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Kuzmenkov\Downloads\"/>
    </mc:Choice>
  </mc:AlternateContent>
  <bookViews>
    <workbookView xWindow="0" yWindow="0" windowWidth="28800" windowHeight="12300" tabRatio="726"/>
  </bookViews>
  <sheets>
    <sheet name="Усі" sheetId="1" r:id="rId1"/>
    <sheet name="Європейська Солідарність" sheetId="2" r:id="rId2"/>
    <sheet name="УДАР Віталія Кличка" sheetId="3" r:id="rId3"/>
    <sheet name="Єдність" sheetId="4" r:id="rId4"/>
    <sheet name="ВО «Батьківщина»" sheetId="5" r:id="rId5"/>
    <sheet name="ОП-ЗЖ" sheetId="6" r:id="rId6"/>
    <sheet name="Слуга народу" sheetId="7" r:id="rId7"/>
    <sheet name="ГОЛОС" sheetId="8" r:id="rId8"/>
    <sheet name="Позафракційні" sheetId="9" r:id="rId9"/>
    <sheet name="filters" sheetId="10" state="hidden" r:id="rId10"/>
    <sheet name="fractions" sheetId="12" state="hidden" r:id="rId11"/>
    <sheet name="import" sheetId="13" state="hidden" r:id="rId12"/>
    <sheet name="urls" sheetId="14" state="hidden" r:id="rId13"/>
  </sheets>
  <definedNames>
    <definedName name="_xlnm._FilterDatabase" localSheetId="9" hidden="1">filters!$A$5:$E$924</definedName>
    <definedName name="all">import!$2:$140</definedName>
    <definedName name="compositions">#REF!</definedName>
    <definedName name="deps">#REF!</definedName>
    <definedName name="fractions">fractions!$B:$K</definedName>
    <definedName name="index">#REF!</definedName>
    <definedName name="questions">import!$C$1:$QX$3</definedName>
    <definedName name="questions3">import!$A$1:$QX$3</definedName>
  </definedNames>
  <calcPr calcId="162913"/>
</workbook>
</file>

<file path=xl/calcChain.xml><?xml version="1.0" encoding="utf-8"?>
<calcChain xmlns="http://schemas.openxmlformats.org/spreadsheetml/2006/main">
  <c r="J1024" i="14" l="1"/>
  <c r="J1023" i="14"/>
  <c r="J1022" i="14"/>
  <c r="J1021" i="14"/>
  <c r="J1020" i="14"/>
  <c r="J1019" i="14"/>
  <c r="J1018" i="14"/>
  <c r="J1017" i="14"/>
  <c r="J1016" i="14"/>
  <c r="J1015" i="14"/>
  <c r="J1014" i="14"/>
  <c r="J1013" i="14"/>
  <c r="J1012" i="14"/>
  <c r="J1011" i="14"/>
  <c r="J1010" i="14"/>
  <c r="J1009" i="14"/>
  <c r="J1008" i="14"/>
  <c r="J1007" i="14"/>
  <c r="J1006" i="14"/>
  <c r="J1005" i="14"/>
  <c r="J1004" i="14"/>
  <c r="J1003" i="14"/>
  <c r="J1002" i="14"/>
  <c r="J1001" i="14"/>
  <c r="J1000" i="14"/>
  <c r="J999" i="14"/>
  <c r="J998" i="14"/>
  <c r="J997" i="14"/>
  <c r="J996" i="14"/>
  <c r="J995" i="14"/>
  <c r="J994" i="14"/>
  <c r="J993" i="14"/>
  <c r="J992" i="14"/>
  <c r="J991" i="14"/>
  <c r="J990" i="14"/>
  <c r="J989" i="14"/>
  <c r="J988" i="14"/>
  <c r="J987" i="14"/>
  <c r="J986" i="14"/>
  <c r="J985" i="14"/>
  <c r="J984" i="14"/>
  <c r="J983" i="14"/>
  <c r="J982" i="14"/>
  <c r="J981" i="14"/>
  <c r="J980" i="14"/>
  <c r="J979" i="14"/>
  <c r="J978" i="14"/>
  <c r="J977" i="14"/>
  <c r="J976" i="14"/>
  <c r="J975" i="14"/>
  <c r="J974" i="14"/>
  <c r="J973" i="14"/>
  <c r="J972" i="14"/>
  <c r="J971" i="14"/>
  <c r="J970" i="14"/>
  <c r="J969" i="14"/>
  <c r="J968" i="14"/>
  <c r="J967" i="14"/>
  <c r="J966" i="14"/>
  <c r="J965" i="14"/>
  <c r="J964" i="14"/>
  <c r="J963" i="14"/>
  <c r="J962" i="14"/>
  <c r="J961" i="14"/>
  <c r="J960" i="14"/>
  <c r="J959" i="14"/>
  <c r="J958" i="14"/>
  <c r="J957" i="14"/>
  <c r="J956" i="14"/>
  <c r="J955" i="14"/>
  <c r="J954" i="14"/>
  <c r="J953" i="14"/>
  <c r="J952" i="14"/>
  <c r="J951" i="14"/>
  <c r="J950" i="14"/>
  <c r="J949" i="14"/>
  <c r="J948" i="14"/>
  <c r="J947" i="14"/>
  <c r="J946" i="14"/>
  <c r="J945" i="14"/>
  <c r="J944" i="14"/>
  <c r="J943" i="14"/>
  <c r="J942" i="14"/>
  <c r="J941" i="14"/>
  <c r="J940" i="14"/>
  <c r="J939" i="14"/>
  <c r="J938" i="14"/>
  <c r="J937" i="14"/>
  <c r="J936" i="14"/>
  <c r="J935" i="14"/>
  <c r="J934" i="14"/>
  <c r="J933" i="14"/>
  <c r="J932" i="14"/>
  <c r="J931" i="14"/>
  <c r="J930" i="14"/>
  <c r="J929" i="14"/>
  <c r="J928" i="14"/>
  <c r="J927" i="14"/>
  <c r="J926" i="14"/>
  <c r="J925" i="14"/>
  <c r="J924" i="14"/>
  <c r="J923" i="14"/>
  <c r="J922" i="14"/>
  <c r="J921" i="14"/>
  <c r="J920" i="14"/>
  <c r="J919" i="14"/>
  <c r="J918" i="14"/>
  <c r="J917" i="14"/>
  <c r="J916" i="14"/>
  <c r="J915" i="14"/>
  <c r="J914" i="14"/>
  <c r="J913" i="14"/>
  <c r="J912" i="14"/>
  <c r="J911" i="14"/>
  <c r="J910" i="14"/>
  <c r="J909" i="14"/>
  <c r="J908" i="14"/>
  <c r="J907" i="14"/>
  <c r="J906" i="14"/>
  <c r="J905" i="14"/>
  <c r="J904" i="14"/>
  <c r="J903" i="14"/>
  <c r="J902" i="14"/>
  <c r="J901" i="14"/>
  <c r="J900" i="14"/>
  <c r="J899" i="14"/>
  <c r="J898" i="14"/>
  <c r="J897" i="14"/>
  <c r="J896" i="14"/>
  <c r="J895" i="14"/>
  <c r="J894" i="14"/>
  <c r="J893" i="14"/>
  <c r="J892" i="14"/>
  <c r="J891" i="14"/>
  <c r="J890" i="14"/>
  <c r="J889" i="14"/>
  <c r="J888" i="14"/>
  <c r="J887" i="14"/>
  <c r="J886" i="14"/>
  <c r="J885" i="14"/>
  <c r="J884" i="14"/>
  <c r="J883" i="14"/>
  <c r="J882" i="14"/>
  <c r="J881" i="14"/>
  <c r="J880" i="14"/>
  <c r="J879" i="14"/>
  <c r="J878" i="14"/>
  <c r="J877" i="14"/>
  <c r="J876" i="14"/>
  <c r="J875" i="14"/>
  <c r="J874" i="14"/>
  <c r="J873" i="14"/>
  <c r="J872" i="14"/>
  <c r="J871" i="14"/>
  <c r="J870" i="14"/>
  <c r="J869" i="14"/>
  <c r="J868" i="14"/>
  <c r="J867" i="14"/>
  <c r="J866" i="14"/>
  <c r="J865" i="14"/>
  <c r="J864" i="14"/>
  <c r="J863" i="14"/>
  <c r="J862" i="14"/>
  <c r="J861" i="14"/>
  <c r="J860" i="14"/>
  <c r="J859" i="14"/>
  <c r="J858" i="14"/>
  <c r="J857" i="14"/>
  <c r="J856" i="14"/>
  <c r="J855" i="14"/>
  <c r="J854" i="14"/>
  <c r="J853" i="14"/>
  <c r="J852" i="14"/>
  <c r="J851" i="14"/>
  <c r="J850" i="14"/>
  <c r="J849" i="14"/>
  <c r="J848" i="14"/>
  <c r="J847" i="14"/>
  <c r="J846" i="14"/>
  <c r="J845" i="14"/>
  <c r="J844" i="14"/>
  <c r="J843" i="14"/>
  <c r="J842" i="14"/>
  <c r="J841" i="14"/>
  <c r="J840" i="14"/>
  <c r="J839" i="14"/>
  <c r="J838" i="14"/>
  <c r="J837" i="14"/>
  <c r="J836" i="14"/>
  <c r="J835" i="14"/>
  <c r="J834" i="14"/>
  <c r="J833" i="14"/>
  <c r="J832" i="14"/>
  <c r="J831" i="14"/>
  <c r="J830" i="14"/>
  <c r="J829" i="14"/>
  <c r="J828" i="14"/>
  <c r="J827" i="14"/>
  <c r="J826" i="14"/>
  <c r="J825" i="14"/>
  <c r="J824" i="14"/>
  <c r="J823" i="14"/>
  <c r="J822" i="14"/>
  <c r="J821" i="14"/>
  <c r="J820" i="14"/>
  <c r="J819" i="14"/>
  <c r="J818" i="14"/>
  <c r="J817" i="14"/>
  <c r="J816" i="14"/>
  <c r="J815" i="14"/>
  <c r="J814" i="14"/>
  <c r="J813" i="14"/>
  <c r="J812" i="14"/>
  <c r="J811" i="14"/>
  <c r="J810" i="14"/>
  <c r="J809" i="14"/>
  <c r="J808" i="14"/>
  <c r="J807" i="14"/>
  <c r="J806" i="14"/>
  <c r="J805" i="14"/>
  <c r="J804" i="14"/>
  <c r="J803" i="14"/>
  <c r="J802" i="14"/>
  <c r="J801" i="14"/>
  <c r="J800" i="14"/>
  <c r="J799" i="14"/>
  <c r="J798" i="14"/>
  <c r="J797" i="14"/>
  <c r="J796" i="14"/>
  <c r="J795" i="14"/>
  <c r="J794" i="14"/>
  <c r="J793" i="14"/>
  <c r="J792" i="14"/>
  <c r="J791" i="14"/>
  <c r="J790" i="14"/>
  <c r="J789" i="14"/>
  <c r="J788" i="14"/>
  <c r="J787" i="14"/>
  <c r="J786" i="14"/>
  <c r="J785" i="14"/>
  <c r="J784" i="14"/>
  <c r="J783" i="14"/>
  <c r="J782" i="14"/>
  <c r="J781" i="14"/>
  <c r="J780" i="14"/>
  <c r="J779" i="14"/>
  <c r="J778" i="14"/>
  <c r="J777" i="14"/>
  <c r="J776" i="14"/>
  <c r="J775" i="14"/>
  <c r="J774" i="14"/>
  <c r="J773" i="14"/>
  <c r="J772" i="14"/>
  <c r="J771" i="14"/>
  <c r="J770" i="14"/>
  <c r="J769" i="14"/>
  <c r="J768" i="14"/>
  <c r="J767" i="14"/>
  <c r="J766" i="14"/>
  <c r="J765" i="14"/>
  <c r="J764" i="14"/>
  <c r="J763" i="14"/>
  <c r="J762" i="14"/>
  <c r="J761" i="14"/>
  <c r="J760" i="14"/>
  <c r="J759" i="14"/>
  <c r="J758" i="14"/>
  <c r="J757" i="14"/>
  <c r="J756" i="14"/>
  <c r="J755" i="14"/>
  <c r="J754" i="14"/>
  <c r="J753" i="14"/>
  <c r="J752" i="14"/>
  <c r="J751" i="14"/>
  <c r="J750" i="14"/>
  <c r="J749" i="14"/>
  <c r="J748" i="14"/>
  <c r="J747" i="14"/>
  <c r="J746" i="14"/>
  <c r="J745" i="14"/>
  <c r="J744" i="14"/>
  <c r="J743" i="14"/>
  <c r="J742" i="14"/>
  <c r="J741" i="14"/>
  <c r="J740" i="14"/>
  <c r="J739" i="14"/>
  <c r="J738" i="14"/>
  <c r="J737" i="14"/>
  <c r="J736" i="14"/>
  <c r="J735" i="14"/>
  <c r="J734" i="14"/>
  <c r="J733" i="14"/>
  <c r="J732" i="14"/>
  <c r="J731" i="14"/>
  <c r="J730" i="14"/>
  <c r="J729" i="14"/>
  <c r="J728" i="14"/>
  <c r="J727" i="14"/>
  <c r="J726" i="14"/>
  <c r="J725" i="14"/>
  <c r="J724" i="14"/>
  <c r="J723" i="14"/>
  <c r="J722" i="14"/>
  <c r="J721" i="14"/>
  <c r="J720" i="14"/>
  <c r="J719" i="14"/>
  <c r="J718" i="14"/>
  <c r="J717" i="14"/>
  <c r="J716" i="14"/>
  <c r="J715" i="14"/>
  <c r="J714" i="14"/>
  <c r="J713" i="14"/>
  <c r="J712" i="14"/>
  <c r="J711" i="14"/>
  <c r="J710" i="14"/>
  <c r="J709" i="14"/>
  <c r="J708" i="14"/>
  <c r="J707" i="14"/>
  <c r="J706" i="14"/>
  <c r="J705" i="14"/>
  <c r="J704" i="14"/>
  <c r="J703" i="14"/>
  <c r="J702" i="14"/>
  <c r="J701" i="14"/>
  <c r="J700" i="14"/>
  <c r="J699" i="14"/>
  <c r="J698" i="14"/>
  <c r="J697" i="14"/>
  <c r="J696" i="14"/>
  <c r="J695" i="14"/>
  <c r="J694" i="14"/>
  <c r="J693" i="14"/>
  <c r="J692" i="14"/>
  <c r="J691" i="14"/>
  <c r="J690" i="14"/>
  <c r="J689" i="14"/>
  <c r="J688" i="14"/>
  <c r="J687" i="14"/>
  <c r="J686" i="14"/>
  <c r="J685" i="14"/>
  <c r="J684" i="14"/>
  <c r="J683" i="14"/>
  <c r="J682" i="14"/>
  <c r="J681" i="14"/>
  <c r="J680" i="14"/>
  <c r="J679" i="14"/>
  <c r="J678" i="14"/>
  <c r="J677" i="14"/>
  <c r="J676" i="14"/>
  <c r="J675" i="14"/>
  <c r="J674" i="14"/>
  <c r="J673" i="14"/>
  <c r="J672" i="14"/>
  <c r="J671" i="14"/>
  <c r="J670" i="14"/>
  <c r="J669" i="14"/>
  <c r="J668" i="14"/>
  <c r="J667" i="14"/>
  <c r="J666" i="14"/>
  <c r="J665" i="14"/>
  <c r="J664" i="14"/>
  <c r="J663" i="14"/>
  <c r="J662" i="14"/>
  <c r="J661" i="14"/>
  <c r="J660" i="14"/>
  <c r="J659" i="14"/>
  <c r="J658" i="14"/>
  <c r="J657" i="14"/>
  <c r="J656" i="14"/>
  <c r="J655" i="14"/>
  <c r="J654" i="14"/>
  <c r="J653" i="14"/>
  <c r="J652" i="14"/>
  <c r="J651" i="14"/>
  <c r="J650" i="14"/>
  <c r="J649" i="14"/>
  <c r="J648" i="14"/>
  <c r="J647" i="14"/>
  <c r="J646" i="14"/>
  <c r="J645" i="14"/>
  <c r="J644" i="14"/>
  <c r="J643" i="14"/>
  <c r="J642" i="14"/>
  <c r="J641" i="14"/>
  <c r="J640" i="14"/>
  <c r="J639" i="14"/>
  <c r="J638" i="14"/>
  <c r="J637" i="14"/>
  <c r="J636" i="14"/>
  <c r="J635" i="14"/>
  <c r="J634" i="14"/>
  <c r="J633" i="14"/>
  <c r="J632" i="14"/>
  <c r="J631" i="14"/>
  <c r="J630" i="14"/>
  <c r="J629" i="14"/>
  <c r="J628" i="14"/>
  <c r="J627" i="14"/>
  <c r="J626" i="14"/>
  <c r="J625" i="14"/>
  <c r="J624" i="14"/>
  <c r="J623" i="14"/>
  <c r="J622" i="14"/>
  <c r="J621" i="14"/>
  <c r="J620" i="14"/>
  <c r="J619" i="14"/>
  <c r="J618" i="14"/>
  <c r="J617" i="14"/>
  <c r="J616" i="14"/>
  <c r="J615" i="14"/>
  <c r="J614" i="14"/>
  <c r="J613" i="14"/>
  <c r="J612" i="14"/>
  <c r="J611" i="14"/>
  <c r="J610" i="14"/>
  <c r="J609" i="14"/>
  <c r="J608" i="14"/>
  <c r="J607" i="14"/>
  <c r="J606" i="14"/>
  <c r="J605" i="14"/>
  <c r="J604" i="14"/>
  <c r="J603" i="14"/>
  <c r="J602" i="14"/>
  <c r="J601" i="14"/>
  <c r="J600" i="14"/>
  <c r="J599" i="14"/>
  <c r="J598" i="14"/>
  <c r="J597" i="14"/>
  <c r="J596" i="14"/>
  <c r="J595" i="14"/>
  <c r="J594" i="14"/>
  <c r="J593" i="14"/>
  <c r="J592" i="14"/>
  <c r="J591" i="14"/>
  <c r="J590" i="14"/>
  <c r="J589" i="14"/>
  <c r="J588" i="14"/>
  <c r="J587" i="14"/>
  <c r="J586" i="14"/>
  <c r="J585" i="14"/>
  <c r="J584" i="14"/>
  <c r="J583" i="14"/>
  <c r="J582" i="14"/>
  <c r="J581" i="14"/>
  <c r="J580" i="14"/>
  <c r="J579" i="14"/>
  <c r="J578" i="14"/>
  <c r="J577" i="14"/>
  <c r="J576" i="14"/>
  <c r="J575" i="14"/>
  <c r="J574" i="14"/>
  <c r="J573" i="14"/>
  <c r="J572" i="14"/>
  <c r="J571" i="14"/>
  <c r="J570" i="14"/>
  <c r="J569" i="14"/>
  <c r="J568" i="14"/>
  <c r="J567" i="14"/>
  <c r="J566" i="14"/>
  <c r="J565" i="14"/>
  <c r="J564" i="14"/>
  <c r="J563" i="14"/>
  <c r="J562" i="14"/>
  <c r="J561" i="14"/>
  <c r="J560" i="14"/>
  <c r="J559" i="14"/>
  <c r="J558" i="14"/>
  <c r="J557" i="14"/>
  <c r="J556" i="14"/>
  <c r="J555" i="14"/>
  <c r="J554" i="14"/>
  <c r="J553" i="14"/>
  <c r="J552" i="14"/>
  <c r="J551" i="14"/>
  <c r="J550" i="14"/>
  <c r="J549" i="14"/>
  <c r="J548" i="14"/>
  <c r="J547" i="14"/>
  <c r="J546" i="14"/>
  <c r="J545" i="14"/>
  <c r="J544" i="14"/>
  <c r="J543" i="14"/>
  <c r="J542" i="14"/>
  <c r="J541" i="14"/>
  <c r="J540" i="14"/>
  <c r="J539" i="14"/>
  <c r="J538" i="14"/>
  <c r="J537" i="14"/>
  <c r="J536" i="14"/>
  <c r="J535" i="14"/>
  <c r="J534" i="14"/>
  <c r="J533" i="14"/>
  <c r="J532" i="14"/>
  <c r="J531" i="14"/>
  <c r="J530" i="14"/>
  <c r="J529" i="14"/>
  <c r="J528" i="14"/>
  <c r="J527" i="14"/>
  <c r="J526" i="14"/>
  <c r="J525" i="14"/>
  <c r="J524" i="14"/>
  <c r="J523" i="14"/>
  <c r="J522" i="14"/>
  <c r="J521" i="14"/>
  <c r="J520" i="14"/>
  <c r="J519" i="14"/>
  <c r="J518" i="14"/>
  <c r="J517" i="14"/>
  <c r="J516" i="14"/>
  <c r="J515" i="14"/>
  <c r="J514" i="14"/>
  <c r="J513" i="14"/>
  <c r="J512" i="14"/>
  <c r="J511" i="14"/>
  <c r="J510" i="14"/>
  <c r="J509" i="14"/>
  <c r="J508" i="14"/>
  <c r="J507" i="14"/>
  <c r="J506" i="14"/>
  <c r="J505" i="14"/>
  <c r="J504" i="14"/>
  <c r="J503" i="14"/>
  <c r="J502" i="14"/>
  <c r="J501" i="14"/>
  <c r="J500" i="14"/>
  <c r="J499" i="14"/>
  <c r="J498" i="14"/>
  <c r="J497" i="14"/>
  <c r="J496" i="14"/>
  <c r="J495" i="14"/>
  <c r="J494" i="14"/>
  <c r="J493" i="14"/>
  <c r="J492" i="14"/>
  <c r="J491" i="14"/>
  <c r="J490" i="14"/>
  <c r="J489" i="14"/>
  <c r="J488" i="14"/>
  <c r="J487" i="14"/>
  <c r="J486" i="14"/>
  <c r="J485" i="14"/>
  <c r="J484" i="14"/>
  <c r="J483" i="14"/>
  <c r="J482" i="14"/>
  <c r="J481" i="14"/>
  <c r="J480" i="14"/>
  <c r="J479" i="14"/>
  <c r="J478" i="14"/>
  <c r="J477" i="14"/>
  <c r="J476" i="14"/>
  <c r="J475" i="14"/>
  <c r="J474" i="14"/>
  <c r="J473" i="14"/>
  <c r="J472" i="14"/>
  <c r="J471" i="14"/>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46" i="14"/>
  <c r="J445" i="14"/>
  <c r="J444" i="14"/>
  <c r="J443" i="14"/>
  <c r="J442" i="14"/>
  <c r="J441" i="14"/>
  <c r="J440" i="14"/>
  <c r="J439" i="14"/>
  <c r="J438" i="14"/>
  <c r="J437" i="14"/>
  <c r="J436" i="14"/>
  <c r="J435" i="14"/>
  <c r="J434" i="14"/>
  <c r="J433" i="14"/>
  <c r="J432" i="14"/>
  <c r="J431" i="14"/>
  <c r="J430" i="14"/>
  <c r="J429" i="14"/>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405" i="14"/>
  <c r="J404" i="14"/>
  <c r="J403" i="14"/>
  <c r="J402" i="14"/>
  <c r="J401" i="14"/>
  <c r="J400" i="14"/>
  <c r="J399" i="14"/>
  <c r="J398" i="14"/>
  <c r="J397" i="14"/>
  <c r="J396" i="14"/>
  <c r="J395" i="14"/>
  <c r="J394" i="14"/>
  <c r="J393" i="14"/>
  <c r="J392" i="14"/>
  <c r="J391" i="14"/>
  <c r="J390" i="14"/>
  <c r="J389" i="14"/>
  <c r="J388" i="14"/>
  <c r="J387" i="14"/>
  <c r="J386" i="14"/>
  <c r="J385" i="14"/>
  <c r="J384" i="14"/>
  <c r="J383" i="14"/>
  <c r="J382" i="14"/>
  <c r="J381" i="14"/>
  <c r="J380" i="14"/>
  <c r="J379" i="14"/>
  <c r="J378" i="14"/>
  <c r="J377" i="14"/>
  <c r="J376" i="14"/>
  <c r="J375" i="14"/>
  <c r="J374" i="14"/>
  <c r="J373" i="14"/>
  <c r="J372" i="14"/>
  <c r="J371" i="14"/>
  <c r="J370" i="14"/>
  <c r="J369" i="14"/>
  <c r="J368" i="14"/>
  <c r="J367" i="14"/>
  <c r="J366" i="14"/>
  <c r="J365" i="14"/>
  <c r="J364" i="14"/>
  <c r="J363" i="14"/>
  <c r="J362" i="14"/>
  <c r="J361" i="14"/>
  <c r="J360" i="14"/>
  <c r="J359" i="14"/>
  <c r="J358" i="14"/>
  <c r="J357" i="14"/>
  <c r="J356" i="14"/>
  <c r="J355" i="14"/>
  <c r="J354" i="14"/>
  <c r="J353" i="14"/>
  <c r="J352" i="14"/>
  <c r="J351" i="14"/>
  <c r="J350" i="14"/>
  <c r="J349" i="14"/>
  <c r="J348" i="14"/>
  <c r="J347" i="14"/>
  <c r="J346" i="14"/>
  <c r="J345" i="14"/>
  <c r="J344" i="14"/>
  <c r="J343" i="14"/>
  <c r="J342" i="14"/>
  <c r="J341" i="14"/>
  <c r="J340" i="14"/>
  <c r="J339" i="14"/>
  <c r="J338" i="14"/>
  <c r="J337" i="14"/>
  <c r="J336" i="14"/>
  <c r="J335" i="14"/>
  <c r="J334" i="14"/>
  <c r="J333" i="14"/>
  <c r="J332" i="14"/>
  <c r="J331" i="14"/>
  <c r="J330" i="14"/>
  <c r="J329" i="14"/>
  <c r="J328" i="14"/>
  <c r="J327" i="14"/>
  <c r="J326" i="14"/>
  <c r="J325" i="14"/>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QX1" i="13"/>
  <c r="QW1" i="13"/>
  <c r="QV1" i="13"/>
  <c r="QU1" i="13"/>
  <c r="QT1" i="13"/>
  <c r="QS1" i="13"/>
  <c r="QR1" i="13"/>
  <c r="QQ1" i="13"/>
  <c r="QP1" i="13"/>
  <c r="QO1" i="13"/>
  <c r="QN1" i="13"/>
  <c r="QM1" i="13"/>
  <c r="QL1" i="13"/>
  <c r="QJ1" i="13"/>
  <c r="QG1" i="13"/>
  <c r="QD1" i="13"/>
  <c r="QA1" i="13"/>
  <c r="PX1" i="13"/>
  <c r="PU1" i="13"/>
  <c r="PR1" i="13"/>
  <c r="PO1" i="13"/>
  <c r="PL1" i="13"/>
  <c r="PI1" i="13"/>
  <c r="PF1" i="13"/>
  <c r="PC1" i="13"/>
  <c r="OZ1" i="13"/>
  <c r="OW1" i="13"/>
  <c r="OT1" i="13"/>
  <c r="OQ1" i="13"/>
  <c r="ON1" i="13"/>
  <c r="OK1" i="13"/>
  <c r="OH1" i="13"/>
  <c r="OE1" i="13"/>
  <c r="OB1" i="13"/>
  <c r="NY1" i="13"/>
  <c r="NV1" i="13"/>
  <c r="NS1" i="13"/>
  <c r="NP1" i="13"/>
  <c r="NM1" i="13"/>
  <c r="NJ1" i="13"/>
  <c r="NG1" i="13"/>
  <c r="ND1" i="13"/>
  <c r="NA1" i="13"/>
  <c r="MX1" i="13"/>
  <c r="MU1" i="13"/>
  <c r="MR1" i="13"/>
  <c r="MO1" i="13"/>
  <c r="ML1" i="13"/>
  <c r="MI1" i="13"/>
  <c r="MF1" i="13"/>
  <c r="MC1" i="13"/>
  <c r="LZ1" i="13"/>
  <c r="LW1" i="13"/>
  <c r="LT1" i="13"/>
  <c r="LQ1" i="13"/>
  <c r="LN1" i="13"/>
  <c r="LK1" i="13"/>
  <c r="LH1" i="13"/>
  <c r="LE1" i="13"/>
  <c r="LB1" i="13"/>
  <c r="KY1" i="13"/>
  <c r="KV1" i="13"/>
  <c r="KS1" i="13"/>
  <c r="KP1" i="13"/>
  <c r="KM1" i="13"/>
  <c r="KJ1" i="13"/>
  <c r="KG1" i="13"/>
  <c r="KD1" i="13"/>
  <c r="KA1" i="13"/>
  <c r="JX1" i="13"/>
  <c r="JU1" i="13"/>
  <c r="JR1" i="13"/>
  <c r="JO1" i="13"/>
  <c r="JL1" i="13"/>
  <c r="JI1" i="13"/>
  <c r="JF1" i="13"/>
  <c r="JC1" i="13"/>
  <c r="IZ1" i="13"/>
  <c r="IW1" i="13"/>
  <c r="IT1" i="13"/>
  <c r="IQ1" i="13"/>
  <c r="IN1" i="13"/>
  <c r="IK1" i="13"/>
  <c r="IH1" i="13"/>
  <c r="IE1" i="13"/>
  <c r="IB1" i="13"/>
  <c r="HY1" i="13"/>
  <c r="HV1" i="13"/>
  <c r="HS1" i="13"/>
  <c r="HP1" i="13"/>
  <c r="HM1" i="13"/>
  <c r="HJ1" i="13"/>
  <c r="HG1" i="13"/>
  <c r="HD1" i="13"/>
  <c r="HA1" i="13"/>
  <c r="GX1" i="13"/>
  <c r="GU1" i="13"/>
  <c r="GR1" i="13"/>
  <c r="GO1" i="13"/>
  <c r="GL1" i="13"/>
  <c r="GI1" i="13"/>
  <c r="GF1" i="13"/>
  <c r="GC1" i="13"/>
  <c r="FZ1" i="13"/>
  <c r="FW1" i="13"/>
  <c r="FT1" i="13"/>
  <c r="FQ1" i="13"/>
  <c r="FN1" i="13"/>
  <c r="FK1" i="13"/>
  <c r="FH1" i="13"/>
  <c r="FE1" i="13"/>
  <c r="FB1" i="13"/>
  <c r="EY1" i="13"/>
  <c r="EV1" i="13"/>
  <c r="ES1" i="13"/>
  <c r="EP1" i="13"/>
  <c r="EM1" i="13"/>
  <c r="EJ1" i="13"/>
  <c r="EG1" i="13"/>
  <c r="ED1" i="13"/>
  <c r="EA1" i="13"/>
  <c r="DX1" i="13"/>
  <c r="DU1" i="13"/>
  <c r="DR1" i="13"/>
  <c r="DO1" i="13"/>
  <c r="DL1" i="13"/>
  <c r="DI1" i="13"/>
  <c r="DF1" i="13"/>
  <c r="DC1" i="13"/>
  <c r="CZ1" i="13"/>
  <c r="CW1" i="13"/>
  <c r="CT1" i="13"/>
  <c r="CQ1" i="13"/>
  <c r="CN1" i="13"/>
  <c r="CK1" i="13"/>
  <c r="CH1" i="13"/>
  <c r="CE1" i="13"/>
  <c r="CB1" i="13"/>
  <c r="BY1" i="13"/>
  <c r="BV1" i="13"/>
  <c r="BS1" i="13"/>
  <c r="BP1" i="13"/>
  <c r="BM1" i="13"/>
  <c r="BJ1" i="13"/>
  <c r="BG1" i="13"/>
  <c r="BD1" i="13"/>
  <c r="BA1" i="13"/>
  <c r="AX1" i="13"/>
  <c r="AU1" i="13"/>
  <c r="AR1" i="13"/>
  <c r="AO1" i="13"/>
  <c r="AL1" i="13"/>
  <c r="AI1" i="13"/>
  <c r="AF1" i="13"/>
  <c r="AC1" i="13"/>
  <c r="Z1" i="13"/>
  <c r="W1" i="13"/>
  <c r="T1" i="13"/>
  <c r="Q1" i="13"/>
  <c r="N1" i="13"/>
  <c r="K1" i="13"/>
  <c r="H1" i="13"/>
  <c r="E1" i="13"/>
  <c r="B1" i="13"/>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PD136" i="13"/>
  <c r="MR136" i="13"/>
  <c r="KF136" i="13"/>
  <c r="HT136" i="13"/>
  <c r="FH136" i="13"/>
  <c r="CV136" i="13"/>
  <c r="AJ136" i="13"/>
  <c r="PI135" i="13"/>
  <c r="MW135" i="13"/>
  <c r="KK135" i="13"/>
  <c r="HY135" i="13"/>
  <c r="FM135" i="13"/>
  <c r="DA135" i="13"/>
  <c r="AO135" i="13"/>
  <c r="NS134" i="13"/>
  <c r="QH136" i="13"/>
  <c r="NV136" i="13"/>
  <c r="LJ136" i="13"/>
  <c r="IX136" i="13"/>
  <c r="GL136" i="13"/>
  <c r="DZ136" i="13"/>
  <c r="BN136" i="13"/>
  <c r="B136" i="13"/>
  <c r="OA135" i="13"/>
  <c r="LO135" i="13"/>
  <c r="JC135" i="13"/>
  <c r="GQ135" i="13"/>
  <c r="EE135" i="13"/>
  <c r="BS135" i="13"/>
  <c r="G135" i="13"/>
  <c r="PY136" i="13"/>
  <c r="NM136" i="13"/>
  <c r="LA136" i="13"/>
  <c r="IO136" i="13"/>
  <c r="GC136" i="13"/>
  <c r="DQ136" i="13"/>
  <c r="BE136" i="13"/>
  <c r="QD135" i="13"/>
  <c r="NR135" i="13"/>
  <c r="LF135" i="13"/>
  <c r="IT135" i="13"/>
  <c r="GH135" i="13"/>
  <c r="DV135" i="13"/>
  <c r="BJ135" i="13"/>
  <c r="QD134" i="13"/>
  <c r="IT134" i="13"/>
  <c r="OI136" i="13"/>
  <c r="LW136" i="13"/>
  <c r="JK136" i="13"/>
  <c r="GY136" i="13"/>
  <c r="EM136" i="13"/>
  <c r="CA136" i="13"/>
  <c r="O136" i="13"/>
  <c r="ON135" i="13"/>
  <c r="MB135" i="13"/>
  <c r="JP135" i="13"/>
  <c r="HD135" i="13"/>
  <c r="ER135" i="13"/>
  <c r="CF135" i="13"/>
  <c r="T135" i="13"/>
  <c r="OX136" i="13"/>
  <c r="ML136" i="13"/>
  <c r="JZ136" i="13"/>
  <c r="HN136" i="13"/>
  <c r="FB136" i="13"/>
  <c r="CP136" i="13"/>
  <c r="AD136" i="13"/>
  <c r="PC135" i="13"/>
  <c r="MQ135" i="13"/>
  <c r="KE135" i="13"/>
  <c r="HS135" i="13"/>
  <c r="FG135" i="13"/>
  <c r="CU135" i="13"/>
  <c r="AI135" i="13"/>
  <c r="NA134" i="13"/>
  <c r="PU136" i="13"/>
  <c r="NI136" i="13"/>
  <c r="JL136" i="13"/>
  <c r="CW136" i="13"/>
  <c r="NT135" i="13"/>
  <c r="HE135" i="13"/>
  <c r="AP135" i="13"/>
  <c r="HA134" i="13"/>
  <c r="Q134" i="13"/>
  <c r="OE133" i="13"/>
  <c r="LS133" i="13"/>
  <c r="JG133" i="13"/>
  <c r="GU133" i="13"/>
  <c r="EI133" i="13"/>
  <c r="BW133" i="13"/>
  <c r="K133" i="13"/>
  <c r="OJ132" i="13"/>
  <c r="OU136" i="13"/>
  <c r="HS136" i="13"/>
  <c r="BD136" i="13"/>
  <c r="LZ135" i="13"/>
  <c r="FL135" i="13"/>
  <c r="QJ134" i="13"/>
  <c r="FB134" i="13"/>
  <c r="PZ133" i="13"/>
  <c r="NN133" i="13"/>
  <c r="LB133" i="13"/>
  <c r="IP133" i="13"/>
  <c r="GD133" i="13"/>
  <c r="DR133" i="13"/>
  <c r="BF133" i="13"/>
  <c r="PX136" i="13"/>
  <c r="IK136" i="13"/>
  <c r="BW136" i="13"/>
  <c r="MS135" i="13"/>
  <c r="GD135" i="13"/>
  <c r="P135" i="13"/>
  <c r="FW134" i="13"/>
  <c r="QG133" i="13"/>
  <c r="NU133" i="13"/>
  <c r="LI133" i="13"/>
  <c r="IW133" i="13"/>
  <c r="GK133" i="13"/>
  <c r="DY133" i="13"/>
  <c r="BM133" i="13"/>
  <c r="A133" i="13"/>
  <c r="NZ132" i="13"/>
  <c r="NG136" i="13"/>
  <c r="GR136" i="13"/>
  <c r="AC136" i="13"/>
  <c r="KZ135" i="13"/>
  <c r="OV136" i="13"/>
  <c r="MJ136" i="13"/>
  <c r="JX136" i="13"/>
  <c r="HL136" i="13"/>
  <c r="EZ136" i="13"/>
  <c r="CN136" i="13"/>
  <c r="AB136" i="13"/>
  <c r="PA135" i="13"/>
  <c r="MO135" i="13"/>
  <c r="KC135" i="13"/>
  <c r="HQ135" i="13"/>
  <c r="FE135" i="13"/>
  <c r="CS135" i="13"/>
  <c r="AG135" i="13"/>
  <c r="MU134" i="13"/>
  <c r="PZ136" i="13"/>
  <c r="NN136" i="13"/>
  <c r="LB136" i="13"/>
  <c r="IP136" i="13"/>
  <c r="GD136" i="13"/>
  <c r="DR136" i="13"/>
  <c r="BF136" i="13"/>
  <c r="QE135" i="13"/>
  <c r="NS135" i="13"/>
  <c r="LG135" i="13"/>
  <c r="IU135" i="13"/>
  <c r="GI135" i="13"/>
  <c r="DW135" i="13"/>
  <c r="BK135" i="13"/>
  <c r="QG134" i="13"/>
  <c r="PQ136" i="13"/>
  <c r="NE136" i="13"/>
  <c r="KS136" i="13"/>
  <c r="IG136" i="13"/>
  <c r="FU136" i="13"/>
  <c r="DI136" i="13"/>
  <c r="AW136" i="13"/>
  <c r="PV135" i="13"/>
  <c r="NJ135" i="13"/>
  <c r="KX135" i="13"/>
  <c r="IL135" i="13"/>
  <c r="FZ135" i="13"/>
  <c r="DN135" i="13"/>
  <c r="BB135" i="13"/>
  <c r="PF134" i="13"/>
  <c r="HV134" i="13"/>
  <c r="OA136" i="13"/>
  <c r="LO136" i="13"/>
  <c r="JC136" i="13"/>
  <c r="GQ136" i="13"/>
  <c r="EE136" i="13"/>
  <c r="BS136" i="13"/>
  <c r="G136" i="13"/>
  <c r="OF135" i="13"/>
  <c r="LT135" i="13"/>
  <c r="JH135" i="13"/>
  <c r="GV135" i="13"/>
  <c r="EJ135" i="13"/>
  <c r="BX135" i="13"/>
  <c r="L135" i="13"/>
  <c r="OP136" i="13"/>
  <c r="MD136" i="13"/>
  <c r="JR136" i="13"/>
  <c r="HF136" i="13"/>
  <c r="ET136" i="13"/>
  <c r="CH136" i="13"/>
  <c r="V136" i="13"/>
  <c r="OU135" i="13"/>
  <c r="MI135" i="13"/>
  <c r="JW135" i="13"/>
  <c r="HK135" i="13"/>
  <c r="EY135" i="13"/>
  <c r="CM135" i="13"/>
  <c r="AA135" i="13"/>
  <c r="MC134" i="13"/>
  <c r="PM136" i="13"/>
  <c r="QF136" i="13"/>
  <c r="IQ136" i="13"/>
  <c r="CB136" i="13"/>
  <c r="MX135" i="13"/>
  <c r="GJ135" i="13"/>
  <c r="U135" i="13"/>
  <c r="GC134" i="13"/>
  <c r="QI133" i="13"/>
  <c r="NW133" i="13"/>
  <c r="LK133" i="13"/>
  <c r="IY133" i="13"/>
  <c r="GM133" i="13"/>
  <c r="EA133" i="13"/>
  <c r="BO133" i="13"/>
  <c r="C133" i="13"/>
  <c r="OB132" i="13"/>
  <c r="NO136" i="13"/>
  <c r="GW136" i="13"/>
  <c r="AI136" i="13"/>
  <c r="LE135" i="13"/>
  <c r="EP135" i="13"/>
  <c r="ON134" i="13"/>
  <c r="ED134" i="13"/>
  <c r="PR133" i="13"/>
  <c r="NF133" i="13"/>
  <c r="KT133" i="13"/>
  <c r="IH133" i="13"/>
  <c r="FV133" i="13"/>
  <c r="DJ133" i="13"/>
  <c r="AX133" i="13"/>
  <c r="OR136" i="13"/>
  <c r="HP136" i="13"/>
  <c r="BA136" i="13"/>
  <c r="LX135" i="13"/>
  <c r="FI135" i="13"/>
  <c r="QA134" i="13"/>
  <c r="EY134" i="13"/>
  <c r="PY133" i="13"/>
  <c r="NM133" i="13"/>
  <c r="LA133" i="13"/>
  <c r="IO133" i="13"/>
  <c r="GC133" i="13"/>
  <c r="DQ133" i="13"/>
  <c r="ON136" i="13"/>
  <c r="MB136" i="13"/>
  <c r="JP136" i="13"/>
  <c r="HD136" i="13"/>
  <c r="ER136" i="13"/>
  <c r="CF136" i="13"/>
  <c r="T136" i="13"/>
  <c r="OS135" i="13"/>
  <c r="MG135" i="13"/>
  <c r="JU135" i="13"/>
  <c r="HI135" i="13"/>
  <c r="EW135" i="13"/>
  <c r="CK135" i="13"/>
  <c r="Y135" i="13"/>
  <c r="LW134" i="13"/>
  <c r="PR136" i="13"/>
  <c r="NF136" i="13"/>
  <c r="KT136" i="13"/>
  <c r="IH136" i="13"/>
  <c r="FV136" i="13"/>
  <c r="DJ136" i="13"/>
  <c r="AX136" i="13"/>
  <c r="PW135" i="13"/>
  <c r="NK135" i="13"/>
  <c r="KY135" i="13"/>
  <c r="IM135" i="13"/>
  <c r="GA135" i="13"/>
  <c r="DO135" i="13"/>
  <c r="BC135" i="13"/>
  <c r="PI134" i="13"/>
  <c r="PI136" i="13"/>
  <c r="MW136" i="13"/>
  <c r="KK136" i="13"/>
  <c r="HY136" i="13"/>
  <c r="FM136" i="13"/>
  <c r="DA136" i="13"/>
  <c r="AO136" i="13"/>
  <c r="PN135" i="13"/>
  <c r="NB135" i="13"/>
  <c r="KP135" i="13"/>
  <c r="ID135" i="13"/>
  <c r="FR135" i="13"/>
  <c r="DF135" i="13"/>
  <c r="AT135" i="13"/>
  <c r="OH134" i="13"/>
  <c r="QE136" i="13"/>
  <c r="NS136" i="13"/>
  <c r="LG136" i="13"/>
  <c r="IU136" i="13"/>
  <c r="GI136" i="13"/>
  <c r="DW136" i="13"/>
  <c r="BK136" i="13"/>
  <c r="QJ135" i="13"/>
  <c r="NX135" i="13"/>
  <c r="LL135" i="13"/>
  <c r="IZ135" i="13"/>
  <c r="GN135" i="13"/>
  <c r="EB135" i="13"/>
  <c r="BP135" i="13"/>
  <c r="K7" i="14"/>
  <c r="OH136" i="13"/>
  <c r="LV136" i="13"/>
  <c r="JJ136" i="13"/>
  <c r="GX136" i="13"/>
  <c r="EL136" i="13"/>
  <c r="BZ136" i="13"/>
  <c r="N136" i="13"/>
  <c r="OM135" i="13"/>
  <c r="MA135" i="13"/>
  <c r="JO135" i="13"/>
  <c r="HC135" i="13"/>
  <c r="EQ135" i="13"/>
  <c r="CE135" i="13"/>
  <c r="S135" i="13"/>
  <c r="LE134" i="13"/>
  <c r="PE136" i="13"/>
  <c r="OZ136" i="13"/>
  <c r="HU136" i="13"/>
  <c r="BG136" i="13"/>
  <c r="MC135" i="13"/>
  <c r="FN135" i="13"/>
  <c r="B135" i="13"/>
  <c r="FE134" i="13"/>
  <c r="QA133" i="13"/>
  <c r="NO133" i="13"/>
  <c r="LC133" i="13"/>
  <c r="IQ133" i="13"/>
  <c r="GE133" i="13"/>
  <c r="DS133" i="13"/>
  <c r="BG133" i="13"/>
  <c r="QF132" i="13"/>
  <c r="NT132" i="13"/>
  <c r="MQ136" i="13"/>
  <c r="GB136" i="13"/>
  <c r="M136" i="13"/>
  <c r="KJ135" i="13"/>
  <c r="DU135" i="13"/>
  <c r="MR134" i="13"/>
  <c r="DF134" i="13"/>
  <c r="PJ133" i="13"/>
  <c r="MX133" i="13"/>
  <c r="KL133" i="13"/>
  <c r="HZ133" i="13"/>
  <c r="FN133" i="13"/>
  <c r="DB133" i="13"/>
  <c r="AP133" i="13"/>
  <c r="NL136" i="13"/>
  <c r="GU136" i="13"/>
  <c r="AF136" i="13"/>
  <c r="LB135" i="13"/>
  <c r="EN135" i="13"/>
  <c r="OE134" i="13"/>
  <c r="EA134" i="13"/>
  <c r="PQ133" i="13"/>
  <c r="NE133" i="13"/>
  <c r="KS133" i="13"/>
  <c r="IG133" i="13"/>
  <c r="FU133" i="13"/>
  <c r="DI133" i="13"/>
  <c r="OF136" i="13"/>
  <c r="LT136" i="13"/>
  <c r="JH136" i="13"/>
  <c r="GV136" i="13"/>
  <c r="EJ136" i="13"/>
  <c r="BX136" i="13"/>
  <c r="L136" i="13"/>
  <c r="OK135" i="13"/>
  <c r="LY135" i="13"/>
  <c r="JM135" i="13"/>
  <c r="HA135" i="13"/>
  <c r="EO135" i="13"/>
  <c r="CC135" i="13"/>
  <c r="Q135" i="13"/>
  <c r="KY134" i="13"/>
  <c r="PJ136" i="13"/>
  <c r="MX136" i="13"/>
  <c r="KL136" i="13"/>
  <c r="HZ136" i="13"/>
  <c r="FN136" i="13"/>
  <c r="DB136" i="13"/>
  <c r="AP136" i="13"/>
  <c r="PO135" i="13"/>
  <c r="NC135" i="13"/>
  <c r="KQ135" i="13"/>
  <c r="IE135" i="13"/>
  <c r="FS135" i="13"/>
  <c r="DG135" i="13"/>
  <c r="AU135" i="13"/>
  <c r="OK134" i="13"/>
  <c r="PA136" i="13"/>
  <c r="MO136" i="13"/>
  <c r="KC136" i="13"/>
  <c r="HQ136" i="13"/>
  <c r="FE136" i="13"/>
  <c r="CS136" i="13"/>
  <c r="AG136" i="13"/>
  <c r="PF135" i="13"/>
  <c r="MT135" i="13"/>
  <c r="KH135" i="13"/>
  <c r="HV135" i="13"/>
  <c r="FJ135" i="13"/>
  <c r="CX135" i="13"/>
  <c r="AL135" i="13"/>
  <c r="NJ134" i="13"/>
  <c r="PW136" i="13"/>
  <c r="NK136" i="13"/>
  <c r="KY136" i="13"/>
  <c r="IM136" i="13"/>
  <c r="GA136" i="13"/>
  <c r="DO136" i="13"/>
  <c r="BC136" i="13"/>
  <c r="QB135" i="13"/>
  <c r="NP135" i="13"/>
  <c r="LD135" i="13"/>
  <c r="IR135" i="13"/>
  <c r="GF135" i="13"/>
  <c r="DT135" i="13"/>
  <c r="BH135" i="13"/>
  <c r="I5" i="14"/>
  <c r="NZ136" i="13"/>
  <c r="LN136" i="13"/>
  <c r="JB136" i="13"/>
  <c r="GP136" i="13"/>
  <c r="ED136" i="13"/>
  <c r="BR136" i="13"/>
  <c r="F136" i="13"/>
  <c r="OE135" i="13"/>
  <c r="LS135" i="13"/>
  <c r="JG135" i="13"/>
  <c r="GU135" i="13"/>
  <c r="EI135" i="13"/>
  <c r="BW135" i="13"/>
  <c r="K135" i="13"/>
  <c r="KG134" i="13"/>
  <c r="OW136" i="13"/>
  <c r="NT136" i="13"/>
  <c r="GZ136" i="13"/>
  <c r="AK136" i="13"/>
  <c r="LH135" i="13"/>
  <c r="ES135" i="13"/>
  <c r="OT134" i="13"/>
  <c r="EG134" i="13"/>
  <c r="PS133" i="13"/>
  <c r="NG133" i="13"/>
  <c r="KU133" i="13"/>
  <c r="II133" i="13"/>
  <c r="FW133" i="13"/>
  <c r="DK133" i="13"/>
  <c r="AY133" i="13"/>
  <c r="PX132" i="13"/>
  <c r="NL132" i="13"/>
  <c r="LU136" i="13"/>
  <c r="FG136" i="13"/>
  <c r="QC135" i="13"/>
  <c r="JN135" i="13"/>
  <c r="CZ135" i="13"/>
  <c r="KV134" i="13"/>
  <c r="CH134" i="13"/>
  <c r="PB133" i="13"/>
  <c r="MP133" i="13"/>
  <c r="KD133" i="13"/>
  <c r="HR133" i="13"/>
  <c r="FF133" i="13"/>
  <c r="CT133" i="13"/>
  <c r="AH133" i="13"/>
  <c r="MN136" i="13"/>
  <c r="FY136" i="13"/>
  <c r="K136" i="13"/>
  <c r="KG135" i="13"/>
  <c r="DR135" i="13"/>
  <c r="MI134" i="13"/>
  <c r="DC134" i="13"/>
  <c r="PI133" i="13"/>
  <c r="MW133" i="13"/>
  <c r="KK133" i="13"/>
  <c r="HY133" i="13"/>
  <c r="FM133" i="13"/>
  <c r="DA133" i="13"/>
  <c r="AO133" i="13"/>
  <c r="PN132" i="13"/>
  <c r="NB132" i="13"/>
  <c r="KU136" i="13"/>
  <c r="EF136" i="13"/>
  <c r="PB135" i="13"/>
  <c r="IN135" i="13"/>
  <c r="QJ136" i="13"/>
  <c r="NX136" i="13"/>
  <c r="LL136" i="13"/>
  <c r="IZ136" i="13"/>
  <c r="GN136" i="13"/>
  <c r="EB136" i="13"/>
  <c r="BP136" i="13"/>
  <c r="D136" i="13"/>
  <c r="OC135" i="13"/>
  <c r="LQ135" i="13"/>
  <c r="JE135" i="13"/>
  <c r="GS135" i="13"/>
  <c r="EG135" i="13"/>
  <c r="BU135" i="13"/>
  <c r="I135" i="13"/>
  <c r="KA134" i="13"/>
  <c r="PB136" i="13"/>
  <c r="MP136" i="13"/>
  <c r="KD136" i="13"/>
  <c r="HR136" i="13"/>
  <c r="FF136" i="13"/>
  <c r="CT136" i="13"/>
  <c r="AH136" i="13"/>
  <c r="PG135" i="13"/>
  <c r="MU135" i="13"/>
  <c r="KI135" i="13"/>
  <c r="HW135" i="13"/>
  <c r="FK135" i="13"/>
  <c r="CY135" i="13"/>
  <c r="AM135" i="13"/>
  <c r="NM134" i="13"/>
  <c r="OS136" i="13"/>
  <c r="MG136" i="13"/>
  <c r="JU136" i="13"/>
  <c r="HI136" i="13"/>
  <c r="EW136" i="13"/>
  <c r="CK136" i="13"/>
  <c r="Y136" i="13"/>
  <c r="OX135" i="13"/>
  <c r="ML135" i="13"/>
  <c r="JZ135" i="13"/>
  <c r="HN135" i="13"/>
  <c r="FB135" i="13"/>
  <c r="CP135" i="13"/>
  <c r="AD135" i="13"/>
  <c r="ML134" i="13"/>
  <c r="PO136" i="13"/>
  <c r="NC136" i="13"/>
  <c r="KQ136" i="13"/>
  <c r="IE136" i="13"/>
  <c r="FS136" i="13"/>
  <c r="DG136" i="13"/>
  <c r="AU136" i="13"/>
  <c r="PT135" i="13"/>
  <c r="NH135" i="13"/>
  <c r="KV135" i="13"/>
  <c r="IJ135" i="13"/>
  <c r="FX135" i="13"/>
  <c r="DL135" i="13"/>
  <c r="AZ135" i="13"/>
  <c r="QD136" i="13"/>
  <c r="NR136" i="13"/>
  <c r="LF136" i="13"/>
  <c r="IT136" i="13"/>
  <c r="GH136" i="13"/>
  <c r="DV136" i="13"/>
  <c r="BJ136" i="13"/>
  <c r="QI135" i="13"/>
  <c r="NW135" i="13"/>
  <c r="LK135" i="13"/>
  <c r="IY135" i="13"/>
  <c r="GM135" i="13"/>
  <c r="EA135" i="13"/>
  <c r="BO135" i="13"/>
  <c r="C135" i="13"/>
  <c r="JI134" i="13"/>
  <c r="OO136" i="13"/>
  <c r="MS136" i="13"/>
  <c r="GE136" i="13"/>
  <c r="P136" i="13"/>
  <c r="KL135" i="13"/>
  <c r="DX135" i="13"/>
  <c r="MX134" i="13"/>
  <c r="DI134" i="13"/>
  <c r="PK133" i="13"/>
  <c r="MY133" i="13"/>
  <c r="KM133" i="13"/>
  <c r="IA133" i="13"/>
  <c r="FO133" i="13"/>
  <c r="DC133" i="13"/>
  <c r="AQ133" i="13"/>
  <c r="PP132" i="13"/>
  <c r="ND132" i="13"/>
  <c r="KZ136" i="13"/>
  <c r="EK136" i="13"/>
  <c r="PH135" i="13"/>
  <c r="IS135" i="13"/>
  <c r="CD135" i="13"/>
  <c r="JL134" i="13"/>
  <c r="BJ134" i="13"/>
  <c r="OT133" i="13"/>
  <c r="MH133" i="13"/>
  <c r="JV133" i="13"/>
  <c r="HJ133" i="13"/>
  <c r="EX133" i="13"/>
  <c r="CL133" i="13"/>
  <c r="Z133" i="13"/>
  <c r="LS136" i="13"/>
  <c r="FD136" i="13"/>
  <c r="PZ135" i="13"/>
  <c r="JL135" i="13"/>
  <c r="CW135" i="13"/>
  <c r="KS134" i="13"/>
  <c r="CE134" i="13"/>
  <c r="PA133" i="13"/>
  <c r="MO133" i="13"/>
  <c r="KC133" i="13"/>
  <c r="HQ133" i="13"/>
  <c r="FE133" i="13"/>
  <c r="CS133" i="13"/>
  <c r="AG133" i="13"/>
  <c r="PF132" i="13"/>
  <c r="MT132" i="13"/>
  <c r="JY136" i="13"/>
  <c r="DK136" i="13"/>
  <c r="OG135" i="13"/>
  <c r="HR135" i="13"/>
  <c r="QB136" i="13"/>
  <c r="PT136" i="13"/>
  <c r="NH136" i="13"/>
  <c r="KV136" i="13"/>
  <c r="IJ136" i="13"/>
  <c r="FX136" i="13"/>
  <c r="DL136" i="13"/>
  <c r="AZ136" i="13"/>
  <c r="PY135" i="13"/>
  <c r="NM135" i="13"/>
  <c r="LA135" i="13"/>
  <c r="IO135" i="13"/>
  <c r="GC135" i="13"/>
  <c r="DQ135" i="13"/>
  <c r="BE135" i="13"/>
  <c r="PO134" i="13"/>
  <c r="IE134" i="13"/>
  <c r="OL136" i="13"/>
  <c r="LZ136" i="13"/>
  <c r="JN136" i="13"/>
  <c r="HB136" i="13"/>
  <c r="EP136" i="13"/>
  <c r="CD136" i="13"/>
  <c r="R136" i="13"/>
  <c r="OQ135" i="13"/>
  <c r="ME135" i="13"/>
  <c r="JS135" i="13"/>
  <c r="HG135" i="13"/>
  <c r="EU135" i="13"/>
  <c r="CI135" i="13"/>
  <c r="W135" i="13"/>
  <c r="LQ134" i="13"/>
  <c r="OC136" i="13"/>
  <c r="LQ136" i="13"/>
  <c r="JE136" i="13"/>
  <c r="GS136" i="13"/>
  <c r="EG136" i="13"/>
  <c r="BU136" i="13"/>
  <c r="I136" i="13"/>
  <c r="OH135" i="13"/>
  <c r="LV135" i="13"/>
  <c r="JJ135" i="13"/>
  <c r="GX135" i="13"/>
  <c r="EL135" i="13"/>
  <c r="BZ135" i="13"/>
  <c r="N135" i="13"/>
  <c r="KP134" i="13"/>
  <c r="OY136" i="13"/>
  <c r="MM136" i="13"/>
  <c r="KA136" i="13"/>
  <c r="HO136" i="13"/>
  <c r="FC136" i="13"/>
  <c r="CQ136" i="13"/>
  <c r="AE136" i="13"/>
  <c r="PD135" i="13"/>
  <c r="MR135" i="13"/>
  <c r="KF135" i="13"/>
  <c r="HT135" i="13"/>
  <c r="FH135" i="13"/>
  <c r="CV135" i="13"/>
  <c r="AJ135" i="13"/>
  <c r="PN136" i="13"/>
  <c r="NB136" i="13"/>
  <c r="KP136" i="13"/>
  <c r="ID136" i="13"/>
  <c r="FR136" i="13"/>
  <c r="DF136" i="13"/>
  <c r="AT136" i="13"/>
  <c r="PS135" i="13"/>
  <c r="NG135" i="13"/>
  <c r="KU135" i="13"/>
  <c r="II135" i="13"/>
  <c r="FW135" i="13"/>
  <c r="DK135" i="13"/>
  <c r="AY135" i="13"/>
  <c r="OW134" i="13"/>
  <c r="QK136" i="13"/>
  <c r="NY136" i="13"/>
  <c r="LC136" i="13"/>
  <c r="EN136" i="13"/>
  <c r="PJ135" i="13"/>
  <c r="IV135" i="13"/>
  <c r="CG135" i="13"/>
  <c r="JO134" i="13"/>
  <c r="BM134" i="13"/>
  <c r="OU133" i="13"/>
  <c r="MI133" i="13"/>
  <c r="JW133" i="13"/>
  <c r="HK133" i="13"/>
  <c r="EY133" i="13"/>
  <c r="CM133" i="13"/>
  <c r="AA133" i="13"/>
  <c r="OZ132" i="13"/>
  <c r="MN132" i="13"/>
  <c r="JI136" i="13"/>
  <c r="CU136" i="13"/>
  <c r="NQ135" i="13"/>
  <c r="HB135" i="13"/>
  <c r="AN135" i="13"/>
  <c r="GX134" i="13"/>
  <c r="N134" i="13"/>
  <c r="OD133" i="13"/>
  <c r="LR133" i="13"/>
  <c r="JF133" i="13"/>
  <c r="GT133" i="13"/>
  <c r="EH133" i="13"/>
  <c r="BV133" i="13"/>
  <c r="J133" i="13"/>
  <c r="KB136" i="13"/>
  <c r="DM136" i="13"/>
  <c r="OJ135" i="13"/>
  <c r="HU135" i="13"/>
  <c r="BF135" i="13"/>
  <c r="HS134" i="13"/>
  <c r="AI134" i="13"/>
  <c r="OK133" i="13"/>
  <c r="LY133" i="13"/>
  <c r="JM133" i="13"/>
  <c r="HA133" i="13"/>
  <c r="EO133" i="13"/>
  <c r="CC133" i="13"/>
  <c r="Q133" i="13"/>
  <c r="OP132" i="13"/>
  <c r="PS136" i="13"/>
  <c r="II136" i="13"/>
  <c r="BT136" i="13"/>
  <c r="MP135" i="13"/>
  <c r="GB135" i="13"/>
  <c r="PL136" i="13"/>
  <c r="MZ136" i="13"/>
  <c r="KN136" i="13"/>
  <c r="IB136" i="13"/>
  <c r="FP136" i="13"/>
  <c r="DD136" i="13"/>
  <c r="AR136" i="13"/>
  <c r="PQ135" i="13"/>
  <c r="NE135" i="13"/>
  <c r="KS135" i="13"/>
  <c r="IG135" i="13"/>
  <c r="FU135" i="13"/>
  <c r="DI135" i="13"/>
  <c r="AW135" i="13"/>
  <c r="OQ134" i="13"/>
  <c r="K6" i="14"/>
  <c r="OD136" i="13"/>
  <c r="LR136" i="13"/>
  <c r="JF136" i="13"/>
  <c r="GT136" i="13"/>
  <c r="EH136" i="13"/>
  <c r="BV136" i="13"/>
  <c r="J136" i="13"/>
  <c r="OI135" i="13"/>
  <c r="LW135" i="13"/>
  <c r="JK135" i="13"/>
  <c r="GY135" i="13"/>
  <c r="EM135" i="13"/>
  <c r="CA135" i="13"/>
  <c r="O135" i="13"/>
  <c r="QG136" i="13"/>
  <c r="NU136" i="13"/>
  <c r="LI136" i="13"/>
  <c r="IW136" i="13"/>
  <c r="GK136" i="13"/>
  <c r="DY136" i="13"/>
  <c r="BM136" i="13"/>
  <c r="A136" i="13"/>
  <c r="NZ135" i="13"/>
  <c r="LN135" i="13"/>
  <c r="JB135" i="13"/>
  <c r="GP135" i="13"/>
  <c r="ED135" i="13"/>
  <c r="BR135" i="13"/>
  <c r="F135" i="13"/>
  <c r="JR134" i="13"/>
  <c r="OQ136" i="13"/>
  <c r="ME136" i="13"/>
  <c r="JS136" i="13"/>
  <c r="HG136" i="13"/>
  <c r="EU136" i="13"/>
  <c r="CI136" i="13"/>
  <c r="W136" i="13"/>
  <c r="OV135" i="13"/>
  <c r="MJ135" i="13"/>
  <c r="NP136" i="13"/>
  <c r="LI135" i="13"/>
  <c r="MH136" i="13"/>
  <c r="KA135" i="13"/>
  <c r="JM136" i="13"/>
  <c r="HF135" i="13"/>
  <c r="HW136" i="13"/>
  <c r="IB135" i="13"/>
  <c r="PV136" i="13"/>
  <c r="FZ136" i="13"/>
  <c r="NO135" i="13"/>
  <c r="DS135" i="13"/>
  <c r="OG136" i="13"/>
  <c r="JQ135" i="13"/>
  <c r="PC133" i="13"/>
  <c r="FG133" i="13"/>
  <c r="MV132" i="13"/>
  <c r="HX135" i="13"/>
  <c r="OL133" i="13"/>
  <c r="EP133" i="13"/>
  <c r="EI136" i="13"/>
  <c r="JF134" i="13"/>
  <c r="JU133" i="13"/>
  <c r="BE133" i="13"/>
  <c r="NR132" i="13"/>
  <c r="FW136" i="13"/>
  <c r="KD135" i="13"/>
  <c r="BD135" i="13"/>
  <c r="HP134" i="13"/>
  <c r="AF134" i="13"/>
  <c r="OJ133" i="13"/>
  <c r="LX133" i="13"/>
  <c r="JL133" i="13"/>
  <c r="GZ133" i="13"/>
  <c r="EN133" i="13"/>
  <c r="CB133" i="13"/>
  <c r="P133" i="13"/>
  <c r="OO132" i="13"/>
  <c r="PP136" i="13"/>
  <c r="IF136" i="13"/>
  <c r="BQ136" i="13"/>
  <c r="MN135" i="13"/>
  <c r="FY135" i="13"/>
  <c r="J135" i="13"/>
  <c r="FQ134" i="13"/>
  <c r="QE133" i="13"/>
  <c r="NS133" i="13"/>
  <c r="LG133" i="13"/>
  <c r="IU133" i="13"/>
  <c r="GI133" i="13"/>
  <c r="DW133" i="13"/>
  <c r="BK133" i="13"/>
  <c r="QJ132" i="13"/>
  <c r="NX132" i="13"/>
  <c r="NW136" i="13"/>
  <c r="HC136" i="13"/>
  <c r="AN136" i="13"/>
  <c r="LJ135" i="13"/>
  <c r="EV135" i="13"/>
  <c r="LD136" i="13"/>
  <c r="IW135" i="13"/>
  <c r="JV136" i="13"/>
  <c r="HO135" i="13"/>
  <c r="HA136" i="13"/>
  <c r="ET135" i="13"/>
  <c r="FK136" i="13"/>
  <c r="HL135" i="13"/>
  <c r="PF136" i="13"/>
  <c r="FJ136" i="13"/>
  <c r="MY135" i="13"/>
  <c r="DC135" i="13"/>
  <c r="NQ136" i="13"/>
  <c r="HZ135" i="13"/>
  <c r="OM133" i="13"/>
  <c r="EQ133" i="13"/>
  <c r="QA136" i="13"/>
  <c r="GG135" i="13"/>
  <c r="NV133" i="13"/>
  <c r="DZ133" i="13"/>
  <c r="CR136" i="13"/>
  <c r="GU134" i="13"/>
  <c r="JE133" i="13"/>
  <c r="AW133" i="13"/>
  <c r="NJ132" i="13"/>
  <c r="FA136" i="13"/>
  <c r="JI135" i="13"/>
  <c r="AH135" i="13"/>
  <c r="GR134" i="13"/>
  <c r="H134" i="13"/>
  <c r="OB133" i="13"/>
  <c r="LP133" i="13"/>
  <c r="JD133" i="13"/>
  <c r="GR133" i="13"/>
  <c r="EF133" i="13"/>
  <c r="BT133" i="13"/>
  <c r="H133" i="13"/>
  <c r="OG132" i="13"/>
  <c r="OJ136" i="13"/>
  <c r="HK136" i="13"/>
  <c r="AV136" i="13"/>
  <c r="LR135" i="13"/>
  <c r="FD135" i="13"/>
  <c r="PR134" i="13"/>
  <c r="ES134" i="13"/>
  <c r="PW133" i="13"/>
  <c r="NK133" i="13"/>
  <c r="KY133" i="13"/>
  <c r="IM133" i="13"/>
  <c r="GA133" i="13"/>
  <c r="DO133" i="13"/>
  <c r="BC133" i="13"/>
  <c r="QB132" i="13"/>
  <c r="NP132" i="13"/>
  <c r="MV136" i="13"/>
  <c r="GG136" i="13"/>
  <c r="S136" i="13"/>
  <c r="KO135" i="13"/>
  <c r="DZ135" i="13"/>
  <c r="ND134" i="13"/>
  <c r="DL134" i="13"/>
  <c r="PL133" i="13"/>
  <c r="MZ133" i="13"/>
  <c r="KN133" i="13"/>
  <c r="IB133" i="13"/>
  <c r="FP133" i="13"/>
  <c r="X136" i="13"/>
  <c r="DR134" i="13"/>
  <c r="ID133" i="13"/>
  <c r="AK133" i="13"/>
  <c r="MO132" i="13"/>
  <c r="JY132" i="13"/>
  <c r="HM132" i="13"/>
  <c r="FA132" i="13"/>
  <c r="CO132" i="13"/>
  <c r="AC132" i="13"/>
  <c r="PB131" i="13"/>
  <c r="MP131" i="13"/>
  <c r="KD131" i="13"/>
  <c r="HR131" i="13"/>
  <c r="FF131" i="13"/>
  <c r="CT131" i="13"/>
  <c r="NY135" i="13"/>
  <c r="W134" i="13"/>
  <c r="GW133" i="13"/>
  <c r="M133" i="13"/>
  <c r="MB132" i="13"/>
  <c r="JP132" i="13"/>
  <c r="HD132" i="13"/>
  <c r="ER132" i="13"/>
  <c r="CF132" i="13"/>
  <c r="T132" i="13"/>
  <c r="OS131" i="13"/>
  <c r="MG131" i="13"/>
  <c r="JU131" i="13"/>
  <c r="HI131" i="13"/>
  <c r="EW131" i="13"/>
  <c r="CK131" i="13"/>
  <c r="JY135" i="13"/>
  <c r="PF133" i="13"/>
  <c r="FJ133" i="13"/>
  <c r="QA132" i="13"/>
  <c r="LS132" i="13"/>
  <c r="JG132" i="13"/>
  <c r="GU132" i="13"/>
  <c r="EI132" i="13"/>
  <c r="BW132" i="13"/>
  <c r="K132" i="13"/>
  <c r="OJ131" i="13"/>
  <c r="LX131" i="13"/>
  <c r="CG136" i="13"/>
  <c r="GI134" i="13"/>
  <c r="JA133" i="13"/>
  <c r="AZ133" i="13"/>
  <c r="MX132" i="13"/>
  <c r="KD132" i="13"/>
  <c r="HR132" i="13"/>
  <c r="FF132" i="13"/>
  <c r="CT132" i="13"/>
  <c r="AH132" i="13"/>
  <c r="PG131" i="13"/>
  <c r="MU131" i="13"/>
  <c r="LK136" i="13"/>
  <c r="CO135" i="13"/>
  <c r="ML133" i="13"/>
  <c r="DF133" i="13"/>
  <c r="OS132" i="13"/>
  <c r="IR136" i="13"/>
  <c r="GK135" i="13"/>
  <c r="HJ136" i="13"/>
  <c r="FC135" i="13"/>
  <c r="EO136" i="13"/>
  <c r="CH135" i="13"/>
  <c r="CY136" i="13"/>
  <c r="FP135" i="13"/>
  <c r="NJ136" i="13"/>
  <c r="DN136" i="13"/>
  <c r="LC135" i="13"/>
  <c r="BG135" i="13"/>
  <c r="LX136" i="13"/>
  <c r="DB135" i="13"/>
  <c r="MQ133" i="13"/>
  <c r="CU133" i="13"/>
  <c r="KE136" i="13"/>
  <c r="BI135" i="13"/>
  <c r="LZ133" i="13"/>
  <c r="CD133" i="13"/>
  <c r="PE135" i="13"/>
  <c r="BG134" i="13"/>
  <c r="HI133" i="13"/>
  <c r="Y133" i="13"/>
  <c r="ML132" i="13"/>
  <c r="CO136" i="13"/>
  <c r="GW135" i="13"/>
  <c r="M135" i="13"/>
  <c r="FT134" i="13"/>
  <c r="QF133" i="13"/>
  <c r="NT133" i="13"/>
  <c r="LH133" i="13"/>
  <c r="IV133" i="13"/>
  <c r="GJ133" i="13"/>
  <c r="DX133" i="13"/>
  <c r="BL133" i="13"/>
  <c r="QK132" i="13"/>
  <c r="NY132" i="13"/>
  <c r="ND136" i="13"/>
  <c r="GO136" i="13"/>
  <c r="AA136" i="13"/>
  <c r="KW135" i="13"/>
  <c r="EH135" i="13"/>
  <c r="NV134" i="13"/>
  <c r="DU134" i="13"/>
  <c r="PO133" i="13"/>
  <c r="NC133" i="13"/>
  <c r="KQ133" i="13"/>
  <c r="IE133" i="13"/>
  <c r="FS133" i="13"/>
  <c r="DG133" i="13"/>
  <c r="AU133" i="13"/>
  <c r="PT132" i="13"/>
  <c r="NH132" i="13"/>
  <c r="MA136" i="13"/>
  <c r="FL136" i="13"/>
  <c r="QH135" i="13"/>
  <c r="JT135" i="13"/>
  <c r="DE135" i="13"/>
  <c r="LH134" i="13"/>
  <c r="CN134" i="13"/>
  <c r="PD133" i="13"/>
  <c r="MR133" i="13"/>
  <c r="KF133" i="13"/>
  <c r="HT133" i="13"/>
  <c r="FH133" i="13"/>
  <c r="OB135" i="13"/>
  <c r="Z134" i="13"/>
  <c r="GX133" i="13"/>
  <c r="N133" i="13"/>
  <c r="MC132" i="13"/>
  <c r="JQ132" i="13"/>
  <c r="HE132" i="13"/>
  <c r="ES132" i="13"/>
  <c r="CG132" i="13"/>
  <c r="U132" i="13"/>
  <c r="OT131" i="13"/>
  <c r="MH131" i="13"/>
  <c r="JV131" i="13"/>
  <c r="HJ131" i="13"/>
  <c r="EX131" i="13"/>
  <c r="CL131" i="13"/>
  <c r="KR135" i="13"/>
  <c r="PM133" i="13"/>
  <c r="FQ133" i="13"/>
  <c r="QE132" i="13"/>
  <c r="LT132" i="13"/>
  <c r="JH132" i="13"/>
  <c r="GV132" i="13"/>
  <c r="EJ132" i="13"/>
  <c r="BX132" i="13"/>
  <c r="L132" i="13"/>
  <c r="OK131" i="13"/>
  <c r="LY131" i="13"/>
  <c r="JM131" i="13"/>
  <c r="HA131" i="13"/>
  <c r="EO131" i="13"/>
  <c r="CC131" i="13"/>
  <c r="GR135" i="13"/>
  <c r="NZ133" i="13"/>
  <c r="EJ133" i="13"/>
  <c r="PK132" i="13"/>
  <c r="GF136" i="13"/>
  <c r="DY135" i="13"/>
  <c r="EX136" i="13"/>
  <c r="CQ135" i="13"/>
  <c r="CC136" i="13"/>
  <c r="V135" i="13"/>
  <c r="AM136" i="13"/>
  <c r="EZ135" i="13"/>
  <c r="MT136" i="13"/>
  <c r="CX136" i="13"/>
  <c r="KM135" i="13"/>
  <c r="AQ135" i="13"/>
  <c r="KG136" i="13"/>
  <c r="BL135" i="13"/>
  <c r="MA133" i="13"/>
  <c r="CE133" i="13"/>
  <c r="IN136" i="13"/>
  <c r="R135" i="13"/>
  <c r="LJ133" i="13"/>
  <c r="BN133" i="13"/>
  <c r="NN135" i="13"/>
  <c r="K134" i="13"/>
  <c r="GS133" i="13"/>
  <c r="I133" i="13"/>
  <c r="OM136" i="13"/>
  <c r="AY136" i="13"/>
  <c r="FF135" i="13"/>
  <c r="PX134" i="13"/>
  <c r="EV134" i="13"/>
  <c r="PX133" i="13"/>
  <c r="NL133" i="13"/>
  <c r="KZ133" i="13"/>
  <c r="IN133" i="13"/>
  <c r="GB133" i="13"/>
  <c r="DP133" i="13"/>
  <c r="BD133" i="13"/>
  <c r="QC132" i="13"/>
  <c r="NQ132" i="13"/>
  <c r="MI136" i="13"/>
  <c r="FT136" i="13"/>
  <c r="E136" i="13"/>
  <c r="KB135" i="13"/>
  <c r="DM135" i="13"/>
  <c r="LZ134" i="13"/>
  <c r="CW134" i="13"/>
  <c r="PG133" i="13"/>
  <c r="MU133" i="13"/>
  <c r="KI133" i="13"/>
  <c r="HW133" i="13"/>
  <c r="FK133" i="13"/>
  <c r="CY133" i="13"/>
  <c r="AM133" i="13"/>
  <c r="PL132" i="13"/>
  <c r="MZ132" i="13"/>
  <c r="LE136" i="13"/>
  <c r="EQ136" i="13"/>
  <c r="PM135" i="13"/>
  <c r="IX135" i="13"/>
  <c r="DT136" i="13"/>
  <c r="BM135" i="13"/>
  <c r="CL136" i="13"/>
  <c r="AE135" i="13"/>
  <c r="Q136" i="13"/>
  <c r="LN134" i="13"/>
  <c r="PL135" i="13"/>
  <c r="DD135" i="13"/>
  <c r="KX136" i="13"/>
  <c r="BB136" i="13"/>
  <c r="IQ135" i="13"/>
  <c r="PU134" i="13"/>
  <c r="FI136" i="13"/>
  <c r="LB134" i="13"/>
  <c r="KE133" i="13"/>
  <c r="AI133" i="13"/>
  <c r="DP136" i="13"/>
  <c r="HY134" i="13"/>
  <c r="JN133" i="13"/>
  <c r="R133" i="13"/>
  <c r="IP135" i="13"/>
  <c r="OS133" i="13"/>
  <c r="EW133" i="13"/>
  <c r="QD132" i="13"/>
  <c r="MK136" i="13"/>
  <c r="H136" i="13"/>
  <c r="EK135" i="13"/>
  <c r="OB134" i="13"/>
  <c r="DX134" i="13"/>
  <c r="PP133" i="13"/>
  <c r="ND133" i="13"/>
  <c r="KR133" i="13"/>
  <c r="IF133" i="13"/>
  <c r="FT133" i="13"/>
  <c r="DH133" i="13"/>
  <c r="AV133" i="13"/>
  <c r="PU132" i="13"/>
  <c r="NI132" i="13"/>
  <c r="LM136" i="13"/>
  <c r="EY136" i="13"/>
  <c r="PU135" i="13"/>
  <c r="JF135" i="13"/>
  <c r="CR135" i="13"/>
  <c r="KJ134" i="13"/>
  <c r="BY134" i="13"/>
  <c r="OY133" i="13"/>
  <c r="MM133" i="13"/>
  <c r="KA133" i="13"/>
  <c r="HO133" i="13"/>
  <c r="FC133" i="13"/>
  <c r="CQ133" i="13"/>
  <c r="AE133" i="13"/>
  <c r="PD132" i="13"/>
  <c r="MR132" i="13"/>
  <c r="KJ136" i="13"/>
  <c r="DU136" i="13"/>
  <c r="OR135" i="13"/>
  <c r="IC135" i="13"/>
  <c r="BN135" i="13"/>
  <c r="IH134" i="13"/>
  <c r="AR134" i="13"/>
  <c r="ON133" i="13"/>
  <c r="MB133" i="13"/>
  <c r="JP133" i="13"/>
  <c r="HD133" i="13"/>
  <c r="ER133" i="13"/>
  <c r="HM135" i="13"/>
  <c r="OH133" i="13"/>
  <c r="EL133" i="13"/>
  <c r="PQ132" i="13"/>
  <c r="LM132" i="13"/>
  <c r="JA132" i="13"/>
  <c r="GO132" i="13"/>
  <c r="EC132" i="13"/>
  <c r="BQ132" i="13"/>
  <c r="E132" i="13"/>
  <c r="OD131" i="13"/>
  <c r="LR131" i="13"/>
  <c r="JF131" i="13"/>
  <c r="GT131" i="13"/>
  <c r="EH131" i="13"/>
  <c r="MY136" i="13"/>
  <c r="EC135" i="13"/>
  <c r="NA133" i="13"/>
  <c r="DN133" i="13"/>
  <c r="OY132" i="13"/>
  <c r="LD132" i="13"/>
  <c r="IR132" i="13"/>
  <c r="GF132" i="13"/>
  <c r="DT132" i="13"/>
  <c r="BH132" i="13"/>
  <c r="QG131" i="13"/>
  <c r="NU131" i="13"/>
  <c r="NU135" i="13"/>
  <c r="OT136" i="13"/>
  <c r="MM135" i="13"/>
  <c r="LY136" i="13"/>
  <c r="JR135" i="13"/>
  <c r="KI136" i="13"/>
  <c r="JX135" i="13"/>
  <c r="AB135" i="13"/>
  <c r="HV136" i="13"/>
  <c r="PK135" i="13"/>
  <c r="FO135" i="13"/>
  <c r="QC136" i="13"/>
  <c r="OO135" i="13"/>
  <c r="AO134" i="13"/>
  <c r="HC133" i="13"/>
  <c r="OR132" i="13"/>
  <c r="MV135" i="13"/>
  <c r="QH133" i="13"/>
  <c r="GL133" i="13"/>
  <c r="JG136" i="13"/>
  <c r="AK135" i="13"/>
  <c r="LQ133" i="13"/>
  <c r="BU133" i="13"/>
  <c r="OH132" i="13"/>
  <c r="HM136" i="13"/>
  <c r="LU135" i="13"/>
  <c r="BY135" i="13"/>
  <c r="IZ134" i="13"/>
  <c r="BD134" i="13"/>
  <c r="OR133" i="13"/>
  <c r="MF133" i="13"/>
  <c r="JT133" i="13"/>
  <c r="HH133" i="13"/>
  <c r="EV133" i="13"/>
  <c r="CJ133" i="13"/>
  <c r="X133" i="13"/>
  <c r="OW132" i="13"/>
  <c r="MK132" i="13"/>
  <c r="JA136" i="13"/>
  <c r="CM136" i="13"/>
  <c r="NI135" i="13"/>
  <c r="GT135" i="13"/>
  <c r="AF135" i="13"/>
  <c r="GO134" i="13"/>
  <c r="E134" i="13"/>
  <c r="OA133" i="13"/>
  <c r="LO133" i="13"/>
  <c r="JC133" i="13"/>
  <c r="GQ133" i="13"/>
  <c r="EE133" i="13"/>
  <c r="BS133" i="13"/>
  <c r="G133" i="13"/>
  <c r="OF132" i="13"/>
  <c r="PC136" i="13"/>
  <c r="HX136" i="13"/>
  <c r="BI136" i="13"/>
  <c r="MF135" i="13"/>
  <c r="FQ135" i="13"/>
  <c r="D135" i="13"/>
  <c r="FH134" i="13"/>
  <c r="QB133" i="13"/>
  <c r="NP133" i="13"/>
  <c r="LD133" i="13"/>
  <c r="IR133" i="13"/>
  <c r="GF133" i="13"/>
  <c r="GM136" i="13"/>
  <c r="NP134" i="13"/>
  <c r="KP133" i="13"/>
  <c r="BZ133" i="13"/>
  <c r="NU132" i="13"/>
  <c r="KO132" i="13"/>
  <c r="IC132" i="13"/>
  <c r="FQ132" i="13"/>
  <c r="DE132" i="13"/>
  <c r="AS132" i="13"/>
  <c r="PR131" i="13"/>
  <c r="NF131" i="13"/>
  <c r="KT131" i="13"/>
  <c r="IH131" i="13"/>
  <c r="FV131" i="13"/>
  <c r="DJ131" i="13"/>
  <c r="DC136" i="13"/>
  <c r="HG134" i="13"/>
  <c r="JI133" i="13"/>
  <c r="BB133" i="13"/>
  <c r="NC132" i="13"/>
  <c r="KF132" i="13"/>
  <c r="HT132" i="13"/>
  <c r="FH132" i="13"/>
  <c r="CV132" i="13"/>
  <c r="AJ132" i="13"/>
  <c r="PI131" i="13"/>
  <c r="MW131" i="13"/>
  <c r="KK131" i="13"/>
  <c r="HY131" i="13"/>
  <c r="FM131" i="13"/>
  <c r="DA131" i="13"/>
  <c r="C136" i="13"/>
  <c r="CT134" i="13"/>
  <c r="HV133" i="13"/>
  <c r="AD133" i="13"/>
  <c r="MI132" i="13"/>
  <c r="JW132" i="13"/>
  <c r="HK132" i="13"/>
  <c r="EY132" i="13"/>
  <c r="CM132" i="13"/>
  <c r="AA132" i="13"/>
  <c r="OZ131" i="13"/>
  <c r="MN131" i="13"/>
  <c r="IV136" i="13"/>
  <c r="Z135" i="13"/>
  <c r="LM133" i="13"/>
  <c r="CO133" i="13"/>
  <c r="OD132" i="13"/>
  <c r="KT132" i="13"/>
  <c r="IH132" i="13"/>
  <c r="FV132" i="13"/>
  <c r="DJ132" i="13"/>
  <c r="AX132" i="13"/>
  <c r="PW131" i="13"/>
  <c r="NK131" i="13"/>
  <c r="KY131" i="13"/>
  <c r="JD135" i="13"/>
  <c r="OX133" i="13"/>
  <c r="FB133" i="13"/>
  <c r="PY132" i="13"/>
  <c r="LQ132" i="13"/>
  <c r="BH136" i="13"/>
  <c r="OP135" i="13"/>
  <c r="KH136" i="13"/>
  <c r="DS136" i="13"/>
  <c r="BY136" i="13"/>
  <c r="GZ135" i="13"/>
  <c r="LP136" i="13"/>
  <c r="CZ134" i="13"/>
  <c r="HX133" i="13"/>
  <c r="PM132" i="13"/>
  <c r="OZ135" i="13"/>
  <c r="BA134" i="13"/>
  <c r="HG133" i="13"/>
  <c r="OV132" i="13"/>
  <c r="NV135" i="13"/>
  <c r="JU134" i="13"/>
  <c r="OV133" i="13"/>
  <c r="JX133" i="13"/>
  <c r="EZ133" i="13"/>
  <c r="PN133" i="13"/>
  <c r="QG132" i="13"/>
  <c r="JI132" i="13"/>
  <c r="EK132" i="13"/>
  <c r="M132" i="13"/>
  <c r="LZ131" i="13"/>
  <c r="HB131" i="13"/>
  <c r="CD131" i="13"/>
  <c r="OG133" i="13"/>
  <c r="PO132" i="13"/>
  <c r="IZ132" i="13"/>
  <c r="EB132" i="13"/>
  <c r="D132" i="13"/>
  <c r="LQ131" i="13"/>
  <c r="IG131" i="13"/>
  <c r="DY131" i="13"/>
  <c r="NF135" i="13"/>
  <c r="KH133" i="13"/>
  <c r="OU132" i="13"/>
  <c r="KM132" i="13"/>
  <c r="HC132" i="13"/>
  <c r="DS132" i="13"/>
  <c r="AQ132" i="13"/>
  <c r="OR131" i="13"/>
  <c r="LH131" i="13"/>
  <c r="GO135" i="13"/>
  <c r="KG133" i="13"/>
  <c r="F133" i="13"/>
  <c r="LJ132" i="13"/>
  <c r="HZ132" i="13"/>
  <c r="EP132" i="13"/>
  <c r="BN132" i="13"/>
  <c r="PO131" i="13"/>
  <c r="ME131" i="13"/>
  <c r="PR135" i="13"/>
  <c r="NR133" i="13"/>
  <c r="BQ133" i="13"/>
  <c r="MG132" i="13"/>
  <c r="JM132" i="13"/>
  <c r="HA132" i="13"/>
  <c r="EO132" i="13"/>
  <c r="CC132" i="13"/>
  <c r="Q132" i="13"/>
  <c r="OP131" i="13"/>
  <c r="MD131" i="13"/>
  <c r="JR131" i="13"/>
  <c r="HF131" i="13"/>
  <c r="ET131" i="13"/>
  <c r="CH131" i="13"/>
  <c r="JA135" i="13"/>
  <c r="OW133" i="13"/>
  <c r="FA133" i="13"/>
  <c r="PW132" i="13"/>
  <c r="LP132" i="13"/>
  <c r="JD132" i="13"/>
  <c r="GR132" i="13"/>
  <c r="EF132" i="13"/>
  <c r="BT132" i="13"/>
  <c r="H132" i="13"/>
  <c r="OG131" i="13"/>
  <c r="LU131" i="13"/>
  <c r="JI131" i="13"/>
  <c r="GW131" i="13"/>
  <c r="EK131" i="13"/>
  <c r="IF135" i="13"/>
  <c r="OO133" i="13"/>
  <c r="ES133" i="13"/>
  <c r="PR132" i="13"/>
  <c r="LN132" i="13"/>
  <c r="JB132" i="13"/>
  <c r="GP132" i="13"/>
  <c r="ED132" i="13"/>
  <c r="BR132" i="13"/>
  <c r="F132" i="13"/>
  <c r="OE131" i="13"/>
  <c r="LS131" i="13"/>
  <c r="JG131" i="13"/>
  <c r="GU131" i="13"/>
  <c r="EI131" i="13"/>
  <c r="JR133" i="13"/>
  <c r="PL131" i="13"/>
  <c r="FT131" i="13"/>
  <c r="BI131" i="13"/>
  <c r="QH130" i="13"/>
  <c r="NV130" i="13"/>
  <c r="LJ130" i="13"/>
  <c r="IX130" i="13"/>
  <c r="GL130" i="13"/>
  <c r="DZ130" i="13"/>
  <c r="BN130" i="13"/>
  <c r="B130" i="13"/>
  <c r="AS136" i="13"/>
  <c r="CQ132" i="13"/>
  <c r="HH131" i="13"/>
  <c r="BX131" i="13"/>
  <c r="L131" i="13"/>
  <c r="OK130" i="13"/>
  <c r="LY130" i="13"/>
  <c r="JM130" i="13"/>
  <c r="HA130" i="13"/>
  <c r="EO130" i="13"/>
  <c r="CC130" i="13"/>
  <c r="Q130" i="13"/>
  <c r="OP129" i="13"/>
  <c r="EU132" i="13"/>
  <c r="IB131" i="13"/>
  <c r="CG131" i="13"/>
  <c r="S131" i="13"/>
  <c r="QG135" i="13"/>
  <c r="MD135" i="13"/>
  <c r="IL136" i="13"/>
  <c r="QF135" i="13"/>
  <c r="OL135" i="13"/>
  <c r="CB135" i="13"/>
  <c r="JD136" i="13"/>
  <c r="CB134" i="13"/>
  <c r="HP133" i="13"/>
  <c r="PE132" i="13"/>
  <c r="OD135" i="13"/>
  <c r="AC134" i="13"/>
  <c r="GY133" i="13"/>
  <c r="ON132" i="13"/>
  <c r="NA135" i="13"/>
  <c r="HD134" i="13"/>
  <c r="OF133" i="13"/>
  <c r="JH133" i="13"/>
  <c r="NA136" i="13"/>
  <c r="NB133" i="13"/>
  <c r="PA132" i="13"/>
  <c r="IS132" i="13"/>
  <c r="DU132" i="13"/>
  <c r="QH131" i="13"/>
  <c r="LJ131" i="13"/>
  <c r="GL131" i="13"/>
  <c r="JQ136" i="13"/>
  <c r="LU133" i="13"/>
  <c r="OI132" i="13"/>
  <c r="IJ132" i="13"/>
  <c r="DL132" i="13"/>
  <c r="PY131" i="13"/>
  <c r="LI131" i="13"/>
  <c r="HQ131" i="13"/>
  <c r="DQ131" i="13"/>
  <c r="DJ135" i="13"/>
  <c r="JB133" i="13"/>
  <c r="OE132" i="13"/>
  <c r="KE132" i="13"/>
  <c r="GM132" i="13"/>
  <c r="DK132" i="13"/>
  <c r="AI132" i="13"/>
  <c r="OB131" i="13"/>
  <c r="KZ131" i="13"/>
  <c r="DH135" i="13"/>
  <c r="HU133" i="13"/>
  <c r="PZ132" i="13"/>
  <c r="LB132" i="13"/>
  <c r="HJ132" i="13"/>
  <c r="EH132" i="13"/>
  <c r="BF132" i="13"/>
  <c r="OY131" i="13"/>
  <c r="LW131" i="13"/>
  <c r="MK135" i="13"/>
  <c r="LF133" i="13"/>
  <c r="AT133" i="13"/>
  <c r="LY132" i="13"/>
  <c r="JE132" i="13"/>
  <c r="GS132" i="13"/>
  <c r="EG132" i="13"/>
  <c r="BU132" i="13"/>
  <c r="I132" i="13"/>
  <c r="OH131" i="13"/>
  <c r="LV131" i="13"/>
  <c r="JJ131" i="13"/>
  <c r="GX131" i="13"/>
  <c r="EL131" i="13"/>
  <c r="PH136" i="13"/>
  <c r="FT135" i="13"/>
  <c r="NQ133" i="13"/>
  <c r="EB133" i="13"/>
  <c r="PG132" i="13"/>
  <c r="LH132" i="13"/>
  <c r="IV132" i="13"/>
  <c r="GJ132" i="13"/>
  <c r="DX132" i="13"/>
  <c r="BL132" i="13"/>
  <c r="QK131" i="13"/>
  <c r="NY131" i="13"/>
  <c r="LM131" i="13"/>
  <c r="JA131" i="13"/>
  <c r="GO131" i="13"/>
  <c r="OB136" i="13"/>
  <c r="EX135" i="13"/>
  <c r="NI133" i="13"/>
  <c r="DU133" i="13"/>
  <c r="PB132" i="13"/>
  <c r="LF132" i="13"/>
  <c r="IT132" i="13"/>
  <c r="GH132" i="13"/>
  <c r="DV132" i="13"/>
  <c r="BJ132" i="13"/>
  <c r="QI131" i="13"/>
  <c r="NW131" i="13"/>
  <c r="LK131" i="13"/>
  <c r="IY131" i="13"/>
  <c r="GM131" i="13"/>
  <c r="EA131" i="13"/>
  <c r="BJ133" i="13"/>
  <c r="MZ131" i="13"/>
  <c r="EZ131" i="13"/>
  <c r="BA131" i="13"/>
  <c r="PZ130" i="13"/>
  <c r="NN130" i="13"/>
  <c r="LB130" i="13"/>
  <c r="IP130" i="13"/>
  <c r="GD130" i="13"/>
  <c r="DR130" i="13"/>
  <c r="BF130" i="13"/>
  <c r="QE129" i="13"/>
  <c r="EP134" i="13"/>
  <c r="AE132" i="13"/>
  <c r="GN131" i="13"/>
  <c r="BP131" i="13"/>
  <c r="D131" i="13"/>
  <c r="OC130" i="13"/>
  <c r="LQ130" i="13"/>
  <c r="JE130" i="13"/>
  <c r="GS130" i="13"/>
  <c r="EG130" i="13"/>
  <c r="BU130" i="13"/>
  <c r="I130" i="13"/>
  <c r="OW135" i="13"/>
  <c r="CI132" i="13"/>
  <c r="HG131" i="13"/>
  <c r="A135" i="13"/>
  <c r="PG136" i="13"/>
  <c r="AL136" i="13"/>
  <c r="IB134" i="13"/>
  <c r="FZ134" i="13"/>
  <c r="OC133" i="13"/>
  <c r="PX135" i="13"/>
  <c r="PH133" i="13"/>
  <c r="FL133" i="13"/>
  <c r="NA132" i="13"/>
  <c r="IK135" i="13"/>
  <c r="OQ133" i="13"/>
  <c r="EU133" i="13"/>
  <c r="MJ132" i="13"/>
  <c r="HH135" i="13"/>
  <c r="GF134" i="13"/>
  <c r="NX133" i="13"/>
  <c r="IZ133" i="13"/>
  <c r="JT136" i="13"/>
  <c r="LV133" i="13"/>
  <c r="OK132" i="13"/>
  <c r="IK132" i="13"/>
  <c r="DM132" i="13"/>
  <c r="PZ131" i="13"/>
  <c r="LB131" i="13"/>
  <c r="GD131" i="13"/>
  <c r="GJ136" i="13"/>
  <c r="KO133" i="13"/>
  <c r="NS132" i="13"/>
  <c r="IB132" i="13"/>
  <c r="DD132" i="13"/>
  <c r="PQ131" i="13"/>
  <c r="LA131" i="13"/>
  <c r="GS131" i="13"/>
  <c r="DI131" i="13"/>
  <c r="AC135" i="13"/>
  <c r="GP133" i="13"/>
  <c r="NO132" i="13"/>
  <c r="JO132" i="13"/>
  <c r="GE132" i="13"/>
  <c r="DC132" i="13"/>
  <c r="S132" i="13"/>
  <c r="NT131" i="13"/>
  <c r="K5" i="14"/>
  <c r="LK134" i="13"/>
  <c r="GO133" i="13"/>
  <c r="PJ132" i="13"/>
  <c r="KL132" i="13"/>
  <c r="HB132" i="13"/>
  <c r="DZ132" i="13"/>
  <c r="AP132" i="13"/>
  <c r="OQ131" i="13"/>
  <c r="LO131" i="13"/>
  <c r="FV135" i="13"/>
  <c r="JZ133" i="13"/>
  <c r="AB133" i="13"/>
  <c r="LI132" i="13"/>
  <c r="IW132" i="13"/>
  <c r="GK132" i="13"/>
  <c r="DY132" i="13"/>
  <c r="BM132" i="13"/>
  <c r="A132" i="13"/>
  <c r="NZ131" i="13"/>
  <c r="LN131" i="13"/>
  <c r="JB131" i="13"/>
  <c r="GP131" i="13"/>
  <c r="ED131" i="13"/>
  <c r="LH136" i="13"/>
  <c r="CL135" i="13"/>
  <c r="MK133" i="13"/>
  <c r="DE133" i="13"/>
  <c r="OQ132" i="13"/>
  <c r="KZ132" i="13"/>
  <c r="IN132" i="13"/>
  <c r="GB132" i="13"/>
  <c r="DP132" i="13"/>
  <c r="BD132" i="13"/>
  <c r="QC131" i="13"/>
  <c r="NQ131" i="13"/>
  <c r="LE131" i="13"/>
  <c r="IS131" i="13"/>
  <c r="GG131" i="13"/>
  <c r="KM136" i="13"/>
  <c r="BQ135" i="13"/>
  <c r="MC133" i="13"/>
  <c r="CX133" i="13"/>
  <c r="OL132" i="13"/>
  <c r="KX132" i="13"/>
  <c r="IL132" i="13"/>
  <c r="FZ132" i="13"/>
  <c r="DN132" i="13"/>
  <c r="BB132" i="13"/>
  <c r="QA131" i="13"/>
  <c r="NO131" i="13"/>
  <c r="LC131" i="13"/>
  <c r="IQ131" i="13"/>
  <c r="GE131" i="13"/>
  <c r="DS131" i="13"/>
  <c r="NG132" i="13"/>
  <c r="KR131" i="13"/>
  <c r="EE131" i="13"/>
  <c r="AS131" i="13"/>
  <c r="PR130" i="13"/>
  <c r="NF130" i="13"/>
  <c r="KT130" i="13"/>
  <c r="IH130" i="13"/>
  <c r="FV130" i="13"/>
  <c r="DJ130" i="13"/>
  <c r="AX130" i="13"/>
  <c r="PW129" i="13"/>
  <c r="IL133" i="13"/>
  <c r="PD131" i="13"/>
  <c r="FS131" i="13"/>
  <c r="BH131" i="13"/>
  <c r="QG130" i="13"/>
  <c r="JC134" i="13"/>
  <c r="MU136" i="13"/>
  <c r="QA135" i="13"/>
  <c r="CK134" i="13"/>
  <c r="AL134" i="13"/>
  <c r="MG133" i="13"/>
  <c r="NL135" i="13"/>
  <c r="OZ133" i="13"/>
  <c r="FD133" i="13"/>
  <c r="MS132" i="13"/>
  <c r="HP135" i="13"/>
  <c r="OI133" i="13"/>
  <c r="EM133" i="13"/>
  <c r="QI136" i="13"/>
  <c r="GL135" i="13"/>
  <c r="EJ134" i="13"/>
  <c r="NH133" i="13"/>
  <c r="IJ133" i="13"/>
  <c r="DE136" i="13"/>
  <c r="JJ133" i="13"/>
  <c r="NE132" i="13"/>
  <c r="HU132" i="13"/>
  <c r="CW132" i="13"/>
  <c r="PJ131" i="13"/>
  <c r="KL131" i="13"/>
  <c r="FN131" i="13"/>
  <c r="U136" i="13"/>
  <c r="IC133" i="13"/>
  <c r="MM132" i="13"/>
  <c r="HL132" i="13"/>
  <c r="CN132" i="13"/>
  <c r="PA131" i="13"/>
  <c r="KS131" i="13"/>
  <c r="GK131" i="13"/>
  <c r="CS131" i="13"/>
  <c r="LT134" i="13"/>
  <c r="DM133" i="13"/>
  <c r="MY132" i="13"/>
  <c r="IY132" i="13"/>
  <c r="FW132" i="13"/>
  <c r="CU132" i="13"/>
  <c r="C132" i="13"/>
  <c r="NL131" i="13"/>
  <c r="MC136" i="13"/>
  <c r="CQ134" i="13"/>
  <c r="FI133" i="13"/>
  <c r="OT132" i="13"/>
  <c r="JV132" i="13"/>
  <c r="GT132" i="13"/>
  <c r="DR132" i="13"/>
  <c r="Z132" i="13"/>
  <c r="OI131" i="13"/>
  <c r="LG131" i="13"/>
  <c r="H135" i="13"/>
  <c r="IT133" i="13"/>
  <c r="E133" i="13"/>
  <c r="LA132" i="13"/>
  <c r="IO132" i="13"/>
  <c r="GC132" i="13"/>
  <c r="DQ132" i="13"/>
  <c r="BE132" i="13"/>
  <c r="QD131" i="13"/>
  <c r="NR131" i="13"/>
  <c r="LF131" i="13"/>
  <c r="IT131" i="13"/>
  <c r="GH131" i="13"/>
  <c r="DV131" i="13"/>
  <c r="IA136" i="13"/>
  <c r="E135" i="13"/>
  <c r="LE133" i="13"/>
  <c r="CH133" i="13"/>
  <c r="OA132" i="13"/>
  <c r="KR132" i="13"/>
  <c r="IF132" i="13"/>
  <c r="FT132" i="13"/>
  <c r="DH132" i="13"/>
  <c r="AV132" i="13"/>
  <c r="PU131" i="13"/>
  <c r="NI131" i="13"/>
  <c r="KW131" i="13"/>
  <c r="IK131" i="13"/>
  <c r="FY131" i="13"/>
  <c r="HE136" i="13"/>
  <c r="PC134" i="13"/>
  <c r="KW133" i="13"/>
  <c r="CF133" i="13"/>
  <c r="NV132" i="13"/>
  <c r="KP132" i="13"/>
  <c r="ID132" i="13"/>
  <c r="FR132" i="13"/>
  <c r="DF132" i="13"/>
  <c r="AT132" i="13"/>
  <c r="PS131" i="13"/>
  <c r="NG131" i="13"/>
  <c r="KU131" i="13"/>
  <c r="II131" i="13"/>
  <c r="FW131" i="13"/>
  <c r="DK131" i="13"/>
  <c r="KI132" i="13"/>
  <c r="JX131" i="13"/>
  <c r="DO131" i="13"/>
  <c r="AK131" i="13"/>
  <c r="PJ130" i="13"/>
  <c r="MX130" i="13"/>
  <c r="KL130" i="13"/>
  <c r="HZ130" i="13"/>
  <c r="FN130" i="13"/>
  <c r="DB130" i="13"/>
  <c r="AP130" i="13"/>
  <c r="PO129" i="13"/>
  <c r="AR133" i="13"/>
  <c r="MR131" i="13"/>
  <c r="EV131" i="13"/>
  <c r="AZ131" i="13"/>
  <c r="PY130" i="13"/>
  <c r="NM130" i="13"/>
  <c r="LA130" i="13"/>
  <c r="IO130" i="13"/>
  <c r="GC130" i="13"/>
  <c r="DQ130" i="13"/>
  <c r="BE130" i="13"/>
  <c r="QD129" i="13"/>
  <c r="HF133" i="13"/>
  <c r="OV131" i="13"/>
  <c r="FP131" i="13"/>
  <c r="BG131" i="13"/>
  <c r="QF130" i="13"/>
  <c r="Z136" i="13"/>
  <c r="MZ135" i="13"/>
  <c r="IA135" i="13"/>
  <c r="JO133" i="13"/>
  <c r="IX133" i="13"/>
  <c r="EG133" i="13"/>
  <c r="DP135" i="13"/>
  <c r="MV133" i="13"/>
  <c r="CZ133" i="13"/>
  <c r="KR136" i="13"/>
  <c r="BV135" i="13"/>
  <c r="ME133" i="13"/>
  <c r="CI133" i="13"/>
  <c r="JO136" i="13"/>
  <c r="CJ135" i="13"/>
  <c r="BP134" i="13"/>
  <c r="MJ133" i="13"/>
  <c r="HL133" i="13"/>
  <c r="KT135" i="13"/>
  <c r="FR133" i="13"/>
  <c r="LU132" i="13"/>
  <c r="GW132" i="13"/>
  <c r="BY132" i="13"/>
  <c r="OL131" i="13"/>
  <c r="JN131" i="13"/>
  <c r="EP131" i="13"/>
  <c r="HJ135" i="13"/>
  <c r="EK133" i="13"/>
  <c r="LL132" i="13"/>
  <c r="GN132" i="13"/>
  <c r="BP132" i="13"/>
  <c r="OC131" i="13"/>
  <c r="KC131" i="13"/>
  <c r="GC131" i="13"/>
  <c r="MF136" i="13"/>
  <c r="GL134" i="13"/>
  <c r="CP133" i="13"/>
  <c r="MA132" i="13"/>
  <c r="IQ132" i="13"/>
  <c r="FO132" i="13"/>
  <c r="CE132" i="13"/>
  <c r="QF131" i="13"/>
  <c r="ND131" i="13"/>
  <c r="FO136" i="13"/>
  <c r="QK133" i="13"/>
  <c r="ED133" i="13"/>
  <c r="NN132" i="13"/>
  <c r="JN132" i="13"/>
  <c r="GL132" i="13"/>
  <c r="DB132" i="13"/>
  <c r="R132" i="13"/>
  <c r="OA131" i="13"/>
  <c r="PK136" i="13"/>
  <c r="KD134" i="13"/>
  <c r="HN133" i="13"/>
  <c r="PI132" i="13"/>
  <c r="KS132" i="13"/>
  <c r="IG132" i="13"/>
  <c r="FU132" i="13"/>
  <c r="DI132" i="13"/>
  <c r="AW132" i="13"/>
  <c r="PV131" i="13"/>
  <c r="NJ131" i="13"/>
  <c r="KX131" i="13"/>
  <c r="IL131" i="13"/>
  <c r="FZ131" i="13"/>
  <c r="DN131" i="13"/>
  <c r="ES136" i="13"/>
  <c r="JX134" i="13"/>
  <c r="JY133" i="13"/>
  <c r="BP133" i="13"/>
  <c r="NK132" i="13"/>
  <c r="KJ132" i="13"/>
  <c r="HX132" i="13"/>
  <c r="FL132" i="13"/>
  <c r="CZ132" i="13"/>
  <c r="AN132" i="13"/>
  <c r="PM131" i="13"/>
  <c r="NA131" i="13"/>
  <c r="KO131" i="13"/>
  <c r="IC131" i="13"/>
  <c r="FQ131" i="13"/>
  <c r="DX136" i="13"/>
  <c r="IN134" i="13"/>
  <c r="JQ133" i="13"/>
  <c r="OK136" i="13"/>
  <c r="AR135" i="13"/>
  <c r="IK134" i="13"/>
  <c r="PH132" i="13"/>
  <c r="KW136" i="13"/>
  <c r="OX132" i="13"/>
  <c r="KM134" i="13"/>
  <c r="KB133" i="13"/>
  <c r="AF133" i="13"/>
  <c r="DH136" i="13"/>
  <c r="HM134" i="13"/>
  <c r="JK133" i="13"/>
  <c r="O133" i="13"/>
  <c r="CE136" i="13"/>
  <c r="OZ134" i="13"/>
  <c r="PT133" i="13"/>
  <c r="KV133" i="13"/>
  <c r="FX133" i="13"/>
  <c r="HJ134" i="13"/>
  <c r="BH133" i="13"/>
  <c r="KG132" i="13"/>
  <c r="FI132" i="13"/>
  <c r="AK132" i="13"/>
  <c r="MX131" i="13"/>
  <c r="HZ131" i="13"/>
  <c r="DB131" i="13"/>
  <c r="DO134" i="13"/>
  <c r="AJ133" i="13"/>
  <c r="JX132" i="13"/>
  <c r="EZ132" i="13"/>
  <c r="AB132" i="13"/>
  <c r="MO131" i="13"/>
  <c r="IO131" i="13"/>
  <c r="EG131" i="13"/>
  <c r="CJ136" i="13"/>
  <c r="LN133" i="13"/>
  <c r="L133" i="13"/>
  <c r="KU132" i="13"/>
  <c r="HS132" i="13"/>
  <c r="EA132" i="13"/>
  <c r="AY132" i="13"/>
  <c r="PH131" i="13"/>
  <c r="LP131" i="13"/>
  <c r="JV135" i="13"/>
  <c r="MS133" i="13"/>
  <c r="AC133" i="13"/>
  <c r="LR132" i="13"/>
  <c r="IP132" i="13"/>
  <c r="EX132" i="13"/>
  <c r="BV132" i="13"/>
  <c r="QE131" i="13"/>
  <c r="MM131" i="13"/>
  <c r="BO136" i="13"/>
  <c r="QD133" i="13"/>
  <c r="CN133" i="13"/>
  <c r="MW132" i="13"/>
  <c r="JU132" i="13"/>
  <c r="HI132" i="13"/>
  <c r="EW132" i="13"/>
  <c r="CK132" i="13"/>
  <c r="Y132" i="13"/>
  <c r="OX131" i="13"/>
  <c r="ML131" i="13"/>
  <c r="JZ131" i="13"/>
  <c r="HN131" i="13"/>
  <c r="FB131" i="13"/>
  <c r="CP131" i="13"/>
  <c r="MH135" i="13"/>
  <c r="QC133" i="13"/>
  <c r="GG133" i="13"/>
  <c r="D133" i="13"/>
  <c r="LX132" i="13"/>
  <c r="JL132" i="13"/>
  <c r="GZ132" i="13"/>
  <c r="EN132" i="13"/>
  <c r="CB132" i="13"/>
  <c r="P132" i="13"/>
  <c r="OO131" i="13"/>
  <c r="MC131" i="13"/>
  <c r="JQ131" i="13"/>
  <c r="HE131" i="13"/>
  <c r="ES131" i="13"/>
  <c r="LM135" i="13"/>
  <c r="PU133" i="13"/>
  <c r="FY133" i="13"/>
  <c r="QH132" i="13"/>
  <c r="LV132" i="13"/>
  <c r="JJ132" i="13"/>
  <c r="GX132" i="13"/>
  <c r="EL132" i="13"/>
  <c r="BZ132" i="13"/>
  <c r="N132" i="13"/>
  <c r="OM131" i="13"/>
  <c r="MA131" i="13"/>
  <c r="JO131" i="13"/>
  <c r="HC131" i="13"/>
  <c r="EQ131" i="13"/>
  <c r="IQ134" i="13"/>
  <c r="AM132" i="13"/>
  <c r="GQ131" i="13"/>
  <c r="BQ131" i="13"/>
  <c r="E131" i="13"/>
  <c r="OD130" i="13"/>
  <c r="LR130" i="13"/>
  <c r="JF130" i="13"/>
  <c r="GT130" i="13"/>
  <c r="EH130" i="13"/>
  <c r="BV130" i="13"/>
  <c r="J130" i="13"/>
  <c r="OI129" i="13"/>
  <c r="FC132" i="13"/>
  <c r="IE131" i="13"/>
  <c r="CI131" i="13"/>
  <c r="T131" i="13"/>
  <c r="OS130" i="13"/>
  <c r="MG130" i="13"/>
  <c r="JU130" i="13"/>
  <c r="HI130" i="13"/>
  <c r="EW130" i="13"/>
  <c r="CK130" i="13"/>
  <c r="Y130" i="13"/>
  <c r="OX129" i="13"/>
  <c r="HG132" i="13"/>
  <c r="IV131" i="13"/>
  <c r="CV131" i="13"/>
  <c r="OY135" i="13"/>
  <c r="HB133" i="13"/>
  <c r="CR133" i="13"/>
  <c r="CA133" i="13"/>
  <c r="LT133" i="13"/>
  <c r="LE132" i="13"/>
  <c r="IX131" i="13"/>
  <c r="KV132" i="13"/>
  <c r="JE131" i="13"/>
  <c r="BX133" i="13"/>
  <c r="BO132" i="13"/>
  <c r="PE133" i="13"/>
  <c r="GD132" i="13"/>
  <c r="IC136" i="13"/>
  <c r="KK132" i="13"/>
  <c r="AO132" i="13"/>
  <c r="ID131" i="13"/>
  <c r="FK134" i="13"/>
  <c r="KB132" i="13"/>
  <c r="AF132" i="13"/>
  <c r="HU131" i="13"/>
  <c r="IK133" i="13"/>
  <c r="KH132" i="13"/>
  <c r="ET132" i="13"/>
  <c r="PC131" i="13"/>
  <c r="IA131" i="13"/>
  <c r="EA136" i="13"/>
  <c r="CJ131" i="13"/>
  <c r="MP130" i="13"/>
  <c r="HB130" i="13"/>
  <c r="Z130" i="13"/>
  <c r="KQ131" i="13"/>
  <c r="AB131" i="13"/>
  <c r="LI130" i="13"/>
  <c r="GK130" i="13"/>
  <c r="BM130" i="13"/>
  <c r="AX134" i="13"/>
  <c r="GJ131" i="13"/>
  <c r="AI131" i="13"/>
  <c r="OR130" i="13"/>
  <c r="MF130" i="13"/>
  <c r="JT130" i="13"/>
  <c r="HH130" i="13"/>
  <c r="EV130" i="13"/>
  <c r="CJ130" i="13"/>
  <c r="X130" i="13"/>
  <c r="MO134" i="13"/>
  <c r="B133" i="13"/>
  <c r="AN133" i="13"/>
  <c r="W133" i="13"/>
  <c r="LL133" i="13"/>
  <c r="KW132" i="13"/>
  <c r="IP131" i="13"/>
  <c r="KN132" i="13"/>
  <c r="IW131" i="13"/>
  <c r="BA133" i="13"/>
  <c r="BG132" i="13"/>
  <c r="NY133" i="13"/>
  <c r="FN132" i="13"/>
  <c r="EV136" i="13"/>
  <c r="KC132" i="13"/>
  <c r="AG132" i="13"/>
  <c r="HV131" i="13"/>
  <c r="BS134" i="13"/>
  <c r="JT132" i="13"/>
  <c r="X132" i="13"/>
  <c r="HM131" i="13"/>
  <c r="HE133" i="13"/>
  <c r="JZ132" i="13"/>
  <c r="CX132" i="13"/>
  <c r="OU131" i="13"/>
  <c r="HS131" i="13"/>
  <c r="HW132" i="13"/>
  <c r="BY131" i="13"/>
  <c r="MH130" i="13"/>
  <c r="FF130" i="13"/>
  <c r="R130" i="13"/>
  <c r="JT131" i="13"/>
  <c r="PQ130" i="13"/>
  <c r="KS130" i="13"/>
  <c r="FU130" i="13"/>
  <c r="AW130" i="13"/>
  <c r="U133" i="13"/>
  <c r="EU131" i="13"/>
  <c r="AA131" i="13"/>
  <c r="OJ130" i="13"/>
  <c r="LX130" i="13"/>
  <c r="JL130" i="13"/>
  <c r="GZ130" i="13"/>
  <c r="EN130" i="13"/>
  <c r="CB130" i="13"/>
  <c r="P130" i="13"/>
  <c r="OO129" i="13"/>
  <c r="MC129" i="13"/>
  <c r="JQ129" i="13"/>
  <c r="HE129" i="13"/>
  <c r="FZ133" i="13"/>
  <c r="ON131" i="13"/>
  <c r="FL131" i="13"/>
  <c r="BF131" i="13"/>
  <c r="QE130" i="13"/>
  <c r="NS130" i="13"/>
  <c r="LG130" i="13"/>
  <c r="IU130" i="13"/>
  <c r="GI130" i="13"/>
  <c r="DW130" i="13"/>
  <c r="BK130" i="13"/>
  <c r="QJ129" i="13"/>
  <c r="NX129" i="13"/>
  <c r="LL129" i="13"/>
  <c r="IZ129" i="13"/>
  <c r="GN129" i="13"/>
  <c r="PS132" i="13"/>
  <c r="LT131" i="13"/>
  <c r="EN131" i="13"/>
  <c r="AW131" i="13"/>
  <c r="PV130" i="13"/>
  <c r="NJ130" i="13"/>
  <c r="KX130" i="13"/>
  <c r="IL130" i="13"/>
  <c r="FZ130" i="13"/>
  <c r="DN130" i="13"/>
  <c r="BB130" i="13"/>
  <c r="QA129" i="13"/>
  <c r="FA135" i="13"/>
  <c r="BK132" i="13"/>
  <c r="GY131" i="13"/>
  <c r="BT131" i="13"/>
  <c r="H131" i="13"/>
  <c r="OG130" i="13"/>
  <c r="LU130" i="13"/>
  <c r="JI130" i="13"/>
  <c r="GW130" i="13"/>
  <c r="EK130" i="13"/>
  <c r="BY130" i="13"/>
  <c r="M130" i="13"/>
  <c r="OL129" i="13"/>
  <c r="LZ129" i="13"/>
  <c r="JN129" i="13"/>
  <c r="HB129" i="13"/>
  <c r="KX133" i="13"/>
  <c r="PT131" i="13"/>
  <c r="FX131" i="13"/>
  <c r="BJ131" i="13"/>
  <c r="QI130" i="13"/>
  <c r="NW130" i="13"/>
  <c r="LK130" i="13"/>
  <c r="IY130" i="13"/>
  <c r="GM130" i="13"/>
  <c r="EA130" i="13"/>
  <c r="BO130" i="13"/>
  <c r="C130" i="13"/>
  <c r="OB129" i="13"/>
  <c r="LP129" i="13"/>
  <c r="JD129" i="13"/>
  <c r="GR129" i="13"/>
  <c r="BS131" i="13"/>
  <c r="L130" i="13"/>
  <c r="JZ129" i="13"/>
  <c r="FE129" i="13"/>
  <c r="CS129" i="13"/>
  <c r="AG129" i="13"/>
  <c r="PF128" i="13"/>
  <c r="MT128" i="13"/>
  <c r="KH128" i="13"/>
  <c r="HV128" i="13"/>
  <c r="FJ128" i="13"/>
  <c r="CX128" i="13"/>
  <c r="AL128" i="13"/>
  <c r="PK127" i="13"/>
  <c r="MY127" i="13"/>
  <c r="KM127" i="13"/>
  <c r="LL130" i="13"/>
  <c r="MY129" i="13"/>
  <c r="IA129" i="13"/>
  <c r="EF129" i="13"/>
  <c r="BT129" i="13"/>
  <c r="H129" i="13"/>
  <c r="OG128" i="13"/>
  <c r="LU128" i="13"/>
  <c r="JI128" i="13"/>
  <c r="GW128" i="13"/>
  <c r="EK128" i="13"/>
  <c r="KN135" i="13"/>
  <c r="CK133" i="13"/>
  <c r="JW136" i="13"/>
  <c r="IS136" i="13"/>
  <c r="GV133" i="13"/>
  <c r="GG132" i="13"/>
  <c r="DZ131" i="13"/>
  <c r="FX132" i="13"/>
  <c r="FU131" i="13"/>
  <c r="LK132" i="13"/>
  <c r="PX131" i="13"/>
  <c r="DL133" i="13"/>
  <c r="CL132" i="13"/>
  <c r="FN134" i="13"/>
  <c r="HY132" i="13"/>
  <c r="PN131" i="13"/>
  <c r="FR131" i="13"/>
  <c r="IS133" i="13"/>
  <c r="HP132" i="13"/>
  <c r="PE131" i="13"/>
  <c r="FI131" i="13"/>
  <c r="BI133" i="13"/>
  <c r="JR132" i="13"/>
  <c r="CP132" i="13"/>
  <c r="MY131" i="13"/>
  <c r="HK131" i="13"/>
  <c r="FK132" i="13"/>
  <c r="AC131" i="13"/>
  <c r="LZ130" i="13"/>
  <c r="EX130" i="13"/>
  <c r="PG129" i="13"/>
  <c r="IZ131" i="13"/>
  <c r="PI130" i="13"/>
  <c r="KK130" i="13"/>
  <c r="FM130" i="13"/>
  <c r="AO130" i="13"/>
  <c r="ME132" i="13"/>
  <c r="EB131" i="13"/>
  <c r="K131" i="13"/>
  <c r="OB130" i="13"/>
  <c r="LP130" i="13"/>
  <c r="JD130" i="13"/>
  <c r="GR130" i="13"/>
  <c r="EF130" i="13"/>
  <c r="BT130" i="13"/>
  <c r="H130" i="13"/>
  <c r="OG129" i="13"/>
  <c r="LU129" i="13"/>
  <c r="JI129" i="13"/>
  <c r="GW129" i="13"/>
  <c r="QI132" i="13"/>
  <c r="MB131" i="13"/>
  <c r="ER131" i="13"/>
  <c r="AX131" i="13"/>
  <c r="PW130" i="13"/>
  <c r="NK130" i="13"/>
  <c r="KY130" i="13"/>
  <c r="IM130" i="13"/>
  <c r="GA130" i="13"/>
  <c r="DO130" i="13"/>
  <c r="BC130" i="13"/>
  <c r="QB129" i="13"/>
  <c r="NP129" i="13"/>
  <c r="LD129" i="13"/>
  <c r="IR129" i="13"/>
  <c r="GF129" i="13"/>
  <c r="LO132" i="13"/>
  <c r="KI131" i="13"/>
  <c r="DW131" i="13"/>
  <c r="AO131" i="13"/>
  <c r="PN130" i="13"/>
  <c r="NB130" i="13"/>
  <c r="KP130" i="13"/>
  <c r="ID130" i="13"/>
  <c r="FR130" i="13"/>
  <c r="DF130" i="13"/>
  <c r="AT130" i="13"/>
  <c r="PS129" i="13"/>
  <c r="NJ133" i="13"/>
  <c r="QJ131" i="13"/>
  <c r="GB131" i="13"/>
  <c r="BL131" i="13"/>
  <c r="QK130" i="13"/>
  <c r="NY130" i="13"/>
  <c r="LM130" i="13"/>
  <c r="JA130" i="13"/>
  <c r="GO130" i="13"/>
  <c r="EC130" i="13"/>
  <c r="BQ130" i="13"/>
  <c r="E130" i="13"/>
  <c r="OD129" i="13"/>
  <c r="LR129" i="13"/>
  <c r="JF129" i="13"/>
  <c r="GT129" i="13"/>
  <c r="CG133" i="13"/>
  <c r="NH131" i="13"/>
  <c r="FC131" i="13"/>
  <c r="BB131" i="13"/>
  <c r="QA130" i="13"/>
  <c r="NO130" i="13"/>
  <c r="LC130" i="13"/>
  <c r="IQ130" i="13"/>
  <c r="GE130" i="13"/>
  <c r="DS130" i="13"/>
  <c r="BG130" i="13"/>
  <c r="QF129" i="13"/>
  <c r="NT129" i="13"/>
  <c r="LH129" i="13"/>
  <c r="IV129" i="13"/>
  <c r="GJ129" i="13"/>
  <c r="G131" i="13"/>
  <c r="OK129" i="13"/>
  <c r="JJ129" i="13"/>
  <c r="EW129" i="13"/>
  <c r="CK129" i="13"/>
  <c r="Y129" i="13"/>
  <c r="OX128" i="13"/>
  <c r="ML128" i="13"/>
  <c r="JZ128" i="13"/>
  <c r="HN128" i="13"/>
  <c r="CN135" i="13"/>
  <c r="PV132" i="13"/>
  <c r="EC136" i="13"/>
  <c r="CZ136" i="13"/>
  <c r="GN133" i="13"/>
  <c r="FY132" i="13"/>
  <c r="DR131" i="13"/>
  <c r="FP132" i="13"/>
  <c r="FE131" i="13"/>
  <c r="LC132" i="13"/>
  <c r="PP131" i="13"/>
  <c r="BR133" i="13"/>
  <c r="CD132" i="13"/>
  <c r="BV134" i="13"/>
  <c r="HQ132" i="13"/>
  <c r="PF131" i="13"/>
  <c r="FJ131" i="13"/>
  <c r="HM133" i="13"/>
  <c r="HH132" i="13"/>
  <c r="OW131" i="13"/>
  <c r="FA131" i="13"/>
  <c r="AL133" i="13"/>
  <c r="HV132" i="13"/>
  <c r="CH132" i="13"/>
  <c r="MQ131" i="13"/>
  <c r="FO131" i="13"/>
  <c r="CY132" i="13"/>
  <c r="U131" i="13"/>
  <c r="KD130" i="13"/>
  <c r="EP130" i="13"/>
  <c r="OY129" i="13"/>
  <c r="EC131" i="13"/>
  <c r="PA130" i="13"/>
  <c r="KC130" i="13"/>
  <c r="FE130" i="13"/>
  <c r="AG130" i="13"/>
  <c r="JS132" i="13"/>
  <c r="DL131" i="13"/>
  <c r="C131" i="13"/>
  <c r="NT130" i="13"/>
  <c r="LH130" i="13"/>
  <c r="IV130" i="13"/>
  <c r="GJ130" i="13"/>
  <c r="DX130" i="13"/>
  <c r="BL130" i="13"/>
  <c r="QK129" i="13"/>
  <c r="GE135" i="13"/>
  <c r="CT135" i="13"/>
  <c r="BA135" i="13"/>
  <c r="AS135" i="13"/>
  <c r="EF135" i="13"/>
  <c r="BI132" i="13"/>
  <c r="AV135" i="13"/>
  <c r="AZ132" i="13"/>
  <c r="IY136" i="13"/>
  <c r="II132" i="13"/>
  <c r="MV131" i="13"/>
  <c r="MH132" i="13"/>
  <c r="J132" i="13"/>
  <c r="GH133" i="13"/>
  <c r="FM132" i="13"/>
  <c r="NB131" i="13"/>
  <c r="DF131" i="13"/>
  <c r="AS133" i="13"/>
  <c r="FD132" i="13"/>
  <c r="MS131" i="13"/>
  <c r="AQ136" i="13"/>
  <c r="T133" i="13"/>
  <c r="HN132" i="13"/>
  <c r="AL132" i="13"/>
  <c r="MI131" i="13"/>
  <c r="FG131" i="13"/>
  <c r="JC131" i="13"/>
  <c r="M131" i="13"/>
  <c r="JV130" i="13"/>
  <c r="CT130" i="13"/>
  <c r="OQ129" i="13"/>
  <c r="DM131" i="13"/>
  <c r="NU130" i="13"/>
  <c r="IW130" i="13"/>
  <c r="DY130" i="13"/>
  <c r="A130" i="13"/>
  <c r="W132" i="13"/>
  <c r="BW131" i="13"/>
  <c r="PX130" i="13"/>
  <c r="NL130" i="13"/>
  <c r="KZ130" i="13"/>
  <c r="IN130" i="13"/>
  <c r="GB130" i="13"/>
  <c r="DP130" i="13"/>
  <c r="BD130" i="13"/>
  <c r="QC129" i="13"/>
  <c r="NQ129" i="13"/>
  <c r="LE129" i="13"/>
  <c r="IS129" i="13"/>
  <c r="GG129" i="13"/>
  <c r="JK132" i="13"/>
  <c r="JP131" i="13"/>
  <c r="DH131" i="13"/>
  <c r="AH131" i="13"/>
  <c r="PG130" i="13"/>
  <c r="MU130" i="13"/>
  <c r="KI130" i="13"/>
  <c r="HW130" i="13"/>
  <c r="FK130" i="13"/>
  <c r="CY130" i="13"/>
  <c r="AM130" i="13"/>
  <c r="PL129" i="13"/>
  <c r="MZ129" i="13"/>
  <c r="KN129" i="13"/>
  <c r="IB129" i="13"/>
  <c r="FP129" i="13"/>
  <c r="GQ132" i="13"/>
  <c r="IR131" i="13"/>
  <c r="CQ131" i="13"/>
  <c r="Y131" i="13"/>
  <c r="OX130" i="13"/>
  <c r="ML130" i="13"/>
  <c r="JZ130" i="13"/>
  <c r="HN130" i="13"/>
  <c r="FB130" i="13"/>
  <c r="CP130" i="13"/>
  <c r="AD130" i="13"/>
  <c r="PC129" i="13"/>
  <c r="PC132" i="13"/>
  <c r="LL131" i="13"/>
  <c r="EM131" i="13"/>
  <c r="AV131" i="13"/>
  <c r="PU130" i="13"/>
  <c r="NI130" i="13"/>
  <c r="KW130" i="13"/>
  <c r="IK130" i="13"/>
  <c r="FY130" i="13"/>
  <c r="DM130" i="13"/>
  <c r="BA130" i="13"/>
  <c r="PZ129" i="13"/>
  <c r="NN129" i="13"/>
  <c r="LB129" i="13"/>
  <c r="IP129" i="13"/>
  <c r="GD129" i="13"/>
  <c r="KQ132" i="13"/>
  <c r="KA131" i="13"/>
  <c r="DP131" i="13"/>
  <c r="AL131" i="13"/>
  <c r="PK130" i="13"/>
  <c r="MY130" i="13"/>
  <c r="KM130" i="13"/>
  <c r="IA130" i="13"/>
  <c r="FO130" i="13"/>
  <c r="DC130" i="13"/>
  <c r="AQ130" i="13"/>
  <c r="PP129" i="13"/>
  <c r="ND129" i="13"/>
  <c r="KR129" i="13"/>
  <c r="IF129" i="13"/>
  <c r="FT129" i="13"/>
  <c r="LT130" i="13"/>
  <c r="NB129" i="13"/>
  <c r="ID129" i="13"/>
  <c r="EG129" i="13"/>
  <c r="BU129" i="13"/>
  <c r="I129" i="13"/>
  <c r="OH128" i="13"/>
  <c r="LV128" i="13"/>
  <c r="JJ128" i="13"/>
  <c r="GX128" i="13"/>
  <c r="EL128" i="13"/>
  <c r="BZ128" i="13"/>
  <c r="N128" i="13"/>
  <c r="OM127" i="13"/>
  <c r="MA127" i="13"/>
  <c r="QB131" i="13"/>
  <c r="EB130" i="13"/>
  <c r="LC129" i="13"/>
  <c r="GE129" i="13"/>
  <c r="DH129" i="13"/>
  <c r="AV129" i="13"/>
  <c r="PU128" i="13"/>
  <c r="NI128" i="13"/>
  <c r="KW128" i="13"/>
  <c r="IK128" i="13"/>
  <c r="FY128" i="13"/>
  <c r="DM128" i="13"/>
  <c r="NY134" i="13"/>
  <c r="MF134" i="13"/>
  <c r="IW134" i="13"/>
  <c r="X135" i="13"/>
  <c r="AX135" i="13"/>
  <c r="BA132" i="13"/>
  <c r="NG134" i="13"/>
  <c r="AR132" i="13"/>
  <c r="FQ136" i="13"/>
  <c r="IA132" i="13"/>
  <c r="MF131" i="13"/>
  <c r="LZ132" i="13"/>
  <c r="B132" i="13"/>
  <c r="EC133" i="13"/>
  <c r="FE132" i="13"/>
  <c r="MT131" i="13"/>
  <c r="CX131" i="13"/>
  <c r="V133" i="13"/>
  <c r="EV132" i="13"/>
  <c r="MK131" i="13"/>
  <c r="OT135" i="13"/>
  <c r="NF132" i="13"/>
  <c r="HF132" i="13"/>
  <c r="AD132" i="13"/>
  <c r="KM131" i="13"/>
  <c r="EY131" i="13"/>
  <c r="IF131" i="13"/>
  <c r="PB130" i="13"/>
  <c r="JN130" i="13"/>
  <c r="CL130" i="13"/>
  <c r="MQ132" i="13"/>
  <c r="CW131" i="13"/>
  <c r="NE130" i="13"/>
  <c r="IG130" i="13"/>
  <c r="DI130" i="13"/>
  <c r="PV129" i="13"/>
  <c r="MJ131" i="13"/>
  <c r="BO131" i="13"/>
  <c r="PP130" i="13"/>
  <c r="ND130" i="13"/>
  <c r="KR130" i="13"/>
  <c r="IF130" i="13"/>
  <c r="FT130" i="13"/>
  <c r="DH130" i="13"/>
  <c r="AV130" i="13"/>
  <c r="PU129" i="13"/>
  <c r="NI129" i="13"/>
  <c r="KW129" i="13"/>
  <c r="IK129" i="13"/>
  <c r="FY129" i="13"/>
  <c r="GY132" i="13"/>
  <c r="IU131" i="13"/>
  <c r="CR131" i="13"/>
  <c r="Z131" i="13"/>
  <c r="OY130" i="13"/>
  <c r="MM130" i="13"/>
  <c r="KA130" i="13"/>
  <c r="HO130" i="13"/>
  <c r="FC130" i="13"/>
  <c r="CQ130" i="13"/>
  <c r="AE130" i="13"/>
  <c r="PD129" i="13"/>
  <c r="MR129" i="13"/>
  <c r="KF129" i="13"/>
  <c r="HT129" i="13"/>
  <c r="FH129" i="13"/>
  <c r="EE132" i="13"/>
  <c r="HW131" i="13"/>
  <c r="CE131" i="13"/>
  <c r="Q131" i="13"/>
  <c r="OP130" i="13"/>
  <c r="MD130" i="13"/>
  <c r="JR130" i="13"/>
  <c r="HF130" i="13"/>
  <c r="ET130" i="13"/>
  <c r="CH130" i="13"/>
  <c r="V130" i="13"/>
  <c r="OU129" i="13"/>
  <c r="LG132" i="13"/>
  <c r="KF131" i="13"/>
  <c r="DU131" i="13"/>
  <c r="AN131" i="13"/>
  <c r="PM130" i="13"/>
  <c r="NA130" i="13"/>
  <c r="KO130" i="13"/>
  <c r="IC130" i="13"/>
  <c r="FQ130" i="13"/>
  <c r="DE130" i="13"/>
  <c r="AS130" i="13"/>
  <c r="PR129" i="13"/>
  <c r="NF129" i="13"/>
  <c r="KT129" i="13"/>
  <c r="IH129" i="13"/>
  <c r="FV129" i="13"/>
  <c r="IE132" i="13"/>
  <c r="JD131" i="13"/>
  <c r="CZ131" i="13"/>
  <c r="AD131" i="13"/>
  <c r="PC130" i="13"/>
  <c r="MQ130" i="13"/>
  <c r="KE130" i="13"/>
  <c r="HS130" i="13"/>
  <c r="FG130" i="13"/>
  <c r="CU130" i="13"/>
  <c r="AI130" i="13"/>
  <c r="PH129" i="13"/>
  <c r="MV129" i="13"/>
  <c r="KJ129" i="13"/>
  <c r="HX129" i="13"/>
  <c r="FL129" i="13"/>
  <c r="JH130" i="13"/>
  <c r="ML129" i="13"/>
  <c r="HN129" i="13"/>
  <c r="DY129" i="13"/>
  <c r="BM129" i="13"/>
  <c r="A129" i="13"/>
  <c r="NZ128" i="13"/>
  <c r="LN128" i="13"/>
  <c r="JB128" i="13"/>
  <c r="GP128" i="13"/>
  <c r="ED128" i="13"/>
  <c r="BR128" i="13"/>
  <c r="F128" i="13"/>
  <c r="OE127" i="13"/>
  <c r="LS127" i="13"/>
  <c r="GA131" i="13"/>
  <c r="BP130" i="13"/>
  <c r="HS133" i="13"/>
  <c r="MN133" i="13"/>
  <c r="LW133" i="13"/>
  <c r="T134" i="13"/>
  <c r="DT133" i="13"/>
  <c r="NV131" i="13"/>
  <c r="CV133" i="13"/>
  <c r="NM131" i="13"/>
  <c r="B134" i="13"/>
  <c r="FG132" i="13"/>
  <c r="QK135" i="13"/>
  <c r="JF132" i="13"/>
  <c r="NS131" i="13"/>
  <c r="OC132" i="13"/>
  <c r="DA132" i="13"/>
  <c r="KP131" i="13"/>
  <c r="BL136" i="13"/>
  <c r="MU132" i="13"/>
  <c r="CR132" i="13"/>
  <c r="KG131" i="13"/>
  <c r="EM134" i="13"/>
  <c r="MP132" i="13"/>
  <c r="FJ132" i="13"/>
  <c r="V132" i="13"/>
  <c r="KE131" i="13"/>
  <c r="DC131" i="13"/>
  <c r="HL131" i="13"/>
  <c r="OT130" i="13"/>
  <c r="HR130" i="13"/>
  <c r="CD130" i="13"/>
  <c r="KA132" i="13"/>
  <c r="AR131" i="13"/>
  <c r="MW130" i="13"/>
  <c r="HY130" i="13"/>
  <c r="DA130" i="13"/>
  <c r="PN129" i="13"/>
  <c r="KN131" i="13"/>
  <c r="AY131" i="13"/>
  <c r="PH130" i="13"/>
  <c r="MV130" i="13"/>
  <c r="KJ130" i="13"/>
  <c r="HX130" i="13"/>
  <c r="FL130" i="13"/>
  <c r="CZ130" i="13"/>
  <c r="AN130" i="13"/>
  <c r="PM129" i="13"/>
  <c r="NA129" i="13"/>
  <c r="KO129" i="13"/>
  <c r="IC129" i="13"/>
  <c r="FQ129" i="13"/>
  <c r="EM132" i="13"/>
  <c r="HX131" i="13"/>
  <c r="CF131" i="13"/>
  <c r="R131" i="13"/>
  <c r="OQ130" i="13"/>
  <c r="ME130" i="13"/>
  <c r="JS130" i="13"/>
  <c r="HG130" i="13"/>
  <c r="EU130" i="13"/>
  <c r="CI130" i="13"/>
  <c r="W130" i="13"/>
  <c r="OV129" i="13"/>
  <c r="MJ129" i="13"/>
  <c r="JX129" i="13"/>
  <c r="HL129" i="13"/>
  <c r="IH135" i="13"/>
  <c r="BS132" i="13"/>
  <c r="GZ131" i="13"/>
  <c r="BU131" i="13"/>
  <c r="I131" i="13"/>
  <c r="OH130" i="13"/>
  <c r="LV130" i="13"/>
  <c r="JJ130" i="13"/>
  <c r="GX130" i="13"/>
  <c r="EL130" i="13"/>
  <c r="BZ130" i="13"/>
  <c r="N130" i="13"/>
  <c r="OM129" i="13"/>
  <c r="IU132" i="13"/>
  <c r="JK131" i="13"/>
  <c r="DE131" i="13"/>
  <c r="AF131" i="13"/>
  <c r="PE130" i="13"/>
  <c r="MS130" i="13"/>
  <c r="KG130" i="13"/>
  <c r="HU130" i="13"/>
  <c r="FI130" i="13"/>
  <c r="CW130" i="13"/>
  <c r="AK130" i="13"/>
  <c r="PJ129" i="13"/>
  <c r="MX129" i="13"/>
  <c r="KL129" i="13"/>
  <c r="HZ129" i="13"/>
  <c r="FN129" i="13"/>
  <c r="FS132" i="13"/>
  <c r="IJ131" i="13"/>
  <c r="CM131" i="13"/>
  <c r="V131" i="13"/>
  <c r="OU130" i="13"/>
  <c r="MI130" i="13"/>
  <c r="JW130" i="13"/>
  <c r="HK130" i="13"/>
  <c r="EY130" i="13"/>
  <c r="CM130" i="13"/>
  <c r="AA130" i="13"/>
  <c r="OZ129" i="13"/>
  <c r="MN129" i="13"/>
  <c r="KB129" i="13"/>
  <c r="HP129" i="13"/>
  <c r="BT135" i="13"/>
  <c r="GV130" i="13"/>
  <c r="LV129" i="13"/>
  <c r="GX129" i="13"/>
  <c r="DQ129" i="13"/>
  <c r="BE129" i="13"/>
  <c r="QD128" i="13"/>
  <c r="NR128" i="13"/>
  <c r="LF128" i="13"/>
  <c r="IT128" i="13"/>
  <c r="GH128" i="13"/>
  <c r="DV128" i="13"/>
  <c r="BJ128" i="13"/>
  <c r="QI127" i="13"/>
  <c r="NW127" i="13"/>
  <c r="LK127" i="13"/>
  <c r="BK131" i="13"/>
  <c r="D130" i="13"/>
  <c r="S133" i="13"/>
  <c r="MT133" i="13"/>
  <c r="PP135" i="13"/>
  <c r="JW131" i="13"/>
  <c r="MO130" i="13"/>
  <c r="KB130" i="13"/>
  <c r="MS129" i="13"/>
  <c r="GO129" i="13"/>
  <c r="GI131" i="13"/>
  <c r="OI130" i="13"/>
  <c r="IE130" i="13"/>
  <c r="BS130" i="13"/>
  <c r="MB129" i="13"/>
  <c r="FX129" i="13"/>
  <c r="FK131" i="13"/>
  <c r="NZ130" i="13"/>
  <c r="HV130" i="13"/>
  <c r="BJ130" i="13"/>
  <c r="GI132" i="13"/>
  <c r="BD131" i="13"/>
  <c r="MC130" i="13"/>
  <c r="FA130" i="13"/>
  <c r="QH129" i="13"/>
  <c r="JV129" i="13"/>
  <c r="DG132" i="13"/>
  <c r="AT131" i="13"/>
  <c r="LS130" i="13"/>
  <c r="EQ130" i="13"/>
  <c r="PX129" i="13"/>
  <c r="JL129" i="13"/>
  <c r="EJ130" i="13"/>
  <c r="EO129" i="13"/>
  <c r="PN128" i="13"/>
  <c r="IL128" i="13"/>
  <c r="DF128" i="13"/>
  <c r="PS127" i="13"/>
  <c r="KU127" i="13"/>
  <c r="NO129" i="13"/>
  <c r="GU129" i="13"/>
  <c r="CR129" i="13"/>
  <c r="P129" i="13"/>
  <c r="NQ128" i="13"/>
  <c r="KG128" i="13"/>
  <c r="HE128" i="13"/>
  <c r="DU128" i="13"/>
  <c r="BC131" i="13"/>
  <c r="QG129" i="13"/>
  <c r="JU129" i="13"/>
  <c r="FC129" i="13"/>
  <c r="CQ129" i="13"/>
  <c r="AE129" i="13"/>
  <c r="PD128" i="13"/>
  <c r="MR128" i="13"/>
  <c r="KF128" i="13"/>
  <c r="HT128" i="13"/>
  <c r="FH128" i="13"/>
  <c r="CV128" i="13"/>
  <c r="AJ128" i="13"/>
  <c r="PI127" i="13"/>
  <c r="MW127" i="13"/>
  <c r="KK127" i="13"/>
  <c r="PT130" i="13"/>
  <c r="OA129" i="13"/>
  <c r="JC129" i="13"/>
  <c r="ET129" i="13"/>
  <c r="CH129" i="13"/>
  <c r="V129" i="13"/>
  <c r="OU128" i="13"/>
  <c r="MI128" i="13"/>
  <c r="JW128" i="13"/>
  <c r="HK128" i="13"/>
  <c r="EY128" i="13"/>
  <c r="AM131" i="13"/>
  <c r="PQ129" i="13"/>
  <c r="JR129" i="13"/>
  <c r="FA129" i="13"/>
  <c r="CO129" i="13"/>
  <c r="AC129" i="13"/>
  <c r="PB128" i="13"/>
  <c r="MP128" i="13"/>
  <c r="KD128" i="13"/>
  <c r="HR128" i="13"/>
  <c r="FF128" i="13"/>
  <c r="JH131" i="13"/>
  <c r="CV130" i="13"/>
  <c r="KU129" i="13"/>
  <c r="FW129" i="13"/>
  <c r="DD129" i="13"/>
  <c r="AR129" i="13"/>
  <c r="PQ128" i="13"/>
  <c r="NE128" i="13"/>
  <c r="KS128" i="13"/>
  <c r="IG128" i="13"/>
  <c r="FU128" i="13"/>
  <c r="DI128" i="13"/>
  <c r="AW128" i="13"/>
  <c r="PV127" i="13"/>
  <c r="NJ127" i="13"/>
  <c r="KX127" i="13"/>
  <c r="HP131" i="13"/>
  <c r="CF130" i="13"/>
  <c r="KQ129" i="13"/>
  <c r="FS129" i="13"/>
  <c r="DB129" i="13"/>
  <c r="AP129" i="13"/>
  <c r="PO128" i="13"/>
  <c r="NC128" i="13"/>
  <c r="KQ128" i="13"/>
  <c r="IE128" i="13"/>
  <c r="FS128" i="13"/>
  <c r="DG128" i="13"/>
  <c r="AU128" i="13"/>
  <c r="PT127" i="13"/>
  <c r="NH127" i="13"/>
  <c r="KV127" i="13"/>
  <c r="QF128" i="13"/>
  <c r="BI128" i="13"/>
  <c r="NV127" i="13"/>
  <c r="JH127" i="13"/>
  <c r="GV127" i="13"/>
  <c r="EJ127" i="13"/>
  <c r="BX127" i="13"/>
  <c r="L127" i="13"/>
  <c r="OK126" i="13"/>
  <c r="LY126" i="13"/>
  <c r="JM126" i="13"/>
  <c r="HA126" i="13"/>
  <c r="EO126" i="13"/>
  <c r="KJ133" i="13"/>
  <c r="EQ132" i="13"/>
  <c r="MF132" i="13"/>
  <c r="CU131" i="13"/>
  <c r="HQ130" i="13"/>
  <c r="HP130" i="13"/>
  <c r="MK129" i="13"/>
  <c r="LP135" i="13"/>
  <c r="DX131" i="13"/>
  <c r="OA130" i="13"/>
  <c r="GY130" i="13"/>
  <c r="AU130" i="13"/>
  <c r="LT129" i="13"/>
  <c r="OP133" i="13"/>
  <c r="DG131" i="13"/>
  <c r="NR130" i="13"/>
  <c r="GP130" i="13"/>
  <c r="AL130" i="13"/>
  <c r="DW132" i="13"/>
  <c r="X131" i="13"/>
  <c r="LE130" i="13"/>
  <c r="ES130" i="13"/>
  <c r="PB129" i="13"/>
  <c r="IX129" i="13"/>
  <c r="AU132" i="13"/>
  <c r="N131" i="13"/>
  <c r="KU130" i="13"/>
  <c r="EI130" i="13"/>
  <c r="OR129" i="13"/>
  <c r="IN129" i="13"/>
  <c r="BX130" i="13"/>
  <c r="DI129" i="13"/>
  <c r="OP128" i="13"/>
  <c r="ID128" i="13"/>
  <c r="CP128" i="13"/>
  <c r="PC127" i="13"/>
  <c r="KE127" i="13"/>
  <c r="MI129" i="13"/>
  <c r="FO129" i="13"/>
  <c r="CJ129" i="13"/>
  <c r="QK128" i="13"/>
  <c r="NA128" i="13"/>
  <c r="JY128" i="13"/>
  <c r="GO128" i="13"/>
  <c r="DE128" i="13"/>
  <c r="QB130" i="13"/>
  <c r="OC129" i="13"/>
  <c r="JE129" i="13"/>
  <c r="EU129" i="13"/>
  <c r="CI129" i="13"/>
  <c r="W129" i="13"/>
  <c r="OV128" i="13"/>
  <c r="MJ128" i="13"/>
  <c r="JX128" i="13"/>
  <c r="HL128" i="13"/>
  <c r="EZ128" i="13"/>
  <c r="CN128" i="13"/>
  <c r="AB128" i="13"/>
  <c r="PA127" i="13"/>
  <c r="MO127" i="13"/>
  <c r="KC127" i="13"/>
  <c r="NH130" i="13"/>
  <c r="NK129" i="13"/>
  <c r="IM129" i="13"/>
  <c r="EL129" i="13"/>
  <c r="BZ129" i="13"/>
  <c r="N129" i="13"/>
  <c r="OM128" i="13"/>
  <c r="MA128" i="13"/>
  <c r="JO128" i="13"/>
  <c r="HC128" i="13"/>
  <c r="EQ128" i="13"/>
  <c r="PL130" i="13"/>
  <c r="NZ129" i="13"/>
  <c r="JB129" i="13"/>
  <c r="ES129" i="13"/>
  <c r="CG129" i="13"/>
  <c r="U129" i="13"/>
  <c r="OT128" i="13"/>
  <c r="MH128" i="13"/>
  <c r="JV128" i="13"/>
  <c r="HJ128" i="13"/>
  <c r="EX128" i="13"/>
  <c r="DD131" i="13"/>
  <c r="AJ130" i="13"/>
  <c r="KE129" i="13"/>
  <c r="FI129" i="13"/>
  <c r="CV129" i="13"/>
  <c r="AJ129" i="13"/>
  <c r="PI128" i="13"/>
  <c r="MW128" i="13"/>
  <c r="KK128" i="13"/>
  <c r="HY128" i="13"/>
  <c r="FM128" i="13"/>
  <c r="DA128" i="13"/>
  <c r="AO128" i="13"/>
  <c r="PN127" i="13"/>
  <c r="NB127" i="13"/>
  <c r="KP127" i="13"/>
  <c r="CA131" i="13"/>
  <c r="T130" i="13"/>
  <c r="KA129" i="13"/>
  <c r="FF129" i="13"/>
  <c r="CT129" i="13"/>
  <c r="AH129" i="13"/>
  <c r="PG128" i="13"/>
  <c r="MU128" i="13"/>
  <c r="KI128" i="13"/>
  <c r="HW128" i="13"/>
  <c r="FK128" i="13"/>
  <c r="CY128" i="13"/>
  <c r="AM128" i="13"/>
  <c r="PL127" i="13"/>
  <c r="MZ127" i="13"/>
  <c r="KN127" i="13"/>
  <c r="NT128" i="13"/>
  <c r="AS128" i="13"/>
  <c r="NF127" i="13"/>
  <c r="IZ127" i="13"/>
  <c r="GN127" i="13"/>
  <c r="EB127" i="13"/>
  <c r="BP127" i="13"/>
  <c r="JS133" i="13"/>
  <c r="ND135" i="13"/>
  <c r="CJ132" i="13"/>
  <c r="CY131" i="13"/>
  <c r="CS130" i="13"/>
  <c r="FD130" i="13"/>
  <c r="LM129" i="13"/>
  <c r="PV133" i="13"/>
  <c r="BV131" i="13"/>
  <c r="NC130" i="13"/>
  <c r="GQ130" i="13"/>
  <c r="O130" i="13"/>
  <c r="KV129" i="13"/>
  <c r="ET133" i="13"/>
  <c r="BM131" i="13"/>
  <c r="MT130" i="13"/>
  <c r="GH130" i="13"/>
  <c r="F130" i="13"/>
  <c r="NX131" i="13"/>
  <c r="P131" i="13"/>
  <c r="JY130" i="13"/>
  <c r="DU130" i="13"/>
  <c r="OT129" i="13"/>
  <c r="HR129" i="13"/>
  <c r="KV131" i="13"/>
  <c r="F131" i="13"/>
  <c r="JO130" i="13"/>
  <c r="DK130" i="13"/>
  <c r="OJ129" i="13"/>
  <c r="HH129" i="13"/>
  <c r="NR129" i="13"/>
  <c r="DA129" i="13"/>
  <c r="NJ128" i="13"/>
  <c r="HF128" i="13"/>
  <c r="CH128" i="13"/>
  <c r="OU127" i="13"/>
  <c r="MD133" i="13"/>
  <c r="LS129" i="13"/>
  <c r="FD129" i="13"/>
  <c r="CB129" i="13"/>
  <c r="QC128" i="13"/>
  <c r="MS128" i="13"/>
  <c r="JQ128" i="13"/>
  <c r="GG128" i="13"/>
  <c r="CW128" i="13"/>
  <c r="NP130" i="13"/>
  <c r="NM129" i="13"/>
  <c r="IO129" i="13"/>
  <c r="EM129" i="13"/>
  <c r="CA129" i="13"/>
  <c r="O129" i="13"/>
  <c r="ON128" i="13"/>
  <c r="MB128" i="13"/>
  <c r="JP128" i="13"/>
  <c r="HD128" i="13"/>
  <c r="ER128" i="13"/>
  <c r="CF128" i="13"/>
  <c r="T128" i="13"/>
  <c r="OS127" i="13"/>
  <c r="MG127" i="13"/>
  <c r="JU127" i="13"/>
  <c r="KV130" i="13"/>
  <c r="MU129" i="13"/>
  <c r="HW129" i="13"/>
  <c r="ED129" i="13"/>
  <c r="BR129" i="13"/>
  <c r="F129" i="13"/>
  <c r="OE128" i="13"/>
  <c r="LS128" i="13"/>
  <c r="JG128" i="13"/>
  <c r="GU128" i="13"/>
  <c r="EI128" i="13"/>
  <c r="MZ130" i="13"/>
  <c r="NJ129" i="13"/>
  <c r="IL129" i="13"/>
  <c r="EK129" i="13"/>
  <c r="BY129" i="13"/>
  <c r="M129" i="13"/>
  <c r="OL128" i="13"/>
  <c r="LZ128" i="13"/>
  <c r="JN128" i="13"/>
  <c r="HB128" i="13"/>
  <c r="EP128" i="13"/>
  <c r="AE131" i="13"/>
  <c r="PI129" i="13"/>
  <c r="JO129" i="13"/>
  <c r="EZ129" i="13"/>
  <c r="CN129" i="13"/>
  <c r="AB129" i="13"/>
  <c r="PA128" i="13"/>
  <c r="MO128" i="13"/>
  <c r="KC128" i="13"/>
  <c r="HQ128" i="13"/>
  <c r="FE128" i="13"/>
  <c r="CS128" i="13"/>
  <c r="AG128" i="13"/>
  <c r="PF127" i="13"/>
  <c r="MT127" i="13"/>
  <c r="KH127" i="13"/>
  <c r="O131" i="13"/>
  <c r="OS129" i="13"/>
  <c r="JK129" i="13"/>
  <c r="EX129" i="13"/>
  <c r="CL129" i="13"/>
  <c r="Z129" i="13"/>
  <c r="OY128" i="13"/>
  <c r="MM128" i="13"/>
  <c r="KA128" i="13"/>
  <c r="HO128" i="13"/>
  <c r="FC128" i="13"/>
  <c r="CQ128" i="13"/>
  <c r="AE128" i="13"/>
  <c r="PD127" i="13"/>
  <c r="MR127" i="13"/>
  <c r="KF127" i="13"/>
  <c r="LH128" i="13"/>
  <c r="AC128" i="13"/>
  <c r="MP127" i="13"/>
  <c r="IR127" i="13"/>
  <c r="GF127" i="13"/>
  <c r="DT127" i="13"/>
  <c r="BH127" i="13"/>
  <c r="QG126" i="13"/>
  <c r="NU126" i="13"/>
  <c r="LI126" i="13"/>
  <c r="QJ133" i="13"/>
  <c r="IX132" i="13"/>
  <c r="JY131" i="13"/>
  <c r="OL130" i="13"/>
  <c r="PF129" i="13"/>
  <c r="CR130" i="13"/>
  <c r="KG129" i="13"/>
  <c r="LW132" i="13"/>
  <c r="BN131" i="13"/>
  <c r="LW130" i="13"/>
  <c r="FS130" i="13"/>
  <c r="G130" i="13"/>
  <c r="JP129" i="13"/>
  <c r="JC132" i="13"/>
  <c r="BE131" i="13"/>
  <c r="LN130" i="13"/>
  <c r="FJ130" i="13"/>
  <c r="QI129" i="13"/>
  <c r="IN131" i="13"/>
  <c r="QC130" i="13"/>
  <c r="JQ130" i="13"/>
  <c r="CO130" i="13"/>
  <c r="NV129" i="13"/>
  <c r="HJ129" i="13"/>
  <c r="HO131" i="13"/>
  <c r="PS130" i="13"/>
  <c r="JG130" i="13"/>
  <c r="CE130" i="13"/>
  <c r="NL129" i="13"/>
  <c r="GZ129" i="13"/>
  <c r="LF129" i="13"/>
  <c r="CC129" i="13"/>
  <c r="NB128" i="13"/>
  <c r="FZ128" i="13"/>
  <c r="BB128" i="13"/>
  <c r="NO127" i="13"/>
  <c r="QJ130" i="13"/>
  <c r="KM129" i="13"/>
  <c r="EV129" i="13"/>
  <c r="BL129" i="13"/>
  <c r="PM128" i="13"/>
  <c r="MK128" i="13"/>
  <c r="JA128" i="13"/>
  <c r="FQ128" i="13"/>
  <c r="CO128" i="13"/>
  <c r="LD130" i="13"/>
  <c r="MW129" i="13"/>
  <c r="HY129" i="13"/>
  <c r="EE129" i="13"/>
  <c r="BS129" i="13"/>
  <c r="G129" i="13"/>
  <c r="OF128" i="13"/>
  <c r="LT128" i="13"/>
  <c r="JH128" i="13"/>
  <c r="GV128" i="13"/>
  <c r="EJ128" i="13"/>
  <c r="BX128" i="13"/>
  <c r="L128" i="13"/>
  <c r="OK127" i="13"/>
  <c r="LY127" i="13"/>
  <c r="JM127" i="13"/>
  <c r="IJ130" i="13"/>
  <c r="ME129" i="13"/>
  <c r="HG129" i="13"/>
  <c r="DV129" i="13"/>
  <c r="BJ129" i="13"/>
  <c r="QI128" i="13"/>
  <c r="NW128" i="13"/>
  <c r="LK128" i="13"/>
  <c r="IY128" i="13"/>
  <c r="GM128" i="13"/>
  <c r="EA128" i="13"/>
  <c r="KN130" i="13"/>
  <c r="MT129" i="13"/>
  <c r="HV129" i="13"/>
  <c r="EC129" i="13"/>
  <c r="BQ129" i="13"/>
  <c r="E129" i="13"/>
  <c r="OD128" i="13"/>
  <c r="LR128" i="13"/>
  <c r="JF128" i="13"/>
  <c r="GT128" i="13"/>
  <c r="EH128" i="13"/>
  <c r="PD130" i="13"/>
  <c r="NW129" i="13"/>
  <c r="IY129" i="13"/>
  <c r="ER129" i="13"/>
  <c r="CF129" i="13"/>
  <c r="T129" i="13"/>
  <c r="OS128" i="13"/>
  <c r="MG128" i="13"/>
  <c r="JU128" i="13"/>
  <c r="HI128" i="13"/>
  <c r="EW128" i="13"/>
  <c r="CK128" i="13"/>
  <c r="Y128" i="13"/>
  <c r="OX127" i="13"/>
  <c r="ML127" i="13"/>
  <c r="JZ127" i="13"/>
  <c r="ON130" i="13"/>
  <c r="NS129" i="13"/>
  <c r="IU129" i="13"/>
  <c r="EP129" i="13"/>
  <c r="CD129" i="13"/>
  <c r="R129" i="13"/>
  <c r="OQ128" i="13"/>
  <c r="ME128" i="13"/>
  <c r="JS128" i="13"/>
  <c r="HG128" i="13"/>
  <c r="EU128" i="13"/>
  <c r="CI128" i="13"/>
  <c r="W128" i="13"/>
  <c r="OV127" i="13"/>
  <c r="MJ127" i="13"/>
  <c r="HL130" i="13"/>
  <c r="IV128" i="13"/>
  <c r="M128" i="13"/>
  <c r="LZ127" i="13"/>
  <c r="IJ127" i="13"/>
  <c r="FX127" i="13"/>
  <c r="DL127" i="13"/>
  <c r="AZ127" i="13"/>
  <c r="PY126" i="13"/>
  <c r="NM126" i="13"/>
  <c r="LA126" i="13"/>
  <c r="IO126" i="13"/>
  <c r="GC126" i="13"/>
  <c r="CW133" i="13"/>
  <c r="NC131" i="13"/>
  <c r="AU134" i="13"/>
  <c r="HJ130" i="13"/>
  <c r="JS131" i="13"/>
  <c r="AF130" i="13"/>
  <c r="JY129" i="13"/>
  <c r="CA132" i="13"/>
  <c r="AP131" i="13"/>
  <c r="LO130" i="13"/>
  <c r="NN131" i="13"/>
  <c r="NM132" i="13"/>
  <c r="MD132" i="13"/>
  <c r="AH130" i="13"/>
  <c r="AQ131" i="13"/>
  <c r="PE129" i="13"/>
  <c r="JA129" i="13"/>
  <c r="O132" i="13"/>
  <c r="J131" i="13"/>
  <c r="KQ130" i="13"/>
  <c r="BY133" i="13"/>
  <c r="CS132" i="13"/>
  <c r="FB132" i="13"/>
  <c r="HO132" i="13"/>
  <c r="OZ130" i="13"/>
  <c r="OW129" i="13"/>
  <c r="HU129" i="13"/>
  <c r="KJ131" i="13"/>
  <c r="B131" i="13"/>
  <c r="JK130" i="13"/>
  <c r="DG130" i="13"/>
  <c r="OF129" i="13"/>
  <c r="HD129" i="13"/>
  <c r="JL131" i="13"/>
  <c r="QD130" i="13"/>
  <c r="JB130" i="13"/>
  <c r="CX130" i="13"/>
  <c r="OE136" i="13"/>
  <c r="CO131" i="13"/>
  <c r="NQ130" i="13"/>
  <c r="HE130" i="13"/>
  <c r="AC130" i="13"/>
  <c r="LJ129" i="13"/>
  <c r="PL134" i="13"/>
  <c r="BZ131" i="13"/>
  <c r="NG130" i="13"/>
  <c r="GU130" i="13"/>
  <c r="S130" i="13"/>
  <c r="KZ129" i="13"/>
  <c r="GV131" i="13"/>
  <c r="GH129" i="13"/>
  <c r="Q129" i="13"/>
  <c r="KP128" i="13"/>
  <c r="ET128" i="13"/>
  <c r="V128" i="13"/>
  <c r="MI127" i="13"/>
  <c r="GN130" i="13"/>
  <c r="IQ129" i="13"/>
  <c r="DP129" i="13"/>
  <c r="AF129" i="13"/>
  <c r="OO128" i="13"/>
  <c r="LE128" i="13"/>
  <c r="HU128" i="13"/>
  <c r="ES128" i="13"/>
  <c r="NP131" i="13"/>
  <c r="DT130" i="13"/>
  <c r="LA129" i="13"/>
  <c r="GC129" i="13"/>
  <c r="DG129" i="13"/>
  <c r="AU129" i="13"/>
  <c r="PT128" i="13"/>
  <c r="NH128" i="13"/>
  <c r="KV128" i="13"/>
  <c r="IJ128" i="13"/>
  <c r="FX128" i="13"/>
  <c r="DL128" i="13"/>
  <c r="AZ128" i="13"/>
  <c r="PY127" i="13"/>
  <c r="NM127" i="13"/>
  <c r="LA127" i="13"/>
  <c r="EJ131" i="13"/>
  <c r="AZ130" i="13"/>
  <c r="KI129" i="13"/>
  <c r="FK129" i="13"/>
  <c r="CX129" i="13"/>
  <c r="AL129" i="13"/>
  <c r="PK128" i="13"/>
  <c r="MY128" i="13"/>
  <c r="KM128" i="13"/>
  <c r="IA128" i="13"/>
  <c r="FO128" i="13"/>
  <c r="KB131" i="13"/>
  <c r="DD130" i="13"/>
  <c r="KX129" i="13"/>
  <c r="FZ129" i="13"/>
  <c r="DE129" i="13"/>
  <c r="AS129" i="13"/>
  <c r="PR128" i="13"/>
  <c r="NF128" i="13"/>
  <c r="KT128" i="13"/>
  <c r="IH128" i="13"/>
  <c r="FV128" i="13"/>
  <c r="DJ128" i="13"/>
  <c r="HT130" i="13"/>
  <c r="MA129" i="13"/>
  <c r="HC129" i="13"/>
  <c r="DT129" i="13"/>
  <c r="BH129" i="13"/>
  <c r="QG128" i="13"/>
  <c r="NU128" i="13"/>
  <c r="LI128" i="13"/>
  <c r="IW128" i="13"/>
  <c r="GK128" i="13"/>
  <c r="DY128" i="13"/>
  <c r="BM128" i="13"/>
  <c r="A128" i="13"/>
  <c r="NZ127" i="13"/>
  <c r="LN127" i="13"/>
  <c r="KO136" i="13"/>
  <c r="HD130" i="13"/>
  <c r="LW129" i="13"/>
  <c r="GY129" i="13"/>
  <c r="DR129" i="13"/>
  <c r="BF129" i="13"/>
  <c r="QE128" i="13"/>
  <c r="NS128" i="13"/>
  <c r="LG128" i="13"/>
  <c r="IU128" i="13"/>
  <c r="GI128" i="13"/>
  <c r="DW128" i="13"/>
  <c r="BK128" i="13"/>
  <c r="QJ127" i="13"/>
  <c r="NX127" i="13"/>
  <c r="LL127" i="13"/>
  <c r="DS129" i="13"/>
  <c r="CT128" i="13"/>
  <c r="PB127" i="13"/>
  <c r="KD127" i="13"/>
  <c r="HL127" i="13"/>
  <c r="EZ127" i="13"/>
  <c r="CN127" i="13"/>
  <c r="AB127" i="13"/>
  <c r="PA126" i="13"/>
  <c r="MO126" i="13"/>
  <c r="NE131" i="13"/>
  <c r="KH131" i="13"/>
  <c r="PK131" i="13"/>
  <c r="AJ131" i="13"/>
  <c r="MN130" i="13"/>
  <c r="NY129" i="13"/>
  <c r="HM129" i="13"/>
  <c r="HD131" i="13"/>
  <c r="PO130" i="13"/>
  <c r="JC130" i="13"/>
  <c r="CA130" i="13"/>
  <c r="NH129" i="13"/>
  <c r="GV129" i="13"/>
  <c r="GF131" i="13"/>
  <c r="PF130" i="13"/>
  <c r="IT130" i="13"/>
  <c r="BR130" i="13"/>
  <c r="DV133" i="13"/>
  <c r="CB131" i="13"/>
  <c r="MK130" i="13"/>
  <c r="GG130" i="13"/>
  <c r="U130" i="13"/>
  <c r="KD129" i="13"/>
  <c r="NW132" i="13"/>
  <c r="BR131" i="13"/>
  <c r="MA130" i="13"/>
  <c r="FW130" i="13"/>
  <c r="K130" i="13"/>
  <c r="JT129" i="13"/>
  <c r="OF130" i="13"/>
  <c r="FR129" i="13"/>
  <c r="PV128" i="13"/>
  <c r="JR128" i="13"/>
  <c r="DN128" i="13"/>
  <c r="QA127" i="13"/>
  <c r="LC127" i="13"/>
  <c r="OH129" i="13"/>
  <c r="HK129" i="13"/>
  <c r="CZ129" i="13"/>
  <c r="X129" i="13"/>
  <c r="NY128" i="13"/>
  <c r="KO128" i="13"/>
  <c r="HM128" i="13"/>
  <c r="EC128" i="13"/>
  <c r="FD131" i="13"/>
  <c r="BH130" i="13"/>
  <c r="KK129" i="13"/>
  <c r="FM129" i="13"/>
  <c r="CY129" i="13"/>
  <c r="AM129" i="13"/>
  <c r="PL128" i="13"/>
  <c r="MZ128" i="13"/>
  <c r="KN128" i="13"/>
  <c r="IB128" i="13"/>
  <c r="FP128" i="13"/>
  <c r="DD128" i="13"/>
  <c r="AR128" i="13"/>
  <c r="PQ127" i="13"/>
  <c r="NE127" i="13"/>
  <c r="KS127" i="13"/>
  <c r="AU131" i="13"/>
  <c r="PY129" i="13"/>
  <c r="JS129" i="13"/>
  <c r="FB129" i="13"/>
  <c r="CP129" i="13"/>
  <c r="AD129" i="13"/>
  <c r="PC128" i="13"/>
  <c r="MQ128" i="13"/>
  <c r="KE128" i="13"/>
  <c r="HS128" i="13"/>
  <c r="FG128" i="13"/>
  <c r="DT131" i="13"/>
  <c r="AR130" i="13"/>
  <c r="KH129" i="13"/>
  <c r="FJ129" i="13"/>
  <c r="CW129" i="13"/>
  <c r="AK129" i="13"/>
  <c r="PJ128" i="13"/>
  <c r="MX128" i="13"/>
  <c r="KL128" i="13"/>
  <c r="HZ128" i="13"/>
  <c r="FN128" i="13"/>
  <c r="IM132" i="13"/>
  <c r="FH130" i="13"/>
  <c r="LK129" i="13"/>
  <c r="GM129" i="13"/>
  <c r="DL129" i="13"/>
  <c r="AZ129" i="13"/>
  <c r="PY128" i="13"/>
  <c r="NM128" i="13"/>
  <c r="LA128" i="13"/>
  <c r="IO128" i="13"/>
  <c r="GC128" i="13"/>
  <c r="DQ128" i="13"/>
  <c r="BE128" i="13"/>
  <c r="QD127" i="13"/>
  <c r="NR127" i="13"/>
  <c r="LF127" i="13"/>
  <c r="DO132" i="13"/>
  <c r="ER130" i="13"/>
  <c r="LG129" i="13"/>
  <c r="GI129" i="13"/>
  <c r="DJ129" i="13"/>
  <c r="AX129" i="13"/>
  <c r="PW128" i="13"/>
  <c r="NK128" i="13"/>
  <c r="KY128" i="13"/>
  <c r="IM128" i="13"/>
  <c r="GA128" i="13"/>
  <c r="DO128" i="13"/>
  <c r="BC128" i="13"/>
  <c r="QB127" i="13"/>
  <c r="NP127" i="13"/>
  <c r="LD127" i="13"/>
  <c r="BG129" i="13"/>
  <c r="BY128" i="13"/>
  <c r="OL127" i="13"/>
  <c r="JS127" i="13"/>
  <c r="HD127" i="13"/>
  <c r="ER127" i="13"/>
  <c r="CF127" i="13"/>
  <c r="PT129" i="13"/>
  <c r="LF130" i="13"/>
  <c r="OW130" i="13"/>
  <c r="GL129" i="13"/>
  <c r="BW130" i="13"/>
  <c r="AW129" i="13"/>
  <c r="NG127" i="13"/>
  <c r="BD129" i="13"/>
  <c r="FI128" i="13"/>
  <c r="HI129" i="13"/>
  <c r="NX128" i="13"/>
  <c r="EB128" i="13"/>
  <c r="LQ127" i="13"/>
  <c r="GQ129" i="13"/>
  <c r="NO128" i="13"/>
  <c r="DS128" i="13"/>
  <c r="DU129" i="13"/>
  <c r="LJ128" i="13"/>
  <c r="MR130" i="13"/>
  <c r="BX129" i="13"/>
  <c r="JM128" i="13"/>
  <c r="Q128" i="13"/>
  <c r="MB130" i="13"/>
  <c r="BV129" i="13"/>
  <c r="JK128" i="13"/>
  <c r="O128" i="13"/>
  <c r="GJ128" i="13"/>
  <c r="FP127" i="13"/>
  <c r="PQ126" i="13"/>
  <c r="KS126" i="13"/>
  <c r="HQ126" i="13"/>
  <c r="EG126" i="13"/>
  <c r="BU126" i="13"/>
  <c r="I126" i="13"/>
  <c r="KA125" i="13"/>
  <c r="CQ125" i="13"/>
  <c r="PE124" i="13"/>
  <c r="MS124" i="13"/>
  <c r="EZ130" i="13"/>
  <c r="IN128" i="13"/>
  <c r="K128" i="13"/>
  <c r="LX127" i="13"/>
  <c r="II127" i="13"/>
  <c r="FW127" i="13"/>
  <c r="DK127" i="13"/>
  <c r="AY127" i="13"/>
  <c r="PX126" i="13"/>
  <c r="NL126" i="13"/>
  <c r="KZ126" i="13"/>
  <c r="IN126" i="13"/>
  <c r="GB126" i="13"/>
  <c r="DP126" i="13"/>
  <c r="BD126" i="13"/>
  <c r="PL125" i="13"/>
  <c r="KS129" i="13"/>
  <c r="FT128" i="13"/>
  <c r="QE127" i="13"/>
  <c r="LG127" i="13"/>
  <c r="HZ127" i="13"/>
  <c r="FN127" i="13"/>
  <c r="DB127" i="13"/>
  <c r="AP127" i="13"/>
  <c r="PO126" i="13"/>
  <c r="NC126" i="13"/>
  <c r="KQ126" i="13"/>
  <c r="IE126" i="13"/>
  <c r="FS126" i="13"/>
  <c r="DG126" i="13"/>
  <c r="AU126" i="13"/>
  <c r="OK125" i="13"/>
  <c r="HA125" i="13"/>
  <c r="Q125" i="13"/>
  <c r="OE124" i="13"/>
  <c r="LS124" i="13"/>
  <c r="AB130" i="13"/>
  <c r="HX128" i="13"/>
  <c r="H128" i="13"/>
  <c r="LU127" i="13"/>
  <c r="IG127" i="13"/>
  <c r="FU127" i="13"/>
  <c r="DI127" i="13"/>
  <c r="AW127" i="13"/>
  <c r="PV126" i="13"/>
  <c r="NJ126" i="13"/>
  <c r="KX126" i="13"/>
  <c r="IL126" i="13"/>
  <c r="FZ126" i="13"/>
  <c r="DN126" i="13"/>
  <c r="BB126" i="13"/>
  <c r="OZ128" i="13"/>
  <c r="BA128" i="13"/>
  <c r="NN127" i="13"/>
  <c r="JD127" i="13"/>
  <c r="GR127" i="13"/>
  <c r="EF127" i="13"/>
  <c r="BT127" i="13"/>
  <c r="H127" i="13"/>
  <c r="OG126" i="13"/>
  <c r="LU126" i="13"/>
  <c r="JI126" i="13"/>
  <c r="GW126" i="13"/>
  <c r="EK126" i="13"/>
  <c r="BY126" i="13"/>
  <c r="EQ129" i="13"/>
  <c r="DB128" i="13"/>
  <c r="PH127" i="13"/>
  <c r="KJ127" i="13"/>
  <c r="HO127" i="13"/>
  <c r="FC127" i="13"/>
  <c r="CQ127" i="13"/>
  <c r="AE127" i="13"/>
  <c r="PD126" i="13"/>
  <c r="MR126" i="13"/>
  <c r="KF126" i="13"/>
  <c r="HT126" i="13"/>
  <c r="FH126" i="13"/>
  <c r="CV126" i="13"/>
  <c r="AJ126" i="13"/>
  <c r="ND125" i="13"/>
  <c r="FT125" i="13"/>
  <c r="QF124" i="13"/>
  <c r="NT124" i="13"/>
  <c r="LH124" i="13"/>
  <c r="BO129" i="13"/>
  <c r="CB128" i="13"/>
  <c r="OO127" i="13"/>
  <c r="JT127" i="13"/>
  <c r="ON129" i="13"/>
  <c r="KH130" i="13"/>
  <c r="OO130" i="13"/>
  <c r="HH136" i="13"/>
  <c r="AY130" i="13"/>
  <c r="AO129" i="13"/>
  <c r="MQ127" i="13"/>
  <c r="AN129" i="13"/>
  <c r="FA128" i="13"/>
  <c r="GS129" i="13"/>
  <c r="NP128" i="13"/>
  <c r="DT128" i="13"/>
  <c r="LI127" i="13"/>
  <c r="GA129" i="13"/>
  <c r="NG128" i="13"/>
  <c r="KY132" i="13"/>
  <c r="DM129" i="13"/>
  <c r="LB128" i="13"/>
  <c r="KF130" i="13"/>
  <c r="BP129" i="13"/>
  <c r="JE128" i="13"/>
  <c r="I128" i="13"/>
  <c r="JP130" i="13"/>
  <c r="BN129" i="13"/>
  <c r="JC128" i="13"/>
  <c r="G128" i="13"/>
  <c r="DX128" i="13"/>
  <c r="FH127" i="13"/>
  <c r="PI126" i="13"/>
  <c r="KK126" i="13"/>
  <c r="HI126" i="13"/>
  <c r="DY126" i="13"/>
  <c r="BM126" i="13"/>
  <c r="A126" i="13"/>
  <c r="JC125" i="13"/>
  <c r="BS125" i="13"/>
  <c r="OW124" i="13"/>
  <c r="MK124" i="13"/>
  <c r="LI129" i="13"/>
  <c r="GB128" i="13"/>
  <c r="QF127" i="13"/>
  <c r="LH127" i="13"/>
  <c r="IA127" i="13"/>
  <c r="FO127" i="13"/>
  <c r="DC127" i="13"/>
  <c r="AQ127" i="13"/>
  <c r="PP126" i="13"/>
  <c r="ND126" i="13"/>
  <c r="KR126" i="13"/>
  <c r="IF126" i="13"/>
  <c r="FT126" i="13"/>
  <c r="DH126" i="13"/>
  <c r="AV126" i="13"/>
  <c r="ON125" i="13"/>
  <c r="FU129" i="13"/>
  <c r="DK128" i="13"/>
  <c r="PO127" i="13"/>
  <c r="KQ127" i="13"/>
  <c r="HR127" i="13"/>
  <c r="FF127" i="13"/>
  <c r="CT127" i="13"/>
  <c r="AH127" i="13"/>
  <c r="PG126" i="13"/>
  <c r="MU126" i="13"/>
  <c r="KI126" i="13"/>
  <c r="HW126" i="13"/>
  <c r="FK126" i="13"/>
  <c r="CY126" i="13"/>
  <c r="AM126" i="13"/>
  <c r="NM125" i="13"/>
  <c r="GC125" i="13"/>
  <c r="QI124" i="13"/>
  <c r="NW124" i="13"/>
  <c r="LK124" i="13"/>
  <c r="KC129" i="13"/>
  <c r="FL128" i="13"/>
  <c r="QC127" i="13"/>
  <c r="LE127" i="13"/>
  <c r="HY127" i="13"/>
  <c r="FM127" i="13"/>
  <c r="DA127" i="13"/>
  <c r="AO127" i="13"/>
  <c r="PN126" i="13"/>
  <c r="NB126" i="13"/>
  <c r="KP126" i="13"/>
  <c r="ID126" i="13"/>
  <c r="FR126" i="13"/>
  <c r="DF126" i="13"/>
  <c r="AT126" i="13"/>
  <c r="MN128" i="13"/>
  <c r="AK128" i="13"/>
  <c r="MX127" i="13"/>
  <c r="IV127" i="13"/>
  <c r="GJ127" i="13"/>
  <c r="DX127" i="13"/>
  <c r="BL127" i="13"/>
  <c r="QK126" i="13"/>
  <c r="NY126" i="13"/>
  <c r="LM126" i="13"/>
  <c r="JA126" i="13"/>
  <c r="GO126" i="13"/>
  <c r="EC126" i="13"/>
  <c r="BQ126" i="13"/>
  <c r="CE129" i="13"/>
  <c r="CE128" i="13"/>
  <c r="OR127" i="13"/>
  <c r="JW127" i="13"/>
  <c r="HG127" i="13"/>
  <c r="EU127" i="13"/>
  <c r="CI127" i="13"/>
  <c r="W127" i="13"/>
  <c r="OV126" i="13"/>
  <c r="MJ126" i="13"/>
  <c r="JX126" i="13"/>
  <c r="HL126" i="13"/>
  <c r="EZ126" i="13"/>
  <c r="CN126" i="13"/>
  <c r="AB126" i="13"/>
  <c r="MF125" i="13"/>
  <c r="EV125" i="13"/>
  <c r="PX124" i="13"/>
  <c r="NL124" i="13"/>
  <c r="KZ124" i="13"/>
  <c r="C129" i="13"/>
  <c r="BL128" i="13"/>
  <c r="NY127" i="13"/>
  <c r="G132" i="13"/>
  <c r="PK129" i="13"/>
  <c r="CG130" i="13"/>
  <c r="OM130" i="13"/>
  <c r="GB129" i="13"/>
  <c r="FR128" i="13"/>
  <c r="JW129" i="13"/>
  <c r="MC128" i="13"/>
  <c r="IR130" i="13"/>
  <c r="BK129" i="13"/>
  <c r="IZ128" i="13"/>
  <c r="D128" i="13"/>
  <c r="FX130" i="13"/>
  <c r="BB129" i="13"/>
  <c r="IQ128" i="13"/>
  <c r="MD129" i="13"/>
  <c r="QH128" i="13"/>
  <c r="GL128" i="13"/>
  <c r="II129" i="13"/>
  <c r="OK128" i="13"/>
  <c r="EO128" i="13"/>
  <c r="MD127" i="13"/>
  <c r="IE129" i="13"/>
  <c r="OI128" i="13"/>
  <c r="EM128" i="13"/>
  <c r="MB127" i="13"/>
  <c r="LJ127" i="13"/>
  <c r="AR127" i="13"/>
  <c r="NE126" i="13"/>
  <c r="JE126" i="13"/>
  <c r="FU126" i="13"/>
  <c r="DA126" i="13"/>
  <c r="AO126" i="13"/>
  <c r="NS125" i="13"/>
  <c r="GI125" i="13"/>
  <c r="QK124" i="13"/>
  <c r="NY124" i="13"/>
  <c r="LM124" i="13"/>
  <c r="AY129" i="13"/>
  <c r="BW128" i="13"/>
  <c r="OJ127" i="13"/>
  <c r="JQ127" i="13"/>
  <c r="HC127" i="13"/>
  <c r="EQ127" i="13"/>
  <c r="CE127" i="13"/>
  <c r="S127" i="13"/>
  <c r="OR126" i="13"/>
  <c r="MF126" i="13"/>
  <c r="JT126" i="13"/>
  <c r="HH126" i="13"/>
  <c r="EV126" i="13"/>
  <c r="CJ126" i="13"/>
  <c r="X126" i="13"/>
  <c r="LT125" i="13"/>
  <c r="PP128" i="13"/>
  <c r="BF128" i="13"/>
  <c r="NS127" i="13"/>
  <c r="JF127" i="13"/>
  <c r="GT127" i="13"/>
  <c r="EH127" i="13"/>
  <c r="BV127" i="13"/>
  <c r="J127" i="13"/>
  <c r="OI126" i="13"/>
  <c r="LW126" i="13"/>
  <c r="JK126" i="13"/>
  <c r="GY126" i="13"/>
  <c r="EM126" i="13"/>
  <c r="CA126" i="13"/>
  <c r="O126" i="13"/>
  <c r="KS125" i="13"/>
  <c r="DI125" i="13"/>
  <c r="PK124" i="13"/>
  <c r="MY124" i="13"/>
  <c r="KM124" i="13"/>
  <c r="AI129" i="13"/>
  <c r="BT128" i="13"/>
  <c r="OG127" i="13"/>
  <c r="JO127" i="13"/>
  <c r="HA127" i="13"/>
  <c r="EO127" i="13"/>
  <c r="CC127" i="13"/>
  <c r="Q127" i="13"/>
  <c r="OP126" i="13"/>
  <c r="MD126" i="13"/>
  <c r="JR126" i="13"/>
  <c r="HF126" i="13"/>
  <c r="ET126" i="13"/>
  <c r="CH126" i="13"/>
  <c r="JM129" i="13"/>
  <c r="FD128" i="13"/>
  <c r="PZ127" i="13"/>
  <c r="LB127" i="13"/>
  <c r="HX127" i="13"/>
  <c r="FL127" i="13"/>
  <c r="CZ127" i="13"/>
  <c r="AN127" i="13"/>
  <c r="PM126" i="13"/>
  <c r="NA126" i="13"/>
  <c r="KO126" i="13"/>
  <c r="IC126" i="13"/>
  <c r="FQ126" i="13"/>
  <c r="DE126" i="13"/>
  <c r="AS126" i="13"/>
  <c r="MF128" i="13"/>
  <c r="AI128" i="13"/>
  <c r="MV127" i="13"/>
  <c r="IU127" i="13"/>
  <c r="GI127" i="13"/>
  <c r="DW127" i="13"/>
  <c r="BK127" i="13"/>
  <c r="QJ126" i="13"/>
  <c r="NX126" i="13"/>
  <c r="LL126" i="13"/>
  <c r="IZ126" i="13"/>
  <c r="GN126" i="13"/>
  <c r="EB126" i="13"/>
  <c r="BP126" i="13"/>
  <c r="D126" i="13"/>
  <c r="JL125" i="13"/>
  <c r="CB125" i="13"/>
  <c r="OZ124" i="13"/>
  <c r="MN124" i="13"/>
  <c r="JX130" i="13"/>
  <c r="JD128" i="13"/>
  <c r="P128" i="13"/>
  <c r="MC127" i="13"/>
  <c r="IK127" i="13"/>
  <c r="OF131" i="13"/>
  <c r="OE129" i="13"/>
  <c r="BI130" i="13"/>
  <c r="OE130" i="13"/>
  <c r="BC132" i="13"/>
  <c r="FB128" i="13"/>
  <c r="JG129" i="13"/>
  <c r="LM128" i="13"/>
  <c r="GF130" i="13"/>
  <c r="BC129" i="13"/>
  <c r="IR128" i="13"/>
  <c r="QG127" i="13"/>
  <c r="DL130" i="13"/>
  <c r="AT129" i="13"/>
  <c r="II128" i="13"/>
  <c r="LN129" i="13"/>
  <c r="PZ128" i="13"/>
  <c r="GD128" i="13"/>
  <c r="HS129" i="13"/>
  <c r="OC128" i="13"/>
  <c r="EG128" i="13"/>
  <c r="LV127" i="13"/>
  <c r="HO129" i="13"/>
  <c r="OA128" i="13"/>
  <c r="EE128" i="13"/>
  <c r="LT127" i="13"/>
  <c r="KT127" i="13"/>
  <c r="AJ127" i="13"/>
  <c r="MW126" i="13"/>
  <c r="IW126" i="13"/>
  <c r="FM126" i="13"/>
  <c r="CS126" i="13"/>
  <c r="AG126" i="13"/>
  <c r="MU125" i="13"/>
  <c r="FK125" i="13"/>
  <c r="QC124" i="13"/>
  <c r="NQ124" i="13"/>
  <c r="LE124" i="13"/>
  <c r="PX128" i="13"/>
  <c r="BG128" i="13"/>
  <c r="NT127" i="13"/>
  <c r="JG127" i="13"/>
  <c r="GU127" i="13"/>
  <c r="EI127" i="13"/>
  <c r="BW127" i="13"/>
  <c r="K127" i="13"/>
  <c r="OJ126" i="13"/>
  <c r="LX126" i="13"/>
  <c r="JL126" i="13"/>
  <c r="GZ126" i="13"/>
  <c r="EN126" i="13"/>
  <c r="CB126" i="13"/>
  <c r="P126" i="13"/>
  <c r="KV125" i="13"/>
  <c r="ND128" i="13"/>
  <c r="AP128" i="13"/>
  <c r="NC127" i="13"/>
  <c r="IX127" i="13"/>
  <c r="GL127" i="13"/>
  <c r="DZ127" i="13"/>
  <c r="BN127" i="13"/>
  <c r="B127" i="13"/>
  <c r="OA126" i="13"/>
  <c r="LO126" i="13"/>
  <c r="JC126" i="13"/>
  <c r="GQ126" i="13"/>
  <c r="EE126" i="13"/>
  <c r="BS126" i="13"/>
  <c r="G126" i="13"/>
  <c r="JU125" i="13"/>
  <c r="CK125" i="13"/>
  <c r="PC124" i="13"/>
  <c r="MQ124" i="13"/>
  <c r="KE124" i="13"/>
  <c r="PH128" i="13"/>
  <c r="BD128" i="13"/>
  <c r="NQ127" i="13"/>
  <c r="JE127" i="13"/>
  <c r="GS127" i="13"/>
  <c r="EG127" i="13"/>
  <c r="BU127" i="13"/>
  <c r="I127" i="13"/>
  <c r="OH126" i="13"/>
  <c r="LV126" i="13"/>
  <c r="JJ126" i="13"/>
  <c r="GX126" i="13"/>
  <c r="EL126" i="13"/>
  <c r="BZ126" i="13"/>
  <c r="EY129" i="13"/>
  <c r="DC128" i="13"/>
  <c r="PJ127" i="13"/>
  <c r="KL127" i="13"/>
  <c r="HP127" i="13"/>
  <c r="FD127" i="13"/>
  <c r="CR127" i="13"/>
  <c r="AF127" i="13"/>
  <c r="PE126" i="13"/>
  <c r="MS126" i="13"/>
  <c r="KG126" i="13"/>
  <c r="HU126" i="13"/>
  <c r="FI126" i="13"/>
  <c r="CW126" i="13"/>
  <c r="OV130" i="13"/>
  <c r="JT128" i="13"/>
  <c r="S128" i="13"/>
  <c r="MF127" i="13"/>
  <c r="IM127" i="13"/>
  <c r="GA127" i="13"/>
  <c r="DO127" i="13"/>
  <c r="BC127" i="13"/>
  <c r="QB126" i="13"/>
  <c r="NP126" i="13"/>
  <c r="LD126" i="13"/>
  <c r="IR126" i="13"/>
  <c r="GF126" i="13"/>
  <c r="DT126" i="13"/>
  <c r="BH126" i="13"/>
  <c r="PX125" i="13"/>
  <c r="IN125" i="13"/>
  <c r="BD125" i="13"/>
  <c r="OR124" i="13"/>
  <c r="MF124" i="13"/>
  <c r="MO129" i="13"/>
  <c r="GR128" i="13"/>
  <c r="QK127" i="13"/>
  <c r="LM127" i="13"/>
  <c r="EM130" i="13"/>
  <c r="HT131" i="13"/>
  <c r="II130" i="13"/>
  <c r="AT128" i="13"/>
  <c r="IS128" i="13"/>
  <c r="QJ128" i="13"/>
  <c r="OC127" i="13"/>
  <c r="QA128" i="13"/>
  <c r="EE130" i="13"/>
  <c r="JH129" i="13"/>
  <c r="IS130" i="13"/>
  <c r="MF129" i="13"/>
  <c r="NX130" i="13"/>
  <c r="CG128" i="13"/>
  <c r="LL128" i="13"/>
  <c r="OM132" i="13"/>
  <c r="LC128" i="13"/>
  <c r="BI129" i="13"/>
  <c r="NG129" i="13"/>
  <c r="HA128" i="13"/>
  <c r="NC129" i="13"/>
  <c r="GY128" i="13"/>
  <c r="QH127" i="13"/>
  <c r="OS126" i="13"/>
  <c r="GS126" i="13"/>
  <c r="BE126" i="13"/>
  <c r="IE125" i="13"/>
  <c r="OO124" i="13"/>
  <c r="GK129" i="13"/>
  <c r="PP127" i="13"/>
  <c r="HS127" i="13"/>
  <c r="CU127" i="13"/>
  <c r="PH126" i="13"/>
  <c r="KJ126" i="13"/>
  <c r="FL126" i="13"/>
  <c r="AN126" i="13"/>
  <c r="DC129" i="13"/>
  <c r="OY127" i="13"/>
  <c r="HJ127" i="13"/>
  <c r="CL127" i="13"/>
  <c r="OY126" i="13"/>
  <c r="KA126" i="13"/>
  <c r="FC126" i="13"/>
  <c r="AE126" i="13"/>
  <c r="FE125" i="13"/>
  <c r="NO124" i="13"/>
  <c r="FG129" i="13"/>
  <c r="PM127" i="13"/>
  <c r="HQ127" i="13"/>
  <c r="CS127" i="13"/>
  <c r="PF126" i="13"/>
  <c r="KH126" i="13"/>
  <c r="FJ126" i="13"/>
  <c r="W131" i="13"/>
  <c r="U128" i="13"/>
  <c r="IN127" i="13"/>
  <c r="DP127" i="13"/>
  <c r="QC126" i="13"/>
  <c r="LE126" i="13"/>
  <c r="GG126" i="13"/>
  <c r="BI126" i="13"/>
  <c r="BO128" i="13"/>
  <c r="JL127" i="13"/>
  <c r="EM127" i="13"/>
  <c r="O127" i="13"/>
  <c r="MB126" i="13"/>
  <c r="HD126" i="13"/>
  <c r="CF126" i="13"/>
  <c r="LH125" i="13"/>
  <c r="PP124" i="13"/>
  <c r="KR124" i="13"/>
  <c r="AV128" i="13"/>
  <c r="JI127" i="13"/>
  <c r="GO127" i="13"/>
  <c r="EC127" i="13"/>
  <c r="BQ127" i="13"/>
  <c r="E127" i="13"/>
  <c r="OD126" i="13"/>
  <c r="LR126" i="13"/>
  <c r="JF126" i="13"/>
  <c r="GT126" i="13"/>
  <c r="EH126" i="13"/>
  <c r="BV126" i="13"/>
  <c r="J126" i="13"/>
  <c r="KD125" i="13"/>
  <c r="CT125" i="13"/>
  <c r="PF124" i="13"/>
  <c r="MT124" i="13"/>
  <c r="K129" i="13"/>
  <c r="OM126" i="13"/>
  <c r="PF125" i="13"/>
  <c r="K125" i="13"/>
  <c r="LQ124" i="13"/>
  <c r="IM124" i="13"/>
  <c r="GA124" i="13"/>
  <c r="DO124" i="13"/>
  <c r="BC124" i="13"/>
  <c r="QB123" i="13"/>
  <c r="NP123" i="13"/>
  <c r="LD123" i="13"/>
  <c r="IR123" i="13"/>
  <c r="GF123" i="13"/>
  <c r="DT123" i="13"/>
  <c r="BH123" i="13"/>
  <c r="QG122" i="13"/>
  <c r="NU122" i="13"/>
  <c r="LI122" i="13"/>
  <c r="IW122" i="13"/>
  <c r="GK122" i="13"/>
  <c r="DY122" i="13"/>
  <c r="BM122" i="13"/>
  <c r="ED127" i="13"/>
  <c r="BW126" i="13"/>
  <c r="ES125" i="13"/>
  <c r="NK124" i="13"/>
  <c r="JJ124" i="13"/>
  <c r="GX124" i="13"/>
  <c r="EL124" i="13"/>
  <c r="MU127" i="13"/>
  <c r="IY126" i="13"/>
  <c r="JX125" i="13"/>
  <c r="PD124" i="13"/>
  <c r="KI124" i="13"/>
  <c r="HU124" i="13"/>
  <c r="FI124" i="13"/>
  <c r="CW124" i="13"/>
  <c r="AK124" i="13"/>
  <c r="PJ123" i="13"/>
  <c r="MX123" i="13"/>
  <c r="KL123" i="13"/>
  <c r="HZ123" i="13"/>
  <c r="FN123" i="13"/>
  <c r="DB123" i="13"/>
  <c r="AP123" i="13"/>
  <c r="PO122" i="13"/>
  <c r="NC122" i="13"/>
  <c r="KQ122" i="13"/>
  <c r="IJ129" i="13"/>
  <c r="HM130" i="13"/>
  <c r="LX129" i="13"/>
  <c r="IZ130" i="13"/>
  <c r="DD133" i="13"/>
  <c r="LD128" i="13"/>
  <c r="LD131" i="13"/>
  <c r="KU128" i="13"/>
  <c r="AG131" i="13"/>
  <c r="MP129" i="13"/>
  <c r="KP129" i="13"/>
  <c r="EN129" i="13"/>
  <c r="MG129" i="13"/>
  <c r="GN128" i="13"/>
  <c r="LO129" i="13"/>
  <c r="GE128" i="13"/>
  <c r="NV128" i="13"/>
  <c r="EJ129" i="13"/>
  <c r="CC128" i="13"/>
  <c r="EH129" i="13"/>
  <c r="CA128" i="13"/>
  <c r="IB127" i="13"/>
  <c r="MG126" i="13"/>
  <c r="FE126" i="13"/>
  <c r="Y126" i="13"/>
  <c r="EM125" i="13"/>
  <c r="NI124" i="13"/>
  <c r="NL128" i="13"/>
  <c r="ND127" i="13"/>
  <c r="GM127" i="13"/>
  <c r="BO127" i="13"/>
  <c r="OB126" i="13"/>
  <c r="JD126" i="13"/>
  <c r="EF126" i="13"/>
  <c r="H126" i="13"/>
  <c r="KR128" i="13"/>
  <c r="MM127" i="13"/>
  <c r="GD127" i="13"/>
  <c r="BF127" i="13"/>
  <c r="NS126" i="13"/>
  <c r="IU126" i="13"/>
  <c r="DW126" i="13"/>
  <c r="QG125" i="13"/>
  <c r="BM125" i="13"/>
  <c r="MI124" i="13"/>
  <c r="MV128" i="13"/>
  <c r="NA127" i="13"/>
  <c r="GK127" i="13"/>
  <c r="BM127" i="13"/>
  <c r="NZ126" i="13"/>
  <c r="JB126" i="13"/>
  <c r="ED126" i="13"/>
  <c r="CM129" i="13"/>
  <c r="OT127" i="13"/>
  <c r="HH127" i="13"/>
  <c r="CJ127" i="13"/>
  <c r="OW126" i="13"/>
  <c r="JY126" i="13"/>
  <c r="FA126" i="13"/>
  <c r="NU129" i="13"/>
  <c r="C128" i="13"/>
  <c r="IE127" i="13"/>
  <c r="DG127" i="13"/>
  <c r="PT126" i="13"/>
  <c r="KV126" i="13"/>
  <c r="FX126" i="13"/>
  <c r="AZ126" i="13"/>
  <c r="HP125" i="13"/>
  <c r="OJ124" i="13"/>
  <c r="HQ129" i="13"/>
  <c r="PU127" i="13"/>
  <c r="IS127" i="13"/>
  <c r="FY127" i="13"/>
  <c r="DM127" i="13"/>
  <c r="BA127" i="13"/>
  <c r="PZ126" i="13"/>
  <c r="NN126" i="13"/>
  <c r="LB126" i="13"/>
  <c r="IP126" i="13"/>
  <c r="GD126" i="13"/>
  <c r="DR126" i="13"/>
  <c r="BF126" i="13"/>
  <c r="PR125" i="13"/>
  <c r="IH125" i="13"/>
  <c r="AX125" i="13"/>
  <c r="OP124" i="13"/>
  <c r="MD124" i="13"/>
  <c r="OA127" i="13"/>
  <c r="JO126" i="13"/>
  <c r="KM125" i="13"/>
  <c r="PI124" i="13"/>
  <c r="KL124" i="13"/>
  <c r="HW124" i="13"/>
  <c r="FK124" i="13"/>
  <c r="CY124" i="13"/>
  <c r="AM124" i="13"/>
  <c r="PL123" i="13"/>
  <c r="MZ123" i="13"/>
  <c r="KN123" i="13"/>
  <c r="IB123" i="13"/>
  <c r="FP123" i="13"/>
  <c r="DD123" i="13"/>
  <c r="AR123" i="13"/>
  <c r="PQ122" i="13"/>
  <c r="NE122" i="13"/>
  <c r="KS122" i="13"/>
  <c r="IG122" i="13"/>
  <c r="FU122" i="13"/>
  <c r="DI122" i="13"/>
  <c r="AW122" i="13"/>
  <c r="F127" i="13"/>
  <c r="K126" i="13"/>
  <c r="BA125" i="13"/>
  <c r="ME124" i="13"/>
  <c r="IT124" i="13"/>
  <c r="GH124" i="13"/>
  <c r="DV124" i="13"/>
  <c r="GH127" i="13"/>
  <c r="EA126" i="13"/>
  <c r="GF125" i="13"/>
  <c r="NX124" i="13"/>
  <c r="JQ124" i="13"/>
  <c r="HE124" i="13"/>
  <c r="ES124" i="13"/>
  <c r="CG124" i="13"/>
  <c r="U124" i="13"/>
  <c r="OT123" i="13"/>
  <c r="A131" i="13"/>
  <c r="ED130" i="13"/>
  <c r="GR131" i="13"/>
  <c r="MD128" i="13"/>
  <c r="PE128" i="13"/>
  <c r="DW129" i="13"/>
  <c r="BP128" i="13"/>
  <c r="DN129" i="13"/>
  <c r="IB130" i="13"/>
  <c r="IX128" i="13"/>
  <c r="L129" i="13"/>
  <c r="OP127" i="13"/>
  <c r="J129" i="13"/>
  <c r="ON127" i="13"/>
  <c r="DD127" i="13"/>
  <c r="KC126" i="13"/>
  <c r="DQ126" i="13"/>
  <c r="PO125" i="13"/>
  <c r="AU125" i="13"/>
  <c r="MC124" i="13"/>
  <c r="DP128" i="13"/>
  <c r="KR127" i="13"/>
  <c r="FG127" i="13"/>
  <c r="AI127" i="13"/>
  <c r="MV126" i="13"/>
  <c r="HX126" i="13"/>
  <c r="CZ126" i="13"/>
  <c r="NP125" i="13"/>
  <c r="CM128" i="13"/>
  <c r="KA127" i="13"/>
  <c r="EX127" i="13"/>
  <c r="Z127" i="13"/>
  <c r="MM126" i="13"/>
  <c r="HO126" i="13"/>
  <c r="CQ126" i="13"/>
  <c r="MO125" i="13"/>
  <c r="QA124" i="13"/>
  <c r="LC124" i="13"/>
  <c r="DH128" i="13"/>
  <c r="KO127" i="13"/>
  <c r="FE127" i="13"/>
  <c r="AG127" i="13"/>
  <c r="MT126" i="13"/>
  <c r="HV126" i="13"/>
  <c r="CX126" i="13"/>
  <c r="KB128" i="13"/>
  <c r="MH127" i="13"/>
  <c r="GB127" i="13"/>
  <c r="BD127" i="13"/>
  <c r="NQ126" i="13"/>
  <c r="IS126" i="13"/>
  <c r="DU126" i="13"/>
  <c r="S129" i="13"/>
  <c r="OB127" i="13"/>
  <c r="GY127" i="13"/>
  <c r="CA127" i="13"/>
  <c r="ON126" i="13"/>
  <c r="JP126" i="13"/>
  <c r="ER126" i="13"/>
  <c r="T126" i="13"/>
  <c r="DX125" i="13"/>
  <c r="ND124" i="13"/>
  <c r="OB128" i="13"/>
  <c r="NI127" i="13"/>
  <c r="HU127" i="13"/>
  <c r="FI127" i="13"/>
  <c r="CW127" i="13"/>
  <c r="AK127" i="13"/>
  <c r="PJ126" i="13"/>
  <c r="MX126" i="13"/>
  <c r="KL126" i="13"/>
  <c r="HZ126" i="13"/>
  <c r="FN126" i="13"/>
  <c r="DB126" i="13"/>
  <c r="AP126" i="13"/>
  <c r="NV125" i="13"/>
  <c r="GL125" i="13"/>
  <c r="B125" i="13"/>
  <c r="NZ124" i="13"/>
  <c r="LN124" i="13"/>
  <c r="GX127" i="13"/>
  <c r="EQ126" i="13"/>
  <c r="GU125" i="13"/>
  <c r="OC124" i="13"/>
  <c r="JS124" i="13"/>
  <c r="HG124" i="13"/>
  <c r="EU124" i="13"/>
  <c r="CI124" i="13"/>
  <c r="W124" i="13"/>
  <c r="OV123" i="13"/>
  <c r="MJ123" i="13"/>
  <c r="JX123" i="13"/>
  <c r="HL123" i="13"/>
  <c r="EZ123" i="13"/>
  <c r="CN123" i="13"/>
  <c r="AB123" i="13"/>
  <c r="PA122" i="13"/>
  <c r="MO122" i="13"/>
  <c r="KC122" i="13"/>
  <c r="HQ122" i="13"/>
  <c r="FE122" i="13"/>
  <c r="CS122" i="13"/>
  <c r="AX128" i="13"/>
  <c r="LS126" i="13"/>
  <c r="ML125" i="13"/>
  <c r="PW124" i="13"/>
  <c r="KY124" i="13"/>
  <c r="ID124" i="13"/>
  <c r="FR124" i="13"/>
  <c r="DF124" i="13"/>
  <c r="BJ127" i="13"/>
  <c r="AC126" i="13"/>
  <c r="CN125" i="13"/>
  <c r="MR124" i="13"/>
  <c r="JA124" i="13"/>
  <c r="GO124" i="13"/>
  <c r="EC124" i="13"/>
  <c r="BQ124" i="13"/>
  <c r="E124" i="13"/>
  <c r="OD123" i="13"/>
  <c r="DV130" i="13"/>
  <c r="EF131" i="13"/>
  <c r="KX128" i="13"/>
  <c r="OW128" i="13"/>
  <c r="DO129" i="13"/>
  <c r="BH128" i="13"/>
  <c r="DF129" i="13"/>
  <c r="FP130" i="13"/>
  <c r="IP128" i="13"/>
  <c r="D129" i="13"/>
  <c r="OH127" i="13"/>
  <c r="B129" i="13"/>
  <c r="OF127" i="13"/>
  <c r="CV127" i="13"/>
  <c r="JU126" i="13"/>
  <c r="DI126" i="13"/>
  <c r="OQ125" i="13"/>
  <c r="W125" i="13"/>
  <c r="LU124" i="13"/>
  <c r="CR128" i="13"/>
  <c r="KB127" i="13"/>
  <c r="EY127" i="13"/>
  <c r="AA127" i="13"/>
  <c r="MN126" i="13"/>
  <c r="HP126" i="13"/>
  <c r="CR126" i="13"/>
  <c r="MR125" i="13"/>
  <c r="BV128" i="13"/>
  <c r="JP127" i="13"/>
  <c r="EP127" i="13"/>
  <c r="R127" i="13"/>
  <c r="ME126" i="13"/>
  <c r="HG126" i="13"/>
  <c r="CI126" i="13"/>
  <c r="LQ125" i="13"/>
  <c r="PS124" i="13"/>
  <c r="KU124" i="13"/>
  <c r="CL128" i="13"/>
  <c r="JY127" i="13"/>
  <c r="EW127" i="13"/>
  <c r="Y127" i="13"/>
  <c r="ML126" i="13"/>
  <c r="HN126" i="13"/>
  <c r="CP126" i="13"/>
  <c r="HP128" i="13"/>
  <c r="LR127" i="13"/>
  <c r="FT127" i="13"/>
  <c r="AV127" i="13"/>
  <c r="NI126" i="13"/>
  <c r="IK126" i="13"/>
  <c r="DM126" i="13"/>
  <c r="OR128" i="13"/>
  <c r="NL127" i="13"/>
  <c r="GQ127" i="13"/>
  <c r="BS127" i="13"/>
  <c r="OF126" i="13"/>
  <c r="JH126" i="13"/>
  <c r="EJ126" i="13"/>
  <c r="L126" i="13"/>
  <c r="CZ125" i="13"/>
  <c r="MV124" i="13"/>
  <c r="LP128" i="13"/>
  <c r="MS127" i="13"/>
  <c r="HM127" i="13"/>
  <c r="FA127" i="13"/>
  <c r="CO127" i="13"/>
  <c r="AC127" i="13"/>
  <c r="PB126" i="13"/>
  <c r="MP126" i="13"/>
  <c r="KD126" i="13"/>
  <c r="HR126" i="13"/>
  <c r="FF126" i="13"/>
  <c r="CT126" i="13"/>
  <c r="AH126" i="13"/>
  <c r="MX125" i="13"/>
  <c r="FN125" i="13"/>
  <c r="QD124" i="13"/>
  <c r="NR124" i="13"/>
  <c r="LF124" i="13"/>
  <c r="EL127" i="13"/>
  <c r="CE126" i="13"/>
  <c r="EY125" i="13"/>
  <c r="NM124" i="13"/>
  <c r="JK124" i="13"/>
  <c r="GY124" i="13"/>
  <c r="EM124" i="13"/>
  <c r="CA124" i="13"/>
  <c r="O124" i="13"/>
  <c r="ON123" i="13"/>
  <c r="MB123" i="13"/>
  <c r="JP123" i="13"/>
  <c r="HD123" i="13"/>
  <c r="ER123" i="13"/>
  <c r="CF123" i="13"/>
  <c r="T123" i="13"/>
  <c r="OS122" i="13"/>
  <c r="MG122" i="13"/>
  <c r="JU122" i="13"/>
  <c r="HI122" i="13"/>
  <c r="EW122" i="13"/>
  <c r="CK122" i="13"/>
  <c r="NK127" i="13"/>
  <c r="JG126" i="13"/>
  <c r="KG125" i="13"/>
  <c r="PG124" i="13"/>
  <c r="KK124" i="13"/>
  <c r="HV124" i="13"/>
  <c r="FJ124" i="13"/>
  <c r="CX124" i="13"/>
  <c r="QI126" i="13"/>
  <c r="F126" i="13"/>
  <c r="AR125" i="13"/>
  <c r="MB124" i="13"/>
  <c r="IS124" i="13"/>
  <c r="GG124" i="13"/>
  <c r="DU124" i="13"/>
  <c r="BI124" i="13"/>
  <c r="QH123" i="13"/>
  <c r="NV123" i="13"/>
  <c r="LJ123" i="13"/>
  <c r="IX123" i="13"/>
  <c r="GL123" i="13"/>
  <c r="DZ123" i="13"/>
  <c r="BN123" i="13"/>
  <c r="B123" i="13"/>
  <c r="OA122" i="13"/>
  <c r="LO122" i="13"/>
  <c r="FH131" i="13"/>
  <c r="QB128" i="13"/>
  <c r="BA129" i="13"/>
  <c r="GS128" i="13"/>
  <c r="GQ128" i="13"/>
  <c r="OC126" i="13"/>
  <c r="AW126" i="13"/>
  <c r="OG124" i="13"/>
  <c r="OZ127" i="13"/>
  <c r="CM127" i="13"/>
  <c r="KB126" i="13"/>
  <c r="AF126" i="13"/>
  <c r="OI127" i="13"/>
  <c r="CD127" i="13"/>
  <c r="JS126" i="13"/>
  <c r="W126" i="13"/>
  <c r="NG124" i="13"/>
  <c r="OW127" i="13"/>
  <c r="CK127" i="13"/>
  <c r="JZ126" i="13"/>
  <c r="PA129" i="13"/>
  <c r="IF127" i="13"/>
  <c r="PU126" i="13"/>
  <c r="FY126" i="13"/>
  <c r="AY128" i="13"/>
  <c r="EE127" i="13"/>
  <c r="LT126" i="13"/>
  <c r="BX126" i="13"/>
  <c r="PH124" i="13"/>
  <c r="AF128" i="13"/>
  <c r="GG127" i="13"/>
  <c r="BI127" i="13"/>
  <c r="NV126" i="13"/>
  <c r="IX126" i="13"/>
  <c r="DZ126" i="13"/>
  <c r="B126" i="13"/>
  <c r="BV125" i="13"/>
  <c r="ML124" i="13"/>
  <c r="MA126" i="13"/>
  <c r="PY124" i="13"/>
  <c r="IE124" i="13"/>
  <c r="DG124" i="13"/>
  <c r="PT123" i="13"/>
  <c r="KV123" i="13"/>
  <c r="FX123" i="13"/>
  <c r="AZ123" i="13"/>
  <c r="NM122" i="13"/>
  <c r="IO122" i="13"/>
  <c r="DQ122" i="13"/>
  <c r="BR127" i="13"/>
  <c r="CW125" i="13"/>
  <c r="JB124" i="13"/>
  <c r="ED124" i="13"/>
  <c r="GM126" i="13"/>
  <c r="ON124" i="13"/>
  <c r="HM124" i="13"/>
  <c r="CO124" i="13"/>
  <c r="PB123" i="13"/>
  <c r="LB123" i="13"/>
  <c r="HR123" i="13"/>
  <c r="EP123" i="13"/>
  <c r="BF123" i="13"/>
  <c r="PG122" i="13"/>
  <c r="ME122" i="13"/>
  <c r="JC122" i="13"/>
  <c r="GQ122" i="13"/>
  <c r="EE122" i="13"/>
  <c r="BS122" i="13"/>
  <c r="IL127" i="13"/>
  <c r="GE126" i="13"/>
  <c r="HV125" i="13"/>
  <c r="OL124" i="13"/>
  <c r="JY124" i="13"/>
  <c r="HL124" i="13"/>
  <c r="EZ124" i="13"/>
  <c r="CN124" i="13"/>
  <c r="AB124" i="13"/>
  <c r="PA123" i="13"/>
  <c r="MO123" i="13"/>
  <c r="KC123" i="13"/>
  <c r="HQ123" i="13"/>
  <c r="FE123" i="13"/>
  <c r="CS123" i="13"/>
  <c r="AG123" i="13"/>
  <c r="FR127" i="13"/>
  <c r="DK126" i="13"/>
  <c r="FW125" i="13"/>
  <c r="NU124" i="13"/>
  <c r="JO124" i="13"/>
  <c r="HC124" i="13"/>
  <c r="EQ124" i="13"/>
  <c r="CE124" i="13"/>
  <c r="S124" i="13"/>
  <c r="OR123" i="13"/>
  <c r="MF123" i="13"/>
  <c r="JT123" i="13"/>
  <c r="HH123" i="13"/>
  <c r="EV123" i="13"/>
  <c r="CJ123" i="13"/>
  <c r="X123" i="13"/>
  <c r="OW122" i="13"/>
  <c r="MK122" i="13"/>
  <c r="JY122" i="13"/>
  <c r="HM122" i="13"/>
  <c r="FA122" i="13"/>
  <c r="CO122" i="13"/>
  <c r="PW127" i="13"/>
  <c r="KM126" i="13"/>
  <c r="LK125" i="13"/>
  <c r="PO124" i="13"/>
  <c r="KQ124" i="13"/>
  <c r="HZ124" i="13"/>
  <c r="FN124" i="13"/>
  <c r="DB124" i="13"/>
  <c r="AP124" i="13"/>
  <c r="PO123" i="13"/>
  <c r="NC123" i="13"/>
  <c r="KQ123" i="13"/>
  <c r="IE123" i="13"/>
  <c r="FS123" i="13"/>
  <c r="DG123" i="13"/>
  <c r="MH129" i="13"/>
  <c r="GF128" i="13"/>
  <c r="NN128" i="13"/>
  <c r="BU128" i="13"/>
  <c r="BS128" i="13"/>
  <c r="LQ126" i="13"/>
  <c r="Q126" i="13"/>
  <c r="NA124" i="13"/>
  <c r="MN127" i="13"/>
  <c r="BG127" i="13"/>
  <c r="IV126" i="13"/>
  <c r="QJ125" i="13"/>
  <c r="LW127" i="13"/>
  <c r="AX127" i="13"/>
  <c r="IM126" i="13"/>
  <c r="PI125" i="13"/>
  <c r="MA124" i="13"/>
  <c r="MK127" i="13"/>
  <c r="BE127" i="13"/>
  <c r="IT126" i="13"/>
  <c r="AA129" i="13"/>
  <c r="GZ127" i="13"/>
  <c r="OO126" i="13"/>
  <c r="ES126" i="13"/>
  <c r="PX127" i="13"/>
  <c r="CY127" i="13"/>
  <c r="KN126" i="13"/>
  <c r="AR126" i="13"/>
  <c r="OB124" i="13"/>
  <c r="PE127" i="13"/>
  <c r="FQ127" i="13"/>
  <c r="AS127" i="13"/>
  <c r="NF126" i="13"/>
  <c r="IH126" i="13"/>
  <c r="DJ126" i="13"/>
  <c r="OT125" i="13"/>
  <c r="Z125" i="13"/>
  <c r="LV124" i="13"/>
  <c r="HC126" i="13"/>
  <c r="OS124" i="13"/>
  <c r="HO124" i="13"/>
  <c r="CQ124" i="13"/>
  <c r="PD123" i="13"/>
  <c r="KF123" i="13"/>
  <c r="FH123" i="13"/>
  <c r="AJ123" i="13"/>
  <c r="MW122" i="13"/>
  <c r="HY122" i="13"/>
  <c r="DA122" i="13"/>
  <c r="OE126" i="13"/>
  <c r="E125" i="13"/>
  <c r="IL124" i="13"/>
  <c r="DN124" i="13"/>
  <c r="BO126" i="13"/>
  <c r="NH124" i="13"/>
  <c r="GW124" i="13"/>
  <c r="BY124" i="13"/>
  <c r="OL123" i="13"/>
  <c r="KT123" i="13"/>
  <c r="HJ123" i="13"/>
  <c r="EH123" i="13"/>
  <c r="AX123" i="13"/>
  <c r="OY122" i="13"/>
  <c r="LW122" i="13"/>
  <c r="IU122" i="13"/>
  <c r="GI122" i="13"/>
  <c r="DW122" i="13"/>
  <c r="BK122" i="13"/>
  <c r="FZ127" i="13"/>
  <c r="DS126" i="13"/>
  <c r="FZ125" i="13"/>
  <c r="NV124" i="13"/>
  <c r="JP124" i="13"/>
  <c r="HD124" i="13"/>
  <c r="ER124" i="13"/>
  <c r="CF124" i="13"/>
  <c r="T124" i="13"/>
  <c r="OS123" i="13"/>
  <c r="MG123" i="13"/>
  <c r="JU123" i="13"/>
  <c r="HI123" i="13"/>
  <c r="EW123" i="13"/>
  <c r="CK123" i="13"/>
  <c r="Y123" i="13"/>
  <c r="DF127" i="13"/>
  <c r="AY126" i="13"/>
  <c r="EA125" i="13"/>
  <c r="NE124" i="13"/>
  <c r="JG124" i="13"/>
  <c r="GU124" i="13"/>
  <c r="EI124" i="13"/>
  <c r="BW124" i="13"/>
  <c r="K124" i="13"/>
  <c r="OJ123" i="13"/>
  <c r="LX123" i="13"/>
  <c r="JL123" i="13"/>
  <c r="GZ123" i="13"/>
  <c r="EN123" i="13"/>
  <c r="CB123" i="13"/>
  <c r="P123" i="13"/>
  <c r="OO122" i="13"/>
  <c r="MC122" i="13"/>
  <c r="JQ122" i="13"/>
  <c r="HE122" i="13"/>
  <c r="ES122" i="13"/>
  <c r="CG122" i="13"/>
  <c r="KY127" i="13"/>
  <c r="IA126" i="13"/>
  <c r="JI125" i="13"/>
  <c r="OY124" i="13"/>
  <c r="KF124" i="13"/>
  <c r="HR124" i="13"/>
  <c r="FF124" i="13"/>
  <c r="CT124" i="13"/>
  <c r="AH124" i="13"/>
  <c r="HC130" i="13"/>
  <c r="NU127" i="13"/>
  <c r="DZ128" i="13"/>
  <c r="JR127" i="13"/>
  <c r="LY129" i="13"/>
  <c r="IG126" i="13"/>
  <c r="LW125" i="13"/>
  <c r="KW124" i="13"/>
  <c r="IY127" i="13"/>
  <c r="C127" i="13"/>
  <c r="GR126" i="13"/>
  <c r="IM131" i="13"/>
  <c r="IP127" i="13"/>
  <c r="QE126" i="13"/>
  <c r="GI126" i="13"/>
  <c r="IW125" i="13"/>
  <c r="JW124" i="13"/>
  <c r="IW127" i="13"/>
  <c r="A127" i="13"/>
  <c r="GP126" i="13"/>
  <c r="CJ128" i="13"/>
  <c r="EV127" i="13"/>
  <c r="MK126" i="13"/>
  <c r="CO126" i="13"/>
  <c r="LP127" i="13"/>
  <c r="AU127" i="13"/>
  <c r="IJ126" i="13"/>
  <c r="OZ125" i="13"/>
  <c r="LX124" i="13"/>
  <c r="KW127" i="13"/>
  <c r="ES127" i="13"/>
  <c r="U127" i="13"/>
  <c r="MH126" i="13"/>
  <c r="HJ126" i="13"/>
  <c r="CL126" i="13"/>
  <c r="LZ125" i="13"/>
  <c r="PV124" i="13"/>
  <c r="KX124" i="13"/>
  <c r="AI126" i="13"/>
  <c r="MW124" i="13"/>
  <c r="GQ124" i="13"/>
  <c r="BS124" i="13"/>
  <c r="OF123" i="13"/>
  <c r="JH123" i="13"/>
  <c r="EJ123" i="13"/>
  <c r="L123" i="13"/>
  <c r="LY122" i="13"/>
  <c r="HA122" i="13"/>
  <c r="CC122" i="13"/>
  <c r="GU126" i="13"/>
  <c r="OQ124" i="13"/>
  <c r="HN124" i="13"/>
  <c r="LX128" i="13"/>
  <c r="OW125" i="13"/>
  <c r="LL124" i="13"/>
  <c r="FY124" i="13"/>
  <c r="BA124" i="13"/>
  <c r="NN123" i="13"/>
  <c r="KD123" i="13"/>
  <c r="HB123" i="13"/>
  <c r="DR123" i="13"/>
  <c r="AH123" i="13"/>
  <c r="OQ122" i="13"/>
  <c r="LG122" i="13"/>
  <c r="IM122" i="13"/>
  <c r="GA122" i="13"/>
  <c r="DO122" i="13"/>
  <c r="BC122" i="13"/>
  <c r="DN127" i="13"/>
  <c r="BG126" i="13"/>
  <c r="ED125" i="13"/>
  <c r="NF124" i="13"/>
  <c r="JH124" i="13"/>
  <c r="GV124" i="13"/>
  <c r="EJ124" i="13"/>
  <c r="BX124" i="13"/>
  <c r="L124" i="13"/>
  <c r="OK123" i="13"/>
  <c r="LY123" i="13"/>
  <c r="JM123" i="13"/>
  <c r="HA123" i="13"/>
  <c r="EO123" i="13"/>
  <c r="CC123" i="13"/>
  <c r="Q123" i="13"/>
  <c r="AT127" i="13"/>
  <c r="V126" i="13"/>
  <c r="CE125" i="13"/>
  <c r="MO124" i="13"/>
  <c r="IY124" i="13"/>
  <c r="GM124" i="13"/>
  <c r="EA124" i="13"/>
  <c r="BO124" i="13"/>
  <c r="C124" i="13"/>
  <c r="OB123" i="13"/>
  <c r="LP123" i="13"/>
  <c r="JD123" i="13"/>
  <c r="GR123" i="13"/>
  <c r="EF123" i="13"/>
  <c r="BT123" i="13"/>
  <c r="H123" i="13"/>
  <c r="OG122" i="13"/>
  <c r="LU122" i="13"/>
  <c r="JI122" i="13"/>
  <c r="GW122" i="13"/>
  <c r="EK122" i="13"/>
  <c r="BY122" i="13"/>
  <c r="HV127" i="13"/>
  <c r="FO126" i="13"/>
  <c r="HM125" i="13"/>
  <c r="OI124" i="13"/>
  <c r="JV124" i="13"/>
  <c r="HJ124" i="13"/>
  <c r="EX124" i="13"/>
  <c r="CL124" i="13"/>
  <c r="Z124" i="13"/>
  <c r="OY123" i="13"/>
  <c r="MM123" i="13"/>
  <c r="KA123" i="13"/>
  <c r="HO123" i="13"/>
  <c r="FC123" i="13"/>
  <c r="CQ123" i="13"/>
  <c r="AE123" i="13"/>
  <c r="PD122" i="13"/>
  <c r="MR122" i="13"/>
  <c r="KF122" i="13"/>
  <c r="HT122" i="13"/>
  <c r="FH122" i="13"/>
  <c r="CV122" i="13"/>
  <c r="AJ122" i="13"/>
  <c r="V127" i="13"/>
  <c r="N126" i="13"/>
  <c r="BJ125" i="13"/>
  <c r="MH124" i="13"/>
  <c r="IV124" i="13"/>
  <c r="HS126" i="13"/>
  <c r="CK124" i="13"/>
  <c r="NI123" i="13"/>
  <c r="GU123" i="13"/>
  <c r="AD123" i="13"/>
  <c r="MN122" i="13"/>
  <c r="HP122" i="13"/>
  <c r="CR122" i="13"/>
  <c r="E122" i="13"/>
  <c r="OD121" i="13"/>
  <c r="LR121" i="13"/>
  <c r="JF121" i="13"/>
  <c r="GT121" i="13"/>
  <c r="EH121" i="13"/>
  <c r="BV121" i="13"/>
  <c r="J121" i="13"/>
  <c r="OI120" i="13"/>
  <c r="LW120" i="13"/>
  <c r="JK120" i="13"/>
  <c r="GY120" i="13"/>
  <c r="EM120" i="13"/>
  <c r="CA120" i="13"/>
  <c r="O120" i="13"/>
  <c r="ON119" i="13"/>
  <c r="MB119" i="13"/>
  <c r="JP119" i="13"/>
  <c r="HD119" i="13"/>
  <c r="ER119" i="13"/>
  <c r="CF119" i="13"/>
  <c r="T119" i="13"/>
  <c r="OS118" i="13"/>
  <c r="MG118" i="13"/>
  <c r="HD125" i="13"/>
  <c r="BM124" i="13"/>
  <c r="MK123" i="13"/>
  <c r="FW123" i="13"/>
  <c r="I123" i="13"/>
  <c r="LV122" i="13"/>
  <c r="IT129" i="13"/>
  <c r="KY129" i="13"/>
  <c r="DR128" i="13"/>
  <c r="JJ127" i="13"/>
  <c r="HA129" i="13"/>
  <c r="HY126" i="13"/>
  <c r="KY125" i="13"/>
  <c r="GA132" i="13"/>
  <c r="IQ127" i="13"/>
  <c r="QF126" i="13"/>
  <c r="GJ126" i="13"/>
  <c r="CN130" i="13"/>
  <c r="IH127" i="13"/>
  <c r="PW126" i="13"/>
  <c r="GA126" i="13"/>
  <c r="HY125" i="13"/>
  <c r="CN131" i="13"/>
  <c r="IO127" i="13"/>
  <c r="QD126" i="13"/>
  <c r="GH126" i="13"/>
  <c r="BQ128" i="13"/>
  <c r="EN127" i="13"/>
  <c r="MC126" i="13"/>
  <c r="CG126" i="13"/>
  <c r="KZ127" i="13"/>
  <c r="AM127" i="13"/>
  <c r="IB126" i="13"/>
  <c r="OB125" i="13"/>
  <c r="LP124" i="13"/>
  <c r="KG127" i="13"/>
  <c r="EK127" i="13"/>
  <c r="M127" i="13"/>
  <c r="LZ126" i="13"/>
  <c r="HB126" i="13"/>
  <c r="CD126" i="13"/>
  <c r="LB125" i="13"/>
  <c r="PN124" i="13"/>
  <c r="KP124" i="13"/>
  <c r="M126" i="13"/>
  <c r="MG124" i="13"/>
  <c r="GI124" i="13"/>
  <c r="BK124" i="13"/>
  <c r="NX123" i="13"/>
  <c r="IZ123" i="13"/>
  <c r="EB123" i="13"/>
  <c r="D123" i="13"/>
  <c r="LQ122" i="13"/>
  <c r="GS122" i="13"/>
  <c r="BU122" i="13"/>
  <c r="EI126" i="13"/>
  <c r="OA124" i="13"/>
  <c r="HF124" i="13"/>
  <c r="AH128" i="13"/>
  <c r="MI125" i="13"/>
  <c r="KV124" i="13"/>
  <c r="FQ124" i="13"/>
  <c r="AS124" i="13"/>
  <c r="NF123" i="13"/>
  <c r="JV123" i="13"/>
  <c r="GT123" i="13"/>
  <c r="DJ123" i="13"/>
  <c r="Z123" i="13"/>
  <c r="OI122" i="13"/>
  <c r="KY122" i="13"/>
  <c r="IE122" i="13"/>
  <c r="FS122" i="13"/>
  <c r="DG122" i="13"/>
  <c r="AU122" i="13"/>
  <c r="BB127" i="13"/>
  <c r="AA126" i="13"/>
  <c r="CH125" i="13"/>
  <c r="MP124" i="13"/>
  <c r="IZ124" i="13"/>
  <c r="GN124" i="13"/>
  <c r="EB124" i="13"/>
  <c r="BP124" i="13"/>
  <c r="D124" i="13"/>
  <c r="OC123" i="13"/>
  <c r="LQ123" i="13"/>
  <c r="JE123" i="13"/>
  <c r="GS123" i="13"/>
  <c r="EG123" i="13"/>
  <c r="BU123" i="13"/>
  <c r="NE129" i="13"/>
  <c r="PS126" i="13"/>
  <c r="C126" i="13"/>
  <c r="AI125" i="13"/>
  <c r="LY124" i="13"/>
  <c r="IQ124" i="13"/>
  <c r="GE124" i="13"/>
  <c r="DS124" i="13"/>
  <c r="BG124" i="13"/>
  <c r="QF123" i="13"/>
  <c r="NT123" i="13"/>
  <c r="LH123" i="13"/>
  <c r="IV123" i="13"/>
  <c r="GJ123" i="13"/>
  <c r="DX123" i="13"/>
  <c r="BL123" i="13"/>
  <c r="QK122" i="13"/>
  <c r="NY122" i="13"/>
  <c r="LM122" i="13"/>
  <c r="JA122" i="13"/>
  <c r="GO122" i="13"/>
  <c r="EC122" i="13"/>
  <c r="BQ122" i="13"/>
  <c r="FJ127" i="13"/>
  <c r="DC126" i="13"/>
  <c r="FQ125" i="13"/>
  <c r="NS124" i="13"/>
  <c r="JN124" i="13"/>
  <c r="HB124" i="13"/>
  <c r="EP124" i="13"/>
  <c r="CD124" i="13"/>
  <c r="R124" i="13"/>
  <c r="OQ123" i="13"/>
  <c r="ME123" i="13"/>
  <c r="JS123" i="13"/>
  <c r="HG123" i="13"/>
  <c r="EU123" i="13"/>
  <c r="CI123" i="13"/>
  <c r="W123" i="13"/>
  <c r="OV122" i="13"/>
  <c r="MJ122" i="13"/>
  <c r="JX122" i="13"/>
  <c r="HL122" i="13"/>
  <c r="EZ122" i="13"/>
  <c r="CN122" i="13"/>
  <c r="BW129" i="13"/>
  <c r="OU126" i="13"/>
  <c r="PU125" i="13"/>
  <c r="N125" i="13"/>
  <c r="LR124" i="13"/>
  <c r="IN124" i="13"/>
  <c r="IZ125" i="13"/>
  <c r="BR124" i="13"/>
  <c r="ML123" i="13"/>
  <c r="FY123" i="13"/>
  <c r="K123" i="13"/>
  <c r="LX122" i="13"/>
  <c r="GZ122" i="13"/>
  <c r="CB122" i="13"/>
  <c r="QH121" i="13"/>
  <c r="NV121" i="13"/>
  <c r="LJ121" i="13"/>
  <c r="IX121" i="13"/>
  <c r="GL121" i="13"/>
  <c r="DZ121" i="13"/>
  <c r="BN121" i="13"/>
  <c r="B121" i="13"/>
  <c r="OA120" i="13"/>
  <c r="LO120" i="13"/>
  <c r="JC120" i="13"/>
  <c r="GQ120" i="13"/>
  <c r="EE120" i="13"/>
  <c r="BS120" i="13"/>
  <c r="G120" i="13"/>
  <c r="OF119" i="13"/>
  <c r="LT119" i="13"/>
  <c r="JH119" i="13"/>
  <c r="GV119" i="13"/>
  <c r="EJ119" i="13"/>
  <c r="BX119" i="13"/>
  <c r="L119" i="13"/>
  <c r="OK118" i="13"/>
  <c r="LY118" i="13"/>
  <c r="OF124" i="13"/>
  <c r="AT124" i="13"/>
  <c r="LN123" i="13"/>
  <c r="FA123" i="13"/>
  <c r="QD122" i="13"/>
  <c r="LF122" i="13"/>
  <c r="GH122" i="13"/>
  <c r="BJ122" i="13"/>
  <c r="PY121" i="13"/>
  <c r="NM121" i="13"/>
  <c r="LA121" i="13"/>
  <c r="IO121" i="13"/>
  <c r="GC121" i="13"/>
  <c r="DQ121" i="13"/>
  <c r="BE121" i="13"/>
  <c r="EN124" i="13"/>
  <c r="OU123" i="13"/>
  <c r="ID123" i="13"/>
  <c r="BQ123" i="13"/>
  <c r="NO122" i="13"/>
  <c r="IQ122" i="13"/>
  <c r="DS122" i="13"/>
  <c r="S122" i="13"/>
  <c r="OR121" i="13"/>
  <c r="MF121" i="13"/>
  <c r="JT121" i="13"/>
  <c r="HH121" i="13"/>
  <c r="EV121" i="13"/>
  <c r="CJ121" i="13"/>
  <c r="X121" i="13"/>
  <c r="OW120" i="13"/>
  <c r="MK120" i="13"/>
  <c r="JY120" i="13"/>
  <c r="HM120" i="13"/>
  <c r="FA120" i="13"/>
  <c r="CO120" i="13"/>
  <c r="AC120" i="13"/>
  <c r="PB119" i="13"/>
  <c r="MP119" i="13"/>
  <c r="KD119" i="13"/>
  <c r="HR119" i="13"/>
  <c r="FF119" i="13"/>
  <c r="CT119" i="13"/>
  <c r="AH119" i="13"/>
  <c r="PG118" i="13"/>
  <c r="DL125" i="13"/>
  <c r="BJ124" i="13"/>
  <c r="MD123" i="13"/>
  <c r="FQ123" i="13"/>
  <c r="E123" i="13"/>
  <c r="LR122" i="13"/>
  <c r="GT122" i="13"/>
  <c r="BV122" i="13"/>
  <c r="QE121" i="13"/>
  <c r="NS121" i="13"/>
  <c r="LG121" i="13"/>
  <c r="IU121" i="13"/>
  <c r="GI121" i="13"/>
  <c r="DW121" i="13"/>
  <c r="BK121" i="13"/>
  <c r="QJ120" i="13"/>
  <c r="NX120" i="13"/>
  <c r="LL120" i="13"/>
  <c r="IZ120" i="13"/>
  <c r="GN120" i="13"/>
  <c r="EB120" i="13"/>
  <c r="BP120" i="13"/>
  <c r="D120" i="13"/>
  <c r="S126" i="13"/>
  <c r="CB124" i="13"/>
  <c r="MY123" i="13"/>
  <c r="GH123" i="13"/>
  <c r="U123" i="13"/>
  <c r="MF122" i="13"/>
  <c r="HH122" i="13"/>
  <c r="CJ122" i="13"/>
  <c r="A122" i="13"/>
  <c r="NZ121" i="13"/>
  <c r="LN121" i="13"/>
  <c r="JB121" i="13"/>
  <c r="GP121" i="13"/>
  <c r="ED121" i="13"/>
  <c r="BR121" i="13"/>
  <c r="F121" i="13"/>
  <c r="OE120" i="13"/>
  <c r="LS120" i="13"/>
  <c r="JG120" i="13"/>
  <c r="GU120" i="13"/>
  <c r="EI120" i="13"/>
  <c r="AD128" i="13"/>
  <c r="PS128" i="13"/>
  <c r="MQ129" i="13"/>
  <c r="MM129" i="13"/>
  <c r="PR127" i="13"/>
  <c r="GK126" i="13"/>
  <c r="HG125" i="13"/>
  <c r="DK129" i="13"/>
  <c r="HK127" i="13"/>
  <c r="OZ126" i="13"/>
  <c r="FD126" i="13"/>
  <c r="AQ129" i="13"/>
  <c r="HB127" i="13"/>
  <c r="OQ126" i="13"/>
  <c r="EU126" i="13"/>
  <c r="EG125" i="13"/>
  <c r="CU129" i="13"/>
  <c r="HI127" i="13"/>
  <c r="OX126" i="13"/>
  <c r="FB126" i="13"/>
  <c r="E128" i="13"/>
  <c r="DH127" i="13"/>
  <c r="KW126" i="13"/>
  <c r="BA126" i="13"/>
  <c r="JC127" i="13"/>
  <c r="G127" i="13"/>
  <c r="GV126" i="13"/>
  <c r="KJ125" i="13"/>
  <c r="KJ124" i="13"/>
  <c r="JA127" i="13"/>
  <c r="DU127" i="13"/>
  <c r="QH126" i="13"/>
  <c r="LJ126" i="13"/>
  <c r="GL126" i="13"/>
  <c r="BN126" i="13"/>
  <c r="JF125" i="13"/>
  <c r="OX124" i="13"/>
  <c r="BN128" i="13"/>
  <c r="NA125" i="13"/>
  <c r="LA124" i="13"/>
  <c r="FS124" i="13"/>
  <c r="AU124" i="13"/>
  <c r="NH123" i="13"/>
  <c r="IJ123" i="13"/>
  <c r="DL123" i="13"/>
  <c r="PY122" i="13"/>
  <c r="LA122" i="13"/>
  <c r="GC122" i="13"/>
  <c r="BE122" i="13"/>
  <c r="AD126" i="13"/>
  <c r="MU124" i="13"/>
  <c r="GP124" i="13"/>
  <c r="IT127" i="13"/>
  <c r="IB125" i="13"/>
  <c r="JZ124" i="13"/>
  <c r="FA124" i="13"/>
  <c r="AC124" i="13"/>
  <c r="MP123" i="13"/>
  <c r="JN123" i="13"/>
  <c r="GD123" i="13"/>
  <c r="CT123" i="13"/>
  <c r="R123" i="13"/>
  <c r="NS122" i="13"/>
  <c r="KI122" i="13"/>
  <c r="HW122" i="13"/>
  <c r="FK122" i="13"/>
  <c r="CY122" i="13"/>
  <c r="MJ130" i="13"/>
  <c r="QA126" i="13"/>
  <c r="E126" i="13"/>
  <c r="AL125" i="13"/>
  <c r="LZ124" i="13"/>
  <c r="IR124" i="13"/>
  <c r="GF124" i="13"/>
  <c r="DT124" i="13"/>
  <c r="BH124" i="13"/>
  <c r="QG123" i="13"/>
  <c r="NU123" i="13"/>
  <c r="LI123" i="13"/>
  <c r="IW123" i="13"/>
  <c r="GK123" i="13"/>
  <c r="DY123" i="13"/>
  <c r="BM123" i="13"/>
  <c r="GZ128" i="13"/>
  <c r="NG126" i="13"/>
  <c r="OE125" i="13"/>
  <c r="QG124" i="13"/>
  <c r="LI124" i="13"/>
  <c r="II124" i="13"/>
  <c r="FW124" i="13"/>
  <c r="DK124" i="13"/>
  <c r="AY124" i="13"/>
  <c r="PX123" i="13"/>
  <c r="NL123" i="13"/>
  <c r="KZ123" i="13"/>
  <c r="IN123" i="13"/>
  <c r="GB123" i="13"/>
  <c r="DP123" i="13"/>
  <c r="BD123" i="13"/>
  <c r="QC122" i="13"/>
  <c r="NQ122" i="13"/>
  <c r="LE122" i="13"/>
  <c r="IS122" i="13"/>
  <c r="GG122" i="13"/>
  <c r="DU122" i="13"/>
  <c r="BI122" i="13"/>
  <c r="CX127" i="13"/>
  <c r="AQ126" i="13"/>
  <c r="DU125" i="13"/>
  <c r="NC124" i="13"/>
  <c r="JF124" i="13"/>
  <c r="GT124" i="13"/>
  <c r="EH124" i="13"/>
  <c r="BV124" i="13"/>
  <c r="J124" i="13"/>
  <c r="OI123" i="13"/>
  <c r="LW123" i="13"/>
  <c r="JK123" i="13"/>
  <c r="GY123" i="13"/>
  <c r="EM123" i="13"/>
  <c r="DX129" i="13"/>
  <c r="FW128" i="13"/>
  <c r="EB129" i="13"/>
  <c r="DZ129" i="13"/>
  <c r="HT127" i="13"/>
  <c r="EW126" i="13"/>
  <c r="DO125" i="13"/>
  <c r="KZ128" i="13"/>
  <c r="GE127" i="13"/>
  <c r="NT126" i="13"/>
  <c r="DX126" i="13"/>
  <c r="IF128" i="13"/>
  <c r="FV127" i="13"/>
  <c r="NK126" i="13"/>
  <c r="DO126" i="13"/>
  <c r="AO125" i="13"/>
  <c r="KJ128" i="13"/>
  <c r="GC127" i="13"/>
  <c r="NR126" i="13"/>
  <c r="DV126" i="13"/>
  <c r="OD127" i="13"/>
  <c r="CB127" i="13"/>
  <c r="JQ126" i="13"/>
  <c r="IW129" i="13"/>
  <c r="HW127" i="13"/>
  <c r="PL126" i="13"/>
  <c r="FP126" i="13"/>
  <c r="GR125" i="13"/>
  <c r="EA129" i="13"/>
  <c r="IC127" i="13"/>
  <c r="DE127" i="13"/>
  <c r="PR126" i="13"/>
  <c r="KT126" i="13"/>
  <c r="FV126" i="13"/>
  <c r="AX126" i="13"/>
  <c r="HJ125" i="13"/>
  <c r="OH124" i="13"/>
  <c r="JK127" i="13"/>
  <c r="IQ125" i="13"/>
  <c r="KB124" i="13"/>
  <c r="FC124" i="13"/>
  <c r="AE124" i="13"/>
  <c r="MR123" i="13"/>
  <c r="HT123" i="13"/>
  <c r="CV123" i="13"/>
  <c r="PI122" i="13"/>
  <c r="KK122" i="13"/>
  <c r="FM122" i="13"/>
  <c r="OJ128" i="13"/>
  <c r="PC125" i="13"/>
  <c r="LO124" i="13"/>
  <c r="FZ124" i="13"/>
  <c r="DV127" i="13"/>
  <c r="EJ125" i="13"/>
  <c r="JI124" i="13"/>
  <c r="EK124" i="13"/>
  <c r="M124" i="13"/>
  <c r="MH123" i="13"/>
  <c r="JF123" i="13"/>
  <c r="FV123" i="13"/>
  <c r="CL123" i="13"/>
  <c r="J123" i="13"/>
  <c r="NK122" i="13"/>
  <c r="KA122" i="13"/>
  <c r="HO122" i="13"/>
  <c r="FC122" i="13"/>
  <c r="CQ122" i="13"/>
  <c r="JL128" i="13"/>
  <c r="NO126" i="13"/>
  <c r="OH125" i="13"/>
  <c r="QH124" i="13"/>
  <c r="LJ124" i="13"/>
  <c r="IJ124" i="13"/>
  <c r="FX124" i="13"/>
  <c r="DL124" i="13"/>
  <c r="AZ124" i="13"/>
  <c r="PY123" i="13"/>
  <c r="NM123" i="13"/>
  <c r="LA123" i="13"/>
  <c r="IO123" i="13"/>
  <c r="GC123" i="13"/>
  <c r="DQ123" i="13"/>
  <c r="BE123" i="13"/>
  <c r="B128" i="13"/>
  <c r="KU126" i="13"/>
  <c r="LN125" i="13"/>
  <c r="PQ124" i="13"/>
  <c r="KS124" i="13"/>
  <c r="IA124" i="13"/>
  <c r="FO124" i="13"/>
  <c r="DC124" i="13"/>
  <c r="AQ124" i="13"/>
  <c r="PP123" i="13"/>
  <c r="ND123" i="13"/>
  <c r="KR123" i="13"/>
  <c r="IF123" i="13"/>
  <c r="FT123" i="13"/>
  <c r="DH123" i="13"/>
  <c r="AV123" i="13"/>
  <c r="PU122" i="13"/>
  <c r="NI122" i="13"/>
  <c r="KW122" i="13"/>
  <c r="IK122" i="13"/>
  <c r="FY122" i="13"/>
  <c r="DM122" i="13"/>
  <c r="BA122" i="13"/>
  <c r="AL127" i="13"/>
  <c r="U126" i="13"/>
  <c r="BY125" i="13"/>
  <c r="MM124" i="13"/>
  <c r="IX124" i="13"/>
  <c r="GL124" i="13"/>
  <c r="DZ124" i="13"/>
  <c r="BN124" i="13"/>
  <c r="LQ129" i="13"/>
  <c r="GP129" i="13"/>
  <c r="LQ128" i="13"/>
  <c r="LO128" i="13"/>
  <c r="D127" i="13"/>
  <c r="CC126" i="13"/>
  <c r="PM124" i="13"/>
  <c r="AA128" i="13"/>
  <c r="DS127" i="13"/>
  <c r="LH126" i="13"/>
  <c r="BL126" i="13"/>
  <c r="J128" i="13"/>
  <c r="DJ127" i="13"/>
  <c r="KY126" i="13"/>
  <c r="BC126" i="13"/>
  <c r="OM124" i="13"/>
  <c r="X128" i="13"/>
  <c r="DQ127" i="13"/>
  <c r="LF126" i="13"/>
  <c r="BJ126" i="13"/>
  <c r="JN127" i="13"/>
  <c r="P127" i="13"/>
  <c r="HE126" i="13"/>
  <c r="EV128" i="13"/>
  <c r="FK127" i="13"/>
  <c r="MZ126" i="13"/>
  <c r="DD126" i="13"/>
  <c r="H125" i="13"/>
  <c r="CU128" i="13"/>
  <c r="GW127" i="13"/>
  <c r="BY127" i="13"/>
  <c r="OL126" i="13"/>
  <c r="JN126" i="13"/>
  <c r="EP126" i="13"/>
  <c r="R126" i="13"/>
  <c r="DR125" i="13"/>
  <c r="NB124" i="13"/>
  <c r="N127" i="13"/>
  <c r="BG125" i="13"/>
  <c r="IU124" i="13"/>
  <c r="DW124" i="13"/>
  <c r="QJ123" i="13"/>
  <c r="LL123" i="13"/>
  <c r="GN123" i="13"/>
  <c r="BP123" i="13"/>
  <c r="OC122" i="13"/>
  <c r="JE122" i="13"/>
  <c r="EG122" i="13"/>
  <c r="GP127" i="13"/>
  <c r="GO125" i="13"/>
  <c r="JR124" i="13"/>
  <c r="ET124" i="13"/>
  <c r="LK126" i="13"/>
  <c r="PT124" i="13"/>
  <c r="IC124" i="13"/>
  <c r="DE124" i="13"/>
  <c r="PR123" i="13"/>
  <c r="LR123" i="13"/>
  <c r="IH123" i="13"/>
  <c r="EX123" i="13"/>
  <c r="BV123" i="13"/>
  <c r="PW122" i="13"/>
  <c r="MM122" i="13"/>
  <c r="JK122" i="13"/>
  <c r="GY122" i="13"/>
  <c r="EM122" i="13"/>
  <c r="CA122" i="13"/>
  <c r="ME127" i="13"/>
  <c r="IQ126" i="13"/>
  <c r="JR125" i="13"/>
  <c r="PB124" i="13"/>
  <c r="KH124" i="13"/>
  <c r="HT124" i="13"/>
  <c r="FH124" i="13"/>
  <c r="CV124" i="13"/>
  <c r="AJ124" i="13"/>
  <c r="PI123" i="13"/>
  <c r="MW123" i="13"/>
  <c r="KK123" i="13"/>
  <c r="HY123" i="13"/>
  <c r="FM123" i="13"/>
  <c r="DA123" i="13"/>
  <c r="AO123" i="13"/>
  <c r="ID127" i="13"/>
  <c r="FW126" i="13"/>
  <c r="HS125" i="13"/>
  <c r="OK124" i="13"/>
  <c r="JX124" i="13"/>
  <c r="HK124" i="13"/>
  <c r="EY124" i="13"/>
  <c r="CM124" i="13"/>
  <c r="AA124" i="13"/>
  <c r="OZ123" i="13"/>
  <c r="MN123" i="13"/>
  <c r="KB123" i="13"/>
  <c r="HP123" i="13"/>
  <c r="FD123" i="13"/>
  <c r="CR123" i="13"/>
  <c r="AF123" i="13"/>
  <c r="PE122" i="13"/>
  <c r="MS122" i="13"/>
  <c r="KG122" i="13"/>
  <c r="HU122" i="13"/>
  <c r="FI122" i="13"/>
  <c r="CW122" i="13"/>
  <c r="EN128" i="13"/>
  <c r="MY126" i="13"/>
  <c r="NY125" i="13"/>
  <c r="QE124" i="13"/>
  <c r="LG124" i="13"/>
  <c r="IH124" i="13"/>
  <c r="FV124" i="13"/>
  <c r="DJ124" i="13"/>
  <c r="AX124" i="13"/>
  <c r="PW123" i="13"/>
  <c r="NK123" i="13"/>
  <c r="KY123" i="13"/>
  <c r="IM123" i="13"/>
  <c r="GA123" i="13"/>
  <c r="DO123" i="13"/>
  <c r="BC123" i="13"/>
  <c r="QB122" i="13"/>
  <c r="NP122" i="13"/>
  <c r="LD122" i="13"/>
  <c r="IR122" i="13"/>
  <c r="GF122" i="13"/>
  <c r="DT122" i="13"/>
  <c r="BH122" i="13"/>
  <c r="HF127" i="13"/>
  <c r="EY126" i="13"/>
  <c r="GX125" i="13"/>
  <c r="OD124" i="13"/>
  <c r="JT124" i="13"/>
  <c r="HH124" i="13"/>
  <c r="GB124" i="13"/>
  <c r="PU123" i="13"/>
  <c r="JG123" i="13"/>
  <c r="CP123" i="13"/>
  <c r="OJ122" i="13"/>
  <c r="JL122" i="13"/>
  <c r="EN122" i="13"/>
  <c r="AC122" i="13"/>
  <c r="PB121" i="13"/>
  <c r="MP121" i="13"/>
  <c r="KD121" i="13"/>
  <c r="HR121" i="13"/>
  <c r="FF121" i="13"/>
  <c r="CT121" i="13"/>
  <c r="AH121" i="13"/>
  <c r="PG120" i="13"/>
  <c r="MU120" i="13"/>
  <c r="KI120" i="13"/>
  <c r="HW120" i="13"/>
  <c r="FK120" i="13"/>
  <c r="CY120" i="13"/>
  <c r="AM120" i="13"/>
  <c r="PL119" i="13"/>
  <c r="MZ119" i="13"/>
  <c r="KN119" i="13"/>
  <c r="IB119" i="13"/>
  <c r="FP119" i="13"/>
  <c r="DD119" i="13"/>
  <c r="AR119" i="13"/>
  <c r="PQ118" i="13"/>
  <c r="NE118" i="13"/>
  <c r="KS118" i="13"/>
  <c r="EO124" i="13"/>
  <c r="OW123" i="13"/>
  <c r="II123" i="13"/>
  <c r="BR123" i="13"/>
  <c r="NR122" i="13"/>
  <c r="IT122" i="13"/>
  <c r="DV122" i="13"/>
  <c r="T122" i="13"/>
  <c r="OS121" i="13"/>
  <c r="MG121" i="13"/>
  <c r="JU121" i="13"/>
  <c r="HI121" i="13"/>
  <c r="EW121" i="13"/>
  <c r="CK121" i="13"/>
  <c r="NP124" i="13"/>
  <c r="AO124" i="13"/>
  <c r="LM123" i="13"/>
  <c r="EY123" i="13"/>
  <c r="QA122" i="13"/>
  <c r="LC122" i="13"/>
  <c r="GE122" i="13"/>
  <c r="BG122" i="13"/>
  <c r="PX121" i="13"/>
  <c r="NL121" i="13"/>
  <c r="KZ121" i="13"/>
  <c r="IN121" i="13"/>
  <c r="GB121" i="13"/>
  <c r="DP121" i="13"/>
  <c r="BD121" i="13"/>
  <c r="QC120" i="13"/>
  <c r="NQ120" i="13"/>
  <c r="LE120" i="13"/>
  <c r="IS120" i="13"/>
  <c r="GG120" i="13"/>
  <c r="DU120" i="13"/>
  <c r="BI120" i="13"/>
  <c r="QH119" i="13"/>
  <c r="NV119" i="13"/>
  <c r="LJ119" i="13"/>
  <c r="IX119" i="13"/>
  <c r="GL119" i="13"/>
  <c r="DZ119" i="13"/>
  <c r="BN119" i="13"/>
  <c r="B119" i="13"/>
  <c r="OA118" i="13"/>
  <c r="FM124" i="13"/>
  <c r="PM123" i="13"/>
  <c r="IY123" i="13"/>
  <c r="CH123" i="13"/>
  <c r="OD122" i="13"/>
  <c r="JF122" i="13"/>
  <c r="EH122" i="13"/>
  <c r="Z122" i="13"/>
  <c r="OY121" i="13"/>
  <c r="MM121" i="13"/>
  <c r="KA121" i="13"/>
  <c r="HO121" i="13"/>
  <c r="FC121" i="13"/>
  <c r="CQ121" i="13"/>
  <c r="AE121" i="13"/>
  <c r="PD120" i="13"/>
  <c r="MR120" i="13"/>
  <c r="KF120" i="13"/>
  <c r="HT120" i="13"/>
  <c r="FH120" i="13"/>
  <c r="CV120" i="13"/>
  <c r="AJ120" i="13"/>
  <c r="PI119" i="13"/>
  <c r="GR124" i="13"/>
  <c r="QD123" i="13"/>
  <c r="JQ123" i="13"/>
  <c r="DC123" i="13"/>
  <c r="OR122" i="13"/>
  <c r="JT122" i="13"/>
  <c r="EV122" i="13"/>
  <c r="AG122" i="13"/>
  <c r="PF121" i="13"/>
  <c r="MT121" i="13"/>
  <c r="KH121" i="13"/>
  <c r="HV121" i="13"/>
  <c r="FJ121" i="13"/>
  <c r="CX121" i="13"/>
  <c r="AL121" i="13"/>
  <c r="PK120" i="13"/>
  <c r="MY120" i="13"/>
  <c r="KM120" i="13"/>
  <c r="IA120" i="13"/>
  <c r="FO120" i="13"/>
  <c r="DC120" i="13"/>
  <c r="IC128" i="13"/>
  <c r="EA127" i="13"/>
  <c r="AN128" i="13"/>
  <c r="FS127" i="13"/>
  <c r="JV126" i="13"/>
  <c r="EE124" i="13"/>
  <c r="JB127" i="13"/>
  <c r="PZ123" i="13"/>
  <c r="HG122" i="13"/>
  <c r="IB124" i="13"/>
  <c r="FU123" i="13"/>
  <c r="HS124" i="13"/>
  <c r="FL123" i="13"/>
  <c r="DE122" i="13"/>
  <c r="DR124" i="13"/>
  <c r="LO123" i="13"/>
  <c r="FK123" i="13"/>
  <c r="AM123" i="13"/>
  <c r="NX122" i="13"/>
  <c r="JP122" i="13"/>
  <c r="FX122" i="13"/>
  <c r="BX122" i="13"/>
  <c r="CH127" i="13"/>
  <c r="IT125" i="13"/>
  <c r="LB124" i="13"/>
  <c r="GZ124" i="13"/>
  <c r="Y124" i="13"/>
  <c r="HF129" i="13"/>
  <c r="LP126" i="13"/>
  <c r="DY127" i="13"/>
  <c r="NH126" i="13"/>
  <c r="EX126" i="13"/>
  <c r="G124" i="13"/>
  <c r="IK125" i="13"/>
  <c r="LZ123" i="13"/>
  <c r="EU122" i="13"/>
  <c r="FP124" i="13"/>
  <c r="DI123" i="13"/>
  <c r="FG124" i="13"/>
  <c r="CZ123" i="13"/>
  <c r="IG129" i="13"/>
  <c r="BF124" i="13"/>
  <c r="LG123" i="13"/>
  <c r="EE123" i="13"/>
  <c r="O123" i="13"/>
  <c r="NH122" i="13"/>
  <c r="JH122" i="13"/>
  <c r="FP122" i="13"/>
  <c r="BP122" i="13"/>
  <c r="MI126" i="13"/>
  <c r="FB125" i="13"/>
  <c r="KN124" i="13"/>
  <c r="KI127" i="13"/>
  <c r="F124" i="13"/>
  <c r="FB123" i="13"/>
  <c r="NT122" i="13"/>
  <c r="FT122" i="13"/>
  <c r="M122" i="13"/>
  <c r="MX121" i="13"/>
  <c r="IP121" i="13"/>
  <c r="EX121" i="13"/>
  <c r="AX121" i="13"/>
  <c r="OQ120" i="13"/>
  <c r="KQ120" i="13"/>
  <c r="GI120" i="13"/>
  <c r="CQ120" i="13"/>
  <c r="QB119" i="13"/>
  <c r="MJ119" i="13"/>
  <c r="IJ119" i="13"/>
  <c r="EB119" i="13"/>
  <c r="AJ119" i="13"/>
  <c r="NU118" i="13"/>
  <c r="FG126" i="13"/>
  <c r="PS123" i="13"/>
  <c r="ED123" i="13"/>
  <c r="NB122" i="13"/>
  <c r="FR122" i="13"/>
  <c r="AB122" i="13"/>
  <c r="OC121" i="13"/>
  <c r="KS121" i="13"/>
  <c r="HQ121" i="13"/>
  <c r="EG121" i="13"/>
  <c r="FB127" i="13"/>
  <c r="BL124" i="13"/>
  <c r="JW123" i="13"/>
  <c r="AT123" i="13"/>
  <c r="LS122" i="13"/>
  <c r="EY122" i="13"/>
  <c r="K122" i="13"/>
  <c r="NT121" i="13"/>
  <c r="KJ121" i="13"/>
  <c r="GZ121" i="13"/>
  <c r="DX121" i="13"/>
  <c r="AN121" i="13"/>
  <c r="OO120" i="13"/>
  <c r="LM120" i="13"/>
  <c r="IC120" i="13"/>
  <c r="ES120" i="13"/>
  <c r="BQ120" i="13"/>
  <c r="PR119" i="13"/>
  <c r="MH119" i="13"/>
  <c r="JF119" i="13"/>
  <c r="FV119" i="13"/>
  <c r="CL119" i="13"/>
  <c r="J119" i="13"/>
  <c r="CP127" i="13"/>
  <c r="AN124" i="13"/>
  <c r="JR123" i="13"/>
  <c r="AS123" i="13"/>
  <c r="LB122" i="13"/>
  <c r="EX122" i="13"/>
  <c r="J122" i="13"/>
  <c r="NK121" i="13"/>
  <c r="KI121" i="13"/>
  <c r="GY121" i="13"/>
  <c r="DO121" i="13"/>
  <c r="AM121" i="13"/>
  <c r="ON120" i="13"/>
  <c r="LD120" i="13"/>
  <c r="IB120" i="13"/>
  <c r="ER120" i="13"/>
  <c r="BH120" i="13"/>
  <c r="PQ119" i="13"/>
  <c r="EF124" i="13"/>
  <c r="MC123" i="13"/>
  <c r="DV123" i="13"/>
  <c r="NL122" i="13"/>
  <c r="GR122" i="13"/>
  <c r="AP122" i="13"/>
  <c r="OP121" i="13"/>
  <c r="LF121" i="13"/>
  <c r="ID121" i="13"/>
  <c r="ET121" i="13"/>
  <c r="BJ121" i="13"/>
  <c r="PS120" i="13"/>
  <c r="MI120" i="13"/>
  <c r="IY120" i="13"/>
  <c r="FW120" i="13"/>
  <c r="CM120" i="13"/>
  <c r="AA120" i="13"/>
  <c r="OZ119" i="13"/>
  <c r="MN119" i="13"/>
  <c r="KB119" i="13"/>
  <c r="HP119" i="13"/>
  <c r="FD119" i="13"/>
  <c r="CR119" i="13"/>
  <c r="AF119" i="13"/>
  <c r="QA125" i="13"/>
  <c r="BZ124" i="13"/>
  <c r="MT123" i="13"/>
  <c r="GG123" i="13"/>
  <c r="S123" i="13"/>
  <c r="MD122" i="13"/>
  <c r="HF122" i="13"/>
  <c r="CH122" i="13"/>
  <c r="QK121" i="13"/>
  <c r="NY121" i="13"/>
  <c r="LM121" i="13"/>
  <c r="JA121" i="13"/>
  <c r="GO121" i="13"/>
  <c r="EC121" i="13"/>
  <c r="BQ121" i="13"/>
  <c r="E121" i="13"/>
  <c r="OD120" i="13"/>
  <c r="LR120" i="13"/>
  <c r="JF120" i="13"/>
  <c r="GT120" i="13"/>
  <c r="EH120" i="13"/>
  <c r="BV120" i="13"/>
  <c r="J120" i="13"/>
  <c r="OI119" i="13"/>
  <c r="LW119" i="13"/>
  <c r="JK119" i="13"/>
  <c r="GY119" i="13"/>
  <c r="LY128" i="13"/>
  <c r="BT126" i="13"/>
  <c r="LN126" i="13"/>
  <c r="DL126" i="13"/>
  <c r="Z126" i="13"/>
  <c r="LT123" i="13"/>
  <c r="KA124" i="13"/>
  <c r="IP123" i="13"/>
  <c r="CI122" i="13"/>
  <c r="DD124" i="13"/>
  <c r="AW123" i="13"/>
  <c r="CU124" i="13"/>
  <c r="AN123" i="13"/>
  <c r="PK126" i="13"/>
  <c r="B124" i="13"/>
  <c r="KI123" i="13"/>
  <c r="DW123" i="13"/>
  <c r="G123" i="13"/>
  <c r="MZ122" i="13"/>
  <c r="IZ122" i="13"/>
  <c r="ER122" i="13"/>
  <c r="AZ122" i="13"/>
  <c r="JW126" i="13"/>
  <c r="DF125" i="13"/>
  <c r="KC124" i="13"/>
  <c r="OV124" i="13"/>
  <c r="OX123" i="13"/>
  <c r="EI123" i="13"/>
  <c r="ND122" i="13"/>
  <c r="FD122" i="13"/>
  <c r="PZ121" i="13"/>
  <c r="MH121" i="13"/>
  <c r="IH121" i="13"/>
  <c r="EP121" i="13"/>
  <c r="AP121" i="13"/>
  <c r="NS120" i="13"/>
  <c r="KA120" i="13"/>
  <c r="GA120" i="13"/>
  <c r="CI120" i="13"/>
  <c r="PT119" i="13"/>
  <c r="LL119" i="13"/>
  <c r="HT119" i="13"/>
  <c r="DT119" i="13"/>
  <c r="AB119" i="13"/>
  <c r="NM118" i="13"/>
  <c r="JU124" i="13"/>
  <c r="NZ123" i="13"/>
  <c r="DK123" i="13"/>
  <c r="ML122" i="13"/>
  <c r="FB122" i="13"/>
  <c r="L122" i="13"/>
  <c r="NU121" i="13"/>
  <c r="KK121" i="13"/>
  <c r="HA121" i="13"/>
  <c r="DY121" i="13"/>
  <c r="CU126" i="13"/>
  <c r="V124" i="13"/>
  <c r="JA123" i="13"/>
  <c r="AA123" i="13"/>
  <c r="KM122" i="13"/>
  <c r="EI122" i="13"/>
  <c r="C122" i="13"/>
  <c r="ND121" i="13"/>
  <c r="KB121" i="13"/>
  <c r="GR121" i="13"/>
  <c r="DH121" i="13"/>
  <c r="AF121" i="13"/>
  <c r="OG120" i="13"/>
  <c r="KW120" i="13"/>
  <c r="HU120" i="13"/>
  <c r="EK120" i="13"/>
  <c r="BA120" i="13"/>
  <c r="PJ119" i="13"/>
  <c r="LZ119" i="13"/>
  <c r="IP119" i="13"/>
  <c r="FN119" i="13"/>
  <c r="CD119" i="13"/>
  <c r="QE118" i="13"/>
  <c r="AL126" i="13"/>
  <c r="Q124" i="13"/>
  <c r="IC123" i="13"/>
  <c r="V123" i="13"/>
  <c r="KL122" i="13"/>
  <c r="DR122" i="13"/>
  <c r="B122" i="13"/>
  <c r="NC121" i="13"/>
  <c r="JS121" i="13"/>
  <c r="GQ121" i="13"/>
  <c r="DG121" i="13"/>
  <c r="W121" i="13"/>
  <c r="OF120" i="13"/>
  <c r="KV120" i="13"/>
  <c r="HL120" i="13"/>
  <c r="EJ120" i="13"/>
  <c r="AZ120" i="13"/>
  <c r="PA119" i="13"/>
  <c r="CZ124" i="13"/>
  <c r="LF123" i="13"/>
  <c r="CG123" i="13"/>
  <c r="MV122" i="13"/>
  <c r="GB122" i="13"/>
  <c r="Y122" i="13"/>
  <c r="OH121" i="13"/>
  <c r="KX121" i="13"/>
  <c r="HN121" i="13"/>
  <c r="EL121" i="13"/>
  <c r="BB121" i="13"/>
  <c r="PC120" i="13"/>
  <c r="MA120" i="13"/>
  <c r="IQ120" i="13"/>
  <c r="FG120" i="13"/>
  <c r="CE120" i="13"/>
  <c r="S120" i="13"/>
  <c r="OR119" i="13"/>
  <c r="MF119" i="13"/>
  <c r="JT119" i="13"/>
  <c r="HH119" i="13"/>
  <c r="EV119" i="13"/>
  <c r="CJ119" i="13"/>
  <c r="X119" i="13"/>
  <c r="T125" i="13"/>
  <c r="BD124" i="13"/>
  <c r="MA123" i="13"/>
  <c r="FJ123" i="13"/>
  <c r="A123" i="13"/>
  <c r="LN122" i="13"/>
  <c r="GP122" i="13"/>
  <c r="BR122" i="13"/>
  <c r="LW128" i="13"/>
  <c r="Z128" i="13"/>
  <c r="BR126" i="13"/>
  <c r="AF125" i="13"/>
  <c r="EP125" i="13"/>
  <c r="GV123" i="13"/>
  <c r="FB124" i="13"/>
  <c r="FF123" i="13"/>
  <c r="R128" i="13"/>
  <c r="AR124" i="13"/>
  <c r="LO127" i="13"/>
  <c r="AI124" i="13"/>
  <c r="PM122" i="13"/>
  <c r="QD125" i="13"/>
  <c r="QE123" i="13"/>
  <c r="JC123" i="13"/>
  <c r="CY123" i="13"/>
  <c r="QJ122" i="13"/>
  <c r="MB122" i="13"/>
  <c r="IJ122" i="13"/>
  <c r="EJ122" i="13"/>
  <c r="AR122" i="13"/>
  <c r="HK126" i="13"/>
  <c r="PZ124" i="13"/>
  <c r="JL124" i="13"/>
  <c r="KD124" i="13"/>
  <c r="OE123" i="13"/>
  <c r="DM123" i="13"/>
  <c r="LH122" i="13"/>
  <c r="DX122" i="13"/>
  <c r="PR121" i="13"/>
  <c r="LZ121" i="13"/>
  <c r="HZ121" i="13"/>
  <c r="DR121" i="13"/>
  <c r="Z121" i="13"/>
  <c r="NK120" i="13"/>
  <c r="JS120" i="13"/>
  <c r="FS120" i="13"/>
  <c r="BK120" i="13"/>
  <c r="PD119" i="13"/>
  <c r="LD119" i="13"/>
  <c r="HL119" i="13"/>
  <c r="DL119" i="13"/>
  <c r="D119" i="13"/>
  <c r="MW118" i="13"/>
  <c r="HI124" i="13"/>
  <c r="NG123" i="13"/>
  <c r="CO123" i="13"/>
  <c r="KP122" i="13"/>
  <c r="EL122" i="13"/>
  <c r="D122" i="13"/>
  <c r="NE121" i="13"/>
  <c r="KC121" i="13"/>
  <c r="GS121" i="13"/>
  <c r="DI121" i="13"/>
  <c r="FH125" i="13"/>
  <c r="QK123" i="13"/>
  <c r="HK123" i="13"/>
  <c r="F123" i="13"/>
  <c r="JW122" i="13"/>
  <c r="DC122" i="13"/>
  <c r="QF121" i="13"/>
  <c r="MV121" i="13"/>
  <c r="JL121" i="13"/>
  <c r="GJ121" i="13"/>
  <c r="CZ121" i="13"/>
  <c r="P121" i="13"/>
  <c r="NY120" i="13"/>
  <c r="KO120" i="13"/>
  <c r="HE120" i="13"/>
  <c r="EC120" i="13"/>
  <c r="AS120" i="13"/>
  <c r="OT119" i="13"/>
  <c r="LR119" i="13"/>
  <c r="IH119" i="13"/>
  <c r="EX119" i="13"/>
  <c r="BV119" i="13"/>
  <c r="PW118" i="13"/>
  <c r="MZ124" i="13"/>
  <c r="QI123" i="13"/>
  <c r="HF123" i="13"/>
  <c r="PZ122" i="13"/>
  <c r="JV122" i="13"/>
  <c r="DB122" i="13"/>
  <c r="PW121" i="13"/>
  <c r="MU121" i="13"/>
  <c r="JK121" i="13"/>
  <c r="GA121" i="13"/>
  <c r="CY121" i="13"/>
  <c r="O121" i="13"/>
  <c r="NP120" i="13"/>
  <c r="KN120" i="13"/>
  <c r="HD120" i="13"/>
  <c r="DT120" i="13"/>
  <c r="AR120" i="13"/>
  <c r="OS119" i="13"/>
  <c r="BE124" i="13"/>
  <c r="KM123" i="13"/>
  <c r="BJ123" i="13"/>
  <c r="LP122" i="13"/>
  <c r="FL122" i="13"/>
  <c r="Q122" i="13"/>
  <c r="NR121" i="13"/>
  <c r="KP121" i="13"/>
  <c r="HF121" i="13"/>
  <c r="DV121" i="13"/>
  <c r="AT121" i="13"/>
  <c r="OU120" i="13"/>
  <c r="LK120" i="13"/>
  <c r="II120" i="13"/>
  <c r="EY120" i="13"/>
  <c r="BW120" i="13"/>
  <c r="K120" i="13"/>
  <c r="OJ119" i="13"/>
  <c r="LX119" i="13"/>
  <c r="JL119" i="13"/>
  <c r="GZ119" i="13"/>
  <c r="EN119" i="13"/>
  <c r="CB119" i="13"/>
  <c r="P119" i="13"/>
  <c r="LT124" i="13"/>
  <c r="AG124" i="13"/>
  <c r="LE123" i="13"/>
  <c r="EQ123" i="13"/>
  <c r="PV122" i="13"/>
  <c r="KX122" i="13"/>
  <c r="FZ122" i="13"/>
  <c r="BB122" i="13"/>
  <c r="PU121" i="13"/>
  <c r="NI121" i="13"/>
  <c r="KW121" i="13"/>
  <c r="IK121" i="13"/>
  <c r="FY121" i="13"/>
  <c r="DM121" i="13"/>
  <c r="BA121" i="13"/>
  <c r="PZ120" i="13"/>
  <c r="NN120" i="13"/>
  <c r="LB120" i="13"/>
  <c r="IP120" i="13"/>
  <c r="GD120" i="13"/>
  <c r="DR120" i="13"/>
  <c r="BF120" i="13"/>
  <c r="QE119" i="13"/>
  <c r="NS119" i="13"/>
  <c r="LG119" i="13"/>
  <c r="IU119" i="13"/>
  <c r="PG127" i="13"/>
  <c r="T127" i="13"/>
  <c r="DR127" i="13"/>
  <c r="JX127" i="13"/>
  <c r="EF128" i="13"/>
  <c r="NJ124" i="13"/>
  <c r="BX123" i="13"/>
  <c r="NW126" i="13"/>
  <c r="CD123" i="13"/>
  <c r="LC126" i="13"/>
  <c r="PQ123" i="13"/>
  <c r="II126" i="13"/>
  <c r="PH123" i="13"/>
  <c r="NA122" i="13"/>
  <c r="AC125" i="13"/>
  <c r="PG123" i="13"/>
  <c r="IU123" i="13"/>
  <c r="CA123" i="13"/>
  <c r="PT122" i="13"/>
  <c r="LT122" i="13"/>
  <c r="IB122" i="13"/>
  <c r="EB122" i="13"/>
  <c r="CD128" i="13"/>
  <c r="CM126" i="13"/>
  <c r="PJ124" i="13"/>
  <c r="JD124" i="13"/>
  <c r="HQ124" i="13"/>
  <c r="CK126" i="13"/>
  <c r="LG126" i="13"/>
  <c r="X127" i="13"/>
  <c r="HE127" i="13"/>
  <c r="BZ127" i="13"/>
  <c r="OK122" i="13"/>
  <c r="QJ124" i="13"/>
  <c r="QE122" i="13"/>
  <c r="MC125" i="13"/>
  <c r="NE123" i="13"/>
  <c r="JO125" i="13"/>
  <c r="MV123" i="13"/>
  <c r="KO122" i="13"/>
  <c r="LW124" i="13"/>
  <c r="OA123" i="13"/>
  <c r="HW123" i="13"/>
  <c r="BS123" i="13"/>
  <c r="PL122" i="13"/>
  <c r="LL122" i="13"/>
  <c r="HD122" i="13"/>
  <c r="DL122" i="13"/>
  <c r="OQ127" i="13"/>
  <c r="AK126" i="13"/>
  <c r="OT124" i="13"/>
  <c r="IF124" i="13"/>
  <c r="EV124" i="13"/>
  <c r="KW123" i="13"/>
  <c r="BA123" i="13"/>
  <c r="KB122" i="13"/>
  <c r="BL122" i="13"/>
  <c r="OT121" i="13"/>
  <c r="KT121" i="13"/>
  <c r="HB121" i="13"/>
  <c r="DB121" i="13"/>
  <c r="QE120" i="13"/>
  <c r="MM120" i="13"/>
  <c r="IM120" i="13"/>
  <c r="EU120" i="13"/>
  <c r="AU120" i="13"/>
  <c r="NX119" i="13"/>
  <c r="KF119" i="13"/>
  <c r="GF119" i="13"/>
  <c r="CN119" i="13"/>
  <c r="PY118" i="13"/>
  <c r="LQ118" i="13"/>
  <c r="DI124" i="13"/>
  <c r="JY123" i="13"/>
  <c r="AC123" i="13"/>
  <c r="JJ122" i="13"/>
  <c r="CP122" i="13"/>
  <c r="PQ121" i="13"/>
  <c r="MO121" i="13"/>
  <c r="JE121" i="13"/>
  <c r="FU121" i="13"/>
  <c r="CS121" i="13"/>
  <c r="HA124" i="13"/>
  <c r="NY123" i="13"/>
  <c r="FR123" i="13"/>
  <c r="OU122" i="13"/>
  <c r="IA122" i="13"/>
  <c r="BW122" i="13"/>
  <c r="PH121" i="13"/>
  <c r="LX121" i="13"/>
  <c r="IV121" i="13"/>
  <c r="FL121" i="13"/>
  <c r="CB121" i="13"/>
  <c r="QK120" i="13"/>
  <c r="NA120" i="13"/>
  <c r="JQ120" i="13"/>
  <c r="GO120" i="13"/>
  <c r="DE120" i="13"/>
  <c r="U120" i="13"/>
  <c r="OD119" i="13"/>
  <c r="KT119" i="13"/>
  <c r="HJ119" i="13"/>
  <c r="EH119" i="13"/>
  <c r="AX119" i="13"/>
  <c r="OY118" i="13"/>
  <c r="GS124" i="13"/>
  <c r="NW123" i="13"/>
  <c r="ET123" i="13"/>
  <c r="OT122" i="13"/>
  <c r="HZ122" i="13"/>
  <c r="BF122" i="13"/>
  <c r="PG121" i="13"/>
  <c r="LW121" i="13"/>
  <c r="IM121" i="13"/>
  <c r="FK121" i="13"/>
  <c r="CA121" i="13"/>
  <c r="QB120" i="13"/>
  <c r="MZ120" i="13"/>
  <c r="JP120" i="13"/>
  <c r="GF120" i="13"/>
  <c r="DD120" i="13"/>
  <c r="T120" i="13"/>
  <c r="BP125" i="13"/>
  <c r="P124" i="13"/>
  <c r="IA123" i="13"/>
  <c r="C123" i="13"/>
  <c r="KJ122" i="13"/>
  <c r="DP122" i="13"/>
  <c r="QD121" i="13"/>
  <c r="NB121" i="13"/>
  <c r="JR121" i="13"/>
  <c r="GH121" i="13"/>
  <c r="DF121" i="13"/>
  <c r="V121" i="13"/>
  <c r="NW120" i="13"/>
  <c r="KU120" i="13"/>
  <c r="HK120" i="13"/>
  <c r="EA120" i="13"/>
  <c r="BG120" i="13"/>
  <c r="QF119" i="13"/>
  <c r="NT119" i="13"/>
  <c r="LH119" i="13"/>
  <c r="IV119" i="13"/>
  <c r="GJ119" i="13"/>
  <c r="DX119" i="13"/>
  <c r="PU124" i="13"/>
  <c r="BK126" i="13"/>
  <c r="HM126" i="13"/>
  <c r="CG127" i="13"/>
  <c r="DC125" i="13"/>
  <c r="JM122" i="13"/>
  <c r="IK124" i="13"/>
  <c r="MU122" i="13"/>
  <c r="PR124" i="13"/>
  <c r="KS123" i="13"/>
  <c r="PA124" i="13"/>
  <c r="KJ123" i="13"/>
  <c r="IC122" i="13"/>
  <c r="IP124" i="13"/>
  <c r="NS123" i="13"/>
  <c r="GQ123" i="13"/>
  <c r="BK123" i="13"/>
  <c r="ON122" i="13"/>
  <c r="KV122" i="13"/>
  <c r="GV122" i="13"/>
  <c r="DD122" i="13"/>
  <c r="JV127" i="13"/>
  <c r="NG125" i="13"/>
  <c r="NN124" i="13"/>
  <c r="HX124" i="13"/>
  <c r="DP124" i="13"/>
  <c r="JZ123" i="13"/>
  <c r="QF122" i="13"/>
  <c r="IV122" i="13"/>
  <c r="AV122" i="13"/>
  <c r="OL121" i="13"/>
  <c r="KL121" i="13"/>
  <c r="GD121" i="13"/>
  <c r="CL121" i="13"/>
  <c r="PW120" i="13"/>
  <c r="ME120" i="13"/>
  <c r="IE120" i="13"/>
  <c r="DW120" i="13"/>
  <c r="AE120" i="13"/>
  <c r="NP119" i="13"/>
  <c r="JX119" i="13"/>
  <c r="FX119" i="13"/>
  <c r="BP119" i="13"/>
  <c r="PI118" i="13"/>
  <c r="LI118" i="13"/>
  <c r="CJ124" i="13"/>
  <c r="JB123" i="13"/>
  <c r="PN122" i="13"/>
  <c r="ID122" i="13"/>
  <c r="BZ122" i="13"/>
  <c r="PI121" i="13"/>
  <c r="LY121" i="13"/>
  <c r="IW121" i="13"/>
  <c r="FM121" i="13"/>
  <c r="CC121" i="13"/>
  <c r="FT124" i="13"/>
  <c r="NB123" i="13"/>
  <c r="EC123" i="13"/>
  <c r="OE122" i="13"/>
  <c r="HK122" i="13"/>
  <c r="AS122" i="13"/>
  <c r="OZ121" i="13"/>
  <c r="LP121" i="13"/>
  <c r="IF121" i="13"/>
  <c r="FD121" i="13"/>
  <c r="BT121" i="13"/>
  <c r="PU120" i="13"/>
  <c r="MS120" i="13"/>
  <c r="JI120" i="13"/>
  <c r="FY120" i="13"/>
  <c r="CW120" i="13"/>
  <c r="M120" i="13"/>
  <c r="NN119" i="13"/>
  <c r="KL119" i="13"/>
  <c r="HB119" i="13"/>
  <c r="DR119" i="13"/>
  <c r="AP119" i="13"/>
  <c r="OQ118" i="13"/>
  <c r="EG124" i="13"/>
  <c r="NA123" i="13"/>
  <c r="EA123" i="13"/>
  <c r="NN122" i="13"/>
  <c r="HJ122" i="13"/>
  <c r="AQ122" i="13"/>
  <c r="OQ121" i="13"/>
  <c r="LO121" i="13"/>
  <c r="IE121" i="13"/>
  <c r="EU121" i="13"/>
  <c r="BS121" i="13"/>
  <c r="PT120" i="13"/>
  <c r="MJ120" i="13"/>
  <c r="JH120" i="13"/>
  <c r="FX120" i="13"/>
  <c r="CN120" i="13"/>
  <c r="L120" i="13"/>
  <c r="MJ124" i="13"/>
  <c r="PK123" i="13"/>
  <c r="HE123" i="13"/>
  <c r="PX122" i="13"/>
  <c r="JD122" i="13"/>
  <c r="CZ122" i="13"/>
  <c r="PV121" i="13"/>
  <c r="ML121" i="13"/>
  <c r="JJ121" i="13"/>
  <c r="FZ121" i="13"/>
  <c r="CP121" i="13"/>
  <c r="N121" i="13"/>
  <c r="NO120" i="13"/>
  <c r="KE120" i="13"/>
  <c r="HC120" i="13"/>
  <c r="DS120" i="13"/>
  <c r="AY120" i="13"/>
  <c r="PX119" i="13"/>
  <c r="NL119" i="13"/>
  <c r="KZ119" i="13"/>
  <c r="IN119" i="13"/>
  <c r="GB119" i="13"/>
  <c r="DP119" i="13"/>
  <c r="BD119" i="13"/>
  <c r="QC118" i="13"/>
  <c r="FE124" i="13"/>
  <c r="PF123" i="13"/>
  <c r="IS123" i="13"/>
  <c r="CE123" i="13"/>
  <c r="NZ122" i="13"/>
  <c r="JB122" i="13"/>
  <c r="ED122" i="13"/>
  <c r="AQ128" i="13"/>
  <c r="OU124" i="13"/>
  <c r="HH128" i="13"/>
  <c r="OT126" i="13"/>
  <c r="JC124" i="13"/>
  <c r="EO122" i="13"/>
  <c r="DM124" i="13"/>
  <c r="JS122" i="13"/>
  <c r="KT124" i="13"/>
  <c r="IG123" i="13"/>
  <c r="KG124" i="13"/>
  <c r="HX123" i="13"/>
  <c r="FQ122" i="13"/>
  <c r="GD124" i="13"/>
  <c r="MU123" i="13"/>
  <c r="GI123" i="13"/>
  <c r="AU123" i="13"/>
  <c r="OF122" i="13"/>
  <c r="KN122" i="13"/>
  <c r="GN122" i="13"/>
  <c r="CF122" i="13"/>
  <c r="ET127" i="13"/>
  <c r="KP125" i="13"/>
  <c r="MX124" i="13"/>
  <c r="HP124" i="13"/>
  <c r="AV124" i="13"/>
  <c r="IK123" i="13"/>
  <c r="PP122" i="13"/>
  <c r="IF122" i="13"/>
  <c r="AL122" i="13"/>
  <c r="NN121" i="13"/>
  <c r="JV121" i="13"/>
  <c r="FV121" i="13"/>
  <c r="CD121" i="13"/>
  <c r="PO120" i="13"/>
  <c r="LG120" i="13"/>
  <c r="HO120" i="13"/>
  <c r="DO120" i="13"/>
  <c r="W120" i="13"/>
  <c r="NH119" i="13"/>
  <c r="IZ119" i="13"/>
  <c r="FH119" i="13"/>
  <c r="BH119" i="13"/>
  <c r="PA118" i="13"/>
  <c r="LA118" i="13"/>
  <c r="X124" i="13"/>
  <c r="HM123" i="13"/>
  <c r="OX122" i="13"/>
  <c r="HN122" i="13"/>
  <c r="AT122" i="13"/>
  <c r="PA121" i="13"/>
  <c r="LQ121" i="13"/>
  <c r="IG121" i="13"/>
  <c r="FE121" i="13"/>
  <c r="BU121" i="13"/>
  <c r="DH124" i="13"/>
  <c r="MI123" i="13"/>
  <c r="DF123" i="13"/>
  <c r="MY122" i="13"/>
  <c r="GU122" i="13"/>
  <c r="AI122" i="13"/>
  <c r="OJ121" i="13"/>
  <c r="LH121" i="13"/>
  <c r="HX121" i="13"/>
  <c r="EN121" i="13"/>
  <c r="BL121" i="13"/>
  <c r="PM120" i="13"/>
  <c r="MC120" i="13"/>
  <c r="JA120" i="13"/>
  <c r="FQ120" i="13"/>
  <c r="CG120" i="13"/>
  <c r="E120" i="13"/>
  <c r="NF119" i="13"/>
  <c r="JV119" i="13"/>
  <c r="GT119" i="13"/>
  <c r="DJ119" i="13"/>
  <c r="Z119" i="13"/>
  <c r="OI118" i="13"/>
  <c r="DA124" i="13"/>
  <c r="LK123" i="13"/>
  <c r="DE123" i="13"/>
  <c r="MX122" i="13"/>
  <c r="GD122" i="13"/>
  <c r="AH122" i="13"/>
  <c r="OI121" i="13"/>
  <c r="KY121" i="13"/>
  <c r="HW121" i="13"/>
  <c r="EM121" i="13"/>
  <c r="BC121" i="13"/>
  <c r="PL120" i="13"/>
  <c r="MB120" i="13"/>
  <c r="IR120" i="13"/>
  <c r="FP120" i="13"/>
  <c r="CF120" i="13"/>
  <c r="QG119" i="13"/>
  <c r="IW124" i="13"/>
  <c r="OO123" i="13"/>
  <c r="FO123" i="13"/>
  <c r="PH122" i="13"/>
  <c r="IN122" i="13"/>
  <c r="BT122" i="13"/>
  <c r="PN121" i="13"/>
  <c r="MD121" i="13"/>
  <c r="IT121" i="13"/>
  <c r="FR121" i="13"/>
  <c r="CH121" i="13"/>
  <c r="QI120" i="13"/>
  <c r="NG120" i="13"/>
  <c r="JW120" i="13"/>
  <c r="GM120" i="13"/>
  <c r="DK120" i="13"/>
  <c r="AQ120" i="13"/>
  <c r="PP119" i="13"/>
  <c r="ND119" i="13"/>
  <c r="KR119" i="13"/>
  <c r="IF119" i="13"/>
  <c r="FT119" i="13"/>
  <c r="DH119" i="13"/>
  <c r="LS123" i="13"/>
  <c r="PJ121" i="13"/>
  <c r="R121" i="13"/>
  <c r="BC120" i="13"/>
  <c r="CV119" i="13"/>
  <c r="KU123" i="13"/>
  <c r="QG121" i="13"/>
  <c r="DA121" i="13"/>
  <c r="PK122" i="13"/>
  <c r="MN121" i="13"/>
  <c r="H121" i="13"/>
  <c r="DM120" i="13"/>
  <c r="HZ119" i="13"/>
  <c r="JE124" i="13"/>
  <c r="IP122" i="13"/>
  <c r="JC121" i="13"/>
  <c r="NH120" i="13"/>
  <c r="AB120" i="13"/>
  <c r="AQ123" i="13"/>
  <c r="NJ121" i="13"/>
  <c r="AD121" i="13"/>
  <c r="EQ120" i="13"/>
  <c r="LP119" i="13"/>
  <c r="BT119" i="13"/>
  <c r="IO124" i="13"/>
  <c r="KH123" i="13"/>
  <c r="PF122" i="13"/>
  <c r="FJ122" i="13"/>
  <c r="H122" i="13"/>
  <c r="NA121" i="13"/>
  <c r="JY121" i="13"/>
  <c r="GW121" i="13"/>
  <c r="DE121" i="13"/>
  <c r="AC121" i="13"/>
  <c r="OL120" i="13"/>
  <c r="KT120" i="13"/>
  <c r="HR120" i="13"/>
  <c r="EP120" i="13"/>
  <c r="AX120" i="13"/>
  <c r="PG119" i="13"/>
  <c r="ME119" i="13"/>
  <c r="IM119" i="13"/>
  <c r="PL124" i="13"/>
  <c r="AW124" i="13"/>
  <c r="LU123" i="13"/>
  <c r="FG123" i="13"/>
  <c r="QH122" i="13"/>
  <c r="LJ122" i="13"/>
  <c r="GL122" i="13"/>
  <c r="BN122" i="13"/>
  <c r="QA121" i="13"/>
  <c r="NO121" i="13"/>
  <c r="LC121" i="13"/>
  <c r="IQ121" i="13"/>
  <c r="GE121" i="13"/>
  <c r="DS121" i="13"/>
  <c r="BG121" i="13"/>
  <c r="QF120" i="13"/>
  <c r="NT120" i="13"/>
  <c r="LH120" i="13"/>
  <c r="IV120" i="13"/>
  <c r="GJ120" i="13"/>
  <c r="DX120" i="13"/>
  <c r="BL120" i="13"/>
  <c r="QK119" i="13"/>
  <c r="NO123" i="13"/>
  <c r="LT121" i="13"/>
  <c r="NZ120" i="13"/>
  <c r="ED120" i="13"/>
  <c r="NE119" i="13"/>
  <c r="IG119" i="13"/>
  <c r="DY119" i="13"/>
  <c r="AA119" i="13"/>
  <c r="NX118" i="13"/>
  <c r="LB118" i="13"/>
  <c r="IN118" i="13"/>
  <c r="GB118" i="13"/>
  <c r="DP118" i="13"/>
  <c r="BD118" i="13"/>
  <c r="QC117" i="13"/>
  <c r="NQ117" i="13"/>
  <c r="LE117" i="13"/>
  <c r="IS117" i="13"/>
  <c r="GG117" i="13"/>
  <c r="DU117" i="13"/>
  <c r="BI117" i="13"/>
  <c r="QH116" i="13"/>
  <c r="NV116" i="13"/>
  <c r="LJ116" i="13"/>
  <c r="IX116" i="13"/>
  <c r="GL116" i="13"/>
  <c r="DZ116" i="13"/>
  <c r="BN116" i="13"/>
  <c r="B116" i="13"/>
  <c r="OA115" i="13"/>
  <c r="NJ125" i="13"/>
  <c r="QJ121" i="13"/>
  <c r="QG120" i="13"/>
  <c r="GK120" i="13"/>
  <c r="OH119" i="13"/>
  <c r="JJ119" i="13"/>
  <c r="EW119" i="13"/>
  <c r="AY119" i="13"/>
  <c r="OR118" i="13"/>
  <c r="LS118" i="13"/>
  <c r="JC118" i="13"/>
  <c r="GQ118" i="13"/>
  <c r="BB124" i="13"/>
  <c r="NP121" i="13"/>
  <c r="OX120" i="13"/>
  <c r="FB120" i="13"/>
  <c r="NQ119" i="13"/>
  <c r="IS119" i="13"/>
  <c r="HN123" i="13"/>
  <c r="NF121" i="13"/>
  <c r="OY120" i="13"/>
  <c r="QJ119" i="13"/>
  <c r="AZ119" i="13"/>
  <c r="GP123" i="13"/>
  <c r="OK121" i="13"/>
  <c r="BM121" i="13"/>
  <c r="MI122" i="13"/>
  <c r="KR121" i="13"/>
  <c r="PE120" i="13"/>
  <c r="BY120" i="13"/>
  <c r="GD119" i="13"/>
  <c r="CC124" i="13"/>
  <c r="FN122" i="13"/>
  <c r="HG121" i="13"/>
  <c r="LT120" i="13"/>
  <c r="PY119" i="13"/>
  <c r="OB122" i="13"/>
  <c r="LV121" i="13"/>
  <c r="QA120" i="13"/>
  <c r="CU120" i="13"/>
  <c r="KJ119" i="13"/>
  <c r="BL119" i="13"/>
  <c r="GK124" i="13"/>
  <c r="JO123" i="13"/>
  <c r="OP122" i="13"/>
  <c r="ET122" i="13"/>
  <c r="QC121" i="13"/>
  <c r="MS121" i="13"/>
  <c r="JQ121" i="13"/>
  <c r="GG121" i="13"/>
  <c r="CW121" i="13"/>
  <c r="U121" i="13"/>
  <c r="NV120" i="13"/>
  <c r="KL120" i="13"/>
  <c r="HJ120" i="13"/>
  <c r="DZ120" i="13"/>
  <c r="AP120" i="13"/>
  <c r="OY119" i="13"/>
  <c r="LO119" i="13"/>
  <c r="IE119" i="13"/>
  <c r="KO124" i="13"/>
  <c r="AD124" i="13"/>
  <c r="KX123" i="13"/>
  <c r="EK123" i="13"/>
  <c r="PR122" i="13"/>
  <c r="KT122" i="13"/>
  <c r="FV122" i="13"/>
  <c r="AX122" i="13"/>
  <c r="PS121" i="13"/>
  <c r="NG121" i="13"/>
  <c r="KU121" i="13"/>
  <c r="II121" i="13"/>
  <c r="FW121" i="13"/>
  <c r="DK121" i="13"/>
  <c r="AY121" i="13"/>
  <c r="PX120" i="13"/>
  <c r="NL120" i="13"/>
  <c r="KZ120" i="13"/>
  <c r="IN120" i="13"/>
  <c r="GB120" i="13"/>
  <c r="DP120" i="13"/>
  <c r="BD120" i="13"/>
  <c r="QC119" i="13"/>
  <c r="GX123" i="13"/>
  <c r="JH121" i="13"/>
  <c r="MT120" i="13"/>
  <c r="CX120" i="13"/>
  <c r="MO119" i="13"/>
  <c r="HQ119" i="13"/>
  <c r="DM119" i="13"/>
  <c r="N119" i="13"/>
  <c r="NN118" i="13"/>
  <c r="KR118" i="13"/>
  <c r="IF118" i="13"/>
  <c r="FT118" i="13"/>
  <c r="DH118" i="13"/>
  <c r="AV118" i="13"/>
  <c r="PU117" i="13"/>
  <c r="NI117" i="13"/>
  <c r="KW117" i="13"/>
  <c r="IK117" i="13"/>
  <c r="FY117" i="13"/>
  <c r="DM117" i="13"/>
  <c r="BA117" i="13"/>
  <c r="PZ116" i="13"/>
  <c r="NN116" i="13"/>
  <c r="LB116" i="13"/>
  <c r="IP116" i="13"/>
  <c r="GD116" i="13"/>
  <c r="DR116" i="13"/>
  <c r="BF116" i="13"/>
  <c r="QE115" i="13"/>
  <c r="NS115" i="13"/>
  <c r="BU124" i="13"/>
  <c r="NX121" i="13"/>
  <c r="PA120" i="13"/>
  <c r="FE120" i="13"/>
  <c r="NR119" i="13"/>
  <c r="IT119" i="13"/>
  <c r="EK119" i="13"/>
  <c r="BW123" i="13"/>
  <c r="LB121" i="13"/>
  <c r="NC120" i="13"/>
  <c r="OV119" i="13"/>
  <c r="QG118" i="13"/>
  <c r="AY123" i="13"/>
  <c r="MW121" i="13"/>
  <c r="JM124" i="13"/>
  <c r="JG122" i="13"/>
  <c r="JD121" i="13"/>
  <c r="NI120" i="13"/>
  <c r="AK120" i="13"/>
  <c r="EP119" i="13"/>
  <c r="OP123" i="13"/>
  <c r="CL122" i="13"/>
  <c r="FS121" i="13"/>
  <c r="JX120" i="13"/>
  <c r="AD127" i="13"/>
  <c r="KZ122" i="13"/>
  <c r="JZ121" i="13"/>
  <c r="OM120" i="13"/>
  <c r="BO120" i="13"/>
  <c r="JD119" i="13"/>
  <c r="AV119" i="13"/>
  <c r="DY124" i="13"/>
  <c r="HV123" i="13"/>
  <c r="NJ122" i="13"/>
  <c r="DN122" i="13"/>
  <c r="PM121" i="13"/>
  <c r="MK121" i="13"/>
  <c r="JI121" i="13"/>
  <c r="FQ121" i="13"/>
  <c r="CO121" i="13"/>
  <c r="M121" i="13"/>
  <c r="NF120" i="13"/>
  <c r="KD120" i="13"/>
  <c r="HB120" i="13"/>
  <c r="DJ120" i="13"/>
  <c r="AH120" i="13"/>
  <c r="OQ119" i="13"/>
  <c r="KY119" i="13"/>
  <c r="HW119" i="13"/>
  <c r="HY124" i="13"/>
  <c r="H124" i="13"/>
  <c r="KE123" i="13"/>
  <c r="DN123" i="13"/>
  <c r="PB122" i="13"/>
  <c r="KD122" i="13"/>
  <c r="FF122" i="13"/>
  <c r="AM122" i="13"/>
  <c r="PK121" i="13"/>
  <c r="MY121" i="13"/>
  <c r="KM121" i="13"/>
  <c r="IA121" i="13"/>
  <c r="FO121" i="13"/>
  <c r="DC121" i="13"/>
  <c r="AQ121" i="13"/>
  <c r="PP120" i="13"/>
  <c r="ND120" i="13"/>
  <c r="KR120" i="13"/>
  <c r="IF120" i="13"/>
  <c r="FT120" i="13"/>
  <c r="DH120" i="13"/>
  <c r="AV120" i="13"/>
  <c r="PU119" i="13"/>
  <c r="AK123" i="13"/>
  <c r="GV121" i="13"/>
  <c r="LN120" i="13"/>
  <c r="BR120" i="13"/>
  <c r="LY119" i="13"/>
  <c r="HA119" i="13"/>
  <c r="CY119" i="13"/>
  <c r="A119" i="13"/>
  <c r="ND118" i="13"/>
  <c r="KJ118" i="13"/>
  <c r="HX118" i="13"/>
  <c r="FL118" i="13"/>
  <c r="CZ118" i="13"/>
  <c r="AN118" i="13"/>
  <c r="PM117" i="13"/>
  <c r="NA117" i="13"/>
  <c r="KO117" i="13"/>
  <c r="IC117" i="13"/>
  <c r="FQ117" i="13"/>
  <c r="DE117" i="13"/>
  <c r="AS117" i="13"/>
  <c r="PR116" i="13"/>
  <c r="NF116" i="13"/>
  <c r="KT116" i="13"/>
  <c r="IH116" i="13"/>
  <c r="FV116" i="13"/>
  <c r="DJ116" i="13"/>
  <c r="AX116" i="13"/>
  <c r="PW115" i="13"/>
  <c r="NK115" i="13"/>
  <c r="MS123" i="13"/>
  <c r="LL121" i="13"/>
  <c r="NU120" i="13"/>
  <c r="DY120" i="13"/>
  <c r="NB119" i="13"/>
  <c r="ID119" i="13"/>
  <c r="DW119" i="13"/>
  <c r="Y119" i="13"/>
  <c r="NW118" i="13"/>
  <c r="KZ118" i="13"/>
  <c r="IM118" i="13"/>
  <c r="GA118" i="13"/>
  <c r="FI123" i="13"/>
  <c r="IR121" i="13"/>
  <c r="ML120" i="13"/>
  <c r="CP120" i="13"/>
  <c r="MK119" i="13"/>
  <c r="HM119" i="13"/>
  <c r="DI119" i="13"/>
  <c r="K119" i="13"/>
  <c r="NK118" i="13"/>
  <c r="KP118" i="13"/>
  <c r="ID118" i="13"/>
  <c r="FR118" i="13"/>
  <c r="DF118" i="13"/>
  <c r="AT118" i="13"/>
  <c r="PS117" i="13"/>
  <c r="NG117" i="13"/>
  <c r="KU117" i="13"/>
  <c r="II117" i="13"/>
  <c r="FW117" i="13"/>
  <c r="DK117" i="13"/>
  <c r="AY117" i="13"/>
  <c r="PX116" i="13"/>
  <c r="NL116" i="13"/>
  <c r="KZ116" i="13"/>
  <c r="IN116" i="13"/>
  <c r="GB116" i="13"/>
  <c r="DP116" i="13"/>
  <c r="BD116" i="13"/>
  <c r="QC115" i="13"/>
  <c r="NQ115" i="13"/>
  <c r="LE115" i="13"/>
  <c r="IS115" i="13"/>
  <c r="PS122" i="13"/>
  <c r="FX121" i="13"/>
  <c r="LA120" i="13"/>
  <c r="BE120" i="13"/>
  <c r="LS119" i="13"/>
  <c r="GU119" i="13"/>
  <c r="CU119" i="13"/>
  <c r="QH118" i="13"/>
  <c r="NA118" i="13"/>
  <c r="KG118" i="13"/>
  <c r="HU118" i="13"/>
  <c r="FI118" i="13"/>
  <c r="CW118" i="13"/>
  <c r="AK118" i="13"/>
  <c r="PJ117" i="13"/>
  <c r="MX117" i="13"/>
  <c r="KL117" i="13"/>
  <c r="HZ117" i="13"/>
  <c r="FN117" i="13"/>
  <c r="DB117" i="13"/>
  <c r="AP117" i="13"/>
  <c r="PO116" i="13"/>
  <c r="NC116" i="13"/>
  <c r="KG123" i="13"/>
  <c r="KN121" i="13"/>
  <c r="NJ120" i="13"/>
  <c r="DN120" i="13"/>
  <c r="MW119" i="13"/>
  <c r="HY119" i="13"/>
  <c r="DS119" i="13"/>
  <c r="U119" i="13"/>
  <c r="NR118" i="13"/>
  <c r="KW118" i="13"/>
  <c r="IJ118" i="13"/>
  <c r="FX118" i="13"/>
  <c r="DL118" i="13"/>
  <c r="AZ118" i="13"/>
  <c r="PY117" i="13"/>
  <c r="NM117" i="13"/>
  <c r="LA117" i="13"/>
  <c r="IO117" i="13"/>
  <c r="GC117" i="13"/>
  <c r="DQ117" i="13"/>
  <c r="BE117" i="13"/>
  <c r="QD116" i="13"/>
  <c r="NR116" i="13"/>
  <c r="GJ124" i="13"/>
  <c r="PD121" i="13"/>
  <c r="PQ120" i="13"/>
  <c r="FU120" i="13"/>
  <c r="NZ119" i="13"/>
  <c r="JB119" i="13"/>
  <c r="EQ119" i="13"/>
  <c r="AS119" i="13"/>
  <c r="OM118" i="13"/>
  <c r="LN118" i="13"/>
  <c r="IY118" i="13"/>
  <c r="GM118" i="13"/>
  <c r="EA118" i="13"/>
  <c r="BO118" i="13"/>
  <c r="C118" i="13"/>
  <c r="OB117" i="13"/>
  <c r="LP117" i="13"/>
  <c r="JD117" i="13"/>
  <c r="GR117" i="13"/>
  <c r="EF117" i="13"/>
  <c r="BT117" i="13"/>
  <c r="H117" i="13"/>
  <c r="OG116" i="13"/>
  <c r="LU116" i="13"/>
  <c r="JI116" i="13"/>
  <c r="GW116" i="13"/>
  <c r="EK116" i="13"/>
  <c r="BY116" i="13"/>
  <c r="M116" i="13"/>
  <c r="OL115" i="13"/>
  <c r="LZ115" i="13"/>
  <c r="JN115" i="13"/>
  <c r="DX124" i="13"/>
  <c r="ON121" i="13"/>
  <c r="PI120" i="13"/>
  <c r="FM120" i="13"/>
  <c r="NW119" i="13"/>
  <c r="IY119" i="13"/>
  <c r="EM119" i="13"/>
  <c r="AO119" i="13"/>
  <c r="OJ118" i="13"/>
  <c r="LL118" i="13"/>
  <c r="IW118" i="13"/>
  <c r="GK118" i="13"/>
  <c r="DY118" i="13"/>
  <c r="BM118" i="13"/>
  <c r="A118" i="13"/>
  <c r="NZ117" i="13"/>
  <c r="LN117" i="13"/>
  <c r="JB117" i="13"/>
  <c r="GP117" i="13"/>
  <c r="ED117" i="13"/>
  <c r="BR117" i="13"/>
  <c r="W122" i="13"/>
  <c r="LV118" i="13"/>
  <c r="PT117" i="13"/>
  <c r="FX117" i="13"/>
  <c r="ON116" i="13"/>
  <c r="JJ116" i="13"/>
  <c r="FK116" i="13"/>
  <c r="BM116" i="13"/>
  <c r="OZ115" i="13"/>
  <c r="LD115" i="13"/>
  <c r="HW115" i="13"/>
  <c r="FI115" i="13"/>
  <c r="CW115" i="13"/>
  <c r="AK115" i="13"/>
  <c r="PJ114" i="13"/>
  <c r="MX114" i="13"/>
  <c r="KL114" i="13"/>
  <c r="OZ122" i="13"/>
  <c r="JN121" i="13"/>
  <c r="KY120" i="13"/>
  <c r="MR119" i="13"/>
  <c r="OC118" i="13"/>
  <c r="OH122" i="13"/>
  <c r="LI121" i="13"/>
  <c r="CH124" i="13"/>
  <c r="FO122" i="13"/>
  <c r="HP121" i="13"/>
  <c r="LU120" i="13"/>
  <c r="PZ119" i="13"/>
  <c r="DB119" i="13"/>
  <c r="KO123" i="13"/>
  <c r="R122" i="13"/>
  <c r="EE121" i="13"/>
  <c r="IJ120" i="13"/>
  <c r="FL124" i="13"/>
  <c r="HX122" i="13"/>
  <c r="IL121" i="13"/>
  <c r="MQ120" i="13"/>
  <c r="AI120" i="13"/>
  <c r="HX119" i="13"/>
  <c r="AN119" i="13"/>
  <c r="CS124" i="13"/>
  <c r="HC123" i="13"/>
  <c r="MT122" i="13"/>
  <c r="CX122" i="13"/>
  <c r="PE121" i="13"/>
  <c r="MC121" i="13"/>
  <c r="IS121" i="13"/>
  <c r="FI121" i="13"/>
  <c r="CG121" i="13"/>
  <c r="QH120" i="13"/>
  <c r="MX120" i="13"/>
  <c r="JV120" i="13"/>
  <c r="GL120" i="13"/>
  <c r="DB120" i="13"/>
  <c r="Z120" i="13"/>
  <c r="OA119" i="13"/>
  <c r="KQ119" i="13"/>
  <c r="HO119" i="13"/>
  <c r="GC124" i="13"/>
  <c r="PV123" i="13"/>
  <c r="JI123" i="13"/>
  <c r="CU123" i="13"/>
  <c r="OL122" i="13"/>
  <c r="JN122" i="13"/>
  <c r="EP122" i="13"/>
  <c r="AD122" i="13"/>
  <c r="PC121" i="13"/>
  <c r="MQ121" i="13"/>
  <c r="KE121" i="13"/>
  <c r="HS121" i="13"/>
  <c r="FG121" i="13"/>
  <c r="CU121" i="13"/>
  <c r="AI121" i="13"/>
  <c r="PH120" i="13"/>
  <c r="MV120" i="13"/>
  <c r="KJ120" i="13"/>
  <c r="HX120" i="13"/>
  <c r="FL120" i="13"/>
  <c r="CZ120" i="13"/>
  <c r="AN120" i="13"/>
  <c r="PM119" i="13"/>
  <c r="MQ122" i="13"/>
  <c r="EJ121" i="13"/>
  <c r="KH120" i="13"/>
  <c r="AL120" i="13"/>
  <c r="LI119" i="13"/>
  <c r="GK119" i="13"/>
  <c r="CM119" i="13"/>
  <c r="PZ118" i="13"/>
  <c r="MU118" i="13"/>
  <c r="KB118" i="13"/>
  <c r="HP118" i="13"/>
  <c r="FD118" i="13"/>
  <c r="CR118" i="13"/>
  <c r="AF118" i="13"/>
  <c r="PE117" i="13"/>
  <c r="MS117" i="13"/>
  <c r="KG117" i="13"/>
  <c r="HU117" i="13"/>
  <c r="FI117" i="13"/>
  <c r="CW117" i="13"/>
  <c r="AK117" i="13"/>
  <c r="PJ116" i="13"/>
  <c r="MX116" i="13"/>
  <c r="KL116" i="13"/>
  <c r="HZ116" i="13"/>
  <c r="FN116" i="13"/>
  <c r="DB116" i="13"/>
  <c r="AP116" i="13"/>
  <c r="PO115" i="13"/>
  <c r="NC115" i="13"/>
  <c r="GE123" i="13"/>
  <c r="IZ121" i="13"/>
  <c r="MO120" i="13"/>
  <c r="CS120" i="13"/>
  <c r="ML119" i="13"/>
  <c r="HN119" i="13"/>
  <c r="DK119" i="13"/>
  <c r="M119" i="13"/>
  <c r="NL118" i="13"/>
  <c r="KQ118" i="13"/>
  <c r="IE118" i="13"/>
  <c r="FS118" i="13"/>
  <c r="QI122" i="13"/>
  <c r="GF121" i="13"/>
  <c r="LF120" i="13"/>
  <c r="BJ120" i="13"/>
  <c r="LU119" i="13"/>
  <c r="GW119" i="13"/>
  <c r="KR122" i="13"/>
  <c r="HJ121" i="13"/>
  <c r="IU120" i="13"/>
  <c r="KV119" i="13"/>
  <c r="MO118" i="13"/>
  <c r="JZ122" i="13"/>
  <c r="JM121" i="13"/>
  <c r="PN123" i="13"/>
  <c r="CM122" i="13"/>
  <c r="FT121" i="13"/>
  <c r="KG120" i="13"/>
  <c r="OL119" i="13"/>
  <c r="BF119" i="13"/>
  <c r="GM123" i="13"/>
  <c r="PO121" i="13"/>
  <c r="CI121" i="13"/>
  <c r="GV120" i="13"/>
  <c r="AL124" i="13"/>
  <c r="EF122" i="13"/>
  <c r="GX121" i="13"/>
  <c r="LC120" i="13"/>
  <c r="C120" i="13"/>
  <c r="GR119" i="13"/>
  <c r="H119" i="13"/>
  <c r="N124" i="13"/>
  <c r="DU123" i="13"/>
  <c r="KH122" i="13"/>
  <c r="AO122" i="13"/>
  <c r="OW121" i="13"/>
  <c r="LU121" i="13"/>
  <c r="IC121" i="13"/>
  <c r="FA121" i="13"/>
  <c r="BY121" i="13"/>
  <c r="PR120" i="13"/>
  <c r="MP120" i="13"/>
  <c r="JN120" i="13"/>
  <c r="FV120" i="13"/>
  <c r="CT120" i="13"/>
  <c r="R120" i="13"/>
  <c r="NK119" i="13"/>
  <c r="KI119" i="13"/>
  <c r="HG119" i="13"/>
  <c r="EW124" i="13"/>
  <c r="PC123" i="13"/>
  <c r="IL123" i="13"/>
  <c r="BY123" i="13"/>
  <c r="NV122" i="13"/>
  <c r="IX122" i="13"/>
  <c r="DZ122" i="13"/>
  <c r="V122" i="13"/>
  <c r="OU121" i="13"/>
  <c r="MI121" i="13"/>
  <c r="JW121" i="13"/>
  <c r="HK121" i="13"/>
  <c r="EY121" i="13"/>
  <c r="CM121" i="13"/>
  <c r="AA121" i="13"/>
  <c r="OZ120" i="13"/>
  <c r="MN120" i="13"/>
  <c r="KB120" i="13"/>
  <c r="HP120" i="13"/>
  <c r="FD120" i="13"/>
  <c r="CR120" i="13"/>
  <c r="AF120" i="13"/>
  <c r="PE119" i="13"/>
  <c r="HS122" i="13"/>
  <c r="BX121" i="13"/>
  <c r="JB120" i="13"/>
  <c r="F120" i="13"/>
  <c r="KS119" i="13"/>
  <c r="FY119" i="13"/>
  <c r="BZ119" i="13"/>
  <c r="PN118" i="13"/>
  <c r="ML118" i="13"/>
  <c r="JT118" i="13"/>
  <c r="HH118" i="13"/>
  <c r="EV118" i="13"/>
  <c r="CJ118" i="13"/>
  <c r="X118" i="13"/>
  <c r="OW117" i="13"/>
  <c r="MK117" i="13"/>
  <c r="JY117" i="13"/>
  <c r="HM117" i="13"/>
  <c r="FA117" i="13"/>
  <c r="CO117" i="13"/>
  <c r="AC117" i="13"/>
  <c r="PB116" i="13"/>
  <c r="MP116" i="13"/>
  <c r="KD116" i="13"/>
  <c r="HR116" i="13"/>
  <c r="FF116" i="13"/>
  <c r="CT116" i="13"/>
  <c r="AH116" i="13"/>
  <c r="PG115" i="13"/>
  <c r="MU115" i="13"/>
  <c r="N123" i="13"/>
  <c r="GN121" i="13"/>
  <c r="LI120" i="13"/>
  <c r="BM120" i="13"/>
  <c r="LV119" i="13"/>
  <c r="GX119" i="13"/>
  <c r="CX119" i="13"/>
  <c r="GJ122" i="13"/>
  <c r="FN121" i="13"/>
  <c r="HG120" i="13"/>
  <c r="IR119" i="13"/>
  <c r="HN127" i="13"/>
  <c r="GX122" i="13"/>
  <c r="HY121" i="13"/>
  <c r="KP123" i="13"/>
  <c r="AA122" i="13"/>
  <c r="EF121" i="13"/>
  <c r="IK120" i="13"/>
  <c r="MX119" i="13"/>
  <c r="R119" i="13"/>
  <c r="BO123" i="13"/>
  <c r="OA121" i="13"/>
  <c r="AU121" i="13"/>
  <c r="EZ120" i="13"/>
  <c r="NR123" i="13"/>
  <c r="BD122" i="13"/>
  <c r="FB121" i="13"/>
  <c r="JO120" i="13"/>
  <c r="PH119" i="13"/>
  <c r="FL119" i="13"/>
  <c r="QK118" i="13"/>
  <c r="QC123" i="13"/>
  <c r="CX123" i="13"/>
  <c r="JR122" i="13"/>
  <c r="AF122" i="13"/>
  <c r="OO121" i="13"/>
  <c r="LE121" i="13"/>
  <c r="HU121" i="13"/>
  <c r="ES121" i="13"/>
  <c r="BI121" i="13"/>
  <c r="PJ120" i="13"/>
  <c r="MH120" i="13"/>
  <c r="IX120" i="13"/>
  <c r="FN120" i="13"/>
  <c r="CL120" i="13"/>
  <c r="B120" i="13"/>
  <c r="NC119" i="13"/>
  <c r="KA119" i="13"/>
  <c r="GQ119" i="13"/>
  <c r="DQ124" i="13"/>
  <c r="OG123" i="13"/>
  <c r="HS123" i="13"/>
  <c r="BB123" i="13"/>
  <c r="NF122" i="13"/>
  <c r="IH122" i="13"/>
  <c r="DJ122" i="13"/>
  <c r="N122" i="13"/>
  <c r="OM121" i="13"/>
  <c r="MA121" i="13"/>
  <c r="JO121" i="13"/>
  <c r="HC121" i="13"/>
  <c r="EQ121" i="13"/>
  <c r="CE121" i="13"/>
  <c r="S121" i="13"/>
  <c r="OR120" i="13"/>
  <c r="MF120" i="13"/>
  <c r="JT120" i="13"/>
  <c r="HH120" i="13"/>
  <c r="EV120" i="13"/>
  <c r="CJ120" i="13"/>
  <c r="X120" i="13"/>
  <c r="OW119" i="13"/>
  <c r="CU122" i="13"/>
  <c r="AG121" i="13"/>
  <c r="HV120" i="13"/>
  <c r="PK119" i="13"/>
  <c r="KC119" i="13"/>
  <c r="FK119" i="13"/>
  <c r="BM119" i="13"/>
  <c r="PD118" i="13"/>
  <c r="MC118" i="13"/>
  <c r="JL118" i="13"/>
  <c r="GZ118" i="13"/>
  <c r="EN118" i="13"/>
  <c r="CB118" i="13"/>
  <c r="P118" i="13"/>
  <c r="OO117" i="13"/>
  <c r="MC117" i="13"/>
  <c r="JQ117" i="13"/>
  <c r="HE117" i="13"/>
  <c r="ES117" i="13"/>
  <c r="CG117" i="13"/>
  <c r="U117" i="13"/>
  <c r="OT116" i="13"/>
  <c r="MH116" i="13"/>
  <c r="JV116" i="13"/>
  <c r="HJ116" i="13"/>
  <c r="EX116" i="13"/>
  <c r="CL116" i="13"/>
  <c r="Z116" i="13"/>
  <c r="OY115" i="13"/>
  <c r="MM115" i="13"/>
  <c r="MA122" i="13"/>
  <c r="EB121" i="13"/>
  <c r="KC120" i="13"/>
  <c r="AG120" i="13"/>
  <c r="LF119" i="13"/>
  <c r="GI119" i="13"/>
  <c r="CK119" i="13"/>
  <c r="PX118" i="13"/>
  <c r="MT118" i="13"/>
  <c r="KA118" i="13"/>
  <c r="HO118" i="13"/>
  <c r="FC118" i="13"/>
  <c r="GM122" i="13"/>
  <c r="BH121" i="13"/>
  <c r="IT120" i="13"/>
  <c r="QI119" i="13"/>
  <c r="KO119" i="13"/>
  <c r="FU119" i="13"/>
  <c r="BW119" i="13"/>
  <c r="PL118" i="13"/>
  <c r="MJ118" i="13"/>
  <c r="JR118" i="13"/>
  <c r="HF118" i="13"/>
  <c r="ET118" i="13"/>
  <c r="CH118" i="13"/>
  <c r="V118" i="13"/>
  <c r="OU117" i="13"/>
  <c r="MI117" i="13"/>
  <c r="JW117" i="13"/>
  <c r="HK117" i="13"/>
  <c r="EY117" i="13"/>
  <c r="CM117" i="13"/>
  <c r="AA117" i="13"/>
  <c r="OZ116" i="13"/>
  <c r="MN116" i="13"/>
  <c r="KB116" i="13"/>
  <c r="HP116" i="13"/>
  <c r="FD116" i="13"/>
  <c r="CR116" i="13"/>
  <c r="AF116" i="13"/>
  <c r="PE115" i="13"/>
  <c r="MS115" i="13"/>
  <c r="KG115" i="13"/>
  <c r="HU115" i="13"/>
  <c r="AY122" i="13"/>
  <c r="T121" i="13"/>
  <c r="HI120" i="13"/>
  <c r="OX119" i="13"/>
  <c r="JW119" i="13"/>
  <c r="FG119" i="13"/>
  <c r="BI119" i="13"/>
  <c r="OZ118" i="13"/>
  <c r="LZ118" i="13"/>
  <c r="JI118" i="13"/>
  <c r="GW118" i="13"/>
  <c r="EK118" i="13"/>
  <c r="BY118" i="13"/>
  <c r="M118" i="13"/>
  <c r="OL117" i="13"/>
  <c r="LZ117" i="13"/>
  <c r="JN117" i="13"/>
  <c r="HB117" i="13"/>
  <c r="EP117" i="13"/>
  <c r="CD117" i="13"/>
  <c r="R117" i="13"/>
  <c r="OQ116" i="13"/>
  <c r="ME116" i="13"/>
  <c r="KE122" i="13"/>
  <c r="DD121" i="13"/>
  <c r="JR120" i="13"/>
  <c r="V120" i="13"/>
  <c r="LA119" i="13"/>
  <c r="GE119" i="13"/>
  <c r="CG119" i="13"/>
  <c r="PT118" i="13"/>
  <c r="MQ118" i="13"/>
  <c r="JX118" i="13"/>
  <c r="HL118" i="13"/>
  <c r="EZ118" i="13"/>
  <c r="CN118" i="13"/>
  <c r="AB118" i="13"/>
  <c r="PA117" i="13"/>
  <c r="MO117" i="13"/>
  <c r="KC117" i="13"/>
  <c r="HQ117" i="13"/>
  <c r="FE117" i="13"/>
  <c r="CS117" i="13"/>
  <c r="AG117" i="13"/>
  <c r="PF116" i="13"/>
  <c r="MT116" i="13"/>
  <c r="CW123" i="13"/>
  <c r="HT121" i="13"/>
  <c r="LY120" i="13"/>
  <c r="CC120" i="13"/>
  <c r="MD119" i="13"/>
  <c r="HF119" i="13"/>
  <c r="DE119" i="13"/>
  <c r="F119" i="13"/>
  <c r="NH118" i="13"/>
  <c r="KM118" i="13"/>
  <c r="IA118" i="13"/>
  <c r="FO118" i="13"/>
  <c r="DC118" i="13"/>
  <c r="AQ118" i="13"/>
  <c r="PP117" i="13"/>
  <c r="ND117" i="13"/>
  <c r="KR117" i="13"/>
  <c r="IF117" i="13"/>
  <c r="FT117" i="13"/>
  <c r="DH117" i="13"/>
  <c r="AV117" i="13"/>
  <c r="PU116" i="13"/>
  <c r="NI116" i="13"/>
  <c r="KW116" i="13"/>
  <c r="IK116" i="13"/>
  <c r="FY116" i="13"/>
  <c r="DM116" i="13"/>
  <c r="BA116" i="13"/>
  <c r="PZ115" i="13"/>
  <c r="NN115" i="13"/>
  <c r="LB115" i="13"/>
  <c r="IP115" i="13"/>
  <c r="BG123" i="13"/>
  <c r="HD121" i="13"/>
  <c r="LQ120" i="13"/>
  <c r="BU120" i="13"/>
  <c r="MA119" i="13"/>
  <c r="HC119" i="13"/>
  <c r="DA119" i="13"/>
  <c r="C119" i="13"/>
  <c r="NF118" i="13"/>
  <c r="KK118" i="13"/>
  <c r="HY118" i="13"/>
  <c r="FM118" i="13"/>
  <c r="DA118" i="13"/>
  <c r="AO118" i="13"/>
  <c r="PN117" i="13"/>
  <c r="NB117" i="13"/>
  <c r="KP117" i="13"/>
  <c r="ID117" i="13"/>
  <c r="FR117" i="13"/>
  <c r="DH122" i="13"/>
  <c r="DJ121" i="13"/>
  <c r="FC120" i="13"/>
  <c r="GN119" i="13"/>
  <c r="FU124" i="13"/>
  <c r="DF122" i="13"/>
  <c r="GK121" i="13"/>
  <c r="GO123" i="13"/>
  <c r="PP121" i="13"/>
  <c r="CR121" i="13"/>
  <c r="GW120" i="13"/>
  <c r="LB119" i="13"/>
  <c r="PO118" i="13"/>
  <c r="PJ122" i="13"/>
  <c r="ME121" i="13"/>
  <c r="G121" i="13"/>
  <c r="DL120" i="13"/>
  <c r="IT123" i="13"/>
  <c r="I122" i="13"/>
  <c r="DN121" i="13"/>
  <c r="HS120" i="13"/>
  <c r="OB119" i="13"/>
  <c r="EF119" i="13"/>
  <c r="EI129" i="13"/>
  <c r="OM123" i="13"/>
  <c r="BI123" i="13"/>
  <c r="IL122" i="13"/>
  <c r="X122" i="13"/>
  <c r="OG121" i="13"/>
  <c r="KO121" i="13"/>
  <c r="HM121" i="13"/>
  <c r="EK121" i="13"/>
  <c r="AS121" i="13"/>
  <c r="PB120" i="13"/>
  <c r="LZ120" i="13"/>
  <c r="IH120" i="13"/>
  <c r="FF120" i="13"/>
  <c r="CD120" i="13"/>
  <c r="PW119" i="13"/>
  <c r="MU119" i="13"/>
  <c r="JS119" i="13"/>
  <c r="KE126" i="13"/>
  <c r="CP124" i="13"/>
  <c r="NJ123" i="13"/>
  <c r="GW123" i="13"/>
  <c r="AI123" i="13"/>
  <c r="MP122" i="13"/>
  <c r="HR122" i="13"/>
  <c r="CT122" i="13"/>
  <c r="F122" i="13"/>
  <c r="OE121" i="13"/>
  <c r="LS121" i="13"/>
  <c r="JG121" i="13"/>
  <c r="GU121" i="13"/>
  <c r="EI121" i="13"/>
  <c r="BW121" i="13"/>
  <c r="K121" i="13"/>
  <c r="OJ120" i="13"/>
  <c r="LX120" i="13"/>
  <c r="JL120" i="13"/>
  <c r="GZ120" i="13"/>
  <c r="EN120" i="13"/>
  <c r="CB120" i="13"/>
  <c r="P120" i="13"/>
  <c r="MQ126" i="13"/>
  <c r="G122" i="13"/>
  <c r="A121" i="13"/>
  <c r="GP120" i="13"/>
  <c r="OK119" i="13"/>
  <c r="JM119" i="13"/>
  <c r="EY119" i="13"/>
  <c r="BA119" i="13"/>
  <c r="OT118" i="13"/>
  <c r="LT118" i="13"/>
  <c r="JD118" i="13"/>
  <c r="GR118" i="13"/>
  <c r="EF118" i="13"/>
  <c r="BT118" i="13"/>
  <c r="H118" i="13"/>
  <c r="OG117" i="13"/>
  <c r="LU117" i="13"/>
  <c r="JI117" i="13"/>
  <c r="GW117" i="13"/>
  <c r="EK117" i="13"/>
  <c r="BY117" i="13"/>
  <c r="M117" i="13"/>
  <c r="OL116" i="13"/>
  <c r="LZ116" i="13"/>
  <c r="JN116" i="13"/>
  <c r="HB116" i="13"/>
  <c r="EP116" i="13"/>
  <c r="CD116" i="13"/>
  <c r="R116" i="13"/>
  <c r="OQ115" i="13"/>
  <c r="ME115" i="13"/>
  <c r="HC122" i="13"/>
  <c r="BP121" i="13"/>
  <c r="IW120" i="13"/>
  <c r="A120" i="13"/>
  <c r="KP119" i="13"/>
  <c r="FW119" i="13"/>
  <c r="BY119" i="13"/>
  <c r="PM118" i="13"/>
  <c r="MK118" i="13"/>
  <c r="JS118" i="13"/>
  <c r="HG118" i="13"/>
  <c r="EU118" i="13"/>
  <c r="BO122" i="13"/>
  <c r="Y121" i="13"/>
  <c r="HN120" i="13"/>
  <c r="PC119" i="13"/>
  <c r="JY119" i="13"/>
  <c r="FI119" i="13"/>
  <c r="BJ119" i="13"/>
  <c r="PB118" i="13"/>
  <c r="MA118" i="13"/>
  <c r="JJ118" i="13"/>
  <c r="GX118" i="13"/>
  <c r="EL118" i="13"/>
  <c r="BZ118" i="13"/>
  <c r="N118" i="13"/>
  <c r="OM117" i="13"/>
  <c r="MA117" i="13"/>
  <c r="JO117" i="13"/>
  <c r="HC117" i="13"/>
  <c r="EQ117" i="13"/>
  <c r="CE117" i="13"/>
  <c r="S117" i="13"/>
  <c r="OR116" i="13"/>
  <c r="MF116" i="13"/>
  <c r="JT116" i="13"/>
  <c r="HH116" i="13"/>
  <c r="EV116" i="13"/>
  <c r="CJ116" i="13"/>
  <c r="X116" i="13"/>
  <c r="OW115" i="13"/>
  <c r="MK115" i="13"/>
  <c r="JY115" i="13"/>
  <c r="LD124" i="13"/>
  <c r="PT121" i="13"/>
  <c r="PY120" i="13"/>
  <c r="GC120" i="13"/>
  <c r="OE119" i="13"/>
  <c r="JG119" i="13"/>
  <c r="ET119" i="13"/>
  <c r="AU119" i="13"/>
  <c r="OO118" i="13"/>
  <c r="LP118" i="13"/>
  <c r="JA118" i="13"/>
  <c r="GO118" i="13"/>
  <c r="EC118" i="13"/>
  <c r="BQ118" i="13"/>
  <c r="E118" i="13"/>
  <c r="OD117" i="13"/>
  <c r="LR117" i="13"/>
  <c r="JF117" i="13"/>
  <c r="GT117" i="13"/>
  <c r="EH117" i="13"/>
  <c r="BV117" i="13"/>
  <c r="J117" i="13"/>
  <c r="OI116" i="13"/>
  <c r="LW116" i="13"/>
  <c r="FG122" i="13"/>
  <c r="AW121" i="13"/>
  <c r="IL120" i="13"/>
  <c r="QA119" i="13"/>
  <c r="KK119" i="13"/>
  <c r="FR119" i="13"/>
  <c r="BS119" i="13"/>
  <c r="PJ118" i="13"/>
  <c r="MH118" i="13"/>
  <c r="JP118" i="13"/>
  <c r="HD118" i="13"/>
  <c r="ER118" i="13"/>
  <c r="CF118" i="13"/>
  <c r="T118" i="13"/>
  <c r="OS117" i="13"/>
  <c r="MG117" i="13"/>
  <c r="JU117" i="13"/>
  <c r="HI117" i="13"/>
  <c r="EW117" i="13"/>
  <c r="CK117" i="13"/>
  <c r="Y117" i="13"/>
  <c r="OX116" i="13"/>
  <c r="ML116" i="13"/>
  <c r="OM122" i="13"/>
  <c r="FH121" i="13"/>
  <c r="KS120" i="13"/>
  <c r="AW120" i="13"/>
  <c r="LN119" i="13"/>
  <c r="GP119" i="13"/>
  <c r="CQ119" i="13"/>
  <c r="QD118" i="13"/>
  <c r="MY118" i="13"/>
  <c r="KE118" i="13"/>
  <c r="HS118" i="13"/>
  <c r="FG118" i="13"/>
  <c r="CU118" i="13"/>
  <c r="AI118" i="13"/>
  <c r="PH117" i="13"/>
  <c r="MV117" i="13"/>
  <c r="KJ117" i="13"/>
  <c r="HX117" i="13"/>
  <c r="FL117" i="13"/>
  <c r="CZ117" i="13"/>
  <c r="AN117" i="13"/>
  <c r="PM116" i="13"/>
  <c r="NA116" i="13"/>
  <c r="KO116" i="13"/>
  <c r="IC116" i="13"/>
  <c r="FQ116" i="13"/>
  <c r="DE116" i="13"/>
  <c r="AS116" i="13"/>
  <c r="PR115" i="13"/>
  <c r="NF115" i="13"/>
  <c r="KT115" i="13"/>
  <c r="IH115" i="13"/>
  <c r="NG122" i="13"/>
  <c r="ER121" i="13"/>
  <c r="KK120" i="13"/>
  <c r="AO120" i="13"/>
  <c r="LK119" i="13"/>
  <c r="GM119" i="13"/>
  <c r="CO119" i="13"/>
  <c r="QA118" i="13"/>
  <c r="MV118" i="13"/>
  <c r="KC118" i="13"/>
  <c r="HQ118" i="13"/>
  <c r="FE118" i="13"/>
  <c r="CS118" i="13"/>
  <c r="AG118" i="13"/>
  <c r="PF117" i="13"/>
  <c r="MT117" i="13"/>
  <c r="KH117" i="13"/>
  <c r="HV117" i="13"/>
  <c r="FJ117" i="13"/>
  <c r="U122" i="13"/>
  <c r="BF121" i="13"/>
  <c r="DG120" i="13"/>
  <c r="EZ119" i="13"/>
  <c r="A124" i="13"/>
  <c r="AK122" i="13"/>
  <c r="EO121" i="13"/>
  <c r="CM123" i="13"/>
  <c r="OB121" i="13"/>
  <c r="AV121" i="13"/>
  <c r="FI120" i="13"/>
  <c r="JN119" i="13"/>
  <c r="NS118" i="13"/>
  <c r="MH122" i="13"/>
  <c r="KQ121" i="13"/>
  <c r="OV120" i="13"/>
  <c r="BX120" i="13"/>
  <c r="ES123" i="13"/>
  <c r="OX121" i="13"/>
  <c r="BZ121" i="13"/>
  <c r="GE120" i="13"/>
  <c r="MV119" i="13"/>
  <c r="CZ119" i="13"/>
  <c r="PC126" i="13"/>
  <c r="NQ123" i="13"/>
  <c r="AL123" i="13"/>
  <c r="HV122" i="13"/>
  <c r="P122" i="13"/>
  <c r="NQ121" i="13"/>
  <c r="KG121" i="13"/>
  <c r="HE121" i="13"/>
  <c r="DU121" i="13"/>
  <c r="AK121" i="13"/>
  <c r="OT120" i="13"/>
  <c r="LJ120" i="13"/>
  <c r="HZ120" i="13"/>
  <c r="EX120" i="13"/>
  <c r="BN120" i="13"/>
  <c r="PO119" i="13"/>
  <c r="MM119" i="13"/>
  <c r="JC119" i="13"/>
  <c r="LE125" i="13"/>
  <c r="BT124" i="13"/>
  <c r="MQ123" i="13"/>
  <c r="FZ123" i="13"/>
  <c r="M123" i="13"/>
  <c r="LZ122" i="13"/>
  <c r="HB122" i="13"/>
  <c r="CD122" i="13"/>
  <c r="QI121" i="13"/>
  <c r="NW121" i="13"/>
  <c r="LK121" i="13"/>
  <c r="IY121" i="13"/>
  <c r="GM121" i="13"/>
  <c r="EA121" i="13"/>
  <c r="BO121" i="13"/>
  <c r="C121" i="13"/>
  <c r="OB120" i="13"/>
  <c r="LP120" i="13"/>
  <c r="JD120" i="13"/>
  <c r="GR120" i="13"/>
  <c r="EF120" i="13"/>
  <c r="BT120" i="13"/>
  <c r="H120" i="13"/>
  <c r="CR124" i="13"/>
  <c r="OF121" i="13"/>
  <c r="PF120" i="13"/>
  <c r="FJ120" i="13"/>
  <c r="NU119" i="13"/>
  <c r="IW119" i="13"/>
  <c r="EL119" i="13"/>
  <c r="AM119" i="13"/>
  <c r="OH118" i="13"/>
  <c r="LK118" i="13"/>
  <c r="IV118" i="13"/>
  <c r="GJ118" i="13"/>
  <c r="DX118" i="13"/>
  <c r="BL118" i="13"/>
  <c r="QK117" i="13"/>
  <c r="NY117" i="13"/>
  <c r="LM117" i="13"/>
  <c r="JA117" i="13"/>
  <c r="GO117" i="13"/>
  <c r="EC117" i="13"/>
  <c r="BQ117" i="13"/>
  <c r="E117" i="13"/>
  <c r="OD116" i="13"/>
  <c r="LR116" i="13"/>
  <c r="JF116" i="13"/>
  <c r="GT116" i="13"/>
  <c r="EH116" i="13"/>
  <c r="BV116" i="13"/>
  <c r="J116" i="13"/>
  <c r="OI115" i="13"/>
  <c r="LW115" i="13"/>
  <c r="CE122" i="13"/>
  <c r="AB121" i="13"/>
  <c r="HQ120" i="13"/>
  <c r="PF119" i="13"/>
  <c r="JZ119" i="13"/>
  <c r="FJ119" i="13"/>
  <c r="BK119" i="13"/>
  <c r="PC118" i="13"/>
  <c r="MB118" i="13"/>
  <c r="JK118" i="13"/>
  <c r="GY118" i="13"/>
  <c r="QB124" i="13"/>
  <c r="QB121" i="13"/>
  <c r="QD120" i="13"/>
  <c r="GH120" i="13"/>
  <c r="OG119" i="13"/>
  <c r="JI119" i="13"/>
  <c r="EU119" i="13"/>
  <c r="AW119" i="13"/>
  <c r="OP118" i="13"/>
  <c r="LR118" i="13"/>
  <c r="JB118" i="13"/>
  <c r="GP118" i="13"/>
  <c r="ED118" i="13"/>
  <c r="BR118" i="13"/>
  <c r="F118" i="13"/>
  <c r="OE117" i="13"/>
  <c r="LS117" i="13"/>
  <c r="JG117" i="13"/>
  <c r="GU117" i="13"/>
  <c r="EI117" i="13"/>
  <c r="BW117" i="13"/>
  <c r="K117" i="13"/>
  <c r="OJ116" i="13"/>
  <c r="LX116" i="13"/>
  <c r="JL116" i="13"/>
  <c r="GZ116" i="13"/>
  <c r="EN116" i="13"/>
  <c r="CB116" i="13"/>
  <c r="P116" i="13"/>
  <c r="OO115" i="13"/>
  <c r="MC115" i="13"/>
  <c r="JQ115" i="13"/>
  <c r="AF124" i="13"/>
  <c r="NH121" i="13"/>
  <c r="OS120" i="13"/>
  <c r="EW120" i="13"/>
  <c r="NO119" i="13"/>
  <c r="IQ119" i="13"/>
  <c r="EG119" i="13"/>
  <c r="AI119" i="13"/>
  <c r="OE118" i="13"/>
  <c r="LG118" i="13"/>
  <c r="IS118" i="13"/>
  <c r="GG118" i="13"/>
  <c r="DU118" i="13"/>
  <c r="BI118" i="13"/>
  <c r="QH117" i="13"/>
  <c r="NV117" i="13"/>
  <c r="LJ117" i="13"/>
  <c r="IX117" i="13"/>
  <c r="GL117" i="13"/>
  <c r="DZ117" i="13"/>
  <c r="BN117" i="13"/>
  <c r="B117" i="13"/>
  <c r="OA116" i="13"/>
  <c r="LO116" i="13"/>
  <c r="AN122" i="13"/>
  <c r="Q121" i="13"/>
  <c r="HF120" i="13"/>
  <c r="OU119" i="13"/>
  <c r="JU119" i="13"/>
  <c r="FE119" i="13"/>
  <c r="BG119" i="13"/>
  <c r="OX118" i="13"/>
  <c r="LX118" i="13"/>
  <c r="JH118" i="13"/>
  <c r="GV118" i="13"/>
  <c r="EJ118" i="13"/>
  <c r="BX118" i="13"/>
  <c r="L118" i="13"/>
  <c r="OK117" i="13"/>
  <c r="LY117" i="13"/>
  <c r="JM117" i="13"/>
  <c r="HA117" i="13"/>
  <c r="EO117" i="13"/>
  <c r="CC117" i="13"/>
  <c r="Q117" i="13"/>
  <c r="OP116" i="13"/>
  <c r="MD116" i="13"/>
  <c r="JO122" i="13"/>
  <c r="CV121" i="13"/>
  <c r="JM120" i="13"/>
  <c r="Q120" i="13"/>
  <c r="KX119" i="13"/>
  <c r="GC119" i="13"/>
  <c r="CE119" i="13"/>
  <c r="PS118" i="13"/>
  <c r="MP118" i="13"/>
  <c r="JW118" i="13"/>
  <c r="HK118" i="13"/>
  <c r="EY118" i="13"/>
  <c r="CM118" i="13"/>
  <c r="AA118" i="13"/>
  <c r="OZ117" i="13"/>
  <c r="MN117" i="13"/>
  <c r="KB117" i="13"/>
  <c r="HP117" i="13"/>
  <c r="FD117" i="13"/>
  <c r="CR117" i="13"/>
  <c r="AF117" i="13"/>
  <c r="PE116" i="13"/>
  <c r="MS116" i="13"/>
  <c r="KG116" i="13"/>
  <c r="HU116" i="13"/>
  <c r="FI116" i="13"/>
  <c r="CW116" i="13"/>
  <c r="AK116" i="13"/>
  <c r="PJ115" i="13"/>
  <c r="MX115" i="13"/>
  <c r="KL115" i="13"/>
  <c r="HZ115" i="13"/>
  <c r="II122" i="13"/>
  <c r="CF121" i="13"/>
  <c r="JE120" i="13"/>
  <c r="I120" i="13"/>
  <c r="KU119" i="13"/>
  <c r="FZ119" i="13"/>
  <c r="CA119" i="13"/>
  <c r="PP118" i="13"/>
  <c r="MM118" i="13"/>
  <c r="JU118" i="13"/>
  <c r="HI118" i="13"/>
  <c r="EW118" i="13"/>
  <c r="CK118" i="13"/>
  <c r="Y118" i="13"/>
  <c r="OX117" i="13"/>
  <c r="ML117" i="13"/>
  <c r="JZ117" i="13"/>
  <c r="HN117" i="13"/>
  <c r="FB117" i="13"/>
  <c r="CP117" i="13"/>
  <c r="AD117" i="13"/>
  <c r="FB119" i="13"/>
  <c r="CA118" i="13"/>
  <c r="JP117" i="13"/>
  <c r="T117" i="13"/>
  <c r="KV116" i="13"/>
  <c r="GX116" i="13"/>
  <c r="CY116" i="13"/>
  <c r="A116" i="13"/>
  <c r="MN115" i="13"/>
  <c r="JC115" i="13"/>
  <c r="GG115" i="13"/>
  <c r="DU115" i="13"/>
  <c r="BI115" i="13"/>
  <c r="QH114" i="13"/>
  <c r="NV114" i="13"/>
  <c r="LJ114" i="13"/>
  <c r="IX114" i="13"/>
  <c r="AL119" i="13"/>
  <c r="GI118" i="13"/>
  <c r="DV120" i="13"/>
  <c r="CW119" i="13"/>
  <c r="NB118" i="13"/>
  <c r="HV118" i="13"/>
  <c r="CX118" i="13"/>
  <c r="PK117" i="13"/>
  <c r="KM117" i="13"/>
  <c r="FO117" i="13"/>
  <c r="AQ117" i="13"/>
  <c r="ND116" i="13"/>
  <c r="IF116" i="13"/>
  <c r="DH116" i="13"/>
  <c r="PU115" i="13"/>
  <c r="KW115" i="13"/>
  <c r="KU122" i="13"/>
  <c r="JU120" i="13"/>
  <c r="LC119" i="13"/>
  <c r="CH119" i="13"/>
  <c r="MR118" i="13"/>
  <c r="HM118" i="13"/>
  <c r="CO118" i="13"/>
  <c r="PB117" i="13"/>
  <c r="KD117" i="13"/>
  <c r="FF117" i="13"/>
  <c r="AH117" i="13"/>
  <c r="MU116" i="13"/>
  <c r="IB121" i="13"/>
  <c r="CH120" i="13"/>
  <c r="HI119" i="13"/>
  <c r="G119" i="13"/>
  <c r="KN118" i="13"/>
  <c r="FP118" i="13"/>
  <c r="AR118" i="13"/>
  <c r="NE117" i="13"/>
  <c r="IG117" i="13"/>
  <c r="DI117" i="13"/>
  <c r="PV116" i="13"/>
  <c r="QA123" i="13"/>
  <c r="OK120" i="13"/>
  <c r="NJ119" i="13"/>
  <c r="ED119" i="13"/>
  <c r="OB118" i="13"/>
  <c r="IQ118" i="13"/>
  <c r="DS118" i="13"/>
  <c r="QF117" i="13"/>
  <c r="LH117" i="13"/>
  <c r="GJ117" i="13"/>
  <c r="BL117" i="13"/>
  <c r="NY116" i="13"/>
  <c r="JA116" i="13"/>
  <c r="EC116" i="13"/>
  <c r="E116" i="13"/>
  <c r="LR115" i="13"/>
  <c r="OH123" i="13"/>
  <c r="OC120" i="13"/>
  <c r="NG119" i="13"/>
  <c r="EA119" i="13"/>
  <c r="NY118" i="13"/>
  <c r="IO118" i="13"/>
  <c r="DQ118" i="13"/>
  <c r="QD117" i="13"/>
  <c r="LF117" i="13"/>
  <c r="GH117" i="13"/>
  <c r="CH117" i="13"/>
  <c r="I121" i="13"/>
  <c r="EM118" i="13"/>
  <c r="IJ117" i="13"/>
  <c r="NU116" i="13"/>
  <c r="HW116" i="13"/>
  <c r="CM116" i="13"/>
  <c r="OM115" i="13"/>
  <c r="JX115" i="13"/>
  <c r="FY115" i="13"/>
  <c r="CO115" i="13"/>
  <c r="M115" i="13"/>
  <c r="NN114" i="13"/>
  <c r="KD114" i="13"/>
  <c r="HJ114" i="13"/>
  <c r="EX114" i="13"/>
  <c r="CL114" i="13"/>
  <c r="Z114" i="13"/>
  <c r="OY113" i="13"/>
  <c r="MM113" i="13"/>
  <c r="KA113" i="13"/>
  <c r="HO113" i="13"/>
  <c r="FC113" i="13"/>
  <c r="CQ113" i="13"/>
  <c r="AE113" i="13"/>
  <c r="MO112" i="13"/>
  <c r="FE112" i="13"/>
  <c r="QA111" i="13"/>
  <c r="NO111" i="13"/>
  <c r="LC111" i="13"/>
  <c r="IQ111" i="13"/>
  <c r="GE111" i="13"/>
  <c r="DS111" i="13"/>
  <c r="BG111" i="13"/>
  <c r="QF110" i="13"/>
  <c r="NT110" i="13"/>
  <c r="LH110" i="13"/>
  <c r="IV110" i="13"/>
  <c r="GJ110" i="13"/>
  <c r="DX110" i="13"/>
  <c r="BL110" i="13"/>
  <c r="QK109" i="13"/>
  <c r="NY109" i="13"/>
  <c r="NY119" i="13"/>
  <c r="EH118" i="13"/>
  <c r="LW117" i="13"/>
  <c r="CA117" i="13"/>
  <c r="MA116" i="13"/>
  <c r="HV116" i="13"/>
  <c r="DW116" i="13"/>
  <c r="Y116" i="13"/>
  <c r="NL115" i="13"/>
  <c r="JW115" i="13"/>
  <c r="GV115" i="13"/>
  <c r="EJ115" i="13"/>
  <c r="BX115" i="13"/>
  <c r="L115" i="13"/>
  <c r="OK114" i="13"/>
  <c r="LY114" i="13"/>
  <c r="JM114" i="13"/>
  <c r="HA114" i="13"/>
  <c r="EO114" i="13"/>
  <c r="CC114" i="13"/>
  <c r="Q114" i="13"/>
  <c r="OP113" i="13"/>
  <c r="MD113" i="13"/>
  <c r="JR113" i="13"/>
  <c r="HF113" i="13"/>
  <c r="EL120" i="13"/>
  <c r="GD118" i="13"/>
  <c r="MZ117" i="13"/>
  <c r="DD117" i="13"/>
  <c r="MR116" i="13"/>
  <c r="IG116" i="13"/>
  <c r="EI116" i="13"/>
  <c r="AJ116" i="13"/>
  <c r="NW115" i="13"/>
  <c r="KF115" i="13"/>
  <c r="HC115" i="13"/>
  <c r="EQ115" i="13"/>
  <c r="CE115" i="13"/>
  <c r="S115" i="13"/>
  <c r="OR114" i="13"/>
  <c r="MF114" i="13"/>
  <c r="JT114" i="13"/>
  <c r="HH114" i="13"/>
  <c r="EV114" i="13"/>
  <c r="CJ114" i="13"/>
  <c r="X114" i="13"/>
  <c r="OW113" i="13"/>
  <c r="MK113" i="13"/>
  <c r="JY113" i="13"/>
  <c r="HM113" i="13"/>
  <c r="FA113" i="13"/>
  <c r="CO113" i="13"/>
  <c r="AC113" i="13"/>
  <c r="MI112" i="13"/>
  <c r="EY112" i="13"/>
  <c r="PY111" i="13"/>
  <c r="NM111" i="13"/>
  <c r="LA111" i="13"/>
  <c r="IO111" i="13"/>
  <c r="GC111" i="13"/>
  <c r="DQ111" i="13"/>
  <c r="BE111" i="13"/>
  <c r="QD110" i="13"/>
  <c r="NR110" i="13"/>
  <c r="LF110" i="13"/>
  <c r="IT110" i="13"/>
  <c r="GH110" i="13"/>
  <c r="DV110" i="13"/>
  <c r="BJ110" i="13"/>
  <c r="QI109" i="13"/>
  <c r="NW109" i="13"/>
  <c r="HU119" i="13"/>
  <c r="CT118" i="13"/>
  <c r="KI117" i="13"/>
  <c r="AM117" i="13"/>
  <c r="LD116" i="13"/>
  <c r="HF116" i="13"/>
  <c r="DG116" i="13"/>
  <c r="I116" i="13"/>
  <c r="MV115" i="13"/>
  <c r="JJ115" i="13"/>
  <c r="GL115" i="13"/>
  <c r="DZ115" i="13"/>
  <c r="BN115" i="13"/>
  <c r="B115" i="13"/>
  <c r="OA114" i="13"/>
  <c r="LO114" i="13"/>
  <c r="JC114" i="13"/>
  <c r="GQ114" i="13"/>
  <c r="EE114" i="13"/>
  <c r="BS114" i="13"/>
  <c r="G114" i="13"/>
  <c r="OF113" i="13"/>
  <c r="LT113" i="13"/>
  <c r="JH113" i="13"/>
  <c r="GV113" i="13"/>
  <c r="LM119" i="13"/>
  <c r="DR118" i="13"/>
  <c r="LG117" i="13"/>
  <c r="BK117" i="13"/>
  <c r="LQ116" i="13"/>
  <c r="HO116" i="13"/>
  <c r="DQ116" i="13"/>
  <c r="S116" i="13"/>
  <c r="NE115" i="13"/>
  <c r="JR115" i="13"/>
  <c r="GR115" i="13"/>
  <c r="EF115" i="13"/>
  <c r="BT115" i="13"/>
  <c r="H115" i="13"/>
  <c r="OG114" i="13"/>
  <c r="LU114" i="13"/>
  <c r="JI114" i="13"/>
  <c r="GW114" i="13"/>
  <c r="EK114" i="13"/>
  <c r="BY114" i="13"/>
  <c r="M114" i="13"/>
  <c r="OL113" i="13"/>
  <c r="LZ113" i="13"/>
  <c r="JN113" i="13"/>
  <c r="HB113" i="13"/>
  <c r="EP113" i="13"/>
  <c r="CD113" i="13"/>
  <c r="R113" i="13"/>
  <c r="LB112" i="13"/>
  <c r="DR112" i="13"/>
  <c r="PN111" i="13"/>
  <c r="AO121" i="13"/>
  <c r="JN118" i="13"/>
  <c r="OQ117" i="13"/>
  <c r="EU117" i="13"/>
  <c r="NW116" i="13"/>
  <c r="IY116" i="13"/>
  <c r="EZ116" i="13"/>
  <c r="BB116" i="13"/>
  <c r="ON115" i="13"/>
  <c r="KU115" i="13"/>
  <c r="HN115" i="13"/>
  <c r="FB115" i="13"/>
  <c r="CP115" i="13"/>
  <c r="AD115" i="13"/>
  <c r="PC114" i="13"/>
  <c r="MQ114" i="13"/>
  <c r="KE114" i="13"/>
  <c r="HS114" i="13"/>
  <c r="FG114" i="13"/>
  <c r="CU114" i="13"/>
  <c r="QJ118" i="13"/>
  <c r="FK118" i="13"/>
  <c r="AD120" i="13"/>
  <c r="CI119" i="13"/>
  <c r="MS118" i="13"/>
  <c r="HN118" i="13"/>
  <c r="CP118" i="13"/>
  <c r="PC117" i="13"/>
  <c r="KE117" i="13"/>
  <c r="FG117" i="13"/>
  <c r="AI117" i="13"/>
  <c r="MV116" i="13"/>
  <c r="HX116" i="13"/>
  <c r="CZ116" i="13"/>
  <c r="PM115" i="13"/>
  <c r="KO115" i="13"/>
  <c r="FW122" i="13"/>
  <c r="IO120" i="13"/>
  <c r="KM119" i="13"/>
  <c r="BU119" i="13"/>
  <c r="MI118" i="13"/>
  <c r="HE118" i="13"/>
  <c r="CG118" i="13"/>
  <c r="OT117" i="13"/>
  <c r="JV117" i="13"/>
  <c r="EX117" i="13"/>
  <c r="Z117" i="13"/>
  <c r="MM116" i="13"/>
  <c r="FP121" i="13"/>
  <c r="BB120" i="13"/>
  <c r="GS119" i="13"/>
  <c r="QF118" i="13"/>
  <c r="KF118" i="13"/>
  <c r="FH118" i="13"/>
  <c r="AJ118" i="13"/>
  <c r="MW117" i="13"/>
  <c r="HY117" i="13"/>
  <c r="DA117" i="13"/>
  <c r="PN116" i="13"/>
  <c r="JJ123" i="13"/>
  <c r="NE120" i="13"/>
  <c r="MT119" i="13"/>
  <c r="DQ119" i="13"/>
  <c r="NQ118" i="13"/>
  <c r="II118" i="13"/>
  <c r="DK118" i="13"/>
  <c r="PX117" i="13"/>
  <c r="KZ117" i="13"/>
  <c r="GB117" i="13"/>
  <c r="BD117" i="13"/>
  <c r="NQ116" i="13"/>
  <c r="IS116" i="13"/>
  <c r="DU116" i="13"/>
  <c r="QH115" i="13"/>
  <c r="LJ115" i="13"/>
  <c r="HU123" i="13"/>
  <c r="MW120" i="13"/>
  <c r="MQ119" i="13"/>
  <c r="DN119" i="13"/>
  <c r="NO118" i="13"/>
  <c r="IG118" i="13"/>
  <c r="DI118" i="13"/>
  <c r="PV117" i="13"/>
  <c r="KX117" i="13"/>
  <c r="FZ117" i="13"/>
  <c r="BZ117" i="13"/>
  <c r="GX120" i="13"/>
  <c r="DG118" i="13"/>
  <c r="HD117" i="13"/>
  <c r="MY116" i="13"/>
  <c r="HK116" i="13"/>
  <c r="BZ116" i="13"/>
  <c r="NZ115" i="13"/>
  <c r="JM115" i="13"/>
  <c r="FQ115" i="13"/>
  <c r="CG115" i="13"/>
  <c r="E115" i="13"/>
  <c r="NF114" i="13"/>
  <c r="JV114" i="13"/>
  <c r="HB114" i="13"/>
  <c r="EP114" i="13"/>
  <c r="CD114" i="13"/>
  <c r="R114" i="13"/>
  <c r="OQ113" i="13"/>
  <c r="ME113" i="13"/>
  <c r="JS113" i="13"/>
  <c r="HG113" i="13"/>
  <c r="EU113" i="13"/>
  <c r="CI113" i="13"/>
  <c r="W113" i="13"/>
  <c r="LQ112" i="13"/>
  <c r="EG112" i="13"/>
  <c r="PS111" i="13"/>
  <c r="NG111" i="13"/>
  <c r="KU111" i="13"/>
  <c r="II111" i="13"/>
  <c r="FW111" i="13"/>
  <c r="DK111" i="13"/>
  <c r="AY111" i="13"/>
  <c r="PX110" i="13"/>
  <c r="NL110" i="13"/>
  <c r="KZ110" i="13"/>
  <c r="IN110" i="13"/>
  <c r="GB110" i="13"/>
  <c r="DP110" i="13"/>
  <c r="BD110" i="13"/>
  <c r="QC109" i="13"/>
  <c r="NQ109" i="13"/>
  <c r="JA119" i="13"/>
  <c r="DB118" i="13"/>
  <c r="KQ117" i="13"/>
  <c r="AU117" i="13"/>
  <c r="LG116" i="13"/>
  <c r="HI116" i="13"/>
  <c r="DK116" i="13"/>
  <c r="L116" i="13"/>
  <c r="MY115" i="13"/>
  <c r="JL115" i="13"/>
  <c r="GN115" i="13"/>
  <c r="EB115" i="13"/>
  <c r="BP115" i="13"/>
  <c r="D115" i="13"/>
  <c r="OC114" i="13"/>
  <c r="LQ114" i="13"/>
  <c r="JE114" i="13"/>
  <c r="GS114" i="13"/>
  <c r="EG114" i="13"/>
  <c r="BU114" i="13"/>
  <c r="I114" i="13"/>
  <c r="OH113" i="13"/>
  <c r="LV113" i="13"/>
  <c r="JJ113" i="13"/>
  <c r="GX113" i="13"/>
  <c r="NI119" i="13"/>
  <c r="EE118" i="13"/>
  <c r="LT117" i="13"/>
  <c r="BX117" i="13"/>
  <c r="LY116" i="13"/>
  <c r="HT116" i="13"/>
  <c r="DV116" i="13"/>
  <c r="W116" i="13"/>
  <c r="NJ115" i="13"/>
  <c r="JU115" i="13"/>
  <c r="GU115" i="13"/>
  <c r="EI115" i="13"/>
  <c r="BW115" i="13"/>
  <c r="K115" i="13"/>
  <c r="OJ114" i="13"/>
  <c r="LX114" i="13"/>
  <c r="JL114" i="13"/>
  <c r="GZ114" i="13"/>
  <c r="EN114" i="13"/>
  <c r="CB114" i="13"/>
  <c r="P114" i="13"/>
  <c r="OO113" i="13"/>
  <c r="MC113" i="13"/>
  <c r="JQ113" i="13"/>
  <c r="HE113" i="13"/>
  <c r="ES113" i="13"/>
  <c r="CG113" i="13"/>
  <c r="U113" i="13"/>
  <c r="LK112" i="13"/>
  <c r="EA112" i="13"/>
  <c r="PQ111" i="13"/>
  <c r="NE111" i="13"/>
  <c r="KS111" i="13"/>
  <c r="IG111" i="13"/>
  <c r="FU111" i="13"/>
  <c r="DI111" i="13"/>
  <c r="AW111" i="13"/>
  <c r="PV110" i="13"/>
  <c r="NJ110" i="13"/>
  <c r="KX110" i="13"/>
  <c r="IL110" i="13"/>
  <c r="FZ110" i="13"/>
  <c r="DN110" i="13"/>
  <c r="BB110" i="13"/>
  <c r="QA109" i="13"/>
  <c r="OG118" i="13"/>
  <c r="LV123" i="13"/>
  <c r="NA119" i="13"/>
  <c r="AK119" i="13"/>
  <c r="LH118" i="13"/>
  <c r="GH118" i="13"/>
  <c r="BJ118" i="13"/>
  <c r="NW117" i="13"/>
  <c r="IY117" i="13"/>
  <c r="EA117" i="13"/>
  <c r="C117" i="13"/>
  <c r="LP116" i="13"/>
  <c r="GR116" i="13"/>
  <c r="BT116" i="13"/>
  <c r="OG115" i="13"/>
  <c r="JI115" i="13"/>
  <c r="KV121" i="13"/>
  <c r="DQ120" i="13"/>
  <c r="IA119" i="13"/>
  <c r="V119" i="13"/>
  <c r="KX118" i="13"/>
  <c r="FY118" i="13"/>
  <c r="BA118" i="13"/>
  <c r="NN117" i="13"/>
  <c r="IP117" i="13"/>
  <c r="DR117" i="13"/>
  <c r="QE116" i="13"/>
  <c r="IG124" i="13"/>
  <c r="PV120" i="13"/>
  <c r="OC119" i="13"/>
  <c r="ES119" i="13"/>
  <c r="ON118" i="13"/>
  <c r="IZ118" i="13"/>
  <c r="EB118" i="13"/>
  <c r="D118" i="13"/>
  <c r="LQ117" i="13"/>
  <c r="GS117" i="13"/>
  <c r="BU117" i="13"/>
  <c r="OH116" i="13"/>
  <c r="EQ122" i="13"/>
  <c r="IG120" i="13"/>
  <c r="KH119" i="13"/>
  <c r="BR119" i="13"/>
  <c r="MF118" i="13"/>
  <c r="HC118" i="13"/>
  <c r="CE118" i="13"/>
  <c r="OR117" i="13"/>
  <c r="JT117" i="13"/>
  <c r="EV117" i="13"/>
  <c r="X117" i="13"/>
  <c r="MK116" i="13"/>
  <c r="HM116" i="13"/>
  <c r="CO116" i="13"/>
  <c r="PB115" i="13"/>
  <c r="KD115" i="13"/>
  <c r="DK122" i="13"/>
  <c r="HY120" i="13"/>
  <c r="KE119" i="13"/>
  <c r="BO119" i="13"/>
  <c r="MD118" i="13"/>
  <c r="HA118" i="13"/>
  <c r="CC118" i="13"/>
  <c r="OP117" i="13"/>
  <c r="JR117" i="13"/>
  <c r="ET117" i="13"/>
  <c r="BJ117" i="13"/>
  <c r="OO119" i="13"/>
  <c r="AU118" i="13"/>
  <c r="ER117" i="13"/>
  <c r="MB116" i="13"/>
  <c r="GK116" i="13"/>
  <c r="AZ116" i="13"/>
  <c r="NM115" i="13"/>
  <c r="IR115" i="13"/>
  <c r="FA115" i="13"/>
  <c r="BY115" i="13"/>
  <c r="PZ114" i="13"/>
  <c r="MP114" i="13"/>
  <c r="JN114" i="13"/>
  <c r="GT114" i="13"/>
  <c r="EH114" i="13"/>
  <c r="BV114" i="13"/>
  <c r="J114" i="13"/>
  <c r="OI113" i="13"/>
  <c r="LW113" i="13"/>
  <c r="JK113" i="13"/>
  <c r="GY113" i="13"/>
  <c r="EM113" i="13"/>
  <c r="CA113" i="13"/>
  <c r="O113" i="13"/>
  <c r="KS112" i="13"/>
  <c r="DI112" i="13"/>
  <c r="PK111" i="13"/>
  <c r="MY111" i="13"/>
  <c r="KM111" i="13"/>
  <c r="IA111" i="13"/>
  <c r="FO111" i="13"/>
  <c r="DC111" i="13"/>
  <c r="AQ111" i="13"/>
  <c r="PP110" i="13"/>
  <c r="ND110" i="13"/>
  <c r="KR110" i="13"/>
  <c r="IF110" i="13"/>
  <c r="FT110" i="13"/>
  <c r="DH110" i="13"/>
  <c r="AV110" i="13"/>
  <c r="PU109" i="13"/>
  <c r="NI109" i="13"/>
  <c r="EO119" i="13"/>
  <c r="BV118" i="13"/>
  <c r="NC118" i="13"/>
  <c r="LK122" i="13"/>
  <c r="LE119" i="13"/>
  <c r="W119" i="13"/>
  <c r="KY118" i="13"/>
  <c r="FZ118" i="13"/>
  <c r="BB118" i="13"/>
  <c r="NO117" i="13"/>
  <c r="IQ117" i="13"/>
  <c r="DS117" i="13"/>
  <c r="QF116" i="13"/>
  <c r="LH116" i="13"/>
  <c r="GJ116" i="13"/>
  <c r="BL116" i="13"/>
  <c r="NY115" i="13"/>
  <c r="JA115" i="13"/>
  <c r="IJ121" i="13"/>
  <c r="CK120" i="13"/>
  <c r="HK119" i="13"/>
  <c r="I119" i="13"/>
  <c r="KO118" i="13"/>
  <c r="FQ118" i="13"/>
  <c r="AS118" i="13"/>
  <c r="NF117" i="13"/>
  <c r="IH117" i="13"/>
  <c r="DJ117" i="13"/>
  <c r="PW116" i="13"/>
  <c r="I124" i="13"/>
  <c r="OP120" i="13"/>
  <c r="NM119" i="13"/>
  <c r="EE119" i="13"/>
  <c r="OD118" i="13"/>
  <c r="IR118" i="13"/>
  <c r="DT118" i="13"/>
  <c r="QG117" i="13"/>
  <c r="LI117" i="13"/>
  <c r="GK117" i="13"/>
  <c r="BM117" i="13"/>
  <c r="NZ116" i="13"/>
  <c r="AE122" i="13"/>
  <c r="HA120" i="13"/>
  <c r="JR119" i="13"/>
  <c r="BE119" i="13"/>
  <c r="LW118" i="13"/>
  <c r="GU118" i="13"/>
  <c r="BW118" i="13"/>
  <c r="OJ117" i="13"/>
  <c r="JL117" i="13"/>
  <c r="EN117" i="13"/>
  <c r="P117" i="13"/>
  <c r="MC116" i="13"/>
  <c r="HE116" i="13"/>
  <c r="CG116" i="13"/>
  <c r="OT115" i="13"/>
  <c r="JV115" i="13"/>
  <c r="O122" i="13"/>
  <c r="GS120" i="13"/>
  <c r="JO119" i="13"/>
  <c r="BB119" i="13"/>
  <c r="LU118" i="13"/>
  <c r="GS118" i="13"/>
  <c r="BU118" i="13"/>
  <c r="OH117" i="13"/>
  <c r="JJ117" i="13"/>
  <c r="EL117" i="13"/>
  <c r="BB117" i="13"/>
  <c r="JQ119" i="13"/>
  <c r="O118" i="13"/>
  <c r="DL117" i="13"/>
  <c r="LI116" i="13"/>
  <c r="FX116" i="13"/>
  <c r="AM116" i="13"/>
  <c r="MZ115" i="13"/>
  <c r="IG115" i="13"/>
  <c r="ES115" i="13"/>
  <c r="BQ115" i="13"/>
  <c r="PR114" i="13"/>
  <c r="MH114" i="13"/>
  <c r="JF114" i="13"/>
  <c r="GL114" i="13"/>
  <c r="DZ114" i="13"/>
  <c r="BN114" i="13"/>
  <c r="B114" i="13"/>
  <c r="OA113" i="13"/>
  <c r="LO113" i="13"/>
  <c r="JC113" i="13"/>
  <c r="GQ113" i="13"/>
  <c r="EE113" i="13"/>
  <c r="BS113" i="13"/>
  <c r="G113" i="13"/>
  <c r="JU112" i="13"/>
  <c r="CK112" i="13"/>
  <c r="PC111" i="13"/>
  <c r="MQ111" i="13"/>
  <c r="KE111" i="13"/>
  <c r="HS111" i="13"/>
  <c r="FG111" i="13"/>
  <c r="CU111" i="13"/>
  <c r="AI111" i="13"/>
  <c r="PH110" i="13"/>
  <c r="MV110" i="13"/>
  <c r="KJ110" i="13"/>
  <c r="HX110" i="13"/>
  <c r="FL110" i="13"/>
  <c r="CZ110" i="13"/>
  <c r="AN110" i="13"/>
  <c r="PM109" i="13"/>
  <c r="NA109" i="13"/>
  <c r="AQ119" i="13"/>
  <c r="AP118" i="13"/>
  <c r="IE117" i="13"/>
  <c r="QB116" i="13"/>
  <c r="KH116" i="13"/>
  <c r="GI116" i="13"/>
  <c r="CK116" i="13"/>
  <c r="PX115" i="13"/>
  <c r="LY115" i="13"/>
  <c r="IQ115" i="13"/>
  <c r="FX115" i="13"/>
  <c r="DL115" i="13"/>
  <c r="AZ115" i="13"/>
  <c r="PY114" i="13"/>
  <c r="NM114" i="13"/>
  <c r="LA114" i="13"/>
  <c r="IO114" i="13"/>
  <c r="GC114" i="13"/>
  <c r="DQ114" i="13"/>
  <c r="BE114" i="13"/>
  <c r="QD113" i="13"/>
  <c r="NR113" i="13"/>
  <c r="LF113" i="13"/>
  <c r="IT113" i="13"/>
  <c r="GH113" i="13"/>
  <c r="EC119" i="13"/>
  <c r="BS118" i="13"/>
  <c r="JH117" i="13"/>
  <c r="L117" i="13"/>
  <c r="KS116" i="13"/>
  <c r="GU116" i="13"/>
  <c r="CV116" i="13"/>
  <c r="QI115" i="13"/>
  <c r="MJ115" i="13"/>
  <c r="IZ115" i="13"/>
  <c r="GE115" i="13"/>
  <c r="DS115" i="13"/>
  <c r="BG115" i="13"/>
  <c r="QF114" i="13"/>
  <c r="NT114" i="13"/>
  <c r="LH114" i="13"/>
  <c r="IV114" i="13"/>
  <c r="GJ114" i="13"/>
  <c r="DX114" i="13"/>
  <c r="BL114" i="13"/>
  <c r="QK113" i="13"/>
  <c r="NY113" i="13"/>
  <c r="LM113" i="13"/>
  <c r="JA113" i="13"/>
  <c r="GO113" i="13"/>
  <c r="EC113" i="13"/>
  <c r="BQ113" i="13"/>
  <c r="E113" i="13"/>
  <c r="JO112" i="13"/>
  <c r="CE112" i="13"/>
  <c r="PA111" i="13"/>
  <c r="MO111" i="13"/>
  <c r="KC111" i="13"/>
  <c r="HQ111" i="13"/>
  <c r="FE111" i="13"/>
  <c r="CS111" i="13"/>
  <c r="AG111" i="13"/>
  <c r="PF110" i="13"/>
  <c r="MT110" i="13"/>
  <c r="KH110" i="13"/>
  <c r="HV110" i="13"/>
  <c r="FJ110" i="13"/>
  <c r="CX110" i="13"/>
  <c r="AL110" i="13"/>
  <c r="PK109" i="13"/>
  <c r="IQ123" i="13"/>
  <c r="NP118" i="13"/>
  <c r="B118" i="13"/>
  <c r="GQ117" i="13"/>
  <c r="PC116" i="13"/>
  <c r="JR116" i="13"/>
  <c r="FS116" i="13"/>
  <c r="BU116" i="13"/>
  <c r="PH115" i="13"/>
  <c r="LK115" i="13"/>
  <c r="ID115" i="13"/>
  <c r="FN115" i="13"/>
  <c r="DB115" i="13"/>
  <c r="AP115" i="13"/>
  <c r="PO114" i="13"/>
  <c r="NC114" i="13"/>
  <c r="KQ114" i="13"/>
  <c r="IE114" i="13"/>
  <c r="FS114" i="13"/>
  <c r="DG114" i="13"/>
  <c r="AU114" i="13"/>
  <c r="PT113" i="13"/>
  <c r="NH113" i="13"/>
  <c r="KV113" i="13"/>
  <c r="IJ113" i="13"/>
  <c r="FX113" i="13"/>
  <c r="QB118" i="13"/>
  <c r="Z118" i="13"/>
  <c r="HO117" i="13"/>
  <c r="PS116" i="13"/>
  <c r="KA116" i="13"/>
  <c r="GC116" i="13"/>
  <c r="CE116" i="13"/>
  <c r="PQ115" i="13"/>
  <c r="LS115" i="13"/>
  <c r="IL115" i="13"/>
  <c r="FT115" i="13"/>
  <c r="DH115" i="13"/>
  <c r="AV115" i="13"/>
  <c r="PU114" i="13"/>
  <c r="NI114" i="13"/>
  <c r="KW114" i="13"/>
  <c r="IK114" i="13"/>
  <c r="FY114" i="13"/>
  <c r="DM114" i="13"/>
  <c r="BA114" i="13"/>
  <c r="PZ113" i="13"/>
  <c r="NN113" i="13"/>
  <c r="LB113" i="13"/>
  <c r="IP113" i="13"/>
  <c r="GD113" i="13"/>
  <c r="DR113" i="13"/>
  <c r="BF113" i="13"/>
  <c r="PR112" i="13"/>
  <c r="IH112" i="13"/>
  <c r="AX112" i="13"/>
  <c r="OP111" i="13"/>
  <c r="KG119" i="13"/>
  <c r="DJ118" i="13"/>
  <c r="KY117" i="13"/>
  <c r="BC117" i="13"/>
  <c r="LK116" i="13"/>
  <c r="HL116" i="13"/>
  <c r="DN116" i="13"/>
  <c r="O116" i="13"/>
  <c r="NB115" i="13"/>
  <c r="JO115" i="13"/>
  <c r="GP115" i="13"/>
  <c r="ED115" i="13"/>
  <c r="BR115" i="13"/>
  <c r="F115" i="13"/>
  <c r="OE114" i="13"/>
  <c r="LS114" i="13"/>
  <c r="JG114" i="13"/>
  <c r="GU114" i="13"/>
  <c r="EI114" i="13"/>
  <c r="BW114" i="13"/>
  <c r="K114" i="13"/>
  <c r="LJ118" i="13"/>
  <c r="LD121" i="13"/>
  <c r="IC119" i="13"/>
  <c r="QI118" i="13"/>
  <c r="KH118" i="13"/>
  <c r="FJ118" i="13"/>
  <c r="AL118" i="13"/>
  <c r="MY117" i="13"/>
  <c r="IA117" i="13"/>
  <c r="DC117" i="13"/>
  <c r="PP116" i="13"/>
  <c r="KR116" i="13"/>
  <c r="FT116" i="13"/>
  <c r="AV116" i="13"/>
  <c r="NI115" i="13"/>
  <c r="IK115" i="13"/>
  <c r="DL121" i="13"/>
  <c r="Y120" i="13"/>
  <c r="GG119" i="13"/>
  <c r="PU118" i="13"/>
  <c r="JY118" i="13"/>
  <c r="FA118" i="13"/>
  <c r="AC118" i="13"/>
  <c r="MP117" i="13"/>
  <c r="HR117" i="13"/>
  <c r="CT117" i="13"/>
  <c r="PG116" i="13"/>
  <c r="DS123" i="13"/>
  <c r="MD120" i="13"/>
  <c r="MG119" i="13"/>
  <c r="DF119" i="13"/>
  <c r="NI118" i="13"/>
  <c r="IB118" i="13"/>
  <c r="DD118" i="13"/>
  <c r="PQ117" i="13"/>
  <c r="KS117" i="13"/>
  <c r="FU117" i="13"/>
  <c r="AW117" i="13"/>
  <c r="NJ116" i="13"/>
  <c r="MR121" i="13"/>
  <c r="EO120" i="13"/>
  <c r="IL119" i="13"/>
  <c r="AE119" i="13"/>
  <c r="LE118" i="13"/>
  <c r="GE118" i="13"/>
  <c r="BG118" i="13"/>
  <c r="NT117" i="13"/>
  <c r="IV117" i="13"/>
  <c r="DX117" i="13"/>
  <c r="QK116" i="13"/>
  <c r="LM116" i="13"/>
  <c r="GO116" i="13"/>
  <c r="BQ116" i="13"/>
  <c r="OD115" i="13"/>
  <c r="JF115" i="13"/>
  <c r="MB121" i="13"/>
  <c r="EG120" i="13"/>
  <c r="II119" i="13"/>
  <c r="AC119" i="13"/>
  <c r="LC118" i="13"/>
  <c r="GC118" i="13"/>
  <c r="BE118" i="13"/>
  <c r="NR117" i="13"/>
  <c r="IT117" i="13"/>
  <c r="DV117" i="13"/>
  <c r="AT117" i="13"/>
  <c r="BC119" i="13"/>
  <c r="ON117" i="13"/>
  <c r="CF117" i="13"/>
  <c r="KI116" i="13"/>
  <c r="EY116" i="13"/>
  <c r="AA116" i="13"/>
  <c r="MA115" i="13"/>
  <c r="HM115" i="13"/>
  <c r="EK115" i="13"/>
  <c r="BA115" i="13"/>
  <c r="PB114" i="13"/>
  <c r="LZ114" i="13"/>
  <c r="IP114" i="13"/>
  <c r="GD114" i="13"/>
  <c r="DR114" i="13"/>
  <c r="BF114" i="13"/>
  <c r="QE113" i="13"/>
  <c r="NS113" i="13"/>
  <c r="LG113" i="13"/>
  <c r="IU113" i="13"/>
  <c r="GI113" i="13"/>
  <c r="DW113" i="13"/>
  <c r="BK113" i="13"/>
  <c r="QG112" i="13"/>
  <c r="IW112" i="13"/>
  <c r="BM112" i="13"/>
  <c r="OU111" i="13"/>
  <c r="MI111" i="13"/>
  <c r="JW111" i="13"/>
  <c r="HK111" i="13"/>
  <c r="EY111" i="13"/>
  <c r="CM111" i="13"/>
  <c r="AA111" i="13"/>
  <c r="OZ110" i="13"/>
  <c r="MN110" i="13"/>
  <c r="KB110" i="13"/>
  <c r="HP110" i="13"/>
  <c r="FD110" i="13"/>
  <c r="CR110" i="13"/>
  <c r="AF110" i="13"/>
  <c r="PE109" i="13"/>
  <c r="FD124" i="13"/>
  <c r="OL118" i="13"/>
  <c r="J118" i="13"/>
  <c r="GY117" i="13"/>
  <c r="PI116" i="13"/>
  <c r="JU116" i="13"/>
  <c r="FW116" i="13"/>
  <c r="BX116" i="13"/>
  <c r="PK115" i="13"/>
  <c r="LN115" i="13"/>
  <c r="IF115" i="13"/>
  <c r="FP115" i="13"/>
  <c r="DD115" i="13"/>
  <c r="AR115" i="13"/>
  <c r="PQ114" i="13"/>
  <c r="NE114" i="13"/>
  <c r="KS114" i="13"/>
  <c r="IG114" i="13"/>
  <c r="FU114" i="13"/>
  <c r="DI114" i="13"/>
  <c r="AW114" i="13"/>
  <c r="PV113" i="13"/>
  <c r="NJ113" i="13"/>
  <c r="KX113" i="13"/>
  <c r="IL113" i="13"/>
  <c r="FZ113" i="13"/>
  <c r="AD119" i="13"/>
  <c r="AM118" i="13"/>
  <c r="IB117" i="13"/>
  <c r="QA116" i="13"/>
  <c r="KF116" i="13"/>
  <c r="GH116" i="13"/>
  <c r="CI116" i="13"/>
  <c r="PV115" i="13"/>
  <c r="LX115" i="13"/>
  <c r="IO115" i="13"/>
  <c r="FW115" i="13"/>
  <c r="DK115" i="13"/>
  <c r="AY115" i="13"/>
  <c r="PX114" i="13"/>
  <c r="NL114" i="13"/>
  <c r="KZ114" i="13"/>
  <c r="IN114" i="13"/>
  <c r="GB114" i="13"/>
  <c r="DP114" i="13"/>
  <c r="BD114" i="13"/>
  <c r="QC113" i="13"/>
  <c r="NQ113" i="13"/>
  <c r="LE113" i="13"/>
  <c r="IS113" i="13"/>
  <c r="GG113" i="13"/>
  <c r="DU113" i="13"/>
  <c r="BI113" i="13"/>
  <c r="QA112" i="13"/>
  <c r="IQ112" i="13"/>
  <c r="BG112" i="13"/>
  <c r="OS111" i="13"/>
  <c r="MG111" i="13"/>
  <c r="JU111" i="13"/>
  <c r="HI111" i="13"/>
  <c r="EW111" i="13"/>
  <c r="CK111" i="13"/>
  <c r="Y111" i="13"/>
  <c r="OX110" i="13"/>
  <c r="ML110" i="13"/>
  <c r="JZ110" i="13"/>
  <c r="HN110" i="13"/>
  <c r="FB110" i="13"/>
  <c r="CP110" i="13"/>
  <c r="AD110" i="13"/>
  <c r="PC109" i="13"/>
  <c r="KI118" i="13"/>
  <c r="DT121" i="13"/>
  <c r="GH119" i="13"/>
  <c r="PV118" i="13"/>
  <c r="JZ118" i="13"/>
  <c r="FB118" i="13"/>
  <c r="AD118" i="13"/>
  <c r="MQ117" i="13"/>
  <c r="HS117" i="13"/>
  <c r="CU117" i="13"/>
  <c r="PH116" i="13"/>
  <c r="KJ116" i="13"/>
  <c r="FL116" i="13"/>
  <c r="AN116" i="13"/>
  <c r="NA115" i="13"/>
  <c r="IC115" i="13"/>
  <c r="AZ121" i="13"/>
  <c r="QD119" i="13"/>
  <c r="FS119" i="13"/>
  <c r="PK118" i="13"/>
  <c r="JQ118" i="13"/>
  <c r="ES118" i="13"/>
  <c r="U118" i="13"/>
  <c r="MH117" i="13"/>
  <c r="HJ117" i="13"/>
  <c r="CL117" i="13"/>
  <c r="OY116" i="13"/>
  <c r="PC122" i="13"/>
  <c r="KX120" i="13"/>
  <c r="LQ119" i="13"/>
  <c r="CS119" i="13"/>
  <c r="MZ118" i="13"/>
  <c r="HT118" i="13"/>
  <c r="CV118" i="13"/>
  <c r="PI117" i="13"/>
  <c r="KK117" i="13"/>
  <c r="FM117" i="13"/>
  <c r="AO117" i="13"/>
  <c r="NB116" i="13"/>
  <c r="KF121" i="13"/>
  <c r="DI120" i="13"/>
  <c r="HV119" i="13"/>
  <c r="S119" i="13"/>
  <c r="KV118" i="13"/>
  <c r="FW118" i="13"/>
  <c r="AY118" i="13"/>
  <c r="NL117" i="13"/>
  <c r="IN117" i="13"/>
  <c r="DP117" i="13"/>
  <c r="QC116" i="13"/>
  <c r="LE116" i="13"/>
  <c r="GG116" i="13"/>
  <c r="BI116" i="13"/>
  <c r="NV115" i="13"/>
  <c r="IX115" i="13"/>
  <c r="JP121" i="13"/>
  <c r="DA120" i="13"/>
  <c r="HS119" i="13"/>
  <c r="O119" i="13"/>
  <c r="KT118" i="13"/>
  <c r="FU118" i="13"/>
  <c r="AW118" i="13"/>
  <c r="NJ117" i="13"/>
  <c r="IL117" i="13"/>
  <c r="DN117" i="13"/>
  <c r="AL117" i="13"/>
  <c r="OV118" i="13"/>
  <c r="NH117" i="13"/>
  <c r="AZ117" i="13"/>
  <c r="JW116" i="13"/>
  <c r="EL116" i="13"/>
  <c r="N116" i="13"/>
  <c r="LO115" i="13"/>
  <c r="HE115" i="13"/>
  <c r="EC115" i="13"/>
  <c r="AS115" i="13"/>
  <c r="OT114" i="13"/>
  <c r="LR114" i="13"/>
  <c r="IH114" i="13"/>
  <c r="FV114" i="13"/>
  <c r="DJ114" i="13"/>
  <c r="AX114" i="13"/>
  <c r="PW113" i="13"/>
  <c r="NK113" i="13"/>
  <c r="KY113" i="13"/>
  <c r="IM113" i="13"/>
  <c r="GA113" i="13"/>
  <c r="DO113" i="13"/>
  <c r="BC113" i="13"/>
  <c r="PI112" i="13"/>
  <c r="HY112" i="13"/>
  <c r="AO112" i="13"/>
  <c r="OM111" i="13"/>
  <c r="MA111" i="13"/>
  <c r="JO111" i="13"/>
  <c r="HC111" i="13"/>
  <c r="EQ111" i="13"/>
  <c r="CE111" i="13"/>
  <c r="S111" i="13"/>
  <c r="OR110" i="13"/>
  <c r="MF110" i="13"/>
  <c r="JT110" i="13"/>
  <c r="HH110" i="13"/>
  <c r="EV110" i="13"/>
  <c r="CJ110" i="13"/>
  <c r="X110" i="13"/>
  <c r="OW109" i="13"/>
  <c r="OV121" i="13"/>
  <c r="LM118" i="13"/>
  <c r="PO117" i="13"/>
  <c r="HW118" i="13"/>
  <c r="JZ120" i="13"/>
  <c r="DV119" i="13"/>
  <c r="NV118" i="13"/>
  <c r="IL118" i="13"/>
  <c r="DN118" i="13"/>
  <c r="QA117" i="13"/>
  <c r="LC117" i="13"/>
  <c r="GE117" i="13"/>
  <c r="BG117" i="13"/>
  <c r="NT116" i="13"/>
  <c r="IV116" i="13"/>
  <c r="DX116" i="13"/>
  <c r="QK115" i="13"/>
  <c r="LM115" i="13"/>
  <c r="EL123" i="13"/>
  <c r="MG120" i="13"/>
  <c r="MI119" i="13"/>
  <c r="DG119" i="13"/>
  <c r="NJ118" i="13"/>
  <c r="IC118" i="13"/>
  <c r="DE118" i="13"/>
  <c r="PR117" i="13"/>
  <c r="KT117" i="13"/>
  <c r="FV117" i="13"/>
  <c r="AX117" i="13"/>
  <c r="NK116" i="13"/>
  <c r="MZ121" i="13"/>
  <c r="ET120" i="13"/>
  <c r="IO119" i="13"/>
  <c r="AG119" i="13"/>
  <c r="LF118" i="13"/>
  <c r="GF118" i="13"/>
  <c r="BH118" i="13"/>
  <c r="NU117" i="13"/>
  <c r="IW117" i="13"/>
  <c r="DY117" i="13"/>
  <c r="A117" i="13"/>
  <c r="LN116" i="13"/>
  <c r="L121" i="13"/>
  <c r="OP119" i="13"/>
  <c r="FC119" i="13"/>
  <c r="OW118" i="13"/>
  <c r="JG118" i="13"/>
  <c r="EI118" i="13"/>
  <c r="K118" i="13"/>
  <c r="LX117" i="13"/>
  <c r="GZ117" i="13"/>
  <c r="CB117" i="13"/>
  <c r="OO116" i="13"/>
  <c r="JQ116" i="13"/>
  <c r="ES116" i="13"/>
  <c r="U116" i="13"/>
  <c r="MH115" i="13"/>
  <c r="CZ128" i="13"/>
  <c r="D121" i="13"/>
  <c r="OM119" i="13"/>
  <c r="FA119" i="13"/>
  <c r="OU118" i="13"/>
  <c r="JE118" i="13"/>
  <c r="EG118" i="13"/>
  <c r="I118" i="13"/>
  <c r="LV117" i="13"/>
  <c r="GX117" i="13"/>
  <c r="CX117" i="13"/>
  <c r="N117" i="13"/>
  <c r="GT118" i="13"/>
  <c r="KV117" i="13"/>
  <c r="PK116" i="13"/>
  <c r="IJ116" i="13"/>
  <c r="DL116" i="13"/>
  <c r="PL115" i="13"/>
  <c r="KI115" i="13"/>
  <c r="GO115" i="13"/>
  <c r="DE115" i="13"/>
  <c r="U115" i="13"/>
  <c r="OD114" i="13"/>
  <c r="KT114" i="13"/>
  <c r="HR114" i="13"/>
  <c r="FF114" i="13"/>
  <c r="CT114" i="13"/>
  <c r="AH114" i="13"/>
  <c r="PG113" i="13"/>
  <c r="MU113" i="13"/>
  <c r="KI113" i="13"/>
  <c r="HW113" i="13"/>
  <c r="FK113" i="13"/>
  <c r="CY113" i="13"/>
  <c r="AM113" i="13"/>
  <c r="NM112" i="13"/>
  <c r="GC112" i="13"/>
  <c r="QI111" i="13"/>
  <c r="NW111" i="13"/>
  <c r="LK111" i="13"/>
  <c r="IY111" i="13"/>
  <c r="GM111" i="13"/>
  <c r="EA111" i="13"/>
  <c r="BO111" i="13"/>
  <c r="C111" i="13"/>
  <c r="OB110" i="13"/>
  <c r="LP110" i="13"/>
  <c r="JD110" i="13"/>
  <c r="GR110" i="13"/>
  <c r="EF110" i="13"/>
  <c r="BT110" i="13"/>
  <c r="H110" i="13"/>
  <c r="OG109" i="13"/>
  <c r="FR120" i="13"/>
  <c r="GL118" i="13"/>
  <c r="NC117" i="13"/>
  <c r="DG117" i="13"/>
  <c r="MW116" i="13"/>
  <c r="II116" i="13"/>
  <c r="EJ116" i="13"/>
  <c r="AL116" i="13"/>
  <c r="NX115" i="13"/>
  <c r="KH115" i="13"/>
  <c r="HD115" i="13"/>
  <c r="ER115" i="13"/>
  <c r="CF115" i="13"/>
  <c r="T115" i="13"/>
  <c r="OS114" i="13"/>
  <c r="MG114" i="13"/>
  <c r="JU114" i="13"/>
  <c r="HI114" i="13"/>
  <c r="EW114" i="13"/>
  <c r="CK114" i="13"/>
  <c r="Y114" i="13"/>
  <c r="OX113" i="13"/>
  <c r="ML113" i="13"/>
  <c r="JZ113" i="13"/>
  <c r="HN113" i="13"/>
  <c r="OH120" i="13"/>
  <c r="IP118" i="13"/>
  <c r="OF117" i="13"/>
  <c r="EJ117" i="13"/>
  <c r="NO116" i="13"/>
  <c r="IT116" i="13"/>
  <c r="EU116" i="13"/>
  <c r="AW116" i="13"/>
  <c r="OJ115" i="13"/>
  <c r="KQ115" i="13"/>
  <c r="HK115" i="13"/>
  <c r="EY115" i="13"/>
  <c r="CM115" i="13"/>
  <c r="AA115" i="13"/>
  <c r="OZ114" i="13"/>
  <c r="MN114" i="13"/>
  <c r="KB114" i="13"/>
  <c r="HP114" i="13"/>
  <c r="FD114" i="13"/>
  <c r="CR114" i="13"/>
  <c r="AF114" i="13"/>
  <c r="PE113" i="13"/>
  <c r="MS113" i="13"/>
  <c r="KG113" i="13"/>
  <c r="HU113" i="13"/>
  <c r="FI113" i="13"/>
  <c r="CW113" i="13"/>
  <c r="AK113" i="13"/>
  <c r="NG112" i="13"/>
  <c r="FW112" i="13"/>
  <c r="QG111" i="13"/>
  <c r="NU111" i="13"/>
  <c r="LI111" i="13"/>
  <c r="IW111" i="13"/>
  <c r="GK111" i="13"/>
  <c r="DY111" i="13"/>
  <c r="BM111" i="13"/>
  <c r="A111" i="13"/>
  <c r="NZ110" i="13"/>
  <c r="LN110" i="13"/>
  <c r="JB110" i="13"/>
  <c r="GP110" i="13"/>
  <c r="ED110" i="13"/>
  <c r="BR110" i="13"/>
  <c r="F110" i="13"/>
  <c r="IU118" i="13"/>
  <c r="GM117" i="13"/>
  <c r="NM120" i="13"/>
  <c r="GD117" i="13"/>
  <c r="GN118" i="13"/>
  <c r="PV119" i="13"/>
  <c r="CJ117" i="13"/>
  <c r="PN119" i="13"/>
  <c r="DF117" i="13"/>
  <c r="KS115" i="13"/>
  <c r="DB114" i="13"/>
  <c r="AU113" i="13"/>
  <c r="EI111" i="13"/>
  <c r="CB110" i="13"/>
  <c r="EM117" i="13"/>
  <c r="FJ116" i="13"/>
  <c r="ML115" i="13"/>
  <c r="EZ115" i="13"/>
  <c r="PI114" i="13"/>
  <c r="IW114" i="13"/>
  <c r="CS114" i="13"/>
  <c r="NB113" i="13"/>
  <c r="GP113" i="13"/>
  <c r="PL117" i="13"/>
  <c r="JS116" i="13"/>
  <c r="K116" i="13"/>
  <c r="HT115" i="13"/>
  <c r="AQ115" i="13"/>
  <c r="LP114" i="13"/>
  <c r="FL114" i="13"/>
  <c r="PU113" i="13"/>
  <c r="JI113" i="13"/>
  <c r="DE113" i="13"/>
  <c r="HS112" i="13"/>
  <c r="MW111" i="13"/>
  <c r="GS111" i="13"/>
  <c r="Q111" i="13"/>
  <c r="KP110" i="13"/>
  <c r="EL110" i="13"/>
  <c r="OU109" i="13"/>
  <c r="MS119" i="13"/>
  <c r="AH118" i="13"/>
  <c r="EE117" i="13"/>
  <c r="LT116" i="13"/>
  <c r="GF116" i="13"/>
  <c r="AU116" i="13"/>
  <c r="NH115" i="13"/>
  <c r="IN115" i="13"/>
  <c r="EX115" i="13"/>
  <c r="BV115" i="13"/>
  <c r="PW114" i="13"/>
  <c r="MM114" i="13"/>
  <c r="JK114" i="13"/>
  <c r="GA114" i="13"/>
  <c r="CQ114" i="13"/>
  <c r="O114" i="13"/>
  <c r="NP113" i="13"/>
  <c r="KF113" i="13"/>
  <c r="HD113" i="13"/>
  <c r="CP119" i="13"/>
  <c r="OY117" i="13"/>
  <c r="CQ117" i="13"/>
  <c r="KN116" i="13"/>
  <c r="FC116" i="13"/>
  <c r="AE116" i="13"/>
  <c r="MF115" i="13"/>
  <c r="HP115" i="13"/>
  <c r="EN115" i="13"/>
  <c r="BD115" i="13"/>
  <c r="PE114" i="13"/>
  <c r="MC114" i="13"/>
  <c r="IS114" i="13"/>
  <c r="FI114" i="13"/>
  <c r="CG114" i="13"/>
  <c r="QH113" i="13"/>
  <c r="MX113" i="13"/>
  <c r="JV113" i="13"/>
  <c r="GL113" i="13"/>
  <c r="DB113" i="13"/>
  <c r="Z113" i="13"/>
  <c r="JF112" i="13"/>
  <c r="B112" i="13"/>
  <c r="EA122" i="13"/>
  <c r="EP118" i="13"/>
  <c r="IM117" i="13"/>
  <c r="OS116" i="13"/>
  <c r="HY116" i="13"/>
  <c r="CN116" i="13"/>
  <c r="PA115" i="13"/>
  <c r="JZ115" i="13"/>
  <c r="FZ115" i="13"/>
  <c r="CX115" i="13"/>
  <c r="N115" i="13"/>
  <c r="NO114" i="13"/>
  <c r="KM114" i="13"/>
  <c r="HC114" i="13"/>
  <c r="DS114" i="13"/>
  <c r="AQ114" i="13"/>
  <c r="PH113" i="13"/>
  <c r="MV113" i="13"/>
  <c r="KJ113" i="13"/>
  <c r="HX113" i="13"/>
  <c r="FL113" i="13"/>
  <c r="CZ113" i="13"/>
  <c r="AN113" i="13"/>
  <c r="NP112" i="13"/>
  <c r="GF112" i="13"/>
  <c r="QJ111" i="13"/>
  <c r="NX111" i="13"/>
  <c r="HJ118" i="13"/>
  <c r="IM116" i="13"/>
  <c r="KK115" i="13"/>
  <c r="W115" i="13"/>
  <c r="HL114" i="13"/>
  <c r="PA113" i="13"/>
  <c r="FM113" i="13"/>
  <c r="AO113" i="13"/>
  <c r="GI112" i="13"/>
  <c r="NY111" i="13"/>
  <c r="KH111" i="13"/>
  <c r="GZ111" i="13"/>
  <c r="DT111" i="13"/>
  <c r="AL111" i="13"/>
  <c r="OO110" i="13"/>
  <c r="LI110" i="13"/>
  <c r="IA110" i="13"/>
  <c r="ES110" i="13"/>
  <c r="BM110" i="13"/>
  <c r="PP109" i="13"/>
  <c r="MM109" i="13"/>
  <c r="KA109" i="13"/>
  <c r="HO109" i="13"/>
  <c r="FC109" i="13"/>
  <c r="CQ109" i="13"/>
  <c r="AE109" i="13"/>
  <c r="PD108" i="13"/>
  <c r="MR108" i="13"/>
  <c r="KF108" i="13"/>
  <c r="HT108" i="13"/>
  <c r="FH108" i="13"/>
  <c r="CV108" i="13"/>
  <c r="AJ108" i="13"/>
  <c r="PI107" i="13"/>
  <c r="BZ120" i="13"/>
  <c r="MO116" i="13"/>
  <c r="NT115" i="13"/>
  <c r="CC115" i="13"/>
  <c r="JR114" i="13"/>
  <c r="V114" i="13"/>
  <c r="HK113" i="13"/>
  <c r="BR113" i="13"/>
  <c r="JR112" i="13"/>
  <c r="PB111" i="13"/>
  <c r="LB111" i="13"/>
  <c r="HU111" i="13"/>
  <c r="EM111" i="13"/>
  <c r="BF111" i="13"/>
  <c r="PJ110" i="13"/>
  <c r="MB110" i="13"/>
  <c r="NR120" i="13"/>
  <c r="BO117" i="13"/>
  <c r="MY119" i="13"/>
  <c r="BF117" i="13"/>
  <c r="BP118" i="13"/>
  <c r="FQ119" i="13"/>
  <c r="OW116" i="13"/>
  <c r="FM119" i="13"/>
  <c r="V117" i="13"/>
  <c r="GW115" i="13"/>
  <c r="AP114" i="13"/>
  <c r="OK112" i="13"/>
  <c r="BW111" i="13"/>
  <c r="P110" i="13"/>
  <c r="O117" i="13"/>
  <c r="EW116" i="13"/>
  <c r="LC115" i="13"/>
  <c r="DT115" i="13"/>
  <c r="PA114" i="13"/>
  <c r="HY114" i="13"/>
  <c r="BM114" i="13"/>
  <c r="MT113" i="13"/>
  <c r="PE123" i="13"/>
  <c r="KN117" i="13"/>
  <c r="JG116" i="13"/>
  <c r="PI115" i="13"/>
  <c r="GM115" i="13"/>
  <c r="AI115" i="13"/>
  <c r="KR114" i="13"/>
  <c r="EF114" i="13"/>
  <c r="PM113" i="13"/>
  <c r="IK113" i="13"/>
  <c r="BY113" i="13"/>
  <c r="GU112" i="13"/>
  <c r="LY111" i="13"/>
  <c r="FM111" i="13"/>
  <c r="I111" i="13"/>
  <c r="JR110" i="13"/>
  <c r="DF110" i="13"/>
  <c r="OM109" i="13"/>
  <c r="DO119" i="13"/>
  <c r="PG117" i="13"/>
  <c r="CY117" i="13"/>
  <c r="KQ116" i="13"/>
  <c r="FG116" i="13"/>
  <c r="AI116" i="13"/>
  <c r="MI115" i="13"/>
  <c r="HS115" i="13"/>
  <c r="EP115" i="13"/>
  <c r="BF115" i="13"/>
  <c r="PG114" i="13"/>
  <c r="ME114" i="13"/>
  <c r="IU114" i="13"/>
  <c r="FK114" i="13"/>
  <c r="CI114" i="13"/>
  <c r="QJ113" i="13"/>
  <c r="MZ113" i="13"/>
  <c r="JX113" i="13"/>
  <c r="GN113" i="13"/>
  <c r="MX118" i="13"/>
  <c r="NS117" i="13"/>
  <c r="AE117" i="13"/>
  <c r="JO116" i="13"/>
  <c r="EQ116" i="13"/>
  <c r="F116" i="13"/>
  <c r="LH115" i="13"/>
  <c r="HH115" i="13"/>
  <c r="DX115" i="13"/>
  <c r="AN115" i="13"/>
  <c r="OW114" i="13"/>
  <c r="LM114" i="13"/>
  <c r="IC114" i="13"/>
  <c r="FA114" i="13"/>
  <c r="BQ114" i="13"/>
  <c r="PR113" i="13"/>
  <c r="MP113" i="13"/>
  <c r="JF113" i="13"/>
  <c r="FV113" i="13"/>
  <c r="CT113" i="13"/>
  <c r="J113" i="13"/>
  <c r="HJ112" i="13"/>
  <c r="QD111" i="13"/>
  <c r="ID120" i="13"/>
  <c r="CD118" i="13"/>
  <c r="HG117" i="13"/>
  <c r="MZ116" i="13"/>
  <c r="GY116" i="13"/>
  <c r="CA116" i="13"/>
  <c r="OB115" i="13"/>
  <c r="JD115" i="13"/>
  <c r="EI119" i="13"/>
  <c r="OB116" i="13"/>
  <c r="DU119" i="13"/>
  <c r="NS116" i="13"/>
  <c r="OC117" i="13"/>
  <c r="PH118" i="13"/>
  <c r="JY116" i="13"/>
  <c r="PE118" i="13"/>
  <c r="JF118" i="13"/>
  <c r="DM115" i="13"/>
  <c r="PO113" i="13"/>
  <c r="HA112" i="13"/>
  <c r="K111" i="13"/>
  <c r="OO109" i="13"/>
  <c r="OM116" i="13"/>
  <c r="CX116" i="13"/>
  <c r="KR115" i="13"/>
  <c r="CV115" i="13"/>
  <c r="NU114" i="13"/>
  <c r="HQ114" i="13"/>
  <c r="AO114" i="13"/>
  <c r="LN113" i="13"/>
  <c r="MJ121" i="13"/>
  <c r="GV117" i="13"/>
  <c r="HG116" i="13"/>
  <c r="OV115" i="13"/>
  <c r="FO115" i="13"/>
  <c r="C115" i="13"/>
  <c r="KJ114" i="13"/>
  <c r="DH114" i="13"/>
  <c r="OG113" i="13"/>
  <c r="IC113" i="13"/>
  <c r="BA113" i="13"/>
  <c r="DC112" i="13"/>
  <c r="LQ111" i="13"/>
  <c r="EO111" i="13"/>
  <c r="PN110" i="13"/>
  <c r="JJ110" i="13"/>
  <c r="CH110" i="13"/>
  <c r="OE109" i="13"/>
  <c r="Q119" i="13"/>
  <c r="OA117" i="13"/>
  <c r="BS117" i="13"/>
  <c r="KE116" i="13"/>
  <c r="ET116" i="13"/>
  <c r="V116" i="13"/>
  <c r="LV115" i="13"/>
  <c r="HJ115" i="13"/>
  <c r="EH115" i="13"/>
  <c r="AX115" i="13"/>
  <c r="OY114" i="13"/>
  <c r="LW114" i="13"/>
  <c r="IM114" i="13"/>
  <c r="FC114" i="13"/>
  <c r="CA114" i="13"/>
  <c r="QB113" i="13"/>
  <c r="MR113" i="13"/>
  <c r="JP113" i="13"/>
  <c r="GF113" i="13"/>
  <c r="KD118" i="13"/>
  <c r="MM117" i="13"/>
  <c r="D117" i="13"/>
  <c r="JB116" i="13"/>
  <c r="ED116" i="13"/>
  <c r="QD115" i="13"/>
  <c r="KX115" i="13"/>
  <c r="GZ115" i="13"/>
  <c r="DP115" i="13"/>
  <c r="AF115" i="13"/>
  <c r="OO114" i="13"/>
  <c r="LE114" i="13"/>
  <c r="HU114" i="13"/>
  <c r="ES114" i="13"/>
  <c r="BI114" i="13"/>
  <c r="PJ113" i="13"/>
  <c r="MH113" i="13"/>
  <c r="IX113" i="13"/>
  <c r="FN113" i="13"/>
  <c r="CL113" i="13"/>
  <c r="B113" i="13"/>
  <c r="GL112" i="13"/>
  <c r="PV111" i="13"/>
  <c r="PS119" i="13"/>
  <c r="AX118" i="13"/>
  <c r="GA117" i="13"/>
  <c r="MG116" i="13"/>
  <c r="GM116" i="13"/>
  <c r="BO116" i="13"/>
  <c r="NO115" i="13"/>
  <c r="IT115" i="13"/>
  <c r="FJ115" i="13"/>
  <c r="BZ115" i="13"/>
  <c r="QA114" i="13"/>
  <c r="MY114" i="13"/>
  <c r="JO114" i="13"/>
  <c r="GE114" i="13"/>
  <c r="DC114" i="13"/>
  <c r="AA114" i="13"/>
  <c r="OR113" i="13"/>
  <c r="MF113" i="13"/>
  <c r="JT113" i="13"/>
  <c r="HH113" i="13"/>
  <c r="EV113" i="13"/>
  <c r="CJ113" i="13"/>
  <c r="X113" i="13"/>
  <c r="LT112" i="13"/>
  <c r="EJ112" i="13"/>
  <c r="PT111" i="13"/>
  <c r="NH111" i="13"/>
  <c r="NP117" i="13"/>
  <c r="EO116" i="13"/>
  <c r="HG115" i="13"/>
  <c r="OV114" i="13"/>
  <c r="EZ114" i="13"/>
  <c r="MO113" i="13"/>
  <c r="EG113" i="13"/>
  <c r="I113" i="13"/>
  <c r="CQ112" i="13"/>
  <c r="MV111" i="13"/>
  <c r="JL111" i="13"/>
  <c r="GF111" i="13"/>
  <c r="CX111" i="13"/>
  <c r="P111" i="13"/>
  <c r="NU110" i="13"/>
  <c r="KM110" i="13"/>
  <c r="HE110" i="13"/>
  <c r="DY110" i="13"/>
  <c r="AQ110" i="13"/>
  <c r="OT109" i="13"/>
  <c r="LW109" i="13"/>
  <c r="JK109" i="13"/>
  <c r="GY109" i="13"/>
  <c r="EM109" i="13"/>
  <c r="CA109" i="13"/>
  <c r="O109" i="13"/>
  <c r="ON108" i="13"/>
  <c r="MB108" i="13"/>
  <c r="JP108" i="13"/>
  <c r="HD108" i="13"/>
  <c r="ER108" i="13"/>
  <c r="CF108" i="13"/>
  <c r="T108" i="13"/>
  <c r="OS107" i="13"/>
  <c r="FN118" i="13"/>
  <c r="ID116" i="13"/>
  <c r="KC115" i="13"/>
  <c r="Q115" i="13"/>
  <c r="HF114" i="13"/>
  <c r="OU113" i="13"/>
  <c r="FJ113" i="13"/>
  <c r="AL113" i="13"/>
  <c r="FZ112" i="13"/>
  <c r="NV111" i="13"/>
  <c r="KG111" i="13"/>
  <c r="GY111" i="13"/>
  <c r="DR111" i="13"/>
  <c r="AK111" i="13"/>
  <c r="ON110" i="13"/>
  <c r="LG110" i="13"/>
  <c r="HZ110" i="13"/>
  <c r="ER110" i="13"/>
  <c r="BK110" i="13"/>
  <c r="PO109" i="13"/>
  <c r="ML109" i="13"/>
  <c r="JZ109" i="13"/>
  <c r="HN109" i="13"/>
  <c r="FB109" i="13"/>
  <c r="CP109" i="13"/>
  <c r="AD109" i="13"/>
  <c r="PC108" i="13"/>
  <c r="MQ108" i="13"/>
  <c r="KE108" i="13"/>
  <c r="HS108" i="13"/>
  <c r="FG108" i="13"/>
  <c r="CU108" i="13"/>
  <c r="W118" i="13"/>
  <c r="GA116" i="13"/>
  <c r="IJ115" i="13"/>
  <c r="PT114" i="13"/>
  <c r="FX114" i="13"/>
  <c r="NM113" i="13"/>
  <c r="ER113" i="13"/>
  <c r="T113" i="13"/>
  <c r="DX112" i="13"/>
  <c r="NF111" i="13"/>
  <c r="JT111" i="13"/>
  <c r="GN111" i="13"/>
  <c r="DF111" i="13"/>
  <c r="X111" i="13"/>
  <c r="OC110" i="13"/>
  <c r="KU110" i="13"/>
  <c r="HM110" i="13"/>
  <c r="EG110" i="13"/>
  <c r="AY110" i="13"/>
  <c r="PB109" i="13"/>
  <c r="MC109" i="13"/>
  <c r="JQ109" i="13"/>
  <c r="HE109" i="13"/>
  <c r="ES109" i="13"/>
  <c r="CG109" i="13"/>
  <c r="U109" i="13"/>
  <c r="OT108" i="13"/>
  <c r="MH108" i="13"/>
  <c r="JV108" i="13"/>
  <c r="HJ108" i="13"/>
  <c r="EX108" i="13"/>
  <c r="CL108" i="13"/>
  <c r="Z108" i="13"/>
  <c r="OY107" i="13"/>
  <c r="NG118" i="13"/>
  <c r="JP116" i="13"/>
  <c r="LI115" i="13"/>
  <c r="AO115" i="13"/>
  <c r="ID114" i="13"/>
  <c r="PS113" i="13"/>
  <c r="FW113" i="13"/>
  <c r="AY113" i="13"/>
  <c r="OF118" i="13"/>
  <c r="JD116" i="13"/>
  <c r="NT118" i="13"/>
  <c r="PL121" i="13"/>
  <c r="JE117" i="13"/>
  <c r="JO118" i="13"/>
  <c r="FA116" i="13"/>
  <c r="JM118" i="13"/>
  <c r="MB117" i="13"/>
  <c r="AC115" i="13"/>
  <c r="NC113" i="13"/>
  <c r="Q112" i="13"/>
  <c r="OJ110" i="13"/>
  <c r="PN120" i="13"/>
  <c r="NP116" i="13"/>
  <c r="BK116" i="13"/>
  <c r="JB115" i="13"/>
  <c r="CN115" i="13"/>
  <c r="MW114" i="13"/>
  <c r="GK114" i="13"/>
  <c r="AG114" i="13"/>
  <c r="KP113" i="13"/>
  <c r="IK119" i="13"/>
  <c r="FP117" i="13"/>
  <c r="FU116" i="13"/>
  <c r="MW115" i="13"/>
  <c r="FG115" i="13"/>
  <c r="PP114" i="13"/>
  <c r="JD114" i="13"/>
  <c r="CZ114" i="13"/>
  <c r="NI113" i="13"/>
  <c r="GW113" i="13"/>
  <c r="AS113" i="13"/>
  <c r="AI112" i="13"/>
  <c r="KK111" i="13"/>
  <c r="EG111" i="13"/>
  <c r="OP110" i="13"/>
  <c r="ID110" i="13"/>
  <c r="BZ110" i="13"/>
  <c r="NO109" i="13"/>
  <c r="KU118" i="13"/>
  <c r="MU117" i="13"/>
  <c r="G117" i="13"/>
  <c r="JE116" i="13"/>
  <c r="EG116" i="13"/>
  <c r="QG115" i="13"/>
  <c r="KZ115" i="13"/>
  <c r="HB115" i="13"/>
  <c r="DR115" i="13"/>
  <c r="AH115" i="13"/>
  <c r="OQ114" i="13"/>
  <c r="LG114" i="13"/>
  <c r="HW114" i="13"/>
  <c r="EU114" i="13"/>
  <c r="BK114" i="13"/>
  <c r="PL113" i="13"/>
  <c r="MJ113" i="13"/>
  <c r="IZ113" i="13"/>
  <c r="NW122" i="13"/>
  <c r="HR118" i="13"/>
  <c r="KA117" i="13"/>
  <c r="OV116" i="13"/>
  <c r="IO116" i="13"/>
  <c r="DD116" i="13"/>
  <c r="PD115" i="13"/>
  <c r="KM115" i="13"/>
  <c r="GJ115" i="13"/>
  <c r="CZ115" i="13"/>
  <c r="X115" i="13"/>
  <c r="NY114" i="13"/>
  <c r="KO114" i="13"/>
  <c r="HM114" i="13"/>
  <c r="EC114" i="13"/>
  <c r="AS114" i="13"/>
  <c r="PB113" i="13"/>
  <c r="LR113" i="13"/>
  <c r="IH113" i="13"/>
  <c r="FF113" i="13"/>
  <c r="BV113" i="13"/>
  <c r="OT112" i="13"/>
  <c r="FN112" i="13"/>
  <c r="PF111" i="13"/>
  <c r="FO119" i="13"/>
  <c r="R118" i="13"/>
  <c r="DO117" i="13"/>
  <c r="KX116" i="13"/>
  <c r="FZ116" i="13"/>
  <c r="AO116" i="13"/>
  <c r="MO115" i="13"/>
  <c r="II115" i="13"/>
  <c r="ET115" i="13"/>
  <c r="BJ115" i="13"/>
  <c r="PS114" i="13"/>
  <c r="MI114" i="13"/>
  <c r="IY114" i="13"/>
  <c r="FW114" i="13"/>
  <c r="CM114" i="13"/>
  <c r="S114" i="13"/>
  <c r="OJ113" i="13"/>
  <c r="LX113" i="13"/>
  <c r="JL113" i="13"/>
  <c r="GZ113" i="13"/>
  <c r="EN113" i="13"/>
  <c r="CB113" i="13"/>
  <c r="P113" i="13"/>
  <c r="KV112" i="13"/>
  <c r="DL112" i="13"/>
  <c r="PL111" i="13"/>
  <c r="MZ111" i="13"/>
  <c r="IR117" i="13"/>
  <c r="CP116" i="13"/>
  <c r="GA115" i="13"/>
  <c r="NP114" i="13"/>
  <c r="DT114" i="13"/>
  <c r="LI113" i="13"/>
  <c r="DQ113" i="13"/>
  <c r="PO112" i="13"/>
  <c r="AU112" i="13"/>
  <c r="MK111" i="13"/>
  <c r="JB111" i="13"/>
  <c r="FT111" i="13"/>
  <c r="CN111" i="13"/>
  <c r="F111" i="13"/>
  <c r="NI110" i="13"/>
  <c r="KC110" i="13"/>
  <c r="GU110" i="13"/>
  <c r="DM110" i="13"/>
  <c r="AG110" i="13"/>
  <c r="OJ109" i="13"/>
  <c r="LO109" i="13"/>
  <c r="JC109" i="13"/>
  <c r="GQ109" i="13"/>
  <c r="EE109" i="13"/>
  <c r="BS109" i="13"/>
  <c r="G109" i="13"/>
  <c r="OF108" i="13"/>
  <c r="LT108" i="13"/>
  <c r="JH108" i="13"/>
  <c r="GV108" i="13"/>
  <c r="EJ108" i="13"/>
  <c r="BX108" i="13"/>
  <c r="L108" i="13"/>
  <c r="OK107" i="13"/>
  <c r="AE118" i="13"/>
  <c r="GE116" i="13"/>
  <c r="IM115" i="13"/>
  <c r="PV114" i="13"/>
  <c r="FZ114" i="13"/>
  <c r="NO113" i="13"/>
  <c r="ET113" i="13"/>
  <c r="V113" i="13"/>
  <c r="ED112" i="13"/>
  <c r="NI111" i="13"/>
  <c r="JV111" i="13"/>
  <c r="GO111" i="13"/>
  <c r="DG111" i="13"/>
  <c r="Z111" i="13"/>
  <c r="OD110" i="13"/>
  <c r="KV110" i="13"/>
  <c r="HO110" i="13"/>
  <c r="EH110" i="13"/>
  <c r="AZ110" i="13"/>
  <c r="PD109" i="13"/>
  <c r="MD109" i="13"/>
  <c r="JR109" i="13"/>
  <c r="HF109" i="13"/>
  <c r="ET109" i="13"/>
  <c r="CH109" i="13"/>
  <c r="V109" i="13"/>
  <c r="OU108" i="13"/>
  <c r="MI108" i="13"/>
  <c r="JW108" i="13"/>
  <c r="HK108" i="13"/>
  <c r="EY108" i="13"/>
  <c r="CM108" i="13"/>
  <c r="MJ117" i="13"/>
  <c r="EB116" i="13"/>
  <c r="GY115" i="13"/>
  <c r="ON114" i="13"/>
  <c r="ER114" i="13"/>
  <c r="MG113" i="13"/>
  <c r="EB113" i="13"/>
  <c r="D113" i="13"/>
  <c r="CB112" i="13"/>
  <c r="MT111" i="13"/>
  <c r="JJ111" i="13"/>
  <c r="GB111" i="13"/>
  <c r="CV111" i="13"/>
  <c r="N111" i="13"/>
  <c r="NQ110" i="13"/>
  <c r="KK110" i="13"/>
  <c r="HC110" i="13"/>
  <c r="DU110" i="13"/>
  <c r="AO110" i="13"/>
  <c r="OR109" i="13"/>
  <c r="LU109" i="13"/>
  <c r="JI109" i="13"/>
  <c r="GW109" i="13"/>
  <c r="EK109" i="13"/>
  <c r="BY109" i="13"/>
  <c r="M109" i="13"/>
  <c r="OL108" i="13"/>
  <c r="LZ108" i="13"/>
  <c r="JN108" i="13"/>
  <c r="HB108" i="13"/>
  <c r="EP108" i="13"/>
  <c r="CD108" i="13"/>
  <c r="R108" i="13"/>
  <c r="OQ107" i="13"/>
  <c r="DW118" i="13"/>
  <c r="HQ116" i="13"/>
  <c r="JS115" i="13"/>
  <c r="I115" i="13"/>
  <c r="GX114" i="13"/>
  <c r="OM113" i="13"/>
  <c r="FG113" i="13"/>
  <c r="AI113" i="13"/>
  <c r="FQ112" i="13"/>
  <c r="NS111" i="13"/>
  <c r="KD111" i="13"/>
  <c r="GW111" i="13"/>
  <c r="DO111" i="13"/>
  <c r="AH111" i="13"/>
  <c r="OL110" i="13"/>
  <c r="LD110" i="13"/>
  <c r="HW110" i="13"/>
  <c r="EP110" i="13"/>
  <c r="BH110" i="13"/>
  <c r="PL109" i="13"/>
  <c r="MJ109" i="13"/>
  <c r="JX109" i="13"/>
  <c r="HL109" i="13"/>
  <c r="DO118" i="13"/>
  <c r="HN116" i="13"/>
  <c r="JP115" i="13"/>
  <c r="G115" i="13"/>
  <c r="GV114" i="13"/>
  <c r="OK113" i="13"/>
  <c r="FE113" i="13"/>
  <c r="AG113" i="13"/>
  <c r="FK112" i="13"/>
  <c r="NQ111" i="13"/>
  <c r="KB111" i="13"/>
  <c r="GV111" i="13"/>
  <c r="DN111" i="13"/>
  <c r="AF111" i="13"/>
  <c r="OK110" i="13"/>
  <c r="LC110" i="13"/>
  <c r="HU110" i="13"/>
  <c r="EO110" i="13"/>
  <c r="BG110" i="13"/>
  <c r="PJ109" i="13"/>
  <c r="MI109" i="13"/>
  <c r="JW109" i="13"/>
  <c r="HK109" i="13"/>
  <c r="CQ118" i="13"/>
  <c r="IT118" i="13"/>
  <c r="EF116" i="13"/>
  <c r="IK118" i="13"/>
  <c r="FZ120" i="13"/>
  <c r="EG117" i="13"/>
  <c r="EQ118" i="13"/>
  <c r="AC116" i="13"/>
  <c r="EO118" i="13"/>
  <c r="QG116" i="13"/>
  <c r="OL114" i="13"/>
  <c r="KQ113" i="13"/>
  <c r="OE111" i="13"/>
  <c r="LX110" i="13"/>
  <c r="IX118" i="13"/>
  <c r="KU116" i="13"/>
  <c r="AY116" i="13"/>
  <c r="HV115" i="13"/>
  <c r="BH115" i="13"/>
  <c r="MO114" i="13"/>
  <c r="FM114" i="13"/>
  <c r="A114" i="13"/>
  <c r="KH113" i="13"/>
  <c r="NZ118" i="13"/>
  <c r="AR117" i="13"/>
  <c r="FH116" i="13"/>
  <c r="LL115" i="13"/>
  <c r="EA115" i="13"/>
  <c r="PH114" i="13"/>
  <c r="IF114" i="13"/>
  <c r="BT114" i="13"/>
  <c r="NA113" i="13"/>
  <c r="FY113" i="13"/>
  <c r="M113" i="13"/>
  <c r="K112" i="13"/>
  <c r="JM111" i="13"/>
  <c r="DA111" i="13"/>
  <c r="OH110" i="13"/>
  <c r="HF110" i="13"/>
  <c r="AT110" i="13"/>
  <c r="NG109" i="13"/>
  <c r="IH118" i="13"/>
  <c r="LO117" i="13"/>
  <c r="PY116" i="13"/>
  <c r="IR116" i="13"/>
  <c r="DT116" i="13"/>
  <c r="PT115" i="13"/>
  <c r="KP115" i="13"/>
  <c r="GT115" i="13"/>
  <c r="DJ115" i="13"/>
  <c r="Z115" i="13"/>
  <c r="OI114" i="13"/>
  <c r="KY114" i="13"/>
  <c r="HO114" i="13"/>
  <c r="EM114" i="13"/>
  <c r="BC114" i="13"/>
  <c r="PD113" i="13"/>
  <c r="MB113" i="13"/>
  <c r="IR113" i="13"/>
  <c r="EZ121" i="13"/>
  <c r="FF118" i="13"/>
  <c r="IU117" i="13"/>
  <c r="OC116" i="13"/>
  <c r="IB116" i="13"/>
  <c r="CQ116" i="13"/>
  <c r="OR115" i="13"/>
  <c r="KB115" i="13"/>
  <c r="GB115" i="13"/>
  <c r="CR115" i="13"/>
  <c r="P115" i="13"/>
  <c r="NQ114" i="13"/>
  <c r="KG114" i="13"/>
  <c r="HE114" i="13"/>
  <c r="DU114" i="13"/>
  <c r="AK114" i="13"/>
  <c r="OT113" i="13"/>
  <c r="LJ113" i="13"/>
  <c r="HZ113" i="13"/>
  <c r="EX113" i="13"/>
  <c r="BN113" i="13"/>
  <c r="NV112" i="13"/>
  <c r="EP112" i="13"/>
  <c r="OX111" i="13"/>
  <c r="BQ119" i="13"/>
  <c r="PW117" i="13"/>
  <c r="CI117" i="13"/>
  <c r="KK116" i="13"/>
  <c r="FM116" i="13"/>
  <c r="AB116" i="13"/>
  <c r="MB115" i="13"/>
  <c r="HX115" i="13"/>
  <c r="EL115" i="13"/>
  <c r="BB115" i="13"/>
  <c r="PK114" i="13"/>
  <c r="MA114" i="13"/>
  <c r="IQ114" i="13"/>
  <c r="FO114" i="13"/>
  <c r="CE114" i="13"/>
  <c r="C114" i="13"/>
  <c r="OB113" i="13"/>
  <c r="LP113" i="13"/>
  <c r="JD113" i="13"/>
  <c r="GR113" i="13"/>
  <c r="EF113" i="13"/>
  <c r="BT113" i="13"/>
  <c r="H113" i="13"/>
  <c r="JX112" i="13"/>
  <c r="CN112" i="13"/>
  <c r="PD111" i="13"/>
  <c r="MR111" i="13"/>
  <c r="DT117" i="13"/>
  <c r="AQ116" i="13"/>
  <c r="EU115" i="13"/>
  <c r="MJ114" i="13"/>
  <c r="CN114" i="13"/>
  <c r="KC113" i="13"/>
  <c r="DA113" i="13"/>
  <c r="NS112" i="13"/>
  <c r="QK111" i="13"/>
  <c r="LX111" i="13"/>
  <c r="IR111" i="13"/>
  <c r="FJ111" i="13"/>
  <c r="CB111" i="13"/>
  <c r="QG110" i="13"/>
  <c r="MY110" i="13"/>
  <c r="JQ110" i="13"/>
  <c r="GK110" i="13"/>
  <c r="DC110" i="13"/>
  <c r="U110" i="13"/>
  <c r="NZ109" i="13"/>
  <c r="LG109" i="13"/>
  <c r="IU109" i="13"/>
  <c r="GI109" i="13"/>
  <c r="DW109" i="13"/>
  <c r="BK109" i="13"/>
  <c r="QJ108" i="13"/>
  <c r="NX108" i="13"/>
  <c r="LL108" i="13"/>
  <c r="IZ108" i="13"/>
  <c r="GN108" i="13"/>
  <c r="EB108" i="13"/>
  <c r="BP108" i="13"/>
  <c r="D108" i="13"/>
  <c r="OC107" i="13"/>
  <c r="MR117" i="13"/>
  <c r="EE116" i="13"/>
  <c r="HA115" i="13"/>
  <c r="OP114" i="13"/>
  <c r="ET114" i="13"/>
  <c r="MI113" i="13"/>
  <c r="ED113" i="13"/>
  <c r="F113" i="13"/>
  <c r="CH112" i="13"/>
  <c r="MU111" i="13"/>
  <c r="JK111" i="13"/>
  <c r="GD111" i="13"/>
  <c r="CW111" i="13"/>
  <c r="O111" i="13"/>
  <c r="NS110" i="13"/>
  <c r="DV118" i="13"/>
  <c r="H116" i="13"/>
  <c r="DM118" i="13"/>
  <c r="JE119" i="13"/>
  <c r="I117" i="13"/>
  <c r="S118" i="13"/>
  <c r="MP115" i="13"/>
  <c r="Q118" i="13"/>
  <c r="IW116" i="13"/>
  <c r="LB114" i="13"/>
  <c r="IE113" i="13"/>
  <c r="LS111" i="13"/>
  <c r="JL110" i="13"/>
  <c r="OI117" i="13"/>
  <c r="JH116" i="13"/>
  <c r="QJ115" i="13"/>
  <c r="HL115" i="13"/>
  <c r="AJ115" i="13"/>
  <c r="LI114" i="13"/>
  <c r="FE114" i="13"/>
  <c r="PN113" i="13"/>
  <c r="JB113" i="13"/>
  <c r="LD118" i="13"/>
  <c r="PD116" i="13"/>
  <c r="DI116" i="13"/>
  <c r="LA115" i="13"/>
  <c r="DC115" i="13"/>
  <c r="OB114" i="13"/>
  <c r="HX114" i="13"/>
  <c r="AV114" i="13"/>
  <c r="LU113" i="13"/>
  <c r="FQ113" i="13"/>
  <c r="PC112" i="13"/>
  <c r="PI111" i="13"/>
  <c r="JE111" i="13"/>
  <c r="CC111" i="13"/>
  <c r="NB110" i="13"/>
  <c r="GX110" i="13"/>
  <c r="V110" i="13"/>
  <c r="JX121" i="13"/>
  <c r="FV118" i="13"/>
  <c r="JC117" i="13"/>
  <c r="OF116" i="13"/>
  <c r="IE116" i="13"/>
  <c r="CU116" i="13"/>
  <c r="OU115" i="13"/>
  <c r="KE115" i="13"/>
  <c r="GD115" i="13"/>
  <c r="CT115" i="13"/>
  <c r="R115" i="13"/>
  <c r="NS114" i="13"/>
  <c r="KI114" i="13"/>
  <c r="HG114" i="13"/>
  <c r="DW114" i="13"/>
  <c r="AM114" i="13"/>
  <c r="OV113" i="13"/>
  <c r="LL113" i="13"/>
  <c r="IB113" i="13"/>
  <c r="KP120" i="13"/>
  <c r="CL118" i="13"/>
  <c r="GI117" i="13"/>
  <c r="NG116" i="13"/>
  <c r="HC116" i="13"/>
  <c r="BR116" i="13"/>
  <c r="OE115" i="13"/>
  <c r="JG115" i="13"/>
  <c r="FL115" i="13"/>
  <c r="CJ115" i="13"/>
  <c r="QK114" i="13"/>
  <c r="NA114" i="13"/>
  <c r="JY114" i="13"/>
  <c r="GO114" i="13"/>
  <c r="DE114" i="13"/>
  <c r="AC114" i="13"/>
  <c r="OD113" i="13"/>
  <c r="KT113" i="13"/>
  <c r="HR113" i="13"/>
  <c r="EH113" i="13"/>
  <c r="AX113" i="13"/>
  <c r="MX112" i="13"/>
  <c r="CT112" i="13"/>
  <c r="OH111" i="13"/>
  <c r="PF118" i="13"/>
  <c r="NK117" i="13"/>
  <c r="W117" i="13"/>
  <c r="JX116" i="13"/>
  <c r="EM116" i="13"/>
  <c r="C116" i="13"/>
  <c r="LP115" i="13"/>
  <c r="HF115" i="13"/>
  <c r="QI117" i="13"/>
  <c r="LU115" i="13"/>
  <c r="PZ117" i="13"/>
  <c r="AT119" i="13"/>
  <c r="LV116" i="13"/>
  <c r="MF117" i="13"/>
  <c r="HR115" i="13"/>
  <c r="MD117" i="13"/>
  <c r="DY116" i="13"/>
  <c r="HZ114" i="13"/>
  <c r="FS113" i="13"/>
  <c r="JG111" i="13"/>
  <c r="GZ110" i="13"/>
  <c r="JK117" i="13"/>
  <c r="IU116" i="13"/>
  <c r="OX115" i="13"/>
  <c r="GF115" i="13"/>
  <c r="AB115" i="13"/>
  <c r="KK114" i="13"/>
  <c r="DY114" i="13"/>
  <c r="PF113" i="13"/>
  <c r="ID113" i="13"/>
  <c r="CY118" i="13"/>
  <c r="OK116" i="13"/>
  <c r="BW116" i="13"/>
  <c r="JK115" i="13"/>
  <c r="CU115" i="13"/>
  <c r="ND114" i="13"/>
  <c r="GR114" i="13"/>
  <c r="AN114" i="13"/>
  <c r="KW113" i="13"/>
  <c r="EK113" i="13"/>
  <c r="OE112" i="13"/>
  <c r="OK111" i="13"/>
  <c r="HY111" i="13"/>
  <c r="BU111" i="13"/>
  <c r="MD110" i="13"/>
  <c r="FR110" i="13"/>
  <c r="N110" i="13"/>
  <c r="NB120" i="13"/>
  <c r="DZ118" i="13"/>
  <c r="HW117" i="13"/>
  <c r="NM116" i="13"/>
  <c r="HS116" i="13"/>
  <c r="CH116" i="13"/>
  <c r="OH115" i="13"/>
  <c r="JT115" i="13"/>
  <c r="FV115" i="13"/>
  <c r="CL115" i="13"/>
  <c r="J115" i="13"/>
  <c r="NK114" i="13"/>
  <c r="KA114" i="13"/>
  <c r="GY114" i="13"/>
  <c r="DO114" i="13"/>
  <c r="AE114" i="13"/>
  <c r="ON113" i="13"/>
  <c r="LD113" i="13"/>
  <c r="HT113" i="13"/>
  <c r="AT120" i="13"/>
  <c r="BF118" i="13"/>
  <c r="FC117" i="13"/>
  <c r="MJ116" i="13"/>
  <c r="GP116" i="13"/>
  <c r="BE116" i="13"/>
  <c r="NR115" i="13"/>
  <c r="IV115" i="13"/>
  <c r="FD115" i="13"/>
  <c r="CB115" i="13"/>
  <c r="QC114" i="13"/>
  <c r="MS114" i="13"/>
  <c r="JQ114" i="13"/>
  <c r="GG114" i="13"/>
  <c r="CW114" i="13"/>
  <c r="U114" i="13"/>
  <c r="NV113" i="13"/>
  <c r="KL113" i="13"/>
  <c r="HJ113" i="13"/>
  <c r="DZ113" i="13"/>
  <c r="AP113" i="13"/>
  <c r="LZ112" i="13"/>
  <c r="BV112" i="13"/>
  <c r="NZ111" i="13"/>
  <c r="ME118" i="13"/>
  <c r="ME117" i="13"/>
  <c r="QI116" i="13"/>
  <c r="JK116" i="13"/>
  <c r="EA116" i="13"/>
  <c r="QA115" i="13"/>
  <c r="LF115" i="13"/>
  <c r="GX115" i="13"/>
  <c r="DN115" i="13"/>
  <c r="AL115" i="13"/>
  <c r="OM114" i="13"/>
  <c r="LC114" i="13"/>
  <c r="IA114" i="13"/>
  <c r="EQ114" i="13"/>
  <c r="BG114" i="13"/>
  <c r="PX113" i="13"/>
  <c r="NL113" i="13"/>
  <c r="KZ113" i="13"/>
  <c r="IN113" i="13"/>
  <c r="GB113" i="13"/>
  <c r="DP113" i="13"/>
  <c r="BD113" i="13"/>
  <c r="PL112" i="13"/>
  <c r="IB112" i="13"/>
  <c r="AR112" i="13"/>
  <c r="ON111" i="13"/>
  <c r="JJ120" i="13"/>
  <c r="NE116" i="13"/>
  <c r="OC115" i="13"/>
  <c r="CI115" i="13"/>
  <c r="JX114" i="13"/>
  <c r="AB114" i="13"/>
  <c r="HQ113" i="13"/>
  <c r="BU113" i="13"/>
  <c r="KA112" i="13"/>
  <c r="PE111" i="13"/>
  <c r="LD111" i="13"/>
  <c r="HV111" i="13"/>
  <c r="EN111" i="13"/>
  <c r="BH111" i="13"/>
  <c r="PK110" i="13"/>
  <c r="MC110" i="13"/>
  <c r="IW110" i="13"/>
  <c r="FO110" i="13"/>
  <c r="CG110" i="13"/>
  <c r="A110" i="13"/>
  <c r="ND109" i="13"/>
  <c r="KQ109" i="13"/>
  <c r="IE109" i="13"/>
  <c r="FS109" i="13"/>
  <c r="DG109" i="13"/>
  <c r="AU109" i="13"/>
  <c r="PT108" i="13"/>
  <c r="NH108" i="13"/>
  <c r="KV108" i="13"/>
  <c r="IJ108" i="13"/>
  <c r="FX108" i="13"/>
  <c r="DL108" i="13"/>
  <c r="AZ108" i="13"/>
  <c r="PY107" i="13"/>
  <c r="NM107" i="13"/>
  <c r="CV117" i="13"/>
  <c r="AG116" i="13"/>
  <c r="EO115" i="13"/>
  <c r="MD114" i="13"/>
  <c r="CH114" i="13"/>
  <c r="JW113" i="13"/>
  <c r="CX113" i="13"/>
  <c r="NJ112" i="13"/>
  <c r="QH111" i="13"/>
  <c r="LW111" i="13"/>
  <c r="IP111" i="13"/>
  <c r="FI111" i="13"/>
  <c r="CA111" i="13"/>
  <c r="QE110" i="13"/>
  <c r="MX110" i="13"/>
  <c r="JP110" i="13"/>
  <c r="GI110" i="13"/>
  <c r="DB110" i="13"/>
  <c r="T110" i="13"/>
  <c r="NX109" i="13"/>
  <c r="LF109" i="13"/>
  <c r="IT109" i="13"/>
  <c r="GH109" i="13"/>
  <c r="DV109" i="13"/>
  <c r="BJ109" i="13"/>
  <c r="QI108" i="13"/>
  <c r="NW108" i="13"/>
  <c r="LK108" i="13"/>
  <c r="IY108" i="13"/>
  <c r="GM108" i="13"/>
  <c r="EA108" i="13"/>
  <c r="BO108" i="13"/>
  <c r="PQ116" i="13"/>
  <c r="PP115" i="13"/>
  <c r="DG115" i="13"/>
  <c r="KV114" i="13"/>
  <c r="AZ114" i="13"/>
  <c r="IO113" i="13"/>
  <c r="CF113" i="13"/>
  <c r="LH112" i="13"/>
  <c r="PP111" i="13"/>
  <c r="LL111" i="13"/>
  <c r="ID111" i="13"/>
  <c r="EV111" i="13"/>
  <c r="BP111" i="13"/>
  <c r="PS110" i="13"/>
  <c r="MK110" i="13"/>
  <c r="JE110" i="13"/>
  <c r="FW110" i="13"/>
  <c r="CO110" i="13"/>
  <c r="I110" i="13"/>
  <c r="NL109" i="13"/>
  <c r="KW109" i="13"/>
  <c r="IK109" i="13"/>
  <c r="FY109" i="13"/>
  <c r="DM109" i="13"/>
  <c r="BA109" i="13"/>
  <c r="PZ108" i="13"/>
  <c r="NN108" i="13"/>
  <c r="LB108" i="13"/>
  <c r="IP108" i="13"/>
  <c r="GD108" i="13"/>
  <c r="DR108" i="13"/>
  <c r="BF108" i="13"/>
  <c r="QE107" i="13"/>
  <c r="NS107" i="13"/>
  <c r="GN117" i="13"/>
  <c r="BS116" i="13"/>
  <c r="FM115" i="13"/>
  <c r="NB114" i="13"/>
  <c r="DF114" i="13"/>
  <c r="KU113" i="13"/>
  <c r="DK113" i="13"/>
  <c r="LK117" i="13"/>
  <c r="LC123" i="13"/>
  <c r="LB117" i="13"/>
  <c r="LO118" i="13"/>
  <c r="AR121" i="13"/>
  <c r="HH117" i="13"/>
  <c r="AJ121" i="13"/>
  <c r="HF117" i="13"/>
  <c r="PY115" i="13"/>
  <c r="FN114" i="13"/>
  <c r="DG113" i="13"/>
  <c r="GU111" i="13"/>
  <c r="EN110" i="13"/>
  <c r="FS117" i="13"/>
  <c r="GV116" i="13"/>
  <c r="OK115" i="13"/>
  <c r="FH115" i="13"/>
  <c r="QG114" i="13"/>
  <c r="KC114" i="13"/>
  <c r="DA114" i="13"/>
  <c r="NZ113" i="13"/>
  <c r="HV113" i="13"/>
  <c r="G118" i="13"/>
  <c r="LF116" i="13"/>
  <c r="BJ116" i="13"/>
  <c r="IE115" i="13"/>
  <c r="BO115" i="13"/>
  <c r="MV114" i="13"/>
  <c r="FT114" i="13"/>
  <c r="H114" i="13"/>
  <c r="KO113" i="13"/>
  <c r="DM113" i="13"/>
  <c r="KM112" i="13"/>
  <c r="OC111" i="13"/>
  <c r="HA111" i="13"/>
  <c r="AO111" i="13"/>
  <c r="LV110" i="13"/>
  <c r="ET110" i="13"/>
  <c r="PS109" i="13"/>
  <c r="DF120" i="13"/>
  <c r="BN118" i="13"/>
  <c r="FK117" i="13"/>
  <c r="MQ116" i="13"/>
  <c r="GS116" i="13"/>
  <c r="BH116" i="13"/>
  <c r="NU115" i="13"/>
  <c r="IY115" i="13"/>
  <c r="FF115" i="13"/>
  <c r="CD115" i="13"/>
  <c r="QE114" i="13"/>
  <c r="MU114" i="13"/>
  <c r="JS114" i="13"/>
  <c r="GI114" i="13"/>
  <c r="CY114" i="13"/>
  <c r="W114" i="13"/>
  <c r="NX113" i="13"/>
  <c r="KN113" i="13"/>
  <c r="HL113" i="13"/>
  <c r="GO119" i="13"/>
  <c r="QE117" i="13"/>
  <c r="DW117" i="13"/>
  <c r="LA116" i="13"/>
  <c r="FP116" i="13"/>
  <c r="AR116" i="13"/>
  <c r="MR115" i="13"/>
  <c r="IA115" i="13"/>
  <c r="EV115" i="13"/>
  <c r="BL115" i="13"/>
  <c r="PM114" i="13"/>
  <c r="MK114" i="13"/>
  <c r="JA114" i="13"/>
  <c r="FQ114" i="13"/>
  <c r="CO114" i="13"/>
  <c r="E114" i="13"/>
  <c r="NF113" i="13"/>
  <c r="KD113" i="13"/>
  <c r="GT113" i="13"/>
  <c r="DJ113" i="13"/>
  <c r="AH113" i="13"/>
  <c r="KD112" i="13"/>
  <c r="Z112" i="13"/>
  <c r="NR111" i="13"/>
  <c r="HB118" i="13"/>
  <c r="JS117" i="13"/>
  <c r="PL116" i="13"/>
  <c r="IL116" i="13"/>
  <c r="DA116" i="13"/>
  <c r="PN115" i="13"/>
  <c r="KJ115" i="13"/>
  <c r="GH115" i="13"/>
  <c r="DF115" i="13"/>
  <c r="V115" i="13"/>
  <c r="NW114" i="13"/>
  <c r="KU114" i="13"/>
  <c r="HK114" i="13"/>
  <c r="EA114" i="13"/>
  <c r="AY114" i="13"/>
  <c r="PP113" i="13"/>
  <c r="ND113" i="13"/>
  <c r="KR113" i="13"/>
  <c r="IF113" i="13"/>
  <c r="FT113" i="13"/>
  <c r="DH113" i="13"/>
  <c r="AV113" i="13"/>
  <c r="ON112" i="13"/>
  <c r="HD112" i="13"/>
  <c r="T112" i="13"/>
  <c r="OF111" i="13"/>
  <c r="CC119" i="13"/>
  <c r="KM116" i="13"/>
  <c r="MD115" i="13"/>
  <c r="BC115" i="13"/>
  <c r="IR114" i="13"/>
  <c r="QG113" i="13"/>
  <c r="GK113" i="13"/>
  <c r="BE113" i="13"/>
  <c r="IE112" i="13"/>
  <c r="OO111" i="13"/>
  <c r="KR111" i="13"/>
  <c r="HL111" i="13"/>
  <c r="ED111" i="13"/>
  <c r="AV111" i="13"/>
  <c r="PA110" i="13"/>
  <c r="LS110" i="13"/>
  <c r="IK110" i="13"/>
  <c r="FE110" i="13"/>
  <c r="BW110" i="13"/>
  <c r="PZ109" i="13"/>
  <c r="MU109" i="13"/>
  <c r="KI109" i="13"/>
  <c r="HW109" i="13"/>
  <c r="FK109" i="13"/>
  <c r="CY109" i="13"/>
  <c r="AM109" i="13"/>
  <c r="PL108" i="13"/>
  <c r="MZ108" i="13"/>
  <c r="KN108" i="13"/>
  <c r="IB108" i="13"/>
  <c r="FP108" i="13"/>
  <c r="DD108" i="13"/>
  <c r="AR108" i="13"/>
  <c r="PQ107" i="13"/>
  <c r="NE107" i="13"/>
  <c r="PT116" i="13"/>
  <c r="PS115" i="13"/>
  <c r="DI115" i="13"/>
  <c r="KX114" i="13"/>
  <c r="BB114" i="13"/>
  <c r="IQ113" i="13"/>
  <c r="CH113" i="13"/>
  <c r="LN112" i="13"/>
  <c r="PR111" i="13"/>
  <c r="LM111" i="13"/>
  <c r="IE111" i="13"/>
  <c r="EX111" i="13"/>
  <c r="BQ111" i="13"/>
  <c r="PT110" i="13"/>
  <c r="MM110" i="13"/>
  <c r="JF110" i="13"/>
  <c r="FX110" i="13"/>
  <c r="CQ110" i="13"/>
  <c r="J110" i="13"/>
  <c r="NM109" i="13"/>
  <c r="KX109" i="13"/>
  <c r="IL109" i="13"/>
  <c r="FZ109" i="13"/>
  <c r="DN109" i="13"/>
  <c r="BB109" i="13"/>
  <c r="QA108" i="13"/>
  <c r="NO108" i="13"/>
  <c r="LC108" i="13"/>
  <c r="IQ108" i="13"/>
  <c r="GE108" i="13"/>
  <c r="DS108" i="13"/>
  <c r="N120" i="13"/>
  <c r="MI116" i="13"/>
  <c r="NP115" i="13"/>
  <c r="CA115" i="13"/>
  <c r="JP114" i="13"/>
  <c r="T114" i="13"/>
  <c r="HI113" i="13"/>
  <c r="BP113" i="13"/>
  <c r="JL112" i="13"/>
  <c r="OZ111" i="13"/>
  <c r="KZ111" i="13"/>
  <c r="HT111" i="13"/>
  <c r="EL111" i="13"/>
  <c r="BD111" i="13"/>
  <c r="PI110" i="13"/>
  <c r="MA110" i="13"/>
  <c r="IS110" i="13"/>
  <c r="FM110" i="13"/>
  <c r="CE110" i="13"/>
  <c r="QH109" i="13"/>
  <c r="NB109" i="13"/>
  <c r="KO109" i="13"/>
  <c r="IC109" i="13"/>
  <c r="FQ109" i="13"/>
  <c r="DE109" i="13"/>
  <c r="AS109" i="13"/>
  <c r="PR108" i="13"/>
  <c r="NF108" i="13"/>
  <c r="KT108" i="13"/>
  <c r="IH108" i="13"/>
  <c r="FV108" i="13"/>
  <c r="DJ108" i="13"/>
  <c r="AX108" i="13"/>
  <c r="PW107" i="13"/>
  <c r="NK107" i="13"/>
  <c r="BP117" i="13"/>
  <c r="T116" i="13"/>
  <c r="EG115" i="13"/>
  <c r="LV114" i="13"/>
  <c r="BZ114" i="13"/>
  <c r="JO113" i="13"/>
  <c r="CU113" i="13"/>
  <c r="NA112" i="13"/>
  <c r="QE111" i="13"/>
  <c r="LU111" i="13"/>
  <c r="IM111" i="13"/>
  <c r="FF111" i="13"/>
  <c r="BY111" i="13"/>
  <c r="QB110" i="13"/>
  <c r="MU110" i="13"/>
  <c r="JN110" i="13"/>
  <c r="GF110" i="13"/>
  <c r="CY110" i="13"/>
  <c r="R110" i="13"/>
  <c r="NU109" i="13"/>
  <c r="LD109" i="13"/>
  <c r="IR109" i="13"/>
  <c r="GF109" i="13"/>
  <c r="BH117" i="13"/>
  <c r="Q116" i="13"/>
  <c r="EE115" i="13"/>
  <c r="LT114" i="13"/>
  <c r="BX114" i="13"/>
  <c r="JM113" i="13"/>
  <c r="CS113" i="13"/>
  <c r="MU112" i="13"/>
  <c r="QC111" i="13"/>
  <c r="LT111" i="13"/>
  <c r="IL111" i="13"/>
  <c r="FD111" i="13"/>
  <c r="BX111" i="13"/>
  <c r="QA110" i="13"/>
  <c r="MS110" i="13"/>
  <c r="JM110" i="13"/>
  <c r="GE110" i="13"/>
  <c r="CW110" i="13"/>
  <c r="Q110" i="13"/>
  <c r="NT109" i="13"/>
  <c r="LC109" i="13"/>
  <c r="IQ109" i="13"/>
  <c r="GE109" i="13"/>
  <c r="FR115" i="13"/>
  <c r="JW114" i="13"/>
  <c r="OZ113" i="13"/>
  <c r="FD113" i="13"/>
  <c r="FH112" i="13"/>
  <c r="GN116" i="13"/>
  <c r="NU113" i="13"/>
  <c r="NJ111" i="13"/>
  <c r="AB111" i="13"/>
  <c r="EI110" i="13"/>
  <c r="JS109" i="13"/>
  <c r="W109" i="13"/>
  <c r="HL108" i="13"/>
  <c r="PA107" i="13"/>
  <c r="AW115" i="13"/>
  <c r="BB113" i="13"/>
  <c r="HJ111" i="13"/>
  <c r="LR110" i="13"/>
  <c r="FC110" i="13"/>
  <c r="PY109" i="13"/>
  <c r="KH109" i="13"/>
  <c r="FJ109" i="13"/>
  <c r="AL109" i="13"/>
  <c r="MY108" i="13"/>
  <c r="IA108" i="13"/>
  <c r="DC108" i="13"/>
  <c r="IA116" i="13"/>
  <c r="O115" i="13"/>
  <c r="OS113" i="13"/>
  <c r="AJ113" i="13"/>
  <c r="NT111" i="13"/>
  <c r="GX111" i="13"/>
  <c r="AJ111" i="13"/>
  <c r="LE110" i="13"/>
  <c r="EQ110" i="13"/>
  <c r="PN109" i="13"/>
  <c r="JY109" i="13"/>
  <c r="FA109" i="13"/>
  <c r="AC109" i="13"/>
  <c r="MP108" i="13"/>
  <c r="HR108" i="13"/>
  <c r="CT108" i="13"/>
  <c r="PG107" i="13"/>
  <c r="LS116" i="13"/>
  <c r="BU115" i="13"/>
  <c r="N114" i="13"/>
  <c r="BO113" i="13"/>
  <c r="BY112" i="13"/>
  <c r="LJ111" i="13"/>
  <c r="HG111" i="13"/>
  <c r="CT111" i="13"/>
  <c r="PR110" i="13"/>
  <c r="LO110" i="13"/>
  <c r="HB110" i="13"/>
  <c r="CN110" i="13"/>
  <c r="PW109" i="13"/>
  <c r="LT109" i="13"/>
  <c r="IJ109" i="13"/>
  <c r="MN118" i="13"/>
  <c r="DO116" i="13"/>
  <c r="CY115" i="13"/>
  <c r="IB114" i="13"/>
  <c r="LY113" i="13"/>
  <c r="CC113" i="13"/>
  <c r="HG112" i="13"/>
  <c r="MP111" i="13"/>
  <c r="IB111" i="13"/>
  <c r="DX111" i="13"/>
  <c r="L111" i="13"/>
  <c r="MI110" i="13"/>
  <c r="IG110" i="13"/>
  <c r="DS110" i="13"/>
  <c r="E110" i="13"/>
  <c r="MQ109" i="13"/>
  <c r="JG109" i="13"/>
  <c r="HL121" i="13"/>
  <c r="LC116" i="13"/>
  <c r="MT115" i="13"/>
  <c r="BM115" i="13"/>
  <c r="JB114" i="13"/>
  <c r="F114" i="13"/>
  <c r="GU113" i="13"/>
  <c r="BJ113" i="13"/>
  <c r="IT112" i="13"/>
  <c r="OT111" i="13"/>
  <c r="KW111" i="13"/>
  <c r="HO111" i="13"/>
  <c r="EH111" i="13"/>
  <c r="BA111" i="13"/>
  <c r="PD110" i="13"/>
  <c r="LW110" i="13"/>
  <c r="IP110" i="13"/>
  <c r="FH110" i="13"/>
  <c r="CA110" i="13"/>
  <c r="QE109" i="13"/>
  <c r="MX109" i="13"/>
  <c r="JV118" i="13"/>
  <c r="IZ116" i="13"/>
  <c r="ER116" i="13"/>
  <c r="KE113" i="13"/>
  <c r="LZ111" i="13"/>
  <c r="QH110" i="13"/>
  <c r="DD110" i="13"/>
  <c r="JN109" i="13"/>
  <c r="EG109" i="13"/>
  <c r="AH109" i="13"/>
  <c r="NT108" i="13"/>
  <c r="JU108" i="13"/>
  <c r="FY108" i="13"/>
  <c r="BZ108" i="13"/>
  <c r="QA107" i="13"/>
  <c r="MV107" i="13"/>
  <c r="KJ107" i="13"/>
  <c r="HX107" i="13"/>
  <c r="FL107" i="13"/>
  <c r="CZ107" i="13"/>
  <c r="AN107" i="13"/>
  <c r="PM106" i="13"/>
  <c r="NA106" i="13"/>
  <c r="KO106" i="13"/>
  <c r="IC106" i="13"/>
  <c r="FQ106" i="13"/>
  <c r="DE106" i="13"/>
  <c r="AS106" i="13"/>
  <c r="PR105" i="13"/>
  <c r="QJ114" i="13"/>
  <c r="AB113" i="13"/>
  <c r="GR111" i="13"/>
  <c r="LA110" i="13"/>
  <c r="PH109" i="13"/>
  <c r="HA109" i="13"/>
  <c r="CS109" i="13"/>
  <c r="QE108" i="13"/>
  <c r="MF108" i="13"/>
  <c r="IG108" i="13"/>
  <c r="EK108" i="13"/>
  <c r="AO108" i="13"/>
  <c r="OT107" i="13"/>
  <c r="LW107" i="13"/>
  <c r="JK107" i="13"/>
  <c r="GY107" i="13"/>
  <c r="EM107" i="13"/>
  <c r="CA107" i="13"/>
  <c r="O107" i="13"/>
  <c r="ON106" i="13"/>
  <c r="MB106" i="13"/>
  <c r="JP106" i="13"/>
  <c r="HD106" i="13"/>
  <c r="ER106" i="13"/>
  <c r="CF106" i="13"/>
  <c r="T106" i="13"/>
  <c r="OS105" i="13"/>
  <c r="MG105" i="13"/>
  <c r="JU105" i="13"/>
  <c r="HI105" i="13"/>
  <c r="EW105" i="13"/>
  <c r="CK105" i="13"/>
  <c r="Y105" i="13"/>
  <c r="OX104" i="13"/>
  <c r="ML104" i="13"/>
  <c r="DQ115" i="13"/>
  <c r="CM113" i="13"/>
  <c r="IH111" i="13"/>
  <c r="MP110" i="13"/>
  <c r="L110" i="13"/>
  <c r="HR109" i="13"/>
  <c r="DC109" i="13"/>
  <c r="D109" i="13"/>
  <c r="MS108" i="13"/>
  <c r="IT108" i="13"/>
  <c r="EU108" i="13"/>
  <c r="AY108" i="13"/>
  <c r="PC107" i="13"/>
  <c r="MD107" i="13"/>
  <c r="JR107" i="13"/>
  <c r="HF107" i="13"/>
  <c r="ET107" i="13"/>
  <c r="CH107" i="13"/>
  <c r="V107" i="13"/>
  <c r="OU106" i="13"/>
  <c r="MI106" i="13"/>
  <c r="JW106" i="13"/>
  <c r="HK106" i="13"/>
  <c r="EY106" i="13"/>
  <c r="CM106" i="13"/>
  <c r="AA106" i="13"/>
  <c r="OZ105" i="13"/>
  <c r="MN105" i="13"/>
  <c r="KB105" i="13"/>
  <c r="HP105" i="13"/>
  <c r="FD105" i="13"/>
  <c r="CR105" i="13"/>
  <c r="AF105" i="13"/>
  <c r="PE104" i="13"/>
  <c r="MS104" i="13"/>
  <c r="HO115" i="13"/>
  <c r="EJ113" i="13"/>
  <c r="JP111" i="13"/>
  <c r="NW110" i="13"/>
  <c r="AS110" i="13"/>
  <c r="IN109" i="13"/>
  <c r="DP109" i="13"/>
  <c r="Q109" i="13"/>
  <c r="NC108" i="13"/>
  <c r="JD108" i="13"/>
  <c r="FE108" i="13"/>
  <c r="BI108" i="13"/>
  <c r="PL107" i="13"/>
  <c r="MK107" i="13"/>
  <c r="JY107" i="13"/>
  <c r="HM107" i="13"/>
  <c r="FA107" i="13"/>
  <c r="CO107" i="13"/>
  <c r="AC107" i="13"/>
  <c r="PB106" i="13"/>
  <c r="MP106" i="13"/>
  <c r="KD106" i="13"/>
  <c r="HR106" i="13"/>
  <c r="FF106" i="13"/>
  <c r="CT106" i="13"/>
  <c r="AH106" i="13"/>
  <c r="PG105" i="13"/>
  <c r="JZ114" i="13"/>
  <c r="KG112" i="13"/>
  <c r="EP111" i="13"/>
  <c r="IX110" i="13"/>
  <c r="NE109" i="13"/>
  <c r="FX109" i="13"/>
  <c r="CB109" i="13"/>
  <c r="PN108" i="13"/>
  <c r="LO108" i="13"/>
  <c r="HP108" i="13"/>
  <c r="DQ108" i="13"/>
  <c r="AA108" i="13"/>
  <c r="OE107" i="13"/>
  <c r="LL107" i="13"/>
  <c r="IZ107" i="13"/>
  <c r="GN107" i="13"/>
  <c r="EB107" i="13"/>
  <c r="BP107" i="13"/>
  <c r="D107" i="13"/>
  <c r="OC106" i="13"/>
  <c r="LQ106" i="13"/>
  <c r="JE106" i="13"/>
  <c r="GS106" i="13"/>
  <c r="EG106" i="13"/>
  <c r="BU106" i="13"/>
  <c r="I106" i="13"/>
  <c r="OH105" i="13"/>
  <c r="LV105" i="13"/>
  <c r="JJ105" i="13"/>
  <c r="GX105" i="13"/>
  <c r="EL105" i="13"/>
  <c r="BZ105" i="13"/>
  <c r="DV115" i="13"/>
  <c r="II114" i="13"/>
  <c r="NT113" i="13"/>
  <c r="DX113" i="13"/>
  <c r="BP112" i="13"/>
  <c r="QB115" i="13"/>
  <c r="IW113" i="13"/>
  <c r="LN111" i="13"/>
  <c r="PU110" i="13"/>
  <c r="CS110" i="13"/>
  <c r="IM109" i="13"/>
  <c r="QB108" i="13"/>
  <c r="GF108" i="13"/>
  <c r="NU107" i="13"/>
  <c r="NJ114" i="13"/>
  <c r="PF112" i="13"/>
  <c r="FS111" i="13"/>
  <c r="KL110" i="13"/>
  <c r="DW110" i="13"/>
  <c r="OS109" i="13"/>
  <c r="JJ109" i="13"/>
  <c r="EL109" i="13"/>
  <c r="N109" i="13"/>
  <c r="MA108" i="13"/>
  <c r="HC108" i="13"/>
  <c r="CE108" i="13"/>
  <c r="CC116" i="13"/>
  <c r="NH114" i="13"/>
  <c r="LA113" i="13"/>
  <c r="OZ112" i="13"/>
  <c r="MF111" i="13"/>
  <c r="FR111" i="13"/>
  <c r="D111" i="13"/>
  <c r="JY110" i="13"/>
  <c r="DK110" i="13"/>
  <c r="OH109" i="13"/>
  <c r="JA109" i="13"/>
  <c r="EC109" i="13"/>
  <c r="E109" i="13"/>
  <c r="LR108" i="13"/>
  <c r="GT108" i="13"/>
  <c r="BV108" i="13"/>
  <c r="OI107" i="13"/>
  <c r="FR116" i="13"/>
  <c r="PN114" i="13"/>
  <c r="NG113" i="13"/>
  <c r="S113" i="13"/>
  <c r="AC112" i="13"/>
  <c r="KY111" i="13"/>
  <c r="GL111" i="13"/>
  <c r="CI111" i="13"/>
  <c r="PG110" i="13"/>
  <c r="KT110" i="13"/>
  <c r="GQ110" i="13"/>
  <c r="CD110" i="13"/>
  <c r="PA109" i="13"/>
  <c r="LL109" i="13"/>
  <c r="IB109" i="13"/>
  <c r="QB117" i="13"/>
  <c r="BP116" i="13"/>
  <c r="BS115" i="13"/>
  <c r="FP114" i="13"/>
  <c r="KS113" i="13"/>
  <c r="BM113" i="13"/>
  <c r="DO112" i="13"/>
  <c r="MD111" i="13"/>
  <c r="HP111" i="13"/>
  <c r="DD111" i="13"/>
  <c r="QK110" i="13"/>
  <c r="LY110" i="13"/>
  <c r="HK110" i="13"/>
  <c r="DI110" i="13"/>
  <c r="QF109" i="13"/>
  <c r="MA109" i="13"/>
  <c r="IY109" i="13"/>
  <c r="HE119" i="13"/>
  <c r="JC116" i="13"/>
  <c r="KY115" i="13"/>
  <c r="AG115" i="13"/>
  <c r="HV114" i="13"/>
  <c r="PK113" i="13"/>
  <c r="FR113" i="13"/>
  <c r="AT113" i="13"/>
  <c r="GX112" i="13"/>
  <c r="OD111" i="13"/>
  <c r="KL111" i="13"/>
  <c r="HE111" i="13"/>
  <c r="DW111" i="13"/>
  <c r="AP111" i="13"/>
  <c r="OT110" i="13"/>
  <c r="LL110" i="13"/>
  <c r="IE110" i="13"/>
  <c r="EX110" i="13"/>
  <c r="BP110" i="13"/>
  <c r="PT109" i="13"/>
  <c r="MP109" i="13"/>
  <c r="CI118" i="13"/>
  <c r="HA116" i="13"/>
  <c r="KN115" i="13"/>
  <c r="FO113" i="13"/>
  <c r="KI111" i="13"/>
  <c r="OQ110" i="13"/>
  <c r="BN110" i="13"/>
  <c r="IV109" i="13"/>
  <c r="DS109" i="13"/>
  <c r="T109" i="13"/>
  <c r="NI108" i="13"/>
  <c r="JJ108" i="13"/>
  <c r="FK108" i="13"/>
  <c r="BL108" i="13"/>
  <c r="PP107" i="13"/>
  <c r="MN107" i="13"/>
  <c r="KB107" i="13"/>
  <c r="HP107" i="13"/>
  <c r="FD107" i="13"/>
  <c r="CR107" i="13"/>
  <c r="AF107" i="13"/>
  <c r="PE106" i="13"/>
  <c r="MS106" i="13"/>
  <c r="KG106" i="13"/>
  <c r="HU106" i="13"/>
  <c r="FI106" i="13"/>
  <c r="CW106" i="13"/>
  <c r="AK106" i="13"/>
  <c r="PJ105" i="13"/>
  <c r="LL114" i="13"/>
  <c r="MF112" i="13"/>
  <c r="FB111" i="13"/>
  <c r="JI110" i="13"/>
  <c r="NR109" i="13"/>
  <c r="GD109" i="13"/>
  <c r="CE109" i="13"/>
  <c r="PQ108" i="13"/>
  <c r="LU108" i="13"/>
  <c r="HV108" i="13"/>
  <c r="DW108" i="13"/>
  <c r="AE108" i="13"/>
  <c r="OH107" i="13"/>
  <c r="LO107" i="13"/>
  <c r="JC107" i="13"/>
  <c r="GQ107" i="13"/>
  <c r="EE107" i="13"/>
  <c r="BS107" i="13"/>
  <c r="G107" i="13"/>
  <c r="OF106" i="13"/>
  <c r="LT106" i="13"/>
  <c r="JH106" i="13"/>
  <c r="GV106" i="13"/>
  <c r="EJ106" i="13"/>
  <c r="BX106" i="13"/>
  <c r="L106" i="13"/>
  <c r="OK105" i="13"/>
  <c r="LY105" i="13"/>
  <c r="JM105" i="13"/>
  <c r="HA105" i="13"/>
  <c r="EO105" i="13"/>
  <c r="CC105" i="13"/>
  <c r="Q105" i="13"/>
  <c r="OP104" i="13"/>
  <c r="MD104" i="13"/>
  <c r="QD114" i="13"/>
  <c r="AA113" i="13"/>
  <c r="GQ111" i="13"/>
  <c r="KY110" i="13"/>
  <c r="PG109" i="13"/>
  <c r="GZ109" i="13"/>
  <c r="CR109" i="13"/>
  <c r="QD108" i="13"/>
  <c r="ME108" i="13"/>
  <c r="IF108" i="13"/>
  <c r="EG108" i="13"/>
  <c r="AN108" i="13"/>
  <c r="OR107" i="13"/>
  <c r="LV107" i="13"/>
  <c r="JJ107" i="13"/>
  <c r="GX107" i="13"/>
  <c r="EL107" i="13"/>
  <c r="BZ107" i="13"/>
  <c r="N107" i="13"/>
  <c r="OM106" i="13"/>
  <c r="MA106" i="13"/>
  <c r="JO106" i="13"/>
  <c r="HC106" i="13"/>
  <c r="EQ106" i="13"/>
  <c r="CE106" i="13"/>
  <c r="S106" i="13"/>
  <c r="OR105" i="13"/>
  <c r="MF105" i="13"/>
  <c r="JT105" i="13"/>
  <c r="HH105" i="13"/>
  <c r="EV105" i="13"/>
  <c r="CJ105" i="13"/>
  <c r="X105" i="13"/>
  <c r="OW104" i="13"/>
  <c r="MK104" i="13"/>
  <c r="CQ115" i="13"/>
  <c r="BX113" i="13"/>
  <c r="HX111" i="13"/>
  <c r="MG110" i="13"/>
  <c r="C110" i="13"/>
  <c r="HQ109" i="13"/>
  <c r="DB109" i="13"/>
  <c r="C109" i="13"/>
  <c r="MO108" i="13"/>
  <c r="IS108" i="13"/>
  <c r="ET108" i="13"/>
  <c r="AW108" i="13"/>
  <c r="PB107" i="13"/>
  <c r="MC107" i="13"/>
  <c r="JQ107" i="13"/>
  <c r="HE107" i="13"/>
  <c r="ES107" i="13"/>
  <c r="CG107" i="13"/>
  <c r="U107" i="13"/>
  <c r="OT106" i="13"/>
  <c r="MH106" i="13"/>
  <c r="JV106" i="13"/>
  <c r="HJ106" i="13"/>
  <c r="EX106" i="13"/>
  <c r="CL106" i="13"/>
  <c r="Z106" i="13"/>
  <c r="OY105" i="13"/>
  <c r="FB114" i="13"/>
  <c r="CW112" i="13"/>
  <c r="CY111" i="13"/>
  <c r="HG110" i="13"/>
  <c r="LX109" i="13"/>
  <c r="FM109" i="13"/>
  <c r="BN109" i="13"/>
  <c r="OZ108" i="13"/>
  <c r="LA108" i="13"/>
  <c r="HE108" i="13"/>
  <c r="DF108" i="13"/>
  <c r="P108" i="13"/>
  <c r="NT107" i="13"/>
  <c r="LD107" i="13"/>
  <c r="IR107" i="13"/>
  <c r="GF107" i="13"/>
  <c r="DT107" i="13"/>
  <c r="BH107" i="13"/>
  <c r="QG106" i="13"/>
  <c r="NU106" i="13"/>
  <c r="LI106" i="13"/>
  <c r="IW106" i="13"/>
  <c r="GK106" i="13"/>
  <c r="DY106" i="13"/>
  <c r="BM106" i="13"/>
  <c r="A106" i="13"/>
  <c r="NZ105" i="13"/>
  <c r="LN105" i="13"/>
  <c r="JB105" i="13"/>
  <c r="GP105" i="13"/>
  <c r="ED105" i="13"/>
  <c r="DC119" i="13"/>
  <c r="D114" i="13"/>
  <c r="CH115" i="13"/>
  <c r="GM114" i="13"/>
  <c r="MN113" i="13"/>
  <c r="CR113" i="13"/>
  <c r="QB111" i="13"/>
  <c r="IU115" i="13"/>
  <c r="EW113" i="13"/>
  <c r="JX111" i="13"/>
  <c r="OE110" i="13"/>
  <c r="BA110" i="13"/>
  <c r="HG109" i="13"/>
  <c r="OV108" i="13"/>
  <c r="EZ108" i="13"/>
  <c r="E119" i="13"/>
  <c r="IL114" i="13"/>
  <c r="HV112" i="13"/>
  <c r="EC111" i="13"/>
  <c r="KA110" i="13"/>
  <c r="DL110" i="13"/>
  <c r="OI109" i="13"/>
  <c r="JB109" i="13"/>
  <c r="ED109" i="13"/>
  <c r="F109" i="13"/>
  <c r="LS108" i="13"/>
  <c r="GU108" i="13"/>
  <c r="BW108" i="13"/>
  <c r="AD116" i="13"/>
  <c r="MB114" i="13"/>
  <c r="JU113" i="13"/>
  <c r="ND112" i="13"/>
  <c r="LV111" i="13"/>
  <c r="FH111" i="13"/>
  <c r="QC110" i="13"/>
  <c r="JO110" i="13"/>
  <c r="DA110" i="13"/>
  <c r="NV109" i="13"/>
  <c r="IS109" i="13"/>
  <c r="DU109" i="13"/>
  <c r="QH108" i="13"/>
  <c r="LJ108" i="13"/>
  <c r="GL108" i="13"/>
  <c r="BN108" i="13"/>
  <c r="OA107" i="13"/>
  <c r="DS116" i="13"/>
  <c r="OH114" i="13"/>
  <c r="MA113" i="13"/>
  <c r="C113" i="13"/>
  <c r="PO111" i="13"/>
  <c r="KO111" i="13"/>
  <c r="GA111" i="13"/>
  <c r="BN111" i="13"/>
  <c r="OV110" i="13"/>
  <c r="KI110" i="13"/>
  <c r="FV110" i="13"/>
  <c r="BS110" i="13"/>
  <c r="OQ109" i="13"/>
  <c r="KV109" i="13"/>
  <c r="HT109" i="13"/>
  <c r="LD117" i="13"/>
  <c r="PC115" i="13"/>
  <c r="AM115" i="13"/>
  <c r="EJ114" i="13"/>
  <c r="IG113" i="13"/>
  <c r="AW113" i="13"/>
  <c r="BS112" i="13"/>
  <c r="LH111" i="13"/>
  <c r="HF111" i="13"/>
  <c r="CR111" i="13"/>
  <c r="PQ110" i="13"/>
  <c r="LM110" i="13"/>
  <c r="HA110" i="13"/>
  <c r="CM110" i="13"/>
  <c r="PV109" i="13"/>
  <c r="LS109" i="13"/>
  <c r="II109" i="13"/>
  <c r="KL118" i="13"/>
  <c r="HD116" i="13"/>
  <c r="JH115" i="13"/>
  <c r="A115" i="13"/>
  <c r="GP114" i="13"/>
  <c r="OE113" i="13"/>
  <c r="FB113" i="13"/>
  <c r="AD113" i="13"/>
  <c r="FB112" i="13"/>
  <c r="NN111" i="13"/>
  <c r="KA111" i="13"/>
  <c r="GT111" i="13"/>
  <c r="DM111" i="13"/>
  <c r="AE111" i="13"/>
  <c r="OI110" i="13"/>
  <c r="LB110" i="13"/>
  <c r="HT110" i="13"/>
  <c r="EM110" i="13"/>
  <c r="BF110" i="13"/>
  <c r="PI109" i="13"/>
  <c r="MH109" i="13"/>
  <c r="OV117" i="13"/>
  <c r="FB116" i="13"/>
  <c r="EW115" i="13"/>
  <c r="DC113" i="13"/>
  <c r="IS111" i="13"/>
  <c r="MZ110" i="13"/>
  <c r="W110" i="13"/>
  <c r="HY109" i="13"/>
  <c r="DH109" i="13"/>
  <c r="I109" i="13"/>
  <c r="MU108" i="13"/>
  <c r="IV108" i="13"/>
  <c r="EW108" i="13"/>
  <c r="BB108" i="13"/>
  <c r="PE107" i="13"/>
  <c r="MF107" i="13"/>
  <c r="JT107" i="13"/>
  <c r="HH107" i="13"/>
  <c r="EV107" i="13"/>
  <c r="CJ107" i="13"/>
  <c r="X107" i="13"/>
  <c r="OW106" i="13"/>
  <c r="MK106" i="13"/>
  <c r="JY106" i="13"/>
  <c r="HM106" i="13"/>
  <c r="FA106" i="13"/>
  <c r="CO106" i="13"/>
  <c r="AC106" i="13"/>
  <c r="PB105" i="13"/>
  <c r="GN114" i="13"/>
  <c r="EV112" i="13"/>
  <c r="DL111" i="13"/>
  <c r="HS110" i="13"/>
  <c r="MG109" i="13"/>
  <c r="FP109" i="13"/>
  <c r="BT109" i="13"/>
  <c r="PF108" i="13"/>
  <c r="LG108" i="13"/>
  <c r="HH108" i="13"/>
  <c r="DI108" i="13"/>
  <c r="U108" i="13"/>
  <c r="NX107" i="13"/>
  <c r="LG107" i="13"/>
  <c r="IU107" i="13"/>
  <c r="GI107" i="13"/>
  <c r="DW107" i="13"/>
  <c r="BK107" i="13"/>
  <c r="QJ106" i="13"/>
  <c r="NX106" i="13"/>
  <c r="LL106" i="13"/>
  <c r="IZ106" i="13"/>
  <c r="GN106" i="13"/>
  <c r="EB106" i="13"/>
  <c r="BP106" i="13"/>
  <c r="D106" i="13"/>
  <c r="OC105" i="13"/>
  <c r="LQ105" i="13"/>
  <c r="JE105" i="13"/>
  <c r="GS105" i="13"/>
  <c r="EG105" i="13"/>
  <c r="BU105" i="13"/>
  <c r="I105" i="13"/>
  <c r="OH104" i="13"/>
  <c r="LV104" i="13"/>
  <c r="LF114" i="13"/>
  <c r="MC112" i="13"/>
  <c r="FA111" i="13"/>
  <c r="JH110" i="13"/>
  <c r="NP109" i="13"/>
  <c r="GC109" i="13"/>
  <c r="CD109" i="13"/>
  <c r="PP108" i="13"/>
  <c r="LQ108" i="13"/>
  <c r="HU108" i="13"/>
  <c r="DV108" i="13"/>
  <c r="AD108" i="13"/>
  <c r="OG107" i="13"/>
  <c r="LN107" i="13"/>
  <c r="JB107" i="13"/>
  <c r="GP107" i="13"/>
  <c r="ED107" i="13"/>
  <c r="BR107" i="13"/>
  <c r="F107" i="13"/>
  <c r="OE106" i="13"/>
  <c r="LS106" i="13"/>
  <c r="JG106" i="13"/>
  <c r="GU106" i="13"/>
  <c r="EI106" i="13"/>
  <c r="BW106" i="13"/>
  <c r="K106" i="13"/>
  <c r="OJ105" i="13"/>
  <c r="LX105" i="13"/>
  <c r="JL105" i="13"/>
  <c r="GZ105" i="13"/>
  <c r="EN105" i="13"/>
  <c r="CB105" i="13"/>
  <c r="P105" i="13"/>
  <c r="OO104" i="13"/>
  <c r="MC104" i="13"/>
  <c r="PD114" i="13"/>
  <c r="L113" i="13"/>
  <c r="GH111" i="13"/>
  <c r="AT115" i="13"/>
  <c r="EY114" i="13"/>
  <c r="LH113" i="13"/>
  <c r="BL113" i="13"/>
  <c r="OV111" i="13"/>
  <c r="DO115" i="13"/>
  <c r="CK113" i="13"/>
  <c r="IF111" i="13"/>
  <c r="MO110" i="13"/>
  <c r="K110" i="13"/>
  <c r="GA109" i="13"/>
  <c r="NP108" i="13"/>
  <c r="DT108" i="13"/>
  <c r="HT117" i="13"/>
  <c r="DN114" i="13"/>
  <c r="AL112" i="13"/>
  <c r="CL111" i="13"/>
  <c r="IU110" i="13"/>
  <c r="CF110" i="13"/>
  <c r="NC109" i="13"/>
  <c r="ID109" i="13"/>
  <c r="DF109" i="13"/>
  <c r="PS108" i="13"/>
  <c r="KU108" i="13"/>
  <c r="FW108" i="13"/>
  <c r="PR118" i="13"/>
  <c r="LQ115" i="13"/>
  <c r="IJ114" i="13"/>
  <c r="GC113" i="13"/>
  <c r="HP112" i="13"/>
  <c r="KP111" i="13"/>
  <c r="EB111" i="13"/>
  <c r="OW110" i="13"/>
  <c r="II110" i="13"/>
  <c r="BU110" i="13"/>
  <c r="MS109" i="13"/>
  <c r="HU109" i="13"/>
  <c r="CW109" i="13"/>
  <c r="PJ108" i="13"/>
  <c r="KL108" i="13"/>
  <c r="FN108" i="13"/>
  <c r="AP108" i="13"/>
  <c r="BZ123" i="13"/>
  <c r="PF115" i="13"/>
  <c r="KP114" i="13"/>
  <c r="II113" i="13"/>
  <c r="OW112" i="13"/>
  <c r="OY111" i="13"/>
  <c r="JS111" i="13"/>
  <c r="FQ111" i="13"/>
  <c r="BC111" i="13"/>
  <c r="OA110" i="13"/>
  <c r="JX110" i="13"/>
  <c r="FK110" i="13"/>
  <c r="AX110" i="13"/>
  <c r="OF109" i="13"/>
  <c r="KN109" i="13"/>
  <c r="HD109" i="13"/>
  <c r="GF117" i="13"/>
  <c r="ND115" i="13"/>
  <c r="PL114" i="13"/>
  <c r="DD114" i="13"/>
  <c r="HA113" i="13"/>
  <c r="Q113" i="13"/>
  <c r="W112" i="13"/>
  <c r="KX111" i="13"/>
  <c r="GJ111" i="13"/>
  <c r="CH111" i="13"/>
  <c r="PE110" i="13"/>
  <c r="KS110" i="13"/>
  <c r="GO110" i="13"/>
  <c r="CC110" i="13"/>
  <c r="OZ109" i="13"/>
  <c r="LK109" i="13"/>
  <c r="IA109" i="13"/>
  <c r="PD117" i="13"/>
  <c r="FE116" i="13"/>
  <c r="HQ115" i="13"/>
  <c r="PF114" i="13"/>
  <c r="FJ114" i="13"/>
  <c r="MY113" i="13"/>
  <c r="EL113" i="13"/>
  <c r="N113" i="13"/>
  <c r="DF112" i="13"/>
  <c r="NB111" i="13"/>
  <c r="JQ111" i="13"/>
  <c r="GI111" i="13"/>
  <c r="DB111" i="13"/>
  <c r="U111" i="13"/>
  <c r="NX110" i="13"/>
  <c r="KQ110" i="13"/>
  <c r="HJ110" i="13"/>
  <c r="EB110" i="13"/>
  <c r="AU110" i="13"/>
  <c r="OY109" i="13"/>
  <c r="LZ109" i="13"/>
  <c r="JX117" i="13"/>
  <c r="DC116" i="13"/>
  <c r="Y115" i="13"/>
  <c r="AQ113" i="13"/>
  <c r="HB111" i="13"/>
  <c r="LJ110" i="13"/>
  <c r="PQ109" i="13"/>
  <c r="HB109" i="13"/>
  <c r="CT109" i="13"/>
  <c r="QF108" i="13"/>
  <c r="MG108" i="13"/>
  <c r="IK108" i="13"/>
  <c r="EL108" i="13"/>
  <c r="AQ108" i="13"/>
  <c r="OU107" i="13"/>
  <c r="LX107" i="13"/>
  <c r="JL107" i="13"/>
  <c r="GZ107" i="13"/>
  <c r="EN107" i="13"/>
  <c r="CB107" i="13"/>
  <c r="P107" i="13"/>
  <c r="OO106" i="13"/>
  <c r="MC106" i="13"/>
  <c r="JQ106" i="13"/>
  <c r="HE106" i="13"/>
  <c r="ES106" i="13"/>
  <c r="CG106" i="13"/>
  <c r="U106" i="13"/>
  <c r="OT105" i="13"/>
  <c r="BP114" i="13"/>
  <c r="PX111" i="13"/>
  <c r="BT111" i="13"/>
  <c r="GC110" i="13"/>
  <c r="LB109" i="13"/>
  <c r="FE109" i="13"/>
  <c r="BF109" i="13"/>
  <c r="OR108" i="13"/>
  <c r="KS108" i="13"/>
  <c r="GW108" i="13"/>
  <c r="CX108" i="13"/>
  <c r="I108" i="13"/>
  <c r="NN107" i="13"/>
  <c r="KY107" i="13"/>
  <c r="IM107" i="13"/>
  <c r="GA107" i="13"/>
  <c r="DO107" i="13"/>
  <c r="BC107" i="13"/>
  <c r="QB106" i="13"/>
  <c r="NP106" i="13"/>
  <c r="LD106" i="13"/>
  <c r="IR106" i="13"/>
  <c r="GF106" i="13"/>
  <c r="DT106" i="13"/>
  <c r="BH106" i="13"/>
  <c r="QG105" i="13"/>
  <c r="NU105" i="13"/>
  <c r="LI105" i="13"/>
  <c r="IW105" i="13"/>
  <c r="GK105" i="13"/>
  <c r="DY105" i="13"/>
  <c r="BM105" i="13"/>
  <c r="A105" i="13"/>
  <c r="NZ104" i="13"/>
  <c r="LN104" i="13"/>
  <c r="GH114" i="13"/>
  <c r="ES112" i="13"/>
  <c r="DJ111" i="13"/>
  <c r="HR110" i="13"/>
  <c r="MF109" i="13"/>
  <c r="FO109" i="13"/>
  <c r="BP109" i="13"/>
  <c r="PE108" i="13"/>
  <c r="LF108" i="13"/>
  <c r="HG108" i="13"/>
  <c r="DH108" i="13"/>
  <c r="S108" i="13"/>
  <c r="NW107" i="13"/>
  <c r="LF107" i="13"/>
  <c r="IT107" i="13"/>
  <c r="GH107" i="13"/>
  <c r="DV107" i="13"/>
  <c r="BJ107" i="13"/>
  <c r="QI106" i="13"/>
  <c r="NW106" i="13"/>
  <c r="LK106" i="13"/>
  <c r="IY106" i="13"/>
  <c r="GM106" i="13"/>
  <c r="EA106" i="13"/>
  <c r="BO106" i="13"/>
  <c r="C106" i="13"/>
  <c r="OB105" i="13"/>
  <c r="LP105" i="13"/>
  <c r="JD105" i="13"/>
  <c r="GR105" i="13"/>
  <c r="EF105" i="13"/>
  <c r="BT105" i="13"/>
  <c r="H105" i="13"/>
  <c r="OG104" i="13"/>
  <c r="LU104" i="13"/>
  <c r="KF114" i="13"/>
  <c r="KJ112" i="13"/>
  <c r="ER111" i="13"/>
  <c r="IY110" i="13"/>
  <c r="NF109" i="13"/>
  <c r="GB109" i="13"/>
  <c r="CC109" i="13"/>
  <c r="PO108" i="13"/>
  <c r="LP108" i="13"/>
  <c r="HQ108" i="13"/>
  <c r="DU108" i="13"/>
  <c r="AC108" i="13"/>
  <c r="OF107" i="13"/>
  <c r="LM107" i="13"/>
  <c r="JA107" i="13"/>
  <c r="GO107" i="13"/>
  <c r="EC107" i="13"/>
  <c r="BQ107" i="13"/>
  <c r="E107" i="13"/>
  <c r="OD106" i="13"/>
  <c r="LR106" i="13"/>
  <c r="JF106" i="13"/>
  <c r="GT106" i="13"/>
  <c r="EH106" i="13"/>
  <c r="BV106" i="13"/>
  <c r="J106" i="13"/>
  <c r="NH116" i="13"/>
  <c r="MQ113" i="13"/>
  <c r="MX111" i="13"/>
  <c r="R111" i="13"/>
  <c r="DZ110" i="13"/>
  <c r="KB109" i="13"/>
  <c r="EN109" i="13"/>
  <c r="AO109" i="13"/>
  <c r="OA108" i="13"/>
  <c r="KB108" i="13"/>
  <c r="GC108" i="13"/>
  <c r="CG108" i="13"/>
  <c r="QF107" i="13"/>
  <c r="MZ107" i="13"/>
  <c r="KN107" i="13"/>
  <c r="IB107" i="13"/>
  <c r="FP107" i="13"/>
  <c r="DD107" i="13"/>
  <c r="AR107" i="13"/>
  <c r="PQ106" i="13"/>
  <c r="NE106" i="13"/>
  <c r="KS106" i="13"/>
  <c r="IG106" i="13"/>
  <c r="FU106" i="13"/>
  <c r="DI106" i="13"/>
  <c r="AW106" i="13"/>
  <c r="PV105" i="13"/>
  <c r="NJ105" i="13"/>
  <c r="KX105" i="13"/>
  <c r="IL105" i="13"/>
  <c r="FZ105" i="13"/>
  <c r="DN105" i="13"/>
  <c r="MQ115" i="13"/>
  <c r="QI114" i="13"/>
  <c r="DK114" i="13"/>
  <c r="KB113" i="13"/>
  <c r="AF113" i="13"/>
  <c r="NP111" i="13"/>
  <c r="QB114" i="13"/>
  <c r="Y113" i="13"/>
  <c r="GP111" i="13"/>
  <c r="KW110" i="13"/>
  <c r="PF109" i="13"/>
  <c r="EU109" i="13"/>
  <c r="MJ108" i="13"/>
  <c r="CN108" i="13"/>
  <c r="KC116" i="13"/>
  <c r="QA113" i="13"/>
  <c r="OL111" i="13"/>
  <c r="AU111" i="13"/>
  <c r="IJ110" i="13"/>
  <c r="BV110" i="13"/>
  <c r="MT109" i="13"/>
  <c r="HV109" i="13"/>
  <c r="CX109" i="13"/>
  <c r="PK108" i="13"/>
  <c r="KM108" i="13"/>
  <c r="FO108" i="13"/>
  <c r="EX118" i="13"/>
  <c r="KA115" i="13"/>
  <c r="HD114" i="13"/>
  <c r="FH113" i="13"/>
  <c r="FT112" i="13"/>
  <c r="KF111" i="13"/>
  <c r="DP111" i="13"/>
  <c r="OM110" i="13"/>
  <c r="HY110" i="13"/>
  <c r="BI110" i="13"/>
  <c r="MK109" i="13"/>
  <c r="HM109" i="13"/>
  <c r="CO109" i="13"/>
  <c r="PB108" i="13"/>
  <c r="KD108" i="13"/>
  <c r="FF108" i="13"/>
  <c r="AH108" i="13"/>
  <c r="MC119" i="13"/>
  <c r="NG115" i="13"/>
  <c r="JJ114" i="13"/>
  <c r="HC113" i="13"/>
  <c r="LE112" i="13"/>
  <c r="OI111" i="13"/>
  <c r="JI111" i="13"/>
  <c r="EU111" i="13"/>
  <c r="AS111" i="13"/>
  <c r="NP110" i="13"/>
  <c r="JC110" i="13"/>
  <c r="EZ110" i="13"/>
  <c r="AM110" i="13"/>
  <c r="NK109" i="13"/>
  <c r="KF109" i="13"/>
  <c r="GV109" i="13"/>
  <c r="OU116" i="13"/>
  <c r="LG115" i="13"/>
  <c r="OF114" i="13"/>
  <c r="AR114" i="13"/>
  <c r="FU113" i="13"/>
  <c r="A113" i="13"/>
  <c r="PM111" i="13"/>
  <c r="KN111" i="13"/>
  <c r="FZ111" i="13"/>
  <c r="BL111" i="13"/>
  <c r="OU110" i="13"/>
  <c r="KG110" i="13"/>
  <c r="FU110" i="13"/>
  <c r="BQ110" i="13"/>
  <c r="OP109" i="13"/>
  <c r="KU109" i="13"/>
  <c r="HS109" i="13"/>
  <c r="KF117" i="13"/>
  <c r="DF116" i="13"/>
  <c r="GK115" i="13"/>
  <c r="NZ114" i="13"/>
  <c r="ED114" i="13"/>
  <c r="LS113" i="13"/>
  <c r="DV113" i="13"/>
  <c r="QD112" i="13"/>
  <c r="BJ112" i="13"/>
  <c r="MN111" i="13"/>
  <c r="JF111" i="13"/>
  <c r="FY111" i="13"/>
  <c r="CQ111" i="13"/>
  <c r="J111" i="13"/>
  <c r="NN110" i="13"/>
  <c r="KF110" i="13"/>
  <c r="GY110" i="13"/>
  <c r="DR110" i="13"/>
  <c r="AJ110" i="13"/>
  <c r="ON109" i="13"/>
  <c r="LR109" i="13"/>
  <c r="EZ117" i="13"/>
  <c r="BC116" i="13"/>
  <c r="ML114" i="13"/>
  <c r="NY112" i="13"/>
  <c r="FK111" i="13"/>
  <c r="JS110" i="13"/>
  <c r="OA109" i="13"/>
  <c r="GJ109" i="13"/>
  <c r="CF109" i="13"/>
  <c r="PU108" i="13"/>
  <c r="LV108" i="13"/>
  <c r="HW108" i="13"/>
  <c r="DX108" i="13"/>
  <c r="AF108" i="13"/>
  <c r="OJ107" i="13"/>
  <c r="LP107" i="13"/>
  <c r="JD107" i="13"/>
  <c r="GR107" i="13"/>
  <c r="EF107" i="13"/>
  <c r="BT107" i="13"/>
  <c r="OU114" i="13"/>
  <c r="BO114" i="13"/>
  <c r="IV113" i="13"/>
  <c r="QJ112" i="13"/>
  <c r="MJ111" i="13"/>
  <c r="LD114" i="13"/>
  <c r="LW112" i="13"/>
  <c r="EZ111" i="13"/>
  <c r="JG110" i="13"/>
  <c r="NN109" i="13"/>
  <c r="DO109" i="13"/>
  <c r="LD108" i="13"/>
  <c r="BH108" i="13"/>
  <c r="CF116" i="13"/>
  <c r="LC113" i="13"/>
  <c r="MH111" i="13"/>
  <c r="E111" i="13"/>
  <c r="HD110" i="13"/>
  <c r="AP110" i="13"/>
  <c r="LV109" i="13"/>
  <c r="GX109" i="13"/>
  <c r="BZ109" i="13"/>
  <c r="OM108" i="13"/>
  <c r="JO108" i="13"/>
  <c r="EQ108" i="13"/>
  <c r="HL117" i="13"/>
  <c r="FS115" i="13"/>
  <c r="DL114" i="13"/>
  <c r="DL113" i="13"/>
  <c r="AF112" i="13"/>
  <c r="IZ111" i="13"/>
  <c r="CJ111" i="13"/>
  <c r="NG110" i="13"/>
  <c r="GS110" i="13"/>
  <c r="AC110" i="13"/>
  <c r="LM109" i="13"/>
  <c r="GO109" i="13"/>
  <c r="BQ109" i="13"/>
  <c r="OD108" i="13"/>
  <c r="JF108" i="13"/>
  <c r="EH108" i="13"/>
  <c r="J108" i="13"/>
  <c r="QJ117" i="13"/>
  <c r="IB115" i="13"/>
  <c r="FR114" i="13"/>
  <c r="EQ113" i="13"/>
  <c r="JI112" i="13"/>
  <c r="ND111" i="13"/>
  <c r="IX111" i="13"/>
  <c r="EK111" i="13"/>
  <c r="W111" i="13"/>
  <c r="NF110" i="13"/>
  <c r="IR110" i="13"/>
  <c r="EE110" i="13"/>
  <c r="AB110" i="13"/>
  <c r="MZ109" i="13"/>
  <c r="JP109" i="13"/>
  <c r="GN109" i="13"/>
  <c r="LL116" i="13"/>
  <c r="HY115" i="13"/>
  <c r="MZ114" i="13"/>
  <c r="L114" i="13"/>
  <c r="EO113" i="13"/>
  <c r="OQ112" i="13"/>
  <c r="OW111" i="13"/>
  <c r="JR111" i="13"/>
  <c r="FP111" i="13"/>
  <c r="BB111" i="13"/>
  <c r="NY110" i="13"/>
  <c r="JW110" i="13"/>
  <c r="FI110" i="13"/>
  <c r="AW110" i="13"/>
  <c r="OD109" i="13"/>
  <c r="KM109" i="13"/>
  <c r="HC109" i="13"/>
  <c r="FH117" i="13"/>
  <c r="BG116" i="13"/>
  <c r="FE115" i="13"/>
  <c r="MT114" i="13"/>
  <c r="CX114" i="13"/>
  <c r="KM113" i="13"/>
  <c r="DF113" i="13"/>
  <c r="OH112" i="13"/>
  <c r="N112" i="13"/>
  <c r="MC111" i="13"/>
  <c r="IU111" i="13"/>
  <c r="FN111" i="13"/>
  <c r="CG111" i="13"/>
  <c r="QJ110" i="13"/>
  <c r="NC110" i="13"/>
  <c r="JV110" i="13"/>
  <c r="GN110" i="13"/>
  <c r="DG110" i="13"/>
  <c r="Z110" i="13"/>
  <c r="OC109" i="13"/>
  <c r="LJ109" i="13"/>
  <c r="AB117" i="13"/>
  <c r="D116" i="13"/>
  <c r="HN114" i="13"/>
  <c r="GO112" i="13"/>
  <c r="DU111" i="13"/>
  <c r="IB110" i="13"/>
  <c r="MN109" i="13"/>
  <c r="FT109" i="13"/>
  <c r="BU109" i="13"/>
  <c r="PG108" i="13"/>
  <c r="LH108" i="13"/>
  <c r="HI108" i="13"/>
  <c r="DM108" i="13"/>
  <c r="V108" i="13"/>
  <c r="NY107" i="13"/>
  <c r="LH107" i="13"/>
  <c r="IV107" i="13"/>
  <c r="GJ107" i="13"/>
  <c r="DX107" i="13"/>
  <c r="BL107" i="13"/>
  <c r="QK106" i="13"/>
  <c r="NY106" i="13"/>
  <c r="LM106" i="13"/>
  <c r="JA106" i="13"/>
  <c r="GO106" i="13"/>
  <c r="EC106" i="13"/>
  <c r="BQ106" i="13"/>
  <c r="E106" i="13"/>
  <c r="CS116" i="13"/>
  <c r="JE113" i="13"/>
  <c r="LP111" i="13"/>
  <c r="PY110" i="13"/>
  <c r="CU110" i="13"/>
  <c r="JM109" i="13"/>
  <c r="EF109" i="13"/>
  <c r="AG109" i="13"/>
  <c r="NS108" i="13"/>
  <c r="JT108" i="13"/>
  <c r="FU108" i="13"/>
  <c r="BY108" i="13"/>
  <c r="PZ107" i="13"/>
  <c r="MU107" i="13"/>
  <c r="KI107" i="13"/>
  <c r="HW107" i="13"/>
  <c r="FK107" i="13"/>
  <c r="CY107" i="13"/>
  <c r="AM107" i="13"/>
  <c r="PL106" i="13"/>
  <c r="MZ106" i="13"/>
  <c r="KN106" i="13"/>
  <c r="IB106" i="13"/>
  <c r="FP106" i="13"/>
  <c r="DD106" i="13"/>
  <c r="AR106" i="13"/>
  <c r="PQ105" i="13"/>
  <c r="NE105" i="13"/>
  <c r="KS105" i="13"/>
  <c r="IG105" i="13"/>
  <c r="FU105" i="13"/>
  <c r="DI105" i="13"/>
  <c r="AW105" i="13"/>
  <c r="PV104" i="13"/>
  <c r="NJ104" i="13"/>
  <c r="EB117" i="13"/>
  <c r="NW113" i="13"/>
  <c r="NK111" i="13"/>
  <c r="AC111" i="13"/>
  <c r="EJ110" i="13"/>
  <c r="KD109" i="13"/>
  <c r="EP109" i="13"/>
  <c r="AQ109" i="13"/>
  <c r="OC108" i="13"/>
  <c r="KG108" i="13"/>
  <c r="GH108" i="13"/>
  <c r="CI108" i="13"/>
  <c r="QI107" i="13"/>
  <c r="NB107" i="13"/>
  <c r="KP107" i="13"/>
  <c r="ID107" i="13"/>
  <c r="FR107" i="13"/>
  <c r="DF107" i="13"/>
  <c r="AT107" i="13"/>
  <c r="PS106" i="13"/>
  <c r="NG106" i="13"/>
  <c r="KU106" i="13"/>
  <c r="II106" i="13"/>
  <c r="FW106" i="13"/>
  <c r="DK106" i="13"/>
  <c r="AY106" i="13"/>
  <c r="PX105" i="13"/>
  <c r="NL105" i="13"/>
  <c r="KZ105" i="13"/>
  <c r="IN105" i="13"/>
  <c r="GB105" i="13"/>
  <c r="DP105" i="13"/>
  <c r="BD105" i="13"/>
  <c r="QC104" i="13"/>
  <c r="NQ104" i="13"/>
  <c r="LE104" i="13"/>
  <c r="AJ114" i="13"/>
  <c r="PH111" i="13"/>
  <c r="BJ111" i="13"/>
  <c r="NG114" i="13"/>
  <c r="AI114" i="13"/>
  <c r="HP113" i="13"/>
  <c r="MR112" i="13"/>
  <c r="BC118" i="13"/>
  <c r="GF114" i="13"/>
  <c r="EM112" i="13"/>
  <c r="DH111" i="13"/>
  <c r="HQ110" i="13"/>
  <c r="ME109" i="13"/>
  <c r="CI109" i="13"/>
  <c r="JX108" i="13"/>
  <c r="AB108" i="13"/>
  <c r="LT115" i="13"/>
  <c r="GE113" i="13"/>
  <c r="KQ111" i="13"/>
  <c r="OY110" i="13"/>
  <c r="GT110" i="13"/>
  <c r="AE110" i="13"/>
  <c r="LN109" i="13"/>
  <c r="GP109" i="13"/>
  <c r="BR109" i="13"/>
  <c r="OE108" i="13"/>
  <c r="JG108" i="13"/>
  <c r="EI108" i="13"/>
  <c r="CN117" i="13"/>
  <c r="EM115" i="13"/>
  <c r="CF114" i="13"/>
  <c r="CV113" i="13"/>
  <c r="QF111" i="13"/>
  <c r="IN111" i="13"/>
  <c r="BZ111" i="13"/>
  <c r="MW110" i="13"/>
  <c r="GG110" i="13"/>
  <c r="S110" i="13"/>
  <c r="LE109" i="13"/>
  <c r="GG109" i="13"/>
  <c r="BI109" i="13"/>
  <c r="NV108" i="13"/>
  <c r="IX108" i="13"/>
  <c r="LK114" i="13"/>
  <c r="QF113" i="13"/>
  <c r="GJ113" i="13"/>
  <c r="IZ112" i="13"/>
  <c r="QJ116" i="13"/>
  <c r="BH114" i="13"/>
  <c r="PU111" i="13"/>
  <c r="BR111" i="13"/>
  <c r="FY110" i="13"/>
  <c r="KY109" i="13"/>
  <c r="BC109" i="13"/>
  <c r="IR108" i="13"/>
  <c r="QG107" i="13"/>
  <c r="FU115" i="13"/>
  <c r="DN113" i="13"/>
  <c r="JA111" i="13"/>
  <c r="NH110" i="13"/>
  <c r="FN110" i="13"/>
  <c r="QJ109" i="13"/>
  <c r="KP109" i="13"/>
  <c r="FR109" i="13"/>
  <c r="AT109" i="13"/>
  <c r="NG108" i="13"/>
  <c r="II108" i="13"/>
  <c r="DK108" i="13"/>
  <c r="JZ116" i="13"/>
  <c r="AU115" i="13"/>
  <c r="PY113" i="13"/>
  <c r="AZ113" i="13"/>
  <c r="OJ111" i="13"/>
  <c r="HH111" i="13"/>
  <c r="AT111" i="13"/>
  <c r="LQ110" i="13"/>
  <c r="FA110" i="13"/>
  <c r="PX109" i="13"/>
  <c r="KG109" i="13"/>
  <c r="FI109" i="13"/>
  <c r="AK109" i="13"/>
  <c r="MX108" i="13"/>
  <c r="HZ108" i="13"/>
  <c r="DB108" i="13"/>
  <c r="PO107" i="13"/>
  <c r="PA116" i="13"/>
  <c r="DA115" i="13"/>
  <c r="AT114" i="13"/>
  <c r="CE113" i="13"/>
  <c r="DU112" i="13"/>
  <c r="ME111" i="13"/>
  <c r="HR111" i="13"/>
  <c r="DE111" i="13"/>
  <c r="B111" i="13"/>
  <c r="LZ110" i="13"/>
  <c r="HL110" i="13"/>
  <c r="DJ110" i="13"/>
  <c r="QG109" i="13"/>
  <c r="MB109" i="13"/>
  <c r="IZ109" i="13"/>
  <c r="KW119" i="13"/>
  <c r="FO116" i="13"/>
  <c r="FK115" i="13"/>
  <c r="JH114" i="13"/>
  <c r="NE113" i="13"/>
  <c r="DI113" i="13"/>
  <c r="JC112" i="13"/>
  <c r="NC111" i="13"/>
  <c r="IV111" i="13"/>
  <c r="EJ111" i="13"/>
  <c r="V111" i="13"/>
  <c r="NE110" i="13"/>
  <c r="IQ110" i="13"/>
  <c r="EC110" i="13"/>
  <c r="AA110" i="13"/>
  <c r="MY109" i="13"/>
  <c r="JO109" i="13"/>
  <c r="GM109" i="13"/>
  <c r="OE116" i="13"/>
  <c r="OS115" i="13"/>
  <c r="CS115" i="13"/>
  <c r="KH114" i="13"/>
  <c r="AL114" i="13"/>
  <c r="IA113" i="13"/>
  <c r="BZ113" i="13"/>
  <c r="KP112" i="13"/>
  <c r="PJ111" i="13"/>
  <c r="LG111" i="13"/>
  <c r="HZ111" i="13"/>
  <c r="ES111" i="13"/>
  <c r="BK111" i="13"/>
  <c r="PO110" i="13"/>
  <c r="MH110" i="13"/>
  <c r="IZ110" i="13"/>
  <c r="FS110" i="13"/>
  <c r="CL110" i="13"/>
  <c r="D110" i="13"/>
  <c r="NH109" i="13"/>
  <c r="GA119" i="13"/>
  <c r="KY116" i="13"/>
  <c r="NX117" i="13"/>
  <c r="PC113" i="13"/>
  <c r="OA111" i="13"/>
  <c r="AM111" i="13"/>
  <c r="EU110" i="13"/>
  <c r="KK109" i="13"/>
  <c r="ER109" i="13"/>
  <c r="AV109" i="13"/>
  <c r="OH108" i="13"/>
  <c r="KI108" i="13"/>
  <c r="GJ108" i="13"/>
  <c r="CK108" i="13"/>
  <c r="QK107" i="13"/>
  <c r="ND107" i="13"/>
  <c r="KR107" i="13"/>
  <c r="IF107" i="13"/>
  <c r="FT107" i="13"/>
  <c r="DH107" i="13"/>
  <c r="AV107" i="13"/>
  <c r="PU106" i="13"/>
  <c r="NI106" i="13"/>
  <c r="KW106" i="13"/>
  <c r="IK106" i="13"/>
  <c r="FY106" i="13"/>
  <c r="DM106" i="13"/>
  <c r="BA106" i="13"/>
  <c r="PZ105" i="13"/>
  <c r="DW115" i="13"/>
  <c r="CN113" i="13"/>
  <c r="IJ111" i="13"/>
  <c r="MQ110" i="13"/>
  <c r="M110" i="13"/>
  <c r="HX109" i="13"/>
  <c r="DD109" i="13"/>
  <c r="H109" i="13"/>
  <c r="MT108" i="13"/>
  <c r="IU108" i="13"/>
  <c r="EV108" i="13"/>
  <c r="BA108" i="13"/>
  <c r="PD107" i="13"/>
  <c r="ME107" i="13"/>
  <c r="JS107" i="13"/>
  <c r="HG107" i="13"/>
  <c r="EU107" i="13"/>
  <c r="CI107" i="13"/>
  <c r="W107" i="13"/>
  <c r="OV106" i="13"/>
  <c r="MJ106" i="13"/>
  <c r="JX106" i="13"/>
  <c r="HL106" i="13"/>
  <c r="EZ106" i="13"/>
  <c r="CN106" i="13"/>
  <c r="AB106" i="13"/>
  <c r="PA105" i="13"/>
  <c r="MO105" i="13"/>
  <c r="KC105" i="13"/>
  <c r="HQ105" i="13"/>
  <c r="FE105" i="13"/>
  <c r="CS105" i="13"/>
  <c r="AG105" i="13"/>
  <c r="PF104" i="13"/>
  <c r="MT104" i="13"/>
  <c r="IW115" i="13"/>
  <c r="EY113" i="13"/>
  <c r="JY111" i="13"/>
  <c r="OF110" i="13"/>
  <c r="BC110" i="13"/>
  <c r="IO109" i="13"/>
  <c r="DQ109" i="13"/>
  <c r="R109" i="13"/>
  <c r="ND108" i="13"/>
  <c r="JE108" i="13"/>
  <c r="FI108" i="13"/>
  <c r="BJ108" i="13"/>
  <c r="PM107" i="13"/>
  <c r="ML107" i="13"/>
  <c r="JZ107" i="13"/>
  <c r="HN107" i="13"/>
  <c r="FB107" i="13"/>
  <c r="CP107" i="13"/>
  <c r="AD107" i="13"/>
  <c r="PC106" i="13"/>
  <c r="MQ106" i="13"/>
  <c r="KE106" i="13"/>
  <c r="HS106" i="13"/>
  <c r="FG106" i="13"/>
  <c r="CU106" i="13"/>
  <c r="AI106" i="13"/>
  <c r="PH105" i="13"/>
  <c r="MV105" i="13"/>
  <c r="KJ105" i="13"/>
  <c r="HX105" i="13"/>
  <c r="FL105" i="13"/>
  <c r="CZ105" i="13"/>
  <c r="AN105" i="13"/>
  <c r="PM104" i="13"/>
  <c r="NA104" i="13"/>
  <c r="QF115" i="13"/>
  <c r="HY113" i="13"/>
  <c r="LF111" i="13"/>
  <c r="PM110" i="13"/>
  <c r="CK110" i="13"/>
  <c r="JF109" i="13"/>
  <c r="EA109" i="13"/>
  <c r="AB109" i="13"/>
  <c r="NQ108" i="13"/>
  <c r="JR108" i="13"/>
  <c r="FS108" i="13"/>
  <c r="BT108" i="13"/>
  <c r="PV107" i="13"/>
  <c r="MS107" i="13"/>
  <c r="KG107" i="13"/>
  <c r="HU107" i="13"/>
  <c r="FI107" i="13"/>
  <c r="CW107" i="13"/>
  <c r="AK107" i="13"/>
  <c r="PJ106" i="13"/>
  <c r="MX106" i="13"/>
  <c r="KL106" i="13"/>
  <c r="HZ106" i="13"/>
  <c r="FN106" i="13"/>
  <c r="DB106" i="13"/>
  <c r="AP106" i="13"/>
  <c r="PO105" i="13"/>
  <c r="OX114" i="13"/>
  <c r="K113" i="13"/>
  <c r="GG111" i="13"/>
  <c r="KN110" i="13"/>
  <c r="OV109" i="13"/>
  <c r="GS109" i="13"/>
  <c r="CM109" i="13"/>
  <c r="PY108" i="13"/>
  <c r="MC108" i="13"/>
  <c r="ID108" i="13"/>
  <c r="EE108" i="13"/>
  <c r="AL108" i="13"/>
  <c r="OO107" i="13"/>
  <c r="LT107" i="13"/>
  <c r="JH107" i="13"/>
  <c r="GV107" i="13"/>
  <c r="EJ107" i="13"/>
  <c r="BX107" i="13"/>
  <c r="L107" i="13"/>
  <c r="OK106" i="13"/>
  <c r="LY106" i="13"/>
  <c r="JM106" i="13"/>
  <c r="HA106" i="13"/>
  <c r="EO106" i="13"/>
  <c r="CC106" i="13"/>
  <c r="Q106" i="13"/>
  <c r="OP105" i="13"/>
  <c r="MD105" i="13"/>
  <c r="JR105" i="13"/>
  <c r="HF105" i="13"/>
  <c r="ET105" i="13"/>
  <c r="CH105" i="13"/>
  <c r="IZ114" i="13"/>
  <c r="IN112" i="13"/>
  <c r="DZ108" i="13"/>
  <c r="IC111" i="13"/>
  <c r="JH109" i="13"/>
  <c r="OG111" i="13"/>
  <c r="NJ109" i="13"/>
  <c r="JG113" i="13"/>
  <c r="PZ110" i="13"/>
  <c r="NX116" i="13"/>
  <c r="BG109" i="13"/>
  <c r="IN107" i="13"/>
  <c r="LU106" i="13"/>
  <c r="BY106" i="13"/>
  <c r="NL111" i="13"/>
  <c r="EQ109" i="13"/>
  <c r="GI108" i="13"/>
  <c r="KQ107" i="13"/>
  <c r="AU107" i="13"/>
  <c r="IJ106" i="13"/>
  <c r="PY105" i="13"/>
  <c r="GC105" i="13"/>
  <c r="NR104" i="13"/>
  <c r="BS111" i="13"/>
  <c r="BE109" i="13"/>
  <c r="CW108" i="13"/>
  <c r="IL107" i="13"/>
  <c r="QA106" i="13"/>
  <c r="GE106" i="13"/>
  <c r="NT105" i="13"/>
  <c r="DX105" i="13"/>
  <c r="LM104" i="13"/>
  <c r="KO110" i="13"/>
  <c r="GT109" i="13"/>
  <c r="QC108" i="13"/>
  <c r="IE108" i="13"/>
  <c r="AM108" i="13"/>
  <c r="LU107" i="13"/>
  <c r="GW107" i="13"/>
  <c r="BY107" i="13"/>
  <c r="OL106" i="13"/>
  <c r="JN106" i="13"/>
  <c r="EP106" i="13"/>
  <c r="R106" i="13"/>
  <c r="AD114" i="13"/>
  <c r="BI111" i="13"/>
  <c r="KT109" i="13"/>
  <c r="AZ109" i="13"/>
  <c r="KP108" i="13"/>
  <c r="CR108" i="13"/>
  <c r="NI107" i="13"/>
  <c r="IJ107" i="13"/>
  <c r="DL107" i="13"/>
  <c r="PY106" i="13"/>
  <c r="LA106" i="13"/>
  <c r="GC106" i="13"/>
  <c r="BE106" i="13"/>
  <c r="NR105" i="13"/>
  <c r="IT105" i="13"/>
  <c r="DV105" i="13"/>
  <c r="EB114" i="13"/>
  <c r="MM111" i="13"/>
  <c r="H111" i="13"/>
  <c r="DQ110" i="13"/>
  <c r="JV109" i="13"/>
  <c r="EJ109" i="13"/>
  <c r="AN109" i="13"/>
  <c r="NZ108" i="13"/>
  <c r="KA108" i="13"/>
  <c r="GB108" i="13"/>
  <c r="CC108" i="13"/>
  <c r="QD107" i="13"/>
  <c r="MY107" i="13"/>
  <c r="KM107" i="13"/>
  <c r="IA107" i="13"/>
  <c r="FO107" i="13"/>
  <c r="DC107" i="13"/>
  <c r="AQ107" i="13"/>
  <c r="PP106" i="13"/>
  <c r="ND106" i="13"/>
  <c r="KR106" i="13"/>
  <c r="IF106" i="13"/>
  <c r="FT106" i="13"/>
  <c r="IQ116" i="13"/>
  <c r="LK113" i="13"/>
  <c r="ML111" i="13"/>
  <c r="G111" i="13"/>
  <c r="DO110" i="13"/>
  <c r="JU109" i="13"/>
  <c r="EI109" i="13"/>
  <c r="AJ109" i="13"/>
  <c r="NY108" i="13"/>
  <c r="JZ108" i="13"/>
  <c r="GA108" i="13"/>
  <c r="CB108" i="13"/>
  <c r="IT111" i="13"/>
  <c r="FA108" i="13"/>
  <c r="HZ107" i="13"/>
  <c r="PO106" i="13"/>
  <c r="FS106" i="13"/>
  <c r="QA105" i="13"/>
  <c r="LM105" i="13"/>
  <c r="HO105" i="13"/>
  <c r="DR105" i="13"/>
  <c r="AB105" i="13"/>
  <c r="OE104" i="13"/>
  <c r="KY104" i="13"/>
  <c r="IM104" i="13"/>
  <c r="GA104" i="13"/>
  <c r="DO104" i="13"/>
  <c r="BC104" i="13"/>
  <c r="QB103" i="13"/>
  <c r="NP103" i="13"/>
  <c r="LD103" i="13"/>
  <c r="IR103" i="13"/>
  <c r="GF103" i="13"/>
  <c r="DT103" i="13"/>
  <c r="BH103" i="13"/>
  <c r="QG102" i="13"/>
  <c r="HD111" i="13"/>
  <c r="EM108" i="13"/>
  <c r="HY107" i="13"/>
  <c r="PN106" i="13"/>
  <c r="FR106" i="13"/>
  <c r="PU105" i="13"/>
  <c r="LL105" i="13"/>
  <c r="HM105" i="13"/>
  <c r="DO105" i="13"/>
  <c r="AA105" i="13"/>
  <c r="OD104" i="13"/>
  <c r="KX104" i="13"/>
  <c r="IL104" i="13"/>
  <c r="FZ104" i="13"/>
  <c r="DN104" i="13"/>
  <c r="BB104" i="13"/>
  <c r="QA103" i="13"/>
  <c r="NO103" i="13"/>
  <c r="LC103" i="13"/>
  <c r="IQ103" i="13"/>
  <c r="GE103" i="13"/>
  <c r="DS103" i="13"/>
  <c r="BG103" i="13"/>
  <c r="QF102" i="13"/>
  <c r="NT102" i="13"/>
  <c r="LH102" i="13"/>
  <c r="IV102" i="13"/>
  <c r="GJ102" i="13"/>
  <c r="DX102" i="13"/>
  <c r="BL102" i="13"/>
  <c r="QK101" i="13"/>
  <c r="NY101" i="13"/>
  <c r="JU110" i="13"/>
  <c r="AG108" i="13"/>
  <c r="GL107" i="13"/>
  <c r="OA106" i="13"/>
  <c r="EE106" i="13"/>
  <c r="OW105" i="13"/>
  <c r="KW105" i="13"/>
  <c r="GY105" i="13"/>
  <c r="DB105" i="13"/>
  <c r="N105" i="13"/>
  <c r="NS104" i="13"/>
  <c r="KO104" i="13"/>
  <c r="IC104" i="13"/>
  <c r="FQ104" i="13"/>
  <c r="DE104" i="13"/>
  <c r="AS104" i="13"/>
  <c r="PR103" i="13"/>
  <c r="NF103" i="13"/>
  <c r="KT103" i="13"/>
  <c r="IH103" i="13"/>
  <c r="FV103" i="13"/>
  <c r="DJ103" i="13"/>
  <c r="AX103" i="13"/>
  <c r="PW102" i="13"/>
  <c r="NK102" i="13"/>
  <c r="KY102" i="13"/>
  <c r="IM102" i="13"/>
  <c r="GA102" i="13"/>
  <c r="DO102" i="13"/>
  <c r="BC102" i="13"/>
  <c r="DV111" i="13"/>
  <c r="DN108" i="13"/>
  <c r="HQ107" i="13"/>
  <c r="PF106" i="13"/>
  <c r="FJ106" i="13"/>
  <c r="PS105" i="13"/>
  <c r="LJ105" i="13"/>
  <c r="HK105" i="13"/>
  <c r="DL105" i="13"/>
  <c r="W105" i="13"/>
  <c r="OB104" i="13"/>
  <c r="KV104" i="13"/>
  <c r="IJ104" i="13"/>
  <c r="FX104" i="13"/>
  <c r="DL104" i="13"/>
  <c r="AZ104" i="13"/>
  <c r="PY103" i="13"/>
  <c r="NM103" i="13"/>
  <c r="LA103" i="13"/>
  <c r="IO103" i="13"/>
  <c r="GC103" i="13"/>
  <c r="DQ103" i="13"/>
  <c r="BE103" i="13"/>
  <c r="QD102" i="13"/>
  <c r="AN111" i="13"/>
  <c r="CO108" i="13"/>
  <c r="HI107" i="13"/>
  <c r="OX106" i="13"/>
  <c r="FB106" i="13"/>
  <c r="PL105" i="13"/>
  <c r="LE105" i="13"/>
  <c r="HG105" i="13"/>
  <c r="DJ105" i="13"/>
  <c r="U105" i="13"/>
  <c r="NX104" i="13"/>
  <c r="KT104" i="13"/>
  <c r="IH104" i="13"/>
  <c r="FV104" i="13"/>
  <c r="DJ104" i="13"/>
  <c r="AX104" i="13"/>
  <c r="PW103" i="13"/>
  <c r="NK103" i="13"/>
  <c r="KY103" i="13"/>
  <c r="IM103" i="13"/>
  <c r="GA103" i="13"/>
  <c r="DO103" i="13"/>
  <c r="QI110" i="13"/>
  <c r="CA108" i="13"/>
  <c r="HB107" i="13"/>
  <c r="OQ106" i="13"/>
  <c r="EU106" i="13"/>
  <c r="PK105" i="13"/>
  <c r="LD105" i="13"/>
  <c r="HE105" i="13"/>
  <c r="DG105" i="13"/>
  <c r="T105" i="13"/>
  <c r="NW104" i="13"/>
  <c r="KS104" i="13"/>
  <c r="IG104" i="13"/>
  <c r="FU104" i="13"/>
  <c r="DI104" i="13"/>
  <c r="AW104" i="13"/>
  <c r="PV103" i="13"/>
  <c r="NJ103" i="13"/>
  <c r="KX103" i="13"/>
  <c r="IL103" i="13"/>
  <c r="FZ103" i="13"/>
  <c r="DN103" i="13"/>
  <c r="BB103" i="13"/>
  <c r="QA102" i="13"/>
  <c r="NO102" i="13"/>
  <c r="LC102" i="13"/>
  <c r="IQ102" i="13"/>
  <c r="GE102" i="13"/>
  <c r="DS102" i="13"/>
  <c r="BG102" i="13"/>
  <c r="QF101" i="13"/>
  <c r="B108" i="13"/>
  <c r="DZ111" i="13"/>
  <c r="IY122" i="13"/>
  <c r="JH111" i="13"/>
  <c r="KE109" i="13"/>
  <c r="CP113" i="13"/>
  <c r="MR110" i="13"/>
  <c r="OP115" i="13"/>
  <c r="OS108" i="13"/>
  <c r="GB107" i="13"/>
  <c r="LE106" i="13"/>
  <c r="BI106" i="13"/>
  <c r="JZ111" i="13"/>
  <c r="DR109" i="13"/>
  <c r="FJ108" i="13"/>
  <c r="KA107" i="13"/>
  <c r="AE107" i="13"/>
  <c r="HT106" i="13"/>
  <c r="PI105" i="13"/>
  <c r="FM105" i="13"/>
  <c r="NB104" i="13"/>
  <c r="PW110" i="13"/>
  <c r="AF109" i="13"/>
  <c r="BU108" i="13"/>
  <c r="HV107" i="13"/>
  <c r="PK106" i="13"/>
  <c r="FO106" i="13"/>
  <c r="ND105" i="13"/>
  <c r="DH105" i="13"/>
  <c r="F117" i="13"/>
  <c r="HI110" i="13"/>
  <c r="FN109" i="13"/>
  <c r="PA108" i="13"/>
  <c r="HF108" i="13"/>
  <c r="Q108" i="13"/>
  <c r="LE107" i="13"/>
  <c r="GG107" i="13"/>
  <c r="BI107" i="13"/>
  <c r="NV106" i="13"/>
  <c r="IX106" i="13"/>
  <c r="DZ106" i="13"/>
  <c r="B106" i="13"/>
  <c r="HS113" i="13"/>
  <c r="PL110" i="13"/>
  <c r="JE109" i="13"/>
  <c r="AA109" i="13"/>
  <c r="JQ108" i="13"/>
  <c r="BS108" i="13"/>
  <c r="MR107" i="13"/>
  <c r="HT107" i="13"/>
  <c r="CV107" i="13"/>
  <c r="PI106" i="13"/>
  <c r="KK106" i="13"/>
  <c r="FM106" i="13"/>
  <c r="AO106" i="13"/>
  <c r="NB105" i="13"/>
  <c r="ID105" i="13"/>
  <c r="DF105" i="13"/>
  <c r="LQ113" i="13"/>
  <c r="KV111" i="13"/>
  <c r="PC110" i="13"/>
  <c r="BY110" i="13"/>
  <c r="JD109" i="13"/>
  <c r="DY109" i="13"/>
  <c r="Z109" i="13"/>
  <c r="NL108" i="13"/>
  <c r="JM108" i="13"/>
  <c r="FQ108" i="13"/>
  <c r="BR108" i="13"/>
  <c r="PT107" i="13"/>
  <c r="MQ107" i="13"/>
  <c r="KE107" i="13"/>
  <c r="HS107" i="13"/>
  <c r="FG107" i="13"/>
  <c r="CU107" i="13"/>
  <c r="AI107" i="13"/>
  <c r="PH106" i="13"/>
  <c r="MV106" i="13"/>
  <c r="KJ106" i="13"/>
  <c r="HX106" i="13"/>
  <c r="FL106" i="13"/>
  <c r="MG115" i="13"/>
  <c r="GM113" i="13"/>
  <c r="KT111" i="13"/>
  <c r="PB110" i="13"/>
  <c r="BX110" i="13"/>
  <c r="IX109" i="13"/>
  <c r="DX109" i="13"/>
  <c r="Y109" i="13"/>
  <c r="NK108" i="13"/>
  <c r="JL108" i="13"/>
  <c r="FM108" i="13"/>
  <c r="BQ108" i="13"/>
  <c r="NA110" i="13"/>
  <c r="BC108" i="13"/>
  <c r="GT107" i="13"/>
  <c r="OI106" i="13"/>
  <c r="EM106" i="13"/>
  <c r="PD105" i="13"/>
  <c r="LB105" i="13"/>
  <c r="HC105" i="13"/>
  <c r="DD105" i="13"/>
  <c r="R105" i="13"/>
  <c r="NU104" i="13"/>
  <c r="KQ104" i="13"/>
  <c r="IE104" i="13"/>
  <c r="FS104" i="13"/>
  <c r="DG104" i="13"/>
  <c r="AU104" i="13"/>
  <c r="PT103" i="13"/>
  <c r="NH103" i="13"/>
  <c r="KV103" i="13"/>
  <c r="IJ103" i="13"/>
  <c r="FX103" i="13"/>
  <c r="DL103" i="13"/>
  <c r="AZ103" i="13"/>
  <c r="PY102" i="13"/>
  <c r="LK110" i="13"/>
  <c r="AS108" i="13"/>
  <c r="GS107" i="13"/>
  <c r="OH106" i="13"/>
  <c r="EL106" i="13"/>
  <c r="PC105" i="13"/>
  <c r="KY105" i="13"/>
  <c r="HB105" i="13"/>
  <c r="DC105" i="13"/>
  <c r="O105" i="13"/>
  <c r="NT104" i="13"/>
  <c r="KP104" i="13"/>
  <c r="ID104" i="13"/>
  <c r="FR104" i="13"/>
  <c r="DF104" i="13"/>
  <c r="AT104" i="13"/>
  <c r="PS103" i="13"/>
  <c r="NG103" i="13"/>
  <c r="KU103" i="13"/>
  <c r="II103" i="13"/>
  <c r="FW103" i="13"/>
  <c r="DK103" i="13"/>
  <c r="AY103" i="13"/>
  <c r="PX102" i="13"/>
  <c r="NL102" i="13"/>
  <c r="KZ102" i="13"/>
  <c r="IN102" i="13"/>
  <c r="GB102" i="13"/>
  <c r="DP102" i="13"/>
  <c r="BD102" i="13"/>
  <c r="QC101" i="13"/>
  <c r="NQ101" i="13"/>
  <c r="OB109" i="13"/>
  <c r="PS107" i="13"/>
  <c r="FF107" i="13"/>
  <c r="MU106" i="13"/>
  <c r="DG106" i="13"/>
  <c r="OI105" i="13"/>
  <c r="KL105" i="13"/>
  <c r="GM105" i="13"/>
  <c r="CN105" i="13"/>
  <c r="D105" i="13"/>
  <c r="NG104" i="13"/>
  <c r="KG104" i="13"/>
  <c r="HU104" i="13"/>
  <c r="FI104" i="13"/>
  <c r="CW104" i="13"/>
  <c r="AK104" i="13"/>
  <c r="PJ103" i="13"/>
  <c r="MX103" i="13"/>
  <c r="KL103" i="13"/>
  <c r="HZ103" i="13"/>
  <c r="FN103" i="13"/>
  <c r="DB103" i="13"/>
  <c r="AP103" i="13"/>
  <c r="PO102" i="13"/>
  <c r="NC102" i="13"/>
  <c r="KQ102" i="13"/>
  <c r="IE102" i="13"/>
  <c r="FS102" i="13"/>
  <c r="DG102" i="13"/>
  <c r="AU102" i="13"/>
  <c r="IC110" i="13"/>
  <c r="LL117" i="13"/>
  <c r="M111" i="13"/>
  <c r="JM116" i="13"/>
  <c r="ET111" i="13"/>
  <c r="GU109" i="13"/>
  <c r="ML112" i="13"/>
  <c r="JK110" i="13"/>
  <c r="CP114" i="13"/>
  <c r="KW108" i="13"/>
  <c r="DP107" i="13"/>
  <c r="JI106" i="13"/>
  <c r="M106" i="13"/>
  <c r="AD111" i="13"/>
  <c r="AR109" i="13"/>
  <c r="CJ108" i="13"/>
  <c r="IE107" i="13"/>
  <c r="PT106" i="13"/>
  <c r="FX106" i="13"/>
  <c r="NM105" i="13"/>
  <c r="DQ105" i="13"/>
  <c r="LF104" i="13"/>
  <c r="GA110" i="13"/>
  <c r="OQ108" i="13"/>
  <c r="H108" i="13"/>
  <c r="FZ107" i="13"/>
  <c r="NO106" i="13"/>
  <c r="DS106" i="13"/>
  <c r="LH105" i="13"/>
  <c r="BL105" i="13"/>
  <c r="FH114" i="13"/>
  <c r="FQ110" i="13"/>
  <c r="EZ109" i="13"/>
  <c r="OP108" i="13"/>
  <c r="GR108" i="13"/>
  <c r="G108" i="13"/>
  <c r="KW107" i="13"/>
  <c r="FY107" i="13"/>
  <c r="BA107" i="13"/>
  <c r="NN106" i="13"/>
  <c r="IP106" i="13"/>
  <c r="DR106" i="13"/>
  <c r="QE105" i="13"/>
  <c r="EI113" i="13"/>
  <c r="NV110" i="13"/>
  <c r="IH109" i="13"/>
  <c r="P109" i="13"/>
  <c r="JC108" i="13"/>
  <c r="BG108" i="13"/>
  <c r="MJ107" i="13"/>
  <c r="HL107" i="13"/>
  <c r="CN107" i="13"/>
  <c r="PA106" i="13"/>
  <c r="KC106" i="13"/>
  <c r="FE106" i="13"/>
  <c r="AG106" i="13"/>
  <c r="MT105" i="13"/>
  <c r="HV105" i="13"/>
  <c r="CX105" i="13"/>
  <c r="GS113" i="13"/>
  <c r="JD111" i="13"/>
  <c r="NM110" i="13"/>
  <c r="AI110" i="13"/>
  <c r="IG109" i="13"/>
  <c r="DK109" i="13"/>
  <c r="L109" i="13"/>
  <c r="NA108" i="13"/>
  <c r="JB108" i="13"/>
  <c r="FC108" i="13"/>
  <c r="BE108" i="13"/>
  <c r="PJ107" i="13"/>
  <c r="MI107" i="13"/>
  <c r="JW107" i="13"/>
  <c r="HK107" i="13"/>
  <c r="EY107" i="13"/>
  <c r="CM107" i="13"/>
  <c r="AA107" i="13"/>
  <c r="OZ106" i="13"/>
  <c r="MN106" i="13"/>
  <c r="KB106" i="13"/>
  <c r="HP106" i="13"/>
  <c r="FD106" i="13"/>
  <c r="GC115" i="13"/>
  <c r="DS113" i="13"/>
  <c r="JC111" i="13"/>
  <c r="NK110" i="13"/>
  <c r="AH110" i="13"/>
  <c r="IF109" i="13"/>
  <c r="DJ109" i="13"/>
  <c r="K109" i="13"/>
  <c r="MW108" i="13"/>
  <c r="JA108" i="13"/>
  <c r="FB108" i="13"/>
  <c r="BD108" i="13"/>
  <c r="Y110" i="13"/>
  <c r="QC107" i="13"/>
  <c r="FN107" i="13"/>
  <c r="NC106" i="13"/>
  <c r="DN106" i="13"/>
  <c r="OM105" i="13"/>
  <c r="KN105" i="13"/>
  <c r="GO105" i="13"/>
  <c r="CQ105" i="13"/>
  <c r="F105" i="13"/>
  <c r="NK104" i="13"/>
  <c r="KI104" i="13"/>
  <c r="HW104" i="13"/>
  <c r="FK104" i="13"/>
  <c r="CY104" i="13"/>
  <c r="AM104" i="13"/>
  <c r="PL103" i="13"/>
  <c r="MZ103" i="13"/>
  <c r="KN103" i="13"/>
  <c r="IB103" i="13"/>
  <c r="FP103" i="13"/>
  <c r="DD103" i="13"/>
  <c r="AR103" i="13"/>
  <c r="PQ102" i="13"/>
  <c r="PR109" i="13"/>
  <c r="QB107" i="13"/>
  <c r="FM107" i="13"/>
  <c r="NB106" i="13"/>
  <c r="DH106" i="13"/>
  <c r="OL105" i="13"/>
  <c r="KM105" i="13"/>
  <c r="GN105" i="13"/>
  <c r="CO105" i="13"/>
  <c r="E105" i="13"/>
  <c r="NH104" i="13"/>
  <c r="KH104" i="13"/>
  <c r="HV104" i="13"/>
  <c r="FJ104" i="13"/>
  <c r="CX104" i="13"/>
  <c r="AL104" i="13"/>
  <c r="PK103" i="13"/>
  <c r="MY103" i="13"/>
  <c r="KM103" i="13"/>
  <c r="IA103" i="13"/>
  <c r="FO103" i="13"/>
  <c r="DC103" i="13"/>
  <c r="AQ103" i="13"/>
  <c r="PP102" i="13"/>
  <c r="ND102" i="13"/>
  <c r="KR102" i="13"/>
  <c r="IF102" i="13"/>
  <c r="FT102" i="13"/>
  <c r="DH102" i="13"/>
  <c r="AV102" i="13"/>
  <c r="PU101" i="13"/>
  <c r="NI101" i="13"/>
  <c r="GK109" i="13"/>
  <c r="OB107" i="13"/>
  <c r="DZ107" i="13"/>
  <c r="LO106" i="13"/>
  <c r="CJ106" i="13"/>
  <c r="NW105" i="13"/>
  <c r="JX105" i="13"/>
  <c r="FY105" i="13"/>
  <c r="CA105" i="13"/>
  <c r="QE104" i="13"/>
  <c r="MW104" i="13"/>
  <c r="JY104" i="13"/>
  <c r="HM104" i="13"/>
  <c r="FA104" i="13"/>
  <c r="CO104" i="13"/>
  <c r="AC104" i="13"/>
  <c r="PB103" i="13"/>
  <c r="MP103" i="13"/>
  <c r="KD103" i="13"/>
  <c r="HR103" i="13"/>
  <c r="FF103" i="13"/>
  <c r="CT103" i="13"/>
  <c r="AH103" i="13"/>
  <c r="PG102" i="13"/>
  <c r="MU102" i="13"/>
  <c r="KI102" i="13"/>
  <c r="HW102" i="13"/>
  <c r="FK102" i="13"/>
  <c r="CY102" i="13"/>
  <c r="AM102" i="13"/>
  <c r="MO109" i="13"/>
  <c r="PR107" i="13"/>
  <c r="FE107" i="13"/>
  <c r="MT106" i="13"/>
  <c r="DF106" i="13"/>
  <c r="OG105" i="13"/>
  <c r="KI105" i="13"/>
  <c r="GL105" i="13"/>
  <c r="CM105" i="13"/>
  <c r="C105" i="13"/>
  <c r="NF104" i="13"/>
  <c r="KF104" i="13"/>
  <c r="HT104" i="13"/>
  <c r="FH104" i="13"/>
  <c r="CV104" i="13"/>
  <c r="AJ104" i="13"/>
  <c r="PI103" i="13"/>
  <c r="MW103" i="13"/>
  <c r="KK103" i="13"/>
  <c r="HY103" i="13"/>
  <c r="FM103" i="13"/>
  <c r="DA103" i="13"/>
  <c r="AO103" i="13"/>
  <c r="PN102" i="13"/>
  <c r="KL109" i="13"/>
  <c r="PF107" i="13"/>
  <c r="EW107" i="13"/>
  <c r="ML106" i="13"/>
  <c r="CY106" i="13"/>
  <c r="OE105" i="13"/>
  <c r="KF105" i="13"/>
  <c r="GG105" i="13"/>
  <c r="CI105" i="13"/>
  <c r="QJ104" i="13"/>
  <c r="ND104" i="13"/>
  <c r="KD104" i="13"/>
  <c r="HR104" i="13"/>
  <c r="FF104" i="13"/>
  <c r="CT104" i="13"/>
  <c r="AH104" i="13"/>
  <c r="PG103" i="13"/>
  <c r="MU103" i="13"/>
  <c r="KI103" i="13"/>
  <c r="HW103" i="13"/>
  <c r="FK103" i="13"/>
  <c r="CY103" i="13"/>
  <c r="JT109" i="13"/>
  <c r="OW107" i="13"/>
  <c r="EP107" i="13"/>
  <c r="ME106" i="13"/>
  <c r="CX106" i="13"/>
  <c r="OD105" i="13"/>
  <c r="KE105" i="13"/>
  <c r="GF105" i="13"/>
  <c r="CG105" i="13"/>
  <c r="QI104" i="13"/>
  <c r="NC104" i="13"/>
  <c r="KC104" i="13"/>
  <c r="HQ104" i="13"/>
  <c r="FE104" i="13"/>
  <c r="CS104" i="13"/>
  <c r="AG104" i="13"/>
  <c r="PF103" i="13"/>
  <c r="MT103" i="13"/>
  <c r="KH103" i="13"/>
  <c r="HV103" i="13"/>
  <c r="FJ103" i="13"/>
  <c r="CX103" i="13"/>
  <c r="AL103" i="13"/>
  <c r="PK102" i="13"/>
  <c r="MY102" i="13"/>
  <c r="KM102" i="13"/>
  <c r="IA102" i="13"/>
  <c r="FO102" i="13"/>
  <c r="DC102" i="13"/>
  <c r="AQ102" i="13"/>
  <c r="PP101" i="13"/>
  <c r="GS115" i="13"/>
  <c r="MJ110" i="13"/>
  <c r="GQ115" i="13"/>
  <c r="AR111" i="13"/>
  <c r="AJ117" i="13"/>
  <c r="PZ111" i="13"/>
  <c r="GD110" i="13"/>
  <c r="E112" i="13"/>
  <c r="GX108" i="13"/>
  <c r="BD107" i="13"/>
  <c r="IS106" i="13"/>
  <c r="QH105" i="13"/>
  <c r="OG110" i="13"/>
  <c r="S109" i="13"/>
  <c r="BK108" i="13"/>
  <c r="HO107" i="13"/>
  <c r="PD106" i="13"/>
  <c r="FH106" i="13"/>
  <c r="MW105" i="13"/>
  <c r="DA105" i="13"/>
  <c r="AT116" i="13"/>
  <c r="CT110" i="13"/>
  <c r="NR108" i="13"/>
  <c r="PX107" i="13"/>
  <c r="FJ107" i="13"/>
  <c r="MY106" i="13"/>
  <c r="DC106" i="13"/>
  <c r="KR105" i="13"/>
  <c r="AV105" i="13"/>
  <c r="MW113" i="13"/>
  <c r="EA110" i="13"/>
  <c r="EO109" i="13"/>
  <c r="OB108" i="13"/>
  <c r="GG108" i="13"/>
  <c r="QH107" i="13"/>
  <c r="KO107" i="13"/>
  <c r="FQ107" i="13"/>
  <c r="AS107" i="13"/>
  <c r="NF106" i="13"/>
  <c r="IH106" i="13"/>
  <c r="DJ106" i="13"/>
  <c r="PW105" i="13"/>
  <c r="BW113" i="13"/>
  <c r="ME110" i="13"/>
  <c r="HP109" i="13"/>
  <c r="B109" i="13"/>
  <c r="IO108" i="13"/>
  <c r="AV108" i="13"/>
  <c r="MB107" i="13"/>
  <c r="HD107" i="13"/>
  <c r="CF107" i="13"/>
  <c r="OS106" i="13"/>
  <c r="JU106" i="13"/>
  <c r="EW106" i="13"/>
  <c r="Y106" i="13"/>
  <c r="ML105" i="13"/>
  <c r="HN105" i="13"/>
  <c r="CP105" i="13"/>
  <c r="DT113" i="13"/>
  <c r="HN111" i="13"/>
  <c r="LU110" i="13"/>
  <c r="QD109" i="13"/>
  <c r="HJ109" i="13"/>
  <c r="CZ109" i="13"/>
  <c r="A109" i="13"/>
  <c r="MM108" i="13"/>
  <c r="IN108" i="13"/>
  <c r="EO108" i="13"/>
  <c r="AU108" i="13"/>
  <c r="OX107" i="13"/>
  <c r="MA107" i="13"/>
  <c r="JO107" i="13"/>
  <c r="HC107" i="13"/>
  <c r="EQ107" i="13"/>
  <c r="CE107" i="13"/>
  <c r="S107" i="13"/>
  <c r="OR106" i="13"/>
  <c r="MF106" i="13"/>
  <c r="JT106" i="13"/>
  <c r="HH106" i="13"/>
  <c r="EV106" i="13"/>
  <c r="BE115" i="13"/>
  <c r="BG113" i="13"/>
  <c r="HM111" i="13"/>
  <c r="LT110" i="13"/>
  <c r="QB109" i="13"/>
  <c r="HI109" i="13"/>
  <c r="CV109" i="13"/>
  <c r="QK108" i="13"/>
  <c r="ML108" i="13"/>
  <c r="IM108" i="13"/>
  <c r="EN108" i="13"/>
  <c r="AT108" i="13"/>
  <c r="HZ109" i="13"/>
  <c r="OM107" i="13"/>
  <c r="EH107" i="13"/>
  <c r="LW106" i="13"/>
  <c r="CQ106" i="13"/>
  <c r="NY105" i="13"/>
  <c r="KA105" i="13"/>
  <c r="GD105" i="13"/>
  <c r="CE105" i="13"/>
  <c r="QG104" i="13"/>
  <c r="MY104" i="13"/>
  <c r="KA104" i="13"/>
  <c r="HO104" i="13"/>
  <c r="FC104" i="13"/>
  <c r="CQ104" i="13"/>
  <c r="AE104" i="13"/>
  <c r="PD103" i="13"/>
  <c r="MR103" i="13"/>
  <c r="KF103" i="13"/>
  <c r="HT103" i="13"/>
  <c r="FH103" i="13"/>
  <c r="CV103" i="13"/>
  <c r="AJ103" i="13"/>
  <c r="PI102" i="13"/>
  <c r="HH109" i="13"/>
  <c r="OL107" i="13"/>
  <c r="EG107" i="13"/>
  <c r="LV106" i="13"/>
  <c r="CP106" i="13"/>
  <c r="NX105" i="13"/>
  <c r="JY105" i="13"/>
  <c r="GA105" i="13"/>
  <c r="CD105" i="13"/>
  <c r="QF104" i="13"/>
  <c r="MX104" i="13"/>
  <c r="JZ104" i="13"/>
  <c r="HN104" i="13"/>
  <c r="FB104" i="13"/>
  <c r="CP104" i="13"/>
  <c r="AD104" i="13"/>
  <c r="PC103" i="13"/>
  <c r="MQ103" i="13"/>
  <c r="KE103" i="13"/>
  <c r="HS103" i="13"/>
  <c r="FG103" i="13"/>
  <c r="CU103" i="13"/>
  <c r="AI103" i="13"/>
  <c r="PH102" i="13"/>
  <c r="MV102" i="13"/>
  <c r="KJ102" i="13"/>
  <c r="HX102" i="13"/>
  <c r="FL102" i="13"/>
  <c r="CZ102" i="13"/>
  <c r="AN102" i="13"/>
  <c r="PM101" i="13"/>
  <c r="NA101" i="13"/>
  <c r="CJ109" i="13"/>
  <c r="MP107" i="13"/>
  <c r="CT107" i="13"/>
  <c r="KI106" i="13"/>
  <c r="BR106" i="13"/>
  <c r="NI105" i="13"/>
  <c r="JK105" i="13"/>
  <c r="FN105" i="13"/>
  <c r="BP105" i="13"/>
  <c r="PS104" i="13"/>
  <c r="MM104" i="13"/>
  <c r="JQ104" i="13"/>
  <c r="HE104" i="13"/>
  <c r="ES104" i="13"/>
  <c r="CG104" i="13"/>
  <c r="U104" i="13"/>
  <c r="OT103" i="13"/>
  <c r="MH103" i="13"/>
  <c r="JV103" i="13"/>
  <c r="HJ103" i="13"/>
  <c r="EX103" i="13"/>
  <c r="CL103" i="13"/>
  <c r="Z103" i="13"/>
  <c r="OY102" i="13"/>
  <c r="MM102" i="13"/>
  <c r="KA102" i="13"/>
  <c r="HO102" i="13"/>
  <c r="FC102" i="13"/>
  <c r="CQ102" i="13"/>
  <c r="AE102" i="13"/>
  <c r="FU109" i="13"/>
  <c r="NZ107" i="13"/>
  <c r="DY107" i="13"/>
  <c r="LN106" i="13"/>
  <c r="CI106" i="13"/>
  <c r="NV105" i="13"/>
  <c r="JW105" i="13"/>
  <c r="FX105" i="13"/>
  <c r="BY105" i="13"/>
  <c r="QB104" i="13"/>
  <c r="MV104" i="13"/>
  <c r="JX104" i="13"/>
  <c r="HL104" i="13"/>
  <c r="EZ104" i="13"/>
  <c r="CN104" i="13"/>
  <c r="AB104" i="13"/>
  <c r="PA103" i="13"/>
  <c r="MO103" i="13"/>
  <c r="KC103" i="13"/>
  <c r="HQ103" i="13"/>
  <c r="FE103" i="13"/>
  <c r="CS103" i="13"/>
  <c r="AG103" i="13"/>
  <c r="PF102" i="13"/>
  <c r="EV109" i="13"/>
  <c r="NP107" i="13"/>
  <c r="DQ107" i="13"/>
  <c r="LF106" i="13"/>
  <c r="CB106" i="13"/>
  <c r="NQ105" i="13"/>
  <c r="JS105" i="13"/>
  <c r="FV105" i="13"/>
  <c r="BW105" i="13"/>
  <c r="PZ104" i="13"/>
  <c r="MR104" i="13"/>
  <c r="JV104" i="13"/>
  <c r="HJ104" i="13"/>
  <c r="EX104" i="13"/>
  <c r="CL104" i="13"/>
  <c r="Z104" i="13"/>
  <c r="OY103" i="13"/>
  <c r="MM103" i="13"/>
  <c r="KA103" i="13"/>
  <c r="HO103" i="13"/>
  <c r="FC103" i="13"/>
  <c r="CQ103" i="13"/>
  <c r="EH109" i="13"/>
  <c r="NG107" i="13"/>
  <c r="DJ107" i="13"/>
  <c r="KY106" i="13"/>
  <c r="CA106" i="13"/>
  <c r="NP105" i="13"/>
  <c r="JQ105" i="13"/>
  <c r="FS105" i="13"/>
  <c r="BV105" i="13"/>
  <c r="PY104" i="13"/>
  <c r="MQ104" i="13"/>
  <c r="JU104" i="13"/>
  <c r="HI104" i="13"/>
  <c r="EW104" i="13"/>
  <c r="CK104" i="13"/>
  <c r="Y104" i="13"/>
  <c r="OX103" i="13"/>
  <c r="ML103" i="13"/>
  <c r="JZ103" i="13"/>
  <c r="HN103" i="13"/>
  <c r="FB103" i="13"/>
  <c r="CP103" i="13"/>
  <c r="AD103" i="13"/>
  <c r="PC102" i="13"/>
  <c r="MQ102" i="13"/>
  <c r="KE102" i="13"/>
  <c r="HS102" i="13"/>
  <c r="FG102" i="13"/>
  <c r="CU102" i="13"/>
  <c r="AI102" i="13"/>
  <c r="PH101" i="13"/>
  <c r="EL114" i="13"/>
  <c r="IH110" i="13"/>
  <c r="KN114" i="13"/>
  <c r="NO110" i="13"/>
  <c r="G116" i="13"/>
  <c r="LR111" i="13"/>
  <c r="CV110" i="13"/>
  <c r="CD111" i="13"/>
  <c r="CY108" i="13"/>
  <c r="H107" i="13"/>
  <c r="GW106" i="13"/>
  <c r="IZ117" i="13"/>
  <c r="EK110" i="13"/>
  <c r="OG108" i="13"/>
  <c r="QJ107" i="13"/>
  <c r="FS107" i="13"/>
  <c r="NH106" i="13"/>
  <c r="DL106" i="13"/>
  <c r="LA105" i="13"/>
  <c r="BE105" i="13"/>
  <c r="BJ114" i="13"/>
  <c r="LA109" i="13"/>
  <c r="KR108" i="13"/>
  <c r="NL107" i="13"/>
  <c r="DN107" i="13"/>
  <c r="LC106" i="13"/>
  <c r="BG106" i="13"/>
  <c r="IV105" i="13"/>
  <c r="QK104" i="13"/>
  <c r="CZ112" i="13"/>
  <c r="OX109" i="13"/>
  <c r="CN109" i="13"/>
  <c r="MD108" i="13"/>
  <c r="EF108" i="13"/>
  <c r="OP107" i="13"/>
  <c r="JI107" i="13"/>
  <c r="EK107" i="13"/>
  <c r="M107" i="13"/>
  <c r="LZ106" i="13"/>
  <c r="HB106" i="13"/>
  <c r="CD106" i="13"/>
  <c r="LV120" i="13"/>
  <c r="PG111" i="13"/>
  <c r="FP110" i="13"/>
  <c r="EY109" i="13"/>
  <c r="OO108" i="13"/>
  <c r="GQ108" i="13"/>
  <c r="F108" i="13"/>
  <c r="KV107" i="13"/>
  <c r="FX107" i="13"/>
  <c r="AZ107" i="13"/>
  <c r="NM106" i="13"/>
  <c r="IO106" i="13"/>
  <c r="DQ106" i="13"/>
  <c r="QD105" i="13"/>
  <c r="LF105" i="13"/>
  <c r="GH105" i="13"/>
  <c r="KP116" i="13"/>
  <c r="BH113" i="13"/>
  <c r="FX111" i="13"/>
  <c r="KE110" i="13"/>
  <c r="OL109" i="13"/>
  <c r="GR109" i="13"/>
  <c r="CL109" i="13"/>
  <c r="PX108" i="13"/>
  <c r="LY108" i="13"/>
  <c r="IC108" i="13"/>
  <c r="ED108" i="13"/>
  <c r="AK108" i="13"/>
  <c r="ON107" i="13"/>
  <c r="LS107" i="13"/>
  <c r="JG107" i="13"/>
  <c r="GU107" i="13"/>
  <c r="EI107" i="13"/>
  <c r="BW107" i="13"/>
  <c r="K107" i="13"/>
  <c r="OJ106" i="13"/>
  <c r="LX106" i="13"/>
  <c r="JL106" i="13"/>
  <c r="GZ106" i="13"/>
  <c r="EN106" i="13"/>
  <c r="NR114" i="13"/>
  <c r="PU112" i="13"/>
  <c r="FV111" i="13"/>
  <c r="KD110" i="13"/>
  <c r="OK109" i="13"/>
  <c r="GL109" i="13"/>
  <c r="CK109" i="13"/>
  <c r="PW108" i="13"/>
  <c r="LX108" i="13"/>
  <c r="HY108" i="13"/>
  <c r="EC108" i="13"/>
  <c r="AI108" i="13"/>
  <c r="DI109" i="13"/>
  <c r="MX107" i="13"/>
  <c r="DB107" i="13"/>
  <c r="KQ106" i="13"/>
  <c r="BT106" i="13"/>
  <c r="NN105" i="13"/>
  <c r="JO105" i="13"/>
  <c r="FP105" i="13"/>
  <c r="BR105" i="13"/>
  <c r="PW104" i="13"/>
  <c r="MO104" i="13"/>
  <c r="JS104" i="13"/>
  <c r="HG104" i="13"/>
  <c r="EU104" i="13"/>
  <c r="CI104" i="13"/>
  <c r="W104" i="13"/>
  <c r="OV103" i="13"/>
  <c r="MJ103" i="13"/>
  <c r="JX103" i="13"/>
  <c r="HL103" i="13"/>
  <c r="EZ103" i="13"/>
  <c r="CN103" i="13"/>
  <c r="AB103" i="13"/>
  <c r="PA102" i="13"/>
  <c r="CU109" i="13"/>
  <c r="MW107" i="13"/>
  <c r="DA107" i="13"/>
  <c r="KP106" i="13"/>
  <c r="BS106" i="13"/>
  <c r="NK105" i="13"/>
  <c r="JN105" i="13"/>
  <c r="FO105" i="13"/>
  <c r="BQ105" i="13"/>
  <c r="PT104" i="13"/>
  <c r="MN104" i="13"/>
  <c r="JR104" i="13"/>
  <c r="HF104" i="13"/>
  <c r="ET104" i="13"/>
  <c r="CH104" i="13"/>
  <c r="V104" i="13"/>
  <c r="OU103" i="13"/>
  <c r="MI103" i="13"/>
  <c r="JW103" i="13"/>
  <c r="HK103" i="13"/>
  <c r="EY103" i="13"/>
  <c r="CM103" i="13"/>
  <c r="AA103" i="13"/>
  <c r="OZ102" i="13"/>
  <c r="MN102" i="13"/>
  <c r="KB102" i="13"/>
  <c r="HP102" i="13"/>
  <c r="FD102" i="13"/>
  <c r="CR102" i="13"/>
  <c r="AF102" i="13"/>
  <c r="PE101" i="13"/>
  <c r="MS101" i="13"/>
  <c r="PV108" i="13"/>
  <c r="LJ107" i="13"/>
  <c r="BN107" i="13"/>
  <c r="JC106" i="13"/>
  <c r="AU106" i="13"/>
  <c r="MX105" i="13"/>
  <c r="IY105" i="13"/>
  <c r="EZ105" i="13"/>
  <c r="BF105" i="13"/>
  <c r="PI104" i="13"/>
  <c r="MA104" i="13"/>
  <c r="JI104" i="13"/>
  <c r="GW104" i="13"/>
  <c r="EK104" i="13"/>
  <c r="BY104" i="13"/>
  <c r="M104" i="13"/>
  <c r="OL103" i="13"/>
  <c r="LZ103" i="13"/>
  <c r="JN103" i="13"/>
  <c r="HB103" i="13"/>
  <c r="EP103" i="13"/>
  <c r="CD103" i="13"/>
  <c r="R103" i="13"/>
  <c r="OQ102" i="13"/>
  <c r="ME102" i="13"/>
  <c r="JS102" i="13"/>
  <c r="HG102" i="13"/>
  <c r="EU102" i="13"/>
  <c r="CI102" i="13"/>
  <c r="W102" i="13"/>
  <c r="BV109" i="13"/>
  <c r="MO107" i="13"/>
  <c r="CS107" i="13"/>
  <c r="KH106" i="13"/>
  <c r="BL106" i="13"/>
  <c r="NH105" i="13"/>
  <c r="JI105" i="13"/>
  <c r="FK105" i="13"/>
  <c r="BO105" i="13"/>
  <c r="PR104" i="13"/>
  <c r="MJ104" i="13"/>
  <c r="JP104" i="13"/>
  <c r="HD104" i="13"/>
  <c r="ER104" i="13"/>
  <c r="CF104" i="13"/>
  <c r="T104" i="13"/>
  <c r="OS103" i="13"/>
  <c r="MG103" i="13"/>
  <c r="JU103" i="13"/>
  <c r="HI103" i="13"/>
  <c r="EW103" i="13"/>
  <c r="CK103" i="13"/>
  <c r="Y103" i="13"/>
  <c r="OX102" i="13"/>
  <c r="AW109" i="13"/>
  <c r="MG107" i="13"/>
  <c r="CK107" i="13"/>
  <c r="JZ106" i="13"/>
  <c r="BJ106" i="13"/>
  <c r="NF105" i="13"/>
  <c r="JG105" i="13"/>
  <c r="FH105" i="13"/>
  <c r="BK105" i="13"/>
  <c r="PP104" i="13"/>
  <c r="MH104" i="13"/>
  <c r="JN104" i="13"/>
  <c r="HB104" i="13"/>
  <c r="EP104" i="13"/>
  <c r="CD104" i="13"/>
  <c r="R104" i="13"/>
  <c r="OQ103" i="13"/>
  <c r="ME103" i="13"/>
  <c r="JS103" i="13"/>
  <c r="HG103" i="13"/>
  <c r="EU103" i="13"/>
  <c r="CI103" i="13"/>
  <c r="AI109" i="13"/>
  <c r="LZ107" i="13"/>
  <c r="CD107" i="13"/>
  <c r="JS106" i="13"/>
  <c r="BD106" i="13"/>
  <c r="NC105" i="13"/>
  <c r="JF105" i="13"/>
  <c r="FG105" i="13"/>
  <c r="BJ105" i="13"/>
  <c r="PO104" i="13"/>
  <c r="MG104" i="13"/>
  <c r="JM104" i="13"/>
  <c r="HA104" i="13"/>
  <c r="EO104" i="13"/>
  <c r="CC104" i="13"/>
  <c r="Q104" i="13"/>
  <c r="OP103" i="13"/>
  <c r="MD103" i="13"/>
  <c r="JR103" i="13"/>
  <c r="HF103" i="13"/>
  <c r="ET103" i="13"/>
  <c r="CH103" i="13"/>
  <c r="V103" i="13"/>
  <c r="OU102" i="13"/>
  <c r="MI102" i="13"/>
  <c r="JW102" i="13"/>
  <c r="HK102" i="13"/>
  <c r="EY102" i="13"/>
  <c r="CM102" i="13"/>
  <c r="AA102" i="13"/>
  <c r="EA113" i="13"/>
  <c r="DT110" i="13"/>
  <c r="PQ113" i="13"/>
  <c r="JA110" i="13"/>
  <c r="DY115" i="13"/>
  <c r="IK111" i="13"/>
  <c r="O110" i="13"/>
  <c r="GL110" i="13"/>
  <c r="K108" i="13"/>
  <c r="QC106" i="13"/>
  <c r="GG106" i="13"/>
  <c r="JE115" i="13"/>
  <c r="BE110" i="13"/>
  <c r="NE108" i="13"/>
  <c r="PN107" i="13"/>
  <c r="FC107" i="13"/>
  <c r="MR106" i="13"/>
  <c r="CV106" i="13"/>
  <c r="KK105" i="13"/>
  <c r="AO105" i="13"/>
  <c r="IY113" i="13"/>
  <c r="JL109" i="13"/>
  <c r="JS108" i="13"/>
  <c r="MT107" i="13"/>
  <c r="CX107" i="13"/>
  <c r="KM106" i="13"/>
  <c r="AQ106" i="13"/>
  <c r="IF105" i="13"/>
  <c r="PU104" i="13"/>
  <c r="NA111" i="13"/>
  <c r="LY109" i="13"/>
  <c r="BO109" i="13"/>
  <c r="LE108" i="13"/>
  <c r="DG108" i="13"/>
  <c r="NV107" i="13"/>
  <c r="IS107" i="13"/>
  <c r="DU107" i="13"/>
  <c r="QH106" i="13"/>
  <c r="LJ106" i="13"/>
  <c r="GL106" i="13"/>
  <c r="BN106" i="13"/>
  <c r="OF115" i="13"/>
  <c r="LE111" i="13"/>
  <c r="CI110" i="13"/>
  <c r="DZ109" i="13"/>
  <c r="NM108" i="13"/>
  <c r="FR108" i="13"/>
  <c r="PU107" i="13"/>
  <c r="KF107" i="13"/>
  <c r="FH107" i="13"/>
  <c r="AJ107" i="13"/>
  <c r="MW106" i="13"/>
  <c r="HY106" i="13"/>
  <c r="DA106" i="13"/>
  <c r="PN105" i="13"/>
  <c r="KP105" i="13"/>
  <c r="FR105" i="13"/>
  <c r="GI115" i="13"/>
  <c r="PX112" i="13"/>
  <c r="EF111" i="13"/>
  <c r="IO110" i="13"/>
  <c r="MW109" i="13"/>
  <c r="FW109" i="13"/>
  <c r="BX109" i="13"/>
  <c r="PM108" i="13"/>
  <c r="LN108" i="13"/>
  <c r="HO108" i="13"/>
  <c r="DP108" i="13"/>
  <c r="Y108" i="13"/>
  <c r="OD107" i="13"/>
  <c r="LK107" i="13"/>
  <c r="IY107" i="13"/>
  <c r="GM107" i="13"/>
  <c r="EA107" i="13"/>
  <c r="BO107" i="13"/>
  <c r="C107" i="13"/>
  <c r="OB106" i="13"/>
  <c r="LP106" i="13"/>
  <c r="JD106" i="13"/>
  <c r="GR106" i="13"/>
  <c r="EF106" i="13"/>
  <c r="IT114" i="13"/>
  <c r="IK112" i="13"/>
  <c r="EE111" i="13"/>
  <c r="IM110" i="13"/>
  <c r="MV109" i="13"/>
  <c r="FV109" i="13"/>
  <c r="BW109" i="13"/>
  <c r="PI108" i="13"/>
  <c r="LM108" i="13"/>
  <c r="HN108" i="13"/>
  <c r="DO108" i="13"/>
  <c r="X108" i="13"/>
  <c r="J109" i="13"/>
  <c r="LR107" i="13"/>
  <c r="BV107" i="13"/>
  <c r="JK106" i="13"/>
  <c r="BB106" i="13"/>
  <c r="MZ105" i="13"/>
  <c r="JA105" i="13"/>
  <c r="FC105" i="13"/>
  <c r="BH105" i="13"/>
  <c r="PK104" i="13"/>
  <c r="ME104" i="13"/>
  <c r="JK104" i="13"/>
  <c r="GY104" i="13"/>
  <c r="EM104" i="13"/>
  <c r="CA104" i="13"/>
  <c r="O104" i="13"/>
  <c r="ON103" i="13"/>
  <c r="MB103" i="13"/>
  <c r="JP103" i="13"/>
  <c r="HD103" i="13"/>
  <c r="ER103" i="13"/>
  <c r="CF103" i="13"/>
  <c r="T103" i="13"/>
  <c r="OS102" i="13"/>
  <c r="QG108" i="13"/>
  <c r="LQ107" i="13"/>
  <c r="BU107" i="13"/>
  <c r="JJ106" i="13"/>
  <c r="AV106" i="13"/>
  <c r="MY105" i="13"/>
  <c r="IZ105" i="13"/>
  <c r="FA105" i="13"/>
  <c r="BG105" i="13"/>
  <c r="PJ104" i="13"/>
  <c r="MB104" i="13"/>
  <c r="JJ104" i="13"/>
  <c r="GX104" i="13"/>
  <c r="EL104" i="13"/>
  <c r="BZ104" i="13"/>
  <c r="N104" i="13"/>
  <c r="OM103" i="13"/>
  <c r="MA103" i="13"/>
  <c r="JO103" i="13"/>
  <c r="HC103" i="13"/>
  <c r="EQ103" i="13"/>
  <c r="CE103" i="13"/>
  <c r="S103" i="13"/>
  <c r="OR102" i="13"/>
  <c r="MF102" i="13"/>
  <c r="JT102" i="13"/>
  <c r="HH102" i="13"/>
  <c r="EV102" i="13"/>
  <c r="CJ102" i="13"/>
  <c r="X102" i="13"/>
  <c r="OW101" i="13"/>
  <c r="MR114" i="13"/>
  <c r="LW108" i="13"/>
  <c r="KD107" i="13"/>
  <c r="AH107" i="13"/>
  <c r="HW106" i="13"/>
  <c r="X106" i="13"/>
  <c r="MJ105" i="13"/>
  <c r="IK105" i="13"/>
  <c r="EM105" i="13"/>
  <c r="AT105" i="13"/>
  <c r="OY104" i="13"/>
  <c r="LQ104" i="13"/>
  <c r="JA104" i="13"/>
  <c r="GO104" i="13"/>
  <c r="EC104" i="13"/>
  <c r="BQ104" i="13"/>
  <c r="E104" i="13"/>
  <c r="OD103" i="13"/>
  <c r="LR103" i="13"/>
  <c r="JF103" i="13"/>
  <c r="GT103" i="13"/>
  <c r="EH103" i="13"/>
  <c r="BV103" i="13"/>
  <c r="J103" i="13"/>
  <c r="OI102" i="13"/>
  <c r="LW102" i="13"/>
  <c r="JK102" i="13"/>
  <c r="GY102" i="13"/>
  <c r="EM102" i="13"/>
  <c r="CA102" i="13"/>
  <c r="O102" i="13"/>
  <c r="PH108" i="13"/>
  <c r="LI107" i="13"/>
  <c r="BM107" i="13"/>
  <c r="JB106" i="13"/>
  <c r="AT106" i="13"/>
  <c r="MU105" i="13"/>
  <c r="IX105" i="13"/>
  <c r="EY105" i="13"/>
  <c r="BC105" i="13"/>
  <c r="PH104" i="13"/>
  <c r="LZ104" i="13"/>
  <c r="JH104" i="13"/>
  <c r="GV104" i="13"/>
  <c r="EJ104" i="13"/>
  <c r="BX104" i="13"/>
  <c r="L104" i="13"/>
  <c r="OK103" i="13"/>
  <c r="LY103" i="13"/>
  <c r="JM103" i="13"/>
  <c r="HA103" i="13"/>
  <c r="EO103" i="13"/>
  <c r="CC103" i="13"/>
  <c r="Q103" i="13"/>
  <c r="BK118" i="13"/>
  <c r="OI108" i="13"/>
  <c r="LA107" i="13"/>
  <c r="BE107" i="13"/>
  <c r="IT106" i="13"/>
  <c r="AM106" i="13"/>
  <c r="MR105" i="13"/>
  <c r="IS105" i="13"/>
  <c r="EU105" i="13"/>
  <c r="BA105" i="13"/>
  <c r="PD104" i="13"/>
  <c r="LX104" i="13"/>
  <c r="JF104" i="13"/>
  <c r="GT104" i="13"/>
  <c r="EH104" i="13"/>
  <c r="BV104" i="13"/>
  <c r="J104" i="13"/>
  <c r="OI103" i="13"/>
  <c r="LW103" i="13"/>
  <c r="JK103" i="13"/>
  <c r="GY103" i="13"/>
  <c r="EM103" i="13"/>
  <c r="GQ116" i="13"/>
  <c r="NU108" i="13"/>
  <c r="KT107" i="13"/>
  <c r="AX107" i="13"/>
  <c r="IM106" i="13"/>
  <c r="AL106" i="13"/>
  <c r="MQ105" i="13"/>
  <c r="IR105" i="13"/>
  <c r="ES105" i="13"/>
  <c r="AZ105" i="13"/>
  <c r="PC104" i="13"/>
  <c r="LW104" i="13"/>
  <c r="JE104" i="13"/>
  <c r="GS104" i="13"/>
  <c r="EG104" i="13"/>
  <c r="BU104" i="13"/>
  <c r="I104" i="13"/>
  <c r="OH103" i="13"/>
  <c r="LV103" i="13"/>
  <c r="JJ103" i="13"/>
  <c r="GX103" i="13"/>
  <c r="EL103" i="13"/>
  <c r="BZ103" i="13"/>
  <c r="N103" i="13"/>
  <c r="OM102" i="13"/>
  <c r="MA102" i="13"/>
  <c r="JO102" i="13"/>
  <c r="HC102" i="13"/>
  <c r="EQ102" i="13"/>
  <c r="CE102" i="13"/>
  <c r="S102" i="13"/>
  <c r="HM112" i="13"/>
  <c r="G110" i="13"/>
  <c r="DY113" i="13"/>
  <c r="EY110" i="13"/>
  <c r="LN114" i="13"/>
  <c r="FC111" i="13"/>
  <c r="NS109" i="13"/>
  <c r="LH109" i="13"/>
  <c r="NO107" i="13"/>
  <c r="OG106" i="13"/>
  <c r="EK106" i="13"/>
  <c r="OC113" i="13"/>
  <c r="KJ109" i="13"/>
  <c r="KH108" i="13"/>
  <c r="NC107" i="13"/>
  <c r="DG107" i="13"/>
  <c r="KV106" i="13"/>
  <c r="AZ106" i="13"/>
  <c r="IO105" i="13"/>
  <c r="QD104" i="13"/>
  <c r="PW111" i="13"/>
  <c r="FD109" i="13"/>
  <c r="GS108" i="13"/>
  <c r="KX107" i="13"/>
  <c r="BB107" i="13"/>
  <c r="IQ106" i="13"/>
  <c r="QF105" i="13"/>
  <c r="GJ105" i="13"/>
  <c r="NY104" i="13"/>
  <c r="CZ111" i="13"/>
  <c r="KZ109" i="13"/>
  <c r="BD109" i="13"/>
  <c r="KQ108" i="13"/>
  <c r="CS108" i="13"/>
  <c r="NJ107" i="13"/>
  <c r="IK107" i="13"/>
  <c r="DM107" i="13"/>
  <c r="PZ106" i="13"/>
  <c r="LB106" i="13"/>
  <c r="GD106" i="13"/>
  <c r="BF106" i="13"/>
  <c r="HI115" i="13"/>
  <c r="JN111" i="13"/>
  <c r="AR110" i="13"/>
  <c r="DL109" i="13"/>
  <c r="NB108" i="13"/>
  <c r="FD108" i="13"/>
  <c r="PK107" i="13"/>
  <c r="JX107" i="13"/>
  <c r="EZ107" i="13"/>
  <c r="AB107" i="13"/>
  <c r="MO106" i="13"/>
  <c r="HQ106" i="13"/>
  <c r="CS106" i="13"/>
  <c r="PF105" i="13"/>
  <c r="KH105" i="13"/>
  <c r="FJ105" i="13"/>
  <c r="BK115" i="13"/>
  <c r="BD112" i="13"/>
  <c r="CP111" i="13"/>
  <c r="GW110" i="13"/>
  <c r="LQ109" i="13"/>
  <c r="FL109" i="13"/>
  <c r="BM109" i="13"/>
  <c r="OY108" i="13"/>
  <c r="KZ108" i="13"/>
  <c r="HA108" i="13"/>
  <c r="DE108" i="13"/>
  <c r="O108" i="13"/>
  <c r="NR107" i="13"/>
  <c r="LC107" i="13"/>
  <c r="IQ107" i="13"/>
  <c r="GE107" i="13"/>
  <c r="DS107" i="13"/>
  <c r="BG107" i="13"/>
  <c r="QF106" i="13"/>
  <c r="NT106" i="13"/>
  <c r="LH106" i="13"/>
  <c r="IV106" i="13"/>
  <c r="GJ106" i="13"/>
  <c r="DX106" i="13"/>
  <c r="DV114" i="13"/>
  <c r="BA112" i="13"/>
  <c r="CO111" i="13"/>
  <c r="GV110" i="13"/>
  <c r="LP109" i="13"/>
  <c r="FH109" i="13"/>
  <c r="BL109" i="13"/>
  <c r="OX108" i="13"/>
  <c r="KY108" i="13"/>
  <c r="GZ108" i="13"/>
  <c r="DA108" i="13"/>
  <c r="FC115" i="13"/>
  <c r="MV108" i="13"/>
  <c r="KL107" i="13"/>
  <c r="AP107" i="13"/>
  <c r="IE106" i="13"/>
  <c r="AE106" i="13"/>
  <c r="MM105" i="13"/>
  <c r="IP105" i="13"/>
  <c r="EQ105" i="13"/>
  <c r="AX105" i="13"/>
  <c r="PA104" i="13"/>
  <c r="LS104" i="13"/>
  <c r="JC104" i="13"/>
  <c r="GQ104" i="13"/>
  <c r="EE104" i="13"/>
  <c r="BS104" i="13"/>
  <c r="G104" i="13"/>
  <c r="OF103" i="13"/>
  <c r="LT103" i="13"/>
  <c r="JH103" i="13"/>
  <c r="GV103" i="13"/>
  <c r="EJ103" i="13"/>
  <c r="BX103" i="13"/>
  <c r="L103" i="13"/>
  <c r="AE115" i="13"/>
  <c r="MK108" i="13"/>
  <c r="KK107" i="13"/>
  <c r="AO107" i="13"/>
  <c r="ID106" i="13"/>
  <c r="AD106" i="13"/>
  <c r="MK105" i="13"/>
  <c r="IM105" i="13"/>
  <c r="EP105" i="13"/>
  <c r="AU105" i="13"/>
  <c r="OZ104" i="13"/>
  <c r="LR104" i="13"/>
  <c r="JB104" i="13"/>
  <c r="GP104" i="13"/>
  <c r="ED104" i="13"/>
  <c r="BR104" i="13"/>
  <c r="F104" i="13"/>
  <c r="OE103" i="13"/>
  <c r="LS103" i="13"/>
  <c r="JG103" i="13"/>
  <c r="GU103" i="13"/>
  <c r="EI103" i="13"/>
  <c r="BW103" i="13"/>
  <c r="K103" i="13"/>
  <c r="OJ102" i="13"/>
  <c r="LX102" i="13"/>
  <c r="JL102" i="13"/>
  <c r="GZ102" i="13"/>
  <c r="EN102" i="13"/>
  <c r="CB102" i="13"/>
  <c r="P102" i="13"/>
  <c r="OO101" i="13"/>
  <c r="OB112" i="13"/>
  <c r="HX108" i="13"/>
  <c r="IX107" i="13"/>
  <c r="B107" i="13"/>
  <c r="GQ106" i="13"/>
  <c r="F106" i="13"/>
  <c r="LW105" i="13"/>
  <c r="HZ105" i="13"/>
  <c r="EA105" i="13"/>
  <c r="AJ105" i="13"/>
  <c r="OM104" i="13"/>
  <c r="LG104" i="13"/>
  <c r="IS104" i="13"/>
  <c r="GG104" i="13"/>
  <c r="DU104" i="13"/>
  <c r="BI104" i="13"/>
  <c r="QH103" i="13"/>
  <c r="NV103" i="13"/>
  <c r="LJ103" i="13"/>
  <c r="IX103" i="13"/>
  <c r="GL103" i="13"/>
  <c r="DZ103" i="13"/>
  <c r="BN103" i="13"/>
  <c r="B103" i="13"/>
  <c r="OA102" i="13"/>
  <c r="LO102" i="13"/>
  <c r="JC102" i="13"/>
  <c r="GQ102" i="13"/>
  <c r="EE102" i="13"/>
  <c r="BS102" i="13"/>
  <c r="HT114" i="13"/>
  <c r="LI108" i="13"/>
  <c r="KC107" i="13"/>
  <c r="AG107" i="13"/>
  <c r="HV106" i="13"/>
  <c r="W106" i="13"/>
  <c r="MI105" i="13"/>
  <c r="IJ105" i="13"/>
  <c r="EK105" i="13"/>
  <c r="AS105" i="13"/>
  <c r="OV104" i="13"/>
  <c r="LP104" i="13"/>
  <c r="IZ104" i="13"/>
  <c r="GN104" i="13"/>
  <c r="EB104" i="13"/>
  <c r="BP104" i="13"/>
  <c r="D104" i="13"/>
  <c r="OC103" i="13"/>
  <c r="LQ103" i="13"/>
  <c r="JE103" i="13"/>
  <c r="GS103" i="13"/>
  <c r="EG103" i="13"/>
  <c r="BU103" i="13"/>
  <c r="I103" i="13"/>
  <c r="PI113" i="13"/>
  <c r="KJ108" i="13"/>
  <c r="JU107" i="13"/>
  <c r="Y107" i="13"/>
  <c r="HN106" i="13"/>
  <c r="P106" i="13"/>
  <c r="ME105" i="13"/>
  <c r="IH105" i="13"/>
  <c r="EI105" i="13"/>
  <c r="AQ105" i="13"/>
  <c r="OT104" i="13"/>
  <c r="LL104" i="13"/>
  <c r="IX104" i="13"/>
  <c r="GL104" i="13"/>
  <c r="DZ104" i="13"/>
  <c r="BN104" i="13"/>
  <c r="B104" i="13"/>
  <c r="OA103" i="13"/>
  <c r="LO103" i="13"/>
  <c r="JC103" i="13"/>
  <c r="GQ103" i="13"/>
  <c r="EE103" i="13"/>
  <c r="MS111" i="13"/>
  <c r="MR109" i="13"/>
  <c r="KY112" i="13"/>
  <c r="AK110" i="13"/>
  <c r="BR114" i="13"/>
  <c r="BV111" i="13"/>
  <c r="CN121" i="13"/>
  <c r="FF109" i="13"/>
  <c r="KZ107" i="13"/>
  <c r="NQ106" i="13"/>
  <c r="DU106" i="13"/>
  <c r="EZ113" i="13"/>
  <c r="IP109" i="13"/>
  <c r="JI108" i="13"/>
  <c r="MM107" i="13"/>
  <c r="CQ107" i="13"/>
  <c r="KF106" i="13"/>
  <c r="AJ106" i="13"/>
  <c r="HY105" i="13"/>
  <c r="PN104" i="13"/>
  <c r="LO111" i="13"/>
  <c r="EB109" i="13"/>
  <c r="FT108" i="13"/>
  <c r="KH107" i="13"/>
  <c r="AL107" i="13"/>
  <c r="IA106" i="13"/>
  <c r="PP105" i="13"/>
  <c r="FT105" i="13"/>
  <c r="NI104" i="13"/>
  <c r="T111" i="13"/>
  <c r="KC109" i="13"/>
  <c r="AP109" i="13"/>
  <c r="KC108" i="13"/>
  <c r="CH108" i="13"/>
  <c r="NA107" i="13"/>
  <c r="IC107" i="13"/>
  <c r="DE107" i="13"/>
  <c r="PR106" i="13"/>
  <c r="KT106" i="13"/>
  <c r="FV106" i="13"/>
  <c r="AX106" i="13"/>
  <c r="CK115" i="13"/>
  <c r="HW111" i="13"/>
  <c r="B110" i="13"/>
  <c r="DA109" i="13"/>
  <c r="MN108" i="13"/>
  <c r="ES108" i="13"/>
  <c r="OZ107" i="13"/>
  <c r="JP107" i="13"/>
  <c r="ER107" i="13"/>
  <c r="T107" i="13"/>
  <c r="MG106" i="13"/>
  <c r="HI106" i="13"/>
  <c r="CK106" i="13"/>
  <c r="OX105" i="13"/>
  <c r="JZ105" i="13"/>
  <c r="FB105" i="13"/>
  <c r="NX114" i="13"/>
  <c r="OR111" i="13"/>
  <c r="AZ111" i="13"/>
  <c r="FG110" i="13"/>
  <c r="KS109" i="13"/>
  <c r="EX109" i="13"/>
  <c r="AY109" i="13"/>
  <c r="OK108" i="13"/>
  <c r="KO108" i="13"/>
  <c r="GP108" i="13"/>
  <c r="CQ108" i="13"/>
  <c r="E108" i="13"/>
  <c r="NH107" i="13"/>
  <c r="KU107" i="13"/>
  <c r="II107" i="13"/>
  <c r="FW107" i="13"/>
  <c r="DK107" i="13"/>
  <c r="AY107" i="13"/>
  <c r="PX106" i="13"/>
  <c r="NL106" i="13"/>
  <c r="KZ106" i="13"/>
  <c r="IN106" i="13"/>
  <c r="GB106" i="13"/>
  <c r="HZ118" i="13"/>
  <c r="QI113" i="13"/>
  <c r="OQ111" i="13"/>
  <c r="AX111" i="13"/>
  <c r="FF110" i="13"/>
  <c r="KR109" i="13"/>
  <c r="EW109" i="13"/>
  <c r="AX109" i="13"/>
  <c r="OJ108" i="13"/>
  <c r="KK108" i="13"/>
  <c r="GO108" i="13"/>
  <c r="CP108" i="13"/>
  <c r="DD113" i="13"/>
  <c r="IW108" i="13"/>
  <c r="JF107" i="13"/>
  <c r="J107" i="13"/>
  <c r="GY106" i="13"/>
  <c r="H106" i="13"/>
  <c r="MA105" i="13"/>
  <c r="IB105" i="13"/>
  <c r="EC105" i="13"/>
  <c r="AL105" i="13"/>
  <c r="OQ104" i="13"/>
  <c r="LI104" i="13"/>
  <c r="IU104" i="13"/>
  <c r="GI104" i="13"/>
  <c r="DW104" i="13"/>
  <c r="BK104" i="13"/>
  <c r="QJ103" i="13"/>
  <c r="NX103" i="13"/>
  <c r="LL103" i="13"/>
  <c r="IZ103" i="13"/>
  <c r="GN103" i="13"/>
  <c r="EB103" i="13"/>
  <c r="BP103" i="13"/>
  <c r="D103" i="13"/>
  <c r="AR113" i="13"/>
  <c r="IL108" i="13"/>
  <c r="JE107" i="13"/>
  <c r="I107" i="13"/>
  <c r="GX106" i="13"/>
  <c r="G106" i="13"/>
  <c r="LZ105" i="13"/>
  <c r="IA105" i="13"/>
  <c r="EB105" i="13"/>
  <c r="AK105" i="13"/>
  <c r="ON104" i="13"/>
  <c r="LH104" i="13"/>
  <c r="IT104" i="13"/>
  <c r="GH104" i="13"/>
  <c r="DV104" i="13"/>
  <c r="BJ104" i="13"/>
  <c r="QI103" i="13"/>
  <c r="NW103" i="13"/>
  <c r="LK103" i="13"/>
  <c r="IY103" i="13"/>
  <c r="GM103" i="13"/>
  <c r="EA103" i="13"/>
  <c r="BO103" i="13"/>
  <c r="C103" i="13"/>
  <c r="OB102" i="13"/>
  <c r="LP102" i="13"/>
  <c r="JD102" i="13"/>
  <c r="GR102" i="13"/>
  <c r="EF102" i="13"/>
  <c r="BT102" i="13"/>
  <c r="H102" i="13"/>
  <c r="OG101" i="13"/>
  <c r="FL111" i="13"/>
  <c r="DY108" i="13"/>
  <c r="HR107" i="13"/>
  <c r="PG106" i="13"/>
  <c r="FK106" i="13"/>
  <c r="PT105" i="13"/>
  <c r="LK105" i="13"/>
  <c r="HL105" i="13"/>
  <c r="DM105" i="13"/>
  <c r="Z105" i="13"/>
  <c r="OC104" i="13"/>
  <c r="KW104" i="13"/>
  <c r="IK104" i="13"/>
  <c r="FY104" i="13"/>
  <c r="DM104" i="13"/>
  <c r="BA104" i="13"/>
  <c r="PZ103" i="13"/>
  <c r="NN103" i="13"/>
  <c r="LB103" i="13"/>
  <c r="IP103" i="13"/>
  <c r="GD103" i="13"/>
  <c r="DR103" i="13"/>
  <c r="BF103" i="13"/>
  <c r="QE102" i="13"/>
  <c r="NS102" i="13"/>
  <c r="LG102" i="13"/>
  <c r="IU102" i="13"/>
  <c r="GI102" i="13"/>
  <c r="DW102" i="13"/>
  <c r="BK102" i="13"/>
  <c r="GR112" i="13"/>
  <c r="HM108" i="13"/>
  <c r="IW107" i="13"/>
  <c r="A107" i="13"/>
  <c r="GP106" i="13"/>
  <c r="QK105" i="13"/>
  <c r="LU105" i="13"/>
  <c r="HW105" i="13"/>
  <c r="DZ105" i="13"/>
  <c r="AI105" i="13"/>
  <c r="OL104" i="13"/>
  <c r="LD104" i="13"/>
  <c r="IR104" i="13"/>
  <c r="GF104" i="13"/>
  <c r="DT104" i="13"/>
  <c r="BH104" i="13"/>
  <c r="QG103" i="13"/>
  <c r="NU103" i="13"/>
  <c r="LI103" i="13"/>
  <c r="IW103" i="13"/>
  <c r="GK103" i="13"/>
  <c r="DY103" i="13"/>
  <c r="BM103" i="13"/>
  <c r="A103" i="13"/>
  <c r="OB111" i="13"/>
  <c r="GK108" i="13"/>
  <c r="IO107" i="13"/>
  <c r="QD106" i="13"/>
  <c r="GH106" i="13"/>
  <c r="QI105" i="13"/>
  <c r="LS105" i="13"/>
  <c r="HT105" i="13"/>
  <c r="DU105" i="13"/>
  <c r="AE105" i="13"/>
  <c r="OJ104" i="13"/>
  <c r="LB104" i="13"/>
  <c r="IP104" i="13"/>
  <c r="GD104" i="13"/>
  <c r="DR104" i="13"/>
  <c r="BF104" i="13"/>
  <c r="QE103" i="13"/>
  <c r="NS103" i="13"/>
  <c r="LG103" i="13"/>
  <c r="IU103" i="13"/>
  <c r="GI103" i="13"/>
  <c r="DW103" i="13"/>
  <c r="MB111" i="13"/>
  <c r="FZ108" i="13"/>
  <c r="IH107" i="13"/>
  <c r="PW106" i="13"/>
  <c r="GA106" i="13"/>
  <c r="QC105" i="13"/>
  <c r="LR105" i="13"/>
  <c r="HS105" i="13"/>
  <c r="DT105" i="13"/>
  <c r="AD105" i="13"/>
  <c r="OI104" i="13"/>
  <c r="LA104" i="13"/>
  <c r="IO104" i="13"/>
  <c r="GC104" i="13"/>
  <c r="DQ104" i="13"/>
  <c r="BE104" i="13"/>
  <c r="QD103" i="13"/>
  <c r="NR103" i="13"/>
  <c r="LF103" i="13"/>
  <c r="IT103" i="13"/>
  <c r="W108" i="13"/>
  <c r="M105" i="13"/>
  <c r="NE103" i="13"/>
  <c r="M108" i="13"/>
  <c r="K105" i="13"/>
  <c r="NC103" i="13"/>
  <c r="C108" i="13"/>
  <c r="OO105" i="13"/>
  <c r="J105" i="13"/>
  <c r="FM104" i="13"/>
  <c r="NB103" i="13"/>
  <c r="ED103" i="13"/>
  <c r="PS102" i="13"/>
  <c r="IY102" i="13"/>
  <c r="BW102" i="13"/>
  <c r="OJ101" i="13"/>
  <c r="N108" i="13"/>
  <c r="OU105" i="13"/>
  <c r="L105" i="13"/>
  <c r="FO104" i="13"/>
  <c r="ND103" i="13"/>
  <c r="DH103" i="13"/>
  <c r="OD102" i="13"/>
  <c r="KF102" i="13"/>
  <c r="GG102" i="13"/>
  <c r="CH102" i="13"/>
  <c r="PZ101" i="13"/>
  <c r="MR101" i="13"/>
  <c r="KF101" i="13"/>
  <c r="HT101" i="13"/>
  <c r="FH101" i="13"/>
  <c r="CV101" i="13"/>
  <c r="AJ101" i="13"/>
  <c r="PI100" i="13"/>
  <c r="MW100" i="13"/>
  <c r="KK100" i="13"/>
  <c r="HY100" i="13"/>
  <c r="FM100" i="13"/>
  <c r="DA100" i="13"/>
  <c r="AO100" i="13"/>
  <c r="NS99" i="13"/>
  <c r="GI99" i="13"/>
  <c r="QK98" i="13"/>
  <c r="NY98" i="13"/>
  <c r="LM98" i="13"/>
  <c r="JA98" i="13"/>
  <c r="GO98" i="13"/>
  <c r="EC98" i="13"/>
  <c r="BQ98" i="13"/>
  <c r="E98" i="13"/>
  <c r="OD97" i="13"/>
  <c r="LR97" i="13"/>
  <c r="A108" i="13"/>
  <c r="ON105" i="13"/>
  <c r="G105" i="13"/>
  <c r="FL104" i="13"/>
  <c r="NA103" i="13"/>
  <c r="DE103" i="13"/>
  <c r="OC102" i="13"/>
  <c r="KD102" i="13"/>
  <c r="GF102" i="13"/>
  <c r="CG102" i="13"/>
  <c r="PY101" i="13"/>
  <c r="MQ101" i="13"/>
  <c r="KE101" i="13"/>
  <c r="HS101" i="13"/>
  <c r="FG101" i="13"/>
  <c r="CU101" i="13"/>
  <c r="AI101" i="13"/>
  <c r="PH100" i="13"/>
  <c r="MV100" i="13"/>
  <c r="KJ100" i="13"/>
  <c r="HX100" i="13"/>
  <c r="FL100" i="13"/>
  <c r="CZ100" i="13"/>
  <c r="AN100" i="13"/>
  <c r="NP99" i="13"/>
  <c r="GF99" i="13"/>
  <c r="QJ98" i="13"/>
  <c r="NX98" i="13"/>
  <c r="LL98" i="13"/>
  <c r="IZ98" i="13"/>
  <c r="GN98" i="13"/>
  <c r="EB98" i="13"/>
  <c r="BP98" i="13"/>
  <c r="D98" i="13"/>
  <c r="OC97" i="13"/>
  <c r="LQ97" i="13"/>
  <c r="JE97" i="13"/>
  <c r="GS97" i="13"/>
  <c r="PH107" i="13"/>
  <c r="OF105" i="13"/>
  <c r="B105" i="13"/>
  <c r="FG104" i="13"/>
  <c r="MV103" i="13"/>
  <c r="CZ103" i="13"/>
  <c r="NZ102" i="13"/>
  <c r="KC102" i="13"/>
  <c r="GD102" i="13"/>
  <c r="CF102" i="13"/>
  <c r="PW101" i="13"/>
  <c r="MP101" i="13"/>
  <c r="KD101" i="13"/>
  <c r="HR101" i="13"/>
  <c r="FF101" i="13"/>
  <c r="CT101" i="13"/>
  <c r="AH101" i="13"/>
  <c r="PG100" i="13"/>
  <c r="MU100" i="13"/>
  <c r="KI100" i="13"/>
  <c r="HW100" i="13"/>
  <c r="FK100" i="13"/>
  <c r="CY100" i="13"/>
  <c r="AM100" i="13"/>
  <c r="NM99" i="13"/>
  <c r="GC99" i="13"/>
  <c r="QI98" i="13"/>
  <c r="NW98" i="13"/>
  <c r="LK98" i="13"/>
  <c r="IY98" i="13"/>
  <c r="GM98" i="13"/>
  <c r="EA98" i="13"/>
  <c r="BO98" i="13"/>
  <c r="C98" i="13"/>
  <c r="OB97" i="13"/>
  <c r="LP97" i="13"/>
  <c r="JK108" i="13"/>
  <c r="N106" i="13"/>
  <c r="AM105" i="13"/>
  <c r="GJ104" i="13"/>
  <c r="NY103" i="13"/>
  <c r="EC103" i="13"/>
  <c r="IG107" i="13"/>
  <c r="LO105" i="13"/>
  <c r="OF104" i="13"/>
  <c r="DP104" i="13"/>
  <c r="LE103" i="13"/>
  <c r="BQ103" i="13"/>
  <c r="NI102" i="13"/>
  <c r="JJ102" i="13"/>
  <c r="FM102" i="13"/>
  <c r="BN102" i="13"/>
  <c r="PI101" i="13"/>
  <c r="ME101" i="13"/>
  <c r="JS101" i="13"/>
  <c r="HG101" i="13"/>
  <c r="EU101" i="13"/>
  <c r="CI101" i="13"/>
  <c r="W101" i="13"/>
  <c r="OV100" i="13"/>
  <c r="MJ100" i="13"/>
  <c r="JX100" i="13"/>
  <c r="HL100" i="13"/>
  <c r="EZ100" i="13"/>
  <c r="CN100" i="13"/>
  <c r="AB100" i="13"/>
  <c r="MF99" i="13"/>
  <c r="EV99" i="13"/>
  <c r="PX98" i="13"/>
  <c r="NL98" i="13"/>
  <c r="KZ98" i="13"/>
  <c r="IN98" i="13"/>
  <c r="GB98" i="13"/>
  <c r="DP98" i="13"/>
  <c r="CL107" i="13"/>
  <c r="JH105" i="13"/>
  <c r="MI104" i="13"/>
  <c r="CE104" i="13"/>
  <c r="JT103" i="13"/>
  <c r="AS103" i="13"/>
  <c r="MT102" i="13"/>
  <c r="IW102" i="13"/>
  <c r="EX102" i="13"/>
  <c r="AZ102" i="13"/>
  <c r="OV101" i="13"/>
  <c r="LV101" i="13"/>
  <c r="JJ101" i="13"/>
  <c r="GX101" i="13"/>
  <c r="EL101" i="13"/>
  <c r="BZ101" i="13"/>
  <c r="N101" i="13"/>
  <c r="OM100" i="13"/>
  <c r="MA100" i="13"/>
  <c r="JO100" i="13"/>
  <c r="HC100" i="13"/>
  <c r="EQ100" i="13"/>
  <c r="CE100" i="13"/>
  <c r="S100" i="13"/>
  <c r="LE99" i="13"/>
  <c r="DU99" i="13"/>
  <c r="PO98" i="13"/>
  <c r="NC98" i="13"/>
  <c r="KQ98" i="13"/>
  <c r="IE98" i="13"/>
  <c r="FS98" i="13"/>
  <c r="DG98" i="13"/>
  <c r="BI105" i="13"/>
  <c r="PU102" i="13"/>
  <c r="EW102" i="13"/>
  <c r="MO101" i="13"/>
  <c r="GB101" i="13"/>
  <c r="M101" i="13"/>
  <c r="KH100" i="13"/>
  <c r="DU100" i="13"/>
  <c r="LB99" i="13"/>
  <c r="NV98" i="13"/>
  <c r="HI98" i="13"/>
  <c r="BL98" i="13"/>
  <c r="OX97" i="13"/>
  <c r="KY97" i="13"/>
  <c r="HX97" i="13"/>
  <c r="FD97" i="13"/>
  <c r="CR97" i="13"/>
  <c r="AF97" i="13"/>
  <c r="PE96" i="13"/>
  <c r="MS96" i="13"/>
  <c r="KG96" i="13"/>
  <c r="HU96" i="13"/>
  <c r="FI96" i="13"/>
  <c r="CW96" i="13"/>
  <c r="AK96" i="13"/>
  <c r="PJ95" i="13"/>
  <c r="MX95" i="13"/>
  <c r="KL95" i="13"/>
  <c r="HZ95" i="13"/>
  <c r="FN95" i="13"/>
  <c r="DB95" i="13"/>
  <c r="AP95" i="13"/>
  <c r="PO94" i="13"/>
  <c r="NC94" i="13"/>
  <c r="KQ94" i="13"/>
  <c r="IE94" i="13"/>
  <c r="FS94" i="13"/>
  <c r="DG94" i="13"/>
  <c r="AU94" i="13"/>
  <c r="PT93" i="13"/>
  <c r="NH93" i="13"/>
  <c r="KV93" i="13"/>
  <c r="GK107" i="13"/>
  <c r="NP104" i="13"/>
  <c r="KS103" i="13"/>
  <c r="GC107" i="13"/>
  <c r="NN104" i="13"/>
  <c r="KQ103" i="13"/>
  <c r="JN107" i="13"/>
  <c r="MC105" i="13"/>
  <c r="OS104" i="13"/>
  <c r="DY104" i="13"/>
  <c r="LN103" i="13"/>
  <c r="DV103" i="13"/>
  <c r="OE102" i="13"/>
  <c r="II102" i="13"/>
  <c r="BO102" i="13"/>
  <c r="OB101" i="13"/>
  <c r="LB107" i="13"/>
  <c r="MS105" i="13"/>
  <c r="PG104" i="13"/>
  <c r="EI104" i="13"/>
  <c r="LX103" i="13"/>
  <c r="CB103" i="13"/>
  <c r="NQ102" i="13"/>
  <c r="JR102" i="13"/>
  <c r="FU102" i="13"/>
  <c r="BV102" i="13"/>
  <c r="PO101" i="13"/>
  <c r="MJ101" i="13"/>
  <c r="JX101" i="13"/>
  <c r="HL101" i="13"/>
  <c r="EZ101" i="13"/>
  <c r="CN101" i="13"/>
  <c r="AB101" i="13"/>
  <c r="PA100" i="13"/>
  <c r="MO100" i="13"/>
  <c r="KC100" i="13"/>
  <c r="HQ100" i="13"/>
  <c r="FE100" i="13"/>
  <c r="CS100" i="13"/>
  <c r="AG100" i="13"/>
  <c r="MU99" i="13"/>
  <c r="FK99" i="13"/>
  <c r="QC98" i="13"/>
  <c r="NQ98" i="13"/>
  <c r="LE98" i="13"/>
  <c r="IS98" i="13"/>
  <c r="GG98" i="13"/>
  <c r="DU98" i="13"/>
  <c r="BI98" i="13"/>
  <c r="QH97" i="13"/>
  <c r="NV97" i="13"/>
  <c r="LJ97" i="13"/>
  <c r="KS107" i="13"/>
  <c r="MP105" i="13"/>
  <c r="PB104" i="13"/>
  <c r="EF104" i="13"/>
  <c r="LU103" i="13"/>
  <c r="CA103" i="13"/>
  <c r="NP102" i="13"/>
  <c r="JQ102" i="13"/>
  <c r="FR102" i="13"/>
  <c r="BU102" i="13"/>
  <c r="PN101" i="13"/>
  <c r="MI101" i="13"/>
  <c r="JW101" i="13"/>
  <c r="HK101" i="13"/>
  <c r="EY101" i="13"/>
  <c r="CM101" i="13"/>
  <c r="AA101" i="13"/>
  <c r="OZ100" i="13"/>
  <c r="MN100" i="13"/>
  <c r="KB100" i="13"/>
  <c r="HP100" i="13"/>
  <c r="FD100" i="13"/>
  <c r="CR100" i="13"/>
  <c r="AF100" i="13"/>
  <c r="MR99" i="13"/>
  <c r="FH99" i="13"/>
  <c r="QB98" i="13"/>
  <c r="NP98" i="13"/>
  <c r="LD98" i="13"/>
  <c r="IR98" i="13"/>
  <c r="GF98" i="13"/>
  <c r="DT98" i="13"/>
  <c r="BH98" i="13"/>
  <c r="QG97" i="13"/>
  <c r="NU97" i="13"/>
  <c r="LI97" i="13"/>
  <c r="IW97" i="13"/>
  <c r="GK97" i="13"/>
  <c r="JV107" i="13"/>
  <c r="MH105" i="13"/>
  <c r="OU104" i="13"/>
  <c r="EA104" i="13"/>
  <c r="LP103" i="13"/>
  <c r="BY103" i="13"/>
  <c r="NN102" i="13"/>
  <c r="JP102" i="13"/>
  <c r="FQ102" i="13"/>
  <c r="BR102" i="13"/>
  <c r="PL101" i="13"/>
  <c r="MH101" i="13"/>
  <c r="JV101" i="13"/>
  <c r="HJ101" i="13"/>
  <c r="EX101" i="13"/>
  <c r="CL101" i="13"/>
  <c r="Z101" i="13"/>
  <c r="OY100" i="13"/>
  <c r="MM100" i="13"/>
  <c r="KA100" i="13"/>
  <c r="HO100" i="13"/>
  <c r="FC100" i="13"/>
  <c r="CQ100" i="13"/>
  <c r="AE100" i="13"/>
  <c r="MO99" i="13"/>
  <c r="FE99" i="13"/>
  <c r="QA98" i="13"/>
  <c r="NO98" i="13"/>
  <c r="LC98" i="13"/>
  <c r="IQ98" i="13"/>
  <c r="GE98" i="13"/>
  <c r="DS98" i="13"/>
  <c r="BG98" i="13"/>
  <c r="QF97" i="13"/>
  <c r="NT97" i="13"/>
  <c r="LH97" i="13"/>
  <c r="OV107" i="13"/>
  <c r="OA105" i="13"/>
  <c r="QH104" i="13"/>
  <c r="FD104" i="13"/>
  <c r="MS103" i="13"/>
  <c r="CW103" i="13"/>
  <c r="DI107" i="13"/>
  <c r="JP105" i="13"/>
  <c r="MP104" i="13"/>
  <c r="CJ104" i="13"/>
  <c r="JY103" i="13"/>
  <c r="AU103" i="13"/>
  <c r="MW102" i="13"/>
  <c r="IX102" i="13"/>
  <c r="EZ102" i="13"/>
  <c r="BA102" i="13"/>
  <c r="OX101" i="13"/>
  <c r="LW101" i="13"/>
  <c r="JK101" i="13"/>
  <c r="GY101" i="13"/>
  <c r="EM101" i="13"/>
  <c r="CA101" i="13"/>
  <c r="O101" i="13"/>
  <c r="ON100" i="13"/>
  <c r="MB100" i="13"/>
  <c r="JP100" i="13"/>
  <c r="HD100" i="13"/>
  <c r="ER100" i="13"/>
  <c r="CF100" i="13"/>
  <c r="T100" i="13"/>
  <c r="LH99" i="13"/>
  <c r="DX99" i="13"/>
  <c r="PP98" i="13"/>
  <c r="ND98" i="13"/>
  <c r="KR98" i="13"/>
  <c r="IF98" i="13"/>
  <c r="FT98" i="13"/>
  <c r="DH98" i="13"/>
  <c r="OY106" i="13"/>
  <c r="HJ105" i="13"/>
  <c r="KU104" i="13"/>
  <c r="AY104" i="13"/>
  <c r="IN103" i="13"/>
  <c r="W103" i="13"/>
  <c r="MH102" i="13"/>
  <c r="IJ102" i="13"/>
  <c r="EK102" i="13"/>
  <c r="AL102" i="13"/>
  <c r="OL101" i="13"/>
  <c r="LN101" i="13"/>
  <c r="JB101" i="13"/>
  <c r="GP101" i="13"/>
  <c r="ED101" i="13"/>
  <c r="BR101" i="13"/>
  <c r="F101" i="13"/>
  <c r="OE100" i="13"/>
  <c r="LS100" i="13"/>
  <c r="JG100" i="13"/>
  <c r="GU100" i="13"/>
  <c r="EI100" i="13"/>
  <c r="BW100" i="13"/>
  <c r="K100" i="13"/>
  <c r="KG99" i="13"/>
  <c r="CW99" i="13"/>
  <c r="PG98" i="13"/>
  <c r="MU98" i="13"/>
  <c r="KI98" i="13"/>
  <c r="HW98" i="13"/>
  <c r="FK98" i="13"/>
  <c r="CY98" i="13"/>
  <c r="MF104" i="13"/>
  <c r="NY102" i="13"/>
  <c r="DN102" i="13"/>
  <c r="LU101" i="13"/>
  <c r="FE101" i="13"/>
  <c r="QC100" i="13"/>
  <c r="JN100" i="13"/>
  <c r="CX100" i="13"/>
  <c r="IQ99" i="13"/>
  <c r="NB98" i="13"/>
  <c r="GL98" i="13"/>
  <c r="AX98" i="13"/>
  <c r="OM97" i="13"/>
  <c r="KN97" i="13"/>
  <c r="HO97" i="13"/>
  <c r="EV97" i="13"/>
  <c r="CJ97" i="13"/>
  <c r="X97" i="13"/>
  <c r="OW96" i="13"/>
  <c r="MK96" i="13"/>
  <c r="JY96" i="13"/>
  <c r="HM96" i="13"/>
  <c r="FA96" i="13"/>
  <c r="CO96" i="13"/>
  <c r="AC96" i="13"/>
  <c r="PB95" i="13"/>
  <c r="MP95" i="13"/>
  <c r="KD95" i="13"/>
  <c r="HR95" i="13"/>
  <c r="FF95" i="13"/>
  <c r="CT95" i="13"/>
  <c r="AH95" i="13"/>
  <c r="PG94" i="13"/>
  <c r="MU94" i="13"/>
  <c r="KI94" i="13"/>
  <c r="HW94" i="13"/>
  <c r="FK94" i="13"/>
  <c r="CY94" i="13"/>
  <c r="AM94" i="13"/>
  <c r="PL93" i="13"/>
  <c r="MZ93" i="13"/>
  <c r="KN93" i="13"/>
  <c r="IB93" i="13"/>
  <c r="FP93" i="13"/>
  <c r="DD93" i="13"/>
  <c r="AR93" i="13"/>
  <c r="PQ92" i="13"/>
  <c r="AH105" i="13"/>
  <c r="PM102" i="13"/>
  <c r="EP102" i="13"/>
  <c r="MN101" i="13"/>
  <c r="FY101" i="13"/>
  <c r="I101" i="13"/>
  <c r="KG100" i="13"/>
  <c r="DR100" i="13"/>
  <c r="KP99" i="13"/>
  <c r="NU98" i="13"/>
  <c r="HF98" i="13"/>
  <c r="BK98" i="13"/>
  <c r="OW97" i="13"/>
  <c r="KX97" i="13"/>
  <c r="HW97" i="13"/>
  <c r="FC97" i="13"/>
  <c r="CQ97" i="13"/>
  <c r="AE97" i="13"/>
  <c r="PD96" i="13"/>
  <c r="MR96" i="13"/>
  <c r="KF96" i="13"/>
  <c r="HT96" i="13"/>
  <c r="FH96" i="13"/>
  <c r="CV96" i="13"/>
  <c r="AJ96" i="13"/>
  <c r="PI95" i="13"/>
  <c r="MW95" i="13"/>
  <c r="KK95" i="13"/>
  <c r="HY95" i="13"/>
  <c r="FM95" i="13"/>
  <c r="DA95" i="13"/>
  <c r="AO95" i="13"/>
  <c r="PN94" i="13"/>
  <c r="NB94" i="13"/>
  <c r="KP94" i="13"/>
  <c r="ID94" i="13"/>
  <c r="FR94" i="13"/>
  <c r="DF94" i="13"/>
  <c r="AT94" i="13"/>
  <c r="PS93" i="13"/>
  <c r="NG93" i="13"/>
  <c r="KU93" i="13"/>
  <c r="II93" i="13"/>
  <c r="FW93" i="13"/>
  <c r="DK93" i="13"/>
  <c r="AY93" i="13"/>
  <c r="PX92" i="13"/>
  <c r="HD105" i="13"/>
  <c r="AC103" i="13"/>
  <c r="FV102" i="13"/>
  <c r="NJ101" i="13"/>
  <c r="GR101" i="13"/>
  <c r="AC101" i="13"/>
  <c r="KX100" i="13"/>
  <c r="EK100" i="13"/>
  <c r="MX99" i="13"/>
  <c r="OL98" i="13"/>
  <c r="HY98" i="13"/>
  <c r="BU98" i="13"/>
  <c r="PG97" i="13"/>
  <c r="LK97" i="13"/>
  <c r="IE97" i="13"/>
  <c r="FJ97" i="13"/>
  <c r="CX97" i="13"/>
  <c r="AL97" i="13"/>
  <c r="PK96" i="13"/>
  <c r="MY96" i="13"/>
  <c r="KM96" i="13"/>
  <c r="IA96" i="13"/>
  <c r="NZ106" i="13"/>
  <c r="KN104" i="13"/>
  <c r="IG103" i="13"/>
  <c r="NR106" i="13"/>
  <c r="KL104" i="13"/>
  <c r="IE103" i="13"/>
  <c r="FV107" i="13"/>
  <c r="KQ105" i="13"/>
  <c r="NM104" i="13"/>
  <c r="DA104" i="13"/>
  <c r="KP103" i="13"/>
  <c r="DF103" i="13"/>
  <c r="NW102" i="13"/>
  <c r="GU102" i="13"/>
  <c r="AY102" i="13"/>
  <c r="NT101" i="13"/>
  <c r="GD107" i="13"/>
  <c r="KU105" i="13"/>
  <c r="NO104" i="13"/>
  <c r="DC104" i="13"/>
  <c r="KR103" i="13"/>
  <c r="BI103" i="13"/>
  <c r="NE102" i="13"/>
  <c r="JF102" i="13"/>
  <c r="FH102" i="13"/>
  <c r="BI102" i="13"/>
  <c r="PD101" i="13"/>
  <c r="MB101" i="13"/>
  <c r="JP101" i="13"/>
  <c r="HD101" i="13"/>
  <c r="ER101" i="13"/>
  <c r="CF101" i="13"/>
  <c r="T101" i="13"/>
  <c r="OS100" i="13"/>
  <c r="MG100" i="13"/>
  <c r="JU100" i="13"/>
  <c r="HI100" i="13"/>
  <c r="EW100" i="13"/>
  <c r="CK100" i="13"/>
  <c r="Y100" i="13"/>
  <c r="LW99" i="13"/>
  <c r="EM99" i="13"/>
  <c r="PU98" i="13"/>
  <c r="NI98" i="13"/>
  <c r="KW98" i="13"/>
  <c r="IK98" i="13"/>
  <c r="FY98" i="13"/>
  <c r="DM98" i="13"/>
  <c r="BA98" i="13"/>
  <c r="PZ97" i="13"/>
  <c r="NN97" i="13"/>
  <c r="LB97" i="13"/>
  <c r="FU107" i="13"/>
  <c r="KO105" i="13"/>
  <c r="NL104" i="13"/>
  <c r="CZ104" i="13"/>
  <c r="KO103" i="13"/>
  <c r="BD103" i="13"/>
  <c r="NB102" i="13"/>
  <c r="JE102" i="13"/>
  <c r="FF102" i="13"/>
  <c r="BH102" i="13"/>
  <c r="PC101" i="13"/>
  <c r="MA101" i="13"/>
  <c r="JO101" i="13"/>
  <c r="HC101" i="13"/>
  <c r="EQ101" i="13"/>
  <c r="CE101" i="13"/>
  <c r="S101" i="13"/>
  <c r="OR100" i="13"/>
  <c r="MF100" i="13"/>
  <c r="JT100" i="13"/>
  <c r="HH100" i="13"/>
  <c r="EV100" i="13"/>
  <c r="CJ100" i="13"/>
  <c r="X100" i="13"/>
  <c r="LT99" i="13"/>
  <c r="EJ99" i="13"/>
  <c r="PT98" i="13"/>
  <c r="NH98" i="13"/>
  <c r="KV98" i="13"/>
  <c r="IJ98" i="13"/>
  <c r="FX98" i="13"/>
  <c r="DL98" i="13"/>
  <c r="AZ98" i="13"/>
  <c r="PY97" i="13"/>
  <c r="NM97" i="13"/>
  <c r="LA97" i="13"/>
  <c r="IO97" i="13"/>
  <c r="GC97" i="13"/>
  <c r="EX107" i="13"/>
  <c r="KG105" i="13"/>
  <c r="NE104" i="13"/>
  <c r="CU104" i="13"/>
  <c r="KJ103" i="13"/>
  <c r="BC103" i="13"/>
  <c r="NA102" i="13"/>
  <c r="JB102" i="13"/>
  <c r="FE102" i="13"/>
  <c r="BF102" i="13"/>
  <c r="PB101" i="13"/>
  <c r="LZ101" i="13"/>
  <c r="JN101" i="13"/>
  <c r="HB101" i="13"/>
  <c r="EP101" i="13"/>
  <c r="CD101" i="13"/>
  <c r="R101" i="13"/>
  <c r="OQ100" i="13"/>
  <c r="ME100" i="13"/>
  <c r="JS100" i="13"/>
  <c r="HG100" i="13"/>
  <c r="EU100" i="13"/>
  <c r="CI100" i="13"/>
  <c r="W100" i="13"/>
  <c r="LQ99" i="13"/>
  <c r="EG99" i="13"/>
  <c r="PS98" i="13"/>
  <c r="NG98" i="13"/>
  <c r="KU98" i="13"/>
  <c r="II98" i="13"/>
  <c r="FW98" i="13"/>
  <c r="DK98" i="13"/>
  <c r="AY98" i="13"/>
  <c r="PX97" i="13"/>
  <c r="NL97" i="13"/>
  <c r="KZ97" i="13"/>
  <c r="JM107" i="13"/>
  <c r="MB105" i="13"/>
  <c r="OR104" i="13"/>
  <c r="DX104" i="13"/>
  <c r="LM103" i="13"/>
  <c r="BT103" i="13"/>
  <c r="PV106" i="13"/>
  <c r="HR105" i="13"/>
  <c r="KZ104" i="13"/>
  <c r="BD104" i="13"/>
  <c r="IS103" i="13"/>
  <c r="X103" i="13"/>
  <c r="MJ102" i="13"/>
  <c r="IK102" i="13"/>
  <c r="EL102" i="13"/>
  <c r="AO102" i="13"/>
  <c r="OM101" i="13"/>
  <c r="LO101" i="13"/>
  <c r="JC101" i="13"/>
  <c r="GQ101" i="13"/>
  <c r="EE101" i="13"/>
  <c r="BS101" i="13"/>
  <c r="G101" i="13"/>
  <c r="OF100" i="13"/>
  <c r="LT100" i="13"/>
  <c r="JH100" i="13"/>
  <c r="GV100" i="13"/>
  <c r="EJ100" i="13"/>
  <c r="BX100" i="13"/>
  <c r="L100" i="13"/>
  <c r="KJ99" i="13"/>
  <c r="CZ99" i="13"/>
  <c r="PH98" i="13"/>
  <c r="MV98" i="13"/>
  <c r="KJ98" i="13"/>
  <c r="HX98" i="13"/>
  <c r="FL98" i="13"/>
  <c r="CZ98" i="13"/>
  <c r="KA106" i="13"/>
  <c r="FI105" i="13"/>
  <c r="JO104" i="13"/>
  <c r="S104" i="13"/>
  <c r="HH103" i="13"/>
  <c r="QK102" i="13"/>
  <c r="LU102" i="13"/>
  <c r="HV102" i="13"/>
  <c r="DY102" i="13"/>
  <c r="Z102" i="13"/>
  <c r="OA101" i="13"/>
  <c r="LF101" i="13"/>
  <c r="IT101" i="13"/>
  <c r="GH101" i="13"/>
  <c r="DV101" i="13"/>
  <c r="BJ101" i="13"/>
  <c r="QI100" i="13"/>
  <c r="NW100" i="13"/>
  <c r="LK100" i="13"/>
  <c r="IY100" i="13"/>
  <c r="GM100" i="13"/>
  <c r="EA100" i="13"/>
  <c r="BO100" i="13"/>
  <c r="C100" i="13"/>
  <c r="JI99" i="13"/>
  <c r="BY99" i="13"/>
  <c r="OY98" i="13"/>
  <c r="MM98" i="13"/>
  <c r="KA98" i="13"/>
  <c r="HO98" i="13"/>
  <c r="FC98" i="13"/>
  <c r="CQ98" i="13"/>
  <c r="GZ104" i="13"/>
  <c r="MS102" i="13"/>
  <c r="CD102" i="13"/>
  <c r="KZ101" i="13"/>
  <c r="EK101" i="13"/>
  <c r="PF100" i="13"/>
  <c r="IS100" i="13"/>
  <c r="CD100" i="13"/>
  <c r="FZ99" i="13"/>
  <c r="MG98" i="13"/>
  <c r="FR98" i="13"/>
  <c r="AM98" i="13"/>
  <c r="NY97" i="13"/>
  <c r="KA97" i="13"/>
  <c r="HF97" i="13"/>
  <c r="EN97" i="13"/>
  <c r="CB97" i="13"/>
  <c r="P97" i="13"/>
  <c r="OO96" i="13"/>
  <c r="MC96" i="13"/>
  <c r="JQ96" i="13"/>
  <c r="HE96" i="13"/>
  <c r="ES96" i="13"/>
  <c r="CG96" i="13"/>
  <c r="U96" i="13"/>
  <c r="OT95" i="13"/>
  <c r="MH95" i="13"/>
  <c r="JV95" i="13"/>
  <c r="HJ95" i="13"/>
  <c r="EX95" i="13"/>
  <c r="CL95" i="13"/>
  <c r="Z95" i="13"/>
  <c r="OY94" i="13"/>
  <c r="MM94" i="13"/>
  <c r="KA94" i="13"/>
  <c r="HO94" i="13"/>
  <c r="FC94" i="13"/>
  <c r="CQ94" i="13"/>
  <c r="AE94" i="13"/>
  <c r="PD93" i="13"/>
  <c r="MR93" i="13"/>
  <c r="KF93" i="13"/>
  <c r="HT93" i="13"/>
  <c r="FH93" i="13"/>
  <c r="CV93" i="13"/>
  <c r="AJ93" i="13"/>
  <c r="PI92" i="13"/>
  <c r="LC104" i="13"/>
  <c r="NX102" i="13"/>
  <c r="DJ102" i="13"/>
  <c r="LQ101" i="13"/>
  <c r="FD101" i="13"/>
  <c r="PZ100" i="13"/>
  <c r="JJ100" i="13"/>
  <c r="CW100" i="13"/>
  <c r="IH99" i="13"/>
  <c r="MX98" i="13"/>
  <c r="GK98" i="13"/>
  <c r="AW98" i="13"/>
  <c r="OI97" i="13"/>
  <c r="ED106" i="13"/>
  <c r="IB104" i="13"/>
  <c r="FU103" i="13"/>
  <c r="DV106" i="13"/>
  <c r="HZ104" i="13"/>
  <c r="FS103" i="13"/>
  <c r="R107" i="13"/>
  <c r="IE105" i="13"/>
  <c r="LK104" i="13"/>
  <c r="BM104" i="13"/>
  <c r="JB103" i="13"/>
  <c r="BR103" i="13"/>
  <c r="NG102" i="13"/>
  <c r="GM102" i="13"/>
  <c r="K102" i="13"/>
  <c r="NL101" i="13"/>
  <c r="BF107" i="13"/>
  <c r="IU105" i="13"/>
  <c r="LY104" i="13"/>
  <c r="BW104" i="13"/>
  <c r="JL103" i="13"/>
  <c r="AM103" i="13"/>
  <c r="MR102" i="13"/>
  <c r="IS102" i="13"/>
  <c r="ET102" i="13"/>
  <c r="AW102" i="13"/>
  <c r="OT101" i="13"/>
  <c r="LT101" i="13"/>
  <c r="JH101" i="13"/>
  <c r="GV101" i="13"/>
  <c r="EJ101" i="13"/>
  <c r="BX101" i="13"/>
  <c r="L101" i="13"/>
  <c r="OK100" i="13"/>
  <c r="LY100" i="13"/>
  <c r="JM100" i="13"/>
  <c r="HA100" i="13"/>
  <c r="EO100" i="13"/>
  <c r="CC100" i="13"/>
  <c r="Q100" i="13"/>
  <c r="KY99" i="13"/>
  <c r="DO99" i="13"/>
  <c r="PM98" i="13"/>
  <c r="NA98" i="13"/>
  <c r="KO98" i="13"/>
  <c r="IC98" i="13"/>
  <c r="FQ98" i="13"/>
  <c r="DE98" i="13"/>
  <c r="AS98" i="13"/>
  <c r="PR97" i="13"/>
  <c r="NF97" i="13"/>
  <c r="KT97" i="13"/>
  <c r="AW107" i="13"/>
  <c r="IQ105" i="13"/>
  <c r="LT104" i="13"/>
  <c r="BT104" i="13"/>
  <c r="JI103" i="13"/>
  <c r="AK103" i="13"/>
  <c r="MP102" i="13"/>
  <c r="IR102" i="13"/>
  <c r="ES102" i="13"/>
  <c r="AT102" i="13"/>
  <c r="OS101" i="13"/>
  <c r="LS101" i="13"/>
  <c r="JG101" i="13"/>
  <c r="GU101" i="13"/>
  <c r="EI101" i="13"/>
  <c r="BW101" i="13"/>
  <c r="K101" i="13"/>
  <c r="OJ100" i="13"/>
  <c r="LX100" i="13"/>
  <c r="JL100" i="13"/>
  <c r="GZ100" i="13"/>
  <c r="EN100" i="13"/>
  <c r="CB100" i="13"/>
  <c r="P100" i="13"/>
  <c r="KV99" i="13"/>
  <c r="DL99" i="13"/>
  <c r="PL98" i="13"/>
  <c r="MZ98" i="13"/>
  <c r="KN98" i="13"/>
  <c r="IB98" i="13"/>
  <c r="FP98" i="13"/>
  <c r="DD98" i="13"/>
  <c r="AR98" i="13"/>
  <c r="PQ97" i="13"/>
  <c r="NE97" i="13"/>
  <c r="KS97" i="13"/>
  <c r="IG97" i="13"/>
  <c r="FU97" i="13"/>
  <c r="Z107" i="13"/>
  <c r="II105" i="13"/>
  <c r="LO104" i="13"/>
  <c r="BO104" i="13"/>
  <c r="JD103" i="13"/>
  <c r="AF103" i="13"/>
  <c r="MO102" i="13"/>
  <c r="IP102" i="13"/>
  <c r="ER102" i="13"/>
  <c r="AS102" i="13"/>
  <c r="OQ101" i="13"/>
  <c r="LR101" i="13"/>
  <c r="JF101" i="13"/>
  <c r="GT101" i="13"/>
  <c r="EH101" i="13"/>
  <c r="BV101" i="13"/>
  <c r="J101" i="13"/>
  <c r="OI100" i="13"/>
  <c r="LW100" i="13"/>
  <c r="JK100" i="13"/>
  <c r="GY100" i="13"/>
  <c r="EM100" i="13"/>
  <c r="CA100" i="13"/>
  <c r="O100" i="13"/>
  <c r="KS99" i="13"/>
  <c r="DI99" i="13"/>
  <c r="PK98" i="13"/>
  <c r="MY98" i="13"/>
  <c r="KM98" i="13"/>
  <c r="IA98" i="13"/>
  <c r="FO98" i="13"/>
  <c r="DC98" i="13"/>
  <c r="AQ98" i="13"/>
  <c r="PP97" i="13"/>
  <c r="ND97" i="13"/>
  <c r="KR97" i="13"/>
  <c r="EO107" i="13"/>
  <c r="KD105" i="13"/>
  <c r="MZ104" i="13"/>
  <c r="CR104" i="13"/>
  <c r="KG103" i="13"/>
  <c r="BA103" i="13"/>
  <c r="KX106" i="13"/>
  <c r="FQ105" i="13"/>
  <c r="JT104" i="13"/>
  <c r="X104" i="13"/>
  <c r="HM103" i="13"/>
  <c r="E103" i="13"/>
  <c r="LV102" i="13"/>
  <c r="HY102" i="13"/>
  <c r="DZ102" i="13"/>
  <c r="AB102" i="13"/>
  <c r="OC101" i="13"/>
  <c r="LG101" i="13"/>
  <c r="IU101" i="13"/>
  <c r="GI101" i="13"/>
  <c r="DW101" i="13"/>
  <c r="BK101" i="13"/>
  <c r="QJ100" i="13"/>
  <c r="NX100" i="13"/>
  <c r="LL100" i="13"/>
  <c r="IZ100" i="13"/>
  <c r="GN100" i="13"/>
  <c r="EB100" i="13"/>
  <c r="BP100" i="13"/>
  <c r="D100" i="13"/>
  <c r="JL99" i="13"/>
  <c r="CB99" i="13"/>
  <c r="OZ98" i="13"/>
  <c r="MN98" i="13"/>
  <c r="KB98" i="13"/>
  <c r="HP98" i="13"/>
  <c r="FD98" i="13"/>
  <c r="CF111" i="13"/>
  <c r="FC106" i="13"/>
  <c r="DK105" i="13"/>
  <c r="II104" i="13"/>
  <c r="PX103" i="13"/>
  <c r="GB103" i="13"/>
  <c r="PR102" i="13"/>
  <c r="LI102" i="13"/>
  <c r="HJ102" i="13"/>
  <c r="DL102" i="13"/>
  <c r="M102" i="13"/>
  <c r="NP101" i="13"/>
  <c r="KX101" i="13"/>
  <c r="IL101" i="13"/>
  <c r="FZ101" i="13"/>
  <c r="DN101" i="13"/>
  <c r="BB101" i="13"/>
  <c r="QA100" i="13"/>
  <c r="NO100" i="13"/>
  <c r="LC100" i="13"/>
  <c r="IQ100" i="13"/>
  <c r="GE100" i="13"/>
  <c r="DS100" i="13"/>
  <c r="BG100" i="13"/>
  <c r="PU99" i="13"/>
  <c r="IK99" i="13"/>
  <c r="BA99" i="13"/>
  <c r="OQ98" i="13"/>
  <c r="ME98" i="13"/>
  <c r="JS98" i="13"/>
  <c r="HG98" i="13"/>
  <c r="EU98" i="13"/>
  <c r="CI98" i="13"/>
  <c r="CB104" i="13"/>
  <c r="LL102" i="13"/>
  <c r="AX102" i="13"/>
  <c r="KC101" i="13"/>
  <c r="DP101" i="13"/>
  <c r="OL100" i="13"/>
  <c r="HV100" i="13"/>
  <c r="BI100" i="13"/>
  <c r="DR99" i="13"/>
  <c r="LJ98" i="13"/>
  <c r="EW98" i="13"/>
  <c r="Y98" i="13"/>
  <c r="NK97" i="13"/>
  <c r="JR97" i="13"/>
  <c r="GW97" i="13"/>
  <c r="EF97" i="13"/>
  <c r="BT97" i="13"/>
  <c r="H97" i="13"/>
  <c r="OG96" i="13"/>
  <c r="LU96" i="13"/>
  <c r="JI96" i="13"/>
  <c r="GW96" i="13"/>
  <c r="EK96" i="13"/>
  <c r="BY96" i="13"/>
  <c r="M96" i="13"/>
  <c r="OL95" i="13"/>
  <c r="LZ95" i="13"/>
  <c r="JN95" i="13"/>
  <c r="HB95" i="13"/>
  <c r="EP95" i="13"/>
  <c r="CD95" i="13"/>
  <c r="R95" i="13"/>
  <c r="OQ94" i="13"/>
  <c r="ME94" i="13"/>
  <c r="JS94" i="13"/>
  <c r="HG94" i="13"/>
  <c r="EU94" i="13"/>
  <c r="CI94" i="13"/>
  <c r="W94" i="13"/>
  <c r="OV93" i="13"/>
  <c r="MJ93" i="13"/>
  <c r="OV105" i="13"/>
  <c r="FP104" i="13"/>
  <c r="DI103" i="13"/>
  <c r="OQ105" i="13"/>
  <c r="FN104" i="13"/>
  <c r="DG103" i="13"/>
  <c r="NK106" i="13"/>
  <c r="GT105" i="13"/>
  <c r="KK104" i="13"/>
  <c r="AO104" i="13"/>
  <c r="ID103" i="13"/>
  <c r="BJ103" i="13"/>
  <c r="LS102" i="13"/>
  <c r="FW102" i="13"/>
  <c r="C102" i="13"/>
  <c r="ND101" i="13"/>
  <c r="NS106" i="13"/>
  <c r="GV105" i="13"/>
  <c r="KM104" i="13"/>
  <c r="AQ104" i="13"/>
  <c r="IF103" i="13"/>
  <c r="P103" i="13"/>
  <c r="MD102" i="13"/>
  <c r="IG102" i="13"/>
  <c r="EH102" i="13"/>
  <c r="AJ102" i="13"/>
  <c r="OI101" i="13"/>
  <c r="LL101" i="13"/>
  <c r="IZ101" i="13"/>
  <c r="GN101" i="13"/>
  <c r="EB101" i="13"/>
  <c r="BP101" i="13"/>
  <c r="D101" i="13"/>
  <c r="OC100" i="13"/>
  <c r="LQ100" i="13"/>
  <c r="JE100" i="13"/>
  <c r="GS100" i="13"/>
  <c r="EG100" i="13"/>
  <c r="BU100" i="13"/>
  <c r="I100" i="13"/>
  <c r="KA99" i="13"/>
  <c r="CQ99" i="13"/>
  <c r="PE98" i="13"/>
  <c r="MS98" i="13"/>
  <c r="KG98" i="13"/>
  <c r="HU98" i="13"/>
  <c r="FI98" i="13"/>
  <c r="CW98" i="13"/>
  <c r="AK98" i="13"/>
  <c r="PJ97" i="13"/>
  <c r="MX97" i="13"/>
  <c r="KL97" i="13"/>
  <c r="NJ106" i="13"/>
  <c r="GQ105" i="13"/>
  <c r="KJ104" i="13"/>
  <c r="AN104" i="13"/>
  <c r="IC103" i="13"/>
  <c r="O103" i="13"/>
  <c r="MC102" i="13"/>
  <c r="ID102" i="13"/>
  <c r="EG102" i="13"/>
  <c r="AH102" i="13"/>
  <c r="OH101" i="13"/>
  <c r="LK101" i="13"/>
  <c r="IY101" i="13"/>
  <c r="GM101" i="13"/>
  <c r="EA101" i="13"/>
  <c r="BO101" i="13"/>
  <c r="C101" i="13"/>
  <c r="OB100" i="13"/>
  <c r="LP100" i="13"/>
  <c r="JD100" i="13"/>
  <c r="GR100" i="13"/>
  <c r="EF100" i="13"/>
  <c r="BT100" i="13"/>
  <c r="H100" i="13"/>
  <c r="JX99" i="13"/>
  <c r="CN99" i="13"/>
  <c r="PD98" i="13"/>
  <c r="MR98" i="13"/>
  <c r="KF98" i="13"/>
  <c r="HT98" i="13"/>
  <c r="FH98" i="13"/>
  <c r="CV98" i="13"/>
  <c r="AJ98" i="13"/>
  <c r="PI97" i="13"/>
  <c r="MW97" i="13"/>
  <c r="KK97" i="13"/>
  <c r="HY97" i="13"/>
  <c r="FM97" i="13"/>
  <c r="MM106" i="13"/>
  <c r="GI105" i="13"/>
  <c r="KE104" i="13"/>
  <c r="AI104" i="13"/>
  <c r="HX103" i="13"/>
  <c r="M103" i="13"/>
  <c r="MB102" i="13"/>
  <c r="IC102" i="13"/>
  <c r="ED102" i="13"/>
  <c r="AG102" i="13"/>
  <c r="OF101" i="13"/>
  <c r="LJ101" i="13"/>
  <c r="IX101" i="13"/>
  <c r="GL101" i="13"/>
  <c r="DZ101" i="13"/>
  <c r="BN101" i="13"/>
  <c r="B101" i="13"/>
  <c r="OA100" i="13"/>
  <c r="LO100" i="13"/>
  <c r="JC100" i="13"/>
  <c r="GQ100" i="13"/>
  <c r="EE100" i="13"/>
  <c r="BS100" i="13"/>
  <c r="G100" i="13"/>
  <c r="JU99" i="13"/>
  <c r="CK99" i="13"/>
  <c r="PC98" i="13"/>
  <c r="MQ98" i="13"/>
  <c r="KE98" i="13"/>
  <c r="HS98" i="13"/>
  <c r="FG98" i="13"/>
  <c r="CU98" i="13"/>
  <c r="AI98" i="13"/>
  <c r="PH97" i="13"/>
  <c r="MV97" i="13"/>
  <c r="KJ97" i="13"/>
  <c r="Q107" i="13"/>
  <c r="IC105" i="13"/>
  <c r="LJ104" i="13"/>
  <c r="BL104" i="13"/>
  <c r="JA103" i="13"/>
  <c r="KJ111" i="13"/>
  <c r="FZ106" i="13"/>
  <c r="DS105" i="13"/>
  <c r="IN104" i="13"/>
  <c r="QC103" i="13"/>
  <c r="GG103" i="13"/>
  <c r="PT102" i="13"/>
  <c r="LJ102" i="13"/>
  <c r="HL102" i="13"/>
  <c r="DM102" i="13"/>
  <c r="N102" i="13"/>
  <c r="NR101" i="13"/>
  <c r="KY101" i="13"/>
  <c r="IM101" i="13"/>
  <c r="GA101" i="13"/>
  <c r="DO101" i="13"/>
  <c r="BC101" i="13"/>
  <c r="QB100" i="13"/>
  <c r="NP100" i="13"/>
  <c r="LD100" i="13"/>
  <c r="IR100" i="13"/>
  <c r="GF100" i="13"/>
  <c r="DT100" i="13"/>
  <c r="BH100" i="13"/>
  <c r="PX99" i="13"/>
  <c r="IN99" i="13"/>
  <c r="BD99" i="13"/>
  <c r="OR98" i="13"/>
  <c r="MF98" i="13"/>
  <c r="JT98" i="13"/>
  <c r="HH98" i="13"/>
  <c r="EV98" i="13"/>
  <c r="BH109" i="13"/>
  <c r="BK106" i="13"/>
  <c r="BN105" i="13"/>
  <c r="HC104" i="13"/>
  <c r="OR103" i="13"/>
  <c r="EV103" i="13"/>
  <c r="OV102" i="13"/>
  <c r="KV102" i="13"/>
  <c r="GW102" i="13"/>
  <c r="CX102" i="13"/>
  <c r="B102" i="13"/>
  <c r="NF101" i="13"/>
  <c r="KP101" i="13"/>
  <c r="ID101" i="13"/>
  <c r="FR101" i="13"/>
  <c r="KV105" i="13"/>
  <c r="DD104" i="13"/>
  <c r="AW103" i="13"/>
  <c r="KT105" i="13"/>
  <c r="DB104" i="13"/>
  <c r="KK113" i="13"/>
  <c r="HG106" i="13"/>
  <c r="EH105" i="13"/>
  <c r="IW104" i="13"/>
  <c r="A104" i="13"/>
  <c r="GP103" i="13"/>
  <c r="AT103" i="13"/>
  <c r="LK102" i="13"/>
  <c r="EI102" i="13"/>
  <c r="PX101" i="13"/>
  <c r="MV101" i="13"/>
  <c r="IU106" i="13"/>
  <c r="EX105" i="13"/>
  <c r="JG104" i="13"/>
  <c r="K104" i="13"/>
  <c r="GZ103" i="13"/>
  <c r="QH102" i="13"/>
  <c r="LR102" i="13"/>
  <c r="HT102" i="13"/>
  <c r="DU102" i="13"/>
  <c r="V102" i="13"/>
  <c r="NX101" i="13"/>
  <c r="LD101" i="13"/>
  <c r="IR101" i="13"/>
  <c r="GF101" i="13"/>
  <c r="DT101" i="13"/>
  <c r="BH101" i="13"/>
  <c r="QG100" i="13"/>
  <c r="NU100" i="13"/>
  <c r="LI100" i="13"/>
  <c r="IW100" i="13"/>
  <c r="GK100" i="13"/>
  <c r="DY100" i="13"/>
  <c r="BM100" i="13"/>
  <c r="A100" i="13"/>
  <c r="JC99" i="13"/>
  <c r="BS99" i="13"/>
  <c r="OW98" i="13"/>
  <c r="MK98" i="13"/>
  <c r="JY98" i="13"/>
  <c r="HM98" i="13"/>
  <c r="FA98" i="13"/>
  <c r="CO98" i="13"/>
  <c r="AC98" i="13"/>
  <c r="PB97" i="13"/>
  <c r="MP97" i="13"/>
  <c r="KV115" i="13"/>
  <c r="IL106" i="13"/>
  <c r="ER105" i="13"/>
  <c r="JD104" i="13"/>
  <c r="H104" i="13"/>
  <c r="GW103" i="13"/>
  <c r="QC102" i="13"/>
  <c r="LQ102" i="13"/>
  <c r="HR102" i="13"/>
  <c r="DT102" i="13"/>
  <c r="U102" i="13"/>
  <c r="NW101" i="13"/>
  <c r="LC101" i="13"/>
  <c r="IQ101" i="13"/>
  <c r="GE101" i="13"/>
  <c r="DS101" i="13"/>
  <c r="BG101" i="13"/>
  <c r="QF100" i="13"/>
  <c r="NT100" i="13"/>
  <c r="LH100" i="13"/>
  <c r="IV100" i="13"/>
  <c r="GJ100" i="13"/>
  <c r="DX100" i="13"/>
  <c r="BL100" i="13"/>
  <c r="QJ99" i="13"/>
  <c r="IZ99" i="13"/>
  <c r="BP99" i="13"/>
  <c r="OV98" i="13"/>
  <c r="MJ98" i="13"/>
  <c r="JX98" i="13"/>
  <c r="HL98" i="13"/>
  <c r="EZ98" i="13"/>
  <c r="CN98" i="13"/>
  <c r="AB98" i="13"/>
  <c r="PA97" i="13"/>
  <c r="MO97" i="13"/>
  <c r="KC97" i="13"/>
  <c r="HQ97" i="13"/>
  <c r="CV114" i="13"/>
  <c r="HO106" i="13"/>
  <c r="EJ105" i="13"/>
  <c r="IY104" i="13"/>
  <c r="C104" i="13"/>
  <c r="GR103" i="13"/>
  <c r="QB102" i="13"/>
  <c r="LN102" i="13"/>
  <c r="HQ102" i="13"/>
  <c r="DR102" i="13"/>
  <c r="T102" i="13"/>
  <c r="NV101" i="13"/>
  <c r="LB101" i="13"/>
  <c r="IP101" i="13"/>
  <c r="GD101" i="13"/>
  <c r="DR101" i="13"/>
  <c r="BF101" i="13"/>
  <c r="QE100" i="13"/>
  <c r="NS100" i="13"/>
  <c r="LG100" i="13"/>
  <c r="IU100" i="13"/>
  <c r="GI100" i="13"/>
  <c r="DW100" i="13"/>
  <c r="BK100" i="13"/>
  <c r="QG99" i="13"/>
  <c r="IW99" i="13"/>
  <c r="BM99" i="13"/>
  <c r="OU98" i="13"/>
  <c r="MI98" i="13"/>
  <c r="JW98" i="13"/>
  <c r="HK98" i="13"/>
  <c r="EY98" i="13"/>
  <c r="CM98" i="13"/>
  <c r="AA98" i="13"/>
  <c r="OZ97" i="13"/>
  <c r="MN97" i="13"/>
  <c r="KB97" i="13"/>
  <c r="MD106" i="13"/>
  <c r="GE105" i="13"/>
  <c r="KB104" i="13"/>
  <c r="AF104" i="13"/>
  <c r="HU103" i="13"/>
  <c r="DT109" i="13"/>
  <c r="BZ106" i="13"/>
  <c r="BS105" i="13"/>
  <c r="HH104" i="13"/>
  <c r="OW103" i="13"/>
  <c r="FA103" i="13"/>
  <c r="OW102" i="13"/>
  <c r="KW102" i="13"/>
  <c r="GX102" i="13"/>
  <c r="DA102" i="13"/>
  <c r="D102" i="13"/>
  <c r="NG101" i="13"/>
  <c r="KQ101" i="13"/>
  <c r="IE101" i="13"/>
  <c r="FS101" i="13"/>
  <c r="DG101" i="13"/>
  <c r="AU101" i="13"/>
  <c r="PT100" i="13"/>
  <c r="NH100" i="13"/>
  <c r="KV100" i="13"/>
  <c r="IJ100" i="13"/>
  <c r="FX100" i="13"/>
  <c r="DL100" i="13"/>
  <c r="AZ100" i="13"/>
  <c r="OZ99" i="13"/>
  <c r="HP99" i="13"/>
  <c r="AF99" i="13"/>
  <c r="OJ98" i="13"/>
  <c r="LX98" i="13"/>
  <c r="JL98" i="13"/>
  <c r="GZ98" i="13"/>
  <c r="EN98" i="13"/>
  <c r="CZ108" i="13"/>
  <c r="PM105" i="13"/>
  <c r="V105" i="13"/>
  <c r="FW104" i="13"/>
  <c r="NL103" i="13"/>
  <c r="DP103" i="13"/>
  <c r="OG102" i="13"/>
  <c r="KH102" i="13"/>
  <c r="GK102" i="13"/>
  <c r="CL102" i="13"/>
  <c r="QB101" i="13"/>
  <c r="MU101" i="13"/>
  <c r="KH101" i="13"/>
  <c r="HV101" i="13"/>
  <c r="FJ101" i="13"/>
  <c r="CX101" i="13"/>
  <c r="AL101" i="13"/>
  <c r="PK100" i="13"/>
  <c r="MY100" i="13"/>
  <c r="KM100" i="13"/>
  <c r="IA100" i="13"/>
  <c r="FO100" i="13"/>
  <c r="DC100" i="13"/>
  <c r="AQ100" i="13"/>
  <c r="NY99" i="13"/>
  <c r="GO99" i="13"/>
  <c r="E99" i="13"/>
  <c r="OA98" i="13"/>
  <c r="LO98" i="13"/>
  <c r="JC98" i="13"/>
  <c r="GQ98" i="13"/>
  <c r="EE98" i="13"/>
  <c r="CC107" i="13"/>
  <c r="JQ103" i="13"/>
  <c r="IT102" i="13"/>
  <c r="PV101" i="13"/>
  <c r="IN101" i="13"/>
  <c r="BY101" i="13"/>
  <c r="MT100" i="13"/>
  <c r="GG100" i="13"/>
  <c r="R100" i="13"/>
  <c r="QH98" i="13"/>
  <c r="JU98" i="13"/>
  <c r="DF98" i="13"/>
  <c r="QK97" i="13"/>
  <c r="ML97" i="13"/>
  <c r="IZ97" i="13"/>
  <c r="GE97" i="13"/>
  <c r="DP97" i="13"/>
  <c r="BD97" i="13"/>
  <c r="QC96" i="13"/>
  <c r="NQ96" i="13"/>
  <c r="LE96" i="13"/>
  <c r="IS96" i="13"/>
  <c r="GG96" i="13"/>
  <c r="DU96" i="13"/>
  <c r="BI96" i="13"/>
  <c r="QH95" i="13"/>
  <c r="NV95" i="13"/>
  <c r="LJ95" i="13"/>
  <c r="IX95" i="13"/>
  <c r="GL95" i="13"/>
  <c r="DZ95" i="13"/>
  <c r="BN95" i="13"/>
  <c r="B95" i="13"/>
  <c r="OA94" i="13"/>
  <c r="LO94" i="13"/>
  <c r="JC94" i="13"/>
  <c r="GQ94" i="13"/>
  <c r="EE94" i="13"/>
  <c r="BS94" i="13"/>
  <c r="G94" i="13"/>
  <c r="OF93" i="13"/>
  <c r="LT93" i="13"/>
  <c r="JH93" i="13"/>
  <c r="GV93" i="13"/>
  <c r="EJ93" i="13"/>
  <c r="BX93" i="13"/>
  <c r="L93" i="13"/>
  <c r="GY108" i="13"/>
  <c r="NT103" i="13"/>
  <c r="JY102" i="13"/>
  <c r="L102" i="13"/>
  <c r="JE101" i="13"/>
  <c r="CR101" i="13"/>
  <c r="NN100" i="13"/>
  <c r="GX100" i="13"/>
  <c r="AK100" i="13"/>
  <c r="AX99" i="13"/>
  <c r="KL98" i="13"/>
  <c r="DY98" i="13"/>
  <c r="J98" i="13"/>
  <c r="CY105" i="13"/>
  <c r="PQ103" i="13"/>
  <c r="EW110" i="13"/>
  <c r="CV105" i="13"/>
  <c r="PO103" i="13"/>
  <c r="JY108" i="13"/>
  <c r="O106" i="13"/>
  <c r="AP105" i="13"/>
  <c r="GK104" i="13"/>
  <c r="NZ103" i="13"/>
  <c r="FR103" i="13"/>
  <c r="QI102" i="13"/>
  <c r="JG102" i="13"/>
  <c r="DK102" i="13"/>
  <c r="OR101" i="13"/>
  <c r="OW108" i="13"/>
  <c r="AN106" i="13"/>
  <c r="BB105" i="13"/>
  <c r="GU104" i="13"/>
  <c r="OJ103" i="13"/>
  <c r="EN103" i="13"/>
  <c r="OP102" i="13"/>
  <c r="KS102" i="13"/>
  <c r="GT102" i="13"/>
  <c r="CV102" i="13"/>
  <c r="QJ101" i="13"/>
  <c r="NC101" i="13"/>
  <c r="KN101" i="13"/>
  <c r="IB101" i="13"/>
  <c r="FP101" i="13"/>
  <c r="DD101" i="13"/>
  <c r="AR101" i="13"/>
  <c r="PQ100" i="13"/>
  <c r="NE100" i="13"/>
  <c r="KS100" i="13"/>
  <c r="IG100" i="13"/>
  <c r="FU100" i="13"/>
  <c r="DI100" i="13"/>
  <c r="AW100" i="13"/>
  <c r="OQ99" i="13"/>
  <c r="HG99" i="13"/>
  <c r="W99" i="13"/>
  <c r="OG98" i="13"/>
  <c r="LU98" i="13"/>
  <c r="JI98" i="13"/>
  <c r="GW98" i="13"/>
  <c r="EK98" i="13"/>
  <c r="BY98" i="13"/>
  <c r="M98" i="13"/>
  <c r="OL97" i="13"/>
  <c r="LZ97" i="13"/>
  <c r="NJ108" i="13"/>
  <c r="AF106" i="13"/>
  <c r="AY105" i="13"/>
  <c r="GR104" i="13"/>
  <c r="OG103" i="13"/>
  <c r="EK103" i="13"/>
  <c r="OO102" i="13"/>
  <c r="KP102" i="13"/>
  <c r="GS102" i="13"/>
  <c r="CT102" i="13"/>
  <c r="QI101" i="13"/>
  <c r="NB101" i="13"/>
  <c r="KM101" i="13"/>
  <c r="IA101" i="13"/>
  <c r="FO101" i="13"/>
  <c r="DC101" i="13"/>
  <c r="AQ101" i="13"/>
  <c r="PP100" i="13"/>
  <c r="ND100" i="13"/>
  <c r="KR100" i="13"/>
  <c r="IF100" i="13"/>
  <c r="FT100" i="13"/>
  <c r="DH100" i="13"/>
  <c r="AV100" i="13"/>
  <c r="ON99" i="13"/>
  <c r="HD99" i="13"/>
  <c r="T99" i="13"/>
  <c r="OF98" i="13"/>
  <c r="LT98" i="13"/>
  <c r="JH98" i="13"/>
  <c r="GV98" i="13"/>
  <c r="EJ98" i="13"/>
  <c r="BX98" i="13"/>
  <c r="L98" i="13"/>
  <c r="OK97" i="13"/>
  <c r="LY97" i="13"/>
  <c r="JM97" i="13"/>
  <c r="HA97" i="13"/>
  <c r="KX108" i="13"/>
  <c r="V106" i="13"/>
  <c r="AR105" i="13"/>
  <c r="GM104" i="13"/>
  <c r="OB103" i="13"/>
  <c r="EF103" i="13"/>
  <c r="ON102" i="13"/>
  <c r="KO102" i="13"/>
  <c r="GP102" i="13"/>
  <c r="CS102" i="13"/>
  <c r="QH101" i="13"/>
  <c r="MZ101" i="13"/>
  <c r="KL101" i="13"/>
  <c r="HZ101" i="13"/>
  <c r="FN101" i="13"/>
  <c r="DB101" i="13"/>
  <c r="AP101" i="13"/>
  <c r="PO100" i="13"/>
  <c r="NC100" i="13"/>
  <c r="KQ100" i="13"/>
  <c r="IE100" i="13"/>
  <c r="FS100" i="13"/>
  <c r="DG100" i="13"/>
  <c r="AU100" i="13"/>
  <c r="OK99" i="13"/>
  <c r="HA99" i="13"/>
  <c r="Q99" i="13"/>
  <c r="OE98" i="13"/>
  <c r="LS98" i="13"/>
  <c r="JG98" i="13"/>
  <c r="GU98" i="13"/>
  <c r="EI98" i="13"/>
  <c r="BW98" i="13"/>
  <c r="K98" i="13"/>
  <c r="OJ97" i="13"/>
  <c r="LX97" i="13"/>
  <c r="IW109" i="13"/>
  <c r="CR106" i="13"/>
  <c r="CF105" i="13"/>
  <c r="HP104" i="13"/>
  <c r="PE103" i="13"/>
  <c r="FI103" i="13"/>
  <c r="NF107" i="13"/>
  <c r="NO105" i="13"/>
  <c r="PX104" i="13"/>
  <c r="EV104" i="13"/>
  <c r="MK103" i="13"/>
  <c r="CO103" i="13"/>
  <c r="NV102" i="13"/>
  <c r="JX102" i="13"/>
  <c r="FY102" i="13"/>
  <c r="BZ102" i="13"/>
  <c r="PS101" i="13"/>
  <c r="MM101" i="13"/>
  <c r="KA101" i="13"/>
  <c r="HO101" i="13"/>
  <c r="FC101" i="13"/>
  <c r="CQ101" i="13"/>
  <c r="AE101" i="13"/>
  <c r="PD100" i="13"/>
  <c r="MR100" i="13"/>
  <c r="KF100" i="13"/>
  <c r="HT100" i="13"/>
  <c r="FH100" i="13"/>
  <c r="CV100" i="13"/>
  <c r="AJ100" i="13"/>
  <c r="ND99" i="13"/>
  <c r="FT99" i="13"/>
  <c r="QF98" i="13"/>
  <c r="NT98" i="13"/>
  <c r="LH98" i="13"/>
  <c r="IV98" i="13"/>
  <c r="GJ98" i="13"/>
  <c r="DX98" i="13"/>
  <c r="HJ107" i="13"/>
  <c r="LG105" i="13"/>
  <c r="OA104" i="13"/>
  <c r="DK104" i="13"/>
  <c r="KZ103" i="13"/>
  <c r="BL103" i="13"/>
  <c r="NH102" i="13"/>
  <c r="JI102" i="13"/>
  <c r="FJ102" i="13"/>
  <c r="BM102" i="13"/>
  <c r="PG101" i="13"/>
  <c r="MD101" i="13"/>
  <c r="JR101" i="13"/>
  <c r="HF101" i="13"/>
  <c r="ET101" i="13"/>
  <c r="CH101" i="13"/>
  <c r="V101" i="13"/>
  <c r="OU100" i="13"/>
  <c r="MI100" i="13"/>
  <c r="JW100" i="13"/>
  <c r="HK100" i="13"/>
  <c r="EY100" i="13"/>
  <c r="CM100" i="13"/>
  <c r="AA100" i="13"/>
  <c r="MC99" i="13"/>
  <c r="ES99" i="13"/>
  <c r="PW98" i="13"/>
  <c r="NK98" i="13"/>
  <c r="KY98" i="13"/>
  <c r="IM98" i="13"/>
  <c r="GA98" i="13"/>
  <c r="DO98" i="13"/>
  <c r="JC105" i="13"/>
  <c r="AN103" i="13"/>
  <c r="GC102" i="13"/>
  <c r="NS101" i="13"/>
  <c r="GW101" i="13"/>
  <c r="AG101" i="13"/>
  <c r="LE100" i="13"/>
  <c r="EP100" i="13"/>
  <c r="NJ99" i="13"/>
  <c r="OS98" i="13"/>
  <c r="ID98" i="13"/>
  <c r="BZ98" i="13"/>
  <c r="PL97" i="13"/>
  <c r="LM97" i="13"/>
  <c r="IH97" i="13"/>
  <c r="FL97" i="13"/>
  <c r="CZ97" i="13"/>
  <c r="AN97" i="13"/>
  <c r="PM96" i="13"/>
  <c r="NA96" i="13"/>
  <c r="KO96" i="13"/>
  <c r="IC96" i="13"/>
  <c r="FQ96" i="13"/>
  <c r="DE96" i="13"/>
  <c r="AS96" i="13"/>
  <c r="PR95" i="13"/>
  <c r="NF95" i="13"/>
  <c r="KT95" i="13"/>
  <c r="IH95" i="13"/>
  <c r="FV95" i="13"/>
  <c r="DJ95" i="13"/>
  <c r="AX95" i="13"/>
  <c r="PW94" i="13"/>
  <c r="NK94" i="13"/>
  <c r="KY94" i="13"/>
  <c r="IM94" i="13"/>
  <c r="GA94" i="13"/>
  <c r="DO94" i="13"/>
  <c r="BC94" i="13"/>
  <c r="QB93" i="13"/>
  <c r="NP93" i="13"/>
  <c r="LD93" i="13"/>
  <c r="IR93" i="13"/>
  <c r="GF93" i="13"/>
  <c r="DT93" i="13"/>
  <c r="BH93" i="13"/>
  <c r="QG92" i="13"/>
  <c r="QJ105" i="13"/>
  <c r="DX103" i="13"/>
  <c r="HI102" i="13"/>
  <c r="OP101" i="13"/>
  <c r="HP101" i="13"/>
  <c r="BA101" i="13"/>
  <c r="LV100" i="13"/>
  <c r="FI100" i="13"/>
  <c r="PR99" i="13"/>
  <c r="PJ98" i="13"/>
  <c r="IW98" i="13"/>
  <c r="CK98" i="13"/>
  <c r="PV97" i="13"/>
  <c r="LW97" i="13"/>
  <c r="IP97" i="13"/>
  <c r="FT97" i="13"/>
  <c r="DG97" i="13"/>
  <c r="AU97" i="13"/>
  <c r="PT96" i="13"/>
  <c r="NH96" i="13"/>
  <c r="KV96" i="13"/>
  <c r="IJ96" i="13"/>
  <c r="FX96" i="13"/>
  <c r="DL96" i="13"/>
  <c r="AZ96" i="13"/>
  <c r="PY95" i="13"/>
  <c r="NM95" i="13"/>
  <c r="LA95" i="13"/>
  <c r="IO95" i="13"/>
  <c r="GC95" i="13"/>
  <c r="DQ95" i="13"/>
  <c r="BE95" i="13"/>
  <c r="QD94" i="13"/>
  <c r="NR94" i="13"/>
  <c r="LF94" i="13"/>
  <c r="IT94" i="13"/>
  <c r="GH94" i="13"/>
  <c r="DV94" i="13"/>
  <c r="BJ94" i="13"/>
  <c r="QI93" i="13"/>
  <c r="NW93" i="13"/>
  <c r="LK93" i="13"/>
  <c r="IY93" i="13"/>
  <c r="GM93" i="13"/>
  <c r="EA93" i="13"/>
  <c r="BO93" i="13"/>
  <c r="C93" i="13"/>
  <c r="OP106" i="13"/>
  <c r="IK103" i="13"/>
  <c r="IL102" i="13"/>
  <c r="PQ101" i="13"/>
  <c r="IG101" i="13"/>
  <c r="BT101" i="13"/>
  <c r="MP100" i="13"/>
  <c r="FZ100" i="13"/>
  <c r="M100" i="13"/>
  <c r="QD98" i="13"/>
  <c r="JN98" i="13"/>
  <c r="DA98" i="13"/>
  <c r="QI97" i="13"/>
  <c r="MJ97" i="13"/>
  <c r="IX97" i="13"/>
  <c r="GB97" i="13"/>
  <c r="DN97" i="13"/>
  <c r="BB97" i="13"/>
  <c r="QA96" i="13"/>
  <c r="NO96" i="13"/>
  <c r="LC96" i="13"/>
  <c r="IQ96" i="13"/>
  <c r="GW105" i="13"/>
  <c r="HY104" i="13"/>
  <c r="DW106" i="13"/>
  <c r="DI102" i="13"/>
  <c r="PY100" i="13"/>
  <c r="IE99" i="13"/>
  <c r="U98" i="13"/>
  <c r="FQ103" i="13"/>
  <c r="II101" i="13"/>
  <c r="GB100" i="13"/>
  <c r="JP98" i="13"/>
  <c r="HI97" i="13"/>
  <c r="LB102" i="13"/>
  <c r="DJ101" i="13"/>
  <c r="BC100" i="13"/>
  <c r="EQ98" i="13"/>
  <c r="IV104" i="13"/>
  <c r="DU103" i="13"/>
  <c r="HW101" i="13"/>
  <c r="FP100" i="13"/>
  <c r="JD98" i="13"/>
  <c r="CJ103" i="13"/>
  <c r="HN101" i="13"/>
  <c r="NG100" i="13"/>
  <c r="DK100" i="13"/>
  <c r="AC99" i="13"/>
  <c r="GY98" i="13"/>
  <c r="JZ102" i="13"/>
  <c r="NQ100" i="13"/>
  <c r="KP98" i="13"/>
  <c r="JI97" i="13"/>
  <c r="QK96" i="13"/>
  <c r="GO96" i="13"/>
  <c r="OD95" i="13"/>
  <c r="EH95" i="13"/>
  <c r="LW94" i="13"/>
  <c r="CA94" i="13"/>
  <c r="JX93" i="13"/>
  <c r="EZ93" i="13"/>
  <c r="AB93" i="13"/>
  <c r="GE104" i="13"/>
  <c r="CC102" i="13"/>
  <c r="EG101" i="13"/>
  <c r="IP100" i="13"/>
  <c r="FW99" i="13"/>
  <c r="FN98" i="13"/>
  <c r="NX97" i="13"/>
  <c r="JH97" i="13"/>
  <c r="FK97" i="13"/>
  <c r="CA97" i="13"/>
  <c r="QJ96" i="13"/>
  <c r="MZ96" i="13"/>
  <c r="JP96" i="13"/>
  <c r="GN96" i="13"/>
  <c r="DD96" i="13"/>
  <c r="T96" i="13"/>
  <c r="OC95" i="13"/>
  <c r="KS95" i="13"/>
  <c r="HI95" i="13"/>
  <c r="EG95" i="13"/>
  <c r="AW95" i="13"/>
  <c r="OX94" i="13"/>
  <c r="LV94" i="13"/>
  <c r="IL94" i="13"/>
  <c r="FB94" i="13"/>
  <c r="BZ94" i="13"/>
  <c r="QA93" i="13"/>
  <c r="MQ93" i="13"/>
  <c r="JO93" i="13"/>
  <c r="GE93" i="13"/>
  <c r="CU93" i="13"/>
  <c r="S93" i="13"/>
  <c r="PE105" i="13"/>
  <c r="NR102" i="13"/>
  <c r="AP102" i="13"/>
  <c r="HM101" i="13"/>
  <c r="PV100" i="13"/>
  <c r="HR100" i="13"/>
  <c r="PF99" i="13"/>
  <c r="MW98" i="13"/>
  <c r="EP98" i="13"/>
  <c r="PU97" i="13"/>
  <c r="KI97" i="13"/>
  <c r="GU97" i="13"/>
  <c r="DF97" i="13"/>
  <c r="V97" i="13"/>
  <c r="OE96" i="13"/>
  <c r="KU96" i="13"/>
  <c r="HK96" i="13"/>
  <c r="EY96" i="13"/>
  <c r="CM96" i="13"/>
  <c r="AA96" i="13"/>
  <c r="OZ95" i="13"/>
  <c r="MN95" i="13"/>
  <c r="KB95" i="13"/>
  <c r="HP95" i="13"/>
  <c r="FD95" i="13"/>
  <c r="CR95" i="13"/>
  <c r="AF95" i="13"/>
  <c r="PE94" i="13"/>
  <c r="MS94" i="13"/>
  <c r="KG94" i="13"/>
  <c r="HU94" i="13"/>
  <c r="FI94" i="13"/>
  <c r="CW94" i="13"/>
  <c r="AK94" i="13"/>
  <c r="PJ93" i="13"/>
  <c r="MX93" i="13"/>
  <c r="KL93" i="13"/>
  <c r="HZ93" i="13"/>
  <c r="FN93" i="13"/>
  <c r="DB93" i="13"/>
  <c r="AP93" i="13"/>
  <c r="PO92" i="13"/>
  <c r="QA104" i="13"/>
  <c r="PB102" i="13"/>
  <c r="EJ102" i="13"/>
  <c r="MG101" i="13"/>
  <c r="FT101" i="13"/>
  <c r="E101" i="13"/>
  <c r="JZ100" i="13"/>
  <c r="DM100" i="13"/>
  <c r="KD99" i="13"/>
  <c r="NN98" i="13"/>
  <c r="HA98" i="13"/>
  <c r="BF98" i="13"/>
  <c r="OU97" i="13"/>
  <c r="KV97" i="13"/>
  <c r="HU97" i="13"/>
  <c r="FA97" i="13"/>
  <c r="CO97" i="13"/>
  <c r="AC97" i="13"/>
  <c r="PB96" i="13"/>
  <c r="MP96" i="13"/>
  <c r="KD96" i="13"/>
  <c r="HR96" i="13"/>
  <c r="FF96" i="13"/>
  <c r="CT96" i="13"/>
  <c r="AH96" i="13"/>
  <c r="PG95" i="13"/>
  <c r="MU95" i="13"/>
  <c r="KI95" i="13"/>
  <c r="HW95" i="13"/>
  <c r="FK95" i="13"/>
  <c r="CY95" i="13"/>
  <c r="AM95" i="13"/>
  <c r="JL104" i="13"/>
  <c r="NJ102" i="13"/>
  <c r="CW102" i="13"/>
  <c r="LI101" i="13"/>
  <c r="EV101" i="13"/>
  <c r="PR100" i="13"/>
  <c r="JB100" i="13"/>
  <c r="CO100" i="13"/>
  <c r="HJ99" i="13"/>
  <c r="MP98" i="13"/>
  <c r="GC98" i="13"/>
  <c r="AT98" i="13"/>
  <c r="OF97" i="13"/>
  <c r="KG97" i="13"/>
  <c r="HK97" i="13"/>
  <c r="ER97" i="13"/>
  <c r="CF97" i="13"/>
  <c r="T97" i="13"/>
  <c r="AR104" i="13"/>
  <c r="PN103" i="13"/>
  <c r="CW105" i="13"/>
  <c r="J102" i="13"/>
  <c r="NM100" i="13"/>
  <c r="AU99" i="13"/>
  <c r="OT97" i="13"/>
  <c r="PJ102" i="13"/>
  <c r="FW101" i="13"/>
  <c r="DP100" i="13"/>
  <c r="HD98" i="13"/>
  <c r="LI109" i="13"/>
  <c r="HD102" i="13"/>
  <c r="AX101" i="13"/>
  <c r="PI99" i="13"/>
  <c r="CE98" i="13"/>
  <c r="QK103" i="13"/>
  <c r="OH102" i="13"/>
  <c r="FK101" i="13"/>
  <c r="DD100" i="13"/>
  <c r="GR98" i="13"/>
  <c r="NU102" i="13"/>
  <c r="FB101" i="13"/>
  <c r="MQ100" i="13"/>
  <c r="CU100" i="13"/>
  <c r="QE98" i="13"/>
  <c r="GI98" i="13"/>
  <c r="HM102" i="13"/>
  <c r="LZ100" i="13"/>
  <c r="IX98" i="13"/>
  <c r="IQ97" i="13"/>
  <c r="PU96" i="13"/>
  <c r="FY96" i="13"/>
  <c r="NN95" i="13"/>
  <c r="DR95" i="13"/>
  <c r="LG94" i="13"/>
  <c r="BK94" i="13"/>
  <c r="JP93" i="13"/>
  <c r="ER93" i="13"/>
  <c r="T93" i="13"/>
  <c r="BG104" i="13"/>
  <c r="AR102" i="13"/>
  <c r="DM101" i="13"/>
  <c r="HU100" i="13"/>
  <c r="DF99" i="13"/>
  <c r="ET98" i="13"/>
  <c r="NJ97" i="13"/>
  <c r="IY97" i="13"/>
  <c r="EU97" i="13"/>
  <c r="BS97" i="13"/>
  <c r="QB96" i="13"/>
  <c r="MJ96" i="13"/>
  <c r="JH96" i="13"/>
  <c r="GF96" i="13"/>
  <c r="CN96" i="13"/>
  <c r="L96" i="13"/>
  <c r="NU95" i="13"/>
  <c r="KC95" i="13"/>
  <c r="HA95" i="13"/>
  <c r="DY95" i="13"/>
  <c r="AG95" i="13"/>
  <c r="OP94" i="13"/>
  <c r="LN94" i="13"/>
  <c r="HV94" i="13"/>
  <c r="ET94" i="13"/>
  <c r="BR94" i="13"/>
  <c r="PK93" i="13"/>
  <c r="MI93" i="13"/>
  <c r="JG93" i="13"/>
  <c r="FO93" i="13"/>
  <c r="CM93" i="13"/>
  <c r="K93" i="13"/>
  <c r="S105" i="13"/>
  <c r="MK102" i="13"/>
  <c r="F102" i="13"/>
  <c r="FU101" i="13"/>
  <c r="PB100" i="13"/>
  <c r="GW100" i="13"/>
  <c r="KM99" i="13"/>
  <c r="LZ98" i="13"/>
  <c r="DV98" i="13"/>
  <c r="OV97" i="13"/>
  <c r="JY97" i="13"/>
  <c r="GL97" i="13"/>
  <c r="CP97" i="13"/>
  <c r="N97" i="13"/>
  <c r="NW96" i="13"/>
  <c r="KE96" i="13"/>
  <c r="HC96" i="13"/>
  <c r="EQ96" i="13"/>
  <c r="CE96" i="13"/>
  <c r="S96" i="13"/>
  <c r="OR95" i="13"/>
  <c r="MF95" i="13"/>
  <c r="JT95" i="13"/>
  <c r="HH95" i="13"/>
  <c r="EV95" i="13"/>
  <c r="CJ95" i="13"/>
  <c r="X95" i="13"/>
  <c r="OW94" i="13"/>
  <c r="MK94" i="13"/>
  <c r="JY94" i="13"/>
  <c r="HM94" i="13"/>
  <c r="FA94" i="13"/>
  <c r="CO94" i="13"/>
  <c r="AC94" i="13"/>
  <c r="PB93" i="13"/>
  <c r="MP93" i="13"/>
  <c r="KD93" i="13"/>
  <c r="HR93" i="13"/>
  <c r="FF93" i="13"/>
  <c r="CT93" i="13"/>
  <c r="AH93" i="13"/>
  <c r="PG92" i="13"/>
  <c r="JW104" i="13"/>
  <c r="NM102" i="13"/>
  <c r="DB102" i="13"/>
  <c r="LM101" i="13"/>
  <c r="EW101" i="13"/>
  <c r="PU100" i="13"/>
  <c r="JF100" i="13"/>
  <c r="CP100" i="13"/>
  <c r="HS99" i="13"/>
  <c r="MT98" i="13"/>
  <c r="GD98" i="13"/>
  <c r="AU98" i="13"/>
  <c r="OG97" i="13"/>
  <c r="KH97" i="13"/>
  <c r="HL97" i="13"/>
  <c r="ES97" i="13"/>
  <c r="CG97" i="13"/>
  <c r="U97" i="13"/>
  <c r="OT96" i="13"/>
  <c r="MH96" i="13"/>
  <c r="JV96" i="13"/>
  <c r="HJ96" i="13"/>
  <c r="EX96" i="13"/>
  <c r="CL96" i="13"/>
  <c r="Z96" i="13"/>
  <c r="OY95" i="13"/>
  <c r="MM95" i="13"/>
  <c r="KA95" i="13"/>
  <c r="HO95" i="13"/>
  <c r="FC95" i="13"/>
  <c r="CQ95" i="13"/>
  <c r="AE95" i="13"/>
  <c r="EN104" i="13"/>
  <c r="LZ102" i="13"/>
  <c r="BP102" i="13"/>
  <c r="KO101" i="13"/>
  <c r="DY101" i="13"/>
  <c r="OW100" i="13"/>
  <c r="IH100" i="13"/>
  <c r="BR100" i="13"/>
  <c r="EY99" i="13"/>
  <c r="LV98" i="13"/>
  <c r="FF98" i="13"/>
  <c r="AF98" i="13"/>
  <c r="NR97" i="13"/>
  <c r="JW97" i="13"/>
  <c r="HB97" i="13"/>
  <c r="EJ97" i="13"/>
  <c r="BX97" i="13"/>
  <c r="L97" i="13"/>
  <c r="OK96" i="13"/>
  <c r="LY96" i="13"/>
  <c r="JM96" i="13"/>
  <c r="HA96" i="13"/>
  <c r="EO96" i="13"/>
  <c r="CC96" i="13"/>
  <c r="Q96" i="13"/>
  <c r="OP95" i="13"/>
  <c r="MD95" i="13"/>
  <c r="JR95" i="13"/>
  <c r="HF95" i="13"/>
  <c r="ET95" i="13"/>
  <c r="CH95" i="13"/>
  <c r="V95" i="13"/>
  <c r="OU94" i="13"/>
  <c r="MI94" i="13"/>
  <c r="JW94" i="13"/>
  <c r="HK94" i="13"/>
  <c r="EY94" i="13"/>
  <c r="CM94" i="13"/>
  <c r="AA94" i="13"/>
  <c r="OZ93" i="13"/>
  <c r="MN93" i="13"/>
  <c r="KB93" i="13"/>
  <c r="HP93" i="13"/>
  <c r="FD93" i="13"/>
  <c r="CR93" i="13"/>
  <c r="AF93" i="13"/>
  <c r="PE92" i="13"/>
  <c r="OK104" i="13"/>
  <c r="OL102" i="13"/>
  <c r="EB102" i="13"/>
  <c r="MC101" i="13"/>
  <c r="FM101" i="13"/>
  <c r="QK100" i="13"/>
  <c r="JV100" i="13"/>
  <c r="DF100" i="13"/>
  <c r="JO99" i="13"/>
  <c r="NJ98" i="13"/>
  <c r="GT98" i="13"/>
  <c r="BD98" i="13"/>
  <c r="OP97" i="13"/>
  <c r="KQ97" i="13"/>
  <c r="HS97" i="13"/>
  <c r="EY97" i="13"/>
  <c r="CM97" i="13"/>
  <c r="AA97" i="13"/>
  <c r="OZ96" i="13"/>
  <c r="MN96" i="13"/>
  <c r="KB96" i="13"/>
  <c r="HP96" i="13"/>
  <c r="FD96" i="13"/>
  <c r="CR96" i="13"/>
  <c r="AF96" i="13"/>
  <c r="PE95" i="13"/>
  <c r="MS95" i="13"/>
  <c r="KG95" i="13"/>
  <c r="HU95" i="13"/>
  <c r="FI95" i="13"/>
  <c r="CW95" i="13"/>
  <c r="AK95" i="13"/>
  <c r="HA107" i="13"/>
  <c r="KW103" i="13"/>
  <c r="JA102" i="13"/>
  <c r="QE101" i="13"/>
  <c r="IS101" i="13"/>
  <c r="CC101" i="13"/>
  <c r="NA100" i="13"/>
  <c r="GL100" i="13"/>
  <c r="V100" i="13"/>
  <c r="K99" i="13"/>
  <c r="JZ98" i="13"/>
  <c r="DJ98" i="13"/>
  <c r="B98" i="13"/>
  <c r="MQ97" i="13"/>
  <c r="JB97" i="13"/>
  <c r="GG97" i="13"/>
  <c r="DR97" i="13"/>
  <c r="BF97" i="13"/>
  <c r="QE96" i="13"/>
  <c r="NS96" i="13"/>
  <c r="LG96" i="13"/>
  <c r="IU96" i="13"/>
  <c r="GI96" i="13"/>
  <c r="DW96" i="13"/>
  <c r="BK96" i="13"/>
  <c r="PV102" i="13"/>
  <c r="GH103" i="13"/>
  <c r="IA104" i="13"/>
  <c r="NN101" i="13"/>
  <c r="LA100" i="13"/>
  <c r="OO98" i="13"/>
  <c r="MH97" i="13"/>
  <c r="LD102" i="13"/>
  <c r="DK101" i="13"/>
  <c r="BD100" i="13"/>
  <c r="ER98" i="13"/>
  <c r="CZ106" i="13"/>
  <c r="DE102" i="13"/>
  <c r="PW100" i="13"/>
  <c r="HY99" i="13"/>
  <c r="S98" i="13"/>
  <c r="GO103" i="13"/>
  <c r="KK102" i="13"/>
  <c r="CY101" i="13"/>
  <c r="AR100" i="13"/>
  <c r="EF98" i="13"/>
  <c r="JV102" i="13"/>
  <c r="DF101" i="13"/>
  <c r="KU100" i="13"/>
  <c r="AY100" i="13"/>
  <c r="OI98" i="13"/>
  <c r="EM98" i="13"/>
  <c r="Q102" i="13"/>
  <c r="HB100" i="13"/>
  <c r="DZ98" i="13"/>
  <c r="GN97" i="13"/>
  <c r="NY96" i="13"/>
  <c r="EC96" i="13"/>
  <c r="LR95" i="13"/>
  <c r="BV95" i="13"/>
  <c r="JK94" i="13"/>
  <c r="O94" i="13"/>
  <c r="IZ93" i="13"/>
  <c r="EB93" i="13"/>
  <c r="D93" i="13"/>
  <c r="IV103" i="13"/>
  <c r="PT101" i="13"/>
  <c r="BU101" i="13"/>
  <c r="GD100" i="13"/>
  <c r="QG98" i="13"/>
  <c r="DB98" i="13"/>
  <c r="MY97" i="13"/>
  <c r="IF97" i="13"/>
  <c r="EM97" i="13"/>
  <c r="BK97" i="13"/>
  <c r="PL96" i="13"/>
  <c r="MB96" i="13"/>
  <c r="IZ96" i="13"/>
  <c r="FP96" i="13"/>
  <c r="CF96" i="13"/>
  <c r="D96" i="13"/>
  <c r="NE95" i="13"/>
  <c r="JU95" i="13"/>
  <c r="GS95" i="13"/>
  <c r="DI95" i="13"/>
  <c r="Y95" i="13"/>
  <c r="OH94" i="13"/>
  <c r="KX94" i="13"/>
  <c r="HN94" i="13"/>
  <c r="EL94" i="13"/>
  <c r="BB94" i="13"/>
  <c r="PC93" i="13"/>
  <c r="MA93" i="13"/>
  <c r="IQ93" i="13"/>
  <c r="FG93" i="13"/>
  <c r="CE93" i="13"/>
  <c r="QF92" i="13"/>
  <c r="KR104" i="13"/>
  <c r="LA102" i="13"/>
  <c r="ON101" i="13"/>
  <c r="FA101" i="13"/>
  <c r="OG100" i="13"/>
  <c r="FF100" i="13"/>
  <c r="HV99" i="13"/>
  <c r="LF98" i="13"/>
  <c r="CJ98" i="13"/>
  <c r="OH97" i="13"/>
  <c r="JP97" i="13"/>
  <c r="FS97" i="13"/>
  <c r="CH97" i="13"/>
  <c r="F97" i="13"/>
  <c r="NG96" i="13"/>
  <c r="JW96" i="13"/>
  <c r="GU96" i="13"/>
  <c r="EI96" i="13"/>
  <c r="BW96" i="13"/>
  <c r="K96" i="13"/>
  <c r="OJ95" i="13"/>
  <c r="LX95" i="13"/>
  <c r="JL95" i="13"/>
  <c r="GZ95" i="13"/>
  <c r="EN95" i="13"/>
  <c r="CB95" i="13"/>
  <c r="P95" i="13"/>
  <c r="OO94" i="13"/>
  <c r="MC94" i="13"/>
  <c r="JQ94" i="13"/>
  <c r="HE94" i="13"/>
  <c r="ES94" i="13"/>
  <c r="CG94" i="13"/>
  <c r="U94" i="13"/>
  <c r="OT93" i="13"/>
  <c r="MH93" i="13"/>
  <c r="JV93" i="13"/>
  <c r="HJ93" i="13"/>
  <c r="EX93" i="13"/>
  <c r="CL93" i="13"/>
  <c r="Z93" i="13"/>
  <c r="OY92" i="13"/>
  <c r="EY104" i="13"/>
  <c r="MG102" i="13"/>
  <c r="BQ102" i="13"/>
  <c r="KR101" i="13"/>
  <c r="EC101" i="13"/>
  <c r="OX100" i="13"/>
  <c r="IK100" i="13"/>
  <c r="BV100" i="13"/>
  <c r="FB99" i="13"/>
  <c r="LY98" i="13"/>
  <c r="FJ98" i="13"/>
  <c r="AG98" i="13"/>
  <c r="NS97" i="13"/>
  <c r="JX97" i="13"/>
  <c r="HC97" i="13"/>
  <c r="EK97" i="13"/>
  <c r="BY97" i="13"/>
  <c r="M97" i="13"/>
  <c r="OL96" i="13"/>
  <c r="LZ96" i="13"/>
  <c r="JN96" i="13"/>
  <c r="HB96" i="13"/>
  <c r="EP96" i="13"/>
  <c r="CD96" i="13"/>
  <c r="R96" i="13"/>
  <c r="OQ95" i="13"/>
  <c r="ME95" i="13"/>
  <c r="JS95" i="13"/>
  <c r="HG95" i="13"/>
  <c r="EU95" i="13"/>
  <c r="CI95" i="13"/>
  <c r="W95" i="13"/>
  <c r="P104" i="13"/>
  <c r="KT102" i="13"/>
  <c r="AD102" i="13"/>
  <c r="JT101" i="13"/>
  <c r="DE101" i="13"/>
  <c r="NZ100" i="13"/>
  <c r="HM100" i="13"/>
  <c r="AX100" i="13"/>
  <c r="CH99" i="13"/>
  <c r="LA98" i="13"/>
  <c r="EL98" i="13"/>
  <c r="R98" i="13"/>
  <c r="NG97" i="13"/>
  <c r="JN97" i="13"/>
  <c r="GR97" i="13"/>
  <c r="EB97" i="13"/>
  <c r="BP97" i="13"/>
  <c r="D97" i="13"/>
  <c r="OC96" i="13"/>
  <c r="LQ96" i="13"/>
  <c r="JE96" i="13"/>
  <c r="GS96" i="13"/>
  <c r="EG96" i="13"/>
  <c r="BU96" i="13"/>
  <c r="I96" i="13"/>
  <c r="OH95" i="13"/>
  <c r="LV95" i="13"/>
  <c r="JJ95" i="13"/>
  <c r="GX95" i="13"/>
  <c r="EL95" i="13"/>
  <c r="BZ95" i="13"/>
  <c r="N95" i="13"/>
  <c r="OM94" i="13"/>
  <c r="MA94" i="13"/>
  <c r="JO94" i="13"/>
  <c r="HC94" i="13"/>
  <c r="EQ94" i="13"/>
  <c r="CE94" i="13"/>
  <c r="S94" i="13"/>
  <c r="OR93" i="13"/>
  <c r="MF93" i="13"/>
  <c r="JT93" i="13"/>
  <c r="HH93" i="13"/>
  <c r="EV93" i="13"/>
  <c r="CJ93" i="13"/>
  <c r="X93" i="13"/>
  <c r="OW92" i="13"/>
  <c r="IQ104" i="13"/>
  <c r="NF102" i="13"/>
  <c r="CP102" i="13"/>
  <c r="LH101" i="13"/>
  <c r="ES101" i="13"/>
  <c r="PN100" i="13"/>
  <c r="JA100" i="13"/>
  <c r="CL100" i="13"/>
  <c r="GX99" i="13"/>
  <c r="MO98" i="13"/>
  <c r="FZ98" i="13"/>
  <c r="AP98" i="13"/>
  <c r="OE97" i="13"/>
  <c r="KF97" i="13"/>
  <c r="HJ97" i="13"/>
  <c r="EQ97" i="13"/>
  <c r="CE97" i="13"/>
  <c r="S97" i="13"/>
  <c r="OR96" i="13"/>
  <c r="MF96" i="13"/>
  <c r="JT96" i="13"/>
  <c r="HH96" i="13"/>
  <c r="EV96" i="13"/>
  <c r="CJ96" i="13"/>
  <c r="X96" i="13"/>
  <c r="OW95" i="13"/>
  <c r="MK95" i="13"/>
  <c r="JY95" i="13"/>
  <c r="HM95" i="13"/>
  <c r="FA95" i="13"/>
  <c r="CO95" i="13"/>
  <c r="AC95" i="13"/>
  <c r="ET106" i="13"/>
  <c r="FY103" i="13"/>
  <c r="HU102" i="13"/>
  <c r="PA101" i="13"/>
  <c r="HX101" i="13"/>
  <c r="BI101" i="13"/>
  <c r="MD100" i="13"/>
  <c r="FQ100" i="13"/>
  <c r="B100" i="13"/>
  <c r="PR98" i="13"/>
  <c r="JE98" i="13"/>
  <c r="CR98" i="13"/>
  <c r="QB97" i="13"/>
  <c r="MC97" i="13"/>
  <c r="IS97" i="13"/>
  <c r="FX97" i="13"/>
  <c r="DJ97" i="13"/>
  <c r="AX97" i="13"/>
  <c r="PW96" i="13"/>
  <c r="NK96" i="13"/>
  <c r="KY96" i="13"/>
  <c r="IM96" i="13"/>
  <c r="GA96" i="13"/>
  <c r="DO96" i="13"/>
  <c r="BC96" i="13"/>
  <c r="QB95" i="13"/>
  <c r="NP95" i="13"/>
  <c r="LD95" i="13"/>
  <c r="IR95" i="13"/>
  <c r="GF95" i="13"/>
  <c r="DT95" i="13"/>
  <c r="GU105" i="13"/>
  <c r="F103" i="13"/>
  <c r="PP103" i="13"/>
  <c r="KV101" i="13"/>
  <c r="IO100" i="13"/>
  <c r="MC98" i="13"/>
  <c r="BO110" i="13"/>
  <c r="HE102" i="13"/>
  <c r="AY101" i="13"/>
  <c r="PL99" i="13"/>
  <c r="CF98" i="13"/>
  <c r="CL105" i="13"/>
  <c r="G102" i="13"/>
  <c r="NK100" i="13"/>
  <c r="AO99" i="13"/>
  <c r="OR97" i="13"/>
  <c r="FL108" i="13"/>
  <c r="GL102" i="13"/>
  <c r="AM101" i="13"/>
  <c r="OB99" i="13"/>
  <c r="MH107" i="13"/>
  <c r="FX102" i="13"/>
  <c r="CP101" i="13"/>
  <c r="KE100" i="13"/>
  <c r="AI100" i="13"/>
  <c r="NS98" i="13"/>
  <c r="DW98" i="13"/>
  <c r="OU101" i="13"/>
  <c r="FJ100" i="13"/>
  <c r="CL98" i="13"/>
  <c r="FV97" i="13"/>
  <c r="NI96" i="13"/>
  <c r="DM96" i="13"/>
  <c r="LB95" i="13"/>
  <c r="BF95" i="13"/>
  <c r="IU94" i="13"/>
  <c r="QJ93" i="13"/>
  <c r="IJ93" i="13"/>
  <c r="DL93" i="13"/>
  <c r="PY92" i="13"/>
  <c r="AE103" i="13"/>
  <c r="NO101" i="13"/>
  <c r="AF101" i="13"/>
  <c r="EL100" i="13"/>
  <c r="OP98" i="13"/>
  <c r="BV98" i="13"/>
  <c r="MK97" i="13"/>
  <c r="HN97" i="13"/>
  <c r="EE97" i="13"/>
  <c r="BC97" i="13"/>
  <c r="OV96" i="13"/>
  <c r="LT96" i="13"/>
  <c r="IR96" i="13"/>
  <c r="EZ96" i="13"/>
  <c r="BX96" i="13"/>
  <c r="QG95" i="13"/>
  <c r="MO95" i="13"/>
  <c r="JM95" i="13"/>
  <c r="GK95" i="13"/>
  <c r="CS95" i="13"/>
  <c r="Q95" i="13"/>
  <c r="NZ94" i="13"/>
  <c r="KH94" i="13"/>
  <c r="HF94" i="13"/>
  <c r="ED94" i="13"/>
  <c r="AL94" i="13"/>
  <c r="OU93" i="13"/>
  <c r="LS93" i="13"/>
  <c r="IA93" i="13"/>
  <c r="EY93" i="13"/>
  <c r="BW93" i="13"/>
  <c r="PP92" i="13"/>
  <c r="FT104" i="13"/>
  <c r="JU102" i="13"/>
  <c r="MK101" i="13"/>
  <c r="EF101" i="13"/>
  <c r="NJ100" i="13"/>
  <c r="DN100" i="13"/>
  <c r="FN99" i="13"/>
  <c r="KK98" i="13"/>
  <c r="BJ98" i="13"/>
  <c r="NW97" i="13"/>
  <c r="JG97" i="13"/>
  <c r="FB97" i="13"/>
  <c r="BZ97" i="13"/>
  <c r="QI96" i="13"/>
  <c r="MQ96" i="13"/>
  <c r="JO96" i="13"/>
  <c r="GM96" i="13"/>
  <c r="EA96" i="13"/>
  <c r="BO96" i="13"/>
  <c r="C96" i="13"/>
  <c r="OB95" i="13"/>
  <c r="LP95" i="13"/>
  <c r="JD95" i="13"/>
  <c r="GR95" i="13"/>
  <c r="EF95" i="13"/>
  <c r="BT95" i="13"/>
  <c r="H95" i="13"/>
  <c r="OG94" i="13"/>
  <c r="LU94" i="13"/>
  <c r="JI94" i="13"/>
  <c r="GW94" i="13"/>
  <c r="EK94" i="13"/>
  <c r="BY94" i="13"/>
  <c r="M94" i="13"/>
  <c r="OL93" i="13"/>
  <c r="LZ93" i="13"/>
  <c r="JN93" i="13"/>
  <c r="HB93" i="13"/>
  <c r="EP93" i="13"/>
  <c r="CD93" i="13"/>
  <c r="R93" i="13"/>
  <c r="OQ92" i="13"/>
  <c r="AA104" i="13"/>
  <c r="KX102" i="13"/>
  <c r="AK102" i="13"/>
  <c r="JU101" i="13"/>
  <c r="DH101" i="13"/>
  <c r="OD100" i="13"/>
  <c r="HN100" i="13"/>
  <c r="BA100" i="13"/>
  <c r="CT99" i="13"/>
  <c r="LB98" i="13"/>
  <c r="EO98" i="13"/>
  <c r="V98" i="13"/>
  <c r="NH97" i="13"/>
  <c r="JO97" i="13"/>
  <c r="GT97" i="13"/>
  <c r="EC97" i="13"/>
  <c r="BQ97" i="13"/>
  <c r="E97" i="13"/>
  <c r="OD96" i="13"/>
  <c r="LR96" i="13"/>
  <c r="JF96" i="13"/>
  <c r="GT96" i="13"/>
  <c r="EH96" i="13"/>
  <c r="BV96" i="13"/>
  <c r="J96" i="13"/>
  <c r="OI95" i="13"/>
  <c r="LW95" i="13"/>
  <c r="JK95" i="13"/>
  <c r="GY95" i="13"/>
  <c r="EM95" i="13"/>
  <c r="CA95" i="13"/>
  <c r="LY107" i="13"/>
  <c r="MC103" i="13"/>
  <c r="JM102" i="13"/>
  <c r="A102" i="13"/>
  <c r="IW101" i="13"/>
  <c r="CJ101" i="13"/>
  <c r="NF100" i="13"/>
  <c r="GP100" i="13"/>
  <c r="AC100" i="13"/>
  <c r="Z99" i="13"/>
  <c r="KD98" i="13"/>
  <c r="DQ98" i="13"/>
  <c r="G98" i="13"/>
  <c r="MS97" i="13"/>
  <c r="JD97" i="13"/>
  <c r="GI97" i="13"/>
  <c r="DT97" i="13"/>
  <c r="BH97" i="13"/>
  <c r="QG96" i="13"/>
  <c r="NU96" i="13"/>
  <c r="LI96" i="13"/>
  <c r="IW96" i="13"/>
  <c r="GK96" i="13"/>
  <c r="DY96" i="13"/>
  <c r="BM96" i="13"/>
  <c r="A96" i="13"/>
  <c r="NZ95" i="13"/>
  <c r="LN95" i="13"/>
  <c r="JB95" i="13"/>
  <c r="GP95" i="13"/>
  <c r="ED95" i="13"/>
  <c r="BR95" i="13"/>
  <c r="F95" i="13"/>
  <c r="OE94" i="13"/>
  <c r="LS94" i="13"/>
  <c r="JG94" i="13"/>
  <c r="GU94" i="13"/>
  <c r="EI94" i="13"/>
  <c r="BW94" i="13"/>
  <c r="K94" i="13"/>
  <c r="OJ93" i="13"/>
  <c r="LX93" i="13"/>
  <c r="JL93" i="13"/>
  <c r="GZ93" i="13"/>
  <c r="EN93" i="13"/>
  <c r="CB93" i="13"/>
  <c r="P93" i="13"/>
  <c r="OO92" i="13"/>
  <c r="DS104" i="13"/>
  <c r="LY102" i="13"/>
  <c r="BJ102" i="13"/>
  <c r="KK101" i="13"/>
  <c r="DX101" i="13"/>
  <c r="OT100" i="13"/>
  <c r="ID100" i="13"/>
  <c r="BQ100" i="13"/>
  <c r="EP99" i="13"/>
  <c r="LR98" i="13"/>
  <c r="FE98" i="13"/>
  <c r="AE98" i="13"/>
  <c r="NQ97" i="13"/>
  <c r="JV97" i="13"/>
  <c r="GZ97" i="13"/>
  <c r="EI97" i="13"/>
  <c r="BW97" i="13"/>
  <c r="K97" i="13"/>
  <c r="OJ96" i="13"/>
  <c r="LX96" i="13"/>
  <c r="JL96" i="13"/>
  <c r="GZ96" i="13"/>
  <c r="EN96" i="13"/>
  <c r="CB96" i="13"/>
  <c r="P96" i="13"/>
  <c r="OO95" i="13"/>
  <c r="MC95" i="13"/>
  <c r="JQ95" i="13"/>
  <c r="HE95" i="13"/>
  <c r="ES95" i="13"/>
  <c r="CG95" i="13"/>
  <c r="U95" i="13"/>
  <c r="LC105" i="13"/>
  <c r="BK103" i="13"/>
  <c r="GN102" i="13"/>
  <c r="NZ101" i="13"/>
  <c r="HA101" i="13"/>
  <c r="AN101" i="13"/>
  <c r="LJ100" i="13"/>
  <c r="ET100" i="13"/>
  <c r="OE99" i="13"/>
  <c r="OX98" i="13"/>
  <c r="IH98" i="13"/>
  <c r="CB98" i="13"/>
  <c r="PN97" i="13"/>
  <c r="LO97" i="13"/>
  <c r="IJ97" i="13"/>
  <c r="FO97" i="13"/>
  <c r="DB97" i="13"/>
  <c r="AP97" i="13"/>
  <c r="PO96" i="13"/>
  <c r="NC96" i="13"/>
  <c r="KQ96" i="13"/>
  <c r="IE96" i="13"/>
  <c r="FS96" i="13"/>
  <c r="DG96" i="13"/>
  <c r="AU96" i="13"/>
  <c r="AP104" i="13"/>
  <c r="KU102" i="13"/>
  <c r="FT103" i="13"/>
  <c r="IJ101" i="13"/>
  <c r="GC100" i="13"/>
  <c r="JQ98" i="13"/>
  <c r="DO106" i="13"/>
  <c r="DF102" i="13"/>
  <c r="PX100" i="13"/>
  <c r="IB99" i="13"/>
  <c r="T98" i="13"/>
  <c r="HS104" i="13"/>
  <c r="NK101" i="13"/>
  <c r="KY100" i="13"/>
  <c r="OM98" i="13"/>
  <c r="MF97" i="13"/>
  <c r="QB105" i="13"/>
  <c r="CN102" i="13"/>
  <c r="PL100" i="13"/>
  <c r="GR99" i="13"/>
  <c r="NG105" i="13"/>
  <c r="BY102" i="13"/>
  <c r="AT101" i="13"/>
  <c r="II100" i="13"/>
  <c r="OW99" i="13"/>
  <c r="LW98" i="13"/>
  <c r="X109" i="13"/>
  <c r="JI101" i="13"/>
  <c r="AL100" i="13"/>
  <c r="N98" i="13"/>
  <c r="DX97" i="13"/>
  <c r="LM96" i="13"/>
  <c r="BQ96" i="13"/>
  <c r="JF95" i="13"/>
  <c r="J95" i="13"/>
  <c r="GY94" i="13"/>
  <c r="ON93" i="13"/>
  <c r="HL93" i="13"/>
  <c r="CN93" i="13"/>
  <c r="PA92" i="13"/>
  <c r="ML102" i="13"/>
  <c r="KW101" i="13"/>
  <c r="PE100" i="13"/>
  <c r="BZ100" i="13"/>
  <c r="MD98" i="13"/>
  <c r="AL98" i="13"/>
  <c r="LL97" i="13"/>
  <c r="HE97" i="13"/>
  <c r="DW97" i="13"/>
  <c r="AM97" i="13"/>
  <c r="ON96" i="13"/>
  <c r="LL96" i="13"/>
  <c r="IB96" i="13"/>
  <c r="ER96" i="13"/>
  <c r="BP96" i="13"/>
  <c r="PQ95" i="13"/>
  <c r="MG95" i="13"/>
  <c r="JE95" i="13"/>
  <c r="FU95" i="13"/>
  <c r="CK95" i="13"/>
  <c r="I95" i="13"/>
  <c r="NJ94" i="13"/>
  <c r="JZ94" i="13"/>
  <c r="GX94" i="13"/>
  <c r="DN94" i="13"/>
  <c r="AD94" i="13"/>
  <c r="OM93" i="13"/>
  <c r="LC93" i="13"/>
  <c r="HS93" i="13"/>
  <c r="EQ93" i="13"/>
  <c r="BG93" i="13"/>
  <c r="PH92" i="13"/>
  <c r="AV104" i="13"/>
  <c r="HB102" i="13"/>
  <c r="LP101" i="13"/>
  <c r="DI101" i="13"/>
  <c r="LU100" i="13"/>
  <c r="CT100" i="13"/>
  <c r="DC99" i="13"/>
  <c r="IT98" i="13"/>
  <c r="AV98" i="13"/>
  <c r="NI97" i="13"/>
  <c r="IN97" i="13"/>
  <c r="ET97" i="13"/>
  <c r="BR97" i="13"/>
  <c r="PS96" i="13"/>
  <c r="MI96" i="13"/>
  <c r="JG96" i="13"/>
  <c r="GE96" i="13"/>
  <c r="DS96" i="13"/>
  <c r="BG96" i="13"/>
  <c r="QF95" i="13"/>
  <c r="NT95" i="13"/>
  <c r="LH95" i="13"/>
  <c r="IV95" i="13"/>
  <c r="GJ95" i="13"/>
  <c r="DX95" i="13"/>
  <c r="BL95" i="13"/>
  <c r="QK94" i="13"/>
  <c r="NY94" i="13"/>
  <c r="LM94" i="13"/>
  <c r="JA94" i="13"/>
  <c r="GO94" i="13"/>
  <c r="EC94" i="13"/>
  <c r="BQ94" i="13"/>
  <c r="E94" i="13"/>
  <c r="OD93" i="13"/>
  <c r="LR93" i="13"/>
  <c r="JF93" i="13"/>
  <c r="GT93" i="13"/>
  <c r="EH93" i="13"/>
  <c r="BV93" i="13"/>
  <c r="J93" i="13"/>
  <c r="NQ107" i="13"/>
  <c r="MN103" i="13"/>
  <c r="JN102" i="13"/>
  <c r="E102" i="13"/>
  <c r="JA101" i="13"/>
  <c r="CK101" i="13"/>
  <c r="NI100" i="13"/>
  <c r="GT100" i="13"/>
  <c r="AD100" i="13"/>
  <c r="AI99" i="13"/>
  <c r="KH98" i="13"/>
  <c r="DR98" i="13"/>
  <c r="H98" i="13"/>
  <c r="MT97" i="13"/>
  <c r="JF97" i="13"/>
  <c r="GJ97" i="13"/>
  <c r="DU97" i="13"/>
  <c r="BI97" i="13"/>
  <c r="QH96" i="13"/>
  <c r="NV96" i="13"/>
  <c r="LJ96" i="13"/>
  <c r="IX96" i="13"/>
  <c r="GL96" i="13"/>
  <c r="DZ96" i="13"/>
  <c r="BN96" i="13"/>
  <c r="B96" i="13"/>
  <c r="OA95" i="13"/>
  <c r="LO95" i="13"/>
  <c r="JC95" i="13"/>
  <c r="GQ95" i="13"/>
  <c r="EE95" i="13"/>
  <c r="BS95" i="13"/>
  <c r="JR106" i="13"/>
  <c r="HE103" i="13"/>
  <c r="IB102" i="13"/>
  <c r="PJ101" i="13"/>
  <c r="IC101" i="13"/>
  <c r="BM101" i="13"/>
  <c r="MK100" i="13"/>
  <c r="FV100" i="13"/>
  <c r="F100" i="13"/>
  <c r="PY98" i="13"/>
  <c r="JJ98" i="13"/>
  <c r="CT98" i="13"/>
  <c r="QD97" i="13"/>
  <c r="ME97" i="13"/>
  <c r="IU97" i="13"/>
  <c r="FZ97" i="13"/>
  <c r="DL97" i="13"/>
  <c r="AZ97" i="13"/>
  <c r="DE110" i="13"/>
  <c r="EA102" i="13"/>
  <c r="PL102" i="13"/>
  <c r="FX101" i="13"/>
  <c r="DQ100" i="13"/>
  <c r="HE98" i="13"/>
  <c r="CT105" i="13"/>
  <c r="I102" i="13"/>
  <c r="NL100" i="13"/>
  <c r="AR99" i="13"/>
  <c r="OS97" i="13"/>
  <c r="PH103" i="13"/>
  <c r="KT101" i="13"/>
  <c r="IM100" i="13"/>
  <c r="MA98" i="13"/>
  <c r="FP113" i="13"/>
  <c r="AC105" i="13"/>
  <c r="QD101" i="13"/>
  <c r="MZ100" i="13"/>
  <c r="H99" i="13"/>
  <c r="PQ104" i="13"/>
  <c r="PR101" i="13"/>
  <c r="AD101" i="13"/>
  <c r="HS100" i="13"/>
  <c r="NA99" i="13"/>
  <c r="LG98" i="13"/>
  <c r="BC106" i="13"/>
  <c r="HQ101" i="13"/>
  <c r="QA99" i="13"/>
  <c r="PW97" i="13"/>
  <c r="DH97" i="13"/>
  <c r="KW96" i="13"/>
  <c r="BA96" i="13"/>
  <c r="IP95" i="13"/>
  <c r="QE94" i="13"/>
  <c r="GI94" i="13"/>
  <c r="NX93" i="13"/>
  <c r="HD93" i="13"/>
  <c r="CF93" i="13"/>
  <c r="OS92" i="13"/>
  <c r="LF102" i="13"/>
  <c r="KB101" i="13"/>
  <c r="OH100" i="13"/>
  <c r="BF100" i="13"/>
  <c r="LI98" i="13"/>
  <c r="X98" i="13"/>
  <c r="KM97" i="13"/>
  <c r="GV97" i="13"/>
  <c r="DO97" i="13"/>
  <c r="W97" i="13"/>
  <c r="OF96" i="13"/>
  <c r="LD96" i="13"/>
  <c r="HL96" i="13"/>
  <c r="EJ96" i="13"/>
  <c r="BH96" i="13"/>
  <c r="PA95" i="13"/>
  <c r="LY95" i="13"/>
  <c r="IW95" i="13"/>
  <c r="FE95" i="13"/>
  <c r="CC95" i="13"/>
  <c r="A95" i="13"/>
  <c r="MT94" i="13"/>
  <c r="JR94" i="13"/>
  <c r="GP94" i="13"/>
  <c r="CX94" i="13"/>
  <c r="V94" i="13"/>
  <c r="OE93" i="13"/>
  <c r="KM93" i="13"/>
  <c r="HK93" i="13"/>
  <c r="EI93" i="13"/>
  <c r="AQ93" i="13"/>
  <c r="OZ92" i="13"/>
  <c r="NI103" i="13"/>
  <c r="EO102" i="13"/>
  <c r="KS101" i="13"/>
  <c r="CO101" i="13"/>
  <c r="KD100" i="13"/>
  <c r="BY100" i="13"/>
  <c r="AL99" i="13"/>
  <c r="HB98" i="13"/>
  <c r="AH98" i="13"/>
  <c r="MU97" i="13"/>
  <c r="HV97" i="13"/>
  <c r="EL97" i="13"/>
  <c r="BJ97" i="13"/>
  <c r="PC96" i="13"/>
  <c r="MA96" i="13"/>
  <c r="IY96" i="13"/>
  <c r="FW96" i="13"/>
  <c r="DK96" i="13"/>
  <c r="AY96" i="13"/>
  <c r="PX95" i="13"/>
  <c r="NL95" i="13"/>
  <c r="KZ95" i="13"/>
  <c r="IN95" i="13"/>
  <c r="GB95" i="13"/>
  <c r="DP95" i="13"/>
  <c r="BD95" i="13"/>
  <c r="QC94" i="13"/>
  <c r="NQ94" i="13"/>
  <c r="LE94" i="13"/>
  <c r="IS94" i="13"/>
  <c r="GG94" i="13"/>
  <c r="DU94" i="13"/>
  <c r="BI94" i="13"/>
  <c r="QH93" i="13"/>
  <c r="NV93" i="13"/>
  <c r="LJ93" i="13"/>
  <c r="IX93" i="13"/>
  <c r="GL93" i="13"/>
  <c r="DZ93" i="13"/>
  <c r="BN93" i="13"/>
  <c r="B93" i="13"/>
  <c r="LG106" i="13"/>
  <c r="HP103" i="13"/>
  <c r="IH102" i="13"/>
  <c r="PK101" i="13"/>
  <c r="IF101" i="13"/>
  <c r="BQ101" i="13"/>
  <c r="ML100" i="13"/>
  <c r="FY100" i="13"/>
  <c r="J100" i="13"/>
  <c r="PZ98" i="13"/>
  <c r="JM98" i="13"/>
  <c r="CX98" i="13"/>
  <c r="QE97" i="13"/>
  <c r="MI97" i="13"/>
  <c r="IV97" i="13"/>
  <c r="GA97" i="13"/>
  <c r="DM97" i="13"/>
  <c r="BA97" i="13"/>
  <c r="PZ96" i="13"/>
  <c r="NN96" i="13"/>
  <c r="LB96" i="13"/>
  <c r="IP96" i="13"/>
  <c r="GD96" i="13"/>
  <c r="DR96" i="13"/>
  <c r="DP106" i="13"/>
  <c r="OZ101" i="13"/>
  <c r="LE102" i="13"/>
  <c r="DL101" i="13"/>
  <c r="BE100" i="13"/>
  <c r="ES98" i="13"/>
  <c r="HX104" i="13"/>
  <c r="NM101" i="13"/>
  <c r="KZ100" i="13"/>
  <c r="ON98" i="13"/>
  <c r="MG97" i="13"/>
  <c r="FL103" i="13"/>
  <c r="IH101" i="13"/>
  <c r="GA100" i="13"/>
  <c r="JO98" i="13"/>
  <c r="HF106" i="13"/>
  <c r="GB104" i="13"/>
  <c r="MW101" i="13"/>
  <c r="KN100" i="13"/>
  <c r="OB98" i="13"/>
  <c r="EQ104" i="13"/>
  <c r="ML101" i="13"/>
  <c r="PS100" i="13"/>
  <c r="FW100" i="13"/>
  <c r="HM99" i="13"/>
  <c r="JK98" i="13"/>
  <c r="OO103" i="13"/>
  <c r="CS101" i="13"/>
  <c r="BG99" i="13"/>
  <c r="MZ97" i="13"/>
  <c r="BL97" i="13"/>
  <c r="JA96" i="13"/>
  <c r="E96" i="13"/>
  <c r="GT95" i="13"/>
  <c r="OI94" i="13"/>
  <c r="EM94" i="13"/>
  <c r="MB93" i="13"/>
  <c r="GN93" i="13"/>
  <c r="BP93" i="13"/>
  <c r="QE106" i="13"/>
  <c r="IO102" i="13"/>
  <c r="IK101" i="13"/>
  <c r="MS100" i="13"/>
  <c r="N100" i="13"/>
  <c r="JR98" i="13"/>
  <c r="QJ97" i="13"/>
  <c r="JZ97" i="13"/>
  <c r="GM97" i="13"/>
  <c r="CY97" i="13"/>
  <c r="O97" i="13"/>
  <c r="NX96" i="13"/>
  <c r="KN96" i="13"/>
  <c r="HD96" i="13"/>
  <c r="EB96" i="13"/>
  <c r="AR96" i="13"/>
  <c r="OS95" i="13"/>
  <c r="LQ95" i="13"/>
  <c r="IG95" i="13"/>
  <c r="EW95" i="13"/>
  <c r="BU95" i="13"/>
  <c r="PV94" i="13"/>
  <c r="ML94" i="13"/>
  <c r="JJ94" i="13"/>
  <c r="FZ94" i="13"/>
  <c r="CP94" i="13"/>
  <c r="N94" i="13"/>
  <c r="NO93" i="13"/>
  <c r="KE93" i="13"/>
  <c r="HC93" i="13"/>
  <c r="DS93" i="13"/>
  <c r="AI93" i="13"/>
  <c r="OR92" i="13"/>
  <c r="DM103" i="13"/>
  <c r="DD102" i="13"/>
  <c r="JY101" i="13"/>
  <c r="AW101" i="13"/>
  <c r="JI100" i="13"/>
  <c r="BB100" i="13"/>
  <c r="PI98" i="13"/>
  <c r="GH98" i="13"/>
  <c r="W98" i="13"/>
  <c r="LV97" i="13"/>
  <c r="HM97" i="13"/>
  <c r="ED97" i="13"/>
  <c r="AT97" i="13"/>
  <c r="OU96" i="13"/>
  <c r="LS96" i="13"/>
  <c r="II96" i="13"/>
  <c r="FO96" i="13"/>
  <c r="DC96" i="13"/>
  <c r="AQ96" i="13"/>
  <c r="PP95" i="13"/>
  <c r="ND95" i="13"/>
  <c r="KR95" i="13"/>
  <c r="IF95" i="13"/>
  <c r="FT95" i="13"/>
  <c r="DH95" i="13"/>
  <c r="AV95" i="13"/>
  <c r="PU94" i="13"/>
  <c r="NI94" i="13"/>
  <c r="KW94" i="13"/>
  <c r="IK94" i="13"/>
  <c r="FY94" i="13"/>
  <c r="DM94" i="13"/>
  <c r="BA94" i="13"/>
  <c r="PZ93" i="13"/>
  <c r="NN93" i="13"/>
  <c r="LB93" i="13"/>
  <c r="IP93" i="13"/>
  <c r="GD93" i="13"/>
  <c r="DR93" i="13"/>
  <c r="BF93" i="13"/>
  <c r="QE92" i="13"/>
  <c r="NS105" i="13"/>
  <c r="CR103" i="13"/>
  <c r="HA102" i="13"/>
  <c r="OK101" i="13"/>
  <c r="HI101" i="13"/>
  <c r="AV101" i="13"/>
  <c r="LR100" i="13"/>
  <c r="FB100" i="13"/>
  <c r="PC99" i="13"/>
  <c r="PF98" i="13"/>
  <c r="IP98" i="13"/>
  <c r="CH98" i="13"/>
  <c r="PT97" i="13"/>
  <c r="LU97" i="13"/>
  <c r="IM97" i="13"/>
  <c r="FR97" i="13"/>
  <c r="DE97" i="13"/>
  <c r="AS97" i="13"/>
  <c r="PR96" i="13"/>
  <c r="NF96" i="13"/>
  <c r="KT96" i="13"/>
  <c r="IH96" i="13"/>
  <c r="FV96" i="13"/>
  <c r="DJ96" i="13"/>
  <c r="AX96" i="13"/>
  <c r="PW95" i="13"/>
  <c r="NK95" i="13"/>
  <c r="KY95" i="13"/>
  <c r="IM95" i="13"/>
  <c r="GA95" i="13"/>
  <c r="DO95" i="13"/>
  <c r="BC95" i="13"/>
  <c r="FF105" i="13"/>
  <c r="H103" i="13"/>
  <c r="FN102" i="13"/>
  <c r="NE101" i="13"/>
  <c r="GK101" i="13"/>
  <c r="X101" i="13"/>
  <c r="KT100" i="13"/>
  <c r="ED100" i="13"/>
  <c r="MI99" i="13"/>
  <c r="OH98" i="13"/>
  <c r="HR98" i="13"/>
  <c r="BS98" i="13"/>
  <c r="PE97" i="13"/>
  <c r="LF97" i="13"/>
  <c r="IC97" i="13"/>
  <c r="FH97" i="13"/>
  <c r="CV97" i="13"/>
  <c r="AJ97" i="13"/>
  <c r="PI96" i="13"/>
  <c r="MW96" i="13"/>
  <c r="KK96" i="13"/>
  <c r="HY96" i="13"/>
  <c r="FM96" i="13"/>
  <c r="DA96" i="13"/>
  <c r="AO96" i="13"/>
  <c r="PN95" i="13"/>
  <c r="NB95" i="13"/>
  <c r="KP95" i="13"/>
  <c r="ID95" i="13"/>
  <c r="FR95" i="13"/>
  <c r="DF95" i="13"/>
  <c r="AT95" i="13"/>
  <c r="PS94" i="13"/>
  <c r="NG94" i="13"/>
  <c r="KU94" i="13"/>
  <c r="II94" i="13"/>
  <c r="FW94" i="13"/>
  <c r="DK94" i="13"/>
  <c r="AY94" i="13"/>
  <c r="PX93" i="13"/>
  <c r="NL93" i="13"/>
  <c r="KZ93" i="13"/>
  <c r="IN93" i="13"/>
  <c r="GB93" i="13"/>
  <c r="DP93" i="13"/>
  <c r="BD93" i="13"/>
  <c r="QC92" i="13"/>
  <c r="GI106" i="13"/>
  <c r="GJ103" i="13"/>
  <c r="HZ102" i="13"/>
  <c r="PF101" i="13"/>
  <c r="HY101" i="13"/>
  <c r="BL101" i="13"/>
  <c r="MH100" i="13"/>
  <c r="FR100" i="13"/>
  <c r="E100" i="13"/>
  <c r="PV98" i="13"/>
  <c r="JF98" i="13"/>
  <c r="CS98" i="13"/>
  <c r="QC97" i="13"/>
  <c r="MD97" i="13"/>
  <c r="IT97" i="13"/>
  <c r="FY97" i="13"/>
  <c r="DK97" i="13"/>
  <c r="AY97" i="13"/>
  <c r="PX96" i="13"/>
  <c r="NL96" i="13"/>
  <c r="KZ96" i="13"/>
  <c r="IN96" i="13"/>
  <c r="GB96" i="13"/>
  <c r="DP96" i="13"/>
  <c r="BD96" i="13"/>
  <c r="QC95" i="13"/>
  <c r="NQ95" i="13"/>
  <c r="LE95" i="13"/>
  <c r="IS95" i="13"/>
  <c r="GG95" i="13"/>
  <c r="DU95" i="13"/>
  <c r="BI95" i="13"/>
  <c r="QH94" i="13"/>
  <c r="IF104" i="13"/>
  <c r="MZ102" i="13"/>
  <c r="CO102" i="13"/>
  <c r="LE101" i="13"/>
  <c r="EO101" i="13"/>
  <c r="PM100" i="13"/>
  <c r="IX100" i="13"/>
  <c r="CH100" i="13"/>
  <c r="GU99" i="13"/>
  <c r="ML98" i="13"/>
  <c r="FV98" i="13"/>
  <c r="AO98" i="13"/>
  <c r="OA97" i="13"/>
  <c r="KE97" i="13"/>
  <c r="HH97" i="13"/>
  <c r="EP97" i="13"/>
  <c r="CD97" i="13"/>
  <c r="R97" i="13"/>
  <c r="OQ96" i="13"/>
  <c r="ME96" i="13"/>
  <c r="JS96" i="13"/>
  <c r="HG96" i="13"/>
  <c r="EU96" i="13"/>
  <c r="CI96" i="13"/>
  <c r="W96" i="13"/>
  <c r="OV95" i="13"/>
  <c r="MJ95" i="13"/>
  <c r="JX95" i="13"/>
  <c r="HL95" i="13"/>
  <c r="EZ95" i="13"/>
  <c r="CU105" i="13"/>
  <c r="IN100" i="13"/>
  <c r="NQ103" i="13"/>
  <c r="FQ99" i="13"/>
  <c r="PZ95" i="13"/>
  <c r="FZ102" i="13"/>
  <c r="CI97" i="13"/>
  <c r="LI95" i="13"/>
  <c r="CH94" i="13"/>
  <c r="PD102" i="13"/>
  <c r="I98" i="13"/>
  <c r="FG96" i="13"/>
  <c r="CZ95" i="13"/>
  <c r="AS94" i="13"/>
  <c r="PW92" i="13"/>
  <c r="EH100" i="13"/>
  <c r="FI97" i="13"/>
  <c r="DB96" i="13"/>
  <c r="KQ95" i="13"/>
  <c r="AU95" i="13"/>
  <c r="MF101" i="13"/>
  <c r="DJ100" i="13"/>
  <c r="BE98" i="13"/>
  <c r="EZ97" i="13"/>
  <c r="OS96" i="13"/>
  <c r="JU96" i="13"/>
  <c r="EW96" i="13"/>
  <c r="Y96" i="13"/>
  <c r="ML95" i="13"/>
  <c r="HN95" i="13"/>
  <c r="CP95" i="13"/>
  <c r="PC94" i="13"/>
  <c r="KE94" i="13"/>
  <c r="FG94" i="13"/>
  <c r="AI94" i="13"/>
  <c r="MV93" i="13"/>
  <c r="HX93" i="13"/>
  <c r="CZ93" i="13"/>
  <c r="PM92" i="13"/>
  <c r="G103" i="13"/>
  <c r="MY101" i="13"/>
  <c r="U101" i="13"/>
  <c r="EC100" i="13"/>
  <c r="OD98" i="13"/>
  <c r="BR98" i="13"/>
  <c r="LE97" i="13"/>
  <c r="FG97" i="13"/>
  <c r="AI97" i="13"/>
  <c r="MV96" i="13"/>
  <c r="HX96" i="13"/>
  <c r="CZ96" i="13"/>
  <c r="PM95" i="13"/>
  <c r="KO95" i="13"/>
  <c r="FQ95" i="13"/>
  <c r="AS95" i="13"/>
  <c r="PU103" i="13"/>
  <c r="Y102" i="13"/>
  <c r="CZ101" i="13"/>
  <c r="HF100" i="13"/>
  <c r="BV99" i="13"/>
  <c r="EG98" i="13"/>
  <c r="NB97" i="13"/>
  <c r="GP97" i="13"/>
  <c r="BN97" i="13"/>
  <c r="OA96" i="13"/>
  <c r="JC96" i="13"/>
  <c r="EE96" i="13"/>
  <c r="G96" i="13"/>
  <c r="NH95" i="13"/>
  <c r="KF95" i="13"/>
  <c r="GV95" i="13"/>
  <c r="DL95" i="13"/>
  <c r="AZ95" i="13"/>
  <c r="PY94" i="13"/>
  <c r="FN100" i="13"/>
  <c r="FW97" i="13"/>
  <c r="DN96" i="13"/>
  <c r="BG95" i="13"/>
  <c r="LY94" i="13"/>
  <c r="HA94" i="13"/>
  <c r="CC94" i="13"/>
  <c r="OP93" i="13"/>
  <c r="JR93" i="13"/>
  <c r="ET93" i="13"/>
  <c r="V93" i="13"/>
  <c r="NK92" i="13"/>
  <c r="KY92" i="13"/>
  <c r="IM92" i="13"/>
  <c r="GA92" i="13"/>
  <c r="DO92" i="13"/>
  <c r="BC92" i="13"/>
  <c r="QB91" i="13"/>
  <c r="NP91" i="13"/>
  <c r="LD91" i="13"/>
  <c r="IR91" i="13"/>
  <c r="GF91" i="13"/>
  <c r="DT91" i="13"/>
  <c r="BH91" i="13"/>
  <c r="QG90" i="13"/>
  <c r="NU90" i="13"/>
  <c r="LI90" i="13"/>
  <c r="IW90" i="13"/>
  <c r="GK90" i="13"/>
  <c r="DY90" i="13"/>
  <c r="BM90" i="13"/>
  <c r="A90" i="13"/>
  <c r="NZ89" i="13"/>
  <c r="LN89" i="13"/>
  <c r="JB89" i="13"/>
  <c r="GP89" i="13"/>
  <c r="ED89" i="13"/>
  <c r="BR89" i="13"/>
  <c r="F89" i="13"/>
  <c r="OE88" i="13"/>
  <c r="LS88" i="13"/>
  <c r="JG88" i="13"/>
  <c r="GU88" i="13"/>
  <c r="EI88" i="13"/>
  <c r="BW88" i="13"/>
  <c r="K88" i="13"/>
  <c r="OJ87" i="13"/>
  <c r="LX87" i="13"/>
  <c r="JL87" i="13"/>
  <c r="GZ87" i="13"/>
  <c r="EN87" i="13"/>
  <c r="CB87" i="13"/>
  <c r="P87" i="13"/>
  <c r="KV86" i="13"/>
  <c r="DL86" i="13"/>
  <c r="PL85" i="13"/>
  <c r="MZ85" i="13"/>
  <c r="KN85" i="13"/>
  <c r="IB85" i="13"/>
  <c r="FP85" i="13"/>
  <c r="DD85" i="13"/>
  <c r="AR85" i="13"/>
  <c r="PQ84" i="13"/>
  <c r="JV105" i="13"/>
  <c r="NV99" i="13"/>
  <c r="DA97" i="13"/>
  <c r="AT96" i="13"/>
  <c r="C95" i="13"/>
  <c r="LH94" i="13"/>
  <c r="GJ94" i="13"/>
  <c r="BL94" i="13"/>
  <c r="NY93" i="13"/>
  <c r="JA93" i="13"/>
  <c r="EC93" i="13"/>
  <c r="E93" i="13"/>
  <c r="NB92" i="13"/>
  <c r="KP92" i="13"/>
  <c r="ID92" i="13"/>
  <c r="FR92" i="13"/>
  <c r="DF92" i="13"/>
  <c r="AT92" i="13"/>
  <c r="PS91" i="13"/>
  <c r="NG91" i="13"/>
  <c r="KU91" i="13"/>
  <c r="II91" i="13"/>
  <c r="FW91" i="13"/>
  <c r="DK91" i="13"/>
  <c r="AY91" i="13"/>
  <c r="PX90" i="13"/>
  <c r="NL90" i="13"/>
  <c r="KZ90" i="13"/>
  <c r="IN90" i="13"/>
  <c r="GB90" i="13"/>
  <c r="DP90" i="13"/>
  <c r="BD90" i="13"/>
  <c r="QC89" i="13"/>
  <c r="NQ89" i="13"/>
  <c r="LE89" i="13"/>
  <c r="IS89" i="13"/>
  <c r="GG89" i="13"/>
  <c r="DU89" i="13"/>
  <c r="BI89" i="13"/>
  <c r="QH88" i="13"/>
  <c r="NV88" i="13"/>
  <c r="LJ88" i="13"/>
  <c r="IX88" i="13"/>
  <c r="GL88" i="13"/>
  <c r="DZ88" i="13"/>
  <c r="BN88" i="13"/>
  <c r="B88" i="13"/>
  <c r="OA87" i="13"/>
  <c r="LO87" i="13"/>
  <c r="JC87" i="13"/>
  <c r="GQ87" i="13"/>
  <c r="EE87" i="13"/>
  <c r="BS87" i="13"/>
  <c r="G87" i="13"/>
  <c r="JU86" i="13"/>
  <c r="CK86" i="13"/>
  <c r="PC85" i="13"/>
  <c r="MQ85" i="13"/>
  <c r="KE85" i="13"/>
  <c r="HS85" i="13"/>
  <c r="FG85" i="13"/>
  <c r="CU85" i="13"/>
  <c r="AI85" i="13"/>
  <c r="PH84" i="13"/>
  <c r="DV100" i="13"/>
  <c r="FE97" i="13"/>
  <c r="CX96" i="13"/>
  <c r="AQ95" i="13"/>
  <c r="LT94" i="13"/>
  <c r="GV94" i="13"/>
  <c r="BX94" i="13"/>
  <c r="OK93" i="13"/>
  <c r="JM93" i="13"/>
  <c r="EO93" i="13"/>
  <c r="Q93" i="13"/>
  <c r="NI92" i="13"/>
  <c r="KW92" i="13"/>
  <c r="IK92" i="13"/>
  <c r="FY92" i="13"/>
  <c r="DM92" i="13"/>
  <c r="BA92" i="13"/>
  <c r="PZ91" i="13"/>
  <c r="NN91" i="13"/>
  <c r="LB91" i="13"/>
  <c r="IP91" i="13"/>
  <c r="GD91" i="13"/>
  <c r="DR91" i="13"/>
  <c r="BF91" i="13"/>
  <c r="QE90" i="13"/>
  <c r="NS90" i="13"/>
  <c r="LG90" i="13"/>
  <c r="IU90" i="13"/>
  <c r="GI90" i="13"/>
  <c r="DW90" i="13"/>
  <c r="BK90" i="13"/>
  <c r="QJ89" i="13"/>
  <c r="NX89" i="13"/>
  <c r="LL89" i="13"/>
  <c r="IZ89" i="13"/>
  <c r="GN89" i="13"/>
  <c r="EB89" i="13"/>
  <c r="BP89" i="13"/>
  <c r="D89" i="13"/>
  <c r="OC88" i="13"/>
  <c r="LQ88" i="13"/>
  <c r="JE88" i="13"/>
  <c r="GS88" i="13"/>
  <c r="EG88" i="13"/>
  <c r="BU88" i="13"/>
  <c r="I88" i="13"/>
  <c r="OH87" i="13"/>
  <c r="LV87" i="13"/>
  <c r="JJ87" i="13"/>
  <c r="GX87" i="13"/>
  <c r="EL87" i="13"/>
  <c r="BZ87" i="13"/>
  <c r="N87" i="13"/>
  <c r="KP86" i="13"/>
  <c r="DF86" i="13"/>
  <c r="PJ85" i="13"/>
  <c r="MX85" i="13"/>
  <c r="KL85" i="13"/>
  <c r="HZ85" i="13"/>
  <c r="FN85" i="13"/>
  <c r="DB100" i="13"/>
  <c r="EW97" i="13"/>
  <c r="CP96" i="13"/>
  <c r="AI95" i="13"/>
  <c r="LR94" i="13"/>
  <c r="GT94" i="13"/>
  <c r="BV94" i="13"/>
  <c r="OI93" i="13"/>
  <c r="JK93" i="13"/>
  <c r="EM93" i="13"/>
  <c r="O93" i="13"/>
  <c r="NH92" i="13"/>
  <c r="KV92" i="13"/>
  <c r="IJ92" i="13"/>
  <c r="FX92" i="13"/>
  <c r="DL92" i="13"/>
  <c r="AZ92" i="13"/>
  <c r="PY91" i="13"/>
  <c r="NM91" i="13"/>
  <c r="LA91" i="13"/>
  <c r="IO91" i="13"/>
  <c r="GC91" i="13"/>
  <c r="DQ91" i="13"/>
  <c r="BE91" i="13"/>
  <c r="QD90" i="13"/>
  <c r="NR90" i="13"/>
  <c r="LF90" i="13"/>
  <c r="IT90" i="13"/>
  <c r="GH90" i="13"/>
  <c r="DV90" i="13"/>
  <c r="BJ90" i="13"/>
  <c r="QI89" i="13"/>
  <c r="NW89" i="13"/>
  <c r="LK89" i="13"/>
  <c r="IY89" i="13"/>
  <c r="GM89" i="13"/>
  <c r="EA89" i="13"/>
  <c r="BO89" i="13"/>
  <c r="C89" i="13"/>
  <c r="OB88" i="13"/>
  <c r="LP88" i="13"/>
  <c r="JD88" i="13"/>
  <c r="GR88" i="13"/>
  <c r="EF88" i="13"/>
  <c r="BT88" i="13"/>
  <c r="H88" i="13"/>
  <c r="OG87" i="13"/>
  <c r="LU87" i="13"/>
  <c r="JI87" i="13"/>
  <c r="GW87" i="13"/>
  <c r="EK87" i="13"/>
  <c r="BY87" i="13"/>
  <c r="M87" i="13"/>
  <c r="KM86" i="13"/>
  <c r="DC86" i="13"/>
  <c r="PI85" i="13"/>
  <c r="MW85" i="13"/>
  <c r="KK85" i="13"/>
  <c r="HY85" i="13"/>
  <c r="FM85" i="13"/>
  <c r="DA85" i="13"/>
  <c r="AO85" i="13"/>
  <c r="PN84" i="13"/>
  <c r="LA101" i="13"/>
  <c r="AN98" i="13"/>
  <c r="MD96" i="13"/>
  <c r="JW95" i="13"/>
  <c r="OC94" i="13"/>
  <c r="JE94" i="13"/>
  <c r="EG94" i="13"/>
  <c r="I94" i="13"/>
  <c r="LV93" i="13"/>
  <c r="GX93" i="13"/>
  <c r="BZ93" i="13"/>
  <c r="OM92" i="13"/>
  <c r="MA92" i="13"/>
  <c r="JO92" i="13"/>
  <c r="HC92" i="13"/>
  <c r="EQ92" i="13"/>
  <c r="CE92" i="13"/>
  <c r="S92" i="13"/>
  <c r="OR91" i="13"/>
  <c r="MF91" i="13"/>
  <c r="JT91" i="13"/>
  <c r="HH91" i="13"/>
  <c r="EV91" i="13"/>
  <c r="CJ91" i="13"/>
  <c r="X91" i="13"/>
  <c r="OW90" i="13"/>
  <c r="MK90" i="13"/>
  <c r="JY90" i="13"/>
  <c r="HM90" i="13"/>
  <c r="FA90" i="13"/>
  <c r="CO90" i="13"/>
  <c r="AC90" i="13"/>
  <c r="PB89" i="13"/>
  <c r="MP89" i="13"/>
  <c r="KD89" i="13"/>
  <c r="HR89" i="13"/>
  <c r="FF89" i="13"/>
  <c r="CT89" i="13"/>
  <c r="AH89" i="13"/>
  <c r="PG88" i="13"/>
  <c r="MU88" i="13"/>
  <c r="KI88" i="13"/>
  <c r="HW88" i="13"/>
  <c r="FK88" i="13"/>
  <c r="CY88" i="13"/>
  <c r="AM88" i="13"/>
  <c r="PL87" i="13"/>
  <c r="MZ87" i="13"/>
  <c r="KN87" i="13"/>
  <c r="IB87" i="13"/>
  <c r="FP87" i="13"/>
  <c r="DD87" i="13"/>
  <c r="AR87" i="13"/>
  <c r="OB86" i="13"/>
  <c r="GR86" i="13"/>
  <c r="H86" i="13"/>
  <c r="OB85" i="13"/>
  <c r="LP85" i="13"/>
  <c r="JD85" i="13"/>
  <c r="GR85" i="13"/>
  <c r="EF85" i="13"/>
  <c r="BT85" i="13"/>
  <c r="H85" i="13"/>
  <c r="OG84" i="13"/>
  <c r="BJ100" i="13"/>
  <c r="EG97" i="13"/>
  <c r="BZ96" i="13"/>
  <c r="S95" i="13"/>
  <c r="LP94" i="13"/>
  <c r="GR94" i="13"/>
  <c r="BT94" i="13"/>
  <c r="OG93" i="13"/>
  <c r="JI93" i="13"/>
  <c r="EK93" i="13"/>
  <c r="M93" i="13"/>
  <c r="NF92" i="13"/>
  <c r="KT92" i="13"/>
  <c r="IH92" i="13"/>
  <c r="FV92" i="13"/>
  <c r="DJ92" i="13"/>
  <c r="AX92" i="13"/>
  <c r="PW91" i="13"/>
  <c r="NK91" i="13"/>
  <c r="KY91" i="13"/>
  <c r="IM91" i="13"/>
  <c r="GA91" i="13"/>
  <c r="DO91" i="13"/>
  <c r="BC91" i="13"/>
  <c r="QB90" i="13"/>
  <c r="NP90" i="13"/>
  <c r="LD90" i="13"/>
  <c r="IR90" i="13"/>
  <c r="GF90" i="13"/>
  <c r="DT90" i="13"/>
  <c r="BH90" i="13"/>
  <c r="QG89" i="13"/>
  <c r="NU89" i="13"/>
  <c r="LI89" i="13"/>
  <c r="IW89" i="13"/>
  <c r="GK89" i="13"/>
  <c r="DY89" i="13"/>
  <c r="BM89" i="13"/>
  <c r="A89" i="13"/>
  <c r="NZ88" i="13"/>
  <c r="LN88" i="13"/>
  <c r="JB88" i="13"/>
  <c r="GP88" i="13"/>
  <c r="ED88" i="13"/>
  <c r="BR88" i="13"/>
  <c r="F88" i="13"/>
  <c r="OE87" i="13"/>
  <c r="LS87" i="13"/>
  <c r="JG87" i="13"/>
  <c r="GU87" i="13"/>
  <c r="EI87" i="13"/>
  <c r="BW87" i="13"/>
  <c r="K87" i="13"/>
  <c r="KG86" i="13"/>
  <c r="CW86" i="13"/>
  <c r="PG85" i="13"/>
  <c r="MU85" i="13"/>
  <c r="KI85" i="13"/>
  <c r="HW85" i="13"/>
  <c r="FK85" i="13"/>
  <c r="CY85" i="13"/>
  <c r="AM85" i="13"/>
  <c r="PL84" i="13"/>
  <c r="GM110" i="13"/>
  <c r="MB98" i="13"/>
  <c r="KI101" i="13"/>
  <c r="IU98" i="13"/>
  <c r="GD95" i="13"/>
  <c r="GS101" i="13"/>
  <c r="G97" i="13"/>
  <c r="HQ95" i="13"/>
  <c r="F94" i="13"/>
  <c r="BX102" i="13"/>
  <c r="KW97" i="13"/>
  <c r="CU96" i="13"/>
  <c r="AN95" i="13"/>
  <c r="PR93" i="13"/>
  <c r="FW105" i="13"/>
  <c r="ML99" i="13"/>
  <c r="CW97" i="13"/>
  <c r="BF96" i="13"/>
  <c r="IU95" i="13"/>
  <c r="NA105" i="13"/>
  <c r="HH101" i="13"/>
  <c r="OT99" i="13"/>
  <c r="PS97" i="13"/>
  <c r="DD97" i="13"/>
  <c r="NM96" i="13"/>
  <c r="IO96" i="13"/>
  <c r="DQ96" i="13"/>
  <c r="QD95" i="13"/>
  <c r="LF95" i="13"/>
  <c r="GH95" i="13"/>
  <c r="BJ95" i="13"/>
  <c r="NW94" i="13"/>
  <c r="IY94" i="13"/>
  <c r="EA94" i="13"/>
  <c r="C94" i="13"/>
  <c r="LP93" i="13"/>
  <c r="GR93" i="13"/>
  <c r="BT93" i="13"/>
  <c r="H112" i="13"/>
  <c r="KN102" i="13"/>
  <c r="JQ101" i="13"/>
  <c r="NY100" i="13"/>
  <c r="AT100" i="13"/>
  <c r="KX98" i="13"/>
  <c r="Q98" i="13"/>
  <c r="JL97" i="13"/>
  <c r="EA97" i="13"/>
  <c r="C97" i="13"/>
  <c r="LP96" i="13"/>
  <c r="GR96" i="13"/>
  <c r="BT96" i="13"/>
  <c r="OG95" i="13"/>
  <c r="JI95" i="13"/>
  <c r="EK95" i="13"/>
  <c r="M95" i="13"/>
  <c r="QJ102" i="13"/>
  <c r="MX101" i="13"/>
  <c r="Q101" i="13"/>
  <c r="DZ100" i="13"/>
  <c r="OC98" i="13"/>
  <c r="BN98" i="13"/>
  <c r="LD97" i="13"/>
  <c r="FF97" i="13"/>
  <c r="AH97" i="13"/>
  <c r="MU96" i="13"/>
  <c r="HW96" i="13"/>
  <c r="CY96" i="13"/>
  <c r="QJ95" i="13"/>
  <c r="MZ95" i="13"/>
  <c r="JP95" i="13"/>
  <c r="GN95" i="13"/>
  <c r="DD95" i="13"/>
  <c r="AR95" i="13"/>
  <c r="CH106" i="13"/>
  <c r="QD99" i="13"/>
  <c r="DI97" i="13"/>
  <c r="BB96" i="13"/>
  <c r="G95" i="13"/>
  <c r="LI94" i="13"/>
  <c r="GK94" i="13"/>
  <c r="BM94" i="13"/>
  <c r="NZ93" i="13"/>
  <c r="JB93" i="13"/>
  <c r="ED93" i="13"/>
  <c r="F93" i="13"/>
  <c r="NC92" i="13"/>
  <c r="KQ92" i="13"/>
  <c r="IE92" i="13"/>
  <c r="FS92" i="13"/>
  <c r="DG92" i="13"/>
  <c r="AU92" i="13"/>
  <c r="PT91" i="13"/>
  <c r="NH91" i="13"/>
  <c r="KV91" i="13"/>
  <c r="IJ91" i="13"/>
  <c r="FX91" i="13"/>
  <c r="DL91" i="13"/>
  <c r="AZ91" i="13"/>
  <c r="PY90" i="13"/>
  <c r="NM90" i="13"/>
  <c r="LA90" i="13"/>
  <c r="IO90" i="13"/>
  <c r="GC90" i="13"/>
  <c r="DQ90" i="13"/>
  <c r="BE90" i="13"/>
  <c r="QD89" i="13"/>
  <c r="NR89" i="13"/>
  <c r="LF89" i="13"/>
  <c r="IT89" i="13"/>
  <c r="GH89" i="13"/>
  <c r="DV89" i="13"/>
  <c r="BJ89" i="13"/>
  <c r="QI88" i="13"/>
  <c r="NW88" i="13"/>
  <c r="LK88" i="13"/>
  <c r="IY88" i="13"/>
  <c r="GM88" i="13"/>
  <c r="EA88" i="13"/>
  <c r="BO88" i="13"/>
  <c r="C88" i="13"/>
  <c r="OB87" i="13"/>
  <c r="LP87" i="13"/>
  <c r="JD87" i="13"/>
  <c r="GR87" i="13"/>
  <c r="EF87" i="13"/>
  <c r="BT87" i="13"/>
  <c r="H87" i="13"/>
  <c r="JX86" i="13"/>
  <c r="CN86" i="13"/>
  <c r="PD85" i="13"/>
  <c r="MR85" i="13"/>
  <c r="KF85" i="13"/>
  <c r="HT85" i="13"/>
  <c r="FH85" i="13"/>
  <c r="CV85" i="13"/>
  <c r="AJ85" i="13"/>
  <c r="PI84" i="13"/>
  <c r="AV103" i="13"/>
  <c r="OT98" i="13"/>
  <c r="AO97" i="13"/>
  <c r="PS95" i="13"/>
  <c r="PP94" i="13"/>
  <c r="KR94" i="13"/>
  <c r="FT94" i="13"/>
  <c r="AV94" i="13"/>
  <c r="NI93" i="13"/>
  <c r="IK93" i="13"/>
  <c r="DM93" i="13"/>
  <c r="PZ92" i="13"/>
  <c r="MT92" i="13"/>
  <c r="KH92" i="13"/>
  <c r="HV92" i="13"/>
  <c r="FJ92" i="13"/>
  <c r="CX92" i="13"/>
  <c r="AL92" i="13"/>
  <c r="PK91" i="13"/>
  <c r="MY91" i="13"/>
  <c r="KM91" i="13"/>
  <c r="IA91" i="13"/>
  <c r="FO91" i="13"/>
  <c r="DC91" i="13"/>
  <c r="AQ91" i="13"/>
  <c r="PP90" i="13"/>
  <c r="ND90" i="13"/>
  <c r="KR90" i="13"/>
  <c r="IF90" i="13"/>
  <c r="FT90" i="13"/>
  <c r="DH90" i="13"/>
  <c r="AV90" i="13"/>
  <c r="PU89" i="13"/>
  <c r="NI89" i="13"/>
  <c r="KW89" i="13"/>
  <c r="IK89" i="13"/>
  <c r="FY89" i="13"/>
  <c r="DM89" i="13"/>
  <c r="BA89" i="13"/>
  <c r="PZ88" i="13"/>
  <c r="NN88" i="13"/>
  <c r="LB88" i="13"/>
  <c r="IP88" i="13"/>
  <c r="GD88" i="13"/>
  <c r="DR88" i="13"/>
  <c r="BF88" i="13"/>
  <c r="QE87" i="13"/>
  <c r="NS87" i="13"/>
  <c r="LG87" i="13"/>
  <c r="IU87" i="13"/>
  <c r="GI87" i="13"/>
  <c r="DW87" i="13"/>
  <c r="BK87" i="13"/>
  <c r="QG86" i="13"/>
  <c r="IW86" i="13"/>
  <c r="BM86" i="13"/>
  <c r="OU85" i="13"/>
  <c r="MI85" i="13"/>
  <c r="JW85" i="13"/>
  <c r="HK85" i="13"/>
  <c r="EY85" i="13"/>
  <c r="CM85" i="13"/>
  <c r="AA85" i="13"/>
  <c r="BX105" i="13"/>
  <c r="LK99" i="13"/>
  <c r="CS97" i="13"/>
  <c r="AL96" i="13"/>
  <c r="QJ94" i="13"/>
  <c r="LD94" i="13"/>
  <c r="GF94" i="13"/>
  <c r="BH94" i="13"/>
  <c r="NU93" i="13"/>
  <c r="IW93" i="13"/>
  <c r="DY93" i="13"/>
  <c r="A93" i="13"/>
  <c r="NA92" i="13"/>
  <c r="KO92" i="13"/>
  <c r="IC92" i="13"/>
  <c r="FQ92" i="13"/>
  <c r="DE92" i="13"/>
  <c r="AS92" i="13"/>
  <c r="PR91" i="13"/>
  <c r="NF91" i="13"/>
  <c r="KT91" i="13"/>
  <c r="IH91" i="13"/>
  <c r="FV91" i="13"/>
  <c r="DJ91" i="13"/>
  <c r="AX91" i="13"/>
  <c r="PW90" i="13"/>
  <c r="NK90" i="13"/>
  <c r="KY90" i="13"/>
  <c r="IM90" i="13"/>
  <c r="GA90" i="13"/>
  <c r="DO90" i="13"/>
  <c r="BC90" i="13"/>
  <c r="QB89" i="13"/>
  <c r="NP89" i="13"/>
  <c r="LD89" i="13"/>
  <c r="IR89" i="13"/>
  <c r="GF89" i="13"/>
  <c r="DT89" i="13"/>
  <c r="BH89" i="13"/>
  <c r="QG88" i="13"/>
  <c r="NU88" i="13"/>
  <c r="LI88" i="13"/>
  <c r="IW88" i="13"/>
  <c r="GK88" i="13"/>
  <c r="DY88" i="13"/>
  <c r="BM88" i="13"/>
  <c r="A88" i="13"/>
  <c r="NZ87" i="13"/>
  <c r="LN87" i="13"/>
  <c r="JB87" i="13"/>
  <c r="GP87" i="13"/>
  <c r="ED87" i="13"/>
  <c r="BR87" i="13"/>
  <c r="F87" i="13"/>
  <c r="JR86" i="13"/>
  <c r="CH86" i="13"/>
  <c r="PB85" i="13"/>
  <c r="MP85" i="13"/>
  <c r="KD85" i="13"/>
  <c r="HR85" i="13"/>
  <c r="MU104" i="13"/>
  <c r="IT99" i="13"/>
  <c r="CK97" i="13"/>
  <c r="AD96" i="13"/>
  <c r="QF94" i="13"/>
  <c r="LB94" i="13"/>
  <c r="GD94" i="13"/>
  <c r="BF94" i="13"/>
  <c r="NS93" i="13"/>
  <c r="IU93" i="13"/>
  <c r="DW93" i="13"/>
  <c r="QJ92" i="13"/>
  <c r="MZ92" i="13"/>
  <c r="KN92" i="13"/>
  <c r="IB92" i="13"/>
  <c r="FP92" i="13"/>
  <c r="DD92" i="13"/>
  <c r="AR92" i="13"/>
  <c r="PQ91" i="13"/>
  <c r="NE91" i="13"/>
  <c r="KS91" i="13"/>
  <c r="IG91" i="13"/>
  <c r="FU91" i="13"/>
  <c r="DI91" i="13"/>
  <c r="AW91" i="13"/>
  <c r="PV90" i="13"/>
  <c r="NJ90" i="13"/>
  <c r="KX90" i="13"/>
  <c r="IL90" i="13"/>
  <c r="FZ90" i="13"/>
  <c r="DN90" i="13"/>
  <c r="BB90" i="13"/>
  <c r="QA89" i="13"/>
  <c r="NO89" i="13"/>
  <c r="LC89" i="13"/>
  <c r="IQ89" i="13"/>
  <c r="GE89" i="13"/>
  <c r="DS89" i="13"/>
  <c r="BG89" i="13"/>
  <c r="QF88" i="13"/>
  <c r="NT88" i="13"/>
  <c r="LH88" i="13"/>
  <c r="IV88" i="13"/>
  <c r="GJ88" i="13"/>
  <c r="DX88" i="13"/>
  <c r="BL88" i="13"/>
  <c r="QK87" i="13"/>
  <c r="NY87" i="13"/>
  <c r="LM87" i="13"/>
  <c r="JA87" i="13"/>
  <c r="GO87" i="13"/>
  <c r="EC87" i="13"/>
  <c r="BQ87" i="13"/>
  <c r="E87" i="13"/>
  <c r="JO86" i="13"/>
  <c r="CE86" i="13"/>
  <c r="PA85" i="13"/>
  <c r="MO85" i="13"/>
  <c r="KC85" i="13"/>
  <c r="HQ85" i="13"/>
  <c r="FE85" i="13"/>
  <c r="CS85" i="13"/>
  <c r="AG85" i="13"/>
  <c r="PF84" i="13"/>
  <c r="EN101" i="13"/>
  <c r="NZ97" i="13"/>
  <c r="JR96" i="13"/>
  <c r="HK95" i="13"/>
  <c r="NM94" i="13"/>
  <c r="IO94" i="13"/>
  <c r="DQ94" i="13"/>
  <c r="QD93" i="13"/>
  <c r="LF93" i="13"/>
  <c r="GH93" i="13"/>
  <c r="BJ93" i="13"/>
  <c r="OE92" i="13"/>
  <c r="LS92" i="13"/>
  <c r="JG92" i="13"/>
  <c r="GU92" i="13"/>
  <c r="EI92" i="13"/>
  <c r="BW92" i="13"/>
  <c r="K92" i="13"/>
  <c r="OJ91" i="13"/>
  <c r="LX91" i="13"/>
  <c r="JL91" i="13"/>
  <c r="GZ91" i="13"/>
  <c r="EN91" i="13"/>
  <c r="CB91" i="13"/>
  <c r="P91" i="13"/>
  <c r="OO90" i="13"/>
  <c r="MC90" i="13"/>
  <c r="JQ90" i="13"/>
  <c r="HE90" i="13"/>
  <c r="ES90" i="13"/>
  <c r="CG90" i="13"/>
  <c r="U90" i="13"/>
  <c r="OT89" i="13"/>
  <c r="MH89" i="13"/>
  <c r="JV89" i="13"/>
  <c r="HJ89" i="13"/>
  <c r="EX89" i="13"/>
  <c r="CL89" i="13"/>
  <c r="Z89" i="13"/>
  <c r="OY88" i="13"/>
  <c r="MM88" i="13"/>
  <c r="KA88" i="13"/>
  <c r="HO88" i="13"/>
  <c r="FC88" i="13"/>
  <c r="CQ88" i="13"/>
  <c r="AE88" i="13"/>
  <c r="PD87" i="13"/>
  <c r="MR87" i="13"/>
  <c r="KF87" i="13"/>
  <c r="HT87" i="13"/>
  <c r="FH87" i="13"/>
  <c r="CV87" i="13"/>
  <c r="AJ87" i="13"/>
  <c r="ND86" i="13"/>
  <c r="FT86" i="13"/>
  <c r="QF85" i="13"/>
  <c r="NT85" i="13"/>
  <c r="LH85" i="13"/>
  <c r="IV85" i="13"/>
  <c r="GJ85" i="13"/>
  <c r="DX85" i="13"/>
  <c r="BL85" i="13"/>
  <c r="QK84" i="13"/>
  <c r="CM104" i="13"/>
  <c r="HF102" i="13"/>
  <c r="JU97" i="13"/>
  <c r="IB100" i="13"/>
  <c r="ES103" i="13"/>
  <c r="NS94" i="13"/>
  <c r="LB100" i="13"/>
  <c r="NP96" i="13"/>
  <c r="EO95" i="13"/>
  <c r="MY93" i="13"/>
  <c r="JD101" i="13"/>
  <c r="HD97" i="13"/>
  <c r="AI96" i="13"/>
  <c r="PM94" i="13"/>
  <c r="NF93" i="13"/>
  <c r="U103" i="13"/>
  <c r="OK98" i="13"/>
  <c r="AK97" i="13"/>
  <c r="AP96" i="13"/>
  <c r="IE95" i="13"/>
  <c r="PL104" i="13"/>
  <c r="FQ101" i="13"/>
  <c r="JR99" i="13"/>
  <c r="OQ97" i="13"/>
  <c r="CN97" i="13"/>
  <c r="NE96" i="13"/>
  <c r="IG96" i="13"/>
  <c r="DI96" i="13"/>
  <c r="PV95" i="13"/>
  <c r="KX95" i="13"/>
  <c r="FZ95" i="13"/>
  <c r="BB95" i="13"/>
  <c r="NO94" i="13"/>
  <c r="IQ94" i="13"/>
  <c r="DS94" i="13"/>
  <c r="QF93" i="13"/>
  <c r="LH93" i="13"/>
  <c r="GJ93" i="13"/>
  <c r="BL93" i="13"/>
  <c r="IP107" i="13"/>
  <c r="JH102" i="13"/>
  <c r="IV101" i="13"/>
  <c r="NB100" i="13"/>
  <c r="Z100" i="13"/>
  <c r="KC98" i="13"/>
  <c r="F98" i="13"/>
  <c r="JC97" i="13"/>
  <c r="DS97" i="13"/>
  <c r="QF96" i="13"/>
  <c r="LH96" i="13"/>
  <c r="GJ96" i="13"/>
  <c r="BL96" i="13"/>
  <c r="NY95" i="13"/>
  <c r="JA95" i="13"/>
  <c r="EC95" i="13"/>
  <c r="E95" i="13"/>
  <c r="OK102" i="13"/>
  <c r="LY101" i="13"/>
  <c r="QH100" i="13"/>
  <c r="DE100" i="13"/>
  <c r="NF98" i="13"/>
  <c r="BC98" i="13"/>
  <c r="KP97" i="13"/>
  <c r="EX97" i="13"/>
  <c r="Z97" i="13"/>
  <c r="MM96" i="13"/>
  <c r="HO96" i="13"/>
  <c r="CQ96" i="13"/>
  <c r="PT95" i="13"/>
  <c r="MR95" i="13"/>
  <c r="JH95" i="13"/>
  <c r="FX95" i="13"/>
  <c r="CV95" i="13"/>
  <c r="AJ95" i="13"/>
  <c r="FD103" i="13"/>
  <c r="PQ98" i="13"/>
  <c r="AW97" i="13"/>
  <c r="QA95" i="13"/>
  <c r="PQ94" i="13"/>
  <c r="KS94" i="13"/>
  <c r="FU94" i="13"/>
  <c r="AW94" i="13"/>
  <c r="NJ93" i="13"/>
  <c r="IL93" i="13"/>
  <c r="DN93" i="13"/>
  <c r="QA92" i="13"/>
  <c r="MU92" i="13"/>
  <c r="KI92" i="13"/>
  <c r="HW92" i="13"/>
  <c r="FK92" i="13"/>
  <c r="CY92" i="13"/>
  <c r="AM92" i="13"/>
  <c r="PL91" i="13"/>
  <c r="MZ91" i="13"/>
  <c r="KN91" i="13"/>
  <c r="IB91" i="13"/>
  <c r="FP91" i="13"/>
  <c r="DD91" i="13"/>
  <c r="AR91" i="13"/>
  <c r="PQ90" i="13"/>
  <c r="NE90" i="13"/>
  <c r="KS90" i="13"/>
  <c r="IG90" i="13"/>
  <c r="FU90" i="13"/>
  <c r="DI90" i="13"/>
  <c r="AW90" i="13"/>
  <c r="PV89" i="13"/>
  <c r="NJ89" i="13"/>
  <c r="KX89" i="13"/>
  <c r="IL89" i="13"/>
  <c r="FZ89" i="13"/>
  <c r="DN89" i="13"/>
  <c r="BB89" i="13"/>
  <c r="QA88" i="13"/>
  <c r="NO88" i="13"/>
  <c r="LC88" i="13"/>
  <c r="IQ88" i="13"/>
  <c r="GE88" i="13"/>
  <c r="DS88" i="13"/>
  <c r="BG88" i="13"/>
  <c r="QF87" i="13"/>
  <c r="NT87" i="13"/>
  <c r="LH87" i="13"/>
  <c r="IV87" i="13"/>
  <c r="GJ87" i="13"/>
  <c r="DX87" i="13"/>
  <c r="BL87" i="13"/>
  <c r="QJ86" i="13"/>
  <c r="IZ86" i="13"/>
  <c r="BP86" i="13"/>
  <c r="OV85" i="13"/>
  <c r="MJ85" i="13"/>
  <c r="JX85" i="13"/>
  <c r="HL85" i="13"/>
  <c r="EZ85" i="13"/>
  <c r="CN85" i="13"/>
  <c r="AB85" i="13"/>
  <c r="PA84" i="13"/>
  <c r="GH102" i="13"/>
  <c r="IG98" i="13"/>
  <c r="PN96" i="13"/>
  <c r="NG95" i="13"/>
  <c r="OZ94" i="13"/>
  <c r="KB94" i="13"/>
  <c r="FD94" i="13"/>
  <c r="AF94" i="13"/>
  <c r="MS93" i="13"/>
  <c r="HU93" i="13"/>
  <c r="CW93" i="13"/>
  <c r="PJ92" i="13"/>
  <c r="ML92" i="13"/>
  <c r="JZ92" i="13"/>
  <c r="HN92" i="13"/>
  <c r="FB92" i="13"/>
  <c r="CP92" i="13"/>
  <c r="AD92" i="13"/>
  <c r="PC91" i="13"/>
  <c r="MQ91" i="13"/>
  <c r="KE91" i="13"/>
  <c r="HS91" i="13"/>
  <c r="FG91" i="13"/>
  <c r="CU91" i="13"/>
  <c r="AI91" i="13"/>
  <c r="PH90" i="13"/>
  <c r="MV90" i="13"/>
  <c r="KJ90" i="13"/>
  <c r="HX90" i="13"/>
  <c r="FL90" i="13"/>
  <c r="CZ90" i="13"/>
  <c r="AN90" i="13"/>
  <c r="PM89" i="13"/>
  <c r="NA89" i="13"/>
  <c r="KO89" i="13"/>
  <c r="IC89" i="13"/>
  <c r="FQ89" i="13"/>
  <c r="DE89" i="13"/>
  <c r="AS89" i="13"/>
  <c r="PR88" i="13"/>
  <c r="NF88" i="13"/>
  <c r="KT88" i="13"/>
  <c r="IH88" i="13"/>
  <c r="FV88" i="13"/>
  <c r="DJ88" i="13"/>
  <c r="AX88" i="13"/>
  <c r="PW87" i="13"/>
  <c r="NK87" i="13"/>
  <c r="KY87" i="13"/>
  <c r="IM87" i="13"/>
  <c r="GA87" i="13"/>
  <c r="DO87" i="13"/>
  <c r="BC87" i="13"/>
  <c r="PI86" i="13"/>
  <c r="HY86" i="13"/>
  <c r="AO86" i="13"/>
  <c r="OM85" i="13"/>
  <c r="MA85" i="13"/>
  <c r="JO85" i="13"/>
  <c r="HC85" i="13"/>
  <c r="EQ85" i="13"/>
  <c r="CE85" i="13"/>
  <c r="S85" i="13"/>
  <c r="PZ102" i="13"/>
  <c r="NZ98" i="13"/>
  <c r="AG97" i="13"/>
  <c r="PK95" i="13"/>
  <c r="PL94" i="13"/>
  <c r="KN94" i="13"/>
  <c r="FP94" i="13"/>
  <c r="AR94" i="13"/>
  <c r="NE93" i="13"/>
  <c r="IG93" i="13"/>
  <c r="DI93" i="13"/>
  <c r="PV92" i="13"/>
  <c r="MS92" i="13"/>
  <c r="KG92" i="13"/>
  <c r="HU92" i="13"/>
  <c r="FI92" i="13"/>
  <c r="CW92" i="13"/>
  <c r="AK92" i="13"/>
  <c r="PJ91" i="13"/>
  <c r="MX91" i="13"/>
  <c r="KL91" i="13"/>
  <c r="HZ91" i="13"/>
  <c r="FN91" i="13"/>
  <c r="DB91" i="13"/>
  <c r="AP91" i="13"/>
  <c r="PO90" i="13"/>
  <c r="NC90" i="13"/>
  <c r="KQ90" i="13"/>
  <c r="IE90" i="13"/>
  <c r="FS90" i="13"/>
  <c r="DG90" i="13"/>
  <c r="AU90" i="13"/>
  <c r="PT89" i="13"/>
  <c r="NH89" i="13"/>
  <c r="KV89" i="13"/>
  <c r="IJ89" i="13"/>
  <c r="FX89" i="13"/>
  <c r="DL89" i="13"/>
  <c r="AZ89" i="13"/>
  <c r="PY88" i="13"/>
  <c r="NM88" i="13"/>
  <c r="LA88" i="13"/>
  <c r="IO88" i="13"/>
  <c r="GC88" i="13"/>
  <c r="DQ88" i="13"/>
  <c r="BE88" i="13"/>
  <c r="QD87" i="13"/>
  <c r="NR87" i="13"/>
  <c r="LF87" i="13"/>
  <c r="IT87" i="13"/>
  <c r="GH87" i="13"/>
  <c r="DV87" i="13"/>
  <c r="BJ87" i="13"/>
  <c r="QD86" i="13"/>
  <c r="IT86" i="13"/>
  <c r="BJ86" i="13"/>
  <c r="OT85" i="13"/>
  <c r="MH85" i="13"/>
  <c r="JV85" i="13"/>
  <c r="HJ85" i="13"/>
  <c r="OF102" i="13"/>
  <c r="NE98" i="13"/>
  <c r="Y97" i="13"/>
  <c r="PC95" i="13"/>
  <c r="PJ94" i="13"/>
  <c r="KL94" i="13"/>
  <c r="FN94" i="13"/>
  <c r="AP94" i="13"/>
  <c r="NC93" i="13"/>
  <c r="IE93" i="13"/>
  <c r="DG93" i="13"/>
  <c r="PT92" i="13"/>
  <c r="MR92" i="13"/>
  <c r="KF92" i="13"/>
  <c r="HT92" i="13"/>
  <c r="FH92" i="13"/>
  <c r="CV92" i="13"/>
  <c r="AJ92" i="13"/>
  <c r="PI91" i="13"/>
  <c r="MW91" i="13"/>
  <c r="KK91" i="13"/>
  <c r="HY91" i="13"/>
  <c r="FM91" i="13"/>
  <c r="DA91" i="13"/>
  <c r="AO91" i="13"/>
  <c r="PN90" i="13"/>
  <c r="NB90" i="13"/>
  <c r="KP90" i="13"/>
  <c r="ID90" i="13"/>
  <c r="FR90" i="13"/>
  <c r="DF90" i="13"/>
  <c r="AT90" i="13"/>
  <c r="PS89" i="13"/>
  <c r="NG89" i="13"/>
  <c r="KU89" i="13"/>
  <c r="II89" i="13"/>
  <c r="FW89" i="13"/>
  <c r="DK89" i="13"/>
  <c r="AY89" i="13"/>
  <c r="PX88" i="13"/>
  <c r="NL88" i="13"/>
  <c r="KZ88" i="13"/>
  <c r="IN88" i="13"/>
  <c r="GB88" i="13"/>
  <c r="DP88" i="13"/>
  <c r="BD88" i="13"/>
  <c r="QC87" i="13"/>
  <c r="NQ87" i="13"/>
  <c r="LE87" i="13"/>
  <c r="IS87" i="13"/>
  <c r="GG87" i="13"/>
  <c r="DU87" i="13"/>
  <c r="BI87" i="13"/>
  <c r="QA86" i="13"/>
  <c r="IQ86" i="13"/>
  <c r="BG86" i="13"/>
  <c r="OS85" i="13"/>
  <c r="MG85" i="13"/>
  <c r="JU85" i="13"/>
  <c r="HI85" i="13"/>
  <c r="EW85" i="13"/>
  <c r="CK85" i="13"/>
  <c r="Y85" i="13"/>
  <c r="OX84" i="13"/>
  <c r="PJ100" i="13"/>
  <c r="KD97" i="13"/>
  <c r="HF96" i="13"/>
  <c r="EY95" i="13"/>
  <c r="MW94" i="13"/>
  <c r="HY94" i="13"/>
  <c r="DA94" i="13"/>
  <c r="PN93" i="13"/>
  <c r="KP93" i="13"/>
  <c r="FR93" i="13"/>
  <c r="AT93" i="13"/>
  <c r="NW92" i="13"/>
  <c r="LK92" i="13"/>
  <c r="IY92" i="13"/>
  <c r="GM92" i="13"/>
  <c r="EA92" i="13"/>
  <c r="BO92" i="13"/>
  <c r="C92" i="13"/>
  <c r="OB91" i="13"/>
  <c r="LP91" i="13"/>
  <c r="JD91" i="13"/>
  <c r="GR91" i="13"/>
  <c r="EF91" i="13"/>
  <c r="BT91" i="13"/>
  <c r="H91" i="13"/>
  <c r="OG90" i="13"/>
  <c r="LU90" i="13"/>
  <c r="JI90" i="13"/>
  <c r="GW90" i="13"/>
  <c r="EK90" i="13"/>
  <c r="BY90" i="13"/>
  <c r="M90" i="13"/>
  <c r="OL89" i="13"/>
  <c r="LZ89" i="13"/>
  <c r="JN89" i="13"/>
  <c r="HB89" i="13"/>
  <c r="EP89" i="13"/>
  <c r="CD89" i="13"/>
  <c r="R89" i="13"/>
  <c r="OQ88" i="13"/>
  <c r="ME88" i="13"/>
  <c r="JS88" i="13"/>
  <c r="HG88" i="13"/>
  <c r="EU88" i="13"/>
  <c r="CI88" i="13"/>
  <c r="W88" i="13"/>
  <c r="OV87" i="13"/>
  <c r="MJ87" i="13"/>
  <c r="JX87" i="13"/>
  <c r="HL87" i="13"/>
  <c r="EZ87" i="13"/>
  <c r="CN87" i="13"/>
  <c r="AB87" i="13"/>
  <c r="MF86" i="13"/>
  <c r="EV86" i="13"/>
  <c r="PX85" i="13"/>
  <c r="NL85" i="13"/>
  <c r="KZ85" i="13"/>
  <c r="IN85" i="13"/>
  <c r="GB85" i="13"/>
  <c r="DP85" i="13"/>
  <c r="BD85" i="13"/>
  <c r="QC84" i="13"/>
  <c r="LM102" i="13"/>
  <c r="LN98" i="13"/>
  <c r="I97" i="13"/>
  <c r="OM95" i="13"/>
  <c r="PH94" i="13"/>
  <c r="KJ94" i="13"/>
  <c r="FL94" i="13"/>
  <c r="AN94" i="13"/>
  <c r="NA93" i="13"/>
  <c r="IC93" i="13"/>
  <c r="DE93" i="13"/>
  <c r="PR92" i="13"/>
  <c r="MP92" i="13"/>
  <c r="KD92" i="13"/>
  <c r="HR92" i="13"/>
  <c r="FF92" i="13"/>
  <c r="CT92" i="13"/>
  <c r="AH92" i="13"/>
  <c r="PG91" i="13"/>
  <c r="MU91" i="13"/>
  <c r="KI91" i="13"/>
  <c r="HW91" i="13"/>
  <c r="FK91" i="13"/>
  <c r="CY91" i="13"/>
  <c r="AM91" i="13"/>
  <c r="PL90" i="13"/>
  <c r="MZ90" i="13"/>
  <c r="KN90" i="13"/>
  <c r="IB90" i="13"/>
  <c r="FP90" i="13"/>
  <c r="DD90" i="13"/>
  <c r="AR90" i="13"/>
  <c r="PQ89" i="13"/>
  <c r="NE89" i="13"/>
  <c r="KS89" i="13"/>
  <c r="IG89" i="13"/>
  <c r="FU89" i="13"/>
  <c r="DI89" i="13"/>
  <c r="AW89" i="13"/>
  <c r="PV88" i="13"/>
  <c r="NJ88" i="13"/>
  <c r="KX88" i="13"/>
  <c r="IL88" i="13"/>
  <c r="FZ88" i="13"/>
  <c r="DN88" i="13"/>
  <c r="BB88" i="13"/>
  <c r="QA87" i="13"/>
  <c r="NO87" i="13"/>
  <c r="LC87" i="13"/>
  <c r="IQ87" i="13"/>
  <c r="GE87" i="13"/>
  <c r="DS87" i="13"/>
  <c r="BG87" i="13"/>
  <c r="PU86" i="13"/>
  <c r="IK86" i="13"/>
  <c r="BA86" i="13"/>
  <c r="OQ85" i="13"/>
  <c r="ME85" i="13"/>
  <c r="JS85" i="13"/>
  <c r="HG85" i="13"/>
  <c r="EU85" i="13"/>
  <c r="CI85" i="13"/>
  <c r="W85" i="13"/>
  <c r="OV84" i="13"/>
  <c r="CW101" i="13"/>
  <c r="NA97" i="13"/>
  <c r="JB96" i="13"/>
  <c r="GU95" i="13"/>
  <c r="NH94" i="13"/>
  <c r="IJ94" i="13"/>
  <c r="DL94" i="13"/>
  <c r="PY93" i="13"/>
  <c r="LA93" i="13"/>
  <c r="GC93" i="13"/>
  <c r="BE93" i="13"/>
  <c r="OC92" i="13"/>
  <c r="LQ92" i="13"/>
  <c r="JE92" i="13"/>
  <c r="GS92" i="13"/>
  <c r="EG92" i="13"/>
  <c r="BU92" i="13"/>
  <c r="I92" i="13"/>
  <c r="OH91" i="13"/>
  <c r="LV91" i="13"/>
  <c r="JJ91" i="13"/>
  <c r="GX91" i="13"/>
  <c r="EL91" i="13"/>
  <c r="BZ91" i="13"/>
  <c r="N91" i="13"/>
  <c r="OM90" i="13"/>
  <c r="MA90" i="13"/>
  <c r="JO90" i="13"/>
  <c r="HC90" i="13"/>
  <c r="EQ90" i="13"/>
  <c r="CE90" i="13"/>
  <c r="S90" i="13"/>
  <c r="OR89" i="13"/>
  <c r="MF89" i="13"/>
  <c r="JT89" i="13"/>
  <c r="HH89" i="13"/>
  <c r="EV89" i="13"/>
  <c r="CJ89" i="13"/>
  <c r="X89" i="13"/>
  <c r="OW88" i="13"/>
  <c r="MK88" i="13"/>
  <c r="JY88" i="13"/>
  <c r="HM88" i="13"/>
  <c r="FA88" i="13"/>
  <c r="CO88" i="13"/>
  <c r="AC88" i="13"/>
  <c r="PB87" i="13"/>
  <c r="MP87" i="13"/>
  <c r="KD87" i="13"/>
  <c r="HR87" i="13"/>
  <c r="FF87" i="13"/>
  <c r="CT87" i="13"/>
  <c r="AH87" i="13"/>
  <c r="MX86" i="13"/>
  <c r="FN86" i="13"/>
  <c r="QD85" i="13"/>
  <c r="NR85" i="13"/>
  <c r="LF85" i="13"/>
  <c r="IT85" i="13"/>
  <c r="GH85" i="13"/>
  <c r="AZ101" i="13"/>
  <c r="PE102" i="13"/>
  <c r="LP98" i="13"/>
  <c r="BD101" i="13"/>
  <c r="DW94" i="13"/>
  <c r="NG99" i="13"/>
  <c r="JX96" i="13"/>
  <c r="BM95" i="13"/>
  <c r="JW93" i="13"/>
  <c r="H101" i="13"/>
  <c r="DV97" i="13"/>
  <c r="PH95" i="13"/>
  <c r="NA94" i="13"/>
  <c r="KT93" i="13"/>
  <c r="FP102" i="13"/>
  <c r="HV98" i="13"/>
  <c r="PJ96" i="13"/>
  <c r="QE95" i="13"/>
  <c r="GI95" i="13"/>
  <c r="CG103" i="13"/>
  <c r="AS101" i="13"/>
  <c r="PB98" i="13"/>
  <c r="LT97" i="13"/>
  <c r="AR97" i="13"/>
  <c r="MO96" i="13"/>
  <c r="HQ96" i="13"/>
  <c r="CS96" i="13"/>
  <c r="PF95" i="13"/>
  <c r="KH95" i="13"/>
  <c r="FJ95" i="13"/>
  <c r="AL95" i="13"/>
  <c r="MY94" i="13"/>
  <c r="IA94" i="13"/>
  <c r="DC94" i="13"/>
  <c r="PP93" i="13"/>
  <c r="KR93" i="13"/>
  <c r="FT93" i="13"/>
  <c r="AV93" i="13"/>
  <c r="LT105" i="13"/>
  <c r="GO102" i="13"/>
  <c r="HE101" i="13"/>
  <c r="LM100" i="13"/>
  <c r="OH99" i="13"/>
  <c r="IL98" i="13"/>
  <c r="PO97" i="13"/>
  <c r="IK97" i="13"/>
  <c r="DC97" i="13"/>
  <c r="PP96" i="13"/>
  <c r="KR96" i="13"/>
  <c r="FT96" i="13"/>
  <c r="AV96" i="13"/>
  <c r="NI95" i="13"/>
  <c r="IK95" i="13"/>
  <c r="DM95" i="13"/>
  <c r="PZ94" i="13"/>
  <c r="LT102" i="13"/>
  <c r="KJ101" i="13"/>
  <c r="OP100" i="13"/>
  <c r="BN100" i="13"/>
  <c r="LQ98" i="13"/>
  <c r="AD98" i="13"/>
  <c r="JT97" i="13"/>
  <c r="EH97" i="13"/>
  <c r="J97" i="13"/>
  <c r="LW96" i="13"/>
  <c r="GY96" i="13"/>
  <c r="CA96" i="13"/>
  <c r="PL95" i="13"/>
  <c r="MB95" i="13"/>
  <c r="IZ95" i="13"/>
  <c r="FP95" i="13"/>
  <c r="CN95" i="13"/>
  <c r="AB95" i="13"/>
  <c r="HN102" i="13"/>
  <c r="JB98" i="13"/>
  <c r="PV96" i="13"/>
  <c r="NO95" i="13"/>
  <c r="PA94" i="13"/>
  <c r="KC94" i="13"/>
  <c r="FE94" i="13"/>
  <c r="AG94" i="13"/>
  <c r="MT93" i="13"/>
  <c r="HV93" i="13"/>
  <c r="CX93" i="13"/>
  <c r="PK92" i="13"/>
  <c r="MM92" i="13"/>
  <c r="KA92" i="13"/>
  <c r="HO92" i="13"/>
  <c r="FC92" i="13"/>
  <c r="CQ92" i="13"/>
  <c r="AE92" i="13"/>
  <c r="PD91" i="13"/>
  <c r="MR91" i="13"/>
  <c r="KF91" i="13"/>
  <c r="HT91" i="13"/>
  <c r="FH91" i="13"/>
  <c r="CV91" i="13"/>
  <c r="AJ91" i="13"/>
  <c r="PI90" i="13"/>
  <c r="MW90" i="13"/>
  <c r="KK90" i="13"/>
  <c r="HY90" i="13"/>
  <c r="FM90" i="13"/>
  <c r="DA90" i="13"/>
  <c r="AO90" i="13"/>
  <c r="PN89" i="13"/>
  <c r="NB89" i="13"/>
  <c r="KP89" i="13"/>
  <c r="ID89" i="13"/>
  <c r="FR89" i="13"/>
  <c r="DF89" i="13"/>
  <c r="AT89" i="13"/>
  <c r="PS88" i="13"/>
  <c r="NG88" i="13"/>
  <c r="KU88" i="13"/>
  <c r="II88" i="13"/>
  <c r="FW88" i="13"/>
  <c r="DK88" i="13"/>
  <c r="AY88" i="13"/>
  <c r="PX87" i="13"/>
  <c r="NL87" i="13"/>
  <c r="KZ87" i="13"/>
  <c r="IN87" i="13"/>
  <c r="GB87" i="13"/>
  <c r="DP87" i="13"/>
  <c r="BD87" i="13"/>
  <c r="PL86" i="13"/>
  <c r="IB86" i="13"/>
  <c r="AR86" i="13"/>
  <c r="ON85" i="13"/>
  <c r="MB85" i="13"/>
  <c r="JP85" i="13"/>
  <c r="HD85" i="13"/>
  <c r="ER85" i="13"/>
  <c r="CF85" i="13"/>
  <c r="T85" i="13"/>
  <c r="OS84" i="13"/>
  <c r="NU101" i="13"/>
  <c r="CA98" i="13"/>
  <c r="NB96" i="13"/>
  <c r="KU95" i="13"/>
  <c r="OJ94" i="13"/>
  <c r="JL94" i="13"/>
  <c r="EN94" i="13"/>
  <c r="P94" i="13"/>
  <c r="MC93" i="13"/>
  <c r="HE93" i="13"/>
  <c r="CG93" i="13"/>
  <c r="OT92" i="13"/>
  <c r="MD92" i="13"/>
  <c r="JR92" i="13"/>
  <c r="HF92" i="13"/>
  <c r="ET92" i="13"/>
  <c r="CH92" i="13"/>
  <c r="V92" i="13"/>
  <c r="OU91" i="13"/>
  <c r="MI91" i="13"/>
  <c r="JW91" i="13"/>
  <c r="HK91" i="13"/>
  <c r="EY91" i="13"/>
  <c r="CM91" i="13"/>
  <c r="AA91" i="13"/>
  <c r="OZ90" i="13"/>
  <c r="MN90" i="13"/>
  <c r="KB90" i="13"/>
  <c r="HP90" i="13"/>
  <c r="FD90" i="13"/>
  <c r="CR90" i="13"/>
  <c r="AF90" i="13"/>
  <c r="PE89" i="13"/>
  <c r="MS89" i="13"/>
  <c r="KG89" i="13"/>
  <c r="HU89" i="13"/>
  <c r="FI89" i="13"/>
  <c r="CW89" i="13"/>
  <c r="AK89" i="13"/>
  <c r="PJ88" i="13"/>
  <c r="MX88" i="13"/>
  <c r="KL88" i="13"/>
  <c r="HZ88" i="13"/>
  <c r="FN88" i="13"/>
  <c r="DB88" i="13"/>
  <c r="AP88" i="13"/>
  <c r="PO87" i="13"/>
  <c r="NC87" i="13"/>
  <c r="KQ87" i="13"/>
  <c r="IE87" i="13"/>
  <c r="FS87" i="13"/>
  <c r="DG87" i="13"/>
  <c r="AU87" i="13"/>
  <c r="OK86" i="13"/>
  <c r="HA86" i="13"/>
  <c r="Q86" i="13"/>
  <c r="OE85" i="13"/>
  <c r="LS85" i="13"/>
  <c r="JG85" i="13"/>
  <c r="GU85" i="13"/>
  <c r="EI85" i="13"/>
  <c r="BW85" i="13"/>
  <c r="K85" i="13"/>
  <c r="FA102" i="13"/>
  <c r="HJ98" i="13"/>
  <c r="PF96" i="13"/>
  <c r="MY95" i="13"/>
  <c r="OV94" i="13"/>
  <c r="JX94" i="13"/>
  <c r="EZ94" i="13"/>
  <c r="AB94" i="13"/>
  <c r="MO93" i="13"/>
  <c r="HQ93" i="13"/>
  <c r="CS93" i="13"/>
  <c r="PF92" i="13"/>
  <c r="MK92" i="13"/>
  <c r="JY92" i="13"/>
  <c r="HM92" i="13"/>
  <c r="FA92" i="13"/>
  <c r="CO92" i="13"/>
  <c r="AC92" i="13"/>
  <c r="PB91" i="13"/>
  <c r="MP91" i="13"/>
  <c r="KD91" i="13"/>
  <c r="HR91" i="13"/>
  <c r="FF91" i="13"/>
  <c r="CT91" i="13"/>
  <c r="AH91" i="13"/>
  <c r="PG90" i="13"/>
  <c r="MU90" i="13"/>
  <c r="KI90" i="13"/>
  <c r="HW90" i="13"/>
  <c r="FK90" i="13"/>
  <c r="CY90" i="13"/>
  <c r="AM90" i="13"/>
  <c r="PL89" i="13"/>
  <c r="MZ89" i="13"/>
  <c r="KN89" i="13"/>
  <c r="IB89" i="13"/>
  <c r="FP89" i="13"/>
  <c r="DD89" i="13"/>
  <c r="AR89" i="13"/>
  <c r="PQ88" i="13"/>
  <c r="NE88" i="13"/>
  <c r="KS88" i="13"/>
  <c r="IG88" i="13"/>
  <c r="FU88" i="13"/>
  <c r="DI88" i="13"/>
  <c r="AW88" i="13"/>
  <c r="PV87" i="13"/>
  <c r="NJ87" i="13"/>
  <c r="KX87" i="13"/>
  <c r="IL87" i="13"/>
  <c r="FZ87" i="13"/>
  <c r="DN87" i="13"/>
  <c r="BB87" i="13"/>
  <c r="PF86" i="13"/>
  <c r="HV86" i="13"/>
  <c r="AL86" i="13"/>
  <c r="OL85" i="13"/>
  <c r="LZ85" i="13"/>
  <c r="JN85" i="13"/>
  <c r="HB85" i="13"/>
  <c r="DQ102" i="13"/>
  <c r="GP98" i="13"/>
  <c r="OX96" i="13"/>
  <c r="MQ95" i="13"/>
  <c r="OT94" i="13"/>
  <c r="JV94" i="13"/>
  <c r="EX94" i="13"/>
  <c r="Z94" i="13"/>
  <c r="MM93" i="13"/>
  <c r="HO93" i="13"/>
  <c r="CQ93" i="13"/>
  <c r="PD92" i="13"/>
  <c r="MJ92" i="13"/>
  <c r="JX92" i="13"/>
  <c r="HL92" i="13"/>
  <c r="EZ92" i="13"/>
  <c r="CN92" i="13"/>
  <c r="AB92" i="13"/>
  <c r="PA91" i="13"/>
  <c r="MO91" i="13"/>
  <c r="KC91" i="13"/>
  <c r="HQ91" i="13"/>
  <c r="FE91" i="13"/>
  <c r="CS91" i="13"/>
  <c r="AG91" i="13"/>
  <c r="PF90" i="13"/>
  <c r="MT90" i="13"/>
  <c r="KH90" i="13"/>
  <c r="HV90" i="13"/>
  <c r="FJ90" i="13"/>
  <c r="CX90" i="13"/>
  <c r="AL90" i="13"/>
  <c r="PK89" i="13"/>
  <c r="MY89" i="13"/>
  <c r="KM89" i="13"/>
  <c r="IA89" i="13"/>
  <c r="FO89" i="13"/>
  <c r="DC89" i="13"/>
  <c r="AQ89" i="13"/>
  <c r="PP88" i="13"/>
  <c r="ND88" i="13"/>
  <c r="KR88" i="13"/>
  <c r="IF88" i="13"/>
  <c r="FT88" i="13"/>
  <c r="DH88" i="13"/>
  <c r="AV88" i="13"/>
  <c r="PU87" i="13"/>
  <c r="NI87" i="13"/>
  <c r="KW87" i="13"/>
  <c r="IK87" i="13"/>
  <c r="FY87" i="13"/>
  <c r="DM87" i="13"/>
  <c r="BA87" i="13"/>
  <c r="PC86" i="13"/>
  <c r="HS86" i="13"/>
  <c r="AI86" i="13"/>
  <c r="OK85" i="13"/>
  <c r="LY85" i="13"/>
  <c r="JM85" i="13"/>
  <c r="HA85" i="13"/>
  <c r="EO85" i="13"/>
  <c r="CC85" i="13"/>
  <c r="Q85" i="13"/>
  <c r="OP84" i="13"/>
  <c r="IT100" i="13"/>
  <c r="HG97" i="13"/>
  <c r="ET96" i="13"/>
  <c r="CM95" i="13"/>
  <c r="MG94" i="13"/>
  <c r="HI94" i="13"/>
  <c r="CK94" i="13"/>
  <c r="OX93" i="13"/>
  <c r="JZ93" i="13"/>
  <c r="FB93" i="13"/>
  <c r="AD93" i="13"/>
  <c r="NO92" i="13"/>
  <c r="LC92" i="13"/>
  <c r="IQ92" i="13"/>
  <c r="GE92" i="13"/>
  <c r="DS92" i="13"/>
  <c r="BG92" i="13"/>
  <c r="QF91" i="13"/>
  <c r="NT91" i="13"/>
  <c r="LH91" i="13"/>
  <c r="IV91" i="13"/>
  <c r="GJ91" i="13"/>
  <c r="DX91" i="13"/>
  <c r="BL91" i="13"/>
  <c r="QK90" i="13"/>
  <c r="NY90" i="13"/>
  <c r="LM90" i="13"/>
  <c r="JA90" i="13"/>
  <c r="GO90" i="13"/>
  <c r="EC90" i="13"/>
  <c r="BQ90" i="13"/>
  <c r="E90" i="13"/>
  <c r="OD89" i="13"/>
  <c r="LR89" i="13"/>
  <c r="JF89" i="13"/>
  <c r="GT89" i="13"/>
  <c r="EH89" i="13"/>
  <c r="BV89" i="13"/>
  <c r="J89" i="13"/>
  <c r="OI88" i="13"/>
  <c r="LW88" i="13"/>
  <c r="JK88" i="13"/>
  <c r="GY88" i="13"/>
  <c r="EM88" i="13"/>
  <c r="CA88" i="13"/>
  <c r="O88" i="13"/>
  <c r="ON87" i="13"/>
  <c r="MB87" i="13"/>
  <c r="JP87" i="13"/>
  <c r="HD87" i="13"/>
  <c r="ER87" i="13"/>
  <c r="CF87" i="13"/>
  <c r="T87" i="13"/>
  <c r="LH86" i="13"/>
  <c r="DX86" i="13"/>
  <c r="PP85" i="13"/>
  <c r="ND85" i="13"/>
  <c r="KR85" i="13"/>
  <c r="IF85" i="13"/>
  <c r="FT85" i="13"/>
  <c r="DH85" i="13"/>
  <c r="AV85" i="13"/>
  <c r="PU84" i="13"/>
  <c r="BB102" i="13"/>
  <c r="EX98" i="13"/>
  <c r="OH96" i="13"/>
  <c r="MA95" i="13"/>
  <c r="OR94" i="13"/>
  <c r="JT94" i="13"/>
  <c r="EV94" i="13"/>
  <c r="X94" i="13"/>
  <c r="MK93" i="13"/>
  <c r="HM93" i="13"/>
  <c r="CO93" i="13"/>
  <c r="PB92" i="13"/>
  <c r="MH92" i="13"/>
  <c r="JV92" i="13"/>
  <c r="HJ92" i="13"/>
  <c r="EX92" i="13"/>
  <c r="CL92" i="13"/>
  <c r="Z92" i="13"/>
  <c r="OY91" i="13"/>
  <c r="MM91" i="13"/>
  <c r="KA91" i="13"/>
  <c r="HO91" i="13"/>
  <c r="FC91" i="13"/>
  <c r="CQ91" i="13"/>
  <c r="AE91" i="13"/>
  <c r="PD90" i="13"/>
  <c r="MR90" i="13"/>
  <c r="KF90" i="13"/>
  <c r="HT90" i="13"/>
  <c r="FH90" i="13"/>
  <c r="CV90" i="13"/>
  <c r="AJ90" i="13"/>
  <c r="PI89" i="13"/>
  <c r="MW89" i="13"/>
  <c r="KK89" i="13"/>
  <c r="HY89" i="13"/>
  <c r="FM89" i="13"/>
  <c r="DA89" i="13"/>
  <c r="AO89" i="13"/>
  <c r="PN88" i="13"/>
  <c r="NB88" i="13"/>
  <c r="KP88" i="13"/>
  <c r="ID88" i="13"/>
  <c r="FR88" i="13"/>
  <c r="DF88" i="13"/>
  <c r="AT88" i="13"/>
  <c r="PS87" i="13"/>
  <c r="NG87" i="13"/>
  <c r="KU87" i="13"/>
  <c r="II87" i="13"/>
  <c r="FW87" i="13"/>
  <c r="DK87" i="13"/>
  <c r="AY87" i="13"/>
  <c r="OW86" i="13"/>
  <c r="HM86" i="13"/>
  <c r="AC86" i="13"/>
  <c r="OI85" i="13"/>
  <c r="LW85" i="13"/>
  <c r="JK85" i="13"/>
  <c r="GY85" i="13"/>
  <c r="EM85" i="13"/>
  <c r="CA85" i="13"/>
  <c r="O85" i="13"/>
  <c r="PO99" i="13"/>
  <c r="FV101" i="13"/>
  <c r="MF103" i="13"/>
  <c r="PN98" i="13"/>
  <c r="LL93" i="13"/>
  <c r="HZ98" i="13"/>
  <c r="GV96" i="13"/>
  <c r="PF94" i="13"/>
  <c r="GU93" i="13"/>
  <c r="IL100" i="13"/>
  <c r="AD97" i="13"/>
  <c r="MV95" i="13"/>
  <c r="KO94" i="13"/>
  <c r="IH93" i="13"/>
  <c r="NH101" i="13"/>
  <c r="BT98" i="13"/>
  <c r="MX96" i="13"/>
  <c r="PO95" i="13"/>
  <c r="FS95" i="13"/>
  <c r="OT102" i="13"/>
  <c r="A101" i="13"/>
  <c r="NM98" i="13"/>
  <c r="KU97" i="13"/>
  <c r="AB97" i="13"/>
  <c r="MG96" i="13"/>
  <c r="HI96" i="13"/>
  <c r="CK96" i="13"/>
  <c r="OX95" i="13"/>
  <c r="JZ95" i="13"/>
  <c r="FB95" i="13"/>
  <c r="AD95" i="13"/>
  <c r="MQ94" i="13"/>
  <c r="HS94" i="13"/>
  <c r="CU94" i="13"/>
  <c r="PH93" i="13"/>
  <c r="KJ93" i="13"/>
  <c r="FL93" i="13"/>
  <c r="AN93" i="13"/>
  <c r="DW105" i="13"/>
  <c r="FI102" i="13"/>
  <c r="GJ101" i="13"/>
  <c r="KP100" i="13"/>
  <c r="LZ99" i="13"/>
  <c r="HQ98" i="13"/>
  <c r="PD97" i="13"/>
  <c r="IB97" i="13"/>
  <c r="CU97" i="13"/>
  <c r="PH96" i="13"/>
  <c r="KJ96" i="13"/>
  <c r="FL96" i="13"/>
  <c r="AN96" i="13"/>
  <c r="NA95" i="13"/>
  <c r="IC95" i="13"/>
  <c r="DE95" i="13"/>
  <c r="OS110" i="13"/>
  <c r="KL102" i="13"/>
  <c r="JM101" i="13"/>
  <c r="NV100" i="13"/>
  <c r="AS100" i="13"/>
  <c r="KT98" i="13"/>
  <c r="P98" i="13"/>
  <c r="JK97" i="13"/>
  <c r="DZ97" i="13"/>
  <c r="B97" i="13"/>
  <c r="LO96" i="13"/>
  <c r="GQ96" i="13"/>
  <c r="BS96" i="13"/>
  <c r="PD95" i="13"/>
  <c r="LT95" i="13"/>
  <c r="IJ95" i="13"/>
  <c r="FH95" i="13"/>
  <c r="CF95" i="13"/>
  <c r="T95" i="13"/>
  <c r="OY101" i="13"/>
  <c r="CP98" i="13"/>
  <c r="NJ96" i="13"/>
  <c r="LC95" i="13"/>
  <c r="OK94" i="13"/>
  <c r="JM94" i="13"/>
  <c r="EO94" i="13"/>
  <c r="Q94" i="13"/>
  <c r="MD93" i="13"/>
  <c r="HF93" i="13"/>
  <c r="CH93" i="13"/>
  <c r="OU92" i="13"/>
  <c r="ME92" i="13"/>
  <c r="JS92" i="13"/>
  <c r="HG92" i="13"/>
  <c r="EU92" i="13"/>
  <c r="CI92" i="13"/>
  <c r="W92" i="13"/>
  <c r="OV91" i="13"/>
  <c r="MJ91" i="13"/>
  <c r="JX91" i="13"/>
  <c r="HL91" i="13"/>
  <c r="EZ91" i="13"/>
  <c r="CN91" i="13"/>
  <c r="AB91" i="13"/>
  <c r="PA90" i="13"/>
  <c r="MO90" i="13"/>
  <c r="KC90" i="13"/>
  <c r="HQ90" i="13"/>
  <c r="FE90" i="13"/>
  <c r="CS90" i="13"/>
  <c r="AG90" i="13"/>
  <c r="PF89" i="13"/>
  <c r="MT89" i="13"/>
  <c r="KH89" i="13"/>
  <c r="HV89" i="13"/>
  <c r="FJ89" i="13"/>
  <c r="CX89" i="13"/>
  <c r="AL89" i="13"/>
  <c r="PK88" i="13"/>
  <c r="MY88" i="13"/>
  <c r="KM88" i="13"/>
  <c r="IA88" i="13"/>
  <c r="FO88" i="13"/>
  <c r="DC88" i="13"/>
  <c r="AQ88" i="13"/>
  <c r="PP87" i="13"/>
  <c r="ND87" i="13"/>
  <c r="KR87" i="13"/>
  <c r="IF87" i="13"/>
  <c r="FT87" i="13"/>
  <c r="DH87" i="13"/>
  <c r="AV87" i="13"/>
  <c r="ON86" i="13"/>
  <c r="HD86" i="13"/>
  <c r="T86" i="13"/>
  <c r="OF85" i="13"/>
  <c r="LT85" i="13"/>
  <c r="JH85" i="13"/>
  <c r="GV85" i="13"/>
  <c r="EJ85" i="13"/>
  <c r="BX85" i="13"/>
  <c r="L85" i="13"/>
  <c r="OK84" i="13"/>
  <c r="GZ101" i="13"/>
  <c r="PM97" i="13"/>
  <c r="KP96" i="13"/>
  <c r="II95" i="13"/>
  <c r="NT94" i="13"/>
  <c r="IV94" i="13"/>
  <c r="DX94" i="13"/>
  <c r="QK93" i="13"/>
  <c r="LM93" i="13"/>
  <c r="GO93" i="13"/>
  <c r="BQ93" i="13"/>
  <c r="OH92" i="13"/>
  <c r="LV92" i="13"/>
  <c r="JJ92" i="13"/>
  <c r="GX92" i="13"/>
  <c r="EL92" i="13"/>
  <c r="BZ92" i="13"/>
  <c r="N92" i="13"/>
  <c r="OM91" i="13"/>
  <c r="MA91" i="13"/>
  <c r="JO91" i="13"/>
  <c r="HC91" i="13"/>
  <c r="EQ91" i="13"/>
  <c r="CE91" i="13"/>
  <c r="S91" i="13"/>
  <c r="OR90" i="13"/>
  <c r="MF90" i="13"/>
  <c r="JT90" i="13"/>
  <c r="HH90" i="13"/>
  <c r="EV90" i="13"/>
  <c r="CJ90" i="13"/>
  <c r="X90" i="13"/>
  <c r="OW89" i="13"/>
  <c r="MK89" i="13"/>
  <c r="JY89" i="13"/>
  <c r="HM89" i="13"/>
  <c r="FA89" i="13"/>
  <c r="CO89" i="13"/>
  <c r="AC89" i="13"/>
  <c r="PB88" i="13"/>
  <c r="MP88" i="13"/>
  <c r="KD88" i="13"/>
  <c r="HR88" i="13"/>
  <c r="FF88" i="13"/>
  <c r="CT88" i="13"/>
  <c r="AH88" i="13"/>
  <c r="PG87" i="13"/>
  <c r="MU87" i="13"/>
  <c r="KI87" i="13"/>
  <c r="HW87" i="13"/>
  <c r="FK87" i="13"/>
  <c r="CY87" i="13"/>
  <c r="AM87" i="13"/>
  <c r="NM86" i="13"/>
  <c r="GC86" i="13"/>
  <c r="QI85" i="13"/>
  <c r="NW85" i="13"/>
  <c r="LK85" i="13"/>
  <c r="IY85" i="13"/>
  <c r="GM85" i="13"/>
  <c r="EA85" i="13"/>
  <c r="BO85" i="13"/>
  <c r="C85" i="13"/>
  <c r="MT101" i="13"/>
  <c r="BM98" i="13"/>
  <c r="MT96" i="13"/>
  <c r="KM95" i="13"/>
  <c r="OF94" i="13"/>
  <c r="JH94" i="13"/>
  <c r="EJ94" i="13"/>
  <c r="L94" i="13"/>
  <c r="LY93" i="13"/>
  <c r="HA93" i="13"/>
  <c r="CC93" i="13"/>
  <c r="OP92" i="13"/>
  <c r="MC92" i="13"/>
  <c r="JQ92" i="13"/>
  <c r="HE92" i="13"/>
  <c r="ES92" i="13"/>
  <c r="CG92" i="13"/>
  <c r="U92" i="13"/>
  <c r="OT91" i="13"/>
  <c r="MH91" i="13"/>
  <c r="JV91" i="13"/>
  <c r="HJ91" i="13"/>
  <c r="EX91" i="13"/>
  <c r="CL91" i="13"/>
  <c r="Z91" i="13"/>
  <c r="OY90" i="13"/>
  <c r="MM90" i="13"/>
  <c r="KA90" i="13"/>
  <c r="HO90" i="13"/>
  <c r="FC90" i="13"/>
  <c r="CQ90" i="13"/>
  <c r="AE90" i="13"/>
  <c r="PD89" i="13"/>
  <c r="MR89" i="13"/>
  <c r="KF89" i="13"/>
  <c r="HT89" i="13"/>
  <c r="FH89" i="13"/>
  <c r="CV89" i="13"/>
  <c r="AJ89" i="13"/>
  <c r="PI88" i="13"/>
  <c r="MW88" i="13"/>
  <c r="KK88" i="13"/>
  <c r="HY88" i="13"/>
  <c r="FM88" i="13"/>
  <c r="DA88" i="13"/>
  <c r="AO88" i="13"/>
  <c r="PN87" i="13"/>
  <c r="NB87" i="13"/>
  <c r="KP87" i="13"/>
  <c r="ID87" i="13"/>
  <c r="FR87" i="13"/>
  <c r="DF87" i="13"/>
  <c r="AT87" i="13"/>
  <c r="OH86" i="13"/>
  <c r="GX86" i="13"/>
  <c r="N86" i="13"/>
  <c r="OD85" i="13"/>
  <c r="LR85" i="13"/>
  <c r="JF85" i="13"/>
  <c r="GT85" i="13"/>
  <c r="LX101" i="13"/>
  <c r="BB98" i="13"/>
  <c r="ML96" i="13"/>
  <c r="KE95" i="13"/>
  <c r="OD94" i="13"/>
  <c r="JF94" i="13"/>
  <c r="EH94" i="13"/>
  <c r="J94" i="13"/>
  <c r="LW93" i="13"/>
  <c r="GY93" i="13"/>
  <c r="CA93" i="13"/>
  <c r="ON92" i="13"/>
  <c r="MB92" i="13"/>
  <c r="JP92" i="13"/>
  <c r="HD92" i="13"/>
  <c r="ER92" i="13"/>
  <c r="CF92" i="13"/>
  <c r="T92" i="13"/>
  <c r="OS91" i="13"/>
  <c r="MG91" i="13"/>
  <c r="JU91" i="13"/>
  <c r="HI91" i="13"/>
  <c r="EW91" i="13"/>
  <c r="CK91" i="13"/>
  <c r="Y91" i="13"/>
  <c r="OX90" i="13"/>
  <c r="ML90" i="13"/>
  <c r="JZ90" i="13"/>
  <c r="HN90" i="13"/>
  <c r="FB90" i="13"/>
  <c r="CP90" i="13"/>
  <c r="AD90" i="13"/>
  <c r="PC89" i="13"/>
  <c r="MQ89" i="13"/>
  <c r="KE89" i="13"/>
  <c r="HS89" i="13"/>
  <c r="FG89" i="13"/>
  <c r="CU89" i="13"/>
  <c r="AI89" i="13"/>
  <c r="PH88" i="13"/>
  <c r="MV88" i="13"/>
  <c r="KJ88" i="13"/>
  <c r="HX88" i="13"/>
  <c r="FL88" i="13"/>
  <c r="CZ88" i="13"/>
  <c r="AN88" i="13"/>
  <c r="PM87" i="13"/>
  <c r="NA87" i="13"/>
  <c r="KO87" i="13"/>
  <c r="IC87" i="13"/>
  <c r="FQ87" i="13"/>
  <c r="DE87" i="13"/>
  <c r="AS87" i="13"/>
  <c r="OE86" i="13"/>
  <c r="GU86" i="13"/>
  <c r="K86" i="13"/>
  <c r="OC85" i="13"/>
  <c r="LQ85" i="13"/>
  <c r="JE85" i="13"/>
  <c r="GS85" i="13"/>
  <c r="EG85" i="13"/>
  <c r="BU85" i="13"/>
  <c r="I85" i="13"/>
  <c r="OH84" i="13"/>
  <c r="CG100" i="13"/>
  <c r="EO97" i="13"/>
  <c r="CH96" i="13"/>
  <c r="AA95" i="13"/>
  <c r="LQ94" i="13"/>
  <c r="GS94" i="13"/>
  <c r="BU94" i="13"/>
  <c r="OH93" i="13"/>
  <c r="JJ93" i="13"/>
  <c r="EL93" i="13"/>
  <c r="N93" i="13"/>
  <c r="NG92" i="13"/>
  <c r="KU92" i="13"/>
  <c r="II92" i="13"/>
  <c r="FW92" i="13"/>
  <c r="DK92" i="13"/>
  <c r="AY92" i="13"/>
  <c r="PX91" i="13"/>
  <c r="NL91" i="13"/>
  <c r="KZ91" i="13"/>
  <c r="IN91" i="13"/>
  <c r="GB91" i="13"/>
  <c r="DP91" i="13"/>
  <c r="BD91" i="13"/>
  <c r="QC90" i="13"/>
  <c r="NQ90" i="13"/>
  <c r="LE90" i="13"/>
  <c r="IS90" i="13"/>
  <c r="GG90" i="13"/>
  <c r="DU90" i="13"/>
  <c r="BI90" i="13"/>
  <c r="QH89" i="13"/>
  <c r="NV89" i="13"/>
  <c r="LJ89" i="13"/>
  <c r="IX89" i="13"/>
  <c r="GL89" i="13"/>
  <c r="DZ89" i="13"/>
  <c r="BN89" i="13"/>
  <c r="B89" i="13"/>
  <c r="OA88" i="13"/>
  <c r="LO88" i="13"/>
  <c r="JC88" i="13"/>
  <c r="GQ88" i="13"/>
  <c r="EE88" i="13"/>
  <c r="BS88" i="13"/>
  <c r="G88" i="13"/>
  <c r="OF87" i="13"/>
  <c r="LT87" i="13"/>
  <c r="JH87" i="13"/>
  <c r="GV87" i="13"/>
  <c r="EJ87" i="13"/>
  <c r="BX87" i="13"/>
  <c r="L87" i="13"/>
  <c r="KJ86" i="13"/>
  <c r="CZ86" i="13"/>
  <c r="PH85" i="13"/>
  <c r="MV85" i="13"/>
  <c r="CG98" i="13"/>
  <c r="DO100" i="13"/>
  <c r="JZ101" i="13"/>
  <c r="MA97" i="13"/>
  <c r="FX93" i="13"/>
  <c r="PK97" i="13"/>
  <c r="DT96" i="13"/>
  <c r="MD94" i="13"/>
  <c r="DC93" i="13"/>
  <c r="AH100" i="13"/>
  <c r="OM96" i="13"/>
  <c r="KJ95" i="13"/>
  <c r="IC94" i="13"/>
  <c r="FV93" i="13"/>
  <c r="GO101" i="13"/>
  <c r="PF97" i="13"/>
  <c r="KL96" i="13"/>
  <c r="NS95" i="13"/>
  <c r="DW95" i="13"/>
  <c r="GV102" i="13"/>
  <c r="LN100" i="13"/>
  <c r="IO98" i="13"/>
  <c r="IL97" i="13"/>
  <c r="PY96" i="13"/>
  <c r="LA96" i="13"/>
  <c r="GC96" i="13"/>
  <c r="BE96" i="13"/>
  <c r="NR95" i="13"/>
  <c r="IT95" i="13"/>
  <c r="DV95" i="13"/>
  <c r="QI94" i="13"/>
  <c r="LK94" i="13"/>
  <c r="GM94" i="13"/>
  <c r="BO94" i="13"/>
  <c r="OB93" i="13"/>
  <c r="JD93" i="13"/>
  <c r="EF93" i="13"/>
  <c r="H93" i="13"/>
  <c r="QF103" i="13"/>
  <c r="AC102" i="13"/>
  <c r="DA101" i="13"/>
  <c r="HJ100" i="13"/>
  <c r="CE99" i="13"/>
  <c r="EH98" i="13"/>
  <c r="NC97" i="13"/>
  <c r="GQ97" i="13"/>
  <c r="BO97" i="13"/>
  <c r="OB96" i="13"/>
  <c r="JD96" i="13"/>
  <c r="EF96" i="13"/>
  <c r="H96" i="13"/>
  <c r="LU95" i="13"/>
  <c r="GW95" i="13"/>
  <c r="BY95" i="13"/>
  <c r="DE105" i="13"/>
  <c r="FB102" i="13"/>
  <c r="GG101" i="13"/>
  <c r="KO100" i="13"/>
  <c r="LN99" i="13"/>
  <c r="HN98" i="13"/>
  <c r="PC97" i="13"/>
  <c r="IA97" i="13"/>
  <c r="CT97" i="13"/>
  <c r="PG96" i="13"/>
  <c r="KI96" i="13"/>
  <c r="FK96" i="13"/>
  <c r="AM96" i="13"/>
  <c r="ON95" i="13"/>
  <c r="LL95" i="13"/>
  <c r="IB95" i="13"/>
  <c r="ER95" i="13"/>
  <c r="BX95" i="13"/>
  <c r="L95" i="13"/>
  <c r="HU101" i="13"/>
  <c r="QA97" i="13"/>
  <c r="KX96" i="13"/>
  <c r="IQ95" i="13"/>
  <c r="NU94" i="13"/>
  <c r="IW94" i="13"/>
  <c r="DY94" i="13"/>
  <c r="A94" i="13"/>
  <c r="LN93" i="13"/>
  <c r="GP93" i="13"/>
  <c r="BR93" i="13"/>
  <c r="OI92" i="13"/>
  <c r="LW92" i="13"/>
  <c r="JK92" i="13"/>
  <c r="GY92" i="13"/>
  <c r="EM92" i="13"/>
  <c r="CA92" i="13"/>
  <c r="O92" i="13"/>
  <c r="ON91" i="13"/>
  <c r="MB91" i="13"/>
  <c r="JP91" i="13"/>
  <c r="HD91" i="13"/>
  <c r="ER91" i="13"/>
  <c r="CF91" i="13"/>
  <c r="T91" i="13"/>
  <c r="OS90" i="13"/>
  <c r="MG90" i="13"/>
  <c r="JU90" i="13"/>
  <c r="HI90" i="13"/>
  <c r="EW90" i="13"/>
  <c r="CK90" i="13"/>
  <c r="Y90" i="13"/>
  <c r="OX89" i="13"/>
  <c r="ML89" i="13"/>
  <c r="JZ89" i="13"/>
  <c r="HN89" i="13"/>
  <c r="FB89" i="13"/>
  <c r="CP89" i="13"/>
  <c r="AD89" i="13"/>
  <c r="PC88" i="13"/>
  <c r="MQ88" i="13"/>
  <c r="KE88" i="13"/>
  <c r="HS88" i="13"/>
  <c r="FG88" i="13"/>
  <c r="CU88" i="13"/>
  <c r="AI88" i="13"/>
  <c r="PH87" i="13"/>
  <c r="MV87" i="13"/>
  <c r="KJ87" i="13"/>
  <c r="HX87" i="13"/>
  <c r="FL87" i="13"/>
  <c r="CZ87" i="13"/>
  <c r="AN87" i="13"/>
  <c r="NP86" i="13"/>
  <c r="GF86" i="13"/>
  <c r="QJ85" i="13"/>
  <c r="NX85" i="13"/>
  <c r="LL85" i="13"/>
  <c r="IZ85" i="13"/>
  <c r="GN85" i="13"/>
  <c r="EB85" i="13"/>
  <c r="BP85" i="13"/>
  <c r="D85" i="13"/>
  <c r="OC84" i="13"/>
  <c r="AK101" i="13"/>
  <c r="LN97" i="13"/>
  <c r="ID96" i="13"/>
  <c r="FW95" i="13"/>
  <c r="ND94" i="13"/>
  <c r="IF94" i="13"/>
  <c r="DH94" i="13"/>
  <c r="PU93" i="13"/>
  <c r="KW93" i="13"/>
  <c r="FY93" i="13"/>
  <c r="BA93" i="13"/>
  <c r="NZ92" i="13"/>
  <c r="LN92" i="13"/>
  <c r="JB92" i="13"/>
  <c r="GP92" i="13"/>
  <c r="ED92" i="13"/>
  <c r="BR92" i="13"/>
  <c r="F92" i="13"/>
  <c r="OE91" i="13"/>
  <c r="LS91" i="13"/>
  <c r="JG91" i="13"/>
  <c r="GU91" i="13"/>
  <c r="EI91" i="13"/>
  <c r="BW91" i="13"/>
  <c r="K91" i="13"/>
  <c r="OJ90" i="13"/>
  <c r="LX90" i="13"/>
  <c r="JL90" i="13"/>
  <c r="GZ90" i="13"/>
  <c r="EN90" i="13"/>
  <c r="CB90" i="13"/>
  <c r="P90" i="13"/>
  <c r="OO89" i="13"/>
  <c r="MC89" i="13"/>
  <c r="JQ89" i="13"/>
  <c r="HE89" i="13"/>
  <c r="ES89" i="13"/>
  <c r="CG89" i="13"/>
  <c r="U89" i="13"/>
  <c r="OT88" i="13"/>
  <c r="MH88" i="13"/>
  <c r="JV88" i="13"/>
  <c r="HJ88" i="13"/>
  <c r="EX88" i="13"/>
  <c r="CL88" i="13"/>
  <c r="Z88" i="13"/>
  <c r="OY87" i="13"/>
  <c r="MM87" i="13"/>
  <c r="KA87" i="13"/>
  <c r="HO87" i="13"/>
  <c r="FC87" i="13"/>
  <c r="CQ87" i="13"/>
  <c r="AE87" i="13"/>
  <c r="MO86" i="13"/>
  <c r="FE86" i="13"/>
  <c r="QA85" i="13"/>
  <c r="NO85" i="13"/>
  <c r="LC85" i="13"/>
  <c r="IQ85" i="13"/>
  <c r="GE85" i="13"/>
  <c r="DS85" i="13"/>
  <c r="BG85" i="13"/>
  <c r="QF84" i="13"/>
  <c r="GC101" i="13"/>
  <c r="OY97" i="13"/>
  <c r="KH96" i="13"/>
  <c r="IA95" i="13"/>
  <c r="NP94" i="13"/>
  <c r="IR94" i="13"/>
  <c r="DT94" i="13"/>
  <c r="QG93" i="13"/>
  <c r="LI93" i="13"/>
  <c r="GK93" i="13"/>
  <c r="BM93" i="13"/>
  <c r="OG92" i="13"/>
  <c r="LU92" i="13"/>
  <c r="JI92" i="13"/>
  <c r="GW92" i="13"/>
  <c r="EK92" i="13"/>
  <c r="BY92" i="13"/>
  <c r="M92" i="13"/>
  <c r="OL91" i="13"/>
  <c r="LZ91" i="13"/>
  <c r="JN91" i="13"/>
  <c r="HB91" i="13"/>
  <c r="EP91" i="13"/>
  <c r="CD91" i="13"/>
  <c r="R91" i="13"/>
  <c r="OQ90" i="13"/>
  <c r="ME90" i="13"/>
  <c r="JS90" i="13"/>
  <c r="HG90" i="13"/>
  <c r="EU90" i="13"/>
  <c r="CI90" i="13"/>
  <c r="W90" i="13"/>
  <c r="OV89" i="13"/>
  <c r="MJ89" i="13"/>
  <c r="JX89" i="13"/>
  <c r="HL89" i="13"/>
  <c r="EZ89" i="13"/>
  <c r="CN89" i="13"/>
  <c r="AB89" i="13"/>
  <c r="PA88" i="13"/>
  <c r="MO88" i="13"/>
  <c r="KC88" i="13"/>
  <c r="HQ88" i="13"/>
  <c r="FE88" i="13"/>
  <c r="CS88" i="13"/>
  <c r="AG88" i="13"/>
  <c r="PF87" i="13"/>
  <c r="MT87" i="13"/>
  <c r="KH87" i="13"/>
  <c r="HV87" i="13"/>
  <c r="FJ87" i="13"/>
  <c r="CX87" i="13"/>
  <c r="AL87" i="13"/>
  <c r="NJ86" i="13"/>
  <c r="FZ86" i="13"/>
  <c r="QH85" i="13"/>
  <c r="NV85" i="13"/>
  <c r="LJ85" i="13"/>
  <c r="IX85" i="13"/>
  <c r="GL85" i="13"/>
  <c r="FI101" i="13"/>
  <c r="ON97" i="13"/>
  <c r="JZ96" i="13"/>
  <c r="HS95" i="13"/>
  <c r="NN94" i="13"/>
  <c r="IP94" i="13"/>
  <c r="DR94" i="13"/>
  <c r="QE93" i="13"/>
  <c r="LG93" i="13"/>
  <c r="GI93" i="13"/>
  <c r="BK93" i="13"/>
  <c r="OF92" i="13"/>
  <c r="LT92" i="13"/>
  <c r="JH92" i="13"/>
  <c r="GV92" i="13"/>
  <c r="EJ92" i="13"/>
  <c r="BX92" i="13"/>
  <c r="L92" i="13"/>
  <c r="OK91" i="13"/>
  <c r="LY91" i="13"/>
  <c r="JM91" i="13"/>
  <c r="HA91" i="13"/>
  <c r="EO91" i="13"/>
  <c r="CC91" i="13"/>
  <c r="Q91" i="13"/>
  <c r="OP90" i="13"/>
  <c r="MD90" i="13"/>
  <c r="JR90" i="13"/>
  <c r="HF90" i="13"/>
  <c r="ET90" i="13"/>
  <c r="CH90" i="13"/>
  <c r="V90" i="13"/>
  <c r="OU89" i="13"/>
  <c r="MI89" i="13"/>
  <c r="JW89" i="13"/>
  <c r="HK89" i="13"/>
  <c r="EY89" i="13"/>
  <c r="CM89" i="13"/>
  <c r="AA89" i="13"/>
  <c r="OZ88" i="13"/>
  <c r="MN88" i="13"/>
  <c r="KB88" i="13"/>
  <c r="HP88" i="13"/>
  <c r="FD88" i="13"/>
  <c r="CR88" i="13"/>
  <c r="AF88" i="13"/>
  <c r="PE87" i="13"/>
  <c r="MS87" i="13"/>
  <c r="KG87" i="13"/>
  <c r="HU87" i="13"/>
  <c r="FI87" i="13"/>
  <c r="CW87" i="13"/>
  <c r="AK87" i="13"/>
  <c r="NG86" i="13"/>
  <c r="FW86" i="13"/>
  <c r="QG85" i="13"/>
  <c r="NU85" i="13"/>
  <c r="LI85" i="13"/>
  <c r="IW85" i="13"/>
  <c r="GK85" i="13"/>
  <c r="DY85" i="13"/>
  <c r="BM85" i="13"/>
  <c r="A85" i="13"/>
  <c r="HK104" i="13"/>
  <c r="GL99" i="13"/>
  <c r="CC97" i="13"/>
  <c r="V96" i="13"/>
  <c r="QB94" i="13"/>
  <c r="LA94" i="13"/>
  <c r="GC94" i="13"/>
  <c r="BE94" i="13"/>
  <c r="NR93" i="13"/>
  <c r="IT93" i="13"/>
  <c r="DV93" i="13"/>
  <c r="QI92" i="13"/>
  <c r="MY92" i="13"/>
  <c r="KM92" i="13"/>
  <c r="IA92" i="13"/>
  <c r="FO92" i="13"/>
  <c r="DC92" i="13"/>
  <c r="AQ92" i="13"/>
  <c r="PP91" i="13"/>
  <c r="ND91" i="13"/>
  <c r="KR91" i="13"/>
  <c r="IF91" i="13"/>
  <c r="FT91" i="13"/>
  <c r="DH91" i="13"/>
  <c r="AV91" i="13"/>
  <c r="PU90" i="13"/>
  <c r="NI90" i="13"/>
  <c r="KW90" i="13"/>
  <c r="IK90" i="13"/>
  <c r="FY90" i="13"/>
  <c r="DM90" i="13"/>
  <c r="BA90" i="13"/>
  <c r="PZ89" i="13"/>
  <c r="NN89" i="13"/>
  <c r="LB89" i="13"/>
  <c r="IP89" i="13"/>
  <c r="GD89" i="13"/>
  <c r="DR89" i="13"/>
  <c r="BF89" i="13"/>
  <c r="QE88" i="13"/>
  <c r="NS88" i="13"/>
  <c r="LG88" i="13"/>
  <c r="IU88" i="13"/>
  <c r="GI88" i="13"/>
  <c r="DW88" i="13"/>
  <c r="BK88" i="13"/>
  <c r="QJ87" i="13"/>
  <c r="NX87" i="13"/>
  <c r="LL87" i="13"/>
  <c r="IZ87" i="13"/>
  <c r="GN87" i="13"/>
  <c r="EB87" i="13"/>
  <c r="BP87" i="13"/>
  <c r="D87" i="13"/>
  <c r="JL86" i="13"/>
  <c r="CB86" i="13"/>
  <c r="OZ85" i="13"/>
  <c r="MN85" i="13"/>
  <c r="KB85" i="13"/>
  <c r="HP85" i="13"/>
  <c r="FD85" i="13"/>
  <c r="CR85" i="13"/>
  <c r="AF85" i="13"/>
  <c r="PE84" i="13"/>
  <c r="KU101" i="13"/>
  <c r="EE105" i="13"/>
  <c r="FG100" i="13"/>
  <c r="IK96" i="13"/>
  <c r="HU105" i="13"/>
  <c r="GD97" i="13"/>
  <c r="OK95" i="13"/>
  <c r="FJ94" i="13"/>
  <c r="BM108" i="13"/>
  <c r="FM98" i="13"/>
  <c r="HS96" i="13"/>
  <c r="FL95" i="13"/>
  <c r="DE94" i="13"/>
  <c r="AX93" i="13"/>
  <c r="KW100" i="13"/>
  <c r="ID97" i="13"/>
  <c r="FN96" i="13"/>
  <c r="LG95" i="13"/>
  <c r="BK95" i="13"/>
  <c r="OE101" i="13"/>
  <c r="FA100" i="13"/>
  <c r="CD98" i="13"/>
  <c r="FQ97" i="13"/>
  <c r="PA96" i="13"/>
  <c r="KC96" i="13"/>
  <c r="FE96" i="13"/>
  <c r="AG96" i="13"/>
  <c r="MT95" i="13"/>
  <c r="HV95" i="13"/>
  <c r="CX95" i="13"/>
  <c r="PK94" i="13"/>
  <c r="KM94" i="13"/>
  <c r="FO94" i="13"/>
  <c r="AQ94" i="13"/>
  <c r="ND93" i="13"/>
  <c r="IF93" i="13"/>
  <c r="DH93" i="13"/>
  <c r="PU92" i="13"/>
  <c r="BS103" i="13"/>
  <c r="OD101" i="13"/>
  <c r="AO101" i="13"/>
  <c r="EX100" i="13"/>
  <c r="PA98" i="13"/>
  <c r="CC98" i="13"/>
  <c r="LS97" i="13"/>
  <c r="FP97" i="13"/>
  <c r="AQ97" i="13"/>
  <c r="ND96" i="13"/>
  <c r="IF96" i="13"/>
  <c r="DH96" i="13"/>
  <c r="PU95" i="13"/>
  <c r="KW95" i="13"/>
  <c r="FY95" i="13"/>
  <c r="BA95" i="13"/>
  <c r="DH104" i="13"/>
  <c r="BE102" i="13"/>
  <c r="DU101" i="13"/>
  <c r="IC100" i="13"/>
  <c r="ED99" i="13"/>
  <c r="FB98" i="13"/>
  <c r="NP97" i="13"/>
  <c r="GY97" i="13"/>
  <c r="BV97" i="13"/>
  <c r="OI96" i="13"/>
  <c r="JK96" i="13"/>
  <c r="EM96" i="13"/>
  <c r="O96" i="13"/>
  <c r="NX95" i="13"/>
  <c r="KN95" i="13"/>
  <c r="HD95" i="13"/>
  <c r="EB95" i="13"/>
  <c r="BH95" i="13"/>
  <c r="QG94" i="13"/>
  <c r="MC100" i="13"/>
  <c r="IR97" i="13"/>
  <c r="FZ96" i="13"/>
  <c r="DS95" i="13"/>
  <c r="MO94" i="13"/>
  <c r="HQ94" i="13"/>
  <c r="CS94" i="13"/>
  <c r="PF93" i="13"/>
  <c r="KH93" i="13"/>
  <c r="FJ93" i="13"/>
  <c r="AL93" i="13"/>
  <c r="NS92" i="13"/>
  <c r="LG92" i="13"/>
  <c r="IU92" i="13"/>
  <c r="GI92" i="13"/>
  <c r="DW92" i="13"/>
  <c r="BK92" i="13"/>
  <c r="QJ91" i="13"/>
  <c r="NX91" i="13"/>
  <c r="LL91" i="13"/>
  <c r="IZ91" i="13"/>
  <c r="GN91" i="13"/>
  <c r="EB91" i="13"/>
  <c r="BP91" i="13"/>
  <c r="D91" i="13"/>
  <c r="OC90" i="13"/>
  <c r="LQ90" i="13"/>
  <c r="JE90" i="13"/>
  <c r="GS90" i="13"/>
  <c r="EG90" i="13"/>
  <c r="BU90" i="13"/>
  <c r="I90" i="13"/>
  <c r="OH89" i="13"/>
  <c r="LV89" i="13"/>
  <c r="JJ89" i="13"/>
  <c r="GX89" i="13"/>
  <c r="EL89" i="13"/>
  <c r="BZ89" i="13"/>
  <c r="N89" i="13"/>
  <c r="OM88" i="13"/>
  <c r="MA88" i="13"/>
  <c r="JO88" i="13"/>
  <c r="HC88" i="13"/>
  <c r="EQ88" i="13"/>
  <c r="CE88" i="13"/>
  <c r="S88" i="13"/>
  <c r="OR87" i="13"/>
  <c r="MF87" i="13"/>
  <c r="JT87" i="13"/>
  <c r="HH87" i="13"/>
  <c r="EV87" i="13"/>
  <c r="CJ87" i="13"/>
  <c r="X87" i="13"/>
  <c r="LT86" i="13"/>
  <c r="EJ86" i="13"/>
  <c r="PT85" i="13"/>
  <c r="NH85" i="13"/>
  <c r="KV85" i="13"/>
  <c r="IJ85" i="13"/>
  <c r="FX85" i="13"/>
  <c r="DL85" i="13"/>
  <c r="AZ85" i="13"/>
  <c r="PY84" i="13"/>
  <c r="NM84" i="13"/>
  <c r="ES100" i="13"/>
  <c r="FN97" i="13"/>
  <c r="DF96" i="13"/>
  <c r="AY95" i="13"/>
  <c r="LX94" i="13"/>
  <c r="GZ94" i="13"/>
  <c r="CB94" i="13"/>
  <c r="OO93" i="13"/>
  <c r="JQ93" i="13"/>
  <c r="ES93" i="13"/>
  <c r="U93" i="13"/>
  <c r="NJ92" i="13"/>
  <c r="KX92" i="13"/>
  <c r="IL92" i="13"/>
  <c r="FZ92" i="13"/>
  <c r="DN92" i="13"/>
  <c r="BB92" i="13"/>
  <c r="QA91" i="13"/>
  <c r="NO91" i="13"/>
  <c r="LC91" i="13"/>
  <c r="IQ91" i="13"/>
  <c r="GE91" i="13"/>
  <c r="DS91" i="13"/>
  <c r="BG91" i="13"/>
  <c r="QF90" i="13"/>
  <c r="NT90" i="13"/>
  <c r="LH90" i="13"/>
  <c r="IV90" i="13"/>
  <c r="GJ90" i="13"/>
  <c r="DX90" i="13"/>
  <c r="BL90" i="13"/>
  <c r="QK89" i="13"/>
  <c r="NY89" i="13"/>
  <c r="LM89" i="13"/>
  <c r="JA89" i="13"/>
  <c r="GO89" i="13"/>
  <c r="EC89" i="13"/>
  <c r="BQ89" i="13"/>
  <c r="E89" i="13"/>
  <c r="OD88" i="13"/>
  <c r="LR88" i="13"/>
  <c r="JF88" i="13"/>
  <c r="GT88" i="13"/>
  <c r="EH88" i="13"/>
  <c r="BV88" i="13"/>
  <c r="J88" i="13"/>
  <c r="OI87" i="13"/>
  <c r="LW87" i="13"/>
  <c r="JK87" i="13"/>
  <c r="GY87" i="13"/>
  <c r="EM87" i="13"/>
  <c r="CA87" i="13"/>
  <c r="O87" i="13"/>
  <c r="KS86" i="13"/>
  <c r="DI86" i="13"/>
  <c r="PK85" i="13"/>
  <c r="MY85" i="13"/>
  <c r="KM85" i="13"/>
  <c r="IA85" i="13"/>
  <c r="FO85" i="13"/>
  <c r="DC85" i="13"/>
  <c r="AQ85" i="13"/>
  <c r="PP84" i="13"/>
  <c r="KL100" i="13"/>
  <c r="HZ97" i="13"/>
  <c r="FJ96" i="13"/>
  <c r="DC95" i="13"/>
  <c r="MJ94" i="13"/>
  <c r="HL94" i="13"/>
  <c r="CN94" i="13"/>
  <c r="PA93" i="13"/>
  <c r="KC93" i="13"/>
  <c r="FE93" i="13"/>
  <c r="AG93" i="13"/>
  <c r="NQ92" i="13"/>
  <c r="LE92" i="13"/>
  <c r="IS92" i="13"/>
  <c r="GG92" i="13"/>
  <c r="DU92" i="13"/>
  <c r="BI92" i="13"/>
  <c r="QH91" i="13"/>
  <c r="NV91" i="13"/>
  <c r="LJ91" i="13"/>
  <c r="IX91" i="13"/>
  <c r="GL91" i="13"/>
  <c r="DZ91" i="13"/>
  <c r="BN91" i="13"/>
  <c r="B91" i="13"/>
  <c r="OA90" i="13"/>
  <c r="LO90" i="13"/>
  <c r="JC90" i="13"/>
  <c r="GQ90" i="13"/>
  <c r="EE90" i="13"/>
  <c r="BS90" i="13"/>
  <c r="G90" i="13"/>
  <c r="OF89" i="13"/>
  <c r="LT89" i="13"/>
  <c r="JH89" i="13"/>
  <c r="GV89" i="13"/>
  <c r="EJ89" i="13"/>
  <c r="BX89" i="13"/>
  <c r="L89" i="13"/>
  <c r="OK88" i="13"/>
  <c r="LY88" i="13"/>
  <c r="JM88" i="13"/>
  <c r="HA88" i="13"/>
  <c r="EO88" i="13"/>
  <c r="CC88" i="13"/>
  <c r="Q88" i="13"/>
  <c r="OP87" i="13"/>
  <c r="MD87" i="13"/>
  <c r="JR87" i="13"/>
  <c r="HF87" i="13"/>
  <c r="ET87" i="13"/>
  <c r="CH87" i="13"/>
  <c r="V87" i="13"/>
  <c r="LN86" i="13"/>
  <c r="ED86" i="13"/>
  <c r="PR85" i="13"/>
  <c r="NF85" i="13"/>
  <c r="KT85" i="13"/>
  <c r="IH85" i="13"/>
  <c r="FV85" i="13"/>
  <c r="JQ100" i="13"/>
  <c r="HP97" i="13"/>
  <c r="FB96" i="13"/>
  <c r="CU95" i="13"/>
  <c r="MH94" i="13"/>
  <c r="HJ94" i="13"/>
  <c r="CL94" i="13"/>
  <c r="OY93" i="13"/>
  <c r="KA93" i="13"/>
  <c r="FC93" i="13"/>
  <c r="AE93" i="13"/>
  <c r="NP92" i="13"/>
  <c r="LD92" i="13"/>
  <c r="IR92" i="13"/>
  <c r="GF92" i="13"/>
  <c r="DT92" i="13"/>
  <c r="BH92" i="13"/>
  <c r="QG91" i="13"/>
  <c r="NU91" i="13"/>
  <c r="LI91" i="13"/>
  <c r="IW91" i="13"/>
  <c r="GK91" i="13"/>
  <c r="DY91" i="13"/>
  <c r="BM91" i="13"/>
  <c r="A91" i="13"/>
  <c r="NZ90" i="13"/>
  <c r="LN90" i="13"/>
  <c r="JB90" i="13"/>
  <c r="GP90" i="13"/>
  <c r="ED90" i="13"/>
  <c r="BR90" i="13"/>
  <c r="F90" i="13"/>
  <c r="OE89" i="13"/>
  <c r="LS89" i="13"/>
  <c r="JG89" i="13"/>
  <c r="GU89" i="13"/>
  <c r="EI89" i="13"/>
  <c r="BW89" i="13"/>
  <c r="K89" i="13"/>
  <c r="OJ88" i="13"/>
  <c r="LX88" i="13"/>
  <c r="JL88" i="13"/>
  <c r="GZ88" i="13"/>
  <c r="EN88" i="13"/>
  <c r="CB88" i="13"/>
  <c r="P88" i="13"/>
  <c r="OO87" i="13"/>
  <c r="MC87" i="13"/>
  <c r="JQ87" i="13"/>
  <c r="HE87" i="13"/>
  <c r="ES87" i="13"/>
  <c r="CG87" i="13"/>
  <c r="U87" i="13"/>
  <c r="LK86" i="13"/>
  <c r="EA86" i="13"/>
  <c r="PQ85" i="13"/>
  <c r="NE85" i="13"/>
  <c r="KS85" i="13"/>
  <c r="IG85" i="13"/>
  <c r="FU85" i="13"/>
  <c r="DI85" i="13"/>
  <c r="AW85" i="13"/>
  <c r="PV84" i="13"/>
  <c r="CK102" i="13"/>
  <c r="FU98" i="13"/>
  <c r="OP96" i="13"/>
  <c r="MI95" i="13"/>
  <c r="OS94" i="13"/>
  <c r="JU94" i="13"/>
  <c r="EW94" i="13"/>
  <c r="Y94" i="13"/>
  <c r="ML93" i="13"/>
  <c r="HN93" i="13"/>
  <c r="CP93" i="13"/>
  <c r="PC92" i="13"/>
  <c r="MI92" i="13"/>
  <c r="JW92" i="13"/>
  <c r="HK92" i="13"/>
  <c r="EY92" i="13"/>
  <c r="CM92" i="13"/>
  <c r="AA92" i="13"/>
  <c r="OZ91" i="13"/>
  <c r="MN91" i="13"/>
  <c r="KB91" i="13"/>
  <c r="HP91" i="13"/>
  <c r="FD91" i="13"/>
  <c r="CR91" i="13"/>
  <c r="AF91" i="13"/>
  <c r="PE90" i="13"/>
  <c r="MS90" i="13"/>
  <c r="KG90" i="13"/>
  <c r="HU90" i="13"/>
  <c r="FI90" i="13"/>
  <c r="CW90" i="13"/>
  <c r="AK90" i="13"/>
  <c r="PJ89" i="13"/>
  <c r="MX89" i="13"/>
  <c r="KL89" i="13"/>
  <c r="HZ89" i="13"/>
  <c r="FN89" i="13"/>
  <c r="DB89" i="13"/>
  <c r="AP89" i="13"/>
  <c r="PO88" i="13"/>
  <c r="NC88" i="13"/>
  <c r="KQ88" i="13"/>
  <c r="IE88" i="13"/>
  <c r="FS88" i="13"/>
  <c r="DG88" i="13"/>
  <c r="AU88" i="13"/>
  <c r="PT87" i="13"/>
  <c r="NH87" i="13"/>
  <c r="KV87" i="13"/>
  <c r="IJ87" i="13"/>
  <c r="FX87" i="13"/>
  <c r="DL87" i="13"/>
  <c r="AZ87" i="13"/>
  <c r="OZ86" i="13"/>
  <c r="HP86" i="13"/>
  <c r="AF86" i="13"/>
  <c r="OJ85" i="13"/>
  <c r="LX85" i="13"/>
  <c r="JL85" i="13"/>
  <c r="GZ85" i="13"/>
  <c r="EN85" i="13"/>
  <c r="CB85" i="13"/>
  <c r="P85" i="13"/>
  <c r="OO84" i="13"/>
  <c r="HZ100" i="13"/>
  <c r="GX97" i="13"/>
  <c r="EL96" i="13"/>
  <c r="CE95" i="13"/>
  <c r="MF94" i="13"/>
  <c r="HH94" i="13"/>
  <c r="CJ94" i="13"/>
  <c r="OW93" i="13"/>
  <c r="JY93" i="13"/>
  <c r="FA93" i="13"/>
  <c r="AC93" i="13"/>
  <c r="NN92" i="13"/>
  <c r="LB92" i="13"/>
  <c r="IP92" i="13"/>
  <c r="GD92" i="13"/>
  <c r="DR92" i="13"/>
  <c r="BF92" i="13"/>
  <c r="QE91" i="13"/>
  <c r="NS91" i="13"/>
  <c r="LG91" i="13"/>
  <c r="IU91" i="13"/>
  <c r="GI91" i="13"/>
  <c r="DW91" i="13"/>
  <c r="BK91" i="13"/>
  <c r="QJ90" i="13"/>
  <c r="NX90" i="13"/>
  <c r="LL90" i="13"/>
  <c r="IZ90" i="13"/>
  <c r="GN90" i="13"/>
  <c r="EB90" i="13"/>
  <c r="BP90" i="13"/>
  <c r="D90" i="13"/>
  <c r="OC89" i="13"/>
  <c r="LQ89" i="13"/>
  <c r="JE89" i="13"/>
  <c r="GS89" i="13"/>
  <c r="EG89" i="13"/>
  <c r="BU89" i="13"/>
  <c r="I89" i="13"/>
  <c r="OH88" i="13"/>
  <c r="LV88" i="13"/>
  <c r="JJ88" i="13"/>
  <c r="GX88" i="13"/>
  <c r="EL88" i="13"/>
  <c r="BZ88" i="13"/>
  <c r="N88" i="13"/>
  <c r="OM87" i="13"/>
  <c r="MA87" i="13"/>
  <c r="JO87" i="13"/>
  <c r="HC87" i="13"/>
  <c r="EQ87" i="13"/>
  <c r="CE87" i="13"/>
  <c r="S87" i="13"/>
  <c r="LE86" i="13"/>
  <c r="DU86" i="13"/>
  <c r="PO85" i="13"/>
  <c r="NC85" i="13"/>
  <c r="KQ85" i="13"/>
  <c r="IE85" i="13"/>
  <c r="FS85" i="13"/>
  <c r="DG85" i="13"/>
  <c r="AU85" i="13"/>
  <c r="PT84" i="13"/>
  <c r="KG102" i="13"/>
  <c r="KS98" i="13"/>
  <c r="A97" i="13"/>
  <c r="OE95" i="13"/>
  <c r="PD94" i="13"/>
  <c r="KF94" i="13"/>
  <c r="FH94" i="13"/>
  <c r="AJ94" i="13"/>
  <c r="MW93" i="13"/>
  <c r="HY93" i="13"/>
  <c r="DA93" i="13"/>
  <c r="PN92" i="13"/>
  <c r="MO92" i="13"/>
  <c r="KC92" i="13"/>
  <c r="HQ92" i="13"/>
  <c r="FE92" i="13"/>
  <c r="CS92" i="13"/>
  <c r="AG92" i="13"/>
  <c r="PF91" i="13"/>
  <c r="MT91" i="13"/>
  <c r="KH91" i="13"/>
  <c r="HV91" i="13"/>
  <c r="FJ91" i="13"/>
  <c r="CX91" i="13"/>
  <c r="AL91" i="13"/>
  <c r="PK90" i="13"/>
  <c r="MY90" i="13"/>
  <c r="KM90" i="13"/>
  <c r="IA90" i="13"/>
  <c r="FO90" i="13"/>
  <c r="DC90" i="13"/>
  <c r="AQ90" i="13"/>
  <c r="PP89" i="13"/>
  <c r="ND89" i="13"/>
  <c r="KR89" i="13"/>
  <c r="IF89" i="13"/>
  <c r="FT89" i="13"/>
  <c r="DH89" i="13"/>
  <c r="AV89" i="13"/>
  <c r="PU88" i="13"/>
  <c r="NI88" i="13"/>
  <c r="KW88" i="13"/>
  <c r="IK88" i="13"/>
  <c r="FY88" i="13"/>
  <c r="DM88" i="13"/>
  <c r="BA88" i="13"/>
  <c r="PZ87" i="13"/>
  <c r="NN87" i="13"/>
  <c r="LB87" i="13"/>
  <c r="IP87" i="13"/>
  <c r="GD87" i="13"/>
  <c r="DR87" i="13"/>
  <c r="BF87" i="13"/>
  <c r="PR86" i="13"/>
  <c r="IH86" i="13"/>
  <c r="AX86" i="13"/>
  <c r="OP85" i="13"/>
  <c r="MD85" i="13"/>
  <c r="JR85" i="13"/>
  <c r="HF85" i="13"/>
  <c r="ET85" i="13"/>
  <c r="PM103" i="13"/>
  <c r="AA93" i="13"/>
  <c r="HZ96" i="13"/>
  <c r="KS96" i="13"/>
  <c r="GE94" i="13"/>
  <c r="CG101" i="13"/>
  <c r="IV96" i="13"/>
  <c r="FL101" i="13"/>
  <c r="KA96" i="13"/>
  <c r="D95" i="13"/>
  <c r="PV93" i="13"/>
  <c r="EE92" i="13"/>
  <c r="BX91" i="13"/>
  <c r="Q90" i="13"/>
  <c r="OU88" i="13"/>
  <c r="MN87" i="13"/>
  <c r="QB85" i="13"/>
  <c r="NU84" i="13"/>
  <c r="PE93" i="13"/>
  <c r="DV92" i="13"/>
  <c r="BO91" i="13"/>
  <c r="H90" i="13"/>
  <c r="OL88" i="13"/>
  <c r="ME87" i="13"/>
  <c r="PS85" i="13"/>
  <c r="P101" i="13"/>
  <c r="KS93" i="13"/>
  <c r="BQ92" i="13"/>
  <c r="J91" i="13"/>
  <c r="ON89" i="13"/>
  <c r="MG88" i="13"/>
  <c r="JZ87" i="13"/>
  <c r="NN85" i="13"/>
  <c r="MX94" i="13"/>
  <c r="LL92" i="13"/>
  <c r="JE91" i="13"/>
  <c r="GX90" i="13"/>
  <c r="EQ89" i="13"/>
  <c r="CJ88" i="13"/>
  <c r="AC87" i="13"/>
  <c r="DQ85" i="13"/>
  <c r="KK94" i="13"/>
  <c r="KE92" i="13"/>
  <c r="HX91" i="13"/>
  <c r="FQ90" i="13"/>
  <c r="DJ89" i="13"/>
  <c r="BC88" i="13"/>
  <c r="PX86" i="13"/>
  <c r="HH85" i="13"/>
  <c r="OW84" i="13"/>
  <c r="BU97" i="13"/>
  <c r="PX94" i="13"/>
  <c r="GB94" i="13"/>
  <c r="NQ93" i="13"/>
  <c r="DU93" i="13"/>
  <c r="MX92" i="13"/>
  <c r="HZ92" i="13"/>
  <c r="DB92" i="13"/>
  <c r="PO91" i="13"/>
  <c r="KQ91" i="13"/>
  <c r="FS91" i="13"/>
  <c r="AU91" i="13"/>
  <c r="NH90" i="13"/>
  <c r="IJ90" i="13"/>
  <c r="DL90" i="13"/>
  <c r="PY89" i="13"/>
  <c r="LA89" i="13"/>
  <c r="GC89" i="13"/>
  <c r="BE89" i="13"/>
  <c r="NR88" i="13"/>
  <c r="IT88" i="13"/>
  <c r="DV88" i="13"/>
  <c r="QI87" i="13"/>
  <c r="LK87" i="13"/>
  <c r="GM87" i="13"/>
  <c r="BO87" i="13"/>
  <c r="JI86" i="13"/>
  <c r="OY85" i="13"/>
  <c r="KA85" i="13"/>
  <c r="FC85" i="13"/>
  <c r="AE85" i="13"/>
  <c r="OZ103" i="13"/>
  <c r="O98" i="13"/>
  <c r="ED96" i="13"/>
  <c r="PT94" i="13"/>
  <c r="IZ94" i="13"/>
  <c r="CF94" i="13"/>
  <c r="NM93" i="13"/>
  <c r="GS93" i="13"/>
  <c r="Y93" i="13"/>
  <c r="MW92" i="13"/>
  <c r="JM92" i="13"/>
  <c r="GC92" i="13"/>
  <c r="DA92" i="13"/>
  <c r="Q92" i="13"/>
  <c r="NR91" i="13"/>
  <c r="KP91" i="13"/>
  <c r="HF91" i="13"/>
  <c r="DV91" i="13"/>
  <c r="AT91" i="13"/>
  <c r="OU90" i="13"/>
  <c r="LK90" i="13"/>
  <c r="II90" i="13"/>
  <c r="EY90" i="13"/>
  <c r="BO90" i="13"/>
  <c r="PX89" i="13"/>
  <c r="MN89" i="13"/>
  <c r="JD89" i="13"/>
  <c r="GB89" i="13"/>
  <c r="CR89" i="13"/>
  <c r="H89" i="13"/>
  <c r="NQ88" i="13"/>
  <c r="KG88" i="13"/>
  <c r="GW88" i="13"/>
  <c r="DU88" i="13"/>
  <c r="AK88" i="13"/>
  <c r="OL87" i="13"/>
  <c r="LJ87" i="13"/>
  <c r="HZ87" i="13"/>
  <c r="EP87" i="13"/>
  <c r="BN87" i="13"/>
  <c r="NV86" i="13"/>
  <c r="DR86" i="13"/>
  <c r="OX85" i="13"/>
  <c r="LN85" i="13"/>
  <c r="ID85" i="13"/>
  <c r="FB85" i="13"/>
  <c r="CH85" i="13"/>
  <c r="V85" i="13"/>
  <c r="OU84" i="13"/>
  <c r="QA101" i="13"/>
  <c r="DI98" i="13"/>
  <c r="NR96" i="13"/>
  <c r="LK95" i="13"/>
  <c r="OL94" i="13"/>
  <c r="JN94" i="13"/>
  <c r="EP94" i="13"/>
  <c r="R94" i="13"/>
  <c r="ME93" i="13"/>
  <c r="HG93" i="13"/>
  <c r="CI93" i="13"/>
  <c r="OV92" i="13"/>
  <c r="MF92" i="13"/>
  <c r="JT92" i="13"/>
  <c r="HH92" i="13"/>
  <c r="EV92" i="13"/>
  <c r="CJ92" i="13"/>
  <c r="X92" i="13"/>
  <c r="OW91" i="13"/>
  <c r="MK91" i="13"/>
  <c r="JY91" i="13"/>
  <c r="HM91" i="13"/>
  <c r="FA91" i="13"/>
  <c r="CO91" i="13"/>
  <c r="AC91" i="13"/>
  <c r="PB90" i="13"/>
  <c r="MP90" i="13"/>
  <c r="KD90" i="13"/>
  <c r="HR90" i="13"/>
  <c r="FF90" i="13"/>
  <c r="CT90" i="13"/>
  <c r="AH90" i="13"/>
  <c r="PG89" i="13"/>
  <c r="MU89" i="13"/>
  <c r="KI89" i="13"/>
  <c r="HW89" i="13"/>
  <c r="FK89" i="13"/>
  <c r="CY89" i="13"/>
  <c r="AM89" i="13"/>
  <c r="PL88" i="13"/>
  <c r="MZ88" i="13"/>
  <c r="KN88" i="13"/>
  <c r="IB88" i="13"/>
  <c r="FP88" i="13"/>
  <c r="DD88" i="13"/>
  <c r="AR88" i="13"/>
  <c r="PQ87" i="13"/>
  <c r="NE87" i="13"/>
  <c r="KS87" i="13"/>
  <c r="IG87" i="13"/>
  <c r="FU87" i="13"/>
  <c r="DI87" i="13"/>
  <c r="AW87" i="13"/>
  <c r="OQ86" i="13"/>
  <c r="HG86" i="13"/>
  <c r="W86" i="13"/>
  <c r="OG85" i="13"/>
  <c r="LU85" i="13"/>
  <c r="JI85" i="13"/>
  <c r="GW85" i="13"/>
  <c r="CT85" i="13"/>
  <c r="NC84" i="13"/>
  <c r="KQ84" i="13"/>
  <c r="IE84" i="13"/>
  <c r="FS84" i="13"/>
  <c r="DG84" i="13"/>
  <c r="AU84" i="13"/>
  <c r="PT83" i="13"/>
  <c r="NH83" i="13"/>
  <c r="KV83" i="13"/>
  <c r="IJ83" i="13"/>
  <c r="FX83" i="13"/>
  <c r="DL83" i="13"/>
  <c r="AZ83" i="13"/>
  <c r="PY82" i="13"/>
  <c r="NM82" i="13"/>
  <c r="LA82" i="13"/>
  <c r="IO82" i="13"/>
  <c r="GC82" i="13"/>
  <c r="DQ82" i="13"/>
  <c r="BE82" i="13"/>
  <c r="QD81" i="13"/>
  <c r="NR81" i="13"/>
  <c r="LF81" i="13"/>
  <c r="IT81" i="13"/>
  <c r="GH81" i="13"/>
  <c r="DV81" i="13"/>
  <c r="BJ81" i="13"/>
  <c r="QI80" i="13"/>
  <c r="NW80" i="13"/>
  <c r="LK80" i="13"/>
  <c r="IY80" i="13"/>
  <c r="GM80" i="13"/>
  <c r="EA80" i="13"/>
  <c r="BO80" i="13"/>
  <c r="C80" i="13"/>
  <c r="OB79" i="13"/>
  <c r="LP79" i="13"/>
  <c r="JD79" i="13"/>
  <c r="GR79" i="13"/>
  <c r="EF79" i="13"/>
  <c r="BT79" i="13"/>
  <c r="H79" i="13"/>
  <c r="OG78" i="13"/>
  <c r="LU78" i="13"/>
  <c r="JI78" i="13"/>
  <c r="GW78" i="13"/>
  <c r="EK78" i="13"/>
  <c r="BY78" i="13"/>
  <c r="M78" i="13"/>
  <c r="OL77" i="13"/>
  <c r="LZ77" i="13"/>
  <c r="JN77" i="13"/>
  <c r="HB77" i="13"/>
  <c r="EP77" i="13"/>
  <c r="CD77" i="13"/>
  <c r="R77" i="13"/>
  <c r="OQ76" i="13"/>
  <c r="DU85" i="13"/>
  <c r="NJ84" i="13"/>
  <c r="KX84" i="13"/>
  <c r="IL84" i="13"/>
  <c r="FZ84" i="13"/>
  <c r="DN84" i="13"/>
  <c r="BB84" i="13"/>
  <c r="QA83" i="13"/>
  <c r="NO83" i="13"/>
  <c r="LC83" i="13"/>
  <c r="IQ83" i="13"/>
  <c r="GE83" i="13"/>
  <c r="DS83" i="13"/>
  <c r="BG83" i="13"/>
  <c r="QF82" i="13"/>
  <c r="NT82" i="13"/>
  <c r="LH82" i="13"/>
  <c r="IV82" i="13"/>
  <c r="GJ82" i="13"/>
  <c r="DX82" i="13"/>
  <c r="BL82" i="13"/>
  <c r="QK81" i="13"/>
  <c r="NY81" i="13"/>
  <c r="LM81" i="13"/>
  <c r="JA81" i="13"/>
  <c r="GO81" i="13"/>
  <c r="EC81" i="13"/>
  <c r="BQ81" i="13"/>
  <c r="E81" i="13"/>
  <c r="OD80" i="13"/>
  <c r="LR80" i="13"/>
  <c r="JF80" i="13"/>
  <c r="GT80" i="13"/>
  <c r="EH80" i="13"/>
  <c r="BV80" i="13"/>
  <c r="J80" i="13"/>
  <c r="OI79" i="13"/>
  <c r="LW79" i="13"/>
  <c r="JK79" i="13"/>
  <c r="GY79" i="13"/>
  <c r="EM79" i="13"/>
  <c r="CA79" i="13"/>
  <c r="O79" i="13"/>
  <c r="ON78" i="13"/>
  <c r="MB78" i="13"/>
  <c r="JP78" i="13"/>
  <c r="HD78" i="13"/>
  <c r="ER78" i="13"/>
  <c r="CF78" i="13"/>
  <c r="T78" i="13"/>
  <c r="OS77" i="13"/>
  <c r="MG77" i="13"/>
  <c r="JU77" i="13"/>
  <c r="HI77" i="13"/>
  <c r="EW77" i="13"/>
  <c r="CK77" i="13"/>
  <c r="Y77" i="13"/>
  <c r="OX76" i="13"/>
  <c r="ML76" i="13"/>
  <c r="JZ76" i="13"/>
  <c r="HN76" i="13"/>
  <c r="FB76" i="13"/>
  <c r="CP76" i="13"/>
  <c r="AD76" i="13"/>
  <c r="CL85" i="13"/>
  <c r="NA84" i="13"/>
  <c r="KO84" i="13"/>
  <c r="IC84" i="13"/>
  <c r="FQ84" i="13"/>
  <c r="DE84" i="13"/>
  <c r="AS84" i="13"/>
  <c r="PR83" i="13"/>
  <c r="NF83" i="13"/>
  <c r="KT83" i="13"/>
  <c r="IH83" i="13"/>
  <c r="FV83" i="13"/>
  <c r="DJ83" i="13"/>
  <c r="AX83" i="13"/>
  <c r="PW82" i="13"/>
  <c r="NK82" i="13"/>
  <c r="KY82" i="13"/>
  <c r="IM82" i="13"/>
  <c r="GA82" i="13"/>
  <c r="DO82" i="13"/>
  <c r="BC82" i="13"/>
  <c r="QB81" i="13"/>
  <c r="NP81" i="13"/>
  <c r="LD81" i="13"/>
  <c r="IR81" i="13"/>
  <c r="GF81" i="13"/>
  <c r="DT81" i="13"/>
  <c r="BH81" i="13"/>
  <c r="QG80" i="13"/>
  <c r="NU80" i="13"/>
  <c r="LI80" i="13"/>
  <c r="IW80" i="13"/>
  <c r="GK80" i="13"/>
  <c r="DY80" i="13"/>
  <c r="BM80" i="13"/>
  <c r="A80" i="13"/>
  <c r="NZ79" i="13"/>
  <c r="LN79" i="13"/>
  <c r="JB79" i="13"/>
  <c r="GP79" i="13"/>
  <c r="ED79" i="13"/>
  <c r="BR79" i="13"/>
  <c r="F79" i="13"/>
  <c r="OE78" i="13"/>
  <c r="LS78" i="13"/>
  <c r="JG78" i="13"/>
  <c r="GU78" i="13"/>
  <c r="EI78" i="13"/>
  <c r="BW78" i="13"/>
  <c r="K78" i="13"/>
  <c r="OJ77" i="13"/>
  <c r="LX77" i="13"/>
  <c r="JL77" i="13"/>
  <c r="GZ77" i="13"/>
  <c r="EN77" i="13"/>
  <c r="CB77" i="13"/>
  <c r="P77" i="13"/>
  <c r="OO76" i="13"/>
  <c r="DM85" i="13"/>
  <c r="NH84" i="13"/>
  <c r="KV84" i="13"/>
  <c r="IJ84" i="13"/>
  <c r="FX84" i="13"/>
  <c r="DL84" i="13"/>
  <c r="AZ84" i="13"/>
  <c r="PY83" i="13"/>
  <c r="NM83" i="13"/>
  <c r="LA83" i="13"/>
  <c r="IO83" i="13"/>
  <c r="GC83" i="13"/>
  <c r="DQ83" i="13"/>
  <c r="BE83" i="13"/>
  <c r="QD82" i="13"/>
  <c r="NR82" i="13"/>
  <c r="LF82" i="13"/>
  <c r="IT82" i="13"/>
  <c r="GH82" i="13"/>
  <c r="DV82" i="13"/>
  <c r="BJ82" i="13"/>
  <c r="QI81" i="13"/>
  <c r="NW81" i="13"/>
  <c r="LK81" i="13"/>
  <c r="IY81" i="13"/>
  <c r="GM81" i="13"/>
  <c r="EA81" i="13"/>
  <c r="BO81" i="13"/>
  <c r="C81" i="13"/>
  <c r="OB80" i="13"/>
  <c r="LP80" i="13"/>
  <c r="JD80" i="13"/>
  <c r="GR80" i="13"/>
  <c r="EF80" i="13"/>
  <c r="BT80" i="13"/>
  <c r="H80" i="13"/>
  <c r="OG79" i="13"/>
  <c r="LU79" i="13"/>
  <c r="JI79" i="13"/>
  <c r="GW79" i="13"/>
  <c r="EK79" i="13"/>
  <c r="BY79" i="13"/>
  <c r="M79" i="13"/>
  <c r="OL78" i="13"/>
  <c r="LZ78" i="13"/>
  <c r="JN78" i="13"/>
  <c r="HB78" i="13"/>
  <c r="EP78" i="13"/>
  <c r="CD78" i="13"/>
  <c r="R78" i="13"/>
  <c r="EP85" i="13"/>
  <c r="NQ84" i="13"/>
  <c r="LC84" i="13"/>
  <c r="IQ84" i="13"/>
  <c r="GE84" i="13"/>
  <c r="DS84" i="13"/>
  <c r="BG84" i="13"/>
  <c r="QF83" i="13"/>
  <c r="NT83" i="13"/>
  <c r="LH83" i="13"/>
  <c r="IV83" i="13"/>
  <c r="GJ83" i="13"/>
  <c r="DX83" i="13"/>
  <c r="BL83" i="13"/>
  <c r="QK82" i="13"/>
  <c r="NY82" i="13"/>
  <c r="LM82" i="13"/>
  <c r="JA82" i="13"/>
  <c r="GO82" i="13"/>
  <c r="EC82" i="13"/>
  <c r="BQ82" i="13"/>
  <c r="E82" i="13"/>
  <c r="OD81" i="13"/>
  <c r="LR81" i="13"/>
  <c r="JF81" i="13"/>
  <c r="GT81" i="13"/>
  <c r="EH81" i="13"/>
  <c r="BV81" i="13"/>
  <c r="J81" i="13"/>
  <c r="OI80" i="13"/>
  <c r="LW80" i="13"/>
  <c r="JK80" i="13"/>
  <c r="GY80" i="13"/>
  <c r="EM80" i="13"/>
  <c r="CA80" i="13"/>
  <c r="O80" i="13"/>
  <c r="ON79" i="13"/>
  <c r="MB79" i="13"/>
  <c r="JP79" i="13"/>
  <c r="HD79" i="13"/>
  <c r="HC98" i="13"/>
  <c r="NR98" i="13"/>
  <c r="NC95" i="13"/>
  <c r="FU96" i="13"/>
  <c r="BG94" i="13"/>
  <c r="GO100" i="13"/>
  <c r="DX96" i="13"/>
  <c r="JR100" i="13"/>
  <c r="FC96" i="13"/>
  <c r="BE101" i="13"/>
  <c r="KX93" i="13"/>
  <c r="BS92" i="13"/>
  <c r="L91" i="13"/>
  <c r="OP89" i="13"/>
  <c r="MI88" i="13"/>
  <c r="KB87" i="13"/>
  <c r="NP85" i="13"/>
  <c r="LF100" i="13"/>
  <c r="KG93" i="13"/>
  <c r="BJ92" i="13"/>
  <c r="C91" i="13"/>
  <c r="OG89" i="13"/>
  <c r="LZ88" i="13"/>
  <c r="JS87" i="13"/>
  <c r="NG85" i="13"/>
  <c r="LC97" i="13"/>
  <c r="FU93" i="13"/>
  <c r="E92" i="13"/>
  <c r="OI90" i="13"/>
  <c r="MB89" i="13"/>
  <c r="JU88" i="13"/>
  <c r="HN87" i="13"/>
  <c r="LB85" i="13"/>
  <c r="HZ94" i="13"/>
  <c r="IZ92" i="13"/>
  <c r="GS91" i="13"/>
  <c r="EL90" i="13"/>
  <c r="CE89" i="13"/>
  <c r="X88" i="13"/>
  <c r="MI86" i="13"/>
  <c r="BE85" i="13"/>
  <c r="FM94" i="13"/>
  <c r="HS92" i="13"/>
  <c r="FL91" i="13"/>
  <c r="DE90" i="13"/>
  <c r="AX89" i="13"/>
  <c r="QB87" i="13"/>
  <c r="IN86" i="13"/>
  <c r="FL85" i="13"/>
  <c r="KG101" i="13"/>
  <c r="LV96" i="13"/>
  <c r="OB94" i="13"/>
  <c r="EF94" i="13"/>
  <c r="LU93" i="13"/>
  <c r="BY93" i="13"/>
  <c r="LZ92" i="13"/>
  <c r="HB92" i="13"/>
  <c r="CD92" i="13"/>
  <c r="OQ91" i="13"/>
  <c r="JS91" i="13"/>
  <c r="EU91" i="13"/>
  <c r="W91" i="13"/>
  <c r="MJ90" i="13"/>
  <c r="HL90" i="13"/>
  <c r="CN90" i="13"/>
  <c r="PA89" i="13"/>
  <c r="KC89" i="13"/>
  <c r="FE89" i="13"/>
  <c r="AG89" i="13"/>
  <c r="MT88" i="13"/>
  <c r="HV88" i="13"/>
  <c r="CX88" i="13"/>
  <c r="PK87" i="13"/>
  <c r="KM87" i="13"/>
  <c r="FO87" i="13"/>
  <c r="AQ87" i="13"/>
  <c r="GO86" i="13"/>
  <c r="OA85" i="13"/>
  <c r="JC85" i="13"/>
  <c r="EE85" i="13"/>
  <c r="G85" i="13"/>
  <c r="R102" i="13"/>
  <c r="JJ97" i="13"/>
  <c r="BR96" i="13"/>
  <c r="ON94" i="13"/>
  <c r="HT94" i="13"/>
  <c r="BP94" i="13"/>
  <c r="MG93" i="13"/>
  <c r="FM93" i="13"/>
  <c r="I93" i="13"/>
  <c r="MG92" i="13"/>
  <c r="IW92" i="13"/>
  <c r="FU92" i="13"/>
  <c r="CK92" i="13"/>
  <c r="A92" i="13"/>
  <c r="NJ91" i="13"/>
  <c r="JZ91" i="13"/>
  <c r="GP91" i="13"/>
  <c r="DN91" i="13"/>
  <c r="AD91" i="13"/>
  <c r="OE90" i="13"/>
  <c r="LC90" i="13"/>
  <c r="HS90" i="13"/>
  <c r="EI90" i="13"/>
  <c r="BG90" i="13"/>
  <c r="PH89" i="13"/>
  <c r="LX89" i="13"/>
  <c r="IV89" i="13"/>
  <c r="FL89" i="13"/>
  <c r="CB89" i="13"/>
  <c r="QK88" i="13"/>
  <c r="NA88" i="13"/>
  <c r="JQ88" i="13"/>
  <c r="GO88" i="13"/>
  <c r="DE88" i="13"/>
  <c r="U88" i="13"/>
  <c r="OD87" i="13"/>
  <c r="KT87" i="13"/>
  <c r="HJ87" i="13"/>
  <c r="EH87" i="13"/>
  <c r="AX87" i="13"/>
  <c r="LZ86" i="13"/>
  <c r="CT86" i="13"/>
  <c r="OH85" i="13"/>
  <c r="KX85" i="13"/>
  <c r="HV85" i="13"/>
  <c r="EL85" i="13"/>
  <c r="BZ85" i="13"/>
  <c r="N85" i="13"/>
  <c r="OM84" i="13"/>
  <c r="IO101" i="13"/>
  <c r="A98" i="13"/>
  <c r="LF96" i="13"/>
  <c r="IY95" i="13"/>
  <c r="NV94" i="13"/>
  <c r="IX94" i="13"/>
  <c r="DZ94" i="13"/>
  <c r="B94" i="13"/>
  <c r="LO93" i="13"/>
  <c r="GQ93" i="13"/>
  <c r="BS93" i="13"/>
  <c r="OJ92" i="13"/>
  <c r="LX92" i="13"/>
  <c r="JL92" i="13"/>
  <c r="GZ92" i="13"/>
  <c r="EN92" i="13"/>
  <c r="CB92" i="13"/>
  <c r="P92" i="13"/>
  <c r="OO91" i="13"/>
  <c r="MC91" i="13"/>
  <c r="JQ91" i="13"/>
  <c r="HE91" i="13"/>
  <c r="ES91" i="13"/>
  <c r="CG91" i="13"/>
  <c r="U91" i="13"/>
  <c r="OT90" i="13"/>
  <c r="MH90" i="13"/>
  <c r="JV90" i="13"/>
  <c r="HJ90" i="13"/>
  <c r="EX90" i="13"/>
  <c r="CL90" i="13"/>
  <c r="Z90" i="13"/>
  <c r="OY89" i="13"/>
  <c r="MM89" i="13"/>
  <c r="KA89" i="13"/>
  <c r="HO89" i="13"/>
  <c r="FC89" i="13"/>
  <c r="CQ89" i="13"/>
  <c r="AE89" i="13"/>
  <c r="PD88" i="13"/>
  <c r="MR88" i="13"/>
  <c r="KF88" i="13"/>
  <c r="HT88" i="13"/>
  <c r="FH88" i="13"/>
  <c r="CV88" i="13"/>
  <c r="AJ88" i="13"/>
  <c r="PI87" i="13"/>
  <c r="MW87" i="13"/>
  <c r="KK87" i="13"/>
  <c r="HY87" i="13"/>
  <c r="FM87" i="13"/>
  <c r="DA87" i="13"/>
  <c r="AO87" i="13"/>
  <c r="NS86" i="13"/>
  <c r="GI86" i="13"/>
  <c r="QK85" i="13"/>
  <c r="NY85" i="13"/>
  <c r="LM85" i="13"/>
  <c r="JA85" i="13"/>
  <c r="GO85" i="13"/>
  <c r="BN85" i="13"/>
  <c r="MU84" i="13"/>
  <c r="KI84" i="13"/>
  <c r="HW84" i="13"/>
  <c r="FK84" i="13"/>
  <c r="CY84" i="13"/>
  <c r="AM84" i="13"/>
  <c r="PL83" i="13"/>
  <c r="MZ83" i="13"/>
  <c r="KN83" i="13"/>
  <c r="IB83" i="13"/>
  <c r="FP83" i="13"/>
  <c r="DD83" i="13"/>
  <c r="AR83" i="13"/>
  <c r="PQ82" i="13"/>
  <c r="NE82" i="13"/>
  <c r="KS82" i="13"/>
  <c r="IG82" i="13"/>
  <c r="FU82" i="13"/>
  <c r="DI82" i="13"/>
  <c r="AW82" i="13"/>
  <c r="PV81" i="13"/>
  <c r="NJ81" i="13"/>
  <c r="KX81" i="13"/>
  <c r="IL81" i="13"/>
  <c r="FZ81" i="13"/>
  <c r="DN81" i="13"/>
  <c r="BB81" i="13"/>
  <c r="QA80" i="13"/>
  <c r="NO80" i="13"/>
  <c r="LC80" i="13"/>
  <c r="IQ80" i="13"/>
  <c r="GE80" i="13"/>
  <c r="DS80" i="13"/>
  <c r="BG80" i="13"/>
  <c r="QF79" i="13"/>
  <c r="NT79" i="13"/>
  <c r="LH79" i="13"/>
  <c r="IV79" i="13"/>
  <c r="GJ79" i="13"/>
  <c r="DX79" i="13"/>
  <c r="BL79" i="13"/>
  <c r="QK78" i="13"/>
  <c r="NY78" i="13"/>
  <c r="LM78" i="13"/>
  <c r="JA78" i="13"/>
  <c r="GO78" i="13"/>
  <c r="EC78" i="13"/>
  <c r="BQ78" i="13"/>
  <c r="E78" i="13"/>
  <c r="OD77" i="13"/>
  <c r="LR77" i="13"/>
  <c r="JF77" i="13"/>
  <c r="GT77" i="13"/>
  <c r="EH77" i="13"/>
  <c r="BV77" i="13"/>
  <c r="J77" i="13"/>
  <c r="OI76" i="13"/>
  <c r="CO85" i="13"/>
  <c r="NB84" i="13"/>
  <c r="KP84" i="13"/>
  <c r="ID84" i="13"/>
  <c r="FR84" i="13"/>
  <c r="DF84" i="13"/>
  <c r="AT84" i="13"/>
  <c r="PS83" i="13"/>
  <c r="NG83" i="13"/>
  <c r="KU83" i="13"/>
  <c r="II83" i="13"/>
  <c r="FW83" i="13"/>
  <c r="DK83" i="13"/>
  <c r="AY83" i="13"/>
  <c r="PX82" i="13"/>
  <c r="NL82" i="13"/>
  <c r="KZ82" i="13"/>
  <c r="IN82" i="13"/>
  <c r="GB82" i="13"/>
  <c r="DP82" i="13"/>
  <c r="BD82" i="13"/>
  <c r="QC81" i="13"/>
  <c r="NQ81" i="13"/>
  <c r="LE81" i="13"/>
  <c r="IS81" i="13"/>
  <c r="GG81" i="13"/>
  <c r="DU81" i="13"/>
  <c r="BI81" i="13"/>
  <c r="QH80" i="13"/>
  <c r="NV80" i="13"/>
  <c r="LJ80" i="13"/>
  <c r="IX80" i="13"/>
  <c r="GL80" i="13"/>
  <c r="DZ80" i="13"/>
  <c r="BN80" i="13"/>
  <c r="B80" i="13"/>
  <c r="OA79" i="13"/>
  <c r="LO79" i="13"/>
  <c r="JC79" i="13"/>
  <c r="GQ79" i="13"/>
  <c r="EE79" i="13"/>
  <c r="BS79" i="13"/>
  <c r="G79" i="13"/>
  <c r="OF78" i="13"/>
  <c r="LT78" i="13"/>
  <c r="JH78" i="13"/>
  <c r="GV78" i="13"/>
  <c r="EJ78" i="13"/>
  <c r="BX78" i="13"/>
  <c r="L78" i="13"/>
  <c r="OK77" i="13"/>
  <c r="LY77" i="13"/>
  <c r="JM77" i="13"/>
  <c r="HA77" i="13"/>
  <c r="EO77" i="13"/>
  <c r="CC77" i="13"/>
  <c r="Q77" i="13"/>
  <c r="OP76" i="13"/>
  <c r="MD76" i="13"/>
  <c r="JR76" i="13"/>
  <c r="HF76" i="13"/>
  <c r="ET76" i="13"/>
  <c r="CH76" i="13"/>
  <c r="V76" i="13"/>
  <c r="BF85" i="13"/>
  <c r="MS84" i="13"/>
  <c r="KG84" i="13"/>
  <c r="HU84" i="13"/>
  <c r="FI84" i="13"/>
  <c r="CW84" i="13"/>
  <c r="AK84" i="13"/>
  <c r="PJ83" i="13"/>
  <c r="MX83" i="13"/>
  <c r="KL83" i="13"/>
  <c r="HZ83" i="13"/>
  <c r="FN83" i="13"/>
  <c r="DB83" i="13"/>
  <c r="AP83" i="13"/>
  <c r="PO82" i="13"/>
  <c r="NC82" i="13"/>
  <c r="KQ82" i="13"/>
  <c r="IE82" i="13"/>
  <c r="FS82" i="13"/>
  <c r="DG82" i="13"/>
  <c r="AU82" i="13"/>
  <c r="PT81" i="13"/>
  <c r="NH81" i="13"/>
  <c r="KV81" i="13"/>
  <c r="IJ81" i="13"/>
  <c r="FX81" i="13"/>
  <c r="DL81" i="13"/>
  <c r="AZ81" i="13"/>
  <c r="PY80" i="13"/>
  <c r="NM80" i="13"/>
  <c r="LA80" i="13"/>
  <c r="IO80" i="13"/>
  <c r="GC80" i="13"/>
  <c r="DQ80" i="13"/>
  <c r="BE80" i="13"/>
  <c r="QD79" i="13"/>
  <c r="NR79" i="13"/>
  <c r="LF79" i="13"/>
  <c r="IT79" i="13"/>
  <c r="GH79" i="13"/>
  <c r="DV79" i="13"/>
  <c r="BJ79" i="13"/>
  <c r="QI78" i="13"/>
  <c r="NW78" i="13"/>
  <c r="LK78" i="13"/>
  <c r="IY78" i="13"/>
  <c r="GM78" i="13"/>
  <c r="EA78" i="13"/>
  <c r="BO78" i="13"/>
  <c r="C78" i="13"/>
  <c r="OB77" i="13"/>
  <c r="LP77" i="13"/>
  <c r="JD77" i="13"/>
  <c r="GR77" i="13"/>
  <c r="EF77" i="13"/>
  <c r="BT77" i="13"/>
  <c r="H77" i="13"/>
  <c r="OG76" i="13"/>
  <c r="CG85" i="13"/>
  <c r="MZ84" i="13"/>
  <c r="KN84" i="13"/>
  <c r="IB84" i="13"/>
  <c r="FP84" i="13"/>
  <c r="DD84" i="13"/>
  <c r="AR84" i="13"/>
  <c r="PQ83" i="13"/>
  <c r="NE83" i="13"/>
  <c r="KS83" i="13"/>
  <c r="IG83" i="13"/>
  <c r="FU83" i="13"/>
  <c r="DI83" i="13"/>
  <c r="AW83" i="13"/>
  <c r="PV82" i="13"/>
  <c r="NJ82" i="13"/>
  <c r="KX82" i="13"/>
  <c r="IL82" i="13"/>
  <c r="FZ82" i="13"/>
  <c r="DN82" i="13"/>
  <c r="BB82" i="13"/>
  <c r="QA81" i="13"/>
  <c r="NO81" i="13"/>
  <c r="LC81" i="13"/>
  <c r="IQ81" i="13"/>
  <c r="GE81" i="13"/>
  <c r="DS81" i="13"/>
  <c r="BG81" i="13"/>
  <c r="QF80" i="13"/>
  <c r="NT80" i="13"/>
  <c r="LH80" i="13"/>
  <c r="IV80" i="13"/>
  <c r="GJ80" i="13"/>
  <c r="DX80" i="13"/>
  <c r="BL80" i="13"/>
  <c r="QK79" i="13"/>
  <c r="NY79" i="13"/>
  <c r="LM79" i="13"/>
  <c r="JA79" i="13"/>
  <c r="GO79" i="13"/>
  <c r="EC79" i="13"/>
  <c r="BQ79" i="13"/>
  <c r="E79" i="13"/>
  <c r="OD78" i="13"/>
  <c r="LR78" i="13"/>
  <c r="JF78" i="13"/>
  <c r="GT78" i="13"/>
  <c r="EH78" i="13"/>
  <c r="BV78" i="13"/>
  <c r="J78" i="13"/>
  <c r="DJ85" i="13"/>
  <c r="NG84" i="13"/>
  <c r="KU84" i="13"/>
  <c r="II84" i="13"/>
  <c r="FW84" i="13"/>
  <c r="DK84" i="13"/>
  <c r="AY84" i="13"/>
  <c r="PX83" i="13"/>
  <c r="NL83" i="13"/>
  <c r="KZ83" i="13"/>
  <c r="IN83" i="13"/>
  <c r="GB83" i="13"/>
  <c r="DP83" i="13"/>
  <c r="BD83" i="13"/>
  <c r="QC82" i="13"/>
  <c r="NQ82" i="13"/>
  <c r="LE82" i="13"/>
  <c r="IS82" i="13"/>
  <c r="GG82" i="13"/>
  <c r="DU82" i="13"/>
  <c r="BI82" i="13"/>
  <c r="QH81" i="13"/>
  <c r="NV81" i="13"/>
  <c r="LJ81" i="13"/>
  <c r="IX81" i="13"/>
  <c r="GL81" i="13"/>
  <c r="DZ81" i="13"/>
  <c r="BN81" i="13"/>
  <c r="B81" i="13"/>
  <c r="OA80" i="13"/>
  <c r="LO80" i="13"/>
  <c r="JC80" i="13"/>
  <c r="GQ80" i="13"/>
  <c r="EE80" i="13"/>
  <c r="BS80" i="13"/>
  <c r="G80" i="13"/>
  <c r="OF79" i="13"/>
  <c r="LT79" i="13"/>
  <c r="JH79" i="13"/>
  <c r="GV79" i="13"/>
  <c r="EJ79" i="13"/>
  <c r="BX79" i="13"/>
  <c r="L79" i="13"/>
  <c r="OK78" i="13"/>
  <c r="LY78" i="13"/>
  <c r="JM78" i="13"/>
  <c r="HA78" i="13"/>
  <c r="EO78" i="13"/>
  <c r="CC78" i="13"/>
  <c r="Q78" i="13"/>
  <c r="OP77" i="13"/>
  <c r="MD77" i="13"/>
  <c r="JR77" i="13"/>
  <c r="HF77" i="13"/>
  <c r="ET77" i="13"/>
  <c r="CH77" i="13"/>
  <c r="V77" i="13"/>
  <c r="OU76" i="13"/>
  <c r="MI76" i="13"/>
  <c r="JW76" i="13"/>
  <c r="HK76" i="13"/>
  <c r="EY76" i="13"/>
  <c r="CM76" i="13"/>
  <c r="AA76" i="13"/>
  <c r="BY85" i="13"/>
  <c r="MX84" i="13"/>
  <c r="KL84" i="13"/>
  <c r="HZ84" i="13"/>
  <c r="FN84" i="13"/>
  <c r="DB84" i="13"/>
  <c r="AP84" i="13"/>
  <c r="PO83" i="13"/>
  <c r="NC83" i="13"/>
  <c r="KQ83" i="13"/>
  <c r="IE83" i="13"/>
  <c r="FS83" i="13"/>
  <c r="DG83" i="13"/>
  <c r="AU83" i="13"/>
  <c r="PT82" i="13"/>
  <c r="NH82" i="13"/>
  <c r="KV82" i="13"/>
  <c r="IJ82" i="13"/>
  <c r="FX82" i="13"/>
  <c r="DL82" i="13"/>
  <c r="AZ82" i="13"/>
  <c r="PY81" i="13"/>
  <c r="NM81" i="13"/>
  <c r="LA81" i="13"/>
  <c r="IO81" i="13"/>
  <c r="GC81" i="13"/>
  <c r="DQ81" i="13"/>
  <c r="PC100" i="13"/>
  <c r="LK96" i="13"/>
  <c r="DG95" i="13"/>
  <c r="AW96" i="13"/>
  <c r="NT93" i="13"/>
  <c r="N99" i="13"/>
  <c r="QK95" i="13"/>
  <c r="JF99" i="13"/>
  <c r="AE96" i="13"/>
  <c r="MB97" i="13"/>
  <c r="FZ93" i="13"/>
  <c r="G92" i="13"/>
  <c r="OK90" i="13"/>
  <c r="MD89" i="13"/>
  <c r="JW88" i="13"/>
  <c r="HP87" i="13"/>
  <c r="LD85" i="13"/>
  <c r="II97" i="13"/>
  <c r="FI93" i="13"/>
  <c r="QI91" i="13"/>
  <c r="OB90" i="13"/>
  <c r="LU89" i="13"/>
  <c r="JN88" i="13"/>
  <c r="HG87" i="13"/>
  <c r="KU85" i="13"/>
  <c r="HV96" i="13"/>
  <c r="AW93" i="13"/>
  <c r="OD91" i="13"/>
  <c r="LW90" i="13"/>
  <c r="JP89" i="13"/>
  <c r="HI88" i="13"/>
  <c r="FB87" i="13"/>
  <c r="IP85" i="13"/>
  <c r="DB94" i="13"/>
  <c r="GN92" i="13"/>
  <c r="EG91" i="13"/>
  <c r="BZ90" i="13"/>
  <c r="S89" i="13"/>
  <c r="OW87" i="13"/>
  <c r="EY86" i="13"/>
  <c r="QD84" i="13"/>
  <c r="AO94" i="13"/>
  <c r="FG92" i="13"/>
  <c r="CZ91" i="13"/>
  <c r="AS90" i="13"/>
  <c r="PW88" i="13"/>
  <c r="NP87" i="13"/>
  <c r="BD86" i="13"/>
  <c r="EV85" i="13"/>
  <c r="DQ101" i="13"/>
  <c r="JJ96" i="13"/>
  <c r="NL94" i="13"/>
  <c r="DP94" i="13"/>
  <c r="LE93" i="13"/>
  <c r="BI93" i="13"/>
  <c r="LR92" i="13"/>
  <c r="GT92" i="13"/>
  <c r="BV92" i="13"/>
  <c r="OI91" i="13"/>
  <c r="JK91" i="13"/>
  <c r="EM91" i="13"/>
  <c r="O91" i="13"/>
  <c r="MB90" i="13"/>
  <c r="HD90" i="13"/>
  <c r="CF90" i="13"/>
  <c r="OS89" i="13"/>
  <c r="JU89" i="13"/>
  <c r="EW89" i="13"/>
  <c r="Y89" i="13"/>
  <c r="ML88" i="13"/>
  <c r="HN88" i="13"/>
  <c r="CP88" i="13"/>
  <c r="PC87" i="13"/>
  <c r="KE87" i="13"/>
  <c r="FG87" i="13"/>
  <c r="AI87" i="13"/>
  <c r="FQ86" i="13"/>
  <c r="NS85" i="13"/>
  <c r="IU85" i="13"/>
  <c r="DW85" i="13"/>
  <c r="QJ84" i="13"/>
  <c r="JL101" i="13"/>
  <c r="GO97" i="13"/>
  <c r="F96" i="13"/>
  <c r="NX94" i="13"/>
  <c r="HD94" i="13"/>
  <c r="AZ94" i="13"/>
  <c r="LQ93" i="13"/>
  <c r="EW93" i="13"/>
  <c r="QD92" i="13"/>
  <c r="LY92" i="13"/>
  <c r="IO92" i="13"/>
  <c r="FM92" i="13"/>
  <c r="CC92" i="13"/>
  <c r="QD91" i="13"/>
  <c r="NB91" i="13"/>
  <c r="JR91" i="13"/>
  <c r="GH91" i="13"/>
  <c r="DF91" i="13"/>
  <c r="V91" i="13"/>
  <c r="NW90" i="13"/>
  <c r="KU90" i="13"/>
  <c r="HK90" i="13"/>
  <c r="EA90" i="13"/>
  <c r="AY90" i="13"/>
  <c r="OZ89" i="13"/>
  <c r="LP89" i="13"/>
  <c r="IN89" i="13"/>
  <c r="FD89" i="13"/>
  <c r="BT89" i="13"/>
  <c r="QC88" i="13"/>
  <c r="MS88" i="13"/>
  <c r="JI88" i="13"/>
  <c r="GG88" i="13"/>
  <c r="CW88" i="13"/>
  <c r="M88" i="13"/>
  <c r="NV87" i="13"/>
  <c r="KL87" i="13"/>
  <c r="HB87" i="13"/>
  <c r="DZ87" i="13"/>
  <c r="AP87" i="13"/>
  <c r="LB86" i="13"/>
  <c r="BV86" i="13"/>
  <c r="NZ85" i="13"/>
  <c r="KP85" i="13"/>
  <c r="HN85" i="13"/>
  <c r="ED85" i="13"/>
  <c r="BR85" i="13"/>
  <c r="F85" i="13"/>
  <c r="OE84" i="13"/>
  <c r="CB101" i="13"/>
  <c r="MM97" i="13"/>
  <c r="IT96" i="13"/>
  <c r="GM95" i="13"/>
  <c r="NF94" i="13"/>
  <c r="IH94" i="13"/>
  <c r="DJ94" i="13"/>
  <c r="PW93" i="13"/>
  <c r="KY93" i="13"/>
  <c r="GA93" i="13"/>
  <c r="BC93" i="13"/>
  <c r="OB92" i="13"/>
  <c r="LP92" i="13"/>
  <c r="JD92" i="13"/>
  <c r="GR92" i="13"/>
  <c r="EF92" i="13"/>
  <c r="BT92" i="13"/>
  <c r="H92" i="13"/>
  <c r="OG91" i="13"/>
  <c r="LU91" i="13"/>
  <c r="JI91" i="13"/>
  <c r="GW91" i="13"/>
  <c r="EK91" i="13"/>
  <c r="BY91" i="13"/>
  <c r="M91" i="13"/>
  <c r="OL90" i="13"/>
  <c r="LZ90" i="13"/>
  <c r="JN90" i="13"/>
  <c r="HB90" i="13"/>
  <c r="EP90" i="13"/>
  <c r="CD90" i="13"/>
  <c r="R90" i="13"/>
  <c r="OQ89" i="13"/>
  <c r="ME89" i="13"/>
  <c r="JS89" i="13"/>
  <c r="HG89" i="13"/>
  <c r="EU89" i="13"/>
  <c r="CI89" i="13"/>
  <c r="W89" i="13"/>
  <c r="OV88" i="13"/>
  <c r="MJ88" i="13"/>
  <c r="JX88" i="13"/>
  <c r="HL88" i="13"/>
  <c r="EZ88" i="13"/>
  <c r="CN88" i="13"/>
  <c r="AB88" i="13"/>
  <c r="PA87" i="13"/>
  <c r="MO87" i="13"/>
  <c r="KC87" i="13"/>
  <c r="HQ87" i="13"/>
  <c r="FE87" i="13"/>
  <c r="CS87" i="13"/>
  <c r="AG87" i="13"/>
  <c r="MU86" i="13"/>
  <c r="FK86" i="13"/>
  <c r="QC85" i="13"/>
  <c r="NQ85" i="13"/>
  <c r="LE85" i="13"/>
  <c r="IS85" i="13"/>
  <c r="GG85" i="13"/>
  <c r="AH85" i="13"/>
  <c r="MM84" i="13"/>
  <c r="KA84" i="13"/>
  <c r="HO84" i="13"/>
  <c r="FC84" i="13"/>
  <c r="CQ84" i="13"/>
  <c r="AE84" i="13"/>
  <c r="PD83" i="13"/>
  <c r="MR83" i="13"/>
  <c r="KF83" i="13"/>
  <c r="HT83" i="13"/>
  <c r="FH83" i="13"/>
  <c r="CV83" i="13"/>
  <c r="AJ83" i="13"/>
  <c r="PI82" i="13"/>
  <c r="MW82" i="13"/>
  <c r="KK82" i="13"/>
  <c r="HY82" i="13"/>
  <c r="FM82" i="13"/>
  <c r="DA82" i="13"/>
  <c r="AO82" i="13"/>
  <c r="PN81" i="13"/>
  <c r="NB81" i="13"/>
  <c r="KP81" i="13"/>
  <c r="ID81" i="13"/>
  <c r="FR81" i="13"/>
  <c r="DF81" i="13"/>
  <c r="AT81" i="13"/>
  <c r="PS80" i="13"/>
  <c r="NG80" i="13"/>
  <c r="KU80" i="13"/>
  <c r="II80" i="13"/>
  <c r="FW80" i="13"/>
  <c r="DK80" i="13"/>
  <c r="AY80" i="13"/>
  <c r="PX79" i="13"/>
  <c r="NL79" i="13"/>
  <c r="KZ79" i="13"/>
  <c r="IN79" i="13"/>
  <c r="GB79" i="13"/>
  <c r="DP79" i="13"/>
  <c r="BD79" i="13"/>
  <c r="QC78" i="13"/>
  <c r="NQ78" i="13"/>
  <c r="LE78" i="13"/>
  <c r="IS78" i="13"/>
  <c r="GG78" i="13"/>
  <c r="DU78" i="13"/>
  <c r="BI78" i="13"/>
  <c r="QH77" i="13"/>
  <c r="NV77" i="13"/>
  <c r="LJ77" i="13"/>
  <c r="IX77" i="13"/>
  <c r="GL77" i="13"/>
  <c r="DZ77" i="13"/>
  <c r="BN77" i="13"/>
  <c r="B77" i="13"/>
  <c r="OA76" i="13"/>
  <c r="BI85" i="13"/>
  <c r="MT84" i="13"/>
  <c r="KH84" i="13"/>
  <c r="HV84" i="13"/>
  <c r="FJ84" i="13"/>
  <c r="CX84" i="13"/>
  <c r="AL84" i="13"/>
  <c r="PK83" i="13"/>
  <c r="MY83" i="13"/>
  <c r="KM83" i="13"/>
  <c r="IA83" i="13"/>
  <c r="FO83" i="13"/>
  <c r="DC83" i="13"/>
  <c r="AQ83" i="13"/>
  <c r="PP82" i="13"/>
  <c r="ND82" i="13"/>
  <c r="KR82" i="13"/>
  <c r="IF82" i="13"/>
  <c r="FT82" i="13"/>
  <c r="DH82" i="13"/>
  <c r="AV82" i="13"/>
  <c r="PU81" i="13"/>
  <c r="NI81" i="13"/>
  <c r="KW81" i="13"/>
  <c r="IK81" i="13"/>
  <c r="FY81" i="13"/>
  <c r="DM81" i="13"/>
  <c r="BA81" i="13"/>
  <c r="PZ80" i="13"/>
  <c r="NN80" i="13"/>
  <c r="LB80" i="13"/>
  <c r="IP80" i="13"/>
  <c r="GD80" i="13"/>
  <c r="DR80" i="13"/>
  <c r="BF80" i="13"/>
  <c r="QE79" i="13"/>
  <c r="NS79" i="13"/>
  <c r="LG79" i="13"/>
  <c r="IU79" i="13"/>
  <c r="GI79" i="13"/>
  <c r="DW79" i="13"/>
  <c r="BK79" i="13"/>
  <c r="QJ78" i="13"/>
  <c r="NX78" i="13"/>
  <c r="LL78" i="13"/>
  <c r="IZ78" i="13"/>
  <c r="GN78" i="13"/>
  <c r="EB78" i="13"/>
  <c r="BP78" i="13"/>
  <c r="D78" i="13"/>
  <c r="OC77" i="13"/>
  <c r="LQ77" i="13"/>
  <c r="JE77" i="13"/>
  <c r="GS77" i="13"/>
  <c r="EG77" i="13"/>
  <c r="BU77" i="13"/>
  <c r="I77" i="13"/>
  <c r="OH76" i="13"/>
  <c r="LV76" i="13"/>
  <c r="JJ76" i="13"/>
  <c r="GX76" i="13"/>
  <c r="EL76" i="13"/>
  <c r="BZ76" i="13"/>
  <c r="N76" i="13"/>
  <c r="Z85" i="13"/>
  <c r="MK84" i="13"/>
  <c r="JY84" i="13"/>
  <c r="HM84" i="13"/>
  <c r="FA84" i="13"/>
  <c r="CO84" i="13"/>
  <c r="AC84" i="13"/>
  <c r="PB83" i="13"/>
  <c r="MP83" i="13"/>
  <c r="KD83" i="13"/>
  <c r="HR83" i="13"/>
  <c r="FF83" i="13"/>
  <c r="CT83" i="13"/>
  <c r="AH83" i="13"/>
  <c r="PG82" i="13"/>
  <c r="MU82" i="13"/>
  <c r="KI82" i="13"/>
  <c r="HW82" i="13"/>
  <c r="FK82" i="13"/>
  <c r="CY82" i="13"/>
  <c r="AM82" i="13"/>
  <c r="PL81" i="13"/>
  <c r="MZ81" i="13"/>
  <c r="KN81" i="13"/>
  <c r="IB81" i="13"/>
  <c r="FP81" i="13"/>
  <c r="DD81" i="13"/>
  <c r="AR81" i="13"/>
  <c r="PQ80" i="13"/>
  <c r="NE80" i="13"/>
  <c r="KS80" i="13"/>
  <c r="IG80" i="13"/>
  <c r="FU80" i="13"/>
  <c r="DI80" i="13"/>
  <c r="AW80" i="13"/>
  <c r="PV79" i="13"/>
  <c r="NJ79" i="13"/>
  <c r="KX79" i="13"/>
  <c r="IL79" i="13"/>
  <c r="FZ79" i="13"/>
  <c r="DN79" i="13"/>
  <c r="BB79" i="13"/>
  <c r="QA78" i="13"/>
  <c r="NO78" i="13"/>
  <c r="LC78" i="13"/>
  <c r="IQ78" i="13"/>
  <c r="GE78" i="13"/>
  <c r="DS78" i="13"/>
  <c r="BG78" i="13"/>
  <c r="QF77" i="13"/>
  <c r="NT77" i="13"/>
  <c r="LH77" i="13"/>
  <c r="IV77" i="13"/>
  <c r="GJ77" i="13"/>
  <c r="DX77" i="13"/>
  <c r="BL77" i="13"/>
  <c r="QK76" i="13"/>
  <c r="NY76" i="13"/>
  <c r="BA85" i="13"/>
  <c r="MR84" i="13"/>
  <c r="KF84" i="13"/>
  <c r="HT84" i="13"/>
  <c r="FH84" i="13"/>
  <c r="CV84" i="13"/>
  <c r="AJ84" i="13"/>
  <c r="PI83" i="13"/>
  <c r="MW83" i="13"/>
  <c r="KK83" i="13"/>
  <c r="HY83" i="13"/>
  <c r="FM83" i="13"/>
  <c r="DA83" i="13"/>
  <c r="AO83" i="13"/>
  <c r="PN82" i="13"/>
  <c r="NB82" i="13"/>
  <c r="KP82" i="13"/>
  <c r="ID82" i="13"/>
  <c r="FR82" i="13"/>
  <c r="DF82" i="13"/>
  <c r="AT82" i="13"/>
  <c r="PS81" i="13"/>
  <c r="NG81" i="13"/>
  <c r="KU81" i="13"/>
  <c r="II81" i="13"/>
  <c r="FW81" i="13"/>
  <c r="DK81" i="13"/>
  <c r="AY81" i="13"/>
  <c r="PX80" i="13"/>
  <c r="NL80" i="13"/>
  <c r="KZ80" i="13"/>
  <c r="IN80" i="13"/>
  <c r="GB80" i="13"/>
  <c r="DP80" i="13"/>
  <c r="BD80" i="13"/>
  <c r="QC79" i="13"/>
  <c r="NQ79" i="13"/>
  <c r="LE79" i="13"/>
  <c r="IS79" i="13"/>
  <c r="GG79" i="13"/>
  <c r="DU79" i="13"/>
  <c r="BI79" i="13"/>
  <c r="QH78" i="13"/>
  <c r="NV78" i="13"/>
  <c r="LJ78" i="13"/>
  <c r="IX78" i="13"/>
  <c r="GL78" i="13"/>
  <c r="DZ78" i="13"/>
  <c r="BN78" i="13"/>
  <c r="B78" i="13"/>
  <c r="CD85" i="13"/>
  <c r="MY84" i="13"/>
  <c r="KM84" i="13"/>
  <c r="IA84" i="13"/>
  <c r="FO84" i="13"/>
  <c r="DC84" i="13"/>
  <c r="AQ84" i="13"/>
  <c r="PP83" i="13"/>
  <c r="ND83" i="13"/>
  <c r="KR83" i="13"/>
  <c r="IF83" i="13"/>
  <c r="FT83" i="13"/>
  <c r="DH83" i="13"/>
  <c r="AV83" i="13"/>
  <c r="PU82" i="13"/>
  <c r="NI82" i="13"/>
  <c r="KW82" i="13"/>
  <c r="IK82" i="13"/>
  <c r="FY82" i="13"/>
  <c r="DM82" i="13"/>
  <c r="BA82" i="13"/>
  <c r="PZ81" i="13"/>
  <c r="NN81" i="13"/>
  <c r="LB81" i="13"/>
  <c r="IP81" i="13"/>
  <c r="GD81" i="13"/>
  <c r="DR81" i="13"/>
  <c r="BF81" i="13"/>
  <c r="QE80" i="13"/>
  <c r="NS80" i="13"/>
  <c r="LG80" i="13"/>
  <c r="IU80" i="13"/>
  <c r="GI80" i="13"/>
  <c r="DW80" i="13"/>
  <c r="BK80" i="13"/>
  <c r="QJ79" i="13"/>
  <c r="NX79" i="13"/>
  <c r="LL79" i="13"/>
  <c r="IZ79" i="13"/>
  <c r="GN79" i="13"/>
  <c r="EB79" i="13"/>
  <c r="BP79" i="13"/>
  <c r="D79" i="13"/>
  <c r="OC78" i="13"/>
  <c r="LQ78" i="13"/>
  <c r="JE78" i="13"/>
  <c r="GS78" i="13"/>
  <c r="EG78" i="13"/>
  <c r="BU78" i="13"/>
  <c r="I78" i="13"/>
  <c r="OH77" i="13"/>
  <c r="LV77" i="13"/>
  <c r="JJ77" i="13"/>
  <c r="GX77" i="13"/>
  <c r="EL77" i="13"/>
  <c r="BZ77" i="13"/>
  <c r="N77" i="13"/>
  <c r="OM76" i="13"/>
  <c r="MA76" i="13"/>
  <c r="JO76" i="13"/>
  <c r="HC76" i="13"/>
  <c r="EQ76" i="13"/>
  <c r="CE76" i="13"/>
  <c r="S76" i="13"/>
  <c r="AS85" i="13"/>
  <c r="MP84" i="13"/>
  <c r="KD84" i="13"/>
  <c r="HR84" i="13"/>
  <c r="FF84" i="13"/>
  <c r="CT84" i="13"/>
  <c r="AH84" i="13"/>
  <c r="PG83" i="13"/>
  <c r="MU83" i="13"/>
  <c r="KI83" i="13"/>
  <c r="HW83" i="13"/>
  <c r="FK83" i="13"/>
  <c r="CY83" i="13"/>
  <c r="AM83" i="13"/>
  <c r="PL82" i="13"/>
  <c r="MZ82" i="13"/>
  <c r="KN82" i="13"/>
  <c r="IB82" i="13"/>
  <c r="FP82" i="13"/>
  <c r="DD82" i="13"/>
  <c r="AV97" i="13"/>
  <c r="HX95" i="13"/>
  <c r="EC102" i="13"/>
  <c r="NJ95" i="13"/>
  <c r="IV93" i="13"/>
  <c r="DN98" i="13"/>
  <c r="LM95" i="13"/>
  <c r="GS98" i="13"/>
  <c r="OF95" i="13"/>
  <c r="IL96" i="13"/>
  <c r="BB93" i="13"/>
  <c r="OF91" i="13"/>
  <c r="LY90" i="13"/>
  <c r="JR89" i="13"/>
  <c r="HK88" i="13"/>
  <c r="FD87" i="13"/>
  <c r="IR85" i="13"/>
  <c r="FR96" i="13"/>
  <c r="AK93" i="13"/>
  <c r="NW91" i="13"/>
  <c r="LP90" i="13"/>
  <c r="JI89" i="13"/>
  <c r="HB88" i="13"/>
  <c r="EU87" i="13"/>
  <c r="II85" i="13"/>
  <c r="FO95" i="13"/>
  <c r="NY92" i="13"/>
  <c r="LR91" i="13"/>
  <c r="JK90" i="13"/>
  <c r="HD89" i="13"/>
  <c r="EW88" i="13"/>
  <c r="CP87" i="13"/>
  <c r="GD85" i="13"/>
  <c r="PO93" i="13"/>
  <c r="EB92" i="13"/>
  <c r="BU91" i="13"/>
  <c r="N90" i="13"/>
  <c r="OR88" i="13"/>
  <c r="MK87" i="13"/>
  <c r="PY85" i="13"/>
  <c r="MX102" i="13"/>
  <c r="NB93" i="13"/>
  <c r="CU92" i="13"/>
  <c r="AN91" i="13"/>
  <c r="PR89" i="13"/>
  <c r="NK88" i="13"/>
  <c r="LD87" i="13"/>
  <c r="OR85" i="13"/>
  <c r="CZ85" i="13"/>
  <c r="OO100" i="13"/>
  <c r="GX96" i="13"/>
  <c r="MV94" i="13"/>
  <c r="CZ94" i="13"/>
  <c r="KO93" i="13"/>
  <c r="AS93" i="13"/>
  <c r="LJ92" i="13"/>
  <c r="GL92" i="13"/>
  <c r="BN92" i="13"/>
  <c r="OA91" i="13"/>
  <c r="JC91" i="13"/>
  <c r="EE91" i="13"/>
  <c r="G91" i="13"/>
  <c r="LT90" i="13"/>
  <c r="GV90" i="13"/>
  <c r="BX90" i="13"/>
  <c r="OK89" i="13"/>
  <c r="JM89" i="13"/>
  <c r="EO89" i="13"/>
  <c r="Q89" i="13"/>
  <c r="MD88" i="13"/>
  <c r="HF88" i="13"/>
  <c r="CH88" i="13"/>
  <c r="OU87" i="13"/>
  <c r="JW87" i="13"/>
  <c r="EY87" i="13"/>
  <c r="AA87" i="13"/>
  <c r="ES86" i="13"/>
  <c r="NK85" i="13"/>
  <c r="IM85" i="13"/>
  <c r="DO85" i="13"/>
  <c r="QB84" i="13"/>
  <c r="NR100" i="13"/>
  <c r="DY97" i="13"/>
  <c r="LS95" i="13"/>
  <c r="MR94" i="13"/>
  <c r="GN94" i="13"/>
  <c r="T94" i="13"/>
  <c r="KK93" i="13"/>
  <c r="EG93" i="13"/>
  <c r="OX92" i="13"/>
  <c r="LI92" i="13"/>
  <c r="IG92" i="13"/>
  <c r="EW92" i="13"/>
  <c r="BM92" i="13"/>
  <c r="PV91" i="13"/>
  <c r="ML91" i="13"/>
  <c r="JB91" i="13"/>
  <c r="FZ91" i="13"/>
  <c r="CP91" i="13"/>
  <c r="F91" i="13"/>
  <c r="NO90" i="13"/>
  <c r="KE90" i="13"/>
  <c r="GU90" i="13"/>
  <c r="DS90" i="13"/>
  <c r="AI90" i="13"/>
  <c r="OJ89" i="13"/>
  <c r="LH89" i="13"/>
  <c r="HX89" i="13"/>
  <c r="EN89" i="13"/>
  <c r="BL89" i="13"/>
  <c r="PM88" i="13"/>
  <c r="MC88" i="13"/>
  <c r="JA88" i="13"/>
  <c r="FQ88" i="13"/>
  <c r="CG88" i="13"/>
  <c r="E88" i="13"/>
  <c r="NF87" i="13"/>
  <c r="JV87" i="13"/>
  <c r="GT87" i="13"/>
  <c r="DJ87" i="13"/>
  <c r="Z87" i="13"/>
  <c r="KD86" i="13"/>
  <c r="Z86" i="13"/>
  <c r="NJ85" i="13"/>
  <c r="KH85" i="13"/>
  <c r="GX85" i="13"/>
  <c r="DV85" i="13"/>
  <c r="BJ85" i="13"/>
  <c r="QI84" i="13"/>
  <c r="NW84" i="13"/>
  <c r="MX100" i="13"/>
  <c r="JA97" i="13"/>
  <c r="GH96" i="13"/>
  <c r="EA95" i="13"/>
  <c r="MP94" i="13"/>
  <c r="HR94" i="13"/>
  <c r="CT94" i="13"/>
  <c r="PG93" i="13"/>
  <c r="KI93" i="13"/>
  <c r="FK93" i="13"/>
  <c r="AM93" i="13"/>
  <c r="NT92" i="13"/>
  <c r="LH92" i="13"/>
  <c r="IV92" i="13"/>
  <c r="GJ92" i="13"/>
  <c r="DX92" i="13"/>
  <c r="BL92" i="13"/>
  <c r="QK91" i="13"/>
  <c r="NY91" i="13"/>
  <c r="LM91" i="13"/>
  <c r="JA91" i="13"/>
  <c r="GO91" i="13"/>
  <c r="EC91" i="13"/>
  <c r="BQ91" i="13"/>
  <c r="E91" i="13"/>
  <c r="OD90" i="13"/>
  <c r="LR90" i="13"/>
  <c r="JF90" i="13"/>
  <c r="GT90" i="13"/>
  <c r="EH90" i="13"/>
  <c r="BV90" i="13"/>
  <c r="J90" i="13"/>
  <c r="OI89" i="13"/>
  <c r="LW89" i="13"/>
  <c r="JK89" i="13"/>
  <c r="GY89" i="13"/>
  <c r="EM89" i="13"/>
  <c r="CA89" i="13"/>
  <c r="O89" i="13"/>
  <c r="ON88" i="13"/>
  <c r="MB88" i="13"/>
  <c r="JP88" i="13"/>
  <c r="HD88" i="13"/>
  <c r="ER88" i="13"/>
  <c r="CF88" i="13"/>
  <c r="T88" i="13"/>
  <c r="OS87" i="13"/>
  <c r="MG87" i="13"/>
  <c r="JU87" i="13"/>
  <c r="HI87" i="13"/>
  <c r="EW87" i="13"/>
  <c r="CK87" i="13"/>
  <c r="Y87" i="13"/>
  <c r="LW86" i="13"/>
  <c r="EM86" i="13"/>
  <c r="PU85" i="13"/>
  <c r="NI85" i="13"/>
  <c r="KW85" i="13"/>
  <c r="IK85" i="13"/>
  <c r="FY85" i="13"/>
  <c r="B85" i="13"/>
  <c r="ME84" i="13"/>
  <c r="JS84" i="13"/>
  <c r="HG84" i="13"/>
  <c r="EU84" i="13"/>
  <c r="CI84" i="13"/>
  <c r="W84" i="13"/>
  <c r="OV83" i="13"/>
  <c r="MJ83" i="13"/>
  <c r="JX83" i="13"/>
  <c r="HL83" i="13"/>
  <c r="EZ83" i="13"/>
  <c r="CN83" i="13"/>
  <c r="AB83" i="13"/>
  <c r="PA82" i="13"/>
  <c r="MO82" i="13"/>
  <c r="KC82" i="13"/>
  <c r="HQ82" i="13"/>
  <c r="FE82" i="13"/>
  <c r="CS82" i="13"/>
  <c r="AG82" i="13"/>
  <c r="PF81" i="13"/>
  <c r="MT81" i="13"/>
  <c r="KH81" i="13"/>
  <c r="HV81" i="13"/>
  <c r="FJ81" i="13"/>
  <c r="CX81" i="13"/>
  <c r="AL81" i="13"/>
  <c r="PK80" i="13"/>
  <c r="MY80" i="13"/>
  <c r="KM80" i="13"/>
  <c r="IA80" i="13"/>
  <c r="FO80" i="13"/>
  <c r="DC80" i="13"/>
  <c r="AQ80" i="13"/>
  <c r="PP79" i="13"/>
  <c r="ND79" i="13"/>
  <c r="KR79" i="13"/>
  <c r="IF79" i="13"/>
  <c r="FT79" i="13"/>
  <c r="DH79" i="13"/>
  <c r="AV79" i="13"/>
  <c r="PU78" i="13"/>
  <c r="NI78" i="13"/>
  <c r="KW78" i="13"/>
  <c r="IK78" i="13"/>
  <c r="FY78" i="13"/>
  <c r="DM78" i="13"/>
  <c r="BA78" i="13"/>
  <c r="PZ77" i="13"/>
  <c r="NN77" i="13"/>
  <c r="LB77" i="13"/>
  <c r="IP77" i="13"/>
  <c r="GD77" i="13"/>
  <c r="DR77" i="13"/>
  <c r="BF77" i="13"/>
  <c r="QE76" i="13"/>
  <c r="NS76" i="13"/>
  <c r="AC85" i="13"/>
  <c r="ML84" i="13"/>
  <c r="JZ84" i="13"/>
  <c r="HN84" i="13"/>
  <c r="FB84" i="13"/>
  <c r="CP84" i="13"/>
  <c r="AD84" i="13"/>
  <c r="PC83" i="13"/>
  <c r="MQ83" i="13"/>
  <c r="KE83" i="13"/>
  <c r="HS83" i="13"/>
  <c r="FG83" i="13"/>
  <c r="CU83" i="13"/>
  <c r="AI83" i="13"/>
  <c r="PH82" i="13"/>
  <c r="MV82" i="13"/>
  <c r="KJ82" i="13"/>
  <c r="HX82" i="13"/>
  <c r="FL82" i="13"/>
  <c r="CZ82" i="13"/>
  <c r="AN82" i="13"/>
  <c r="PM81" i="13"/>
  <c r="NA81" i="13"/>
  <c r="KO81" i="13"/>
  <c r="IC81" i="13"/>
  <c r="FQ81" i="13"/>
  <c r="DE81" i="13"/>
  <c r="AS81" i="13"/>
  <c r="PR80" i="13"/>
  <c r="NF80" i="13"/>
  <c r="KT80" i="13"/>
  <c r="IH80" i="13"/>
  <c r="FV80" i="13"/>
  <c r="DJ80" i="13"/>
  <c r="AX80" i="13"/>
  <c r="PW79" i="13"/>
  <c r="NK79" i="13"/>
  <c r="KY79" i="13"/>
  <c r="IM79" i="13"/>
  <c r="GA79" i="13"/>
  <c r="DO79" i="13"/>
  <c r="BC79" i="13"/>
  <c r="QB78" i="13"/>
  <c r="NP78" i="13"/>
  <c r="LD78" i="13"/>
  <c r="IR78" i="13"/>
  <c r="GF78" i="13"/>
  <c r="DT78" i="13"/>
  <c r="BH78" i="13"/>
  <c r="QG77" i="13"/>
  <c r="NU77" i="13"/>
  <c r="LI77" i="13"/>
  <c r="IW77" i="13"/>
  <c r="GK77" i="13"/>
  <c r="DY77" i="13"/>
  <c r="BM77" i="13"/>
  <c r="A77" i="13"/>
  <c r="NZ76" i="13"/>
  <c r="LN76" i="13"/>
  <c r="JB76" i="13"/>
  <c r="GP76" i="13"/>
  <c r="ED76" i="13"/>
  <c r="BR76" i="13"/>
  <c r="F76" i="13"/>
  <c r="QE84" i="13"/>
  <c r="MC84" i="13"/>
  <c r="JQ84" i="13"/>
  <c r="HE84" i="13"/>
  <c r="ES84" i="13"/>
  <c r="CG84" i="13"/>
  <c r="U84" i="13"/>
  <c r="OT83" i="13"/>
  <c r="MH83" i="13"/>
  <c r="JV83" i="13"/>
  <c r="HJ83" i="13"/>
  <c r="EX83" i="13"/>
  <c r="CL83" i="13"/>
  <c r="Z83" i="13"/>
  <c r="OY82" i="13"/>
  <c r="MM82" i="13"/>
  <c r="KA82" i="13"/>
  <c r="HO82" i="13"/>
  <c r="FC82" i="13"/>
  <c r="CQ82" i="13"/>
  <c r="AE82" i="13"/>
  <c r="PD81" i="13"/>
  <c r="MR81" i="13"/>
  <c r="KF81" i="13"/>
  <c r="HT81" i="13"/>
  <c r="FH81" i="13"/>
  <c r="CV81" i="13"/>
  <c r="AJ81" i="13"/>
  <c r="PI80" i="13"/>
  <c r="MW80" i="13"/>
  <c r="KK80" i="13"/>
  <c r="HY80" i="13"/>
  <c r="FM80" i="13"/>
  <c r="DA80" i="13"/>
  <c r="AO80" i="13"/>
  <c r="PN79" i="13"/>
  <c r="NB79" i="13"/>
  <c r="KP79" i="13"/>
  <c r="ID79" i="13"/>
  <c r="FR79" i="13"/>
  <c r="DF79" i="13"/>
  <c r="AT79" i="13"/>
  <c r="PS78" i="13"/>
  <c r="NG78" i="13"/>
  <c r="KU78" i="13"/>
  <c r="II78" i="13"/>
  <c r="FW78" i="13"/>
  <c r="DK78" i="13"/>
  <c r="AY78" i="13"/>
  <c r="PX77" i="13"/>
  <c r="NL77" i="13"/>
  <c r="KZ77" i="13"/>
  <c r="IN77" i="13"/>
  <c r="GB77" i="13"/>
  <c r="DP77" i="13"/>
  <c r="BD77" i="13"/>
  <c r="QC76" i="13"/>
  <c r="NQ76" i="13"/>
  <c r="U85" i="13"/>
  <c r="MJ84" i="13"/>
  <c r="JX84" i="13"/>
  <c r="HL84" i="13"/>
  <c r="EZ84" i="13"/>
  <c r="CN84" i="13"/>
  <c r="AB84" i="13"/>
  <c r="PA83" i="13"/>
  <c r="MO83" i="13"/>
  <c r="KC83" i="13"/>
  <c r="HQ83" i="13"/>
  <c r="FE83" i="13"/>
  <c r="CS83" i="13"/>
  <c r="AG83" i="13"/>
  <c r="PF82" i="13"/>
  <c r="MT82" i="13"/>
  <c r="KH82" i="13"/>
  <c r="HV82" i="13"/>
  <c r="FJ82" i="13"/>
  <c r="CX82" i="13"/>
  <c r="AL82" i="13"/>
  <c r="PK81" i="13"/>
  <c r="MY81" i="13"/>
  <c r="KM81" i="13"/>
  <c r="IA81" i="13"/>
  <c r="FO81" i="13"/>
  <c r="DC81" i="13"/>
  <c r="AQ81" i="13"/>
  <c r="PP80" i="13"/>
  <c r="ND80" i="13"/>
  <c r="KR80" i="13"/>
  <c r="IF80" i="13"/>
  <c r="FT80" i="13"/>
  <c r="DH80" i="13"/>
  <c r="AV80" i="13"/>
  <c r="PU79" i="13"/>
  <c r="NI79" i="13"/>
  <c r="KW79" i="13"/>
  <c r="IK79" i="13"/>
  <c r="FY79" i="13"/>
  <c r="DM79" i="13"/>
  <c r="BA79" i="13"/>
  <c r="PZ78" i="13"/>
  <c r="NN78" i="13"/>
  <c r="LB78" i="13"/>
  <c r="IP78" i="13"/>
  <c r="GD78" i="13"/>
  <c r="DR78" i="13"/>
  <c r="BF78" i="13"/>
  <c r="QE77" i="13"/>
  <c r="AX85" i="13"/>
  <c r="MQ84" i="13"/>
  <c r="KE84" i="13"/>
  <c r="HS84" i="13"/>
  <c r="FG84" i="13"/>
  <c r="CU84" i="13"/>
  <c r="AI84" i="13"/>
  <c r="PH83" i="13"/>
  <c r="MV83" i="13"/>
  <c r="KJ83" i="13"/>
  <c r="HX83" i="13"/>
  <c r="FL83" i="13"/>
  <c r="CZ83" i="13"/>
  <c r="AN83" i="13"/>
  <c r="PM82" i="13"/>
  <c r="NA82" i="13"/>
  <c r="KO82" i="13"/>
  <c r="IC82" i="13"/>
  <c r="FQ82" i="13"/>
  <c r="DE82" i="13"/>
  <c r="AS82" i="13"/>
  <c r="PR81" i="13"/>
  <c r="NF81" i="13"/>
  <c r="KT81" i="13"/>
  <c r="IH81" i="13"/>
  <c r="FV81" i="13"/>
  <c r="DJ81" i="13"/>
  <c r="AX81" i="13"/>
  <c r="PW80" i="13"/>
  <c r="NK80" i="13"/>
  <c r="KY80" i="13"/>
  <c r="IM80" i="13"/>
  <c r="GA80" i="13"/>
  <c r="DO80" i="13"/>
  <c r="BC80" i="13"/>
  <c r="QB79" i="13"/>
  <c r="NP79" i="13"/>
  <c r="LD79" i="13"/>
  <c r="IR79" i="13"/>
  <c r="GF79" i="13"/>
  <c r="AZ93" i="13"/>
  <c r="FQ94" i="13"/>
  <c r="JY100" i="13"/>
  <c r="IL95" i="13"/>
  <c r="DX93" i="13"/>
  <c r="MR97" i="13"/>
  <c r="GO95" i="13"/>
  <c r="OO97" i="13"/>
  <c r="KV95" i="13"/>
  <c r="GE95" i="13"/>
  <c r="OA92" i="13"/>
  <c r="LT91" i="13"/>
  <c r="JM90" i="13"/>
  <c r="HF89" i="13"/>
  <c r="EY88" i="13"/>
  <c r="CR87" i="13"/>
  <c r="GF85" i="13"/>
  <c r="DK95" i="13"/>
  <c r="NR92" i="13"/>
  <c r="LK91" i="13"/>
  <c r="JD90" i="13"/>
  <c r="GW89" i="13"/>
  <c r="EP88" i="13"/>
  <c r="CI87" i="13"/>
  <c r="FW85" i="13"/>
  <c r="MZ94" i="13"/>
  <c r="LM92" i="13"/>
  <c r="JF91" i="13"/>
  <c r="GY90" i="13"/>
  <c r="ER89" i="13"/>
  <c r="CK88" i="13"/>
  <c r="AD87" i="13"/>
  <c r="QD100" i="13"/>
  <c r="KQ93" i="13"/>
  <c r="BP92" i="13"/>
  <c r="I91" i="13"/>
  <c r="OM89" i="13"/>
  <c r="MF88" i="13"/>
  <c r="JY87" i="13"/>
  <c r="NM85" i="13"/>
  <c r="MH98" i="13"/>
  <c r="ID93" i="13"/>
  <c r="AI92" i="13"/>
  <c r="PM90" i="13"/>
  <c r="NF89" i="13"/>
  <c r="KY88" i="13"/>
  <c r="IR87" i="13"/>
  <c r="MF85" i="13"/>
  <c r="CJ85" i="13"/>
  <c r="EA99" i="13"/>
  <c r="N96" i="13"/>
  <c r="KZ94" i="13"/>
  <c r="BD94" i="13"/>
  <c r="IS93" i="13"/>
  <c r="QH92" i="13"/>
  <c r="KL92" i="13"/>
  <c r="FN92" i="13"/>
  <c r="AP92" i="13"/>
  <c r="NC91" i="13"/>
  <c r="IE91" i="13"/>
  <c r="DG91" i="13"/>
  <c r="PT90" i="13"/>
  <c r="KV90" i="13"/>
  <c r="FX90" i="13"/>
  <c r="AZ90" i="13"/>
  <c r="NM89" i="13"/>
  <c r="IO89" i="13"/>
  <c r="DQ89" i="13"/>
  <c r="QD88" i="13"/>
  <c r="LF88" i="13"/>
  <c r="GH88" i="13"/>
  <c r="BJ88" i="13"/>
  <c r="NW87" i="13"/>
  <c r="IY87" i="13"/>
  <c r="EA87" i="13"/>
  <c r="C87" i="13"/>
  <c r="BY86" i="13"/>
  <c r="MM85" i="13"/>
  <c r="HO85" i="13"/>
  <c r="CQ85" i="13"/>
  <c r="PD84" i="13"/>
  <c r="HE100" i="13"/>
  <c r="BM97" i="13"/>
  <c r="JG95" i="13"/>
  <c r="MB94" i="13"/>
  <c r="FX94" i="13"/>
  <c r="D94" i="13"/>
  <c r="JU93" i="13"/>
  <c r="DQ93" i="13"/>
  <c r="OK92" i="13"/>
  <c r="LA92" i="13"/>
  <c r="HY92" i="13"/>
  <c r="EO92" i="13"/>
  <c r="BE92" i="13"/>
  <c r="PN91" i="13"/>
  <c r="MD91" i="13"/>
  <c r="IT91" i="13"/>
  <c r="FR91" i="13"/>
  <c r="CH91" i="13"/>
  <c r="QI90" i="13"/>
  <c r="NG90" i="13"/>
  <c r="JW90" i="13"/>
  <c r="GM90" i="13"/>
  <c r="DK90" i="13"/>
  <c r="AA90" i="13"/>
  <c r="OB89" i="13"/>
  <c r="KZ89" i="13"/>
  <c r="HP89" i="13"/>
  <c r="EF89" i="13"/>
  <c r="BD89" i="13"/>
  <c r="PE88" i="13"/>
  <c r="LU88" i="13"/>
  <c r="IS88" i="13"/>
  <c r="FI88" i="13"/>
  <c r="BY88" i="13"/>
  <c r="QH87" i="13"/>
  <c r="MX87" i="13"/>
  <c r="JN87" i="13"/>
  <c r="GL87" i="13"/>
  <c r="DB87" i="13"/>
  <c r="R87" i="13"/>
  <c r="JF86" i="13"/>
  <c r="B86" i="13"/>
  <c r="NB85" i="13"/>
  <c r="JZ85" i="13"/>
  <c r="GP85" i="13"/>
  <c r="DN85" i="13"/>
  <c r="BB85" i="13"/>
  <c r="QA84" i="13"/>
  <c r="NO84" i="13"/>
  <c r="GH100" i="13"/>
  <c r="GF97" i="13"/>
  <c r="DV96" i="13"/>
  <c r="BO95" i="13"/>
  <c r="LZ94" i="13"/>
  <c r="HB94" i="13"/>
  <c r="CD94" i="13"/>
  <c r="OQ93" i="13"/>
  <c r="JS93" i="13"/>
  <c r="EU93" i="13"/>
  <c r="W93" i="13"/>
  <c r="NL92" i="13"/>
  <c r="KZ92" i="13"/>
  <c r="IN92" i="13"/>
  <c r="GB92" i="13"/>
  <c r="DP92" i="13"/>
  <c r="BD92" i="13"/>
  <c r="QC91" i="13"/>
  <c r="NQ91" i="13"/>
  <c r="LE91" i="13"/>
  <c r="IS91" i="13"/>
  <c r="GG91" i="13"/>
  <c r="DU91" i="13"/>
  <c r="BI91" i="13"/>
  <c r="QH90" i="13"/>
  <c r="NV90" i="13"/>
  <c r="LJ90" i="13"/>
  <c r="IX90" i="13"/>
  <c r="GL90" i="13"/>
  <c r="DZ90" i="13"/>
  <c r="BN90" i="13"/>
  <c r="B90" i="13"/>
  <c r="OA89" i="13"/>
  <c r="LO89" i="13"/>
  <c r="JC89" i="13"/>
  <c r="GQ89" i="13"/>
  <c r="EE89" i="13"/>
  <c r="BS89" i="13"/>
  <c r="G89" i="13"/>
  <c r="OF88" i="13"/>
  <c r="LT88" i="13"/>
  <c r="JH88" i="13"/>
  <c r="GV88" i="13"/>
  <c r="EJ88" i="13"/>
  <c r="BX88" i="13"/>
  <c r="L88" i="13"/>
  <c r="OK87" i="13"/>
  <c r="LY87" i="13"/>
  <c r="JM87" i="13"/>
  <c r="HA87" i="13"/>
  <c r="EO87" i="13"/>
  <c r="CC87" i="13"/>
  <c r="Q87" i="13"/>
  <c r="KY86" i="13"/>
  <c r="DO86" i="13"/>
  <c r="PM85" i="13"/>
  <c r="NA85" i="13"/>
  <c r="KO85" i="13"/>
  <c r="IC85" i="13"/>
  <c r="FQ85" i="13"/>
  <c r="PG84" i="13"/>
  <c r="LW84" i="13"/>
  <c r="JK84" i="13"/>
  <c r="GY84" i="13"/>
  <c r="EM84" i="13"/>
  <c r="CA84" i="13"/>
  <c r="O84" i="13"/>
  <c r="ON83" i="13"/>
  <c r="MB83" i="13"/>
  <c r="JP83" i="13"/>
  <c r="HD83" i="13"/>
  <c r="ER83" i="13"/>
  <c r="CF83" i="13"/>
  <c r="T83" i="13"/>
  <c r="OS82" i="13"/>
  <c r="MG82" i="13"/>
  <c r="JU82" i="13"/>
  <c r="HI82" i="13"/>
  <c r="EW82" i="13"/>
  <c r="CK82" i="13"/>
  <c r="Y82" i="13"/>
  <c r="OX81" i="13"/>
  <c r="ML81" i="13"/>
  <c r="JZ81" i="13"/>
  <c r="HN81" i="13"/>
  <c r="FB81" i="13"/>
  <c r="CP81" i="13"/>
  <c r="AD81" i="13"/>
  <c r="PC80" i="13"/>
  <c r="MQ80" i="13"/>
  <c r="KE80" i="13"/>
  <c r="HS80" i="13"/>
  <c r="FG80" i="13"/>
  <c r="CU80" i="13"/>
  <c r="AI80" i="13"/>
  <c r="PH79" i="13"/>
  <c r="MV79" i="13"/>
  <c r="KJ79" i="13"/>
  <c r="HX79" i="13"/>
  <c r="FL79" i="13"/>
  <c r="CZ79" i="13"/>
  <c r="AN79" i="13"/>
  <c r="PM78" i="13"/>
  <c r="NA78" i="13"/>
  <c r="KO78" i="13"/>
  <c r="IC78" i="13"/>
  <c r="FQ78" i="13"/>
  <c r="DE78" i="13"/>
  <c r="AS78" i="13"/>
  <c r="PR77" i="13"/>
  <c r="NF77" i="13"/>
  <c r="KT77" i="13"/>
  <c r="IH77" i="13"/>
  <c r="FV77" i="13"/>
  <c r="DJ77" i="13"/>
  <c r="AX77" i="13"/>
  <c r="PW76" i="13"/>
  <c r="NK76" i="13"/>
  <c r="QH84" i="13"/>
  <c r="MD84" i="13"/>
  <c r="JR84" i="13"/>
  <c r="HF84" i="13"/>
  <c r="ET84" i="13"/>
  <c r="CH84" i="13"/>
  <c r="V84" i="13"/>
  <c r="OU83" i="13"/>
  <c r="MI83" i="13"/>
  <c r="JW83" i="13"/>
  <c r="HK83" i="13"/>
  <c r="EY83" i="13"/>
  <c r="CM83" i="13"/>
  <c r="AA83" i="13"/>
  <c r="OZ82" i="13"/>
  <c r="MN82" i="13"/>
  <c r="KB82" i="13"/>
  <c r="HP82" i="13"/>
  <c r="FD82" i="13"/>
  <c r="CR82" i="13"/>
  <c r="AF82" i="13"/>
  <c r="PE81" i="13"/>
  <c r="MS81" i="13"/>
  <c r="KG81" i="13"/>
  <c r="HU81" i="13"/>
  <c r="FI81" i="13"/>
  <c r="CW81" i="13"/>
  <c r="AK81" i="13"/>
  <c r="PJ80" i="13"/>
  <c r="MX80" i="13"/>
  <c r="KL80" i="13"/>
  <c r="HZ80" i="13"/>
  <c r="FN80" i="13"/>
  <c r="DB80" i="13"/>
  <c r="AP80" i="13"/>
  <c r="PO79" i="13"/>
  <c r="NC79" i="13"/>
  <c r="KQ79" i="13"/>
  <c r="IE79" i="13"/>
  <c r="FS79" i="13"/>
  <c r="DG79" i="13"/>
  <c r="AU79" i="13"/>
  <c r="PT78" i="13"/>
  <c r="NH78" i="13"/>
  <c r="KV78" i="13"/>
  <c r="IJ78" i="13"/>
  <c r="FX78" i="13"/>
  <c r="DL78" i="13"/>
  <c r="AZ78" i="13"/>
  <c r="PY77" i="13"/>
  <c r="NM77" i="13"/>
  <c r="LA77" i="13"/>
  <c r="IO77" i="13"/>
  <c r="GC77" i="13"/>
  <c r="DQ77" i="13"/>
  <c r="BE77" i="13"/>
  <c r="QD76" i="13"/>
  <c r="NR76" i="13"/>
  <c r="LF76" i="13"/>
  <c r="IT76" i="13"/>
  <c r="GH76" i="13"/>
  <c r="DV76" i="13"/>
  <c r="BJ76" i="13"/>
  <c r="QI75" i="13"/>
  <c r="OZ84" i="13"/>
  <c r="LU84" i="13"/>
  <c r="JI84" i="13"/>
  <c r="GW84" i="13"/>
  <c r="EK84" i="13"/>
  <c r="BY84" i="13"/>
  <c r="M84" i="13"/>
  <c r="OL83" i="13"/>
  <c r="LZ83" i="13"/>
  <c r="JN83" i="13"/>
  <c r="HB83" i="13"/>
  <c r="EP83" i="13"/>
  <c r="CD83" i="13"/>
  <c r="R83" i="13"/>
  <c r="OQ82" i="13"/>
  <c r="ME82" i="13"/>
  <c r="JS82" i="13"/>
  <c r="HG82" i="13"/>
  <c r="EU82" i="13"/>
  <c r="CI82" i="13"/>
  <c r="W82" i="13"/>
  <c r="OV81" i="13"/>
  <c r="MJ81" i="13"/>
  <c r="JX81" i="13"/>
  <c r="HL81" i="13"/>
  <c r="EZ81" i="13"/>
  <c r="CN81" i="13"/>
  <c r="AB81" i="13"/>
  <c r="PA80" i="13"/>
  <c r="MO80" i="13"/>
  <c r="KC80" i="13"/>
  <c r="HQ80" i="13"/>
  <c r="FE80" i="13"/>
  <c r="CS80" i="13"/>
  <c r="AG80" i="13"/>
  <c r="JQ97" i="13"/>
  <c r="DJ93" i="13"/>
  <c r="GX98" i="13"/>
  <c r="DN95" i="13"/>
  <c r="QK92" i="13"/>
  <c r="GH97" i="13"/>
  <c r="BQ95" i="13"/>
  <c r="HR97" i="13"/>
  <c r="HT95" i="13"/>
  <c r="NE94" i="13"/>
  <c r="LO92" i="13"/>
  <c r="JH91" i="13"/>
  <c r="HA90" i="13"/>
  <c r="ET89" i="13"/>
  <c r="CM88" i="13"/>
  <c r="AF87" i="13"/>
  <c r="DT85" i="13"/>
  <c r="MN94" i="13"/>
  <c r="LF92" i="13"/>
  <c r="IY91" i="13"/>
  <c r="GR90" i="13"/>
  <c r="EK89" i="13"/>
  <c r="CD88" i="13"/>
  <c r="W87" i="13"/>
  <c r="DK85" i="13"/>
  <c r="IB94" i="13"/>
  <c r="JA92" i="13"/>
  <c r="GT91" i="13"/>
  <c r="EM90" i="13"/>
  <c r="CF89" i="13"/>
  <c r="Y88" i="13"/>
  <c r="ML86" i="13"/>
  <c r="KO97" i="13"/>
  <c r="FS93" i="13"/>
  <c r="D92" i="13"/>
  <c r="OH90" i="13"/>
  <c r="MA89" i="13"/>
  <c r="JT88" i="13"/>
  <c r="HM87" i="13"/>
  <c r="LA85" i="13"/>
  <c r="Q97" i="13"/>
  <c r="DF93" i="13"/>
  <c r="PH91" i="13"/>
  <c r="NA90" i="13"/>
  <c r="KT89" i="13"/>
  <c r="IM88" i="13"/>
  <c r="GF87" i="13"/>
  <c r="KJ85" i="13"/>
  <c r="AN85" i="13"/>
  <c r="Z98" i="13"/>
  <c r="JO95" i="13"/>
  <c r="JD94" i="13"/>
  <c r="H94" i="13"/>
  <c r="GW93" i="13"/>
  <c r="OL92" i="13"/>
  <c r="JN92" i="13"/>
  <c r="EP92" i="13"/>
  <c r="R92" i="13"/>
  <c r="ME91" i="13"/>
  <c r="HG91" i="13"/>
  <c r="CI91" i="13"/>
  <c r="OV90" i="13"/>
  <c r="JX90" i="13"/>
  <c r="EZ90" i="13"/>
  <c r="AB90" i="13"/>
  <c r="MO89" i="13"/>
  <c r="HQ89" i="13"/>
  <c r="CS89" i="13"/>
  <c r="PF88" i="13"/>
  <c r="KH88" i="13"/>
  <c r="FJ88" i="13"/>
  <c r="AL88" i="13"/>
  <c r="MY87" i="13"/>
  <c r="IA87" i="13"/>
  <c r="DC87" i="13"/>
  <c r="NY86" i="13"/>
  <c r="E86" i="13"/>
  <c r="LO85" i="13"/>
  <c r="GQ85" i="13"/>
  <c r="BS85" i="13"/>
  <c r="ON84" i="13"/>
  <c r="AP100" i="13"/>
  <c r="NZ96" i="13"/>
  <c r="EI95" i="13"/>
  <c r="LL94" i="13"/>
  <c r="ER94" i="13"/>
  <c r="PI93" i="13"/>
  <c r="JE93" i="13"/>
  <c r="CK93" i="13"/>
  <c r="NU92" i="13"/>
  <c r="KS92" i="13"/>
  <c r="HI92" i="13"/>
  <c r="DY92" i="13"/>
  <c r="AW92" i="13"/>
  <c r="OX91" i="13"/>
  <c r="LN91" i="13"/>
  <c r="IL91" i="13"/>
  <c r="FB91" i="13"/>
  <c r="BR91" i="13"/>
  <c r="QA90" i="13"/>
  <c r="MQ90" i="13"/>
  <c r="JG90" i="13"/>
  <c r="GE90" i="13"/>
  <c r="CU90" i="13"/>
  <c r="K90" i="13"/>
  <c r="NT89" i="13"/>
  <c r="KJ89" i="13"/>
  <c r="GZ89" i="13"/>
  <c r="DX89" i="13"/>
  <c r="AN89" i="13"/>
  <c r="OO88" i="13"/>
  <c r="LM88" i="13"/>
  <c r="IC88" i="13"/>
  <c r="ES88" i="13"/>
  <c r="BQ88" i="13"/>
  <c r="PR87" i="13"/>
  <c r="MH87" i="13"/>
  <c r="JF87" i="13"/>
  <c r="FV87" i="13"/>
  <c r="CL87" i="13"/>
  <c r="J87" i="13"/>
  <c r="HJ86" i="13"/>
  <c r="PV85" i="13"/>
  <c r="MT85" i="13"/>
  <c r="JJ85" i="13"/>
  <c r="FZ85" i="13"/>
  <c r="DF85" i="13"/>
  <c r="AT85" i="13"/>
  <c r="PS84" i="13"/>
  <c r="DR107" i="13"/>
  <c r="U100" i="13"/>
  <c r="DQ97" i="13"/>
  <c r="BJ96" i="13"/>
  <c r="K95" i="13"/>
  <c r="LJ94" i="13"/>
  <c r="GL94" i="13"/>
  <c r="BN94" i="13"/>
  <c r="OA93" i="13"/>
  <c r="JC93" i="13"/>
  <c r="EE93" i="13"/>
  <c r="G93" i="13"/>
  <c r="ND92" i="13"/>
  <c r="KR92" i="13"/>
  <c r="IF92" i="13"/>
  <c r="FT92" i="13"/>
  <c r="DH92" i="13"/>
  <c r="AV92" i="13"/>
  <c r="PU91" i="13"/>
  <c r="NI91" i="13"/>
  <c r="KW91" i="13"/>
  <c r="IK91" i="13"/>
  <c r="FY91" i="13"/>
  <c r="DM91" i="13"/>
  <c r="BA91" i="13"/>
  <c r="PZ90" i="13"/>
  <c r="NN90" i="13"/>
  <c r="LB90" i="13"/>
  <c r="IP90" i="13"/>
  <c r="GD90" i="13"/>
  <c r="DR90" i="13"/>
  <c r="BF90" i="13"/>
  <c r="QE89" i="13"/>
  <c r="NS89" i="13"/>
  <c r="LG89" i="13"/>
  <c r="IU89" i="13"/>
  <c r="GI89" i="13"/>
  <c r="DW89" i="13"/>
  <c r="BK89" i="13"/>
  <c r="QJ88" i="13"/>
  <c r="NX88" i="13"/>
  <c r="LL88" i="13"/>
  <c r="IZ88" i="13"/>
  <c r="GN88" i="13"/>
  <c r="EB88" i="13"/>
  <c r="BP88" i="13"/>
  <c r="D88" i="13"/>
  <c r="OC87" i="13"/>
  <c r="LQ87" i="13"/>
  <c r="JE87" i="13"/>
  <c r="GS87" i="13"/>
  <c r="EG87" i="13"/>
  <c r="BU87" i="13"/>
  <c r="I87" i="13"/>
  <c r="KA86" i="13"/>
  <c r="CQ86" i="13"/>
  <c r="PE85" i="13"/>
  <c r="MS85" i="13"/>
  <c r="KG85" i="13"/>
  <c r="HU85" i="13"/>
  <c r="FI85" i="13"/>
  <c r="OJ84" i="13"/>
  <c r="LO84" i="13"/>
  <c r="JC84" i="13"/>
  <c r="GQ84" i="13"/>
  <c r="EE84" i="13"/>
  <c r="BS84" i="13"/>
  <c r="G84" i="13"/>
  <c r="OF83" i="13"/>
  <c r="LT83" i="13"/>
  <c r="JH83" i="13"/>
  <c r="GV83" i="13"/>
  <c r="EJ83" i="13"/>
  <c r="BX83" i="13"/>
  <c r="L83" i="13"/>
  <c r="OK82" i="13"/>
  <c r="LY82" i="13"/>
  <c r="JM82" i="13"/>
  <c r="HA82" i="13"/>
  <c r="EO82" i="13"/>
  <c r="CC82" i="13"/>
  <c r="Q82" i="13"/>
  <c r="OP81" i="13"/>
  <c r="MD81" i="13"/>
  <c r="JR81" i="13"/>
  <c r="HF81" i="13"/>
  <c r="ET81" i="13"/>
  <c r="CH81" i="13"/>
  <c r="V81" i="13"/>
  <c r="OU80" i="13"/>
  <c r="MI80" i="13"/>
  <c r="JW80" i="13"/>
  <c r="HK80" i="13"/>
  <c r="EY80" i="13"/>
  <c r="CM80" i="13"/>
  <c r="AA80" i="13"/>
  <c r="OZ79" i="13"/>
  <c r="MN79" i="13"/>
  <c r="KB79" i="13"/>
  <c r="HP79" i="13"/>
  <c r="FD79" i="13"/>
  <c r="CR79" i="13"/>
  <c r="AF79" i="13"/>
  <c r="PE78" i="13"/>
  <c r="MS78" i="13"/>
  <c r="KG78" i="13"/>
  <c r="HU78" i="13"/>
  <c r="FI78" i="13"/>
  <c r="CW78" i="13"/>
  <c r="AK78" i="13"/>
  <c r="PJ77" i="13"/>
  <c r="MX77" i="13"/>
  <c r="KL77" i="13"/>
  <c r="HZ77" i="13"/>
  <c r="FN77" i="13"/>
  <c r="DB77" i="13"/>
  <c r="AP77" i="13"/>
  <c r="PO76" i="13"/>
  <c r="NC76" i="13"/>
  <c r="PB84" i="13"/>
  <c r="LV84" i="13"/>
  <c r="JJ84" i="13"/>
  <c r="GX84" i="13"/>
  <c r="EL84" i="13"/>
  <c r="BZ84" i="13"/>
  <c r="N84" i="13"/>
  <c r="OM83" i="13"/>
  <c r="MA83" i="13"/>
  <c r="JO83" i="13"/>
  <c r="HC83" i="13"/>
  <c r="EQ83" i="13"/>
  <c r="CE83" i="13"/>
  <c r="S83" i="13"/>
  <c r="OR82" i="13"/>
  <c r="MF82" i="13"/>
  <c r="JT82" i="13"/>
  <c r="HH82" i="13"/>
  <c r="EV82" i="13"/>
  <c r="CJ82" i="13"/>
  <c r="X82" i="13"/>
  <c r="OW81" i="13"/>
  <c r="MK81" i="13"/>
  <c r="JY81" i="13"/>
  <c r="HM81" i="13"/>
  <c r="FA81" i="13"/>
  <c r="CO81" i="13"/>
  <c r="AC81" i="13"/>
  <c r="PB80" i="13"/>
  <c r="MP80" i="13"/>
  <c r="KD80" i="13"/>
  <c r="HR80" i="13"/>
  <c r="FF80" i="13"/>
  <c r="CT80" i="13"/>
  <c r="AH80" i="13"/>
  <c r="PG79" i="13"/>
  <c r="MU79" i="13"/>
  <c r="KI79" i="13"/>
  <c r="HW79" i="13"/>
  <c r="FK79" i="13"/>
  <c r="CY79" i="13"/>
  <c r="AM79" i="13"/>
  <c r="PL78" i="13"/>
  <c r="MZ78" i="13"/>
  <c r="KN78" i="13"/>
  <c r="IB78" i="13"/>
  <c r="FP78" i="13"/>
  <c r="DD78" i="13"/>
  <c r="AR78" i="13"/>
  <c r="PQ77" i="13"/>
  <c r="NE77" i="13"/>
  <c r="KS77" i="13"/>
  <c r="IG77" i="13"/>
  <c r="FU77" i="13"/>
  <c r="DI77" i="13"/>
  <c r="AW77" i="13"/>
  <c r="PV76" i="13"/>
  <c r="NJ76" i="13"/>
  <c r="KX76" i="13"/>
  <c r="IL76" i="13"/>
  <c r="FZ76" i="13"/>
  <c r="DN76" i="13"/>
  <c r="BB76" i="13"/>
  <c r="QA75" i="13"/>
  <c r="OD84" i="13"/>
  <c r="LM84" i="13"/>
  <c r="JA84" i="13"/>
  <c r="GO84" i="13"/>
  <c r="EC84" i="13"/>
  <c r="BQ84" i="13"/>
  <c r="E84" i="13"/>
  <c r="OD83" i="13"/>
  <c r="LR83" i="13"/>
  <c r="JF83" i="13"/>
  <c r="GT83" i="13"/>
  <c r="EH83" i="13"/>
  <c r="BV83" i="13"/>
  <c r="J83" i="13"/>
  <c r="OI82" i="13"/>
  <c r="LW82" i="13"/>
  <c r="JK82" i="13"/>
  <c r="GY82" i="13"/>
  <c r="EM82" i="13"/>
  <c r="CA82" i="13"/>
  <c r="O82" i="13"/>
  <c r="ON81" i="13"/>
  <c r="MB81" i="13"/>
  <c r="JP81" i="13"/>
  <c r="HD81" i="13"/>
  <c r="ER81" i="13"/>
  <c r="CF81" i="13"/>
  <c r="T81" i="13"/>
  <c r="OS80" i="13"/>
  <c r="MG80" i="13"/>
  <c r="JU80" i="13"/>
  <c r="HI80" i="13"/>
  <c r="EW80" i="13"/>
  <c r="CK80" i="13"/>
  <c r="Y80" i="13"/>
  <c r="OX79" i="13"/>
  <c r="ML79" i="13"/>
  <c r="JZ79" i="13"/>
  <c r="HN79" i="13"/>
  <c r="FB79" i="13"/>
  <c r="CP79" i="13"/>
  <c r="AD79" i="13"/>
  <c r="PC78" i="13"/>
  <c r="MQ78" i="13"/>
  <c r="KE78" i="13"/>
  <c r="HS78" i="13"/>
  <c r="FG78" i="13"/>
  <c r="CU78" i="13"/>
  <c r="AI78" i="13"/>
  <c r="PH77" i="13"/>
  <c r="MV77" i="13"/>
  <c r="KJ77" i="13"/>
  <c r="HX77" i="13"/>
  <c r="FL77" i="13"/>
  <c r="CZ77" i="13"/>
  <c r="AN77" i="13"/>
  <c r="PM76" i="13"/>
  <c r="NA76" i="13"/>
  <c r="OY84" i="13"/>
  <c r="LT84" i="13"/>
  <c r="JH84" i="13"/>
  <c r="GV84" i="13"/>
  <c r="EJ84" i="13"/>
  <c r="BX84" i="13"/>
  <c r="L84" i="13"/>
  <c r="OK83" i="13"/>
  <c r="LY83" i="13"/>
  <c r="JM83" i="13"/>
  <c r="HA83" i="13"/>
  <c r="EO83" i="13"/>
  <c r="CC83" i="13"/>
  <c r="Q83" i="13"/>
  <c r="OP82" i="13"/>
  <c r="MD82" i="13"/>
  <c r="JR82" i="13"/>
  <c r="HF82" i="13"/>
  <c r="ET82" i="13"/>
  <c r="CH82" i="13"/>
  <c r="V82" i="13"/>
  <c r="OU81" i="13"/>
  <c r="MI81" i="13"/>
  <c r="JW81" i="13"/>
  <c r="HK81" i="13"/>
  <c r="EY81" i="13"/>
  <c r="CM81" i="13"/>
  <c r="AA81" i="13"/>
  <c r="OZ80" i="13"/>
  <c r="MN80" i="13"/>
  <c r="KB80" i="13"/>
  <c r="HP80" i="13"/>
  <c r="FD80" i="13"/>
  <c r="CR80" i="13"/>
  <c r="AF80" i="13"/>
  <c r="PE79" i="13"/>
  <c r="MS79" i="13"/>
  <c r="KG79" i="13"/>
  <c r="HU79" i="13"/>
  <c r="FI79" i="13"/>
  <c r="CW79" i="13"/>
  <c r="AK79" i="13"/>
  <c r="PJ78" i="13"/>
  <c r="MX78" i="13"/>
  <c r="KL78" i="13"/>
  <c r="HZ78" i="13"/>
  <c r="FN78" i="13"/>
  <c r="DB78" i="13"/>
  <c r="AP78" i="13"/>
  <c r="PO77" i="13"/>
  <c r="PW84" i="13"/>
  <c r="MA84" i="13"/>
  <c r="JO84" i="13"/>
  <c r="HC84" i="13"/>
  <c r="EQ84" i="13"/>
  <c r="CE84" i="13"/>
  <c r="S84" i="13"/>
  <c r="OR83" i="13"/>
  <c r="MF83" i="13"/>
  <c r="JT83" i="13"/>
  <c r="HH83" i="13"/>
  <c r="EV83" i="13"/>
  <c r="CJ83" i="13"/>
  <c r="X83" i="13"/>
  <c r="OW82" i="13"/>
  <c r="MK82" i="13"/>
  <c r="JY82" i="13"/>
  <c r="HM82" i="13"/>
  <c r="FA82" i="13"/>
  <c r="CO82" i="13"/>
  <c r="AC82" i="13"/>
  <c r="PB81" i="13"/>
  <c r="MP81" i="13"/>
  <c r="KD81" i="13"/>
  <c r="HR81" i="13"/>
  <c r="FF81" i="13"/>
  <c r="CT81" i="13"/>
  <c r="AH81" i="13"/>
  <c r="PG80" i="13"/>
  <c r="MU80" i="13"/>
  <c r="KI80" i="13"/>
  <c r="HW80" i="13"/>
  <c r="FK80" i="13"/>
  <c r="CY80" i="13"/>
  <c r="AM80" i="13"/>
  <c r="PL79" i="13"/>
  <c r="MZ79" i="13"/>
  <c r="KN79" i="13"/>
  <c r="IB79" i="13"/>
  <c r="FP79" i="13"/>
  <c r="DD79" i="13"/>
  <c r="AR79" i="13"/>
  <c r="PQ78" i="13"/>
  <c r="NE78" i="13"/>
  <c r="KS78" i="13"/>
  <c r="IG78" i="13"/>
  <c r="FU78" i="13"/>
  <c r="DI78" i="13"/>
  <c r="AW78" i="13"/>
  <c r="PV77" i="13"/>
  <c r="NJ77" i="13"/>
  <c r="KX77" i="13"/>
  <c r="IL77" i="13"/>
  <c r="FZ77" i="13"/>
  <c r="DN77" i="13"/>
  <c r="BB77" i="13"/>
  <c r="QA76" i="13"/>
  <c r="NO76" i="13"/>
  <c r="LC76" i="13"/>
  <c r="IQ76" i="13"/>
  <c r="GE76" i="13"/>
  <c r="DS76" i="13"/>
  <c r="BG76" i="13"/>
  <c r="QF75" i="13"/>
  <c r="OR84" i="13"/>
  <c r="LR84" i="13"/>
  <c r="JF84" i="13"/>
  <c r="GT84" i="13"/>
  <c r="EH84" i="13"/>
  <c r="BV84" i="13"/>
  <c r="J84" i="13"/>
  <c r="OI83" i="13"/>
  <c r="LW83" i="13"/>
  <c r="JK83" i="13"/>
  <c r="GY83" i="13"/>
  <c r="EM83" i="13"/>
  <c r="CA83" i="13"/>
  <c r="O83" i="13"/>
  <c r="ON82" i="13"/>
  <c r="MB82" i="13"/>
  <c r="JP82" i="13"/>
  <c r="HD82" i="13"/>
  <c r="ER82" i="13"/>
  <c r="CF82" i="13"/>
  <c r="T82" i="13"/>
  <c r="OS81" i="13"/>
  <c r="MG81" i="13"/>
  <c r="JU81" i="13"/>
  <c r="HI81" i="13"/>
  <c r="EW81" i="13"/>
  <c r="CK81" i="13"/>
  <c r="AB96" i="13"/>
  <c r="Y101" i="13"/>
  <c r="HT97" i="13"/>
  <c r="QA94" i="13"/>
  <c r="LH103" i="13"/>
  <c r="BG97" i="13"/>
  <c r="NV104" i="13"/>
  <c r="CL97" i="13"/>
  <c r="EJ95" i="13"/>
  <c r="IG94" i="13"/>
  <c r="JC92" i="13"/>
  <c r="GV91" i="13"/>
  <c r="EO90" i="13"/>
  <c r="CH89" i="13"/>
  <c r="AA88" i="13"/>
  <c r="MR86" i="13"/>
  <c r="BH85" i="13"/>
  <c r="HP94" i="13"/>
  <c r="IT92" i="13"/>
  <c r="GM91" i="13"/>
  <c r="EF90" i="13"/>
  <c r="BY89" i="13"/>
  <c r="R88" i="13"/>
  <c r="LQ86" i="13"/>
  <c r="AY85" i="13"/>
  <c r="DD94" i="13"/>
  <c r="GO92" i="13"/>
  <c r="EH91" i="13"/>
  <c r="CA90" i="13"/>
  <c r="T89" i="13"/>
  <c r="OX87" i="13"/>
  <c r="FB86" i="13"/>
  <c r="HN96" i="13"/>
  <c r="AU93" i="13"/>
  <c r="OC91" i="13"/>
  <c r="LV90" i="13"/>
  <c r="JO89" i="13"/>
  <c r="HH88" i="13"/>
  <c r="FA87" i="13"/>
  <c r="IO85" i="13"/>
  <c r="OU95" i="13"/>
  <c r="PS92" i="13"/>
  <c r="MV91" i="13"/>
  <c r="KO90" i="13"/>
  <c r="IH89" i="13"/>
  <c r="GA88" i="13"/>
  <c r="DT87" i="13"/>
  <c r="JT85" i="13"/>
  <c r="X85" i="13"/>
  <c r="NO97" i="13"/>
  <c r="HC95" i="13"/>
  <c r="IN94" i="13"/>
  <c r="QC93" i="13"/>
  <c r="GG93" i="13"/>
  <c r="OD92" i="13"/>
  <c r="JF92" i="13"/>
  <c r="EH92" i="13"/>
  <c r="J92" i="13"/>
  <c r="LW91" i="13"/>
  <c r="GY91" i="13"/>
  <c r="CA91" i="13"/>
  <c r="ON90" i="13"/>
  <c r="JP90" i="13"/>
  <c r="ER90" i="13"/>
  <c r="T90" i="13"/>
  <c r="MG89" i="13"/>
  <c r="HI89" i="13"/>
  <c r="CK89" i="13"/>
  <c r="OX88" i="13"/>
  <c r="JZ88" i="13"/>
  <c r="FB88" i="13"/>
  <c r="AD88" i="13"/>
  <c r="MQ87" i="13"/>
  <c r="HS87" i="13"/>
  <c r="CU87" i="13"/>
  <c r="NA86" i="13"/>
  <c r="QE85" i="13"/>
  <c r="LG85" i="13"/>
  <c r="GI85" i="13"/>
  <c r="BK85" i="13"/>
  <c r="OF84" i="13"/>
  <c r="BJ99" i="13"/>
  <c r="LN96" i="13"/>
  <c r="BW95" i="13"/>
  <c r="KV94" i="13"/>
  <c r="EB94" i="13"/>
  <c r="OS93" i="13"/>
  <c r="IO93" i="13"/>
  <c r="BU93" i="13"/>
  <c r="NM92" i="13"/>
  <c r="KK92" i="13"/>
  <c r="HA92" i="13"/>
  <c r="DQ92" i="13"/>
  <c r="AO92" i="13"/>
  <c r="OP91" i="13"/>
  <c r="LF91" i="13"/>
  <c r="ID91" i="13"/>
  <c r="ET91" i="13"/>
  <c r="BJ91" i="13"/>
  <c r="PS90" i="13"/>
  <c r="MI90" i="13"/>
  <c r="IY90" i="13"/>
  <c r="FW90" i="13"/>
  <c r="CM90" i="13"/>
  <c r="C90" i="13"/>
  <c r="NL89" i="13"/>
  <c r="KB89" i="13"/>
  <c r="GR89" i="13"/>
  <c r="DP89" i="13"/>
  <c r="AF89" i="13"/>
  <c r="OG88" i="13"/>
  <c r="LE88" i="13"/>
  <c r="HU88" i="13"/>
  <c r="EK88" i="13"/>
  <c r="BI88" i="13"/>
  <c r="PJ87" i="13"/>
  <c r="LZ87" i="13"/>
  <c r="IX87" i="13"/>
  <c r="FN87" i="13"/>
  <c r="CD87" i="13"/>
  <c r="B87" i="13"/>
  <c r="GL86" i="13"/>
  <c r="PN85" i="13"/>
  <c r="ML85" i="13"/>
  <c r="JB85" i="13"/>
  <c r="FR85" i="13"/>
  <c r="CX85" i="13"/>
  <c r="AL85" i="13"/>
  <c r="PK84" i="13"/>
  <c r="KB103" i="13"/>
  <c r="B99" i="13"/>
  <c r="BE97" i="13"/>
  <c r="QI95" i="13"/>
  <c r="PR94" i="13"/>
  <c r="KT94" i="13"/>
  <c r="FV94" i="13"/>
  <c r="AX94" i="13"/>
  <c r="NK93" i="13"/>
  <c r="IM93" i="13"/>
  <c r="DO93" i="13"/>
  <c r="QB92" i="13"/>
  <c r="MV92" i="13"/>
  <c r="KJ92" i="13"/>
  <c r="HX92" i="13"/>
  <c r="FL92" i="13"/>
  <c r="CZ92" i="13"/>
  <c r="AN92" i="13"/>
  <c r="PM91" i="13"/>
  <c r="NA91" i="13"/>
  <c r="KO91" i="13"/>
  <c r="IC91" i="13"/>
  <c r="FQ91" i="13"/>
  <c r="DE91" i="13"/>
  <c r="AS91" i="13"/>
  <c r="PR90" i="13"/>
  <c r="NF90" i="13"/>
  <c r="KT90" i="13"/>
  <c r="IH90" i="13"/>
  <c r="FV90" i="13"/>
  <c r="DJ90" i="13"/>
  <c r="AX90" i="13"/>
  <c r="PW89" i="13"/>
  <c r="NK89" i="13"/>
  <c r="KY89" i="13"/>
  <c r="IM89" i="13"/>
  <c r="GA89" i="13"/>
  <c r="DO89" i="13"/>
  <c r="BC89" i="13"/>
  <c r="QB88" i="13"/>
  <c r="NP88" i="13"/>
  <c r="LD88" i="13"/>
  <c r="IR88" i="13"/>
  <c r="GF88" i="13"/>
  <c r="DT88" i="13"/>
  <c r="BH88" i="13"/>
  <c r="QG87" i="13"/>
  <c r="NU87" i="13"/>
  <c r="LI87" i="13"/>
  <c r="IW87" i="13"/>
  <c r="GK87" i="13"/>
  <c r="DY87" i="13"/>
  <c r="BM87" i="13"/>
  <c r="A87" i="13"/>
  <c r="JC86" i="13"/>
  <c r="BS86" i="13"/>
  <c r="OW85" i="13"/>
  <c r="MK85" i="13"/>
  <c r="JY85" i="13"/>
  <c r="HM85" i="13"/>
  <c r="FF85" i="13"/>
  <c r="NV84" i="13"/>
  <c r="LG84" i="13"/>
  <c r="IU84" i="13"/>
  <c r="GI84" i="13"/>
  <c r="DW84" i="13"/>
  <c r="BK84" i="13"/>
  <c r="QJ83" i="13"/>
  <c r="NX83" i="13"/>
  <c r="LL83" i="13"/>
  <c r="IZ83" i="13"/>
  <c r="GN83" i="13"/>
  <c r="EB83" i="13"/>
  <c r="BP83" i="13"/>
  <c r="D83" i="13"/>
  <c r="OC82" i="13"/>
  <c r="LQ82" i="13"/>
  <c r="JE82" i="13"/>
  <c r="GS82" i="13"/>
  <c r="EG82" i="13"/>
  <c r="BU82" i="13"/>
  <c r="I82" i="13"/>
  <c r="OH81" i="13"/>
  <c r="LV81" i="13"/>
  <c r="JJ81" i="13"/>
  <c r="GX81" i="13"/>
  <c r="EL81" i="13"/>
  <c r="BZ81" i="13"/>
  <c r="N81" i="13"/>
  <c r="OM80" i="13"/>
  <c r="MA80" i="13"/>
  <c r="JO80" i="13"/>
  <c r="HC80" i="13"/>
  <c r="EQ80" i="13"/>
  <c r="CE80" i="13"/>
  <c r="S80" i="13"/>
  <c r="OR79" i="13"/>
  <c r="MF79" i="13"/>
  <c r="JT79" i="13"/>
  <c r="HH79" i="13"/>
  <c r="EV79" i="13"/>
  <c r="CJ79" i="13"/>
  <c r="X79" i="13"/>
  <c r="OW78" i="13"/>
  <c r="MK78" i="13"/>
  <c r="JY78" i="13"/>
  <c r="HM78" i="13"/>
  <c r="FA78" i="13"/>
  <c r="CO78" i="13"/>
  <c r="AC78" i="13"/>
  <c r="PB77" i="13"/>
  <c r="MP77" i="13"/>
  <c r="KD77" i="13"/>
  <c r="HR77" i="13"/>
  <c r="FF77" i="13"/>
  <c r="CT77" i="13"/>
  <c r="AH77" i="13"/>
  <c r="PG76" i="13"/>
  <c r="MU76" i="13"/>
  <c r="OI84" i="13"/>
  <c r="LN84" i="13"/>
  <c r="JB84" i="13"/>
  <c r="GP84" i="13"/>
  <c r="ED84" i="13"/>
  <c r="BR84" i="13"/>
  <c r="F84" i="13"/>
  <c r="OE83" i="13"/>
  <c r="LS83" i="13"/>
  <c r="JG83" i="13"/>
  <c r="GU83" i="13"/>
  <c r="EI83" i="13"/>
  <c r="BW83" i="13"/>
  <c r="K83" i="13"/>
  <c r="OJ82" i="13"/>
  <c r="LX82" i="13"/>
  <c r="JL82" i="13"/>
  <c r="GZ82" i="13"/>
  <c r="EN82" i="13"/>
  <c r="CB82" i="13"/>
  <c r="P82" i="13"/>
  <c r="OO81" i="13"/>
  <c r="MC81" i="13"/>
  <c r="JQ81" i="13"/>
  <c r="HE81" i="13"/>
  <c r="ES81" i="13"/>
  <c r="CG81" i="13"/>
  <c r="U81" i="13"/>
  <c r="OT80" i="13"/>
  <c r="MH80" i="13"/>
  <c r="JV80" i="13"/>
  <c r="HJ80" i="13"/>
  <c r="EX80" i="13"/>
  <c r="CL80" i="13"/>
  <c r="Z80" i="13"/>
  <c r="OY79" i="13"/>
  <c r="MM79" i="13"/>
  <c r="KA79" i="13"/>
  <c r="HO79" i="13"/>
  <c r="FC79" i="13"/>
  <c r="CQ79" i="13"/>
  <c r="AE79" i="13"/>
  <c r="PD78" i="13"/>
  <c r="MR78" i="13"/>
  <c r="KF78" i="13"/>
  <c r="HT78" i="13"/>
  <c r="FH78" i="13"/>
  <c r="CV78" i="13"/>
  <c r="AJ78" i="13"/>
  <c r="PI77" i="13"/>
  <c r="MW77" i="13"/>
  <c r="KK77" i="13"/>
  <c r="HY77" i="13"/>
  <c r="FM77" i="13"/>
  <c r="DA77" i="13"/>
  <c r="AO77" i="13"/>
  <c r="PN76" i="13"/>
  <c r="NB76" i="13"/>
  <c r="KP76" i="13"/>
  <c r="ID76" i="13"/>
  <c r="FR76" i="13"/>
  <c r="DF76" i="13"/>
  <c r="AT76" i="13"/>
  <c r="EX85" i="13"/>
  <c r="NS84" i="13"/>
  <c r="LE84" i="13"/>
  <c r="IS84" i="13"/>
  <c r="GG84" i="13"/>
  <c r="DU84" i="13"/>
  <c r="BI84" i="13"/>
  <c r="QH83" i="13"/>
  <c r="NV83" i="13"/>
  <c r="LJ83" i="13"/>
  <c r="IX83" i="13"/>
  <c r="GL83" i="13"/>
  <c r="DZ83" i="13"/>
  <c r="BN83" i="13"/>
  <c r="B83" i="13"/>
  <c r="OA82" i="13"/>
  <c r="LO82" i="13"/>
  <c r="JC82" i="13"/>
  <c r="GQ82" i="13"/>
  <c r="EE82" i="13"/>
  <c r="BS82" i="13"/>
  <c r="G82" i="13"/>
  <c r="OF81" i="13"/>
  <c r="LT81" i="13"/>
  <c r="JH81" i="13"/>
  <c r="GV81" i="13"/>
  <c r="EJ81" i="13"/>
  <c r="BX81" i="13"/>
  <c r="L81" i="13"/>
  <c r="OK80" i="13"/>
  <c r="LY80" i="13"/>
  <c r="JM80" i="13"/>
  <c r="HA80" i="13"/>
  <c r="EO80" i="13"/>
  <c r="CC80" i="13"/>
  <c r="Q80" i="13"/>
  <c r="OP79" i="13"/>
  <c r="MD79" i="13"/>
  <c r="JR79" i="13"/>
  <c r="HF79" i="13"/>
  <c r="ET79" i="13"/>
  <c r="CH79" i="13"/>
  <c r="V79" i="13"/>
  <c r="OU78" i="13"/>
  <c r="MI78" i="13"/>
  <c r="JW78" i="13"/>
  <c r="HK78" i="13"/>
  <c r="EY78" i="13"/>
  <c r="CM78" i="13"/>
  <c r="AA78" i="13"/>
  <c r="OZ77" i="13"/>
  <c r="MN77" i="13"/>
  <c r="KB77" i="13"/>
  <c r="HP77" i="13"/>
  <c r="FD77" i="13"/>
  <c r="CR77" i="13"/>
  <c r="AF77" i="13"/>
  <c r="PE76" i="13"/>
  <c r="MS76" i="13"/>
  <c r="OB84" i="13"/>
  <c r="LL84" i="13"/>
  <c r="IZ84" i="13"/>
  <c r="GN84" i="13"/>
  <c r="EB84" i="13"/>
  <c r="BP84" i="13"/>
  <c r="D84" i="13"/>
  <c r="OC83" i="13"/>
  <c r="LQ83" i="13"/>
  <c r="JE83" i="13"/>
  <c r="GS83" i="13"/>
  <c r="EG83" i="13"/>
  <c r="BU83" i="13"/>
  <c r="I83" i="13"/>
  <c r="OH82" i="13"/>
  <c r="LV82" i="13"/>
  <c r="JJ82" i="13"/>
  <c r="GX82" i="13"/>
  <c r="EL82" i="13"/>
  <c r="BZ82" i="13"/>
  <c r="N82" i="13"/>
  <c r="OM81" i="13"/>
  <c r="MA81" i="13"/>
  <c r="JO81" i="13"/>
  <c r="HC81" i="13"/>
  <c r="EQ81" i="13"/>
  <c r="CE81" i="13"/>
  <c r="S81" i="13"/>
  <c r="OR80" i="13"/>
  <c r="MF80" i="13"/>
  <c r="JT80" i="13"/>
  <c r="HH80" i="13"/>
  <c r="EV80" i="13"/>
  <c r="CJ80" i="13"/>
  <c r="X80" i="13"/>
  <c r="OW79" i="13"/>
  <c r="MK79" i="13"/>
  <c r="JY79" i="13"/>
  <c r="HM79" i="13"/>
  <c r="FA79" i="13"/>
  <c r="CO79" i="13"/>
  <c r="AC79" i="13"/>
  <c r="PB78" i="13"/>
  <c r="MP78" i="13"/>
  <c r="KD78" i="13"/>
  <c r="HR78" i="13"/>
  <c r="FF78" i="13"/>
  <c r="CT78" i="13"/>
  <c r="AH78" i="13"/>
  <c r="PG77" i="13"/>
  <c r="OT84" i="13"/>
  <c r="LS84" i="13"/>
  <c r="JG84" i="13"/>
  <c r="GU84" i="13"/>
  <c r="EI84" i="13"/>
  <c r="BW84" i="13"/>
  <c r="K84" i="13"/>
  <c r="OJ83" i="13"/>
  <c r="LX83" i="13"/>
  <c r="JL83" i="13"/>
  <c r="GZ83" i="13"/>
  <c r="EN83" i="13"/>
  <c r="CB83" i="13"/>
  <c r="P83" i="13"/>
  <c r="OO82" i="13"/>
  <c r="MC82" i="13"/>
  <c r="JQ82" i="13"/>
  <c r="HE82" i="13"/>
  <c r="ES82" i="13"/>
  <c r="CG82" i="13"/>
  <c r="U82" i="13"/>
  <c r="OT81" i="13"/>
  <c r="MH81" i="13"/>
  <c r="JV81" i="13"/>
  <c r="HJ81" i="13"/>
  <c r="EX81" i="13"/>
  <c r="CL81" i="13"/>
  <c r="Z81" i="13"/>
  <c r="OY80" i="13"/>
  <c r="MM80" i="13"/>
  <c r="KA80" i="13"/>
  <c r="HO80" i="13"/>
  <c r="FC80" i="13"/>
  <c r="CQ80" i="13"/>
  <c r="AE80" i="13"/>
  <c r="PD79" i="13"/>
  <c r="MR79" i="13"/>
  <c r="KF79" i="13"/>
  <c r="HT79" i="13"/>
  <c r="FH79" i="13"/>
  <c r="CV79" i="13"/>
  <c r="AJ79" i="13"/>
  <c r="PI78" i="13"/>
  <c r="MW78" i="13"/>
  <c r="KK78" i="13"/>
  <c r="HY78" i="13"/>
  <c r="FM78" i="13"/>
  <c r="DA78" i="13"/>
  <c r="AO78" i="13"/>
  <c r="PN77" i="13"/>
  <c r="NB77" i="13"/>
  <c r="KP77" i="13"/>
  <c r="ID77" i="13"/>
  <c r="FR77" i="13"/>
  <c r="DF77" i="13"/>
  <c r="AT77" i="13"/>
  <c r="PS76" i="13"/>
  <c r="NG76" i="13"/>
  <c r="KU76" i="13"/>
  <c r="II76" i="13"/>
  <c r="FW76" i="13"/>
  <c r="DK76" i="13"/>
  <c r="AY76" i="13"/>
  <c r="PX75" i="13"/>
  <c r="NZ84" i="13"/>
  <c r="LJ84" i="13"/>
  <c r="IX84" i="13"/>
  <c r="GL84" i="13"/>
  <c r="DZ84" i="13"/>
  <c r="BN84" i="13"/>
  <c r="B84" i="13"/>
  <c r="OA83" i="13"/>
  <c r="LO83" i="13"/>
  <c r="JC83" i="13"/>
  <c r="GQ83" i="13"/>
  <c r="EE83" i="13"/>
  <c r="BS83" i="13"/>
  <c r="G83" i="13"/>
  <c r="OF82" i="13"/>
  <c r="LT82" i="13"/>
  <c r="JH82" i="13"/>
  <c r="GV82" i="13"/>
  <c r="EJ82" i="13"/>
  <c r="BX82" i="13"/>
  <c r="L82" i="13"/>
  <c r="OK81" i="13"/>
  <c r="JB94" i="13"/>
  <c r="BP95" i="13"/>
  <c r="QG84" i="13"/>
  <c r="PX84" i="13"/>
  <c r="FG95" i="13"/>
  <c r="PI94" i="13"/>
  <c r="PM84" i="13"/>
  <c r="DZ92" i="13"/>
  <c r="L90" i="13"/>
  <c r="MI87" i="13"/>
  <c r="FG109" i="13"/>
  <c r="AO93" i="13"/>
  <c r="HN91" i="13"/>
  <c r="QF89" i="13"/>
  <c r="HE88" i="13"/>
  <c r="OT86" i="13"/>
  <c r="PC84" i="13"/>
  <c r="AH94" i="13"/>
  <c r="FD92" i="13"/>
  <c r="CW91" i="13"/>
  <c r="AP90" i="13"/>
  <c r="PT88" i="13"/>
  <c r="NM87" i="13"/>
  <c r="AU86" i="13"/>
  <c r="IM84" i="13"/>
  <c r="GF83" i="13"/>
  <c r="DY82" i="13"/>
  <c r="BR81" i="13"/>
  <c r="K80" i="13"/>
  <c r="OO78" i="13"/>
  <c r="MH77" i="13"/>
  <c r="NT84" i="13"/>
  <c r="LK83" i="13"/>
  <c r="JD82" i="13"/>
  <c r="GW81" i="13"/>
  <c r="EP80" i="13"/>
  <c r="CI79" i="13"/>
  <c r="AB78" i="13"/>
  <c r="PF76" i="13"/>
  <c r="NI84" i="13"/>
  <c r="LB83" i="13"/>
  <c r="IU82" i="13"/>
  <c r="GN81" i="13"/>
  <c r="EG80" i="13"/>
  <c r="JJ79" i="13"/>
  <c r="N79" i="13"/>
  <c r="HC78" i="13"/>
  <c r="OR77" i="13"/>
  <c r="EV77" i="13"/>
  <c r="ES85" i="13"/>
  <c r="GF84" i="13"/>
  <c r="NU83" i="13"/>
  <c r="DY83" i="13"/>
  <c r="LN82" i="13"/>
  <c r="BR82" i="13"/>
  <c r="JG81" i="13"/>
  <c r="K81" i="13"/>
  <c r="GZ80" i="13"/>
  <c r="OO79" i="13"/>
  <c r="ES79" i="13"/>
  <c r="MH78" i="13"/>
  <c r="CL78" i="13"/>
  <c r="LK84" i="13"/>
  <c r="BO84" i="13"/>
  <c r="JD83" i="13"/>
  <c r="H83" i="13"/>
  <c r="GW82" i="13"/>
  <c r="OL81" i="13"/>
  <c r="EP81" i="13"/>
  <c r="ME80" i="13"/>
  <c r="CI80" i="13"/>
  <c r="JX79" i="13"/>
  <c r="CN79" i="13"/>
  <c r="PA78" i="13"/>
  <c r="KC78" i="13"/>
  <c r="FE78" i="13"/>
  <c r="AG78" i="13"/>
  <c r="MT77" i="13"/>
  <c r="HV77" i="13"/>
  <c r="CX77" i="13"/>
  <c r="PK76" i="13"/>
  <c r="KM76" i="13"/>
  <c r="FO76" i="13"/>
  <c r="AQ76" i="13"/>
  <c r="NP84" i="13"/>
  <c r="IP84" i="13"/>
  <c r="DR84" i="13"/>
  <c r="QE83" i="13"/>
  <c r="LG83" i="13"/>
  <c r="GI83" i="13"/>
  <c r="BK83" i="13"/>
  <c r="NX82" i="13"/>
  <c r="IZ82" i="13"/>
  <c r="EB82" i="13"/>
  <c r="AB82" i="13"/>
  <c r="NE81" i="13"/>
  <c r="KC81" i="13"/>
  <c r="GS81" i="13"/>
  <c r="DI81" i="13"/>
  <c r="AO81" i="13"/>
  <c r="PN80" i="13"/>
  <c r="NB80" i="13"/>
  <c r="KP80" i="13"/>
  <c r="ID80" i="13"/>
  <c r="FR80" i="13"/>
  <c r="DF80" i="13"/>
  <c r="AT80" i="13"/>
  <c r="PS79" i="13"/>
  <c r="NG79" i="13"/>
  <c r="KU79" i="13"/>
  <c r="II79" i="13"/>
  <c r="FW79" i="13"/>
  <c r="DK79" i="13"/>
  <c r="AY79" i="13"/>
  <c r="PX78" i="13"/>
  <c r="NL78" i="13"/>
  <c r="KZ78" i="13"/>
  <c r="IN78" i="13"/>
  <c r="GB78" i="13"/>
  <c r="PO84" i="13"/>
  <c r="LY84" i="13"/>
  <c r="JM84" i="13"/>
  <c r="HA84" i="13"/>
  <c r="EO84" i="13"/>
  <c r="CC84" i="13"/>
  <c r="Q84" i="13"/>
  <c r="OP83" i="13"/>
  <c r="MD83" i="13"/>
  <c r="JR83" i="13"/>
  <c r="HF83" i="13"/>
  <c r="ET83" i="13"/>
  <c r="CH83" i="13"/>
  <c r="V83" i="13"/>
  <c r="OU82" i="13"/>
  <c r="MI82" i="13"/>
  <c r="JW82" i="13"/>
  <c r="HK82" i="13"/>
  <c r="EY82" i="13"/>
  <c r="CM82" i="13"/>
  <c r="AA82" i="13"/>
  <c r="OZ81" i="13"/>
  <c r="MN81" i="13"/>
  <c r="KB81" i="13"/>
  <c r="HP81" i="13"/>
  <c r="FD81" i="13"/>
  <c r="CR81" i="13"/>
  <c r="AF81" i="13"/>
  <c r="PE80" i="13"/>
  <c r="MS80" i="13"/>
  <c r="KG80" i="13"/>
  <c r="HU80" i="13"/>
  <c r="FI80" i="13"/>
  <c r="CW80" i="13"/>
  <c r="AK80" i="13"/>
  <c r="PJ79" i="13"/>
  <c r="MX79" i="13"/>
  <c r="KL79" i="13"/>
  <c r="HZ79" i="13"/>
  <c r="FN79" i="13"/>
  <c r="DB79" i="13"/>
  <c r="AP79" i="13"/>
  <c r="PO78" i="13"/>
  <c r="NC78" i="13"/>
  <c r="KQ78" i="13"/>
  <c r="IE78" i="13"/>
  <c r="FS78" i="13"/>
  <c r="BD84" i="13"/>
  <c r="QH82" i="13"/>
  <c r="OA81" i="13"/>
  <c r="LT80" i="13"/>
  <c r="JM79" i="13"/>
  <c r="HF78" i="13"/>
  <c r="H78" i="13"/>
  <c r="LK77" i="13"/>
  <c r="GM77" i="13"/>
  <c r="BO77" i="13"/>
  <c r="OB76" i="13"/>
  <c r="KG76" i="13"/>
  <c r="GZ76" i="13"/>
  <c r="DR76" i="13"/>
  <c r="AK76" i="13"/>
  <c r="OW75" i="13"/>
  <c r="MK75" i="13"/>
  <c r="JY75" i="13"/>
  <c r="HM75" i="13"/>
  <c r="FA75" i="13"/>
  <c r="CO75" i="13"/>
  <c r="AC75" i="13"/>
  <c r="PB74" i="13"/>
  <c r="MP74" i="13"/>
  <c r="KD74" i="13"/>
  <c r="HR74" i="13"/>
  <c r="FF74" i="13"/>
  <c r="CT74" i="13"/>
  <c r="AH74" i="13"/>
  <c r="PG73" i="13"/>
  <c r="MU73" i="13"/>
  <c r="KI73" i="13"/>
  <c r="HW73" i="13"/>
  <c r="FK73" i="13"/>
  <c r="CY73" i="13"/>
  <c r="AM73" i="13"/>
  <c r="PL72" i="13"/>
  <c r="MZ72" i="13"/>
  <c r="KN72" i="13"/>
  <c r="IB72" i="13"/>
  <c r="FP72" i="13"/>
  <c r="DD72" i="13"/>
  <c r="AR72" i="13"/>
  <c r="OB71" i="13"/>
  <c r="GR71" i="13"/>
  <c r="H71" i="13"/>
  <c r="OB70" i="13"/>
  <c r="LP70" i="13"/>
  <c r="JD70" i="13"/>
  <c r="GR70" i="13"/>
  <c r="EF70" i="13"/>
  <c r="BT70" i="13"/>
  <c r="H70" i="13"/>
  <c r="OG69" i="13"/>
  <c r="LU69" i="13"/>
  <c r="JI69" i="13"/>
  <c r="GW69" i="13"/>
  <c r="EK69" i="13"/>
  <c r="BY69" i="13"/>
  <c r="M69" i="13"/>
  <c r="OL68" i="13"/>
  <c r="LZ68" i="13"/>
  <c r="JN68" i="13"/>
  <c r="HB68" i="13"/>
  <c r="PU83" i="13"/>
  <c r="NN82" i="13"/>
  <c r="LG81" i="13"/>
  <c r="IZ80" i="13"/>
  <c r="GS79" i="13"/>
  <c r="FB78" i="13"/>
  <c r="PU77" i="13"/>
  <c r="KQ77" i="13"/>
  <c r="FS77" i="13"/>
  <c r="AU77" i="13"/>
  <c r="NH76" i="13"/>
  <c r="JU76" i="13"/>
  <c r="GN76" i="13"/>
  <c r="DG76" i="13"/>
  <c r="Y76" i="13"/>
  <c r="ON75" i="13"/>
  <c r="MB75" i="13"/>
  <c r="JP75" i="13"/>
  <c r="HD75" i="13"/>
  <c r="ER75" i="13"/>
  <c r="CF75" i="13"/>
  <c r="T75" i="13"/>
  <c r="OS74" i="13"/>
  <c r="MG74" i="13"/>
  <c r="JU74" i="13"/>
  <c r="HI74" i="13"/>
  <c r="EW74" i="13"/>
  <c r="CK74" i="13"/>
  <c r="Y74" i="13"/>
  <c r="OX73" i="13"/>
  <c r="ML73" i="13"/>
  <c r="JZ73" i="13"/>
  <c r="HN73" i="13"/>
  <c r="FB73" i="13"/>
  <c r="CP73" i="13"/>
  <c r="AD73" i="13"/>
  <c r="PC72" i="13"/>
  <c r="MQ72" i="13"/>
  <c r="KE72" i="13"/>
  <c r="HS72" i="13"/>
  <c r="FG72" i="13"/>
  <c r="CU72" i="13"/>
  <c r="AI72" i="13"/>
  <c r="NA71" i="13"/>
  <c r="HX84" i="13"/>
  <c r="FQ83" i="13"/>
  <c r="DJ82" i="13"/>
  <c r="BC81" i="13"/>
  <c r="QG79" i="13"/>
  <c r="NZ78" i="13"/>
  <c r="BR78" i="13"/>
  <c r="NA77" i="13"/>
  <c r="IC77" i="13"/>
  <c r="DE77" i="13"/>
  <c r="PR76" i="13"/>
  <c r="LJ76" i="13"/>
  <c r="IC76" i="13"/>
  <c r="EV76" i="13"/>
  <c r="BN76" i="13"/>
  <c r="PS75" i="13"/>
  <c r="NG75" i="13"/>
  <c r="KU75" i="13"/>
  <c r="II75" i="13"/>
  <c r="FW75" i="13"/>
  <c r="DK75" i="13"/>
  <c r="AY75" i="13"/>
  <c r="PX74" i="13"/>
  <c r="NL74" i="13"/>
  <c r="KZ74" i="13"/>
  <c r="IN74" i="13"/>
  <c r="GB74" i="13"/>
  <c r="DP74" i="13"/>
  <c r="BD74" i="13"/>
  <c r="QC73" i="13"/>
  <c r="NQ73" i="13"/>
  <c r="LE73" i="13"/>
  <c r="IS73" i="13"/>
  <c r="GG73" i="13"/>
  <c r="DU73" i="13"/>
  <c r="BI73" i="13"/>
  <c r="QH72" i="13"/>
  <c r="NV72" i="13"/>
  <c r="LJ72" i="13"/>
  <c r="IX72" i="13"/>
  <c r="GL72" i="13"/>
  <c r="DZ72" i="13"/>
  <c r="BN72" i="13"/>
  <c r="B72" i="13"/>
  <c r="JF71" i="13"/>
  <c r="BV71" i="13"/>
  <c r="OX70" i="13"/>
  <c r="ML70" i="13"/>
  <c r="FD84" i="13"/>
  <c r="CW83" i="13"/>
  <c r="AP82" i="13"/>
  <c r="PT80" i="13"/>
  <c r="NM79" i="13"/>
  <c r="LF78" i="13"/>
  <c r="AT78" i="13"/>
  <c r="MJ77" i="13"/>
  <c r="HL77" i="13"/>
  <c r="CN77" i="13"/>
  <c r="PA76" i="13"/>
  <c r="KY76" i="13"/>
  <c r="HQ76" i="13"/>
  <c r="EJ76" i="13"/>
  <c r="BC76" i="13"/>
  <c r="PJ75" i="13"/>
  <c r="MX75" i="13"/>
  <c r="KL75" i="13"/>
  <c r="HZ75" i="13"/>
  <c r="FN75" i="13"/>
  <c r="DB75" i="13"/>
  <c r="AP75" i="13"/>
  <c r="PO74" i="13"/>
  <c r="NC74" i="13"/>
  <c r="KQ74" i="13"/>
  <c r="IE74" i="13"/>
  <c r="FS74" i="13"/>
  <c r="DG74" i="13"/>
  <c r="AU74" i="13"/>
  <c r="PT73" i="13"/>
  <c r="NH73" i="13"/>
  <c r="KV73" i="13"/>
  <c r="IJ73" i="13"/>
  <c r="FX73" i="13"/>
  <c r="DL73" i="13"/>
  <c r="AZ73" i="13"/>
  <c r="PY72" i="13"/>
  <c r="NM72" i="13"/>
  <c r="LA72" i="13"/>
  <c r="IO72" i="13"/>
  <c r="GC72" i="13"/>
  <c r="DQ72" i="13"/>
  <c r="BE72" i="13"/>
  <c r="PO71" i="13"/>
  <c r="IE71" i="13"/>
  <c r="AU71" i="13"/>
  <c r="OO70" i="13"/>
  <c r="MC70" i="13"/>
  <c r="JQ70" i="13"/>
  <c r="HE70" i="13"/>
  <c r="ES70" i="13"/>
  <c r="CG70" i="13"/>
  <c r="U70" i="13"/>
  <c r="OT69" i="13"/>
  <c r="MH69" i="13"/>
  <c r="JV69" i="13"/>
  <c r="HJ69" i="13"/>
  <c r="EX69" i="13"/>
  <c r="CL69" i="13"/>
  <c r="Z69" i="13"/>
  <c r="OY68" i="13"/>
  <c r="MM68" i="13"/>
  <c r="KA68" i="13"/>
  <c r="HO68" i="13"/>
  <c r="CJ84" i="13"/>
  <c r="AC83" i="13"/>
  <c r="PG81" i="13"/>
  <c r="MZ80" i="13"/>
  <c r="KS79" i="13"/>
  <c r="IL78" i="13"/>
  <c r="V78" i="13"/>
  <c r="LS77" i="13"/>
  <c r="GU77" i="13"/>
  <c r="BW77" i="13"/>
  <c r="OJ76" i="13"/>
  <c r="KL76" i="13"/>
  <c r="HE76" i="13"/>
  <c r="DX76" i="13"/>
  <c r="AP76" i="13"/>
  <c r="PA75" i="13"/>
  <c r="MO75" i="13"/>
  <c r="KC75" i="13"/>
  <c r="HQ75" i="13"/>
  <c r="FE75" i="13"/>
  <c r="CS75" i="13"/>
  <c r="AG75" i="13"/>
  <c r="PF74" i="13"/>
  <c r="MT74" i="13"/>
  <c r="KH74" i="13"/>
  <c r="HV74" i="13"/>
  <c r="FJ74" i="13"/>
  <c r="CX74" i="13"/>
  <c r="AL74" i="13"/>
  <c r="PK73" i="13"/>
  <c r="MY73" i="13"/>
  <c r="KM73" i="13"/>
  <c r="IA73" i="13"/>
  <c r="FO73" i="13"/>
  <c r="DC73" i="13"/>
  <c r="AQ73" i="13"/>
  <c r="PP72" i="13"/>
  <c r="ND72" i="13"/>
  <c r="KR72" i="13"/>
  <c r="IF72" i="13"/>
  <c r="FT72" i="13"/>
  <c r="DH72" i="13"/>
  <c r="AV72" i="13"/>
  <c r="ON71" i="13"/>
  <c r="HD71" i="13"/>
  <c r="T71" i="13"/>
  <c r="OF70" i="13"/>
  <c r="LT70" i="13"/>
  <c r="JH70" i="13"/>
  <c r="GV70" i="13"/>
  <c r="EJ70" i="13"/>
  <c r="LG97" i="13"/>
  <c r="DI94" i="13"/>
  <c r="CR94" i="13"/>
  <c r="PQ93" i="13"/>
  <c r="NX92" i="13"/>
  <c r="MQ92" i="13"/>
  <c r="JS97" i="13"/>
  <c r="B92" i="13"/>
  <c r="LY89" i="13"/>
  <c r="HK87" i="13"/>
  <c r="ED98" i="13"/>
  <c r="NE92" i="13"/>
  <c r="ED91" i="13"/>
  <c r="MV89" i="13"/>
  <c r="EC88" i="13"/>
  <c r="EP86" i="13"/>
  <c r="IZ102" i="13"/>
  <c r="MU93" i="13"/>
  <c r="CR92" i="13"/>
  <c r="AK91" i="13"/>
  <c r="PO89" i="13"/>
  <c r="NH88" i="13"/>
  <c r="LA87" i="13"/>
  <c r="OO85" i="13"/>
  <c r="GA84" i="13"/>
  <c r="DT83" i="13"/>
  <c r="BM82" i="13"/>
  <c r="F81" i="13"/>
  <c r="OJ79" i="13"/>
  <c r="MC78" i="13"/>
  <c r="JV77" i="13"/>
  <c r="LF84" i="13"/>
  <c r="IY83" i="13"/>
  <c r="GR82" i="13"/>
  <c r="EK81" i="13"/>
  <c r="CD80" i="13"/>
  <c r="W79" i="13"/>
  <c r="PA77" i="13"/>
  <c r="MT76" i="13"/>
  <c r="KW84" i="13"/>
  <c r="IP83" i="13"/>
  <c r="GI82" i="13"/>
  <c r="EB81" i="13"/>
  <c r="BU80" i="13"/>
  <c r="HV79" i="13"/>
  <c r="PK78" i="13"/>
  <c r="FO78" i="13"/>
  <c r="ND77" i="13"/>
  <c r="DH77" i="13"/>
  <c r="PZ84" i="13"/>
  <c r="ER84" i="13"/>
  <c r="MG83" i="13"/>
  <c r="CK83" i="13"/>
  <c r="JZ82" i="13"/>
  <c r="AD82" i="13"/>
  <c r="HS81" i="13"/>
  <c r="PH80" i="13"/>
  <c r="FL80" i="13"/>
  <c r="NA79" i="13"/>
  <c r="DE79" i="13"/>
  <c r="KT78" i="13"/>
  <c r="AX78" i="13"/>
  <c r="JW84" i="13"/>
  <c r="AA84" i="13"/>
  <c r="HP83" i="13"/>
  <c r="PE82" i="13"/>
  <c r="FI82" i="13"/>
  <c r="MX81" i="13"/>
  <c r="DB81" i="13"/>
  <c r="KQ80" i="13"/>
  <c r="AU80" i="13"/>
  <c r="IJ79" i="13"/>
  <c r="CF79" i="13"/>
  <c r="OS78" i="13"/>
  <c r="JU78" i="13"/>
  <c r="EW78" i="13"/>
  <c r="Y78" i="13"/>
  <c r="ML77" i="13"/>
  <c r="HN77" i="13"/>
  <c r="CP77" i="13"/>
  <c r="PC76" i="13"/>
  <c r="KE76" i="13"/>
  <c r="FG76" i="13"/>
  <c r="AI76" i="13"/>
  <c r="NF84" i="13"/>
  <c r="IH84" i="13"/>
  <c r="DJ84" i="13"/>
  <c r="PW83" i="13"/>
  <c r="KY83" i="13"/>
  <c r="GA83" i="13"/>
  <c r="BC83" i="13"/>
  <c r="NP82" i="13"/>
  <c r="IR82" i="13"/>
  <c r="DT82" i="13"/>
  <c r="D82" i="13"/>
  <c r="MW81" i="13"/>
  <c r="JM81" i="13"/>
  <c r="GK81" i="13"/>
  <c r="DA81" i="13"/>
  <c r="AG81" i="13"/>
  <c r="PF80" i="13"/>
  <c r="MT80" i="13"/>
  <c r="KH80" i="13"/>
  <c r="HV80" i="13"/>
  <c r="FJ80" i="13"/>
  <c r="CX80" i="13"/>
  <c r="AL80" i="13"/>
  <c r="PK79" i="13"/>
  <c r="MY79" i="13"/>
  <c r="KM79" i="13"/>
  <c r="IA79" i="13"/>
  <c r="FO79" i="13"/>
  <c r="DC79" i="13"/>
  <c r="AQ79" i="13"/>
  <c r="PP78" i="13"/>
  <c r="ND78" i="13"/>
  <c r="KR78" i="13"/>
  <c r="IF78" i="13"/>
  <c r="FT78" i="13"/>
  <c r="OQ84" i="13"/>
  <c r="LQ84" i="13"/>
  <c r="JE84" i="13"/>
  <c r="GS84" i="13"/>
  <c r="EG84" i="13"/>
  <c r="BU84" i="13"/>
  <c r="I84" i="13"/>
  <c r="OH83" i="13"/>
  <c r="LV83" i="13"/>
  <c r="JJ83" i="13"/>
  <c r="GX83" i="13"/>
  <c r="EL83" i="13"/>
  <c r="BZ83" i="13"/>
  <c r="N83" i="13"/>
  <c r="OM82" i="13"/>
  <c r="MA82" i="13"/>
  <c r="JO82" i="13"/>
  <c r="HC82" i="13"/>
  <c r="EQ82" i="13"/>
  <c r="CE82" i="13"/>
  <c r="S82" i="13"/>
  <c r="OR81" i="13"/>
  <c r="MF81" i="13"/>
  <c r="JT81" i="13"/>
  <c r="HH81" i="13"/>
  <c r="EV81" i="13"/>
  <c r="CJ81" i="13"/>
  <c r="X81" i="13"/>
  <c r="OW80" i="13"/>
  <c r="MK80" i="13"/>
  <c r="JY80" i="13"/>
  <c r="HM80" i="13"/>
  <c r="FA80" i="13"/>
  <c r="CO80" i="13"/>
  <c r="AC80" i="13"/>
  <c r="PB79" i="13"/>
  <c r="MP79" i="13"/>
  <c r="KD79" i="13"/>
  <c r="HR79" i="13"/>
  <c r="FF79" i="13"/>
  <c r="CT79" i="13"/>
  <c r="AH79" i="13"/>
  <c r="PG78" i="13"/>
  <c r="MU78" i="13"/>
  <c r="KI78" i="13"/>
  <c r="HW78" i="13"/>
  <c r="FK78" i="13"/>
  <c r="QC83" i="13"/>
  <c r="NV82" i="13"/>
  <c r="LO81" i="13"/>
  <c r="JH80" i="13"/>
  <c r="HA79" i="13"/>
  <c r="FC78" i="13"/>
  <c r="QA77" i="13"/>
  <c r="KU77" i="13"/>
  <c r="FW77" i="13"/>
  <c r="AY77" i="13"/>
  <c r="NL76" i="13"/>
  <c r="JV76" i="13"/>
  <c r="GO76" i="13"/>
  <c r="DH76" i="13"/>
  <c r="Z76" i="13"/>
  <c r="OO75" i="13"/>
  <c r="MC75" i="13"/>
  <c r="JQ75" i="13"/>
  <c r="HE75" i="13"/>
  <c r="ES75" i="13"/>
  <c r="CG75" i="13"/>
  <c r="U75" i="13"/>
  <c r="OT74" i="13"/>
  <c r="MH74" i="13"/>
  <c r="JV74" i="13"/>
  <c r="HJ74" i="13"/>
  <c r="EX74" i="13"/>
  <c r="CL74" i="13"/>
  <c r="Z74" i="13"/>
  <c r="OY73" i="13"/>
  <c r="MM73" i="13"/>
  <c r="KA73" i="13"/>
  <c r="HO73" i="13"/>
  <c r="FC73" i="13"/>
  <c r="CQ73" i="13"/>
  <c r="AE73" i="13"/>
  <c r="PD72" i="13"/>
  <c r="MR72" i="13"/>
  <c r="KF72" i="13"/>
  <c r="HT72" i="13"/>
  <c r="FH72" i="13"/>
  <c r="CV72" i="13"/>
  <c r="AJ72" i="13"/>
  <c r="ND71" i="13"/>
  <c r="FT71" i="13"/>
  <c r="QF70" i="13"/>
  <c r="NT70" i="13"/>
  <c r="LH70" i="13"/>
  <c r="IV70" i="13"/>
  <c r="GJ70" i="13"/>
  <c r="DX70" i="13"/>
  <c r="BL70" i="13"/>
  <c r="QK69" i="13"/>
  <c r="NY69" i="13"/>
  <c r="LM69" i="13"/>
  <c r="JA69" i="13"/>
  <c r="GO69" i="13"/>
  <c r="EC69" i="13"/>
  <c r="BQ69" i="13"/>
  <c r="E69" i="13"/>
  <c r="OD68" i="13"/>
  <c r="LR68" i="13"/>
  <c r="JF68" i="13"/>
  <c r="CW85" i="13"/>
  <c r="NI83" i="13"/>
  <c r="LB82" i="13"/>
  <c r="IU81" i="13"/>
  <c r="GN80" i="13"/>
  <c r="EG79" i="13"/>
  <c r="EE78" i="13"/>
  <c r="PC77" i="13"/>
  <c r="KA77" i="13"/>
  <c r="FC77" i="13"/>
  <c r="AE77" i="13"/>
  <c r="MR76" i="13"/>
  <c r="JK76" i="13"/>
  <c r="GC76" i="13"/>
  <c r="CV76" i="13"/>
  <c r="O76" i="13"/>
  <c r="OF75" i="13"/>
  <c r="LT75" i="13"/>
  <c r="JH75" i="13"/>
  <c r="GV75" i="13"/>
  <c r="EJ75" i="13"/>
  <c r="BX75" i="13"/>
  <c r="L75" i="13"/>
  <c r="OK74" i="13"/>
  <c r="LY74" i="13"/>
  <c r="JM74" i="13"/>
  <c r="HA74" i="13"/>
  <c r="EO74" i="13"/>
  <c r="CC74" i="13"/>
  <c r="Q74" i="13"/>
  <c r="OP73" i="13"/>
  <c r="MD73" i="13"/>
  <c r="JR73" i="13"/>
  <c r="HF73" i="13"/>
  <c r="ET73" i="13"/>
  <c r="CH73" i="13"/>
  <c r="V73" i="13"/>
  <c r="OU72" i="13"/>
  <c r="MI72" i="13"/>
  <c r="JW72" i="13"/>
  <c r="HK72" i="13"/>
  <c r="EY72" i="13"/>
  <c r="CM72" i="13"/>
  <c r="AA72" i="13"/>
  <c r="MC71" i="13"/>
  <c r="FL84" i="13"/>
  <c r="DE83" i="13"/>
  <c r="AX82" i="13"/>
  <c r="QB80" i="13"/>
  <c r="NU79" i="13"/>
  <c r="LN78" i="13"/>
  <c r="AU78" i="13"/>
  <c r="MK77" i="13"/>
  <c r="HM77" i="13"/>
  <c r="CO77" i="13"/>
  <c r="PB76" i="13"/>
  <c r="KZ76" i="13"/>
  <c r="HR76" i="13"/>
  <c r="EK76" i="13"/>
  <c r="BD76" i="13"/>
  <c r="PK75" i="13"/>
  <c r="MY75" i="13"/>
  <c r="KM75" i="13"/>
  <c r="IA75" i="13"/>
  <c r="FO75" i="13"/>
  <c r="DC75" i="13"/>
  <c r="AQ75" i="13"/>
  <c r="PP74" i="13"/>
  <c r="ND74" i="13"/>
  <c r="KR74" i="13"/>
  <c r="IF74" i="13"/>
  <c r="FT74" i="13"/>
  <c r="DH74" i="13"/>
  <c r="AV74" i="13"/>
  <c r="PU73" i="13"/>
  <c r="NI73" i="13"/>
  <c r="KW73" i="13"/>
  <c r="IK73" i="13"/>
  <c r="FY73" i="13"/>
  <c r="DM73" i="13"/>
  <c r="BA73" i="13"/>
  <c r="PZ72" i="13"/>
  <c r="NN72" i="13"/>
  <c r="LB72" i="13"/>
  <c r="IP72" i="13"/>
  <c r="GD72" i="13"/>
  <c r="DR72" i="13"/>
  <c r="BF72" i="13"/>
  <c r="PR71" i="13"/>
  <c r="IH71" i="13"/>
  <c r="AX71" i="13"/>
  <c r="OP70" i="13"/>
  <c r="MD70" i="13"/>
  <c r="CR84" i="13"/>
  <c r="AK83" i="13"/>
  <c r="PO81" i="13"/>
  <c r="NH80" i="13"/>
  <c r="LA79" i="13"/>
  <c r="IT78" i="13"/>
  <c r="W78" i="13"/>
  <c r="LT77" i="13"/>
  <c r="GV77" i="13"/>
  <c r="BX77" i="13"/>
  <c r="OK76" i="13"/>
  <c r="KN76" i="13"/>
  <c r="HG76" i="13"/>
  <c r="DY76" i="13"/>
  <c r="AR76" i="13"/>
  <c r="PB75" i="13"/>
  <c r="MP75" i="13"/>
  <c r="KD75" i="13"/>
  <c r="HR75" i="13"/>
  <c r="FF75" i="13"/>
  <c r="CT75" i="13"/>
  <c r="AH75" i="13"/>
  <c r="PG74" i="13"/>
  <c r="MU74" i="13"/>
  <c r="KI74" i="13"/>
  <c r="HW74" i="13"/>
  <c r="FK74" i="13"/>
  <c r="CY74" i="13"/>
  <c r="AM74" i="13"/>
  <c r="PL73" i="13"/>
  <c r="MZ73" i="13"/>
  <c r="KN73" i="13"/>
  <c r="IB73" i="13"/>
  <c r="FP73" i="13"/>
  <c r="DD73" i="13"/>
  <c r="AR73" i="13"/>
  <c r="PQ72" i="13"/>
  <c r="PQ96" i="13"/>
  <c r="GQ92" i="13"/>
  <c r="GH92" i="13"/>
  <c r="EC92" i="13"/>
  <c r="LQ91" i="13"/>
  <c r="KJ91" i="13"/>
  <c r="EQ95" i="13"/>
  <c r="LO91" i="13"/>
  <c r="HA89" i="13"/>
  <c r="CM87" i="13"/>
  <c r="GP96" i="13"/>
  <c r="JU92" i="13"/>
  <c r="BB91" i="13"/>
  <c r="JL89" i="13"/>
  <c r="AS88" i="13"/>
  <c r="PF85" i="13"/>
  <c r="JV98" i="13"/>
  <c r="HW93" i="13"/>
  <c r="AF92" i="13"/>
  <c r="PJ90" i="13"/>
  <c r="NC89" i="13"/>
  <c r="KV88" i="13"/>
  <c r="IO87" i="13"/>
  <c r="MC85" i="13"/>
  <c r="DO84" i="13"/>
  <c r="BH83" i="13"/>
  <c r="A82" i="13"/>
  <c r="OE80" i="13"/>
  <c r="LX79" i="13"/>
  <c r="JQ78" i="13"/>
  <c r="HJ77" i="13"/>
  <c r="IT84" i="13"/>
  <c r="GM83" i="13"/>
  <c r="EF82" i="13"/>
  <c r="BY81" i="13"/>
  <c r="R80" i="13"/>
  <c r="OV78" i="13"/>
  <c r="MO77" i="13"/>
  <c r="KH76" i="13"/>
  <c r="IK84" i="13"/>
  <c r="GD83" i="13"/>
  <c r="DW82" i="13"/>
  <c r="BP81" i="13"/>
  <c r="I80" i="13"/>
  <c r="GX79" i="13"/>
  <c r="OM78" i="13"/>
  <c r="EQ78" i="13"/>
  <c r="MF77" i="13"/>
  <c r="CJ77" i="13"/>
  <c r="NR84" i="13"/>
  <c r="DT84" i="13"/>
  <c r="LI83" i="13"/>
  <c r="BM83" i="13"/>
  <c r="JB82" i="13"/>
  <c r="F82" i="13"/>
  <c r="GU81" i="13"/>
  <c r="OJ80" i="13"/>
  <c r="EN80" i="13"/>
  <c r="MC79" i="13"/>
  <c r="CG79" i="13"/>
  <c r="JV78" i="13"/>
  <c r="Z78" i="13"/>
  <c r="IY84" i="13"/>
  <c r="C84" i="13"/>
  <c r="GR83" i="13"/>
  <c r="OG82" i="13"/>
  <c r="EK82" i="13"/>
  <c r="LZ81" i="13"/>
  <c r="CD81" i="13"/>
  <c r="JS80" i="13"/>
  <c r="W80" i="13"/>
  <c r="HL79" i="13"/>
  <c r="BH79" i="13"/>
  <c r="NU78" i="13"/>
  <c r="IW78" i="13"/>
  <c r="DY78" i="13"/>
  <c r="A78" i="13"/>
  <c r="LN77" i="13"/>
  <c r="GP77" i="13"/>
  <c r="BR77" i="13"/>
  <c r="OE76" i="13"/>
  <c r="JG76" i="13"/>
  <c r="EI76" i="13"/>
  <c r="K76" i="13"/>
  <c r="MH84" i="13"/>
  <c r="HJ84" i="13"/>
  <c r="CL84" i="13"/>
  <c r="OY83" i="13"/>
  <c r="KA83" i="13"/>
  <c r="FC83" i="13"/>
  <c r="AE83" i="13"/>
  <c r="MR82" i="13"/>
  <c r="HT82" i="13"/>
  <c r="CV82" i="13"/>
  <c r="QG81" i="13"/>
  <c r="MO81" i="13"/>
  <c r="JE81" i="13"/>
  <c r="FU81" i="13"/>
  <c r="CS81" i="13"/>
  <c r="Y81" i="13"/>
  <c r="OX80" i="13"/>
  <c r="ML80" i="13"/>
  <c r="JZ80" i="13"/>
  <c r="HN80" i="13"/>
  <c r="FB80" i="13"/>
  <c r="CP80" i="13"/>
  <c r="AD80" i="13"/>
  <c r="PC79" i="13"/>
  <c r="MQ79" i="13"/>
  <c r="KE79" i="13"/>
  <c r="HS79" i="13"/>
  <c r="FG79" i="13"/>
  <c r="CU79" i="13"/>
  <c r="AI79" i="13"/>
  <c r="PH78" i="13"/>
  <c r="MV78" i="13"/>
  <c r="KJ78" i="13"/>
  <c r="HX78" i="13"/>
  <c r="FL78" i="13"/>
  <c r="NY84" i="13"/>
  <c r="LI84" i="13"/>
  <c r="IW84" i="13"/>
  <c r="GK84" i="13"/>
  <c r="DY84" i="13"/>
  <c r="BM84" i="13"/>
  <c r="A84" i="13"/>
  <c r="NZ83" i="13"/>
  <c r="LN83" i="13"/>
  <c r="JB83" i="13"/>
  <c r="GP83" i="13"/>
  <c r="ED83" i="13"/>
  <c r="BR83" i="13"/>
  <c r="F83" i="13"/>
  <c r="OE82" i="13"/>
  <c r="LS82" i="13"/>
  <c r="JG82" i="13"/>
  <c r="GU82" i="13"/>
  <c r="EI82" i="13"/>
  <c r="BW82" i="13"/>
  <c r="K82" i="13"/>
  <c r="OJ81" i="13"/>
  <c r="LX81" i="13"/>
  <c r="JL81" i="13"/>
  <c r="GZ81" i="13"/>
  <c r="EN81" i="13"/>
  <c r="CB81" i="13"/>
  <c r="P81" i="13"/>
  <c r="OO80" i="13"/>
  <c r="MC80" i="13"/>
  <c r="JQ80" i="13"/>
  <c r="HE80" i="13"/>
  <c r="ES80" i="13"/>
  <c r="CG80" i="13"/>
  <c r="U80" i="13"/>
  <c r="OT79" i="13"/>
  <c r="MH79" i="13"/>
  <c r="JV79" i="13"/>
  <c r="HJ79" i="13"/>
  <c r="EX79" i="13"/>
  <c r="CL79" i="13"/>
  <c r="Z79" i="13"/>
  <c r="OY78" i="13"/>
  <c r="MM78" i="13"/>
  <c r="KA78" i="13"/>
  <c r="HO78" i="13"/>
  <c r="EC85" i="13"/>
  <c r="NQ83" i="13"/>
  <c r="LJ82" i="13"/>
  <c r="JC81" i="13"/>
  <c r="GV80" i="13"/>
  <c r="EO79" i="13"/>
  <c r="EF78" i="13"/>
  <c r="PD77" i="13"/>
  <c r="KE77" i="13"/>
  <c r="FG77" i="13"/>
  <c r="AI77" i="13"/>
  <c r="MV76" i="13"/>
  <c r="JL76" i="13"/>
  <c r="GD76" i="13"/>
  <c r="CW76" i="13"/>
  <c r="P76" i="13"/>
  <c r="OG75" i="13"/>
  <c r="LU75" i="13"/>
  <c r="JI75" i="13"/>
  <c r="GW75" i="13"/>
  <c r="EK75" i="13"/>
  <c r="BY75" i="13"/>
  <c r="M75" i="13"/>
  <c r="OL74" i="13"/>
  <c r="LZ74" i="13"/>
  <c r="JN74" i="13"/>
  <c r="HB74" i="13"/>
  <c r="EP74" i="13"/>
  <c r="CD74" i="13"/>
  <c r="R74" i="13"/>
  <c r="OQ73" i="13"/>
  <c r="ME73" i="13"/>
  <c r="JS73" i="13"/>
  <c r="HG73" i="13"/>
  <c r="EU73" i="13"/>
  <c r="CI73" i="13"/>
  <c r="W73" i="13"/>
  <c r="OV72" i="13"/>
  <c r="MJ72" i="13"/>
  <c r="JX72" i="13"/>
  <c r="HL72" i="13"/>
  <c r="EZ72" i="13"/>
  <c r="CN72" i="13"/>
  <c r="AB72" i="13"/>
  <c r="MF71" i="13"/>
  <c r="EV71" i="13"/>
  <c r="PX70" i="13"/>
  <c r="NL70" i="13"/>
  <c r="KZ70" i="13"/>
  <c r="IN70" i="13"/>
  <c r="GB70" i="13"/>
  <c r="DP70" i="13"/>
  <c r="BD70" i="13"/>
  <c r="QC69" i="13"/>
  <c r="NQ69" i="13"/>
  <c r="LE69" i="13"/>
  <c r="IS69" i="13"/>
  <c r="GG69" i="13"/>
  <c r="DU69" i="13"/>
  <c r="BI69" i="13"/>
  <c r="QH68" i="13"/>
  <c r="NV68" i="13"/>
  <c r="LJ68" i="13"/>
  <c r="IX68" i="13"/>
  <c r="ND84" i="13"/>
  <c r="KW83" i="13"/>
  <c r="IP82" i="13"/>
  <c r="GI81" i="13"/>
  <c r="EB80" i="13"/>
  <c r="BU79" i="13"/>
  <c r="DH78" i="13"/>
  <c r="OI77" i="13"/>
  <c r="JK77" i="13"/>
  <c r="EM77" i="13"/>
  <c r="O77" i="13"/>
  <c r="MG76" i="13"/>
  <c r="IZ76" i="13"/>
  <c r="FS76" i="13"/>
  <c r="CK76" i="13"/>
  <c r="D76" i="13"/>
  <c r="NX75" i="13"/>
  <c r="LL75" i="13"/>
  <c r="IZ75" i="13"/>
  <c r="GN75" i="13"/>
  <c r="EB75" i="13"/>
  <c r="BP75" i="13"/>
  <c r="D75" i="13"/>
  <c r="OC74" i="13"/>
  <c r="LQ74" i="13"/>
  <c r="JE74" i="13"/>
  <c r="GS74" i="13"/>
  <c r="EG74" i="13"/>
  <c r="BU74" i="13"/>
  <c r="I74" i="13"/>
  <c r="OH73" i="13"/>
  <c r="LV73" i="13"/>
  <c r="JJ73" i="13"/>
  <c r="GX73" i="13"/>
  <c r="EL73" i="13"/>
  <c r="BZ73" i="13"/>
  <c r="N73" i="13"/>
  <c r="OM72" i="13"/>
  <c r="MA72" i="13"/>
  <c r="JO72" i="13"/>
  <c r="HC72" i="13"/>
  <c r="EQ72" i="13"/>
  <c r="CE72" i="13"/>
  <c r="S72" i="13"/>
  <c r="LE71" i="13"/>
  <c r="CZ84" i="13"/>
  <c r="AS83" i="13"/>
  <c r="PW81" i="13"/>
  <c r="NP80" i="13"/>
  <c r="LI79" i="13"/>
  <c r="JB78" i="13"/>
  <c r="X78" i="13"/>
  <c r="LU77" i="13"/>
  <c r="GW77" i="13"/>
  <c r="BY77" i="13"/>
  <c r="OL76" i="13"/>
  <c r="KO76" i="13"/>
  <c r="HH76" i="13"/>
  <c r="DZ76" i="13"/>
  <c r="AS76" i="13"/>
  <c r="PC75" i="13"/>
  <c r="MQ75" i="13"/>
  <c r="KE75" i="13"/>
  <c r="HS75" i="13"/>
  <c r="FG75" i="13"/>
  <c r="CU75" i="13"/>
  <c r="AI75" i="13"/>
  <c r="PH74" i="13"/>
  <c r="MV74" i="13"/>
  <c r="KJ74" i="13"/>
  <c r="HX74" i="13"/>
  <c r="FL74" i="13"/>
  <c r="CZ74" i="13"/>
  <c r="AN74" i="13"/>
  <c r="PM73" i="13"/>
  <c r="NA73" i="13"/>
  <c r="KO73" i="13"/>
  <c r="IC73" i="13"/>
  <c r="FQ73" i="13"/>
  <c r="DE73" i="13"/>
  <c r="AS73" i="13"/>
  <c r="PR72" i="13"/>
  <c r="NF72" i="13"/>
  <c r="KT72" i="13"/>
  <c r="IH72" i="13"/>
  <c r="FV72" i="13"/>
  <c r="DJ72" i="13"/>
  <c r="AX72" i="13"/>
  <c r="OT71" i="13"/>
  <c r="HJ71" i="13"/>
  <c r="Z71" i="13"/>
  <c r="OH70" i="13"/>
  <c r="LV70" i="13"/>
  <c r="AF84" i="13"/>
  <c r="PJ82" i="13"/>
  <c r="NC81" i="13"/>
  <c r="KV80" i="13"/>
  <c r="IO79" i="13"/>
  <c r="GH78" i="13"/>
  <c r="QK77" i="13"/>
  <c r="LD77" i="13"/>
  <c r="GF77" i="13"/>
  <c r="BH77" i="13"/>
  <c r="NU76" i="13"/>
  <c r="KC76" i="13"/>
  <c r="GV76" i="13"/>
  <c r="DO76" i="13"/>
  <c r="AG76" i="13"/>
  <c r="OT75" i="13"/>
  <c r="MH75" i="13"/>
  <c r="JV75" i="13"/>
  <c r="HJ75" i="13"/>
  <c r="EX75" i="13"/>
  <c r="CL75" i="13"/>
  <c r="Z75" i="13"/>
  <c r="OY74" i="13"/>
  <c r="MM74" i="13"/>
  <c r="KA74" i="13"/>
  <c r="HO74" i="13"/>
  <c r="FC74" i="13"/>
  <c r="CQ74" i="13"/>
  <c r="AE74" i="13"/>
  <c r="PD73" i="13"/>
  <c r="MR73" i="13"/>
  <c r="KF73" i="13"/>
  <c r="HT73" i="13"/>
  <c r="FH73" i="13"/>
  <c r="CV73" i="13"/>
  <c r="AJ73" i="13"/>
  <c r="PI72" i="13"/>
  <c r="MW72" i="13"/>
  <c r="KK72" i="13"/>
  <c r="HY72" i="13"/>
  <c r="FM72" i="13"/>
  <c r="DA72" i="13"/>
  <c r="AO72" i="13"/>
  <c r="NS71" i="13"/>
  <c r="GI71" i="13"/>
  <c r="QK70" i="13"/>
  <c r="NY70" i="13"/>
  <c r="LM70" i="13"/>
  <c r="JA70" i="13"/>
  <c r="GO70" i="13"/>
  <c r="EC70" i="13"/>
  <c r="BQ70" i="13"/>
  <c r="E70" i="13"/>
  <c r="OD69" i="13"/>
  <c r="LR69" i="13"/>
  <c r="JF69" i="13"/>
  <c r="GT69" i="13"/>
  <c r="EH69" i="13"/>
  <c r="BV69" i="13"/>
  <c r="J69" i="13"/>
  <c r="OI68" i="13"/>
  <c r="LW68" i="13"/>
  <c r="JK68" i="13"/>
  <c r="GY68" i="13"/>
  <c r="OW83" i="13"/>
  <c r="MP82" i="13"/>
  <c r="KI81" i="13"/>
  <c r="IB80" i="13"/>
  <c r="FU79" i="13"/>
  <c r="ET78" i="13"/>
  <c r="PM77" i="13"/>
  <c r="KM77" i="13"/>
  <c r="FO77" i="13"/>
  <c r="AQ77" i="13"/>
  <c r="ND76" i="13"/>
  <c r="JQ76" i="13"/>
  <c r="GJ76" i="13"/>
  <c r="DB76" i="13"/>
  <c r="U76" i="13"/>
  <c r="OK75" i="13"/>
  <c r="LY75" i="13"/>
  <c r="JM75" i="13"/>
  <c r="HA75" i="13"/>
  <c r="EO75" i="13"/>
  <c r="CC75" i="13"/>
  <c r="Q75" i="13"/>
  <c r="OP74" i="13"/>
  <c r="MD74" i="13"/>
  <c r="JR74" i="13"/>
  <c r="HF74" i="13"/>
  <c r="ET74" i="13"/>
  <c r="CH74" i="13"/>
  <c r="V74" i="13"/>
  <c r="OU73" i="13"/>
  <c r="MI73" i="13"/>
  <c r="JW73" i="13"/>
  <c r="HK73" i="13"/>
  <c r="EY73" i="13"/>
  <c r="CM73" i="13"/>
  <c r="AA73" i="13"/>
  <c r="OZ72" i="13"/>
  <c r="MN72" i="13"/>
  <c r="KB72" i="13"/>
  <c r="HP72" i="13"/>
  <c r="FD72" i="13"/>
  <c r="CR72" i="13"/>
  <c r="AF72" i="13"/>
  <c r="MR71" i="13"/>
  <c r="FH71" i="13"/>
  <c r="QB70" i="13"/>
  <c r="NP70" i="13"/>
  <c r="LD70" i="13"/>
  <c r="IR70" i="13"/>
  <c r="GF70" i="13"/>
  <c r="DT70" i="13"/>
  <c r="BH70" i="13"/>
  <c r="QG69" i="13"/>
  <c r="NU69" i="13"/>
  <c r="LI69" i="13"/>
  <c r="IW69" i="13"/>
  <c r="GK69" i="13"/>
  <c r="DY69" i="13"/>
  <c r="BM69" i="13"/>
  <c r="A69" i="13"/>
  <c r="NZ68" i="13"/>
  <c r="LN68" i="13"/>
  <c r="JB68" i="13"/>
  <c r="PJ84" i="13"/>
  <c r="MC83" i="13"/>
  <c r="JV82" i="13"/>
  <c r="HO81" i="13"/>
  <c r="FH80" i="13"/>
  <c r="DA79" i="13"/>
  <c r="DV78" i="13"/>
  <c r="OQ77" i="13"/>
  <c r="JS77" i="13"/>
  <c r="EU77" i="13"/>
  <c r="W77" i="13"/>
  <c r="MM76" i="13"/>
  <c r="JE76" i="13"/>
  <c r="FX76" i="13"/>
  <c r="CQ76" i="13"/>
  <c r="I76" i="13"/>
  <c r="OB75" i="13"/>
  <c r="LP75" i="13"/>
  <c r="JD75" i="13"/>
  <c r="GR75" i="13"/>
  <c r="EF75" i="13"/>
  <c r="BT75" i="13"/>
  <c r="H75" i="13"/>
  <c r="OG74" i="13"/>
  <c r="LU74" i="13"/>
  <c r="JI74" i="13"/>
  <c r="GW74" i="13"/>
  <c r="EK74" i="13"/>
  <c r="BY74" i="13"/>
  <c r="M74" i="13"/>
  <c r="OL73" i="13"/>
  <c r="LZ73" i="13"/>
  <c r="JN73" i="13"/>
  <c r="HB73" i="13"/>
  <c r="EP73" i="13"/>
  <c r="CD73" i="13"/>
  <c r="R73" i="13"/>
  <c r="OQ72" i="13"/>
  <c r="ME72" i="13"/>
  <c r="JS72" i="13"/>
  <c r="HG72" i="13"/>
  <c r="EU72" i="13"/>
  <c r="CI72" i="13"/>
  <c r="W72" i="13"/>
  <c r="LQ71" i="13"/>
  <c r="EG71" i="13"/>
  <c r="PS70" i="13"/>
  <c r="NG70" i="13"/>
  <c r="LH84" i="13"/>
  <c r="JA83" i="13"/>
  <c r="GT82" i="13"/>
  <c r="EM81" i="13"/>
  <c r="CF80" i="13"/>
  <c r="Y79" i="13"/>
  <c r="CR78" i="13"/>
  <c r="NX77" i="13"/>
  <c r="IZ77" i="13"/>
  <c r="EB77" i="13"/>
  <c r="D77" i="13"/>
  <c r="LY76" i="13"/>
  <c r="IR76" i="13"/>
  <c r="FK76" i="13"/>
  <c r="CC76" i="13"/>
  <c r="LC94" i="13"/>
  <c r="EJ91" i="13"/>
  <c r="EA91" i="13"/>
  <c r="BV91" i="13"/>
  <c r="JJ90" i="13"/>
  <c r="IC90" i="13"/>
  <c r="HX94" i="13"/>
  <c r="GQ91" i="13"/>
  <c r="CC89" i="13"/>
  <c r="MC86" i="13"/>
  <c r="O95" i="13"/>
  <c r="GK92" i="13"/>
  <c r="PC90" i="13"/>
  <c r="GJ89" i="13"/>
  <c r="OT87" i="13"/>
  <c r="LV85" i="13"/>
  <c r="QD96" i="13"/>
  <c r="CY93" i="13"/>
  <c r="PE91" i="13"/>
  <c r="MX90" i="13"/>
  <c r="KQ89" i="13"/>
  <c r="IJ88" i="13"/>
  <c r="GC87" i="13"/>
  <c r="JQ85" i="13"/>
  <c r="BC84" i="13"/>
  <c r="QG82" i="13"/>
  <c r="NZ81" i="13"/>
  <c r="LS80" i="13"/>
  <c r="JL79" i="13"/>
  <c r="HE78" i="13"/>
  <c r="EX77" i="13"/>
  <c r="GH84" i="13"/>
  <c r="EA83" i="13"/>
  <c r="BT82" i="13"/>
  <c r="M81" i="13"/>
  <c r="OQ79" i="13"/>
  <c r="MJ78" i="13"/>
  <c r="KC77" i="13"/>
  <c r="HV76" i="13"/>
  <c r="FY84" i="13"/>
  <c r="DR83" i="13"/>
  <c r="BK82" i="13"/>
  <c r="D81" i="13"/>
  <c r="PF79" i="13"/>
  <c r="FJ79" i="13"/>
  <c r="MY78" i="13"/>
  <c r="DC78" i="13"/>
  <c r="KR77" i="13"/>
  <c r="AV77" i="13"/>
  <c r="MB84" i="13"/>
  <c r="CF84" i="13"/>
  <c r="JU83" i="13"/>
  <c r="Y83" i="13"/>
  <c r="HN82" i="13"/>
  <c r="PC81" i="13"/>
  <c r="FG81" i="13"/>
  <c r="MV80" i="13"/>
  <c r="CZ80" i="13"/>
  <c r="KO79" i="13"/>
  <c r="AS79" i="13"/>
  <c r="IH78" i="13"/>
  <c r="PW77" i="13"/>
  <c r="HK84" i="13"/>
  <c r="OZ83" i="13"/>
  <c r="FD83" i="13"/>
  <c r="MS82" i="13"/>
  <c r="CW82" i="13"/>
  <c r="KL81" i="13"/>
  <c r="AP81" i="13"/>
  <c r="IE80" i="13"/>
  <c r="PT79" i="13"/>
  <c r="FX79" i="13"/>
  <c r="AZ79" i="13"/>
  <c r="NM78" i="13"/>
  <c r="IO78" i="13"/>
  <c r="DQ78" i="13"/>
  <c r="QD77" i="13"/>
  <c r="LF77" i="13"/>
  <c r="GH77" i="13"/>
  <c r="BJ77" i="13"/>
  <c r="NW76" i="13"/>
  <c r="IY76" i="13"/>
  <c r="EA76" i="13"/>
  <c r="C76" i="13"/>
  <c r="LZ84" i="13"/>
  <c r="HB84" i="13"/>
  <c r="CD84" i="13"/>
  <c r="OQ83" i="13"/>
  <c r="JS83" i="13"/>
  <c r="EU83" i="13"/>
  <c r="W83" i="13"/>
  <c r="MJ82" i="13"/>
  <c r="HL82" i="13"/>
  <c r="CN82" i="13"/>
  <c r="PQ81" i="13"/>
  <c r="LY81" i="13"/>
  <c r="IW81" i="13"/>
  <c r="FM81" i="13"/>
  <c r="CC81" i="13"/>
  <c r="Q81" i="13"/>
  <c r="OP80" i="13"/>
  <c r="MD80" i="13"/>
  <c r="JR80" i="13"/>
  <c r="HF80" i="13"/>
  <c r="ET80" i="13"/>
  <c r="CH80" i="13"/>
  <c r="V80" i="13"/>
  <c r="OU79" i="13"/>
  <c r="MI79" i="13"/>
  <c r="JW79" i="13"/>
  <c r="HK79" i="13"/>
  <c r="EY79" i="13"/>
  <c r="CM79" i="13"/>
  <c r="AA79" i="13"/>
  <c r="OZ78" i="13"/>
  <c r="MN78" i="13"/>
  <c r="KB78" i="13"/>
  <c r="HP78" i="13"/>
  <c r="EH85" i="13"/>
  <c r="NN84" i="13"/>
  <c r="LA84" i="13"/>
  <c r="IO84" i="13"/>
  <c r="GC84" i="13"/>
  <c r="DQ84" i="13"/>
  <c r="BE84" i="13"/>
  <c r="QD83" i="13"/>
  <c r="NR83" i="13"/>
  <c r="LF83" i="13"/>
  <c r="IT83" i="13"/>
  <c r="GH83" i="13"/>
  <c r="DV83" i="13"/>
  <c r="BJ83" i="13"/>
  <c r="QI82" i="13"/>
  <c r="NW82" i="13"/>
  <c r="LK82" i="13"/>
  <c r="IY82" i="13"/>
  <c r="GM82" i="13"/>
  <c r="EA82" i="13"/>
  <c r="BO82" i="13"/>
  <c r="C82" i="13"/>
  <c r="OB81" i="13"/>
  <c r="LP81" i="13"/>
  <c r="JD81" i="13"/>
  <c r="GR81" i="13"/>
  <c r="EF81" i="13"/>
  <c r="BT81" i="13"/>
  <c r="H81" i="13"/>
  <c r="OG80" i="13"/>
  <c r="LU80" i="13"/>
  <c r="JI80" i="13"/>
  <c r="GW80" i="13"/>
  <c r="EK80" i="13"/>
  <c r="BY80" i="13"/>
  <c r="M80" i="13"/>
  <c r="OL79" i="13"/>
  <c r="LZ79" i="13"/>
  <c r="JN79" i="13"/>
  <c r="HB79" i="13"/>
  <c r="EP79" i="13"/>
  <c r="CD79" i="13"/>
  <c r="R79" i="13"/>
  <c r="OQ78" i="13"/>
  <c r="ME78" i="13"/>
  <c r="JS78" i="13"/>
  <c r="HG78" i="13"/>
  <c r="NL84" i="13"/>
  <c r="LE83" i="13"/>
  <c r="IX82" i="13"/>
  <c r="GQ81" i="13"/>
  <c r="EJ80" i="13"/>
  <c r="CC79" i="13"/>
  <c r="DN78" i="13"/>
  <c r="OM77" i="13"/>
  <c r="JO77" i="13"/>
  <c r="EQ77" i="13"/>
  <c r="S77" i="13"/>
  <c r="MH76" i="13"/>
  <c r="JA76" i="13"/>
  <c r="FT76" i="13"/>
  <c r="CL76" i="13"/>
  <c r="E76" i="13"/>
  <c r="NY75" i="13"/>
  <c r="LM75" i="13"/>
  <c r="JA75" i="13"/>
  <c r="GO75" i="13"/>
  <c r="EC75" i="13"/>
  <c r="BQ75" i="13"/>
  <c r="E75" i="13"/>
  <c r="OD74" i="13"/>
  <c r="LR74" i="13"/>
  <c r="JF74" i="13"/>
  <c r="GT74" i="13"/>
  <c r="EH74" i="13"/>
  <c r="BV74" i="13"/>
  <c r="J74" i="13"/>
  <c r="OI73" i="13"/>
  <c r="LW73" i="13"/>
  <c r="JK73" i="13"/>
  <c r="GY73" i="13"/>
  <c r="EM73" i="13"/>
  <c r="CA73" i="13"/>
  <c r="O73" i="13"/>
  <c r="ON72" i="13"/>
  <c r="MB72" i="13"/>
  <c r="JP72" i="13"/>
  <c r="HD72" i="13"/>
  <c r="ER72" i="13"/>
  <c r="CF72" i="13"/>
  <c r="T72" i="13"/>
  <c r="LH71" i="13"/>
  <c r="DX71" i="13"/>
  <c r="PP70" i="13"/>
  <c r="ND70" i="13"/>
  <c r="KR70" i="13"/>
  <c r="IF70" i="13"/>
  <c r="FT70" i="13"/>
  <c r="DH70" i="13"/>
  <c r="AV70" i="13"/>
  <c r="PU69" i="13"/>
  <c r="NI69" i="13"/>
  <c r="KW69" i="13"/>
  <c r="IK69" i="13"/>
  <c r="FY69" i="13"/>
  <c r="DM69" i="13"/>
  <c r="BA69" i="13"/>
  <c r="PZ68" i="13"/>
  <c r="NN68" i="13"/>
  <c r="LB68" i="13"/>
  <c r="IP68" i="13"/>
  <c r="KR84" i="13"/>
  <c r="IK83" i="13"/>
  <c r="GD82" i="13"/>
  <c r="DW81" i="13"/>
  <c r="BP80" i="13"/>
  <c r="I79" i="13"/>
  <c r="CP78" i="13"/>
  <c r="NS77" i="13"/>
  <c r="IU77" i="13"/>
  <c r="DW77" i="13"/>
  <c r="QJ76" i="13"/>
  <c r="LW76" i="13"/>
  <c r="IO76" i="13"/>
  <c r="FH76" i="13"/>
  <c r="CA76" i="13"/>
  <c r="QD75" i="13"/>
  <c r="NP75" i="13"/>
  <c r="LD75" i="13"/>
  <c r="IR75" i="13"/>
  <c r="GF75" i="13"/>
  <c r="DT75" i="13"/>
  <c r="BH75" i="13"/>
  <c r="QG74" i="13"/>
  <c r="NU74" i="13"/>
  <c r="LI74" i="13"/>
  <c r="IW74" i="13"/>
  <c r="GK74" i="13"/>
  <c r="DY74" i="13"/>
  <c r="BM74" i="13"/>
  <c r="A74" i="13"/>
  <c r="NZ73" i="13"/>
  <c r="LN73" i="13"/>
  <c r="JB73" i="13"/>
  <c r="GP73" i="13"/>
  <c r="ED73" i="13"/>
  <c r="BR73" i="13"/>
  <c r="F73" i="13"/>
  <c r="OE72" i="13"/>
  <c r="LS72" i="13"/>
  <c r="JG72" i="13"/>
  <c r="GU72" i="13"/>
  <c r="EI72" i="13"/>
  <c r="BW72" i="13"/>
  <c r="K72" i="13"/>
  <c r="KG71" i="13"/>
  <c r="AN84" i="13"/>
  <c r="PR82" i="13"/>
  <c r="NK81" i="13"/>
  <c r="LD80" i="13"/>
  <c r="IW79" i="13"/>
  <c r="GP78" i="13"/>
  <c r="F78" i="13"/>
  <c r="LE77" i="13"/>
  <c r="GG77" i="13"/>
  <c r="BI77" i="13"/>
  <c r="NV76" i="13"/>
  <c r="KD76" i="13"/>
  <c r="GW76" i="13"/>
  <c r="DP76" i="13"/>
  <c r="AH76" i="13"/>
  <c r="OU75" i="13"/>
  <c r="MI75" i="13"/>
  <c r="JW75" i="13"/>
  <c r="HK75" i="13"/>
  <c r="EY75" i="13"/>
  <c r="CM75" i="13"/>
  <c r="AA75" i="13"/>
  <c r="OZ74" i="13"/>
  <c r="MN74" i="13"/>
  <c r="KB74" i="13"/>
  <c r="HP74" i="13"/>
  <c r="FD74" i="13"/>
  <c r="CR74" i="13"/>
  <c r="AF74" i="13"/>
  <c r="PE73" i="13"/>
  <c r="MS73" i="13"/>
  <c r="KG73" i="13"/>
  <c r="HU73" i="13"/>
  <c r="FI73" i="13"/>
  <c r="CW73" i="13"/>
  <c r="AK73" i="13"/>
  <c r="PJ72" i="13"/>
  <c r="MX72" i="13"/>
  <c r="KL72" i="13"/>
  <c r="HZ72" i="13"/>
  <c r="FN72" i="13"/>
  <c r="DB72" i="13"/>
  <c r="AP72" i="13"/>
  <c r="NV71" i="13"/>
  <c r="GL71" i="13"/>
  <c r="B71" i="13"/>
  <c r="NZ70" i="13"/>
  <c r="LN70" i="13"/>
  <c r="PE83" i="13"/>
  <c r="MX82" i="13"/>
  <c r="KQ81" i="13"/>
  <c r="IJ80" i="13"/>
  <c r="GC79" i="13"/>
  <c r="EU78" i="13"/>
  <c r="PS77" i="13"/>
  <c r="KN77" i="13"/>
  <c r="FP77" i="13"/>
  <c r="AR77" i="13"/>
  <c r="NE76" i="13"/>
  <c r="JS76" i="13"/>
  <c r="GK76" i="13"/>
  <c r="DD76" i="13"/>
  <c r="W76" i="13"/>
  <c r="OL75" i="13"/>
  <c r="LZ75" i="13"/>
  <c r="JN75" i="13"/>
  <c r="HB75" i="13"/>
  <c r="EP75" i="13"/>
  <c r="CD75" i="13"/>
  <c r="R75" i="13"/>
  <c r="OQ74" i="13"/>
  <c r="ME74" i="13"/>
  <c r="JS74" i="13"/>
  <c r="HG74" i="13"/>
  <c r="EU74" i="13"/>
  <c r="CI74" i="13"/>
  <c r="W74" i="13"/>
  <c r="OV73" i="13"/>
  <c r="MJ73" i="13"/>
  <c r="JX73" i="13"/>
  <c r="HL73" i="13"/>
  <c r="EZ73" i="13"/>
  <c r="CN73" i="13"/>
  <c r="AB73" i="13"/>
  <c r="PA72" i="13"/>
  <c r="MO72" i="13"/>
  <c r="KC72" i="13"/>
  <c r="HQ72" i="13"/>
  <c r="FE72" i="13"/>
  <c r="CS72" i="13"/>
  <c r="AG72" i="13"/>
  <c r="MU71" i="13"/>
  <c r="FK71" i="13"/>
  <c r="QC70" i="13"/>
  <c r="NQ70" i="13"/>
  <c r="LE70" i="13"/>
  <c r="IS70" i="13"/>
  <c r="GG70" i="13"/>
  <c r="DU70" i="13"/>
  <c r="BI70" i="13"/>
  <c r="QH69" i="13"/>
  <c r="NV69" i="13"/>
  <c r="LJ69" i="13"/>
  <c r="IX69" i="13"/>
  <c r="GL69" i="13"/>
  <c r="DZ69" i="13"/>
  <c r="BN69" i="13"/>
  <c r="B69" i="13"/>
  <c r="OA68" i="13"/>
  <c r="LO68" i="13"/>
  <c r="JC68" i="13"/>
  <c r="E85" i="13"/>
  <c r="MK83" i="13"/>
  <c r="KD82" i="13"/>
  <c r="HW81" i="13"/>
  <c r="FP80" i="13"/>
  <c r="DI79" i="13"/>
  <c r="DW78" i="13"/>
  <c r="OU77" i="13"/>
  <c r="JW77" i="13"/>
  <c r="EY77" i="13"/>
  <c r="AA77" i="13"/>
  <c r="MN76" i="13"/>
  <c r="JF76" i="13"/>
  <c r="FY76" i="13"/>
  <c r="CR76" i="13"/>
  <c r="J76" i="13"/>
  <c r="OC75" i="13"/>
  <c r="LQ75" i="13"/>
  <c r="JE75" i="13"/>
  <c r="GS75" i="13"/>
  <c r="EG75" i="13"/>
  <c r="BU75" i="13"/>
  <c r="I75" i="13"/>
  <c r="OH74" i="13"/>
  <c r="LV74" i="13"/>
  <c r="JJ74" i="13"/>
  <c r="GX74" i="13"/>
  <c r="EL74" i="13"/>
  <c r="BZ74" i="13"/>
  <c r="N74" i="13"/>
  <c r="OM73" i="13"/>
  <c r="MA73" i="13"/>
  <c r="JO73" i="13"/>
  <c r="HC73" i="13"/>
  <c r="EQ73" i="13"/>
  <c r="CE73" i="13"/>
  <c r="S73" i="13"/>
  <c r="OR72" i="13"/>
  <c r="MF72" i="13"/>
  <c r="JT72" i="13"/>
  <c r="HH72" i="13"/>
  <c r="EV72" i="13"/>
  <c r="CJ72" i="13"/>
  <c r="X72" i="13"/>
  <c r="LT71" i="13"/>
  <c r="EJ71" i="13"/>
  <c r="PT70" i="13"/>
  <c r="NH70" i="13"/>
  <c r="KV70" i="13"/>
  <c r="IJ70" i="13"/>
  <c r="FX70" i="13"/>
  <c r="DL70" i="13"/>
  <c r="QG101" i="13"/>
  <c r="CC90" i="13"/>
  <c r="BT90" i="13"/>
  <c r="O90" i="13"/>
  <c r="HC89" i="13"/>
  <c r="FV89" i="13"/>
  <c r="PM93" i="13"/>
  <c r="BS91" i="13"/>
  <c r="OP88" i="13"/>
  <c r="PW85" i="13"/>
  <c r="JP94" i="13"/>
  <c r="DI92" i="13"/>
  <c r="LS90" i="13"/>
  <c r="CZ89" i="13"/>
  <c r="LR87" i="13"/>
  <c r="IL85" i="13"/>
  <c r="NW95" i="13"/>
  <c r="PL92" i="13"/>
  <c r="MS91" i="13"/>
  <c r="KL90" i="13"/>
  <c r="IE89" i="13"/>
  <c r="FX88" i="13"/>
  <c r="DQ87" i="13"/>
  <c r="HE85" i="13"/>
  <c r="QB83" i="13"/>
  <c r="NU82" i="13"/>
  <c r="LN81" i="13"/>
  <c r="JG80" i="13"/>
  <c r="GZ79" i="13"/>
  <c r="ES78" i="13"/>
  <c r="CL77" i="13"/>
  <c r="DV84" i="13"/>
  <c r="BO83" i="13"/>
  <c r="H82" i="13"/>
  <c r="OL80" i="13"/>
  <c r="ME79" i="13"/>
  <c r="JX78" i="13"/>
  <c r="HQ77" i="13"/>
  <c r="FJ76" i="13"/>
  <c r="DM84" i="13"/>
  <c r="BF83" i="13"/>
  <c r="QJ81" i="13"/>
  <c r="OC80" i="13"/>
  <c r="OH79" i="13"/>
  <c r="EL79" i="13"/>
  <c r="MA78" i="13"/>
  <c r="CE78" i="13"/>
  <c r="JT77" i="13"/>
  <c r="X77" i="13"/>
  <c r="LD84" i="13"/>
  <c r="BH84" i="13"/>
  <c r="IW83" i="13"/>
  <c r="A83" i="13"/>
  <c r="GP82" i="13"/>
  <c r="OE81" i="13"/>
  <c r="EI81" i="13"/>
  <c r="LX80" i="13"/>
  <c r="CB80" i="13"/>
  <c r="JQ79" i="13"/>
  <c r="U79" i="13"/>
  <c r="HJ78" i="13"/>
  <c r="OY77" i="13"/>
  <c r="GM84" i="13"/>
  <c r="OB83" i="13"/>
  <c r="EF83" i="13"/>
  <c r="LU82" i="13"/>
  <c r="BY82" i="13"/>
  <c r="JN81" i="13"/>
  <c r="R81" i="13"/>
  <c r="HG80" i="13"/>
  <c r="OV79" i="13"/>
  <c r="EZ79" i="13"/>
  <c r="AB79" i="13"/>
  <c r="MO78" i="13"/>
  <c r="HQ78" i="13"/>
  <c r="CS78" i="13"/>
  <c r="PF77" i="13"/>
  <c r="KH77" i="13"/>
  <c r="FJ77" i="13"/>
  <c r="AL77" i="13"/>
  <c r="MY76" i="13"/>
  <c r="IA76" i="13"/>
  <c r="DC76" i="13"/>
  <c r="EK85" i="13"/>
  <c r="LB84" i="13"/>
  <c r="GD84" i="13"/>
  <c r="BF84" i="13"/>
  <c r="NS83" i="13"/>
  <c r="IU83" i="13"/>
  <c r="DW83" i="13"/>
  <c r="QJ82" i="13"/>
  <c r="LL82" i="13"/>
  <c r="GN82" i="13"/>
  <c r="BP82" i="13"/>
  <c r="PI81" i="13"/>
  <c r="LQ81" i="13"/>
  <c r="IG81" i="13"/>
  <c r="FE81" i="13"/>
  <c r="BU81" i="13"/>
  <c r="I81" i="13"/>
  <c r="OH80" i="13"/>
  <c r="LV80" i="13"/>
  <c r="JJ80" i="13"/>
  <c r="GX80" i="13"/>
  <c r="EL80" i="13"/>
  <c r="BZ80" i="13"/>
  <c r="N80" i="13"/>
  <c r="OM79" i="13"/>
  <c r="MA79" i="13"/>
  <c r="JO79" i="13"/>
  <c r="HC79" i="13"/>
  <c r="EQ79" i="13"/>
  <c r="CE79" i="13"/>
  <c r="S79" i="13"/>
  <c r="OR78" i="13"/>
  <c r="MF78" i="13"/>
  <c r="JT78" i="13"/>
  <c r="HH78" i="13"/>
  <c r="DB85" i="13"/>
  <c r="NE84" i="13"/>
  <c r="KS84" i="13"/>
  <c r="IG84" i="13"/>
  <c r="FU84" i="13"/>
  <c r="DI84" i="13"/>
  <c r="AW84" i="13"/>
  <c r="PV83" i="13"/>
  <c r="NJ83" i="13"/>
  <c r="KX83" i="13"/>
  <c r="IL83" i="13"/>
  <c r="FZ83" i="13"/>
  <c r="DN83" i="13"/>
  <c r="BB83" i="13"/>
  <c r="QA82" i="13"/>
  <c r="NO82" i="13"/>
  <c r="LC82" i="13"/>
  <c r="IQ82" i="13"/>
  <c r="GE82" i="13"/>
  <c r="DS82" i="13"/>
  <c r="BG82" i="13"/>
  <c r="QF81" i="13"/>
  <c r="NT81" i="13"/>
  <c r="LH81" i="13"/>
  <c r="IV81" i="13"/>
  <c r="GJ81" i="13"/>
  <c r="DX81" i="13"/>
  <c r="BL81" i="13"/>
  <c r="QK80" i="13"/>
  <c r="NY80" i="13"/>
  <c r="LM80" i="13"/>
  <c r="JA80" i="13"/>
  <c r="GO80" i="13"/>
  <c r="EC80" i="13"/>
  <c r="BQ80" i="13"/>
  <c r="E80" i="13"/>
  <c r="OD79" i="13"/>
  <c r="LR79" i="13"/>
  <c r="JF79" i="13"/>
  <c r="GT79" i="13"/>
  <c r="EH79" i="13"/>
  <c r="BV79" i="13"/>
  <c r="J79" i="13"/>
  <c r="OI78" i="13"/>
  <c r="LW78" i="13"/>
  <c r="JK78" i="13"/>
  <c r="GY78" i="13"/>
  <c r="KZ84" i="13"/>
  <c r="IS83" i="13"/>
  <c r="GL82" i="13"/>
  <c r="EE81" i="13"/>
  <c r="BX80" i="13"/>
  <c r="Q79" i="13"/>
  <c r="CQ78" i="13"/>
  <c r="NW77" i="13"/>
  <c r="IY77" i="13"/>
  <c r="EA77" i="13"/>
  <c r="C77" i="13"/>
  <c r="LX76" i="13"/>
  <c r="IP76" i="13"/>
  <c r="FI76" i="13"/>
  <c r="CB76" i="13"/>
  <c r="QE75" i="13"/>
  <c r="NQ75" i="13"/>
  <c r="LE75" i="13"/>
  <c r="IS75" i="13"/>
  <c r="GG75" i="13"/>
  <c r="DU75" i="13"/>
  <c r="BI75" i="13"/>
  <c r="QH74" i="13"/>
  <c r="NV74" i="13"/>
  <c r="LJ74" i="13"/>
  <c r="IX74" i="13"/>
  <c r="GL74" i="13"/>
  <c r="DZ74" i="13"/>
  <c r="BN74" i="13"/>
  <c r="B74" i="13"/>
  <c r="OA73" i="13"/>
  <c r="LO73" i="13"/>
  <c r="JC73" i="13"/>
  <c r="GQ73" i="13"/>
  <c r="EE73" i="13"/>
  <c r="BS73" i="13"/>
  <c r="G73" i="13"/>
  <c r="OF72" i="13"/>
  <c r="LT72" i="13"/>
  <c r="JH72" i="13"/>
  <c r="GV72" i="13"/>
  <c r="EJ72" i="13"/>
  <c r="BX72" i="13"/>
  <c r="L72" i="13"/>
  <c r="KJ71" i="13"/>
  <c r="CZ71" i="13"/>
  <c r="PH70" i="13"/>
  <c r="MV70" i="13"/>
  <c r="KJ70" i="13"/>
  <c r="HX70" i="13"/>
  <c r="FL70" i="13"/>
  <c r="CZ70" i="13"/>
  <c r="AN70" i="13"/>
  <c r="PM69" i="13"/>
  <c r="NA69" i="13"/>
  <c r="KO69" i="13"/>
  <c r="IC69" i="13"/>
  <c r="FQ69" i="13"/>
  <c r="DE69" i="13"/>
  <c r="AS69" i="13"/>
  <c r="PR68" i="13"/>
  <c r="NF68" i="13"/>
  <c r="KT68" i="13"/>
  <c r="IH68" i="13"/>
  <c r="IF84" i="13"/>
  <c r="FY83" i="13"/>
  <c r="DR82" i="13"/>
  <c r="BK81" i="13"/>
  <c r="D80" i="13"/>
  <c r="OH78" i="13"/>
  <c r="BS78" i="13"/>
  <c r="NC77" i="13"/>
  <c r="IE77" i="13"/>
  <c r="DG77" i="13"/>
  <c r="PT76" i="13"/>
  <c r="LL76" i="13"/>
  <c r="IE76" i="13"/>
  <c r="EW76" i="13"/>
  <c r="BP76" i="13"/>
  <c r="PT75" i="13"/>
  <c r="NH75" i="13"/>
  <c r="KV75" i="13"/>
  <c r="IJ75" i="13"/>
  <c r="FX75" i="13"/>
  <c r="DL75" i="13"/>
  <c r="AZ75" i="13"/>
  <c r="PY74" i="13"/>
  <c r="NM74" i="13"/>
  <c r="LA74" i="13"/>
  <c r="IO74" i="13"/>
  <c r="GC74" i="13"/>
  <c r="DQ74" i="13"/>
  <c r="BE74" i="13"/>
  <c r="QD73" i="13"/>
  <c r="NR73" i="13"/>
  <c r="LF73" i="13"/>
  <c r="IT73" i="13"/>
  <c r="GH73" i="13"/>
  <c r="DV73" i="13"/>
  <c r="BJ73" i="13"/>
  <c r="QI72" i="13"/>
  <c r="NW72" i="13"/>
  <c r="LK72" i="13"/>
  <c r="IY72" i="13"/>
  <c r="GM72" i="13"/>
  <c r="EA72" i="13"/>
  <c r="BO72" i="13"/>
  <c r="C72" i="13"/>
  <c r="JI71" i="13"/>
  <c r="PM83" i="13"/>
  <c r="NF82" i="13"/>
  <c r="KY81" i="13"/>
  <c r="IR80" i="13"/>
  <c r="GK79" i="13"/>
  <c r="EV78" i="13"/>
  <c r="PT77" i="13"/>
  <c r="KO77" i="13"/>
  <c r="FQ77" i="13"/>
  <c r="AS77" i="13"/>
  <c r="NF76" i="13"/>
  <c r="JT76" i="13"/>
  <c r="GL76" i="13"/>
  <c r="DE76" i="13"/>
  <c r="X76" i="13"/>
  <c r="OM75" i="13"/>
  <c r="MA75" i="13"/>
  <c r="JO75" i="13"/>
  <c r="HC75" i="13"/>
  <c r="EQ75" i="13"/>
  <c r="CE75" i="13"/>
  <c r="S75" i="13"/>
  <c r="OR74" i="13"/>
  <c r="MF74" i="13"/>
  <c r="JT74" i="13"/>
  <c r="HH74" i="13"/>
  <c r="EV74" i="13"/>
  <c r="CJ74" i="13"/>
  <c r="X74" i="13"/>
  <c r="OW73" i="13"/>
  <c r="MK73" i="13"/>
  <c r="JY73" i="13"/>
  <c r="HM73" i="13"/>
  <c r="FA73" i="13"/>
  <c r="CO73" i="13"/>
  <c r="AC73" i="13"/>
  <c r="PB72" i="13"/>
  <c r="MP72" i="13"/>
  <c r="KD72" i="13"/>
  <c r="HR72" i="13"/>
  <c r="FF72" i="13"/>
  <c r="CT72" i="13"/>
  <c r="AH72" i="13"/>
  <c r="MX71" i="13"/>
  <c r="FN71" i="13"/>
  <c r="QD70" i="13"/>
  <c r="NR70" i="13"/>
  <c r="AK85" i="13"/>
  <c r="MS83" i="13"/>
  <c r="KL82" i="13"/>
  <c r="IE81" i="13"/>
  <c r="FX80" i="13"/>
  <c r="DQ79" i="13"/>
  <c r="DX78" i="13"/>
  <c r="OV77" i="13"/>
  <c r="JX77" i="13"/>
  <c r="EZ77" i="13"/>
  <c r="AB77" i="13"/>
  <c r="MO76" i="13"/>
  <c r="JH76" i="13"/>
  <c r="GA76" i="13"/>
  <c r="CS76" i="13"/>
  <c r="L76" i="13"/>
  <c r="OD75" i="13"/>
  <c r="LR75" i="13"/>
  <c r="JF75" i="13"/>
  <c r="GT75" i="13"/>
  <c r="EH75" i="13"/>
  <c r="BV75" i="13"/>
  <c r="J75" i="13"/>
  <c r="OI74" i="13"/>
  <c r="NT96" i="13"/>
  <c r="V89" i="13"/>
  <c r="M89" i="13"/>
  <c r="OS88" i="13"/>
  <c r="EV88" i="13"/>
  <c r="DO88" i="13"/>
  <c r="FQ93" i="13"/>
  <c r="OF90" i="13"/>
  <c r="JR88" i="13"/>
  <c r="KY85" i="13"/>
  <c r="CV94" i="13"/>
  <c r="Y92" i="13"/>
  <c r="IQ90" i="13"/>
  <c r="P89" i="13"/>
  <c r="IH87" i="13"/>
  <c r="FJ85" i="13"/>
  <c r="PB94" i="13"/>
  <c r="MN92" i="13"/>
  <c r="KG91" i="13"/>
  <c r="HZ90" i="13"/>
  <c r="FS89" i="13"/>
  <c r="DL88" i="13"/>
  <c r="BE87" i="13"/>
  <c r="DZ85" i="13"/>
  <c r="NP83" i="13"/>
  <c r="LI82" i="13"/>
  <c r="JB81" i="13"/>
  <c r="GU80" i="13"/>
  <c r="EN79" i="13"/>
  <c r="CG78" i="13"/>
  <c r="Z77" i="13"/>
  <c r="BJ84" i="13"/>
  <c r="C83" i="13"/>
  <c r="OG81" i="13"/>
  <c r="LZ80" i="13"/>
  <c r="JS79" i="13"/>
  <c r="HL78" i="13"/>
  <c r="FE77" i="13"/>
  <c r="CX76" i="13"/>
  <c r="BA84" i="13"/>
  <c r="QE82" i="13"/>
  <c r="NX81" i="13"/>
  <c r="LQ80" i="13"/>
  <c r="MT79" i="13"/>
  <c r="CX79" i="13"/>
  <c r="KM78" i="13"/>
  <c r="AQ78" i="13"/>
  <c r="IF77" i="13"/>
  <c r="PU76" i="13"/>
  <c r="JP84" i="13"/>
  <c r="T84" i="13"/>
  <c r="HI83" i="13"/>
  <c r="OX82" i="13"/>
  <c r="FB82" i="13"/>
  <c r="MQ81" i="13"/>
  <c r="CU81" i="13"/>
  <c r="KJ80" i="13"/>
  <c r="AN80" i="13"/>
  <c r="IC79" i="13"/>
  <c r="PR78" i="13"/>
  <c r="FV78" i="13"/>
  <c r="R85" i="13"/>
  <c r="EY84" i="13"/>
  <c r="MN83" i="13"/>
  <c r="CR83" i="13"/>
  <c r="KG82" i="13"/>
  <c r="AK82" i="13"/>
  <c r="HZ81" i="13"/>
  <c r="PO80" i="13"/>
  <c r="FS80" i="13"/>
  <c r="NH79" i="13"/>
  <c r="ER79" i="13"/>
  <c r="T79" i="13"/>
  <c r="MG78" i="13"/>
  <c r="HI78" i="13"/>
  <c r="CK78" i="13"/>
  <c r="OX77" i="13"/>
  <c r="JZ77" i="13"/>
  <c r="FB77" i="13"/>
  <c r="AD77" i="13"/>
  <c r="MQ76" i="13"/>
  <c r="HS76" i="13"/>
  <c r="CU76" i="13"/>
  <c r="DE85" i="13"/>
  <c r="KT84" i="13"/>
  <c r="FV84" i="13"/>
  <c r="AX84" i="13"/>
  <c r="NK83" i="13"/>
  <c r="IM83" i="13"/>
  <c r="DO83" i="13"/>
  <c r="QB82" i="13"/>
  <c r="LD82" i="13"/>
  <c r="GF82" i="13"/>
  <c r="BH82" i="13"/>
  <c r="PA81" i="13"/>
  <c r="LI81" i="13"/>
  <c r="HY81" i="13"/>
  <c r="EO81" i="13"/>
  <c r="BM81" i="13"/>
  <c r="A81" i="13"/>
  <c r="NZ80" i="13"/>
  <c r="LN80" i="13"/>
  <c r="JB80" i="13"/>
  <c r="GP80" i="13"/>
  <c r="ED80" i="13"/>
  <c r="BR80" i="13"/>
  <c r="F80" i="13"/>
  <c r="OE79" i="13"/>
  <c r="LS79" i="13"/>
  <c r="JG79" i="13"/>
  <c r="GU79" i="13"/>
  <c r="EI79" i="13"/>
  <c r="BW79" i="13"/>
  <c r="K79" i="13"/>
  <c r="OJ78" i="13"/>
  <c r="LX78" i="13"/>
  <c r="JL78" i="13"/>
  <c r="GZ78" i="13"/>
  <c r="BV85" i="13"/>
  <c r="MW84" i="13"/>
  <c r="KK84" i="13"/>
  <c r="HY84" i="13"/>
  <c r="FM84" i="13"/>
  <c r="DA84" i="13"/>
  <c r="AO84" i="13"/>
  <c r="PN83" i="13"/>
  <c r="NB83" i="13"/>
  <c r="KP83" i="13"/>
  <c r="ID83" i="13"/>
  <c r="FR83" i="13"/>
  <c r="DF83" i="13"/>
  <c r="AT83" i="13"/>
  <c r="PS82" i="13"/>
  <c r="NG82" i="13"/>
  <c r="KU82" i="13"/>
  <c r="II82" i="13"/>
  <c r="FW82" i="13"/>
  <c r="DK82" i="13"/>
  <c r="AY82" i="13"/>
  <c r="PX81" i="13"/>
  <c r="NL81" i="13"/>
  <c r="KZ81" i="13"/>
  <c r="IN81" i="13"/>
  <c r="GB81" i="13"/>
  <c r="DP81" i="13"/>
  <c r="BD81" i="13"/>
  <c r="QC80" i="13"/>
  <c r="NQ80" i="13"/>
  <c r="LE80" i="13"/>
  <c r="IS80" i="13"/>
  <c r="GG80" i="13"/>
  <c r="DU80" i="13"/>
  <c r="BI80" i="13"/>
  <c r="QH79" i="13"/>
  <c r="NV79" i="13"/>
  <c r="LJ79" i="13"/>
  <c r="IX79" i="13"/>
  <c r="GL79" i="13"/>
  <c r="DZ79" i="13"/>
  <c r="BN79" i="13"/>
  <c r="B79" i="13"/>
  <c r="OA78" i="13"/>
  <c r="LO78" i="13"/>
  <c r="JC78" i="13"/>
  <c r="GQ78" i="13"/>
  <c r="IN84" i="13"/>
  <c r="GG83" i="13"/>
  <c r="DZ82" i="13"/>
  <c r="BS81" i="13"/>
  <c r="L80" i="13"/>
  <c r="OP78" i="13"/>
  <c r="BT78" i="13"/>
  <c r="NG77" i="13"/>
  <c r="II77" i="13"/>
  <c r="DK77" i="13"/>
  <c r="PX76" i="13"/>
  <c r="LM76" i="13"/>
  <c r="IF76" i="13"/>
  <c r="EX76" i="13"/>
  <c r="BQ76" i="13"/>
  <c r="PU75" i="13"/>
  <c r="NI75" i="13"/>
  <c r="KW75" i="13"/>
  <c r="IK75" i="13"/>
  <c r="FY75" i="13"/>
  <c r="DM75" i="13"/>
  <c r="BA75" i="13"/>
  <c r="PZ74" i="13"/>
  <c r="NN74" i="13"/>
  <c r="LB74" i="13"/>
  <c r="IP74" i="13"/>
  <c r="GD74" i="13"/>
  <c r="DR74" i="13"/>
  <c r="BF74" i="13"/>
  <c r="QE73" i="13"/>
  <c r="NS73" i="13"/>
  <c r="LG73" i="13"/>
  <c r="IU73" i="13"/>
  <c r="GI73" i="13"/>
  <c r="DW73" i="13"/>
  <c r="BK73" i="13"/>
  <c r="QJ72" i="13"/>
  <c r="NX72" i="13"/>
  <c r="LL72" i="13"/>
  <c r="IZ72" i="13"/>
  <c r="GN72" i="13"/>
  <c r="EB72" i="13"/>
  <c r="BP72" i="13"/>
  <c r="D72" i="13"/>
  <c r="JL71" i="13"/>
  <c r="CB71" i="13"/>
  <c r="OZ70" i="13"/>
  <c r="MN70" i="13"/>
  <c r="KB70" i="13"/>
  <c r="HP70" i="13"/>
  <c r="FD70" i="13"/>
  <c r="CR70" i="13"/>
  <c r="AF70" i="13"/>
  <c r="PE69" i="13"/>
  <c r="MS69" i="13"/>
  <c r="KG69" i="13"/>
  <c r="HU69" i="13"/>
  <c r="FI69" i="13"/>
  <c r="CW69" i="13"/>
  <c r="AK69" i="13"/>
  <c r="PJ68" i="13"/>
  <c r="MX68" i="13"/>
  <c r="KL68" i="13"/>
  <c r="HZ68" i="13"/>
  <c r="FT84" i="13"/>
  <c r="DM83" i="13"/>
  <c r="BF82" i="13"/>
  <c r="QJ80" i="13"/>
  <c r="OC79" i="13"/>
  <c r="LV78" i="13"/>
  <c r="AV78" i="13"/>
  <c r="MM77" i="13"/>
  <c r="HO77" i="13"/>
  <c r="CQ77" i="13"/>
  <c r="PD76" i="13"/>
  <c r="LA76" i="13"/>
  <c r="HT76" i="13"/>
  <c r="EM76" i="13"/>
  <c r="BE76" i="13"/>
  <c r="PL75" i="13"/>
  <c r="MZ75" i="13"/>
  <c r="KN75" i="13"/>
  <c r="IB75" i="13"/>
  <c r="FP75" i="13"/>
  <c r="DD75" i="13"/>
  <c r="AR75" i="13"/>
  <c r="PQ74" i="13"/>
  <c r="NE74" i="13"/>
  <c r="KS74" i="13"/>
  <c r="IG74" i="13"/>
  <c r="FU74" i="13"/>
  <c r="DI74" i="13"/>
  <c r="AW74" i="13"/>
  <c r="PV73" i="13"/>
  <c r="NJ73" i="13"/>
  <c r="KX73" i="13"/>
  <c r="IL73" i="13"/>
  <c r="FZ73" i="13"/>
  <c r="DN73" i="13"/>
  <c r="BB73" i="13"/>
  <c r="QA72" i="13"/>
  <c r="NO72" i="13"/>
  <c r="LC72" i="13"/>
  <c r="IQ72" i="13"/>
  <c r="GE72" i="13"/>
  <c r="DS72" i="13"/>
  <c r="BG72" i="13"/>
  <c r="PU71" i="13"/>
  <c r="BQ85" i="13"/>
  <c r="NA83" i="13"/>
  <c r="KT82" i="13"/>
  <c r="IM81" i="13"/>
  <c r="GF80" i="13"/>
  <c r="DY79" i="13"/>
  <c r="ED78" i="13"/>
  <c r="OW77" i="13"/>
  <c r="JY77" i="13"/>
  <c r="FA77" i="13"/>
  <c r="AC77" i="13"/>
  <c r="MP76" i="13"/>
  <c r="JI76" i="13"/>
  <c r="GB76" i="13"/>
  <c r="CT76" i="13"/>
  <c r="M76" i="13"/>
  <c r="OE75" i="13"/>
  <c r="LS75" i="13"/>
  <c r="JG75" i="13"/>
  <c r="GU75" i="13"/>
  <c r="EI75" i="13"/>
  <c r="BW75" i="13"/>
  <c r="K75" i="13"/>
  <c r="OJ74" i="13"/>
  <c r="LX74" i="13"/>
  <c r="JL74" i="13"/>
  <c r="GZ74" i="13"/>
  <c r="EN74" i="13"/>
  <c r="CB74" i="13"/>
  <c r="P74" i="13"/>
  <c r="OO73" i="13"/>
  <c r="MC73" i="13"/>
  <c r="JQ73" i="13"/>
  <c r="HE73" i="13"/>
  <c r="ES73" i="13"/>
  <c r="CG73" i="13"/>
  <c r="U73" i="13"/>
  <c r="OT72" i="13"/>
  <c r="MH72" i="13"/>
  <c r="JV72" i="13"/>
  <c r="HJ72" i="13"/>
  <c r="EX72" i="13"/>
  <c r="CL72" i="13"/>
  <c r="Z72" i="13"/>
  <c r="LZ71" i="13"/>
  <c r="EP71" i="13"/>
  <c r="PV70" i="13"/>
  <c r="NJ70" i="13"/>
  <c r="MN84" i="13"/>
  <c r="KG83" i="13"/>
  <c r="HZ82" i="13"/>
  <c r="FS81" i="13"/>
  <c r="DL80" i="13"/>
  <c r="BE79" i="13"/>
  <c r="DF78" i="13"/>
  <c r="OF77" i="13"/>
  <c r="JH77" i="13"/>
  <c r="EJ77" i="13"/>
  <c r="L77" i="13"/>
  <c r="ME76" i="13"/>
  <c r="IW76" i="13"/>
  <c r="FP76" i="13"/>
  <c r="CI76" i="13"/>
  <c r="A76" i="13"/>
  <c r="NV75" i="13"/>
  <c r="LJ75" i="13"/>
  <c r="IX75" i="13"/>
  <c r="GL75" i="13"/>
  <c r="DZ75" i="13"/>
  <c r="BN75" i="13"/>
  <c r="B75" i="13"/>
  <c r="OA74" i="13"/>
  <c r="LO74" i="13"/>
  <c r="JC74" i="13"/>
  <c r="GQ74" i="13"/>
  <c r="EE74" i="13"/>
  <c r="BS74" i="13"/>
  <c r="G74" i="13"/>
  <c r="OF73" i="13"/>
  <c r="LT73" i="13"/>
  <c r="JH73" i="13"/>
  <c r="GV73" i="13"/>
  <c r="EJ73" i="13"/>
  <c r="BX73" i="13"/>
  <c r="L73" i="13"/>
  <c r="OK72" i="13"/>
  <c r="LY72" i="13"/>
  <c r="OY96" i="13"/>
  <c r="FH86" i="13"/>
  <c r="EG86" i="13"/>
  <c r="PZ85" i="13"/>
  <c r="GC85" i="13"/>
  <c r="HX85" i="13"/>
  <c r="IX92" i="13"/>
  <c r="EJ90" i="13"/>
  <c r="V88" i="13"/>
  <c r="BC85" i="13"/>
  <c r="HI93" i="13"/>
  <c r="KX91" i="13"/>
  <c r="BW90" i="13"/>
  <c r="KO88" i="13"/>
  <c r="BV87" i="13"/>
  <c r="AD85" i="13"/>
  <c r="FF94" i="13"/>
  <c r="HP92" i="13"/>
  <c r="FI91" i="13"/>
  <c r="DB90" i="13"/>
  <c r="AU89" i="13"/>
  <c r="PY87" i="13"/>
  <c r="IE86" i="13"/>
  <c r="KY84" i="13"/>
  <c r="IR83" i="13"/>
  <c r="GK82" i="13"/>
  <c r="ED81" i="13"/>
  <c r="BW80" i="13"/>
  <c r="P79" i="13"/>
  <c r="OT77" i="13"/>
  <c r="FA85" i="13"/>
  <c r="NW83" i="13"/>
  <c r="LP82" i="13"/>
  <c r="JI81" i="13"/>
  <c r="HB80" i="13"/>
  <c r="EU79" i="13"/>
  <c r="CN78" i="13"/>
  <c r="AG77" i="13"/>
  <c r="DR85" i="13"/>
  <c r="NN83" i="13"/>
  <c r="LG82" i="13"/>
  <c r="IZ81" i="13"/>
  <c r="GS80" i="13"/>
  <c r="KH79" i="13"/>
  <c r="AL79" i="13"/>
  <c r="IA78" i="13"/>
  <c r="PP77" i="13"/>
  <c r="FT77" i="13"/>
  <c r="NI76" i="13"/>
  <c r="HD84" i="13"/>
  <c r="OS83" i="13"/>
  <c r="EW83" i="13"/>
  <c r="ML82" i="13"/>
  <c r="CP82" i="13"/>
  <c r="KE81" i="13"/>
  <c r="AI81" i="13"/>
  <c r="HX80" i="13"/>
  <c r="PM79" i="13"/>
  <c r="FQ79" i="13"/>
  <c r="NF78" i="13"/>
  <c r="DJ78" i="13"/>
  <c r="MI84" i="13"/>
  <c r="CM84" i="13"/>
  <c r="KB83" i="13"/>
  <c r="AF83" i="13"/>
  <c r="HU82" i="13"/>
  <c r="PJ81" i="13"/>
  <c r="FN81" i="13"/>
  <c r="NC80" i="13"/>
  <c r="DG80" i="13"/>
  <c r="KV79" i="13"/>
  <c r="DL79" i="13"/>
  <c r="PY78" i="13"/>
  <c r="LA78" i="13"/>
  <c r="GC78" i="13"/>
  <c r="BE78" i="13"/>
  <c r="NR77" i="13"/>
  <c r="IT77" i="13"/>
  <c r="DV77" i="13"/>
  <c r="QI76" i="13"/>
  <c r="LK76" i="13"/>
  <c r="GM76" i="13"/>
  <c r="BO76" i="13"/>
  <c r="PR84" i="13"/>
  <c r="JN84" i="13"/>
  <c r="EP84" i="13"/>
  <c r="R84" i="13"/>
  <c r="ME83" i="13"/>
  <c r="HG83" i="13"/>
  <c r="CI83" i="13"/>
  <c r="OV82" i="13"/>
  <c r="JX82" i="13"/>
  <c r="EZ82" i="13"/>
  <c r="AJ82" i="13"/>
  <c r="NU81" i="13"/>
  <c r="KK81" i="13"/>
  <c r="HA81" i="13"/>
  <c r="DY81" i="13"/>
  <c r="AW81" i="13"/>
  <c r="PV80" i="13"/>
  <c r="NJ80" i="13"/>
  <c r="KX80" i="13"/>
  <c r="IL80" i="13"/>
  <c r="FZ80" i="13"/>
  <c r="DN80" i="13"/>
  <c r="BB80" i="13"/>
  <c r="QA79" i="13"/>
  <c r="NO79" i="13"/>
  <c r="LC79" i="13"/>
  <c r="IQ79" i="13"/>
  <c r="GE79" i="13"/>
  <c r="DS79" i="13"/>
  <c r="BG79" i="13"/>
  <c r="QF78" i="13"/>
  <c r="NT78" i="13"/>
  <c r="LH78" i="13"/>
  <c r="IV78" i="13"/>
  <c r="GJ78" i="13"/>
  <c r="J85" i="13"/>
  <c r="MG84" i="13"/>
  <c r="JU84" i="13"/>
  <c r="HI84" i="13"/>
  <c r="EW84" i="13"/>
  <c r="CK84" i="13"/>
  <c r="Y84" i="13"/>
  <c r="OX83" i="13"/>
  <c r="ML83" i="13"/>
  <c r="JZ83" i="13"/>
  <c r="HN83" i="13"/>
  <c r="FB83" i="13"/>
  <c r="CP83" i="13"/>
  <c r="AD83" i="13"/>
  <c r="PC82" i="13"/>
  <c r="MQ82" i="13"/>
  <c r="KE82" i="13"/>
  <c r="HS82" i="13"/>
  <c r="FG82" i="13"/>
  <c r="CU82" i="13"/>
  <c r="AI82" i="13"/>
  <c r="PH81" i="13"/>
  <c r="MV81" i="13"/>
  <c r="KJ81" i="13"/>
  <c r="HX81" i="13"/>
  <c r="FL81" i="13"/>
  <c r="CZ81" i="13"/>
  <c r="AN81" i="13"/>
  <c r="PM80" i="13"/>
  <c r="NA80" i="13"/>
  <c r="KO80" i="13"/>
  <c r="IC80" i="13"/>
  <c r="FQ80" i="13"/>
  <c r="DE80" i="13"/>
  <c r="AS80" i="13"/>
  <c r="PR79" i="13"/>
  <c r="NF79" i="13"/>
  <c r="KT79" i="13"/>
  <c r="IH79" i="13"/>
  <c r="FV79" i="13"/>
  <c r="DJ79" i="13"/>
  <c r="AX79" i="13"/>
  <c r="PW78" i="13"/>
  <c r="NK78" i="13"/>
  <c r="KY78" i="13"/>
  <c r="IM78" i="13"/>
  <c r="GA78" i="13"/>
  <c r="DP84" i="13"/>
  <c r="BI83" i="13"/>
  <c r="B82" i="13"/>
  <c r="OF80" i="13"/>
  <c r="LY79" i="13"/>
  <c r="JR78" i="13"/>
  <c r="AE78" i="13"/>
  <c r="MA77" i="13"/>
  <c r="HC77" i="13"/>
  <c r="CE77" i="13"/>
  <c r="OR76" i="13"/>
  <c r="KR76" i="13"/>
  <c r="HJ76" i="13"/>
  <c r="EC76" i="13"/>
  <c r="AV76" i="13"/>
  <c r="PE75" i="13"/>
  <c r="MS75" i="13"/>
  <c r="KG75" i="13"/>
  <c r="HU75" i="13"/>
  <c r="FI75" i="13"/>
  <c r="CW75" i="13"/>
  <c r="AK75" i="13"/>
  <c r="PJ74" i="13"/>
  <c r="MX74" i="13"/>
  <c r="KL74" i="13"/>
  <c r="HZ74" i="13"/>
  <c r="FN74" i="13"/>
  <c r="DB74" i="13"/>
  <c r="AP74" i="13"/>
  <c r="PO73" i="13"/>
  <c r="NC73" i="13"/>
  <c r="KQ73" i="13"/>
  <c r="IE73" i="13"/>
  <c r="FS73" i="13"/>
  <c r="DG73" i="13"/>
  <c r="AU73" i="13"/>
  <c r="PT72" i="13"/>
  <c r="NH72" i="13"/>
  <c r="KV72" i="13"/>
  <c r="IJ72" i="13"/>
  <c r="FX72" i="13"/>
  <c r="DL72" i="13"/>
  <c r="AZ72" i="13"/>
  <c r="OZ71" i="13"/>
  <c r="HP71" i="13"/>
  <c r="AF71" i="13"/>
  <c r="OJ70" i="13"/>
  <c r="LX70" i="13"/>
  <c r="JL70" i="13"/>
  <c r="GZ70" i="13"/>
  <c r="EN70" i="13"/>
  <c r="CB70" i="13"/>
  <c r="P70" i="13"/>
  <c r="OO69" i="13"/>
  <c r="MC69" i="13"/>
  <c r="JQ69" i="13"/>
  <c r="HE69" i="13"/>
  <c r="ES69" i="13"/>
  <c r="CG69" i="13"/>
  <c r="U69" i="13"/>
  <c r="OT68" i="13"/>
  <c r="MH68" i="13"/>
  <c r="JV68" i="13"/>
  <c r="HJ68" i="13"/>
  <c r="AV84" i="13"/>
  <c r="PZ82" i="13"/>
  <c r="NS81" i="13"/>
  <c r="LL80" i="13"/>
  <c r="JE79" i="13"/>
  <c r="GX78" i="13"/>
  <c r="G78" i="13"/>
  <c r="LG77" i="13"/>
  <c r="GI77" i="13"/>
  <c r="BK77" i="13"/>
  <c r="NX76" i="13"/>
  <c r="KF76" i="13"/>
  <c r="GY76" i="13"/>
  <c r="DQ76" i="13"/>
  <c r="AJ76" i="13"/>
  <c r="OV75" i="13"/>
  <c r="MJ75" i="13"/>
  <c r="JX75" i="13"/>
  <c r="HL75" i="13"/>
  <c r="EZ75" i="13"/>
  <c r="CN75" i="13"/>
  <c r="AB75" i="13"/>
  <c r="PA74" i="13"/>
  <c r="MO74" i="13"/>
  <c r="KC74" i="13"/>
  <c r="HQ74" i="13"/>
  <c r="FE74" i="13"/>
  <c r="CS74" i="13"/>
  <c r="AG74" i="13"/>
  <c r="PF73" i="13"/>
  <c r="MT73" i="13"/>
  <c r="KH73" i="13"/>
  <c r="HV73" i="13"/>
  <c r="FJ73" i="13"/>
  <c r="CX73" i="13"/>
  <c r="AL73" i="13"/>
  <c r="PK72" i="13"/>
  <c r="MY72" i="13"/>
  <c r="KM72" i="13"/>
  <c r="IA72" i="13"/>
  <c r="FO72" i="13"/>
  <c r="DC72" i="13"/>
  <c r="AQ72" i="13"/>
  <c r="NY71" i="13"/>
  <c r="KJ84" i="13"/>
  <c r="IC83" i="13"/>
  <c r="FV82" i="13"/>
  <c r="DO81" i="13"/>
  <c r="BH80" i="13"/>
  <c r="A79" i="13"/>
  <c r="CJ78" i="13"/>
  <c r="NQ77" i="13"/>
  <c r="IS77" i="13"/>
  <c r="DU77" i="13"/>
  <c r="QH76" i="13"/>
  <c r="LU76" i="13"/>
  <c r="IN76" i="13"/>
  <c r="FF76" i="13"/>
  <c r="BY76" i="13"/>
  <c r="QC75" i="13"/>
  <c r="NO75" i="13"/>
  <c r="LC75" i="13"/>
  <c r="IQ75" i="13"/>
  <c r="GE75" i="13"/>
  <c r="DS75" i="13"/>
  <c r="BG75" i="13"/>
  <c r="QF74" i="13"/>
  <c r="NT74" i="13"/>
  <c r="LH74" i="13"/>
  <c r="IV74" i="13"/>
  <c r="GJ74" i="13"/>
  <c r="DX74" i="13"/>
  <c r="BL74" i="13"/>
  <c r="QK73" i="13"/>
  <c r="NY73" i="13"/>
  <c r="LM73" i="13"/>
  <c r="JA73" i="13"/>
  <c r="GO73" i="13"/>
  <c r="EC73" i="13"/>
  <c r="BQ73" i="13"/>
  <c r="E73" i="13"/>
  <c r="OD72" i="13"/>
  <c r="LR72" i="13"/>
  <c r="JF72" i="13"/>
  <c r="GT72" i="13"/>
  <c r="EH72" i="13"/>
  <c r="BV72" i="13"/>
  <c r="J72" i="13"/>
  <c r="KD71" i="13"/>
  <c r="CT71" i="13"/>
  <c r="PF70" i="13"/>
  <c r="MT70" i="13"/>
  <c r="HP84" i="13"/>
  <c r="FI83" i="13"/>
  <c r="DB82" i="13"/>
  <c r="AU81" i="13"/>
  <c r="PY79" i="13"/>
  <c r="NR78" i="13"/>
  <c r="BL78" i="13"/>
  <c r="MZ77" i="13"/>
  <c r="IB77" i="13"/>
  <c r="DD77" i="13"/>
  <c r="PQ76" i="13"/>
  <c r="LI76" i="13"/>
  <c r="IB76" i="13"/>
  <c r="EU76" i="13"/>
  <c r="BM76" i="13"/>
  <c r="PR75" i="13"/>
  <c r="NF75" i="13"/>
  <c r="KT75" i="13"/>
  <c r="IH75" i="13"/>
  <c r="FV75" i="13"/>
  <c r="DJ75" i="13"/>
  <c r="AX75" i="13"/>
  <c r="PW74" i="13"/>
  <c r="NK74" i="13"/>
  <c r="KY74" i="13"/>
  <c r="IM74" i="13"/>
  <c r="GA74" i="13"/>
  <c r="DO74" i="13"/>
  <c r="BC74" i="13"/>
  <c r="QB73" i="13"/>
  <c r="NP73" i="13"/>
  <c r="LD73" i="13"/>
  <c r="IR73" i="13"/>
  <c r="GF73" i="13"/>
  <c r="DT73" i="13"/>
  <c r="BH73" i="13"/>
  <c r="QG72" i="13"/>
  <c r="NU72" i="13"/>
  <c r="LI72" i="13"/>
  <c r="IW72" i="13"/>
  <c r="GK72" i="13"/>
  <c r="DY72" i="13"/>
  <c r="BM72" i="13"/>
  <c r="A72" i="13"/>
  <c r="JC71" i="13"/>
  <c r="BS71" i="13"/>
  <c r="OW70" i="13"/>
  <c r="MK70" i="13"/>
  <c r="JY70" i="13"/>
  <c r="HM70" i="13"/>
  <c r="FA70" i="13"/>
  <c r="CO70" i="13"/>
  <c r="AC70" i="13"/>
  <c r="PB69" i="13"/>
  <c r="MP69" i="13"/>
  <c r="KD69" i="13"/>
  <c r="HR69" i="13"/>
  <c r="FF69" i="13"/>
  <c r="CT69" i="13"/>
  <c r="AH69" i="13"/>
  <c r="PG68" i="13"/>
  <c r="MU68" i="13"/>
  <c r="KI68" i="13"/>
  <c r="HW68" i="13"/>
  <c r="EV84" i="13"/>
  <c r="CO83" i="13"/>
  <c r="AH82" i="13"/>
  <c r="PL80" i="13"/>
  <c r="NE79" i="13"/>
  <c r="KX78" i="13"/>
  <c r="AN78" i="13"/>
  <c r="MI77" i="13"/>
  <c r="HK77" i="13"/>
  <c r="CM77" i="13"/>
  <c r="OZ76" i="13"/>
  <c r="KW76" i="13"/>
  <c r="HP76" i="13"/>
  <c r="EH76" i="13"/>
  <c r="BA76" i="13"/>
  <c r="PI75" i="13"/>
  <c r="MW75" i="13"/>
  <c r="KK75" i="13"/>
  <c r="HY75" i="13"/>
  <c r="FM75" i="13"/>
  <c r="DA75" i="13"/>
  <c r="AO75" i="13"/>
  <c r="PN74" i="13"/>
  <c r="NB74" i="13"/>
  <c r="KP74" i="13"/>
  <c r="ID74" i="13"/>
  <c r="FR74" i="13"/>
  <c r="DF74" i="13"/>
  <c r="AT74" i="13"/>
  <c r="PS73" i="13"/>
  <c r="NG73" i="13"/>
  <c r="KU73" i="13"/>
  <c r="II73" i="13"/>
  <c r="FW73" i="13"/>
  <c r="DK73" i="13"/>
  <c r="AY73" i="13"/>
  <c r="PX72" i="13"/>
  <c r="NL72" i="13"/>
  <c r="KZ72" i="13"/>
  <c r="IN72" i="13"/>
  <c r="GB72" i="13"/>
  <c r="DP72" i="13"/>
  <c r="BD72" i="13"/>
  <c r="PL71" i="13"/>
  <c r="IB71" i="13"/>
  <c r="AR71" i="13"/>
  <c r="ON70" i="13"/>
  <c r="MB70" i="13"/>
  <c r="JP70" i="13"/>
  <c r="HD70" i="13"/>
  <c r="ER70" i="13"/>
  <c r="CF70" i="13"/>
  <c r="T70" i="13"/>
  <c r="OS69" i="13"/>
  <c r="MG69" i="13"/>
  <c r="JU69" i="13"/>
  <c r="HI69" i="13"/>
  <c r="EW69" i="13"/>
  <c r="CK69" i="13"/>
  <c r="Y69" i="13"/>
  <c r="OX68" i="13"/>
  <c r="ML68" i="13"/>
  <c r="JZ68" i="13"/>
  <c r="HN68" i="13"/>
  <c r="CB84" i="13"/>
  <c r="U83" i="13"/>
  <c r="OY81" i="13"/>
  <c r="MR80" i="13"/>
  <c r="KK79" i="13"/>
  <c r="ID78" i="13"/>
  <c r="P78" i="13"/>
  <c r="LO77" i="13"/>
  <c r="GQ77" i="13"/>
  <c r="BS77" i="13"/>
  <c r="OF76" i="13"/>
  <c r="KK76" i="13"/>
  <c r="HD76" i="13"/>
  <c r="DW76" i="13"/>
  <c r="AO76" i="13"/>
  <c r="OZ75" i="13"/>
  <c r="MN75" i="13"/>
  <c r="KB75" i="13"/>
  <c r="HP75" i="13"/>
  <c r="FD75" i="13"/>
  <c r="CR75" i="13"/>
  <c r="AF75" i="13"/>
  <c r="PE74" i="13"/>
  <c r="MS74" i="13"/>
  <c r="KG74" i="13"/>
  <c r="HU74" i="13"/>
  <c r="FI74" i="13"/>
  <c r="CW74" i="13"/>
  <c r="AK74" i="13"/>
  <c r="PJ73" i="13"/>
  <c r="MX73" i="13"/>
  <c r="KL73" i="13"/>
  <c r="HZ73" i="13"/>
  <c r="FN73" i="13"/>
  <c r="DB73" i="13"/>
  <c r="AP73" i="13"/>
  <c r="PO72" i="13"/>
  <c r="NC72" i="13"/>
  <c r="KQ72" i="13"/>
  <c r="IE72" i="13"/>
  <c r="FS72" i="13"/>
  <c r="DG72" i="13"/>
  <c r="AU72" i="13"/>
  <c r="OK71" i="13"/>
  <c r="HA71" i="13"/>
  <c r="Q71" i="13"/>
  <c r="OE70" i="13"/>
  <c r="LS70" i="13"/>
  <c r="QK83" i="13"/>
  <c r="OD82" i="13"/>
  <c r="LW81" i="13"/>
  <c r="JP80" i="13"/>
  <c r="HI79" i="13"/>
  <c r="FD78" i="13"/>
  <c r="QB77" i="13"/>
  <c r="KV77" i="13"/>
  <c r="FX77" i="13"/>
  <c r="AZ77" i="13"/>
  <c r="NM76" i="13"/>
  <c r="JX76" i="13"/>
  <c r="GQ76" i="13"/>
  <c r="DI76" i="13"/>
  <c r="DV102" i="13"/>
  <c r="ET88" i="13"/>
  <c r="KD94" i="13"/>
  <c r="LD83" i="13"/>
  <c r="OB82" i="13"/>
  <c r="NS82" i="13"/>
  <c r="OW76" i="13"/>
  <c r="JL80" i="13"/>
  <c r="BT83" i="13"/>
  <c r="QG78" i="13"/>
  <c r="LS76" i="13"/>
  <c r="HO83" i="13"/>
  <c r="HQ81" i="13"/>
  <c r="DV80" i="13"/>
  <c r="BO79" i="13"/>
  <c r="KC84" i="13"/>
  <c r="HV83" i="13"/>
  <c r="FO82" i="13"/>
  <c r="DH81" i="13"/>
  <c r="BA80" i="13"/>
  <c r="QE78" i="13"/>
  <c r="G81" i="13"/>
  <c r="LB76" i="13"/>
  <c r="FQ75" i="13"/>
  <c r="DJ74" i="13"/>
  <c r="BC73" i="13"/>
  <c r="PX71" i="13"/>
  <c r="CJ70" i="13"/>
  <c r="AC69" i="13"/>
  <c r="NX80" i="13"/>
  <c r="KQ76" i="13"/>
  <c r="FH75" i="13"/>
  <c r="DA74" i="13"/>
  <c r="AT73" i="13"/>
  <c r="OW71" i="13"/>
  <c r="OG77" i="13"/>
  <c r="B76" i="13"/>
  <c r="OB74" i="13"/>
  <c r="LU73" i="13"/>
  <c r="JN72" i="13"/>
  <c r="NB70" i="13"/>
  <c r="NP77" i="13"/>
  <c r="QB75" i="13"/>
  <c r="NS74" i="13"/>
  <c r="DW74" i="13"/>
  <c r="LL73" i="13"/>
  <c r="BP73" i="13"/>
  <c r="KS72" i="13"/>
  <c r="FU72" i="13"/>
  <c r="AW72" i="13"/>
  <c r="HG71" i="13"/>
  <c r="OG70" i="13"/>
  <c r="JI70" i="13"/>
  <c r="EK70" i="13"/>
  <c r="M70" i="13"/>
  <c r="LZ69" i="13"/>
  <c r="HB69" i="13"/>
  <c r="CD69" i="13"/>
  <c r="OQ68" i="13"/>
  <c r="JS68" i="13"/>
  <c r="X84" i="13"/>
  <c r="MU81" i="13"/>
  <c r="IG79" i="13"/>
  <c r="QJ77" i="13"/>
  <c r="GE77" i="13"/>
  <c r="NT76" i="13"/>
  <c r="GT76" i="13"/>
  <c r="AF76" i="13"/>
  <c r="MG75" i="13"/>
  <c r="HI75" i="13"/>
  <c r="CK75" i="13"/>
  <c r="OX74" i="13"/>
  <c r="JZ74" i="13"/>
  <c r="FB74" i="13"/>
  <c r="AD74" i="13"/>
  <c r="MQ73" i="13"/>
  <c r="HS73" i="13"/>
  <c r="CU73" i="13"/>
  <c r="PH72" i="13"/>
  <c r="KJ72" i="13"/>
  <c r="FL72" i="13"/>
  <c r="AN72" i="13"/>
  <c r="GF71" i="13"/>
  <c r="NX70" i="13"/>
  <c r="IZ70" i="13"/>
  <c r="EB70" i="13"/>
  <c r="AJ70" i="13"/>
  <c r="OK69" i="13"/>
  <c r="LA69" i="13"/>
  <c r="HY69" i="13"/>
  <c r="EO69" i="13"/>
  <c r="BE69" i="13"/>
  <c r="PN68" i="13"/>
  <c r="MD68" i="13"/>
  <c r="IT68" i="13"/>
  <c r="GZ84" i="13"/>
  <c r="OT82" i="13"/>
  <c r="FC81" i="13"/>
  <c r="PI79" i="13"/>
  <c r="FR78" i="13"/>
  <c r="OA77" i="13"/>
  <c r="HW77" i="13"/>
  <c r="BC77" i="13"/>
  <c r="MB76" i="13"/>
  <c r="HY76" i="13"/>
  <c r="DL76" i="13"/>
  <c r="QJ75" i="13"/>
  <c r="ND75" i="13"/>
  <c r="JT75" i="13"/>
  <c r="GJ75" i="13"/>
  <c r="DH75" i="13"/>
  <c r="X75" i="13"/>
  <c r="NY74" i="13"/>
  <c r="KW74" i="13"/>
  <c r="HM74" i="13"/>
  <c r="EC74" i="13"/>
  <c r="BA74" i="13"/>
  <c r="PB73" i="13"/>
  <c r="LR73" i="13"/>
  <c r="IP73" i="13"/>
  <c r="FF73" i="13"/>
  <c r="BV73" i="13"/>
  <c r="QE72" i="13"/>
  <c r="MU72" i="13"/>
  <c r="JK72" i="13"/>
  <c r="GI72" i="13"/>
  <c r="CY72" i="13"/>
  <c r="O72" i="13"/>
  <c r="IW71" i="13"/>
  <c r="QI70" i="13"/>
  <c r="MY70" i="13"/>
  <c r="DX84" i="13"/>
  <c r="LR82" i="13"/>
  <c r="CA81" i="13"/>
  <c r="MG79" i="13"/>
  <c r="EL78" i="13"/>
  <c r="NH77" i="13"/>
  <c r="HD77" i="13"/>
  <c r="AJ77" i="13"/>
  <c r="LO76" i="13"/>
  <c r="HL76" i="13"/>
  <c r="CY76" i="13"/>
  <c r="G76" i="13"/>
  <c r="NZ75" i="13"/>
  <c r="LN75" i="13"/>
  <c r="JB75" i="13"/>
  <c r="GP75" i="13"/>
  <c r="ED75" i="13"/>
  <c r="BR75" i="13"/>
  <c r="F75" i="13"/>
  <c r="OE74" i="13"/>
  <c r="LS74" i="13"/>
  <c r="JG74" i="13"/>
  <c r="GU74" i="13"/>
  <c r="EI74" i="13"/>
  <c r="BW74" i="13"/>
  <c r="K74" i="13"/>
  <c r="OJ73" i="13"/>
  <c r="LX73" i="13"/>
  <c r="JL73" i="13"/>
  <c r="GZ73" i="13"/>
  <c r="EN73" i="13"/>
  <c r="CB73" i="13"/>
  <c r="P73" i="13"/>
  <c r="OO72" i="13"/>
  <c r="MC72" i="13"/>
  <c r="JQ72" i="13"/>
  <c r="HE72" i="13"/>
  <c r="ES72" i="13"/>
  <c r="CG72" i="13"/>
  <c r="U72" i="13"/>
  <c r="LK71" i="13"/>
  <c r="EA71" i="13"/>
  <c r="PQ70" i="13"/>
  <c r="NE70" i="13"/>
  <c r="KS70" i="13"/>
  <c r="IG70" i="13"/>
  <c r="FU70" i="13"/>
  <c r="DI70" i="13"/>
  <c r="AW70" i="13"/>
  <c r="PV69" i="13"/>
  <c r="NJ69" i="13"/>
  <c r="KX69" i="13"/>
  <c r="IL69" i="13"/>
  <c r="FZ69" i="13"/>
  <c r="DN69" i="13"/>
  <c r="BB69" i="13"/>
  <c r="QA68" i="13"/>
  <c r="NO68" i="13"/>
  <c r="LC68" i="13"/>
  <c r="IQ68" i="13"/>
  <c r="HG81" i="13"/>
  <c r="MK76" i="13"/>
  <c r="GQ75" i="13"/>
  <c r="EJ74" i="13"/>
  <c r="CC73" i="13"/>
  <c r="V72" i="13"/>
  <c r="LO70" i="13"/>
  <c r="GM70" i="13"/>
  <c r="BO70" i="13"/>
  <c r="OB69" i="13"/>
  <c r="JD69" i="13"/>
  <c r="EF69" i="13"/>
  <c r="H69" i="13"/>
  <c r="LU68" i="13"/>
  <c r="GZ68" i="13"/>
  <c r="EL68" i="13"/>
  <c r="BZ68" i="13"/>
  <c r="N68" i="13"/>
  <c r="OM67" i="13"/>
  <c r="MA67" i="13"/>
  <c r="JO67" i="13"/>
  <c r="HC67" i="13"/>
  <c r="EQ67" i="13"/>
  <c r="CE67" i="13"/>
  <c r="S67" i="13"/>
  <c r="OR66" i="13"/>
  <c r="MF66" i="13"/>
  <c r="JT66" i="13"/>
  <c r="HH66" i="13"/>
  <c r="EV66" i="13"/>
  <c r="CJ66" i="13"/>
  <c r="X66" i="13"/>
  <c r="OW65" i="13"/>
  <c r="MK65" i="13"/>
  <c r="JY65" i="13"/>
  <c r="HM65" i="13"/>
  <c r="FA65" i="13"/>
  <c r="CO65" i="13"/>
  <c r="AC65" i="13"/>
  <c r="PB64" i="13"/>
  <c r="MP64" i="13"/>
  <c r="KD64" i="13"/>
  <c r="HR64" i="13"/>
  <c r="FF64" i="13"/>
  <c r="CT64" i="13"/>
  <c r="AH64" i="13"/>
  <c r="PG63" i="13"/>
  <c r="MU63" i="13"/>
  <c r="KI63" i="13"/>
  <c r="HW63" i="13"/>
  <c r="FK63" i="13"/>
  <c r="CY63" i="13"/>
  <c r="AM63" i="13"/>
  <c r="PL62" i="13"/>
  <c r="MZ62" i="13"/>
  <c r="KN62" i="13"/>
  <c r="IB62" i="13"/>
  <c r="FP62" i="13"/>
  <c r="DD62" i="13"/>
  <c r="AR62" i="13"/>
  <c r="PQ61" i="13"/>
  <c r="NE61" i="13"/>
  <c r="KS61" i="13"/>
  <c r="IG61" i="13"/>
  <c r="CN80" i="13"/>
  <c r="IS76" i="13"/>
  <c r="DW75" i="13"/>
  <c r="BP74" i="13"/>
  <c r="I73" i="13"/>
  <c r="KP71" i="13"/>
  <c r="KT70" i="13"/>
  <c r="FV70" i="13"/>
  <c r="AX70" i="13"/>
  <c r="NK69" i="13"/>
  <c r="IM69" i="13"/>
  <c r="DO69" i="13"/>
  <c r="QB68" i="13"/>
  <c r="LD68" i="13"/>
  <c r="GO68" i="13"/>
  <c r="EC68" i="13"/>
  <c r="BQ68" i="13"/>
  <c r="E68" i="13"/>
  <c r="OD67" i="13"/>
  <c r="LR67" i="13"/>
  <c r="JF67" i="13"/>
  <c r="GT67" i="13"/>
  <c r="EH67" i="13"/>
  <c r="BV67" i="13"/>
  <c r="J67" i="13"/>
  <c r="OI66" i="13"/>
  <c r="LW66" i="13"/>
  <c r="JK66" i="13"/>
  <c r="GY66" i="13"/>
  <c r="EM66" i="13"/>
  <c r="CA66" i="13"/>
  <c r="O66" i="13"/>
  <c r="ON65" i="13"/>
  <c r="MB65" i="13"/>
  <c r="JP65" i="13"/>
  <c r="HD65" i="13"/>
  <c r="ER65" i="13"/>
  <c r="CF65" i="13"/>
  <c r="T65" i="13"/>
  <c r="OS64" i="13"/>
  <c r="MG64" i="13"/>
  <c r="JU64" i="13"/>
  <c r="HI64" i="13"/>
  <c r="EW64" i="13"/>
  <c r="NI77" i="13"/>
  <c r="PW75" i="13"/>
  <c r="NP74" i="13"/>
  <c r="LI73" i="13"/>
  <c r="JB72" i="13"/>
  <c r="QE70" i="13"/>
  <c r="IU70" i="13"/>
  <c r="DW70" i="13"/>
  <c r="QJ69" i="13"/>
  <c r="LL69" i="13"/>
  <c r="GN69" i="13"/>
  <c r="BP69" i="13"/>
  <c r="OC68" i="13"/>
  <c r="JE68" i="13"/>
  <c r="FP68" i="13"/>
  <c r="DD68" i="13"/>
  <c r="AR68" i="13"/>
  <c r="PQ67" i="13"/>
  <c r="NE67" i="13"/>
  <c r="KS67" i="13"/>
  <c r="IG67" i="13"/>
  <c r="FU67" i="13"/>
  <c r="DI67" i="13"/>
  <c r="AW67" i="13"/>
  <c r="PV66" i="13"/>
  <c r="NJ66" i="13"/>
  <c r="KX66" i="13"/>
  <c r="IL66" i="13"/>
  <c r="FZ66" i="13"/>
  <c r="DN66" i="13"/>
  <c r="BB66" i="13"/>
  <c r="QA65" i="13"/>
  <c r="NO65" i="13"/>
  <c r="LC65" i="13"/>
  <c r="IQ65" i="13"/>
  <c r="GE65" i="13"/>
  <c r="DS65" i="13"/>
  <c r="BG65" i="13"/>
  <c r="QF64" i="13"/>
  <c r="NT64" i="13"/>
  <c r="LH64" i="13"/>
  <c r="IV64" i="13"/>
  <c r="GJ64" i="13"/>
  <c r="DX64" i="13"/>
  <c r="BL64" i="13"/>
  <c r="EK83" i="13"/>
  <c r="CW77" i="13"/>
  <c r="KQ75" i="13"/>
  <c r="IJ74" i="13"/>
  <c r="GC73" i="13"/>
  <c r="DV72" i="13"/>
  <c r="NN70" i="13"/>
  <c r="HN70" i="13"/>
  <c r="CP70" i="13"/>
  <c r="PC69" i="13"/>
  <c r="KE69" i="13"/>
  <c r="FG69" i="13"/>
  <c r="AI69" i="13"/>
  <c r="MV68" i="13"/>
  <c r="HX68" i="13"/>
  <c r="EY68" i="13"/>
  <c r="CM68" i="13"/>
  <c r="AA68" i="13"/>
  <c r="OZ67" i="13"/>
  <c r="MN67" i="13"/>
  <c r="KB67" i="13"/>
  <c r="HP67" i="13"/>
  <c r="FD67" i="13"/>
  <c r="CR67" i="13"/>
  <c r="AF67" i="13"/>
  <c r="PE66" i="13"/>
  <c r="MS66" i="13"/>
  <c r="KG66" i="13"/>
  <c r="HU66" i="13"/>
  <c r="FI66" i="13"/>
  <c r="CW66" i="13"/>
  <c r="AK66" i="13"/>
  <c r="PJ65" i="13"/>
  <c r="MX65" i="13"/>
  <c r="KL65" i="13"/>
  <c r="HZ65" i="13"/>
  <c r="FN65" i="13"/>
  <c r="DB65" i="13"/>
  <c r="AP65" i="13"/>
  <c r="PO64" i="13"/>
  <c r="NC64" i="13"/>
  <c r="KQ64" i="13"/>
  <c r="IE64" i="13"/>
  <c r="FS64" i="13"/>
  <c r="DG64" i="13"/>
  <c r="AU64" i="13"/>
  <c r="PT63" i="13"/>
  <c r="NH63" i="13"/>
  <c r="KV63" i="13"/>
  <c r="IJ63" i="13"/>
  <c r="FX63" i="13"/>
  <c r="MC77" i="13"/>
  <c r="PG75" i="13"/>
  <c r="MZ74" i="13"/>
  <c r="KS73" i="13"/>
  <c r="IL72" i="13"/>
  <c r="PW70" i="13"/>
  <c r="IQ70" i="13"/>
  <c r="DS70" i="13"/>
  <c r="QF69" i="13"/>
  <c r="LH69" i="13"/>
  <c r="GJ69" i="13"/>
  <c r="BL69" i="13"/>
  <c r="NY68" i="13"/>
  <c r="JA68" i="13"/>
  <c r="FN68" i="13"/>
  <c r="DB68" i="13"/>
  <c r="AP68" i="13"/>
  <c r="PO67" i="13"/>
  <c r="NC67" i="13"/>
  <c r="KQ67" i="13"/>
  <c r="IE67" i="13"/>
  <c r="FS67" i="13"/>
  <c r="DG67" i="13"/>
  <c r="AU67" i="13"/>
  <c r="PT66" i="13"/>
  <c r="NH66" i="13"/>
  <c r="KV66" i="13"/>
  <c r="IJ66" i="13"/>
  <c r="FX66" i="13"/>
  <c r="DL66" i="13"/>
  <c r="AZ66" i="13"/>
  <c r="PY65" i="13"/>
  <c r="NM65" i="13"/>
  <c r="LA65" i="13"/>
  <c r="IO65" i="13"/>
  <c r="GC65" i="13"/>
  <c r="DQ65" i="13"/>
  <c r="BE65" i="13"/>
  <c r="QD64" i="13"/>
  <c r="NR64" i="13"/>
  <c r="LF64" i="13"/>
  <c r="IT64" i="13"/>
  <c r="GH64" i="13"/>
  <c r="DV64" i="13"/>
  <c r="BJ64" i="13"/>
  <c r="M83" i="13"/>
  <c r="BQ77" i="13"/>
  <c r="KA75" i="13"/>
  <c r="HT74" i="13"/>
  <c r="FM73" i="13"/>
  <c r="DF72" i="13"/>
  <c r="NF70" i="13"/>
  <c r="HJ70" i="13"/>
  <c r="CL70" i="13"/>
  <c r="OZ87" i="13"/>
  <c r="GA85" i="13"/>
  <c r="KB92" i="13"/>
  <c r="IW82" i="13"/>
  <c r="LU81" i="13"/>
  <c r="LL81" i="13"/>
  <c r="IR84" i="13"/>
  <c r="P80" i="13"/>
  <c r="JI82" i="13"/>
  <c r="LI78" i="13"/>
  <c r="GU76" i="13"/>
  <c r="CQ83" i="13"/>
  <c r="EG81" i="13"/>
  <c r="BJ80" i="13"/>
  <c r="C79" i="13"/>
  <c r="HQ84" i="13"/>
  <c r="FJ83" i="13"/>
  <c r="DC82" i="13"/>
  <c r="AV81" i="13"/>
  <c r="PZ79" i="13"/>
  <c r="NS78" i="13"/>
  <c r="OK79" i="13"/>
  <c r="HU76" i="13"/>
  <c r="DE75" i="13"/>
  <c r="AX74" i="13"/>
  <c r="QB72" i="13"/>
  <c r="IN71" i="13"/>
  <c r="X70" i="13"/>
  <c r="PB68" i="13"/>
  <c r="LQ79" i="13"/>
  <c r="HI76" i="13"/>
  <c r="CV75" i="13"/>
  <c r="AO74" i="13"/>
  <c r="PS72" i="13"/>
  <c r="MV84" i="13"/>
  <c r="JI77" i="13"/>
  <c r="NW75" i="13"/>
  <c r="LP74" i="13"/>
  <c r="JI73" i="13"/>
  <c r="HB72" i="13"/>
  <c r="KB84" i="13"/>
  <c r="IR77" i="13"/>
  <c r="NN75" i="13"/>
  <c r="LW74" i="13"/>
  <c r="CA74" i="13"/>
  <c r="JP73" i="13"/>
  <c r="T73" i="13"/>
  <c r="JU72" i="13"/>
  <c r="EW72" i="13"/>
  <c r="Y72" i="13"/>
  <c r="EM71" i="13"/>
  <c r="NI70" i="13"/>
  <c r="IK70" i="13"/>
  <c r="DM70" i="13"/>
  <c r="PZ69" i="13"/>
  <c r="LB69" i="13"/>
  <c r="GD69" i="13"/>
  <c r="BF69" i="13"/>
  <c r="NS68" i="13"/>
  <c r="IU68" i="13"/>
  <c r="JY83" i="13"/>
  <c r="FK81" i="13"/>
  <c r="AW79" i="13"/>
  <c r="OE77" i="13"/>
  <c r="EI77" i="13"/>
  <c r="MC76" i="13"/>
  <c r="FN76" i="13"/>
  <c r="QK75" i="13"/>
  <c r="LI75" i="13"/>
  <c r="GK75" i="13"/>
  <c r="BM75" i="13"/>
  <c r="NZ74" i="13"/>
  <c r="JB74" i="13"/>
  <c r="ED74" i="13"/>
  <c r="F74" i="13"/>
  <c r="LS73" i="13"/>
  <c r="GU73" i="13"/>
  <c r="BW73" i="13"/>
  <c r="OJ72" i="13"/>
  <c r="JL72" i="13"/>
  <c r="EN72" i="13"/>
  <c r="P72" i="13"/>
  <c r="DL71" i="13"/>
  <c r="MZ70" i="13"/>
  <c r="IB70" i="13"/>
  <c r="DD70" i="13"/>
  <c r="AB70" i="13"/>
  <c r="OC69" i="13"/>
  <c r="KS69" i="13"/>
  <c r="HQ69" i="13"/>
  <c r="EG69" i="13"/>
  <c r="AW69" i="13"/>
  <c r="PF68" i="13"/>
  <c r="LV68" i="13"/>
  <c r="IL68" i="13"/>
  <c r="EN84" i="13"/>
  <c r="MH82" i="13"/>
  <c r="CQ81" i="13"/>
  <c r="MW79" i="13"/>
  <c r="EN78" i="13"/>
  <c r="NK77" i="13"/>
  <c r="HG77" i="13"/>
  <c r="AM77" i="13"/>
  <c r="LQ76" i="13"/>
  <c r="HO76" i="13"/>
  <c r="DA76" i="13"/>
  <c r="PY75" i="13"/>
  <c r="MV75" i="13"/>
  <c r="JL75" i="13"/>
  <c r="GB75" i="13"/>
  <c r="CZ75" i="13"/>
  <c r="P75" i="13"/>
  <c r="NQ74" i="13"/>
  <c r="KO74" i="13"/>
  <c r="HE74" i="13"/>
  <c r="DU74" i="13"/>
  <c r="AS74" i="13"/>
  <c r="OT73" i="13"/>
  <c r="LJ73" i="13"/>
  <c r="IH73" i="13"/>
  <c r="EX73" i="13"/>
  <c r="BN73" i="13"/>
  <c r="PW72" i="13"/>
  <c r="MM72" i="13"/>
  <c r="JC72" i="13"/>
  <c r="GA72" i="13"/>
  <c r="CQ72" i="13"/>
  <c r="G72" i="13"/>
  <c r="HY71" i="13"/>
  <c r="QA70" i="13"/>
  <c r="MQ70" i="13"/>
  <c r="BL84" i="13"/>
  <c r="JF82" i="13"/>
  <c r="O81" i="13"/>
  <c r="JU79" i="13"/>
  <c r="DO78" i="13"/>
  <c r="MR77" i="13"/>
  <c r="GN77" i="13"/>
  <c r="T77" i="13"/>
  <c r="LD76" i="13"/>
  <c r="HA76" i="13"/>
  <c r="CN76" i="13"/>
  <c r="QG75" i="13"/>
  <c r="NR75" i="13"/>
  <c r="LF75" i="13"/>
  <c r="IT75" i="13"/>
  <c r="GH75" i="13"/>
  <c r="DV75" i="13"/>
  <c r="BJ75" i="13"/>
  <c r="QI74" i="13"/>
  <c r="NW74" i="13"/>
  <c r="LK74" i="13"/>
  <c r="IY74" i="13"/>
  <c r="GM74" i="13"/>
  <c r="EA74" i="13"/>
  <c r="BO74" i="13"/>
  <c r="C74" i="13"/>
  <c r="OB73" i="13"/>
  <c r="LP73" i="13"/>
  <c r="JD73" i="13"/>
  <c r="GR73" i="13"/>
  <c r="EF73" i="13"/>
  <c r="BT73" i="13"/>
  <c r="H73" i="13"/>
  <c r="OG72" i="13"/>
  <c r="LU72" i="13"/>
  <c r="JI72" i="13"/>
  <c r="GW72" i="13"/>
  <c r="EK72" i="13"/>
  <c r="BY72" i="13"/>
  <c r="M72" i="13"/>
  <c r="KM71" i="13"/>
  <c r="DC71" i="13"/>
  <c r="PI70" i="13"/>
  <c r="MW70" i="13"/>
  <c r="KK70" i="13"/>
  <c r="HY70" i="13"/>
  <c r="FM70" i="13"/>
  <c r="DA70" i="13"/>
  <c r="AO70" i="13"/>
  <c r="PN69" i="13"/>
  <c r="NB69" i="13"/>
  <c r="KP69" i="13"/>
  <c r="ID69" i="13"/>
  <c r="FR69" i="13"/>
  <c r="DF69" i="13"/>
  <c r="AT69" i="13"/>
  <c r="PS68" i="13"/>
  <c r="NG68" i="13"/>
  <c r="KU68" i="13"/>
  <c r="II68" i="13"/>
  <c r="EZ80" i="13"/>
  <c r="JD76" i="13"/>
  <c r="EE75" i="13"/>
  <c r="BX74" i="13"/>
  <c r="Q73" i="13"/>
  <c r="LN71" i="13"/>
  <c r="KU70" i="13"/>
  <c r="FW70" i="13"/>
  <c r="AY70" i="13"/>
  <c r="NL69" i="13"/>
  <c r="IN69" i="13"/>
  <c r="DP69" i="13"/>
  <c r="QC68" i="13"/>
  <c r="LE68" i="13"/>
  <c r="GP68" i="13"/>
  <c r="ED68" i="13"/>
  <c r="BR68" i="13"/>
  <c r="F68" i="13"/>
  <c r="OE67" i="13"/>
  <c r="LS67" i="13"/>
  <c r="JG67" i="13"/>
  <c r="GU67" i="13"/>
  <c r="EI67" i="13"/>
  <c r="BW67" i="13"/>
  <c r="K67" i="13"/>
  <c r="OJ66" i="13"/>
  <c r="LX66" i="13"/>
  <c r="JL66" i="13"/>
  <c r="GZ66" i="13"/>
  <c r="EN66" i="13"/>
  <c r="CB66" i="13"/>
  <c r="P66" i="13"/>
  <c r="OO65" i="13"/>
  <c r="MC65" i="13"/>
  <c r="JQ65" i="13"/>
  <c r="HE65" i="13"/>
  <c r="ES65" i="13"/>
  <c r="CG65" i="13"/>
  <c r="U65" i="13"/>
  <c r="OT64" i="13"/>
  <c r="MH64" i="13"/>
  <c r="JV64" i="13"/>
  <c r="HJ64" i="13"/>
  <c r="EX64" i="13"/>
  <c r="CL64" i="13"/>
  <c r="Z64" i="13"/>
  <c r="OY63" i="13"/>
  <c r="MM63" i="13"/>
  <c r="KA63" i="13"/>
  <c r="HO63" i="13"/>
  <c r="FC63" i="13"/>
  <c r="CQ63" i="13"/>
  <c r="AE63" i="13"/>
  <c r="PD62" i="13"/>
  <c r="MR62" i="13"/>
  <c r="KF62" i="13"/>
  <c r="HT62" i="13"/>
  <c r="FH62" i="13"/>
  <c r="CV62" i="13"/>
  <c r="AJ62" i="13"/>
  <c r="PI61" i="13"/>
  <c r="MW61" i="13"/>
  <c r="KK61" i="13"/>
  <c r="HY61" i="13"/>
  <c r="AG79" i="13"/>
  <c r="FL76" i="13"/>
  <c r="BK75" i="13"/>
  <c r="D74" i="13"/>
  <c r="OH72" i="13"/>
  <c r="FZ71" i="13"/>
  <c r="KD70" i="13"/>
  <c r="FF70" i="13"/>
  <c r="AH70" i="13"/>
  <c r="MU69" i="13"/>
  <c r="HW69" i="13"/>
  <c r="CY69" i="13"/>
  <c r="PL68" i="13"/>
  <c r="KN68" i="13"/>
  <c r="GG68" i="13"/>
  <c r="DU68" i="13"/>
  <c r="BI68" i="13"/>
  <c r="QH67" i="13"/>
  <c r="NV67" i="13"/>
  <c r="LJ67" i="13"/>
  <c r="IX67" i="13"/>
  <c r="GL67" i="13"/>
  <c r="DZ67" i="13"/>
  <c r="BN67" i="13"/>
  <c r="B67" i="13"/>
  <c r="OA66" i="13"/>
  <c r="LO66" i="13"/>
  <c r="JC66" i="13"/>
  <c r="GQ66" i="13"/>
  <c r="EE66" i="13"/>
  <c r="BS66" i="13"/>
  <c r="G66" i="13"/>
  <c r="OF65" i="13"/>
  <c r="LT65" i="13"/>
  <c r="JH65" i="13"/>
  <c r="GV65" i="13"/>
  <c r="EJ65" i="13"/>
  <c r="BX65" i="13"/>
  <c r="L65" i="13"/>
  <c r="OK64" i="13"/>
  <c r="LY64" i="13"/>
  <c r="JM64" i="13"/>
  <c r="HA64" i="13"/>
  <c r="JD84" i="13"/>
  <c r="IK77" i="13"/>
  <c r="NK75" i="13"/>
  <c r="LD74" i="13"/>
  <c r="IW73" i="13"/>
  <c r="GP72" i="13"/>
  <c r="OY70" i="13"/>
  <c r="IE70" i="13"/>
  <c r="DG70" i="13"/>
  <c r="PT69" i="13"/>
  <c r="KV69" i="13"/>
  <c r="FX69" i="13"/>
  <c r="AZ69" i="13"/>
  <c r="NM68" i="13"/>
  <c r="IO68" i="13"/>
  <c r="FH68" i="13"/>
  <c r="CV68" i="13"/>
  <c r="AJ68" i="13"/>
  <c r="PI67" i="13"/>
  <c r="MW67" i="13"/>
  <c r="KK67" i="13"/>
  <c r="HY67" i="13"/>
  <c r="FM67" i="13"/>
  <c r="DA67" i="13"/>
  <c r="AO67" i="13"/>
  <c r="PN66" i="13"/>
  <c r="NB66" i="13"/>
  <c r="KP66" i="13"/>
  <c r="ID66" i="13"/>
  <c r="FR66" i="13"/>
  <c r="DF66" i="13"/>
  <c r="AT66" i="13"/>
  <c r="PS65" i="13"/>
  <c r="NG65" i="13"/>
  <c r="KU65" i="13"/>
  <c r="II65" i="13"/>
  <c r="FW65" i="13"/>
  <c r="DK65" i="13"/>
  <c r="AY65" i="13"/>
  <c r="PX64" i="13"/>
  <c r="NL64" i="13"/>
  <c r="KZ64" i="13"/>
  <c r="IN64" i="13"/>
  <c r="GB64" i="13"/>
  <c r="DP64" i="13"/>
  <c r="BD64" i="13"/>
  <c r="CD82" i="13"/>
  <c r="PJ76" i="13"/>
  <c r="IE75" i="13"/>
  <c r="FX74" i="13"/>
  <c r="DQ73" i="13"/>
  <c r="BJ72" i="13"/>
  <c r="MH70" i="13"/>
  <c r="GX70" i="13"/>
  <c r="BZ70" i="13"/>
  <c r="OM69" i="13"/>
  <c r="JO69" i="13"/>
  <c r="EQ69" i="13"/>
  <c r="S69" i="13"/>
  <c r="MF68" i="13"/>
  <c r="HH68" i="13"/>
  <c r="EQ68" i="13"/>
  <c r="CE68" i="13"/>
  <c r="S68" i="13"/>
  <c r="OR67" i="13"/>
  <c r="MF67" i="13"/>
  <c r="JT67" i="13"/>
  <c r="HH67" i="13"/>
  <c r="EV67" i="13"/>
  <c r="CJ67" i="13"/>
  <c r="X67" i="13"/>
  <c r="OW66" i="13"/>
  <c r="MK66" i="13"/>
  <c r="JY66" i="13"/>
  <c r="HM66" i="13"/>
  <c r="FA66" i="13"/>
  <c r="CO66" i="13"/>
  <c r="AC66" i="13"/>
  <c r="PB65" i="13"/>
  <c r="MP65" i="13"/>
  <c r="KD65" i="13"/>
  <c r="HR65" i="13"/>
  <c r="FF65" i="13"/>
  <c r="CT65" i="13"/>
  <c r="AH65" i="13"/>
  <c r="PG64" i="13"/>
  <c r="MU64" i="13"/>
  <c r="KI64" i="13"/>
  <c r="HW64" i="13"/>
  <c r="FK64" i="13"/>
  <c r="CY64" i="13"/>
  <c r="AM64" i="13"/>
  <c r="PL63" i="13"/>
  <c r="MZ63" i="13"/>
  <c r="KN63" i="13"/>
  <c r="IB63" i="13"/>
  <c r="EF84" i="13"/>
  <c r="HE77" i="13"/>
  <c r="MU75" i="13"/>
  <c r="KN74" i="13"/>
  <c r="IG73" i="13"/>
  <c r="FZ72" i="13"/>
  <c r="OQ70" i="13"/>
  <c r="IA70" i="13"/>
  <c r="DC70" i="13"/>
  <c r="PP69" i="13"/>
  <c r="KR69" i="13"/>
  <c r="FT69" i="13"/>
  <c r="AV69" i="13"/>
  <c r="NI68" i="13"/>
  <c r="IK68" i="13"/>
  <c r="FF68" i="13"/>
  <c r="CT68" i="13"/>
  <c r="AH68" i="13"/>
  <c r="PG67" i="13"/>
  <c r="MU67" i="13"/>
  <c r="KI67" i="13"/>
  <c r="HW67" i="13"/>
  <c r="FK67" i="13"/>
  <c r="CY67" i="13"/>
  <c r="AM67" i="13"/>
  <c r="PL66" i="13"/>
  <c r="MZ66" i="13"/>
  <c r="KN66" i="13"/>
  <c r="IB66" i="13"/>
  <c r="FP66" i="13"/>
  <c r="DD66" i="13"/>
  <c r="AR66" i="13"/>
  <c r="PQ65" i="13"/>
  <c r="NE65" i="13"/>
  <c r="KS65" i="13"/>
  <c r="IG65" i="13"/>
  <c r="FU65" i="13"/>
  <c r="DI65" i="13"/>
  <c r="AW65" i="13"/>
  <c r="PV64" i="13"/>
  <c r="NJ64" i="13"/>
  <c r="KX64" i="13"/>
  <c r="IL64" i="13"/>
  <c r="FZ64" i="13"/>
  <c r="DN64" i="13"/>
  <c r="BB64" i="13"/>
  <c r="OQ81" i="13"/>
  <c r="OD76" i="13"/>
  <c r="HO75" i="13"/>
  <c r="FH74" i="13"/>
  <c r="DA73" i="13"/>
  <c r="AT72" i="13"/>
  <c r="LZ70" i="13"/>
  <c r="GT70" i="13"/>
  <c r="BV70" i="13"/>
  <c r="OI69" i="13"/>
  <c r="JK69" i="13"/>
  <c r="EM69" i="13"/>
  <c r="O69" i="13"/>
  <c r="MB68" i="13"/>
  <c r="HD68" i="13"/>
  <c r="EO68" i="13"/>
  <c r="CC68" i="13"/>
  <c r="Q68" i="13"/>
  <c r="OP67" i="13"/>
  <c r="MD67" i="13"/>
  <c r="JR67" i="13"/>
  <c r="HF67" i="13"/>
  <c r="ET67" i="13"/>
  <c r="CH67" i="13"/>
  <c r="V67" i="13"/>
  <c r="OU66" i="13"/>
  <c r="MI66" i="13"/>
  <c r="JW66" i="13"/>
  <c r="HK66" i="13"/>
  <c r="EY66" i="13"/>
  <c r="CM66" i="13"/>
  <c r="AA66" i="13"/>
  <c r="OZ65" i="13"/>
  <c r="MN65" i="13"/>
  <c r="KB65" i="13"/>
  <c r="HP65" i="13"/>
  <c r="FD65" i="13"/>
  <c r="CR65" i="13"/>
  <c r="AF65" i="13"/>
  <c r="PE64" i="13"/>
  <c r="MS64" i="13"/>
  <c r="KG64" i="13"/>
  <c r="HU64" i="13"/>
  <c r="FI64" i="13"/>
  <c r="CW64" i="13"/>
  <c r="AK64" i="13"/>
  <c r="PJ63" i="13"/>
  <c r="MX63" i="13"/>
  <c r="KL63" i="13"/>
  <c r="HZ63" i="13"/>
  <c r="FN63" i="13"/>
  <c r="DB63" i="13"/>
  <c r="AP63" i="13"/>
  <c r="PO62" i="13"/>
  <c r="NC62" i="13"/>
  <c r="KQ62" i="13"/>
  <c r="IE62" i="13"/>
  <c r="FS62" i="13"/>
  <c r="DG62" i="13"/>
  <c r="AU62" i="13"/>
  <c r="PT61" i="13"/>
  <c r="NH61" i="13"/>
  <c r="KV61" i="13"/>
  <c r="IJ61" i="13"/>
  <c r="HL80" i="13"/>
  <c r="JN76" i="13"/>
  <c r="EM75" i="13"/>
  <c r="CF74" i="13"/>
  <c r="Y73" i="13"/>
  <c r="ML71" i="13"/>
  <c r="KX70" i="13"/>
  <c r="FZ70" i="13"/>
  <c r="OQ87" i="13"/>
  <c r="OC93" i="13"/>
  <c r="HU91" i="13"/>
  <c r="GP81" i="13"/>
  <c r="JN80" i="13"/>
  <c r="JE80" i="13"/>
  <c r="QG83" i="13"/>
  <c r="HE79" i="13"/>
  <c r="M82" i="13"/>
  <c r="GK78" i="13"/>
  <c r="BW76" i="13"/>
  <c r="PD82" i="13"/>
  <c r="BE81" i="13"/>
  <c r="QI79" i="13"/>
  <c r="OB78" i="13"/>
  <c r="FE84" i="13"/>
  <c r="CX83" i="13"/>
  <c r="AQ82" i="13"/>
  <c r="PU80" i="13"/>
  <c r="NN79" i="13"/>
  <c r="LG78" i="13"/>
  <c r="MD78" i="13"/>
  <c r="EN76" i="13"/>
  <c r="AS75" i="13"/>
  <c r="PW73" i="13"/>
  <c r="NP72" i="13"/>
  <c r="BD71" i="13"/>
  <c r="OW69" i="13"/>
  <c r="MP68" i="13"/>
  <c r="JJ78" i="13"/>
  <c r="EB76" i="13"/>
  <c r="AJ75" i="13"/>
  <c r="PN73" i="13"/>
  <c r="NG72" i="13"/>
  <c r="KO83" i="13"/>
  <c r="EK77" i="13"/>
  <c r="LK75" i="13"/>
  <c r="JD74" i="13"/>
  <c r="GW73" i="13"/>
  <c r="EP72" i="13"/>
  <c r="HU83" i="13"/>
  <c r="DT77" i="13"/>
  <c r="LB75" i="13"/>
  <c r="LG74" i="13"/>
  <c r="BK74" i="13"/>
  <c r="IZ73" i="13"/>
  <c r="D73" i="13"/>
  <c r="JM72" i="13"/>
  <c r="EO72" i="13"/>
  <c r="Q72" i="13"/>
  <c r="DO71" i="13"/>
  <c r="NA70" i="13"/>
  <c r="IC70" i="13"/>
  <c r="DE70" i="13"/>
  <c r="PR69" i="13"/>
  <c r="KT69" i="13"/>
  <c r="FV69" i="13"/>
  <c r="AX69" i="13"/>
  <c r="NK68" i="13"/>
  <c r="IM68" i="13"/>
  <c r="HM83" i="13"/>
  <c r="CY81" i="13"/>
  <c r="PV78" i="13"/>
  <c r="NO77" i="13"/>
  <c r="DS77" i="13"/>
  <c r="LR76" i="13"/>
  <c r="FD76" i="13"/>
  <c r="PZ75" i="13"/>
  <c r="LA75" i="13"/>
  <c r="GC75" i="13"/>
  <c r="BE75" i="13"/>
  <c r="NR74" i="13"/>
  <c r="IT74" i="13"/>
  <c r="DV74" i="13"/>
  <c r="QI73" i="13"/>
  <c r="LK73" i="13"/>
  <c r="GM73" i="13"/>
  <c r="BO73" i="13"/>
  <c r="OB72" i="13"/>
  <c r="JD72" i="13"/>
  <c r="EF72" i="13"/>
  <c r="H72" i="13"/>
  <c r="CN71" i="13"/>
  <c r="MR70" i="13"/>
  <c r="HT70" i="13"/>
  <c r="CV70" i="13"/>
  <c r="L70" i="13"/>
  <c r="NM69" i="13"/>
  <c r="KK69" i="13"/>
  <c r="HA69" i="13"/>
  <c r="DQ69" i="13"/>
  <c r="AO69" i="13"/>
  <c r="OP68" i="13"/>
  <c r="LF68" i="13"/>
  <c r="ID68" i="13"/>
  <c r="P84" i="13"/>
  <c r="HJ82" i="13"/>
  <c r="AE81" i="13"/>
  <c r="HY79" i="13"/>
  <c r="CY78" i="13"/>
  <c r="MU77" i="13"/>
  <c r="GA77" i="13"/>
  <c r="G77" i="13"/>
  <c r="LG76" i="13"/>
  <c r="GS76" i="13"/>
  <c r="CF76" i="13"/>
  <c r="PP75" i="13"/>
  <c r="MF75" i="13"/>
  <c r="IV75" i="13"/>
  <c r="FT75" i="13"/>
  <c r="CJ75" i="13"/>
  <c r="QK74" i="13"/>
  <c r="NI74" i="13"/>
  <c r="JY74" i="13"/>
  <c r="GO74" i="13"/>
  <c r="DM74" i="13"/>
  <c r="AC74" i="13"/>
  <c r="OD73" i="13"/>
  <c r="LB73" i="13"/>
  <c r="HR73" i="13"/>
  <c r="EH73" i="13"/>
  <c r="BF73" i="13"/>
  <c r="PG72" i="13"/>
  <c r="LW72" i="13"/>
  <c r="IU72" i="13"/>
  <c r="FK72" i="13"/>
  <c r="CA72" i="13"/>
  <c r="QG71" i="13"/>
  <c r="GC71" i="13"/>
  <c r="PK70" i="13"/>
  <c r="MI70" i="13"/>
  <c r="NY83" i="13"/>
  <c r="EH82" i="13"/>
  <c r="ON80" i="13"/>
  <c r="EW79" i="13"/>
  <c r="BZ78" i="13"/>
  <c r="MB77" i="13"/>
  <c r="FH77" i="13"/>
  <c r="PY76" i="13"/>
  <c r="KS76" i="13"/>
  <c r="GF76" i="13"/>
  <c r="BS76" i="13"/>
  <c r="PV75" i="13"/>
  <c r="NJ75" i="13"/>
  <c r="KX75" i="13"/>
  <c r="IL75" i="13"/>
  <c r="FZ75" i="13"/>
  <c r="DN75" i="13"/>
  <c r="BB75" i="13"/>
  <c r="QA74" i="13"/>
  <c r="NO74" i="13"/>
  <c r="LC74" i="13"/>
  <c r="IQ74" i="13"/>
  <c r="GE74" i="13"/>
  <c r="DS74" i="13"/>
  <c r="BG74" i="13"/>
  <c r="QF73" i="13"/>
  <c r="NT73" i="13"/>
  <c r="LH73" i="13"/>
  <c r="IV73" i="13"/>
  <c r="GJ73" i="13"/>
  <c r="DX73" i="13"/>
  <c r="BL73" i="13"/>
  <c r="QK72" i="13"/>
  <c r="NY72" i="13"/>
  <c r="LM72" i="13"/>
  <c r="JA72" i="13"/>
  <c r="GO72" i="13"/>
  <c r="EC72" i="13"/>
  <c r="BQ72" i="13"/>
  <c r="E72" i="13"/>
  <c r="JO71" i="13"/>
  <c r="CE71" i="13"/>
  <c r="PA70" i="13"/>
  <c r="MO70" i="13"/>
  <c r="KC70" i="13"/>
  <c r="HQ70" i="13"/>
  <c r="FE70" i="13"/>
  <c r="CS70" i="13"/>
  <c r="AG70" i="13"/>
  <c r="PF69" i="13"/>
  <c r="MT69" i="13"/>
  <c r="KH69" i="13"/>
  <c r="HV69" i="13"/>
  <c r="FJ69" i="13"/>
  <c r="CX69" i="13"/>
  <c r="AL69" i="13"/>
  <c r="PK68" i="13"/>
  <c r="MY68" i="13"/>
  <c r="KM68" i="13"/>
  <c r="IA68" i="13"/>
  <c r="CS79" i="13"/>
  <c r="FV76" i="13"/>
  <c r="BS75" i="13"/>
  <c r="L74" i="13"/>
  <c r="OP72" i="13"/>
  <c r="GO71" i="13"/>
  <c r="KE70" i="13"/>
  <c r="FG70" i="13"/>
  <c r="AI70" i="13"/>
  <c r="MV69" i="13"/>
  <c r="HX69" i="13"/>
  <c r="CZ69" i="13"/>
  <c r="PM68" i="13"/>
  <c r="KO68" i="13"/>
  <c r="GH68" i="13"/>
  <c r="DV68" i="13"/>
  <c r="BJ68" i="13"/>
  <c r="QI67" i="13"/>
  <c r="NW67" i="13"/>
  <c r="LK67" i="13"/>
  <c r="IY67" i="13"/>
  <c r="GM67" i="13"/>
  <c r="EA67" i="13"/>
  <c r="BO67" i="13"/>
  <c r="C67" i="13"/>
  <c r="OB66" i="13"/>
  <c r="LP66" i="13"/>
  <c r="JD66" i="13"/>
  <c r="GR66" i="13"/>
  <c r="EF66" i="13"/>
  <c r="BT66" i="13"/>
  <c r="H66" i="13"/>
  <c r="OG65" i="13"/>
  <c r="LU65" i="13"/>
  <c r="JI65" i="13"/>
  <c r="GW65" i="13"/>
  <c r="EK65" i="13"/>
  <c r="BY65" i="13"/>
  <c r="M65" i="13"/>
  <c r="OL64" i="13"/>
  <c r="LZ64" i="13"/>
  <c r="JN64" i="13"/>
  <c r="HB64" i="13"/>
  <c r="EP64" i="13"/>
  <c r="CD64" i="13"/>
  <c r="R64" i="13"/>
  <c r="OQ63" i="13"/>
  <c r="ME63" i="13"/>
  <c r="JS63" i="13"/>
  <c r="HG63" i="13"/>
  <c r="EU63" i="13"/>
  <c r="CI63" i="13"/>
  <c r="W63" i="13"/>
  <c r="OV62" i="13"/>
  <c r="MJ62" i="13"/>
  <c r="JX62" i="13"/>
  <c r="HL62" i="13"/>
  <c r="EZ62" i="13"/>
  <c r="CN62" i="13"/>
  <c r="AB62" i="13"/>
  <c r="PA61" i="13"/>
  <c r="MO61" i="13"/>
  <c r="KC61" i="13"/>
  <c r="HQ61" i="13"/>
  <c r="CX78" i="13"/>
  <c r="CD76" i="13"/>
  <c r="QJ74" i="13"/>
  <c r="OC73" i="13"/>
  <c r="LV72" i="13"/>
  <c r="CH71" i="13"/>
  <c r="JN70" i="13"/>
  <c r="EP70" i="13"/>
  <c r="R70" i="13"/>
  <c r="ME69" i="13"/>
  <c r="HG69" i="13"/>
  <c r="CI69" i="13"/>
  <c r="OV68" i="13"/>
  <c r="JX68" i="13"/>
  <c r="FY68" i="13"/>
  <c r="DM68" i="13"/>
  <c r="BA68" i="13"/>
  <c r="PZ67" i="13"/>
  <c r="NN67" i="13"/>
  <c r="LB67" i="13"/>
  <c r="IP67" i="13"/>
  <c r="GD67" i="13"/>
  <c r="DR67" i="13"/>
  <c r="BF67" i="13"/>
  <c r="QE66" i="13"/>
  <c r="NS66" i="13"/>
  <c r="LG66" i="13"/>
  <c r="IU66" i="13"/>
  <c r="GI66" i="13"/>
  <c r="DW66" i="13"/>
  <c r="BK66" i="13"/>
  <c r="QJ65" i="13"/>
  <c r="NX65" i="13"/>
  <c r="LL65" i="13"/>
  <c r="IZ65" i="13"/>
  <c r="GN65" i="13"/>
  <c r="EB65" i="13"/>
  <c r="BP65" i="13"/>
  <c r="D65" i="13"/>
  <c r="OC64" i="13"/>
  <c r="LQ64" i="13"/>
  <c r="JE64" i="13"/>
  <c r="GS64" i="13"/>
  <c r="GW83" i="13"/>
  <c r="DM77" i="13"/>
  <c r="KY75" i="13"/>
  <c r="IR74" i="13"/>
  <c r="GK73" i="13"/>
  <c r="ED72" i="13"/>
  <c r="NS70" i="13"/>
  <c r="HO70" i="13"/>
  <c r="CQ70" i="13"/>
  <c r="PD69" i="13"/>
  <c r="KF69" i="13"/>
  <c r="FH69" i="13"/>
  <c r="AJ69" i="13"/>
  <c r="MW68" i="13"/>
  <c r="HY68" i="13"/>
  <c r="EZ68" i="13"/>
  <c r="CN68" i="13"/>
  <c r="AB68" i="13"/>
  <c r="PA67" i="13"/>
  <c r="MO67" i="13"/>
  <c r="KC67" i="13"/>
  <c r="HQ67" i="13"/>
  <c r="FE67" i="13"/>
  <c r="CS67" i="13"/>
  <c r="AG67" i="13"/>
  <c r="PF66" i="13"/>
  <c r="MT66" i="13"/>
  <c r="KH66" i="13"/>
  <c r="HV66" i="13"/>
  <c r="FJ66" i="13"/>
  <c r="CX66" i="13"/>
  <c r="AL66" i="13"/>
  <c r="PK65" i="13"/>
  <c r="MY65" i="13"/>
  <c r="KM65" i="13"/>
  <c r="IA65" i="13"/>
  <c r="FO65" i="13"/>
  <c r="DC65" i="13"/>
  <c r="AQ65" i="13"/>
  <c r="PP64" i="13"/>
  <c r="ND64" i="13"/>
  <c r="KR64" i="13"/>
  <c r="IF64" i="13"/>
  <c r="FT64" i="13"/>
  <c r="DH64" i="13"/>
  <c r="AV64" i="13"/>
  <c r="W81" i="13"/>
  <c r="LE76" i="13"/>
  <c r="FS75" i="13"/>
  <c r="DL74" i="13"/>
  <c r="BE73" i="13"/>
  <c r="QD71" i="13"/>
  <c r="LF70" i="13"/>
  <c r="GH70" i="13"/>
  <c r="BJ70" i="13"/>
  <c r="NW69" i="13"/>
  <c r="IY69" i="13"/>
  <c r="EA69" i="13"/>
  <c r="C69" i="13"/>
  <c r="LP68" i="13"/>
  <c r="GU68" i="13"/>
  <c r="EI68" i="13"/>
  <c r="BW68" i="13"/>
  <c r="K68" i="13"/>
  <c r="OJ67" i="13"/>
  <c r="LX67" i="13"/>
  <c r="JL67" i="13"/>
  <c r="GZ67" i="13"/>
  <c r="EN67" i="13"/>
  <c r="CB67" i="13"/>
  <c r="P67" i="13"/>
  <c r="OO66" i="13"/>
  <c r="MC66" i="13"/>
  <c r="JQ66" i="13"/>
  <c r="HE66" i="13"/>
  <c r="ES66" i="13"/>
  <c r="CG66" i="13"/>
  <c r="U66" i="13"/>
  <c r="OT65" i="13"/>
  <c r="MH65" i="13"/>
  <c r="JV65" i="13"/>
  <c r="HJ65" i="13"/>
  <c r="EX65" i="13"/>
  <c r="CL65" i="13"/>
  <c r="Z65" i="13"/>
  <c r="OY64" i="13"/>
  <c r="MM64" i="13"/>
  <c r="KA64" i="13"/>
  <c r="HO64" i="13"/>
  <c r="FC64" i="13"/>
  <c r="CQ64" i="13"/>
  <c r="ML87" i="13"/>
  <c r="NZ91" i="13"/>
  <c r="FN90" i="13"/>
  <c r="EI80" i="13"/>
  <c r="HG79" i="13"/>
  <c r="LV79" i="13"/>
  <c r="GK83" i="13"/>
  <c r="OT78" i="13"/>
  <c r="HB81" i="13"/>
  <c r="BM78" i="13"/>
  <c r="M85" i="13"/>
  <c r="KF82" i="13"/>
  <c r="QD80" i="13"/>
  <c r="NW79" i="13"/>
  <c r="LP78" i="13"/>
  <c r="CS84" i="13"/>
  <c r="AL83" i="13"/>
  <c r="PP81" i="13"/>
  <c r="NI80" i="13"/>
  <c r="LB79" i="13"/>
  <c r="IU78" i="13"/>
  <c r="BB78" i="13"/>
  <c r="BF76" i="13"/>
  <c r="PR74" i="13"/>
  <c r="NK73" i="13"/>
  <c r="LD72" i="13"/>
  <c r="OR70" i="13"/>
  <c r="MK69" i="13"/>
  <c r="KD68" i="13"/>
  <c r="AD78" i="13"/>
  <c r="AU76" i="13"/>
  <c r="PI74" i="13"/>
  <c r="NB73" i="13"/>
  <c r="KU72" i="13"/>
  <c r="IH82" i="13"/>
  <c r="M77" i="13"/>
  <c r="IY75" i="13"/>
  <c r="GR74" i="13"/>
  <c r="EK73" i="13"/>
  <c r="CD72" i="13"/>
  <c r="FN82" i="13"/>
  <c r="QG76" i="13"/>
  <c r="IP75" i="13"/>
  <c r="JK74" i="13"/>
  <c r="O74" i="13"/>
  <c r="HD73" i="13"/>
  <c r="OS72" i="13"/>
  <c r="JE72" i="13"/>
  <c r="EG72" i="13"/>
  <c r="I72" i="13"/>
  <c r="CQ71" i="13"/>
  <c r="MS70" i="13"/>
  <c r="HU70" i="13"/>
  <c r="CW70" i="13"/>
  <c r="PJ69" i="13"/>
  <c r="KL69" i="13"/>
  <c r="FN69" i="13"/>
  <c r="AP69" i="13"/>
  <c r="NC68" i="13"/>
  <c r="IE68" i="13"/>
  <c r="FA83" i="13"/>
  <c r="AM81" i="13"/>
  <c r="NJ78" i="13"/>
  <c r="MY77" i="13"/>
  <c r="DC77" i="13"/>
  <c r="LH76" i="13"/>
  <c r="ES76" i="13"/>
  <c r="PQ75" i="13"/>
  <c r="KS75" i="13"/>
  <c r="FU75" i="13"/>
  <c r="AW75" i="13"/>
  <c r="NJ74" i="13"/>
  <c r="IL74" i="13"/>
  <c r="DN74" i="13"/>
  <c r="QA73" i="13"/>
  <c r="LC73" i="13"/>
  <c r="GE73" i="13"/>
  <c r="BG73" i="13"/>
  <c r="NT72" i="13"/>
  <c r="IV72" i="13"/>
  <c r="DX72" i="13"/>
  <c r="QJ71" i="13"/>
  <c r="BP71" i="13"/>
  <c r="MJ70" i="13"/>
  <c r="HL70" i="13"/>
  <c r="CN70" i="13"/>
  <c r="D70" i="13"/>
  <c r="NE69" i="13"/>
  <c r="KC69" i="13"/>
  <c r="GS69" i="13"/>
  <c r="DI69" i="13"/>
  <c r="AG69" i="13"/>
  <c r="OH68" i="13"/>
  <c r="KX68" i="13"/>
  <c r="HV68" i="13"/>
  <c r="OO83" i="13"/>
  <c r="EX82" i="13"/>
  <c r="PD80" i="13"/>
  <c r="FM79" i="13"/>
  <c r="CB78" i="13"/>
  <c r="ME77" i="13"/>
  <c r="FK77" i="13"/>
  <c r="QB76" i="13"/>
  <c r="KV76" i="13"/>
  <c r="GI76" i="13"/>
  <c r="BU76" i="13"/>
  <c r="PH75" i="13"/>
  <c r="LX75" i="13"/>
  <c r="IN75" i="13"/>
  <c r="FL75" i="13"/>
  <c r="CB75" i="13"/>
  <c r="QC74" i="13"/>
  <c r="NA74" i="13"/>
  <c r="JQ74" i="13"/>
  <c r="GG74" i="13"/>
  <c r="DE74" i="13"/>
  <c r="U74" i="13"/>
  <c r="NV73" i="13"/>
  <c r="KT73" i="13"/>
  <c r="HJ73" i="13"/>
  <c r="DZ73" i="13"/>
  <c r="AX73" i="13"/>
  <c r="OY72" i="13"/>
  <c r="LO72" i="13"/>
  <c r="IM72" i="13"/>
  <c r="FC72" i="13"/>
  <c r="BS72" i="13"/>
  <c r="PI71" i="13"/>
  <c r="FE71" i="13"/>
  <c r="PC70" i="13"/>
  <c r="MA70" i="13"/>
  <c r="LM83" i="13"/>
  <c r="BV82" i="13"/>
  <c r="MB80" i="13"/>
  <c r="CK79" i="13"/>
  <c r="BC78" i="13"/>
  <c r="LL77" i="13"/>
  <c r="ER77" i="13"/>
  <c r="PI76" i="13"/>
  <c r="KI76" i="13"/>
  <c r="FU76" i="13"/>
  <c r="BH76" i="13"/>
  <c r="PN75" i="13"/>
  <c r="NB75" i="13"/>
  <c r="KP75" i="13"/>
  <c r="ID75" i="13"/>
  <c r="FR75" i="13"/>
  <c r="DF75" i="13"/>
  <c r="AT75" i="13"/>
  <c r="PS74" i="13"/>
  <c r="NG74" i="13"/>
  <c r="KU74" i="13"/>
  <c r="II74" i="13"/>
  <c r="FW74" i="13"/>
  <c r="DK74" i="13"/>
  <c r="AY74" i="13"/>
  <c r="PX73" i="13"/>
  <c r="NL73" i="13"/>
  <c r="KZ73" i="13"/>
  <c r="IN73" i="13"/>
  <c r="GB73" i="13"/>
  <c r="DP73" i="13"/>
  <c r="BD73" i="13"/>
  <c r="QC72" i="13"/>
  <c r="NQ72" i="13"/>
  <c r="LE72" i="13"/>
  <c r="IS72" i="13"/>
  <c r="GG72" i="13"/>
  <c r="DU72" i="13"/>
  <c r="BI72" i="13"/>
  <c r="QA71" i="13"/>
  <c r="IQ71" i="13"/>
  <c r="BG71" i="13"/>
  <c r="OS70" i="13"/>
  <c r="MG70" i="13"/>
  <c r="JU70" i="13"/>
  <c r="HI70" i="13"/>
  <c r="EW70" i="13"/>
  <c r="CK70" i="13"/>
  <c r="Y70" i="13"/>
  <c r="OX69" i="13"/>
  <c r="ML69" i="13"/>
  <c r="JZ69" i="13"/>
  <c r="HN69" i="13"/>
  <c r="FB69" i="13"/>
  <c r="CP69" i="13"/>
  <c r="AD69" i="13"/>
  <c r="PC68" i="13"/>
  <c r="MQ68" i="13"/>
  <c r="KE68" i="13"/>
  <c r="HS68" i="13"/>
  <c r="DP78" i="13"/>
  <c r="CO76" i="13"/>
  <c r="G75" i="13"/>
  <c r="OK73" i="13"/>
  <c r="MD72" i="13"/>
  <c r="CW71" i="13"/>
  <c r="JO70" i="13"/>
  <c r="EQ70" i="13"/>
  <c r="S70" i="13"/>
  <c r="MF69" i="13"/>
  <c r="HH69" i="13"/>
  <c r="CJ69" i="13"/>
  <c r="OW68" i="13"/>
  <c r="JY68" i="13"/>
  <c r="FZ68" i="13"/>
  <c r="DN68" i="13"/>
  <c r="BB68" i="13"/>
  <c r="QA67" i="13"/>
  <c r="NO67" i="13"/>
  <c r="LC67" i="13"/>
  <c r="IQ67" i="13"/>
  <c r="GE67" i="13"/>
  <c r="DS67" i="13"/>
  <c r="BG67" i="13"/>
  <c r="QF66" i="13"/>
  <c r="NT66" i="13"/>
  <c r="LH66" i="13"/>
  <c r="IV66" i="13"/>
  <c r="GJ66" i="13"/>
  <c r="DX66" i="13"/>
  <c r="BL66" i="13"/>
  <c r="QK65" i="13"/>
  <c r="NY65" i="13"/>
  <c r="LM65" i="13"/>
  <c r="JA65" i="13"/>
  <c r="GO65" i="13"/>
  <c r="EC65" i="13"/>
  <c r="BQ65" i="13"/>
  <c r="E65" i="13"/>
  <c r="OD64" i="13"/>
  <c r="LR64" i="13"/>
  <c r="JF64" i="13"/>
  <c r="GT64" i="13"/>
  <c r="EH64" i="13"/>
  <c r="BV64" i="13"/>
  <c r="J64" i="13"/>
  <c r="OI63" i="13"/>
  <c r="LW63" i="13"/>
  <c r="JK63" i="13"/>
  <c r="GY63" i="13"/>
  <c r="EM63" i="13"/>
  <c r="CA63" i="13"/>
  <c r="O63" i="13"/>
  <c r="ON62" i="13"/>
  <c r="MB62" i="13"/>
  <c r="JP62" i="13"/>
  <c r="HD62" i="13"/>
  <c r="ER62" i="13"/>
  <c r="CF62" i="13"/>
  <c r="T62" i="13"/>
  <c r="OS61" i="13"/>
  <c r="MG61" i="13"/>
  <c r="JU61" i="13"/>
  <c r="HI61" i="13"/>
  <c r="NY77" i="13"/>
  <c r="QH75" i="13"/>
  <c r="NX74" i="13"/>
  <c r="LQ73" i="13"/>
  <c r="JJ72" i="13"/>
  <c r="QH70" i="13"/>
  <c r="IX70" i="13"/>
  <c r="DZ70" i="13"/>
  <c r="B70" i="13"/>
  <c r="LO69" i="13"/>
  <c r="GQ69" i="13"/>
  <c r="BS69" i="13"/>
  <c r="OF68" i="13"/>
  <c r="JH68" i="13"/>
  <c r="FQ68" i="13"/>
  <c r="DE68" i="13"/>
  <c r="AS68" i="13"/>
  <c r="PR67" i="13"/>
  <c r="NF67" i="13"/>
  <c r="KT67" i="13"/>
  <c r="IH67" i="13"/>
  <c r="FV67" i="13"/>
  <c r="DJ67" i="13"/>
  <c r="AX67" i="13"/>
  <c r="PW66" i="13"/>
  <c r="NK66" i="13"/>
  <c r="KY66" i="13"/>
  <c r="IM66" i="13"/>
  <c r="GA66" i="13"/>
  <c r="DO66" i="13"/>
  <c r="BC66" i="13"/>
  <c r="QB65" i="13"/>
  <c r="NP65" i="13"/>
  <c r="LD65" i="13"/>
  <c r="IR65" i="13"/>
  <c r="GF65" i="13"/>
  <c r="DT65" i="13"/>
  <c r="BH65" i="13"/>
  <c r="QG64" i="13"/>
  <c r="NU64" i="13"/>
  <c r="LI64" i="13"/>
  <c r="IW64" i="13"/>
  <c r="GK64" i="13"/>
  <c r="EP82" i="13"/>
  <c r="PZ76" i="13"/>
  <c r="IM75" i="13"/>
  <c r="GF74" i="13"/>
  <c r="DY73" i="13"/>
  <c r="BR72" i="13"/>
  <c r="MM70" i="13"/>
  <c r="GY70" i="13"/>
  <c r="CA70" i="13"/>
  <c r="ON69" i="13"/>
  <c r="JP69" i="13"/>
  <c r="ER69" i="13"/>
  <c r="T69" i="13"/>
  <c r="MG68" i="13"/>
  <c r="HI68" i="13"/>
  <c r="ER68" i="13"/>
  <c r="CF68" i="13"/>
  <c r="T68" i="13"/>
  <c r="OS67" i="13"/>
  <c r="MG67" i="13"/>
  <c r="JU67" i="13"/>
  <c r="HI67" i="13"/>
  <c r="EW67" i="13"/>
  <c r="CK67" i="13"/>
  <c r="Y67" i="13"/>
  <c r="OX66" i="13"/>
  <c r="ML66" i="13"/>
  <c r="JZ66" i="13"/>
  <c r="HN66" i="13"/>
  <c r="FB66" i="13"/>
  <c r="CP66" i="13"/>
  <c r="AD66" i="13"/>
  <c r="PC65" i="13"/>
  <c r="MQ65" i="13"/>
  <c r="KE65" i="13"/>
  <c r="HS65" i="13"/>
  <c r="FG65" i="13"/>
  <c r="CU65" i="13"/>
  <c r="AI65" i="13"/>
  <c r="PH64" i="13"/>
  <c r="MV64" i="13"/>
  <c r="KJ64" i="13"/>
  <c r="HX64" i="13"/>
  <c r="FL64" i="13"/>
  <c r="CZ64" i="13"/>
  <c r="AN64" i="13"/>
  <c r="PA79" i="13"/>
  <c r="HX76" i="13"/>
  <c r="DG75" i="13"/>
  <c r="AZ74" i="13"/>
  <c r="QD72" i="13"/>
  <c r="IT71" i="13"/>
  <c r="KP70" i="13"/>
  <c r="FR70" i="13"/>
  <c r="AT70" i="13"/>
  <c r="NG69" i="13"/>
  <c r="II69" i="13"/>
  <c r="DK69" i="13"/>
  <c r="PX68" i="13"/>
  <c r="KZ68" i="13"/>
  <c r="GM68" i="13"/>
  <c r="EA68" i="13"/>
  <c r="BO68" i="13"/>
  <c r="C68" i="13"/>
  <c r="OB67" i="13"/>
  <c r="LP67" i="13"/>
  <c r="JD67" i="13"/>
  <c r="GR67" i="13"/>
  <c r="EF67" i="13"/>
  <c r="BT67" i="13"/>
  <c r="H67" i="13"/>
  <c r="OG66" i="13"/>
  <c r="LU66" i="13"/>
  <c r="JI66" i="13"/>
  <c r="GW66" i="13"/>
  <c r="EK66" i="13"/>
  <c r="BY66" i="13"/>
  <c r="M66" i="13"/>
  <c r="OL65" i="13"/>
  <c r="LZ65" i="13"/>
  <c r="JN65" i="13"/>
  <c r="HB65" i="13"/>
  <c r="EP65" i="13"/>
  <c r="CD65" i="13"/>
  <c r="R65" i="13"/>
  <c r="OQ64" i="13"/>
  <c r="ME64" i="13"/>
  <c r="JS64" i="13"/>
  <c r="HG64" i="13"/>
  <c r="EU64" i="13"/>
  <c r="CI64" i="13"/>
  <c r="W64" i="13"/>
  <c r="OV63" i="13"/>
  <c r="MJ63" i="13"/>
  <c r="JX63" i="13"/>
  <c r="HL63" i="13"/>
  <c r="R82" i="13"/>
  <c r="OT76" i="13"/>
  <c r="HW75" i="13"/>
  <c r="FP74" i="13"/>
  <c r="DI73" i="13"/>
  <c r="BB72" i="13"/>
  <c r="ME70" i="13"/>
  <c r="GU70" i="13"/>
  <c r="BW70" i="13"/>
  <c r="OJ69" i="13"/>
  <c r="JL69" i="13"/>
  <c r="EN69" i="13"/>
  <c r="P69" i="13"/>
  <c r="MC68" i="13"/>
  <c r="HE68" i="13"/>
  <c r="EP68" i="13"/>
  <c r="CD68" i="13"/>
  <c r="R68" i="13"/>
  <c r="OQ67" i="13"/>
  <c r="ME67" i="13"/>
  <c r="JS67" i="13"/>
  <c r="HG67" i="13"/>
  <c r="EU67" i="13"/>
  <c r="CI67" i="13"/>
  <c r="W67" i="13"/>
  <c r="OV66" i="13"/>
  <c r="MJ66" i="13"/>
  <c r="JX66" i="13"/>
  <c r="HL66" i="13"/>
  <c r="EZ66" i="13"/>
  <c r="CN66" i="13"/>
  <c r="AB66" i="13"/>
  <c r="PA65" i="13"/>
  <c r="MO65" i="13"/>
  <c r="KC65" i="13"/>
  <c r="HQ65" i="13"/>
  <c r="FE65" i="13"/>
  <c r="CS65" i="13"/>
  <c r="AG65" i="13"/>
  <c r="PF64" i="13"/>
  <c r="MT64" i="13"/>
  <c r="KH64" i="13"/>
  <c r="HV64" i="13"/>
  <c r="FJ64" i="13"/>
  <c r="CX64" i="13"/>
  <c r="AL64" i="13"/>
  <c r="KC79" i="13"/>
  <c r="HB76" i="13"/>
  <c r="CQ75" i="13"/>
  <c r="AJ74" i="13"/>
  <c r="PN72" i="13"/>
  <c r="HV71" i="13"/>
  <c r="KL70" i="13"/>
  <c r="FN70" i="13"/>
  <c r="AP70" i="13"/>
  <c r="CO87" i="13"/>
  <c r="FG90" i="13"/>
  <c r="DG89" i="13"/>
  <c r="CB79" i="13"/>
  <c r="EZ78" i="13"/>
  <c r="BZ79" i="13"/>
  <c r="NZ82" i="13"/>
  <c r="EX78" i="13"/>
  <c r="OQ80" i="13"/>
  <c r="NZ77" i="13"/>
  <c r="JV84" i="13"/>
  <c r="FH82" i="13"/>
  <c r="NR80" i="13"/>
  <c r="LK79" i="13"/>
  <c r="JD78" i="13"/>
  <c r="AG84" i="13"/>
  <c r="PK82" i="13"/>
  <c r="ND81" i="13"/>
  <c r="KW80" i="13"/>
  <c r="IP79" i="13"/>
  <c r="GI78" i="13"/>
  <c r="MQ77" i="13"/>
  <c r="PM75" i="13"/>
  <c r="NF74" i="13"/>
  <c r="KY73" i="13"/>
  <c r="IR72" i="13"/>
  <c r="MF70" i="13"/>
  <c r="JY69" i="13"/>
  <c r="HR68" i="13"/>
  <c r="LW77" i="13"/>
  <c r="PD75" i="13"/>
  <c r="MW74" i="13"/>
  <c r="KP73" i="13"/>
  <c r="II72" i="13"/>
  <c r="GA81" i="13"/>
  <c r="MF76" i="13"/>
  <c r="GM75" i="13"/>
  <c r="EF74" i="13"/>
  <c r="BY73" i="13"/>
  <c r="R72" i="13"/>
  <c r="DG81" i="13"/>
  <c r="LT76" i="13"/>
  <c r="GD75" i="13"/>
  <c r="IU74" i="13"/>
  <c r="QJ73" i="13"/>
  <c r="GN73" i="13"/>
  <c r="OC72" i="13"/>
  <c r="IG72" i="13"/>
  <c r="DI72" i="13"/>
  <c r="OQ71" i="13"/>
  <c r="W71" i="13"/>
  <c r="LU70" i="13"/>
  <c r="GW70" i="13"/>
  <c r="BY70" i="13"/>
  <c r="OL69" i="13"/>
  <c r="JN69" i="13"/>
  <c r="EP69" i="13"/>
  <c r="R69" i="13"/>
  <c r="ME68" i="13"/>
  <c r="HG68" i="13"/>
  <c r="PB82" i="13"/>
  <c r="KN80" i="13"/>
  <c r="FZ78" i="13"/>
  <c r="LC77" i="13"/>
  <c r="BG77" i="13"/>
  <c r="KB76" i="13"/>
  <c r="DM76" i="13"/>
  <c r="OS75" i="13"/>
  <c r="JU75" i="13"/>
  <c r="EW75" i="13"/>
  <c r="Y75" i="13"/>
  <c r="ML74" i="13"/>
  <c r="HN74" i="13"/>
  <c r="CP74" i="13"/>
  <c r="PC73" i="13"/>
  <c r="KE73" i="13"/>
  <c r="FG73" i="13"/>
  <c r="AI73" i="13"/>
  <c r="MV72" i="13"/>
  <c r="HX72" i="13"/>
  <c r="CZ72" i="13"/>
  <c r="NP71" i="13"/>
  <c r="QJ70" i="13"/>
  <c r="LL70" i="13"/>
  <c r="GN70" i="13"/>
  <c r="BX70" i="13"/>
  <c r="PY69" i="13"/>
  <c r="MW69" i="13"/>
  <c r="JM69" i="13"/>
  <c r="GC69" i="13"/>
  <c r="DA69" i="13"/>
  <c r="Q69" i="13"/>
  <c r="NR68" i="13"/>
  <c r="KP68" i="13"/>
  <c r="HF68" i="13"/>
  <c r="JQ83" i="13"/>
  <c r="CL82" i="13"/>
  <c r="KF80" i="13"/>
  <c r="AO79" i="13"/>
  <c r="BJ78" i="13"/>
  <c r="KY77" i="13"/>
  <c r="EE77" i="13"/>
  <c r="PL76" i="13"/>
  <c r="KA76" i="13"/>
  <c r="FM76" i="13"/>
  <c r="BK76" i="13"/>
  <c r="OR75" i="13"/>
  <c r="LH75" i="13"/>
  <c r="IF75" i="13"/>
  <c r="EV75" i="13"/>
  <c r="BL75" i="13"/>
  <c r="PU74" i="13"/>
  <c r="MK74" i="13"/>
  <c r="JA74" i="13"/>
  <c r="FY74" i="13"/>
  <c r="CO74" i="13"/>
  <c r="E74" i="13"/>
  <c r="NN73" i="13"/>
  <c r="KD73" i="13"/>
  <c r="GT73" i="13"/>
  <c r="DR73" i="13"/>
  <c r="AH73" i="13"/>
  <c r="OI72" i="13"/>
  <c r="LG72" i="13"/>
  <c r="HW72" i="13"/>
  <c r="EM72" i="13"/>
  <c r="BK72" i="13"/>
  <c r="NM71" i="13"/>
  <c r="DI71" i="13"/>
  <c r="OU70" i="13"/>
  <c r="LK70" i="13"/>
  <c r="GO83" i="13"/>
  <c r="J82" i="13"/>
  <c r="HD80" i="13"/>
  <c r="OX78" i="13"/>
  <c r="AF78" i="13"/>
  <c r="KF77" i="13"/>
  <c r="DL77" i="13"/>
  <c r="OS76" i="13"/>
  <c r="JM76" i="13"/>
  <c r="EZ76" i="13"/>
  <c r="AW76" i="13"/>
  <c r="PF75" i="13"/>
  <c r="MT75" i="13"/>
  <c r="KH75" i="13"/>
  <c r="HV75" i="13"/>
  <c r="FJ75" i="13"/>
  <c r="CX75" i="13"/>
  <c r="AL75" i="13"/>
  <c r="PK74" i="13"/>
  <c r="MY74" i="13"/>
  <c r="KM74" i="13"/>
  <c r="IA74" i="13"/>
  <c r="FO74" i="13"/>
  <c r="DC74" i="13"/>
  <c r="AQ74" i="13"/>
  <c r="PP73" i="13"/>
  <c r="ND73" i="13"/>
  <c r="KR73" i="13"/>
  <c r="IF73" i="13"/>
  <c r="FT73" i="13"/>
  <c r="DH73" i="13"/>
  <c r="AV73" i="13"/>
  <c r="PU72" i="13"/>
  <c r="NI72" i="13"/>
  <c r="KW72" i="13"/>
  <c r="IK72" i="13"/>
  <c r="FY72" i="13"/>
  <c r="DM72" i="13"/>
  <c r="BA72" i="13"/>
  <c r="PC71" i="13"/>
  <c r="HS71" i="13"/>
  <c r="AI71" i="13"/>
  <c r="OK70" i="13"/>
  <c r="LY70" i="13"/>
  <c r="JM70" i="13"/>
  <c r="HA70" i="13"/>
  <c r="EO70" i="13"/>
  <c r="CC70" i="13"/>
  <c r="Q70" i="13"/>
  <c r="OP69" i="13"/>
  <c r="MD69" i="13"/>
  <c r="JR69" i="13"/>
  <c r="HF69" i="13"/>
  <c r="ET69" i="13"/>
  <c r="CH69" i="13"/>
  <c r="V69" i="13"/>
  <c r="OU68" i="13"/>
  <c r="MI68" i="13"/>
  <c r="JW68" i="13"/>
  <c r="HK68" i="13"/>
  <c r="OO77" i="13"/>
  <c r="H76" i="13"/>
  <c r="OF74" i="13"/>
  <c r="LY73" i="13"/>
  <c r="JR72" i="13"/>
  <c r="E71" i="13"/>
  <c r="IY70" i="13"/>
  <c r="EA70" i="13"/>
  <c r="C70" i="13"/>
  <c r="LP69" i="13"/>
  <c r="GR69" i="13"/>
  <c r="BT69" i="13"/>
  <c r="OG68" i="13"/>
  <c r="JI68" i="13"/>
  <c r="FR68" i="13"/>
  <c r="DF68" i="13"/>
  <c r="AT68" i="13"/>
  <c r="PS67" i="13"/>
  <c r="NG67" i="13"/>
  <c r="KU67" i="13"/>
  <c r="II67" i="13"/>
  <c r="FW67" i="13"/>
  <c r="DK67" i="13"/>
  <c r="AY67" i="13"/>
  <c r="PX66" i="13"/>
  <c r="NL66" i="13"/>
  <c r="KZ66" i="13"/>
  <c r="IN66" i="13"/>
  <c r="GB66" i="13"/>
  <c r="DP66" i="13"/>
  <c r="BD66" i="13"/>
  <c r="QC65" i="13"/>
  <c r="NQ65" i="13"/>
  <c r="LE65" i="13"/>
  <c r="IS65" i="13"/>
  <c r="GG65" i="13"/>
  <c r="DU65" i="13"/>
  <c r="BI65" i="13"/>
  <c r="QH64" i="13"/>
  <c r="NV64" i="13"/>
  <c r="LJ64" i="13"/>
  <c r="IX64" i="13"/>
  <c r="GL64" i="13"/>
  <c r="DZ64" i="13"/>
  <c r="BN64" i="13"/>
  <c r="B64" i="13"/>
  <c r="OA63" i="13"/>
  <c r="LO63" i="13"/>
  <c r="JC63" i="13"/>
  <c r="GQ63" i="13"/>
  <c r="EE63" i="13"/>
  <c r="BS63" i="13"/>
  <c r="G63" i="13"/>
  <c r="OF62" i="13"/>
  <c r="LT62" i="13"/>
  <c r="JH62" i="13"/>
  <c r="GV62" i="13"/>
  <c r="EJ62" i="13"/>
  <c r="BX62" i="13"/>
  <c r="L62" i="13"/>
  <c r="OK61" i="13"/>
  <c r="LY61" i="13"/>
  <c r="JM61" i="13"/>
  <c r="LP84" i="13"/>
  <c r="JA77" i="13"/>
  <c r="NS75" i="13"/>
  <c r="LL74" i="13"/>
  <c r="JE73" i="13"/>
  <c r="GX72" i="13"/>
  <c r="PB70" i="13"/>
  <c r="IH70" i="13"/>
  <c r="DJ70" i="13"/>
  <c r="PW69" i="13"/>
  <c r="KY69" i="13"/>
  <c r="GA69" i="13"/>
  <c r="BC69" i="13"/>
  <c r="NP68" i="13"/>
  <c r="IR68" i="13"/>
  <c r="FI68" i="13"/>
  <c r="CW68" i="13"/>
  <c r="AK68" i="13"/>
  <c r="PJ67" i="13"/>
  <c r="MX67" i="13"/>
  <c r="KL67" i="13"/>
  <c r="HZ67" i="13"/>
  <c r="FN67" i="13"/>
  <c r="DB67" i="13"/>
  <c r="AP67" i="13"/>
  <c r="PO66" i="13"/>
  <c r="NC66" i="13"/>
  <c r="KQ66" i="13"/>
  <c r="IE66" i="13"/>
  <c r="FS66" i="13"/>
  <c r="DG66" i="13"/>
  <c r="AU66" i="13"/>
  <c r="PT65" i="13"/>
  <c r="NH65" i="13"/>
  <c r="KV65" i="13"/>
  <c r="IJ65" i="13"/>
  <c r="FX65" i="13"/>
  <c r="DL65" i="13"/>
  <c r="AZ65" i="13"/>
  <c r="PY64" i="13"/>
  <c r="NM64" i="13"/>
  <c r="LA64" i="13"/>
  <c r="IO64" i="13"/>
  <c r="GC64" i="13"/>
  <c r="CI81" i="13"/>
  <c r="LP76" i="13"/>
  <c r="GA75" i="13"/>
  <c r="DT74" i="13"/>
  <c r="BM73" i="13"/>
  <c r="F72" i="13"/>
  <c r="LG70" i="13"/>
  <c r="GI70" i="13"/>
  <c r="BK70" i="13"/>
  <c r="NX69" i="13"/>
  <c r="IZ69" i="13"/>
  <c r="EB69" i="13"/>
  <c r="D69" i="13"/>
  <c r="LQ68" i="13"/>
  <c r="GV68" i="13"/>
  <c r="EJ68" i="13"/>
  <c r="BX68" i="13"/>
  <c r="L68" i="13"/>
  <c r="OK67" i="13"/>
  <c r="LY67" i="13"/>
  <c r="JM67" i="13"/>
  <c r="HA67" i="13"/>
  <c r="EO67" i="13"/>
  <c r="CC67" i="13"/>
  <c r="Q67" i="13"/>
  <c r="OP66" i="13"/>
  <c r="MD66" i="13"/>
  <c r="JR66" i="13"/>
  <c r="HF66" i="13"/>
  <c r="ET66" i="13"/>
  <c r="CH66" i="13"/>
  <c r="V66" i="13"/>
  <c r="OU65" i="13"/>
  <c r="MI65" i="13"/>
  <c r="JW65" i="13"/>
  <c r="HK65" i="13"/>
  <c r="EY65" i="13"/>
  <c r="CM65" i="13"/>
  <c r="AA65" i="13"/>
  <c r="OZ64" i="13"/>
  <c r="MN64" i="13"/>
  <c r="KB64" i="13"/>
  <c r="HP64" i="13"/>
  <c r="FD64" i="13"/>
  <c r="CR64" i="13"/>
  <c r="AF64" i="13"/>
  <c r="MT78" i="13"/>
  <c r="EP76" i="13"/>
  <c r="AU75" i="13"/>
  <c r="PY73" i="13"/>
  <c r="NR72" i="13"/>
  <c r="FB71" i="13"/>
  <c r="JZ70" i="13"/>
  <c r="FB70" i="13"/>
  <c r="AD70" i="13"/>
  <c r="MQ69" i="13"/>
  <c r="HS69" i="13"/>
  <c r="CU69" i="13"/>
  <c r="PH68" i="13"/>
  <c r="KJ68" i="13"/>
  <c r="GE68" i="13"/>
  <c r="DS68" i="13"/>
  <c r="BG68" i="13"/>
  <c r="QF67" i="13"/>
  <c r="NT67" i="13"/>
  <c r="LH67" i="13"/>
  <c r="IV67" i="13"/>
  <c r="GJ67" i="13"/>
  <c r="DX67" i="13"/>
  <c r="BL67" i="13"/>
  <c r="QK66" i="13"/>
  <c r="NY66" i="13"/>
  <c r="LM66" i="13"/>
  <c r="JA66" i="13"/>
  <c r="GO66" i="13"/>
  <c r="EC66" i="13"/>
  <c r="BQ66" i="13"/>
  <c r="E66" i="13"/>
  <c r="OD65" i="13"/>
  <c r="LR65" i="13"/>
  <c r="JF65" i="13"/>
  <c r="GT65" i="13"/>
  <c r="EH65" i="13"/>
  <c r="BV65" i="13"/>
  <c r="J65" i="13"/>
  <c r="OI64" i="13"/>
  <c r="LW64" i="13"/>
  <c r="JK64" i="13"/>
  <c r="GY64" i="13"/>
  <c r="EM64" i="13"/>
  <c r="CA64" i="13"/>
  <c r="O64" i="13"/>
  <c r="ON63" i="13"/>
  <c r="MB63" i="13"/>
  <c r="JP63" i="13"/>
  <c r="HD63" i="13"/>
  <c r="OV80" i="13"/>
  <c r="KT76" i="13"/>
  <c r="FK75" i="13"/>
  <c r="DD74" i="13"/>
  <c r="AW73" i="13"/>
  <c r="PF71" i="13"/>
  <c r="LC70" i="13"/>
  <c r="GE70" i="13"/>
  <c r="BG70" i="13"/>
  <c r="NT69" i="13"/>
  <c r="IV69" i="13"/>
  <c r="DX69" i="13"/>
  <c r="QK68" i="13"/>
  <c r="LM68" i="13"/>
  <c r="GT68" i="13"/>
  <c r="EH68" i="13"/>
  <c r="BV68" i="13"/>
  <c r="J68" i="13"/>
  <c r="OI67" i="13"/>
  <c r="LW67" i="13"/>
  <c r="JK67" i="13"/>
  <c r="GY67" i="13"/>
  <c r="EM67" i="13"/>
  <c r="CA67" i="13"/>
  <c r="O67" i="13"/>
  <c r="ON66" i="13"/>
  <c r="MB66" i="13"/>
  <c r="JP66" i="13"/>
  <c r="HD66" i="13"/>
  <c r="ER66" i="13"/>
  <c r="CF66" i="13"/>
  <c r="T66" i="13"/>
  <c r="OS65" i="13"/>
  <c r="MG65" i="13"/>
  <c r="JU65" i="13"/>
  <c r="HI65" i="13"/>
  <c r="EW65" i="13"/>
  <c r="CK65" i="13"/>
  <c r="Y65" i="13"/>
  <c r="OX64" i="13"/>
  <c r="BH87" i="13"/>
  <c r="NY88" i="13"/>
  <c r="AZ88" i="13"/>
  <c r="U78" i="13"/>
  <c r="CS77" i="13"/>
  <c r="JO78" i="13"/>
  <c r="ED82" i="13"/>
  <c r="OA84" i="13"/>
  <c r="EU80" i="13"/>
  <c r="JB77" i="13"/>
  <c r="EX84" i="13"/>
  <c r="AR82" i="13"/>
  <c r="LF80" i="13"/>
  <c r="IY79" i="13"/>
  <c r="GR78" i="13"/>
  <c r="PF83" i="13"/>
  <c r="MY82" i="13"/>
  <c r="KR81" i="13"/>
  <c r="IK80" i="13"/>
  <c r="GD79" i="13"/>
  <c r="GB84" i="13"/>
  <c r="HS77" i="13"/>
  <c r="NA75" i="13"/>
  <c r="KT74" i="13"/>
  <c r="IM73" i="13"/>
  <c r="GF72" i="13"/>
  <c r="JT70" i="13"/>
  <c r="HM69" i="13"/>
  <c r="DH84" i="13"/>
  <c r="GY77" i="13"/>
  <c r="MR75" i="13"/>
  <c r="KK74" i="13"/>
  <c r="ID73" i="13"/>
  <c r="FW72" i="13"/>
  <c r="DT80" i="13"/>
  <c r="IX76" i="13"/>
  <c r="EA75" i="13"/>
  <c r="BT74" i="13"/>
  <c r="M73" i="13"/>
  <c r="LB71" i="13"/>
  <c r="AZ80" i="13"/>
  <c r="IM76" i="13"/>
  <c r="DR75" i="13"/>
  <c r="GY74" i="13"/>
  <c r="ON73" i="13"/>
  <c r="ER73" i="13"/>
  <c r="NE72" i="13"/>
  <c r="HI72" i="13"/>
  <c r="CK72" i="13"/>
  <c r="LW71" i="13"/>
  <c r="PU70" i="13"/>
  <c r="KW70" i="13"/>
  <c r="FY70" i="13"/>
  <c r="BA70" i="13"/>
  <c r="NN69" i="13"/>
  <c r="IP69" i="13"/>
  <c r="DR69" i="13"/>
  <c r="QE68" i="13"/>
  <c r="LG68" i="13"/>
  <c r="MF84" i="13"/>
  <c r="HR82" i="13"/>
  <c r="DD80" i="13"/>
  <c r="CZ78" i="13"/>
  <c r="JG77" i="13"/>
  <c r="K77" i="13"/>
  <c r="IV76" i="13"/>
  <c r="CG76" i="13"/>
  <c r="NU75" i="13"/>
  <c r="IW75" i="13"/>
  <c r="DY75" i="13"/>
  <c r="A75" i="13"/>
  <c r="LN74" i="13"/>
  <c r="GP74" i="13"/>
  <c r="BR74" i="13"/>
  <c r="OE73" i="13"/>
  <c r="JG73" i="13"/>
  <c r="EI73" i="13"/>
  <c r="K73" i="13"/>
  <c r="LX72" i="13"/>
  <c r="GZ72" i="13"/>
  <c r="CB72" i="13"/>
  <c r="KV71" i="13"/>
  <c r="PL70" i="13"/>
  <c r="KN70" i="13"/>
  <c r="FP70" i="13"/>
  <c r="BP70" i="13"/>
  <c r="PQ69" i="13"/>
  <c r="MO69" i="13"/>
  <c r="JE69" i="13"/>
  <c r="FU69" i="13"/>
  <c r="CS69" i="13"/>
  <c r="I69" i="13"/>
  <c r="NJ68" i="13"/>
  <c r="KH68" i="13"/>
  <c r="GX68" i="13"/>
  <c r="HE83" i="13"/>
  <c r="Z82" i="13"/>
  <c r="HT80" i="13"/>
  <c r="PN78" i="13"/>
  <c r="AM78" i="13"/>
  <c r="KI77" i="13"/>
  <c r="DO77" i="13"/>
  <c r="OV76" i="13"/>
  <c r="JP76" i="13"/>
  <c r="FC76" i="13"/>
  <c r="AZ76" i="13"/>
  <c r="OJ75" i="13"/>
  <c r="KZ75" i="13"/>
  <c r="HX75" i="13"/>
  <c r="EN75" i="13"/>
  <c r="BD75" i="13"/>
  <c r="PM74" i="13"/>
  <c r="MC74" i="13"/>
  <c r="IS74" i="13"/>
  <c r="FQ74" i="13"/>
  <c r="CG74" i="13"/>
  <c r="QH73" i="13"/>
  <c r="NF73" i="13"/>
  <c r="JV73" i="13"/>
  <c r="GL73" i="13"/>
  <c r="DJ73" i="13"/>
  <c r="Z73" i="13"/>
  <c r="OA72" i="13"/>
  <c r="KY72" i="13"/>
  <c r="HO72" i="13"/>
  <c r="EE72" i="13"/>
  <c r="BC72" i="13"/>
  <c r="MO71" i="13"/>
  <c r="CK71" i="13"/>
  <c r="OM70" i="13"/>
  <c r="NX84" i="13"/>
  <c r="EC83" i="13"/>
  <c r="OI81" i="13"/>
  <c r="ER80" i="13"/>
  <c r="ML78" i="13"/>
  <c r="N78" i="13"/>
  <c r="JP77" i="13"/>
  <c r="CV77" i="13"/>
  <c r="OC76" i="13"/>
  <c r="JC76" i="13"/>
  <c r="EO76" i="13"/>
  <c r="AM76" i="13"/>
  <c r="OX75" i="13"/>
  <c r="ML75" i="13"/>
  <c r="JZ75" i="13"/>
  <c r="HN75" i="13"/>
  <c r="FB75" i="13"/>
  <c r="CP75" i="13"/>
  <c r="AD75" i="13"/>
  <c r="PC74" i="13"/>
  <c r="MQ74" i="13"/>
  <c r="KE74" i="13"/>
  <c r="HS74" i="13"/>
  <c r="FG74" i="13"/>
  <c r="CU74" i="13"/>
  <c r="AI74" i="13"/>
  <c r="PH73" i="13"/>
  <c r="MV73" i="13"/>
  <c r="KJ73" i="13"/>
  <c r="HX73" i="13"/>
  <c r="FL73" i="13"/>
  <c r="CZ73" i="13"/>
  <c r="AN73" i="13"/>
  <c r="PM72" i="13"/>
  <c r="NA72" i="13"/>
  <c r="KO72" i="13"/>
  <c r="IC72" i="13"/>
  <c r="FQ72" i="13"/>
  <c r="DE72" i="13"/>
  <c r="AS72" i="13"/>
  <c r="OE71" i="13"/>
  <c r="GU71" i="13"/>
  <c r="K71" i="13"/>
  <c r="OC70" i="13"/>
  <c r="LQ70" i="13"/>
  <c r="JE70" i="13"/>
  <c r="GS70" i="13"/>
  <c r="EG70" i="13"/>
  <c r="BU70" i="13"/>
  <c r="I70" i="13"/>
  <c r="OH69" i="13"/>
  <c r="LV69" i="13"/>
  <c r="JJ69" i="13"/>
  <c r="GX69" i="13"/>
  <c r="EL69" i="13"/>
  <c r="BZ69" i="13"/>
  <c r="N69" i="13"/>
  <c r="OM68" i="13"/>
  <c r="MA68" i="13"/>
  <c r="JO68" i="13"/>
  <c r="OL84" i="13"/>
  <c r="JQ77" i="13"/>
  <c r="OA75" i="13"/>
  <c r="LT74" i="13"/>
  <c r="JM73" i="13"/>
  <c r="HF72" i="13"/>
  <c r="PG70" i="13"/>
  <c r="II70" i="13"/>
  <c r="DK70" i="13"/>
  <c r="PX69" i="13"/>
  <c r="KZ69" i="13"/>
  <c r="GB69" i="13"/>
  <c r="BD69" i="13"/>
  <c r="NQ68" i="13"/>
  <c r="IS68" i="13"/>
  <c r="FJ68" i="13"/>
  <c r="CX68" i="13"/>
  <c r="AL68" i="13"/>
  <c r="PK67" i="13"/>
  <c r="MY67" i="13"/>
  <c r="KM67" i="13"/>
  <c r="IA67" i="13"/>
  <c r="FO67" i="13"/>
  <c r="DC67" i="13"/>
  <c r="AQ67" i="13"/>
  <c r="PP66" i="13"/>
  <c r="ND66" i="13"/>
  <c r="KR66" i="13"/>
  <c r="IF66" i="13"/>
  <c r="FT66" i="13"/>
  <c r="DH66" i="13"/>
  <c r="AV66" i="13"/>
  <c r="PU65" i="13"/>
  <c r="NI65" i="13"/>
  <c r="KW65" i="13"/>
  <c r="IK65" i="13"/>
  <c r="FY65" i="13"/>
  <c r="DM65" i="13"/>
  <c r="BA65" i="13"/>
  <c r="PZ64" i="13"/>
  <c r="NN64" i="13"/>
  <c r="LB64" i="13"/>
  <c r="IP64" i="13"/>
  <c r="GD64" i="13"/>
  <c r="DR64" i="13"/>
  <c r="BF64" i="13"/>
  <c r="QE63" i="13"/>
  <c r="NS63" i="13"/>
  <c r="LG63" i="13"/>
  <c r="IU63" i="13"/>
  <c r="GI63" i="13"/>
  <c r="DW63" i="13"/>
  <c r="BK63" i="13"/>
  <c r="QJ62" i="13"/>
  <c r="NX62" i="13"/>
  <c r="LL62" i="13"/>
  <c r="IZ62" i="13"/>
  <c r="GN62" i="13"/>
  <c r="EB62" i="13"/>
  <c r="BP62" i="13"/>
  <c r="D62" i="13"/>
  <c r="OC61" i="13"/>
  <c r="LQ61" i="13"/>
  <c r="JE61" i="13"/>
  <c r="JI83" i="13"/>
  <c r="EC77" i="13"/>
  <c r="LG75" i="13"/>
  <c r="IZ74" i="13"/>
  <c r="GS73" i="13"/>
  <c r="EL72" i="13"/>
  <c r="NV70" i="13"/>
  <c r="HR70" i="13"/>
  <c r="CT70" i="13"/>
  <c r="PG69" i="13"/>
  <c r="KI69" i="13"/>
  <c r="FK69" i="13"/>
  <c r="AM69" i="13"/>
  <c r="MZ68" i="13"/>
  <c r="IB68" i="13"/>
  <c r="FA68" i="13"/>
  <c r="CO68" i="13"/>
  <c r="AC68" i="13"/>
  <c r="PB67" i="13"/>
  <c r="MP67" i="13"/>
  <c r="KD67" i="13"/>
  <c r="HR67" i="13"/>
  <c r="FF67" i="13"/>
  <c r="CT67" i="13"/>
  <c r="AH67" i="13"/>
  <c r="PG66" i="13"/>
  <c r="MU66" i="13"/>
  <c r="KI66" i="13"/>
  <c r="HW66" i="13"/>
  <c r="FK66" i="13"/>
  <c r="CY66" i="13"/>
  <c r="AM66" i="13"/>
  <c r="PL65" i="13"/>
  <c r="MZ65" i="13"/>
  <c r="KN65" i="13"/>
  <c r="IB65" i="13"/>
  <c r="FP65" i="13"/>
  <c r="DD65" i="13"/>
  <c r="AR65" i="13"/>
  <c r="PQ64" i="13"/>
  <c r="NE64" i="13"/>
  <c r="KS64" i="13"/>
  <c r="IG64" i="13"/>
  <c r="FU64" i="13"/>
  <c r="AB80" i="13"/>
  <c r="IH76" i="13"/>
  <c r="DO75" i="13"/>
  <c r="BH74" i="13"/>
  <c r="A73" i="13"/>
  <c r="JR71" i="13"/>
  <c r="KQ70" i="13"/>
  <c r="FS70" i="13"/>
  <c r="AU70" i="13"/>
  <c r="NH69" i="13"/>
  <c r="IJ69" i="13"/>
  <c r="DL69" i="13"/>
  <c r="PY68" i="13"/>
  <c r="LA68" i="13"/>
  <c r="GN68" i="13"/>
  <c r="EB68" i="13"/>
  <c r="BP68" i="13"/>
  <c r="D68" i="13"/>
  <c r="OC67" i="13"/>
  <c r="LQ67" i="13"/>
  <c r="JE67" i="13"/>
  <c r="GS67" i="13"/>
  <c r="EG67" i="13"/>
  <c r="BU67" i="13"/>
  <c r="I67" i="13"/>
  <c r="OH66" i="13"/>
  <c r="LV66" i="13"/>
  <c r="JJ66" i="13"/>
  <c r="GX66" i="13"/>
  <c r="EL66" i="13"/>
  <c r="BZ66" i="13"/>
  <c r="N66" i="13"/>
  <c r="OM65" i="13"/>
  <c r="MA65" i="13"/>
  <c r="JO65" i="13"/>
  <c r="HC65" i="13"/>
  <c r="EQ65" i="13"/>
  <c r="CE65" i="13"/>
  <c r="S65" i="13"/>
  <c r="OR64" i="13"/>
  <c r="MF64" i="13"/>
  <c r="JT64" i="13"/>
  <c r="HH64" i="13"/>
  <c r="EV64" i="13"/>
  <c r="CJ64" i="13"/>
  <c r="X64" i="13"/>
  <c r="BD78" i="13"/>
  <c r="BI76" i="13"/>
  <c r="PT74" i="13"/>
  <c r="NM73" i="13"/>
  <c r="LF72" i="13"/>
  <c r="BJ71" i="13"/>
  <c r="JJ70" i="13"/>
  <c r="EL70" i="13"/>
  <c r="N70" i="13"/>
  <c r="MA69" i="13"/>
  <c r="HC69" i="13"/>
  <c r="CE69" i="13"/>
  <c r="OR68" i="13"/>
  <c r="JT68" i="13"/>
  <c r="FW68" i="13"/>
  <c r="DK68" i="13"/>
  <c r="AY68" i="13"/>
  <c r="PX67" i="13"/>
  <c r="NL67" i="13"/>
  <c r="KZ67" i="13"/>
  <c r="IN67" i="13"/>
  <c r="GB67" i="13"/>
  <c r="DP67" i="13"/>
  <c r="BD67" i="13"/>
  <c r="QC66" i="13"/>
  <c r="NQ66" i="13"/>
  <c r="LE66" i="13"/>
  <c r="IS66" i="13"/>
  <c r="GG66" i="13"/>
  <c r="DU66" i="13"/>
  <c r="BI66" i="13"/>
  <c r="QH65" i="13"/>
  <c r="NV65" i="13"/>
  <c r="LJ65" i="13"/>
  <c r="IX65" i="13"/>
  <c r="GL65" i="13"/>
  <c r="DZ65" i="13"/>
  <c r="BN65" i="13"/>
  <c r="B65" i="13"/>
  <c r="OA64" i="13"/>
  <c r="LO64" i="13"/>
  <c r="JC64" i="13"/>
  <c r="GQ64" i="13"/>
  <c r="EE64" i="13"/>
  <c r="NV92" i="13"/>
  <c r="EX87" i="13"/>
  <c r="PO86" i="13"/>
  <c r="OY76" i="13"/>
  <c r="AL76" i="13"/>
  <c r="S78" i="13"/>
  <c r="LS81" i="13"/>
  <c r="EA84" i="13"/>
  <c r="MJ79" i="13"/>
  <c r="ED77" i="13"/>
  <c r="Z84" i="13"/>
  <c r="OC81" i="13"/>
  <c r="IT80" i="13"/>
  <c r="GM79" i="13"/>
  <c r="AP85" i="13"/>
  <c r="MT83" i="13"/>
  <c r="KM82" i="13"/>
  <c r="IF81" i="13"/>
  <c r="FY80" i="13"/>
  <c r="DR79" i="13"/>
  <c r="DU83" i="13"/>
  <c r="CU77" i="13"/>
  <c r="KO75" i="13"/>
  <c r="IH74" i="13"/>
  <c r="GA73" i="13"/>
  <c r="DT72" i="13"/>
  <c r="HH70" i="13"/>
  <c r="FA69" i="13"/>
  <c r="BA83" i="13"/>
  <c r="CA77" i="13"/>
  <c r="KF75" i="13"/>
  <c r="HY74" i="13"/>
  <c r="FR73" i="13"/>
  <c r="DK72" i="13"/>
  <c r="BM79" i="13"/>
  <c r="FQ76" i="13"/>
  <c r="BO75" i="13"/>
  <c r="H74" i="13"/>
  <c r="OL72" i="13"/>
  <c r="DR71" i="13"/>
  <c r="QD78" i="13"/>
  <c r="FE76" i="13"/>
  <c r="BF75" i="13"/>
  <c r="GI74" i="13"/>
  <c r="NX73" i="13"/>
  <c r="EB73" i="13"/>
  <c r="MG72" i="13"/>
  <c r="HA72" i="13"/>
  <c r="CC72" i="13"/>
  <c r="KY71" i="13"/>
  <c r="PM70" i="13"/>
  <c r="KO70" i="13"/>
  <c r="FQ70" i="13"/>
  <c r="AS70" i="13"/>
  <c r="NF69" i="13"/>
  <c r="IH69" i="13"/>
  <c r="DJ69" i="13"/>
  <c r="PW68" i="13"/>
  <c r="KY68" i="13"/>
  <c r="JT84" i="13"/>
  <c r="FF82" i="13"/>
  <c r="AR80" i="13"/>
  <c r="CH78" i="13"/>
  <c r="IQ77" i="13"/>
  <c r="QF76" i="13"/>
  <c r="IK76" i="13"/>
  <c r="BV76" i="13"/>
  <c r="NM75" i="13"/>
  <c r="IO75" i="13"/>
  <c r="DQ75" i="13"/>
  <c r="QD74" i="13"/>
  <c r="LF74" i="13"/>
  <c r="GH74" i="13"/>
  <c r="BJ74" i="13"/>
  <c r="NW73" i="13"/>
  <c r="IY73" i="13"/>
  <c r="EA73" i="13"/>
  <c r="C73" i="13"/>
  <c r="LP72" i="13"/>
  <c r="GR72" i="13"/>
  <c r="BT72" i="13"/>
  <c r="JX71" i="13"/>
  <c r="PD70" i="13"/>
  <c r="KF70" i="13"/>
  <c r="FH70" i="13"/>
  <c r="AZ70" i="13"/>
  <c r="PI69" i="13"/>
  <c r="LY69" i="13"/>
  <c r="IO69" i="13"/>
  <c r="FM69" i="13"/>
  <c r="CC69" i="13"/>
  <c r="QD68" i="13"/>
  <c r="NB68" i="13"/>
  <c r="JR68" i="13"/>
  <c r="LX84" i="13"/>
  <c r="ES83" i="13"/>
  <c r="MM81" i="13"/>
  <c r="CV80" i="13"/>
  <c r="NB78" i="13"/>
  <c r="QI77" i="13"/>
  <c r="JC77" i="13"/>
  <c r="CY77" i="13"/>
  <c r="NP76" i="13"/>
  <c r="IU76" i="13"/>
  <c r="ER76" i="13"/>
  <c r="AE76" i="13"/>
  <c r="NT75" i="13"/>
  <c r="KR75" i="13"/>
  <c r="HH75" i="13"/>
  <c r="DX75" i="13"/>
  <c r="AV75" i="13"/>
  <c r="OW74" i="13"/>
  <c r="LM74" i="13"/>
  <c r="IK74" i="13"/>
  <c r="FA74" i="13"/>
  <c r="BQ74" i="13"/>
  <c r="PZ73" i="13"/>
  <c r="MP73" i="13"/>
  <c r="JF73" i="13"/>
  <c r="GD73" i="13"/>
  <c r="CT73" i="13"/>
  <c r="J73" i="13"/>
  <c r="NS72" i="13"/>
  <c r="KI72" i="13"/>
  <c r="GY72" i="13"/>
  <c r="DW72" i="13"/>
  <c r="AM72" i="13"/>
  <c r="KS71" i="13"/>
  <c r="BM71" i="13"/>
  <c r="NW70" i="13"/>
  <c r="IV84" i="13"/>
  <c r="BQ83" i="13"/>
  <c r="JK81" i="13"/>
  <c r="T80" i="13"/>
  <c r="JZ78" i="13"/>
  <c r="PE77" i="13"/>
  <c r="IJ77" i="13"/>
  <c r="CF77" i="13"/>
  <c r="MW76" i="13"/>
  <c r="IG76" i="13"/>
  <c r="EE76" i="13"/>
  <c r="AB76" i="13"/>
  <c r="OP75" i="13"/>
  <c r="MD75" i="13"/>
  <c r="JR75" i="13"/>
  <c r="HF75" i="13"/>
  <c r="ET75" i="13"/>
  <c r="CH75" i="13"/>
  <c r="V75" i="13"/>
  <c r="OU74" i="13"/>
  <c r="MI74" i="13"/>
  <c r="JW74" i="13"/>
  <c r="HK74" i="13"/>
  <c r="EY74" i="13"/>
  <c r="CM74" i="13"/>
  <c r="AA74" i="13"/>
  <c r="OZ73" i="13"/>
  <c r="MN73" i="13"/>
  <c r="KB73" i="13"/>
  <c r="HP73" i="13"/>
  <c r="FD73" i="13"/>
  <c r="CR73" i="13"/>
  <c r="AF73" i="13"/>
  <c r="PE72" i="13"/>
  <c r="MS72" i="13"/>
  <c r="KG72" i="13"/>
  <c r="HU72" i="13"/>
  <c r="FI72" i="13"/>
  <c r="CW72" i="13"/>
  <c r="AK72" i="13"/>
  <c r="NG71" i="13"/>
  <c r="FW71" i="13"/>
  <c r="QG70" i="13"/>
  <c r="NU70" i="13"/>
  <c r="LI70" i="13"/>
  <c r="IW70" i="13"/>
  <c r="GK70" i="13"/>
  <c r="DY70" i="13"/>
  <c r="BM70" i="13"/>
  <c r="A70" i="13"/>
  <c r="NZ69" i="13"/>
  <c r="LN69" i="13"/>
  <c r="JB69" i="13"/>
  <c r="GP69" i="13"/>
  <c r="ED69" i="13"/>
  <c r="BR69" i="13"/>
  <c r="F69" i="13"/>
  <c r="OE68" i="13"/>
  <c r="LS68" i="13"/>
  <c r="JG68" i="13"/>
  <c r="LU83" i="13"/>
  <c r="ES77" i="13"/>
  <c r="LO75" i="13"/>
  <c r="JH74" i="13"/>
  <c r="HA73" i="13"/>
  <c r="ET72" i="13"/>
  <c r="OA70" i="13"/>
  <c r="HS70" i="13"/>
  <c r="CU70" i="13"/>
  <c r="PH69" i="13"/>
  <c r="KJ69" i="13"/>
  <c r="FL69" i="13"/>
  <c r="AN69" i="13"/>
  <c r="NA68" i="13"/>
  <c r="IC68" i="13"/>
  <c r="FB68" i="13"/>
  <c r="CP68" i="13"/>
  <c r="AD68" i="13"/>
  <c r="PC67" i="13"/>
  <c r="MQ67" i="13"/>
  <c r="KE67" i="13"/>
  <c r="HS67" i="13"/>
  <c r="FG67" i="13"/>
  <c r="CU67" i="13"/>
  <c r="AI67" i="13"/>
  <c r="PH66" i="13"/>
  <c r="MV66" i="13"/>
  <c r="KJ66" i="13"/>
  <c r="HX66" i="13"/>
  <c r="FL66" i="13"/>
  <c r="CZ66" i="13"/>
  <c r="AN66" i="13"/>
  <c r="PM65" i="13"/>
  <c r="NA65" i="13"/>
  <c r="KO65" i="13"/>
  <c r="IC65" i="13"/>
  <c r="FQ65" i="13"/>
  <c r="DE65" i="13"/>
  <c r="AS65" i="13"/>
  <c r="PR64" i="13"/>
  <c r="NF64" i="13"/>
  <c r="KT64" i="13"/>
  <c r="IH64" i="13"/>
  <c r="FV64" i="13"/>
  <c r="DJ64" i="13"/>
  <c r="AX64" i="13"/>
  <c r="PW63" i="13"/>
  <c r="NK63" i="13"/>
  <c r="KY63" i="13"/>
  <c r="IM63" i="13"/>
  <c r="GA63" i="13"/>
  <c r="DO63" i="13"/>
  <c r="BC63" i="13"/>
  <c r="QB62" i="13"/>
  <c r="NP62" i="13"/>
  <c r="LD62" i="13"/>
  <c r="IR62" i="13"/>
  <c r="GF62" i="13"/>
  <c r="DT62" i="13"/>
  <c r="BH62" i="13"/>
  <c r="QG61" i="13"/>
  <c r="NU61" i="13"/>
  <c r="LI61" i="13"/>
  <c r="IW61" i="13"/>
  <c r="HB82" i="13"/>
  <c r="E77" i="13"/>
  <c r="IU75" i="13"/>
  <c r="GN74" i="13"/>
  <c r="EG73" i="13"/>
  <c r="BZ72" i="13"/>
  <c r="MP70" i="13"/>
  <c r="HB70" i="13"/>
  <c r="CD70" i="13"/>
  <c r="OQ69" i="13"/>
  <c r="JS69" i="13"/>
  <c r="EU69" i="13"/>
  <c r="W69" i="13"/>
  <c r="MJ68" i="13"/>
  <c r="HL68" i="13"/>
  <c r="ES68" i="13"/>
  <c r="CG68" i="13"/>
  <c r="U68" i="13"/>
  <c r="OT67" i="13"/>
  <c r="MH67" i="13"/>
  <c r="JV67" i="13"/>
  <c r="HJ67" i="13"/>
  <c r="EX67" i="13"/>
  <c r="CL67" i="13"/>
  <c r="Z67" i="13"/>
  <c r="OY66" i="13"/>
  <c r="MM66" i="13"/>
  <c r="KA66" i="13"/>
  <c r="HO66" i="13"/>
  <c r="FC66" i="13"/>
  <c r="CQ66" i="13"/>
  <c r="AE66" i="13"/>
  <c r="PD65" i="13"/>
  <c r="MR65" i="13"/>
  <c r="KF65" i="13"/>
  <c r="HT65" i="13"/>
  <c r="FH65" i="13"/>
  <c r="CV65" i="13"/>
  <c r="AJ65" i="13"/>
  <c r="PI64" i="13"/>
  <c r="MW64" i="13"/>
  <c r="KK64" i="13"/>
  <c r="HY64" i="13"/>
  <c r="FM64" i="13"/>
  <c r="PF78" i="13"/>
  <c r="FA76" i="13"/>
  <c r="BC75" i="13"/>
  <c r="QG73" i="13"/>
  <c r="NZ72" i="13"/>
  <c r="FQ71" i="13"/>
  <c r="KA70" i="13"/>
  <c r="FC70" i="13"/>
  <c r="AE70" i="13"/>
  <c r="MR69" i="13"/>
  <c r="HT69" i="13"/>
  <c r="CV69" i="13"/>
  <c r="PI68" i="13"/>
  <c r="KK68" i="13"/>
  <c r="GF68" i="13"/>
  <c r="DT68" i="13"/>
  <c r="BH68" i="13"/>
  <c r="QG67" i="13"/>
  <c r="NU67" i="13"/>
  <c r="LI67" i="13"/>
  <c r="IW67" i="13"/>
  <c r="GK67" i="13"/>
  <c r="DY67" i="13"/>
  <c r="BM67" i="13"/>
  <c r="A67" i="13"/>
  <c r="NZ66" i="13"/>
  <c r="LN66" i="13"/>
  <c r="JB66" i="13"/>
  <c r="GP66" i="13"/>
  <c r="ED66" i="13"/>
  <c r="BR66" i="13"/>
  <c r="F66" i="13"/>
  <c r="OE65" i="13"/>
  <c r="LS65" i="13"/>
  <c r="JG65" i="13"/>
  <c r="GU65" i="13"/>
  <c r="EI65" i="13"/>
  <c r="BW65" i="13"/>
  <c r="K65" i="13"/>
  <c r="OJ64" i="13"/>
  <c r="LX64" i="13"/>
  <c r="JL64" i="13"/>
  <c r="GZ64" i="13"/>
  <c r="EN64" i="13"/>
  <c r="CB64" i="13"/>
  <c r="P64" i="13"/>
  <c r="MS77" i="13"/>
  <c r="PO75" i="13"/>
  <c r="NH74" i="13"/>
  <c r="LA73" i="13"/>
  <c r="IT72" i="13"/>
  <c r="PZ70" i="13"/>
  <c r="IT70" i="13"/>
  <c r="DV70" i="13"/>
  <c r="QI69" i="13"/>
  <c r="LK69" i="13"/>
  <c r="GM69" i="13"/>
  <c r="BO69" i="13"/>
  <c r="OB68" i="13"/>
  <c r="JD68" i="13"/>
  <c r="FO68" i="13"/>
  <c r="DC68" i="13"/>
  <c r="AQ68" i="13"/>
  <c r="PP67" i="13"/>
  <c r="ND67" i="13"/>
  <c r="KR67" i="13"/>
  <c r="IF67" i="13"/>
  <c r="FT67" i="13"/>
  <c r="DH67" i="13"/>
  <c r="AV67" i="13"/>
  <c r="PU66" i="13"/>
  <c r="NI66" i="13"/>
  <c r="KW66" i="13"/>
  <c r="IK66" i="13"/>
  <c r="FY66" i="13"/>
  <c r="DM66" i="13"/>
  <c r="BA66" i="13"/>
  <c r="PZ65" i="13"/>
  <c r="NN65" i="13"/>
  <c r="LB65" i="13"/>
  <c r="IP65" i="13"/>
  <c r="GD65" i="13"/>
  <c r="DR65" i="13"/>
  <c r="BF65" i="13"/>
  <c r="QE64" i="13"/>
  <c r="NS64" i="13"/>
  <c r="LG64" i="13"/>
  <c r="IU64" i="13"/>
  <c r="GI64" i="13"/>
  <c r="DW64" i="13"/>
  <c r="BK64" i="13"/>
  <c r="QJ63" i="13"/>
  <c r="NX63" i="13"/>
  <c r="LL63" i="13"/>
  <c r="IZ63" i="13"/>
  <c r="GN63" i="13"/>
  <c r="KH78" i="13"/>
  <c r="EF76" i="13"/>
  <c r="AM75" i="13"/>
  <c r="PQ73" i="13"/>
  <c r="NJ72" i="13"/>
  <c r="ES71" i="13"/>
  <c r="JW70" i="13"/>
  <c r="EY70" i="13"/>
  <c r="AA70" i="13"/>
  <c r="MN69" i="13"/>
  <c r="HP69" i="13"/>
  <c r="CR69" i="13"/>
  <c r="PE68" i="13"/>
  <c r="KG68" i="13"/>
  <c r="GD68" i="13"/>
  <c r="DR68" i="13"/>
  <c r="BF68" i="13"/>
  <c r="QE67" i="13"/>
  <c r="NS67" i="13"/>
  <c r="LG67" i="13"/>
  <c r="IU67" i="13"/>
  <c r="GI67" i="13"/>
  <c r="DW67" i="13"/>
  <c r="BK67" i="13"/>
  <c r="QJ66" i="13"/>
  <c r="NX66" i="13"/>
  <c r="LL66" i="13"/>
  <c r="IZ66" i="13"/>
  <c r="GN66" i="13"/>
  <c r="EB66" i="13"/>
  <c r="BP66" i="13"/>
  <c r="D66" i="13"/>
  <c r="OC65" i="13"/>
  <c r="LQ65" i="13"/>
  <c r="JE65" i="13"/>
  <c r="GS65" i="13"/>
  <c r="EG65" i="13"/>
  <c r="BU65" i="13"/>
  <c r="I65" i="13"/>
  <c r="OH64" i="13"/>
  <c r="LV64" i="13"/>
  <c r="JJ64" i="13"/>
  <c r="GX64" i="13"/>
  <c r="EL64" i="13"/>
  <c r="BZ64" i="13"/>
  <c r="N64" i="13"/>
  <c r="LM77" i="13"/>
  <c r="OY75" i="13"/>
  <c r="MR74" i="13"/>
  <c r="KK73" i="13"/>
  <c r="ID72" i="13"/>
  <c r="PR70" i="13"/>
  <c r="IP70" i="13"/>
  <c r="DR70" i="13"/>
  <c r="QE69" i="13"/>
  <c r="LG69" i="13"/>
  <c r="GI69" i="13"/>
  <c r="BK69" i="13"/>
  <c r="NX68" i="13"/>
  <c r="IZ68" i="13"/>
  <c r="FM68" i="13"/>
  <c r="DA68" i="13"/>
  <c r="AO68" i="13"/>
  <c r="PN67" i="13"/>
  <c r="NB67" i="13"/>
  <c r="KP67" i="13"/>
  <c r="ID67" i="13"/>
  <c r="FR67" i="13"/>
  <c r="DF67" i="13"/>
  <c r="AT67" i="13"/>
  <c r="PS66" i="13"/>
  <c r="NG66" i="13"/>
  <c r="KU66" i="13"/>
  <c r="II66" i="13"/>
  <c r="FW66" i="13"/>
  <c r="DK66" i="13"/>
  <c r="AY66" i="13"/>
  <c r="PX65" i="13"/>
  <c r="NL65" i="13"/>
  <c r="KZ65" i="13"/>
  <c r="IN65" i="13"/>
  <c r="GB65" i="13"/>
  <c r="DP65" i="13"/>
  <c r="BD65" i="13"/>
  <c r="QC64" i="13"/>
  <c r="NQ64" i="13"/>
  <c r="LE64" i="13"/>
  <c r="IS64" i="13"/>
  <c r="GG64" i="13"/>
  <c r="DU64" i="13"/>
  <c r="BI64" i="13"/>
  <c r="QH63" i="13"/>
  <c r="NV63" i="13"/>
  <c r="LJ63" i="13"/>
  <c r="IX63" i="13"/>
  <c r="GL63" i="13"/>
  <c r="DZ63" i="13"/>
  <c r="BN63" i="13"/>
  <c r="B63" i="13"/>
  <c r="OA62" i="13"/>
  <c r="LO62" i="13"/>
  <c r="JC62" i="13"/>
  <c r="GQ62" i="13"/>
  <c r="EE62" i="13"/>
  <c r="BS62" i="13"/>
  <c r="G62" i="13"/>
  <c r="OF61" i="13"/>
  <c r="LT61" i="13"/>
  <c r="JH61" i="13"/>
  <c r="OG83" i="13"/>
  <c r="FI77" i="13"/>
  <c r="LW75" i="13"/>
  <c r="JP74" i="13"/>
  <c r="HI73" i="13"/>
  <c r="FB72" i="13"/>
  <c r="OD70" i="13"/>
  <c r="HV70" i="13"/>
  <c r="JH90" i="13"/>
  <c r="CP85" i="13"/>
  <c r="NK84" i="13"/>
  <c r="QI83" i="13"/>
  <c r="PZ83" i="13"/>
  <c r="HH77" i="13"/>
  <c r="BW81" i="13"/>
  <c r="LP83" i="13"/>
  <c r="DT79" i="13"/>
  <c r="F77" i="13"/>
  <c r="MM83" i="13"/>
  <c r="KS81" i="13"/>
  <c r="GH80" i="13"/>
  <c r="EA79" i="13"/>
  <c r="MO84" i="13"/>
  <c r="KH83" i="13"/>
  <c r="IA82" i="13"/>
  <c r="FT81" i="13"/>
  <c r="DM80" i="13"/>
  <c r="BF79" i="13"/>
  <c r="BN82" i="13"/>
  <c r="PH76" i="13"/>
  <c r="IC75" i="13"/>
  <c r="FV74" i="13"/>
  <c r="DO73" i="13"/>
  <c r="BH72" i="13"/>
  <c r="EV70" i="13"/>
  <c r="CO69" i="13"/>
  <c r="QE81" i="13"/>
  <c r="ON76" i="13"/>
  <c r="HT75" i="13"/>
  <c r="FM74" i="13"/>
  <c r="DF73" i="13"/>
  <c r="AY72" i="13"/>
  <c r="DG78" i="13"/>
  <c r="CJ76" i="13"/>
  <c r="C75" i="13"/>
  <c r="OG73" i="13"/>
  <c r="LZ72" i="13"/>
  <c r="PN70" i="13"/>
  <c r="CI78" i="13"/>
  <c r="BX76" i="13"/>
  <c r="QE74" i="13"/>
  <c r="EM74" i="13"/>
  <c r="MB73" i="13"/>
  <c r="CF73" i="13"/>
  <c r="LQ72" i="13"/>
  <c r="GS72" i="13"/>
  <c r="BU72" i="13"/>
  <c r="KA71" i="13"/>
  <c r="PE70" i="13"/>
  <c r="KG70" i="13"/>
  <c r="FI70" i="13"/>
  <c r="AK70" i="13"/>
  <c r="MX69" i="13"/>
  <c r="HZ69" i="13"/>
  <c r="DB69" i="13"/>
  <c r="PO68" i="13"/>
  <c r="KQ68" i="13"/>
  <c r="HH84" i="13"/>
  <c r="CT82" i="13"/>
  <c r="PQ79" i="13"/>
  <c r="BK78" i="13"/>
  <c r="IA77" i="13"/>
  <c r="PP76" i="13"/>
  <c r="HZ76" i="13"/>
  <c r="BL76" i="13"/>
  <c r="NE75" i="13"/>
  <c r="IG75" i="13"/>
  <c r="DI75" i="13"/>
  <c r="PV74" i="13"/>
  <c r="KX74" i="13"/>
  <c r="FZ74" i="13"/>
  <c r="BB74" i="13"/>
  <c r="NO73" i="13"/>
  <c r="IQ73" i="13"/>
  <c r="DS73" i="13"/>
  <c r="QF72" i="13"/>
  <c r="LH72" i="13"/>
  <c r="GJ72" i="13"/>
  <c r="BL72" i="13"/>
  <c r="IZ71" i="13"/>
  <c r="OV70" i="13"/>
  <c r="JX70" i="13"/>
  <c r="EZ70" i="13"/>
  <c r="AR70" i="13"/>
  <c r="PA69" i="13"/>
  <c r="LQ69" i="13"/>
  <c r="IG69" i="13"/>
  <c r="FE69" i="13"/>
  <c r="BU69" i="13"/>
  <c r="PV68" i="13"/>
  <c r="MT68" i="13"/>
  <c r="JJ68" i="13"/>
  <c r="JL84" i="13"/>
  <c r="CG83" i="13"/>
  <c r="KA81" i="13"/>
  <c r="AJ80" i="13"/>
  <c r="KP78" i="13"/>
  <c r="PL77" i="13"/>
  <c r="IM77" i="13"/>
  <c r="CI77" i="13"/>
  <c r="MZ76" i="13"/>
  <c r="IJ76" i="13"/>
  <c r="EG76" i="13"/>
  <c r="T76" i="13"/>
  <c r="NL75" i="13"/>
  <c r="KJ75" i="13"/>
  <c r="GZ75" i="13"/>
  <c r="DP75" i="13"/>
  <c r="AN75" i="13"/>
  <c r="OO74" i="13"/>
  <c r="LE74" i="13"/>
  <c r="IC74" i="13"/>
  <c r="ES74" i="13"/>
  <c r="BI74" i="13"/>
  <c r="PR73" i="13"/>
  <c r="MH73" i="13"/>
  <c r="IX73" i="13"/>
  <c r="FV73" i="13"/>
  <c r="CL73" i="13"/>
  <c r="B73" i="13"/>
  <c r="NK72" i="13"/>
  <c r="KA72" i="13"/>
  <c r="GQ72" i="13"/>
  <c r="DO72" i="13"/>
  <c r="AE72" i="13"/>
  <c r="JU71" i="13"/>
  <c r="AO71" i="13"/>
  <c r="NO70" i="13"/>
  <c r="GJ84" i="13"/>
  <c r="E83" i="13"/>
  <c r="GY81" i="13"/>
  <c r="OS79" i="13"/>
  <c r="HN78" i="13"/>
  <c r="ON77" i="13"/>
  <c r="HT77" i="13"/>
  <c r="BP77" i="13"/>
  <c r="MJ76" i="13"/>
  <c r="HW76" i="13"/>
  <c r="DT76" i="13"/>
  <c r="Q76" i="13"/>
  <c r="OH75" i="13"/>
  <c r="LV75" i="13"/>
  <c r="JJ75" i="13"/>
  <c r="GX75" i="13"/>
  <c r="EL75" i="13"/>
  <c r="BZ75" i="13"/>
  <c r="N75" i="13"/>
  <c r="OM74" i="13"/>
  <c r="MA74" i="13"/>
  <c r="JO74" i="13"/>
  <c r="HC74" i="13"/>
  <c r="EQ74" i="13"/>
  <c r="CE74" i="13"/>
  <c r="S74" i="13"/>
  <c r="OR73" i="13"/>
  <c r="MF73" i="13"/>
  <c r="JT73" i="13"/>
  <c r="HH73" i="13"/>
  <c r="EV73" i="13"/>
  <c r="CJ73" i="13"/>
  <c r="X73" i="13"/>
  <c r="OW72" i="13"/>
  <c r="MK72" i="13"/>
  <c r="JY72" i="13"/>
  <c r="HM72" i="13"/>
  <c r="FA72" i="13"/>
  <c r="CO72" i="13"/>
  <c r="AC72" i="13"/>
  <c r="MI71" i="13"/>
  <c r="EY71" i="13"/>
  <c r="PY70" i="13"/>
  <c r="NM70" i="13"/>
  <c r="LA70" i="13"/>
  <c r="IO70" i="13"/>
  <c r="GC70" i="13"/>
  <c r="DQ70" i="13"/>
  <c r="BE70" i="13"/>
  <c r="QD69" i="13"/>
  <c r="NR69" i="13"/>
  <c r="LF69" i="13"/>
  <c r="IT69" i="13"/>
  <c r="GH69" i="13"/>
  <c r="DV69" i="13"/>
  <c r="BJ69" i="13"/>
  <c r="QI68" i="13"/>
  <c r="NW68" i="13"/>
  <c r="LK68" i="13"/>
  <c r="IY68" i="13"/>
  <c r="JN82" i="13"/>
  <c r="U77" i="13"/>
  <c r="JC75" i="13"/>
  <c r="GV74" i="13"/>
  <c r="EO73" i="13"/>
  <c r="CH72" i="13"/>
  <c r="MU70" i="13"/>
  <c r="HC70" i="13"/>
  <c r="CE70" i="13"/>
  <c r="OR69" i="13"/>
  <c r="JT69" i="13"/>
  <c r="EV69" i="13"/>
  <c r="X69" i="13"/>
  <c r="MK68" i="13"/>
  <c r="HM68" i="13"/>
  <c r="ET68" i="13"/>
  <c r="CH68" i="13"/>
  <c r="V68" i="13"/>
  <c r="OU67" i="13"/>
  <c r="MI67" i="13"/>
  <c r="JW67" i="13"/>
  <c r="HK67" i="13"/>
  <c r="EY67" i="13"/>
  <c r="CM67" i="13"/>
  <c r="AA67" i="13"/>
  <c r="OZ66" i="13"/>
  <c r="MN66" i="13"/>
  <c r="KB66" i="13"/>
  <c r="HP66" i="13"/>
  <c r="FD66" i="13"/>
  <c r="CR66" i="13"/>
  <c r="AF66" i="13"/>
  <c r="PE65" i="13"/>
  <c r="MS65" i="13"/>
  <c r="KG65" i="13"/>
  <c r="HU65" i="13"/>
  <c r="FI65" i="13"/>
  <c r="CW65" i="13"/>
  <c r="AK65" i="13"/>
  <c r="PJ64" i="13"/>
  <c r="MX64" i="13"/>
  <c r="KL64" i="13"/>
  <c r="HZ64" i="13"/>
  <c r="FN64" i="13"/>
  <c r="DB64" i="13"/>
  <c r="AP64" i="13"/>
  <c r="PO63" i="13"/>
  <c r="NC63" i="13"/>
  <c r="KQ63" i="13"/>
  <c r="IE63" i="13"/>
  <c r="FS63" i="13"/>
  <c r="DG63" i="13"/>
  <c r="AU63" i="13"/>
  <c r="PT62" i="13"/>
  <c r="NH62" i="13"/>
  <c r="KV62" i="13"/>
  <c r="IJ62" i="13"/>
  <c r="FX62" i="13"/>
  <c r="DL62" i="13"/>
  <c r="AZ62" i="13"/>
  <c r="PY61" i="13"/>
  <c r="NM61" i="13"/>
  <c r="LA61" i="13"/>
  <c r="IO61" i="13"/>
  <c r="EU81" i="13"/>
  <c r="LZ76" i="13"/>
  <c r="GI75" i="13"/>
  <c r="EB74" i="13"/>
  <c r="BU73" i="13"/>
  <c r="N72" i="13"/>
  <c r="LJ70" i="13"/>
  <c r="GL70" i="13"/>
  <c r="BN70" i="13"/>
  <c r="OA69" i="13"/>
  <c r="JC69" i="13"/>
  <c r="EE69" i="13"/>
  <c r="G69" i="13"/>
  <c r="LT68" i="13"/>
  <c r="GW68" i="13"/>
  <c r="EK68" i="13"/>
  <c r="BY68" i="13"/>
  <c r="M68" i="13"/>
  <c r="OL67" i="13"/>
  <c r="LZ67" i="13"/>
  <c r="JN67" i="13"/>
  <c r="HB67" i="13"/>
  <c r="EP67" i="13"/>
  <c r="CD67" i="13"/>
  <c r="R67" i="13"/>
  <c r="OQ66" i="13"/>
  <c r="ME66" i="13"/>
  <c r="JS66" i="13"/>
  <c r="HG66" i="13"/>
  <c r="EU66" i="13"/>
  <c r="CI66" i="13"/>
  <c r="W66" i="13"/>
  <c r="OV65" i="13"/>
  <c r="MJ65" i="13"/>
  <c r="JX65" i="13"/>
  <c r="HL65" i="13"/>
  <c r="EZ65" i="13"/>
  <c r="CN65" i="13"/>
  <c r="AB65" i="13"/>
  <c r="PA64" i="13"/>
  <c r="MO64" i="13"/>
  <c r="KC64" i="13"/>
  <c r="HQ64" i="13"/>
  <c r="FE64" i="13"/>
  <c r="CA78" i="13"/>
  <c r="BT76" i="13"/>
  <c r="QB74" i="13"/>
  <c r="NU73" i="13"/>
  <c r="LN72" i="13"/>
  <c r="BY71" i="13"/>
  <c r="JK70" i="13"/>
  <c r="EM70" i="13"/>
  <c r="O70" i="13"/>
  <c r="MB69" i="13"/>
  <c r="HD69" i="13"/>
  <c r="CF69" i="13"/>
  <c r="OS68" i="13"/>
  <c r="JU68" i="13"/>
  <c r="FX68" i="13"/>
  <c r="DL68" i="13"/>
  <c r="AZ68" i="13"/>
  <c r="PY67" i="13"/>
  <c r="NM67" i="13"/>
  <c r="LA67" i="13"/>
  <c r="IO67" i="13"/>
  <c r="GC67" i="13"/>
  <c r="DQ67" i="13"/>
  <c r="BE67" i="13"/>
  <c r="QD66" i="13"/>
  <c r="NR66" i="13"/>
  <c r="LF66" i="13"/>
  <c r="IT66" i="13"/>
  <c r="GH66" i="13"/>
  <c r="DV66" i="13"/>
  <c r="BJ66" i="13"/>
  <c r="QI65" i="13"/>
  <c r="NW65" i="13"/>
  <c r="LK65" i="13"/>
  <c r="IY65" i="13"/>
  <c r="GM65" i="13"/>
  <c r="EA65" i="13"/>
  <c r="BO65" i="13"/>
  <c r="C65" i="13"/>
  <c r="OB64" i="13"/>
  <c r="LP64" i="13"/>
  <c r="JD64" i="13"/>
  <c r="GR64" i="13"/>
  <c r="EF64" i="13"/>
  <c r="BT64" i="13"/>
  <c r="GR84" i="13"/>
  <c r="HU77" i="13"/>
  <c r="NC75" i="13"/>
  <c r="KV74" i="13"/>
  <c r="IO73" i="13"/>
  <c r="AY69" i="13"/>
  <c r="KJ67" i="13"/>
  <c r="IC66" i="13"/>
  <c r="FV65" i="13"/>
  <c r="DO64" i="13"/>
  <c r="NP63" i="13"/>
  <c r="GV63" i="13"/>
  <c r="KI75" i="13"/>
  <c r="KX72" i="13"/>
  <c r="FO70" i="13"/>
  <c r="KB69" i="13"/>
  <c r="OO68" i="13"/>
  <c r="DZ68" i="13"/>
  <c r="OY67" i="13"/>
  <c r="IM67" i="13"/>
  <c r="BS67" i="13"/>
  <c r="MR66" i="13"/>
  <c r="GF66" i="13"/>
  <c r="L66" i="13"/>
  <c r="KK65" i="13"/>
  <c r="DY65" i="13"/>
  <c r="OP64" i="13"/>
  <c r="JR64" i="13"/>
  <c r="ET64" i="13"/>
  <c r="V64" i="13"/>
  <c r="AN76" i="13"/>
  <c r="MW73" i="13"/>
  <c r="AL71" i="13"/>
  <c r="EH70" i="13"/>
  <c r="NC69" i="13"/>
  <c r="GY69" i="13"/>
  <c r="AE69" i="13"/>
  <c r="KV68" i="13"/>
  <c r="FU68" i="13"/>
  <c r="CK68" i="13"/>
  <c r="A68" i="13"/>
  <c r="NJ67" i="13"/>
  <c r="JZ67" i="13"/>
  <c r="GP67" i="13"/>
  <c r="DN67" i="13"/>
  <c r="AD67" i="13"/>
  <c r="OE66" i="13"/>
  <c r="LC66" i="13"/>
  <c r="HS66" i="13"/>
  <c r="EI66" i="13"/>
  <c r="BG66" i="13"/>
  <c r="PH65" i="13"/>
  <c r="LX65" i="13"/>
  <c r="IV65" i="13"/>
  <c r="FL65" i="13"/>
  <c r="CB65" i="13"/>
  <c r="QK64" i="13"/>
  <c r="NA64" i="13"/>
  <c r="JQ64" i="13"/>
  <c r="GO64" i="13"/>
  <c r="DE64" i="13"/>
  <c r="U64" i="13"/>
  <c r="OD63" i="13"/>
  <c r="KT63" i="13"/>
  <c r="HJ63" i="13"/>
  <c r="EH63" i="13"/>
  <c r="AX63" i="13"/>
  <c r="OY62" i="13"/>
  <c r="LW62" i="13"/>
  <c r="IM62" i="13"/>
  <c r="FC62" i="13"/>
  <c r="CA62" i="13"/>
  <c r="QB61" i="13"/>
  <c r="MR61" i="13"/>
  <c r="JP61" i="13"/>
  <c r="JS81" i="13"/>
  <c r="CZ76" i="13"/>
  <c r="MB74" i="13"/>
  <c r="CK73" i="13"/>
  <c r="DF71" i="13"/>
  <c r="IL70" i="13"/>
  <c r="CH70" i="13"/>
  <c r="OU69" i="13"/>
  <c r="JW69" i="13"/>
  <c r="EY69" i="13"/>
  <c r="AA69" i="13"/>
  <c r="MN68" i="13"/>
  <c r="HP68" i="13"/>
  <c r="EU68" i="13"/>
  <c r="CI68" i="13"/>
  <c r="W68" i="13"/>
  <c r="OV67" i="13"/>
  <c r="MJ67" i="13"/>
  <c r="JX67" i="13"/>
  <c r="HL67" i="13"/>
  <c r="EZ67" i="13"/>
  <c r="CN67" i="13"/>
  <c r="AB67" i="13"/>
  <c r="PA66" i="13"/>
  <c r="MO66" i="13"/>
  <c r="KC66" i="13"/>
  <c r="HQ66" i="13"/>
  <c r="FE66" i="13"/>
  <c r="CS66" i="13"/>
  <c r="AG66" i="13"/>
  <c r="PF65" i="13"/>
  <c r="MT65" i="13"/>
  <c r="KH65" i="13"/>
  <c r="HV65" i="13"/>
  <c r="FJ65" i="13"/>
  <c r="CX65" i="13"/>
  <c r="AL65" i="13"/>
  <c r="PK64" i="13"/>
  <c r="MY64" i="13"/>
  <c r="KM64" i="13"/>
  <c r="IA64" i="13"/>
  <c r="FO64" i="13"/>
  <c r="DC64" i="13"/>
  <c r="AQ64" i="13"/>
  <c r="PP63" i="13"/>
  <c r="ND63" i="13"/>
  <c r="KR63" i="13"/>
  <c r="IF63" i="13"/>
  <c r="ME75" i="13"/>
  <c r="KN69" i="13"/>
  <c r="PE67" i="13"/>
  <c r="MX66" i="13"/>
  <c r="KQ65" i="13"/>
  <c r="IJ64" i="13"/>
  <c r="PM63" i="13"/>
  <c r="KO63" i="13"/>
  <c r="FU63" i="13"/>
  <c r="CN63" i="13"/>
  <c r="F63" i="13"/>
  <c r="NJ62" i="13"/>
  <c r="KC62" i="13"/>
  <c r="GU62" i="13"/>
  <c r="DN62" i="13"/>
  <c r="AG62" i="13"/>
  <c r="OJ61" i="13"/>
  <c r="LC61" i="13"/>
  <c r="HV61" i="13"/>
  <c r="FE61" i="13"/>
  <c r="CS61" i="13"/>
  <c r="AG61" i="13"/>
  <c r="PF60" i="13"/>
  <c r="MT60" i="13"/>
  <c r="KH60" i="13"/>
  <c r="HV60" i="13"/>
  <c r="FJ60" i="13"/>
  <c r="CX60" i="13"/>
  <c r="AL60" i="13"/>
  <c r="PK59" i="13"/>
  <c r="MY59" i="13"/>
  <c r="KM59" i="13"/>
  <c r="IA59" i="13"/>
  <c r="FO59" i="13"/>
  <c r="DC59" i="13"/>
  <c r="AQ59" i="13"/>
  <c r="PP58" i="13"/>
  <c r="ND58" i="13"/>
  <c r="KR58" i="13"/>
  <c r="IF58" i="13"/>
  <c r="FT58" i="13"/>
  <c r="DH58" i="13"/>
  <c r="AV58" i="13"/>
  <c r="PU57" i="13"/>
  <c r="NI57" i="13"/>
  <c r="KW57" i="13"/>
  <c r="IK57" i="13"/>
  <c r="FY57" i="13"/>
  <c r="DM57" i="13"/>
  <c r="BA57" i="13"/>
  <c r="PZ56" i="13"/>
  <c r="NN56" i="13"/>
  <c r="LB56" i="13"/>
  <c r="IP56" i="13"/>
  <c r="GD56" i="13"/>
  <c r="DR56" i="13"/>
  <c r="BF56" i="13"/>
  <c r="QE55" i="13"/>
  <c r="NS55" i="13"/>
  <c r="JS75" i="13"/>
  <c r="JX69" i="13"/>
  <c r="OW67" i="13"/>
  <c r="MP66" i="13"/>
  <c r="KI65" i="13"/>
  <c r="IB64" i="13"/>
  <c r="PK63" i="13"/>
  <c r="KM63" i="13"/>
  <c r="FT63" i="13"/>
  <c r="CM63" i="13"/>
  <c r="E63" i="13"/>
  <c r="NI62" i="13"/>
  <c r="KB62" i="13"/>
  <c r="GT62" i="13"/>
  <c r="DM62" i="13"/>
  <c r="AF62" i="13"/>
  <c r="OI61" i="13"/>
  <c r="LB61" i="13"/>
  <c r="HU61" i="13"/>
  <c r="FD61" i="13"/>
  <c r="CR61" i="13"/>
  <c r="AF61" i="13"/>
  <c r="PE60" i="13"/>
  <c r="MS60" i="13"/>
  <c r="KG60" i="13"/>
  <c r="HU60" i="13"/>
  <c r="FI60" i="13"/>
  <c r="CW60" i="13"/>
  <c r="AK60" i="13"/>
  <c r="PJ59" i="13"/>
  <c r="MX59" i="13"/>
  <c r="KL59" i="13"/>
  <c r="HZ59" i="13"/>
  <c r="FN59" i="13"/>
  <c r="DB59" i="13"/>
  <c r="AP59" i="13"/>
  <c r="PO58" i="13"/>
  <c r="NC58" i="13"/>
  <c r="KQ58" i="13"/>
  <c r="IE58" i="13"/>
  <c r="FS58" i="13"/>
  <c r="DG58" i="13"/>
  <c r="AU58" i="13"/>
  <c r="PT57" i="13"/>
  <c r="NH57" i="13"/>
  <c r="KV57" i="13"/>
  <c r="IJ57" i="13"/>
  <c r="FX57" i="13"/>
  <c r="AL72" i="13"/>
  <c r="LY68" i="13"/>
  <c r="HE67" i="13"/>
  <c r="EX66" i="13"/>
  <c r="CQ65" i="13"/>
  <c r="CN64" i="13"/>
  <c r="NM63" i="13"/>
  <c r="IO63" i="13"/>
  <c r="EL63" i="13"/>
  <c r="BE63" i="13"/>
  <c r="PI62" i="13"/>
  <c r="MA62" i="13"/>
  <c r="IT62" i="13"/>
  <c r="FM62" i="13"/>
  <c r="CE62" i="13"/>
  <c r="QI61" i="13"/>
  <c r="NB61" i="13"/>
  <c r="JT61" i="13"/>
  <c r="GQ61" i="13"/>
  <c r="EE61" i="13"/>
  <c r="BS61" i="13"/>
  <c r="G61" i="13"/>
  <c r="OF60" i="13"/>
  <c r="LT60" i="13"/>
  <c r="JH60" i="13"/>
  <c r="GV60" i="13"/>
  <c r="EJ60" i="13"/>
  <c r="BX60" i="13"/>
  <c r="L60" i="13"/>
  <c r="OK59" i="13"/>
  <c r="LY59" i="13"/>
  <c r="JM59" i="13"/>
  <c r="HA59" i="13"/>
  <c r="EO59" i="13"/>
  <c r="CC59" i="13"/>
  <c r="Q59" i="13"/>
  <c r="OP58" i="13"/>
  <c r="MD58" i="13"/>
  <c r="JR58" i="13"/>
  <c r="HF58" i="13"/>
  <c r="ET58" i="13"/>
  <c r="CH58" i="13"/>
  <c r="V58" i="13"/>
  <c r="OU57" i="13"/>
  <c r="MI57" i="13"/>
  <c r="JW57" i="13"/>
  <c r="HK57" i="13"/>
  <c r="EY57" i="13"/>
  <c r="CM57" i="13"/>
  <c r="AA57" i="13"/>
  <c r="OZ56" i="13"/>
  <c r="JX80" i="13"/>
  <c r="BC70" i="13"/>
  <c r="BT68" i="13"/>
  <c r="M67" i="13"/>
  <c r="OQ65" i="13"/>
  <c r="MJ64" i="13"/>
  <c r="A64" i="13"/>
  <c r="LN63" i="13"/>
  <c r="GP63" i="13"/>
  <c r="DE63" i="13"/>
  <c r="X63" i="13"/>
  <c r="OB62" i="13"/>
  <c r="KT62" i="13"/>
  <c r="HM62" i="13"/>
  <c r="EF62" i="13"/>
  <c r="AX62" i="13"/>
  <c r="PB61" i="13"/>
  <c r="LU61" i="13"/>
  <c r="IM61" i="13"/>
  <c r="FR61" i="13"/>
  <c r="DF61" i="13"/>
  <c r="AT61" i="13"/>
  <c r="PS60" i="13"/>
  <c r="NG60" i="13"/>
  <c r="KU60" i="13"/>
  <c r="II60" i="13"/>
  <c r="FW60" i="13"/>
  <c r="DK60" i="13"/>
  <c r="AY60" i="13"/>
  <c r="PX59" i="13"/>
  <c r="NL59" i="13"/>
  <c r="KZ59" i="13"/>
  <c r="IN59" i="13"/>
  <c r="GB59" i="13"/>
  <c r="DP59" i="13"/>
  <c r="BD59" i="13"/>
  <c r="QC58" i="13"/>
  <c r="NQ58" i="13"/>
  <c r="LE58" i="13"/>
  <c r="IS58" i="13"/>
  <c r="GG58" i="13"/>
  <c r="DU58" i="13"/>
  <c r="BI58" i="13"/>
  <c r="QH57" i="13"/>
  <c r="NV57" i="13"/>
  <c r="LJ57" i="13"/>
  <c r="IX57" i="13"/>
  <c r="GL57" i="13"/>
  <c r="DZ57" i="13"/>
  <c r="BN57" i="13"/>
  <c r="B57" i="13"/>
  <c r="AB74" i="13"/>
  <c r="DD69" i="13"/>
  <c r="LM67" i="13"/>
  <c r="JF66" i="13"/>
  <c r="GY65" i="13"/>
  <c r="ER64" i="13"/>
  <c r="OO63" i="13"/>
  <c r="JQ63" i="13"/>
  <c r="FE63" i="13"/>
  <c r="BX63" i="13"/>
  <c r="QA62" i="13"/>
  <c r="MT62" i="13"/>
  <c r="JM62" i="13"/>
  <c r="GE62" i="13"/>
  <c r="CX62" i="13"/>
  <c r="Q62" i="13"/>
  <c r="NT61" i="13"/>
  <c r="KM61" i="13"/>
  <c r="HF61" i="13"/>
  <c r="ES61" i="13"/>
  <c r="CG61" i="13"/>
  <c r="U61" i="13"/>
  <c r="OT60" i="13"/>
  <c r="MH60" i="13"/>
  <c r="JV60" i="13"/>
  <c r="HJ60" i="13"/>
  <c r="EX60" i="13"/>
  <c r="CL60" i="13"/>
  <c r="Z60" i="13"/>
  <c r="OY59" i="13"/>
  <c r="MM59" i="13"/>
  <c r="KA59" i="13"/>
  <c r="HO59" i="13"/>
  <c r="FC59" i="13"/>
  <c r="CQ59" i="13"/>
  <c r="AE59" i="13"/>
  <c r="PD58" i="13"/>
  <c r="MR58" i="13"/>
  <c r="KF58" i="13"/>
  <c r="HT58" i="13"/>
  <c r="FH58" i="13"/>
  <c r="CV58" i="13"/>
  <c r="AJ58" i="13"/>
  <c r="PI57" i="13"/>
  <c r="MW57" i="13"/>
  <c r="KK57" i="13"/>
  <c r="HY57" i="13"/>
  <c r="FM57" i="13"/>
  <c r="DA57" i="13"/>
  <c r="AO57" i="13"/>
  <c r="PN56" i="13"/>
  <c r="JS70" i="13"/>
  <c r="GB68" i="13"/>
  <c r="DU67" i="13"/>
  <c r="BN66" i="13"/>
  <c r="G65" i="13"/>
  <c r="AW64" i="13"/>
  <c r="MQ63" i="13"/>
  <c r="HS63" i="13"/>
  <c r="DX63" i="13"/>
  <c r="AQ63" i="13"/>
  <c r="OT62" i="13"/>
  <c r="LM62" i="13"/>
  <c r="IF62" i="13"/>
  <c r="EX62" i="13"/>
  <c r="BQ62" i="13"/>
  <c r="PU61" i="13"/>
  <c r="MM61" i="13"/>
  <c r="JF61" i="13"/>
  <c r="GF61" i="13"/>
  <c r="DT61" i="13"/>
  <c r="BH61" i="13"/>
  <c r="QG60" i="13"/>
  <c r="NU60" i="13"/>
  <c r="LI60" i="13"/>
  <c r="IW60" i="13"/>
  <c r="GK60" i="13"/>
  <c r="DY60" i="13"/>
  <c r="BM60" i="13"/>
  <c r="A60" i="13"/>
  <c r="NZ59" i="13"/>
  <c r="LN59" i="13"/>
  <c r="JB59" i="13"/>
  <c r="GP59" i="13"/>
  <c r="ED59" i="13"/>
  <c r="BR59" i="13"/>
  <c r="F59" i="13"/>
  <c r="OE58" i="13"/>
  <c r="LS58" i="13"/>
  <c r="JG58" i="13"/>
  <c r="GU58" i="13"/>
  <c r="EI58" i="13"/>
  <c r="BW58" i="13"/>
  <c r="K58" i="13"/>
  <c r="OJ57" i="13"/>
  <c r="LX57" i="13"/>
  <c r="JL57" i="13"/>
  <c r="GZ57" i="13"/>
  <c r="EN57" i="13"/>
  <c r="CB57" i="13"/>
  <c r="P57" i="13"/>
  <c r="OO56" i="13"/>
  <c r="MJ74" i="13"/>
  <c r="GF69" i="13"/>
  <c r="NA67" i="13"/>
  <c r="KT66" i="13"/>
  <c r="IM65" i="13"/>
  <c r="GF64" i="13"/>
  <c r="OX63" i="13"/>
  <c r="JZ63" i="13"/>
  <c r="FL63" i="13"/>
  <c r="CE63" i="13"/>
  <c r="QH62" i="13"/>
  <c r="NA62" i="13"/>
  <c r="JT62" i="13"/>
  <c r="GL62" i="13"/>
  <c r="DE62" i="13"/>
  <c r="X62" i="13"/>
  <c r="OA61" i="13"/>
  <c r="KT61" i="13"/>
  <c r="HM61" i="13"/>
  <c r="EX61" i="13"/>
  <c r="CL61" i="13"/>
  <c r="Z61" i="13"/>
  <c r="OY60" i="13"/>
  <c r="MM60" i="13"/>
  <c r="KA60" i="13"/>
  <c r="HO60" i="13"/>
  <c r="FC60" i="13"/>
  <c r="CQ60" i="13"/>
  <c r="AE60" i="13"/>
  <c r="PD59" i="13"/>
  <c r="MR59" i="13"/>
  <c r="KF59" i="13"/>
  <c r="HT59" i="13"/>
  <c r="FH59" i="13"/>
  <c r="CV59" i="13"/>
  <c r="AJ59" i="13"/>
  <c r="PI58" i="13"/>
  <c r="MW58" i="13"/>
  <c r="KK58" i="13"/>
  <c r="HY58" i="13"/>
  <c r="FM58" i="13"/>
  <c r="DA58" i="13"/>
  <c r="AO58" i="13"/>
  <c r="PN57" i="13"/>
  <c r="NB57" i="13"/>
  <c r="KP57" i="13"/>
  <c r="ID57" i="13"/>
  <c r="FR57" i="13"/>
  <c r="DF57" i="13"/>
  <c r="AT57" i="13"/>
  <c r="PS56" i="13"/>
  <c r="NG56" i="13"/>
  <c r="KU56" i="13"/>
  <c r="II56" i="13"/>
  <c r="FW56" i="13"/>
  <c r="DK56" i="13"/>
  <c r="AY56" i="13"/>
  <c r="PX55" i="13"/>
  <c r="NL55" i="13"/>
  <c r="KZ55" i="13"/>
  <c r="IN55" i="13"/>
  <c r="GB55" i="13"/>
  <c r="DP55" i="13"/>
  <c r="BD55" i="13"/>
  <c r="PZ66" i="13"/>
  <c r="NW62" i="13"/>
  <c r="FO61" i="13"/>
  <c r="DH60" i="13"/>
  <c r="BA59" i="13"/>
  <c r="QE57" i="13"/>
  <c r="AU57" i="13"/>
  <c r="MC56" i="13"/>
  <c r="IU56" i="13"/>
  <c r="FM56" i="13"/>
  <c r="CG56" i="13"/>
  <c r="QJ55" i="13"/>
  <c r="NB55" i="13"/>
  <c r="KD55" i="13"/>
  <c r="HI55" i="13"/>
  <c r="EM55" i="13"/>
  <c r="BR55" i="13"/>
  <c r="GH72" i="13"/>
  <c r="NL68" i="13"/>
  <c r="HX67" i="13"/>
  <c r="FQ66" i="13"/>
  <c r="DJ65" i="13"/>
  <c r="BS64" i="13"/>
  <c r="MR63" i="13"/>
  <c r="GF63" i="13"/>
  <c r="CY75" i="13"/>
  <c r="DN72" i="13"/>
  <c r="EI70" i="13"/>
  <c r="IF69" i="13"/>
  <c r="MS68" i="13"/>
  <c r="DJ68" i="13"/>
  <c r="OA67" i="13"/>
  <c r="HO67" i="13"/>
  <c r="BC67" i="13"/>
  <c r="LT66" i="13"/>
  <c r="FH66" i="13"/>
  <c r="QG65" i="13"/>
  <c r="JM65" i="13"/>
  <c r="DA65" i="13"/>
  <c r="NZ64" i="13"/>
  <c r="JB64" i="13"/>
  <c r="ED64" i="13"/>
  <c r="BT84" i="13"/>
  <c r="MM75" i="13"/>
  <c r="HY73" i="13"/>
  <c r="OL70" i="13"/>
  <c r="DB70" i="13"/>
  <c r="MM69" i="13"/>
  <c r="FS69" i="13"/>
  <c r="QJ68" i="13"/>
  <c r="KF68" i="13"/>
  <c r="FE68" i="13"/>
  <c r="BU68" i="13"/>
  <c r="QD67" i="13"/>
  <c r="MT67" i="13"/>
  <c r="JJ67" i="13"/>
  <c r="GH67" i="13"/>
  <c r="CX67" i="13"/>
  <c r="N67" i="13"/>
  <c r="NW66" i="13"/>
  <c r="KM66" i="13"/>
  <c r="HC66" i="13"/>
  <c r="EA66" i="13"/>
  <c r="AQ66" i="13"/>
  <c r="OR65" i="13"/>
  <c r="LP65" i="13"/>
  <c r="IF65" i="13"/>
  <c r="EV65" i="13"/>
  <c r="BT65" i="13"/>
  <c r="PU64" i="13"/>
  <c r="MK64" i="13"/>
  <c r="JI64" i="13"/>
  <c r="FY64" i="13"/>
  <c r="CO64" i="13"/>
  <c r="M64" i="13"/>
  <c r="NN63" i="13"/>
  <c r="KD63" i="13"/>
  <c r="HB63" i="13"/>
  <c r="DR63" i="13"/>
  <c r="AH63" i="13"/>
  <c r="OQ62" i="13"/>
  <c r="LG62" i="13"/>
  <c r="HW62" i="13"/>
  <c r="EU62" i="13"/>
  <c r="BK62" i="13"/>
  <c r="PL61" i="13"/>
  <c r="MJ61" i="13"/>
  <c r="IZ61" i="13"/>
  <c r="FE79" i="13"/>
  <c r="R76" i="13"/>
  <c r="HD74" i="13"/>
  <c r="OX72" i="13"/>
  <c r="N71" i="13"/>
  <c r="HF70" i="13"/>
  <c r="BR70" i="13"/>
  <c r="OE69" i="13"/>
  <c r="JG69" i="13"/>
  <c r="EI69" i="13"/>
  <c r="K69" i="13"/>
  <c r="LX68" i="13"/>
  <c r="HA68" i="13"/>
  <c r="EM68" i="13"/>
  <c r="CA68" i="13"/>
  <c r="O68" i="13"/>
  <c r="ON67" i="13"/>
  <c r="MB67" i="13"/>
  <c r="JP67" i="13"/>
  <c r="HD67" i="13"/>
  <c r="ER67" i="13"/>
  <c r="CF67" i="13"/>
  <c r="T67" i="13"/>
  <c r="OS66" i="13"/>
  <c r="MG66" i="13"/>
  <c r="JU66" i="13"/>
  <c r="HI66" i="13"/>
  <c r="EW66" i="13"/>
  <c r="CK66" i="13"/>
  <c r="Y66" i="13"/>
  <c r="OX65" i="13"/>
  <c r="ML65" i="13"/>
  <c r="JZ65" i="13"/>
  <c r="HN65" i="13"/>
  <c r="FB65" i="13"/>
  <c r="CP65" i="13"/>
  <c r="AD65" i="13"/>
  <c r="PC64" i="13"/>
  <c r="MQ64" i="13"/>
  <c r="KE64" i="13"/>
  <c r="HS64" i="13"/>
  <c r="FG64" i="13"/>
  <c r="CU64" i="13"/>
  <c r="AI64" i="13"/>
  <c r="PH63" i="13"/>
  <c r="MV63" i="13"/>
  <c r="KJ63" i="13"/>
  <c r="HX63" i="13"/>
  <c r="JX74" i="13"/>
  <c r="FP69" i="13"/>
  <c r="MS67" i="13"/>
  <c r="KL66" i="13"/>
  <c r="IE65" i="13"/>
  <c r="FX64" i="13"/>
  <c r="OW63" i="13"/>
  <c r="JY63" i="13"/>
  <c r="FJ63" i="13"/>
  <c r="CC63" i="13"/>
  <c r="QG62" i="13"/>
  <c r="MY62" i="13"/>
  <c r="JR62" i="13"/>
  <c r="GK62" i="13"/>
  <c r="DC62" i="13"/>
  <c r="V62" i="13"/>
  <c r="NZ61" i="13"/>
  <c r="KR61" i="13"/>
  <c r="HK61" i="13"/>
  <c r="EW61" i="13"/>
  <c r="CK61" i="13"/>
  <c r="Y61" i="13"/>
  <c r="OX60" i="13"/>
  <c r="ML60" i="13"/>
  <c r="JZ60" i="13"/>
  <c r="HN60" i="13"/>
  <c r="FB60" i="13"/>
  <c r="CP60" i="13"/>
  <c r="AD60" i="13"/>
  <c r="PC59" i="13"/>
  <c r="MQ59" i="13"/>
  <c r="KE59" i="13"/>
  <c r="HS59" i="13"/>
  <c r="FG59" i="13"/>
  <c r="CU59" i="13"/>
  <c r="AI59" i="13"/>
  <c r="PH58" i="13"/>
  <c r="MV58" i="13"/>
  <c r="KJ58" i="13"/>
  <c r="HX58" i="13"/>
  <c r="FL58" i="13"/>
  <c r="CZ58" i="13"/>
  <c r="AN58" i="13"/>
  <c r="PM57" i="13"/>
  <c r="NA57" i="13"/>
  <c r="KO57" i="13"/>
  <c r="IC57" i="13"/>
  <c r="FQ57" i="13"/>
  <c r="DE57" i="13"/>
  <c r="AS57" i="13"/>
  <c r="PR56" i="13"/>
  <c r="NF56" i="13"/>
  <c r="KT56" i="13"/>
  <c r="IH56" i="13"/>
  <c r="FV56" i="13"/>
  <c r="DJ56" i="13"/>
  <c r="AX56" i="13"/>
  <c r="PW55" i="13"/>
  <c r="NK55" i="13"/>
  <c r="HL74" i="13"/>
  <c r="EZ69" i="13"/>
  <c r="MK67" i="13"/>
  <c r="KD66" i="13"/>
  <c r="HW65" i="13"/>
  <c r="FP64" i="13"/>
  <c r="OU63" i="13"/>
  <c r="JW63" i="13"/>
  <c r="FI63" i="13"/>
  <c r="CB63" i="13"/>
  <c r="QF62" i="13"/>
  <c r="MX62" i="13"/>
  <c r="JQ62" i="13"/>
  <c r="GJ62" i="13"/>
  <c r="DB62" i="13"/>
  <c r="U62" i="13"/>
  <c r="NY61" i="13"/>
  <c r="KQ61" i="13"/>
  <c r="HJ61" i="13"/>
  <c r="EV61" i="13"/>
  <c r="CJ61" i="13"/>
  <c r="X61" i="13"/>
  <c r="OW60" i="13"/>
  <c r="MK60" i="13"/>
  <c r="JY60" i="13"/>
  <c r="HM60" i="13"/>
  <c r="FA60" i="13"/>
  <c r="CO60" i="13"/>
  <c r="AC60" i="13"/>
  <c r="PB59" i="13"/>
  <c r="MP59" i="13"/>
  <c r="KD59" i="13"/>
  <c r="HR59" i="13"/>
  <c r="FF59" i="13"/>
  <c r="CT59" i="13"/>
  <c r="AH59" i="13"/>
  <c r="PG58" i="13"/>
  <c r="MU58" i="13"/>
  <c r="KI58" i="13"/>
  <c r="HW58" i="13"/>
  <c r="FK58" i="13"/>
  <c r="CY58" i="13"/>
  <c r="AM58" i="13"/>
  <c r="PL57" i="13"/>
  <c r="MZ57" i="13"/>
  <c r="KN57" i="13"/>
  <c r="IB57" i="13"/>
  <c r="FP57" i="13"/>
  <c r="LW70" i="13"/>
  <c r="HC68" i="13"/>
  <c r="ES67" i="13"/>
  <c r="CL66" i="13"/>
  <c r="AE65" i="13"/>
  <c r="BH64" i="13"/>
  <c r="MW63" i="13"/>
  <c r="HY63" i="13"/>
  <c r="EB63" i="13"/>
  <c r="AT63" i="13"/>
  <c r="OX62" i="13"/>
  <c r="LQ62" i="13"/>
  <c r="II62" i="13"/>
  <c r="FB62" i="13"/>
  <c r="BU62" i="13"/>
  <c r="PX61" i="13"/>
  <c r="MQ61" i="13"/>
  <c r="JJ61" i="13"/>
  <c r="GI61" i="13"/>
  <c r="DW61" i="13"/>
  <c r="BK61" i="13"/>
  <c r="QJ60" i="13"/>
  <c r="NX60" i="13"/>
  <c r="LL60" i="13"/>
  <c r="IZ60" i="13"/>
  <c r="GN60" i="13"/>
  <c r="EB60" i="13"/>
  <c r="BP60" i="13"/>
  <c r="D60" i="13"/>
  <c r="OC59" i="13"/>
  <c r="LQ59" i="13"/>
  <c r="JE59" i="13"/>
  <c r="GS59" i="13"/>
  <c r="EG59" i="13"/>
  <c r="BU59" i="13"/>
  <c r="I59" i="13"/>
  <c r="OH58" i="13"/>
  <c r="LV58" i="13"/>
  <c r="JJ58" i="13"/>
  <c r="GX58" i="13"/>
  <c r="EL58" i="13"/>
  <c r="BZ58" i="13"/>
  <c r="N58" i="13"/>
  <c r="OM57" i="13"/>
  <c r="MA57" i="13"/>
  <c r="JO57" i="13"/>
  <c r="HC57" i="13"/>
  <c r="EQ57" i="13"/>
  <c r="CE57" i="13"/>
  <c r="S57" i="13"/>
  <c r="OR56" i="13"/>
  <c r="JY76" i="13"/>
  <c r="NP69" i="13"/>
  <c r="H68" i="13"/>
  <c r="OL66" i="13"/>
  <c r="ME65" i="13"/>
  <c r="JX64" i="13"/>
  <c r="PV63" i="13"/>
  <c r="KX63" i="13"/>
  <c r="GC63" i="13"/>
  <c r="CU63" i="13"/>
  <c r="M63" i="13"/>
  <c r="NQ62" i="13"/>
  <c r="KJ62" i="13"/>
  <c r="HB62" i="13"/>
  <c r="DU62" i="13"/>
  <c r="AN62" i="13"/>
  <c r="OQ61" i="13"/>
  <c r="LJ61" i="13"/>
  <c r="IC61" i="13"/>
  <c r="FJ61" i="13"/>
  <c r="CX61" i="13"/>
  <c r="AL61" i="13"/>
  <c r="PK60" i="13"/>
  <c r="MY60" i="13"/>
  <c r="KM60" i="13"/>
  <c r="IA60" i="13"/>
  <c r="FO60" i="13"/>
  <c r="DC60" i="13"/>
  <c r="AQ60" i="13"/>
  <c r="PP59" i="13"/>
  <c r="ND59" i="13"/>
  <c r="KR59" i="13"/>
  <c r="IF59" i="13"/>
  <c r="FT59" i="13"/>
  <c r="DH59" i="13"/>
  <c r="AV59" i="13"/>
  <c r="PU58" i="13"/>
  <c r="NI58" i="13"/>
  <c r="KW58" i="13"/>
  <c r="IK58" i="13"/>
  <c r="FY58" i="13"/>
  <c r="DM58" i="13"/>
  <c r="BA58" i="13"/>
  <c r="PZ57" i="13"/>
  <c r="NN57" i="13"/>
  <c r="LB57" i="13"/>
  <c r="IP57" i="13"/>
  <c r="GD57" i="13"/>
  <c r="DR57" i="13"/>
  <c r="BF57" i="13"/>
  <c r="QE56" i="13"/>
  <c r="PF72" i="13"/>
  <c r="PQ68" i="13"/>
  <c r="JA67" i="13"/>
  <c r="GT66" i="13"/>
  <c r="EM65" i="13"/>
  <c r="DL64" i="13"/>
  <c r="NY63" i="13"/>
  <c r="JA63" i="13"/>
  <c r="ET63" i="13"/>
  <c r="BM63" i="13"/>
  <c r="PQ62" i="13"/>
  <c r="MI62" i="13"/>
  <c r="JB62" i="13"/>
  <c r="FU62" i="13"/>
  <c r="CM62" i="13"/>
  <c r="F62" i="13"/>
  <c r="NJ61" i="13"/>
  <c r="KB61" i="13"/>
  <c r="GW61" i="13"/>
  <c r="EK61" i="13"/>
  <c r="BY61" i="13"/>
  <c r="M61" i="13"/>
  <c r="OL60" i="13"/>
  <c r="LZ60" i="13"/>
  <c r="JN60" i="13"/>
  <c r="HB60" i="13"/>
  <c r="EP60" i="13"/>
  <c r="CD60" i="13"/>
  <c r="R60" i="13"/>
  <c r="OQ59" i="13"/>
  <c r="ME59" i="13"/>
  <c r="JS59" i="13"/>
  <c r="HG59" i="13"/>
  <c r="EU59" i="13"/>
  <c r="CI59" i="13"/>
  <c r="W59" i="13"/>
  <c r="OV58" i="13"/>
  <c r="MJ58" i="13"/>
  <c r="JX58" i="13"/>
  <c r="HL58" i="13"/>
  <c r="EZ58" i="13"/>
  <c r="CN58" i="13"/>
  <c r="AB58" i="13"/>
  <c r="PA57" i="13"/>
  <c r="MO57" i="13"/>
  <c r="KC57" i="13"/>
  <c r="HQ57" i="13"/>
  <c r="FE57" i="13"/>
  <c r="CS57" i="13"/>
  <c r="AG57" i="13"/>
  <c r="PF56" i="13"/>
  <c r="EU70" i="13"/>
  <c r="DP68" i="13"/>
  <c r="BI67" i="13"/>
  <c r="B66" i="13"/>
  <c r="OF64" i="13"/>
  <c r="Q64" i="13"/>
  <c r="MA63" i="13"/>
  <c r="HC63" i="13"/>
  <c r="DM63" i="13"/>
  <c r="AF63" i="13"/>
  <c r="OJ62" i="13"/>
  <c r="LB62" i="13"/>
  <c r="HU62" i="13"/>
  <c r="EN62" i="13"/>
  <c r="BF62" i="13"/>
  <c r="PJ61" i="13"/>
  <c r="MC61" i="13"/>
  <c r="IU61" i="13"/>
  <c r="FX61" i="13"/>
  <c r="DL61" i="13"/>
  <c r="AZ61" i="13"/>
  <c r="PY60" i="13"/>
  <c r="NM60" i="13"/>
  <c r="LA60" i="13"/>
  <c r="IO60" i="13"/>
  <c r="GC60" i="13"/>
  <c r="DQ60" i="13"/>
  <c r="BE60" i="13"/>
  <c r="QD59" i="13"/>
  <c r="NR59" i="13"/>
  <c r="LF59" i="13"/>
  <c r="IT59" i="13"/>
  <c r="GH59" i="13"/>
  <c r="DV59" i="13"/>
  <c r="BJ59" i="13"/>
  <c r="QI58" i="13"/>
  <c r="NW58" i="13"/>
  <c r="LK58" i="13"/>
  <c r="IY58" i="13"/>
  <c r="GM58" i="13"/>
  <c r="EA58" i="13"/>
  <c r="BO58" i="13"/>
  <c r="C58" i="13"/>
  <c r="OB57" i="13"/>
  <c r="LP57" i="13"/>
  <c r="JD57" i="13"/>
  <c r="GR57" i="13"/>
  <c r="EF57" i="13"/>
  <c r="BT57" i="13"/>
  <c r="H57" i="13"/>
  <c r="OG56" i="13"/>
  <c r="KC73" i="13"/>
  <c r="BH69" i="13"/>
  <c r="KO67" i="13"/>
  <c r="IH66" i="13"/>
  <c r="GA65" i="13"/>
  <c r="EG64" i="13"/>
  <c r="OH63" i="13"/>
  <c r="JJ63" i="13"/>
  <c r="FA63" i="13"/>
  <c r="BT63" i="13"/>
  <c r="PX62" i="13"/>
  <c r="MP62" i="13"/>
  <c r="JI62" i="13"/>
  <c r="GB62" i="13"/>
  <c r="CT62" i="13"/>
  <c r="M62" i="13"/>
  <c r="NQ61" i="13"/>
  <c r="KI61" i="13"/>
  <c r="HB61" i="13"/>
  <c r="EP61" i="13"/>
  <c r="OT70" i="13"/>
  <c r="IN68" i="13"/>
  <c r="FL67" i="13"/>
  <c r="DE66" i="13"/>
  <c r="AX65" i="13"/>
  <c r="BC64" i="13"/>
  <c r="LT63" i="13"/>
  <c r="BY83" i="13"/>
  <c r="PL74" i="13"/>
  <c r="IK71" i="13"/>
  <c r="CM70" i="13"/>
  <c r="GZ69" i="13"/>
  <c r="KW68" i="13"/>
  <c r="CL68" i="13"/>
  <c r="NK67" i="13"/>
  <c r="GQ67" i="13"/>
  <c r="AE67" i="13"/>
  <c r="LD66" i="13"/>
  <c r="EJ66" i="13"/>
  <c r="PI65" i="13"/>
  <c r="IW65" i="13"/>
  <c r="CC65" i="13"/>
  <c r="NB64" i="13"/>
  <c r="ID64" i="13"/>
  <c r="DF64" i="13"/>
  <c r="MJ80" i="13"/>
  <c r="FC75" i="13"/>
  <c r="AO73" i="13"/>
  <c r="LB70" i="13"/>
  <c r="BF70" i="13"/>
  <c r="LW69" i="13"/>
  <c r="FC69" i="13"/>
  <c r="PT68" i="13"/>
  <c r="JP68" i="13"/>
  <c r="EW68" i="13"/>
  <c r="BM68" i="13"/>
  <c r="PV67" i="13"/>
  <c r="ML67" i="13"/>
  <c r="JB67" i="13"/>
  <c r="FZ67" i="13"/>
  <c r="CP67" i="13"/>
  <c r="F67" i="13"/>
  <c r="NO66" i="13"/>
  <c r="KE66" i="13"/>
  <c r="GU66" i="13"/>
  <c r="DS66" i="13"/>
  <c r="AI66" i="13"/>
  <c r="OJ65" i="13"/>
  <c r="LH65" i="13"/>
  <c r="HX65" i="13"/>
  <c r="EN65" i="13"/>
  <c r="BL65" i="13"/>
  <c r="PM64" i="13"/>
  <c r="MC64" i="13"/>
  <c r="JA64" i="13"/>
  <c r="FQ64" i="13"/>
  <c r="CG64" i="13"/>
  <c r="E64" i="13"/>
  <c r="NF63" i="13"/>
  <c r="JV63" i="13"/>
  <c r="GT63" i="13"/>
  <c r="DJ63" i="13"/>
  <c r="Z63" i="13"/>
  <c r="OI62" i="13"/>
  <c r="KY62" i="13"/>
  <c r="HO62" i="13"/>
  <c r="EM62" i="13"/>
  <c r="BC62" i="13"/>
  <c r="PD61" i="13"/>
  <c r="MB61" i="13"/>
  <c r="IR61" i="13"/>
  <c r="EM78" i="13"/>
  <c r="OI75" i="13"/>
  <c r="ER74" i="13"/>
  <c r="ML72" i="13"/>
  <c r="PJ70" i="13"/>
  <c r="GP70" i="13"/>
  <c r="BB70" i="13"/>
  <c r="NO69" i="13"/>
  <c r="IQ69" i="13"/>
  <c r="DS69" i="13"/>
  <c r="QF68" i="13"/>
  <c r="LH68" i="13"/>
  <c r="GQ68" i="13"/>
  <c r="EE68" i="13"/>
  <c r="BS68" i="13"/>
  <c r="G68" i="13"/>
  <c r="OF67" i="13"/>
  <c r="LT67" i="13"/>
  <c r="JH67" i="13"/>
  <c r="GV67" i="13"/>
  <c r="EJ67" i="13"/>
  <c r="BX67" i="13"/>
  <c r="L67" i="13"/>
  <c r="OK66" i="13"/>
  <c r="LY66" i="13"/>
  <c r="JM66" i="13"/>
  <c r="HA66" i="13"/>
  <c r="EO66" i="13"/>
  <c r="CC66" i="13"/>
  <c r="Q66" i="13"/>
  <c r="OP65" i="13"/>
  <c r="MD65" i="13"/>
  <c r="JR65" i="13"/>
  <c r="HF65" i="13"/>
  <c r="ET65" i="13"/>
  <c r="CH65" i="13"/>
  <c r="V65" i="13"/>
  <c r="OU64" i="13"/>
  <c r="MI64" i="13"/>
  <c r="JW64" i="13"/>
  <c r="HK64" i="13"/>
  <c r="EY64" i="13"/>
  <c r="CM64" i="13"/>
  <c r="AA64" i="13"/>
  <c r="OZ63" i="13"/>
  <c r="MN63" i="13"/>
  <c r="KB63" i="13"/>
  <c r="HP63" i="13"/>
  <c r="HQ73" i="13"/>
  <c r="AR69" i="13"/>
  <c r="KG67" i="13"/>
  <c r="HZ66" i="13"/>
  <c r="FS65" i="13"/>
  <c r="EB64" i="13"/>
  <c r="OG63" i="13"/>
  <c r="JI63" i="13"/>
  <c r="EZ63" i="13"/>
  <c r="BR63" i="13"/>
  <c r="PV62" i="13"/>
  <c r="MO62" i="13"/>
  <c r="JG62" i="13"/>
  <c r="FZ62" i="13"/>
  <c r="CS62" i="13"/>
  <c r="K62" i="13"/>
  <c r="NO61" i="13"/>
  <c r="KH61" i="13"/>
  <c r="HA61" i="13"/>
  <c r="EO61" i="13"/>
  <c r="CC61" i="13"/>
  <c r="Q61" i="13"/>
  <c r="OP60" i="13"/>
  <c r="MD60" i="13"/>
  <c r="JR60" i="13"/>
  <c r="HF60" i="13"/>
  <c r="ET60" i="13"/>
  <c r="CH60" i="13"/>
  <c r="V60" i="13"/>
  <c r="OU59" i="13"/>
  <c r="MI59" i="13"/>
  <c r="JW59" i="13"/>
  <c r="HK59" i="13"/>
  <c r="EY59" i="13"/>
  <c r="CM59" i="13"/>
  <c r="AA59" i="13"/>
  <c r="OZ58" i="13"/>
  <c r="MN58" i="13"/>
  <c r="KB58" i="13"/>
  <c r="HP58" i="13"/>
  <c r="FD58" i="13"/>
  <c r="CR58" i="13"/>
  <c r="AF58" i="13"/>
  <c r="PE57" i="13"/>
  <c r="MS57" i="13"/>
  <c r="KG57" i="13"/>
  <c r="HU57" i="13"/>
  <c r="FI57" i="13"/>
  <c r="CW57" i="13"/>
  <c r="AK57" i="13"/>
  <c r="PJ56" i="13"/>
  <c r="MX56" i="13"/>
  <c r="KL56" i="13"/>
  <c r="HZ56" i="13"/>
  <c r="FN56" i="13"/>
  <c r="DB56" i="13"/>
  <c r="AP56" i="13"/>
  <c r="PO55" i="13"/>
  <c r="NC55" i="13"/>
  <c r="FE73" i="13"/>
  <c r="AB69" i="13"/>
  <c r="JY67" i="13"/>
  <c r="HR66" i="13"/>
  <c r="FK65" i="13"/>
  <c r="DY64" i="13"/>
  <c r="OE63" i="13"/>
  <c r="JG63" i="13"/>
  <c r="EY63" i="13"/>
  <c r="BQ63" i="13"/>
  <c r="PU62" i="13"/>
  <c r="MN62" i="13"/>
  <c r="JF62" i="13"/>
  <c r="FY62" i="13"/>
  <c r="CR62" i="13"/>
  <c r="J62" i="13"/>
  <c r="NN61" i="13"/>
  <c r="KG61" i="13"/>
  <c r="GZ61" i="13"/>
  <c r="EN61" i="13"/>
  <c r="CB61" i="13"/>
  <c r="P61" i="13"/>
  <c r="OO60" i="13"/>
  <c r="MC60" i="13"/>
  <c r="JQ60" i="13"/>
  <c r="HE60" i="13"/>
  <c r="ES60" i="13"/>
  <c r="CG60" i="13"/>
  <c r="U60" i="13"/>
  <c r="OT59" i="13"/>
  <c r="MH59" i="13"/>
  <c r="JV59" i="13"/>
  <c r="HJ59" i="13"/>
  <c r="EX59" i="13"/>
  <c r="CL59" i="13"/>
  <c r="Z59" i="13"/>
  <c r="OY58" i="13"/>
  <c r="MM58" i="13"/>
  <c r="KA58" i="13"/>
  <c r="HO58" i="13"/>
  <c r="FC58" i="13"/>
  <c r="CQ58" i="13"/>
  <c r="AE58" i="13"/>
  <c r="PD57" i="13"/>
  <c r="MR57" i="13"/>
  <c r="KF57" i="13"/>
  <c r="HT57" i="13"/>
  <c r="FH57" i="13"/>
  <c r="GQ70" i="13"/>
  <c r="EN68" i="13"/>
  <c r="CG67" i="13"/>
  <c r="Z66" i="13"/>
  <c r="PD64" i="13"/>
  <c r="AB64" i="13"/>
  <c r="MG63" i="13"/>
  <c r="HI63" i="13"/>
  <c r="DQ63" i="13"/>
  <c r="AJ63" i="13"/>
  <c r="OM62" i="13"/>
  <c r="LF62" i="13"/>
  <c r="HY62" i="13"/>
  <c r="EQ62" i="13"/>
  <c r="BJ62" i="13"/>
  <c r="PN61" i="13"/>
  <c r="MF61" i="13"/>
  <c r="IY61" i="13"/>
  <c r="GA61" i="13"/>
  <c r="DO61" i="13"/>
  <c r="BC61" i="13"/>
  <c r="QB60" i="13"/>
  <c r="NP60" i="13"/>
  <c r="LD60" i="13"/>
  <c r="IR60" i="13"/>
  <c r="GF60" i="13"/>
  <c r="DT60" i="13"/>
  <c r="BH60" i="13"/>
  <c r="QG59" i="13"/>
  <c r="NU59" i="13"/>
  <c r="LI59" i="13"/>
  <c r="IW59" i="13"/>
  <c r="GK59" i="13"/>
  <c r="DY59" i="13"/>
  <c r="BM59" i="13"/>
  <c r="A59" i="13"/>
  <c r="NZ58" i="13"/>
  <c r="LN58" i="13"/>
  <c r="JB58" i="13"/>
  <c r="GP58" i="13"/>
  <c r="ED58" i="13"/>
  <c r="BR58" i="13"/>
  <c r="F58" i="13"/>
  <c r="OE57" i="13"/>
  <c r="LS57" i="13"/>
  <c r="JG57" i="13"/>
  <c r="GU57" i="13"/>
  <c r="EI57" i="13"/>
  <c r="BW57" i="13"/>
  <c r="K57" i="13"/>
  <c r="OJ56" i="13"/>
  <c r="EU75" i="13"/>
  <c r="IR69" i="13"/>
  <c r="OG67" i="13"/>
  <c r="LZ66" i="13"/>
  <c r="JS65" i="13"/>
  <c r="HL64" i="13"/>
  <c r="PF63" i="13"/>
  <c r="KH63" i="13"/>
  <c r="FQ63" i="13"/>
  <c r="CJ63" i="13"/>
  <c r="C63" i="13"/>
  <c r="NF62" i="13"/>
  <c r="JY62" i="13"/>
  <c r="GR62" i="13"/>
  <c r="DJ62" i="13"/>
  <c r="AC62" i="13"/>
  <c r="OG61" i="13"/>
  <c r="KY61" i="13"/>
  <c r="HR61" i="13"/>
  <c r="FB61" i="13"/>
  <c r="CP61" i="13"/>
  <c r="AD61" i="13"/>
  <c r="PC60" i="13"/>
  <c r="MQ60" i="13"/>
  <c r="KE60" i="13"/>
  <c r="HS60" i="13"/>
  <c r="FG60" i="13"/>
  <c r="CU60" i="13"/>
  <c r="AI60" i="13"/>
  <c r="PH59" i="13"/>
  <c r="MV59" i="13"/>
  <c r="KJ59" i="13"/>
  <c r="HX59" i="13"/>
  <c r="FL59" i="13"/>
  <c r="CZ59" i="13"/>
  <c r="AN59" i="13"/>
  <c r="PM58" i="13"/>
  <c r="NA58" i="13"/>
  <c r="KO58" i="13"/>
  <c r="IC58" i="13"/>
  <c r="FQ58" i="13"/>
  <c r="DE58" i="13"/>
  <c r="AS58" i="13"/>
  <c r="PR57" i="13"/>
  <c r="NF57" i="13"/>
  <c r="KT57" i="13"/>
  <c r="IH57" i="13"/>
  <c r="FV57" i="13"/>
  <c r="DJ57" i="13"/>
  <c r="AX57" i="13"/>
  <c r="PW56" i="13"/>
  <c r="HM71" i="13"/>
  <c r="KS68" i="13"/>
  <c r="GO67" i="13"/>
  <c r="EH66" i="13"/>
  <c r="CA65" i="13"/>
  <c r="CF64" i="13"/>
  <c r="NI63" i="13"/>
  <c r="IK63" i="13"/>
  <c r="EJ63" i="13"/>
  <c r="BB63" i="13"/>
  <c r="PF62" i="13"/>
  <c r="LY62" i="13"/>
  <c r="IQ62" i="13"/>
  <c r="FJ62" i="13"/>
  <c r="CC62" i="13"/>
  <c r="QF61" i="13"/>
  <c r="MY61" i="13"/>
  <c r="JR61" i="13"/>
  <c r="GO61" i="13"/>
  <c r="EC61" i="13"/>
  <c r="BQ61" i="13"/>
  <c r="E61" i="13"/>
  <c r="OD60" i="13"/>
  <c r="LR60" i="13"/>
  <c r="JF60" i="13"/>
  <c r="GT60" i="13"/>
  <c r="EH60" i="13"/>
  <c r="BV60" i="13"/>
  <c r="J60" i="13"/>
  <c r="OI59" i="13"/>
  <c r="LW59" i="13"/>
  <c r="JK59" i="13"/>
  <c r="GY59" i="13"/>
  <c r="EM59" i="13"/>
  <c r="CA59" i="13"/>
  <c r="O59" i="13"/>
  <c r="ON58" i="13"/>
  <c r="MB58" i="13"/>
  <c r="JP58" i="13"/>
  <c r="HD58" i="13"/>
  <c r="ER58" i="13"/>
  <c r="CF58" i="13"/>
  <c r="T58" i="13"/>
  <c r="OS57" i="13"/>
  <c r="MG57" i="13"/>
  <c r="JU57" i="13"/>
  <c r="HI57" i="13"/>
  <c r="EW57" i="13"/>
  <c r="CK57" i="13"/>
  <c r="Y57" i="13"/>
  <c r="FJ78" i="13"/>
  <c r="W70" i="13"/>
  <c r="BD68" i="13"/>
  <c r="QH66" i="13"/>
  <c r="OA65" i="13"/>
  <c r="LT64" i="13"/>
  <c r="QI63" i="13"/>
  <c r="LK63" i="13"/>
  <c r="GM63" i="13"/>
  <c r="DC63" i="13"/>
  <c r="U63" i="13"/>
  <c r="NY62" i="13"/>
  <c r="KR62" i="13"/>
  <c r="HJ62" i="13"/>
  <c r="EC62" i="13"/>
  <c r="AV62" i="13"/>
  <c r="OY61" i="13"/>
  <c r="LR61" i="13"/>
  <c r="IK61" i="13"/>
  <c r="FP61" i="13"/>
  <c r="DD61" i="13"/>
  <c r="AR61" i="13"/>
  <c r="PQ60" i="13"/>
  <c r="NE60" i="13"/>
  <c r="KS60" i="13"/>
  <c r="IG60" i="13"/>
  <c r="FU60" i="13"/>
  <c r="DI60" i="13"/>
  <c r="AW60" i="13"/>
  <c r="PV59" i="13"/>
  <c r="NJ59" i="13"/>
  <c r="KX59" i="13"/>
  <c r="IL59" i="13"/>
  <c r="FZ59" i="13"/>
  <c r="DN59" i="13"/>
  <c r="BB59" i="13"/>
  <c r="QA58" i="13"/>
  <c r="NO58" i="13"/>
  <c r="LC58" i="13"/>
  <c r="IQ58" i="13"/>
  <c r="GE58" i="13"/>
  <c r="DS58" i="13"/>
  <c r="BG58" i="13"/>
  <c r="QF57" i="13"/>
  <c r="NT57" i="13"/>
  <c r="LH57" i="13"/>
  <c r="IV57" i="13"/>
  <c r="GJ57" i="13"/>
  <c r="DX57" i="13"/>
  <c r="BL57" i="13"/>
  <c r="QK56" i="13"/>
  <c r="NY56" i="13"/>
  <c r="HV72" i="13"/>
  <c r="NU68" i="13"/>
  <c r="IC67" i="13"/>
  <c r="FV66" i="13"/>
  <c r="DO65" i="13"/>
  <c r="DA64" i="13"/>
  <c r="NR63" i="13"/>
  <c r="IT63" i="13"/>
  <c r="EQ63" i="13"/>
  <c r="BI63" i="13"/>
  <c r="PM62" i="13"/>
  <c r="MF62" i="13"/>
  <c r="IX62" i="13"/>
  <c r="FQ62" i="13"/>
  <c r="CJ62" i="13"/>
  <c r="B62" i="13"/>
  <c r="NF61" i="13"/>
  <c r="JY61" i="13"/>
  <c r="GT61" i="13"/>
  <c r="EH61" i="13"/>
  <c r="BV61" i="13"/>
  <c r="J61" i="13"/>
  <c r="OI60" i="13"/>
  <c r="LW60" i="13"/>
  <c r="JK60" i="13"/>
  <c r="GY60" i="13"/>
  <c r="EM60" i="13"/>
  <c r="CA60" i="13"/>
  <c r="O60" i="13"/>
  <c r="ON59" i="13"/>
  <c r="MB59" i="13"/>
  <c r="JP59" i="13"/>
  <c r="HD59" i="13"/>
  <c r="ER59" i="13"/>
  <c r="CF59" i="13"/>
  <c r="T59" i="13"/>
  <c r="OS58" i="13"/>
  <c r="MG58" i="13"/>
  <c r="JU58" i="13"/>
  <c r="HI58" i="13"/>
  <c r="EW58" i="13"/>
  <c r="CK58" i="13"/>
  <c r="Y58" i="13"/>
  <c r="OX57" i="13"/>
  <c r="ML57" i="13"/>
  <c r="JZ57" i="13"/>
  <c r="HN57" i="13"/>
  <c r="FB57" i="13"/>
  <c r="CP57" i="13"/>
  <c r="AD57" i="13"/>
  <c r="PC56" i="13"/>
  <c r="MQ56" i="13"/>
  <c r="KE56" i="13"/>
  <c r="HS56" i="13"/>
  <c r="FG56" i="13"/>
  <c r="CU56" i="13"/>
  <c r="AI56" i="13"/>
  <c r="PH55" i="13"/>
  <c r="MV55" i="13"/>
  <c r="KJ55" i="13"/>
  <c r="HX55" i="13"/>
  <c r="FL55" i="13"/>
  <c r="CZ55" i="13"/>
  <c r="AN55" i="13"/>
  <c r="LL64" i="13"/>
  <c r="HI62" i="13"/>
  <c r="AQ61" i="13"/>
  <c r="PU59" i="13"/>
  <c r="NN58" i="13"/>
  <c r="LG57" i="13"/>
  <c r="PT56" i="13"/>
  <c r="LG56" i="13"/>
  <c r="HY56" i="13"/>
  <c r="ES56" i="13"/>
  <c r="BK56" i="13"/>
  <c r="PN55" i="13"/>
  <c r="MH55" i="13"/>
  <c r="JK55" i="13"/>
  <c r="GP55" i="13"/>
  <c r="DU55" i="13"/>
  <c r="AZ55" i="13"/>
  <c r="PU54" i="13"/>
  <c r="NI54" i="13"/>
  <c r="KW54" i="13"/>
  <c r="IK54" i="13"/>
  <c r="FY54" i="13"/>
  <c r="DM54" i="13"/>
  <c r="BA54" i="13"/>
  <c r="PZ53" i="13"/>
  <c r="NN53" i="13"/>
  <c r="LB53" i="13"/>
  <c r="IP53" i="13"/>
  <c r="GD53" i="13"/>
  <c r="DR53" i="13"/>
  <c r="BF53" i="13"/>
  <c r="QE52" i="13"/>
  <c r="NS52" i="13"/>
  <c r="LG52" i="13"/>
  <c r="IU52" i="13"/>
  <c r="GI52" i="13"/>
  <c r="DW52" i="13"/>
  <c r="BK52" i="13"/>
  <c r="QJ51" i="13"/>
  <c r="NX51" i="13"/>
  <c r="LL51" i="13"/>
  <c r="IZ51" i="13"/>
  <c r="GN51" i="13"/>
  <c r="EB51" i="13"/>
  <c r="BP51" i="13"/>
  <c r="D51" i="13"/>
  <c r="OC50" i="13"/>
  <c r="LQ50" i="13"/>
  <c r="JE50" i="13"/>
  <c r="ID70" i="13"/>
  <c r="FG68" i="13"/>
  <c r="CZ67" i="13"/>
  <c r="AS66" i="13"/>
  <c r="PW64" i="13"/>
  <c r="AE64" i="13"/>
  <c r="LD63" i="13"/>
  <c r="MO79" i="13"/>
  <c r="IB74" i="13"/>
  <c r="BA71" i="13"/>
  <c r="AQ70" i="13"/>
  <c r="FD69" i="13"/>
  <c r="JQ68" i="13"/>
  <c r="BN68" i="13"/>
  <c r="MM67" i="13"/>
  <c r="GA67" i="13"/>
  <c r="G67" i="13"/>
  <c r="KF66" i="13"/>
  <c r="DT66" i="13"/>
  <c r="OK65" i="13"/>
  <c r="HY65" i="13"/>
  <c r="BM65" i="13"/>
  <c r="ML64" i="13"/>
  <c r="HN64" i="13"/>
  <c r="CP64" i="13"/>
  <c r="HV78" i="13"/>
  <c r="AE75" i="13"/>
  <c r="NB72" i="13"/>
  <c r="JV70" i="13"/>
  <c r="Z70" i="13"/>
  <c r="KQ69" i="13"/>
  <c r="DW69" i="13"/>
  <c r="PD68" i="13"/>
  <c r="IJ68" i="13"/>
  <c r="EG68" i="13"/>
  <c r="BE68" i="13"/>
  <c r="PF67" i="13"/>
  <c r="LV67" i="13"/>
  <c r="IT67" i="13"/>
  <c r="FJ67" i="13"/>
  <c r="BZ67" i="13"/>
  <c r="QI66" i="13"/>
  <c r="MY66" i="13"/>
  <c r="JO66" i="13"/>
  <c r="GM66" i="13"/>
  <c r="DC66" i="13"/>
  <c r="S66" i="13"/>
  <c r="OB65" i="13"/>
  <c r="KR65" i="13"/>
  <c r="HH65" i="13"/>
  <c r="EF65" i="13"/>
  <c r="AV65" i="13"/>
  <c r="OW64" i="13"/>
  <c r="LU64" i="13"/>
  <c r="IK64" i="13"/>
  <c r="FA64" i="13"/>
  <c r="BY64" i="13"/>
  <c r="PZ63" i="13"/>
  <c r="MP63" i="13"/>
  <c r="JN63" i="13"/>
  <c r="GD63" i="13"/>
  <c r="CT63" i="13"/>
  <c r="R63" i="13"/>
  <c r="NS62" i="13"/>
  <c r="KI62" i="13"/>
  <c r="HG62" i="13"/>
  <c r="DW62" i="13"/>
  <c r="AM62" i="13"/>
  <c r="OV61" i="13"/>
  <c r="LL61" i="13"/>
  <c r="IB61" i="13"/>
  <c r="PK77" i="13"/>
  <c r="JK75" i="13"/>
  <c r="T74" i="13"/>
  <c r="JZ72" i="13"/>
  <c r="MX70" i="13"/>
  <c r="FJ70" i="13"/>
  <c r="AL70" i="13"/>
  <c r="MY69" i="13"/>
  <c r="IA69" i="13"/>
  <c r="DC69" i="13"/>
  <c r="PP68" i="13"/>
  <c r="KR68" i="13"/>
  <c r="GI68" i="13"/>
  <c r="DW68" i="13"/>
  <c r="BK68" i="13"/>
  <c r="QJ67" i="13"/>
  <c r="NX67" i="13"/>
  <c r="LL67" i="13"/>
  <c r="IZ67" i="13"/>
  <c r="GN67" i="13"/>
  <c r="EB67" i="13"/>
  <c r="BP67" i="13"/>
  <c r="D67" i="13"/>
  <c r="OC66" i="13"/>
  <c r="LQ66" i="13"/>
  <c r="JE66" i="13"/>
  <c r="GS66" i="13"/>
  <c r="EG66" i="13"/>
  <c r="BU66" i="13"/>
  <c r="I66" i="13"/>
  <c r="OH65" i="13"/>
  <c r="LV65" i="13"/>
  <c r="JJ65" i="13"/>
  <c r="GX65" i="13"/>
  <c r="EL65" i="13"/>
  <c r="BZ65" i="13"/>
  <c r="N65" i="13"/>
  <c r="OM64" i="13"/>
  <c r="MA64" i="13"/>
  <c r="JO64" i="13"/>
  <c r="HC64" i="13"/>
  <c r="EQ64" i="13"/>
  <c r="CE64" i="13"/>
  <c r="S64" i="13"/>
  <c r="OR63" i="13"/>
  <c r="MF63" i="13"/>
  <c r="JT63" i="13"/>
  <c r="HH63" i="13"/>
  <c r="FJ72" i="13"/>
  <c r="NE68" i="13"/>
  <c r="HU67" i="13"/>
  <c r="FN66" i="13"/>
  <c r="DG65" i="13"/>
  <c r="CV64" i="13"/>
  <c r="NQ63" i="13"/>
  <c r="IS63" i="13"/>
  <c r="EO63" i="13"/>
  <c r="BH63" i="13"/>
  <c r="PK62" i="13"/>
  <c r="MD62" i="13"/>
  <c r="IW62" i="13"/>
  <c r="FO62" i="13"/>
  <c r="CH62" i="13"/>
  <c r="A62" i="13"/>
  <c r="ND61" i="13"/>
  <c r="JW61" i="13"/>
  <c r="GS61" i="13"/>
  <c r="EG61" i="13"/>
  <c r="BU61" i="13"/>
  <c r="I61" i="13"/>
  <c r="OH60" i="13"/>
  <c r="LV60" i="13"/>
  <c r="JJ60" i="13"/>
  <c r="GX60" i="13"/>
  <c r="EL60" i="13"/>
  <c r="BZ60" i="13"/>
  <c r="N60" i="13"/>
  <c r="OM59" i="13"/>
  <c r="MA59" i="13"/>
  <c r="JO59" i="13"/>
  <c r="HC59" i="13"/>
  <c r="EQ59" i="13"/>
  <c r="CE59" i="13"/>
  <c r="S59" i="13"/>
  <c r="OR58" i="13"/>
  <c r="MF58" i="13"/>
  <c r="JT58" i="13"/>
  <c r="HH58" i="13"/>
  <c r="EV58" i="13"/>
  <c r="CJ58" i="13"/>
  <c r="X58" i="13"/>
  <c r="OW57" i="13"/>
  <c r="MK57" i="13"/>
  <c r="JY57" i="13"/>
  <c r="HM57" i="13"/>
  <c r="FA57" i="13"/>
  <c r="CO57" i="13"/>
  <c r="AC57" i="13"/>
  <c r="PB56" i="13"/>
  <c r="MP56" i="13"/>
  <c r="KD56" i="13"/>
  <c r="HR56" i="13"/>
  <c r="FF56" i="13"/>
  <c r="CT56" i="13"/>
  <c r="AH56" i="13"/>
  <c r="PG55" i="13"/>
  <c r="MU55" i="13"/>
  <c r="CX72" i="13"/>
  <c r="MO68" i="13"/>
  <c r="HM67" i="13"/>
  <c r="FF66" i="13"/>
  <c r="CY65" i="13"/>
  <c r="CS64" i="13"/>
  <c r="NO63" i="13"/>
  <c r="IQ63" i="13"/>
  <c r="EN63" i="13"/>
  <c r="BG63" i="13"/>
  <c r="PJ62" i="13"/>
  <c r="MC62" i="13"/>
  <c r="IV62" i="13"/>
  <c r="FN62" i="13"/>
  <c r="CG62" i="13"/>
  <c r="QK61" i="13"/>
  <c r="NC61" i="13"/>
  <c r="JV61" i="13"/>
  <c r="GR61" i="13"/>
  <c r="EF61" i="13"/>
  <c r="BT61" i="13"/>
  <c r="H61" i="13"/>
  <c r="OG60" i="13"/>
  <c r="LU60" i="13"/>
  <c r="JI60" i="13"/>
  <c r="GW60" i="13"/>
  <c r="EK60" i="13"/>
  <c r="BY60" i="13"/>
  <c r="M60" i="13"/>
  <c r="OL59" i="13"/>
  <c r="LZ59" i="13"/>
  <c r="JN59" i="13"/>
  <c r="HB59" i="13"/>
  <c r="EP59" i="13"/>
  <c r="CD59" i="13"/>
  <c r="R59" i="13"/>
  <c r="OQ58" i="13"/>
  <c r="ME58" i="13"/>
  <c r="JS58" i="13"/>
  <c r="HG58" i="13"/>
  <c r="EU58" i="13"/>
  <c r="CI58" i="13"/>
  <c r="W58" i="13"/>
  <c r="OV57" i="13"/>
  <c r="MJ57" i="13"/>
  <c r="JX57" i="13"/>
  <c r="HL57" i="13"/>
  <c r="ME81" i="13"/>
  <c r="BS70" i="13"/>
  <c r="CB68" i="13"/>
  <c r="U67" i="13"/>
  <c r="OY65" i="13"/>
  <c r="MR64" i="13"/>
  <c r="D64" i="13"/>
  <c r="LQ63" i="13"/>
  <c r="GS63" i="13"/>
  <c r="DF63" i="13"/>
  <c r="Y63" i="13"/>
  <c r="OC62" i="13"/>
  <c r="KU62" i="13"/>
  <c r="HN62" i="13"/>
  <c r="EG62" i="13"/>
  <c r="AY62" i="13"/>
  <c r="PC61" i="13"/>
  <c r="LV61" i="13"/>
  <c r="IN61" i="13"/>
  <c r="FS61" i="13"/>
  <c r="DG61" i="13"/>
  <c r="AU61" i="13"/>
  <c r="PT60" i="13"/>
  <c r="NH60" i="13"/>
  <c r="KV60" i="13"/>
  <c r="IJ60" i="13"/>
  <c r="FX60" i="13"/>
  <c r="DL60" i="13"/>
  <c r="AZ60" i="13"/>
  <c r="PY59" i="13"/>
  <c r="NM59" i="13"/>
  <c r="LA59" i="13"/>
  <c r="IO59" i="13"/>
  <c r="GC59" i="13"/>
  <c r="DQ59" i="13"/>
  <c r="BE59" i="13"/>
  <c r="QD58" i="13"/>
  <c r="NR58" i="13"/>
  <c r="LF58" i="13"/>
  <c r="IT58" i="13"/>
  <c r="GH58" i="13"/>
  <c r="DV58" i="13"/>
  <c r="BJ58" i="13"/>
  <c r="QI57" i="13"/>
  <c r="NW57" i="13"/>
  <c r="LK57" i="13"/>
  <c r="IY57" i="13"/>
  <c r="GM57" i="13"/>
  <c r="EA57" i="13"/>
  <c r="BO57" i="13"/>
  <c r="C57" i="13"/>
  <c r="OB56" i="13"/>
  <c r="CN74" i="13"/>
  <c r="DT69" i="13"/>
  <c r="LU67" i="13"/>
  <c r="JN66" i="13"/>
  <c r="HG65" i="13"/>
  <c r="EZ64" i="13"/>
  <c r="OP63" i="13"/>
  <c r="JR63" i="13"/>
  <c r="FG63" i="13"/>
  <c r="BY63" i="13"/>
  <c r="QC62" i="13"/>
  <c r="MV62" i="13"/>
  <c r="JN62" i="13"/>
  <c r="GG62" i="13"/>
  <c r="CZ62" i="13"/>
  <c r="R62" i="13"/>
  <c r="NV61" i="13"/>
  <c r="KO61" i="13"/>
  <c r="HG61" i="13"/>
  <c r="ET61" i="13"/>
  <c r="CH61" i="13"/>
  <c r="V61" i="13"/>
  <c r="OU60" i="13"/>
  <c r="MI60" i="13"/>
  <c r="JW60" i="13"/>
  <c r="HK60" i="13"/>
  <c r="EY60" i="13"/>
  <c r="CM60" i="13"/>
  <c r="AA60" i="13"/>
  <c r="OZ59" i="13"/>
  <c r="MN59" i="13"/>
  <c r="KB59" i="13"/>
  <c r="HP59" i="13"/>
  <c r="FD59" i="13"/>
  <c r="CR59" i="13"/>
  <c r="AF59" i="13"/>
  <c r="PE58" i="13"/>
  <c r="MS58" i="13"/>
  <c r="KG58" i="13"/>
  <c r="HU58" i="13"/>
  <c r="FI58" i="13"/>
  <c r="CW58" i="13"/>
  <c r="AK58" i="13"/>
  <c r="PJ57" i="13"/>
  <c r="MX57" i="13"/>
  <c r="KL57" i="13"/>
  <c r="HZ57" i="13"/>
  <c r="FN57" i="13"/>
  <c r="DB57" i="13"/>
  <c r="AP57" i="13"/>
  <c r="PO56" i="13"/>
  <c r="KI70" i="13"/>
  <c r="GJ68" i="13"/>
  <c r="EC67" i="13"/>
  <c r="BV66" i="13"/>
  <c r="O65" i="13"/>
  <c r="AZ64" i="13"/>
  <c r="MS63" i="13"/>
  <c r="HU63" i="13"/>
  <c r="DY63" i="13"/>
  <c r="AR63" i="13"/>
  <c r="OU62" i="13"/>
  <c r="LN62" i="13"/>
  <c r="IG62" i="13"/>
  <c r="EY62" i="13"/>
  <c r="BR62" i="13"/>
  <c r="PV61" i="13"/>
  <c r="MN61" i="13"/>
  <c r="JG61" i="13"/>
  <c r="GG61" i="13"/>
  <c r="DU61" i="13"/>
  <c r="BI61" i="13"/>
  <c r="QH60" i="13"/>
  <c r="NV60" i="13"/>
  <c r="LJ60" i="13"/>
  <c r="IX60" i="13"/>
  <c r="GL60" i="13"/>
  <c r="DZ60" i="13"/>
  <c r="BN60" i="13"/>
  <c r="B60" i="13"/>
  <c r="OA59" i="13"/>
  <c r="LO59" i="13"/>
  <c r="JC59" i="13"/>
  <c r="GQ59" i="13"/>
  <c r="EE59" i="13"/>
  <c r="BS59" i="13"/>
  <c r="G59" i="13"/>
  <c r="OF58" i="13"/>
  <c r="LT58" i="13"/>
  <c r="JH58" i="13"/>
  <c r="GV58" i="13"/>
  <c r="EJ58" i="13"/>
  <c r="BX58" i="13"/>
  <c r="L58" i="13"/>
  <c r="OK57" i="13"/>
  <c r="LY57" i="13"/>
  <c r="JM57" i="13"/>
  <c r="HA57" i="13"/>
  <c r="EO57" i="13"/>
  <c r="CC57" i="13"/>
  <c r="Q57" i="13"/>
  <c r="DJ76" i="13"/>
  <c r="MJ69" i="13"/>
  <c r="QC67" i="13"/>
  <c r="NV66" i="13"/>
  <c r="LO65" i="13"/>
  <c r="JH64" i="13"/>
  <c r="PS63" i="13"/>
  <c r="KU63" i="13"/>
  <c r="FZ63" i="13"/>
  <c r="CR63" i="13"/>
  <c r="K63" i="13"/>
  <c r="NN62" i="13"/>
  <c r="KG62" i="13"/>
  <c r="GZ62" i="13"/>
  <c r="DR62" i="13"/>
  <c r="AK62" i="13"/>
  <c r="OO61" i="13"/>
  <c r="LG61" i="13"/>
  <c r="HZ61" i="13"/>
  <c r="FH61" i="13"/>
  <c r="CV61" i="13"/>
  <c r="AJ61" i="13"/>
  <c r="PI60" i="13"/>
  <c r="MW60" i="13"/>
  <c r="KK60" i="13"/>
  <c r="HY60" i="13"/>
  <c r="FM60" i="13"/>
  <c r="DA60" i="13"/>
  <c r="AO60" i="13"/>
  <c r="PN59" i="13"/>
  <c r="NB59" i="13"/>
  <c r="KP59" i="13"/>
  <c r="ID59" i="13"/>
  <c r="FR59" i="13"/>
  <c r="DF59" i="13"/>
  <c r="AT59" i="13"/>
  <c r="PS58" i="13"/>
  <c r="NG58" i="13"/>
  <c r="KU58" i="13"/>
  <c r="II58" i="13"/>
  <c r="FW58" i="13"/>
  <c r="DK58" i="13"/>
  <c r="AY58" i="13"/>
  <c r="PX57" i="13"/>
  <c r="NL57" i="13"/>
  <c r="KZ57" i="13"/>
  <c r="IN57" i="13"/>
  <c r="GB57" i="13"/>
  <c r="DP57" i="13"/>
  <c r="BD57" i="13"/>
  <c r="QC56" i="13"/>
  <c r="NQ56" i="13"/>
  <c r="PO70" i="13"/>
  <c r="IW68" i="13"/>
  <c r="FQ67" i="13"/>
  <c r="DJ66" i="13"/>
  <c r="BC65" i="13"/>
  <c r="BU64" i="13"/>
  <c r="NB63" i="13"/>
  <c r="ID63" i="13"/>
  <c r="EF63" i="13"/>
  <c r="AY63" i="13"/>
  <c r="PB62" i="13"/>
  <c r="LU62" i="13"/>
  <c r="IN62" i="13"/>
  <c r="FF62" i="13"/>
  <c r="BY62" i="13"/>
  <c r="QC61" i="13"/>
  <c r="MU61" i="13"/>
  <c r="JN61" i="13"/>
  <c r="GL61" i="13"/>
  <c r="DZ61" i="13"/>
  <c r="BN61" i="13"/>
  <c r="B61" i="13"/>
  <c r="OA60" i="13"/>
  <c r="LO60" i="13"/>
  <c r="JC60" i="13"/>
  <c r="GQ60" i="13"/>
  <c r="EE60" i="13"/>
  <c r="BS60" i="13"/>
  <c r="G60" i="13"/>
  <c r="OF59" i="13"/>
  <c r="LT59" i="13"/>
  <c r="JH59" i="13"/>
  <c r="GV59" i="13"/>
  <c r="EJ59" i="13"/>
  <c r="BX59" i="13"/>
  <c r="L59" i="13"/>
  <c r="OK58" i="13"/>
  <c r="LY58" i="13"/>
  <c r="JM58" i="13"/>
  <c r="HA58" i="13"/>
  <c r="EO58" i="13"/>
  <c r="CC58" i="13"/>
  <c r="Q58" i="13"/>
  <c r="OP57" i="13"/>
  <c r="MD57" i="13"/>
  <c r="JR57" i="13"/>
  <c r="HF57" i="13"/>
  <c r="ET57" i="13"/>
  <c r="CH57" i="13"/>
  <c r="V57" i="13"/>
  <c r="OU56" i="13"/>
  <c r="MI56" i="13"/>
  <c r="JW56" i="13"/>
  <c r="HK56" i="13"/>
  <c r="EY56" i="13"/>
  <c r="CM56" i="13"/>
  <c r="AA56" i="13"/>
  <c r="OZ55" i="13"/>
  <c r="MN55" i="13"/>
  <c r="KB55" i="13"/>
  <c r="HP55" i="13"/>
  <c r="FD55" i="13"/>
  <c r="CR55" i="13"/>
  <c r="AF55" i="13"/>
  <c r="QG63" i="13"/>
  <c r="EA62" i="13"/>
  <c r="PP60" i="13"/>
  <c r="NI59" i="13"/>
  <c r="LB58" i="13"/>
  <c r="IU57" i="13"/>
  <c r="OV56" i="13"/>
  <c r="KW56" i="13"/>
  <c r="HO56" i="13"/>
  <c r="EG56" i="13"/>
  <c r="BA56" i="13"/>
  <c r="PD55" i="13"/>
  <c r="LW55" i="13"/>
  <c r="JB55" i="13"/>
  <c r="GG55" i="13"/>
  <c r="DL55" i="13"/>
  <c r="AQ55" i="13"/>
  <c r="DF70" i="13"/>
  <c r="CU68" i="13"/>
  <c r="AN67" i="13"/>
  <c r="PR65" i="13"/>
  <c r="NK64" i="13"/>
  <c r="G64" i="13"/>
  <c r="KF63" i="13"/>
  <c r="AL78" i="13"/>
  <c r="AR74" i="13"/>
  <c r="NK70" i="13"/>
  <c r="K70" i="13"/>
  <c r="DH69" i="13"/>
  <c r="HU68" i="13"/>
  <c r="AX68" i="13"/>
  <c r="LO67" i="13"/>
  <c r="FC67" i="13"/>
  <c r="QB66" i="13"/>
  <c r="JH66" i="13"/>
  <c r="CV66" i="13"/>
  <c r="NU65" i="13"/>
  <c r="HA65" i="13"/>
  <c r="AO65" i="13"/>
  <c r="MD64" i="13"/>
  <c r="HF64" i="13"/>
  <c r="CH64" i="13"/>
  <c r="O78" i="13"/>
  <c r="PD74" i="13"/>
  <c r="KP72" i="13"/>
  <c r="JF70" i="13"/>
  <c r="J70" i="13"/>
  <c r="KA69" i="13"/>
  <c r="DG69" i="13"/>
  <c r="ON68" i="13"/>
  <c r="HT68" i="13"/>
  <c r="DY68" i="13"/>
  <c r="AW68" i="13"/>
  <c r="OX67" i="13"/>
  <c r="LN67" i="13"/>
  <c r="IL67" i="13"/>
  <c r="FB67" i="13"/>
  <c r="BR67" i="13"/>
  <c r="QA66" i="13"/>
  <c r="MQ66" i="13"/>
  <c r="JG66" i="13"/>
  <c r="GE66" i="13"/>
  <c r="CU66" i="13"/>
  <c r="K66" i="13"/>
  <c r="NT65" i="13"/>
  <c r="KJ65" i="13"/>
  <c r="GZ65" i="13"/>
  <c r="DX65" i="13"/>
  <c r="AN65" i="13"/>
  <c r="OO64" i="13"/>
  <c r="LM64" i="13"/>
  <c r="IC64" i="13"/>
  <c r="ES64" i="13"/>
  <c r="BQ64" i="13"/>
  <c r="PR63" i="13"/>
  <c r="MH63" i="13"/>
  <c r="JF63" i="13"/>
  <c r="FV63" i="13"/>
  <c r="CL63" i="13"/>
  <c r="J63" i="13"/>
  <c r="NK62" i="13"/>
  <c r="KA62" i="13"/>
  <c r="GY62" i="13"/>
  <c r="DO62" i="13"/>
  <c r="AE62" i="13"/>
  <c r="ON61" i="13"/>
  <c r="LD61" i="13"/>
  <c r="HT61" i="13"/>
  <c r="KG77" i="13"/>
  <c r="GY75" i="13"/>
  <c r="OS73" i="13"/>
  <c r="HN72" i="13"/>
  <c r="LR70" i="13"/>
  <c r="ET70" i="13"/>
  <c r="V70" i="13"/>
  <c r="MI69" i="13"/>
  <c r="HK69" i="13"/>
  <c r="CM69" i="13"/>
  <c r="OZ68" i="13"/>
  <c r="KB68" i="13"/>
  <c r="GA68" i="13"/>
  <c r="DO68" i="13"/>
  <c r="BC68" i="13"/>
  <c r="QB67" i="13"/>
  <c r="NP67" i="13"/>
  <c r="LD67" i="13"/>
  <c r="IR67" i="13"/>
  <c r="GF67" i="13"/>
  <c r="DT67" i="13"/>
  <c r="BH67" i="13"/>
  <c r="QG66" i="13"/>
  <c r="NU66" i="13"/>
  <c r="LI66" i="13"/>
  <c r="IW66" i="13"/>
  <c r="GK66" i="13"/>
  <c r="DY66" i="13"/>
  <c r="BM66" i="13"/>
  <c r="A66" i="13"/>
  <c r="NZ65" i="13"/>
  <c r="LN65" i="13"/>
  <c r="JB65" i="13"/>
  <c r="GP65" i="13"/>
  <c r="ED65" i="13"/>
  <c r="BR65" i="13"/>
  <c r="F65" i="13"/>
  <c r="OE64" i="13"/>
  <c r="LS64" i="13"/>
  <c r="JG64" i="13"/>
  <c r="GU64" i="13"/>
  <c r="EI64" i="13"/>
  <c r="BW64" i="13"/>
  <c r="K64" i="13"/>
  <c r="OJ63" i="13"/>
  <c r="LX63" i="13"/>
  <c r="JL63" i="13"/>
  <c r="GZ63" i="13"/>
  <c r="OI70" i="13"/>
  <c r="IG68" i="13"/>
  <c r="FI67" i="13"/>
  <c r="DB66" i="13"/>
  <c r="AU65" i="13"/>
  <c r="BP64" i="13"/>
  <c r="NA63" i="13"/>
  <c r="IC63" i="13"/>
  <c r="ED63" i="13"/>
  <c r="AW63" i="13"/>
  <c r="PA62" i="13"/>
  <c r="LS62" i="13"/>
  <c r="IL62" i="13"/>
  <c r="FE62" i="13"/>
  <c r="BW62" i="13"/>
  <c r="QA61" i="13"/>
  <c r="MT61" i="13"/>
  <c r="JL61" i="13"/>
  <c r="GK61" i="13"/>
  <c r="DY61" i="13"/>
  <c r="BM61" i="13"/>
  <c r="A61" i="13"/>
  <c r="NZ60" i="13"/>
  <c r="LN60" i="13"/>
  <c r="JB60" i="13"/>
  <c r="GP60" i="13"/>
  <c r="ED60" i="13"/>
  <c r="BR60" i="13"/>
  <c r="F60" i="13"/>
  <c r="OE59" i="13"/>
  <c r="LS59" i="13"/>
  <c r="JG59" i="13"/>
  <c r="GU59" i="13"/>
  <c r="EI59" i="13"/>
  <c r="BW59" i="13"/>
  <c r="K59" i="13"/>
  <c r="OJ58" i="13"/>
  <c r="LX58" i="13"/>
  <c r="JL58" i="13"/>
  <c r="GZ58" i="13"/>
  <c r="EN58" i="13"/>
  <c r="CB58" i="13"/>
  <c r="P58" i="13"/>
  <c r="OO57" i="13"/>
  <c r="MC57" i="13"/>
  <c r="JQ57" i="13"/>
  <c r="HE57" i="13"/>
  <c r="ES57" i="13"/>
  <c r="CG57" i="13"/>
  <c r="U57" i="13"/>
  <c r="OT56" i="13"/>
  <c r="MH56" i="13"/>
  <c r="JV56" i="13"/>
  <c r="HJ56" i="13"/>
  <c r="EX56" i="13"/>
  <c r="CL56" i="13"/>
  <c r="Z56" i="13"/>
  <c r="OY55" i="13"/>
  <c r="MM55" i="13"/>
  <c r="NC70" i="13"/>
  <c r="HQ68" i="13"/>
  <c r="FA67" i="13"/>
  <c r="CT66" i="13"/>
  <c r="AM65" i="13"/>
  <c r="BM64" i="13"/>
  <c r="MY63" i="13"/>
  <c r="IA63" i="13"/>
  <c r="EC63" i="13"/>
  <c r="AV63" i="13"/>
  <c r="OZ62" i="13"/>
  <c r="LR62" i="13"/>
  <c r="IK62" i="13"/>
  <c r="FD62" i="13"/>
  <c r="BV62" i="13"/>
  <c r="PZ61" i="13"/>
  <c r="MS61" i="13"/>
  <c r="JK61" i="13"/>
  <c r="GJ61" i="13"/>
  <c r="DX61" i="13"/>
  <c r="BL61" i="13"/>
  <c r="QK60" i="13"/>
  <c r="NY60" i="13"/>
  <c r="LM60" i="13"/>
  <c r="JA60" i="13"/>
  <c r="GO60" i="13"/>
  <c r="EC60" i="13"/>
  <c r="BQ60" i="13"/>
  <c r="E60" i="13"/>
  <c r="OD59" i="13"/>
  <c r="LR59" i="13"/>
  <c r="JF59" i="13"/>
  <c r="GT59" i="13"/>
  <c r="EH59" i="13"/>
  <c r="BV59" i="13"/>
  <c r="J59" i="13"/>
  <c r="OI58" i="13"/>
  <c r="LW58" i="13"/>
  <c r="JK58" i="13"/>
  <c r="GY58" i="13"/>
  <c r="EM58" i="13"/>
  <c r="CA58" i="13"/>
  <c r="O58" i="13"/>
  <c r="ON57" i="13"/>
  <c r="MB57" i="13"/>
  <c r="JP57" i="13"/>
  <c r="HD57" i="13"/>
  <c r="NN76" i="13"/>
  <c r="OF69" i="13"/>
  <c r="P68" i="13"/>
  <c r="OT66" i="13"/>
  <c r="MM65" i="13"/>
  <c r="KF64" i="13"/>
  <c r="PY63" i="13"/>
  <c r="LA63" i="13"/>
  <c r="GE63" i="13"/>
  <c r="CV63" i="13"/>
  <c r="N63" i="13"/>
  <c r="NR62" i="13"/>
  <c r="KK62" i="13"/>
  <c r="HC62" i="13"/>
  <c r="DV62" i="13"/>
  <c r="AO62" i="13"/>
  <c r="OR61" i="13"/>
  <c r="LK61" i="13"/>
  <c r="ID61" i="13"/>
  <c r="FK61" i="13"/>
  <c r="CY61" i="13"/>
  <c r="AM61" i="13"/>
  <c r="PL60" i="13"/>
  <c r="MZ60" i="13"/>
  <c r="KN60" i="13"/>
  <c r="IB60" i="13"/>
  <c r="FP60" i="13"/>
  <c r="DD60" i="13"/>
  <c r="AR60" i="13"/>
  <c r="PQ59" i="13"/>
  <c r="NE59" i="13"/>
  <c r="KS59" i="13"/>
  <c r="IG59" i="13"/>
  <c r="FU59" i="13"/>
  <c r="DI59" i="13"/>
  <c r="AW59" i="13"/>
  <c r="PV58" i="13"/>
  <c r="NJ58" i="13"/>
  <c r="KX58" i="13"/>
  <c r="IL58" i="13"/>
  <c r="FZ58" i="13"/>
  <c r="DN58" i="13"/>
  <c r="BB58" i="13"/>
  <c r="QA57" i="13"/>
  <c r="NO57" i="13"/>
  <c r="LC57" i="13"/>
  <c r="IQ57" i="13"/>
  <c r="GE57" i="13"/>
  <c r="DS57" i="13"/>
  <c r="BG57" i="13"/>
  <c r="QF56" i="13"/>
  <c r="NT56" i="13"/>
  <c r="AG73" i="13"/>
  <c r="QG68" i="13"/>
  <c r="JI67" i="13"/>
  <c r="HB66" i="13"/>
  <c r="EU65" i="13"/>
  <c r="DQ64" i="13"/>
  <c r="NZ63" i="13"/>
  <c r="JB63" i="13"/>
  <c r="EV63" i="13"/>
  <c r="BO63" i="13"/>
  <c r="PR62" i="13"/>
  <c r="MK62" i="13"/>
  <c r="JD62" i="13"/>
  <c r="FV62" i="13"/>
  <c r="CO62" i="13"/>
  <c r="H62" i="13"/>
  <c r="NK61" i="13"/>
  <c r="KD61" i="13"/>
  <c r="GX61" i="13"/>
  <c r="EL61" i="13"/>
  <c r="BZ61" i="13"/>
  <c r="N61" i="13"/>
  <c r="OM60" i="13"/>
  <c r="MA60" i="13"/>
  <c r="JO60" i="13"/>
  <c r="HC60" i="13"/>
  <c r="EQ60" i="13"/>
  <c r="CE60" i="13"/>
  <c r="S60" i="13"/>
  <c r="OR59" i="13"/>
  <c r="MF59" i="13"/>
  <c r="JT59" i="13"/>
  <c r="HH59" i="13"/>
  <c r="EV59" i="13"/>
  <c r="CJ59" i="13"/>
  <c r="X59" i="13"/>
  <c r="OW58" i="13"/>
  <c r="MK58" i="13"/>
  <c r="JY58" i="13"/>
  <c r="HM58" i="13"/>
  <c r="FA58" i="13"/>
  <c r="CO58" i="13"/>
  <c r="AC58" i="13"/>
  <c r="PB57" i="13"/>
  <c r="MP57" i="13"/>
  <c r="KD57" i="13"/>
  <c r="HR57" i="13"/>
  <c r="FF57" i="13"/>
  <c r="CT57" i="13"/>
  <c r="AH57" i="13"/>
  <c r="PG56" i="13"/>
  <c r="FK70" i="13"/>
  <c r="DX68" i="13"/>
  <c r="BQ67" i="13"/>
  <c r="J66" i="13"/>
  <c r="ON64" i="13"/>
  <c r="T64" i="13"/>
  <c r="MC63" i="13"/>
  <c r="HE63" i="13"/>
  <c r="DN63" i="13"/>
  <c r="AG63" i="13"/>
  <c r="OK62" i="13"/>
  <c r="LC62" i="13"/>
  <c r="HV62" i="13"/>
  <c r="EO62" i="13"/>
  <c r="BG62" i="13"/>
  <c r="PK61" i="13"/>
  <c r="MD61" i="13"/>
  <c r="IV61" i="13"/>
  <c r="FY61" i="13"/>
  <c r="DM61" i="13"/>
  <c r="BA61" i="13"/>
  <c r="PZ60" i="13"/>
  <c r="NN60" i="13"/>
  <c r="LB60" i="13"/>
  <c r="IP60" i="13"/>
  <c r="GD60" i="13"/>
  <c r="DR60" i="13"/>
  <c r="BF60" i="13"/>
  <c r="QE59" i="13"/>
  <c r="NS59" i="13"/>
  <c r="LG59" i="13"/>
  <c r="IU59" i="13"/>
  <c r="GI59" i="13"/>
  <c r="DW59" i="13"/>
  <c r="BK59" i="13"/>
  <c r="QJ58" i="13"/>
  <c r="NX58" i="13"/>
  <c r="LL58" i="13"/>
  <c r="IZ58" i="13"/>
  <c r="GN58" i="13"/>
  <c r="EB58" i="13"/>
  <c r="BP58" i="13"/>
  <c r="D58" i="13"/>
  <c r="OC57" i="13"/>
  <c r="LQ57" i="13"/>
  <c r="JE57" i="13"/>
  <c r="GS57" i="13"/>
  <c r="EG57" i="13"/>
  <c r="BU57" i="13"/>
  <c r="I57" i="13"/>
  <c r="W75" i="13"/>
  <c r="HL69" i="13"/>
  <c r="NQ67" i="13"/>
  <c r="LJ66" i="13"/>
  <c r="JC65" i="13"/>
  <c r="GV64" i="13"/>
  <c r="PC63" i="13"/>
  <c r="KE63" i="13"/>
  <c r="FO63" i="13"/>
  <c r="CG63" i="13"/>
  <c r="QK62" i="13"/>
  <c r="ND62" i="13"/>
  <c r="JV62" i="13"/>
  <c r="GO62" i="13"/>
  <c r="DH62" i="13"/>
  <c r="Z62" i="13"/>
  <c r="OD61" i="13"/>
  <c r="KW61" i="13"/>
  <c r="HO61" i="13"/>
  <c r="EZ61" i="13"/>
  <c r="CN61" i="13"/>
  <c r="AB61" i="13"/>
  <c r="PA60" i="13"/>
  <c r="MO60" i="13"/>
  <c r="KC60" i="13"/>
  <c r="HQ60" i="13"/>
  <c r="FE60" i="13"/>
  <c r="CS60" i="13"/>
  <c r="AG60" i="13"/>
  <c r="PF59" i="13"/>
  <c r="MT59" i="13"/>
  <c r="KH59" i="13"/>
  <c r="HV59" i="13"/>
  <c r="FJ59" i="13"/>
  <c r="CX59" i="13"/>
  <c r="AL59" i="13"/>
  <c r="PK58" i="13"/>
  <c r="MY58" i="13"/>
  <c r="KM58" i="13"/>
  <c r="IA58" i="13"/>
  <c r="FO58" i="13"/>
  <c r="DC58" i="13"/>
  <c r="AQ58" i="13"/>
  <c r="PP57" i="13"/>
  <c r="ND57" i="13"/>
  <c r="KR57" i="13"/>
  <c r="IF57" i="13"/>
  <c r="FT57" i="13"/>
  <c r="DH57" i="13"/>
  <c r="AV57" i="13"/>
  <c r="PU56" i="13"/>
  <c r="NI56" i="13"/>
  <c r="IM70" i="13"/>
  <c r="FL68" i="13"/>
  <c r="DE67" i="13"/>
  <c r="AX66" i="13"/>
  <c r="QB64" i="13"/>
  <c r="AO64" i="13"/>
  <c r="ML63" i="13"/>
  <c r="HN63" i="13"/>
  <c r="DU63" i="13"/>
  <c r="AN63" i="13"/>
  <c r="OR62" i="13"/>
  <c r="LJ62" i="13"/>
  <c r="IC62" i="13"/>
  <c r="EV62" i="13"/>
  <c r="BN62" i="13"/>
  <c r="PR61" i="13"/>
  <c r="MK61" i="13"/>
  <c r="JC61" i="13"/>
  <c r="GD61" i="13"/>
  <c r="DR61" i="13"/>
  <c r="PS69" i="13"/>
  <c r="AI68" i="13"/>
  <c r="PM66" i="13"/>
  <c r="NF65" i="13"/>
  <c r="KY64" i="13"/>
  <c r="QB63" i="13"/>
  <c r="JH63" i="13"/>
  <c r="CG77" i="13"/>
  <c r="NE73" i="13"/>
  <c r="KM70" i="13"/>
  <c r="OZ69" i="13"/>
  <c r="CB69" i="13"/>
  <c r="GL68" i="13"/>
  <c r="Z68" i="13"/>
  <c r="KY67" i="13"/>
  <c r="EE67" i="13"/>
  <c r="PD66" i="13"/>
  <c r="IR66" i="13"/>
  <c r="BX66" i="13"/>
  <c r="MW65" i="13"/>
  <c r="GK65" i="13"/>
  <c r="Q65" i="13"/>
  <c r="LN64" i="13"/>
  <c r="GP64" i="13"/>
  <c r="BR64" i="13"/>
  <c r="GO77" i="13"/>
  <c r="KF74" i="13"/>
  <c r="FR72" i="13"/>
  <c r="HZ70" i="13"/>
  <c r="PO69" i="13"/>
  <c r="IU69" i="13"/>
  <c r="CQ69" i="13"/>
  <c r="NH68" i="13"/>
  <c r="GS68" i="13"/>
  <c r="DQ68" i="13"/>
  <c r="AG68" i="13"/>
  <c r="OH67" i="13"/>
  <c r="LF67" i="13"/>
  <c r="HV67" i="13"/>
  <c r="EL67" i="13"/>
  <c r="BJ67" i="13"/>
  <c r="PK66" i="13"/>
  <c r="MA66" i="13"/>
  <c r="IY66" i="13"/>
  <c r="FO66" i="13"/>
  <c r="CE66" i="13"/>
  <c r="C66" i="13"/>
  <c r="ND65" i="13"/>
  <c r="JT65" i="13"/>
  <c r="GR65" i="13"/>
  <c r="DH65" i="13"/>
  <c r="X65" i="13"/>
  <c r="OG64" i="13"/>
  <c r="KW64" i="13"/>
  <c r="HM64" i="13"/>
  <c r="EK64" i="13"/>
  <c r="BA64" i="13"/>
  <c r="PB63" i="13"/>
  <c r="LZ63" i="13"/>
  <c r="IP63" i="13"/>
  <c r="FF63" i="13"/>
  <c r="CD63" i="13"/>
  <c r="QE62" i="13"/>
  <c r="MU62" i="13"/>
  <c r="JS62" i="13"/>
  <c r="GI62" i="13"/>
  <c r="CY62" i="13"/>
  <c r="W62" i="13"/>
  <c r="NX61" i="13"/>
  <c r="KN61" i="13"/>
  <c r="HL61" i="13"/>
  <c r="AK77" i="13"/>
  <c r="CA75" i="13"/>
  <c r="MG73" i="13"/>
  <c r="CP72" i="13"/>
  <c r="KH70" i="13"/>
  <c r="ED70" i="13"/>
  <c r="F70" i="13"/>
  <c r="LS69" i="13"/>
  <c r="GU69" i="13"/>
  <c r="BW69" i="13"/>
  <c r="OJ68" i="13"/>
  <c r="JL68" i="13"/>
  <c r="FS68" i="13"/>
  <c r="DG68" i="13"/>
  <c r="AU68" i="13"/>
  <c r="PT67" i="13"/>
  <c r="NH67" i="13"/>
  <c r="KV67" i="13"/>
  <c r="IJ67" i="13"/>
  <c r="FX67" i="13"/>
  <c r="DL67" i="13"/>
  <c r="AZ67" i="13"/>
  <c r="PY66" i="13"/>
  <c r="NM66" i="13"/>
  <c r="LA66" i="13"/>
  <c r="IO66" i="13"/>
  <c r="GC66" i="13"/>
  <c r="DQ66" i="13"/>
  <c r="BE66" i="13"/>
  <c r="QD65" i="13"/>
  <c r="NR65" i="13"/>
  <c r="LF65" i="13"/>
  <c r="IT65" i="13"/>
  <c r="GH65" i="13"/>
  <c r="DV65" i="13"/>
  <c r="BJ65" i="13"/>
  <c r="QI64" i="13"/>
  <c r="NW64" i="13"/>
  <c r="LK64" i="13"/>
  <c r="IY64" i="13"/>
  <c r="GM64" i="13"/>
  <c r="EA64" i="13"/>
  <c r="BO64" i="13"/>
  <c r="C64" i="13"/>
  <c r="OB63" i="13"/>
  <c r="LP63" i="13"/>
  <c r="JD63" i="13"/>
  <c r="GR63" i="13"/>
  <c r="HW70" i="13"/>
  <c r="FD68" i="13"/>
  <c r="CW67" i="13"/>
  <c r="AP66" i="13"/>
  <c r="PT64" i="13"/>
  <c r="AJ64" i="13"/>
  <c r="MK63" i="13"/>
  <c r="HM63" i="13"/>
  <c r="DT63" i="13"/>
  <c r="AL63" i="13"/>
  <c r="OP62" i="13"/>
  <c r="LI62" i="13"/>
  <c r="IA62" i="13"/>
  <c r="ET62" i="13"/>
  <c r="BM62" i="13"/>
  <c r="PP61" i="13"/>
  <c r="MI61" i="13"/>
  <c r="JB61" i="13"/>
  <c r="GC61" i="13"/>
  <c r="DQ61" i="13"/>
  <c r="BE61" i="13"/>
  <c r="QD60" i="13"/>
  <c r="NR60" i="13"/>
  <c r="LF60" i="13"/>
  <c r="IT60" i="13"/>
  <c r="GH60" i="13"/>
  <c r="DV60" i="13"/>
  <c r="BJ60" i="13"/>
  <c r="QI59" i="13"/>
  <c r="NW59" i="13"/>
  <c r="LK59" i="13"/>
  <c r="IY59" i="13"/>
  <c r="GM59" i="13"/>
  <c r="EA59" i="13"/>
  <c r="BO59" i="13"/>
  <c r="C59" i="13"/>
  <c r="OB58" i="13"/>
  <c r="LP58" i="13"/>
  <c r="JD58" i="13"/>
  <c r="GR58" i="13"/>
  <c r="EF58" i="13"/>
  <c r="BT58" i="13"/>
  <c r="H58" i="13"/>
  <c r="OG57" i="13"/>
  <c r="LU57" i="13"/>
  <c r="JI57" i="13"/>
  <c r="GW57" i="13"/>
  <c r="EK57" i="13"/>
  <c r="BY57" i="13"/>
  <c r="M57" i="13"/>
  <c r="OL56" i="13"/>
  <c r="LZ56" i="13"/>
  <c r="JN56" i="13"/>
  <c r="HB56" i="13"/>
  <c r="EP56" i="13"/>
  <c r="CD56" i="13"/>
  <c r="R56" i="13"/>
  <c r="OQ55" i="13"/>
  <c r="ME55" i="13"/>
  <c r="HG70" i="13"/>
  <c r="EV68" i="13"/>
  <c r="CO67" i="13"/>
  <c r="AH66" i="13"/>
  <c r="PL64" i="13"/>
  <c r="AG64" i="13"/>
  <c r="MI63" i="13"/>
  <c r="HK63" i="13"/>
  <c r="DS63" i="13"/>
  <c r="AK63" i="13"/>
  <c r="OO62" i="13"/>
  <c r="LH62" i="13"/>
  <c r="HZ62" i="13"/>
  <c r="ES62" i="13"/>
  <c r="BL62" i="13"/>
  <c r="PO61" i="13"/>
  <c r="MH61" i="13"/>
  <c r="JA61" i="13"/>
  <c r="GB61" i="13"/>
  <c r="DP61" i="13"/>
  <c r="BD61" i="13"/>
  <c r="QC60" i="13"/>
  <c r="NQ60" i="13"/>
  <c r="LE60" i="13"/>
  <c r="IS60" i="13"/>
  <c r="GG60" i="13"/>
  <c r="DU60" i="13"/>
  <c r="BI60" i="13"/>
  <c r="QH59" i="13"/>
  <c r="NV59" i="13"/>
  <c r="LJ59" i="13"/>
  <c r="IX59" i="13"/>
  <c r="GL59" i="13"/>
  <c r="DZ59" i="13"/>
  <c r="BN59" i="13"/>
  <c r="B59" i="13"/>
  <c r="OA58" i="13"/>
  <c r="LO58" i="13"/>
  <c r="JC58" i="13"/>
  <c r="GQ58" i="13"/>
  <c r="EE58" i="13"/>
  <c r="BS58" i="13"/>
  <c r="G58" i="13"/>
  <c r="OF57" i="13"/>
  <c r="LT57" i="13"/>
  <c r="JH57" i="13"/>
  <c r="GV57" i="13"/>
  <c r="HG75" i="13"/>
  <c r="JH69" i="13"/>
  <c r="OO67" i="13"/>
  <c r="MH66" i="13"/>
  <c r="KA65" i="13"/>
  <c r="HT64" i="13"/>
  <c r="PI63" i="13"/>
  <c r="KK63" i="13"/>
  <c r="FR63" i="13"/>
  <c r="CK63" i="13"/>
  <c r="D63" i="13"/>
  <c r="NG62" i="13"/>
  <c r="JZ62" i="13"/>
  <c r="GS62" i="13"/>
  <c r="DK62" i="13"/>
  <c r="AD62" i="13"/>
  <c r="OH61" i="13"/>
  <c r="KZ61" i="13"/>
  <c r="HS61" i="13"/>
  <c r="FC61" i="13"/>
  <c r="CQ61" i="13"/>
  <c r="AE61" i="13"/>
  <c r="PD60" i="13"/>
  <c r="MR60" i="13"/>
  <c r="KF60" i="13"/>
  <c r="HT60" i="13"/>
  <c r="FH60" i="13"/>
  <c r="CV60" i="13"/>
  <c r="AJ60" i="13"/>
  <c r="PI59" i="13"/>
  <c r="MW59" i="13"/>
  <c r="KK59" i="13"/>
  <c r="HY59" i="13"/>
  <c r="FM59" i="13"/>
  <c r="DA59" i="13"/>
  <c r="AO59" i="13"/>
  <c r="PN58" i="13"/>
  <c r="NB58" i="13"/>
  <c r="KP58" i="13"/>
  <c r="ID58" i="13"/>
  <c r="FR58" i="13"/>
  <c r="DF58" i="13"/>
  <c r="AT58" i="13"/>
  <c r="PS57" i="13"/>
  <c r="NG57" i="13"/>
  <c r="KU57" i="13"/>
  <c r="II57" i="13"/>
  <c r="FW57" i="13"/>
  <c r="DK57" i="13"/>
  <c r="AY57" i="13"/>
  <c r="PX56" i="13"/>
  <c r="NL56" i="13"/>
  <c r="NJ71" i="13"/>
  <c r="LI68" i="13"/>
  <c r="GW67" i="13"/>
  <c r="EP66" i="13"/>
  <c r="CI65" i="13"/>
  <c r="CK64" i="13"/>
  <c r="NJ63" i="13"/>
  <c r="IL63" i="13"/>
  <c r="EK63" i="13"/>
  <c r="BD63" i="13"/>
  <c r="PH62" i="13"/>
  <c r="LZ62" i="13"/>
  <c r="IS62" i="13"/>
  <c r="FL62" i="13"/>
  <c r="CD62" i="13"/>
  <c r="QH61" i="13"/>
  <c r="NA61" i="13"/>
  <c r="JS61" i="13"/>
  <c r="GP61" i="13"/>
  <c r="ED61" i="13"/>
  <c r="BR61" i="13"/>
  <c r="F61" i="13"/>
  <c r="OE60" i="13"/>
  <c r="LS60" i="13"/>
  <c r="JG60" i="13"/>
  <c r="GU60" i="13"/>
  <c r="EI60" i="13"/>
  <c r="BW60" i="13"/>
  <c r="K60" i="13"/>
  <c r="OJ59" i="13"/>
  <c r="LX59" i="13"/>
  <c r="JL59" i="13"/>
  <c r="GZ59" i="13"/>
  <c r="EN59" i="13"/>
  <c r="CB59" i="13"/>
  <c r="P59" i="13"/>
  <c r="OO58" i="13"/>
  <c r="MC58" i="13"/>
  <c r="JQ58" i="13"/>
  <c r="HE58" i="13"/>
  <c r="ES58" i="13"/>
  <c r="CG58" i="13"/>
  <c r="U58" i="13"/>
  <c r="OT57" i="13"/>
  <c r="MH57" i="13"/>
  <c r="JV57" i="13"/>
  <c r="HJ57" i="13"/>
  <c r="EX57" i="13"/>
  <c r="CL57" i="13"/>
  <c r="Z57" i="13"/>
  <c r="HQ79" i="13"/>
  <c r="AM70" i="13"/>
  <c r="BL68" i="13"/>
  <c r="E67" i="13"/>
  <c r="OI65" i="13"/>
  <c r="MB64" i="13"/>
  <c r="QK63" i="13"/>
  <c r="LM63" i="13"/>
  <c r="GO63" i="13"/>
  <c r="DD63" i="13"/>
  <c r="V63" i="13"/>
  <c r="NZ62" i="13"/>
  <c r="KS62" i="13"/>
  <c r="HK62" i="13"/>
  <c r="ED62" i="13"/>
  <c r="AW62" i="13"/>
  <c r="OZ61" i="13"/>
  <c r="LS61" i="13"/>
  <c r="IL61" i="13"/>
  <c r="FQ61" i="13"/>
  <c r="DE61" i="13"/>
  <c r="AS61" i="13"/>
  <c r="PR60" i="13"/>
  <c r="NF60" i="13"/>
  <c r="KT60" i="13"/>
  <c r="IH60" i="13"/>
  <c r="FV60" i="13"/>
  <c r="DJ60" i="13"/>
  <c r="AX60" i="13"/>
  <c r="PW59" i="13"/>
  <c r="NK59" i="13"/>
  <c r="KY59" i="13"/>
  <c r="IM59" i="13"/>
  <c r="GA59" i="13"/>
  <c r="DO59" i="13"/>
  <c r="BC59" i="13"/>
  <c r="QB58" i="13"/>
  <c r="NP58" i="13"/>
  <c r="LD58" i="13"/>
  <c r="IR58" i="13"/>
  <c r="GF58" i="13"/>
  <c r="DT58" i="13"/>
  <c r="BH58" i="13"/>
  <c r="QG57" i="13"/>
  <c r="NU57" i="13"/>
  <c r="LI57" i="13"/>
  <c r="IW57" i="13"/>
  <c r="GK57" i="13"/>
  <c r="DY57" i="13"/>
  <c r="BM57" i="13"/>
  <c r="A57" i="13"/>
  <c r="PA73" i="13"/>
  <c r="CN69" i="13"/>
  <c r="KU69" i="13"/>
  <c r="PH67" i="13"/>
  <c r="NA66" i="13"/>
  <c r="KT65" i="13"/>
  <c r="IM64" i="13"/>
  <c r="PD63" i="13"/>
  <c r="IR63" i="13"/>
  <c r="HM76" i="13"/>
  <c r="FU73" i="13"/>
  <c r="JG70" i="13"/>
  <c r="ND69" i="13"/>
  <c r="AF69" i="13"/>
  <c r="FV68" i="13"/>
  <c r="B68" i="13"/>
  <c r="KA67" i="13"/>
  <c r="DO67" i="13"/>
  <c r="OF66" i="13"/>
  <c r="HT66" i="13"/>
  <c r="BH66" i="13"/>
  <c r="LY65" i="13"/>
  <c r="FM65" i="13"/>
  <c r="A65" i="13"/>
  <c r="KP64" i="13"/>
  <c r="FR64" i="13"/>
  <c r="AT64" i="13"/>
  <c r="KJ76" i="13"/>
  <c r="CV74" i="13"/>
  <c r="OH71" i="13"/>
  <c r="GD70" i="13"/>
  <c r="OY69" i="13"/>
  <c r="IE69" i="13"/>
  <c r="CA69" i="13"/>
  <c r="MR68" i="13"/>
  <c r="GK68" i="13"/>
  <c r="DI68" i="13"/>
  <c r="Y68" i="13"/>
  <c r="NZ67" i="13"/>
  <c r="KX67" i="13"/>
  <c r="HN67" i="13"/>
  <c r="ED67" i="13"/>
  <c r="BB67" i="13"/>
  <c r="PC66" i="13"/>
  <c r="LS66" i="13"/>
  <c r="IQ66" i="13"/>
  <c r="FG66" i="13"/>
  <c r="BW66" i="13"/>
  <c r="QF65" i="13"/>
  <c r="MV65" i="13"/>
  <c r="JL65" i="13"/>
  <c r="GJ65" i="13"/>
  <c r="CZ65" i="13"/>
  <c r="P65" i="13"/>
  <c r="NY64" i="13"/>
  <c r="KO64" i="13"/>
  <c r="HE64" i="13"/>
  <c r="EC64" i="13"/>
  <c r="AS64" i="13"/>
  <c r="OT63" i="13"/>
  <c r="LR63" i="13"/>
  <c r="IH63" i="13"/>
  <c r="EX63" i="13"/>
  <c r="BV63" i="13"/>
  <c r="PW62" i="13"/>
  <c r="MM62" i="13"/>
  <c r="JK62" i="13"/>
  <c r="GA62" i="13"/>
  <c r="CQ62" i="13"/>
  <c r="O62" i="13"/>
  <c r="NP61" i="13"/>
  <c r="KF61" i="13"/>
  <c r="HD61" i="13"/>
  <c r="MX76" i="13"/>
  <c r="O75" i="13"/>
  <c r="JU73" i="13"/>
  <c r="AD72" i="13"/>
  <c r="JR70" i="13"/>
  <c r="DN70" i="13"/>
  <c r="QA69" i="13"/>
  <c r="LC69" i="13"/>
  <c r="GE69" i="13"/>
  <c r="BG69" i="13"/>
  <c r="NT68" i="13"/>
  <c r="IV68" i="13"/>
  <c r="FK68" i="13"/>
  <c r="CY68" i="13"/>
  <c r="AM68" i="13"/>
  <c r="PL67" i="13"/>
  <c r="MZ67" i="13"/>
  <c r="KN67" i="13"/>
  <c r="IB67" i="13"/>
  <c r="FP67" i="13"/>
  <c r="DD67" i="13"/>
  <c r="AR67" i="13"/>
  <c r="PQ66" i="13"/>
  <c r="NE66" i="13"/>
  <c r="KS66" i="13"/>
  <c r="IG66" i="13"/>
  <c r="FU66" i="13"/>
  <c r="DI66" i="13"/>
  <c r="AW66" i="13"/>
  <c r="PV65" i="13"/>
  <c r="NJ65" i="13"/>
  <c r="KX65" i="13"/>
  <c r="IL65" i="13"/>
  <c r="FZ65" i="13"/>
  <c r="DN65" i="13"/>
  <c r="BB65" i="13"/>
  <c r="QA64" i="13"/>
  <c r="NO64" i="13"/>
  <c r="LC64" i="13"/>
  <c r="IQ64" i="13"/>
  <c r="GE64" i="13"/>
  <c r="DS64" i="13"/>
  <c r="BG64" i="13"/>
  <c r="QF63" i="13"/>
  <c r="NT63" i="13"/>
  <c r="LH63" i="13"/>
  <c r="IV63" i="13"/>
  <c r="H84" i="13"/>
  <c r="CY70" i="13"/>
  <c r="CR68" i="13"/>
  <c r="AK67" i="13"/>
  <c r="PO65" i="13"/>
  <c r="NH64" i="13"/>
  <c r="H64" i="13"/>
  <c r="LU63" i="13"/>
  <c r="GW63" i="13"/>
  <c r="DI63" i="13"/>
  <c r="AB63" i="13"/>
  <c r="OE62" i="13"/>
  <c r="KX62" i="13"/>
  <c r="HQ62" i="13"/>
  <c r="EI62" i="13"/>
  <c r="BB62" i="13"/>
  <c r="PF61" i="13"/>
  <c r="LX61" i="13"/>
  <c r="IQ61" i="13"/>
  <c r="FU61" i="13"/>
  <c r="DI61" i="13"/>
  <c r="AW61" i="13"/>
  <c r="PV60" i="13"/>
  <c r="NJ60" i="13"/>
  <c r="KX60" i="13"/>
  <c r="IL60" i="13"/>
  <c r="FZ60" i="13"/>
  <c r="DN60" i="13"/>
  <c r="BB60" i="13"/>
  <c r="QA59" i="13"/>
  <c r="NO59" i="13"/>
  <c r="LC59" i="13"/>
  <c r="IQ59" i="13"/>
  <c r="GE59" i="13"/>
  <c r="DS59" i="13"/>
  <c r="BG59" i="13"/>
  <c r="QF58" i="13"/>
  <c r="NT58" i="13"/>
  <c r="LH58" i="13"/>
  <c r="IV58" i="13"/>
  <c r="GJ58" i="13"/>
  <c r="DX58" i="13"/>
  <c r="BL58" i="13"/>
  <c r="QK57" i="13"/>
  <c r="NY57" i="13"/>
  <c r="LM57" i="13"/>
  <c r="JA57" i="13"/>
  <c r="GO57" i="13"/>
  <c r="EC57" i="13"/>
  <c r="BQ57" i="13"/>
  <c r="E57" i="13"/>
  <c r="OD56" i="13"/>
  <c r="LR56" i="13"/>
  <c r="JF56" i="13"/>
  <c r="GT56" i="13"/>
  <c r="EH56" i="13"/>
  <c r="BV56" i="13"/>
  <c r="J56" i="13"/>
  <c r="OI55" i="13"/>
  <c r="OL82" i="13"/>
  <c r="CI70" i="13"/>
  <c r="CJ68" i="13"/>
  <c r="AC67" i="13"/>
  <c r="PG65" i="13"/>
  <c r="MZ64" i="13"/>
  <c r="F64" i="13"/>
  <c r="LS63" i="13"/>
  <c r="GU63" i="13"/>
  <c r="DH63" i="13"/>
  <c r="AA63" i="13"/>
  <c r="OD62" i="13"/>
  <c r="KW62" i="13"/>
  <c r="HP62" i="13"/>
  <c r="EH62" i="13"/>
  <c r="BA62" i="13"/>
  <c r="PE61" i="13"/>
  <c r="LW61" i="13"/>
  <c r="IP61" i="13"/>
  <c r="FT61" i="13"/>
  <c r="DH61" i="13"/>
  <c r="AV61" i="13"/>
  <c r="PU60" i="13"/>
  <c r="NI60" i="13"/>
  <c r="KW60" i="13"/>
  <c r="IK60" i="13"/>
  <c r="FY60" i="13"/>
  <c r="DM60" i="13"/>
  <c r="BA60" i="13"/>
  <c r="PZ59" i="13"/>
  <c r="NN59" i="13"/>
  <c r="LB59" i="13"/>
  <c r="IP59" i="13"/>
  <c r="GD59" i="13"/>
  <c r="DR59" i="13"/>
  <c r="BF59" i="13"/>
  <c r="QE58" i="13"/>
  <c r="NS58" i="13"/>
  <c r="LG58" i="13"/>
  <c r="IU58" i="13"/>
  <c r="GI58" i="13"/>
  <c r="DW58" i="13"/>
  <c r="BK58" i="13"/>
  <c r="QJ57" i="13"/>
  <c r="NX57" i="13"/>
  <c r="LL57" i="13"/>
  <c r="IZ57" i="13"/>
  <c r="GN57" i="13"/>
  <c r="EZ74" i="13"/>
  <c r="EJ69" i="13"/>
  <c r="MC67" i="13"/>
  <c r="JV66" i="13"/>
  <c r="HO65" i="13"/>
  <c r="FH64" i="13"/>
  <c r="OS63" i="13"/>
  <c r="JU63" i="13"/>
  <c r="FH63" i="13"/>
  <c r="BZ63" i="13"/>
  <c r="QD62" i="13"/>
  <c r="MW62" i="13"/>
  <c r="JO62" i="13"/>
  <c r="GH62" i="13"/>
  <c r="DA62" i="13"/>
  <c r="S62" i="13"/>
  <c r="NW61" i="13"/>
  <c r="KP61" i="13"/>
  <c r="HH61" i="13"/>
  <c r="EU61" i="13"/>
  <c r="CI61" i="13"/>
  <c r="W61" i="13"/>
  <c r="OV60" i="13"/>
  <c r="MJ60" i="13"/>
  <c r="JX60" i="13"/>
  <c r="HL60" i="13"/>
  <c r="EZ60" i="13"/>
  <c r="CN60" i="13"/>
  <c r="AB60" i="13"/>
  <c r="PA59" i="13"/>
  <c r="MO59" i="13"/>
  <c r="KC59" i="13"/>
  <c r="HQ59" i="13"/>
  <c r="FE59" i="13"/>
  <c r="CS59" i="13"/>
  <c r="AG59" i="13"/>
  <c r="PF58" i="13"/>
  <c r="MT58" i="13"/>
  <c r="KH58" i="13"/>
  <c r="HV58" i="13"/>
  <c r="FJ58" i="13"/>
  <c r="CX58" i="13"/>
  <c r="AL58" i="13"/>
  <c r="PK57" i="13"/>
  <c r="MY57" i="13"/>
  <c r="KM57" i="13"/>
  <c r="IA57" i="13"/>
  <c r="FO57" i="13"/>
  <c r="DC57" i="13"/>
  <c r="AQ57" i="13"/>
  <c r="PP56" i="13"/>
  <c r="ND56" i="13"/>
  <c r="KY70" i="13"/>
  <c r="GR68" i="13"/>
  <c r="EK67" i="13"/>
  <c r="CD66" i="13"/>
  <c r="W65" i="13"/>
  <c r="BE64" i="13"/>
  <c r="MT63" i="13"/>
  <c r="HV63" i="13"/>
  <c r="EA63" i="13"/>
  <c r="AS63" i="13"/>
  <c r="OW62" i="13"/>
  <c r="LP62" i="13"/>
  <c r="IH62" i="13"/>
  <c r="FA62" i="13"/>
  <c r="BT62" i="13"/>
  <c r="PW61" i="13"/>
  <c r="MP61" i="13"/>
  <c r="JI61" i="13"/>
  <c r="GH61" i="13"/>
  <c r="DV61" i="13"/>
  <c r="BJ61" i="13"/>
  <c r="QI60" i="13"/>
  <c r="NW60" i="13"/>
  <c r="LK60" i="13"/>
  <c r="IY60" i="13"/>
  <c r="GM60" i="13"/>
  <c r="EA60" i="13"/>
  <c r="BO60" i="13"/>
  <c r="C60" i="13"/>
  <c r="OB59" i="13"/>
  <c r="LP59" i="13"/>
  <c r="JD59" i="13"/>
  <c r="GR59" i="13"/>
  <c r="EF59" i="13"/>
  <c r="BT59" i="13"/>
  <c r="H59" i="13"/>
  <c r="OG58" i="13"/>
  <c r="LU58" i="13"/>
  <c r="JI58" i="13"/>
  <c r="GW58" i="13"/>
  <c r="EK58" i="13"/>
  <c r="BY58" i="13"/>
  <c r="M58" i="13"/>
  <c r="OL57" i="13"/>
  <c r="LZ57" i="13"/>
  <c r="JN57" i="13"/>
  <c r="HB57" i="13"/>
  <c r="EP57" i="13"/>
  <c r="CD57" i="13"/>
  <c r="R57" i="13"/>
  <c r="GR76" i="13"/>
  <c r="MZ69" i="13"/>
  <c r="QK67" i="13"/>
  <c r="OD66" i="13"/>
  <c r="LW65" i="13"/>
  <c r="JP64" i="13"/>
  <c r="PU63" i="13"/>
  <c r="KW63" i="13"/>
  <c r="GB63" i="13"/>
  <c r="CS63" i="13"/>
  <c r="L63" i="13"/>
  <c r="NO62" i="13"/>
  <c r="KH62" i="13"/>
  <c r="HA62" i="13"/>
  <c r="DS62" i="13"/>
  <c r="AL62" i="13"/>
  <c r="OP61" i="13"/>
  <c r="LH61" i="13"/>
  <c r="IA61" i="13"/>
  <c r="FI61" i="13"/>
  <c r="CW61" i="13"/>
  <c r="AK61" i="13"/>
  <c r="PJ60" i="13"/>
  <c r="MX60" i="13"/>
  <c r="KL60" i="13"/>
  <c r="HZ60" i="13"/>
  <c r="FN60" i="13"/>
  <c r="DB60" i="13"/>
  <c r="AP60" i="13"/>
  <c r="PO59" i="13"/>
  <c r="NC59" i="13"/>
  <c r="KQ59" i="13"/>
  <c r="IE59" i="13"/>
  <c r="FS59" i="13"/>
  <c r="DG59" i="13"/>
  <c r="AU59" i="13"/>
  <c r="PT58" i="13"/>
  <c r="NH58" i="13"/>
  <c r="KV58" i="13"/>
  <c r="IJ58" i="13"/>
  <c r="FX58" i="13"/>
  <c r="DL58" i="13"/>
  <c r="AZ58" i="13"/>
  <c r="PY57" i="13"/>
  <c r="NM57" i="13"/>
  <c r="LA57" i="13"/>
  <c r="IO57" i="13"/>
  <c r="GC57" i="13"/>
  <c r="DQ57" i="13"/>
  <c r="BE57" i="13"/>
  <c r="QD56" i="13"/>
  <c r="MT72" i="13"/>
  <c r="PA68" i="13"/>
  <c r="IS67" i="13"/>
  <c r="GL66" i="13"/>
  <c r="EE65" i="13"/>
  <c r="DI64" i="13"/>
  <c r="NW63" i="13"/>
  <c r="IY63" i="13"/>
  <c r="ES63" i="13"/>
  <c r="BL63" i="13"/>
  <c r="PP62" i="13"/>
  <c r="MH62" i="13"/>
  <c r="JA62" i="13"/>
  <c r="FT62" i="13"/>
  <c r="CL62" i="13"/>
  <c r="E62" i="13"/>
  <c r="NI61" i="13"/>
  <c r="KA61" i="13"/>
  <c r="GV61" i="13"/>
  <c r="EJ61" i="13"/>
  <c r="BX61" i="13"/>
  <c r="L61" i="13"/>
  <c r="OK60" i="13"/>
  <c r="LY60" i="13"/>
  <c r="JM60" i="13"/>
  <c r="HA60" i="13"/>
  <c r="EO60" i="13"/>
  <c r="CC60" i="13"/>
  <c r="Q60" i="13"/>
  <c r="OP59" i="13"/>
  <c r="MD59" i="13"/>
  <c r="JR59" i="13"/>
  <c r="HF59" i="13"/>
  <c r="ET59" i="13"/>
  <c r="CH59" i="13"/>
  <c r="V59" i="13"/>
  <c r="OU58" i="13"/>
  <c r="MI58" i="13"/>
  <c r="JW58" i="13"/>
  <c r="HK58" i="13"/>
  <c r="EY58" i="13"/>
  <c r="CM58" i="13"/>
  <c r="AA58" i="13"/>
  <c r="OZ57" i="13"/>
  <c r="MN57" i="13"/>
  <c r="KB57" i="13"/>
  <c r="HP57" i="13"/>
  <c r="FD57" i="13"/>
  <c r="CR57" i="13"/>
  <c r="AF57" i="13"/>
  <c r="PE56" i="13"/>
  <c r="KW77" i="13"/>
  <c r="QB69" i="13"/>
  <c r="AN68" i="13"/>
  <c r="PR66" i="13"/>
  <c r="NK65" i="13"/>
  <c r="LD64" i="13"/>
  <c r="QD63" i="13"/>
  <c r="LF63" i="13"/>
  <c r="GJ63" i="13"/>
  <c r="CZ63" i="13"/>
  <c r="S63" i="13"/>
  <c r="NV62" i="13"/>
  <c r="KO62" i="13"/>
  <c r="HH62" i="13"/>
  <c r="DZ62" i="13"/>
  <c r="AS62" i="13"/>
  <c r="OW61" i="13"/>
  <c r="LO61" i="13"/>
  <c r="IH61" i="13"/>
  <c r="FN61" i="13"/>
  <c r="DB61" i="13"/>
  <c r="AP61" i="13"/>
  <c r="PO60" i="13"/>
  <c r="NC60" i="13"/>
  <c r="KQ60" i="13"/>
  <c r="IE60" i="13"/>
  <c r="FS60" i="13"/>
  <c r="DG60" i="13"/>
  <c r="AU60" i="13"/>
  <c r="PT59" i="13"/>
  <c r="NH59" i="13"/>
  <c r="KV59" i="13"/>
  <c r="IJ59" i="13"/>
  <c r="FX59" i="13"/>
  <c r="DL59" i="13"/>
  <c r="AZ59" i="13"/>
  <c r="PY58" i="13"/>
  <c r="NM58" i="13"/>
  <c r="LA58" i="13"/>
  <c r="IO58" i="13"/>
  <c r="GC58" i="13"/>
  <c r="DQ58" i="13"/>
  <c r="BE58" i="13"/>
  <c r="QD57" i="13"/>
  <c r="NR57" i="13"/>
  <c r="LF57" i="13"/>
  <c r="IT57" i="13"/>
  <c r="GH57" i="13"/>
  <c r="DV57" i="13"/>
  <c r="BJ57" i="13"/>
  <c r="QI56" i="13"/>
  <c r="NW56" i="13"/>
  <c r="LK56" i="13"/>
  <c r="IY56" i="13"/>
  <c r="GM56" i="13"/>
  <c r="EA56" i="13"/>
  <c r="BO56" i="13"/>
  <c r="C56" i="13"/>
  <c r="OB55" i="13"/>
  <c r="LP55" i="13"/>
  <c r="JD55" i="13"/>
  <c r="GR55" i="13"/>
  <c r="EF55" i="13"/>
  <c r="BT55" i="13"/>
  <c r="G70" i="13"/>
  <c r="DA63" i="13"/>
  <c r="LP61" i="13"/>
  <c r="IF60" i="13"/>
  <c r="FY59" i="13"/>
  <c r="DR58" i="13"/>
  <c r="DG57" i="13"/>
  <c r="MZ56" i="13"/>
  <c r="JQ56" i="13"/>
  <c r="GI56" i="13"/>
  <c r="DA56" i="13"/>
  <c r="U56" i="13"/>
  <c r="NX55" i="13"/>
  <c r="KV55" i="13"/>
  <c r="IA55" i="13"/>
  <c r="FF55" i="13"/>
  <c r="CK55" i="13"/>
  <c r="P55" i="13"/>
  <c r="OO54" i="13"/>
  <c r="MC54" i="13"/>
  <c r="JQ54" i="13"/>
  <c r="HE54" i="13"/>
  <c r="ES54" i="13"/>
  <c r="CG54" i="13"/>
  <c r="U54" i="13"/>
  <c r="OT53" i="13"/>
  <c r="MH53" i="13"/>
  <c r="JV53" i="13"/>
  <c r="HJ53" i="13"/>
  <c r="EX53" i="13"/>
  <c r="CL53" i="13"/>
  <c r="Z53" i="13"/>
  <c r="OY52" i="13"/>
  <c r="MM52" i="13"/>
  <c r="KA52" i="13"/>
  <c r="HO52" i="13"/>
  <c r="FC52" i="13"/>
  <c r="CQ52" i="13"/>
  <c r="AE52" i="13"/>
  <c r="PD51" i="13"/>
  <c r="MR51" i="13"/>
  <c r="KF51" i="13"/>
  <c r="HT51" i="13"/>
  <c r="FH51" i="13"/>
  <c r="CV51" i="13"/>
  <c r="AJ51" i="13"/>
  <c r="PI50" i="13"/>
  <c r="MW50" i="13"/>
  <c r="KK50" i="13"/>
  <c r="HY50" i="13"/>
  <c r="FW69" i="13"/>
  <c r="PV72" i="13"/>
  <c r="NP66" i="13"/>
  <c r="AD64" i="13"/>
  <c r="LL68" i="13"/>
  <c r="AL67" i="13"/>
  <c r="JD65" i="13"/>
  <c r="AC64" i="13"/>
  <c r="IU62" i="13"/>
  <c r="ON74" i="13"/>
  <c r="AQ69" i="13"/>
  <c r="KF67" i="13"/>
  <c r="HY66" i="13"/>
  <c r="FR65" i="13"/>
  <c r="DK64" i="13"/>
  <c r="AF68" i="13"/>
  <c r="Q63" i="13"/>
  <c r="IF61" i="13"/>
  <c r="FR60" i="13"/>
  <c r="DK59" i="13"/>
  <c r="BD58" i="13"/>
  <c r="QH56" i="13"/>
  <c r="OA55" i="13"/>
  <c r="LC63" i="13"/>
  <c r="AP62" i="13"/>
  <c r="NA60" i="13"/>
  <c r="KT59" i="13"/>
  <c r="IM58" i="13"/>
  <c r="GF57" i="13"/>
  <c r="JE63" i="13"/>
  <c r="I62" i="13"/>
  <c r="MB60" i="13"/>
  <c r="JU59" i="13"/>
  <c r="HN58" i="13"/>
  <c r="FG57" i="13"/>
  <c r="R66" i="13"/>
  <c r="LE62" i="13"/>
  <c r="DN61" i="13"/>
  <c r="BG60" i="13"/>
  <c r="QK58" i="13"/>
  <c r="OD57" i="13"/>
  <c r="IB69" i="13"/>
  <c r="CH63" i="13"/>
  <c r="KX61" i="13"/>
  <c r="HR60" i="13"/>
  <c r="FK59" i="13"/>
  <c r="DD58" i="13"/>
  <c r="AW57" i="13"/>
  <c r="GQ65" i="13"/>
  <c r="FD63" i="13"/>
  <c r="JL62" i="13"/>
  <c r="NS61" i="13"/>
  <c r="CF61" i="13"/>
  <c r="JU60" i="13"/>
  <c r="Y60" i="13"/>
  <c r="HN59" i="13"/>
  <c r="PC58" i="13"/>
  <c r="FG58" i="13"/>
  <c r="MV57" i="13"/>
  <c r="CZ57" i="13"/>
  <c r="DO70" i="13"/>
  <c r="NP64" i="13"/>
  <c r="DK63" i="13"/>
  <c r="HR62" i="13"/>
  <c r="LZ61" i="13"/>
  <c r="CD61" i="13"/>
  <c r="OQ60" i="13"/>
  <c r="JS60" i="13"/>
  <c r="EU60" i="13"/>
  <c r="W60" i="13"/>
  <c r="MJ59" i="13"/>
  <c r="HL59" i="13"/>
  <c r="CN59" i="13"/>
  <c r="PA58" i="13"/>
  <c r="KC58" i="13"/>
  <c r="FE58" i="13"/>
  <c r="AG58" i="13"/>
  <c r="MT57" i="13"/>
  <c r="HV57" i="13"/>
  <c r="CX57" i="13"/>
  <c r="PK56" i="13"/>
  <c r="KM56" i="13"/>
  <c r="FO56" i="13"/>
  <c r="AQ56" i="13"/>
  <c r="ND55" i="13"/>
  <c r="IF55" i="13"/>
  <c r="DH55" i="13"/>
  <c r="NS65" i="13"/>
  <c r="DC61" i="13"/>
  <c r="PZ58" i="13"/>
  <c r="O57" i="13"/>
  <c r="IK56" i="13"/>
  <c r="BU56" i="13"/>
  <c r="MR55" i="13"/>
  <c r="GY55" i="13"/>
  <c r="BI55" i="13"/>
  <c r="OW54" i="13"/>
  <c r="LM54" i="13"/>
  <c r="IC54" i="13"/>
  <c r="FA54" i="13"/>
  <c r="BQ54" i="13"/>
  <c r="PR53" i="13"/>
  <c r="MP53" i="13"/>
  <c r="JF53" i="13"/>
  <c r="FV53" i="13"/>
  <c r="CT53" i="13"/>
  <c r="J53" i="13"/>
  <c r="NK52" i="13"/>
  <c r="KI52" i="13"/>
  <c r="GY52" i="13"/>
  <c r="DO52" i="13"/>
  <c r="AM52" i="13"/>
  <c r="ON51" i="13"/>
  <c r="LD51" i="13"/>
  <c r="IB51" i="13"/>
  <c r="ER51" i="13"/>
  <c r="BH51" i="13"/>
  <c r="PQ50" i="13"/>
  <c r="MG50" i="13"/>
  <c r="IW50" i="13"/>
  <c r="GC50" i="13"/>
  <c r="DQ50" i="13"/>
  <c r="BE50" i="13"/>
  <c r="QD49" i="13"/>
  <c r="NR49" i="13"/>
  <c r="LF49" i="13"/>
  <c r="IT49" i="13"/>
  <c r="GH49" i="13"/>
  <c r="DV49" i="13"/>
  <c r="BJ49" i="13"/>
  <c r="QI48" i="13"/>
  <c r="NW48" i="13"/>
  <c r="LK48" i="13"/>
  <c r="AC76" i="13"/>
  <c r="FY63" i="13"/>
  <c r="OM61" i="13"/>
  <c r="KJ60" i="13"/>
  <c r="IC59" i="13"/>
  <c r="FV58" i="13"/>
  <c r="EJ57" i="13"/>
  <c r="NM56" i="13"/>
  <c r="JZ56" i="13"/>
  <c r="GR56" i="13"/>
  <c r="DL56" i="13"/>
  <c r="AD56" i="13"/>
  <c r="OG55" i="13"/>
  <c r="LD55" i="13"/>
  <c r="II55" i="13"/>
  <c r="FN55" i="13"/>
  <c r="CS55" i="13"/>
  <c r="W55" i="13"/>
  <c r="OV54" i="13"/>
  <c r="MJ54" i="13"/>
  <c r="JX54" i="13"/>
  <c r="HL54" i="13"/>
  <c r="EZ54" i="13"/>
  <c r="CN54" i="13"/>
  <c r="AB54" i="13"/>
  <c r="PA53" i="13"/>
  <c r="MO53" i="13"/>
  <c r="KC53" i="13"/>
  <c r="HQ53" i="13"/>
  <c r="FE53" i="13"/>
  <c r="CS53" i="13"/>
  <c r="AG53" i="13"/>
  <c r="PF52" i="13"/>
  <c r="MT52" i="13"/>
  <c r="KH52" i="13"/>
  <c r="HV52" i="13"/>
  <c r="FJ52" i="13"/>
  <c r="CX52" i="13"/>
  <c r="AL52" i="13"/>
  <c r="PK51" i="13"/>
  <c r="MY51" i="13"/>
  <c r="KM51" i="13"/>
  <c r="IA51" i="13"/>
  <c r="FO51" i="13"/>
  <c r="DC51" i="13"/>
  <c r="AQ51" i="13"/>
  <c r="PP50" i="13"/>
  <c r="ND50" i="13"/>
  <c r="KR50" i="13"/>
  <c r="IF50" i="13"/>
  <c r="FT50" i="13"/>
  <c r="DH50" i="13"/>
  <c r="AV50" i="13"/>
  <c r="PU49" i="13"/>
  <c r="NI49" i="13"/>
  <c r="KW49" i="13"/>
  <c r="IK49" i="13"/>
  <c r="FY49" i="13"/>
  <c r="DM49" i="13"/>
  <c r="BA49" i="13"/>
  <c r="PZ48" i="13"/>
  <c r="NN48" i="13"/>
  <c r="LB48" i="13"/>
  <c r="IP48" i="13"/>
  <c r="KC63" i="13"/>
  <c r="Y62" i="13"/>
  <c r="MN60" i="13"/>
  <c r="KG59" i="13"/>
  <c r="HZ58" i="13"/>
  <c r="FS57" i="13"/>
  <c r="OA56" i="13"/>
  <c r="KI56" i="13"/>
  <c r="HA56" i="13"/>
  <c r="DU56" i="13"/>
  <c r="AM56" i="13"/>
  <c r="OP55" i="13"/>
  <c r="LL55" i="13"/>
  <c r="IQ55" i="13"/>
  <c r="FV55" i="13"/>
  <c r="DA55" i="13"/>
  <c r="AE55" i="13"/>
  <c r="PC54" i="13"/>
  <c r="MQ54" i="13"/>
  <c r="KE54" i="13"/>
  <c r="HS54" i="13"/>
  <c r="FG54" i="13"/>
  <c r="CU54" i="13"/>
  <c r="AI54" i="13"/>
  <c r="PH53" i="13"/>
  <c r="MV53" i="13"/>
  <c r="KJ53" i="13"/>
  <c r="HX53" i="13"/>
  <c r="FL53" i="13"/>
  <c r="CZ53" i="13"/>
  <c r="AN53" i="13"/>
  <c r="PM52" i="13"/>
  <c r="NA52" i="13"/>
  <c r="KO52" i="13"/>
  <c r="IC52" i="13"/>
  <c r="FQ52" i="13"/>
  <c r="DE52" i="13"/>
  <c r="AS52" i="13"/>
  <c r="PR51" i="13"/>
  <c r="NF51" i="13"/>
  <c r="KT51" i="13"/>
  <c r="IH51" i="13"/>
  <c r="FV51" i="13"/>
  <c r="DJ51" i="13"/>
  <c r="AX51" i="13"/>
  <c r="PW50" i="13"/>
  <c r="NK50" i="13"/>
  <c r="KY50" i="13"/>
  <c r="IM50" i="13"/>
  <c r="GA50" i="13"/>
  <c r="DO50" i="13"/>
  <c r="BC50" i="13"/>
  <c r="QB49" i="13"/>
  <c r="NP49" i="13"/>
  <c r="LD49" i="13"/>
  <c r="IR49" i="13"/>
  <c r="GF49" i="13"/>
  <c r="DT49" i="13"/>
  <c r="BH49" i="13"/>
  <c r="QG48" i="13"/>
  <c r="NU48" i="13"/>
  <c r="LI48" i="13"/>
  <c r="IW48" i="13"/>
  <c r="MO73" i="13"/>
  <c r="FB63" i="13"/>
  <c r="NR61" i="13"/>
  <c r="JT60" i="13"/>
  <c r="HM59" i="13"/>
  <c r="FF58" i="13"/>
  <c r="EB57" i="13"/>
  <c r="NJ56" i="13"/>
  <c r="JX56" i="13"/>
  <c r="GP56" i="13"/>
  <c r="DH56" i="13"/>
  <c r="AB56" i="13"/>
  <c r="OE55" i="13"/>
  <c r="LB55" i="13"/>
  <c r="IG55" i="13"/>
  <c r="FK55" i="13"/>
  <c r="CP55" i="13"/>
  <c r="U55" i="13"/>
  <c r="OT54" i="13"/>
  <c r="MH54" i="13"/>
  <c r="JV54" i="13"/>
  <c r="HJ54" i="13"/>
  <c r="EX54" i="13"/>
  <c r="CL54" i="13"/>
  <c r="Z54" i="13"/>
  <c r="OY53" i="13"/>
  <c r="MM53" i="13"/>
  <c r="KA53" i="13"/>
  <c r="HO53" i="13"/>
  <c r="FC53" i="13"/>
  <c r="CQ53" i="13"/>
  <c r="AE53" i="13"/>
  <c r="PD52" i="13"/>
  <c r="MR52" i="13"/>
  <c r="KF52" i="13"/>
  <c r="HT52" i="13"/>
  <c r="FH52" i="13"/>
  <c r="CV52" i="13"/>
  <c r="AJ52" i="13"/>
  <c r="PI51" i="13"/>
  <c r="MW51" i="13"/>
  <c r="KK51" i="13"/>
  <c r="HY51" i="13"/>
  <c r="FM51" i="13"/>
  <c r="DA51" i="13"/>
  <c r="AO51" i="13"/>
  <c r="PN50" i="13"/>
  <c r="NB50" i="13"/>
  <c r="KP50" i="13"/>
  <c r="ID50" i="13"/>
  <c r="FR50" i="13"/>
  <c r="NU63" i="13"/>
  <c r="CK62" i="13"/>
  <c r="OJ60" i="13"/>
  <c r="MC59" i="13"/>
  <c r="JV58" i="13"/>
  <c r="HO57" i="13"/>
  <c r="ON56" i="13"/>
  <c r="KQ56" i="13"/>
  <c r="HI56" i="13"/>
  <c r="EC56" i="13"/>
  <c r="AU56" i="13"/>
  <c r="OX55" i="13"/>
  <c r="LS55" i="13"/>
  <c r="IX55" i="13"/>
  <c r="GC55" i="13"/>
  <c r="DG55" i="13"/>
  <c r="AL55" i="13"/>
  <c r="PI54" i="13"/>
  <c r="MW54" i="13"/>
  <c r="KK54" i="13"/>
  <c r="HY54" i="13"/>
  <c r="FM54" i="13"/>
  <c r="DA54" i="13"/>
  <c r="AO54" i="13"/>
  <c r="PN53" i="13"/>
  <c r="NB53" i="13"/>
  <c r="KP53" i="13"/>
  <c r="ID53" i="13"/>
  <c r="FR53" i="13"/>
  <c r="DF53" i="13"/>
  <c r="AT53" i="13"/>
  <c r="PS52" i="13"/>
  <c r="NG52" i="13"/>
  <c r="KU52" i="13"/>
  <c r="II52" i="13"/>
  <c r="FW52" i="13"/>
  <c r="DK52" i="13"/>
  <c r="AY52" i="13"/>
  <c r="PX51" i="13"/>
  <c r="NL51" i="13"/>
  <c r="KZ51" i="13"/>
  <c r="IN51" i="13"/>
  <c r="GB51" i="13"/>
  <c r="DP51" i="13"/>
  <c r="BD51" i="13"/>
  <c r="QC50" i="13"/>
  <c r="NQ50" i="13"/>
  <c r="LE50" i="13"/>
  <c r="IS50" i="13"/>
  <c r="GG50" i="13"/>
  <c r="BK65" i="13"/>
  <c r="IO62" i="13"/>
  <c r="BO61" i="13"/>
  <c r="H60" i="13"/>
  <c r="OL58" i="13"/>
  <c r="ME57" i="13"/>
  <c r="QG56" i="13"/>
  <c r="LL56" i="13"/>
  <c r="ID56" i="13"/>
  <c r="EV56" i="13"/>
  <c r="BP56" i="13"/>
  <c r="PS55" i="13"/>
  <c r="MK55" i="13"/>
  <c r="JO55" i="13"/>
  <c r="GT55" i="13"/>
  <c r="DY55" i="13"/>
  <c r="BC55" i="13"/>
  <c r="PX54" i="13"/>
  <c r="NL54" i="13"/>
  <c r="KZ54" i="13"/>
  <c r="IN54" i="13"/>
  <c r="GB54" i="13"/>
  <c r="DP54" i="13"/>
  <c r="BD54" i="13"/>
  <c r="QC53" i="13"/>
  <c r="NQ53" i="13"/>
  <c r="LE53" i="13"/>
  <c r="IS53" i="13"/>
  <c r="GG53" i="13"/>
  <c r="DU53" i="13"/>
  <c r="BI53" i="13"/>
  <c r="QH52" i="13"/>
  <c r="NV52" i="13"/>
  <c r="LJ52" i="13"/>
  <c r="IX52" i="13"/>
  <c r="GL52" i="13"/>
  <c r="DZ52" i="13"/>
  <c r="BN52" i="13"/>
  <c r="B52" i="13"/>
  <c r="OA51" i="13"/>
  <c r="LO51" i="13"/>
  <c r="JC51" i="13"/>
  <c r="GQ51" i="13"/>
  <c r="EE51" i="13"/>
  <c r="BS51" i="13"/>
  <c r="G51" i="13"/>
  <c r="OF50" i="13"/>
  <c r="LT50" i="13"/>
  <c r="JH50" i="13"/>
  <c r="GV50" i="13"/>
  <c r="EJ50" i="13"/>
  <c r="BX50" i="13"/>
  <c r="L50" i="13"/>
  <c r="OK49" i="13"/>
  <c r="LY49" i="13"/>
  <c r="EE70" i="13"/>
  <c r="DL63" i="13"/>
  <c r="MA61" i="13"/>
  <c r="IN60" i="13"/>
  <c r="GG59" i="13"/>
  <c r="DZ58" i="13"/>
  <c r="DL57" i="13"/>
  <c r="NB56" i="13"/>
  <c r="JR56" i="13"/>
  <c r="GJ56" i="13"/>
  <c r="DD56" i="13"/>
  <c r="V56" i="13"/>
  <c r="NY55" i="13"/>
  <c r="KW55" i="13"/>
  <c r="IB55" i="13"/>
  <c r="FG55" i="13"/>
  <c r="CL55" i="13"/>
  <c r="Q55" i="13"/>
  <c r="OP54" i="13"/>
  <c r="MD54" i="13"/>
  <c r="JR54" i="13"/>
  <c r="HF54" i="13"/>
  <c r="ET54" i="13"/>
  <c r="CH54" i="13"/>
  <c r="V54" i="13"/>
  <c r="OU53" i="13"/>
  <c r="MI53" i="13"/>
  <c r="JW53" i="13"/>
  <c r="HK53" i="13"/>
  <c r="EY53" i="13"/>
  <c r="CM53" i="13"/>
  <c r="AA53" i="13"/>
  <c r="OZ52" i="13"/>
  <c r="MN52" i="13"/>
  <c r="KB52" i="13"/>
  <c r="HP52" i="13"/>
  <c r="FD52" i="13"/>
  <c r="CR52" i="13"/>
  <c r="AF52" i="13"/>
  <c r="PE51" i="13"/>
  <c r="MS51" i="13"/>
  <c r="KG51" i="13"/>
  <c r="HU51" i="13"/>
  <c r="FI51" i="13"/>
  <c r="CW51" i="13"/>
  <c r="AK51" i="13"/>
  <c r="PJ50" i="13"/>
  <c r="MX50" i="13"/>
  <c r="KL50" i="13"/>
  <c r="HZ50" i="13"/>
  <c r="FN50" i="13"/>
  <c r="DB50" i="13"/>
  <c r="AP50" i="13"/>
  <c r="PO49" i="13"/>
  <c r="NC49" i="13"/>
  <c r="KQ49" i="13"/>
  <c r="IE49" i="13"/>
  <c r="FS49" i="13"/>
  <c r="DG49" i="13"/>
  <c r="AU49" i="13"/>
  <c r="PT48" i="13"/>
  <c r="NH48" i="13"/>
  <c r="KV48" i="13"/>
  <c r="IJ48" i="13"/>
  <c r="EH58" i="13"/>
  <c r="KX55" i="13"/>
  <c r="HG54" i="13"/>
  <c r="EZ53" i="13"/>
  <c r="CS52" i="13"/>
  <c r="AL51" i="13"/>
  <c r="CW50" i="13"/>
  <c r="NT49" i="13"/>
  <c r="HS49" i="13"/>
  <c r="CU49" i="13"/>
  <c r="PH48" i="13"/>
  <c r="KJ48" i="13"/>
  <c r="GT48" i="13"/>
  <c r="EG48" i="13"/>
  <c r="BU48" i="13"/>
  <c r="I48" i="13"/>
  <c r="OH47" i="13"/>
  <c r="LV47" i="13"/>
  <c r="JJ47" i="13"/>
  <c r="GX47" i="13"/>
  <c r="EL47" i="13"/>
  <c r="BZ47" i="13"/>
  <c r="N47" i="13"/>
  <c r="OM46" i="13"/>
  <c r="MA46" i="13"/>
  <c r="JO46" i="13"/>
  <c r="HC46" i="13"/>
  <c r="EQ46" i="13"/>
  <c r="CE46" i="13"/>
  <c r="S46" i="13"/>
  <c r="OR45" i="13"/>
  <c r="MF45" i="13"/>
  <c r="MV67" i="13"/>
  <c r="HK70" i="13"/>
  <c r="GV66" i="13"/>
  <c r="DU76" i="13"/>
  <c r="GC68" i="13"/>
  <c r="OM66" i="13"/>
  <c r="FT65" i="13"/>
  <c r="OL63" i="13"/>
  <c r="FK62" i="13"/>
  <c r="EW73" i="13"/>
  <c r="ND68" i="13"/>
  <c r="HT67" i="13"/>
  <c r="FM66" i="13"/>
  <c r="DF65" i="13"/>
  <c r="AY64" i="13"/>
  <c r="PJ66" i="13"/>
  <c r="NU62" i="13"/>
  <c r="FM61" i="13"/>
  <c r="DF60" i="13"/>
  <c r="AY59" i="13"/>
  <c r="QC57" i="13"/>
  <c r="NV56" i="13"/>
  <c r="BA77" i="13"/>
  <c r="GG63" i="13"/>
  <c r="OT61" i="13"/>
  <c r="KO60" i="13"/>
  <c r="IH59" i="13"/>
  <c r="GA58" i="13"/>
  <c r="CS73" i="13"/>
  <c r="EW63" i="13"/>
  <c r="NL61" i="13"/>
  <c r="JP60" i="13"/>
  <c r="HI59" i="13"/>
  <c r="FB58" i="13"/>
  <c r="CU57" i="13"/>
  <c r="OV64" i="13"/>
  <c r="HX62" i="13"/>
  <c r="BB61" i="13"/>
  <c r="QF59" i="13"/>
  <c r="NY58" i="13"/>
  <c r="LR57" i="13"/>
  <c r="NY67" i="13"/>
  <c r="A63" i="13"/>
  <c r="HP61" i="13"/>
  <c r="FF60" i="13"/>
  <c r="CY59" i="13"/>
  <c r="AR58" i="13"/>
  <c r="PV56" i="13"/>
  <c r="BS65" i="13"/>
  <c r="EI63" i="13"/>
  <c r="IP62" i="13"/>
  <c r="MX61" i="13"/>
  <c r="BP61" i="13"/>
  <c r="JE60" i="13"/>
  <c r="I60" i="13"/>
  <c r="GX59" i="13"/>
  <c r="OM58" i="13"/>
  <c r="EQ58" i="13"/>
  <c r="MF57" i="13"/>
  <c r="CJ57" i="13"/>
  <c r="LD69" i="13"/>
  <c r="IR64" i="13"/>
  <c r="CO63" i="13"/>
  <c r="GW62" i="13"/>
  <c r="LE61" i="13"/>
  <c r="BF61" i="13"/>
  <c r="NS60" i="13"/>
  <c r="IU60" i="13"/>
  <c r="DW60" i="13"/>
  <c r="QJ59" i="13"/>
  <c r="LL59" i="13"/>
  <c r="GN59" i="13"/>
  <c r="BP59" i="13"/>
  <c r="OC58" i="13"/>
  <c r="JE58" i="13"/>
  <c r="EG58" i="13"/>
  <c r="I58" i="13"/>
  <c r="LV57" i="13"/>
  <c r="GX57" i="13"/>
  <c r="BZ57" i="13"/>
  <c r="OM56" i="13"/>
  <c r="JO56" i="13"/>
  <c r="EQ56" i="13"/>
  <c r="S56" i="13"/>
  <c r="MF55" i="13"/>
  <c r="HH55" i="13"/>
  <c r="CJ55" i="13"/>
  <c r="LI63" i="13"/>
  <c r="ND60" i="13"/>
  <c r="IP58" i="13"/>
  <c r="OF56" i="13"/>
  <c r="HE56" i="13"/>
  <c r="AO56" i="13"/>
  <c r="LN55" i="13"/>
  <c r="FX55" i="13"/>
  <c r="AH55" i="13"/>
  <c r="OG54" i="13"/>
  <c r="LE54" i="13"/>
  <c r="HU54" i="13"/>
  <c r="EK54" i="13"/>
  <c r="BI54" i="13"/>
  <c r="PJ53" i="13"/>
  <c r="LZ53" i="13"/>
  <c r="IX53" i="13"/>
  <c r="FN53" i="13"/>
  <c r="CD53" i="13"/>
  <c r="B53" i="13"/>
  <c r="NC52" i="13"/>
  <c r="JS52" i="13"/>
  <c r="GQ52" i="13"/>
  <c r="DG52" i="13"/>
  <c r="W52" i="13"/>
  <c r="OF51" i="13"/>
  <c r="KV51" i="13"/>
  <c r="HL51" i="13"/>
  <c r="EJ51" i="13"/>
  <c r="AZ51" i="13"/>
  <c r="PA50" i="13"/>
  <c r="LY50" i="13"/>
  <c r="IO50" i="13"/>
  <c r="FU50" i="13"/>
  <c r="DI50" i="13"/>
  <c r="AW50" i="13"/>
  <c r="PV49" i="13"/>
  <c r="NJ49" i="13"/>
  <c r="KX49" i="13"/>
  <c r="IL49" i="13"/>
  <c r="FZ49" i="13"/>
  <c r="DN49" i="13"/>
  <c r="BB49" i="13"/>
  <c r="QA48" i="13"/>
  <c r="NO48" i="13"/>
  <c r="LC48" i="13"/>
  <c r="LT69" i="13"/>
  <c r="CP63" i="13"/>
  <c r="LF61" i="13"/>
  <c r="HX60" i="13"/>
  <c r="FQ59" i="13"/>
  <c r="DJ58" i="13"/>
  <c r="DD57" i="13"/>
  <c r="MW56" i="13"/>
  <c r="JP56" i="13"/>
  <c r="GH56" i="13"/>
  <c r="CZ56" i="13"/>
  <c r="T56" i="13"/>
  <c r="NW55" i="13"/>
  <c r="KU55" i="13"/>
  <c r="HZ55" i="13"/>
  <c r="FE55" i="13"/>
  <c r="CI55" i="13"/>
  <c r="O55" i="13"/>
  <c r="ON54" i="13"/>
  <c r="MB54" i="13"/>
  <c r="JP54" i="13"/>
  <c r="HD54" i="13"/>
  <c r="ER54" i="13"/>
  <c r="CF54" i="13"/>
  <c r="T54" i="13"/>
  <c r="OS53" i="13"/>
  <c r="MG53" i="13"/>
  <c r="JU53" i="13"/>
  <c r="HI53" i="13"/>
  <c r="EW53" i="13"/>
  <c r="CK53" i="13"/>
  <c r="Y53" i="13"/>
  <c r="OX52" i="13"/>
  <c r="ML52" i="13"/>
  <c r="JZ52" i="13"/>
  <c r="HN52" i="13"/>
  <c r="FB52" i="13"/>
  <c r="CP52" i="13"/>
  <c r="AD52" i="13"/>
  <c r="PC51" i="13"/>
  <c r="MQ51" i="13"/>
  <c r="KE51" i="13"/>
  <c r="HS51" i="13"/>
  <c r="FG51" i="13"/>
  <c r="CU51" i="13"/>
  <c r="AI51" i="13"/>
  <c r="PH50" i="13"/>
  <c r="MV50" i="13"/>
  <c r="KJ50" i="13"/>
  <c r="HX50" i="13"/>
  <c r="FL50" i="13"/>
  <c r="CZ50" i="13"/>
  <c r="AN50" i="13"/>
  <c r="PM49" i="13"/>
  <c r="NA49" i="13"/>
  <c r="KO49" i="13"/>
  <c r="IC49" i="13"/>
  <c r="FQ49" i="13"/>
  <c r="DE49" i="13"/>
  <c r="AS49" i="13"/>
  <c r="PR48" i="13"/>
  <c r="NF48" i="13"/>
  <c r="KT48" i="13"/>
  <c r="OV74" i="13"/>
  <c r="FM63" i="13"/>
  <c r="OB61" i="13"/>
  <c r="KB60" i="13"/>
  <c r="HU59" i="13"/>
  <c r="FN58" i="13"/>
  <c r="EE57" i="13"/>
  <c r="NK56" i="13"/>
  <c r="JY56" i="13"/>
  <c r="GQ56" i="13"/>
  <c r="DI56" i="13"/>
  <c r="AC56" i="13"/>
  <c r="OF55" i="13"/>
  <c r="LC55" i="13"/>
  <c r="IH55" i="13"/>
  <c r="FM55" i="13"/>
  <c r="CQ55" i="13"/>
  <c r="V55" i="13"/>
  <c r="OU54" i="13"/>
  <c r="MI54" i="13"/>
  <c r="JW54" i="13"/>
  <c r="HK54" i="13"/>
  <c r="EY54" i="13"/>
  <c r="CM54" i="13"/>
  <c r="AA54" i="13"/>
  <c r="OZ53" i="13"/>
  <c r="MN53" i="13"/>
  <c r="KB53" i="13"/>
  <c r="HP53" i="13"/>
  <c r="FD53" i="13"/>
  <c r="CR53" i="13"/>
  <c r="AF53" i="13"/>
  <c r="PE52" i="13"/>
  <c r="MS52" i="13"/>
  <c r="KG52" i="13"/>
  <c r="HU52" i="13"/>
  <c r="FI52" i="13"/>
  <c r="CW52" i="13"/>
  <c r="AK52" i="13"/>
  <c r="PJ51" i="13"/>
  <c r="MX51" i="13"/>
  <c r="KL51" i="13"/>
  <c r="HZ51" i="13"/>
  <c r="FN51" i="13"/>
  <c r="DB51" i="13"/>
  <c r="AP51" i="13"/>
  <c r="PO50" i="13"/>
  <c r="NC50" i="13"/>
  <c r="KQ50" i="13"/>
  <c r="IE50" i="13"/>
  <c r="FS50" i="13"/>
  <c r="DG50" i="13"/>
  <c r="AU50" i="13"/>
  <c r="PT49" i="13"/>
  <c r="NH49" i="13"/>
  <c r="KV49" i="13"/>
  <c r="IJ49" i="13"/>
  <c r="FX49" i="13"/>
  <c r="DL49" i="13"/>
  <c r="AZ49" i="13"/>
  <c r="PY48" i="13"/>
  <c r="NM48" i="13"/>
  <c r="LA48" i="13"/>
  <c r="IO48" i="13"/>
  <c r="BX69" i="13"/>
  <c r="BU63" i="13"/>
  <c r="KJ61" i="13"/>
  <c r="HH60" i="13"/>
  <c r="FA59" i="13"/>
  <c r="CT58" i="13"/>
  <c r="CV57" i="13"/>
  <c r="MT56" i="13"/>
  <c r="JL56" i="13"/>
  <c r="GF56" i="13"/>
  <c r="CX56" i="13"/>
  <c r="P56" i="13"/>
  <c r="NU55" i="13"/>
  <c r="KS55" i="13"/>
  <c r="HW55" i="13"/>
  <c r="FB55" i="13"/>
  <c r="CG55" i="13"/>
  <c r="M55" i="13"/>
  <c r="OL54" i="13"/>
  <c r="LZ54" i="13"/>
  <c r="JN54" i="13"/>
  <c r="HB54" i="13"/>
  <c r="EP54" i="13"/>
  <c r="CD54" i="13"/>
  <c r="R54" i="13"/>
  <c r="OQ53" i="13"/>
  <c r="ME53" i="13"/>
  <c r="JS53" i="13"/>
  <c r="HG53" i="13"/>
  <c r="EU53" i="13"/>
  <c r="CI53" i="13"/>
  <c r="W53" i="13"/>
  <c r="OV52" i="13"/>
  <c r="MJ52" i="13"/>
  <c r="JX52" i="13"/>
  <c r="HL52" i="13"/>
  <c r="EZ52" i="13"/>
  <c r="CN52" i="13"/>
  <c r="AB52" i="13"/>
  <c r="PA51" i="13"/>
  <c r="MO51" i="13"/>
  <c r="KC51" i="13"/>
  <c r="HQ51" i="13"/>
  <c r="FE51" i="13"/>
  <c r="CS51" i="13"/>
  <c r="AG51" i="13"/>
  <c r="PF50" i="13"/>
  <c r="MT50" i="13"/>
  <c r="KH50" i="13"/>
  <c r="HV50" i="13"/>
  <c r="FJ50" i="13"/>
  <c r="IW63" i="13"/>
  <c r="C62" i="13"/>
  <c r="LX60" i="13"/>
  <c r="JQ59" i="13"/>
  <c r="HJ58" i="13"/>
  <c r="FC57" i="13"/>
  <c r="NX56" i="13"/>
  <c r="KG56" i="13"/>
  <c r="GY56" i="13"/>
  <c r="DQ56" i="13"/>
  <c r="AK56" i="13"/>
  <c r="ON55" i="13"/>
  <c r="LJ55" i="13"/>
  <c r="IO55" i="13"/>
  <c r="FS55" i="13"/>
  <c r="CX55" i="13"/>
  <c r="AC55" i="13"/>
  <c r="PA54" i="13"/>
  <c r="MO54" i="13"/>
  <c r="KC54" i="13"/>
  <c r="HQ54" i="13"/>
  <c r="FE54" i="13"/>
  <c r="CS54" i="13"/>
  <c r="AG54" i="13"/>
  <c r="PF53" i="13"/>
  <c r="MT53" i="13"/>
  <c r="KH53" i="13"/>
  <c r="HV53" i="13"/>
  <c r="FJ53" i="13"/>
  <c r="CX53" i="13"/>
  <c r="AL53" i="13"/>
  <c r="PK52" i="13"/>
  <c r="MY52" i="13"/>
  <c r="KM52" i="13"/>
  <c r="IA52" i="13"/>
  <c r="FO52" i="13"/>
  <c r="DC52" i="13"/>
  <c r="AQ52" i="13"/>
  <c r="PP51" i="13"/>
  <c r="ND51" i="13"/>
  <c r="KR51" i="13"/>
  <c r="IF51" i="13"/>
  <c r="FT51" i="13"/>
  <c r="DH51" i="13"/>
  <c r="AV51" i="13"/>
  <c r="PU50" i="13"/>
  <c r="NI50" i="13"/>
  <c r="KW50" i="13"/>
  <c r="IK50" i="13"/>
  <c r="FY50" i="13"/>
  <c r="BX64" i="13"/>
  <c r="FG62" i="13"/>
  <c r="C61" i="13"/>
  <c r="OG59" i="13"/>
  <c r="LZ58" i="13"/>
  <c r="JS57" i="13"/>
  <c r="PA56" i="13"/>
  <c r="KZ56" i="13"/>
  <c r="HT56" i="13"/>
  <c r="EL56" i="13"/>
  <c r="BD56" i="13"/>
  <c r="PI55" i="13"/>
  <c r="MA55" i="13"/>
  <c r="JF55" i="13"/>
  <c r="GK55" i="13"/>
  <c r="DO55" i="13"/>
  <c r="AT55" i="13"/>
  <c r="PP54" i="13"/>
  <c r="ND54" i="13"/>
  <c r="KR54" i="13"/>
  <c r="IF54" i="13"/>
  <c r="FT54" i="13"/>
  <c r="DH54" i="13"/>
  <c r="AV54" i="13"/>
  <c r="PU53" i="13"/>
  <c r="NI53" i="13"/>
  <c r="KW53" i="13"/>
  <c r="IK53" i="13"/>
  <c r="FY53" i="13"/>
  <c r="DM53" i="13"/>
  <c r="BA53" i="13"/>
  <c r="PZ52" i="13"/>
  <c r="NN52" i="13"/>
  <c r="LB52" i="13"/>
  <c r="IP52" i="13"/>
  <c r="GD52" i="13"/>
  <c r="DR52" i="13"/>
  <c r="BF52" i="13"/>
  <c r="QE51" i="13"/>
  <c r="NS51" i="13"/>
  <c r="LG51" i="13"/>
  <c r="IU51" i="13"/>
  <c r="GI51" i="13"/>
  <c r="DW51" i="13"/>
  <c r="BK51" i="13"/>
  <c r="QJ50" i="13"/>
  <c r="NX50" i="13"/>
  <c r="LL50" i="13"/>
  <c r="IZ50" i="13"/>
  <c r="GN50" i="13"/>
  <c r="EB50" i="13"/>
  <c r="BP50" i="13"/>
  <c r="D50" i="13"/>
  <c r="OC49" i="13"/>
  <c r="LQ49" i="13"/>
  <c r="DH68" i="13"/>
  <c r="AD63" i="13"/>
  <c r="IT61" i="13"/>
  <c r="GB60" i="13"/>
  <c r="DU59" i="13"/>
  <c r="BN58" i="13"/>
  <c r="CF57" i="13"/>
  <c r="MN56" i="13"/>
  <c r="JH56" i="13"/>
  <c r="FZ56" i="13"/>
  <c r="CR56" i="13"/>
  <c r="L56" i="13"/>
  <c r="NO55" i="13"/>
  <c r="KN55" i="13"/>
  <c r="HS55" i="13"/>
  <c r="EX55" i="13"/>
  <c r="CC55" i="13"/>
  <c r="I55" i="13"/>
  <c r="OH54" i="13"/>
  <c r="LV54" i="13"/>
  <c r="JJ54" i="13"/>
  <c r="GX54" i="13"/>
  <c r="EL54" i="13"/>
  <c r="BZ54" i="13"/>
  <c r="N54" i="13"/>
  <c r="OM53" i="13"/>
  <c r="MA53" i="13"/>
  <c r="JO53" i="13"/>
  <c r="HC53" i="13"/>
  <c r="EQ53" i="13"/>
  <c r="CE53" i="13"/>
  <c r="S53" i="13"/>
  <c r="OR52" i="13"/>
  <c r="MF52" i="13"/>
  <c r="JT52" i="13"/>
  <c r="HH52" i="13"/>
  <c r="EV52" i="13"/>
  <c r="CJ52" i="13"/>
  <c r="X52" i="13"/>
  <c r="KO66" i="13"/>
  <c r="LX69" i="13"/>
  <c r="AJ66" i="13"/>
  <c r="PI73" i="13"/>
  <c r="CS68" i="13"/>
  <c r="LK66" i="13"/>
  <c r="CJ65" i="13"/>
  <c r="LB63" i="13"/>
  <c r="CI62" i="13"/>
  <c r="GX71" i="13"/>
  <c r="IF68" i="13"/>
  <c r="FH67" i="13"/>
  <c r="DA66" i="13"/>
  <c r="AT65" i="13"/>
  <c r="PX63" i="13"/>
  <c r="NC65" i="13"/>
  <c r="KM62" i="13"/>
  <c r="DA61" i="13"/>
  <c r="AT60" i="13"/>
  <c r="PX58" i="13"/>
  <c r="NQ57" i="13"/>
  <c r="LJ56" i="13"/>
  <c r="OV69" i="13"/>
  <c r="CW63" i="13"/>
  <c r="LM61" i="13"/>
  <c r="IC60" i="13"/>
  <c r="FV59" i="13"/>
  <c r="DO58" i="13"/>
  <c r="L69" i="13"/>
  <c r="BP63" i="13"/>
  <c r="KE61" i="13"/>
  <c r="HD60" i="13"/>
  <c r="EW59" i="13"/>
  <c r="CP58" i="13"/>
  <c r="AI57" i="13"/>
  <c r="Y64" i="13"/>
  <c r="EP62" i="13"/>
  <c r="QA60" i="13"/>
  <c r="NT59" i="13"/>
  <c r="LM58" i="13"/>
  <c r="JF57" i="13"/>
  <c r="LR66" i="13"/>
  <c r="NE62" i="13"/>
  <c r="FA61" i="13"/>
  <c r="CT60" i="13"/>
  <c r="AM59" i="13"/>
  <c r="PQ57" i="13"/>
  <c r="DU71" i="13"/>
  <c r="EO64" i="13"/>
  <c r="BW63" i="13"/>
  <c r="GD62" i="13"/>
  <c r="KL61" i="13"/>
  <c r="T61" i="13"/>
  <c r="HI60" i="13"/>
  <c r="OX59" i="13"/>
  <c r="FB59" i="13"/>
  <c r="MQ58" i="13"/>
  <c r="CU58" i="13"/>
  <c r="KJ57" i="13"/>
  <c r="AN57" i="13"/>
  <c r="CZ68" i="13"/>
  <c r="I64" i="13"/>
  <c r="AC63" i="13"/>
  <c r="EK62" i="13"/>
  <c r="IS61" i="13"/>
  <c r="AX61" i="13"/>
  <c r="NK60" i="13"/>
  <c r="IM60" i="13"/>
  <c r="DO60" i="13"/>
  <c r="QB59" i="13"/>
  <c r="LD59" i="13"/>
  <c r="GF59" i="13"/>
  <c r="BH59" i="13"/>
  <c r="NU58" i="13"/>
  <c r="IW58" i="13"/>
  <c r="DY58" i="13"/>
  <c r="A58" i="13"/>
  <c r="LN57" i="13"/>
  <c r="GP57" i="13"/>
  <c r="BR57" i="13"/>
  <c r="OE56" i="13"/>
  <c r="JG56" i="13"/>
  <c r="EI56" i="13"/>
  <c r="K56" i="13"/>
  <c r="LX55" i="13"/>
  <c r="GZ55" i="13"/>
  <c r="CB55" i="13"/>
  <c r="GK63" i="13"/>
  <c r="KR60" i="13"/>
  <c r="GD58" i="13"/>
  <c r="NP56" i="13"/>
  <c r="GS56" i="13"/>
  <c r="AE56" i="13"/>
  <c r="LE55" i="13"/>
  <c r="FO55" i="13"/>
  <c r="Y55" i="13"/>
  <c r="NY54" i="13"/>
  <c r="KO54" i="13"/>
  <c r="HM54" i="13"/>
  <c r="EC54" i="13"/>
  <c r="AS54" i="13"/>
  <c r="PB53" i="13"/>
  <c r="LR53" i="13"/>
  <c r="IH53" i="13"/>
  <c r="FF53" i="13"/>
  <c r="BV53" i="13"/>
  <c r="PW52" i="13"/>
  <c r="MU52" i="13"/>
  <c r="JK52" i="13"/>
  <c r="GA52" i="13"/>
  <c r="CY52" i="13"/>
  <c r="O52" i="13"/>
  <c r="NP51" i="13"/>
  <c r="KN51" i="13"/>
  <c r="HD51" i="13"/>
  <c r="DT51" i="13"/>
  <c r="AR51" i="13"/>
  <c r="OS50" i="13"/>
  <c r="LI50" i="13"/>
  <c r="IG50" i="13"/>
  <c r="FM50" i="13"/>
  <c r="DA50" i="13"/>
  <c r="AO50" i="13"/>
  <c r="PN49" i="13"/>
  <c r="NB49" i="13"/>
  <c r="KP49" i="13"/>
  <c r="ID49" i="13"/>
  <c r="FR49" i="13"/>
  <c r="DF49" i="13"/>
  <c r="AT49" i="13"/>
  <c r="PS48" i="13"/>
  <c r="NG48" i="13"/>
  <c r="KU48" i="13"/>
  <c r="PU67" i="13"/>
  <c r="I63" i="13"/>
  <c r="HX61" i="13"/>
  <c r="FL60" i="13"/>
  <c r="DE59" i="13"/>
  <c r="AX58" i="13"/>
  <c r="BX57" i="13"/>
  <c r="ML56" i="13"/>
  <c r="JD56" i="13"/>
  <c r="FX56" i="13"/>
  <c r="CP56" i="13"/>
  <c r="H56" i="13"/>
  <c r="NM55" i="13"/>
  <c r="KL55" i="13"/>
  <c r="HQ55" i="13"/>
  <c r="EU55" i="13"/>
  <c r="BZ55" i="13"/>
  <c r="G55" i="13"/>
  <c r="OF54" i="13"/>
  <c r="LT54" i="13"/>
  <c r="JH54" i="13"/>
  <c r="GV54" i="13"/>
  <c r="EJ54" i="13"/>
  <c r="BX54" i="13"/>
  <c r="L54" i="13"/>
  <c r="OK53" i="13"/>
  <c r="LY53" i="13"/>
  <c r="JM53" i="13"/>
  <c r="HA53" i="13"/>
  <c r="EO53" i="13"/>
  <c r="CC53" i="13"/>
  <c r="Q53" i="13"/>
  <c r="OP52" i="13"/>
  <c r="MD52" i="13"/>
  <c r="JR52" i="13"/>
  <c r="HF52" i="13"/>
  <c r="ET52" i="13"/>
  <c r="CH52" i="13"/>
  <c r="V52" i="13"/>
  <c r="OU51" i="13"/>
  <c r="MI51" i="13"/>
  <c r="JW51" i="13"/>
  <c r="HK51" i="13"/>
  <c r="EY51" i="13"/>
  <c r="CM51" i="13"/>
  <c r="AA51" i="13"/>
  <c r="OZ50" i="13"/>
  <c r="MN50" i="13"/>
  <c r="KB50" i="13"/>
  <c r="HP50" i="13"/>
  <c r="FD50" i="13"/>
  <c r="CR50" i="13"/>
  <c r="AF50" i="13"/>
  <c r="PE49" i="13"/>
  <c r="MS49" i="13"/>
  <c r="KG49" i="13"/>
  <c r="HU49" i="13"/>
  <c r="FI49" i="13"/>
  <c r="CW49" i="13"/>
  <c r="AK49" i="13"/>
  <c r="PJ48" i="13"/>
  <c r="MX48" i="13"/>
  <c r="KL48" i="13"/>
  <c r="GV69" i="13"/>
  <c r="CF63" i="13"/>
  <c r="KU61" i="13"/>
  <c r="HP60" i="13"/>
  <c r="FI59" i="13"/>
  <c r="DB58" i="13"/>
  <c r="CY57" i="13"/>
  <c r="MU56" i="13"/>
  <c r="JM56" i="13"/>
  <c r="GG56" i="13"/>
  <c r="CY56" i="13"/>
  <c r="Q56" i="13"/>
  <c r="NV55" i="13"/>
  <c r="KT55" i="13"/>
  <c r="HY55" i="13"/>
  <c r="FC55" i="13"/>
  <c r="CH55" i="13"/>
  <c r="N55" i="13"/>
  <c r="OM54" i="13"/>
  <c r="MA54" i="13"/>
  <c r="JO54" i="13"/>
  <c r="HC54" i="13"/>
  <c r="EQ54" i="13"/>
  <c r="CE54" i="13"/>
  <c r="S54" i="13"/>
  <c r="OR53" i="13"/>
  <c r="MF53" i="13"/>
  <c r="JT53" i="13"/>
  <c r="HH53" i="13"/>
  <c r="EV53" i="13"/>
  <c r="CJ53" i="13"/>
  <c r="X53" i="13"/>
  <c r="OW52" i="13"/>
  <c r="MK52" i="13"/>
  <c r="JY52" i="13"/>
  <c r="HM52" i="13"/>
  <c r="FA52" i="13"/>
  <c r="CO52" i="13"/>
  <c r="AC52" i="13"/>
  <c r="PB51" i="13"/>
  <c r="MP51" i="13"/>
  <c r="KD51" i="13"/>
  <c r="HR51" i="13"/>
  <c r="FF51" i="13"/>
  <c r="CT51" i="13"/>
  <c r="AH51" i="13"/>
  <c r="PG50" i="13"/>
  <c r="MU50" i="13"/>
  <c r="KI50" i="13"/>
  <c r="HW50" i="13"/>
  <c r="FK50" i="13"/>
  <c r="CY50" i="13"/>
  <c r="AM50" i="13"/>
  <c r="PL49" i="13"/>
  <c r="MZ49" i="13"/>
  <c r="KN49" i="13"/>
  <c r="IB49" i="13"/>
  <c r="FP49" i="13"/>
  <c r="DD49" i="13"/>
  <c r="AR49" i="13"/>
  <c r="PQ48" i="13"/>
  <c r="NE48" i="13"/>
  <c r="KS48" i="13"/>
  <c r="IG48" i="13"/>
  <c r="KW67" i="13"/>
  <c r="PY62" i="13"/>
  <c r="HC61" i="13"/>
  <c r="EV60" i="13"/>
  <c r="CO59" i="13"/>
  <c r="AH58" i="13"/>
  <c r="BP57" i="13"/>
  <c r="MJ56" i="13"/>
  <c r="JB56" i="13"/>
  <c r="FT56" i="13"/>
  <c r="CN56" i="13"/>
  <c r="F56" i="13"/>
  <c r="NI55" i="13"/>
  <c r="KI55" i="13"/>
  <c r="HN55" i="13"/>
  <c r="ES55" i="13"/>
  <c r="BX55" i="13"/>
  <c r="E55" i="13"/>
  <c r="OD54" i="13"/>
  <c r="LR54" i="13"/>
  <c r="JF54" i="13"/>
  <c r="GT54" i="13"/>
  <c r="EH54" i="13"/>
  <c r="BV54" i="13"/>
  <c r="J54" i="13"/>
  <c r="OI53" i="13"/>
  <c r="LW53" i="13"/>
  <c r="JK53" i="13"/>
  <c r="GY53" i="13"/>
  <c r="EM53" i="13"/>
  <c r="CA53" i="13"/>
  <c r="O53" i="13"/>
  <c r="ON52" i="13"/>
  <c r="MB52" i="13"/>
  <c r="JP52" i="13"/>
  <c r="HD52" i="13"/>
  <c r="ER52" i="13"/>
  <c r="CF52" i="13"/>
  <c r="T52" i="13"/>
  <c r="OS51" i="13"/>
  <c r="MG51" i="13"/>
  <c r="JU51" i="13"/>
  <c r="HI51" i="13"/>
  <c r="EW51" i="13"/>
  <c r="CK51" i="13"/>
  <c r="Y51" i="13"/>
  <c r="OX50" i="13"/>
  <c r="ML50" i="13"/>
  <c r="JZ50" i="13"/>
  <c r="HN50" i="13"/>
  <c r="KH72" i="13"/>
  <c r="ER63" i="13"/>
  <c r="NG61" i="13"/>
  <c r="JL60" i="13"/>
  <c r="HE59" i="13"/>
  <c r="EX58" i="13"/>
  <c r="DW57" i="13"/>
  <c r="NH56" i="13"/>
  <c r="JU56" i="13"/>
  <c r="GO56" i="13"/>
  <c r="DG56" i="13"/>
  <c r="Y56" i="13"/>
  <c r="OD55" i="13"/>
  <c r="LA55" i="13"/>
  <c r="IE55" i="13"/>
  <c r="FJ55" i="13"/>
  <c r="CO55" i="13"/>
  <c r="T55" i="13"/>
  <c r="OS54" i="13"/>
  <c r="MG54" i="13"/>
  <c r="JU54" i="13"/>
  <c r="HI54" i="13"/>
  <c r="EW54" i="13"/>
  <c r="CK54" i="13"/>
  <c r="Y54" i="13"/>
  <c r="OX53" i="13"/>
  <c r="ML53" i="13"/>
  <c r="JZ53" i="13"/>
  <c r="HN53" i="13"/>
  <c r="FB53" i="13"/>
  <c r="CP53" i="13"/>
  <c r="AD53" i="13"/>
  <c r="PC52" i="13"/>
  <c r="MQ52" i="13"/>
  <c r="KE52" i="13"/>
  <c r="HS52" i="13"/>
  <c r="FG52" i="13"/>
  <c r="CU52" i="13"/>
  <c r="AI52" i="13"/>
  <c r="PH51" i="13"/>
  <c r="MV51" i="13"/>
  <c r="KJ51" i="13"/>
  <c r="HX51" i="13"/>
  <c r="FL51" i="13"/>
  <c r="CZ51" i="13"/>
  <c r="AN51" i="13"/>
  <c r="PM50" i="13"/>
  <c r="NA50" i="13"/>
  <c r="KO50" i="13"/>
  <c r="IC50" i="13"/>
  <c r="FQ50" i="13"/>
  <c r="NE63" i="13"/>
  <c r="BZ62" i="13"/>
  <c r="OB60" i="13"/>
  <c r="LU59" i="13"/>
  <c r="JN58" i="13"/>
  <c r="HG57" i="13"/>
  <c r="OK56" i="13"/>
  <c r="KP56" i="13"/>
  <c r="HH56" i="13"/>
  <c r="EB56" i="13"/>
  <c r="AT56" i="13"/>
  <c r="OW55" i="13"/>
  <c r="LR55" i="13"/>
  <c r="IW55" i="13"/>
  <c r="GA55" i="13"/>
  <c r="DF55" i="13"/>
  <c r="AK55" i="13"/>
  <c r="PH54" i="13"/>
  <c r="MV54" i="13"/>
  <c r="KJ54" i="13"/>
  <c r="HX54" i="13"/>
  <c r="FL54" i="13"/>
  <c r="CZ54" i="13"/>
  <c r="AN54" i="13"/>
  <c r="PM53" i="13"/>
  <c r="NA53" i="13"/>
  <c r="KO53" i="13"/>
  <c r="IC53" i="13"/>
  <c r="FQ53" i="13"/>
  <c r="DE53" i="13"/>
  <c r="AS53" i="13"/>
  <c r="PR52" i="13"/>
  <c r="NF52" i="13"/>
  <c r="KT52" i="13"/>
  <c r="IH52" i="13"/>
  <c r="FV52" i="13"/>
  <c r="DJ52" i="13"/>
  <c r="AX52" i="13"/>
  <c r="PW51" i="13"/>
  <c r="NK51" i="13"/>
  <c r="KY51" i="13"/>
  <c r="IM51" i="13"/>
  <c r="GA51" i="13"/>
  <c r="DO51" i="13"/>
  <c r="BC51" i="13"/>
  <c r="QB50" i="13"/>
  <c r="NP50" i="13"/>
  <c r="LD50" i="13"/>
  <c r="IR50" i="13"/>
  <c r="GF50" i="13"/>
  <c r="DT50" i="13"/>
  <c r="BH50" i="13"/>
  <c r="QG49" i="13"/>
  <c r="NU49" i="13"/>
  <c r="LI49" i="13"/>
  <c r="BA67" i="13"/>
  <c r="OH62" i="13"/>
  <c r="FW61" i="13"/>
  <c r="DP60" i="13"/>
  <c r="BI59" i="13"/>
  <c r="B58" i="13"/>
  <c r="AZ57" i="13"/>
  <c r="MD56" i="13"/>
  <c r="IV56" i="13"/>
  <c r="FP56" i="13"/>
  <c r="CH56" i="13"/>
  <c r="QK55" i="13"/>
  <c r="NE55" i="13"/>
  <c r="KE55" i="13"/>
  <c r="HJ55" i="13"/>
  <c r="EO55" i="13"/>
  <c r="BS55" i="13"/>
  <c r="A55" i="13"/>
  <c r="NZ54" i="13"/>
  <c r="LN54" i="13"/>
  <c r="JB54" i="13"/>
  <c r="GP54" i="13"/>
  <c r="ED54" i="13"/>
  <c r="BR54" i="13"/>
  <c r="F54" i="13"/>
  <c r="OE53" i="13"/>
  <c r="LS53" i="13"/>
  <c r="JG53" i="13"/>
  <c r="GU53" i="13"/>
  <c r="EI53" i="13"/>
  <c r="BW53" i="13"/>
  <c r="K53" i="13"/>
  <c r="OJ52" i="13"/>
  <c r="LX52" i="13"/>
  <c r="JL52" i="13"/>
  <c r="GZ52" i="13"/>
  <c r="EN52" i="13"/>
  <c r="CB52" i="13"/>
  <c r="P52" i="13"/>
  <c r="OO51" i="13"/>
  <c r="MC51" i="13"/>
  <c r="JQ51" i="13"/>
  <c r="HE51" i="13"/>
  <c r="ES51" i="13"/>
  <c r="CG51" i="13"/>
  <c r="U51" i="13"/>
  <c r="OT50" i="13"/>
  <c r="MH50" i="13"/>
  <c r="JV50" i="13"/>
  <c r="HJ50" i="13"/>
  <c r="EX50" i="13"/>
  <c r="CL50" i="13"/>
  <c r="Z50" i="13"/>
  <c r="OY49" i="13"/>
  <c r="MM49" i="13"/>
  <c r="KA49" i="13"/>
  <c r="HO49" i="13"/>
  <c r="FC49" i="13"/>
  <c r="CQ49" i="13"/>
  <c r="AE49" i="13"/>
  <c r="PD48" i="13"/>
  <c r="MR48" i="13"/>
  <c r="KF48" i="13"/>
  <c r="HT48" i="13"/>
  <c r="NC56" i="13"/>
  <c r="FH55" i="13"/>
  <c r="CI54" i="13"/>
  <c r="AB53" i="13"/>
  <c r="PF51" i="13"/>
  <c r="MY50" i="13"/>
  <c r="BG50" i="13"/>
  <c r="MA49" i="13"/>
  <c r="GM49" i="13"/>
  <c r="BO49" i="13"/>
  <c r="OB48" i="13"/>
  <c r="JD48" i="13"/>
  <c r="GC48" i="13"/>
  <c r="DQ48" i="13"/>
  <c r="BE48" i="13"/>
  <c r="QD47" i="13"/>
  <c r="NR47" i="13"/>
  <c r="LF47" i="13"/>
  <c r="IT47" i="13"/>
  <c r="GH47" i="13"/>
  <c r="DV47" i="13"/>
  <c r="BJ47" i="13"/>
  <c r="QI46" i="13"/>
  <c r="NW46" i="13"/>
  <c r="LK46" i="13"/>
  <c r="IY46" i="13"/>
  <c r="GM46" i="13"/>
  <c r="EA46" i="13"/>
  <c r="BO46" i="13"/>
  <c r="C46" i="13"/>
  <c r="OB45" i="13"/>
  <c r="LP45" i="13"/>
  <c r="JD45" i="13"/>
  <c r="IH65" i="13"/>
  <c r="PU68" i="13"/>
  <c r="LI65" i="13"/>
  <c r="ED71" i="13"/>
  <c r="I68" i="13"/>
  <c r="IA66" i="13"/>
  <c r="H65" i="13"/>
  <c r="HR63" i="13"/>
  <c r="QJ61" i="13"/>
  <c r="JB70" i="13"/>
  <c r="FC68" i="13"/>
  <c r="CV67" i="13"/>
  <c r="AO66" i="13"/>
  <c r="PS64" i="13"/>
  <c r="NL63" i="13"/>
  <c r="KV64" i="13"/>
  <c r="HF62" i="13"/>
  <c r="AO61" i="13"/>
  <c r="PS59" i="13"/>
  <c r="NL58" i="13"/>
  <c r="LE57" i="13"/>
  <c r="IX56" i="13"/>
  <c r="X68" i="13"/>
  <c r="P63" i="13"/>
  <c r="IE61" i="13"/>
  <c r="FQ60" i="13"/>
  <c r="DJ59" i="13"/>
  <c r="BC58" i="13"/>
  <c r="JQ67" i="13"/>
  <c r="PS62" i="13"/>
  <c r="GY61" i="13"/>
  <c r="ER60" i="13"/>
  <c r="CK59" i="13"/>
  <c r="AD58" i="13"/>
  <c r="PH56" i="13"/>
  <c r="MD63" i="13"/>
  <c r="BI62" i="13"/>
  <c r="NO60" i="13"/>
  <c r="LH59" i="13"/>
  <c r="JA58" i="13"/>
  <c r="GT57" i="13"/>
  <c r="JK65" i="13"/>
  <c r="JW62" i="13"/>
  <c r="CO61" i="13"/>
  <c r="AH60" i="13"/>
  <c r="PL58" i="13"/>
  <c r="NE57" i="13"/>
  <c r="KC68" i="13"/>
  <c r="CC64" i="13"/>
  <c r="BA63" i="13"/>
  <c r="FI62" i="13"/>
  <c r="JQ61" i="13"/>
  <c r="D61" i="13"/>
  <c r="GS60" i="13"/>
  <c r="OH59" i="13"/>
  <c r="EL59" i="13"/>
  <c r="MA58" i="13"/>
  <c r="CE58" i="13"/>
  <c r="JT57" i="13"/>
  <c r="X57" i="13"/>
  <c r="PM67" i="13"/>
  <c r="PN63" i="13"/>
  <c r="H63" i="13"/>
  <c r="DP62" i="13"/>
  <c r="HW61" i="13"/>
  <c r="AH61" i="13"/>
  <c r="MU60" i="13"/>
  <c r="HW60" i="13"/>
  <c r="CY60" i="13"/>
  <c r="PL59" i="13"/>
  <c r="KN59" i="13"/>
  <c r="FP59" i="13"/>
  <c r="AR59" i="13"/>
  <c r="NE58" i="13"/>
  <c r="IG58" i="13"/>
  <c r="DI58" i="13"/>
  <c r="PV57" i="13"/>
  <c r="KX57" i="13"/>
  <c r="FZ57" i="13"/>
  <c r="BB57" i="13"/>
  <c r="NO56" i="13"/>
  <c r="IQ56" i="13"/>
  <c r="DS56" i="13"/>
  <c r="QF55" i="13"/>
  <c r="LH55" i="13"/>
  <c r="GJ55" i="13"/>
  <c r="BL55" i="13"/>
  <c r="T63" i="13"/>
  <c r="FT60" i="13"/>
  <c r="BF58" i="13"/>
  <c r="MM56" i="13"/>
  <c r="FY56" i="13"/>
  <c r="I56" i="13"/>
  <c r="KM55" i="13"/>
  <c r="EW55" i="13"/>
  <c r="H55" i="13"/>
  <c r="NQ54" i="13"/>
  <c r="KG54" i="13"/>
  <c r="GW54" i="13"/>
  <c r="DU54" i="13"/>
  <c r="AK54" i="13"/>
  <c r="OL53" i="13"/>
  <c r="LJ53" i="13"/>
  <c r="HZ53" i="13"/>
  <c r="EP53" i="13"/>
  <c r="BN53" i="13"/>
  <c r="PO52" i="13"/>
  <c r="ME52" i="13"/>
  <c r="JC52" i="13"/>
  <c r="FS52" i="13"/>
  <c r="CI52" i="13"/>
  <c r="G52" i="13"/>
  <c r="NH51" i="13"/>
  <c r="JX51" i="13"/>
  <c r="GV51" i="13"/>
  <c r="DL51" i="13"/>
  <c r="AB51" i="13"/>
  <c r="OK50" i="13"/>
  <c r="LA50" i="13"/>
  <c r="HQ50" i="13"/>
  <c r="FE50" i="13"/>
  <c r="CS50" i="13"/>
  <c r="AG50" i="13"/>
  <c r="PF49" i="13"/>
  <c r="MT49" i="13"/>
  <c r="KH49" i="13"/>
  <c r="HV49" i="13"/>
  <c r="FJ49" i="13"/>
  <c r="CX49" i="13"/>
  <c r="AL49" i="13"/>
  <c r="PK48" i="13"/>
  <c r="MY48" i="13"/>
  <c r="KM48" i="13"/>
  <c r="NN66" i="13"/>
  <c r="NM62" i="13"/>
  <c r="FG61" i="13"/>
  <c r="CZ60" i="13"/>
  <c r="AS59" i="13"/>
  <c r="PW57" i="13"/>
  <c r="AR57" i="13"/>
  <c r="MB56" i="13"/>
  <c r="IT56" i="13"/>
  <c r="FL56" i="13"/>
  <c r="CF56" i="13"/>
  <c r="QI55" i="13"/>
  <c r="NA55" i="13"/>
  <c r="KC55" i="13"/>
  <c r="HG55" i="13"/>
  <c r="EL55" i="13"/>
  <c r="BQ55" i="13"/>
  <c r="QJ54" i="13"/>
  <c r="NX54" i="13"/>
  <c r="LL54" i="13"/>
  <c r="IZ54" i="13"/>
  <c r="GN54" i="13"/>
  <c r="EB54" i="13"/>
  <c r="BP54" i="13"/>
  <c r="D54" i="13"/>
  <c r="OC53" i="13"/>
  <c r="LQ53" i="13"/>
  <c r="JE53" i="13"/>
  <c r="GS53" i="13"/>
  <c r="EG53" i="13"/>
  <c r="BU53" i="13"/>
  <c r="I53" i="13"/>
  <c r="OH52" i="13"/>
  <c r="LV52" i="13"/>
  <c r="JJ52" i="13"/>
  <c r="GX52" i="13"/>
  <c r="EL52" i="13"/>
  <c r="BZ52" i="13"/>
  <c r="N52" i="13"/>
  <c r="OM51" i="13"/>
  <c r="MA51" i="13"/>
  <c r="JO51" i="13"/>
  <c r="HC51" i="13"/>
  <c r="EQ51" i="13"/>
  <c r="CE51" i="13"/>
  <c r="S51" i="13"/>
  <c r="OR50" i="13"/>
  <c r="MF50" i="13"/>
  <c r="JT50" i="13"/>
  <c r="HH50" i="13"/>
  <c r="EV50" i="13"/>
  <c r="CJ50" i="13"/>
  <c r="X50" i="13"/>
  <c r="OW49" i="13"/>
  <c r="MK49" i="13"/>
  <c r="JY49" i="13"/>
  <c r="HM49" i="13"/>
  <c r="FA49" i="13"/>
  <c r="CO49" i="13"/>
  <c r="AC49" i="13"/>
  <c r="PB48" i="13"/>
  <c r="MP48" i="13"/>
  <c r="KD48" i="13"/>
  <c r="NI67" i="13"/>
  <c r="QI62" i="13"/>
  <c r="HN61" i="13"/>
  <c r="FD60" i="13"/>
  <c r="CW59" i="13"/>
  <c r="AP58" i="13"/>
  <c r="BS57" i="13"/>
  <c r="MK56" i="13"/>
  <c r="JC56" i="13"/>
  <c r="FU56" i="13"/>
  <c r="CO56" i="13"/>
  <c r="G56" i="13"/>
  <c r="NJ55" i="13"/>
  <c r="KK55" i="13"/>
  <c r="HO55" i="13"/>
  <c r="ET55" i="13"/>
  <c r="BY55" i="13"/>
  <c r="F55" i="13"/>
  <c r="OE54" i="13"/>
  <c r="LS54" i="13"/>
  <c r="JG54" i="13"/>
  <c r="GU54" i="13"/>
  <c r="EI54" i="13"/>
  <c r="BW54" i="13"/>
  <c r="K54" i="13"/>
  <c r="OJ53" i="13"/>
  <c r="LX53" i="13"/>
  <c r="JL53" i="13"/>
  <c r="GZ53" i="13"/>
  <c r="EN53" i="13"/>
  <c r="CB53" i="13"/>
  <c r="P53" i="13"/>
  <c r="OO52" i="13"/>
  <c r="MC52" i="13"/>
  <c r="JQ52" i="13"/>
  <c r="HE52" i="13"/>
  <c r="ES52" i="13"/>
  <c r="CG52" i="13"/>
  <c r="U52" i="13"/>
  <c r="OT51" i="13"/>
  <c r="MH51" i="13"/>
  <c r="JV51" i="13"/>
  <c r="HJ51" i="13"/>
  <c r="EX51" i="13"/>
  <c r="CL51" i="13"/>
  <c r="Z51" i="13"/>
  <c r="OY50" i="13"/>
  <c r="MM50" i="13"/>
  <c r="KA50" i="13"/>
  <c r="HO50" i="13"/>
  <c r="FC50" i="13"/>
  <c r="CQ50" i="13"/>
  <c r="AE50" i="13"/>
  <c r="PD49" i="13"/>
  <c r="MR49" i="13"/>
  <c r="KF49" i="13"/>
  <c r="HT49" i="13"/>
  <c r="FH49" i="13"/>
  <c r="CV49" i="13"/>
  <c r="AJ49" i="13"/>
  <c r="PI48" i="13"/>
  <c r="MW48" i="13"/>
  <c r="KK48" i="13"/>
  <c r="HY48" i="13"/>
  <c r="IP66" i="13"/>
  <c r="MQ62" i="13"/>
  <c r="EQ61" i="13"/>
  <c r="CJ60" i="13"/>
  <c r="AC59" i="13"/>
  <c r="PG57" i="13"/>
  <c r="AJ57" i="13"/>
  <c r="LX56" i="13"/>
  <c r="IR56" i="13"/>
  <c r="FJ56" i="13"/>
  <c r="CB56" i="13"/>
  <c r="QG55" i="13"/>
  <c r="MY55" i="13"/>
  <c r="JZ55" i="13"/>
  <c r="HE55" i="13"/>
  <c r="EJ55" i="13"/>
  <c r="BO55" i="13"/>
  <c r="QH54" i="13"/>
  <c r="NV54" i="13"/>
  <c r="LJ54" i="13"/>
  <c r="IX54" i="13"/>
  <c r="GL54" i="13"/>
  <c r="DZ54" i="13"/>
  <c r="BN54" i="13"/>
  <c r="B54" i="13"/>
  <c r="OA53" i="13"/>
  <c r="LO53" i="13"/>
  <c r="JC53" i="13"/>
  <c r="GQ53" i="13"/>
  <c r="EE53" i="13"/>
  <c r="BS53" i="13"/>
  <c r="G53" i="13"/>
  <c r="OF52" i="13"/>
  <c r="LT52" i="13"/>
  <c r="JH52" i="13"/>
  <c r="GV52" i="13"/>
  <c r="EJ52" i="13"/>
  <c r="BX52" i="13"/>
  <c r="L52" i="13"/>
  <c r="OK51" i="13"/>
  <c r="LY51" i="13"/>
  <c r="JM51" i="13"/>
  <c r="HA51" i="13"/>
  <c r="EO51" i="13"/>
  <c r="CC51" i="13"/>
  <c r="Q51" i="13"/>
  <c r="OP50" i="13"/>
  <c r="MD50" i="13"/>
  <c r="JR50" i="13"/>
  <c r="HF50" i="13"/>
  <c r="OK68" i="13"/>
  <c r="BJ63" i="13"/>
  <c r="JZ61" i="13"/>
  <c r="GZ60" i="13"/>
  <c r="ES59" i="13"/>
  <c r="CL58" i="13"/>
  <c r="CQ57" i="13"/>
  <c r="MS56" i="13"/>
  <c r="JK56" i="13"/>
  <c r="GC56" i="13"/>
  <c r="CW56" i="13"/>
  <c r="O56" i="13"/>
  <c r="NR55" i="13"/>
  <c r="KQ55" i="13"/>
  <c r="HV55" i="13"/>
  <c r="FA55" i="13"/>
  <c r="CF55" i="13"/>
  <c r="L55" i="13"/>
  <c r="OK54" i="13"/>
  <c r="LY54" i="13"/>
  <c r="JM54" i="13"/>
  <c r="HA54" i="13"/>
  <c r="EO54" i="13"/>
  <c r="CC54" i="13"/>
  <c r="Q54" i="13"/>
  <c r="OP53" i="13"/>
  <c r="MD53" i="13"/>
  <c r="JR53" i="13"/>
  <c r="HF53" i="13"/>
  <c r="ET53" i="13"/>
  <c r="CH53" i="13"/>
  <c r="V53" i="13"/>
  <c r="OU52" i="13"/>
  <c r="MI52" i="13"/>
  <c r="JW52" i="13"/>
  <c r="HK52" i="13"/>
  <c r="EY52" i="13"/>
  <c r="CM52" i="13"/>
  <c r="AA52" i="13"/>
  <c r="OZ51" i="13"/>
  <c r="MN51" i="13"/>
  <c r="KB51" i="13"/>
  <c r="HP51" i="13"/>
  <c r="FD51" i="13"/>
  <c r="CR51" i="13"/>
  <c r="AF51" i="13"/>
  <c r="PE50" i="13"/>
  <c r="MS50" i="13"/>
  <c r="KG50" i="13"/>
  <c r="HU50" i="13"/>
  <c r="FI50" i="13"/>
  <c r="IG63" i="13"/>
  <c r="QD61" i="13"/>
  <c r="LP60" i="13"/>
  <c r="JI59" i="13"/>
  <c r="HB58" i="13"/>
  <c r="EZ57" i="13"/>
  <c r="NU56" i="13"/>
  <c r="KF56" i="13"/>
  <c r="GX56" i="13"/>
  <c r="DP56" i="13"/>
  <c r="AJ56" i="13"/>
  <c r="OM55" i="13"/>
  <c r="LI55" i="13"/>
  <c r="IM55" i="13"/>
  <c r="FR55" i="13"/>
  <c r="CW55" i="13"/>
  <c r="AB55" i="13"/>
  <c r="OZ54" i="13"/>
  <c r="MN54" i="13"/>
  <c r="KB54" i="13"/>
  <c r="HP54" i="13"/>
  <c r="FD54" i="13"/>
  <c r="CR54" i="13"/>
  <c r="AF54" i="13"/>
  <c r="PE53" i="13"/>
  <c r="MS53" i="13"/>
  <c r="KG53" i="13"/>
  <c r="HU53" i="13"/>
  <c r="FI53" i="13"/>
  <c r="CW53" i="13"/>
  <c r="AK53" i="13"/>
  <c r="PJ52" i="13"/>
  <c r="MX52" i="13"/>
  <c r="KL52" i="13"/>
  <c r="HZ52" i="13"/>
  <c r="FN52" i="13"/>
  <c r="DB52" i="13"/>
  <c r="AP52" i="13"/>
  <c r="PO51" i="13"/>
  <c r="NC51" i="13"/>
  <c r="KQ51" i="13"/>
  <c r="IE51" i="13"/>
  <c r="FS51" i="13"/>
  <c r="DG51" i="13"/>
  <c r="AU51" i="13"/>
  <c r="PT50" i="13"/>
  <c r="NH50" i="13"/>
  <c r="KV50" i="13"/>
  <c r="IJ50" i="13"/>
  <c r="FX50" i="13"/>
  <c r="DL50" i="13"/>
  <c r="AZ50" i="13"/>
  <c r="PY49" i="13"/>
  <c r="NM49" i="13"/>
  <c r="LA49" i="13"/>
  <c r="QE65" i="13"/>
  <c r="LA62" i="13"/>
  <c r="DK61" i="13"/>
  <c r="BD60" i="13"/>
  <c r="QH58" i="13"/>
  <c r="OA57" i="13"/>
  <c r="T57" i="13"/>
  <c r="LT56" i="13"/>
  <c r="IL56" i="13"/>
  <c r="FD56" i="13"/>
  <c r="BX56" i="13"/>
  <c r="QA55" i="13"/>
  <c r="MS55" i="13"/>
  <c r="JV55" i="13"/>
  <c r="HA55" i="13"/>
  <c r="EE55" i="13"/>
  <c r="BJ55" i="13"/>
  <c r="QD54" i="13"/>
  <c r="NR54" i="13"/>
  <c r="LF54" i="13"/>
  <c r="IT54" i="13"/>
  <c r="GH54" i="13"/>
  <c r="DV54" i="13"/>
  <c r="BJ54" i="13"/>
  <c r="QI53" i="13"/>
  <c r="NW53" i="13"/>
  <c r="LK53" i="13"/>
  <c r="IY53" i="13"/>
  <c r="GM53" i="13"/>
  <c r="EA53" i="13"/>
  <c r="BO53" i="13"/>
  <c r="C53" i="13"/>
  <c r="OB52" i="13"/>
  <c r="LP52" i="13"/>
  <c r="JD52" i="13"/>
  <c r="GR52" i="13"/>
  <c r="EF52" i="13"/>
  <c r="BT52" i="13"/>
  <c r="H52" i="13"/>
  <c r="OG51" i="13"/>
  <c r="LU51" i="13"/>
  <c r="JI51" i="13"/>
  <c r="GW51" i="13"/>
  <c r="EK51" i="13"/>
  <c r="BY51" i="13"/>
  <c r="M51" i="13"/>
  <c r="OL50" i="13"/>
  <c r="LZ50" i="13"/>
  <c r="JN50" i="13"/>
  <c r="HB50" i="13"/>
  <c r="EP50" i="13"/>
  <c r="CD50" i="13"/>
  <c r="R50" i="13"/>
  <c r="OQ49" i="13"/>
  <c r="ME49" i="13"/>
  <c r="JS49" i="13"/>
  <c r="HG49" i="13"/>
  <c r="EU49" i="13"/>
  <c r="CI49" i="13"/>
  <c r="W49" i="13"/>
  <c r="OV48" i="13"/>
  <c r="MJ48" i="13"/>
  <c r="JX48" i="13"/>
  <c r="JC70" i="13"/>
  <c r="JS56" i="13"/>
  <c r="CM55" i="13"/>
  <c r="W54" i="13"/>
  <c r="PA52" i="13"/>
  <c r="MT51" i="13"/>
  <c r="KM50" i="13"/>
  <c r="AK50" i="13"/>
  <c r="LH49" i="13"/>
  <c r="FW49" i="13"/>
  <c r="AY49" i="13"/>
  <c r="NL48" i="13"/>
  <c r="IS48" i="13"/>
  <c r="FU48" i="13"/>
  <c r="DI48" i="13"/>
  <c r="AW48" i="13"/>
  <c r="PV47" i="13"/>
  <c r="NJ47" i="13"/>
  <c r="KX47" i="13"/>
  <c r="IL47" i="13"/>
  <c r="FZ47" i="13"/>
  <c r="DN47" i="13"/>
  <c r="BB47" i="13"/>
  <c r="QA46" i="13"/>
  <c r="NO46" i="13"/>
  <c r="LC46" i="13"/>
  <c r="IQ46" i="13"/>
  <c r="GE46" i="13"/>
  <c r="DS46" i="13"/>
  <c r="BG46" i="13"/>
  <c r="QF45" i="13"/>
  <c r="NT45" i="13"/>
  <c r="GA64" i="13"/>
  <c r="EX68" i="13"/>
  <c r="EO65" i="13"/>
  <c r="EX70" i="13"/>
  <c r="NR67" i="13"/>
  <c r="EQ66" i="13"/>
  <c r="NI64" i="13"/>
  <c r="EP63" i="13"/>
  <c r="MZ61" i="13"/>
  <c r="CX70" i="13"/>
  <c r="CQ68" i="13"/>
  <c r="AJ67" i="13"/>
  <c r="PN65" i="13"/>
  <c r="NG64" i="13"/>
  <c r="KZ63" i="13"/>
  <c r="QC63" i="13"/>
  <c r="DY62" i="13"/>
  <c r="PN60" i="13"/>
  <c r="NG59" i="13"/>
  <c r="KZ58" i="13"/>
  <c r="IS57" i="13"/>
  <c r="GL56" i="13"/>
  <c r="PB66" i="13"/>
  <c r="NT62" i="13"/>
  <c r="FL61" i="13"/>
  <c r="DE60" i="13"/>
  <c r="AX59" i="13"/>
  <c r="QB57" i="13"/>
  <c r="HJ66" i="13"/>
  <c r="ML62" i="13"/>
  <c r="EM61" i="13"/>
  <c r="CF60" i="13"/>
  <c r="Y59" i="13"/>
  <c r="PC57" i="13"/>
  <c r="MV56" i="13"/>
  <c r="HF63" i="13"/>
  <c r="PM61" i="13"/>
  <c r="LC60" i="13"/>
  <c r="IV59" i="13"/>
  <c r="GO58" i="13"/>
  <c r="EH57" i="13"/>
  <c r="HD64" i="13"/>
  <c r="GP62" i="13"/>
  <c r="AC61" i="13"/>
  <c r="PG59" i="13"/>
  <c r="MZ58" i="13"/>
  <c r="KS57" i="13"/>
  <c r="LE67" i="13"/>
  <c r="OM63" i="13"/>
  <c r="PZ62" i="13"/>
  <c r="CW62" i="13"/>
  <c r="HE61" i="13"/>
  <c r="OS60" i="13"/>
  <c r="EW60" i="13"/>
  <c r="ML59" i="13"/>
  <c r="CP59" i="13"/>
  <c r="KE58" i="13"/>
  <c r="AI58" i="13"/>
  <c r="HX57" i="13"/>
  <c r="PM56" i="13"/>
  <c r="AS67" i="13"/>
  <c r="LV63" i="13"/>
  <c r="OG62" i="13"/>
  <c r="BD62" i="13"/>
  <c r="FV61" i="13"/>
  <c r="R61" i="13"/>
  <c r="ME60" i="13"/>
  <c r="HG60" i="13"/>
  <c r="CI60" i="13"/>
  <c r="OV59" i="13"/>
  <c r="JX59" i="13"/>
  <c r="EZ59" i="13"/>
  <c r="AB59" i="13"/>
  <c r="MO58" i="13"/>
  <c r="HQ58" i="13"/>
  <c r="CS58" i="13"/>
  <c r="PF57" i="13"/>
  <c r="KH57" i="13"/>
  <c r="FJ57" i="13"/>
  <c r="AL57" i="13"/>
  <c r="MY56" i="13"/>
  <c r="IA56" i="13"/>
  <c r="DC56" i="13"/>
  <c r="PP55" i="13"/>
  <c r="KR55" i="13"/>
  <c r="FT55" i="13"/>
  <c r="AV55" i="13"/>
  <c r="KP62" i="13"/>
  <c r="AV60" i="13"/>
  <c r="NS57" i="13"/>
  <c r="LQ56" i="13"/>
  <c r="FC56" i="13"/>
  <c r="PZ55" i="13"/>
  <c r="JU55" i="13"/>
  <c r="ED55" i="13"/>
  <c r="QK54" i="13"/>
  <c r="NA54" i="13"/>
  <c r="JY54" i="13"/>
  <c r="GO54" i="13"/>
  <c r="DE54" i="13"/>
  <c r="AC54" i="13"/>
  <c r="OD53" i="13"/>
  <c r="KT53" i="13"/>
  <c r="HR53" i="13"/>
  <c r="EH53" i="13"/>
  <c r="AX53" i="13"/>
  <c r="PG52" i="13"/>
  <c r="LW52" i="13"/>
  <c r="IM52" i="13"/>
  <c r="FK52" i="13"/>
  <c r="CA52" i="13"/>
  <c r="QB51" i="13"/>
  <c r="MZ51" i="13"/>
  <c r="JP51" i="13"/>
  <c r="GF51" i="13"/>
  <c r="DD51" i="13"/>
  <c r="T51" i="13"/>
  <c r="NU50" i="13"/>
  <c r="KS50" i="13"/>
  <c r="HI50" i="13"/>
  <c r="EW50" i="13"/>
  <c r="CK50" i="13"/>
  <c r="Y50" i="13"/>
  <c r="OX49" i="13"/>
  <c r="ML49" i="13"/>
  <c r="JZ49" i="13"/>
  <c r="HN49" i="13"/>
  <c r="FB49" i="13"/>
  <c r="CP49" i="13"/>
  <c r="AD49" i="13"/>
  <c r="PC48" i="13"/>
  <c r="MQ48" i="13"/>
  <c r="KE48" i="13"/>
  <c r="LG65" i="13"/>
  <c r="KE62" i="13"/>
  <c r="CU61" i="13"/>
  <c r="AN60" i="13"/>
  <c r="PR58" i="13"/>
  <c r="NK57" i="13"/>
  <c r="L57" i="13"/>
  <c r="LP56" i="13"/>
  <c r="IJ56" i="13"/>
  <c r="FB56" i="13"/>
  <c r="BT56" i="13"/>
  <c r="PY55" i="13"/>
  <c r="MQ55" i="13"/>
  <c r="JS55" i="13"/>
  <c r="GX55" i="13"/>
  <c r="EC55" i="13"/>
  <c r="BH55" i="13"/>
  <c r="QB54" i="13"/>
  <c r="NP54" i="13"/>
  <c r="LD54" i="13"/>
  <c r="IR54" i="13"/>
  <c r="GF54" i="13"/>
  <c r="DT54" i="13"/>
  <c r="BH54" i="13"/>
  <c r="QG53" i="13"/>
  <c r="NU53" i="13"/>
  <c r="LI53" i="13"/>
  <c r="IW53" i="13"/>
  <c r="GK53" i="13"/>
  <c r="DY53" i="13"/>
  <c r="BM53" i="13"/>
  <c r="A53" i="13"/>
  <c r="NZ52" i="13"/>
  <c r="LN52" i="13"/>
  <c r="JB52" i="13"/>
  <c r="GP52" i="13"/>
  <c r="ED52" i="13"/>
  <c r="BR52" i="13"/>
  <c r="F52" i="13"/>
  <c r="OE51" i="13"/>
  <c r="LS51" i="13"/>
  <c r="JG51" i="13"/>
  <c r="GU51" i="13"/>
  <c r="EI51" i="13"/>
  <c r="BW51" i="13"/>
  <c r="K51" i="13"/>
  <c r="OJ50" i="13"/>
  <c r="LX50" i="13"/>
  <c r="JL50" i="13"/>
  <c r="GZ50" i="13"/>
  <c r="EN50" i="13"/>
  <c r="CB50" i="13"/>
  <c r="P50" i="13"/>
  <c r="OO49" i="13"/>
  <c r="MC49" i="13"/>
  <c r="JQ49" i="13"/>
  <c r="HE49" i="13"/>
  <c r="ES49" i="13"/>
  <c r="CG49" i="13"/>
  <c r="U49" i="13"/>
  <c r="OT48" i="13"/>
  <c r="MH48" i="13"/>
  <c r="JV48" i="13"/>
  <c r="LB66" i="13"/>
  <c r="NB62" i="13"/>
  <c r="EY61" i="13"/>
  <c r="CR60" i="13"/>
  <c r="AK59" i="13"/>
  <c r="PO57" i="13"/>
  <c r="AM57" i="13"/>
  <c r="LY56" i="13"/>
  <c r="IS56" i="13"/>
  <c r="FK56" i="13"/>
  <c r="CC56" i="13"/>
  <c r="QH55" i="13"/>
  <c r="MZ55" i="13"/>
  <c r="KA55" i="13"/>
  <c r="HF55" i="13"/>
  <c r="EK55" i="13"/>
  <c r="BP55" i="13"/>
  <c r="QI54" i="13"/>
  <c r="NW54" i="13"/>
  <c r="LK54" i="13"/>
  <c r="IY54" i="13"/>
  <c r="GM54" i="13"/>
  <c r="EA54" i="13"/>
  <c r="BO54" i="13"/>
  <c r="C54" i="13"/>
  <c r="OB53" i="13"/>
  <c r="LP53" i="13"/>
  <c r="JD53" i="13"/>
  <c r="GR53" i="13"/>
  <c r="EF53" i="13"/>
  <c r="BT53" i="13"/>
  <c r="H53" i="13"/>
  <c r="OG52" i="13"/>
  <c r="LU52" i="13"/>
  <c r="JI52" i="13"/>
  <c r="GW52" i="13"/>
  <c r="EK52" i="13"/>
  <c r="BY52" i="13"/>
  <c r="M52" i="13"/>
  <c r="OL51" i="13"/>
  <c r="LZ51" i="13"/>
  <c r="JN51" i="13"/>
  <c r="HB51" i="13"/>
  <c r="EP51" i="13"/>
  <c r="CD51" i="13"/>
  <c r="R51" i="13"/>
  <c r="OQ50" i="13"/>
  <c r="ME50" i="13"/>
  <c r="JS50" i="13"/>
  <c r="HG50" i="13"/>
  <c r="EU50" i="13"/>
  <c r="CI50" i="13"/>
  <c r="W50" i="13"/>
  <c r="OV49" i="13"/>
  <c r="MJ49" i="13"/>
  <c r="JX49" i="13"/>
  <c r="HL49" i="13"/>
  <c r="EZ49" i="13"/>
  <c r="CN49" i="13"/>
  <c r="AB49" i="13"/>
  <c r="PA48" i="13"/>
  <c r="MO48" i="13"/>
  <c r="KC48" i="13"/>
  <c r="HQ48" i="13"/>
  <c r="GI65" i="13"/>
  <c r="JJ62" i="13"/>
  <c r="CE61" i="13"/>
  <c r="X60" i="13"/>
  <c r="PB58" i="13"/>
  <c r="MU57" i="13"/>
  <c r="D57" i="13"/>
  <c r="LN56" i="13"/>
  <c r="IF56" i="13"/>
  <c r="EZ56" i="13"/>
  <c r="BR56" i="13"/>
  <c r="PU55" i="13"/>
  <c r="MO55" i="13"/>
  <c r="JQ55" i="13"/>
  <c r="GV55" i="13"/>
  <c r="EA55" i="13"/>
  <c r="BF55" i="13"/>
  <c r="PZ54" i="13"/>
  <c r="NN54" i="13"/>
  <c r="LB54" i="13"/>
  <c r="IP54" i="13"/>
  <c r="GD54" i="13"/>
  <c r="DR54" i="13"/>
  <c r="BF54" i="13"/>
  <c r="QE53" i="13"/>
  <c r="NS53" i="13"/>
  <c r="LG53" i="13"/>
  <c r="IU53" i="13"/>
  <c r="GI53" i="13"/>
  <c r="DW53" i="13"/>
  <c r="BK53" i="13"/>
  <c r="QJ52" i="13"/>
  <c r="NX52" i="13"/>
  <c r="LL52" i="13"/>
  <c r="IZ52" i="13"/>
  <c r="GN52" i="13"/>
  <c r="EB52" i="13"/>
  <c r="BP52" i="13"/>
  <c r="D52" i="13"/>
  <c r="OC51" i="13"/>
  <c r="LQ51" i="13"/>
  <c r="JE51" i="13"/>
  <c r="GS51" i="13"/>
  <c r="EG51" i="13"/>
  <c r="BU51" i="13"/>
  <c r="I51" i="13"/>
  <c r="OH50" i="13"/>
  <c r="LV50" i="13"/>
  <c r="JJ50" i="13"/>
  <c r="GX50" i="13"/>
  <c r="IK67" i="13"/>
  <c r="PN62" i="13"/>
  <c r="GU61" i="13"/>
  <c r="EN60" i="13"/>
  <c r="CG59" i="13"/>
  <c r="Z58" i="13"/>
  <c r="BK57" i="13"/>
  <c r="MG56" i="13"/>
  <c r="JA56" i="13"/>
  <c r="FS56" i="13"/>
  <c r="CK56" i="13"/>
  <c r="E56" i="13"/>
  <c r="NH55" i="13"/>
  <c r="KH55" i="13"/>
  <c r="HM55" i="13"/>
  <c r="ER55" i="13"/>
  <c r="BW55" i="13"/>
  <c r="D55" i="13"/>
  <c r="OC54" i="13"/>
  <c r="LQ54" i="13"/>
  <c r="JE54" i="13"/>
  <c r="GS54" i="13"/>
  <c r="EG54" i="13"/>
  <c r="BU54" i="13"/>
  <c r="I54" i="13"/>
  <c r="OH53" i="13"/>
  <c r="LV53" i="13"/>
  <c r="JJ53" i="13"/>
  <c r="GX53" i="13"/>
  <c r="EL53" i="13"/>
  <c r="BZ53" i="13"/>
  <c r="N53" i="13"/>
  <c r="OM52" i="13"/>
  <c r="MA52" i="13"/>
  <c r="JO52" i="13"/>
  <c r="HC52" i="13"/>
  <c r="EQ52" i="13"/>
  <c r="CE52" i="13"/>
  <c r="S52" i="13"/>
  <c r="OR51" i="13"/>
  <c r="MF51" i="13"/>
  <c r="JT51" i="13"/>
  <c r="HH51" i="13"/>
  <c r="EV51" i="13"/>
  <c r="CJ51" i="13"/>
  <c r="X51" i="13"/>
  <c r="OW50" i="13"/>
  <c r="MK50" i="13"/>
  <c r="JY50" i="13"/>
  <c r="HM50" i="13"/>
  <c r="AC71" i="13"/>
  <c r="EG63" i="13"/>
  <c r="MV61" i="13"/>
  <c r="JD60" i="13"/>
  <c r="GW59" i="13"/>
  <c r="EP58" i="13"/>
  <c r="DT57" i="13"/>
  <c r="NE56" i="13"/>
  <c r="JT56" i="13"/>
  <c r="GN56" i="13"/>
  <c r="DF56" i="13"/>
  <c r="X56" i="13"/>
  <c r="OC55" i="13"/>
  <c r="KY55" i="13"/>
  <c r="ID55" i="13"/>
  <c r="FI55" i="13"/>
  <c r="CN55" i="13"/>
  <c r="S55" i="13"/>
  <c r="OR54" i="13"/>
  <c r="MF54" i="13"/>
  <c r="JT54" i="13"/>
  <c r="HH54" i="13"/>
  <c r="EV54" i="13"/>
  <c r="CJ54" i="13"/>
  <c r="X54" i="13"/>
  <c r="OW53" i="13"/>
  <c r="MK53" i="13"/>
  <c r="JY53" i="13"/>
  <c r="HM53" i="13"/>
  <c r="FA53" i="13"/>
  <c r="CO53" i="13"/>
  <c r="AC53" i="13"/>
  <c r="PB52" i="13"/>
  <c r="MP52" i="13"/>
  <c r="KD52" i="13"/>
  <c r="HR52" i="13"/>
  <c r="FF52" i="13"/>
  <c r="CT52" i="13"/>
  <c r="AH52" i="13"/>
  <c r="PG51" i="13"/>
  <c r="MU51" i="13"/>
  <c r="KI51" i="13"/>
  <c r="HW51" i="13"/>
  <c r="FK51" i="13"/>
  <c r="CY51" i="13"/>
  <c r="AM51" i="13"/>
  <c r="PL50" i="13"/>
  <c r="MZ50" i="13"/>
  <c r="KN50" i="13"/>
  <c r="IB50" i="13"/>
  <c r="FP50" i="13"/>
  <c r="DD50" i="13"/>
  <c r="AR50" i="13"/>
  <c r="PQ49" i="13"/>
  <c r="NE49" i="13"/>
  <c r="KS49" i="13"/>
  <c r="NX64" i="13"/>
  <c r="HS62" i="13"/>
  <c r="AY61" i="13"/>
  <c r="QC59" i="13"/>
  <c r="NV58" i="13"/>
  <c r="LO57" i="13"/>
  <c r="PY56" i="13"/>
  <c r="LH56" i="13"/>
  <c r="IB56" i="13"/>
  <c r="ET56" i="13"/>
  <c r="BL56" i="13"/>
  <c r="PQ55" i="13"/>
  <c r="MI55" i="13"/>
  <c r="JM55" i="13"/>
  <c r="GQ55" i="13"/>
  <c r="DV55" i="13"/>
  <c r="BA55" i="13"/>
  <c r="PV54" i="13"/>
  <c r="NJ54" i="13"/>
  <c r="KX54" i="13"/>
  <c r="IL54" i="13"/>
  <c r="FZ54" i="13"/>
  <c r="DN54" i="13"/>
  <c r="BB54" i="13"/>
  <c r="QA53" i="13"/>
  <c r="NO53" i="13"/>
  <c r="LC53" i="13"/>
  <c r="IQ53" i="13"/>
  <c r="GE53" i="13"/>
  <c r="DS53" i="13"/>
  <c r="BG53" i="13"/>
  <c r="QF52" i="13"/>
  <c r="NT52" i="13"/>
  <c r="LH52" i="13"/>
  <c r="IV52" i="13"/>
  <c r="GJ52" i="13"/>
  <c r="DX52" i="13"/>
  <c r="BL52" i="13"/>
  <c r="QK51" i="13"/>
  <c r="OF63" i="13"/>
  <c r="PW67" i="13"/>
  <c r="PN64" i="13"/>
  <c r="NS69" i="13"/>
  <c r="KH67" i="13"/>
  <c r="BO66" i="13"/>
  <c r="JY64" i="13"/>
  <c r="BF63" i="13"/>
  <c r="JX61" i="13"/>
  <c r="PK69" i="13"/>
  <c r="AE68" i="13"/>
  <c r="PI66" i="13"/>
  <c r="NB65" i="13"/>
  <c r="KU64" i="13"/>
  <c r="IN63" i="13"/>
  <c r="LE63" i="13"/>
  <c r="AQ62" i="13"/>
  <c r="NB60" i="13"/>
  <c r="KU59" i="13"/>
  <c r="IN58" i="13"/>
  <c r="GG57" i="13"/>
  <c r="DZ56" i="13"/>
  <c r="MU65" i="13"/>
  <c r="KL62" i="13"/>
  <c r="CZ61" i="13"/>
  <c r="AS60" i="13"/>
  <c r="PW58" i="13"/>
  <c r="NP57" i="13"/>
  <c r="FC65" i="13"/>
  <c r="JE62" i="13"/>
  <c r="CA61" i="13"/>
  <c r="T60" i="13"/>
  <c r="OX58" i="13"/>
  <c r="MQ57" i="13"/>
  <c r="GA70" i="13"/>
  <c r="DP63" i="13"/>
  <c r="ME61" i="13"/>
  <c r="IQ60" i="13"/>
  <c r="GJ59" i="13"/>
  <c r="EC58" i="13"/>
  <c r="BV57" i="13"/>
  <c r="PE63" i="13"/>
  <c r="DI62" i="13"/>
  <c r="PB60" i="13"/>
  <c r="MU59" i="13"/>
  <c r="KN58" i="13"/>
  <c r="IG57" i="13"/>
  <c r="GG67" i="13"/>
  <c r="NG63" i="13"/>
  <c r="PE62" i="13"/>
  <c r="CB62" i="13"/>
  <c r="GN61" i="13"/>
  <c r="OC60" i="13"/>
  <c r="EG60" i="13"/>
  <c r="LV59" i="13"/>
  <c r="BZ59" i="13"/>
  <c r="JO58" i="13"/>
  <c r="S58" i="13"/>
  <c r="HH57" i="13"/>
  <c r="OW56" i="13"/>
  <c r="NF66" i="13"/>
  <c r="KP63" i="13"/>
  <c r="NL62" i="13"/>
  <c r="AH62" i="13"/>
  <c r="FF61" i="13"/>
  <c r="QE60" i="13"/>
  <c r="LG60" i="13"/>
  <c r="GI60" i="13"/>
  <c r="BK60" i="13"/>
  <c r="NX59" i="13"/>
  <c r="IZ59" i="13"/>
  <c r="EB59" i="13"/>
  <c r="D59" i="13"/>
  <c r="LQ58" i="13"/>
  <c r="GS58" i="13"/>
  <c r="BU58" i="13"/>
  <c r="OH57" i="13"/>
  <c r="JJ57" i="13"/>
  <c r="EL57" i="13"/>
  <c r="N57" i="13"/>
  <c r="MA56" i="13"/>
  <c r="HC56" i="13"/>
  <c r="CE56" i="13"/>
  <c r="OR55" i="13"/>
  <c r="JT55" i="13"/>
  <c r="EV55" i="13"/>
  <c r="X55" i="13"/>
  <c r="AT62" i="13"/>
  <c r="KW59" i="13"/>
  <c r="GI57" i="13"/>
  <c r="KK56" i="13"/>
  <c r="DW56" i="13"/>
  <c r="OT55" i="13"/>
  <c r="IS55" i="13"/>
  <c r="DC55" i="13"/>
  <c r="QC54" i="13"/>
  <c r="MS54" i="13"/>
  <c r="JI54" i="13"/>
  <c r="GG54" i="13"/>
  <c r="CW54" i="13"/>
  <c r="M54" i="13"/>
  <c r="NV53" i="13"/>
  <c r="KL53" i="13"/>
  <c r="HB53" i="13"/>
  <c r="DZ53" i="13"/>
  <c r="AP53" i="13"/>
  <c r="OQ52" i="13"/>
  <c r="LO52" i="13"/>
  <c r="IE52" i="13"/>
  <c r="EU52" i="13"/>
  <c r="BS52" i="13"/>
  <c r="PT51" i="13"/>
  <c r="MJ51" i="13"/>
  <c r="JH51" i="13"/>
  <c r="FX51" i="13"/>
  <c r="CN51" i="13"/>
  <c r="L51" i="13"/>
  <c r="NM50" i="13"/>
  <c r="KC50" i="13"/>
  <c r="HA50" i="13"/>
  <c r="EO50" i="13"/>
  <c r="CC50" i="13"/>
  <c r="Q50" i="13"/>
  <c r="OP49" i="13"/>
  <c r="MD49" i="13"/>
  <c r="JR49" i="13"/>
  <c r="HF49" i="13"/>
  <c r="ET49" i="13"/>
  <c r="CH49" i="13"/>
  <c r="V49" i="13"/>
  <c r="OU48" i="13"/>
  <c r="MI48" i="13"/>
  <c r="JW48" i="13"/>
  <c r="IZ64" i="13"/>
  <c r="GX62" i="13"/>
  <c r="AI61" i="13"/>
  <c r="PM59" i="13"/>
  <c r="NF58" i="13"/>
  <c r="KY57" i="13"/>
  <c r="PQ56" i="13"/>
  <c r="LF56" i="13"/>
  <c r="HX56" i="13"/>
  <c r="ER56" i="13"/>
  <c r="BJ56" i="13"/>
  <c r="PM55" i="13"/>
  <c r="MG55" i="13"/>
  <c r="JJ55" i="13"/>
  <c r="GO55" i="13"/>
  <c r="DT55" i="13"/>
  <c r="AY55" i="13"/>
  <c r="PT54" i="13"/>
  <c r="NH54" i="13"/>
  <c r="KV54" i="13"/>
  <c r="IJ54" i="13"/>
  <c r="FX54" i="13"/>
  <c r="DL54" i="13"/>
  <c r="AZ54" i="13"/>
  <c r="PY53" i="13"/>
  <c r="NM53" i="13"/>
  <c r="LA53" i="13"/>
  <c r="IO53" i="13"/>
  <c r="GC53" i="13"/>
  <c r="DQ53" i="13"/>
  <c r="BE53" i="13"/>
  <c r="QD52" i="13"/>
  <c r="NR52" i="13"/>
  <c r="LF52" i="13"/>
  <c r="IT52" i="13"/>
  <c r="GH52" i="13"/>
  <c r="DV52" i="13"/>
  <c r="BJ52" i="13"/>
  <c r="QI51" i="13"/>
  <c r="NW51" i="13"/>
  <c r="LK51" i="13"/>
  <c r="IY51" i="13"/>
  <c r="GM51" i="13"/>
  <c r="EA51" i="13"/>
  <c r="BO51" i="13"/>
  <c r="C51" i="13"/>
  <c r="OB50" i="13"/>
  <c r="LP50" i="13"/>
  <c r="JD50" i="13"/>
  <c r="GR50" i="13"/>
  <c r="EF50" i="13"/>
  <c r="BT50" i="13"/>
  <c r="H50" i="13"/>
  <c r="OG49" i="13"/>
  <c r="LU49" i="13"/>
  <c r="JI49" i="13"/>
  <c r="GW49" i="13"/>
  <c r="EK49" i="13"/>
  <c r="BY49" i="13"/>
  <c r="M49" i="13"/>
  <c r="OL48" i="13"/>
  <c r="LZ48" i="13"/>
  <c r="JN48" i="13"/>
  <c r="IU65" i="13"/>
  <c r="JU62" i="13"/>
  <c r="CM61" i="13"/>
  <c r="AF60" i="13"/>
  <c r="PJ58" i="13"/>
  <c r="NC57" i="13"/>
  <c r="G57" i="13"/>
  <c r="LO56" i="13"/>
  <c r="IG56" i="13"/>
  <c r="FA56" i="13"/>
  <c r="BS56" i="13"/>
  <c r="PV55" i="13"/>
  <c r="MP55" i="13"/>
  <c r="JR55" i="13"/>
  <c r="GW55" i="13"/>
  <c r="EB55" i="13"/>
  <c r="BG55" i="13"/>
  <c r="QA54" i="13"/>
  <c r="NO54" i="13"/>
  <c r="LC54" i="13"/>
  <c r="IQ54" i="13"/>
  <c r="GE54" i="13"/>
  <c r="DS54" i="13"/>
  <c r="BG54" i="13"/>
  <c r="QF53" i="13"/>
  <c r="NT53" i="13"/>
  <c r="LH53" i="13"/>
  <c r="IV53" i="13"/>
  <c r="GJ53" i="13"/>
  <c r="DX53" i="13"/>
  <c r="BL53" i="13"/>
  <c r="QK52" i="13"/>
  <c r="NY52" i="13"/>
  <c r="LM52" i="13"/>
  <c r="JA52" i="13"/>
  <c r="GO52" i="13"/>
  <c r="EC52" i="13"/>
  <c r="BQ52" i="13"/>
  <c r="E52" i="13"/>
  <c r="OD51" i="13"/>
  <c r="LR51" i="13"/>
  <c r="JF51" i="13"/>
  <c r="GT51" i="13"/>
  <c r="EH51" i="13"/>
  <c r="BV51" i="13"/>
  <c r="J51" i="13"/>
  <c r="OI50" i="13"/>
  <c r="LW50" i="13"/>
  <c r="JK50" i="13"/>
  <c r="GY50" i="13"/>
  <c r="EM50" i="13"/>
  <c r="CA50" i="13"/>
  <c r="O50" i="13"/>
  <c r="ON49" i="13"/>
  <c r="MB49" i="13"/>
  <c r="JP49" i="13"/>
  <c r="HD49" i="13"/>
  <c r="ER49" i="13"/>
  <c r="CF49" i="13"/>
  <c r="T49" i="13"/>
  <c r="OS48" i="13"/>
  <c r="MG48" i="13"/>
  <c r="JU48" i="13"/>
  <c r="HI48" i="13"/>
  <c r="EJ64" i="13"/>
  <c r="GC62" i="13"/>
  <c r="S61" i="13"/>
  <c r="OW59" i="13"/>
  <c r="MP58" i="13"/>
  <c r="KI57" i="13"/>
  <c r="PI56" i="13"/>
  <c r="LD56" i="13"/>
  <c r="HV56" i="13"/>
  <c r="EN56" i="13"/>
  <c r="BH56" i="13"/>
  <c r="PK55" i="13"/>
  <c r="MC55" i="13"/>
  <c r="JH55" i="13"/>
  <c r="GM55" i="13"/>
  <c r="DR55" i="13"/>
  <c r="AW55" i="13"/>
  <c r="PR54" i="13"/>
  <c r="NF54" i="13"/>
  <c r="KT54" i="13"/>
  <c r="IH54" i="13"/>
  <c r="FV54" i="13"/>
  <c r="DJ54" i="13"/>
  <c r="AX54" i="13"/>
  <c r="PW53" i="13"/>
  <c r="NK53" i="13"/>
  <c r="KY53" i="13"/>
  <c r="IM53" i="13"/>
  <c r="GA53" i="13"/>
  <c r="DO53" i="13"/>
  <c r="BC53" i="13"/>
  <c r="QB52" i="13"/>
  <c r="NP52" i="13"/>
  <c r="LD52" i="13"/>
  <c r="IR52" i="13"/>
  <c r="GF52" i="13"/>
  <c r="DT52" i="13"/>
  <c r="BH52" i="13"/>
  <c r="QG51" i="13"/>
  <c r="NU51" i="13"/>
  <c r="LI51" i="13"/>
  <c r="IW51" i="13"/>
  <c r="GK51" i="13"/>
  <c r="DY51" i="13"/>
  <c r="BM51" i="13"/>
  <c r="A51" i="13"/>
  <c r="NZ50" i="13"/>
  <c r="LN50" i="13"/>
  <c r="JB50" i="13"/>
  <c r="GP50" i="13"/>
  <c r="GD66" i="13"/>
  <c r="MG62" i="13"/>
  <c r="EI61" i="13"/>
  <c r="CB60" i="13"/>
  <c r="U59" i="13"/>
  <c r="OY57" i="13"/>
  <c r="AE57" i="13"/>
  <c r="LW56" i="13"/>
  <c r="IO56" i="13"/>
  <c r="FI56" i="13"/>
  <c r="CA56" i="13"/>
  <c r="QD55" i="13"/>
  <c r="MX55" i="13"/>
  <c r="JY55" i="13"/>
  <c r="HD55" i="13"/>
  <c r="EI55" i="13"/>
  <c r="BN55" i="13"/>
  <c r="QG54" i="13"/>
  <c r="NU54" i="13"/>
  <c r="LI54" i="13"/>
  <c r="IW54" i="13"/>
  <c r="GK54" i="13"/>
  <c r="DY54" i="13"/>
  <c r="BM54" i="13"/>
  <c r="A54" i="13"/>
  <c r="NZ53" i="13"/>
  <c r="LN53" i="13"/>
  <c r="JB53" i="13"/>
  <c r="HT63" i="13"/>
  <c r="JC67" i="13"/>
  <c r="JZ64" i="13"/>
  <c r="HO69" i="13"/>
  <c r="GX67" i="13"/>
  <c r="PP65" i="13"/>
  <c r="GW64" i="13"/>
  <c r="PG62" i="13"/>
  <c r="LZ82" i="13"/>
  <c r="KM69" i="13"/>
  <c r="PD67" i="13"/>
  <c r="MW66" i="13"/>
  <c r="KP65" i="13"/>
  <c r="II64" i="13"/>
  <c r="FY77" i="13"/>
  <c r="GH63" i="13"/>
  <c r="OU61" i="13"/>
  <c r="KP60" i="13"/>
  <c r="II59" i="13"/>
  <c r="GB58" i="13"/>
  <c r="DU57" i="13"/>
  <c r="BN56" i="13"/>
  <c r="KN64" i="13"/>
  <c r="HE62" i="13"/>
  <c r="AN61" i="13"/>
  <c r="PR59" i="13"/>
  <c r="NK58" i="13"/>
  <c r="LD57" i="13"/>
  <c r="DT64" i="13"/>
  <c r="FW62" i="13"/>
  <c r="O61" i="13"/>
  <c r="OS59" i="13"/>
  <c r="ML58" i="13"/>
  <c r="KE57" i="13"/>
  <c r="EF68" i="13"/>
  <c r="AI63" i="13"/>
  <c r="IX61" i="13"/>
  <c r="GE60" i="13"/>
  <c r="DX59" i="13"/>
  <c r="BQ58" i="13"/>
  <c r="J57" i="13"/>
  <c r="KG63" i="13"/>
  <c r="AA62" i="13"/>
  <c r="MP60" i="13"/>
  <c r="KI59" i="13"/>
  <c r="IB58" i="13"/>
  <c r="FU57" i="13"/>
  <c r="IX66" i="13"/>
  <c r="JO63" i="13"/>
  <c r="MS62" i="13"/>
  <c r="P62" i="13"/>
  <c r="ER61" i="13"/>
  <c r="MG60" i="13"/>
  <c r="CK60" i="13"/>
  <c r="JZ59" i="13"/>
  <c r="AD59" i="13"/>
  <c r="HS58" i="13"/>
  <c r="PH57" i="13"/>
  <c r="FL57" i="13"/>
  <c r="NA56" i="13"/>
  <c r="PW65" i="13"/>
  <c r="GX63" i="13"/>
  <c r="KZ62" i="13"/>
  <c r="PG61" i="13"/>
  <c r="DJ61" i="13"/>
  <c r="PW60" i="13"/>
  <c r="KY60" i="13"/>
  <c r="GA60" i="13"/>
  <c r="BC60" i="13"/>
  <c r="NP59" i="13"/>
  <c r="IR59" i="13"/>
  <c r="DT59" i="13"/>
  <c r="QG58" i="13"/>
  <c r="LI58" i="13"/>
  <c r="GK58" i="13"/>
  <c r="BM58" i="13"/>
  <c r="NZ57" i="13"/>
  <c r="JB57" i="13"/>
  <c r="ED57" i="13"/>
  <c r="F57" i="13"/>
  <c r="LS56" i="13"/>
  <c r="GU56" i="13"/>
  <c r="BW56" i="13"/>
  <c r="OJ55" i="13"/>
  <c r="JL55" i="13"/>
  <c r="EN55" i="13"/>
  <c r="QC77" i="13"/>
  <c r="OX61" i="13"/>
  <c r="IK59" i="13"/>
  <c r="EM57" i="13"/>
  <c r="KA56" i="13"/>
  <c r="DM56" i="13"/>
  <c r="OH55" i="13"/>
  <c r="IJ55" i="13"/>
  <c r="CT55" i="13"/>
  <c r="PM54" i="13"/>
  <c r="MK54" i="13"/>
  <c r="JA54" i="13"/>
  <c r="FQ54" i="13"/>
  <c r="CO54" i="13"/>
  <c r="E54" i="13"/>
  <c r="NF53" i="13"/>
  <c r="KD53" i="13"/>
  <c r="GT53" i="13"/>
  <c r="DJ53" i="13"/>
  <c r="AH53" i="13"/>
  <c r="OI52" i="13"/>
  <c r="KY52" i="13"/>
  <c r="HW52" i="13"/>
  <c r="EM52" i="13"/>
  <c r="BC52" i="13"/>
  <c r="PL51" i="13"/>
  <c r="MB51" i="13"/>
  <c r="IR51" i="13"/>
  <c r="FP51" i="13"/>
  <c r="CF51" i="13"/>
  <c r="QG50" i="13"/>
  <c r="NE50" i="13"/>
  <c r="JU50" i="13"/>
  <c r="GS50" i="13"/>
  <c r="EG50" i="13"/>
  <c r="BU50" i="13"/>
  <c r="I50" i="13"/>
  <c r="OH49" i="13"/>
  <c r="LV49" i="13"/>
  <c r="JJ49" i="13"/>
  <c r="GX49" i="13"/>
  <c r="EL49" i="13"/>
  <c r="BZ49" i="13"/>
  <c r="N49" i="13"/>
  <c r="OM48" i="13"/>
  <c r="MA48" i="13"/>
  <c r="JO48" i="13"/>
  <c r="PQ63" i="13"/>
  <c r="DQ62" i="13"/>
  <c r="PH60" i="13"/>
  <c r="NA59" i="13"/>
  <c r="KT58" i="13"/>
  <c r="IM57" i="13"/>
  <c r="OS56" i="13"/>
  <c r="KV56" i="13"/>
  <c r="HN56" i="13"/>
  <c r="EF56" i="13"/>
  <c r="AZ56" i="13"/>
  <c r="PC55" i="13"/>
  <c r="LV55" i="13"/>
  <c r="JA55" i="13"/>
  <c r="GF55" i="13"/>
  <c r="DK55" i="13"/>
  <c r="AP55" i="13"/>
  <c r="PL54" i="13"/>
  <c r="MZ54" i="13"/>
  <c r="KN54" i="13"/>
  <c r="IB54" i="13"/>
  <c r="FP54" i="13"/>
  <c r="DD54" i="13"/>
  <c r="AR54" i="13"/>
  <c r="PQ53" i="13"/>
  <c r="NE53" i="13"/>
  <c r="KS53" i="13"/>
  <c r="IG53" i="13"/>
  <c r="FU53" i="13"/>
  <c r="DI53" i="13"/>
  <c r="AW53" i="13"/>
  <c r="PV52" i="13"/>
  <c r="NJ52" i="13"/>
  <c r="KX52" i="13"/>
  <c r="IL52" i="13"/>
  <c r="FZ52" i="13"/>
  <c r="DN52" i="13"/>
  <c r="BB52" i="13"/>
  <c r="QA51" i="13"/>
  <c r="NO51" i="13"/>
  <c r="LC51" i="13"/>
  <c r="IQ51" i="13"/>
  <c r="GE51" i="13"/>
  <c r="DS51" i="13"/>
  <c r="BG51" i="13"/>
  <c r="QF50" i="13"/>
  <c r="NT50" i="13"/>
  <c r="LH50" i="13"/>
  <c r="IV50" i="13"/>
  <c r="GJ50" i="13"/>
  <c r="DX50" i="13"/>
  <c r="BL50" i="13"/>
  <c r="QK49" i="13"/>
  <c r="NY49" i="13"/>
  <c r="LM49" i="13"/>
  <c r="JA49" i="13"/>
  <c r="GO49" i="13"/>
  <c r="EC49" i="13"/>
  <c r="BQ49" i="13"/>
  <c r="E49" i="13"/>
  <c r="OD48" i="13"/>
  <c r="LR48" i="13"/>
  <c r="JF48" i="13"/>
  <c r="GN64" i="13"/>
  <c r="GM62" i="13"/>
  <c r="AA61" i="13"/>
  <c r="PE59" i="13"/>
  <c r="MX58" i="13"/>
  <c r="KQ57" i="13"/>
  <c r="PL56" i="13"/>
  <c r="LE56" i="13"/>
  <c r="HW56" i="13"/>
  <c r="EO56" i="13"/>
  <c r="BI56" i="13"/>
  <c r="PL55" i="13"/>
  <c r="MD55" i="13"/>
  <c r="JI55" i="13"/>
  <c r="GN55" i="13"/>
  <c r="DS55" i="13"/>
  <c r="AX55" i="13"/>
  <c r="PS54" i="13"/>
  <c r="NG54" i="13"/>
  <c r="KU54" i="13"/>
  <c r="II54" i="13"/>
  <c r="FW54" i="13"/>
  <c r="DK54" i="13"/>
  <c r="AY54" i="13"/>
  <c r="PX53" i="13"/>
  <c r="NL53" i="13"/>
  <c r="KZ53" i="13"/>
  <c r="IN53" i="13"/>
  <c r="GB53" i="13"/>
  <c r="DP53" i="13"/>
  <c r="BD53" i="13"/>
  <c r="QC52" i="13"/>
  <c r="NQ52" i="13"/>
  <c r="LE52" i="13"/>
  <c r="IS52" i="13"/>
  <c r="GG52" i="13"/>
  <c r="DU52" i="13"/>
  <c r="BI52" i="13"/>
  <c r="QH51" i="13"/>
  <c r="NV51" i="13"/>
  <c r="LJ51" i="13"/>
  <c r="IX51" i="13"/>
  <c r="GL51" i="13"/>
  <c r="DZ51" i="13"/>
  <c r="BN51" i="13"/>
  <c r="B51" i="13"/>
  <c r="OA50" i="13"/>
  <c r="LO50" i="13"/>
  <c r="JC50" i="13"/>
  <c r="GQ50" i="13"/>
  <c r="EE50" i="13"/>
  <c r="BS50" i="13"/>
  <c r="G50" i="13"/>
  <c r="OF49" i="13"/>
  <c r="LT49" i="13"/>
  <c r="JH49" i="13"/>
  <c r="GV49" i="13"/>
  <c r="EJ49" i="13"/>
  <c r="BX49" i="13"/>
  <c r="L49" i="13"/>
  <c r="OK48" i="13"/>
  <c r="LY48" i="13"/>
  <c r="JM48" i="13"/>
  <c r="HA48" i="13"/>
  <c r="OK63" i="13"/>
  <c r="CU62" i="13"/>
  <c r="OR60" i="13"/>
  <c r="MK59" i="13"/>
  <c r="KD58" i="13"/>
  <c r="HW57" i="13"/>
  <c r="OP56" i="13"/>
  <c r="KR56" i="13"/>
  <c r="HL56" i="13"/>
  <c r="ED56" i="13"/>
  <c r="AV56" i="13"/>
  <c r="PA55" i="13"/>
  <c r="LT55" i="13"/>
  <c r="IY55" i="13"/>
  <c r="GD55" i="13"/>
  <c r="DI55" i="13"/>
  <c r="AM55" i="13"/>
  <c r="PJ54" i="13"/>
  <c r="MX54" i="13"/>
  <c r="KL54" i="13"/>
  <c r="HZ54" i="13"/>
  <c r="FN54" i="13"/>
  <c r="DB54" i="13"/>
  <c r="AP54" i="13"/>
  <c r="PO53" i="13"/>
  <c r="NC53" i="13"/>
  <c r="KQ53" i="13"/>
  <c r="IE53" i="13"/>
  <c r="FS53" i="13"/>
  <c r="DG53" i="13"/>
  <c r="AU53" i="13"/>
  <c r="PT52" i="13"/>
  <c r="NH52" i="13"/>
  <c r="KV52" i="13"/>
  <c r="IJ52" i="13"/>
  <c r="FX52" i="13"/>
  <c r="DL52" i="13"/>
  <c r="AZ52" i="13"/>
  <c r="PY51" i="13"/>
  <c r="NM51" i="13"/>
  <c r="LA51" i="13"/>
  <c r="IO51" i="13"/>
  <c r="GC51" i="13"/>
  <c r="DQ51" i="13"/>
  <c r="BE51" i="13"/>
  <c r="QD50" i="13"/>
  <c r="NR50" i="13"/>
  <c r="LF50" i="13"/>
  <c r="IT50" i="13"/>
  <c r="GH50" i="13"/>
  <c r="DW65" i="13"/>
  <c r="IY62" i="13"/>
  <c r="BW61" i="13"/>
  <c r="P60" i="13"/>
  <c r="OT58" i="13"/>
  <c r="MM57" i="13"/>
  <c r="QJ56" i="13"/>
  <c r="LM56" i="13"/>
  <c r="IE56" i="13"/>
  <c r="EW56" i="13"/>
  <c r="BQ56" i="13"/>
  <c r="PT55" i="13"/>
  <c r="ML55" i="13"/>
  <c r="JP55" i="13"/>
  <c r="GU55" i="13"/>
  <c r="DZ55" i="13"/>
  <c r="BE55" i="13"/>
  <c r="PY54" i="13"/>
  <c r="NM54" i="13"/>
  <c r="LA54" i="13"/>
  <c r="IO54" i="13"/>
  <c r="GC54" i="13"/>
  <c r="DQ54" i="13"/>
  <c r="BE54" i="13"/>
  <c r="QD53" i="13"/>
  <c r="NR53" i="13"/>
  <c r="LF53" i="13"/>
  <c r="IT53" i="13"/>
  <c r="GH53" i="13"/>
  <c r="DV53" i="13"/>
  <c r="BJ53" i="13"/>
  <c r="QI52" i="13"/>
  <c r="NW52" i="13"/>
  <c r="LK52" i="13"/>
  <c r="IY52" i="13"/>
  <c r="GM52" i="13"/>
  <c r="EA52" i="13"/>
  <c r="BO52" i="13"/>
  <c r="C52" i="13"/>
  <c r="OB51" i="13"/>
  <c r="LP51" i="13"/>
  <c r="JD51" i="13"/>
  <c r="GR51" i="13"/>
  <c r="EF51" i="13"/>
  <c r="BT51" i="13"/>
  <c r="H51" i="13"/>
  <c r="OG50" i="13"/>
  <c r="LU50" i="13"/>
  <c r="JI50" i="13"/>
  <c r="GW50" i="13"/>
  <c r="FY67" i="13"/>
  <c r="PC62" i="13"/>
  <c r="GM61" i="13"/>
  <c r="EF60" i="13"/>
  <c r="BY59" i="13"/>
  <c r="R58" i="13"/>
  <c r="BH57" i="13"/>
  <c r="MF56" i="13"/>
  <c r="IZ56" i="13"/>
  <c r="FR56" i="13"/>
  <c r="CJ56" i="13"/>
  <c r="D56" i="13"/>
  <c r="NG55" i="13"/>
  <c r="KG55" i="13"/>
  <c r="HL55" i="13"/>
  <c r="EQ55" i="13"/>
  <c r="BV55" i="13"/>
  <c r="C55" i="13"/>
  <c r="OB54" i="13"/>
  <c r="LP54" i="13"/>
  <c r="JD54" i="13"/>
  <c r="GR54" i="13"/>
  <c r="EF54" i="13"/>
  <c r="BT54" i="13"/>
  <c r="H54" i="13"/>
  <c r="OG53" i="13"/>
  <c r="LU53" i="13"/>
  <c r="JI53" i="13"/>
  <c r="GW53" i="13"/>
  <c r="EK53" i="13"/>
  <c r="BY53" i="13"/>
  <c r="M53" i="13"/>
  <c r="OL52" i="13"/>
  <c r="LZ52" i="13"/>
  <c r="JN52" i="13"/>
  <c r="HB52" i="13"/>
  <c r="EP52" i="13"/>
  <c r="CD52" i="13"/>
  <c r="R52" i="13"/>
  <c r="OQ51" i="13"/>
  <c r="ME51" i="13"/>
  <c r="JS51" i="13"/>
  <c r="HG51" i="13"/>
  <c r="EU51" i="13"/>
  <c r="CI51" i="13"/>
  <c r="W51" i="13"/>
  <c r="OV50" i="13"/>
  <c r="MJ50" i="13"/>
  <c r="JX50" i="13"/>
  <c r="HL50" i="13"/>
  <c r="EZ50" i="13"/>
  <c r="CN50" i="13"/>
  <c r="AB50" i="13"/>
  <c r="PA49" i="13"/>
  <c r="MO49" i="13"/>
  <c r="KC49" i="13"/>
  <c r="LY63" i="13"/>
  <c r="BE62" i="13"/>
  <c r="NL60" i="13"/>
  <c r="LE59" i="13"/>
  <c r="IX58" i="13"/>
  <c r="GQ57" i="13"/>
  <c r="OH56" i="13"/>
  <c r="KN56" i="13"/>
  <c r="HF56" i="13"/>
  <c r="DX56" i="13"/>
  <c r="AR56" i="13"/>
  <c r="OU55" i="13"/>
  <c r="LO55" i="13"/>
  <c r="IT55" i="13"/>
  <c r="FY55" i="13"/>
  <c r="DD55" i="13"/>
  <c r="AI55" i="13"/>
  <c r="PF54" i="13"/>
  <c r="MT54" i="13"/>
  <c r="KH54" i="13"/>
  <c r="HV54" i="13"/>
  <c r="FJ54" i="13"/>
  <c r="CX54" i="13"/>
  <c r="AL54" i="13"/>
  <c r="PK53" i="13"/>
  <c r="MY53" i="13"/>
  <c r="KM53" i="13"/>
  <c r="IA53" i="13"/>
  <c r="FO53" i="13"/>
  <c r="DC53" i="13"/>
  <c r="AQ53" i="13"/>
  <c r="PP52" i="13"/>
  <c r="ND52" i="13"/>
  <c r="KR52" i="13"/>
  <c r="IF52" i="13"/>
  <c r="FT52" i="13"/>
  <c r="DH52" i="13"/>
  <c r="AV52" i="13"/>
  <c r="PU51" i="13"/>
  <c r="NI51" i="13"/>
  <c r="KW51" i="13"/>
  <c r="IK51" i="13"/>
  <c r="FY51" i="13"/>
  <c r="DM51" i="13"/>
  <c r="BA51" i="13"/>
  <c r="PZ50" i="13"/>
  <c r="NN50" i="13"/>
  <c r="LB50" i="13"/>
  <c r="IP50" i="13"/>
  <c r="GD50" i="13"/>
  <c r="DR50" i="13"/>
  <c r="BF50" i="13"/>
  <c r="QE49" i="13"/>
  <c r="NS49" i="13"/>
  <c r="LG49" i="13"/>
  <c r="IU49" i="13"/>
  <c r="GI49" i="13"/>
  <c r="DW49" i="13"/>
  <c r="BK49" i="13"/>
  <c r="QJ48" i="13"/>
  <c r="NX48" i="13"/>
  <c r="LL48" i="13"/>
  <c r="IZ48" i="13"/>
  <c r="IV60" i="13"/>
  <c r="W56" i="13"/>
  <c r="ME54" i="13"/>
  <c r="JX53" i="13"/>
  <c r="HQ52" i="13"/>
  <c r="FJ51" i="13"/>
  <c r="EL50" i="13"/>
  <c r="PJ49" i="13"/>
  <c r="IY49" i="13"/>
  <c r="EA49" i="13"/>
  <c r="C49" i="13"/>
  <c r="LP48" i="13"/>
  <c r="HL48" i="13"/>
  <c r="EW48" i="13"/>
  <c r="CK48" i="13"/>
  <c r="Y48" i="13"/>
  <c r="OX47" i="13"/>
  <c r="ML47" i="13"/>
  <c r="JZ47" i="13"/>
  <c r="HN47" i="13"/>
  <c r="FB47" i="13"/>
  <c r="CP47" i="13"/>
  <c r="AD47" i="13"/>
  <c r="PC46" i="13"/>
  <c r="MQ46" i="13"/>
  <c r="KE46" i="13"/>
  <c r="HS46" i="13"/>
  <c r="FG46" i="13"/>
  <c r="CU46" i="13"/>
  <c r="AI46" i="13"/>
  <c r="PH45" i="13"/>
  <c r="MV45" i="13"/>
  <c r="KJ45" i="13"/>
  <c r="HX45" i="13"/>
  <c r="AX76" i="13"/>
  <c r="GG76" i="13"/>
  <c r="LN61" i="13"/>
  <c r="PM60" i="13"/>
  <c r="JZ58" i="13"/>
  <c r="CI75" i="13"/>
  <c r="II63" i="13"/>
  <c r="HC58" i="13"/>
  <c r="CT61" i="13"/>
  <c r="PQ58" i="13"/>
  <c r="LC56" i="13"/>
  <c r="DM59" i="13"/>
  <c r="LU54" i="13"/>
  <c r="DB53" i="13"/>
  <c r="LT51" i="13"/>
  <c r="DY50" i="13"/>
  <c r="BR49" i="13"/>
  <c r="KO59" i="13"/>
  <c r="OS55" i="13"/>
  <c r="KF54" i="13"/>
  <c r="HY53" i="13"/>
  <c r="FR52" i="13"/>
  <c r="DK51" i="13"/>
  <c r="BD50" i="13"/>
  <c r="QH48" i="13"/>
  <c r="KL58" i="13"/>
  <c r="LU55" i="13"/>
  <c r="IA54" i="13"/>
  <c r="FT53" i="13"/>
  <c r="DM52" i="13"/>
  <c r="BF51" i="13"/>
  <c r="QJ49" i="13"/>
  <c r="OC48" i="13"/>
  <c r="HR58" i="13"/>
  <c r="LK55" i="13"/>
  <c r="HR54" i="13"/>
  <c r="FK53" i="13"/>
  <c r="DD52" i="13"/>
  <c r="AW51" i="13"/>
  <c r="K61" i="13"/>
  <c r="BE56" i="13"/>
  <c r="NE54" i="13"/>
  <c r="KX53" i="13"/>
  <c r="F53" i="13"/>
  <c r="GU52" i="13"/>
  <c r="OJ51" i="13"/>
  <c r="EN51" i="13"/>
  <c r="MC50" i="13"/>
  <c r="AZ63" i="13"/>
  <c r="CD58" i="13"/>
  <c r="GB56" i="13"/>
  <c r="KP55" i="13"/>
  <c r="K55" i="13"/>
  <c r="GZ54" i="13"/>
  <c r="OO53" i="13"/>
  <c r="ES53" i="13"/>
  <c r="MH52" i="13"/>
  <c r="CL52" i="13"/>
  <c r="KA51" i="13"/>
  <c r="AE51" i="13"/>
  <c r="HT50" i="13"/>
  <c r="PI49" i="13"/>
  <c r="EL62" i="13"/>
  <c r="JC57" i="13"/>
  <c r="EJ56" i="13"/>
  <c r="JC55" i="13"/>
  <c r="PN54" i="13"/>
  <c r="FR54" i="13"/>
  <c r="NG53" i="13"/>
  <c r="DK53" i="13"/>
  <c r="KZ52" i="13"/>
  <c r="BD52" i="13"/>
  <c r="MK51" i="13"/>
  <c r="HM51" i="13"/>
  <c r="CO51" i="13"/>
  <c r="PB50" i="13"/>
  <c r="KD50" i="13"/>
  <c r="FF50" i="13"/>
  <c r="AH50" i="13"/>
  <c r="MU49" i="13"/>
  <c r="HW49" i="13"/>
  <c r="CY49" i="13"/>
  <c r="PL48" i="13"/>
  <c r="KN48" i="13"/>
  <c r="DO57" i="13"/>
  <c r="EU54" i="13"/>
  <c r="AG52" i="13"/>
  <c r="BZ50" i="13"/>
  <c r="HC49" i="13"/>
  <c r="OR48" i="13"/>
  <c r="GK48" i="13"/>
  <c r="BM48" i="13"/>
  <c r="NZ47" i="13"/>
  <c r="JB47" i="13"/>
  <c r="ED47" i="13"/>
  <c r="F47" i="13"/>
  <c r="LS46" i="13"/>
  <c r="GU46" i="13"/>
  <c r="BW46" i="13"/>
  <c r="OJ45" i="13"/>
  <c r="KB45" i="13"/>
  <c r="GZ45" i="13"/>
  <c r="EN45" i="13"/>
  <c r="CB45" i="13"/>
  <c r="P45" i="13"/>
  <c r="OO44" i="13"/>
  <c r="MC44" i="13"/>
  <c r="JQ44" i="13"/>
  <c r="HE44" i="13"/>
  <c r="ES44" i="13"/>
  <c r="CG44" i="13"/>
  <c r="U44" i="13"/>
  <c r="OT43" i="13"/>
  <c r="MH43" i="13"/>
  <c r="JV43" i="13"/>
  <c r="HJ43" i="13"/>
  <c r="EX43" i="13"/>
  <c r="CL43" i="13"/>
  <c r="Z43" i="13"/>
  <c r="OY42" i="13"/>
  <c r="MM42" i="13"/>
  <c r="KA42" i="13"/>
  <c r="HO42" i="13"/>
  <c r="FC42" i="13"/>
  <c r="CQ42" i="13"/>
  <c r="AE42" i="13"/>
  <c r="MO41" i="13"/>
  <c r="FE41" i="13"/>
  <c r="QA40" i="13"/>
  <c r="NO40" i="13"/>
  <c r="LC40" i="13"/>
  <c r="IQ40" i="13"/>
  <c r="GE40" i="13"/>
  <c r="DS40" i="13"/>
  <c r="BG40" i="13"/>
  <c r="QF39" i="13"/>
  <c r="NT39" i="13"/>
  <c r="LH39" i="13"/>
  <c r="IV39" i="13"/>
  <c r="GJ39" i="13"/>
  <c r="DX39" i="13"/>
  <c r="BL39" i="13"/>
  <c r="QK38" i="13"/>
  <c r="NY38" i="13"/>
  <c r="LM38" i="13"/>
  <c r="JA38" i="13"/>
  <c r="MO56" i="13"/>
  <c r="EY55" i="13"/>
  <c r="CA54" i="13"/>
  <c r="T53" i="13"/>
  <c r="OX51" i="13"/>
  <c r="MQ50" i="13"/>
  <c r="BB50" i="13"/>
  <c r="LZ49" i="13"/>
  <c r="GL49" i="13"/>
  <c r="BN49" i="13"/>
  <c r="OA48" i="13"/>
  <c r="JC48" i="13"/>
  <c r="GB48" i="13"/>
  <c r="DP48" i="13"/>
  <c r="BD48" i="13"/>
  <c r="QC47" i="13"/>
  <c r="NQ47" i="13"/>
  <c r="LE47" i="13"/>
  <c r="IS47" i="13"/>
  <c r="GG47" i="13"/>
  <c r="DU47" i="13"/>
  <c r="BI47" i="13"/>
  <c r="QH46" i="13"/>
  <c r="NV46" i="13"/>
  <c r="LJ46" i="13"/>
  <c r="IX46" i="13"/>
  <c r="GL46" i="13"/>
  <c r="DZ46" i="13"/>
  <c r="BN46" i="13"/>
  <c r="B46" i="13"/>
  <c r="OA45" i="13"/>
  <c r="LO45" i="13"/>
  <c r="JC45" i="13"/>
  <c r="GQ45" i="13"/>
  <c r="EE45" i="13"/>
  <c r="BS45" i="13"/>
  <c r="G45" i="13"/>
  <c r="OF44" i="13"/>
  <c r="LT44" i="13"/>
  <c r="JH44" i="13"/>
  <c r="GV44" i="13"/>
  <c r="EJ44" i="13"/>
  <c r="BX44" i="13"/>
  <c r="L44" i="13"/>
  <c r="OK43" i="13"/>
  <c r="LY43" i="13"/>
  <c r="JM43" i="13"/>
  <c r="HA43" i="13"/>
  <c r="EO43" i="13"/>
  <c r="CC43" i="13"/>
  <c r="Q43" i="13"/>
  <c r="OP42" i="13"/>
  <c r="MD42" i="13"/>
  <c r="JR42" i="13"/>
  <c r="HF42" i="13"/>
  <c r="ET42" i="13"/>
  <c r="CH42" i="13"/>
  <c r="V42" i="13"/>
  <c r="LN41" i="13"/>
  <c r="ED41" i="13"/>
  <c r="PR40" i="13"/>
  <c r="NF40" i="13"/>
  <c r="KT40" i="13"/>
  <c r="IH40" i="13"/>
  <c r="FV40" i="13"/>
  <c r="DJ40" i="13"/>
  <c r="AX40" i="13"/>
  <c r="PW39" i="13"/>
  <c r="NK39" i="13"/>
  <c r="KY39" i="13"/>
  <c r="IM39" i="13"/>
  <c r="GA39" i="13"/>
  <c r="DO39" i="13"/>
  <c r="BC39" i="13"/>
  <c r="QB38" i="13"/>
  <c r="NP38" i="13"/>
  <c r="LD38" i="13"/>
  <c r="DM67" i="13"/>
  <c r="IW56" i="13"/>
  <c r="BU55" i="13"/>
  <c r="G54" i="13"/>
  <c r="OK52" i="13"/>
  <c r="MD51" i="13"/>
  <c r="JW50" i="13"/>
  <c r="AD50" i="13"/>
  <c r="LB49" i="13"/>
  <c r="FU49" i="13"/>
  <c r="AW49" i="13"/>
  <c r="NJ48" i="13"/>
  <c r="IN48" i="13"/>
  <c r="FS48" i="13"/>
  <c r="DG48" i="13"/>
  <c r="AU48" i="13"/>
  <c r="PT47" i="13"/>
  <c r="NH47" i="13"/>
  <c r="KV47" i="13"/>
  <c r="IJ47" i="13"/>
  <c r="FX47" i="13"/>
  <c r="DL47" i="13"/>
  <c r="AZ47" i="13"/>
  <c r="PY46" i="13"/>
  <c r="NM46" i="13"/>
  <c r="LA46" i="13"/>
  <c r="IO46" i="13"/>
  <c r="GC46" i="13"/>
  <c r="DQ46" i="13"/>
  <c r="BE46" i="13"/>
  <c r="QD45" i="13"/>
  <c r="NR45" i="13"/>
  <c r="LF45" i="13"/>
  <c r="IT45" i="13"/>
  <c r="GH45" i="13"/>
  <c r="DV45" i="13"/>
  <c r="BJ45" i="13"/>
  <c r="QI44" i="13"/>
  <c r="NW44" i="13"/>
  <c r="LK44" i="13"/>
  <c r="IY44" i="13"/>
  <c r="GM44" i="13"/>
  <c r="EA44" i="13"/>
  <c r="BO44" i="13"/>
  <c r="C44" i="13"/>
  <c r="OB43" i="13"/>
  <c r="LP43" i="13"/>
  <c r="JD43" i="13"/>
  <c r="GR43" i="13"/>
  <c r="EF43" i="13"/>
  <c r="BT43" i="13"/>
  <c r="H43" i="13"/>
  <c r="OG42" i="13"/>
  <c r="LU42" i="13"/>
  <c r="JI42" i="13"/>
  <c r="GW42" i="13"/>
  <c r="EK42" i="13"/>
  <c r="BY42" i="13"/>
  <c r="M42" i="13"/>
  <c r="KM41" i="13"/>
  <c r="DC41" i="13"/>
  <c r="PI40" i="13"/>
  <c r="MW40" i="13"/>
  <c r="KK40" i="13"/>
  <c r="HY40" i="13"/>
  <c r="FM40" i="13"/>
  <c r="DA40" i="13"/>
  <c r="AO40" i="13"/>
  <c r="PN39" i="13"/>
  <c r="NB39" i="13"/>
  <c r="KP39" i="13"/>
  <c r="ID39" i="13"/>
  <c r="FR39" i="13"/>
  <c r="DF39" i="13"/>
  <c r="AT39" i="13"/>
  <c r="PS38" i="13"/>
  <c r="NG38" i="13"/>
  <c r="KU38" i="13"/>
  <c r="BF66" i="13"/>
  <c r="IM56" i="13"/>
  <c r="BK55" i="13"/>
  <c r="QJ53" i="13"/>
  <c r="OC52" i="13"/>
  <c r="LV51" i="13"/>
  <c r="JO50" i="13"/>
  <c r="AC50" i="13"/>
  <c r="KZ49" i="13"/>
  <c r="FT49" i="13"/>
  <c r="AV49" i="13"/>
  <c r="NI48" i="13"/>
  <c r="IM48" i="13"/>
  <c r="FR48" i="13"/>
  <c r="DF48" i="13"/>
  <c r="AT48" i="13"/>
  <c r="PS47" i="13"/>
  <c r="NG47" i="13"/>
  <c r="KU47" i="13"/>
  <c r="II47" i="13"/>
  <c r="FW47" i="13"/>
  <c r="DK47" i="13"/>
  <c r="AY47" i="13"/>
  <c r="PX46" i="13"/>
  <c r="NL46" i="13"/>
  <c r="KZ46" i="13"/>
  <c r="IN46" i="13"/>
  <c r="GB46" i="13"/>
  <c r="DP46" i="13"/>
  <c r="BD46" i="13"/>
  <c r="QC45" i="13"/>
  <c r="NQ45" i="13"/>
  <c r="LE45" i="13"/>
  <c r="IS45" i="13"/>
  <c r="GG45" i="13"/>
  <c r="DU45" i="13"/>
  <c r="BI45" i="13"/>
  <c r="QH44" i="13"/>
  <c r="NV44" i="13"/>
  <c r="LJ44" i="13"/>
  <c r="IX44" i="13"/>
  <c r="GL44" i="13"/>
  <c r="DZ44" i="13"/>
  <c r="BN44" i="13"/>
  <c r="B44" i="13"/>
  <c r="OA43" i="13"/>
  <c r="LO43" i="13"/>
  <c r="JC43" i="13"/>
  <c r="GQ43" i="13"/>
  <c r="EE43" i="13"/>
  <c r="BS43" i="13"/>
  <c r="G43" i="13"/>
  <c r="OF42" i="13"/>
  <c r="LT42" i="13"/>
  <c r="JH42" i="13"/>
  <c r="GV42" i="13"/>
  <c r="EJ42" i="13"/>
  <c r="BX42" i="13"/>
  <c r="L42" i="13"/>
  <c r="KJ41" i="13"/>
  <c r="CZ41" i="13"/>
  <c r="PH40" i="13"/>
  <c r="MV40" i="13"/>
  <c r="QJ64" i="13"/>
  <c r="IC56" i="13"/>
  <c r="BB55" i="13"/>
  <c r="QB53" i="13"/>
  <c r="NU52" i="13"/>
  <c r="LN51" i="13"/>
  <c r="JG50" i="13"/>
  <c r="AA50" i="13"/>
  <c r="KU49" i="13"/>
  <c r="FO49" i="13"/>
  <c r="AQ49" i="13"/>
  <c r="ND48" i="13"/>
  <c r="IL48" i="13"/>
  <c r="FQ48" i="13"/>
  <c r="DE48" i="13"/>
  <c r="AS48" i="13"/>
  <c r="PR47" i="13"/>
  <c r="NF47" i="13"/>
  <c r="KT47" i="13"/>
  <c r="IH47" i="13"/>
  <c r="FV47" i="13"/>
  <c r="DJ47" i="13"/>
  <c r="AX47" i="13"/>
  <c r="PW46" i="13"/>
  <c r="NK46" i="13"/>
  <c r="KY46" i="13"/>
  <c r="IM46" i="13"/>
  <c r="GA46" i="13"/>
  <c r="DO46" i="13"/>
  <c r="BC46" i="13"/>
  <c r="QB45" i="13"/>
  <c r="NP45" i="13"/>
  <c r="LD45" i="13"/>
  <c r="IR45" i="13"/>
  <c r="GF45" i="13"/>
  <c r="DT45" i="13"/>
  <c r="BH45" i="13"/>
  <c r="QG44" i="13"/>
  <c r="NU44" i="13"/>
  <c r="LI44" i="13"/>
  <c r="IW44" i="13"/>
  <c r="GK44" i="13"/>
  <c r="DY44" i="13"/>
  <c r="BM44" i="13"/>
  <c r="A44" i="13"/>
  <c r="NZ43" i="13"/>
  <c r="LN43" i="13"/>
  <c r="JB43" i="13"/>
  <c r="GP43" i="13"/>
  <c r="ED43" i="13"/>
  <c r="BR43" i="13"/>
  <c r="F43" i="13"/>
  <c r="OE42" i="13"/>
  <c r="LS42" i="13"/>
  <c r="JG42" i="13"/>
  <c r="GU42" i="13"/>
  <c r="EI42" i="13"/>
  <c r="BW42" i="13"/>
  <c r="K42" i="13"/>
  <c r="KG41" i="13"/>
  <c r="CW41" i="13"/>
  <c r="PG40" i="13"/>
  <c r="MU40" i="13"/>
  <c r="KI40" i="13"/>
  <c r="PS61" i="13"/>
  <c r="DO56" i="13"/>
  <c r="OY54" i="13"/>
  <c r="MR53" i="13"/>
  <c r="KK52" i="13"/>
  <c r="ID51" i="13"/>
  <c r="FW50" i="13"/>
  <c r="QH49" i="13"/>
  <c r="JT49" i="13"/>
  <c r="EV49" i="13"/>
  <c r="X49" i="13"/>
  <c r="MK48" i="13"/>
  <c r="HW48" i="13"/>
  <c r="FF48" i="13"/>
  <c r="CT48" i="13"/>
  <c r="AH48" i="13"/>
  <c r="PG47" i="13"/>
  <c r="MU47" i="13"/>
  <c r="KI47" i="13"/>
  <c r="HW47" i="13"/>
  <c r="FK47" i="13"/>
  <c r="CY47" i="13"/>
  <c r="AM47" i="13"/>
  <c r="PL46" i="13"/>
  <c r="MZ46" i="13"/>
  <c r="KN46" i="13"/>
  <c r="IB46" i="13"/>
  <c r="FP46" i="13"/>
  <c r="DD46" i="13"/>
  <c r="AR46" i="13"/>
  <c r="PQ45" i="13"/>
  <c r="NE45" i="13"/>
  <c r="KS45" i="13"/>
  <c r="IG45" i="13"/>
  <c r="FU45" i="13"/>
  <c r="DI45" i="13"/>
  <c r="AW45" i="13"/>
  <c r="PV44" i="13"/>
  <c r="NJ44" i="13"/>
  <c r="KX44" i="13"/>
  <c r="IL44" i="13"/>
  <c r="FZ44" i="13"/>
  <c r="DN44" i="13"/>
  <c r="BB44" i="13"/>
  <c r="QA43" i="13"/>
  <c r="NO43" i="13"/>
  <c r="LC43" i="13"/>
  <c r="IQ43" i="13"/>
  <c r="GE43" i="13"/>
  <c r="DS43" i="13"/>
  <c r="BG43" i="13"/>
  <c r="QF42" i="13"/>
  <c r="NT42" i="13"/>
  <c r="LH42" i="13"/>
  <c r="IV42" i="13"/>
  <c r="GJ42" i="13"/>
  <c r="DX42" i="13"/>
  <c r="BL42" i="13"/>
  <c r="QJ41" i="13"/>
  <c r="IZ41" i="13"/>
  <c r="BP41" i="13"/>
  <c r="OV40" i="13"/>
  <c r="MJ40" i="13"/>
  <c r="JX40" i="13"/>
  <c r="HL40" i="13"/>
  <c r="EZ40" i="13"/>
  <c r="CN40" i="13"/>
  <c r="AB40" i="13"/>
  <c r="PA39" i="13"/>
  <c r="MO39" i="13"/>
  <c r="KC39" i="13"/>
  <c r="HQ39" i="13"/>
  <c r="FE39" i="13"/>
  <c r="CS39" i="13"/>
  <c r="AG39" i="13"/>
  <c r="PF38" i="13"/>
  <c r="MT38" i="13"/>
  <c r="KH38" i="13"/>
  <c r="HQ56" i="13"/>
  <c r="LF51" i="13"/>
  <c r="FN49" i="13"/>
  <c r="FP48" i="13"/>
  <c r="NE47" i="13"/>
  <c r="DI47" i="13"/>
  <c r="CQ67" i="13"/>
  <c r="FO69" i="13"/>
  <c r="ID60" i="13"/>
  <c r="NF59" i="13"/>
  <c r="HS57" i="13"/>
  <c r="FP63" i="13"/>
  <c r="LX62" i="13"/>
  <c r="OR57" i="13"/>
  <c r="PG60" i="13"/>
  <c r="KS58" i="13"/>
  <c r="GE56" i="13"/>
  <c r="CA57" i="13"/>
  <c r="IS54" i="13"/>
  <c r="R53" i="13"/>
  <c r="IJ51" i="13"/>
  <c r="BM50" i="13"/>
  <c r="F49" i="13"/>
  <c r="IH58" i="13"/>
  <c r="LM55" i="13"/>
  <c r="HT54" i="13"/>
  <c r="FM53" i="13"/>
  <c r="DF52" i="13"/>
  <c r="AY51" i="13"/>
  <c r="QC49" i="13"/>
  <c r="NV48" i="13"/>
  <c r="IE57" i="13"/>
  <c r="IZ55" i="13"/>
  <c r="FO54" i="13"/>
  <c r="DH53" i="13"/>
  <c r="BA52" i="13"/>
  <c r="QE50" i="13"/>
  <c r="NX49" i="13"/>
  <c r="LQ48" i="13"/>
  <c r="FK57" i="13"/>
  <c r="IP55" i="13"/>
  <c r="FF54" i="13"/>
  <c r="CY53" i="13"/>
  <c r="AR52" i="13"/>
  <c r="PV50" i="13"/>
  <c r="OO59" i="13"/>
  <c r="PJ55" i="13"/>
  <c r="KS54" i="13"/>
  <c r="IL53" i="13"/>
  <c r="QA52" i="13"/>
  <c r="GE52" i="13"/>
  <c r="NT51" i="13"/>
  <c r="DX51" i="13"/>
  <c r="LM50" i="13"/>
  <c r="LV62" i="13"/>
  <c r="OQ57" i="13"/>
  <c r="FH56" i="13"/>
  <c r="JX55" i="13"/>
  <c r="QF54" i="13"/>
  <c r="GJ54" i="13"/>
  <c r="NY53" i="13"/>
  <c r="EC53" i="13"/>
  <c r="LR52" i="13"/>
  <c r="BV52" i="13"/>
  <c r="JK51" i="13"/>
  <c r="O51" i="13"/>
  <c r="HD50" i="13"/>
  <c r="OS49" i="13"/>
  <c r="PH61" i="13"/>
  <c r="ER57" i="13"/>
  <c r="DN56" i="13"/>
  <c r="IK55" i="13"/>
  <c r="OX54" i="13"/>
  <c r="FB54" i="13"/>
  <c r="MQ53" i="13"/>
  <c r="CU53" i="13"/>
  <c r="KJ52" i="13"/>
  <c r="AN52" i="13"/>
  <c r="LM51" i="13"/>
  <c r="GO51" i="13"/>
  <c r="BQ51" i="13"/>
  <c r="OD50" i="13"/>
  <c r="JF50" i="13"/>
  <c r="EH50" i="13"/>
  <c r="J50" i="13"/>
  <c r="LW49" i="13"/>
  <c r="GY49" i="13"/>
  <c r="CA49" i="13"/>
  <c r="ON48" i="13"/>
  <c r="JP48" i="13"/>
  <c r="GK56" i="13"/>
  <c r="OV53" i="13"/>
  <c r="KH51" i="13"/>
  <c r="N50" i="13"/>
  <c r="FG49" i="13"/>
  <c r="MV48" i="13"/>
  <c r="FM48" i="13"/>
  <c r="AO48" i="13"/>
  <c r="NB47" i="13"/>
  <c r="ID47" i="13"/>
  <c r="DF47" i="13"/>
  <c r="PS46" i="13"/>
  <c r="KU46" i="13"/>
  <c r="FW46" i="13"/>
  <c r="AY46" i="13"/>
  <c r="NL45" i="13"/>
  <c r="JT45" i="13"/>
  <c r="GR45" i="13"/>
  <c r="EF45" i="13"/>
  <c r="BT45" i="13"/>
  <c r="H45" i="13"/>
  <c r="OG44" i="13"/>
  <c r="LU44" i="13"/>
  <c r="JI44" i="13"/>
  <c r="GW44" i="13"/>
  <c r="EK44" i="13"/>
  <c r="BY44" i="13"/>
  <c r="M44" i="13"/>
  <c r="OL43" i="13"/>
  <c r="LZ43" i="13"/>
  <c r="JN43" i="13"/>
  <c r="HB43" i="13"/>
  <c r="EP43" i="13"/>
  <c r="CD43" i="13"/>
  <c r="R43" i="13"/>
  <c r="OQ42" i="13"/>
  <c r="ME42" i="13"/>
  <c r="JS42" i="13"/>
  <c r="HG42" i="13"/>
  <c r="EU42" i="13"/>
  <c r="CI42" i="13"/>
  <c r="W42" i="13"/>
  <c r="LQ41" i="13"/>
  <c r="EG41" i="13"/>
  <c r="PS40" i="13"/>
  <c r="NG40" i="13"/>
  <c r="KU40" i="13"/>
  <c r="II40" i="13"/>
  <c r="FW40" i="13"/>
  <c r="DK40" i="13"/>
  <c r="AY40" i="13"/>
  <c r="PX39" i="13"/>
  <c r="NL39" i="13"/>
  <c r="KZ39" i="13"/>
  <c r="IN39" i="13"/>
  <c r="GB39" i="13"/>
  <c r="DP39" i="13"/>
  <c r="BD39" i="13"/>
  <c r="QC38" i="13"/>
  <c r="NQ38" i="13"/>
  <c r="LE38" i="13"/>
  <c r="FT68" i="13"/>
  <c r="JI56" i="13"/>
  <c r="CD55" i="13"/>
  <c r="O54" i="13"/>
  <c r="OS52" i="13"/>
  <c r="ML51" i="13"/>
  <c r="KE50" i="13"/>
  <c r="AI50" i="13"/>
  <c r="LC49" i="13"/>
  <c r="FV49" i="13"/>
  <c r="AX49" i="13"/>
  <c r="NK48" i="13"/>
  <c r="IQ48" i="13"/>
  <c r="FT48" i="13"/>
  <c r="DH48" i="13"/>
  <c r="AV48" i="13"/>
  <c r="PU47" i="13"/>
  <c r="NI47" i="13"/>
  <c r="KW47" i="13"/>
  <c r="IK47" i="13"/>
  <c r="FY47" i="13"/>
  <c r="DM47" i="13"/>
  <c r="BA47" i="13"/>
  <c r="PZ46" i="13"/>
  <c r="NN46" i="13"/>
  <c r="LB46" i="13"/>
  <c r="IP46" i="13"/>
  <c r="GD46" i="13"/>
  <c r="DR46" i="13"/>
  <c r="BF46" i="13"/>
  <c r="QE45" i="13"/>
  <c r="NS45" i="13"/>
  <c r="LG45" i="13"/>
  <c r="IU45" i="13"/>
  <c r="GI45" i="13"/>
  <c r="DW45" i="13"/>
  <c r="BK45" i="13"/>
  <c r="QJ44" i="13"/>
  <c r="NX44" i="13"/>
  <c r="LL44" i="13"/>
  <c r="IZ44" i="13"/>
  <c r="GN44" i="13"/>
  <c r="EB44" i="13"/>
  <c r="BP44" i="13"/>
  <c r="D44" i="13"/>
  <c r="OC43" i="13"/>
  <c r="LQ43" i="13"/>
  <c r="JE43" i="13"/>
  <c r="GS43" i="13"/>
  <c r="EG43" i="13"/>
  <c r="BU43" i="13"/>
  <c r="I43" i="13"/>
  <c r="OH42" i="13"/>
  <c r="LV42" i="13"/>
  <c r="JJ42" i="13"/>
  <c r="GX42" i="13"/>
  <c r="EL42" i="13"/>
  <c r="BZ42" i="13"/>
  <c r="N42" i="13"/>
  <c r="KP41" i="13"/>
  <c r="DF41" i="13"/>
  <c r="PJ40" i="13"/>
  <c r="MX40" i="13"/>
  <c r="KL40" i="13"/>
  <c r="HZ40" i="13"/>
  <c r="FN40" i="13"/>
  <c r="DB40" i="13"/>
  <c r="AP40" i="13"/>
  <c r="PO39" i="13"/>
  <c r="NC39" i="13"/>
  <c r="KQ39" i="13"/>
  <c r="IE39" i="13"/>
  <c r="FS39" i="13"/>
  <c r="DG39" i="13"/>
  <c r="AU39" i="13"/>
  <c r="PT38" i="13"/>
  <c r="NH38" i="13"/>
  <c r="KV38" i="13"/>
  <c r="OS62" i="13"/>
  <c r="FQ56" i="13"/>
  <c r="B55" i="13"/>
  <c r="OF53" i="13"/>
  <c r="LY52" i="13"/>
  <c r="JR51" i="13"/>
  <c r="HK50" i="13"/>
  <c r="K50" i="13"/>
  <c r="KE49" i="13"/>
  <c r="FE49" i="13"/>
  <c r="AG49" i="13"/>
  <c r="MT48" i="13"/>
  <c r="ID48" i="13"/>
  <c r="FK48" i="13"/>
  <c r="CY48" i="13"/>
  <c r="AM48" i="13"/>
  <c r="PL47" i="13"/>
  <c r="MZ47" i="13"/>
  <c r="KN47" i="13"/>
  <c r="IB47" i="13"/>
  <c r="FP47" i="13"/>
  <c r="DD47" i="13"/>
  <c r="AR47" i="13"/>
  <c r="PQ46" i="13"/>
  <c r="NE46" i="13"/>
  <c r="KS46" i="13"/>
  <c r="IG46" i="13"/>
  <c r="FU46" i="13"/>
  <c r="DI46" i="13"/>
  <c r="AW46" i="13"/>
  <c r="PV45" i="13"/>
  <c r="NJ45" i="13"/>
  <c r="KX45" i="13"/>
  <c r="IL45" i="13"/>
  <c r="FZ45" i="13"/>
  <c r="DN45" i="13"/>
  <c r="BB45" i="13"/>
  <c r="QA44" i="13"/>
  <c r="NO44" i="13"/>
  <c r="LC44" i="13"/>
  <c r="IQ44" i="13"/>
  <c r="GE44" i="13"/>
  <c r="DS44" i="13"/>
  <c r="BG44" i="13"/>
  <c r="QF43" i="13"/>
  <c r="NT43" i="13"/>
  <c r="LH43" i="13"/>
  <c r="IV43" i="13"/>
  <c r="GJ43" i="13"/>
  <c r="DX43" i="13"/>
  <c r="BL43" i="13"/>
  <c r="QK42" i="13"/>
  <c r="NY42" i="13"/>
  <c r="LM42" i="13"/>
  <c r="JA42" i="13"/>
  <c r="GO42" i="13"/>
  <c r="EC42" i="13"/>
  <c r="BQ42" i="13"/>
  <c r="E42" i="13"/>
  <c r="JO41" i="13"/>
  <c r="CE41" i="13"/>
  <c r="PA40" i="13"/>
  <c r="MO40" i="13"/>
  <c r="KC40" i="13"/>
  <c r="HQ40" i="13"/>
  <c r="FE40" i="13"/>
  <c r="CS40" i="13"/>
  <c r="AG40" i="13"/>
  <c r="PF39" i="13"/>
  <c r="MT39" i="13"/>
  <c r="KH39" i="13"/>
  <c r="HV39" i="13"/>
  <c r="FJ39" i="13"/>
  <c r="CX39" i="13"/>
  <c r="AL39" i="13"/>
  <c r="PK38" i="13"/>
  <c r="MY38" i="13"/>
  <c r="KM38" i="13"/>
  <c r="LK62" i="13"/>
  <c r="FE56" i="13"/>
  <c r="QE54" i="13"/>
  <c r="NX53" i="13"/>
  <c r="LQ52" i="13"/>
  <c r="JJ51" i="13"/>
  <c r="HC50" i="13"/>
  <c r="F50" i="13"/>
  <c r="KD49" i="13"/>
  <c r="FD49" i="13"/>
  <c r="AF49" i="13"/>
  <c r="MS48" i="13"/>
  <c r="IC48" i="13"/>
  <c r="FJ48" i="13"/>
  <c r="CX48" i="13"/>
  <c r="AL48" i="13"/>
  <c r="PK47" i="13"/>
  <c r="MY47" i="13"/>
  <c r="KM47" i="13"/>
  <c r="IA47" i="13"/>
  <c r="FO47" i="13"/>
  <c r="DC47" i="13"/>
  <c r="AQ47" i="13"/>
  <c r="PP46" i="13"/>
  <c r="ND46" i="13"/>
  <c r="KR46" i="13"/>
  <c r="IF46" i="13"/>
  <c r="FT46" i="13"/>
  <c r="DH46" i="13"/>
  <c r="AV46" i="13"/>
  <c r="PU45" i="13"/>
  <c r="NI45" i="13"/>
  <c r="KW45" i="13"/>
  <c r="IK45" i="13"/>
  <c r="FY45" i="13"/>
  <c r="DM45" i="13"/>
  <c r="BA45" i="13"/>
  <c r="PZ44" i="13"/>
  <c r="NN44" i="13"/>
  <c r="LB44" i="13"/>
  <c r="IP44" i="13"/>
  <c r="GD44" i="13"/>
  <c r="DR44" i="13"/>
  <c r="BF44" i="13"/>
  <c r="QE43" i="13"/>
  <c r="NS43" i="13"/>
  <c r="LG43" i="13"/>
  <c r="IU43" i="13"/>
  <c r="GI43" i="13"/>
  <c r="DW43" i="13"/>
  <c r="BK43" i="13"/>
  <c r="QJ42" i="13"/>
  <c r="NX42" i="13"/>
  <c r="LL42" i="13"/>
  <c r="IZ42" i="13"/>
  <c r="GN42" i="13"/>
  <c r="EB42" i="13"/>
  <c r="BP42" i="13"/>
  <c r="D42" i="13"/>
  <c r="JL41" i="13"/>
  <c r="CB41" i="13"/>
  <c r="OZ40" i="13"/>
  <c r="MN40" i="13"/>
  <c r="ID62" i="13"/>
  <c r="EU56" i="13"/>
  <c r="PW54" i="13"/>
  <c r="NP53" i="13"/>
  <c r="LI52" i="13"/>
  <c r="JB51" i="13"/>
  <c r="GU50" i="13"/>
  <c r="E50" i="13"/>
  <c r="KB49" i="13"/>
  <c r="EY49" i="13"/>
  <c r="AA49" i="13"/>
  <c r="MN48" i="13"/>
  <c r="IA48" i="13"/>
  <c r="FI48" i="13"/>
  <c r="CW48" i="13"/>
  <c r="AK48" i="13"/>
  <c r="PJ47" i="13"/>
  <c r="MX47" i="13"/>
  <c r="KL47" i="13"/>
  <c r="HZ47" i="13"/>
  <c r="FN47" i="13"/>
  <c r="DB47" i="13"/>
  <c r="AP47" i="13"/>
  <c r="PO46" i="13"/>
  <c r="NC46" i="13"/>
  <c r="KQ46" i="13"/>
  <c r="IE46" i="13"/>
  <c r="FS46" i="13"/>
  <c r="DG46" i="13"/>
  <c r="AU46" i="13"/>
  <c r="PT45" i="13"/>
  <c r="NH45" i="13"/>
  <c r="KV45" i="13"/>
  <c r="IJ45" i="13"/>
  <c r="FX45" i="13"/>
  <c r="DL45" i="13"/>
  <c r="AZ45" i="13"/>
  <c r="PY44" i="13"/>
  <c r="NM44" i="13"/>
  <c r="LA44" i="13"/>
  <c r="IO44" i="13"/>
  <c r="GC44" i="13"/>
  <c r="DQ44" i="13"/>
  <c r="BE44" i="13"/>
  <c r="QD43" i="13"/>
  <c r="NR43" i="13"/>
  <c r="LF43" i="13"/>
  <c r="IT43" i="13"/>
  <c r="GH43" i="13"/>
  <c r="DV43" i="13"/>
  <c r="BJ43" i="13"/>
  <c r="QI42" i="13"/>
  <c r="NW42" i="13"/>
  <c r="LK42" i="13"/>
  <c r="IY42" i="13"/>
  <c r="GM42" i="13"/>
  <c r="EA42" i="13"/>
  <c r="BO42" i="13"/>
  <c r="C42" i="13"/>
  <c r="JI41" i="13"/>
  <c r="BY41" i="13"/>
  <c r="OY40" i="13"/>
  <c r="MM40" i="13"/>
  <c r="KA40" i="13"/>
  <c r="LH60" i="13"/>
  <c r="AG56" i="13"/>
  <c r="MM54" i="13"/>
  <c r="KF53" i="13"/>
  <c r="HY52" i="13"/>
  <c r="FR51" i="13"/>
  <c r="EQ50" i="13"/>
  <c r="PK49" i="13"/>
  <c r="JD49" i="13"/>
  <c r="EF49" i="13"/>
  <c r="H49" i="13"/>
  <c r="LU48" i="13"/>
  <c r="HM48" i="13"/>
  <c r="EX48" i="13"/>
  <c r="CL48" i="13"/>
  <c r="FB64" i="13"/>
  <c r="MR67" i="13"/>
  <c r="FW59" i="13"/>
  <c r="KY58" i="13"/>
  <c r="BY67" i="13"/>
  <c r="OE61" i="13"/>
  <c r="QE61" i="13"/>
  <c r="EV57" i="13"/>
  <c r="KI60" i="13"/>
  <c r="FU58" i="13"/>
  <c r="BG56" i="13"/>
  <c r="JE56" i="13"/>
  <c r="FI54" i="13"/>
  <c r="OA52" i="13"/>
  <c r="EZ51" i="13"/>
  <c r="A50" i="13"/>
  <c r="OE48" i="13"/>
  <c r="GA57" i="13"/>
  <c r="IR55" i="13"/>
  <c r="FH54" i="13"/>
  <c r="DA53" i="13"/>
  <c r="AT52" i="13"/>
  <c r="PX50" i="13"/>
  <c r="NQ49" i="13"/>
  <c r="LJ48" i="13"/>
  <c r="OQ56" i="13"/>
  <c r="GE55" i="13"/>
  <c r="DC54" i="13"/>
  <c r="AV53" i="13"/>
  <c r="PZ51" i="13"/>
  <c r="NS50" i="13"/>
  <c r="LL49" i="13"/>
  <c r="JE48" i="13"/>
  <c r="NZ56" i="13"/>
  <c r="FU55" i="13"/>
  <c r="CT54" i="13"/>
  <c r="AM53" i="13"/>
  <c r="PQ51" i="13"/>
  <c r="NJ50" i="13"/>
  <c r="MH58" i="13"/>
  <c r="MB55" i="13"/>
  <c r="IG54" i="13"/>
  <c r="GP53" i="13"/>
  <c r="OE52" i="13"/>
  <c r="EI52" i="13"/>
  <c r="LX51" i="13"/>
  <c r="CB51" i="13"/>
  <c r="JQ50" i="13"/>
  <c r="JO61" i="13"/>
  <c r="CN57" i="13"/>
  <c r="CV56" i="13"/>
  <c r="HU55" i="13"/>
  <c r="OJ54" i="13"/>
  <c r="EN54" i="13"/>
  <c r="MC53" i="13"/>
  <c r="CG53" i="13"/>
  <c r="JV52" i="13"/>
  <c r="Z52" i="13"/>
  <c r="HO51" i="13"/>
  <c r="PD50" i="13"/>
  <c r="FH50" i="13"/>
  <c r="MW49" i="13"/>
  <c r="PX60" i="13"/>
  <c r="OX56" i="13"/>
  <c r="BB56" i="13"/>
  <c r="GH55" i="13"/>
  <c r="NB54" i="13"/>
  <c r="DF54" i="13"/>
  <c r="KU53" i="13"/>
  <c r="AY53" i="13"/>
  <c r="IN52" i="13"/>
  <c r="QC51" i="13"/>
  <c r="LE51" i="13"/>
  <c r="GG51" i="13"/>
  <c r="BI51" i="13"/>
  <c r="NV50" i="13"/>
  <c r="IX50" i="13"/>
  <c r="DZ50" i="13"/>
  <c r="B50" i="13"/>
  <c r="LO49" i="13"/>
  <c r="GQ49" i="13"/>
  <c r="BS49" i="13"/>
  <c r="OF48" i="13"/>
  <c r="JH48" i="13"/>
  <c r="DE56" i="13"/>
  <c r="MJ53" i="13"/>
  <c r="HV51" i="13"/>
  <c r="QF49" i="13"/>
  <c r="EQ49" i="13"/>
  <c r="MF48" i="13"/>
  <c r="FE48" i="13"/>
  <c r="AG48" i="13"/>
  <c r="MT47" i="13"/>
  <c r="HV47" i="13"/>
  <c r="CX47" i="13"/>
  <c r="PK46" i="13"/>
  <c r="KM46" i="13"/>
  <c r="FO46" i="13"/>
  <c r="AQ46" i="13"/>
  <c r="ND45" i="13"/>
  <c r="JL45" i="13"/>
  <c r="GJ45" i="13"/>
  <c r="DX45" i="13"/>
  <c r="BL45" i="13"/>
  <c r="QK44" i="13"/>
  <c r="NY44" i="13"/>
  <c r="LM44" i="13"/>
  <c r="JA44" i="13"/>
  <c r="GO44" i="13"/>
  <c r="EC44" i="13"/>
  <c r="BQ44" i="13"/>
  <c r="E44" i="13"/>
  <c r="OD43" i="13"/>
  <c r="LR43" i="13"/>
  <c r="JF43" i="13"/>
  <c r="GT43" i="13"/>
  <c r="EH43" i="13"/>
  <c r="BV43" i="13"/>
  <c r="J43" i="13"/>
  <c r="OI42" i="13"/>
  <c r="LW42" i="13"/>
  <c r="JK42" i="13"/>
  <c r="GY42" i="13"/>
  <c r="EM42" i="13"/>
  <c r="CA42" i="13"/>
  <c r="O42" i="13"/>
  <c r="KS41" i="13"/>
  <c r="DI41" i="13"/>
  <c r="PK40" i="13"/>
  <c r="MY40" i="13"/>
  <c r="KM40" i="13"/>
  <c r="IA40" i="13"/>
  <c r="FO40" i="13"/>
  <c r="DC40" i="13"/>
  <c r="AQ40" i="13"/>
  <c r="PP39" i="13"/>
  <c r="ND39" i="13"/>
  <c r="KR39" i="13"/>
  <c r="IF39" i="13"/>
  <c r="FT39" i="13"/>
  <c r="DH39" i="13"/>
  <c r="AV39" i="13"/>
  <c r="PU38" i="13"/>
  <c r="NI38" i="13"/>
  <c r="KW38" i="13"/>
  <c r="AO63" i="13"/>
  <c r="GA56" i="13"/>
  <c r="J55" i="13"/>
  <c r="ON53" i="13"/>
  <c r="MG52" i="13"/>
  <c r="JZ51" i="13"/>
  <c r="HS50" i="13"/>
  <c r="M50" i="13"/>
  <c r="KJ49" i="13"/>
  <c r="FF49" i="13"/>
  <c r="AH49" i="13"/>
  <c r="MU48" i="13"/>
  <c r="IE48" i="13"/>
  <c r="FL48" i="13"/>
  <c r="CZ48" i="13"/>
  <c r="AN48" i="13"/>
  <c r="PM47" i="13"/>
  <c r="NA47" i="13"/>
  <c r="KO47" i="13"/>
  <c r="IC47" i="13"/>
  <c r="FQ47" i="13"/>
  <c r="DE47" i="13"/>
  <c r="AS47" i="13"/>
  <c r="PR46" i="13"/>
  <c r="NF46" i="13"/>
  <c r="KT46" i="13"/>
  <c r="IH46" i="13"/>
  <c r="FV46" i="13"/>
  <c r="DJ46" i="13"/>
  <c r="AX46" i="13"/>
  <c r="PW45" i="13"/>
  <c r="NK45" i="13"/>
  <c r="KY45" i="13"/>
  <c r="IM45" i="13"/>
  <c r="GA45" i="13"/>
  <c r="DO45" i="13"/>
  <c r="BC45" i="13"/>
  <c r="QB44" i="13"/>
  <c r="NP44" i="13"/>
  <c r="LD44" i="13"/>
  <c r="IR44" i="13"/>
  <c r="GF44" i="13"/>
  <c r="DT44" i="13"/>
  <c r="BH44" i="13"/>
  <c r="QG43" i="13"/>
  <c r="NU43" i="13"/>
  <c r="LI43" i="13"/>
  <c r="IW43" i="13"/>
  <c r="GK43" i="13"/>
  <c r="DY43" i="13"/>
  <c r="BM43" i="13"/>
  <c r="A43" i="13"/>
  <c r="NZ42" i="13"/>
  <c r="LN42" i="13"/>
  <c r="JB42" i="13"/>
  <c r="GP42" i="13"/>
  <c r="ED42" i="13"/>
  <c r="BR42" i="13"/>
  <c r="F42" i="13"/>
  <c r="JR41" i="13"/>
  <c r="CH41" i="13"/>
  <c r="PB40" i="13"/>
  <c r="MP40" i="13"/>
  <c r="KD40" i="13"/>
  <c r="HR40" i="13"/>
  <c r="FF40" i="13"/>
  <c r="CT40" i="13"/>
  <c r="AH40" i="13"/>
  <c r="PG39" i="13"/>
  <c r="MU39" i="13"/>
  <c r="KI39" i="13"/>
  <c r="HW39" i="13"/>
  <c r="FK39" i="13"/>
  <c r="CY39" i="13"/>
  <c r="AM39" i="13"/>
  <c r="PL38" i="13"/>
  <c r="MZ38" i="13"/>
  <c r="KN38" i="13"/>
  <c r="GE61" i="13"/>
  <c r="CI56" i="13"/>
  <c r="OA54" i="13"/>
  <c r="LT53" i="13"/>
  <c r="JM52" i="13"/>
  <c r="HF51" i="13"/>
  <c r="FB50" i="13"/>
  <c r="PZ49" i="13"/>
  <c r="JM49" i="13"/>
  <c r="EO49" i="13"/>
  <c r="Q49" i="13"/>
  <c r="MD48" i="13"/>
  <c r="HS48" i="13"/>
  <c r="FC48" i="13"/>
  <c r="CQ48" i="13"/>
  <c r="AE48" i="13"/>
  <c r="PD47" i="13"/>
  <c r="MR47" i="13"/>
  <c r="KF47" i="13"/>
  <c r="HT47" i="13"/>
  <c r="FH47" i="13"/>
  <c r="CV47" i="13"/>
  <c r="AJ47" i="13"/>
  <c r="PI46" i="13"/>
  <c r="MW46" i="13"/>
  <c r="KK46" i="13"/>
  <c r="HY46" i="13"/>
  <c r="FM46" i="13"/>
  <c r="DA46" i="13"/>
  <c r="AO46" i="13"/>
  <c r="PN45" i="13"/>
  <c r="NB45" i="13"/>
  <c r="KP45" i="13"/>
  <c r="ID45" i="13"/>
  <c r="FR45" i="13"/>
  <c r="DF45" i="13"/>
  <c r="AT45" i="13"/>
  <c r="PS44" i="13"/>
  <c r="NG44" i="13"/>
  <c r="KU44" i="13"/>
  <c r="II44" i="13"/>
  <c r="FW44" i="13"/>
  <c r="DK44" i="13"/>
  <c r="AY44" i="13"/>
  <c r="PX43" i="13"/>
  <c r="NL43" i="13"/>
  <c r="KZ43" i="13"/>
  <c r="IN43" i="13"/>
  <c r="GB43" i="13"/>
  <c r="DP43" i="13"/>
  <c r="BD43" i="13"/>
  <c r="QC42" i="13"/>
  <c r="NQ42" i="13"/>
  <c r="LE42" i="13"/>
  <c r="IS42" i="13"/>
  <c r="GG42" i="13"/>
  <c r="DU42" i="13"/>
  <c r="BI42" i="13"/>
  <c r="QA41" i="13"/>
  <c r="IQ41" i="13"/>
  <c r="BG41" i="13"/>
  <c r="OS40" i="13"/>
  <c r="MG40" i="13"/>
  <c r="JU40" i="13"/>
  <c r="HI40" i="13"/>
  <c r="EW40" i="13"/>
  <c r="CK40" i="13"/>
  <c r="Y40" i="13"/>
  <c r="OX39" i="13"/>
  <c r="ML39" i="13"/>
  <c r="JZ39" i="13"/>
  <c r="HN39" i="13"/>
  <c r="FB39" i="13"/>
  <c r="CP39" i="13"/>
  <c r="AD39" i="13"/>
  <c r="PC38" i="13"/>
  <c r="MQ38" i="13"/>
  <c r="KE38" i="13"/>
  <c r="DS61" i="13"/>
  <c r="BY56" i="13"/>
  <c r="NS54" i="13"/>
  <c r="LL53" i="13"/>
  <c r="JE52" i="13"/>
  <c r="GX51" i="13"/>
  <c r="FA50" i="13"/>
  <c r="PX49" i="13"/>
  <c r="JL49" i="13"/>
  <c r="EN49" i="13"/>
  <c r="P49" i="13"/>
  <c r="MC48" i="13"/>
  <c r="HR48" i="13"/>
  <c r="FB48" i="13"/>
  <c r="CP48" i="13"/>
  <c r="AD48" i="13"/>
  <c r="PC47" i="13"/>
  <c r="MQ47" i="13"/>
  <c r="KE47" i="13"/>
  <c r="HS47" i="13"/>
  <c r="FG47" i="13"/>
  <c r="CU47" i="13"/>
  <c r="AI47" i="13"/>
  <c r="PH46" i="13"/>
  <c r="MV46" i="13"/>
  <c r="KJ46" i="13"/>
  <c r="HX46" i="13"/>
  <c r="FL46" i="13"/>
  <c r="CZ46" i="13"/>
  <c r="AN46" i="13"/>
  <c r="PM45" i="13"/>
  <c r="NA45" i="13"/>
  <c r="KO45" i="13"/>
  <c r="IC45" i="13"/>
  <c r="FQ45" i="13"/>
  <c r="DE45" i="13"/>
  <c r="AS45" i="13"/>
  <c r="PR44" i="13"/>
  <c r="NF44" i="13"/>
  <c r="KT44" i="13"/>
  <c r="IH44" i="13"/>
  <c r="FV44" i="13"/>
  <c r="DJ44" i="13"/>
  <c r="AX44" i="13"/>
  <c r="PW43" i="13"/>
  <c r="NK43" i="13"/>
  <c r="KY43" i="13"/>
  <c r="IM43" i="13"/>
  <c r="GA43" i="13"/>
  <c r="DO43" i="13"/>
  <c r="BC43" i="13"/>
  <c r="QB42" i="13"/>
  <c r="NP42" i="13"/>
  <c r="LD42" i="13"/>
  <c r="IR42" i="13"/>
  <c r="GF42" i="13"/>
  <c r="DT42" i="13"/>
  <c r="BH42" i="13"/>
  <c r="PX41" i="13"/>
  <c r="IN41" i="13"/>
  <c r="BD41" i="13"/>
  <c r="OR40" i="13"/>
  <c r="MF40" i="13"/>
  <c r="BG61" i="13"/>
  <c r="BM56" i="13"/>
  <c r="NK54" i="13"/>
  <c r="LD53" i="13"/>
  <c r="IW52" i="13"/>
  <c r="GP51" i="13"/>
  <c r="EY50" i="13"/>
  <c r="PS49" i="13"/>
  <c r="JG49" i="13"/>
  <c r="EI49" i="13"/>
  <c r="K49" i="13"/>
  <c r="LX48" i="13"/>
  <c r="HP48" i="13"/>
  <c r="FA48" i="13"/>
  <c r="CO48" i="13"/>
  <c r="AC48" i="13"/>
  <c r="PB47" i="13"/>
  <c r="MP47" i="13"/>
  <c r="KD47" i="13"/>
  <c r="HR47" i="13"/>
  <c r="FF47" i="13"/>
  <c r="CT47" i="13"/>
  <c r="AH47" i="13"/>
  <c r="PG46" i="13"/>
  <c r="MU46" i="13"/>
  <c r="KI46" i="13"/>
  <c r="HW46" i="13"/>
  <c r="FK46" i="13"/>
  <c r="CY46" i="13"/>
  <c r="AM46" i="13"/>
  <c r="PL45" i="13"/>
  <c r="MZ45" i="13"/>
  <c r="KN45" i="13"/>
  <c r="IB45" i="13"/>
  <c r="FP45" i="13"/>
  <c r="DD45" i="13"/>
  <c r="AR45" i="13"/>
  <c r="PQ44" i="13"/>
  <c r="NE44" i="13"/>
  <c r="KS44" i="13"/>
  <c r="IG44" i="13"/>
  <c r="FU44" i="13"/>
  <c r="DI44" i="13"/>
  <c r="AW44" i="13"/>
  <c r="PV43" i="13"/>
  <c r="NJ43" i="13"/>
  <c r="KX43" i="13"/>
  <c r="IL43" i="13"/>
  <c r="FZ43" i="13"/>
  <c r="DN43" i="13"/>
  <c r="BB43" i="13"/>
  <c r="QA42" i="13"/>
  <c r="NO42" i="13"/>
  <c r="LC42" i="13"/>
  <c r="IQ42" i="13"/>
  <c r="GE42" i="13"/>
  <c r="DS42" i="13"/>
  <c r="BG42" i="13"/>
  <c r="PU41" i="13"/>
  <c r="IK41" i="13"/>
  <c r="BA41" i="13"/>
  <c r="OQ40" i="13"/>
  <c r="ME40" i="13"/>
  <c r="JS40" i="13"/>
  <c r="JA59" i="13"/>
  <c r="OL55" i="13"/>
  <c r="KA54" i="13"/>
  <c r="HT53" i="13"/>
  <c r="FM52" i="13"/>
  <c r="DF51" i="13"/>
  <c r="DU50" i="13"/>
  <c r="OR49" i="13"/>
  <c r="IN49" i="13"/>
  <c r="DP49" i="13"/>
  <c r="QC48" i="13"/>
  <c r="LE48" i="13"/>
  <c r="HD48" i="13"/>
  <c r="EP48" i="13"/>
  <c r="CD48" i="13"/>
  <c r="R48" i="13"/>
  <c r="OQ47" i="13"/>
  <c r="ME47" i="13"/>
  <c r="JS47" i="13"/>
  <c r="HG47" i="13"/>
  <c r="EU47" i="13"/>
  <c r="CI47" i="13"/>
  <c r="W47" i="13"/>
  <c r="OV46" i="13"/>
  <c r="MJ46" i="13"/>
  <c r="JX46" i="13"/>
  <c r="HL46" i="13"/>
  <c r="EZ46" i="13"/>
  <c r="CN46" i="13"/>
  <c r="AB46" i="13"/>
  <c r="PA45" i="13"/>
  <c r="MO45" i="13"/>
  <c r="KC45" i="13"/>
  <c r="HQ45" i="13"/>
  <c r="FE45" i="13"/>
  <c r="CS45" i="13"/>
  <c r="AG45" i="13"/>
  <c r="PF44" i="13"/>
  <c r="MT44" i="13"/>
  <c r="KH44" i="13"/>
  <c r="HV44" i="13"/>
  <c r="FJ44" i="13"/>
  <c r="CX44" i="13"/>
  <c r="AL44" i="13"/>
  <c r="PK43" i="13"/>
  <c r="MY43" i="13"/>
  <c r="KM43" i="13"/>
  <c r="IA43" i="13"/>
  <c r="FO43" i="13"/>
  <c r="DC43" i="13"/>
  <c r="AQ43" i="13"/>
  <c r="PP42" i="13"/>
  <c r="ND42" i="13"/>
  <c r="KR42" i="13"/>
  <c r="IF42" i="13"/>
  <c r="FT42" i="13"/>
  <c r="DH42" i="13"/>
  <c r="AV42" i="13"/>
  <c r="ON41" i="13"/>
  <c r="HD41" i="13"/>
  <c r="T41" i="13"/>
  <c r="OF40" i="13"/>
  <c r="LT40" i="13"/>
  <c r="JH40" i="13"/>
  <c r="GV40" i="13"/>
  <c r="EJ40" i="13"/>
  <c r="BX40" i="13"/>
  <c r="L40" i="13"/>
  <c r="OK39" i="13"/>
  <c r="LY39" i="13"/>
  <c r="JM39" i="13"/>
  <c r="HA39" i="13"/>
  <c r="EO39" i="13"/>
  <c r="CC39" i="13"/>
  <c r="Q39" i="13"/>
  <c r="OP38" i="13"/>
  <c r="MD38" i="13"/>
  <c r="JR38" i="13"/>
  <c r="AS55" i="13"/>
  <c r="IY50" i="13"/>
  <c r="AP49" i="13"/>
  <c r="DD48" i="13"/>
  <c r="KS47" i="13"/>
  <c r="AW47" i="13"/>
  <c r="IL46" i="13"/>
  <c r="QA45" i="13"/>
  <c r="GE45" i="13"/>
  <c r="NT44" i="13"/>
  <c r="DX44" i="13"/>
  <c r="LM43" i="13"/>
  <c r="BQ43" i="13"/>
  <c r="JF42" i="13"/>
  <c r="J42" i="13"/>
  <c r="MT40" i="13"/>
  <c r="GG40" i="13"/>
  <c r="BI40" i="13"/>
  <c r="NV39" i="13"/>
  <c r="IX39" i="13"/>
  <c r="DZ39" i="13"/>
  <c r="B39" i="13"/>
  <c r="LO38" i="13"/>
  <c r="HQ38" i="13"/>
  <c r="FE38" i="13"/>
  <c r="CS38" i="13"/>
  <c r="AG38" i="13"/>
  <c r="PF37" i="13"/>
  <c r="MT37" i="13"/>
  <c r="KH37" i="13"/>
  <c r="HV37" i="13"/>
  <c r="FJ37" i="13"/>
  <c r="CX37" i="13"/>
  <c r="AL37" i="13"/>
  <c r="PK36" i="13"/>
  <c r="MY36" i="13"/>
  <c r="KM36" i="13"/>
  <c r="IA36" i="13"/>
  <c r="FO36" i="13"/>
  <c r="DC36" i="13"/>
  <c r="AQ36" i="13"/>
  <c r="PP35" i="13"/>
  <c r="ND35" i="13"/>
  <c r="KR35" i="13"/>
  <c r="IF35" i="13"/>
  <c r="FT35" i="13"/>
  <c r="DH35" i="13"/>
  <c r="AV35" i="13"/>
  <c r="PU34" i="13"/>
  <c r="AU69" i="13"/>
  <c r="KK66" i="13"/>
  <c r="DP58" i="13"/>
  <c r="IR57" i="13"/>
  <c r="OL62" i="13"/>
  <c r="KD60" i="13"/>
  <c r="EB61" i="13"/>
  <c r="OQ75" i="13"/>
  <c r="FK60" i="13"/>
  <c r="AW58" i="13"/>
  <c r="NT55" i="13"/>
  <c r="CQ56" i="13"/>
  <c r="BY54" i="13"/>
  <c r="KQ52" i="13"/>
  <c r="BX51" i="13"/>
  <c r="NZ49" i="13"/>
  <c r="LS48" i="13"/>
  <c r="OC56" i="13"/>
  <c r="FW55" i="13"/>
  <c r="CV54" i="13"/>
  <c r="AO53" i="13"/>
  <c r="PS51" i="13"/>
  <c r="NL50" i="13"/>
  <c r="LE49" i="13"/>
  <c r="IX48" i="13"/>
  <c r="KS56" i="13"/>
  <c r="DJ55" i="13"/>
  <c r="AQ54" i="13"/>
  <c r="PU52" i="13"/>
  <c r="NN51" i="13"/>
  <c r="LG50" i="13"/>
  <c r="IZ49" i="13"/>
  <c r="GS48" i="13"/>
  <c r="KH56" i="13"/>
  <c r="CY55" i="13"/>
  <c r="AH54" i="13"/>
  <c r="PL52" i="13"/>
  <c r="NE51" i="13"/>
  <c r="KX50" i="13"/>
  <c r="KA57" i="13"/>
  <c r="JG55" i="13"/>
  <c r="FU54" i="13"/>
  <c r="FZ53" i="13"/>
  <c r="NO52" i="13"/>
  <c r="DS52" i="13"/>
  <c r="LH51" i="13"/>
  <c r="BL51" i="13"/>
  <c r="JA50" i="13"/>
  <c r="EA61" i="13"/>
  <c r="AB57" i="13"/>
  <c r="BZ56" i="13"/>
  <c r="HC55" i="13"/>
  <c r="NT54" i="13"/>
  <c r="DX54" i="13"/>
  <c r="LM53" i="13"/>
  <c r="BQ53" i="13"/>
  <c r="JF52" i="13"/>
  <c r="J52" i="13"/>
  <c r="GY51" i="13"/>
  <c r="ON50" i="13"/>
  <c r="ER50" i="13"/>
  <c r="MG49" i="13"/>
  <c r="KZ60" i="13"/>
  <c r="NR56" i="13"/>
  <c r="AF56" i="13"/>
  <c r="FP55" i="13"/>
  <c r="ML54" i="13"/>
  <c r="CP54" i="13"/>
  <c r="KE53" i="13"/>
  <c r="AI53" i="13"/>
  <c r="HX52" i="13"/>
  <c r="PM51" i="13"/>
  <c r="KO51" i="13"/>
  <c r="FQ51" i="13"/>
  <c r="AS51" i="13"/>
  <c r="NF50" i="13"/>
  <c r="IH50" i="13"/>
  <c r="DJ50" i="13"/>
  <c r="PW49" i="13"/>
  <c r="KY49" i="13"/>
  <c r="GA49" i="13"/>
  <c r="BC49" i="13"/>
  <c r="NP48" i="13"/>
  <c r="IR48" i="13"/>
  <c r="NZ55" i="13"/>
  <c r="HL53" i="13"/>
  <c r="CX51" i="13"/>
  <c r="OM49" i="13"/>
  <c r="DK49" i="13"/>
  <c r="KZ48" i="13"/>
  <c r="EO48" i="13"/>
  <c r="Q48" i="13"/>
  <c r="MD47" i="13"/>
  <c r="HF47" i="13"/>
  <c r="CH47" i="13"/>
  <c r="OU46" i="13"/>
  <c r="JW46" i="13"/>
  <c r="EY46" i="13"/>
  <c r="AA46" i="13"/>
  <c r="MN45" i="13"/>
  <c r="IV45" i="13"/>
  <c r="GB45" i="13"/>
  <c r="DP45" i="13"/>
  <c r="BD45" i="13"/>
  <c r="QC44" i="13"/>
  <c r="NQ44" i="13"/>
  <c r="LE44" i="13"/>
  <c r="IS44" i="13"/>
  <c r="GG44" i="13"/>
  <c r="DU44" i="13"/>
  <c r="BI44" i="13"/>
  <c r="QH43" i="13"/>
  <c r="NV43" i="13"/>
  <c r="LJ43" i="13"/>
  <c r="IX43" i="13"/>
  <c r="GL43" i="13"/>
  <c r="DZ43" i="13"/>
  <c r="BN43" i="13"/>
  <c r="B43" i="13"/>
  <c r="OA42" i="13"/>
  <c r="LO42" i="13"/>
  <c r="JC42" i="13"/>
  <c r="GQ42" i="13"/>
  <c r="EE42" i="13"/>
  <c r="BS42" i="13"/>
  <c r="G42" i="13"/>
  <c r="JU41" i="13"/>
  <c r="CK41" i="13"/>
  <c r="PC40" i="13"/>
  <c r="MQ40" i="13"/>
  <c r="KE40" i="13"/>
  <c r="HS40" i="13"/>
  <c r="FG40" i="13"/>
  <c r="CU40" i="13"/>
  <c r="AI40" i="13"/>
  <c r="PH39" i="13"/>
  <c r="MV39" i="13"/>
  <c r="KJ39" i="13"/>
  <c r="HX39" i="13"/>
  <c r="FL39" i="13"/>
  <c r="CZ39" i="13"/>
  <c r="AN39" i="13"/>
  <c r="PM38" i="13"/>
  <c r="NA38" i="13"/>
  <c r="KO38" i="13"/>
  <c r="JD61" i="13"/>
  <c r="CS56" i="13"/>
  <c r="OI54" i="13"/>
  <c r="MB53" i="13"/>
  <c r="JU52" i="13"/>
  <c r="HN51" i="13"/>
  <c r="FG50" i="13"/>
  <c r="QA49" i="13"/>
  <c r="JN49" i="13"/>
  <c r="EP49" i="13"/>
  <c r="R49" i="13"/>
  <c r="ME48" i="13"/>
  <c r="HU48" i="13"/>
  <c r="FD48" i="13"/>
  <c r="CR48" i="13"/>
  <c r="AF48" i="13"/>
  <c r="PE47" i="13"/>
  <c r="MS47" i="13"/>
  <c r="KG47" i="13"/>
  <c r="HU47" i="13"/>
  <c r="FI47" i="13"/>
  <c r="CW47" i="13"/>
  <c r="AK47" i="13"/>
  <c r="PJ46" i="13"/>
  <c r="MX46" i="13"/>
  <c r="KL46" i="13"/>
  <c r="HZ46" i="13"/>
  <c r="FN46" i="13"/>
  <c r="DB46" i="13"/>
  <c r="AP46" i="13"/>
  <c r="PO45" i="13"/>
  <c r="NC45" i="13"/>
  <c r="KQ45" i="13"/>
  <c r="IE45" i="13"/>
  <c r="FS45" i="13"/>
  <c r="DG45" i="13"/>
  <c r="AU45" i="13"/>
  <c r="PT44" i="13"/>
  <c r="NH44" i="13"/>
  <c r="KV44" i="13"/>
  <c r="IJ44" i="13"/>
  <c r="FX44" i="13"/>
  <c r="DL44" i="13"/>
  <c r="AZ44" i="13"/>
  <c r="PY43" i="13"/>
  <c r="NM43" i="13"/>
  <c r="LA43" i="13"/>
  <c r="IO43" i="13"/>
  <c r="GC43" i="13"/>
  <c r="DQ43" i="13"/>
  <c r="BE43" i="13"/>
  <c r="QD42" i="13"/>
  <c r="NR42" i="13"/>
  <c r="LF42" i="13"/>
  <c r="IT42" i="13"/>
  <c r="GH42" i="13"/>
  <c r="DV42" i="13"/>
  <c r="BJ42" i="13"/>
  <c r="QD41" i="13"/>
  <c r="IT41" i="13"/>
  <c r="BJ41" i="13"/>
  <c r="OT40" i="13"/>
  <c r="MH40" i="13"/>
  <c r="JV40" i="13"/>
  <c r="HJ40" i="13"/>
  <c r="EX40" i="13"/>
  <c r="CL40" i="13"/>
  <c r="Z40" i="13"/>
  <c r="OY39" i="13"/>
  <c r="MM39" i="13"/>
  <c r="KA39" i="13"/>
  <c r="HO39" i="13"/>
  <c r="FC39" i="13"/>
  <c r="CQ39" i="13"/>
  <c r="AE39" i="13"/>
  <c r="PD38" i="13"/>
  <c r="MR38" i="13"/>
  <c r="KF38" i="13"/>
  <c r="DX60" i="13"/>
  <c r="A56" i="13"/>
  <c r="LO54" i="13"/>
  <c r="JH53" i="13"/>
  <c r="HA52" i="13"/>
  <c r="ET51" i="13"/>
  <c r="EI50" i="13"/>
  <c r="PC49" i="13"/>
  <c r="IW49" i="13"/>
  <c r="DY49" i="13"/>
  <c r="A49" i="13"/>
  <c r="LN48" i="13"/>
  <c r="HJ48" i="13"/>
  <c r="EU48" i="13"/>
  <c r="CI48" i="13"/>
  <c r="W48" i="13"/>
  <c r="OV47" i="13"/>
  <c r="MJ47" i="13"/>
  <c r="JX47" i="13"/>
  <c r="HL47" i="13"/>
  <c r="EZ47" i="13"/>
  <c r="CN47" i="13"/>
  <c r="AB47" i="13"/>
  <c r="PA46" i="13"/>
  <c r="MO46" i="13"/>
  <c r="KC46" i="13"/>
  <c r="HQ46" i="13"/>
  <c r="FE46" i="13"/>
  <c r="CS46" i="13"/>
  <c r="AG46" i="13"/>
  <c r="PF45" i="13"/>
  <c r="MT45" i="13"/>
  <c r="KH45" i="13"/>
  <c r="HV45" i="13"/>
  <c r="FJ45" i="13"/>
  <c r="CX45" i="13"/>
  <c r="AL45" i="13"/>
  <c r="PK44" i="13"/>
  <c r="MY44" i="13"/>
  <c r="KM44" i="13"/>
  <c r="IA44" i="13"/>
  <c r="FO44" i="13"/>
  <c r="DC44" i="13"/>
  <c r="AQ44" i="13"/>
  <c r="PP43" i="13"/>
  <c r="ND43" i="13"/>
  <c r="KR43" i="13"/>
  <c r="IF43" i="13"/>
  <c r="FT43" i="13"/>
  <c r="DH43" i="13"/>
  <c r="AV43" i="13"/>
  <c r="PU42" i="13"/>
  <c r="NI42" i="13"/>
  <c r="KW42" i="13"/>
  <c r="IK42" i="13"/>
  <c r="FY42" i="13"/>
  <c r="DM42" i="13"/>
  <c r="BA42" i="13"/>
  <c r="PC41" i="13"/>
  <c r="HS41" i="13"/>
  <c r="AI41" i="13"/>
  <c r="OK40" i="13"/>
  <c r="LY40" i="13"/>
  <c r="JM40" i="13"/>
  <c r="HA40" i="13"/>
  <c r="EO40" i="13"/>
  <c r="CC40" i="13"/>
  <c r="Q40" i="13"/>
  <c r="OP39" i="13"/>
  <c r="MD39" i="13"/>
  <c r="JR39" i="13"/>
  <c r="HF39" i="13"/>
  <c r="ET39" i="13"/>
  <c r="CH39" i="13"/>
  <c r="V39" i="13"/>
  <c r="OU38" i="13"/>
  <c r="MI38" i="13"/>
  <c r="JW38" i="13"/>
  <c r="BL60" i="13"/>
  <c r="QB55" i="13"/>
  <c r="LG54" i="13"/>
  <c r="IZ53" i="13"/>
  <c r="GS52" i="13"/>
  <c r="EL51" i="13"/>
  <c r="ED50" i="13"/>
  <c r="PB49" i="13"/>
  <c r="IV49" i="13"/>
  <c r="DX49" i="13"/>
  <c r="QK48" i="13"/>
  <c r="LM48" i="13"/>
  <c r="HH48" i="13"/>
  <c r="ET48" i="13"/>
  <c r="CH48" i="13"/>
  <c r="V48" i="13"/>
  <c r="OU47" i="13"/>
  <c r="MI47" i="13"/>
  <c r="JW47" i="13"/>
  <c r="HK47" i="13"/>
  <c r="EY47" i="13"/>
  <c r="CM47" i="13"/>
  <c r="AA47" i="13"/>
  <c r="OZ46" i="13"/>
  <c r="MN46" i="13"/>
  <c r="KB46" i="13"/>
  <c r="HP46" i="13"/>
  <c r="FD46" i="13"/>
  <c r="CR46" i="13"/>
  <c r="AF46" i="13"/>
  <c r="PE45" i="13"/>
  <c r="MS45" i="13"/>
  <c r="KG45" i="13"/>
  <c r="HU45" i="13"/>
  <c r="FI45" i="13"/>
  <c r="CW45" i="13"/>
  <c r="AK45" i="13"/>
  <c r="PJ44" i="13"/>
  <c r="MX44" i="13"/>
  <c r="KL44" i="13"/>
  <c r="HZ44" i="13"/>
  <c r="FN44" i="13"/>
  <c r="DB44" i="13"/>
  <c r="AP44" i="13"/>
  <c r="PO43" i="13"/>
  <c r="NC43" i="13"/>
  <c r="KQ43" i="13"/>
  <c r="IE43" i="13"/>
  <c r="FS43" i="13"/>
  <c r="DG43" i="13"/>
  <c r="AU43" i="13"/>
  <c r="PT42" i="13"/>
  <c r="NH42" i="13"/>
  <c r="KV42" i="13"/>
  <c r="IJ42" i="13"/>
  <c r="FX42" i="13"/>
  <c r="DL42" i="13"/>
  <c r="AZ42" i="13"/>
  <c r="OZ41" i="13"/>
  <c r="HP41" i="13"/>
  <c r="AF41" i="13"/>
  <c r="OJ40" i="13"/>
  <c r="LX40" i="13"/>
  <c r="QK59" i="13"/>
  <c r="PR55" i="13"/>
  <c r="KY54" i="13"/>
  <c r="IR53" i="13"/>
  <c r="GK52" i="13"/>
  <c r="ED51" i="13"/>
  <c r="EC50" i="13"/>
  <c r="OZ49" i="13"/>
  <c r="IQ49" i="13"/>
  <c r="DS49" i="13"/>
  <c r="QF48" i="13"/>
  <c r="LH48" i="13"/>
  <c r="HG48" i="13"/>
  <c r="ES48" i="13"/>
  <c r="CG48" i="13"/>
  <c r="U48" i="13"/>
  <c r="OT47" i="13"/>
  <c r="MH47" i="13"/>
  <c r="JV47" i="13"/>
  <c r="HJ47" i="13"/>
  <c r="EX47" i="13"/>
  <c r="CL47" i="13"/>
  <c r="Z47" i="13"/>
  <c r="OY46" i="13"/>
  <c r="MM46" i="13"/>
  <c r="KA46" i="13"/>
  <c r="HO46" i="13"/>
  <c r="FC46" i="13"/>
  <c r="CQ46" i="13"/>
  <c r="AE46" i="13"/>
  <c r="PD45" i="13"/>
  <c r="MR45" i="13"/>
  <c r="KF45" i="13"/>
  <c r="HT45" i="13"/>
  <c r="FH45" i="13"/>
  <c r="CV45" i="13"/>
  <c r="AJ45" i="13"/>
  <c r="PI44" i="13"/>
  <c r="MW44" i="13"/>
  <c r="KK44" i="13"/>
  <c r="HY44" i="13"/>
  <c r="FM44" i="13"/>
  <c r="DA44" i="13"/>
  <c r="AO44" i="13"/>
  <c r="PN43" i="13"/>
  <c r="NB43" i="13"/>
  <c r="KP43" i="13"/>
  <c r="ID43" i="13"/>
  <c r="FR43" i="13"/>
  <c r="DF43" i="13"/>
  <c r="AT43" i="13"/>
  <c r="PS42" i="13"/>
  <c r="NG42" i="13"/>
  <c r="KU42" i="13"/>
  <c r="II42" i="13"/>
  <c r="FW42" i="13"/>
  <c r="DK42" i="13"/>
  <c r="AY42" i="13"/>
  <c r="OW41" i="13"/>
  <c r="HM41" i="13"/>
  <c r="AC41" i="13"/>
  <c r="OI40" i="13"/>
  <c r="LW40" i="13"/>
  <c r="JK40" i="13"/>
  <c r="GT58" i="13"/>
  <c r="LG55" i="13"/>
  <c r="HO54" i="13"/>
  <c r="FH53" i="13"/>
  <c r="DA52" i="13"/>
  <c r="AT51" i="13"/>
  <c r="CX50" i="13"/>
  <c r="NV49" i="13"/>
  <c r="HX49" i="13"/>
  <c r="CZ49" i="13"/>
  <c r="PM48" i="13"/>
  <c r="KO48" i="13"/>
  <c r="GU48" i="13"/>
  <c r="EH48" i="13"/>
  <c r="BV48" i="13"/>
  <c r="J48" i="13"/>
  <c r="OI47" i="13"/>
  <c r="LW47" i="13"/>
  <c r="JK47" i="13"/>
  <c r="GY47" i="13"/>
  <c r="EM47" i="13"/>
  <c r="CA47" i="13"/>
  <c r="O47" i="13"/>
  <c r="ON46" i="13"/>
  <c r="MB46" i="13"/>
  <c r="JP46" i="13"/>
  <c r="HD46" i="13"/>
  <c r="ER46" i="13"/>
  <c r="CF46" i="13"/>
  <c r="T46" i="13"/>
  <c r="OS45" i="13"/>
  <c r="MG45" i="13"/>
  <c r="JU45" i="13"/>
  <c r="HI45" i="13"/>
  <c r="EW45" i="13"/>
  <c r="CK45" i="13"/>
  <c r="Y45" i="13"/>
  <c r="OX44" i="13"/>
  <c r="ML44" i="13"/>
  <c r="JZ44" i="13"/>
  <c r="HN44" i="13"/>
  <c r="FB44" i="13"/>
  <c r="CP44" i="13"/>
  <c r="AD44" i="13"/>
  <c r="PC43" i="13"/>
  <c r="MQ43" i="13"/>
  <c r="KE43" i="13"/>
  <c r="HS43" i="13"/>
  <c r="FG43" i="13"/>
  <c r="CU43" i="13"/>
  <c r="AI43" i="13"/>
  <c r="PH42" i="13"/>
  <c r="MV42" i="13"/>
  <c r="KJ42" i="13"/>
  <c r="HX42" i="13"/>
  <c r="FL42" i="13"/>
  <c r="CZ42" i="13"/>
  <c r="AN42" i="13"/>
  <c r="NP41" i="13"/>
  <c r="DV67" i="13"/>
  <c r="ID65" i="13"/>
  <c r="BI57" i="13"/>
  <c r="OC63" i="13"/>
  <c r="FZ61" i="13"/>
  <c r="HW59" i="13"/>
  <c r="LQ60" i="13"/>
  <c r="KY65" i="13"/>
  <c r="AM60" i="13"/>
  <c r="NJ57" i="13"/>
  <c r="IV55" i="13"/>
  <c r="NN55" i="13"/>
  <c r="QH53" i="13"/>
  <c r="HG52" i="13"/>
  <c r="PY50" i="13"/>
  <c r="LN49" i="13"/>
  <c r="JG48" i="13"/>
  <c r="KJ56" i="13"/>
  <c r="DB55" i="13"/>
  <c r="AJ54" i="13"/>
  <c r="PN52" i="13"/>
  <c r="NG51" i="13"/>
  <c r="KZ50" i="13"/>
  <c r="IS49" i="13"/>
  <c r="PA63" i="13"/>
  <c r="HM56" i="13"/>
  <c r="AO55" i="13"/>
  <c r="PP53" i="13"/>
  <c r="NI52" i="13"/>
  <c r="LB51" i="13"/>
  <c r="IU50" i="13"/>
  <c r="GN49" i="13"/>
  <c r="JM63" i="13"/>
  <c r="GZ56" i="13"/>
  <c r="AD55" i="13"/>
  <c r="PG53" i="13"/>
  <c r="MZ52" i="13"/>
  <c r="KS51" i="13"/>
  <c r="IL50" i="13"/>
  <c r="PD56" i="13"/>
  <c r="GL55" i="13"/>
  <c r="DI54" i="13"/>
  <c r="ED53" i="13"/>
  <c r="LS52" i="13"/>
  <c r="BW52" i="13"/>
  <c r="JL51" i="13"/>
  <c r="P51" i="13"/>
  <c r="HE50" i="13"/>
  <c r="GR60" i="13"/>
  <c r="MR56" i="13"/>
  <c r="N56" i="13"/>
  <c r="EZ55" i="13"/>
  <c r="LX54" i="13"/>
  <c r="CB54" i="13"/>
  <c r="JQ53" i="13"/>
  <c r="U53" i="13"/>
  <c r="HJ52" i="13"/>
  <c r="OY51" i="13"/>
  <c r="FC51" i="13"/>
  <c r="MR50" i="13"/>
  <c r="CV50" i="13"/>
  <c r="KK49" i="13"/>
  <c r="NQ59" i="13"/>
  <c r="KX56" i="13"/>
  <c r="PE55" i="13"/>
  <c r="DM55" i="13"/>
  <c r="KP54" i="13"/>
  <c r="AT54" i="13"/>
  <c r="II53" i="13"/>
  <c r="PX52" i="13"/>
  <c r="GB52" i="13"/>
  <c r="OW51" i="13"/>
  <c r="JY51" i="13"/>
  <c r="FA51" i="13"/>
  <c r="AC51" i="13"/>
  <c r="MP50" i="13"/>
  <c r="HR50" i="13"/>
  <c r="CT50" i="13"/>
  <c r="PG49" i="13"/>
  <c r="KI49" i="13"/>
  <c r="FK49" i="13"/>
  <c r="AM49" i="13"/>
  <c r="MZ48" i="13"/>
  <c r="IB48" i="13"/>
  <c r="IC55" i="13"/>
  <c r="CN53" i="13"/>
  <c r="PK50" i="13"/>
  <c r="MX49" i="13"/>
  <c r="CE49" i="13"/>
  <c r="JT48" i="13"/>
  <c r="DY48" i="13"/>
  <c r="A48" i="13"/>
  <c r="LN47" i="13"/>
  <c r="GP47" i="13"/>
  <c r="BR47" i="13"/>
  <c r="OE46" i="13"/>
  <c r="JG46" i="13"/>
  <c r="EI46" i="13"/>
  <c r="K46" i="13"/>
  <c r="LX45" i="13"/>
  <c r="IN45" i="13"/>
  <c r="FT45" i="13"/>
  <c r="DH45" i="13"/>
  <c r="AV45" i="13"/>
  <c r="PU44" i="13"/>
  <c r="NI44" i="13"/>
  <c r="KW44" i="13"/>
  <c r="IK44" i="13"/>
  <c r="FY44" i="13"/>
  <c r="DM44" i="13"/>
  <c r="BA44" i="13"/>
  <c r="PZ43" i="13"/>
  <c r="NN43" i="13"/>
  <c r="LB43" i="13"/>
  <c r="IP43" i="13"/>
  <c r="GD43" i="13"/>
  <c r="DR43" i="13"/>
  <c r="BF43" i="13"/>
  <c r="QE42" i="13"/>
  <c r="NS42" i="13"/>
  <c r="LG42" i="13"/>
  <c r="IU42" i="13"/>
  <c r="GI42" i="13"/>
  <c r="DW42" i="13"/>
  <c r="BK42" i="13"/>
  <c r="QG41" i="13"/>
  <c r="IW41" i="13"/>
  <c r="BM41" i="13"/>
  <c r="OU40" i="13"/>
  <c r="MI40" i="13"/>
  <c r="JW40" i="13"/>
  <c r="HK40" i="13"/>
  <c r="EY40" i="13"/>
  <c r="CM40" i="13"/>
  <c r="AA40" i="13"/>
  <c r="OZ39" i="13"/>
  <c r="MN39" i="13"/>
  <c r="KB39" i="13"/>
  <c r="HP39" i="13"/>
  <c r="FD39" i="13"/>
  <c r="CR39" i="13"/>
  <c r="AF39" i="13"/>
  <c r="PE38" i="13"/>
  <c r="MS38" i="13"/>
  <c r="KG38" i="13"/>
  <c r="GJ60" i="13"/>
  <c r="M56" i="13"/>
  <c r="LW54" i="13"/>
  <c r="JP53" i="13"/>
  <c r="HI52" i="13"/>
  <c r="FB51" i="13"/>
  <c r="EK50" i="13"/>
  <c r="PH49" i="13"/>
  <c r="IX49" i="13"/>
  <c r="DZ49" i="13"/>
  <c r="B49" i="13"/>
  <c r="LO48" i="13"/>
  <c r="HK48" i="13"/>
  <c r="EV48" i="13"/>
  <c r="CJ48" i="13"/>
  <c r="X48" i="13"/>
  <c r="OW47" i="13"/>
  <c r="MK47" i="13"/>
  <c r="JY47" i="13"/>
  <c r="HM47" i="13"/>
  <c r="FA47" i="13"/>
  <c r="CO47" i="13"/>
  <c r="AC47" i="13"/>
  <c r="PB46" i="13"/>
  <c r="MP46" i="13"/>
  <c r="KD46" i="13"/>
  <c r="HR46" i="13"/>
  <c r="FF46" i="13"/>
  <c r="CT46" i="13"/>
  <c r="AH46" i="13"/>
  <c r="PG45" i="13"/>
  <c r="MU45" i="13"/>
  <c r="KI45" i="13"/>
  <c r="HW45" i="13"/>
  <c r="FK45" i="13"/>
  <c r="CY45" i="13"/>
  <c r="AM45" i="13"/>
  <c r="PL44" i="13"/>
  <c r="MZ44" i="13"/>
  <c r="KN44" i="13"/>
  <c r="IB44" i="13"/>
  <c r="FP44" i="13"/>
  <c r="DD44" i="13"/>
  <c r="AR44" i="13"/>
  <c r="PQ43" i="13"/>
  <c r="NE43" i="13"/>
  <c r="KS43" i="13"/>
  <c r="IG43" i="13"/>
  <c r="FU43" i="13"/>
  <c r="DI43" i="13"/>
  <c r="AW43" i="13"/>
  <c r="PV42" i="13"/>
  <c r="NJ42" i="13"/>
  <c r="KX42" i="13"/>
  <c r="IL42" i="13"/>
  <c r="FZ42" i="13"/>
  <c r="DN42" i="13"/>
  <c r="BB42" i="13"/>
  <c r="PF41" i="13"/>
  <c r="HV41" i="13"/>
  <c r="AL41" i="13"/>
  <c r="OL40" i="13"/>
  <c r="LZ40" i="13"/>
  <c r="JN40" i="13"/>
  <c r="HB40" i="13"/>
  <c r="EP40" i="13"/>
  <c r="CD40" i="13"/>
  <c r="R40" i="13"/>
  <c r="OQ39" i="13"/>
  <c r="ME39" i="13"/>
  <c r="JS39" i="13"/>
  <c r="HG39" i="13"/>
  <c r="EU39" i="13"/>
  <c r="CI39" i="13"/>
  <c r="W39" i="13"/>
  <c r="OV38" i="13"/>
  <c r="MJ38" i="13"/>
  <c r="JX38" i="13"/>
  <c r="BQ59" i="13"/>
  <c r="NF55" i="13"/>
  <c r="JC54" i="13"/>
  <c r="GV53" i="13"/>
  <c r="EO52" i="13"/>
  <c r="CH51" i="13"/>
  <c r="DM50" i="13"/>
  <c r="OJ49" i="13"/>
  <c r="IG49" i="13"/>
  <c r="DI49" i="13"/>
  <c r="PV48" i="13"/>
  <c r="KX48" i="13"/>
  <c r="GZ48" i="13"/>
  <c r="EM48" i="13"/>
  <c r="CA48" i="13"/>
  <c r="O48" i="13"/>
  <c r="ON47" i="13"/>
  <c r="MB47" i="13"/>
  <c r="JP47" i="13"/>
  <c r="HD47" i="13"/>
  <c r="ER47" i="13"/>
  <c r="CF47" i="13"/>
  <c r="T47" i="13"/>
  <c r="OS46" i="13"/>
  <c r="MG46" i="13"/>
  <c r="JU46" i="13"/>
  <c r="HI46" i="13"/>
  <c r="EW46" i="13"/>
  <c r="CK46" i="13"/>
  <c r="Y46" i="13"/>
  <c r="OX45" i="13"/>
  <c r="ML45" i="13"/>
  <c r="JZ45" i="13"/>
  <c r="HN45" i="13"/>
  <c r="FB45" i="13"/>
  <c r="CP45" i="13"/>
  <c r="AD45" i="13"/>
  <c r="PC44" i="13"/>
  <c r="MQ44" i="13"/>
  <c r="KE44" i="13"/>
  <c r="HS44" i="13"/>
  <c r="FG44" i="13"/>
  <c r="CU44" i="13"/>
  <c r="AI44" i="13"/>
  <c r="PH43" i="13"/>
  <c r="MV43" i="13"/>
  <c r="KJ43" i="13"/>
  <c r="HX43" i="13"/>
  <c r="FL43" i="13"/>
  <c r="CZ43" i="13"/>
  <c r="AN43" i="13"/>
  <c r="PM42" i="13"/>
  <c r="NA42" i="13"/>
  <c r="KO42" i="13"/>
  <c r="IC42" i="13"/>
  <c r="FQ42" i="13"/>
  <c r="DE42" i="13"/>
  <c r="AS42" i="13"/>
  <c r="OE41" i="13"/>
  <c r="GU41" i="13"/>
  <c r="K41" i="13"/>
  <c r="OC40" i="13"/>
  <c r="LQ40" i="13"/>
  <c r="JE40" i="13"/>
  <c r="GS40" i="13"/>
  <c r="EG40" i="13"/>
  <c r="BU40" i="13"/>
  <c r="I40" i="13"/>
  <c r="OH39" i="13"/>
  <c r="LV39" i="13"/>
  <c r="JJ39" i="13"/>
  <c r="GX39" i="13"/>
  <c r="EL39" i="13"/>
  <c r="BZ39" i="13"/>
  <c r="N39" i="13"/>
  <c r="OM38" i="13"/>
  <c r="MA38" i="13"/>
  <c r="JO38" i="13"/>
  <c r="E59" i="13"/>
  <c r="MT55" i="13"/>
  <c r="IU54" i="13"/>
  <c r="GN53" i="13"/>
  <c r="EG52" i="13"/>
  <c r="BZ51" i="13"/>
  <c r="DK50" i="13"/>
  <c r="OE49" i="13"/>
  <c r="IF49" i="13"/>
  <c r="DH49" i="13"/>
  <c r="PU48" i="13"/>
  <c r="KW48" i="13"/>
  <c r="GY48" i="13"/>
  <c r="EL48" i="13"/>
  <c r="BZ48" i="13"/>
  <c r="N48" i="13"/>
  <c r="OM47" i="13"/>
  <c r="MA47" i="13"/>
  <c r="JO47" i="13"/>
  <c r="HC47" i="13"/>
  <c r="EQ47" i="13"/>
  <c r="CE47" i="13"/>
  <c r="S47" i="13"/>
  <c r="OR46" i="13"/>
  <c r="MF46" i="13"/>
  <c r="JT46" i="13"/>
  <c r="HH46" i="13"/>
  <c r="EV46" i="13"/>
  <c r="CJ46" i="13"/>
  <c r="X46" i="13"/>
  <c r="OW45" i="13"/>
  <c r="MK45" i="13"/>
  <c r="JY45" i="13"/>
  <c r="HM45" i="13"/>
  <c r="FA45" i="13"/>
  <c r="CO45" i="13"/>
  <c r="AC45" i="13"/>
  <c r="PB44" i="13"/>
  <c r="MP44" i="13"/>
  <c r="KD44" i="13"/>
  <c r="HR44" i="13"/>
  <c r="FF44" i="13"/>
  <c r="CT44" i="13"/>
  <c r="AH44" i="13"/>
  <c r="PG43" i="13"/>
  <c r="MU43" i="13"/>
  <c r="KI43" i="13"/>
  <c r="HW43" i="13"/>
  <c r="FK43" i="13"/>
  <c r="CY43" i="13"/>
  <c r="AM43" i="13"/>
  <c r="PL42" i="13"/>
  <c r="MZ42" i="13"/>
  <c r="KN42" i="13"/>
  <c r="IB42" i="13"/>
  <c r="FP42" i="13"/>
  <c r="DD42" i="13"/>
  <c r="AR42" i="13"/>
  <c r="OB41" i="13"/>
  <c r="GR41" i="13"/>
  <c r="H41" i="13"/>
  <c r="OB40" i="13"/>
  <c r="LP40" i="13"/>
  <c r="OD58" i="13"/>
  <c r="MJ55" i="13"/>
  <c r="IM54" i="13"/>
  <c r="GF53" i="13"/>
  <c r="DY52" i="13"/>
  <c r="BR51" i="13"/>
  <c r="DF50" i="13"/>
  <c r="OD49" i="13"/>
  <c r="IA49" i="13"/>
  <c r="DC49" i="13"/>
  <c r="PP48" i="13"/>
  <c r="KR48" i="13"/>
  <c r="GX48" i="13"/>
  <c r="EK48" i="13"/>
  <c r="BY48" i="13"/>
  <c r="M48" i="13"/>
  <c r="OL47" i="13"/>
  <c r="LZ47" i="13"/>
  <c r="JN47" i="13"/>
  <c r="HB47" i="13"/>
  <c r="EP47" i="13"/>
  <c r="CD47" i="13"/>
  <c r="R47" i="13"/>
  <c r="OQ46" i="13"/>
  <c r="ME46" i="13"/>
  <c r="JS46" i="13"/>
  <c r="HG46" i="13"/>
  <c r="EU46" i="13"/>
  <c r="CI46" i="13"/>
  <c r="W46" i="13"/>
  <c r="OV45" i="13"/>
  <c r="MJ45" i="13"/>
  <c r="JX45" i="13"/>
  <c r="HL45" i="13"/>
  <c r="EZ45" i="13"/>
  <c r="CN45" i="13"/>
  <c r="AB45" i="13"/>
  <c r="PA44" i="13"/>
  <c r="MO44" i="13"/>
  <c r="KC44" i="13"/>
  <c r="HQ44" i="13"/>
  <c r="FE44" i="13"/>
  <c r="CS44" i="13"/>
  <c r="AG44" i="13"/>
  <c r="PF43" i="13"/>
  <c r="MT43" i="13"/>
  <c r="KH43" i="13"/>
  <c r="HV43" i="13"/>
  <c r="FJ43" i="13"/>
  <c r="CX43" i="13"/>
  <c r="AL43" i="13"/>
  <c r="PK42" i="13"/>
  <c r="MY42" i="13"/>
  <c r="KM42" i="13"/>
  <c r="IA42" i="13"/>
  <c r="FO42" i="13"/>
  <c r="DC42" i="13"/>
  <c r="AQ42" i="13"/>
  <c r="NY41" i="13"/>
  <c r="GO41" i="13"/>
  <c r="E41" i="13"/>
  <c r="OA40" i="13"/>
  <c r="LO40" i="13"/>
  <c r="JC40" i="13"/>
  <c r="EU57" i="13"/>
  <c r="IL55" i="13"/>
  <c r="FC54" i="13"/>
  <c r="CV53" i="13"/>
  <c r="AO52" i="13"/>
  <c r="PS50" i="13"/>
  <c r="CE50" i="13"/>
  <c r="MY49" i="13"/>
  <c r="HH49" i="13"/>
  <c r="CJ49" i="13"/>
  <c r="OW48" i="13"/>
  <c r="JY48" i="13"/>
  <c r="GL48" i="13"/>
  <c r="DZ48" i="13"/>
  <c r="BN48" i="13"/>
  <c r="B48" i="13"/>
  <c r="OA47" i="13"/>
  <c r="LO47" i="13"/>
  <c r="JC47" i="13"/>
  <c r="GQ47" i="13"/>
  <c r="EE47" i="13"/>
  <c r="BS47" i="13"/>
  <c r="G47" i="13"/>
  <c r="OF46" i="13"/>
  <c r="LT46" i="13"/>
  <c r="JH46" i="13"/>
  <c r="GV46" i="13"/>
  <c r="EJ46" i="13"/>
  <c r="BX46" i="13"/>
  <c r="L46" i="13"/>
  <c r="OK45" i="13"/>
  <c r="LY45" i="13"/>
  <c r="JM45" i="13"/>
  <c r="HA45" i="13"/>
  <c r="EO45" i="13"/>
  <c r="CC45" i="13"/>
  <c r="Q45" i="13"/>
  <c r="OP44" i="13"/>
  <c r="MD44" i="13"/>
  <c r="JR44" i="13"/>
  <c r="HF44" i="13"/>
  <c r="ET44" i="13"/>
  <c r="CH44" i="13"/>
  <c r="V44" i="13"/>
  <c r="OU43" i="13"/>
  <c r="MI43" i="13"/>
  <c r="JW43" i="13"/>
  <c r="HK43" i="13"/>
  <c r="EY43" i="13"/>
  <c r="CM43" i="13"/>
  <c r="AA43" i="13"/>
  <c r="OZ42" i="13"/>
  <c r="MN42" i="13"/>
  <c r="KB42" i="13"/>
  <c r="HP42" i="13"/>
  <c r="FD42" i="13"/>
  <c r="CR42" i="13"/>
  <c r="AF42" i="13"/>
  <c r="MR41" i="13"/>
  <c r="FH41" i="13"/>
  <c r="QB40" i="13"/>
  <c r="NP40" i="13"/>
  <c r="LD40" i="13"/>
  <c r="IR40" i="13"/>
  <c r="GF40" i="13"/>
  <c r="DT40" i="13"/>
  <c r="BH40" i="13"/>
  <c r="QG39" i="13"/>
  <c r="NU39" i="13"/>
  <c r="LI39" i="13"/>
  <c r="IW39" i="13"/>
  <c r="GK39" i="13"/>
  <c r="DY39" i="13"/>
  <c r="BM39" i="13"/>
  <c r="A39" i="13"/>
  <c r="NZ38" i="13"/>
  <c r="LN38" i="13"/>
  <c r="JB38" i="13"/>
  <c r="PT53" i="13"/>
  <c r="V50" i="13"/>
  <c r="NC48" i="13"/>
  <c r="AR48" i="13"/>
  <c r="IG47" i="13"/>
  <c r="MF65" i="13"/>
  <c r="FW64" i="13"/>
  <c r="B56" i="13"/>
  <c r="CP62" i="13"/>
  <c r="DS60" i="13"/>
  <c r="FP58" i="13"/>
  <c r="BU60" i="13"/>
  <c r="FW63" i="13"/>
  <c r="MZ59" i="13"/>
  <c r="IL57" i="13"/>
  <c r="DX55" i="13"/>
  <c r="HR55" i="13"/>
  <c r="MX53" i="13"/>
  <c r="EE52" i="13"/>
  <c r="MO50" i="13"/>
  <c r="JB49" i="13"/>
  <c r="KS63" i="13"/>
  <c r="HD56" i="13"/>
  <c r="AG55" i="13"/>
  <c r="PI53" i="13"/>
  <c r="NB52" i="13"/>
  <c r="KU51" i="13"/>
  <c r="IN50" i="13"/>
  <c r="GG49" i="13"/>
  <c r="DF62" i="13"/>
  <c r="EE56" i="13"/>
  <c r="PK54" i="13"/>
  <c r="ND53" i="13"/>
  <c r="KW52" i="13"/>
  <c r="IP51" i="13"/>
  <c r="GI50" i="13"/>
  <c r="EB49" i="13"/>
  <c r="N62" i="13"/>
  <c r="DT56" i="13"/>
  <c r="PB54" i="13"/>
  <c r="MU53" i="13"/>
  <c r="KN52" i="13"/>
  <c r="IG51" i="13"/>
  <c r="FZ50" i="13"/>
  <c r="LA56" i="13"/>
  <c r="DQ55" i="13"/>
  <c r="AW54" i="13"/>
  <c r="DN53" i="13"/>
  <c r="LC52" i="13"/>
  <c r="BG52" i="13"/>
  <c r="IV51" i="13"/>
  <c r="QK50" i="13"/>
  <c r="GO50" i="13"/>
  <c r="BT60" i="13"/>
  <c r="LV56" i="13"/>
  <c r="QC55" i="13"/>
  <c r="EH55" i="13"/>
  <c r="LH54" i="13"/>
  <c r="BL54" i="13"/>
  <c r="JA53" i="13"/>
  <c r="E53" i="13"/>
  <c r="GT52" i="13"/>
  <c r="OI51" i="13"/>
  <c r="EM51" i="13"/>
  <c r="MB50" i="13"/>
  <c r="CF50" i="13"/>
  <c r="JU49" i="13"/>
  <c r="IS59" i="13"/>
  <c r="KB56" i="13"/>
  <c r="OK55" i="13"/>
  <c r="CU55" i="13"/>
  <c r="JZ54" i="13"/>
  <c r="AD54" i="13"/>
  <c r="HS53" i="13"/>
  <c r="PH52" i="13"/>
  <c r="FL52" i="13"/>
  <c r="NY51" i="13"/>
  <c r="JA51" i="13"/>
  <c r="EC51" i="13"/>
  <c r="E51" i="13"/>
  <c r="LR50" i="13"/>
  <c r="GT50" i="13"/>
  <c r="BV50" i="13"/>
  <c r="OI49" i="13"/>
  <c r="JK49" i="13"/>
  <c r="EM49" i="13"/>
  <c r="O49" i="13"/>
  <c r="MB48" i="13"/>
  <c r="DV63" i="13"/>
  <c r="R55" i="13"/>
  <c r="MO52" i="13"/>
  <c r="IA50" i="13"/>
  <c r="KL49" i="13"/>
  <c r="AI49" i="13"/>
  <c r="IF48" i="13"/>
  <c r="DA48" i="13"/>
  <c r="PN47" i="13"/>
  <c r="KP47" i="13"/>
  <c r="FR47" i="13"/>
  <c r="AT47" i="13"/>
  <c r="NG46" i="13"/>
  <c r="II46" i="13"/>
  <c r="DK46" i="13"/>
  <c r="PX45" i="13"/>
  <c r="LH45" i="13"/>
  <c r="IF45" i="13"/>
  <c r="FL45" i="13"/>
  <c r="CZ45" i="13"/>
  <c r="AN45" i="13"/>
  <c r="PM44" i="13"/>
  <c r="NA44" i="13"/>
  <c r="KO44" i="13"/>
  <c r="IC44" i="13"/>
  <c r="FQ44" i="13"/>
  <c r="DE44" i="13"/>
  <c r="AS44" i="13"/>
  <c r="PR43" i="13"/>
  <c r="NF43" i="13"/>
  <c r="KT43" i="13"/>
  <c r="IH43" i="13"/>
  <c r="FV43" i="13"/>
  <c r="DJ43" i="13"/>
  <c r="AX43" i="13"/>
  <c r="PW42" i="13"/>
  <c r="NK42" i="13"/>
  <c r="KY42" i="13"/>
  <c r="IM42" i="13"/>
  <c r="GA42" i="13"/>
  <c r="DO42" i="13"/>
  <c r="BC42" i="13"/>
  <c r="PI41" i="13"/>
  <c r="HY41" i="13"/>
  <c r="AO41" i="13"/>
  <c r="OM40" i="13"/>
  <c r="MA40" i="13"/>
  <c r="JO40" i="13"/>
  <c r="HC40" i="13"/>
  <c r="EQ40" i="13"/>
  <c r="CE40" i="13"/>
  <c r="S40" i="13"/>
  <c r="OR39" i="13"/>
  <c r="MF39" i="13"/>
  <c r="JT39" i="13"/>
  <c r="HH39" i="13"/>
  <c r="EV39" i="13"/>
  <c r="CJ39" i="13"/>
  <c r="X39" i="13"/>
  <c r="OW38" i="13"/>
  <c r="MK38" i="13"/>
  <c r="JY38" i="13"/>
  <c r="EC59" i="13"/>
  <c r="NP55" i="13"/>
  <c r="JK54" i="13"/>
  <c r="HD53" i="13"/>
  <c r="EW52" i="13"/>
  <c r="CP51" i="13"/>
  <c r="DN50" i="13"/>
  <c r="OL49" i="13"/>
  <c r="IH49" i="13"/>
  <c r="DJ49" i="13"/>
  <c r="PW48" i="13"/>
  <c r="KY48" i="13"/>
  <c r="HB48" i="13"/>
  <c r="EN48" i="13"/>
  <c r="CB48" i="13"/>
  <c r="P48" i="13"/>
  <c r="OO47" i="13"/>
  <c r="MC47" i="13"/>
  <c r="JQ47" i="13"/>
  <c r="HE47" i="13"/>
  <c r="ES47" i="13"/>
  <c r="CG47" i="13"/>
  <c r="U47" i="13"/>
  <c r="OT46" i="13"/>
  <c r="MH46" i="13"/>
  <c r="JV46" i="13"/>
  <c r="HJ46" i="13"/>
  <c r="EX46" i="13"/>
  <c r="CL46" i="13"/>
  <c r="Z46" i="13"/>
  <c r="OY45" i="13"/>
  <c r="MM45" i="13"/>
  <c r="KA45" i="13"/>
  <c r="HO45" i="13"/>
  <c r="FC45" i="13"/>
  <c r="CQ45" i="13"/>
  <c r="AE45" i="13"/>
  <c r="PD44" i="13"/>
  <c r="MR44" i="13"/>
  <c r="KF44" i="13"/>
  <c r="HT44" i="13"/>
  <c r="FH44" i="13"/>
  <c r="CV44" i="13"/>
  <c r="AJ44" i="13"/>
  <c r="PI43" i="13"/>
  <c r="MW43" i="13"/>
  <c r="KK43" i="13"/>
  <c r="HY43" i="13"/>
  <c r="FM43" i="13"/>
  <c r="DA43" i="13"/>
  <c r="AO43" i="13"/>
  <c r="PN42" i="13"/>
  <c r="NB42" i="13"/>
  <c r="KP42" i="13"/>
  <c r="ID42" i="13"/>
  <c r="FR42" i="13"/>
  <c r="DF42" i="13"/>
  <c r="AT42" i="13"/>
  <c r="OH41" i="13"/>
  <c r="GX41" i="13"/>
  <c r="N41" i="13"/>
  <c r="OD40" i="13"/>
  <c r="LR40" i="13"/>
  <c r="JF40" i="13"/>
  <c r="GT40" i="13"/>
  <c r="EH40" i="13"/>
  <c r="BV40" i="13"/>
  <c r="J40" i="13"/>
  <c r="OI39" i="13"/>
  <c r="LW39" i="13"/>
  <c r="JK39" i="13"/>
  <c r="GY39" i="13"/>
  <c r="EM39" i="13"/>
  <c r="CA39" i="13"/>
  <c r="O39" i="13"/>
  <c r="ON38" i="13"/>
  <c r="MB38" i="13"/>
  <c r="JP38" i="13"/>
  <c r="J58" i="13"/>
  <c r="KF55" i="13"/>
  <c r="GQ54" i="13"/>
  <c r="EJ53" i="13"/>
  <c r="CC52" i="13"/>
  <c r="V51" i="13"/>
  <c r="CP50" i="13"/>
  <c r="NN49" i="13"/>
  <c r="HQ49" i="13"/>
  <c r="CS49" i="13"/>
  <c r="PF48" i="13"/>
  <c r="KH48" i="13"/>
  <c r="GQ48" i="13"/>
  <c r="EE48" i="13"/>
  <c r="BS48" i="13"/>
  <c r="G48" i="13"/>
  <c r="OF47" i="13"/>
  <c r="LT47" i="13"/>
  <c r="JH47" i="13"/>
  <c r="GV47" i="13"/>
  <c r="EJ47" i="13"/>
  <c r="BX47" i="13"/>
  <c r="L47" i="13"/>
  <c r="OK46" i="13"/>
  <c r="LY46" i="13"/>
  <c r="JM46" i="13"/>
  <c r="HA46" i="13"/>
  <c r="EO46" i="13"/>
  <c r="CC46" i="13"/>
  <c r="Q46" i="13"/>
  <c r="OP45" i="13"/>
  <c r="MD45" i="13"/>
  <c r="JR45" i="13"/>
  <c r="HF45" i="13"/>
  <c r="ET45" i="13"/>
  <c r="CH45" i="13"/>
  <c r="V45" i="13"/>
  <c r="OU44" i="13"/>
  <c r="MI44" i="13"/>
  <c r="JW44" i="13"/>
  <c r="HK44" i="13"/>
  <c r="EY44" i="13"/>
  <c r="CM44" i="13"/>
  <c r="AA44" i="13"/>
  <c r="OZ43" i="13"/>
  <c r="MN43" i="13"/>
  <c r="KB43" i="13"/>
  <c r="HP43" i="13"/>
  <c r="FD43" i="13"/>
  <c r="CR43" i="13"/>
  <c r="AF43" i="13"/>
  <c r="PE42" i="13"/>
  <c r="MS42" i="13"/>
  <c r="KG42" i="13"/>
  <c r="HU42" i="13"/>
  <c r="FI42" i="13"/>
  <c r="CW42" i="13"/>
  <c r="AK42" i="13"/>
  <c r="NG41" i="13"/>
  <c r="FW41" i="13"/>
  <c r="QG40" i="13"/>
  <c r="NU40" i="13"/>
  <c r="LI40" i="13"/>
  <c r="IW40" i="13"/>
  <c r="GK40" i="13"/>
  <c r="DY40" i="13"/>
  <c r="BM40" i="13"/>
  <c r="A40" i="13"/>
  <c r="NZ39" i="13"/>
  <c r="LN39" i="13"/>
  <c r="JB39" i="13"/>
  <c r="GP39" i="13"/>
  <c r="ED39" i="13"/>
  <c r="BR39" i="13"/>
  <c r="F39" i="13"/>
  <c r="OE38" i="13"/>
  <c r="LS38" i="13"/>
  <c r="JG38" i="13"/>
  <c r="OI57" i="13"/>
  <c r="JW55" i="13"/>
  <c r="GI54" i="13"/>
  <c r="EB53" i="13"/>
  <c r="BU52" i="13"/>
  <c r="N51" i="13"/>
  <c r="CO50" i="13"/>
  <c r="NL49" i="13"/>
  <c r="HP49" i="13"/>
  <c r="CR49" i="13"/>
  <c r="PE48" i="13"/>
  <c r="KG48" i="13"/>
  <c r="GP48" i="13"/>
  <c r="ED48" i="13"/>
  <c r="BR48" i="13"/>
  <c r="F48" i="13"/>
  <c r="OE47" i="13"/>
  <c r="LS47" i="13"/>
  <c r="JG47" i="13"/>
  <c r="GU47" i="13"/>
  <c r="EI47" i="13"/>
  <c r="BW47" i="13"/>
  <c r="K47" i="13"/>
  <c r="OJ46" i="13"/>
  <c r="LX46" i="13"/>
  <c r="JL46" i="13"/>
  <c r="GZ46" i="13"/>
  <c r="EN46" i="13"/>
  <c r="CB46" i="13"/>
  <c r="P46" i="13"/>
  <c r="OO45" i="13"/>
  <c r="MC45" i="13"/>
  <c r="JQ45" i="13"/>
  <c r="HE45" i="13"/>
  <c r="ES45" i="13"/>
  <c r="CG45" i="13"/>
  <c r="U45" i="13"/>
  <c r="OT44" i="13"/>
  <c r="MH44" i="13"/>
  <c r="JV44" i="13"/>
  <c r="HJ44" i="13"/>
  <c r="EX44" i="13"/>
  <c r="CL44" i="13"/>
  <c r="Z44" i="13"/>
  <c r="OY43" i="13"/>
  <c r="MM43" i="13"/>
  <c r="KA43" i="13"/>
  <c r="HO43" i="13"/>
  <c r="FC43" i="13"/>
  <c r="CQ43" i="13"/>
  <c r="AE43" i="13"/>
  <c r="PD42" i="13"/>
  <c r="MR42" i="13"/>
  <c r="KF42" i="13"/>
  <c r="HT42" i="13"/>
  <c r="FH42" i="13"/>
  <c r="CV42" i="13"/>
  <c r="AJ42" i="13"/>
  <c r="ND41" i="13"/>
  <c r="FT41" i="13"/>
  <c r="QF40" i="13"/>
  <c r="NT40" i="13"/>
  <c r="LH40" i="13"/>
  <c r="LW57" i="13"/>
  <c r="JN55" i="13"/>
  <c r="GA54" i="13"/>
  <c r="DT53" i="13"/>
  <c r="BM52" i="13"/>
  <c r="F51" i="13"/>
  <c r="CM50" i="13"/>
  <c r="NG49" i="13"/>
  <c r="HK49" i="13"/>
  <c r="CM49" i="13"/>
  <c r="OZ48" i="13"/>
  <c r="KB48" i="13"/>
  <c r="GO48" i="13"/>
  <c r="EC48" i="13"/>
  <c r="BQ48" i="13"/>
  <c r="E48" i="13"/>
  <c r="OD47" i="13"/>
  <c r="LR47" i="13"/>
  <c r="JF47" i="13"/>
  <c r="GT47" i="13"/>
  <c r="EH47" i="13"/>
  <c r="BV47" i="13"/>
  <c r="J47" i="13"/>
  <c r="OI46" i="13"/>
  <c r="LW46" i="13"/>
  <c r="JK46" i="13"/>
  <c r="GY46" i="13"/>
  <c r="EM46" i="13"/>
  <c r="CA46" i="13"/>
  <c r="O46" i="13"/>
  <c r="ON45" i="13"/>
  <c r="MB45" i="13"/>
  <c r="JP45" i="13"/>
  <c r="HD45" i="13"/>
  <c r="ER45" i="13"/>
  <c r="CF45" i="13"/>
  <c r="T45" i="13"/>
  <c r="OS44" i="13"/>
  <c r="MG44" i="13"/>
  <c r="JU44" i="13"/>
  <c r="HI44" i="13"/>
  <c r="EW44" i="13"/>
  <c r="CK44" i="13"/>
  <c r="Y44" i="13"/>
  <c r="OX43" i="13"/>
  <c r="ML43" i="13"/>
  <c r="JZ43" i="13"/>
  <c r="HN43" i="13"/>
  <c r="FB43" i="13"/>
  <c r="CP43" i="13"/>
  <c r="AD43" i="13"/>
  <c r="PC42" i="13"/>
  <c r="MQ42" i="13"/>
  <c r="KE42" i="13"/>
  <c r="HS42" i="13"/>
  <c r="FG42" i="13"/>
  <c r="CU42" i="13"/>
  <c r="AI42" i="13"/>
  <c r="NA41" i="13"/>
  <c r="FQ41" i="13"/>
  <c r="QE40" i="13"/>
  <c r="NS40" i="13"/>
  <c r="LG40" i="13"/>
  <c r="IU40" i="13"/>
  <c r="NS56" i="13"/>
  <c r="FQ55" i="13"/>
  <c r="CQ54" i="13"/>
  <c r="AJ53" i="13"/>
  <c r="PN51" i="13"/>
  <c r="NG50" i="13"/>
  <c r="BI50" i="13"/>
  <c r="MF49" i="13"/>
  <c r="GR49" i="13"/>
  <c r="BT49" i="13"/>
  <c r="OG48" i="13"/>
  <c r="JI48" i="13"/>
  <c r="GD48" i="13"/>
  <c r="DR48" i="13"/>
  <c r="BF48" i="13"/>
  <c r="DM64" i="13"/>
  <c r="PL69" i="13"/>
  <c r="QA63" i="13"/>
  <c r="ON60" i="13"/>
  <c r="BL59" i="13"/>
  <c r="DI57" i="13"/>
  <c r="JJ59" i="13"/>
  <c r="KD62" i="13"/>
  <c r="IB59" i="13"/>
  <c r="DN57" i="13"/>
  <c r="AV68" i="13"/>
  <c r="CA55" i="13"/>
  <c r="JN53" i="13"/>
  <c r="AU52" i="13"/>
  <c r="JM50" i="13"/>
  <c r="GP49" i="13"/>
  <c r="AI62" i="13"/>
  <c r="DV56" i="13"/>
  <c r="PD54" i="13"/>
  <c r="MW53" i="13"/>
  <c r="KP52" i="13"/>
  <c r="II51" i="13"/>
  <c r="GB50" i="13"/>
  <c r="DU49" i="13"/>
  <c r="OZ60" i="13"/>
  <c r="AW56" i="13"/>
  <c r="MY54" i="13"/>
  <c r="KR53" i="13"/>
  <c r="IK52" i="13"/>
  <c r="GD51" i="13"/>
  <c r="DW50" i="13"/>
  <c r="BP49" i="13"/>
  <c r="MF60" i="13"/>
  <c r="AL56" i="13"/>
  <c r="MP54" i="13"/>
  <c r="KI53" i="13"/>
  <c r="IB52" i="13"/>
  <c r="FU51" i="13"/>
  <c r="DD64" i="13"/>
  <c r="HU56" i="13"/>
  <c r="AU55" i="13"/>
  <c r="PV53" i="13"/>
  <c r="BR53" i="13"/>
  <c r="JG52" i="13"/>
  <c r="K52" i="13"/>
  <c r="GZ51" i="13"/>
  <c r="OO50" i="13"/>
  <c r="JM68" i="13"/>
  <c r="EK59" i="13"/>
  <c r="JJ56" i="13"/>
  <c r="NQ55" i="13"/>
  <c r="CE55" i="13"/>
  <c r="JL54" i="13"/>
  <c r="P54" i="13"/>
  <c r="HE53" i="13"/>
  <c r="OT52" i="13"/>
  <c r="EX52" i="13"/>
  <c r="MM51" i="13"/>
  <c r="CQ51" i="13"/>
  <c r="KF50" i="13"/>
  <c r="AJ50" i="13"/>
  <c r="L64" i="13"/>
  <c r="LJ58" i="13"/>
  <c r="HP56" i="13"/>
  <c r="LY55" i="13"/>
  <c r="AR55" i="13"/>
  <c r="ID54" i="13"/>
  <c r="PS53" i="13"/>
  <c r="FW53" i="13"/>
  <c r="NL52" i="13"/>
  <c r="DP52" i="13"/>
  <c r="NQ51" i="13"/>
  <c r="IS51" i="13"/>
  <c r="DU51" i="13"/>
  <c r="QH50" i="13"/>
  <c r="LJ50" i="13"/>
  <c r="GL50" i="13"/>
  <c r="BN50" i="13"/>
  <c r="OA49" i="13"/>
  <c r="JC49" i="13"/>
  <c r="EE49" i="13"/>
  <c r="G49" i="13"/>
  <c r="LT48" i="13"/>
  <c r="ML61" i="13"/>
  <c r="OQ54" i="13"/>
  <c r="KC52" i="13"/>
  <c r="FO50" i="13"/>
  <c r="JO49" i="13"/>
  <c r="S49" i="13"/>
  <c r="HV48" i="13"/>
  <c r="CS48" i="13"/>
  <c r="PF47" i="13"/>
  <c r="KH47" i="13"/>
  <c r="FJ47" i="13"/>
  <c r="AL47" i="13"/>
  <c r="MY46" i="13"/>
  <c r="IA46" i="13"/>
  <c r="DC46" i="13"/>
  <c r="PP45" i="13"/>
  <c r="KZ45" i="13"/>
  <c r="HP45" i="13"/>
  <c r="FD45" i="13"/>
  <c r="CR45" i="13"/>
  <c r="AF45" i="13"/>
  <c r="PE44" i="13"/>
  <c r="MS44" i="13"/>
  <c r="KG44" i="13"/>
  <c r="HU44" i="13"/>
  <c r="FI44" i="13"/>
  <c r="CW44" i="13"/>
  <c r="AK44" i="13"/>
  <c r="PJ43" i="13"/>
  <c r="MX43" i="13"/>
  <c r="KL43" i="13"/>
  <c r="HZ43" i="13"/>
  <c r="FN43" i="13"/>
  <c r="DB43" i="13"/>
  <c r="AP43" i="13"/>
  <c r="PO42" i="13"/>
  <c r="NC42" i="13"/>
  <c r="KQ42" i="13"/>
  <c r="IE42" i="13"/>
  <c r="FS42" i="13"/>
  <c r="DG42" i="13"/>
  <c r="AU42" i="13"/>
  <c r="OK41" i="13"/>
  <c r="HA41" i="13"/>
  <c r="Q41" i="13"/>
  <c r="OE40" i="13"/>
  <c r="LS40" i="13"/>
  <c r="JG40" i="13"/>
  <c r="GU40" i="13"/>
  <c r="EI40" i="13"/>
  <c r="BW40" i="13"/>
  <c r="K40" i="13"/>
  <c r="OJ39" i="13"/>
  <c r="LX39" i="13"/>
  <c r="JL39" i="13"/>
  <c r="GZ39" i="13"/>
  <c r="EN39" i="13"/>
  <c r="CB39" i="13"/>
  <c r="P39" i="13"/>
  <c r="OO38" i="13"/>
  <c r="MC38" i="13"/>
  <c r="JQ38" i="13"/>
  <c r="BV58" i="13"/>
  <c r="KO55" i="13"/>
  <c r="GY54" i="13"/>
  <c r="ER53" i="13"/>
  <c r="CK52" i="13"/>
  <c r="AD51" i="13"/>
  <c r="CU50" i="13"/>
  <c r="NO49" i="13"/>
  <c r="HR49" i="13"/>
  <c r="CT49" i="13"/>
  <c r="PG48" i="13"/>
  <c r="KI48" i="13"/>
  <c r="GR48" i="13"/>
  <c r="EF48" i="13"/>
  <c r="BT48" i="13"/>
  <c r="H48" i="13"/>
  <c r="OG47" i="13"/>
  <c r="LU47" i="13"/>
  <c r="JI47" i="13"/>
  <c r="GW47" i="13"/>
  <c r="EK47" i="13"/>
  <c r="BY47" i="13"/>
  <c r="M47" i="13"/>
  <c r="OL46" i="13"/>
  <c r="LZ46" i="13"/>
  <c r="JN46" i="13"/>
  <c r="HB46" i="13"/>
  <c r="EP46" i="13"/>
  <c r="CD46" i="13"/>
  <c r="R46" i="13"/>
  <c r="OQ45" i="13"/>
  <c r="ME45" i="13"/>
  <c r="JS45" i="13"/>
  <c r="HG45" i="13"/>
  <c r="EU45" i="13"/>
  <c r="CI45" i="13"/>
  <c r="W45" i="13"/>
  <c r="OV44" i="13"/>
  <c r="MJ44" i="13"/>
  <c r="JX44" i="13"/>
  <c r="HL44" i="13"/>
  <c r="EZ44" i="13"/>
  <c r="CN44" i="13"/>
  <c r="AB44" i="13"/>
  <c r="PA43" i="13"/>
  <c r="MO43" i="13"/>
  <c r="KC43" i="13"/>
  <c r="HQ43" i="13"/>
  <c r="FE43" i="13"/>
  <c r="CS43" i="13"/>
  <c r="AG43" i="13"/>
  <c r="PF42" i="13"/>
  <c r="MT42" i="13"/>
  <c r="KH42" i="13"/>
  <c r="HV42" i="13"/>
  <c r="FJ42" i="13"/>
  <c r="CX42" i="13"/>
  <c r="AL42" i="13"/>
  <c r="NJ41" i="13"/>
  <c r="FZ41" i="13"/>
  <c r="QH40" i="13"/>
  <c r="NV40" i="13"/>
  <c r="LJ40" i="13"/>
  <c r="IX40" i="13"/>
  <c r="GL40" i="13"/>
  <c r="DZ40" i="13"/>
  <c r="BN40" i="13"/>
  <c r="B40" i="13"/>
  <c r="OA39" i="13"/>
  <c r="LO39" i="13"/>
  <c r="JC39" i="13"/>
  <c r="GQ39" i="13"/>
  <c r="EE39" i="13"/>
  <c r="BS39" i="13"/>
  <c r="G39" i="13"/>
  <c r="OF38" i="13"/>
  <c r="LT38" i="13"/>
  <c r="JH38" i="13"/>
  <c r="BC57" i="13"/>
  <c r="HK55" i="13"/>
  <c r="EE54" i="13"/>
  <c r="BX53" i="13"/>
  <c r="Q52" i="13"/>
  <c r="OU50" i="13"/>
  <c r="BW50" i="13"/>
  <c r="MQ49" i="13"/>
  <c r="HA49" i="13"/>
  <c r="CC49" i="13"/>
  <c r="OP48" i="13"/>
  <c r="JR48" i="13"/>
  <c r="GI48" i="13"/>
  <c r="DW48" i="13"/>
  <c r="BK48" i="13"/>
  <c r="QJ47" i="13"/>
  <c r="NX47" i="13"/>
  <c r="LL47" i="13"/>
  <c r="IZ47" i="13"/>
  <c r="GN47" i="13"/>
  <c r="EB47" i="13"/>
  <c r="BP47" i="13"/>
  <c r="D47" i="13"/>
  <c r="OC46" i="13"/>
  <c r="LQ46" i="13"/>
  <c r="JE46" i="13"/>
  <c r="GS46" i="13"/>
  <c r="EG46" i="13"/>
  <c r="BU46" i="13"/>
  <c r="I46" i="13"/>
  <c r="OH45" i="13"/>
  <c r="LV45" i="13"/>
  <c r="JJ45" i="13"/>
  <c r="GX45" i="13"/>
  <c r="EL45" i="13"/>
  <c r="BZ45" i="13"/>
  <c r="N45" i="13"/>
  <c r="OM44" i="13"/>
  <c r="MA44" i="13"/>
  <c r="JO44" i="13"/>
  <c r="HC44" i="13"/>
  <c r="EQ44" i="13"/>
  <c r="CE44" i="13"/>
  <c r="S44" i="13"/>
  <c r="OR43" i="13"/>
  <c r="MF43" i="13"/>
  <c r="JT43" i="13"/>
  <c r="HH43" i="13"/>
  <c r="EV43" i="13"/>
  <c r="CJ43" i="13"/>
  <c r="X43" i="13"/>
  <c r="OW42" i="13"/>
  <c r="MK42" i="13"/>
  <c r="JY42" i="13"/>
  <c r="HM42" i="13"/>
  <c r="FA42" i="13"/>
  <c r="CO42" i="13"/>
  <c r="AC42" i="13"/>
  <c r="MI41" i="13"/>
  <c r="EY41" i="13"/>
  <c r="PY40" i="13"/>
  <c r="NM40" i="13"/>
  <c r="LA40" i="13"/>
  <c r="IO40" i="13"/>
  <c r="GC40" i="13"/>
  <c r="DQ40" i="13"/>
  <c r="BE40" i="13"/>
  <c r="QD39" i="13"/>
  <c r="NR39" i="13"/>
  <c r="LF39" i="13"/>
  <c r="IT39" i="13"/>
  <c r="GH39" i="13"/>
  <c r="DV39" i="13"/>
  <c r="BJ39" i="13"/>
  <c r="QI38" i="13"/>
  <c r="NW38" i="13"/>
  <c r="LK38" i="13"/>
  <c r="IY38" i="13"/>
  <c r="W57" i="13"/>
  <c r="HB55" i="13"/>
  <c r="DW54" i="13"/>
  <c r="BP53" i="13"/>
  <c r="I52" i="13"/>
  <c r="OM50" i="13"/>
  <c r="BR50" i="13"/>
  <c r="MP49" i="13"/>
  <c r="GZ49" i="13"/>
  <c r="CB49" i="13"/>
  <c r="OO48" i="13"/>
  <c r="JQ48" i="13"/>
  <c r="GH48" i="13"/>
  <c r="DV48" i="13"/>
  <c r="BJ48" i="13"/>
  <c r="QI47" i="13"/>
  <c r="NW47" i="13"/>
  <c r="LK47" i="13"/>
  <c r="IY47" i="13"/>
  <c r="GM47" i="13"/>
  <c r="EA47" i="13"/>
  <c r="BO47" i="13"/>
  <c r="C47" i="13"/>
  <c r="OB46" i="13"/>
  <c r="LP46" i="13"/>
  <c r="JD46" i="13"/>
  <c r="GR46" i="13"/>
  <c r="EF46" i="13"/>
  <c r="BT46" i="13"/>
  <c r="H46" i="13"/>
  <c r="OG45" i="13"/>
  <c r="LU45" i="13"/>
  <c r="JI45" i="13"/>
  <c r="GW45" i="13"/>
  <c r="EK45" i="13"/>
  <c r="BY45" i="13"/>
  <c r="M45" i="13"/>
  <c r="OL44" i="13"/>
  <c r="LZ44" i="13"/>
  <c r="JN44" i="13"/>
  <c r="HB44" i="13"/>
  <c r="EP44" i="13"/>
  <c r="CD44" i="13"/>
  <c r="R44" i="13"/>
  <c r="OQ43" i="13"/>
  <c r="ME43" i="13"/>
  <c r="JS43" i="13"/>
  <c r="HG43" i="13"/>
  <c r="EU43" i="13"/>
  <c r="CI43" i="13"/>
  <c r="W43" i="13"/>
  <c r="OV42" i="13"/>
  <c r="MJ42" i="13"/>
  <c r="JX42" i="13"/>
  <c r="HL42" i="13"/>
  <c r="EZ42" i="13"/>
  <c r="CN42" i="13"/>
  <c r="AB42" i="13"/>
  <c r="MF41" i="13"/>
  <c r="EV41" i="13"/>
  <c r="PX40" i="13"/>
  <c r="NL40" i="13"/>
  <c r="KZ40" i="13"/>
  <c r="QB56" i="13"/>
  <c r="GS55" i="13"/>
  <c r="DO54" i="13"/>
  <c r="BH53" i="13"/>
  <c r="A52" i="13"/>
  <c r="OE50" i="13"/>
  <c r="BQ50" i="13"/>
  <c r="MN49" i="13"/>
  <c r="GU49" i="13"/>
  <c r="BW49" i="13"/>
  <c r="OJ48" i="13"/>
  <c r="JL48" i="13"/>
  <c r="GG48" i="13"/>
  <c r="DU48" i="13"/>
  <c r="BI48" i="13"/>
  <c r="QH47" i="13"/>
  <c r="NV47" i="13"/>
  <c r="LJ47" i="13"/>
  <c r="IX47" i="13"/>
  <c r="GL47" i="13"/>
  <c r="DZ47" i="13"/>
  <c r="BN47" i="13"/>
  <c r="B47" i="13"/>
  <c r="OA46" i="13"/>
  <c r="LO46" i="13"/>
  <c r="JC46" i="13"/>
  <c r="GQ46" i="13"/>
  <c r="EE46" i="13"/>
  <c r="BS46" i="13"/>
  <c r="G46" i="13"/>
  <c r="OF45" i="13"/>
  <c r="LT45" i="13"/>
  <c r="JH45" i="13"/>
  <c r="GV45" i="13"/>
  <c r="EJ45" i="13"/>
  <c r="BX45" i="13"/>
  <c r="L45" i="13"/>
  <c r="OK44" i="13"/>
  <c r="LY44" i="13"/>
  <c r="JM44" i="13"/>
  <c r="HA44" i="13"/>
  <c r="EO44" i="13"/>
  <c r="CC44" i="13"/>
  <c r="Q44" i="13"/>
  <c r="OP43" i="13"/>
  <c r="MD43" i="13"/>
  <c r="JR43" i="13"/>
  <c r="HF43" i="13"/>
  <c r="ET43" i="13"/>
  <c r="CH43" i="13"/>
  <c r="V43" i="13"/>
  <c r="OU42" i="13"/>
  <c r="MI42" i="13"/>
  <c r="JW42" i="13"/>
  <c r="HK42" i="13"/>
  <c r="EY42" i="13"/>
  <c r="ME62" i="13"/>
  <c r="CX63" i="13"/>
  <c r="DX62" i="13"/>
  <c r="MG59" i="13"/>
  <c r="E58" i="13"/>
  <c r="DZ66" i="13"/>
  <c r="N59" i="13"/>
  <c r="OL61" i="13"/>
  <c r="DD59" i="13"/>
  <c r="QA56" i="13"/>
  <c r="II61" i="13"/>
  <c r="PE54" i="13"/>
  <c r="GL53" i="13"/>
  <c r="OV51" i="13"/>
  <c r="GK50" i="13"/>
  <c r="ED49" i="13"/>
  <c r="MV60" i="13"/>
  <c r="AN56" i="13"/>
  <c r="MR54" i="13"/>
  <c r="KK53" i="13"/>
  <c r="ID52" i="13"/>
  <c r="FW51" i="13"/>
  <c r="DP50" i="13"/>
  <c r="BI49" i="13"/>
  <c r="MS59" i="13"/>
  <c r="PB55" i="13"/>
  <c r="KM54" i="13"/>
  <c r="IF53" i="13"/>
  <c r="FY52" i="13"/>
  <c r="DR51" i="13"/>
  <c r="BK50" i="13"/>
  <c r="D49" i="13"/>
  <c r="JY59" i="13"/>
  <c r="OO55" i="13"/>
  <c r="KD54" i="13"/>
  <c r="HW53" i="13"/>
  <c r="FP52" i="13"/>
  <c r="DI51" i="13"/>
  <c r="FR62" i="13"/>
  <c r="EM56" i="13"/>
  <c r="PQ54" i="13"/>
  <c r="NJ53" i="13"/>
  <c r="BB53" i="13"/>
  <c r="IQ52" i="13"/>
  <c r="QF51" i="13"/>
  <c r="GJ51" i="13"/>
  <c r="NY50" i="13"/>
  <c r="DR66" i="13"/>
  <c r="M59" i="13"/>
  <c r="IN56" i="13"/>
  <c r="MW55" i="13"/>
  <c r="BM55" i="13"/>
  <c r="IV54" i="13"/>
  <c r="QK53" i="13"/>
  <c r="GO53" i="13"/>
  <c r="OD52" i="13"/>
  <c r="EH52" i="13"/>
  <c r="LW51" i="13"/>
  <c r="CA51" i="13"/>
  <c r="JP50" i="13"/>
  <c r="T50" i="13"/>
  <c r="HA63" i="13"/>
  <c r="GL58" i="13"/>
  <c r="GV56" i="13"/>
  <c r="LF55" i="13"/>
  <c r="Z55" i="13"/>
  <c r="HN54" i="13"/>
  <c r="PC53" i="13"/>
  <c r="FG53" i="13"/>
  <c r="MV52" i="13"/>
  <c r="CZ52" i="13"/>
  <c r="NA51" i="13"/>
  <c r="IC51" i="13"/>
  <c r="DE51" i="13"/>
  <c r="PR50" i="13"/>
  <c r="KT50" i="13"/>
  <c r="FV50" i="13"/>
  <c r="AX50" i="13"/>
  <c r="NK49" i="13"/>
  <c r="IM49" i="13"/>
  <c r="DO49" i="13"/>
  <c r="QB48" i="13"/>
  <c r="LD48" i="13"/>
  <c r="GO59" i="13"/>
  <c r="JS54" i="13"/>
  <c r="FE52" i="13"/>
  <c r="DS50" i="13"/>
  <c r="II49" i="13"/>
  <c r="PX48" i="13"/>
  <c r="HC48" i="13"/>
  <c r="CC48" i="13"/>
  <c r="OP47" i="13"/>
  <c r="JR47" i="13"/>
  <c r="ET47" i="13"/>
  <c r="V47" i="13"/>
  <c r="MI46" i="13"/>
  <c r="HK46" i="13"/>
  <c r="CM46" i="13"/>
  <c r="OZ45" i="13"/>
  <c r="KR45" i="13"/>
  <c r="HH45" i="13"/>
  <c r="EV45" i="13"/>
  <c r="CJ45" i="13"/>
  <c r="X45" i="13"/>
  <c r="OW44" i="13"/>
  <c r="MK44" i="13"/>
  <c r="JY44" i="13"/>
  <c r="HM44" i="13"/>
  <c r="FA44" i="13"/>
  <c r="CO44" i="13"/>
  <c r="AC44" i="13"/>
  <c r="PB43" i="13"/>
  <c r="MP43" i="13"/>
  <c r="KD43" i="13"/>
  <c r="HR43" i="13"/>
  <c r="FF43" i="13"/>
  <c r="CT43" i="13"/>
  <c r="AH43" i="13"/>
  <c r="PG42" i="13"/>
  <c r="MU42" i="13"/>
  <c r="KI42" i="13"/>
  <c r="HW42" i="13"/>
  <c r="FK42" i="13"/>
  <c r="CY42" i="13"/>
  <c r="AM42" i="13"/>
  <c r="NM41" i="13"/>
  <c r="GC41" i="13"/>
  <c r="QI40" i="13"/>
  <c r="NW40" i="13"/>
  <c r="LK40" i="13"/>
  <c r="IY40" i="13"/>
  <c r="GM40" i="13"/>
  <c r="EA40" i="13"/>
  <c r="BO40" i="13"/>
  <c r="C40" i="13"/>
  <c r="OB39" i="13"/>
  <c r="LP39" i="13"/>
  <c r="JD39" i="13"/>
  <c r="GR39" i="13"/>
  <c r="EF39" i="13"/>
  <c r="BT39" i="13"/>
  <c r="H39" i="13"/>
  <c r="OG38" i="13"/>
  <c r="LU38" i="13"/>
  <c r="JI38" i="13"/>
  <c r="CI57" i="13"/>
  <c r="HT55" i="13"/>
  <c r="EM54" i="13"/>
  <c r="CF53" i="13"/>
  <c r="Y52" i="13"/>
  <c r="PC50" i="13"/>
  <c r="BY50" i="13"/>
  <c r="MV49" i="13"/>
  <c r="HB49" i="13"/>
  <c r="CD49" i="13"/>
  <c r="OQ48" i="13"/>
  <c r="JS48" i="13"/>
  <c r="GJ48" i="13"/>
  <c r="DX48" i="13"/>
  <c r="BL48" i="13"/>
  <c r="QK47" i="13"/>
  <c r="NY47" i="13"/>
  <c r="LM47" i="13"/>
  <c r="JA47" i="13"/>
  <c r="GO47" i="13"/>
  <c r="EC47" i="13"/>
  <c r="BQ47" i="13"/>
  <c r="E47" i="13"/>
  <c r="OD46" i="13"/>
  <c r="LR46" i="13"/>
  <c r="JF46" i="13"/>
  <c r="GT46" i="13"/>
  <c r="EH46" i="13"/>
  <c r="BV46" i="13"/>
  <c r="J46" i="13"/>
  <c r="OI45" i="13"/>
  <c r="LW45" i="13"/>
  <c r="JK45" i="13"/>
  <c r="GY45" i="13"/>
  <c r="EM45" i="13"/>
  <c r="CA45" i="13"/>
  <c r="O45" i="13"/>
  <c r="ON44" i="13"/>
  <c r="MB44" i="13"/>
  <c r="JP44" i="13"/>
  <c r="HD44" i="13"/>
  <c r="ER44" i="13"/>
  <c r="CF44" i="13"/>
  <c r="T44" i="13"/>
  <c r="OS43" i="13"/>
  <c r="MG43" i="13"/>
  <c r="JU43" i="13"/>
  <c r="HI43" i="13"/>
  <c r="EW43" i="13"/>
  <c r="CK43" i="13"/>
  <c r="Y43" i="13"/>
  <c r="OX42" i="13"/>
  <c r="ML42" i="13"/>
  <c r="JZ42" i="13"/>
  <c r="HN42" i="13"/>
  <c r="FB42" i="13"/>
  <c r="CP42" i="13"/>
  <c r="AD42" i="13"/>
  <c r="ML41" i="13"/>
  <c r="FB41" i="13"/>
  <c r="PZ40" i="13"/>
  <c r="NN40" i="13"/>
  <c r="LB40" i="13"/>
  <c r="IP40" i="13"/>
  <c r="GD40" i="13"/>
  <c r="DR40" i="13"/>
  <c r="BF40" i="13"/>
  <c r="QE39" i="13"/>
  <c r="NS39" i="13"/>
  <c r="LG39" i="13"/>
  <c r="IU39" i="13"/>
  <c r="GI39" i="13"/>
  <c r="DW39" i="13"/>
  <c r="BK39" i="13"/>
  <c r="QJ38" i="13"/>
  <c r="NX38" i="13"/>
  <c r="LL38" i="13"/>
  <c r="IZ38" i="13"/>
  <c r="ME56" i="13"/>
  <c r="EP55" i="13"/>
  <c r="BS54" i="13"/>
  <c r="L53" i="13"/>
  <c r="OP51" i="13"/>
  <c r="MI50" i="13"/>
  <c r="BA50" i="13"/>
  <c r="LX49" i="13"/>
  <c r="GK49" i="13"/>
  <c r="BM49" i="13"/>
  <c r="NZ48" i="13"/>
  <c r="JB48" i="13"/>
  <c r="GA48" i="13"/>
  <c r="DO48" i="13"/>
  <c r="BC48" i="13"/>
  <c r="QB47" i="13"/>
  <c r="NP47" i="13"/>
  <c r="LD47" i="13"/>
  <c r="IR47" i="13"/>
  <c r="GF47" i="13"/>
  <c r="DT47" i="13"/>
  <c r="BH47" i="13"/>
  <c r="QG46" i="13"/>
  <c r="NU46" i="13"/>
  <c r="LI46" i="13"/>
  <c r="IW46" i="13"/>
  <c r="GK46" i="13"/>
  <c r="DY46" i="13"/>
  <c r="BM46" i="13"/>
  <c r="A46" i="13"/>
  <c r="NZ45" i="13"/>
  <c r="LN45" i="13"/>
  <c r="JB45" i="13"/>
  <c r="GP45" i="13"/>
  <c r="ED45" i="13"/>
  <c r="BR45" i="13"/>
  <c r="F45" i="13"/>
  <c r="OE44" i="13"/>
  <c r="LS44" i="13"/>
  <c r="JG44" i="13"/>
  <c r="GU44" i="13"/>
  <c r="EI44" i="13"/>
  <c r="BW44" i="13"/>
  <c r="K44" i="13"/>
  <c r="OJ43" i="13"/>
  <c r="LX43" i="13"/>
  <c r="JL43" i="13"/>
  <c r="GZ43" i="13"/>
  <c r="EN43" i="13"/>
  <c r="CB43" i="13"/>
  <c r="P43" i="13"/>
  <c r="OO42" i="13"/>
  <c r="MC42" i="13"/>
  <c r="JQ42" i="13"/>
  <c r="HE42" i="13"/>
  <c r="ES42" i="13"/>
  <c r="CG42" i="13"/>
  <c r="U42" i="13"/>
  <c r="LK41" i="13"/>
  <c r="EA41" i="13"/>
  <c r="PQ40" i="13"/>
  <c r="NE40" i="13"/>
  <c r="KS40" i="13"/>
  <c r="IG40" i="13"/>
  <c r="FU40" i="13"/>
  <c r="DI40" i="13"/>
  <c r="AW40" i="13"/>
  <c r="PV39" i="13"/>
  <c r="NJ39" i="13"/>
  <c r="KX39" i="13"/>
  <c r="IL39" i="13"/>
  <c r="FZ39" i="13"/>
  <c r="DN39" i="13"/>
  <c r="BB39" i="13"/>
  <c r="QA38" i="13"/>
  <c r="NO38" i="13"/>
  <c r="LC38" i="13"/>
  <c r="IQ38" i="13"/>
  <c r="LU56" i="13"/>
  <c r="EG55" i="13"/>
  <c r="BK54" i="13"/>
  <c r="D53" i="13"/>
  <c r="OH51" i="13"/>
  <c r="MA50" i="13"/>
  <c r="AY50" i="13"/>
  <c r="LS49" i="13"/>
  <c r="GJ49" i="13"/>
  <c r="BL49" i="13"/>
  <c r="NY48" i="13"/>
  <c r="JA48" i="13"/>
  <c r="FZ48" i="13"/>
  <c r="DN48" i="13"/>
  <c r="BB48" i="13"/>
  <c r="QA47" i="13"/>
  <c r="NO47" i="13"/>
  <c r="LC47" i="13"/>
  <c r="IQ47" i="13"/>
  <c r="GE47" i="13"/>
  <c r="DS47" i="13"/>
  <c r="BG47" i="13"/>
  <c r="QF46" i="13"/>
  <c r="NT46" i="13"/>
  <c r="LH46" i="13"/>
  <c r="IV46" i="13"/>
  <c r="GJ46" i="13"/>
  <c r="DX46" i="13"/>
  <c r="BL46" i="13"/>
  <c r="QK45" i="13"/>
  <c r="NY45" i="13"/>
  <c r="LM45" i="13"/>
  <c r="JA45" i="13"/>
  <c r="GO45" i="13"/>
  <c r="EC45" i="13"/>
  <c r="BQ45" i="13"/>
  <c r="E45" i="13"/>
  <c r="OD44" i="13"/>
  <c r="LR44" i="13"/>
  <c r="JF44" i="13"/>
  <c r="GT44" i="13"/>
  <c r="EH44" i="13"/>
  <c r="BV44" i="13"/>
  <c r="J44" i="13"/>
  <c r="OI43" i="13"/>
  <c r="LW43" i="13"/>
  <c r="JK43" i="13"/>
  <c r="GY43" i="13"/>
  <c r="EM43" i="13"/>
  <c r="CA43" i="13"/>
  <c r="O43" i="13"/>
  <c r="ON42" i="13"/>
  <c r="MB42" i="13"/>
  <c r="JP42" i="13"/>
  <c r="HD42" i="13"/>
  <c r="ER42" i="13"/>
  <c r="CF42" i="13"/>
  <c r="T42" i="13"/>
  <c r="LH41" i="13"/>
  <c r="DX41" i="13"/>
  <c r="PP40" i="13"/>
  <c r="ND40" i="13"/>
  <c r="KR40" i="13"/>
  <c r="LI56" i="13"/>
  <c r="DW55" i="13"/>
  <c r="BC54" i="13"/>
  <c r="QG52" i="13"/>
  <c r="NZ51" i="13"/>
  <c r="LS50" i="13"/>
  <c r="AT50" i="13"/>
  <c r="LR49" i="13"/>
  <c r="GE49" i="13"/>
  <c r="BG49" i="13"/>
  <c r="NT48" i="13"/>
  <c r="IY48" i="13"/>
  <c r="FY48" i="13"/>
  <c r="DM48" i="13"/>
  <c r="BA48" i="13"/>
  <c r="PZ47" i="13"/>
  <c r="NN47" i="13"/>
  <c r="LB47" i="13"/>
  <c r="IP47" i="13"/>
  <c r="GD47" i="13"/>
  <c r="DR47" i="13"/>
  <c r="BF47" i="13"/>
  <c r="QE46" i="13"/>
  <c r="NS46" i="13"/>
  <c r="LG46" i="13"/>
  <c r="IU46" i="13"/>
  <c r="GI46" i="13"/>
  <c r="DW46" i="13"/>
  <c r="BK46" i="13"/>
  <c r="QJ45" i="13"/>
  <c r="NX45" i="13"/>
  <c r="LL45" i="13"/>
  <c r="IZ45" i="13"/>
  <c r="GN45" i="13"/>
  <c r="EB45" i="13"/>
  <c r="BP45" i="13"/>
  <c r="D45" i="13"/>
  <c r="OC44" i="13"/>
  <c r="LQ44" i="13"/>
  <c r="JE44" i="13"/>
  <c r="GS44" i="13"/>
  <c r="EG44" i="13"/>
  <c r="BU44" i="13"/>
  <c r="I44" i="13"/>
  <c r="OH43" i="13"/>
  <c r="LV43" i="13"/>
  <c r="JJ43" i="13"/>
  <c r="GX43" i="13"/>
  <c r="EL43" i="13"/>
  <c r="BZ43" i="13"/>
  <c r="N43" i="13"/>
  <c r="OM42" i="13"/>
  <c r="MA42" i="13"/>
  <c r="JO42" i="13"/>
  <c r="HC42" i="13"/>
  <c r="EQ42" i="13"/>
  <c r="CE42" i="13"/>
  <c r="S42" i="13"/>
  <c r="LE41" i="13"/>
  <c r="DU41" i="13"/>
  <c r="PO40" i="13"/>
  <c r="NC40" i="13"/>
  <c r="KQ40" i="13"/>
  <c r="HQ63" i="13"/>
  <c r="GW56" i="13"/>
  <c r="AA55" i="13"/>
  <c r="PD53" i="13"/>
  <c r="MW52" i="13"/>
  <c r="KP51" i="13"/>
  <c r="II50" i="13"/>
  <c r="S50" i="13"/>
  <c r="KM49" i="13"/>
  <c r="FL49" i="13"/>
  <c r="AN49" i="13"/>
  <c r="NA48" i="13"/>
  <c r="IH48" i="13"/>
  <c r="FN48" i="13"/>
  <c r="DB48" i="13"/>
  <c r="AP48" i="13"/>
  <c r="PO47" i="13"/>
  <c r="NC47" i="13"/>
  <c r="KQ47" i="13"/>
  <c r="IE47" i="13"/>
  <c r="FS47" i="13"/>
  <c r="DG47" i="13"/>
  <c r="AU47" i="13"/>
  <c r="PT46" i="13"/>
  <c r="NH46" i="13"/>
  <c r="KV46" i="13"/>
  <c r="IJ46" i="13"/>
  <c r="FX46" i="13"/>
  <c r="DL46" i="13"/>
  <c r="AZ46" i="13"/>
  <c r="PY45" i="13"/>
  <c r="NM45" i="13"/>
  <c r="LA45" i="13"/>
  <c r="IO45" i="13"/>
  <c r="GC45" i="13"/>
  <c r="DQ45" i="13"/>
  <c r="BE45" i="13"/>
  <c r="QD44" i="13"/>
  <c r="NR44" i="13"/>
  <c r="LF44" i="13"/>
  <c r="IT44" i="13"/>
  <c r="GH44" i="13"/>
  <c r="DV44" i="13"/>
  <c r="BJ44" i="13"/>
  <c r="QI43" i="13"/>
  <c r="NW43" i="13"/>
  <c r="LK43" i="13"/>
  <c r="IY43" i="13"/>
  <c r="GM43" i="13"/>
  <c r="EA43" i="13"/>
  <c r="BO43" i="13"/>
  <c r="C43" i="13"/>
  <c r="OB42" i="13"/>
  <c r="LP42" i="13"/>
  <c r="JD42" i="13"/>
  <c r="GR42" i="13"/>
  <c r="EF42" i="13"/>
  <c r="BT42" i="13"/>
  <c r="H42" i="13"/>
  <c r="JX41" i="13"/>
  <c r="CN41" i="13"/>
  <c r="PD40" i="13"/>
  <c r="MR40" i="13"/>
  <c r="KF40" i="13"/>
  <c r="HT40" i="13"/>
  <c r="FH40" i="13"/>
  <c r="CV40" i="13"/>
  <c r="AJ40" i="13"/>
  <c r="PI39" i="13"/>
  <c r="MW39" i="13"/>
  <c r="KK39" i="13"/>
  <c r="HY39" i="13"/>
  <c r="FM39" i="13"/>
  <c r="DA39" i="13"/>
  <c r="AO39" i="13"/>
  <c r="PN38" i="13"/>
  <c r="NB38" i="13"/>
  <c r="KP38" i="13"/>
  <c r="LR58" i="13"/>
  <c r="DQ52" i="13"/>
  <c r="HZ49" i="13"/>
  <c r="GW48" i="13"/>
  <c r="OK47" i="13"/>
  <c r="EO47" i="13"/>
  <c r="MD46" i="13"/>
  <c r="CH46" i="13"/>
  <c r="JW45" i="13"/>
  <c r="AA45" i="13"/>
  <c r="HP44" i="13"/>
  <c r="PE43" i="13"/>
  <c r="FI43" i="13"/>
  <c r="MX42" i="13"/>
  <c r="DB42" i="13"/>
  <c r="B41" i="13"/>
  <c r="IC40" i="13"/>
  <c r="DE40" i="13"/>
  <c r="PR39" i="13"/>
  <c r="KT39" i="13"/>
  <c r="FV39" i="13"/>
  <c r="AX39" i="13"/>
  <c r="NK38" i="13"/>
  <c r="IO38" i="13"/>
  <c r="GC38" i="13"/>
  <c r="DQ38" i="13"/>
  <c r="BE38" i="13"/>
  <c r="QD37" i="13"/>
  <c r="NR37" i="13"/>
  <c r="LF37" i="13"/>
  <c r="IT37" i="13"/>
  <c r="GH37" i="13"/>
  <c r="DV37" i="13"/>
  <c r="BJ37" i="13"/>
  <c r="QI36" i="13"/>
  <c r="NW36" i="13"/>
  <c r="LK36" i="13"/>
  <c r="IY36" i="13"/>
  <c r="GM36" i="13"/>
  <c r="EA36" i="13"/>
  <c r="BO36" i="13"/>
  <c r="C36" i="13"/>
  <c r="OB35" i="13"/>
  <c r="LP35" i="13"/>
  <c r="JD35" i="13"/>
  <c r="GR35" i="13"/>
  <c r="EF35" i="13"/>
  <c r="BT35" i="13"/>
  <c r="H35" i="13"/>
  <c r="OG34" i="13"/>
  <c r="CM42" i="13"/>
  <c r="KC56" i="13"/>
  <c r="GB49" i="13"/>
  <c r="QE47" i="13"/>
  <c r="KA47" i="13"/>
  <c r="DO47" i="13"/>
  <c r="NX46" i="13"/>
  <c r="HT46" i="13"/>
  <c r="BH46" i="13"/>
  <c r="LQ45" i="13"/>
  <c r="FM45" i="13"/>
  <c r="A45" i="13"/>
  <c r="JJ44" i="13"/>
  <c r="DF44" i="13"/>
  <c r="OE43" i="13"/>
  <c r="HC43" i="13"/>
  <c r="AY43" i="13"/>
  <c r="LX42" i="13"/>
  <c r="EV42" i="13"/>
  <c r="PL41" i="13"/>
  <c r="QJ40" i="13"/>
  <c r="LL40" i="13"/>
  <c r="GN40" i="13"/>
  <c r="BP40" i="13"/>
  <c r="OC39" i="13"/>
  <c r="JE39" i="13"/>
  <c r="EG39" i="13"/>
  <c r="I39" i="13"/>
  <c r="LV38" i="13"/>
  <c r="IE54" i="13"/>
  <c r="PO48" i="13"/>
  <c r="JM47" i="13"/>
  <c r="KX46" i="13"/>
  <c r="OU45" i="13"/>
  <c r="CM45" i="13"/>
  <c r="GJ44" i="13"/>
  <c r="KG43" i="13"/>
  <c r="PJ42" i="13"/>
  <c r="BV42" i="13"/>
  <c r="LN40" i="13"/>
  <c r="EK40" i="13"/>
  <c r="PB39" i="13"/>
  <c r="IH39" i="13"/>
  <c r="CD39" i="13"/>
  <c r="MU38" i="13"/>
  <c r="HI38" i="13"/>
  <c r="EG38" i="13"/>
  <c r="AW38" i="13"/>
  <c r="OX37" i="13"/>
  <c r="LV37" i="13"/>
  <c r="IL37" i="13"/>
  <c r="FB37" i="13"/>
  <c r="BZ37" i="13"/>
  <c r="QA36" i="13"/>
  <c r="MQ36" i="13"/>
  <c r="JO36" i="13"/>
  <c r="GE36" i="13"/>
  <c r="CU36" i="13"/>
  <c r="S36" i="13"/>
  <c r="NT35" i="13"/>
  <c r="KJ35" i="13"/>
  <c r="HH35" i="13"/>
  <c r="DX35" i="13"/>
  <c r="AN35" i="13"/>
  <c r="OW34" i="13"/>
  <c r="MC34" i="13"/>
  <c r="JQ34" i="13"/>
  <c r="HE34" i="13"/>
  <c r="ES34" i="13"/>
  <c r="CG34" i="13"/>
  <c r="U34" i="13"/>
  <c r="OT33" i="13"/>
  <c r="MH33" i="13"/>
  <c r="JV33" i="13"/>
  <c r="HJ33" i="13"/>
  <c r="EX33" i="13"/>
  <c r="CL33" i="13"/>
  <c r="Z33" i="13"/>
  <c r="OY32" i="13"/>
  <c r="MM32" i="13"/>
  <c r="KA32" i="13"/>
  <c r="HO32" i="13"/>
  <c r="FC32" i="13"/>
  <c r="CQ32" i="13"/>
  <c r="AE32" i="13"/>
  <c r="PD31" i="13"/>
  <c r="MR31" i="13"/>
  <c r="KF31" i="13"/>
  <c r="HT31" i="13"/>
  <c r="FH31" i="13"/>
  <c r="CV31" i="13"/>
  <c r="AJ31" i="13"/>
  <c r="PI30" i="13"/>
  <c r="MW30" i="13"/>
  <c r="KK30" i="13"/>
  <c r="HY30" i="13"/>
  <c r="FM30" i="13"/>
  <c r="DA30" i="13"/>
  <c r="AO30" i="13"/>
  <c r="PN29" i="13"/>
  <c r="NB29" i="13"/>
  <c r="KP29" i="13"/>
  <c r="ID29" i="13"/>
  <c r="FR29" i="13"/>
  <c r="DF29" i="13"/>
  <c r="AT29" i="13"/>
  <c r="PS28" i="13"/>
  <c r="NG28" i="13"/>
  <c r="KU28" i="13"/>
  <c r="II28" i="13"/>
  <c r="FW28" i="13"/>
  <c r="DK28" i="13"/>
  <c r="AY28" i="13"/>
  <c r="PX27" i="13"/>
  <c r="NL27" i="13"/>
  <c r="KZ27" i="13"/>
  <c r="IN27" i="13"/>
  <c r="GB27" i="13"/>
  <c r="DP27" i="13"/>
  <c r="BD27" i="13"/>
  <c r="QC26" i="13"/>
  <c r="NQ26" i="13"/>
  <c r="LE26" i="13"/>
  <c r="IS26" i="13"/>
  <c r="GG26" i="13"/>
  <c r="DU26" i="13"/>
  <c r="BI26" i="13"/>
  <c r="QH25" i="13"/>
  <c r="NV25" i="13"/>
  <c r="LJ25" i="13"/>
  <c r="IX25" i="13"/>
  <c r="GL25" i="13"/>
  <c r="DZ25" i="13"/>
  <c r="BN25" i="13"/>
  <c r="B25" i="13"/>
  <c r="OA24" i="13"/>
  <c r="LO24" i="13"/>
  <c r="JC24" i="13"/>
  <c r="GQ24" i="13"/>
  <c r="EE24" i="13"/>
  <c r="BS24" i="13"/>
  <c r="G24" i="13"/>
  <c r="OF23" i="13"/>
  <c r="JF58" i="13"/>
  <c r="DI52" i="13"/>
  <c r="HY49" i="13"/>
  <c r="GV48" i="13"/>
  <c r="OJ47" i="13"/>
  <c r="EN47" i="13"/>
  <c r="MC46" i="13"/>
  <c r="CG46" i="13"/>
  <c r="JV45" i="13"/>
  <c r="Z45" i="13"/>
  <c r="HO44" i="13"/>
  <c r="PD43" i="13"/>
  <c r="FH43" i="13"/>
  <c r="MW42" i="13"/>
  <c r="DA42" i="13"/>
  <c r="QK40" i="13"/>
  <c r="HX40" i="13"/>
  <c r="CZ40" i="13"/>
  <c r="PM39" i="13"/>
  <c r="KO39" i="13"/>
  <c r="FQ39" i="13"/>
  <c r="AS39" i="13"/>
  <c r="NF38" i="13"/>
  <c r="IN38" i="13"/>
  <c r="GB38" i="13"/>
  <c r="DP38" i="13"/>
  <c r="BD38" i="13"/>
  <c r="QC37" i="13"/>
  <c r="NQ37" i="13"/>
  <c r="LE37" i="13"/>
  <c r="IS37" i="13"/>
  <c r="GG37" i="13"/>
  <c r="DU37" i="13"/>
  <c r="BI37" i="13"/>
  <c r="QH36" i="13"/>
  <c r="NV36" i="13"/>
  <c r="LJ36" i="13"/>
  <c r="IX36" i="13"/>
  <c r="GL36" i="13"/>
  <c r="DZ36" i="13"/>
  <c r="BN36" i="13"/>
  <c r="B36" i="13"/>
  <c r="OA35" i="13"/>
  <c r="LO35" i="13"/>
  <c r="JC35" i="13"/>
  <c r="GQ35" i="13"/>
  <c r="EE35" i="13"/>
  <c r="BS35" i="13"/>
  <c r="G35" i="13"/>
  <c r="OF34" i="13"/>
  <c r="LT34" i="13"/>
  <c r="JH34" i="13"/>
  <c r="GV34" i="13"/>
  <c r="EJ34" i="13"/>
  <c r="BX34" i="13"/>
  <c r="L34" i="13"/>
  <c r="OK33" i="13"/>
  <c r="LY33" i="13"/>
  <c r="JM33" i="13"/>
  <c r="HA33" i="13"/>
  <c r="EO33" i="13"/>
  <c r="CC33" i="13"/>
  <c r="Q33" i="13"/>
  <c r="OP32" i="13"/>
  <c r="MD32" i="13"/>
  <c r="JR32" i="13"/>
  <c r="HF32" i="13"/>
  <c r="ET32" i="13"/>
  <c r="CH32" i="13"/>
  <c r="V32" i="13"/>
  <c r="OU31" i="13"/>
  <c r="MI31" i="13"/>
  <c r="JW31" i="13"/>
  <c r="HK31" i="13"/>
  <c r="EY31" i="13"/>
  <c r="CM31" i="13"/>
  <c r="AA31" i="13"/>
  <c r="OZ30" i="13"/>
  <c r="MN30" i="13"/>
  <c r="KB30" i="13"/>
  <c r="HP30" i="13"/>
  <c r="FD30" i="13"/>
  <c r="CR30" i="13"/>
  <c r="AF30" i="13"/>
  <c r="PE29" i="13"/>
  <c r="MS29" i="13"/>
  <c r="KG29" i="13"/>
  <c r="HU29" i="13"/>
  <c r="FI29" i="13"/>
  <c r="CW29" i="13"/>
  <c r="AK29" i="13"/>
  <c r="PJ28" i="13"/>
  <c r="MX28" i="13"/>
  <c r="KL28" i="13"/>
  <c r="HZ28" i="13"/>
  <c r="FN28" i="13"/>
  <c r="DB28" i="13"/>
  <c r="AP28" i="13"/>
  <c r="PO27" i="13"/>
  <c r="NC27" i="13"/>
  <c r="KQ27" i="13"/>
  <c r="DL53" i="13"/>
  <c r="NF49" i="13"/>
  <c r="KA48" i="13"/>
  <c r="D48" i="13"/>
  <c r="GS47" i="13"/>
  <c r="OH46" i="13"/>
  <c r="EL46" i="13"/>
  <c r="MA45" i="13"/>
  <c r="CE45" i="13"/>
  <c r="JT44" i="13"/>
  <c r="X44" i="13"/>
  <c r="HM43" i="13"/>
  <c r="PB42" i="13"/>
  <c r="FF42" i="13"/>
  <c r="FN41" i="13"/>
  <c r="JJ40" i="13"/>
  <c r="EE40" i="13"/>
  <c r="G40" i="13"/>
  <c r="LT39" i="13"/>
  <c r="GV39" i="13"/>
  <c r="BX39" i="13"/>
  <c r="OK38" i="13"/>
  <c r="JM38" i="13"/>
  <c r="GQ38" i="13"/>
  <c r="EE38" i="13"/>
  <c r="BS38" i="13"/>
  <c r="G38" i="13"/>
  <c r="OF37" i="13"/>
  <c r="LT37" i="13"/>
  <c r="JH37" i="13"/>
  <c r="GV37" i="13"/>
  <c r="EJ37" i="13"/>
  <c r="BX37" i="13"/>
  <c r="L37" i="13"/>
  <c r="OK36" i="13"/>
  <c r="LY36" i="13"/>
  <c r="JM36" i="13"/>
  <c r="HA36" i="13"/>
  <c r="EO36" i="13"/>
  <c r="CC36" i="13"/>
  <c r="Q36" i="13"/>
  <c r="OP35" i="13"/>
  <c r="MD35" i="13"/>
  <c r="JR35" i="13"/>
  <c r="HF35" i="13"/>
  <c r="ET35" i="13"/>
  <c r="CH35" i="13"/>
  <c r="V35" i="13"/>
  <c r="OU34" i="13"/>
  <c r="MI34" i="13"/>
  <c r="JW34" i="13"/>
  <c r="HK34" i="13"/>
  <c r="EY34" i="13"/>
  <c r="CM34" i="13"/>
  <c r="AA34" i="13"/>
  <c r="OZ33" i="13"/>
  <c r="MN33" i="13"/>
  <c r="KB33" i="13"/>
  <c r="HP33" i="13"/>
  <c r="FD33" i="13"/>
  <c r="CR33" i="13"/>
  <c r="AF33" i="13"/>
  <c r="PE32" i="13"/>
  <c r="MS32" i="13"/>
  <c r="KG32" i="13"/>
  <c r="HU32" i="13"/>
  <c r="FI32" i="13"/>
  <c r="CW32" i="13"/>
  <c r="AK32" i="13"/>
  <c r="PJ31" i="13"/>
  <c r="MX31" i="13"/>
  <c r="KL31" i="13"/>
  <c r="HZ31" i="13"/>
  <c r="FN31" i="13"/>
  <c r="DB31" i="13"/>
  <c r="AP31" i="13"/>
  <c r="PO30" i="13"/>
  <c r="NC30" i="13"/>
  <c r="KQ30" i="13"/>
  <c r="IE30" i="13"/>
  <c r="FS30" i="13"/>
  <c r="DG30" i="13"/>
  <c r="AU30" i="13"/>
  <c r="PT29" i="13"/>
  <c r="NH29" i="13"/>
  <c r="KV29" i="13"/>
  <c r="IJ29" i="13"/>
  <c r="FX29" i="13"/>
  <c r="DL29" i="13"/>
  <c r="AZ29" i="13"/>
  <c r="PY28" i="13"/>
  <c r="NM28" i="13"/>
  <c r="LA28" i="13"/>
  <c r="IO28" i="13"/>
  <c r="GC28" i="13"/>
  <c r="DQ28" i="13"/>
  <c r="BE28" i="13"/>
  <c r="QD27" i="13"/>
  <c r="NR27" i="13"/>
  <c r="LF27" i="13"/>
  <c r="IT27" i="13"/>
  <c r="GH27" i="13"/>
  <c r="DV27" i="13"/>
  <c r="BJ27" i="13"/>
  <c r="QI26" i="13"/>
  <c r="NW26" i="13"/>
  <c r="LK26" i="13"/>
  <c r="IY26" i="13"/>
  <c r="GM26" i="13"/>
  <c r="EA26" i="13"/>
  <c r="BO26" i="13"/>
  <c r="C26" i="13"/>
  <c r="OB25" i="13"/>
  <c r="LP25" i="13"/>
  <c r="JD25" i="13"/>
  <c r="GR25" i="13"/>
  <c r="EF25" i="13"/>
  <c r="BT25" i="13"/>
  <c r="H25" i="13"/>
  <c r="OG24" i="13"/>
  <c r="LU24" i="13"/>
  <c r="JI24" i="13"/>
  <c r="GW24" i="13"/>
  <c r="EK24" i="13"/>
  <c r="BY24" i="13"/>
  <c r="M24" i="13"/>
  <c r="OL23" i="13"/>
  <c r="BO62" i="13"/>
  <c r="KS52" i="13"/>
  <c r="JV49" i="13"/>
  <c r="HX48" i="13"/>
  <c r="PH47" i="13"/>
  <c r="FL47" i="13"/>
  <c r="NA46" i="13"/>
  <c r="DE46" i="13"/>
  <c r="KT45" i="13"/>
  <c r="AX45" i="13"/>
  <c r="IM44" i="13"/>
  <c r="QB43" i="13"/>
  <c r="GF43" i="13"/>
  <c r="NU42" i="13"/>
  <c r="DY42" i="13"/>
  <c r="BS41" i="13"/>
  <c r="IL40" i="13"/>
  <c r="DN40" i="13"/>
  <c r="QA39" i="13"/>
  <c r="LC39" i="13"/>
  <c r="GE39" i="13"/>
  <c r="BG39" i="13"/>
  <c r="NT38" i="13"/>
  <c r="IV38" i="13"/>
  <c r="GH38" i="13"/>
  <c r="DV38" i="13"/>
  <c r="BJ38" i="13"/>
  <c r="QI37" i="13"/>
  <c r="NW37" i="13"/>
  <c r="LK37" i="13"/>
  <c r="IY37" i="13"/>
  <c r="GM37" i="13"/>
  <c r="EA37" i="13"/>
  <c r="BO37" i="13"/>
  <c r="C37" i="13"/>
  <c r="OB36" i="13"/>
  <c r="LP36" i="13"/>
  <c r="JD36" i="13"/>
  <c r="GR36" i="13"/>
  <c r="EF36" i="13"/>
  <c r="BT36" i="13"/>
  <c r="H36" i="13"/>
  <c r="OG35" i="13"/>
  <c r="LU35" i="13"/>
  <c r="JI35" i="13"/>
  <c r="GW35" i="13"/>
  <c r="EK35" i="13"/>
  <c r="BY35" i="13"/>
  <c r="M35" i="13"/>
  <c r="OL34" i="13"/>
  <c r="LZ34" i="13"/>
  <c r="JN34" i="13"/>
  <c r="HB34" i="13"/>
  <c r="EP34" i="13"/>
  <c r="CD34" i="13"/>
  <c r="R34" i="13"/>
  <c r="OQ33" i="13"/>
  <c r="ME33" i="13"/>
  <c r="JS33" i="13"/>
  <c r="HG33" i="13"/>
  <c r="EU33" i="13"/>
  <c r="CI33" i="13"/>
  <c r="W33" i="13"/>
  <c r="OV32" i="13"/>
  <c r="MJ32" i="13"/>
  <c r="JX32" i="13"/>
  <c r="HL32" i="13"/>
  <c r="EZ32" i="13"/>
  <c r="CN32" i="13"/>
  <c r="AB32" i="13"/>
  <c r="PA31" i="13"/>
  <c r="MO31" i="13"/>
  <c r="KC31" i="13"/>
  <c r="HQ31" i="13"/>
  <c r="FE31" i="13"/>
  <c r="CS31" i="13"/>
  <c r="AG31" i="13"/>
  <c r="PF30" i="13"/>
  <c r="MT30" i="13"/>
  <c r="KH30" i="13"/>
  <c r="HV30" i="13"/>
  <c r="FJ30" i="13"/>
  <c r="CX30" i="13"/>
  <c r="AL30" i="13"/>
  <c r="PK29" i="13"/>
  <c r="MY29" i="13"/>
  <c r="KM29" i="13"/>
  <c r="IA29" i="13"/>
  <c r="FO29" i="13"/>
  <c r="DC29" i="13"/>
  <c r="AQ29" i="13"/>
  <c r="PP28" i="13"/>
  <c r="ND28" i="13"/>
  <c r="KR28" i="13"/>
  <c r="IF28" i="13"/>
  <c r="FT28" i="13"/>
  <c r="DH28" i="13"/>
  <c r="AV28" i="13"/>
  <c r="PU27" i="13"/>
  <c r="NI27" i="13"/>
  <c r="KW27" i="13"/>
  <c r="IK27" i="13"/>
  <c r="FY27" i="13"/>
  <c r="DM27" i="13"/>
  <c r="BA27" i="13"/>
  <c r="PZ26" i="13"/>
  <c r="NN26" i="13"/>
  <c r="LB26" i="13"/>
  <c r="IP26" i="13"/>
  <c r="GD26" i="13"/>
  <c r="DR26" i="13"/>
  <c r="BF26" i="13"/>
  <c r="QE25" i="13"/>
  <c r="NS25" i="13"/>
  <c r="LG25" i="13"/>
  <c r="IU25" i="13"/>
  <c r="GI25" i="13"/>
  <c r="DW25" i="13"/>
  <c r="BC56" i="13"/>
  <c r="GH51" i="13"/>
  <c r="EH49" i="13"/>
  <c r="EZ48" i="13"/>
  <c r="MO47" i="13"/>
  <c r="CS47" i="13"/>
  <c r="KH46" i="13"/>
  <c r="AL46" i="13"/>
  <c r="IA45" i="13"/>
  <c r="PP44" i="13"/>
  <c r="FT44" i="13"/>
  <c r="NI43" i="13"/>
  <c r="DM43" i="13"/>
  <c r="LB42" i="13"/>
  <c r="BF42" i="13"/>
  <c r="OP40" i="13"/>
  <c r="HE40" i="13"/>
  <c r="CG40" i="13"/>
  <c r="OT39" i="13"/>
  <c r="JV39" i="13"/>
  <c r="EX39" i="13"/>
  <c r="Z39" i="13"/>
  <c r="MM38" i="13"/>
  <c r="IC38" i="13"/>
  <c r="FQ38" i="13"/>
  <c r="DE38" i="13"/>
  <c r="AS38" i="13"/>
  <c r="PR37" i="13"/>
  <c r="NF37" i="13"/>
  <c r="KT37" i="13"/>
  <c r="IH37" i="13"/>
  <c r="FV37" i="13"/>
  <c r="DJ37" i="13"/>
  <c r="AX37" i="13"/>
  <c r="PW36" i="13"/>
  <c r="NK36" i="13"/>
  <c r="KY36" i="13"/>
  <c r="IM36" i="13"/>
  <c r="GA36" i="13"/>
  <c r="DO36" i="13"/>
  <c r="BC36" i="13"/>
  <c r="QB35" i="13"/>
  <c r="NP35" i="13"/>
  <c r="LD35" i="13"/>
  <c r="IR35" i="13"/>
  <c r="GF35" i="13"/>
  <c r="DT35" i="13"/>
  <c r="BH35" i="13"/>
  <c r="QG34" i="13"/>
  <c r="NU34" i="13"/>
  <c r="LI34" i="13"/>
  <c r="IW34" i="13"/>
  <c r="GK34" i="13"/>
  <c r="DY34" i="13"/>
  <c r="BM34" i="13"/>
  <c r="A34" i="13"/>
  <c r="NZ33" i="13"/>
  <c r="LN33" i="13"/>
  <c r="AA42" i="13"/>
  <c r="CV55" i="13"/>
  <c r="BD49" i="13"/>
  <c r="PW47" i="13"/>
  <c r="IU47" i="13"/>
  <c r="CQ47" i="13"/>
  <c r="NP46" i="13"/>
  <c r="GN46" i="13"/>
  <c r="AJ46" i="13"/>
  <c r="LI45" i="13"/>
  <c r="EG45" i="13"/>
  <c r="PN44" i="13"/>
  <c r="JB44" i="13"/>
  <c r="BZ44" i="13"/>
  <c r="NG43" i="13"/>
  <c r="GU43" i="13"/>
  <c r="S43" i="13"/>
  <c r="KZ42" i="13"/>
  <c r="EN42" i="13"/>
  <c r="LT41" i="13"/>
  <c r="PT40" i="13"/>
  <c r="KV40" i="13"/>
  <c r="FX40" i="13"/>
  <c r="AZ40" i="13"/>
  <c r="NM39" i="13"/>
  <c r="IO39" i="13"/>
  <c r="DQ39" i="13"/>
  <c r="QD38" i="13"/>
  <c r="LF38" i="13"/>
  <c r="FX53" i="13"/>
  <c r="KQ48" i="13"/>
  <c r="HA47" i="13"/>
  <c r="JR46" i="13"/>
  <c r="NO45" i="13"/>
  <c r="BG45" i="13"/>
  <c r="FD44" i="13"/>
  <c r="JA43" i="13"/>
  <c r="OD42" i="13"/>
  <c r="AP42" i="13"/>
  <c r="KJ40" i="13"/>
  <c r="DU40" i="13"/>
  <c r="OL39" i="13"/>
  <c r="HR39" i="13"/>
  <c r="BN39" i="13"/>
  <c r="ME38" i="13"/>
  <c r="HA38" i="13"/>
  <c r="DY38" i="13"/>
  <c r="AO38" i="13"/>
  <c r="OP37" i="13"/>
  <c r="LN37" i="13"/>
  <c r="ID37" i="13"/>
  <c r="ET37" i="13"/>
  <c r="BR37" i="13"/>
  <c r="PS36" i="13"/>
  <c r="MI36" i="13"/>
  <c r="JG36" i="13"/>
  <c r="FW36" i="13"/>
  <c r="CM36" i="13"/>
  <c r="K36" i="13"/>
  <c r="NL35" i="13"/>
  <c r="KB35" i="13"/>
  <c r="GZ35" i="13"/>
  <c r="DP35" i="13"/>
  <c r="AF35" i="13"/>
  <c r="OO34" i="13"/>
  <c r="LU34" i="13"/>
  <c r="JI34" i="13"/>
  <c r="GW34" i="13"/>
  <c r="EK34" i="13"/>
  <c r="BY34" i="13"/>
  <c r="M34" i="13"/>
  <c r="OL33" i="13"/>
  <c r="LZ33" i="13"/>
  <c r="JN33" i="13"/>
  <c r="HB33" i="13"/>
  <c r="EP33" i="13"/>
  <c r="CD33" i="13"/>
  <c r="R33" i="13"/>
  <c r="OQ32" i="13"/>
  <c r="ME32" i="13"/>
  <c r="JS32" i="13"/>
  <c r="HG32" i="13"/>
  <c r="EU32" i="13"/>
  <c r="CI32" i="13"/>
  <c r="W32" i="13"/>
  <c r="OV31" i="13"/>
  <c r="MJ31" i="13"/>
  <c r="JX31" i="13"/>
  <c r="HL31" i="13"/>
  <c r="EZ31" i="13"/>
  <c r="CN31" i="13"/>
  <c r="AB31" i="13"/>
  <c r="PA30" i="13"/>
  <c r="MO30" i="13"/>
  <c r="KC30" i="13"/>
  <c r="HQ30" i="13"/>
  <c r="FE30" i="13"/>
  <c r="CS30" i="13"/>
  <c r="AG30" i="13"/>
  <c r="PF29" i="13"/>
  <c r="MT29" i="13"/>
  <c r="KH29" i="13"/>
  <c r="HV29" i="13"/>
  <c r="FJ29" i="13"/>
  <c r="CX29" i="13"/>
  <c r="AL29" i="13"/>
  <c r="PK28" i="13"/>
  <c r="MY28" i="13"/>
  <c r="KM28" i="13"/>
  <c r="IA28" i="13"/>
  <c r="FO28" i="13"/>
  <c r="DC28" i="13"/>
  <c r="AQ28" i="13"/>
  <c r="PP27" i="13"/>
  <c r="ND27" i="13"/>
  <c r="KR27" i="13"/>
  <c r="IF27" i="13"/>
  <c r="FT27" i="13"/>
  <c r="DH27" i="13"/>
  <c r="AV27" i="13"/>
  <c r="PU26" i="13"/>
  <c r="NI26" i="13"/>
  <c r="KW26" i="13"/>
  <c r="IK26" i="13"/>
  <c r="FY26" i="13"/>
  <c r="DM26" i="13"/>
  <c r="BA26" i="13"/>
  <c r="PZ25" i="13"/>
  <c r="NN25" i="13"/>
  <c r="LB25" i="13"/>
  <c r="IP25" i="13"/>
  <c r="GD25" i="13"/>
  <c r="DR25" i="13"/>
  <c r="BF25" i="13"/>
  <c r="QE24" i="13"/>
  <c r="NS24" i="13"/>
  <c r="LG24" i="13"/>
  <c r="IU24" i="13"/>
  <c r="GI24" i="13"/>
  <c r="DW24" i="13"/>
  <c r="BK24" i="13"/>
  <c r="QJ23" i="13"/>
  <c r="NX23" i="13"/>
  <c r="HG56" i="13"/>
  <c r="KX51" i="13"/>
  <c r="FM49" i="13"/>
  <c r="FO48" i="13"/>
  <c r="ND47" i="13"/>
  <c r="DH47" i="13"/>
  <c r="KW46" i="13"/>
  <c r="BA46" i="13"/>
  <c r="IP45" i="13"/>
  <c r="QE44" i="13"/>
  <c r="GI44" i="13"/>
  <c r="NX43" i="13"/>
  <c r="EB43" i="13"/>
  <c r="LQ42" i="13"/>
  <c r="BU42" i="13"/>
  <c r="PE40" i="13"/>
  <c r="HH40" i="13"/>
  <c r="CJ40" i="13"/>
  <c r="OW39" i="13"/>
  <c r="JY39" i="13"/>
  <c r="FA39" i="13"/>
  <c r="AC39" i="13"/>
  <c r="MP38" i="13"/>
  <c r="IF38" i="13"/>
  <c r="FT38" i="13"/>
  <c r="DH38" i="13"/>
  <c r="AV38" i="13"/>
  <c r="PU37" i="13"/>
  <c r="NI37" i="13"/>
  <c r="KW37" i="13"/>
  <c r="IK37" i="13"/>
  <c r="FY37" i="13"/>
  <c r="DM37" i="13"/>
  <c r="BA37" i="13"/>
  <c r="PZ36" i="13"/>
  <c r="NN36" i="13"/>
  <c r="LB36" i="13"/>
  <c r="IP36" i="13"/>
  <c r="GD36" i="13"/>
  <c r="DR36" i="13"/>
  <c r="BF36" i="13"/>
  <c r="QE35" i="13"/>
  <c r="NS35" i="13"/>
  <c r="LG35" i="13"/>
  <c r="IU35" i="13"/>
  <c r="GI35" i="13"/>
  <c r="DW35" i="13"/>
  <c r="BK35" i="13"/>
  <c r="QJ34" i="13"/>
  <c r="NX34" i="13"/>
  <c r="LL34" i="13"/>
  <c r="IZ34" i="13"/>
  <c r="GN34" i="13"/>
  <c r="EB34" i="13"/>
  <c r="BP34" i="13"/>
  <c r="D34" i="13"/>
  <c r="OC33" i="13"/>
  <c r="LQ33" i="13"/>
  <c r="JE33" i="13"/>
  <c r="GS33" i="13"/>
  <c r="EG33" i="13"/>
  <c r="BU33" i="13"/>
  <c r="I33" i="13"/>
  <c r="OH32" i="13"/>
  <c r="LV32" i="13"/>
  <c r="JJ32" i="13"/>
  <c r="GX32" i="13"/>
  <c r="EL32" i="13"/>
  <c r="BZ32" i="13"/>
  <c r="N32" i="13"/>
  <c r="OM31" i="13"/>
  <c r="MA31" i="13"/>
  <c r="JO31" i="13"/>
  <c r="HC31" i="13"/>
  <c r="EQ31" i="13"/>
  <c r="CE31" i="13"/>
  <c r="S31" i="13"/>
  <c r="OR30" i="13"/>
  <c r="MF30" i="13"/>
  <c r="JT30" i="13"/>
  <c r="HH30" i="13"/>
  <c r="EV30" i="13"/>
  <c r="CJ30" i="13"/>
  <c r="X30" i="13"/>
  <c r="OW29" i="13"/>
  <c r="MK29" i="13"/>
  <c r="JY29" i="13"/>
  <c r="HM29" i="13"/>
  <c r="FA29" i="13"/>
  <c r="CO29" i="13"/>
  <c r="AC29" i="13"/>
  <c r="PB28" i="13"/>
  <c r="MP28" i="13"/>
  <c r="KD28" i="13"/>
  <c r="HR28" i="13"/>
  <c r="FF28" i="13"/>
  <c r="CT28" i="13"/>
  <c r="AH28" i="13"/>
  <c r="PG27" i="13"/>
  <c r="MU27" i="13"/>
  <c r="EW62" i="13"/>
  <c r="LA52" i="13"/>
  <c r="JW49" i="13"/>
  <c r="HZ48" i="13"/>
  <c r="PI47" i="13"/>
  <c r="FM47" i="13"/>
  <c r="NB46" i="13"/>
  <c r="DF46" i="13"/>
  <c r="KU45" i="13"/>
  <c r="AY45" i="13"/>
  <c r="IN44" i="13"/>
  <c r="QC43" i="13"/>
  <c r="GG43" i="13"/>
  <c r="NV42" i="13"/>
  <c r="DZ42" i="13"/>
  <c r="BV41" i="13"/>
  <c r="IN40" i="13"/>
  <c r="DO40" i="13"/>
  <c r="QB39" i="13"/>
  <c r="LD39" i="13"/>
  <c r="GF39" i="13"/>
  <c r="BH39" i="13"/>
  <c r="NU38" i="13"/>
  <c r="IW38" i="13"/>
  <c r="GI38" i="13"/>
  <c r="DW38" i="13"/>
  <c r="BK38" i="13"/>
  <c r="QJ37" i="13"/>
  <c r="NX37" i="13"/>
  <c r="LL37" i="13"/>
  <c r="IZ37" i="13"/>
  <c r="GN37" i="13"/>
  <c r="EB37" i="13"/>
  <c r="BP37" i="13"/>
  <c r="D37" i="13"/>
  <c r="OC36" i="13"/>
  <c r="LQ36" i="13"/>
  <c r="JE36" i="13"/>
  <c r="GS36" i="13"/>
  <c r="EG36" i="13"/>
  <c r="BU36" i="13"/>
  <c r="I36" i="13"/>
  <c r="OH35" i="13"/>
  <c r="LV35" i="13"/>
  <c r="JJ35" i="13"/>
  <c r="GX35" i="13"/>
  <c r="EL35" i="13"/>
  <c r="BZ35" i="13"/>
  <c r="N35" i="13"/>
  <c r="OM34" i="13"/>
  <c r="MA34" i="13"/>
  <c r="JO34" i="13"/>
  <c r="HC34" i="13"/>
  <c r="EQ34" i="13"/>
  <c r="CE34" i="13"/>
  <c r="S34" i="13"/>
  <c r="OR33" i="13"/>
  <c r="MF33" i="13"/>
  <c r="JT33" i="13"/>
  <c r="HH33" i="13"/>
  <c r="EV33" i="13"/>
  <c r="CJ33" i="13"/>
  <c r="X33" i="13"/>
  <c r="OW32" i="13"/>
  <c r="MK32" i="13"/>
  <c r="JY32" i="13"/>
  <c r="HM32" i="13"/>
  <c r="FA32" i="13"/>
  <c r="CO32" i="13"/>
  <c r="AC32" i="13"/>
  <c r="PB31" i="13"/>
  <c r="MP31" i="13"/>
  <c r="KD31" i="13"/>
  <c r="HR31" i="13"/>
  <c r="FF31" i="13"/>
  <c r="CT31" i="13"/>
  <c r="AH31" i="13"/>
  <c r="PG30" i="13"/>
  <c r="MU30" i="13"/>
  <c r="KI30" i="13"/>
  <c r="HW30" i="13"/>
  <c r="FK30" i="13"/>
  <c r="CY30" i="13"/>
  <c r="AM30" i="13"/>
  <c r="PL29" i="13"/>
  <c r="MZ29" i="13"/>
  <c r="KN29" i="13"/>
  <c r="IB29" i="13"/>
  <c r="FP29" i="13"/>
  <c r="DD29" i="13"/>
  <c r="AR29" i="13"/>
  <c r="PQ28" i="13"/>
  <c r="NE28" i="13"/>
  <c r="KS28" i="13"/>
  <c r="IG28" i="13"/>
  <c r="FU28" i="13"/>
  <c r="DI28" i="13"/>
  <c r="AW28" i="13"/>
  <c r="PV27" i="13"/>
  <c r="NJ27" i="13"/>
  <c r="KX27" i="13"/>
  <c r="IL27" i="13"/>
  <c r="FZ27" i="13"/>
  <c r="DN27" i="13"/>
  <c r="BB27" i="13"/>
  <c r="QA26" i="13"/>
  <c r="NO26" i="13"/>
  <c r="LC26" i="13"/>
  <c r="IQ26" i="13"/>
  <c r="GE26" i="13"/>
  <c r="DS26" i="13"/>
  <c r="BG26" i="13"/>
  <c r="QF25" i="13"/>
  <c r="NT25" i="13"/>
  <c r="LH25" i="13"/>
  <c r="IV25" i="13"/>
  <c r="GJ25" i="13"/>
  <c r="DX25" i="13"/>
  <c r="BL25" i="13"/>
  <c r="QK24" i="13"/>
  <c r="NY24" i="13"/>
  <c r="LM24" i="13"/>
  <c r="JA24" i="13"/>
  <c r="GO24" i="13"/>
  <c r="EC24" i="13"/>
  <c r="BQ24" i="13"/>
  <c r="E24" i="13"/>
  <c r="OD23" i="13"/>
  <c r="GY57" i="13"/>
  <c r="AW52" i="13"/>
  <c r="HI49" i="13"/>
  <c r="GM48" i="13"/>
  <c r="OB47" i="13"/>
  <c r="EF47" i="13"/>
  <c r="LU46" i="13"/>
  <c r="BY46" i="13"/>
  <c r="JN45" i="13"/>
  <c r="R45" i="13"/>
  <c r="HG44" i="13"/>
  <c r="OV43" i="13"/>
  <c r="EZ43" i="13"/>
  <c r="MO42" i="13"/>
  <c r="CS42" i="13"/>
  <c r="QC40" i="13"/>
  <c r="HV40" i="13"/>
  <c r="CX40" i="13"/>
  <c r="PK39" i="13"/>
  <c r="KM39" i="13"/>
  <c r="FO39" i="13"/>
  <c r="AQ39" i="13"/>
  <c r="ND38" i="13"/>
  <c r="IL38" i="13"/>
  <c r="FZ38" i="13"/>
  <c r="DN38" i="13"/>
  <c r="BB38" i="13"/>
  <c r="QA37" i="13"/>
  <c r="NO37" i="13"/>
  <c r="LC37" i="13"/>
  <c r="IQ37" i="13"/>
  <c r="GE37" i="13"/>
  <c r="DS37" i="13"/>
  <c r="BG37" i="13"/>
  <c r="QF36" i="13"/>
  <c r="NT36" i="13"/>
  <c r="LH36" i="13"/>
  <c r="IV36" i="13"/>
  <c r="GJ36" i="13"/>
  <c r="DX36" i="13"/>
  <c r="BL36" i="13"/>
  <c r="QK35" i="13"/>
  <c r="NY35" i="13"/>
  <c r="LM35" i="13"/>
  <c r="JA35" i="13"/>
  <c r="GO35" i="13"/>
  <c r="EC35" i="13"/>
  <c r="BQ35" i="13"/>
  <c r="E35" i="13"/>
  <c r="OD34" i="13"/>
  <c r="LR34" i="13"/>
  <c r="JF34" i="13"/>
  <c r="GT34" i="13"/>
  <c r="EH34" i="13"/>
  <c r="BV34" i="13"/>
  <c r="J34" i="13"/>
  <c r="OI33" i="13"/>
  <c r="LW33" i="13"/>
  <c r="JK33" i="13"/>
  <c r="GY33" i="13"/>
  <c r="EM33" i="13"/>
  <c r="CA33" i="13"/>
  <c r="O33" i="13"/>
  <c r="ON32" i="13"/>
  <c r="MB32" i="13"/>
  <c r="JP32" i="13"/>
  <c r="HD32" i="13"/>
  <c r="ER32" i="13"/>
  <c r="CF32" i="13"/>
  <c r="T32" i="13"/>
  <c r="OS31" i="13"/>
  <c r="MG31" i="13"/>
  <c r="JU31" i="13"/>
  <c r="HI31" i="13"/>
  <c r="EW31" i="13"/>
  <c r="CK31" i="13"/>
  <c r="Y31" i="13"/>
  <c r="OX30" i="13"/>
  <c r="ML30" i="13"/>
  <c r="JZ30" i="13"/>
  <c r="HN30" i="13"/>
  <c r="FB30" i="13"/>
  <c r="CP30" i="13"/>
  <c r="AD30" i="13"/>
  <c r="PC29" i="13"/>
  <c r="MQ29" i="13"/>
  <c r="KE29" i="13"/>
  <c r="HS29" i="13"/>
  <c r="FG29" i="13"/>
  <c r="CU29" i="13"/>
  <c r="AI29" i="13"/>
  <c r="PH28" i="13"/>
  <c r="MV28" i="13"/>
  <c r="KJ28" i="13"/>
  <c r="HX28" i="13"/>
  <c r="FL28" i="13"/>
  <c r="CZ28" i="13"/>
  <c r="AN28" i="13"/>
  <c r="PM27" i="13"/>
  <c r="NA27" i="13"/>
  <c r="KO27" i="13"/>
  <c r="IC27" i="13"/>
  <c r="FQ27" i="13"/>
  <c r="DE27" i="13"/>
  <c r="AS27" i="13"/>
  <c r="PR26" i="13"/>
  <c r="NF26" i="13"/>
  <c r="KT26" i="13"/>
  <c r="IH26" i="13"/>
  <c r="FV26" i="13"/>
  <c r="DJ26" i="13"/>
  <c r="AX26" i="13"/>
  <c r="PW25" i="13"/>
  <c r="NK25" i="13"/>
  <c r="KY25" i="13"/>
  <c r="IM25" i="13"/>
  <c r="GA25" i="13"/>
  <c r="DO25" i="13"/>
  <c r="GI55" i="13"/>
  <c r="NW50" i="13"/>
  <c r="BV49" i="13"/>
  <c r="DT48" i="13"/>
  <c r="LI47" i="13"/>
  <c r="BM47" i="13"/>
  <c r="JB46" i="13"/>
  <c r="F46" i="13"/>
  <c r="GU45" i="13"/>
  <c r="OJ44" i="13"/>
  <c r="EN44" i="13"/>
  <c r="MC43" i="13"/>
  <c r="CG43" i="13"/>
  <c r="JV42" i="13"/>
  <c r="Z42" i="13"/>
  <c r="NJ40" i="13"/>
  <c r="GO40" i="13"/>
  <c r="BQ40" i="13"/>
  <c r="OD39" i="13"/>
  <c r="JF39" i="13"/>
  <c r="EH39" i="13"/>
  <c r="J39" i="13"/>
  <c r="LW38" i="13"/>
  <c r="MC41" i="13"/>
  <c r="AE54" i="13"/>
  <c r="NQ48" i="13"/>
  <c r="OY47" i="13"/>
  <c r="IM47" i="13"/>
  <c r="BK47" i="13"/>
  <c r="MR46" i="13"/>
  <c r="GF46" i="13"/>
  <c r="D46" i="13"/>
  <c r="KK45" i="13"/>
  <c r="DY45" i="13"/>
  <c r="OH44" i="13"/>
  <c r="ID44" i="13"/>
  <c r="BR44" i="13"/>
  <c r="MA43" i="13"/>
  <c r="FW43" i="13"/>
  <c r="K43" i="13"/>
  <c r="JT42" i="13"/>
  <c r="DP42" i="13"/>
  <c r="KV41" i="13"/>
  <c r="PL40" i="13"/>
  <c r="KN40" i="13"/>
  <c r="FP40" i="13"/>
  <c r="AR40" i="13"/>
  <c r="NE39" i="13"/>
  <c r="IG39" i="13"/>
  <c r="DI39" i="13"/>
  <c r="PV38" i="13"/>
  <c r="KX38" i="13"/>
  <c r="NM52" i="13"/>
  <c r="IK48" i="13"/>
  <c r="FU47" i="13"/>
  <c r="HF46" i="13"/>
  <c r="MI45" i="13"/>
  <c r="QF44" i="13"/>
  <c r="CR44" i="13"/>
  <c r="HU43" i="13"/>
  <c r="LR42" i="13"/>
  <c r="NV41" i="13"/>
  <c r="JQ40" i="13"/>
  <c r="CO40" i="13"/>
  <c r="NF39" i="13"/>
  <c r="HB39" i="13"/>
  <c r="AH39" i="13"/>
  <c r="KY38" i="13"/>
  <c r="GS38" i="13"/>
  <c r="DI38" i="13"/>
  <c r="Y38" i="13"/>
  <c r="OH37" i="13"/>
  <c r="KX37" i="13"/>
  <c r="HN37" i="13"/>
  <c r="EL37" i="13"/>
  <c r="BB37" i="13"/>
  <c r="PC36" i="13"/>
  <c r="MA36" i="13"/>
  <c r="IQ36" i="13"/>
  <c r="FG36" i="13"/>
  <c r="CE36" i="13"/>
  <c r="QF35" i="13"/>
  <c r="MV35" i="13"/>
  <c r="JT35" i="13"/>
  <c r="GJ35" i="13"/>
  <c r="CZ35" i="13"/>
  <c r="X35" i="13"/>
  <c r="NY34" i="13"/>
  <c r="LM34" i="13"/>
  <c r="JA34" i="13"/>
  <c r="GO34" i="13"/>
  <c r="EC34" i="13"/>
  <c r="BQ34" i="13"/>
  <c r="E34" i="13"/>
  <c r="OD33" i="13"/>
  <c r="LR33" i="13"/>
  <c r="JF33" i="13"/>
  <c r="GT33" i="13"/>
  <c r="EH33" i="13"/>
  <c r="BV33" i="13"/>
  <c r="J33" i="13"/>
  <c r="OI32" i="13"/>
  <c r="LW32" i="13"/>
  <c r="JK32" i="13"/>
  <c r="GY32" i="13"/>
  <c r="EM32" i="13"/>
  <c r="CA32" i="13"/>
  <c r="O32" i="13"/>
  <c r="ON31" i="13"/>
  <c r="MB31" i="13"/>
  <c r="JP31" i="13"/>
  <c r="HD31" i="13"/>
  <c r="ER31" i="13"/>
  <c r="CF31" i="13"/>
  <c r="T31" i="13"/>
  <c r="OS30" i="13"/>
  <c r="MG30" i="13"/>
  <c r="JU30" i="13"/>
  <c r="HI30" i="13"/>
  <c r="EW30" i="13"/>
  <c r="CK30" i="13"/>
  <c r="Y30" i="13"/>
  <c r="OX29" i="13"/>
  <c r="ML29" i="13"/>
  <c r="JZ29" i="13"/>
  <c r="HN29" i="13"/>
  <c r="FB29" i="13"/>
  <c r="CP29" i="13"/>
  <c r="AD29" i="13"/>
  <c r="PC28" i="13"/>
  <c r="MQ28" i="13"/>
  <c r="KE28" i="13"/>
  <c r="HS28" i="13"/>
  <c r="FG28" i="13"/>
  <c r="CU28" i="13"/>
  <c r="AI28" i="13"/>
  <c r="PH27" i="13"/>
  <c r="MV27" i="13"/>
  <c r="KJ27" i="13"/>
  <c r="HX27" i="13"/>
  <c r="FL27" i="13"/>
  <c r="CZ27" i="13"/>
  <c r="AN27" i="13"/>
  <c r="PM26" i="13"/>
  <c r="NA26" i="13"/>
  <c r="KO26" i="13"/>
  <c r="IC26" i="13"/>
  <c r="FQ26" i="13"/>
  <c r="DE26" i="13"/>
  <c r="AS26" i="13"/>
  <c r="PR25" i="13"/>
  <c r="NF25" i="13"/>
  <c r="KT25" i="13"/>
  <c r="IH25" i="13"/>
  <c r="FV25" i="13"/>
  <c r="DJ25" i="13"/>
  <c r="AX25" i="13"/>
  <c r="PW24" i="13"/>
  <c r="NK24" i="13"/>
  <c r="KY24" i="13"/>
  <c r="IM24" i="13"/>
  <c r="GA24" i="13"/>
  <c r="DO24" i="13"/>
  <c r="BC24" i="13"/>
  <c r="QB23" i="13"/>
  <c r="NP23" i="13"/>
  <c r="LQ55" i="13"/>
  <c r="BB51" i="13"/>
  <c r="DA49" i="13"/>
  <c r="EI48" i="13"/>
  <c r="LX47" i="13"/>
  <c r="CB47" i="13"/>
  <c r="JQ46" i="13"/>
  <c r="U46" i="13"/>
  <c r="HJ45" i="13"/>
  <c r="OY44" i="13"/>
  <c r="FC44" i="13"/>
  <c r="MR43" i="13"/>
  <c r="CV43" i="13"/>
  <c r="KK42" i="13"/>
  <c r="AO42" i="13"/>
  <c r="NY40" i="13"/>
  <c r="GR40" i="13"/>
  <c r="BT40" i="13"/>
  <c r="OG39" i="13"/>
  <c r="JI39" i="13"/>
  <c r="EK39" i="13"/>
  <c r="M39" i="13"/>
  <c r="LZ38" i="13"/>
  <c r="HX38" i="13"/>
  <c r="FL38" i="13"/>
  <c r="CZ38" i="13"/>
  <c r="AN38" i="13"/>
  <c r="PM37" i="13"/>
  <c r="NA37" i="13"/>
  <c r="KO37" i="13"/>
  <c r="IC37" i="13"/>
  <c r="FQ37" i="13"/>
  <c r="DE37" i="13"/>
  <c r="AS37" i="13"/>
  <c r="PR36" i="13"/>
  <c r="NF36" i="13"/>
  <c r="KT36" i="13"/>
  <c r="IH36" i="13"/>
  <c r="FV36" i="13"/>
  <c r="DJ36" i="13"/>
  <c r="AX36" i="13"/>
  <c r="PW35" i="13"/>
  <c r="NK35" i="13"/>
  <c r="KY35" i="13"/>
  <c r="IM35" i="13"/>
  <c r="GA35" i="13"/>
  <c r="DO35" i="13"/>
  <c r="BC35" i="13"/>
  <c r="QB34" i="13"/>
  <c r="NP34" i="13"/>
  <c r="LD34" i="13"/>
  <c r="IR34" i="13"/>
  <c r="GF34" i="13"/>
  <c r="DT34" i="13"/>
  <c r="BH34" i="13"/>
  <c r="QG33" i="13"/>
  <c r="NU33" i="13"/>
  <c r="LI33" i="13"/>
  <c r="IW33" i="13"/>
  <c r="GK33" i="13"/>
  <c r="DY33" i="13"/>
  <c r="BM33" i="13"/>
  <c r="A33" i="13"/>
  <c r="NZ32" i="13"/>
  <c r="LN32" i="13"/>
  <c r="JB32" i="13"/>
  <c r="GP32" i="13"/>
  <c r="ED32" i="13"/>
  <c r="BR32" i="13"/>
  <c r="F32" i="13"/>
  <c r="OE31" i="13"/>
  <c r="LS31" i="13"/>
  <c r="JG31" i="13"/>
  <c r="GU31" i="13"/>
  <c r="EI31" i="13"/>
  <c r="BW31" i="13"/>
  <c r="K31" i="13"/>
  <c r="OJ30" i="13"/>
  <c r="LX30" i="13"/>
  <c r="JL30" i="13"/>
  <c r="GZ30" i="13"/>
  <c r="EN30" i="13"/>
  <c r="CB30" i="13"/>
  <c r="P30" i="13"/>
  <c r="OO29" i="13"/>
  <c r="MC29" i="13"/>
  <c r="JQ29" i="13"/>
  <c r="HE29" i="13"/>
  <c r="ES29" i="13"/>
  <c r="CG29" i="13"/>
  <c r="U29" i="13"/>
  <c r="OT28" i="13"/>
  <c r="MH28" i="13"/>
  <c r="JV28" i="13"/>
  <c r="HJ28" i="13"/>
  <c r="EX28" i="13"/>
  <c r="CL28" i="13"/>
  <c r="Z28" i="13"/>
  <c r="OY27" i="13"/>
  <c r="MM27" i="13"/>
  <c r="JK57" i="13"/>
  <c r="BE52" i="13"/>
  <c r="HJ49" i="13"/>
  <c r="GN48" i="13"/>
  <c r="OC47" i="13"/>
  <c r="EG47" i="13"/>
  <c r="LV46" i="13"/>
  <c r="BZ46" i="13"/>
  <c r="JO45" i="13"/>
  <c r="S45" i="13"/>
  <c r="HH44" i="13"/>
  <c r="OW43" i="13"/>
  <c r="FA43" i="13"/>
  <c r="MP42" i="13"/>
  <c r="CT42" i="13"/>
  <c r="QD40" i="13"/>
  <c r="HW40" i="13"/>
  <c r="CY40" i="13"/>
  <c r="PL39" i="13"/>
  <c r="KN39" i="13"/>
  <c r="FP39" i="13"/>
  <c r="AR39" i="13"/>
  <c r="NE38" i="13"/>
  <c r="IM38" i="13"/>
  <c r="GA38" i="13"/>
  <c r="DO38" i="13"/>
  <c r="BC38" i="13"/>
  <c r="QB37" i="13"/>
  <c r="NP37" i="13"/>
  <c r="LD37" i="13"/>
  <c r="IR37" i="13"/>
  <c r="GF37" i="13"/>
  <c r="DT37" i="13"/>
  <c r="BH37" i="13"/>
  <c r="QG36" i="13"/>
  <c r="NU36" i="13"/>
  <c r="LI36" i="13"/>
  <c r="IW36" i="13"/>
  <c r="GK36" i="13"/>
  <c r="DY36" i="13"/>
  <c r="BM36" i="13"/>
  <c r="A36" i="13"/>
  <c r="NZ35" i="13"/>
  <c r="LN35" i="13"/>
  <c r="JB35" i="13"/>
  <c r="GP35" i="13"/>
  <c r="ED35" i="13"/>
  <c r="BR35" i="13"/>
  <c r="F35" i="13"/>
  <c r="OE34" i="13"/>
  <c r="LS34" i="13"/>
  <c r="JG34" i="13"/>
  <c r="GU34" i="13"/>
  <c r="EI34" i="13"/>
  <c r="BW34" i="13"/>
  <c r="K34" i="13"/>
  <c r="OJ33" i="13"/>
  <c r="LX33" i="13"/>
  <c r="JL33" i="13"/>
  <c r="GZ33" i="13"/>
  <c r="EN33" i="13"/>
  <c r="CB33" i="13"/>
  <c r="P33" i="13"/>
  <c r="OO32" i="13"/>
  <c r="MC32" i="13"/>
  <c r="JQ32" i="13"/>
  <c r="HE32" i="13"/>
  <c r="ES32" i="13"/>
  <c r="CG32" i="13"/>
  <c r="U32" i="13"/>
  <c r="OT31" i="13"/>
  <c r="MH31" i="13"/>
  <c r="JV31" i="13"/>
  <c r="HJ31" i="13"/>
  <c r="EX31" i="13"/>
  <c r="CL31" i="13"/>
  <c r="Z31" i="13"/>
  <c r="OY30" i="13"/>
  <c r="MM30" i="13"/>
  <c r="KA30" i="13"/>
  <c r="HO30" i="13"/>
  <c r="FC30" i="13"/>
  <c r="CQ30" i="13"/>
  <c r="AE30" i="13"/>
  <c r="PD29" i="13"/>
  <c r="MR29" i="13"/>
  <c r="KF29" i="13"/>
  <c r="HT29" i="13"/>
  <c r="FH29" i="13"/>
  <c r="CV29" i="13"/>
  <c r="AJ29" i="13"/>
  <c r="PI28" i="13"/>
  <c r="MW28" i="13"/>
  <c r="KK28" i="13"/>
  <c r="HY28" i="13"/>
  <c r="FM28" i="13"/>
  <c r="DA28" i="13"/>
  <c r="AO28" i="13"/>
  <c r="PN27" i="13"/>
  <c r="NB27" i="13"/>
  <c r="KP27" i="13"/>
  <c r="ID27" i="13"/>
  <c r="FR27" i="13"/>
  <c r="DF27" i="13"/>
  <c r="AT27" i="13"/>
  <c r="PS26" i="13"/>
  <c r="NG26" i="13"/>
  <c r="KU26" i="13"/>
  <c r="II26" i="13"/>
  <c r="FW26" i="13"/>
  <c r="DK26" i="13"/>
  <c r="AY26" i="13"/>
  <c r="PX25" i="13"/>
  <c r="NL25" i="13"/>
  <c r="KZ25" i="13"/>
  <c r="IN25" i="13"/>
  <c r="GB25" i="13"/>
  <c r="DP25" i="13"/>
  <c r="BD25" i="13"/>
  <c r="QC24" i="13"/>
  <c r="NQ24" i="13"/>
  <c r="LE24" i="13"/>
  <c r="IS24" i="13"/>
  <c r="GG24" i="13"/>
  <c r="DU24" i="13"/>
  <c r="BI24" i="13"/>
  <c r="QH23" i="13"/>
  <c r="NV23" i="13"/>
  <c r="DY56" i="13"/>
  <c r="IL51" i="13"/>
  <c r="EW49" i="13"/>
  <c r="FG48" i="13"/>
  <c r="MV47" i="13"/>
  <c r="CZ47" i="13"/>
  <c r="KO46" i="13"/>
  <c r="AS46" i="13"/>
  <c r="IH45" i="13"/>
  <c r="PW44" i="13"/>
  <c r="GA44" i="13"/>
  <c r="NP43" i="13"/>
  <c r="DT43" i="13"/>
  <c r="LI42" i="13"/>
  <c r="BM42" i="13"/>
  <c r="OW40" i="13"/>
  <c r="HF40" i="13"/>
  <c r="CH40" i="13"/>
  <c r="OU39" i="13"/>
  <c r="JW39" i="13"/>
  <c r="EY39" i="13"/>
  <c r="AA39" i="13"/>
  <c r="MN38" i="13"/>
  <c r="ID38" i="13"/>
  <c r="FR38" i="13"/>
  <c r="DF38" i="13"/>
  <c r="AT38" i="13"/>
  <c r="PS37" i="13"/>
  <c r="NG37" i="13"/>
  <c r="KU37" i="13"/>
  <c r="II37" i="13"/>
  <c r="FW37" i="13"/>
  <c r="DK37" i="13"/>
  <c r="AY37" i="13"/>
  <c r="PX36" i="13"/>
  <c r="NL36" i="13"/>
  <c r="KZ36" i="13"/>
  <c r="IN36" i="13"/>
  <c r="GB36" i="13"/>
  <c r="DP36" i="13"/>
  <c r="BD36" i="13"/>
  <c r="QC35" i="13"/>
  <c r="NQ35" i="13"/>
  <c r="LE35" i="13"/>
  <c r="IS35" i="13"/>
  <c r="GG35" i="13"/>
  <c r="DU35" i="13"/>
  <c r="BI35" i="13"/>
  <c r="QH34" i="13"/>
  <c r="NV34" i="13"/>
  <c r="LJ34" i="13"/>
  <c r="IX34" i="13"/>
  <c r="GL34" i="13"/>
  <c r="DZ34" i="13"/>
  <c r="BN34" i="13"/>
  <c r="B34" i="13"/>
  <c r="OA33" i="13"/>
  <c r="LO33" i="13"/>
  <c r="JC33" i="13"/>
  <c r="GQ33" i="13"/>
  <c r="EE33" i="13"/>
  <c r="BS33" i="13"/>
  <c r="G33" i="13"/>
  <c r="OF32" i="13"/>
  <c r="LT32" i="13"/>
  <c r="JH32" i="13"/>
  <c r="GV32" i="13"/>
  <c r="EJ32" i="13"/>
  <c r="BX32" i="13"/>
  <c r="L32" i="13"/>
  <c r="OK31" i="13"/>
  <c r="LY31" i="13"/>
  <c r="JM31" i="13"/>
  <c r="HA31" i="13"/>
  <c r="EO31" i="13"/>
  <c r="CC31" i="13"/>
  <c r="Q31" i="13"/>
  <c r="OP30" i="13"/>
  <c r="MD30" i="13"/>
  <c r="JR30" i="13"/>
  <c r="HF30" i="13"/>
  <c r="ET30" i="13"/>
  <c r="CH30" i="13"/>
  <c r="V30" i="13"/>
  <c r="OU29" i="13"/>
  <c r="MI29" i="13"/>
  <c r="JW29" i="13"/>
  <c r="HK29" i="13"/>
  <c r="EY29" i="13"/>
  <c r="CM29" i="13"/>
  <c r="AA29" i="13"/>
  <c r="OZ28" i="13"/>
  <c r="MN28" i="13"/>
  <c r="KB28" i="13"/>
  <c r="HP28" i="13"/>
  <c r="FD28" i="13"/>
  <c r="CR28" i="13"/>
  <c r="AF28" i="13"/>
  <c r="PE27" i="13"/>
  <c r="MS27" i="13"/>
  <c r="KG27" i="13"/>
  <c r="HU27" i="13"/>
  <c r="FI27" i="13"/>
  <c r="CW27" i="13"/>
  <c r="AK27" i="13"/>
  <c r="PJ26" i="13"/>
  <c r="MX26" i="13"/>
  <c r="KL26" i="13"/>
  <c r="HZ26" i="13"/>
  <c r="FN26" i="13"/>
  <c r="DB26" i="13"/>
  <c r="AP26" i="13"/>
  <c r="PO25" i="13"/>
  <c r="NC25" i="13"/>
  <c r="KQ25" i="13"/>
  <c r="IE25" i="13"/>
  <c r="FS25" i="13"/>
  <c r="DG25" i="13"/>
  <c r="NC54" i="13"/>
  <c r="ET50" i="13"/>
  <c r="J49" i="13"/>
  <c r="CN48" i="13"/>
  <c r="KC47" i="13"/>
  <c r="AG47" i="13"/>
  <c r="HV46" i="13"/>
  <c r="PK45" i="13"/>
  <c r="FO45" i="13"/>
  <c r="ND44" i="13"/>
  <c r="DH44" i="13"/>
  <c r="KW43" i="13"/>
  <c r="BA43" i="13"/>
  <c r="IP42" i="13"/>
  <c r="PR41" i="13"/>
  <c r="MD40" i="13"/>
  <c r="FY40" i="13"/>
  <c r="BA40" i="13"/>
  <c r="NN39" i="13"/>
  <c r="IP39" i="13"/>
  <c r="DR39" i="13"/>
  <c r="QE38" i="13"/>
  <c r="LG38" i="13"/>
  <c r="HM38" i="13"/>
  <c r="FA38" i="13"/>
  <c r="CO38" i="13"/>
  <c r="AC38" i="13"/>
  <c r="PB37" i="13"/>
  <c r="MP37" i="13"/>
  <c r="KD37" i="13"/>
  <c r="HR37" i="13"/>
  <c r="FF37" i="13"/>
  <c r="CT37" i="13"/>
  <c r="AH37" i="13"/>
  <c r="PG36" i="13"/>
  <c r="MU36" i="13"/>
  <c r="KI36" i="13"/>
  <c r="HW36" i="13"/>
  <c r="FK36" i="13"/>
  <c r="CY36" i="13"/>
  <c r="AM36" i="13"/>
  <c r="PL35" i="13"/>
  <c r="MZ35" i="13"/>
  <c r="KN35" i="13"/>
  <c r="IB35" i="13"/>
  <c r="FP35" i="13"/>
  <c r="DD35" i="13"/>
  <c r="AR35" i="13"/>
  <c r="PQ34" i="13"/>
  <c r="NE34" i="13"/>
  <c r="KS34" i="13"/>
  <c r="IG34" i="13"/>
  <c r="FU34" i="13"/>
  <c r="DI34" i="13"/>
  <c r="AW34" i="13"/>
  <c r="PV33" i="13"/>
  <c r="NJ33" i="13"/>
  <c r="KX33" i="13"/>
  <c r="IL33" i="13"/>
  <c r="FZ33" i="13"/>
  <c r="DN33" i="13"/>
  <c r="BB33" i="13"/>
  <c r="QA32" i="13"/>
  <c r="NO32" i="13"/>
  <c r="LC32" i="13"/>
  <c r="IQ32" i="13"/>
  <c r="GE32" i="13"/>
  <c r="ES41" i="13"/>
  <c r="PI52" i="13"/>
  <c r="IT48" i="13"/>
  <c r="NS47" i="13"/>
  <c r="HO47" i="13"/>
  <c r="BC47" i="13"/>
  <c r="LL46" i="13"/>
  <c r="FH46" i="13"/>
  <c r="QG45" i="13"/>
  <c r="JE45" i="13"/>
  <c r="DA45" i="13"/>
  <c r="NZ44" i="13"/>
  <c r="GX44" i="13"/>
  <c r="AT44" i="13"/>
  <c r="LS43" i="13"/>
  <c r="EQ43" i="13"/>
  <c r="PX42" i="13"/>
  <c r="JL42" i="13"/>
  <c r="CJ42" i="13"/>
  <c r="IB41" i="13"/>
  <c r="ON40" i="13"/>
  <c r="JP40" i="13"/>
  <c r="ER40" i="13"/>
  <c r="T40" i="13"/>
  <c r="MG39" i="13"/>
  <c r="HI39" i="13"/>
  <c r="CK39" i="13"/>
  <c r="OX38" i="13"/>
  <c r="JZ38" i="13"/>
  <c r="BJ51" i="13"/>
  <c r="EJ48" i="13"/>
  <c r="CC47" i="13"/>
  <c r="FZ46" i="13"/>
  <c r="LC45" i="13"/>
  <c r="OZ44" i="13"/>
  <c r="BL44" i="13"/>
  <c r="GO43" i="13"/>
  <c r="KL42" i="13"/>
  <c r="KD41" i="13"/>
  <c r="IT40" i="13"/>
  <c r="BY40" i="13"/>
  <c r="MP39" i="13"/>
  <c r="GL39" i="13"/>
  <c r="R39" i="13"/>
  <c r="KI38" i="13"/>
  <c r="GK38" i="13"/>
  <c r="DA38" i="13"/>
  <c r="Q38" i="13"/>
  <c r="NZ37" i="13"/>
  <c r="KP37" i="13"/>
  <c r="HF37" i="13"/>
  <c r="ED37" i="13"/>
  <c r="AT37" i="13"/>
  <c r="OU36" i="13"/>
  <c r="LS36" i="13"/>
  <c r="II36" i="13"/>
  <c r="EY36" i="13"/>
  <c r="BW36" i="13"/>
  <c r="PX35" i="13"/>
  <c r="MN35" i="13"/>
  <c r="JL35" i="13"/>
  <c r="GB35" i="13"/>
  <c r="CR35" i="13"/>
  <c r="P35" i="13"/>
  <c r="NQ34" i="13"/>
  <c r="LE34" i="13"/>
  <c r="IS34" i="13"/>
  <c r="GG34" i="13"/>
  <c r="DU34" i="13"/>
  <c r="BI34" i="13"/>
  <c r="QH33" i="13"/>
  <c r="NV33" i="13"/>
  <c r="LJ33" i="13"/>
  <c r="IX33" i="13"/>
  <c r="GL33" i="13"/>
  <c r="DZ33" i="13"/>
  <c r="BN33" i="13"/>
  <c r="B33" i="13"/>
  <c r="OA32" i="13"/>
  <c r="LO32" i="13"/>
  <c r="JC32" i="13"/>
  <c r="GQ32" i="13"/>
  <c r="EE32" i="13"/>
  <c r="BS32" i="13"/>
  <c r="G32" i="13"/>
  <c r="OF31" i="13"/>
  <c r="LT31" i="13"/>
  <c r="JH31" i="13"/>
  <c r="GV31" i="13"/>
  <c r="EJ31" i="13"/>
  <c r="BX31" i="13"/>
  <c r="L31" i="13"/>
  <c r="OK30" i="13"/>
  <c r="LY30" i="13"/>
  <c r="JM30" i="13"/>
  <c r="HA30" i="13"/>
  <c r="EO30" i="13"/>
  <c r="CC30" i="13"/>
  <c r="Q30" i="13"/>
  <c r="OP29" i="13"/>
  <c r="MD29" i="13"/>
  <c r="JR29" i="13"/>
  <c r="HF29" i="13"/>
  <c r="ET29" i="13"/>
  <c r="CH29" i="13"/>
  <c r="V29" i="13"/>
  <c r="OU28" i="13"/>
  <c r="MI28" i="13"/>
  <c r="JW28" i="13"/>
  <c r="HK28" i="13"/>
  <c r="EY28" i="13"/>
  <c r="CM28" i="13"/>
  <c r="AA28" i="13"/>
  <c r="OZ27" i="13"/>
  <c r="MN27" i="13"/>
  <c r="KB27" i="13"/>
  <c r="HP27" i="13"/>
  <c r="FD27" i="13"/>
  <c r="CR27" i="13"/>
  <c r="AF27" i="13"/>
  <c r="PE26" i="13"/>
  <c r="MS26" i="13"/>
  <c r="KG26" i="13"/>
  <c r="HU26" i="13"/>
  <c r="FI26" i="13"/>
  <c r="CW26" i="13"/>
  <c r="AK26" i="13"/>
  <c r="PJ25" i="13"/>
  <c r="MX25" i="13"/>
  <c r="KL25" i="13"/>
  <c r="HZ25" i="13"/>
  <c r="FN25" i="13"/>
  <c r="DB25" i="13"/>
  <c r="AP25" i="13"/>
  <c r="PO24" i="13"/>
  <c r="NC24" i="13"/>
  <c r="KQ24" i="13"/>
  <c r="IE24" i="13"/>
  <c r="FS24" i="13"/>
  <c r="DG24" i="13"/>
  <c r="AU24" i="13"/>
  <c r="PT23" i="13"/>
  <c r="NH23" i="13"/>
  <c r="AJ55" i="13"/>
  <c r="IQ50" i="13"/>
  <c r="AO49" i="13"/>
  <c r="DC48" i="13"/>
  <c r="KR47" i="13"/>
  <c r="AV47" i="13"/>
  <c r="IK46" i="13"/>
  <c r="PZ45" i="13"/>
  <c r="GD45" i="13"/>
  <c r="NS44" i="13"/>
  <c r="DW44" i="13"/>
  <c r="LL43" i="13"/>
  <c r="BP43" i="13"/>
  <c r="JE42" i="13"/>
  <c r="I42" i="13"/>
  <c r="MS40" i="13"/>
  <c r="GB40" i="13"/>
  <c r="BD40" i="13"/>
  <c r="NQ39" i="13"/>
  <c r="IS39" i="13"/>
  <c r="DU39" i="13"/>
  <c r="QH38" i="13"/>
  <c r="LJ38" i="13"/>
  <c r="HP38" i="13"/>
  <c r="FD38" i="13"/>
  <c r="CR38" i="13"/>
  <c r="AF38" i="13"/>
  <c r="PE37" i="13"/>
  <c r="MS37" i="13"/>
  <c r="KG37" i="13"/>
  <c r="HU37" i="13"/>
  <c r="FI37" i="13"/>
  <c r="CW37" i="13"/>
  <c r="AK37" i="13"/>
  <c r="PJ36" i="13"/>
  <c r="MX36" i="13"/>
  <c r="KL36" i="13"/>
  <c r="HZ36" i="13"/>
  <c r="FN36" i="13"/>
  <c r="DB36" i="13"/>
  <c r="AP36" i="13"/>
  <c r="PO35" i="13"/>
  <c r="NC35" i="13"/>
  <c r="KQ35" i="13"/>
  <c r="IE35" i="13"/>
  <c r="FS35" i="13"/>
  <c r="DG35" i="13"/>
  <c r="AU35" i="13"/>
  <c r="PT34" i="13"/>
  <c r="NH34" i="13"/>
  <c r="KV34" i="13"/>
  <c r="IJ34" i="13"/>
  <c r="FX34" i="13"/>
  <c r="DL34" i="13"/>
  <c r="AZ34" i="13"/>
  <c r="PY33" i="13"/>
  <c r="NM33" i="13"/>
  <c r="LA33" i="13"/>
  <c r="IO33" i="13"/>
  <c r="GC33" i="13"/>
  <c r="DQ33" i="13"/>
  <c r="BE33" i="13"/>
  <c r="QD32" i="13"/>
  <c r="NR32" i="13"/>
  <c r="LF32" i="13"/>
  <c r="IT32" i="13"/>
  <c r="GH32" i="13"/>
  <c r="DV32" i="13"/>
  <c r="BJ32" i="13"/>
  <c r="QI31" i="13"/>
  <c r="NW31" i="13"/>
  <c r="LK31" i="13"/>
  <c r="IY31" i="13"/>
  <c r="GM31" i="13"/>
  <c r="EA31" i="13"/>
  <c r="BO31" i="13"/>
  <c r="C31" i="13"/>
  <c r="OB30" i="13"/>
  <c r="LP30" i="13"/>
  <c r="JD30" i="13"/>
  <c r="GR30" i="13"/>
  <c r="EF30" i="13"/>
  <c r="BT30" i="13"/>
  <c r="H30" i="13"/>
  <c r="OG29" i="13"/>
  <c r="LU29" i="13"/>
  <c r="JI29" i="13"/>
  <c r="GW29" i="13"/>
  <c r="EK29" i="13"/>
  <c r="BY29" i="13"/>
  <c r="M29" i="13"/>
  <c r="OL28" i="13"/>
  <c r="LZ28" i="13"/>
  <c r="JN28" i="13"/>
  <c r="HB28" i="13"/>
  <c r="EP28" i="13"/>
  <c r="CD28" i="13"/>
  <c r="R28" i="13"/>
  <c r="OQ27" i="13"/>
  <c r="ME27" i="13"/>
  <c r="EK56" i="13"/>
  <c r="IT51" i="13"/>
  <c r="EX49" i="13"/>
  <c r="FH48" i="13"/>
  <c r="MW47" i="13"/>
  <c r="DA47" i="13"/>
  <c r="KP46" i="13"/>
  <c r="AT46" i="13"/>
  <c r="II45" i="13"/>
  <c r="PX44" i="13"/>
  <c r="GB44" i="13"/>
  <c r="NQ43" i="13"/>
  <c r="DU43" i="13"/>
  <c r="LJ42" i="13"/>
  <c r="BN42" i="13"/>
  <c r="OX40" i="13"/>
  <c r="HG40" i="13"/>
  <c r="CI40" i="13"/>
  <c r="OV39" i="13"/>
  <c r="JX39" i="13"/>
  <c r="EZ39" i="13"/>
  <c r="AB39" i="13"/>
  <c r="MO38" i="13"/>
  <c r="IE38" i="13"/>
  <c r="FS38" i="13"/>
  <c r="DG38" i="13"/>
  <c r="AU38" i="13"/>
  <c r="PT37" i="13"/>
  <c r="NH37" i="13"/>
  <c r="KV37" i="13"/>
  <c r="IJ37" i="13"/>
  <c r="FX37" i="13"/>
  <c r="DL37" i="13"/>
  <c r="AZ37" i="13"/>
  <c r="PY36" i="13"/>
  <c r="NM36" i="13"/>
  <c r="LA36" i="13"/>
  <c r="IO36" i="13"/>
  <c r="GC36" i="13"/>
  <c r="DQ36" i="13"/>
  <c r="BE36" i="13"/>
  <c r="QD35" i="13"/>
  <c r="NR35" i="13"/>
  <c r="LF35" i="13"/>
  <c r="IT35" i="13"/>
  <c r="GH35" i="13"/>
  <c r="DV35" i="13"/>
  <c r="BJ35" i="13"/>
  <c r="QI34" i="13"/>
  <c r="NW34" i="13"/>
  <c r="LK34" i="13"/>
  <c r="IY34" i="13"/>
  <c r="GM34" i="13"/>
  <c r="EA34" i="13"/>
  <c r="BO34" i="13"/>
  <c r="C34" i="13"/>
  <c r="OB33" i="13"/>
  <c r="LP33" i="13"/>
  <c r="JD33" i="13"/>
  <c r="GR33" i="13"/>
  <c r="EF33" i="13"/>
  <c r="BT33" i="13"/>
  <c r="H33" i="13"/>
  <c r="OG32" i="13"/>
  <c r="LU32" i="13"/>
  <c r="JI32" i="13"/>
  <c r="GW32" i="13"/>
  <c r="EK32" i="13"/>
  <c r="BY32" i="13"/>
  <c r="M32" i="13"/>
  <c r="OL31" i="13"/>
  <c r="LZ31" i="13"/>
  <c r="JN31" i="13"/>
  <c r="HB31" i="13"/>
  <c r="EP31" i="13"/>
  <c r="CD31" i="13"/>
  <c r="R31" i="13"/>
  <c r="OQ30" i="13"/>
  <c r="ME30" i="13"/>
  <c r="JS30" i="13"/>
  <c r="HG30" i="13"/>
  <c r="EU30" i="13"/>
  <c r="CI30" i="13"/>
  <c r="W30" i="13"/>
  <c r="OV29" i="13"/>
  <c r="MJ29" i="13"/>
  <c r="JX29" i="13"/>
  <c r="HL29" i="13"/>
  <c r="EZ29" i="13"/>
  <c r="CN29" i="13"/>
  <c r="AB29" i="13"/>
  <c r="PA28" i="13"/>
  <c r="MO28" i="13"/>
  <c r="KC28" i="13"/>
  <c r="HQ28" i="13"/>
  <c r="FE28" i="13"/>
  <c r="CS28" i="13"/>
  <c r="AG28" i="13"/>
  <c r="PF27" i="13"/>
  <c r="MT27" i="13"/>
  <c r="KH27" i="13"/>
  <c r="HV27" i="13"/>
  <c r="FJ27" i="13"/>
  <c r="CX27" i="13"/>
  <c r="AL27" i="13"/>
  <c r="PK26" i="13"/>
  <c r="MY26" i="13"/>
  <c r="KM26" i="13"/>
  <c r="IA26" i="13"/>
  <c r="FO26" i="13"/>
  <c r="DC26" i="13"/>
  <c r="AQ26" i="13"/>
  <c r="PP25" i="13"/>
  <c r="ND25" i="13"/>
  <c r="KR25" i="13"/>
  <c r="IF25" i="13"/>
  <c r="FT25" i="13"/>
  <c r="DH25" i="13"/>
  <c r="AV25" i="13"/>
  <c r="PU24" i="13"/>
  <c r="NI24" i="13"/>
  <c r="KW24" i="13"/>
  <c r="IK24" i="13"/>
  <c r="FY24" i="13"/>
  <c r="DM24" i="13"/>
  <c r="BA24" i="13"/>
  <c r="PZ23" i="13"/>
  <c r="NN23" i="13"/>
  <c r="IU55" i="13"/>
  <c r="QA50" i="13"/>
  <c r="CK49" i="13"/>
  <c r="EA48" i="13"/>
  <c r="LP47" i="13"/>
  <c r="BT47" i="13"/>
  <c r="JI46" i="13"/>
  <c r="M46" i="13"/>
  <c r="HB45" i="13"/>
  <c r="OQ44" i="13"/>
  <c r="EU44" i="13"/>
  <c r="MJ43" i="13"/>
  <c r="CN43" i="13"/>
  <c r="KC42" i="13"/>
  <c r="AG42" i="13"/>
  <c r="NQ40" i="13"/>
  <c r="GP40" i="13"/>
  <c r="BR40" i="13"/>
  <c r="OE39" i="13"/>
  <c r="JG39" i="13"/>
  <c r="EI39" i="13"/>
  <c r="K39" i="13"/>
  <c r="LX38" i="13"/>
  <c r="HV38" i="13"/>
  <c r="FJ38" i="13"/>
  <c r="CX38" i="13"/>
  <c r="AL38" i="13"/>
  <c r="PK37" i="13"/>
  <c r="MY37" i="13"/>
  <c r="KM37" i="13"/>
  <c r="IA37" i="13"/>
  <c r="FO37" i="13"/>
  <c r="DC37" i="13"/>
  <c r="AQ37" i="13"/>
  <c r="PP36" i="13"/>
  <c r="ND36" i="13"/>
  <c r="KR36" i="13"/>
  <c r="IF36" i="13"/>
  <c r="FT36" i="13"/>
  <c r="DH36" i="13"/>
  <c r="AV36" i="13"/>
  <c r="PU35" i="13"/>
  <c r="NI35" i="13"/>
  <c r="KW35" i="13"/>
  <c r="IK35" i="13"/>
  <c r="FY35" i="13"/>
  <c r="DM35" i="13"/>
  <c r="BA35" i="13"/>
  <c r="PZ34" i="13"/>
  <c r="NN34" i="13"/>
  <c r="LB34" i="13"/>
  <c r="IP34" i="13"/>
  <c r="GD34" i="13"/>
  <c r="DR34" i="13"/>
  <c r="BF34" i="13"/>
  <c r="QE33" i="13"/>
  <c r="NS33" i="13"/>
  <c r="LG33" i="13"/>
  <c r="IU33" i="13"/>
  <c r="GI33" i="13"/>
  <c r="DW33" i="13"/>
  <c r="BK33" i="13"/>
  <c r="QJ32" i="13"/>
  <c r="NX32" i="13"/>
  <c r="LL32" i="13"/>
  <c r="IZ32" i="13"/>
  <c r="GN32" i="13"/>
  <c r="EB32" i="13"/>
  <c r="BP32" i="13"/>
  <c r="D32" i="13"/>
  <c r="OC31" i="13"/>
  <c r="LQ31" i="13"/>
  <c r="JE31" i="13"/>
  <c r="GS31" i="13"/>
  <c r="EG31" i="13"/>
  <c r="BU31" i="13"/>
  <c r="I31" i="13"/>
  <c r="OH30" i="13"/>
  <c r="LV30" i="13"/>
  <c r="JJ30" i="13"/>
  <c r="GX30" i="13"/>
  <c r="EL30" i="13"/>
  <c r="BZ30" i="13"/>
  <c r="N30" i="13"/>
  <c r="OM29" i="13"/>
  <c r="MA29" i="13"/>
  <c r="JO29" i="13"/>
  <c r="HC29" i="13"/>
  <c r="EQ29" i="13"/>
  <c r="CE29" i="13"/>
  <c r="S29" i="13"/>
  <c r="OR28" i="13"/>
  <c r="MF28" i="13"/>
  <c r="JT28" i="13"/>
  <c r="HH28" i="13"/>
  <c r="EV28" i="13"/>
  <c r="CJ28" i="13"/>
  <c r="X28" i="13"/>
  <c r="OW27" i="13"/>
  <c r="MK27" i="13"/>
  <c r="JY27" i="13"/>
  <c r="HM27" i="13"/>
  <c r="FA27" i="13"/>
  <c r="CO27" i="13"/>
  <c r="AC27" i="13"/>
  <c r="PB26" i="13"/>
  <c r="MP26" i="13"/>
  <c r="KD26" i="13"/>
  <c r="HR26" i="13"/>
  <c r="FF26" i="13"/>
  <c r="CT26" i="13"/>
  <c r="AH26" i="13"/>
  <c r="PG25" i="13"/>
  <c r="MU25" i="13"/>
  <c r="KI25" i="13"/>
  <c r="HW25" i="13"/>
  <c r="FK25" i="13"/>
  <c r="CY25" i="13"/>
  <c r="DG54" i="13"/>
  <c r="BO50" i="13"/>
  <c r="OI48" i="13"/>
  <c r="BH48" i="13"/>
  <c r="IW47" i="13"/>
  <c r="A47" i="13"/>
  <c r="GP46" i="13"/>
  <c r="OE45" i="13"/>
  <c r="EI45" i="13"/>
  <c r="LX44" i="13"/>
  <c r="CB44" i="13"/>
  <c r="JQ43" i="13"/>
  <c r="U43" i="13"/>
  <c r="HJ42" i="13"/>
  <c r="LZ41" i="13"/>
  <c r="KX40" i="13"/>
  <c r="FI40" i="13"/>
  <c r="AK40" i="13"/>
  <c r="MX39" i="13"/>
  <c r="HZ39" i="13"/>
  <c r="DB39" i="13"/>
  <c r="PO38" i="13"/>
  <c r="KQ38" i="13"/>
  <c r="HE38" i="13"/>
  <c r="ES38" i="13"/>
  <c r="CG38" i="13"/>
  <c r="U38" i="13"/>
  <c r="OT37" i="13"/>
  <c r="MH37" i="13"/>
  <c r="JV37" i="13"/>
  <c r="HJ37" i="13"/>
  <c r="EX37" i="13"/>
  <c r="CL37" i="13"/>
  <c r="Z37" i="13"/>
  <c r="OY36" i="13"/>
  <c r="MM36" i="13"/>
  <c r="KA36" i="13"/>
  <c r="HO36" i="13"/>
  <c r="FC36" i="13"/>
  <c r="CQ36" i="13"/>
  <c r="AE36" i="13"/>
  <c r="PD35" i="13"/>
  <c r="MR35" i="13"/>
  <c r="KF35" i="13"/>
  <c r="HT35" i="13"/>
  <c r="FH35" i="13"/>
  <c r="CV35" i="13"/>
  <c r="AJ35" i="13"/>
  <c r="PI34" i="13"/>
  <c r="MW34" i="13"/>
  <c r="KK34" i="13"/>
  <c r="HY34" i="13"/>
  <c r="FM34" i="13"/>
  <c r="DA34" i="13"/>
  <c r="AO34" i="13"/>
  <c r="PW40" i="13"/>
  <c r="NB51" i="13"/>
  <c r="FV48" i="13"/>
  <c r="NK47" i="13"/>
  <c r="GI47" i="13"/>
  <c r="AE47" i="13"/>
  <c r="LD46" i="13"/>
  <c r="EB46" i="13"/>
  <c r="PI45" i="13"/>
  <c r="IW45" i="13"/>
  <c r="BU45" i="13"/>
  <c r="NB44" i="13"/>
  <c r="GP44" i="13"/>
  <c r="N44" i="13"/>
  <c r="KU43" i="13"/>
  <c r="EI43" i="13"/>
  <c r="OR42" i="13"/>
  <c r="IN42" i="13"/>
  <c r="CB42" i="13"/>
  <c r="GF41" i="13"/>
  <c r="NX40" i="13"/>
  <c r="IZ40" i="13"/>
  <c r="EB40" i="13"/>
  <c r="D40" i="13"/>
  <c r="LQ39" i="13"/>
  <c r="GS39" i="13"/>
  <c r="BU39" i="13"/>
  <c r="OH38" i="13"/>
  <c r="JJ38" i="13"/>
  <c r="DE50" i="13"/>
  <c r="BX48" i="13"/>
  <c r="Q47" i="13"/>
  <c r="ET46" i="13"/>
  <c r="IQ45" i="13"/>
  <c r="MN44" i="13"/>
  <c r="AF44" i="13"/>
  <c r="EC43" i="13"/>
  <c r="HZ42" i="13"/>
  <c r="GL41" i="13"/>
  <c r="HM40" i="13"/>
  <c r="AS40" i="13"/>
  <c r="LZ39" i="13"/>
  <c r="FF39" i="13"/>
  <c r="PW38" i="13"/>
  <c r="JS38" i="13"/>
  <c r="FU38" i="13"/>
  <c r="CK38" i="13"/>
  <c r="I38" i="13"/>
  <c r="NJ37" i="13"/>
  <c r="JZ37" i="13"/>
  <c r="GX37" i="13"/>
  <c r="DN37" i="13"/>
  <c r="AD37" i="13"/>
  <c r="OM36" i="13"/>
  <c r="LC36" i="13"/>
  <c r="HS36" i="13"/>
  <c r="EQ36" i="13"/>
  <c r="BG36" i="13"/>
  <c r="PH35" i="13"/>
  <c r="MF35" i="13"/>
  <c r="IV35" i="13"/>
  <c r="FL35" i="13"/>
  <c r="CJ35" i="13"/>
  <c r="QK34" i="13"/>
  <c r="NI34" i="13"/>
  <c r="KW34" i="13"/>
  <c r="IK34" i="13"/>
  <c r="FY34" i="13"/>
  <c r="DM34" i="13"/>
  <c r="BA34" i="13"/>
  <c r="PZ33" i="13"/>
  <c r="NN33" i="13"/>
  <c r="LB33" i="13"/>
  <c r="IP33" i="13"/>
  <c r="GD33" i="13"/>
  <c r="DR33" i="13"/>
  <c r="BF33" i="13"/>
  <c r="QE32" i="13"/>
  <c r="NS32" i="13"/>
  <c r="LG32" i="13"/>
  <c r="IU32" i="13"/>
  <c r="GI32" i="13"/>
  <c r="DW32" i="13"/>
  <c r="BK32" i="13"/>
  <c r="QJ31" i="13"/>
  <c r="NX31" i="13"/>
  <c r="LL31" i="13"/>
  <c r="IZ31" i="13"/>
  <c r="GN31" i="13"/>
  <c r="EB31" i="13"/>
  <c r="BP31" i="13"/>
  <c r="D31" i="13"/>
  <c r="OC30" i="13"/>
  <c r="LQ30" i="13"/>
  <c r="JE30" i="13"/>
  <c r="GS30" i="13"/>
  <c r="EG30" i="13"/>
  <c r="BU30" i="13"/>
  <c r="I30" i="13"/>
  <c r="OH29" i="13"/>
  <c r="LV29" i="13"/>
  <c r="JJ29" i="13"/>
  <c r="GX29" i="13"/>
  <c r="EL29" i="13"/>
  <c r="BZ29" i="13"/>
  <c r="N29" i="13"/>
  <c r="OM28" i="13"/>
  <c r="MA28" i="13"/>
  <c r="JO28" i="13"/>
  <c r="HC28" i="13"/>
  <c r="EQ28" i="13"/>
  <c r="CE28" i="13"/>
  <c r="S28" i="13"/>
  <c r="OR27" i="13"/>
  <c r="MF27" i="13"/>
  <c r="JT27" i="13"/>
  <c r="HH27" i="13"/>
  <c r="EV27" i="13"/>
  <c r="CJ27" i="13"/>
  <c r="X27" i="13"/>
  <c r="OW26" i="13"/>
  <c r="MK26" i="13"/>
  <c r="JY26" i="13"/>
  <c r="HM26" i="13"/>
  <c r="FA26" i="13"/>
  <c r="CO26" i="13"/>
  <c r="AC26" i="13"/>
  <c r="PB25" i="13"/>
  <c r="MP25" i="13"/>
  <c r="KD25" i="13"/>
  <c r="HR25" i="13"/>
  <c r="FF25" i="13"/>
  <c r="CT25" i="13"/>
  <c r="AH25" i="13"/>
  <c r="PG24" i="13"/>
  <c r="MU24" i="13"/>
  <c r="KI24" i="13"/>
  <c r="HW24" i="13"/>
  <c r="FK24" i="13"/>
  <c r="CY24" i="13"/>
  <c r="AM24" i="13"/>
  <c r="PL23" i="13"/>
  <c r="MZ23" i="13"/>
  <c r="HW54" i="13"/>
  <c r="DC50" i="13"/>
  <c r="PN48" i="13"/>
  <c r="BW48" i="13"/>
  <c r="JL47" i="13"/>
  <c r="P47" i="13"/>
  <c r="HE46" i="13"/>
  <c r="OT45" i="13"/>
  <c r="EX45" i="13"/>
  <c r="MM44" i="13"/>
  <c r="CQ44" i="13"/>
  <c r="KF43" i="13"/>
  <c r="AJ43" i="13"/>
  <c r="HY42" i="13"/>
  <c r="NS41" i="13"/>
  <c r="LM40" i="13"/>
  <c r="FL40" i="13"/>
  <c r="AN40" i="13"/>
  <c r="NA39" i="13"/>
  <c r="IC39" i="13"/>
  <c r="DE39" i="13"/>
  <c r="PR38" i="13"/>
  <c r="KT38" i="13"/>
  <c r="HH38" i="13"/>
  <c r="EV38" i="13"/>
  <c r="CJ38" i="13"/>
  <c r="X38" i="13"/>
  <c r="OW37" i="13"/>
  <c r="MK37" i="13"/>
  <c r="JY37" i="13"/>
  <c r="HM37" i="13"/>
  <c r="FA37" i="13"/>
  <c r="CO37" i="13"/>
  <c r="AC37" i="13"/>
  <c r="PB36" i="13"/>
  <c r="MP36" i="13"/>
  <c r="KD36" i="13"/>
  <c r="HR36" i="13"/>
  <c r="FF36" i="13"/>
  <c r="CT36" i="13"/>
  <c r="AH36" i="13"/>
  <c r="PG35" i="13"/>
  <c r="MU35" i="13"/>
  <c r="KI35" i="13"/>
  <c r="HW35" i="13"/>
  <c r="FK35" i="13"/>
  <c r="CY35" i="13"/>
  <c r="AM35" i="13"/>
  <c r="PL34" i="13"/>
  <c r="MZ34" i="13"/>
  <c r="KN34" i="13"/>
  <c r="IB34" i="13"/>
  <c r="FP34" i="13"/>
  <c r="DD34" i="13"/>
  <c r="AR34" i="13"/>
  <c r="PQ33" i="13"/>
  <c r="NE33" i="13"/>
  <c r="KS33" i="13"/>
  <c r="IG33" i="13"/>
  <c r="FU33" i="13"/>
  <c r="DI33" i="13"/>
  <c r="AW33" i="13"/>
  <c r="PV32" i="13"/>
  <c r="NJ32" i="13"/>
  <c r="KX32" i="13"/>
  <c r="IL32" i="13"/>
  <c r="FZ32" i="13"/>
  <c r="DN32" i="13"/>
  <c r="BB32" i="13"/>
  <c r="QA31" i="13"/>
  <c r="NO31" i="13"/>
  <c r="LC31" i="13"/>
  <c r="IQ31" i="13"/>
  <c r="GE31" i="13"/>
  <c r="DS31" i="13"/>
  <c r="BG31" i="13"/>
  <c r="QF30" i="13"/>
  <c r="NT30" i="13"/>
  <c r="LH30" i="13"/>
  <c r="IV30" i="13"/>
  <c r="GJ30" i="13"/>
  <c r="DX30" i="13"/>
  <c r="BL30" i="13"/>
  <c r="QK29" i="13"/>
  <c r="NY29" i="13"/>
  <c r="LM29" i="13"/>
  <c r="JA29" i="13"/>
  <c r="GO29" i="13"/>
  <c r="EC29" i="13"/>
  <c r="BQ29" i="13"/>
  <c r="E29" i="13"/>
  <c r="OD28" i="13"/>
  <c r="LR28" i="13"/>
  <c r="JF28" i="13"/>
  <c r="GT28" i="13"/>
  <c r="EH28" i="13"/>
  <c r="BV28" i="13"/>
  <c r="J28" i="13"/>
  <c r="OI27" i="13"/>
  <c r="LW27" i="13"/>
  <c r="JE55" i="13"/>
  <c r="QI50" i="13"/>
  <c r="CL49" i="13"/>
  <c r="EB48" i="13"/>
  <c r="LQ47" i="13"/>
  <c r="BU47" i="13"/>
  <c r="JJ46" i="13"/>
  <c r="N46" i="13"/>
  <c r="HC45" i="13"/>
  <c r="OR44" i="13"/>
  <c r="EV44" i="13"/>
  <c r="MK43" i="13"/>
  <c r="CO43" i="13"/>
  <c r="KD42" i="13"/>
  <c r="AH42" i="13"/>
  <c r="NR40" i="13"/>
  <c r="GQ40" i="13"/>
  <c r="BS40" i="13"/>
  <c r="OF39" i="13"/>
  <c r="JH39" i="13"/>
  <c r="EJ39" i="13"/>
  <c r="L39" i="13"/>
  <c r="LY38" i="13"/>
  <c r="HW38" i="13"/>
  <c r="FK38" i="13"/>
  <c r="CY38" i="13"/>
  <c r="AM38" i="13"/>
  <c r="PL37" i="13"/>
  <c r="MZ37" i="13"/>
  <c r="KN37" i="13"/>
  <c r="IB37" i="13"/>
  <c r="FP37" i="13"/>
  <c r="DD37" i="13"/>
  <c r="AR37" i="13"/>
  <c r="PQ36" i="13"/>
  <c r="NE36" i="13"/>
  <c r="KS36" i="13"/>
  <c r="IG36" i="13"/>
  <c r="FU36" i="13"/>
  <c r="DI36" i="13"/>
  <c r="AW36" i="13"/>
  <c r="PV35" i="13"/>
  <c r="NJ35" i="13"/>
  <c r="KX35" i="13"/>
  <c r="IL35" i="13"/>
  <c r="FZ35" i="13"/>
  <c r="DN35" i="13"/>
  <c r="BB35" i="13"/>
  <c r="QA34" i="13"/>
  <c r="NO34" i="13"/>
  <c r="LC34" i="13"/>
  <c r="IQ34" i="13"/>
  <c r="GE34" i="13"/>
  <c r="DS34" i="13"/>
  <c r="BG34" i="13"/>
  <c r="QF33" i="13"/>
  <c r="NT33" i="13"/>
  <c r="LH33" i="13"/>
  <c r="IV33" i="13"/>
  <c r="GJ33" i="13"/>
  <c r="DX33" i="13"/>
  <c r="BL33" i="13"/>
  <c r="QK32" i="13"/>
  <c r="NY32" i="13"/>
  <c r="LM32" i="13"/>
  <c r="JA32" i="13"/>
  <c r="GO32" i="13"/>
  <c r="EC32" i="13"/>
  <c r="BQ32" i="13"/>
  <c r="E32" i="13"/>
  <c r="OD31" i="13"/>
  <c r="LR31" i="13"/>
  <c r="JF31" i="13"/>
  <c r="GT31" i="13"/>
  <c r="EH31" i="13"/>
  <c r="BV31" i="13"/>
  <c r="J31" i="13"/>
  <c r="OI30" i="13"/>
  <c r="LW30" i="13"/>
  <c r="JK30" i="13"/>
  <c r="GY30" i="13"/>
  <c r="EM30" i="13"/>
  <c r="CA30" i="13"/>
  <c r="O30" i="13"/>
  <c r="ON29" i="13"/>
  <c r="MB29" i="13"/>
  <c r="JP29" i="13"/>
  <c r="HD29" i="13"/>
  <c r="ER29" i="13"/>
  <c r="CF29" i="13"/>
  <c r="T29" i="13"/>
  <c r="OS28" i="13"/>
  <c r="MG28" i="13"/>
  <c r="JU28" i="13"/>
  <c r="HI28" i="13"/>
  <c r="EW28" i="13"/>
  <c r="CK28" i="13"/>
  <c r="Y28" i="13"/>
  <c r="OX27" i="13"/>
  <c r="ML27" i="13"/>
  <c r="JZ27" i="13"/>
  <c r="HN27" i="13"/>
  <c r="FB27" i="13"/>
  <c r="CP27" i="13"/>
  <c r="AD27" i="13"/>
  <c r="PC26" i="13"/>
  <c r="MQ26" i="13"/>
  <c r="KE26" i="13"/>
  <c r="HS26" i="13"/>
  <c r="FG26" i="13"/>
  <c r="CU26" i="13"/>
  <c r="AI26" i="13"/>
  <c r="PH25" i="13"/>
  <c r="MV25" i="13"/>
  <c r="KJ25" i="13"/>
  <c r="HX25" i="13"/>
  <c r="FL25" i="13"/>
  <c r="CZ25" i="13"/>
  <c r="AN25" i="13"/>
  <c r="PM24" i="13"/>
  <c r="NA24" i="13"/>
  <c r="KO24" i="13"/>
  <c r="IC24" i="13"/>
  <c r="FQ24" i="13"/>
  <c r="DE24" i="13"/>
  <c r="AS24" i="13"/>
  <c r="PR23" i="13"/>
  <c r="NF23" i="13"/>
  <c r="PG54" i="13"/>
  <c r="GE50" i="13"/>
  <c r="Y49" i="13"/>
  <c r="CU48" i="13"/>
  <c r="KJ47" i="13"/>
  <c r="AN47" i="13"/>
  <c r="IC46" i="13"/>
  <c r="PR45" i="13"/>
  <c r="FV45" i="13"/>
  <c r="NK44" i="13"/>
  <c r="DO44" i="13"/>
  <c r="LD43" i="13"/>
  <c r="BH43" i="13"/>
  <c r="IW42" i="13"/>
  <c r="A42" i="13"/>
  <c r="MK40" i="13"/>
  <c r="FZ40" i="13"/>
  <c r="BB40" i="13"/>
  <c r="NO39" i="13"/>
  <c r="IQ39" i="13"/>
  <c r="DS39" i="13"/>
  <c r="QF38" i="13"/>
  <c r="LH38" i="13"/>
  <c r="HN38" i="13"/>
  <c r="FB38" i="13"/>
  <c r="CP38" i="13"/>
  <c r="AD38" i="13"/>
  <c r="PC37" i="13"/>
  <c r="MQ37" i="13"/>
  <c r="KE37" i="13"/>
  <c r="HS37" i="13"/>
  <c r="FG37" i="13"/>
  <c r="CU37" i="13"/>
  <c r="AI37" i="13"/>
  <c r="PH36" i="13"/>
  <c r="MV36" i="13"/>
  <c r="KJ36" i="13"/>
  <c r="HX36" i="13"/>
  <c r="FL36" i="13"/>
  <c r="CZ36" i="13"/>
  <c r="AN36" i="13"/>
  <c r="PM35" i="13"/>
  <c r="NA35" i="13"/>
  <c r="KO35" i="13"/>
  <c r="IC35" i="13"/>
  <c r="FQ35" i="13"/>
  <c r="DE35" i="13"/>
  <c r="AS35" i="13"/>
  <c r="PR34" i="13"/>
  <c r="NF34" i="13"/>
  <c r="KT34" i="13"/>
  <c r="IH34" i="13"/>
  <c r="FV34" i="13"/>
  <c r="DJ34" i="13"/>
  <c r="AX34" i="13"/>
  <c r="PW33" i="13"/>
  <c r="NK33" i="13"/>
  <c r="KY33" i="13"/>
  <c r="IM33" i="13"/>
  <c r="GA33" i="13"/>
  <c r="DO33" i="13"/>
  <c r="BC33" i="13"/>
  <c r="QB32" i="13"/>
  <c r="NP32" i="13"/>
  <c r="LD32" i="13"/>
  <c r="IR32" i="13"/>
  <c r="GF32" i="13"/>
  <c r="DT32" i="13"/>
  <c r="BH32" i="13"/>
  <c r="QG31" i="13"/>
  <c r="NU31" i="13"/>
  <c r="LI31" i="13"/>
  <c r="IW31" i="13"/>
  <c r="GK31" i="13"/>
  <c r="DY31" i="13"/>
  <c r="BM31" i="13"/>
  <c r="A31" i="13"/>
  <c r="NZ30" i="13"/>
  <c r="LN30" i="13"/>
  <c r="JB30" i="13"/>
  <c r="GP30" i="13"/>
  <c r="ED30" i="13"/>
  <c r="BR30" i="13"/>
  <c r="F30" i="13"/>
  <c r="OE29" i="13"/>
  <c r="LS29" i="13"/>
  <c r="JG29" i="13"/>
  <c r="GU29" i="13"/>
  <c r="EI29" i="13"/>
  <c r="BW29" i="13"/>
  <c r="K29" i="13"/>
  <c r="OJ28" i="13"/>
  <c r="LX28" i="13"/>
  <c r="JL28" i="13"/>
  <c r="GZ28" i="13"/>
  <c r="EN28" i="13"/>
  <c r="CB28" i="13"/>
  <c r="P28" i="13"/>
  <c r="OO27" i="13"/>
  <c r="MC27" i="13"/>
  <c r="JQ27" i="13"/>
  <c r="HE27" i="13"/>
  <c r="ES27" i="13"/>
  <c r="CG27" i="13"/>
  <c r="U27" i="13"/>
  <c r="OT26" i="13"/>
  <c r="MH26" i="13"/>
  <c r="JV26" i="13"/>
  <c r="HJ26" i="13"/>
  <c r="EX26" i="13"/>
  <c r="CL26" i="13"/>
  <c r="Z26" i="13"/>
  <c r="OY25" i="13"/>
  <c r="MM25" i="13"/>
  <c r="KA25" i="13"/>
  <c r="HO25" i="13"/>
  <c r="FC25" i="13"/>
  <c r="CQ25" i="13"/>
  <c r="KV53" i="13"/>
  <c r="PR49" i="13"/>
  <c r="LW48" i="13"/>
  <c r="AB48" i="13"/>
  <c r="HQ47" i="13"/>
  <c r="PF46" i="13"/>
  <c r="FJ46" i="13"/>
  <c r="MY45" i="13"/>
  <c r="DC45" i="13"/>
  <c r="KR44" i="13"/>
  <c r="AV44" i="13"/>
  <c r="IK43" i="13"/>
  <c r="PZ42" i="13"/>
  <c r="GD42" i="13"/>
  <c r="IH41" i="13"/>
  <c r="JZ40" i="13"/>
  <c r="ES40" i="13"/>
  <c r="U40" i="13"/>
  <c r="MH39" i="13"/>
  <c r="HJ39" i="13"/>
  <c r="CL39" i="13"/>
  <c r="OY38" i="13"/>
  <c r="KA38" i="13"/>
  <c r="GW38" i="13"/>
  <c r="EK38" i="13"/>
  <c r="BY38" i="13"/>
  <c r="M38" i="13"/>
  <c r="OL37" i="13"/>
  <c r="LZ37" i="13"/>
  <c r="JN37" i="13"/>
  <c r="HB37" i="13"/>
  <c r="EP37" i="13"/>
  <c r="CD37" i="13"/>
  <c r="R37" i="13"/>
  <c r="OQ36" i="13"/>
  <c r="ME36" i="13"/>
  <c r="JS36" i="13"/>
  <c r="HG36" i="13"/>
  <c r="EU36" i="13"/>
  <c r="CI36" i="13"/>
  <c r="W36" i="13"/>
  <c r="OV35" i="13"/>
  <c r="MJ35" i="13"/>
  <c r="JX35" i="13"/>
  <c r="HL35" i="13"/>
  <c r="EZ35" i="13"/>
  <c r="CN35" i="13"/>
  <c r="AB35" i="13"/>
  <c r="PA34" i="13"/>
  <c r="MO34" i="13"/>
  <c r="KC34" i="13"/>
  <c r="HQ34" i="13"/>
  <c r="FE34" i="13"/>
  <c r="CS34" i="13"/>
  <c r="AG34" i="13"/>
  <c r="PF33" i="13"/>
  <c r="MT33" i="13"/>
  <c r="KH33" i="13"/>
  <c r="NK40" i="13"/>
  <c r="KU50" i="13"/>
  <c r="DJ48" i="13"/>
  <c r="MM47" i="13"/>
  <c r="GA47" i="13"/>
  <c r="QJ46" i="13"/>
  <c r="KF46" i="13"/>
  <c r="DT46" i="13"/>
  <c r="OC45" i="13"/>
  <c r="HY45" i="13"/>
  <c r="BM45" i="13"/>
  <c r="LV44" i="13"/>
  <c r="FR44" i="13"/>
  <c r="F44" i="13"/>
  <c r="JO43" i="13"/>
  <c r="DK43" i="13"/>
  <c r="OJ42" i="13"/>
  <c r="HH42" i="13"/>
  <c r="BD42" i="13"/>
  <c r="EJ41" i="13"/>
  <c r="NH40" i="13"/>
  <c r="IJ40" i="13"/>
  <c r="DL40" i="13"/>
  <c r="PY39" i="13"/>
  <c r="LA39" i="13"/>
  <c r="GC39" i="13"/>
  <c r="BE39" i="13"/>
  <c r="NR38" i="13"/>
  <c r="IT38" i="13"/>
  <c r="OB49" i="13"/>
  <c r="L48" i="13"/>
  <c r="PV46" i="13"/>
  <c r="DN46" i="13"/>
  <c r="HK45" i="13"/>
  <c r="LH44" i="13"/>
  <c r="QK43" i="13"/>
  <c r="CW43" i="13"/>
  <c r="GT42" i="13"/>
  <c r="CT41" i="13"/>
  <c r="GW40" i="13"/>
  <c r="AC40" i="13"/>
  <c r="LJ39" i="13"/>
  <c r="EP39" i="13"/>
  <c r="PG38" i="13"/>
  <c r="JC38" i="13"/>
  <c r="FM38" i="13"/>
  <c r="CC38" i="13"/>
  <c r="A38" i="13"/>
  <c r="NB37" i="13"/>
  <c r="JR37" i="13"/>
  <c r="GP37" i="13"/>
  <c r="DF37" i="13"/>
  <c r="V37" i="13"/>
  <c r="OE36" i="13"/>
  <c r="KU36" i="13"/>
  <c r="HK36" i="13"/>
  <c r="EI36" i="13"/>
  <c r="AY36" i="13"/>
  <c r="OZ35" i="13"/>
  <c r="LX35" i="13"/>
  <c r="IN35" i="13"/>
  <c r="FD35" i="13"/>
  <c r="CB35" i="13"/>
  <c r="QC34" i="13"/>
  <c r="NA34" i="13"/>
  <c r="KO34" i="13"/>
  <c r="IC34" i="13"/>
  <c r="FQ34" i="13"/>
  <c r="DE34" i="13"/>
  <c r="AS34" i="13"/>
  <c r="PR33" i="13"/>
  <c r="NF33" i="13"/>
  <c r="KT33" i="13"/>
  <c r="IH33" i="13"/>
  <c r="FV33" i="13"/>
  <c r="DJ33" i="13"/>
  <c r="AX33" i="13"/>
  <c r="PW32" i="13"/>
  <c r="NK32" i="13"/>
  <c r="KY32" i="13"/>
  <c r="IM32" i="13"/>
  <c r="GA32" i="13"/>
  <c r="DO32" i="13"/>
  <c r="BC32" i="13"/>
  <c r="QB31" i="13"/>
  <c r="NP31" i="13"/>
  <c r="LD31" i="13"/>
  <c r="IR31" i="13"/>
  <c r="GF31" i="13"/>
  <c r="DT31" i="13"/>
  <c r="BH31" i="13"/>
  <c r="QG30" i="13"/>
  <c r="NU30" i="13"/>
  <c r="LI30" i="13"/>
  <c r="IW30" i="13"/>
  <c r="GK30" i="13"/>
  <c r="DY30" i="13"/>
  <c r="BM30" i="13"/>
  <c r="A30" i="13"/>
  <c r="NZ29" i="13"/>
  <c r="LN29" i="13"/>
  <c r="JB29" i="13"/>
  <c r="GP29" i="13"/>
  <c r="ED29" i="13"/>
  <c r="BR29" i="13"/>
  <c r="F29" i="13"/>
  <c r="OE28" i="13"/>
  <c r="LS28" i="13"/>
  <c r="JG28" i="13"/>
  <c r="GU28" i="13"/>
  <c r="EI28" i="13"/>
  <c r="BW28" i="13"/>
  <c r="K28" i="13"/>
  <c r="OJ27" i="13"/>
  <c r="LX27" i="13"/>
  <c r="JL27" i="13"/>
  <c r="GZ27" i="13"/>
  <c r="EN27" i="13"/>
  <c r="CB27" i="13"/>
  <c r="P27" i="13"/>
  <c r="OO26" i="13"/>
  <c r="MC26" i="13"/>
  <c r="JQ26" i="13"/>
  <c r="HE26" i="13"/>
  <c r="ES26" i="13"/>
  <c r="CG26" i="13"/>
  <c r="U26" i="13"/>
  <c r="OT25" i="13"/>
  <c r="MH25" i="13"/>
  <c r="JV25" i="13"/>
  <c r="HJ25" i="13"/>
  <c r="EX25" i="13"/>
  <c r="CL25" i="13"/>
  <c r="Z25" i="13"/>
  <c r="OY24" i="13"/>
  <c r="MM24" i="13"/>
  <c r="KA24" i="13"/>
  <c r="HO24" i="13"/>
  <c r="FC24" i="13"/>
  <c r="CQ24" i="13"/>
  <c r="AE24" i="13"/>
  <c r="PD23" i="13"/>
  <c r="MR23" i="13"/>
  <c r="PL53" i="13"/>
  <c r="U50" i="13"/>
  <c r="NB48" i="13"/>
  <c r="AQ48" i="13"/>
  <c r="IF47" i="13"/>
  <c r="PU46" i="13"/>
  <c r="FY46" i="13"/>
  <c r="NN45" i="13"/>
  <c r="DR45" i="13"/>
  <c r="LG44" i="13"/>
  <c r="BK44" i="13"/>
  <c r="IZ43" i="13"/>
  <c r="D43" i="13"/>
  <c r="GS42" i="13"/>
  <c r="KA41" i="13"/>
  <c r="KH40" i="13"/>
  <c r="EV40" i="13"/>
  <c r="X40" i="13"/>
  <c r="MK39" i="13"/>
  <c r="HM39" i="13"/>
  <c r="CO39" i="13"/>
  <c r="PB38" i="13"/>
  <c r="KD38" i="13"/>
  <c r="GZ38" i="13"/>
  <c r="EN38" i="13"/>
  <c r="CB38" i="13"/>
  <c r="P38" i="13"/>
  <c r="OO37" i="13"/>
  <c r="MC37" i="13"/>
  <c r="JQ37" i="13"/>
  <c r="HE37" i="13"/>
  <c r="ES37" i="13"/>
  <c r="CG37" i="13"/>
  <c r="U37" i="13"/>
  <c r="OT36" i="13"/>
  <c r="MH36" i="13"/>
  <c r="JV36" i="13"/>
  <c r="HJ36" i="13"/>
  <c r="EX36" i="13"/>
  <c r="CL36" i="13"/>
  <c r="Z36" i="13"/>
  <c r="OY35" i="13"/>
  <c r="MM35" i="13"/>
  <c r="KA35" i="13"/>
  <c r="HO35" i="13"/>
  <c r="FC35" i="13"/>
  <c r="CQ35" i="13"/>
  <c r="AE35" i="13"/>
  <c r="PD34" i="13"/>
  <c r="MR34" i="13"/>
  <c r="KF34" i="13"/>
  <c r="HT34" i="13"/>
  <c r="FH34" i="13"/>
  <c r="CV34" i="13"/>
  <c r="AJ34" i="13"/>
  <c r="PI33" i="13"/>
  <c r="MW33" i="13"/>
  <c r="KK33" i="13"/>
  <c r="HY33" i="13"/>
  <c r="FM33" i="13"/>
  <c r="DA33" i="13"/>
  <c r="AO33" i="13"/>
  <c r="PN32" i="13"/>
  <c r="NB32" i="13"/>
  <c r="KP32" i="13"/>
  <c r="ID32" i="13"/>
  <c r="FR32" i="13"/>
  <c r="DF32" i="13"/>
  <c r="AT32" i="13"/>
  <c r="PS31" i="13"/>
  <c r="NG31" i="13"/>
  <c r="KU31" i="13"/>
  <c r="II31" i="13"/>
  <c r="FW31" i="13"/>
  <c r="DK31" i="13"/>
  <c r="AY31" i="13"/>
  <c r="PX30" i="13"/>
  <c r="NL30" i="13"/>
  <c r="KZ30" i="13"/>
  <c r="IN30" i="13"/>
  <c r="GB30" i="13"/>
  <c r="DP30" i="13"/>
  <c r="BD30" i="13"/>
  <c r="QC29" i="13"/>
  <c r="NQ29" i="13"/>
  <c r="LE29" i="13"/>
  <c r="IS29" i="13"/>
  <c r="GG29" i="13"/>
  <c r="DU29" i="13"/>
  <c r="BI29" i="13"/>
  <c r="QH28" i="13"/>
  <c r="NV28" i="13"/>
  <c r="LJ28" i="13"/>
  <c r="IX28" i="13"/>
  <c r="GL28" i="13"/>
  <c r="DZ28" i="13"/>
  <c r="BN28" i="13"/>
  <c r="B28" i="13"/>
  <c r="OA27" i="13"/>
  <c r="LO27" i="13"/>
  <c r="PO54" i="13"/>
  <c r="GM50" i="13"/>
  <c r="Z49" i="13"/>
  <c r="CV48" i="13"/>
  <c r="KK47" i="13"/>
  <c r="AO47" i="13"/>
  <c r="ID46" i="13"/>
  <c r="PS45" i="13"/>
  <c r="FW45" i="13"/>
  <c r="NL44" i="13"/>
  <c r="DP44" i="13"/>
  <c r="LE43" i="13"/>
  <c r="BI43" i="13"/>
  <c r="IX42" i="13"/>
  <c r="B42" i="13"/>
  <c r="ML40" i="13"/>
  <c r="GA40" i="13"/>
  <c r="BC40" i="13"/>
  <c r="NP39" i="13"/>
  <c r="IR39" i="13"/>
  <c r="DT39" i="13"/>
  <c r="QG38" i="13"/>
  <c r="LI38" i="13"/>
  <c r="HO38" i="13"/>
  <c r="FC38" i="13"/>
  <c r="CQ38" i="13"/>
  <c r="AE38" i="13"/>
  <c r="PD37" i="13"/>
  <c r="MR37" i="13"/>
  <c r="KF37" i="13"/>
  <c r="HT37" i="13"/>
  <c r="FH37" i="13"/>
  <c r="CV37" i="13"/>
  <c r="AJ37" i="13"/>
  <c r="PI36" i="13"/>
  <c r="MW36" i="13"/>
  <c r="KK36" i="13"/>
  <c r="HY36" i="13"/>
  <c r="FM36" i="13"/>
  <c r="DA36" i="13"/>
  <c r="AO36" i="13"/>
  <c r="PN35" i="13"/>
  <c r="NB35" i="13"/>
  <c r="KP35" i="13"/>
  <c r="ID35" i="13"/>
  <c r="FR35" i="13"/>
  <c r="DF35" i="13"/>
  <c r="AT35" i="13"/>
  <c r="PS34" i="13"/>
  <c r="NG34" i="13"/>
  <c r="KU34" i="13"/>
  <c r="II34" i="13"/>
  <c r="FW34" i="13"/>
  <c r="DK34" i="13"/>
  <c r="AY34" i="13"/>
  <c r="PX33" i="13"/>
  <c r="NL33" i="13"/>
  <c r="KZ33" i="13"/>
  <c r="IN33" i="13"/>
  <c r="GB33" i="13"/>
  <c r="DP33" i="13"/>
  <c r="BD33" i="13"/>
  <c r="QC32" i="13"/>
  <c r="NQ32" i="13"/>
  <c r="LE32" i="13"/>
  <c r="IS32" i="13"/>
  <c r="GG32" i="13"/>
  <c r="DU32" i="13"/>
  <c r="BI32" i="13"/>
  <c r="QH31" i="13"/>
  <c r="NV31" i="13"/>
  <c r="LJ31" i="13"/>
  <c r="IX31" i="13"/>
  <c r="GL31" i="13"/>
  <c r="DZ31" i="13"/>
  <c r="BN31" i="13"/>
  <c r="B31" i="13"/>
  <c r="OA30" i="13"/>
  <c r="LO30" i="13"/>
  <c r="JC30" i="13"/>
  <c r="GQ30" i="13"/>
  <c r="EE30" i="13"/>
  <c r="BS30" i="13"/>
  <c r="G30" i="13"/>
  <c r="OF29" i="13"/>
  <c r="LT29" i="13"/>
  <c r="JH29" i="13"/>
  <c r="GV29" i="13"/>
  <c r="EJ29" i="13"/>
  <c r="BX29" i="13"/>
  <c r="L29" i="13"/>
  <c r="OK28" i="13"/>
  <c r="LY28" i="13"/>
  <c r="JM28" i="13"/>
  <c r="HA28" i="13"/>
  <c r="EO28" i="13"/>
  <c r="CC28" i="13"/>
  <c r="Q28" i="13"/>
  <c r="OP27" i="13"/>
  <c r="MD27" i="13"/>
  <c r="JR27" i="13"/>
  <c r="HF27" i="13"/>
  <c r="ET27" i="13"/>
  <c r="CH27" i="13"/>
  <c r="V27" i="13"/>
  <c r="OU26" i="13"/>
  <c r="MI26" i="13"/>
  <c r="JW26" i="13"/>
  <c r="HK26" i="13"/>
  <c r="EY26" i="13"/>
  <c r="CM26" i="13"/>
  <c r="AA26" i="13"/>
  <c r="OZ25" i="13"/>
  <c r="MN25" i="13"/>
  <c r="KB25" i="13"/>
  <c r="HP25" i="13"/>
  <c r="FD25" i="13"/>
  <c r="CR25" i="13"/>
  <c r="AF25" i="13"/>
  <c r="PE24" i="13"/>
  <c r="MS24" i="13"/>
  <c r="KG24" i="13"/>
  <c r="HU24" i="13"/>
  <c r="FI24" i="13"/>
  <c r="CW24" i="13"/>
  <c r="AK24" i="13"/>
  <c r="PJ23" i="13"/>
  <c r="MX23" i="13"/>
  <c r="FK54" i="13"/>
  <c r="CG50" i="13"/>
  <c r="OX48" i="13"/>
  <c r="BO48" i="13"/>
  <c r="JD47" i="13"/>
  <c r="H47" i="13"/>
  <c r="GW46" i="13"/>
  <c r="OL45" i="13"/>
  <c r="EP45" i="13"/>
  <c r="ME44" i="13"/>
  <c r="CI44" i="13"/>
  <c r="JX43" i="13"/>
  <c r="AB43" i="13"/>
  <c r="HQ42" i="13"/>
  <c r="MU41" i="13"/>
  <c r="LE40" i="13"/>
  <c r="FJ40" i="13"/>
  <c r="AL40" i="13"/>
  <c r="MY39" i="13"/>
  <c r="IA39" i="13"/>
  <c r="DC39" i="13"/>
  <c r="PP38" i="13"/>
  <c r="KR38" i="13"/>
  <c r="HF38" i="13"/>
  <c r="ET38" i="13"/>
  <c r="CH38" i="13"/>
  <c r="V38" i="13"/>
  <c r="OU37" i="13"/>
  <c r="MI37" i="13"/>
  <c r="JW37" i="13"/>
  <c r="HK37" i="13"/>
  <c r="EY37" i="13"/>
  <c r="CM37" i="13"/>
  <c r="AA37" i="13"/>
  <c r="OZ36" i="13"/>
  <c r="MN36" i="13"/>
  <c r="KB36" i="13"/>
  <c r="HP36" i="13"/>
  <c r="FD36" i="13"/>
  <c r="CR36" i="13"/>
  <c r="AF36" i="13"/>
  <c r="PE35" i="13"/>
  <c r="MS35" i="13"/>
  <c r="KG35" i="13"/>
  <c r="HU35" i="13"/>
  <c r="FI35" i="13"/>
  <c r="CW35" i="13"/>
  <c r="AK35" i="13"/>
  <c r="PJ34" i="13"/>
  <c r="MX34" i="13"/>
  <c r="KL34" i="13"/>
  <c r="HZ34" i="13"/>
  <c r="FN34" i="13"/>
  <c r="DB34" i="13"/>
  <c r="AP34" i="13"/>
  <c r="PO33" i="13"/>
  <c r="NC33" i="13"/>
  <c r="KQ33" i="13"/>
  <c r="IE33" i="13"/>
  <c r="FS33" i="13"/>
  <c r="DG33" i="13"/>
  <c r="AU33" i="13"/>
  <c r="PT32" i="13"/>
  <c r="NH32" i="13"/>
  <c r="KV32" i="13"/>
  <c r="IJ32" i="13"/>
  <c r="FX32" i="13"/>
  <c r="DL32" i="13"/>
  <c r="AZ32" i="13"/>
  <c r="PY31" i="13"/>
  <c r="NM31" i="13"/>
  <c r="LA31" i="13"/>
  <c r="IO31" i="13"/>
  <c r="GC31" i="13"/>
  <c r="DQ31" i="13"/>
  <c r="BE31" i="13"/>
  <c r="QD30" i="13"/>
  <c r="NR30" i="13"/>
  <c r="LF30" i="13"/>
  <c r="IT30" i="13"/>
  <c r="GH30" i="13"/>
  <c r="DV30" i="13"/>
  <c r="BJ30" i="13"/>
  <c r="QI29" i="13"/>
  <c r="NW29" i="13"/>
  <c r="LK29" i="13"/>
  <c r="IY29" i="13"/>
  <c r="GM29" i="13"/>
  <c r="EA29" i="13"/>
  <c r="BO29" i="13"/>
  <c r="C29" i="13"/>
  <c r="OB28" i="13"/>
  <c r="LP28" i="13"/>
  <c r="JD28" i="13"/>
  <c r="GR28" i="13"/>
  <c r="EF28" i="13"/>
  <c r="BT28" i="13"/>
  <c r="H28" i="13"/>
  <c r="OG27" i="13"/>
  <c r="LU27" i="13"/>
  <c r="JI27" i="13"/>
  <c r="GW27" i="13"/>
  <c r="EK27" i="13"/>
  <c r="BY27" i="13"/>
  <c r="M27" i="13"/>
  <c r="OL26" i="13"/>
  <c r="LZ26" i="13"/>
  <c r="JN26" i="13"/>
  <c r="HB26" i="13"/>
  <c r="EP26" i="13"/>
  <c r="CD26" i="13"/>
  <c r="R26" i="13"/>
  <c r="OQ25" i="13"/>
  <c r="ME25" i="13"/>
  <c r="JS25" i="13"/>
  <c r="HG25" i="13"/>
  <c r="EU25" i="13"/>
  <c r="CI25" i="13"/>
  <c r="AZ53" i="13"/>
  <c r="MI49" i="13"/>
  <c r="JK48" i="13"/>
  <c r="QG47" i="13"/>
  <c r="GK47" i="13"/>
  <c r="NZ46" i="13"/>
  <c r="ED46" i="13"/>
  <c r="LS45" i="13"/>
  <c r="BW45" i="13"/>
  <c r="JL44" i="13"/>
  <c r="P44" i="13"/>
  <c r="HE43" i="13"/>
  <c r="OT42" i="13"/>
  <c r="EX42" i="13"/>
  <c r="EP41" i="13"/>
  <c r="JD40" i="13"/>
  <c r="EC40" i="13"/>
  <c r="E40" i="13"/>
  <c r="LR39" i="13"/>
  <c r="GT39" i="13"/>
  <c r="BV39" i="13"/>
  <c r="OI38" i="13"/>
  <c r="KY40" i="13"/>
  <c r="AL50" i="13"/>
  <c r="AX48" i="13"/>
  <c r="LG47" i="13"/>
  <c r="FC47" i="13"/>
  <c r="QB46" i="13"/>
  <c r="IZ46" i="13"/>
  <c r="CV46" i="13"/>
  <c r="NU45" i="13"/>
  <c r="GS45" i="13"/>
  <c r="AO45" i="13"/>
  <c r="LN44" i="13"/>
  <c r="EL44" i="13"/>
  <c r="PS43" i="13"/>
  <c r="JG43" i="13"/>
  <c r="CE43" i="13"/>
  <c r="NL42" i="13"/>
  <c r="GZ42" i="13"/>
  <c r="X42" i="13"/>
  <c r="DL41" i="13"/>
  <c r="MZ40" i="13"/>
  <c r="IB40" i="13"/>
  <c r="DD40" i="13"/>
  <c r="PQ39" i="13"/>
  <c r="KS39" i="13"/>
  <c r="FU39" i="13"/>
  <c r="AW39" i="13"/>
  <c r="NJ38" i="13"/>
  <c r="AR64" i="13"/>
  <c r="KT49" i="13"/>
  <c r="PQ47" i="13"/>
  <c r="OP46" i="13"/>
  <c r="BB46" i="13"/>
  <c r="EY45" i="13"/>
  <c r="KB44" i="13"/>
  <c r="NY43" i="13"/>
  <c r="AK43" i="13"/>
  <c r="FN42" i="13"/>
  <c r="PF40" i="13"/>
  <c r="FQ40" i="13"/>
  <c r="M40" i="13"/>
  <c r="KD39" i="13"/>
  <c r="DJ39" i="13"/>
  <c r="OQ38" i="13"/>
  <c r="IG38" i="13"/>
  <c r="EW38" i="13"/>
  <c r="BU38" i="13"/>
  <c r="PV37" i="13"/>
  <c r="ML37" i="13"/>
  <c r="JJ37" i="13"/>
  <c r="FZ37" i="13"/>
  <c r="CP37" i="13"/>
  <c r="N37" i="13"/>
  <c r="NO36" i="13"/>
  <c r="KE36" i="13"/>
  <c r="HC36" i="13"/>
  <c r="DS36" i="13"/>
  <c r="AI36" i="13"/>
  <c r="OR35" i="13"/>
  <c r="LH35" i="13"/>
  <c r="HX35" i="13"/>
  <c r="EV35" i="13"/>
  <c r="BL35" i="13"/>
  <c r="PM34" i="13"/>
  <c r="MS34" i="13"/>
  <c r="KG34" i="13"/>
  <c r="HU34" i="13"/>
  <c r="FI34" i="13"/>
  <c r="CW34" i="13"/>
  <c r="AK34" i="13"/>
  <c r="PJ33" i="13"/>
  <c r="MX33" i="13"/>
  <c r="KL33" i="13"/>
  <c r="HZ33" i="13"/>
  <c r="FN33" i="13"/>
  <c r="DB33" i="13"/>
  <c r="AP33" i="13"/>
  <c r="PO32" i="13"/>
  <c r="NC32" i="13"/>
  <c r="KQ32" i="13"/>
  <c r="IE32" i="13"/>
  <c r="FS32" i="13"/>
  <c r="DG32" i="13"/>
  <c r="AU32" i="13"/>
  <c r="PT31" i="13"/>
  <c r="NH31" i="13"/>
  <c r="KV31" i="13"/>
  <c r="IJ31" i="13"/>
  <c r="FX31" i="13"/>
  <c r="DL31" i="13"/>
  <c r="AZ31" i="13"/>
  <c r="PY30" i="13"/>
  <c r="NM30" i="13"/>
  <c r="LA30" i="13"/>
  <c r="IO30" i="13"/>
  <c r="GC30" i="13"/>
  <c r="DQ30" i="13"/>
  <c r="BE30" i="13"/>
  <c r="QD29" i="13"/>
  <c r="NR29" i="13"/>
  <c r="LF29" i="13"/>
  <c r="IT29" i="13"/>
  <c r="GH29" i="13"/>
  <c r="DV29" i="13"/>
  <c r="BJ29" i="13"/>
  <c r="QI28" i="13"/>
  <c r="NW28" i="13"/>
  <c r="LK28" i="13"/>
  <c r="IY28" i="13"/>
  <c r="GM28" i="13"/>
  <c r="EA28" i="13"/>
  <c r="BO28" i="13"/>
  <c r="C28" i="13"/>
  <c r="OB27" i="13"/>
  <c r="LP27" i="13"/>
  <c r="JD27" i="13"/>
  <c r="GR27" i="13"/>
  <c r="EF27" i="13"/>
  <c r="BT27" i="13"/>
  <c r="H27" i="13"/>
  <c r="OG26" i="13"/>
  <c r="LU26" i="13"/>
  <c r="JI26" i="13"/>
  <c r="GW26" i="13"/>
  <c r="EK26" i="13"/>
  <c r="BY26" i="13"/>
  <c r="M26" i="13"/>
  <c r="OL25" i="13"/>
  <c r="LZ25" i="13"/>
  <c r="JN25" i="13"/>
  <c r="HB25" i="13"/>
  <c r="EP25" i="13"/>
  <c r="CD25" i="13"/>
  <c r="R25" i="13"/>
  <c r="OQ24" i="13"/>
  <c r="ME24" i="13"/>
  <c r="JS24" i="13"/>
  <c r="HG24" i="13"/>
  <c r="EU24" i="13"/>
  <c r="CI24" i="13"/>
  <c r="W24" i="13"/>
  <c r="OV23" i="13"/>
  <c r="MJ23" i="13"/>
  <c r="FP53" i="13"/>
  <c r="NW49" i="13"/>
  <c r="KP48" i="13"/>
  <c r="K48" i="13"/>
  <c r="GZ47" i="13"/>
  <c r="OO46" i="13"/>
  <c r="ES46" i="13"/>
  <c r="MH45" i="13"/>
  <c r="CL45" i="13"/>
  <c r="KA44" i="13"/>
  <c r="AE44" i="13"/>
  <c r="HT43" i="13"/>
  <c r="PI42" i="13"/>
  <c r="FM42" i="13"/>
  <c r="GI41" i="13"/>
  <c r="JL40" i="13"/>
  <c r="EF40" i="13"/>
  <c r="H40" i="13"/>
  <c r="LU39" i="13"/>
  <c r="GW39" i="13"/>
  <c r="BY39" i="13"/>
  <c r="OL38" i="13"/>
  <c r="JN38" i="13"/>
  <c r="GR38" i="13"/>
  <c r="EF38" i="13"/>
  <c r="BT38" i="13"/>
  <c r="H38" i="13"/>
  <c r="OG37" i="13"/>
  <c r="LU37" i="13"/>
  <c r="JI37" i="13"/>
  <c r="GW37" i="13"/>
  <c r="EK37" i="13"/>
  <c r="BY37" i="13"/>
  <c r="M37" i="13"/>
  <c r="OL36" i="13"/>
  <c r="LZ36" i="13"/>
  <c r="JN36" i="13"/>
  <c r="HB36" i="13"/>
  <c r="EP36" i="13"/>
  <c r="CD36" i="13"/>
  <c r="R36" i="13"/>
  <c r="OQ35" i="13"/>
  <c r="ME35" i="13"/>
  <c r="JS35" i="13"/>
  <c r="HG35" i="13"/>
  <c r="EU35" i="13"/>
  <c r="CI35" i="13"/>
  <c r="W35" i="13"/>
  <c r="OV34" i="13"/>
  <c r="MJ34" i="13"/>
  <c r="JX34" i="13"/>
  <c r="HL34" i="13"/>
  <c r="EZ34" i="13"/>
  <c r="CN34" i="13"/>
  <c r="AB34" i="13"/>
  <c r="PA33" i="13"/>
  <c r="MO33" i="13"/>
  <c r="KC33" i="13"/>
  <c r="HQ33" i="13"/>
  <c r="FE33" i="13"/>
  <c r="CS33" i="13"/>
  <c r="AG33" i="13"/>
  <c r="PF32" i="13"/>
  <c r="MT32" i="13"/>
  <c r="KH32" i="13"/>
  <c r="HV32" i="13"/>
  <c r="FJ32" i="13"/>
  <c r="CX32" i="13"/>
  <c r="AL32" i="13"/>
  <c r="PK31" i="13"/>
  <c r="MY31" i="13"/>
  <c r="KM31" i="13"/>
  <c r="IA31" i="13"/>
  <c r="FO31" i="13"/>
  <c r="DC31" i="13"/>
  <c r="AQ31" i="13"/>
  <c r="PP30" i="13"/>
  <c r="ND30" i="13"/>
  <c r="KR30" i="13"/>
  <c r="IF30" i="13"/>
  <c r="FT30" i="13"/>
  <c r="DH30" i="13"/>
  <c r="AV30" i="13"/>
  <c r="PU29" i="13"/>
  <c r="NI29" i="13"/>
  <c r="KW29" i="13"/>
  <c r="IK29" i="13"/>
  <c r="FY29" i="13"/>
  <c r="DM29" i="13"/>
  <c r="BA29" i="13"/>
  <c r="PZ28" i="13"/>
  <c r="NN28" i="13"/>
  <c r="LB28" i="13"/>
  <c r="IP28" i="13"/>
  <c r="GD28" i="13"/>
  <c r="DR28" i="13"/>
  <c r="BF28" i="13"/>
  <c r="QE27" i="13"/>
  <c r="NS27" i="13"/>
  <c r="LG27" i="13"/>
  <c r="FS54" i="13"/>
  <c r="CH50" i="13"/>
  <c r="OY48" i="13"/>
  <c r="BP48" i="13"/>
  <c r="JE47" i="13"/>
  <c r="I47" i="13"/>
  <c r="GX46" i="13"/>
  <c r="OM45" i="13"/>
  <c r="EQ45" i="13"/>
  <c r="MF44" i="13"/>
  <c r="CJ44" i="13"/>
  <c r="JY43" i="13"/>
  <c r="AC43" i="13"/>
  <c r="HR42" i="13"/>
  <c r="MX41" i="13"/>
  <c r="LF40" i="13"/>
  <c r="FK40" i="13"/>
  <c r="AM40" i="13"/>
  <c r="MZ39" i="13"/>
  <c r="IB39" i="13"/>
  <c r="DD39" i="13"/>
  <c r="PQ38" i="13"/>
  <c r="KS38" i="13"/>
  <c r="HG38" i="13"/>
  <c r="EU38" i="13"/>
  <c r="CI38" i="13"/>
  <c r="W38" i="13"/>
  <c r="OV37" i="13"/>
  <c r="MJ37" i="13"/>
  <c r="JX37" i="13"/>
  <c r="HL37" i="13"/>
  <c r="EZ37" i="13"/>
  <c r="CN37" i="13"/>
  <c r="AB37" i="13"/>
  <c r="PA36" i="13"/>
  <c r="MO36" i="13"/>
  <c r="KC36" i="13"/>
  <c r="HQ36" i="13"/>
  <c r="FE36" i="13"/>
  <c r="CS36" i="13"/>
  <c r="AG36" i="13"/>
  <c r="PF35" i="13"/>
  <c r="MT35" i="13"/>
  <c r="KH35" i="13"/>
  <c r="HV35" i="13"/>
  <c r="FJ35" i="13"/>
  <c r="CX35" i="13"/>
  <c r="AL35" i="13"/>
  <c r="PK34" i="13"/>
  <c r="MY34" i="13"/>
  <c r="KM34" i="13"/>
  <c r="IA34" i="13"/>
  <c r="FO34" i="13"/>
  <c r="DC34" i="13"/>
  <c r="AQ34" i="13"/>
  <c r="PP33" i="13"/>
  <c r="ND33" i="13"/>
  <c r="KR33" i="13"/>
  <c r="IF33" i="13"/>
  <c r="FT33" i="13"/>
  <c r="DH33" i="13"/>
  <c r="AV33" i="13"/>
  <c r="PU32" i="13"/>
  <c r="NI32" i="13"/>
  <c r="KW32" i="13"/>
  <c r="IK32" i="13"/>
  <c r="FY32" i="13"/>
  <c r="DM32" i="13"/>
  <c r="BA32" i="13"/>
  <c r="PZ31" i="13"/>
  <c r="NN31" i="13"/>
  <c r="LB31" i="13"/>
  <c r="IP31" i="13"/>
  <c r="GD31" i="13"/>
  <c r="DR31" i="13"/>
  <c r="BF31" i="13"/>
  <c r="QE30" i="13"/>
  <c r="NS30" i="13"/>
  <c r="LG30" i="13"/>
  <c r="IU30" i="13"/>
  <c r="GI30" i="13"/>
  <c r="DW30" i="13"/>
  <c r="BK30" i="13"/>
  <c r="QJ29" i="13"/>
  <c r="NX29" i="13"/>
  <c r="LL29" i="13"/>
  <c r="IZ29" i="13"/>
  <c r="GN29" i="13"/>
  <c r="EB29" i="13"/>
  <c r="BP29" i="13"/>
  <c r="D29" i="13"/>
  <c r="OC28" i="13"/>
  <c r="LQ28" i="13"/>
  <c r="JE28" i="13"/>
  <c r="GS28" i="13"/>
  <c r="EG28" i="13"/>
  <c r="BU28" i="13"/>
  <c r="I28" i="13"/>
  <c r="OH27" i="13"/>
  <c r="LV27" i="13"/>
  <c r="JJ27" i="13"/>
  <c r="GX27" i="13"/>
  <c r="EL27" i="13"/>
  <c r="BZ27" i="13"/>
  <c r="N27" i="13"/>
  <c r="OM26" i="13"/>
  <c r="MA26" i="13"/>
  <c r="JO26" i="13"/>
  <c r="HC26" i="13"/>
  <c r="EQ26" i="13"/>
  <c r="CE26" i="13"/>
  <c r="S26" i="13"/>
  <c r="OR25" i="13"/>
  <c r="MF25" i="13"/>
  <c r="JT25" i="13"/>
  <c r="HH25" i="13"/>
  <c r="EV25" i="13"/>
  <c r="CJ25" i="13"/>
  <c r="X25" i="13"/>
  <c r="OW24" i="13"/>
  <c r="MK24" i="13"/>
  <c r="JY24" i="13"/>
  <c r="HM24" i="13"/>
  <c r="FA24" i="13"/>
  <c r="CO24" i="13"/>
  <c r="AC24" i="13"/>
  <c r="PB23" i="13"/>
  <c r="MP23" i="13"/>
  <c r="MZ53" i="13"/>
  <c r="QI49" i="13"/>
  <c r="ML48" i="13"/>
  <c r="AI48" i="13"/>
  <c r="HX47" i="13"/>
  <c r="PM46" i="13"/>
  <c r="FQ46" i="13"/>
  <c r="NF45" i="13"/>
  <c r="DJ45" i="13"/>
  <c r="KY44" i="13"/>
  <c r="BC44" i="13"/>
  <c r="IR43" i="13"/>
  <c r="QG42" i="13"/>
  <c r="GK42" i="13"/>
  <c r="JC41" i="13"/>
  <c r="KB40" i="13"/>
  <c r="ET40" i="13"/>
  <c r="V40" i="13"/>
  <c r="MI39" i="13"/>
  <c r="HK39" i="13"/>
  <c r="CM39" i="13"/>
  <c r="OZ38" i="13"/>
  <c r="KB38" i="13"/>
  <c r="GX38" i="13"/>
  <c r="EL38" i="13"/>
  <c r="BZ38" i="13"/>
  <c r="N38" i="13"/>
  <c r="OM37" i="13"/>
  <c r="MA37" i="13"/>
  <c r="JO37" i="13"/>
  <c r="HC37" i="13"/>
  <c r="EQ37" i="13"/>
  <c r="CE37" i="13"/>
  <c r="S37" i="13"/>
  <c r="OR36" i="13"/>
  <c r="MF36" i="13"/>
  <c r="JT36" i="13"/>
  <c r="HH36" i="13"/>
  <c r="EV36" i="13"/>
  <c r="CJ36" i="13"/>
  <c r="X36" i="13"/>
  <c r="OW35" i="13"/>
  <c r="MK35" i="13"/>
  <c r="JY35" i="13"/>
  <c r="HM35" i="13"/>
  <c r="FA35" i="13"/>
  <c r="CO35" i="13"/>
  <c r="AC35" i="13"/>
  <c r="PB34" i="13"/>
  <c r="MP34" i="13"/>
  <c r="KD34" i="13"/>
  <c r="HR34" i="13"/>
  <c r="FF34" i="13"/>
  <c r="CT34" i="13"/>
  <c r="AH34" i="13"/>
  <c r="PG33" i="13"/>
  <c r="MU33" i="13"/>
  <c r="KI33" i="13"/>
  <c r="HW33" i="13"/>
  <c r="FK33" i="13"/>
  <c r="CY33" i="13"/>
  <c r="AM33" i="13"/>
  <c r="PL32" i="13"/>
  <c r="MZ32" i="13"/>
  <c r="KN32" i="13"/>
  <c r="IB32" i="13"/>
  <c r="FP32" i="13"/>
  <c r="DD32" i="13"/>
  <c r="AR32" i="13"/>
  <c r="PQ31" i="13"/>
  <c r="NE31" i="13"/>
  <c r="KS31" i="13"/>
  <c r="IG31" i="13"/>
  <c r="FU31" i="13"/>
  <c r="DI31" i="13"/>
  <c r="AW31" i="13"/>
  <c r="PV30" i="13"/>
  <c r="NJ30" i="13"/>
  <c r="KX30" i="13"/>
  <c r="IL30" i="13"/>
  <c r="FZ30" i="13"/>
  <c r="DN30" i="13"/>
  <c r="BB30" i="13"/>
  <c r="QA29" i="13"/>
  <c r="NO29" i="13"/>
  <c r="LC29" i="13"/>
  <c r="IQ29" i="13"/>
  <c r="GE29" i="13"/>
  <c r="DS29" i="13"/>
  <c r="BG29" i="13"/>
  <c r="QF28" i="13"/>
  <c r="NT28" i="13"/>
  <c r="LH28" i="13"/>
  <c r="IV28" i="13"/>
  <c r="GJ28" i="13"/>
  <c r="DX28" i="13"/>
  <c r="BL28" i="13"/>
  <c r="QK27" i="13"/>
  <c r="NY27" i="13"/>
  <c r="LM27" i="13"/>
  <c r="JA27" i="13"/>
  <c r="GO27" i="13"/>
  <c r="EC27" i="13"/>
  <c r="BQ27" i="13"/>
  <c r="E27" i="13"/>
  <c r="OD26" i="13"/>
  <c r="LR26" i="13"/>
  <c r="JF26" i="13"/>
  <c r="GT26" i="13"/>
  <c r="EH26" i="13"/>
  <c r="BV26" i="13"/>
  <c r="J26" i="13"/>
  <c r="OI25" i="13"/>
  <c r="LW25" i="13"/>
  <c r="JK25" i="13"/>
  <c r="GY25" i="13"/>
  <c r="EM25" i="13"/>
  <c r="QF60" i="13"/>
  <c r="IO52" i="13"/>
  <c r="JF49" i="13"/>
  <c r="HO48" i="13"/>
  <c r="PA47" i="13"/>
  <c r="FE47" i="13"/>
  <c r="MT46" i="13"/>
  <c r="CX46" i="13"/>
  <c r="KM45" i="13"/>
  <c r="AQ45" i="13"/>
  <c r="IF44" i="13"/>
  <c r="PU43" i="13"/>
  <c r="FY43" i="13"/>
  <c r="NN42" i="13"/>
  <c r="DR42" i="13"/>
  <c r="AX41" i="13"/>
  <c r="IK40" i="13"/>
  <c r="DM40" i="13"/>
  <c r="PZ39" i="13"/>
  <c r="LB39" i="13"/>
  <c r="GD39" i="13"/>
  <c r="BF39" i="13"/>
  <c r="NS38" i="13"/>
  <c r="IU38" i="13"/>
  <c r="GG38" i="13"/>
  <c r="DU38" i="13"/>
  <c r="BI38" i="13"/>
  <c r="QH37" i="13"/>
  <c r="NV37" i="13"/>
  <c r="LJ37" i="13"/>
  <c r="IX37" i="13"/>
  <c r="GL37" i="13"/>
  <c r="DZ37" i="13"/>
  <c r="BN37" i="13"/>
  <c r="B37" i="13"/>
  <c r="OA36" i="13"/>
  <c r="LO36" i="13"/>
  <c r="JC36" i="13"/>
  <c r="GQ36" i="13"/>
  <c r="EE36" i="13"/>
  <c r="BS36" i="13"/>
  <c r="G36" i="13"/>
  <c r="OF35" i="13"/>
  <c r="LT35" i="13"/>
  <c r="JH35" i="13"/>
  <c r="GV35" i="13"/>
  <c r="EJ35" i="13"/>
  <c r="BX35" i="13"/>
  <c r="L35" i="13"/>
  <c r="OK34" i="13"/>
  <c r="LY34" i="13"/>
  <c r="JM34" i="13"/>
  <c r="HA34" i="13"/>
  <c r="EO34" i="13"/>
  <c r="CC34" i="13"/>
  <c r="Q34" i="13"/>
  <c r="OP33" i="13"/>
  <c r="MD33" i="13"/>
  <c r="JR33" i="13"/>
  <c r="HF33" i="13"/>
  <c r="ET33" i="13"/>
  <c r="CH33" i="13"/>
  <c r="V33" i="13"/>
  <c r="OU32" i="13"/>
  <c r="MI32" i="13"/>
  <c r="JW32" i="13"/>
  <c r="HK32" i="13"/>
  <c r="EY32" i="13"/>
  <c r="IM40" i="13"/>
  <c r="LJ49" i="13"/>
  <c r="Z48" i="13"/>
  <c r="KY47" i="13"/>
  <c r="DW47" i="13"/>
  <c r="PD46" i="13"/>
  <c r="IR46" i="13"/>
  <c r="BP46" i="13"/>
  <c r="MW45" i="13"/>
  <c r="GK45" i="13"/>
  <c r="I45" i="13"/>
  <c r="KP44" i="13"/>
  <c r="ED44" i="13"/>
  <c r="OM43" i="13"/>
  <c r="II43" i="13"/>
  <c r="BW43" i="13"/>
  <c r="MF42" i="13"/>
  <c r="GB42" i="13"/>
  <c r="P42" i="13"/>
  <c r="AR41" i="13"/>
  <c r="MB40" i="13"/>
  <c r="HD40" i="13"/>
  <c r="CF40" i="13"/>
  <c r="OS39" i="13"/>
  <c r="JU39" i="13"/>
  <c r="EW39" i="13"/>
  <c r="Y39" i="13"/>
  <c r="ML38" i="13"/>
  <c r="LZ55" i="13"/>
  <c r="DB49" i="13"/>
  <c r="LY47" i="13"/>
  <c r="NJ46" i="13"/>
  <c r="V46" i="13"/>
  <c r="DS45" i="13"/>
  <c r="IV44" i="13"/>
  <c r="MS43" i="13"/>
  <c r="E43" i="13"/>
  <c r="EH42" i="13"/>
  <c r="NZ40" i="13"/>
  <c r="FA40" i="13"/>
  <c r="QH39" i="13"/>
  <c r="JN39" i="13"/>
  <c r="CT39" i="13"/>
  <c r="OA38" i="13"/>
  <c r="HY38" i="13"/>
  <c r="EO38" i="13"/>
  <c r="BM38" i="13"/>
  <c r="PN37" i="13"/>
  <c r="MD37" i="13"/>
  <c r="JB37" i="13"/>
  <c r="FR37" i="13"/>
  <c r="CH37" i="13"/>
  <c r="F37" i="13"/>
  <c r="NG36" i="13"/>
  <c r="JW36" i="13"/>
  <c r="GU36" i="13"/>
  <c r="DK36" i="13"/>
  <c r="AA36" i="13"/>
  <c r="OJ35" i="13"/>
  <c r="KZ35" i="13"/>
  <c r="HP35" i="13"/>
  <c r="EN35" i="13"/>
  <c r="BD35" i="13"/>
  <c r="PE34" i="13"/>
  <c r="MK34" i="13"/>
  <c r="JY34" i="13"/>
  <c r="HM34" i="13"/>
  <c r="FA34" i="13"/>
  <c r="CO34" i="13"/>
  <c r="AC34" i="13"/>
  <c r="PB33" i="13"/>
  <c r="MP33" i="13"/>
  <c r="KD33" i="13"/>
  <c r="HR33" i="13"/>
  <c r="FF33" i="13"/>
  <c r="CT33" i="13"/>
  <c r="AH33" i="13"/>
  <c r="PG32" i="13"/>
  <c r="MU32" i="13"/>
  <c r="KI32" i="13"/>
  <c r="HW32" i="13"/>
  <c r="FK32" i="13"/>
  <c r="CY32" i="13"/>
  <c r="AM32" i="13"/>
  <c r="PL31" i="13"/>
  <c r="MZ31" i="13"/>
  <c r="KN31" i="13"/>
  <c r="IB31" i="13"/>
  <c r="FP31" i="13"/>
  <c r="DD31" i="13"/>
  <c r="AR31" i="13"/>
  <c r="PQ30" i="13"/>
  <c r="NE30" i="13"/>
  <c r="KS30" i="13"/>
  <c r="IG30" i="13"/>
  <c r="FU30" i="13"/>
  <c r="DI30" i="13"/>
  <c r="AW30" i="13"/>
  <c r="PV29" i="13"/>
  <c r="NJ29" i="13"/>
  <c r="KX29" i="13"/>
  <c r="IL29" i="13"/>
  <c r="FZ29" i="13"/>
  <c r="DN29" i="13"/>
  <c r="BB29" i="13"/>
  <c r="QA28" i="13"/>
  <c r="NO28" i="13"/>
  <c r="LC28" i="13"/>
  <c r="IQ28" i="13"/>
  <c r="GE28" i="13"/>
  <c r="DS28" i="13"/>
  <c r="BG28" i="13"/>
  <c r="QF27" i="13"/>
  <c r="NT27" i="13"/>
  <c r="LH27" i="13"/>
  <c r="IV27" i="13"/>
  <c r="GJ27" i="13"/>
  <c r="DX27" i="13"/>
  <c r="BL27" i="13"/>
  <c r="QK26" i="13"/>
  <c r="NY26" i="13"/>
  <c r="LM26" i="13"/>
  <c r="JA26" i="13"/>
  <c r="GO26" i="13"/>
  <c r="EC26" i="13"/>
  <c r="BQ26" i="13"/>
  <c r="E26" i="13"/>
  <c r="OD25" i="13"/>
  <c r="LR25" i="13"/>
  <c r="JF25" i="13"/>
  <c r="GT25" i="13"/>
  <c r="EH25" i="13"/>
  <c r="BV25" i="13"/>
  <c r="J25" i="13"/>
  <c r="OI24" i="13"/>
  <c r="LW24" i="13"/>
  <c r="JK24" i="13"/>
  <c r="GY24" i="13"/>
  <c r="EM24" i="13"/>
  <c r="CA24" i="13"/>
  <c r="O24" i="13"/>
  <c r="ON23" i="13"/>
  <c r="MO63" i="13"/>
  <c r="NE52" i="13"/>
  <c r="KR49" i="13"/>
  <c r="II48" i="13"/>
  <c r="PP47" i="13"/>
  <c r="FT47" i="13"/>
  <c r="NI46" i="13"/>
  <c r="DM46" i="13"/>
  <c r="LB45" i="13"/>
  <c r="BF45" i="13"/>
  <c r="IU44" i="13"/>
  <c r="QJ43" i="13"/>
  <c r="GN43" i="13"/>
  <c r="OC42" i="13"/>
  <c r="EG42" i="13"/>
  <c r="CQ41" i="13"/>
  <c r="IS40" i="13"/>
  <c r="DP40" i="13"/>
  <c r="QC39" i="13"/>
  <c r="LE39" i="13"/>
  <c r="GG39" i="13"/>
  <c r="BI39" i="13"/>
  <c r="NV38" i="13"/>
  <c r="IX38" i="13"/>
  <c r="GJ38" i="13"/>
  <c r="DX38" i="13"/>
  <c r="BL38" i="13"/>
  <c r="QK37" i="13"/>
  <c r="NY37" i="13"/>
  <c r="LM37" i="13"/>
  <c r="JA37" i="13"/>
  <c r="GO37" i="13"/>
  <c r="EC37" i="13"/>
  <c r="BQ37" i="13"/>
  <c r="E37" i="13"/>
  <c r="OD36" i="13"/>
  <c r="LR36" i="13"/>
  <c r="JF36" i="13"/>
  <c r="GT36" i="13"/>
  <c r="EH36" i="13"/>
  <c r="BV36" i="13"/>
  <c r="J36" i="13"/>
  <c r="OI35" i="13"/>
  <c r="LW35" i="13"/>
  <c r="JK35" i="13"/>
  <c r="GY35" i="13"/>
  <c r="EM35" i="13"/>
  <c r="CA35" i="13"/>
  <c r="O35" i="13"/>
  <c r="ON34" i="13"/>
  <c r="MB34" i="13"/>
  <c r="JP34" i="13"/>
  <c r="HD34" i="13"/>
  <c r="ER34" i="13"/>
  <c r="CF34" i="13"/>
  <c r="T34" i="13"/>
  <c r="OS33" i="13"/>
  <c r="MG33" i="13"/>
  <c r="JU33" i="13"/>
  <c r="HI33" i="13"/>
  <c r="EW33" i="13"/>
  <c r="CK33" i="13"/>
  <c r="Y33" i="13"/>
  <c r="OX32" i="13"/>
  <c r="ML32" i="13"/>
  <c r="JZ32" i="13"/>
  <c r="HN32" i="13"/>
  <c r="FB32" i="13"/>
  <c r="CP32" i="13"/>
  <c r="AD32" i="13"/>
  <c r="PC31" i="13"/>
  <c r="MQ31" i="13"/>
  <c r="KE31" i="13"/>
  <c r="HS31" i="13"/>
  <c r="FG31" i="13"/>
  <c r="CU31" i="13"/>
  <c r="AI31" i="13"/>
  <c r="PH30" i="13"/>
  <c r="MV30" i="13"/>
  <c r="KJ30" i="13"/>
  <c r="HX30" i="13"/>
  <c r="FL30" i="13"/>
  <c r="CZ30" i="13"/>
  <c r="AN30" i="13"/>
  <c r="PM29" i="13"/>
  <c r="NA29" i="13"/>
  <c r="KO29" i="13"/>
  <c r="IC29" i="13"/>
  <c r="FQ29" i="13"/>
  <c r="DE29" i="13"/>
  <c r="AS29" i="13"/>
  <c r="PR28" i="13"/>
  <c r="NF28" i="13"/>
  <c r="KT28" i="13"/>
  <c r="IH28" i="13"/>
  <c r="FV28" i="13"/>
  <c r="DJ28" i="13"/>
  <c r="AX28" i="13"/>
  <c r="PW27" i="13"/>
  <c r="NK27" i="13"/>
  <c r="KY27" i="13"/>
  <c r="NH53" i="13"/>
  <c r="C50" i="13"/>
  <c r="MM48" i="13"/>
  <c r="AJ48" i="13"/>
  <c r="HY47" i="13"/>
  <c r="PN46" i="13"/>
  <c r="FR46" i="13"/>
  <c r="NG45" i="13"/>
  <c r="DK45" i="13"/>
  <c r="KZ44" i="13"/>
  <c r="BD44" i="13"/>
  <c r="IS43" i="13"/>
  <c r="QH42" i="13"/>
  <c r="GL42" i="13"/>
  <c r="JF41" i="13"/>
  <c r="KG40" i="13"/>
  <c r="EU40" i="13"/>
  <c r="W40" i="13"/>
  <c r="MJ39" i="13"/>
  <c r="HL39" i="13"/>
  <c r="CN39" i="13"/>
  <c r="PA38" i="13"/>
  <c r="KC38" i="13"/>
  <c r="GY38" i="13"/>
  <c r="EM38" i="13"/>
  <c r="CA38" i="13"/>
  <c r="O38" i="13"/>
  <c r="ON37" i="13"/>
  <c r="MB37" i="13"/>
  <c r="JP37" i="13"/>
  <c r="HD37" i="13"/>
  <c r="ER37" i="13"/>
  <c r="CF37" i="13"/>
  <c r="T37" i="13"/>
  <c r="OS36" i="13"/>
  <c r="MG36" i="13"/>
  <c r="JU36" i="13"/>
  <c r="HI36" i="13"/>
  <c r="EW36" i="13"/>
  <c r="CK36" i="13"/>
  <c r="Y36" i="13"/>
  <c r="OX35" i="13"/>
  <c r="ML35" i="13"/>
  <c r="JZ35" i="13"/>
  <c r="HN35" i="13"/>
  <c r="FB35" i="13"/>
  <c r="CP35" i="13"/>
  <c r="AD35" i="13"/>
  <c r="PC34" i="13"/>
  <c r="MQ34" i="13"/>
  <c r="KE34" i="13"/>
  <c r="HS34" i="13"/>
  <c r="FG34" i="13"/>
  <c r="CU34" i="13"/>
  <c r="AI34" i="13"/>
  <c r="PH33" i="13"/>
  <c r="MV33" i="13"/>
  <c r="KJ33" i="13"/>
  <c r="HX33" i="13"/>
  <c r="FL33" i="13"/>
  <c r="CZ33" i="13"/>
  <c r="AN33" i="13"/>
  <c r="PM32" i="13"/>
  <c r="NA32" i="13"/>
  <c r="KO32" i="13"/>
  <c r="IC32" i="13"/>
  <c r="FQ32" i="13"/>
  <c r="DE32" i="13"/>
  <c r="AS32" i="13"/>
  <c r="PR31" i="13"/>
  <c r="NF31" i="13"/>
  <c r="KT31" i="13"/>
  <c r="IH31" i="13"/>
  <c r="FV31" i="13"/>
  <c r="DJ31" i="13"/>
  <c r="AX31" i="13"/>
  <c r="PW30" i="13"/>
  <c r="NK30" i="13"/>
  <c r="KY30" i="13"/>
  <c r="IM30" i="13"/>
  <c r="GA30" i="13"/>
  <c r="DO30" i="13"/>
  <c r="BC30" i="13"/>
  <c r="QB29" i="13"/>
  <c r="NP29" i="13"/>
  <c r="LD29" i="13"/>
  <c r="IR29" i="13"/>
  <c r="GF29" i="13"/>
  <c r="DT29" i="13"/>
  <c r="BH29" i="13"/>
  <c r="QG28" i="13"/>
  <c r="NU28" i="13"/>
  <c r="LI28" i="13"/>
  <c r="IW28" i="13"/>
  <c r="GK28" i="13"/>
  <c r="DY28" i="13"/>
  <c r="BM28" i="13"/>
  <c r="A28" i="13"/>
  <c r="NZ27" i="13"/>
  <c r="LN27" i="13"/>
  <c r="JB27" i="13"/>
  <c r="GP27" i="13"/>
  <c r="ED27" i="13"/>
  <c r="BR27" i="13"/>
  <c r="F27" i="13"/>
  <c r="OE26" i="13"/>
  <c r="LS26" i="13"/>
  <c r="JG26" i="13"/>
  <c r="GU26" i="13"/>
  <c r="EI26" i="13"/>
  <c r="BW26" i="13"/>
  <c r="K26" i="13"/>
  <c r="OJ25" i="13"/>
  <c r="LX25" i="13"/>
  <c r="JL25" i="13"/>
  <c r="GZ25" i="13"/>
  <c r="EN25" i="13"/>
  <c r="CB25" i="13"/>
  <c r="P25" i="13"/>
  <c r="OO24" i="13"/>
  <c r="MC24" i="13"/>
  <c r="JQ24" i="13"/>
  <c r="HE24" i="13"/>
  <c r="ES24" i="13"/>
  <c r="CG24" i="13"/>
  <c r="U24" i="13"/>
  <c r="OT23" i="13"/>
  <c r="MH23" i="13"/>
  <c r="DD53" i="13"/>
  <c r="ND49" i="13"/>
  <c r="JZ48" i="13"/>
  <c r="C48" i="13"/>
  <c r="GR47" i="13"/>
  <c r="OG46" i="13"/>
  <c r="EK46" i="13"/>
  <c r="LZ45" i="13"/>
  <c r="CD45" i="13"/>
  <c r="JS44" i="13"/>
  <c r="W44" i="13"/>
  <c r="HL43" i="13"/>
  <c r="PA42" i="13"/>
  <c r="FE42" i="13"/>
  <c r="FK41" i="13"/>
  <c r="JI40" i="13"/>
  <c r="ED40" i="13"/>
  <c r="F40" i="13"/>
  <c r="LS39" i="13"/>
  <c r="GU39" i="13"/>
  <c r="BW39" i="13"/>
  <c r="OJ38" i="13"/>
  <c r="JL38" i="13"/>
  <c r="GP38" i="13"/>
  <c r="ED38" i="13"/>
  <c r="BR38" i="13"/>
  <c r="F38" i="13"/>
  <c r="OE37" i="13"/>
  <c r="LS37" i="13"/>
  <c r="JG37" i="13"/>
  <c r="GU37" i="13"/>
  <c r="EI37" i="13"/>
  <c r="BW37" i="13"/>
  <c r="K37" i="13"/>
  <c r="OJ36" i="13"/>
  <c r="LX36" i="13"/>
  <c r="JL36" i="13"/>
  <c r="GZ36" i="13"/>
  <c r="EN36" i="13"/>
  <c r="CB36" i="13"/>
  <c r="P36" i="13"/>
  <c r="OO35" i="13"/>
  <c r="MC35" i="13"/>
  <c r="JQ35" i="13"/>
  <c r="HE35" i="13"/>
  <c r="ES35" i="13"/>
  <c r="CG35" i="13"/>
  <c r="U35" i="13"/>
  <c r="OT34" i="13"/>
  <c r="MH34" i="13"/>
  <c r="JV34" i="13"/>
  <c r="HJ34" i="13"/>
  <c r="EX34" i="13"/>
  <c r="CL34" i="13"/>
  <c r="Z34" i="13"/>
  <c r="OY33" i="13"/>
  <c r="MM33" i="13"/>
  <c r="KA33" i="13"/>
  <c r="HO33" i="13"/>
  <c r="FC33" i="13"/>
  <c r="CQ33" i="13"/>
  <c r="AE33" i="13"/>
  <c r="PD32" i="13"/>
  <c r="MR32" i="13"/>
  <c r="KF32" i="13"/>
  <c r="HT32" i="13"/>
  <c r="FH32" i="13"/>
  <c r="CV32" i="13"/>
  <c r="AJ32" i="13"/>
  <c r="PI31" i="13"/>
  <c r="MW31" i="13"/>
  <c r="KK31" i="13"/>
  <c r="HY31" i="13"/>
  <c r="FM31" i="13"/>
  <c r="DA31" i="13"/>
  <c r="AO31" i="13"/>
  <c r="PN30" i="13"/>
  <c r="NB30" i="13"/>
  <c r="KP30" i="13"/>
  <c r="ID30" i="13"/>
  <c r="FR30" i="13"/>
  <c r="DF30" i="13"/>
  <c r="AT30" i="13"/>
  <c r="PS29" i="13"/>
  <c r="NG29" i="13"/>
  <c r="KU29" i="13"/>
  <c r="II29" i="13"/>
  <c r="FW29" i="13"/>
  <c r="DK29" i="13"/>
  <c r="AY29" i="13"/>
  <c r="PX28" i="13"/>
  <c r="NL28" i="13"/>
  <c r="KZ28" i="13"/>
  <c r="IN28" i="13"/>
  <c r="GB28" i="13"/>
  <c r="DP28" i="13"/>
  <c r="BD28" i="13"/>
  <c r="QC27" i="13"/>
  <c r="NQ27" i="13"/>
  <c r="LE27" i="13"/>
  <c r="IS27" i="13"/>
  <c r="GG27" i="13"/>
  <c r="DU27" i="13"/>
  <c r="BI27" i="13"/>
  <c r="QH26" i="13"/>
  <c r="NV26" i="13"/>
  <c r="LJ26" i="13"/>
  <c r="IX26" i="13"/>
  <c r="GL26" i="13"/>
  <c r="DZ26" i="13"/>
  <c r="BN26" i="13"/>
  <c r="B26" i="13"/>
  <c r="OA25" i="13"/>
  <c r="LO25" i="13"/>
  <c r="JC25" i="13"/>
  <c r="GQ25" i="13"/>
  <c r="EE25" i="13"/>
  <c r="OY56" i="13"/>
  <c r="QD51" i="13"/>
  <c r="GT49" i="13"/>
  <c r="GF48" i="13"/>
  <c r="NU47" i="13"/>
  <c r="DY47" i="13"/>
  <c r="LN46" i="13"/>
  <c r="BR46" i="13"/>
  <c r="JG45" i="13"/>
  <c r="K45" i="13"/>
  <c r="GZ44" i="13"/>
  <c r="OO43" i="13"/>
  <c r="ES43" i="13"/>
  <c r="MH42" i="13"/>
  <c r="CL42" i="13"/>
  <c r="PV40" i="13"/>
  <c r="HU40" i="13"/>
  <c r="CW40" i="13"/>
  <c r="PJ39" i="13"/>
  <c r="KL39" i="13"/>
  <c r="FN39" i="13"/>
  <c r="AP39" i="13"/>
  <c r="NC38" i="13"/>
  <c r="IK38" i="13"/>
  <c r="FY38" i="13"/>
  <c r="DM38" i="13"/>
  <c r="BA38" i="13"/>
  <c r="PZ37" i="13"/>
  <c r="NN37" i="13"/>
  <c r="LB37" i="13"/>
  <c r="IP37" i="13"/>
  <c r="GD37" i="13"/>
  <c r="DR37" i="13"/>
  <c r="BF37" i="13"/>
  <c r="QE36" i="13"/>
  <c r="NS36" i="13"/>
  <c r="LG36" i="13"/>
  <c r="IU36" i="13"/>
  <c r="GI36" i="13"/>
  <c r="DW36" i="13"/>
  <c r="BK36" i="13"/>
  <c r="QJ35" i="13"/>
  <c r="NX35" i="13"/>
  <c r="LL35" i="13"/>
  <c r="IZ35" i="13"/>
  <c r="GN35" i="13"/>
  <c r="EB35" i="13"/>
  <c r="BP35" i="13"/>
  <c r="D35" i="13"/>
  <c r="OC34" i="13"/>
  <c r="LQ34" i="13"/>
  <c r="JE34" i="13"/>
  <c r="GS34" i="13"/>
  <c r="EG34" i="13"/>
  <c r="BU34" i="13"/>
  <c r="I34" i="13"/>
  <c r="JK38" i="13"/>
  <c r="E38" i="13"/>
  <c r="GT37" i="13"/>
  <c r="OI36" i="13"/>
  <c r="EM36" i="13"/>
  <c r="MB35" i="13"/>
  <c r="CF35" i="13"/>
  <c r="JU34" i="13"/>
  <c r="Y34" i="13"/>
  <c r="LV33" i="13"/>
  <c r="HV33" i="13"/>
  <c r="EL33" i="13"/>
  <c r="BJ33" i="13"/>
  <c r="PK32" i="13"/>
  <c r="MA32" i="13"/>
  <c r="IY32" i="13"/>
  <c r="FO32" i="13"/>
  <c r="CU32" i="13"/>
  <c r="AI32" i="13"/>
  <c r="PH31" i="13"/>
  <c r="MV31" i="13"/>
  <c r="KJ31" i="13"/>
  <c r="HX31" i="13"/>
  <c r="FL31" i="13"/>
  <c r="CZ31" i="13"/>
  <c r="AN31" i="13"/>
  <c r="PM30" i="13"/>
  <c r="NA30" i="13"/>
  <c r="KO30" i="13"/>
  <c r="IC30" i="13"/>
  <c r="FQ30" i="13"/>
  <c r="DE30" i="13"/>
  <c r="AS30" i="13"/>
  <c r="PR29" i="13"/>
  <c r="NF29" i="13"/>
  <c r="KT29" i="13"/>
  <c r="IH29" i="13"/>
  <c r="FV29" i="13"/>
  <c r="DJ29" i="13"/>
  <c r="AX29" i="13"/>
  <c r="PW28" i="13"/>
  <c r="NK28" i="13"/>
  <c r="KY28" i="13"/>
  <c r="IM28" i="13"/>
  <c r="GA28" i="13"/>
  <c r="DO28" i="13"/>
  <c r="BC28" i="13"/>
  <c r="QB27" i="13"/>
  <c r="NP27" i="13"/>
  <c r="LD27" i="13"/>
  <c r="IR27" i="13"/>
  <c r="GF27" i="13"/>
  <c r="DT27" i="13"/>
  <c r="BH27" i="13"/>
  <c r="QG26" i="13"/>
  <c r="NU26" i="13"/>
  <c r="LI26" i="13"/>
  <c r="IW26" i="13"/>
  <c r="GK26" i="13"/>
  <c r="DY26" i="13"/>
  <c r="BM26" i="13"/>
  <c r="A26" i="13"/>
  <c r="NZ25" i="13"/>
  <c r="LN25" i="13"/>
  <c r="JB25" i="13"/>
  <c r="GP25" i="13"/>
  <c r="ED25" i="13"/>
  <c r="BR25" i="13"/>
  <c r="F25" i="13"/>
  <c r="OE24" i="13"/>
  <c r="LS24" i="13"/>
  <c r="JG24" i="13"/>
  <c r="GU24" i="13"/>
  <c r="EI24" i="13"/>
  <c r="BW24" i="13"/>
  <c r="K24" i="13"/>
  <c r="OJ23" i="13"/>
  <c r="OI56" i="13"/>
  <c r="PV51" i="13"/>
  <c r="GS49" i="13"/>
  <c r="GE48" i="13"/>
  <c r="NT47" i="13"/>
  <c r="DX47" i="13"/>
  <c r="LM46" i="13"/>
  <c r="BQ46" i="13"/>
  <c r="JF45" i="13"/>
  <c r="J45" i="13"/>
  <c r="GY44" i="13"/>
  <c r="ON43" i="13"/>
  <c r="ER43" i="13"/>
  <c r="MG42" i="13"/>
  <c r="CK42" i="13"/>
  <c r="PU40" i="13"/>
  <c r="HP40" i="13"/>
  <c r="CR40" i="13"/>
  <c r="PE39" i="13"/>
  <c r="KG39" i="13"/>
  <c r="FI39" i="13"/>
  <c r="AK39" i="13"/>
  <c r="DE55" i="13"/>
  <c r="LC50" i="13"/>
  <c r="BE49" i="13"/>
  <c r="DK48" i="13"/>
  <c r="KZ47" i="13"/>
  <c r="BD47" i="13"/>
  <c r="IS46" i="13"/>
  <c r="QH45" i="13"/>
  <c r="GL45" i="13"/>
  <c r="OA44" i="13"/>
  <c r="EE44" i="13"/>
  <c r="LT43" i="13"/>
  <c r="BX43" i="13"/>
  <c r="JM42" i="13"/>
  <c r="Q42" i="13"/>
  <c r="NA40" i="13"/>
  <c r="GH40" i="13"/>
  <c r="BJ40" i="13"/>
  <c r="NW39" i="13"/>
  <c r="IY39" i="13"/>
  <c r="EA39" i="13"/>
  <c r="C39" i="13"/>
  <c r="LP38" i="13"/>
  <c r="HR38" i="13"/>
  <c r="FF38" i="13"/>
  <c r="CT38" i="13"/>
  <c r="AH38" i="13"/>
  <c r="PG37" i="13"/>
  <c r="MU37" i="13"/>
  <c r="KI37" i="13"/>
  <c r="HW37" i="13"/>
  <c r="FK37" i="13"/>
  <c r="CY37" i="13"/>
  <c r="AM37" i="13"/>
  <c r="PL36" i="13"/>
  <c r="MZ36" i="13"/>
  <c r="KN36" i="13"/>
  <c r="IB36" i="13"/>
  <c r="FP36" i="13"/>
  <c r="DD36" i="13"/>
  <c r="AR36" i="13"/>
  <c r="PQ35" i="13"/>
  <c r="NE35" i="13"/>
  <c r="KS35" i="13"/>
  <c r="IG35" i="13"/>
  <c r="FU35" i="13"/>
  <c r="DI35" i="13"/>
  <c r="AW35" i="13"/>
  <c r="PV34" i="13"/>
  <c r="NJ34" i="13"/>
  <c r="KX34" i="13"/>
  <c r="IL34" i="13"/>
  <c r="FZ34" i="13"/>
  <c r="DN34" i="13"/>
  <c r="BB34" i="13"/>
  <c r="QA33" i="13"/>
  <c r="NO33" i="13"/>
  <c r="LC33" i="13"/>
  <c r="IQ33" i="13"/>
  <c r="GE33" i="13"/>
  <c r="DS33" i="13"/>
  <c r="BG33" i="13"/>
  <c r="QF32" i="13"/>
  <c r="NT32" i="13"/>
  <c r="LH32" i="13"/>
  <c r="IV32" i="13"/>
  <c r="GJ32" i="13"/>
  <c r="DX32" i="13"/>
  <c r="BL32" i="13"/>
  <c r="QK31" i="13"/>
  <c r="NY31" i="13"/>
  <c r="LM31" i="13"/>
  <c r="JA31" i="13"/>
  <c r="GO31" i="13"/>
  <c r="EC31" i="13"/>
  <c r="BQ31" i="13"/>
  <c r="E31" i="13"/>
  <c r="OD30" i="13"/>
  <c r="LR30" i="13"/>
  <c r="JF30" i="13"/>
  <c r="GT30" i="13"/>
  <c r="EH30" i="13"/>
  <c r="BV30" i="13"/>
  <c r="J30" i="13"/>
  <c r="OI29" i="13"/>
  <c r="LW29" i="13"/>
  <c r="JK29" i="13"/>
  <c r="GY29" i="13"/>
  <c r="EM29" i="13"/>
  <c r="CA29" i="13"/>
  <c r="O29" i="13"/>
  <c r="ON28" i="13"/>
  <c r="MB28" i="13"/>
  <c r="JP28" i="13"/>
  <c r="HD28" i="13"/>
  <c r="ER28" i="13"/>
  <c r="CF28" i="13"/>
  <c r="T28" i="13"/>
  <c r="OS27" i="13"/>
  <c r="MG27" i="13"/>
  <c r="JU27" i="13"/>
  <c r="HI27" i="13"/>
  <c r="EW27" i="13"/>
  <c r="CK27" i="13"/>
  <c r="Y27" i="13"/>
  <c r="OX26" i="13"/>
  <c r="ML26" i="13"/>
  <c r="JZ26" i="13"/>
  <c r="HN26" i="13"/>
  <c r="FB26" i="13"/>
  <c r="CP26" i="13"/>
  <c r="AD26" i="13"/>
  <c r="PC25" i="13"/>
  <c r="MQ25" i="13"/>
  <c r="KE25" i="13"/>
  <c r="HS25" i="13"/>
  <c r="FG25" i="13"/>
  <c r="CU25" i="13"/>
  <c r="AI25" i="13"/>
  <c r="PH24" i="13"/>
  <c r="MV24" i="13"/>
  <c r="KJ24" i="13"/>
  <c r="HX24" i="13"/>
  <c r="FL24" i="13"/>
  <c r="CZ24" i="13"/>
  <c r="AN24" i="13"/>
  <c r="PM23" i="13"/>
  <c r="NA23" i="13"/>
  <c r="EW47" i="13"/>
  <c r="NF42" i="13"/>
  <c r="AZ39" i="13"/>
  <c r="CV38" i="13"/>
  <c r="KK37" i="13"/>
  <c r="AO37" i="13"/>
  <c r="ID36" i="13"/>
  <c r="PS35" i="13"/>
  <c r="FW35" i="13"/>
  <c r="NL34" i="13"/>
  <c r="DP34" i="13"/>
  <c r="LE33" i="13"/>
  <c r="BI33" i="13"/>
  <c r="IX32" i="13"/>
  <c r="B32" i="13"/>
  <c r="GQ31" i="13"/>
  <c r="OF30" i="13"/>
  <c r="EJ30" i="13"/>
  <c r="LY29" i="13"/>
  <c r="CC29" i="13"/>
  <c r="JR28" i="13"/>
  <c r="V28" i="13"/>
  <c r="IM27" i="13"/>
  <c r="BW27" i="13"/>
  <c r="MU26" i="13"/>
  <c r="GF26" i="13"/>
  <c r="P26" i="13"/>
  <c r="KN25" i="13"/>
  <c r="DY25" i="13"/>
  <c r="PZ24" i="13"/>
  <c r="LB24" i="13"/>
  <c r="GD24" i="13"/>
  <c r="BF24" i="13"/>
  <c r="NS23" i="13"/>
  <c r="KN23" i="13"/>
  <c r="IB23" i="13"/>
  <c r="FP23" i="13"/>
  <c r="DD23" i="13"/>
  <c r="AR23" i="13"/>
  <c r="PQ22" i="13"/>
  <c r="NE22" i="13"/>
  <c r="KS22" i="13"/>
  <c r="IG22" i="13"/>
  <c r="FU22" i="13"/>
  <c r="DI22" i="13"/>
  <c r="AW22" i="13"/>
  <c r="NR51" i="13"/>
  <c r="C45" i="13"/>
  <c r="CQ40" i="13"/>
  <c r="HS38" i="13"/>
  <c r="PH37" i="13"/>
  <c r="FL37" i="13"/>
  <c r="NA36" i="13"/>
  <c r="DE36" i="13"/>
  <c r="KT35" i="13"/>
  <c r="AX35" i="13"/>
  <c r="IM34" i="13"/>
  <c r="QB33" i="13"/>
  <c r="GF33" i="13"/>
  <c r="NU32" i="13"/>
  <c r="DY32" i="13"/>
  <c r="LN31" i="13"/>
  <c r="BR31" i="13"/>
  <c r="JG30" i="13"/>
  <c r="K30" i="13"/>
  <c r="GZ29" i="13"/>
  <c r="OO28" i="13"/>
  <c r="ES28" i="13"/>
  <c r="MH27" i="13"/>
  <c r="FC27" i="13"/>
  <c r="PX26" i="13"/>
  <c r="JK26" i="13"/>
  <c r="CV26" i="13"/>
  <c r="NQ25" i="13"/>
  <c r="HD25" i="13"/>
  <c r="AZ25" i="13"/>
  <c r="NM24" i="13"/>
  <c r="IO24" i="13"/>
  <c r="DQ24" i="13"/>
  <c r="QD23" i="13"/>
  <c r="LS23" i="13"/>
  <c r="JG23" i="13"/>
  <c r="GU23" i="13"/>
  <c r="EI23" i="13"/>
  <c r="BW23" i="13"/>
  <c r="K23" i="13"/>
  <c r="OJ22" i="13"/>
  <c r="LX22" i="13"/>
  <c r="JL22" i="13"/>
  <c r="GZ22" i="13"/>
  <c r="EN22" i="13"/>
  <c r="CB22" i="13"/>
  <c r="P22" i="13"/>
  <c r="OO21" i="13"/>
  <c r="MC21" i="13"/>
  <c r="JQ21" i="13"/>
  <c r="HE21" i="13"/>
  <c r="ES21" i="13"/>
  <c r="CG21" i="13"/>
  <c r="U21" i="13"/>
  <c r="OT20" i="13"/>
  <c r="MH20" i="13"/>
  <c r="JV20" i="13"/>
  <c r="HJ20" i="13"/>
  <c r="EX20" i="13"/>
  <c r="CL20" i="13"/>
  <c r="Z20" i="13"/>
  <c r="OY19" i="13"/>
  <c r="MM19" i="13"/>
  <c r="KA19" i="13"/>
  <c r="DV51" i="13"/>
  <c r="PH44" i="13"/>
  <c r="CA40" i="13"/>
  <c r="HL38" i="13"/>
  <c r="PA37" i="13"/>
  <c r="FE37" i="13"/>
  <c r="MT36" i="13"/>
  <c r="CX36" i="13"/>
  <c r="KM35" i="13"/>
  <c r="AQ35" i="13"/>
  <c r="IF34" i="13"/>
  <c r="PU33" i="13"/>
  <c r="FY33" i="13"/>
  <c r="NN32" i="13"/>
  <c r="DR32" i="13"/>
  <c r="LG31" i="13"/>
  <c r="BK31" i="13"/>
  <c r="IZ30" i="13"/>
  <c r="D30" i="13"/>
  <c r="GS29" i="13"/>
  <c r="OH28" i="13"/>
  <c r="EL28" i="13"/>
  <c r="MA27" i="13"/>
  <c r="EY27" i="13"/>
  <c r="PW26" i="13"/>
  <c r="JH26" i="13"/>
  <c r="CR26" i="13"/>
  <c r="NP25" i="13"/>
  <c r="HA25" i="13"/>
  <c r="AW25" i="13"/>
  <c r="NJ24" i="13"/>
  <c r="IL24" i="13"/>
  <c r="DN24" i="13"/>
  <c r="QA23" i="13"/>
  <c r="LR23" i="13"/>
  <c r="JF23" i="13"/>
  <c r="GT23" i="13"/>
  <c r="EH23" i="13"/>
  <c r="BV23" i="13"/>
  <c r="BE47" i="13"/>
  <c r="JN42" i="13"/>
  <c r="D39" i="13"/>
  <c r="CM38" i="13"/>
  <c r="KB37" i="13"/>
  <c r="AF37" i="13"/>
  <c r="HU36" i="13"/>
  <c r="PJ35" i="13"/>
  <c r="FN35" i="13"/>
  <c r="NC34" i="13"/>
  <c r="DG34" i="13"/>
  <c r="KV33" i="13"/>
  <c r="AZ33" i="13"/>
  <c r="IO32" i="13"/>
  <c r="QD31" i="13"/>
  <c r="GH31" i="13"/>
  <c r="NW30" i="13"/>
  <c r="EA30" i="13"/>
  <c r="LP29" i="13"/>
  <c r="BT29" i="13"/>
  <c r="JI28" i="13"/>
  <c r="M28" i="13"/>
  <c r="IE27" i="13"/>
  <c r="BO27" i="13"/>
  <c r="MM26" i="13"/>
  <c r="FX26" i="13"/>
  <c r="H26" i="13"/>
  <c r="KF25" i="13"/>
  <c r="DQ25" i="13"/>
  <c r="PT24" i="13"/>
  <c r="KV24" i="13"/>
  <c r="FX24" i="13"/>
  <c r="AZ24" i="13"/>
  <c r="NM23" i="13"/>
  <c r="KK23" i="13"/>
  <c r="HY23" i="13"/>
  <c r="FM23" i="13"/>
  <c r="DA23" i="13"/>
  <c r="AO23" i="13"/>
  <c r="PN22" i="13"/>
  <c r="NB22" i="13"/>
  <c r="KP22" i="13"/>
  <c r="ID22" i="13"/>
  <c r="FR22" i="13"/>
  <c r="DF22" i="13"/>
  <c r="AT22" i="13"/>
  <c r="EA50" i="13"/>
  <c r="MV44" i="13"/>
  <c r="AU40" i="13"/>
  <c r="HD38" i="13"/>
  <c r="OS37" i="13"/>
  <c r="EW37" i="13"/>
  <c r="ML36" i="13"/>
  <c r="CP36" i="13"/>
  <c r="KE35" i="13"/>
  <c r="AI35" i="13"/>
  <c r="HX34" i="13"/>
  <c r="PM33" i="13"/>
  <c r="FQ33" i="13"/>
  <c r="NF32" i="13"/>
  <c r="DJ32" i="13"/>
  <c r="KY31" i="13"/>
  <c r="BC31" i="13"/>
  <c r="IR30" i="13"/>
  <c r="QG29" i="13"/>
  <c r="GK29" i="13"/>
  <c r="NZ28" i="13"/>
  <c r="ED28" i="13"/>
  <c r="LS27" i="13"/>
  <c r="EU27" i="13"/>
  <c r="PP26" i="13"/>
  <c r="JC26" i="13"/>
  <c r="CN26" i="13"/>
  <c r="NI25" i="13"/>
  <c r="GV25" i="13"/>
  <c r="AS25" i="13"/>
  <c r="NF24" i="13"/>
  <c r="IH24" i="13"/>
  <c r="DJ24" i="13"/>
  <c r="PW23" i="13"/>
  <c r="LP23" i="13"/>
  <c r="JD23" i="13"/>
  <c r="GR23" i="13"/>
  <c r="EF23" i="13"/>
  <c r="BT23" i="13"/>
  <c r="H23" i="13"/>
  <c r="OG22" i="13"/>
  <c r="LU22" i="13"/>
  <c r="JI22" i="13"/>
  <c r="AS50" i="13"/>
  <c r="LP44" i="13"/>
  <c r="AE40" i="13"/>
  <c r="HC38" i="13"/>
  <c r="OR37" i="13"/>
  <c r="EV37" i="13"/>
  <c r="MK36" i="13"/>
  <c r="CO36" i="13"/>
  <c r="KD35" i="13"/>
  <c r="AH35" i="13"/>
  <c r="HW34" i="13"/>
  <c r="PL33" i="13"/>
  <c r="FP33" i="13"/>
  <c r="NE32" i="13"/>
  <c r="DI32" i="13"/>
  <c r="KX31" i="13"/>
  <c r="BB31" i="13"/>
  <c r="IQ30" i="13"/>
  <c r="QF29" i="13"/>
  <c r="GJ29" i="13"/>
  <c r="NY28" i="13"/>
  <c r="EC28" i="13"/>
  <c r="LR27" i="13"/>
  <c r="EQ27" i="13"/>
  <c r="PO26" i="13"/>
  <c r="IZ26" i="13"/>
  <c r="CJ26" i="13"/>
  <c r="NH25" i="13"/>
  <c r="GS25" i="13"/>
  <c r="AR25" i="13"/>
  <c r="NE24" i="13"/>
  <c r="IG24" i="13"/>
  <c r="DI24" i="13"/>
  <c r="PV23" i="13"/>
  <c r="LO23" i="13"/>
  <c r="JC23" i="13"/>
  <c r="GQ23" i="13"/>
  <c r="EE23" i="13"/>
  <c r="BS23" i="13"/>
  <c r="G23" i="13"/>
  <c r="OF22" i="13"/>
  <c r="LT22" i="13"/>
  <c r="JH22" i="13"/>
  <c r="GV22" i="13"/>
  <c r="EJ22" i="13"/>
  <c r="BX22" i="13"/>
  <c r="L22" i="13"/>
  <c r="OK21" i="13"/>
  <c r="LY21" i="13"/>
  <c r="JM21" i="13"/>
  <c r="HA21" i="13"/>
  <c r="EO21" i="13"/>
  <c r="CC21" i="13"/>
  <c r="Q21" i="13"/>
  <c r="OP20" i="13"/>
  <c r="MD20" i="13"/>
  <c r="JR20" i="13"/>
  <c r="HF20" i="13"/>
  <c r="ET20" i="13"/>
  <c r="CH20" i="13"/>
  <c r="V20" i="13"/>
  <c r="OU19" i="13"/>
  <c r="MI19" i="13"/>
  <c r="JW19" i="13"/>
  <c r="IV48" i="13"/>
  <c r="H44" i="13"/>
  <c r="LL39" i="13"/>
  <c r="FO38" i="13"/>
  <c r="ND37" i="13"/>
  <c r="DH37" i="13"/>
  <c r="KW36" i="13"/>
  <c r="BA36" i="13"/>
  <c r="IP35" i="13"/>
  <c r="QE34" i="13"/>
  <c r="GI34" i="13"/>
  <c r="NX33" i="13"/>
  <c r="EB33" i="13"/>
  <c r="LQ32" i="13"/>
  <c r="BU32" i="13"/>
  <c r="JJ31" i="13"/>
  <c r="N31" i="13"/>
  <c r="HC30" i="13"/>
  <c r="OR29" i="13"/>
  <c r="EV29" i="13"/>
  <c r="MK28" i="13"/>
  <c r="CO28" i="13"/>
  <c r="KE27" i="13"/>
  <c r="DR27" i="13"/>
  <c r="ON26" i="13"/>
  <c r="HX26" i="13"/>
  <c r="BK26" i="13"/>
  <c r="MG25" i="13"/>
  <c r="FQ25" i="13"/>
  <c r="W25" i="13"/>
  <c r="MJ24" i="13"/>
  <c r="HL24" i="13"/>
  <c r="CN24" i="13"/>
  <c r="PA23" i="13"/>
  <c r="LE23" i="13"/>
  <c r="IS23" i="13"/>
  <c r="GG23" i="13"/>
  <c r="DU23" i="13"/>
  <c r="BI23" i="13"/>
  <c r="QH22" i="13"/>
  <c r="NV22" i="13"/>
  <c r="LJ22" i="13"/>
  <c r="IX22" i="13"/>
  <c r="IB38" i="13"/>
  <c r="QK33" i="13"/>
  <c r="HI29" i="13"/>
  <c r="NY25" i="13"/>
  <c r="JJ23" i="13"/>
  <c r="MU22" i="13"/>
  <c r="FF22" i="13"/>
  <c r="AH22" i="13"/>
  <c r="NX21" i="13"/>
  <c r="KQ21" i="13"/>
  <c r="HJ21" i="13"/>
  <c r="EB21" i="13"/>
  <c r="AU21" i="13"/>
  <c r="OY20" i="13"/>
  <c r="LQ20" i="13"/>
  <c r="IJ20" i="13"/>
  <c r="FC20" i="13"/>
  <c r="BU20" i="13"/>
  <c r="PY19" i="13"/>
  <c r="MR19" i="13"/>
  <c r="JJ19" i="13"/>
  <c r="GP19" i="13"/>
  <c r="ED19" i="13"/>
  <c r="BR19" i="13"/>
  <c r="F19" i="13"/>
  <c r="OE18" i="13"/>
  <c r="LS18" i="13"/>
  <c r="JG18" i="13"/>
  <c r="GU18" i="13"/>
  <c r="EI18" i="13"/>
  <c r="BW18" i="13"/>
  <c r="K18" i="13"/>
  <c r="OJ17" i="13"/>
  <c r="LX17" i="13"/>
  <c r="JL17" i="13"/>
  <c r="GZ17" i="13"/>
  <c r="EN17" i="13"/>
  <c r="CB17" i="13"/>
  <c r="P17" i="13"/>
  <c r="OO16" i="13"/>
  <c r="MC16" i="13"/>
  <c r="JQ16" i="13"/>
  <c r="HE16" i="13"/>
  <c r="ES16" i="13"/>
  <c r="CG16" i="13"/>
  <c r="U16" i="13"/>
  <c r="OT15" i="13"/>
  <c r="MH15" i="13"/>
  <c r="JV15" i="13"/>
  <c r="HJ15" i="13"/>
  <c r="EX15" i="13"/>
  <c r="CL15" i="13"/>
  <c r="Z15" i="13"/>
  <c r="OY14" i="13"/>
  <c r="MM14" i="13"/>
  <c r="KA14" i="13"/>
  <c r="HO14" i="13"/>
  <c r="FC14" i="13"/>
  <c r="CQ14" i="13"/>
  <c r="AE14" i="13"/>
  <c r="PD13" i="13"/>
  <c r="MR13" i="13"/>
  <c r="KF13" i="13"/>
  <c r="HT13" i="13"/>
  <c r="FH13" i="13"/>
  <c r="CV13" i="13"/>
  <c r="AJ13" i="13"/>
  <c r="PI12" i="13"/>
  <c r="MW12" i="13"/>
  <c r="KK12" i="13"/>
  <c r="HY12" i="13"/>
  <c r="FM12" i="13"/>
  <c r="DA12" i="13"/>
  <c r="AO12" i="13"/>
  <c r="PN11" i="13"/>
  <c r="NB11" i="13"/>
  <c r="KP11" i="13"/>
  <c r="ID11" i="13"/>
  <c r="FR11" i="13"/>
  <c r="DF11" i="13"/>
  <c r="AT11" i="13"/>
  <c r="PS10" i="13"/>
  <c r="NG10" i="13"/>
  <c r="KU10" i="13"/>
  <c r="II10" i="13"/>
  <c r="FW10" i="13"/>
  <c r="DK10" i="13"/>
  <c r="AY10" i="13"/>
  <c r="OW9" i="13"/>
  <c r="HM9" i="13"/>
  <c r="AC9" i="13"/>
  <c r="OI8" i="13"/>
  <c r="LW8" i="13"/>
  <c r="JK8" i="13"/>
  <c r="GY8" i="13"/>
  <c r="EM8" i="13"/>
  <c r="CA8" i="13"/>
  <c r="O8" i="13"/>
  <c r="KS7" i="13"/>
  <c r="DI7" i="13"/>
  <c r="NJ6" i="13"/>
  <c r="FZ6" i="13"/>
  <c r="QA5" i="13"/>
  <c r="IQ5" i="13"/>
  <c r="BG5" i="13"/>
  <c r="LH4" i="13"/>
  <c r="DX4" i="13"/>
  <c r="PP3" i="13"/>
  <c r="ND3" i="13"/>
  <c r="KR3" i="13"/>
  <c r="IF3" i="13"/>
  <c r="FT3" i="13"/>
  <c r="DH3" i="13"/>
  <c r="AV3" i="13"/>
  <c r="PM2" i="13"/>
  <c r="LU2" i="13"/>
  <c r="IC2" i="13"/>
  <c r="EK2" i="13"/>
  <c r="AS2" i="13"/>
  <c r="OK37" i="13"/>
  <c r="FI33" i="13"/>
  <c r="NR28" i="13"/>
  <c r="GO25" i="13"/>
  <c r="GP23" i="13"/>
  <c r="LK22" i="13"/>
  <c r="EM22" i="13"/>
  <c r="O22" i="13"/>
  <c r="NL21" i="13"/>
  <c r="KE21" i="13"/>
  <c r="GX21" i="13"/>
  <c r="DP21" i="13"/>
  <c r="AI21" i="13"/>
  <c r="OM20" i="13"/>
  <c r="LE20" i="13"/>
  <c r="HX20" i="13"/>
  <c r="EQ20" i="13"/>
  <c r="BI20" i="13"/>
  <c r="PM19" i="13"/>
  <c r="MF19" i="13"/>
  <c r="IX19" i="13"/>
  <c r="GG19" i="13"/>
  <c r="DU19" i="13"/>
  <c r="BI19" i="13"/>
  <c r="QH18" i="13"/>
  <c r="NV18" i="13"/>
  <c r="LJ18" i="13"/>
  <c r="IX18" i="13"/>
  <c r="GL18" i="13"/>
  <c r="DZ18" i="13"/>
  <c r="BN18" i="13"/>
  <c r="B18" i="13"/>
  <c r="OA17" i="13"/>
  <c r="LO17" i="13"/>
  <c r="JC17" i="13"/>
  <c r="GQ17" i="13"/>
  <c r="EE17" i="13"/>
  <c r="BS17" i="13"/>
  <c r="G17" i="13"/>
  <c r="OF16" i="13"/>
  <c r="LT16" i="13"/>
  <c r="JH16" i="13"/>
  <c r="GV16" i="13"/>
  <c r="EJ16" i="13"/>
  <c r="BX16" i="13"/>
  <c r="L16" i="13"/>
  <c r="OK15" i="13"/>
  <c r="LY15" i="13"/>
  <c r="JM15" i="13"/>
  <c r="HA15" i="13"/>
  <c r="EO15" i="13"/>
  <c r="CC15" i="13"/>
  <c r="Q15" i="13"/>
  <c r="OP14" i="13"/>
  <c r="MD14" i="13"/>
  <c r="JR14" i="13"/>
  <c r="HF14" i="13"/>
  <c r="ET14" i="13"/>
  <c r="CH14" i="13"/>
  <c r="V14" i="13"/>
  <c r="OU13" i="13"/>
  <c r="MI13" i="13"/>
  <c r="JW13" i="13"/>
  <c r="HK13" i="13"/>
  <c r="EY13" i="13"/>
  <c r="CM13" i="13"/>
  <c r="AA13" i="13"/>
  <c r="OZ12" i="13"/>
  <c r="MN12" i="13"/>
  <c r="KB12" i="13"/>
  <c r="HP12" i="13"/>
  <c r="FD12" i="13"/>
  <c r="CR12" i="13"/>
  <c r="AF12" i="13"/>
  <c r="PE11" i="13"/>
  <c r="MS11" i="13"/>
  <c r="KG11" i="13"/>
  <c r="HU11" i="13"/>
  <c r="FI11" i="13"/>
  <c r="CW11" i="13"/>
  <c r="AK11" i="13"/>
  <c r="PJ10" i="13"/>
  <c r="MX10" i="13"/>
  <c r="KL10" i="13"/>
  <c r="HZ10" i="13"/>
  <c r="FN10" i="13"/>
  <c r="DB10" i="13"/>
  <c r="AP10" i="13"/>
  <c r="NV9" i="13"/>
  <c r="GL9" i="13"/>
  <c r="B9" i="13"/>
  <c r="NZ8" i="13"/>
  <c r="LN8" i="13"/>
  <c r="JB8" i="13"/>
  <c r="GP8" i="13"/>
  <c r="ED8" i="13"/>
  <c r="BR8" i="13"/>
  <c r="F8" i="13"/>
  <c r="JR7" i="13"/>
  <c r="CH7" i="13"/>
  <c r="MI6" i="13"/>
  <c r="EY6" i="13"/>
  <c r="OZ5" i="13"/>
  <c r="HP5" i="13"/>
  <c r="AF5" i="13"/>
  <c r="KG4" i="13"/>
  <c r="CW4" i="13"/>
  <c r="PG3" i="13"/>
  <c r="MU3" i="13"/>
  <c r="KI3" i="13"/>
  <c r="HW3" i="13"/>
  <c r="FK3" i="13"/>
  <c r="CY3" i="13"/>
  <c r="AM3" i="13"/>
  <c r="OY2" i="13"/>
  <c r="LG2" i="13"/>
  <c r="HO2" i="13"/>
  <c r="DW2" i="13"/>
  <c r="AE2" i="13"/>
  <c r="DI37" i="13"/>
  <c r="LR32" i="13"/>
  <c r="CP28" i="13"/>
  <c r="Y25" i="13"/>
  <c r="DV23" i="13"/>
  <c r="KA22" i="13"/>
  <c r="DU22" i="13"/>
  <c r="QH21" i="13"/>
  <c r="MZ21" i="13"/>
  <c r="JS21" i="13"/>
  <c r="GL21" i="13"/>
  <c r="DD21" i="13"/>
  <c r="W21" i="13"/>
  <c r="OA20" i="13"/>
  <c r="KS20" i="13"/>
  <c r="HL20" i="13"/>
  <c r="EE20" i="13"/>
  <c r="AW20" i="13"/>
  <c r="PA19" i="13"/>
  <c r="LT19" i="13"/>
  <c r="IL19" i="13"/>
  <c r="FX19" i="13"/>
  <c r="DL19" i="13"/>
  <c r="AZ19" i="13"/>
  <c r="PY18" i="13"/>
  <c r="NM18" i="13"/>
  <c r="LA18" i="13"/>
  <c r="IO18" i="13"/>
  <c r="GC18" i="13"/>
  <c r="DQ18" i="13"/>
  <c r="BE18" i="13"/>
  <c r="QD17" i="13"/>
  <c r="NR17" i="13"/>
  <c r="LF17" i="13"/>
  <c r="IT17" i="13"/>
  <c r="GH17" i="13"/>
  <c r="DV17" i="13"/>
  <c r="BJ17" i="13"/>
  <c r="QI16" i="13"/>
  <c r="NW16" i="13"/>
  <c r="LK16" i="13"/>
  <c r="IY16" i="13"/>
  <c r="GM16" i="13"/>
  <c r="EA16" i="13"/>
  <c r="BO16" i="13"/>
  <c r="C16" i="13"/>
  <c r="OB15" i="13"/>
  <c r="LP15" i="13"/>
  <c r="JD15" i="13"/>
  <c r="GR15" i="13"/>
  <c r="EF15" i="13"/>
  <c r="BT15" i="13"/>
  <c r="H15" i="13"/>
  <c r="OG14" i="13"/>
  <c r="LU14" i="13"/>
  <c r="JI14" i="13"/>
  <c r="GW14" i="13"/>
  <c r="EK14" i="13"/>
  <c r="BY14" i="13"/>
  <c r="M14" i="13"/>
  <c r="OL13" i="13"/>
  <c r="LZ13" i="13"/>
  <c r="JN13" i="13"/>
  <c r="HB13" i="13"/>
  <c r="EP13" i="13"/>
  <c r="CD13" i="13"/>
  <c r="R13" i="13"/>
  <c r="OQ12" i="13"/>
  <c r="ME12" i="13"/>
  <c r="JS12" i="13"/>
  <c r="HG12" i="13"/>
  <c r="EU12" i="13"/>
  <c r="CI12" i="13"/>
  <c r="W12" i="13"/>
  <c r="OV11" i="13"/>
  <c r="MJ11" i="13"/>
  <c r="JX11" i="13"/>
  <c r="HL11" i="13"/>
  <c r="EZ11" i="13"/>
  <c r="CN11" i="13"/>
  <c r="AB11" i="13"/>
  <c r="PA10" i="13"/>
  <c r="MO10" i="13"/>
  <c r="KC10" i="13"/>
  <c r="HQ10" i="13"/>
  <c r="FE10" i="13"/>
  <c r="CS10" i="13"/>
  <c r="AG10" i="13"/>
  <c r="MU9" i="13"/>
  <c r="FK9" i="13"/>
  <c r="QC8" i="13"/>
  <c r="NQ8" i="13"/>
  <c r="LE8" i="13"/>
  <c r="IS8" i="13"/>
  <c r="GG8" i="13"/>
  <c r="DU8" i="13"/>
  <c r="BI8" i="13"/>
  <c r="QA7" i="13"/>
  <c r="IQ7" i="13"/>
  <c r="BG7" i="13"/>
  <c r="LH6" i="13"/>
  <c r="DX6" i="13"/>
  <c r="NY5" i="13"/>
  <c r="GO5" i="13"/>
  <c r="E5" i="13"/>
  <c r="JF4" i="13"/>
  <c r="BV4" i="13"/>
  <c r="OX3" i="13"/>
  <c r="ML3" i="13"/>
  <c r="JZ3" i="13"/>
  <c r="HN3" i="13"/>
  <c r="FB3" i="13"/>
  <c r="CP3" i="13"/>
  <c r="AD3" i="13"/>
  <c r="OL2" i="13"/>
  <c r="KT2" i="13"/>
  <c r="HB2" i="13"/>
  <c r="DJ2" i="13"/>
  <c r="R2" i="13"/>
  <c r="JR36" i="13"/>
  <c r="AP32" i="13"/>
  <c r="JN27" i="13"/>
  <c r="LV24" i="13"/>
  <c r="BB23" i="13"/>
  <c r="IQ22" i="13"/>
  <c r="DC22" i="13"/>
  <c r="PV21" i="13"/>
  <c r="MN21" i="13"/>
  <c r="JG21" i="13"/>
  <c r="FZ21" i="13"/>
  <c r="CR21" i="13"/>
  <c r="K21" i="13"/>
  <c r="NO20" i="13"/>
  <c r="KG20" i="13"/>
  <c r="GZ20" i="13"/>
  <c r="DS20" i="13"/>
  <c r="AK20" i="13"/>
  <c r="OO19" i="13"/>
  <c r="LH19" i="13"/>
  <c r="IA19" i="13"/>
  <c r="FO19" i="13"/>
  <c r="DC19" i="13"/>
  <c r="AQ19" i="13"/>
  <c r="PP18" i="13"/>
  <c r="ND18" i="13"/>
  <c r="KR18" i="13"/>
  <c r="IF18" i="13"/>
  <c r="FT18" i="13"/>
  <c r="DH18" i="13"/>
  <c r="AV18" i="13"/>
  <c r="PU17" i="13"/>
  <c r="NI17" i="13"/>
  <c r="KW17" i="13"/>
  <c r="IK17" i="13"/>
  <c r="FY17" i="13"/>
  <c r="DM17" i="13"/>
  <c r="BA17" i="13"/>
  <c r="PZ16" i="13"/>
  <c r="NN16" i="13"/>
  <c r="LB16" i="13"/>
  <c r="IP16" i="13"/>
  <c r="GD16" i="13"/>
  <c r="DR16" i="13"/>
  <c r="BF16" i="13"/>
  <c r="QE15" i="13"/>
  <c r="NS15" i="13"/>
  <c r="LG15" i="13"/>
  <c r="IU15" i="13"/>
  <c r="GI15" i="13"/>
  <c r="DW15" i="13"/>
  <c r="BK15" i="13"/>
  <c r="QJ14" i="13"/>
  <c r="NX14" i="13"/>
  <c r="LL14" i="13"/>
  <c r="IZ14" i="13"/>
  <c r="GN14" i="13"/>
  <c r="EB14" i="13"/>
  <c r="BP14" i="13"/>
  <c r="D14" i="13"/>
  <c r="OC13" i="13"/>
  <c r="LQ13" i="13"/>
  <c r="JE13" i="13"/>
  <c r="GS13" i="13"/>
  <c r="EG13" i="13"/>
  <c r="BU13" i="13"/>
  <c r="I13" i="13"/>
  <c r="OH12" i="13"/>
  <c r="LV12" i="13"/>
  <c r="JJ12" i="13"/>
  <c r="GX12" i="13"/>
  <c r="EL12" i="13"/>
  <c r="BZ12" i="13"/>
  <c r="N12" i="13"/>
  <c r="OM11" i="13"/>
  <c r="MA11" i="13"/>
  <c r="JO11" i="13"/>
  <c r="HC11" i="13"/>
  <c r="EQ11" i="13"/>
  <c r="CE11" i="13"/>
  <c r="S11" i="13"/>
  <c r="OR10" i="13"/>
  <c r="MF10" i="13"/>
  <c r="JT10" i="13"/>
  <c r="HH10" i="13"/>
  <c r="EV10" i="13"/>
  <c r="CJ10" i="13"/>
  <c r="X10" i="13"/>
  <c r="LT9" i="13"/>
  <c r="EJ9" i="13"/>
  <c r="PT8" i="13"/>
  <c r="HU38" i="13"/>
  <c r="PJ37" i="13"/>
  <c r="FN37" i="13"/>
  <c r="NC36" i="13"/>
  <c r="DG36" i="13"/>
  <c r="KV35" i="13"/>
  <c r="AZ35" i="13"/>
  <c r="IO34" i="13"/>
  <c r="QD33" i="13"/>
  <c r="LF33" i="13"/>
  <c r="HN33" i="13"/>
  <c r="ED33" i="13"/>
  <c r="AT33" i="13"/>
  <c r="PC32" i="13"/>
  <c r="LS32" i="13"/>
  <c r="II32" i="13"/>
  <c r="FG32" i="13"/>
  <c r="CM32" i="13"/>
  <c r="AA32" i="13"/>
  <c r="OZ31" i="13"/>
  <c r="MN31" i="13"/>
  <c r="KB31" i="13"/>
  <c r="HP31" i="13"/>
  <c r="FD31" i="13"/>
  <c r="CR31" i="13"/>
  <c r="AF31" i="13"/>
  <c r="PE30" i="13"/>
  <c r="MS30" i="13"/>
  <c r="KG30" i="13"/>
  <c r="HU30" i="13"/>
  <c r="FI30" i="13"/>
  <c r="CW30" i="13"/>
  <c r="AK30" i="13"/>
  <c r="PJ29" i="13"/>
  <c r="MX29" i="13"/>
  <c r="KL29" i="13"/>
  <c r="HZ29" i="13"/>
  <c r="FN29" i="13"/>
  <c r="DB29" i="13"/>
  <c r="AP29" i="13"/>
  <c r="PO28" i="13"/>
  <c r="NC28" i="13"/>
  <c r="KQ28" i="13"/>
  <c r="IE28" i="13"/>
  <c r="FS28" i="13"/>
  <c r="DG28" i="13"/>
  <c r="AU28" i="13"/>
  <c r="PT27" i="13"/>
  <c r="NH27" i="13"/>
  <c r="KV27" i="13"/>
  <c r="IJ27" i="13"/>
  <c r="FX27" i="13"/>
  <c r="DL27" i="13"/>
  <c r="AZ27" i="13"/>
  <c r="PY26" i="13"/>
  <c r="NM26" i="13"/>
  <c r="LA26" i="13"/>
  <c r="IO26" i="13"/>
  <c r="GC26" i="13"/>
  <c r="DQ26" i="13"/>
  <c r="BE26" i="13"/>
  <c r="QD25" i="13"/>
  <c r="NR25" i="13"/>
  <c r="LF25" i="13"/>
  <c r="IT25" i="13"/>
  <c r="GH25" i="13"/>
  <c r="DV25" i="13"/>
  <c r="BJ25" i="13"/>
  <c r="QI24" i="13"/>
  <c r="NW24" i="13"/>
  <c r="LK24" i="13"/>
  <c r="IY24" i="13"/>
  <c r="GM24" i="13"/>
  <c r="EA24" i="13"/>
  <c r="BO24" i="13"/>
  <c r="C24" i="13"/>
  <c r="OB23" i="13"/>
  <c r="AS56" i="13"/>
  <c r="FZ51" i="13"/>
  <c r="EG49" i="13"/>
  <c r="EY48" i="13"/>
  <c r="MN47" i="13"/>
  <c r="CR47" i="13"/>
  <c r="KG46" i="13"/>
  <c r="AK46" i="13"/>
  <c r="HZ45" i="13"/>
  <c r="PO44" i="13"/>
  <c r="FS44" i="13"/>
  <c r="NH43" i="13"/>
  <c r="DL43" i="13"/>
  <c r="LA42" i="13"/>
  <c r="BE42" i="13"/>
  <c r="OO40" i="13"/>
  <c r="GZ40" i="13"/>
  <c r="CB40" i="13"/>
  <c r="OO39" i="13"/>
  <c r="JQ39" i="13"/>
  <c r="ES39" i="13"/>
  <c r="U39" i="13"/>
  <c r="KI54" i="13"/>
  <c r="DV50" i="13"/>
  <c r="QD48" i="13"/>
  <c r="CE48" i="13"/>
  <c r="JT47" i="13"/>
  <c r="X47" i="13"/>
  <c r="HM46" i="13"/>
  <c r="PB45" i="13"/>
  <c r="FF45" i="13"/>
  <c r="MU44" i="13"/>
  <c r="CY44" i="13"/>
  <c r="KN43" i="13"/>
  <c r="AR43" i="13"/>
  <c r="IG42" i="13"/>
  <c r="OQ41" i="13"/>
  <c r="LU40" i="13"/>
  <c r="FR40" i="13"/>
  <c r="AT40" i="13"/>
  <c r="NG39" i="13"/>
  <c r="II39" i="13"/>
  <c r="DK39" i="13"/>
  <c r="PX38" i="13"/>
  <c r="KZ38" i="13"/>
  <c r="HJ38" i="13"/>
  <c r="EX38" i="13"/>
  <c r="CL38" i="13"/>
  <c r="Z38" i="13"/>
  <c r="OY37" i="13"/>
  <c r="MM37" i="13"/>
  <c r="KA37" i="13"/>
  <c r="HO37" i="13"/>
  <c r="FC37" i="13"/>
  <c r="CQ37" i="13"/>
  <c r="AE37" i="13"/>
  <c r="PD36" i="13"/>
  <c r="MR36" i="13"/>
  <c r="KF36" i="13"/>
  <c r="HT36" i="13"/>
  <c r="FH36" i="13"/>
  <c r="CV36" i="13"/>
  <c r="AJ36" i="13"/>
  <c r="PI35" i="13"/>
  <c r="MW35" i="13"/>
  <c r="KK35" i="13"/>
  <c r="HY35" i="13"/>
  <c r="FM35" i="13"/>
  <c r="DA35" i="13"/>
  <c r="AO35" i="13"/>
  <c r="PN34" i="13"/>
  <c r="NB34" i="13"/>
  <c r="KP34" i="13"/>
  <c r="ID34" i="13"/>
  <c r="FR34" i="13"/>
  <c r="DF34" i="13"/>
  <c r="AT34" i="13"/>
  <c r="PS33" i="13"/>
  <c r="NG33" i="13"/>
  <c r="KU33" i="13"/>
  <c r="II33" i="13"/>
  <c r="FW33" i="13"/>
  <c r="DK33" i="13"/>
  <c r="AY33" i="13"/>
  <c r="PX32" i="13"/>
  <c r="NL32" i="13"/>
  <c r="KZ32" i="13"/>
  <c r="IN32" i="13"/>
  <c r="GB32" i="13"/>
  <c r="DP32" i="13"/>
  <c r="BD32" i="13"/>
  <c r="QC31" i="13"/>
  <c r="NQ31" i="13"/>
  <c r="LE31" i="13"/>
  <c r="IS31" i="13"/>
  <c r="GG31" i="13"/>
  <c r="DU31" i="13"/>
  <c r="BI31" i="13"/>
  <c r="QH30" i="13"/>
  <c r="NV30" i="13"/>
  <c r="LJ30" i="13"/>
  <c r="IX30" i="13"/>
  <c r="GL30" i="13"/>
  <c r="DZ30" i="13"/>
  <c r="BN30" i="13"/>
  <c r="B30" i="13"/>
  <c r="OA29" i="13"/>
  <c r="LO29" i="13"/>
  <c r="JC29" i="13"/>
  <c r="GQ29" i="13"/>
  <c r="EE29" i="13"/>
  <c r="BS29" i="13"/>
  <c r="G29" i="13"/>
  <c r="OF28" i="13"/>
  <c r="LT28" i="13"/>
  <c r="JH28" i="13"/>
  <c r="GV28" i="13"/>
  <c r="EJ28" i="13"/>
  <c r="BX28" i="13"/>
  <c r="L28" i="13"/>
  <c r="OK27" i="13"/>
  <c r="LY27" i="13"/>
  <c r="JM27" i="13"/>
  <c r="HA27" i="13"/>
  <c r="EO27" i="13"/>
  <c r="CC27" i="13"/>
  <c r="Q27" i="13"/>
  <c r="OP26" i="13"/>
  <c r="MD26" i="13"/>
  <c r="JR26" i="13"/>
  <c r="HF26" i="13"/>
  <c r="ET26" i="13"/>
  <c r="CH26" i="13"/>
  <c r="V26" i="13"/>
  <c r="OU25" i="13"/>
  <c r="MI25" i="13"/>
  <c r="JW25" i="13"/>
  <c r="HK25" i="13"/>
  <c r="EY25" i="13"/>
  <c r="CM25" i="13"/>
  <c r="AA25" i="13"/>
  <c r="OZ24" i="13"/>
  <c r="MN24" i="13"/>
  <c r="KB24" i="13"/>
  <c r="HP24" i="13"/>
  <c r="FD24" i="13"/>
  <c r="CR24" i="13"/>
  <c r="AF24" i="13"/>
  <c r="PE23" i="13"/>
  <c r="MS23" i="13"/>
  <c r="ML46" i="13"/>
  <c r="DJ42" i="13"/>
  <c r="OD38" i="13"/>
  <c r="BP38" i="13"/>
  <c r="JE37" i="13"/>
  <c r="I37" i="13"/>
  <c r="GX36" i="13"/>
  <c r="OM35" i="13"/>
  <c r="EQ35" i="13"/>
  <c r="MF34" i="13"/>
  <c r="CJ34" i="13"/>
  <c r="JY33" i="13"/>
  <c r="AC33" i="13"/>
  <c r="HR32" i="13"/>
  <c r="PG31" i="13"/>
  <c r="FK31" i="13"/>
  <c r="MZ30" i="13"/>
  <c r="DD30" i="13"/>
  <c r="KS29" i="13"/>
  <c r="AW29" i="13"/>
  <c r="IL28" i="13"/>
  <c r="QA27" i="13"/>
  <c r="HR27" i="13"/>
  <c r="BC27" i="13"/>
  <c r="LX26" i="13"/>
  <c r="FK26" i="13"/>
  <c r="QG25" i="13"/>
  <c r="JQ25" i="13"/>
  <c r="DD25" i="13"/>
  <c r="PJ24" i="13"/>
  <c r="KL24" i="13"/>
  <c r="FN24" i="13"/>
  <c r="AP24" i="13"/>
  <c r="NC23" i="13"/>
  <c r="KF23" i="13"/>
  <c r="HT23" i="13"/>
  <c r="FH23" i="13"/>
  <c r="CV23" i="13"/>
  <c r="AJ23" i="13"/>
  <c r="PI22" i="13"/>
  <c r="MW22" i="13"/>
  <c r="KK22" i="13"/>
  <c r="HY22" i="13"/>
  <c r="FM22" i="13"/>
  <c r="DA22" i="13"/>
  <c r="AO22" i="13"/>
  <c r="GD49" i="13"/>
  <c r="GR44" i="13"/>
  <c r="PD39" i="13"/>
  <c r="GM38" i="13"/>
  <c r="OB37" i="13"/>
  <c r="EF37" i="13"/>
  <c r="LU36" i="13"/>
  <c r="BY36" i="13"/>
  <c r="JN35" i="13"/>
  <c r="R35" i="13"/>
  <c r="HG34" i="13"/>
  <c r="OV33" i="13"/>
  <c r="EZ33" i="13"/>
  <c r="MO32" i="13"/>
  <c r="CS32" i="13"/>
  <c r="KH31" i="13"/>
  <c r="AL31" i="13"/>
  <c r="IA30" i="13"/>
  <c r="PP29" i="13"/>
  <c r="FT29" i="13"/>
  <c r="NI28" i="13"/>
  <c r="DM28" i="13"/>
  <c r="LB27" i="13"/>
  <c r="EH27" i="13"/>
  <c r="PD26" i="13"/>
  <c r="IN26" i="13"/>
  <c r="CA26" i="13"/>
  <c r="MW25" i="13"/>
  <c r="GG25" i="13"/>
  <c r="AJ25" i="13"/>
  <c r="MW24" i="13"/>
  <c r="HY24" i="13"/>
  <c r="DA24" i="13"/>
  <c r="PN23" i="13"/>
  <c r="LK23" i="13"/>
  <c r="IY23" i="13"/>
  <c r="GM23" i="13"/>
  <c r="EA23" i="13"/>
  <c r="BO23" i="13"/>
  <c r="C23" i="13"/>
  <c r="OB22" i="13"/>
  <c r="LP22" i="13"/>
  <c r="JD22" i="13"/>
  <c r="GR22" i="13"/>
  <c r="EF22" i="13"/>
  <c r="BT22" i="13"/>
  <c r="H22" i="13"/>
  <c r="OG21" i="13"/>
  <c r="LU21" i="13"/>
  <c r="JI21" i="13"/>
  <c r="GW21" i="13"/>
  <c r="EK21" i="13"/>
  <c r="BY21" i="13"/>
  <c r="M21" i="13"/>
  <c r="OL20" i="13"/>
  <c r="LZ20" i="13"/>
  <c r="JN20" i="13"/>
  <c r="HB20" i="13"/>
  <c r="EP20" i="13"/>
  <c r="CD20" i="13"/>
  <c r="R20" i="13"/>
  <c r="OQ19" i="13"/>
  <c r="ME19" i="13"/>
  <c r="JS19" i="13"/>
  <c r="DR49" i="13"/>
  <c r="FL44" i="13"/>
  <c r="ON39" i="13"/>
  <c r="GF38" i="13"/>
  <c r="NU37" i="13"/>
  <c r="DY37" i="13"/>
  <c r="LN36" i="13"/>
  <c r="BR36" i="13"/>
  <c r="JG35" i="13"/>
  <c r="K35" i="13"/>
  <c r="GZ34" i="13"/>
  <c r="OO33" i="13"/>
  <c r="ES33" i="13"/>
  <c r="MH32" i="13"/>
  <c r="CL32" i="13"/>
  <c r="KA31" i="13"/>
  <c r="AE31" i="13"/>
  <c r="HT30" i="13"/>
  <c r="PI29" i="13"/>
  <c r="FM29" i="13"/>
  <c r="NB28" i="13"/>
  <c r="DF28" i="13"/>
  <c r="KU27" i="13"/>
  <c r="EE27" i="13"/>
  <c r="OZ26" i="13"/>
  <c r="IM26" i="13"/>
  <c r="BX26" i="13"/>
  <c r="MS25" i="13"/>
  <c r="GF25" i="13"/>
  <c r="AG25" i="13"/>
  <c r="MT24" i="13"/>
  <c r="HV24" i="13"/>
  <c r="CX24" i="13"/>
  <c r="PK23" i="13"/>
  <c r="LJ23" i="13"/>
  <c r="IX23" i="13"/>
  <c r="GL23" i="13"/>
  <c r="DZ23" i="13"/>
  <c r="BN23" i="13"/>
  <c r="IT46" i="13"/>
  <c r="R42" i="13"/>
  <c r="NM38" i="13"/>
  <c r="BG38" i="13"/>
  <c r="IV37" i="13"/>
  <c r="QK36" i="13"/>
  <c r="GO36" i="13"/>
  <c r="OD35" i="13"/>
  <c r="EH35" i="13"/>
  <c r="LW34" i="13"/>
  <c r="CA34" i="13"/>
  <c r="JP33" i="13"/>
  <c r="T33" i="13"/>
  <c r="HI32" i="13"/>
  <c r="OX31" i="13"/>
  <c r="FB31" i="13"/>
  <c r="MQ30" i="13"/>
  <c r="CU30" i="13"/>
  <c r="KJ29" i="13"/>
  <c r="AN29" i="13"/>
  <c r="IC28" i="13"/>
  <c r="PR27" i="13"/>
  <c r="HJ27" i="13"/>
  <c r="AU27" i="13"/>
  <c r="LP26" i="13"/>
  <c r="FC26" i="13"/>
  <c r="PY25" i="13"/>
  <c r="JI25" i="13"/>
  <c r="CV25" i="13"/>
  <c r="PD24" i="13"/>
  <c r="KF24" i="13"/>
  <c r="FH24" i="13"/>
  <c r="AJ24" i="13"/>
  <c r="MW23" i="13"/>
  <c r="KC23" i="13"/>
  <c r="HQ23" i="13"/>
  <c r="FE23" i="13"/>
  <c r="CS23" i="13"/>
  <c r="AG23" i="13"/>
  <c r="PF22" i="13"/>
  <c r="MT22" i="13"/>
  <c r="KH22" i="13"/>
  <c r="HV22" i="13"/>
  <c r="FJ22" i="13"/>
  <c r="CX22" i="13"/>
  <c r="AL22" i="13"/>
  <c r="QE48" i="13"/>
  <c r="CZ44" i="13"/>
  <c r="NH39" i="13"/>
  <c r="FX38" i="13"/>
  <c r="NM37" i="13"/>
  <c r="DQ37" i="13"/>
  <c r="LF36" i="13"/>
  <c r="BJ36" i="13"/>
  <c r="IY35" i="13"/>
  <c r="C35" i="13"/>
  <c r="GR34" i="13"/>
  <c r="OG33" i="13"/>
  <c r="EK33" i="13"/>
  <c r="LZ32" i="13"/>
  <c r="CD32" i="13"/>
  <c r="JS31" i="13"/>
  <c r="W31" i="13"/>
  <c r="HL30" i="13"/>
  <c r="PA29" i="13"/>
  <c r="FE29" i="13"/>
  <c r="MT28" i="13"/>
  <c r="CX28" i="13"/>
  <c r="KM27" i="13"/>
  <c r="DZ27" i="13"/>
  <c r="OV26" i="13"/>
  <c r="IF26" i="13"/>
  <c r="BS26" i="13"/>
  <c r="MO25" i="13"/>
  <c r="FY25" i="13"/>
  <c r="AC25" i="13"/>
  <c r="MP24" i="13"/>
  <c r="HR24" i="13"/>
  <c r="CT24" i="13"/>
  <c r="PG23" i="13"/>
  <c r="LH23" i="13"/>
  <c r="IV23" i="13"/>
  <c r="GJ23" i="13"/>
  <c r="DX23" i="13"/>
  <c r="BL23" i="13"/>
  <c r="QK22" i="13"/>
  <c r="NY22" i="13"/>
  <c r="LM22" i="13"/>
  <c r="JA22" i="13"/>
  <c r="NS48" i="13"/>
  <c r="BT44" i="13"/>
  <c r="MR39" i="13"/>
  <c r="FW38" i="13"/>
  <c r="NL37" i="13"/>
  <c r="DP37" i="13"/>
  <c r="LE36" i="13"/>
  <c r="BI36" i="13"/>
  <c r="IX35" i="13"/>
  <c r="B35" i="13"/>
  <c r="GQ34" i="13"/>
  <c r="OF33" i="13"/>
  <c r="EJ33" i="13"/>
  <c r="LY32" i="13"/>
  <c r="CC32" i="13"/>
  <c r="JR31" i="13"/>
  <c r="V31" i="13"/>
  <c r="HK30" i="13"/>
  <c r="OZ29" i="13"/>
  <c r="FD29" i="13"/>
  <c r="MS28" i="13"/>
  <c r="CW28" i="13"/>
  <c r="KL27" i="13"/>
  <c r="DW27" i="13"/>
  <c r="OR26" i="13"/>
  <c r="IE26" i="13"/>
  <c r="BP26" i="13"/>
  <c r="MK25" i="13"/>
  <c r="FX25" i="13"/>
  <c r="AB25" i="13"/>
  <c r="MO24" i="13"/>
  <c r="HQ24" i="13"/>
  <c r="CS24" i="13"/>
  <c r="PF23" i="13"/>
  <c r="LG23" i="13"/>
  <c r="IU23" i="13"/>
  <c r="GI23" i="13"/>
  <c r="DW23" i="13"/>
  <c r="BK23" i="13"/>
  <c r="QJ22" i="13"/>
  <c r="NX22" i="13"/>
  <c r="LL22" i="13"/>
  <c r="IZ22" i="13"/>
  <c r="GN22" i="13"/>
  <c r="EB22" i="13"/>
  <c r="BP22" i="13"/>
  <c r="D22" i="13"/>
  <c r="OC21" i="13"/>
  <c r="LQ21" i="13"/>
  <c r="JE21" i="13"/>
  <c r="GS21" i="13"/>
  <c r="EG21" i="13"/>
  <c r="BU21" i="13"/>
  <c r="I21" i="13"/>
  <c r="OH20" i="13"/>
  <c r="LV20" i="13"/>
  <c r="JJ20" i="13"/>
  <c r="GX20" i="13"/>
  <c r="EL20" i="13"/>
  <c r="BZ20" i="13"/>
  <c r="N20" i="13"/>
  <c r="OM19" i="13"/>
  <c r="MA19" i="13"/>
  <c r="JO19" i="13"/>
  <c r="PY47" i="13"/>
  <c r="GW43" i="13"/>
  <c r="GN39" i="13"/>
  <c r="EI38" i="13"/>
  <c r="LX37" i="13"/>
  <c r="CB37" i="13"/>
  <c r="JQ36" i="13"/>
  <c r="U36" i="13"/>
  <c r="HJ35" i="13"/>
  <c r="OY34" i="13"/>
  <c r="FC34" i="13"/>
  <c r="MR33" i="13"/>
  <c r="CV33" i="13"/>
  <c r="KK32" i="13"/>
  <c r="AO32" i="13"/>
  <c r="ID31" i="13"/>
  <c r="PS30" i="13"/>
  <c r="FW30" i="13"/>
  <c r="NL29" i="13"/>
  <c r="DP29" i="13"/>
  <c r="LE28" i="13"/>
  <c r="BI28" i="13"/>
  <c r="JK27" i="13"/>
  <c r="CU27" i="13"/>
  <c r="NS26" i="13"/>
  <c r="HD26" i="13"/>
  <c r="AN26" i="13"/>
  <c r="LL25" i="13"/>
  <c r="EW25" i="13"/>
  <c r="G25" i="13"/>
  <c r="LT24" i="13"/>
  <c r="GV24" i="13"/>
  <c r="BX24" i="13"/>
  <c r="OK23" i="13"/>
  <c r="KW23" i="13"/>
  <c r="IK23" i="13"/>
  <c r="FY23" i="13"/>
  <c r="DM23" i="13"/>
  <c r="BA23" i="13"/>
  <c r="PZ22" i="13"/>
  <c r="NN22" i="13"/>
  <c r="LB22" i="13"/>
  <c r="IP22" i="13"/>
  <c r="PQ37" i="13"/>
  <c r="GO33" i="13"/>
  <c r="OX28" i="13"/>
  <c r="HL25" i="13"/>
  <c r="GX23" i="13"/>
  <c r="LO22" i="13"/>
  <c r="EP22" i="13"/>
  <c r="R22" i="13"/>
  <c r="NN21" i="13"/>
  <c r="KF21" i="13"/>
  <c r="GY21" i="13"/>
  <c r="DR21" i="13"/>
  <c r="AJ21" i="13"/>
  <c r="ON20" i="13"/>
  <c r="LG20" i="13"/>
  <c r="HY20" i="13"/>
  <c r="ER20" i="13"/>
  <c r="BK20" i="13"/>
  <c r="PN19" i="13"/>
  <c r="MG19" i="13"/>
  <c r="IZ19" i="13"/>
  <c r="GH19" i="13"/>
  <c r="DV19" i="13"/>
  <c r="BJ19" i="13"/>
  <c r="QI18" i="13"/>
  <c r="NW18" i="13"/>
  <c r="LK18" i="13"/>
  <c r="IY18" i="13"/>
  <c r="GM18" i="13"/>
  <c r="EA18" i="13"/>
  <c r="BO18" i="13"/>
  <c r="C18" i="13"/>
  <c r="OB17" i="13"/>
  <c r="LP17" i="13"/>
  <c r="JD17" i="13"/>
  <c r="GR17" i="13"/>
  <c r="EF17" i="13"/>
  <c r="BT17" i="13"/>
  <c r="H17" i="13"/>
  <c r="OG16" i="13"/>
  <c r="LU16" i="13"/>
  <c r="JI16" i="13"/>
  <c r="GW16" i="13"/>
  <c r="EK16" i="13"/>
  <c r="BY16" i="13"/>
  <c r="M16" i="13"/>
  <c r="OL15" i="13"/>
  <c r="LZ15" i="13"/>
  <c r="JN15" i="13"/>
  <c r="HB15" i="13"/>
  <c r="EP15" i="13"/>
  <c r="CD15" i="13"/>
  <c r="R15" i="13"/>
  <c r="OQ14" i="13"/>
  <c r="ME14" i="13"/>
  <c r="JS14" i="13"/>
  <c r="HG14" i="13"/>
  <c r="EU14" i="13"/>
  <c r="CI14" i="13"/>
  <c r="W14" i="13"/>
  <c r="OV13" i="13"/>
  <c r="MJ13" i="13"/>
  <c r="JX13" i="13"/>
  <c r="HL13" i="13"/>
  <c r="EZ13" i="13"/>
  <c r="CN13" i="13"/>
  <c r="AB13" i="13"/>
  <c r="PA12" i="13"/>
  <c r="MO12" i="13"/>
  <c r="KC12" i="13"/>
  <c r="HQ12" i="13"/>
  <c r="FE12" i="13"/>
  <c r="CS12" i="13"/>
  <c r="AG12" i="13"/>
  <c r="PF11" i="13"/>
  <c r="MT11" i="13"/>
  <c r="KH11" i="13"/>
  <c r="HV11" i="13"/>
  <c r="FJ11" i="13"/>
  <c r="CX11" i="13"/>
  <c r="AL11" i="13"/>
  <c r="PK10" i="13"/>
  <c r="MY10" i="13"/>
  <c r="KM10" i="13"/>
  <c r="IA10" i="13"/>
  <c r="FO10" i="13"/>
  <c r="DC10" i="13"/>
  <c r="AQ10" i="13"/>
  <c r="NY9" i="13"/>
  <c r="GO9" i="13"/>
  <c r="E9" i="13"/>
  <c r="OA8" i="13"/>
  <c r="LO8" i="13"/>
  <c r="JC8" i="13"/>
  <c r="GQ8" i="13"/>
  <c r="EE8" i="13"/>
  <c r="BS8" i="13"/>
  <c r="G8" i="13"/>
  <c r="JU7" i="13"/>
  <c r="CK7" i="13"/>
  <c r="ML6" i="13"/>
  <c r="FB6" i="13"/>
  <c r="PC5" i="13"/>
  <c r="HS5" i="13"/>
  <c r="AI5" i="13"/>
  <c r="KJ4" i="13"/>
  <c r="CZ4" i="13"/>
  <c r="PH3" i="13"/>
  <c r="MV3" i="13"/>
  <c r="KJ3" i="13"/>
  <c r="HX3" i="13"/>
  <c r="FL3" i="13"/>
  <c r="CZ3" i="13"/>
  <c r="AN3" i="13"/>
  <c r="PA2" i="13"/>
  <c r="LI2" i="13"/>
  <c r="HQ2" i="13"/>
  <c r="DY2" i="13"/>
  <c r="AG2" i="13"/>
  <c r="EO37" i="13"/>
  <c r="MX32" i="13"/>
  <c r="DV28" i="13"/>
  <c r="AO25" i="13"/>
  <c r="ED23" i="13"/>
  <c r="KE22" i="13"/>
  <c r="DW22" i="13"/>
  <c r="QJ21" i="13"/>
  <c r="NB21" i="13"/>
  <c r="JT21" i="13"/>
  <c r="GM21" i="13"/>
  <c r="DF21" i="13"/>
  <c r="X21" i="13"/>
  <c r="OB20" i="13"/>
  <c r="KU20" i="13"/>
  <c r="HM20" i="13"/>
  <c r="EF20" i="13"/>
  <c r="AY20" i="13"/>
  <c r="PB19" i="13"/>
  <c r="LU19" i="13"/>
  <c r="IN19" i="13"/>
  <c r="FY19" i="13"/>
  <c r="DM19" i="13"/>
  <c r="BA19" i="13"/>
  <c r="PZ18" i="13"/>
  <c r="NN18" i="13"/>
  <c r="LB18" i="13"/>
  <c r="IP18" i="13"/>
  <c r="GD18" i="13"/>
  <c r="DR18" i="13"/>
  <c r="BF18" i="13"/>
  <c r="QE17" i="13"/>
  <c r="NS17" i="13"/>
  <c r="LG17" i="13"/>
  <c r="IU17" i="13"/>
  <c r="GI17" i="13"/>
  <c r="DW17" i="13"/>
  <c r="BK17" i="13"/>
  <c r="QJ16" i="13"/>
  <c r="NX16" i="13"/>
  <c r="LL16" i="13"/>
  <c r="IZ16" i="13"/>
  <c r="GN16" i="13"/>
  <c r="EB16" i="13"/>
  <c r="BP16" i="13"/>
  <c r="D16" i="13"/>
  <c r="OC15" i="13"/>
  <c r="LQ15" i="13"/>
  <c r="JE15" i="13"/>
  <c r="GS15" i="13"/>
  <c r="EG15" i="13"/>
  <c r="BU15" i="13"/>
  <c r="I15" i="13"/>
  <c r="OH14" i="13"/>
  <c r="LV14" i="13"/>
  <c r="JJ14" i="13"/>
  <c r="GX14" i="13"/>
  <c r="EL14" i="13"/>
  <c r="BZ14" i="13"/>
  <c r="N14" i="13"/>
  <c r="OM13" i="13"/>
  <c r="MA13" i="13"/>
  <c r="JO13" i="13"/>
  <c r="HC13" i="13"/>
  <c r="EQ13" i="13"/>
  <c r="CE13" i="13"/>
  <c r="S13" i="13"/>
  <c r="OR12" i="13"/>
  <c r="MF12" i="13"/>
  <c r="JT12" i="13"/>
  <c r="HH12" i="13"/>
  <c r="EV12" i="13"/>
  <c r="CJ12" i="13"/>
  <c r="X12" i="13"/>
  <c r="OW11" i="13"/>
  <c r="MK11" i="13"/>
  <c r="JY11" i="13"/>
  <c r="HM11" i="13"/>
  <c r="FA11" i="13"/>
  <c r="CO11" i="13"/>
  <c r="AC11" i="13"/>
  <c r="PB10" i="13"/>
  <c r="MP10" i="13"/>
  <c r="KD10" i="13"/>
  <c r="HR10" i="13"/>
  <c r="FF10" i="13"/>
  <c r="CT10" i="13"/>
  <c r="AH10" i="13"/>
  <c r="MX9" i="13"/>
  <c r="FN9" i="13"/>
  <c r="QD8" i="13"/>
  <c r="NR8" i="13"/>
  <c r="LF8" i="13"/>
  <c r="IT8" i="13"/>
  <c r="GH8" i="13"/>
  <c r="DV8" i="13"/>
  <c r="BJ8" i="13"/>
  <c r="QD7" i="13"/>
  <c r="IT7" i="13"/>
  <c r="BJ7" i="13"/>
  <c r="LK6" i="13"/>
  <c r="EA6" i="13"/>
  <c r="OB5" i="13"/>
  <c r="GR5" i="13"/>
  <c r="H5" i="13"/>
  <c r="JI4" i="13"/>
  <c r="BY4" i="13"/>
  <c r="OY3" i="13"/>
  <c r="MM3" i="13"/>
  <c r="KA3" i="13"/>
  <c r="HO3" i="13"/>
  <c r="FC3" i="13"/>
  <c r="CQ3" i="13"/>
  <c r="AE3" i="13"/>
  <c r="OM2" i="13"/>
  <c r="KU2" i="13"/>
  <c r="HC2" i="13"/>
  <c r="DK2" i="13"/>
  <c r="S2" i="13"/>
  <c r="KX36" i="13"/>
  <c r="BV32" i="13"/>
  <c r="KI27" i="13"/>
  <c r="ML24" i="13"/>
  <c r="BJ23" i="13"/>
  <c r="IU22" i="13"/>
  <c r="DE22" i="13"/>
  <c r="PW21" i="13"/>
  <c r="MP21" i="13"/>
  <c r="JH21" i="13"/>
  <c r="GA21" i="13"/>
  <c r="CT21" i="13"/>
  <c r="L21" i="13"/>
  <c r="NP20" i="13"/>
  <c r="KI20" i="13"/>
  <c r="HA20" i="13"/>
  <c r="DT20" i="13"/>
  <c r="AM20" i="13"/>
  <c r="OP19" i="13"/>
  <c r="LI19" i="13"/>
  <c r="IB19" i="13"/>
  <c r="FP19" i="13"/>
  <c r="DD19" i="13"/>
  <c r="AR19" i="13"/>
  <c r="PQ18" i="13"/>
  <c r="NE18" i="13"/>
  <c r="KS18" i="13"/>
  <c r="IG18" i="13"/>
  <c r="FU18" i="13"/>
  <c r="DI18" i="13"/>
  <c r="AW18" i="13"/>
  <c r="PV17" i="13"/>
  <c r="NJ17" i="13"/>
  <c r="KX17" i="13"/>
  <c r="IL17" i="13"/>
  <c r="FZ17" i="13"/>
  <c r="DN17" i="13"/>
  <c r="BB17" i="13"/>
  <c r="QA16" i="13"/>
  <c r="NO16" i="13"/>
  <c r="LC16" i="13"/>
  <c r="IQ16" i="13"/>
  <c r="GE16" i="13"/>
  <c r="DS16" i="13"/>
  <c r="BG16" i="13"/>
  <c r="QF15" i="13"/>
  <c r="NT15" i="13"/>
  <c r="LH15" i="13"/>
  <c r="IV15" i="13"/>
  <c r="GJ15" i="13"/>
  <c r="DX15" i="13"/>
  <c r="BL15" i="13"/>
  <c r="QK14" i="13"/>
  <c r="NY14" i="13"/>
  <c r="LM14" i="13"/>
  <c r="JA14" i="13"/>
  <c r="GO14" i="13"/>
  <c r="EC14" i="13"/>
  <c r="BQ14" i="13"/>
  <c r="E14" i="13"/>
  <c r="OD13" i="13"/>
  <c r="LR13" i="13"/>
  <c r="JF13" i="13"/>
  <c r="GT13" i="13"/>
  <c r="EH13" i="13"/>
  <c r="BV13" i="13"/>
  <c r="J13" i="13"/>
  <c r="OI12" i="13"/>
  <c r="LW12" i="13"/>
  <c r="JK12" i="13"/>
  <c r="GY12" i="13"/>
  <c r="EM12" i="13"/>
  <c r="CA12" i="13"/>
  <c r="O12" i="13"/>
  <c r="ON11" i="13"/>
  <c r="MB11" i="13"/>
  <c r="JP11" i="13"/>
  <c r="HD11" i="13"/>
  <c r="ER11" i="13"/>
  <c r="CF11" i="13"/>
  <c r="T11" i="13"/>
  <c r="OS10" i="13"/>
  <c r="MG10" i="13"/>
  <c r="JU10" i="13"/>
  <c r="HI10" i="13"/>
  <c r="EW10" i="13"/>
  <c r="CK10" i="13"/>
  <c r="Y10" i="13"/>
  <c r="LW9" i="13"/>
  <c r="EM9" i="13"/>
  <c r="PU8" i="13"/>
  <c r="NI8" i="13"/>
  <c r="KW8" i="13"/>
  <c r="IK8" i="13"/>
  <c r="FY8" i="13"/>
  <c r="DM8" i="13"/>
  <c r="BA8" i="13"/>
  <c r="PC7" i="13"/>
  <c r="HS7" i="13"/>
  <c r="AI7" i="13"/>
  <c r="KJ6" i="13"/>
  <c r="CZ6" i="13"/>
  <c r="NA5" i="13"/>
  <c r="FQ5" i="13"/>
  <c r="PR4" i="13"/>
  <c r="IH4" i="13"/>
  <c r="AX4" i="13"/>
  <c r="OP3" i="13"/>
  <c r="MD3" i="13"/>
  <c r="JR3" i="13"/>
  <c r="HF3" i="13"/>
  <c r="ET3" i="13"/>
  <c r="CH3" i="13"/>
  <c r="V3" i="13"/>
  <c r="NZ2" i="13"/>
  <c r="KH2" i="13"/>
  <c r="GP2" i="13"/>
  <c r="CX2" i="13"/>
  <c r="F2" i="13"/>
  <c r="V36" i="13"/>
  <c r="IE31" i="13"/>
  <c r="CY27" i="13"/>
  <c r="GX24" i="13"/>
  <c r="V23" i="13"/>
  <c r="HK22" i="13"/>
  <c r="CM22" i="13"/>
  <c r="PK21" i="13"/>
  <c r="MD21" i="13"/>
  <c r="IV21" i="13"/>
  <c r="FO21" i="13"/>
  <c r="CH21" i="13"/>
  <c r="QK20" i="13"/>
  <c r="ND20" i="13"/>
  <c r="JW20" i="13"/>
  <c r="GO20" i="13"/>
  <c r="DH20" i="13"/>
  <c r="AA20" i="13"/>
  <c r="OD19" i="13"/>
  <c r="KW19" i="13"/>
  <c r="HS19" i="13"/>
  <c r="FG19" i="13"/>
  <c r="CU19" i="13"/>
  <c r="AI19" i="13"/>
  <c r="PH18" i="13"/>
  <c r="MV18" i="13"/>
  <c r="KJ18" i="13"/>
  <c r="HX18" i="13"/>
  <c r="FL18" i="13"/>
  <c r="CZ18" i="13"/>
  <c r="AN18" i="13"/>
  <c r="PM17" i="13"/>
  <c r="NA17" i="13"/>
  <c r="KO17" i="13"/>
  <c r="IC17" i="13"/>
  <c r="FQ17" i="13"/>
  <c r="DE17" i="13"/>
  <c r="AS17" i="13"/>
  <c r="PR16" i="13"/>
  <c r="NF16" i="13"/>
  <c r="KT16" i="13"/>
  <c r="IH16" i="13"/>
  <c r="FV16" i="13"/>
  <c r="DJ16" i="13"/>
  <c r="AX16" i="13"/>
  <c r="PW15" i="13"/>
  <c r="NK15" i="13"/>
  <c r="KY15" i="13"/>
  <c r="IM15" i="13"/>
  <c r="GA15" i="13"/>
  <c r="DO15" i="13"/>
  <c r="BC15" i="13"/>
  <c r="QB14" i="13"/>
  <c r="NP14" i="13"/>
  <c r="LD14" i="13"/>
  <c r="IR14" i="13"/>
  <c r="GF14" i="13"/>
  <c r="DT14" i="13"/>
  <c r="BH14" i="13"/>
  <c r="QG13" i="13"/>
  <c r="NU13" i="13"/>
  <c r="LI13" i="13"/>
  <c r="IW13" i="13"/>
  <c r="GK13" i="13"/>
  <c r="DY13" i="13"/>
  <c r="BM13" i="13"/>
  <c r="A13" i="13"/>
  <c r="NZ12" i="13"/>
  <c r="LN12" i="13"/>
  <c r="JB12" i="13"/>
  <c r="GP12" i="13"/>
  <c r="ED12" i="13"/>
  <c r="BR12" i="13"/>
  <c r="F12" i="13"/>
  <c r="OE11" i="13"/>
  <c r="LS11" i="13"/>
  <c r="JG11" i="13"/>
  <c r="GU11" i="13"/>
  <c r="EI11" i="13"/>
  <c r="BW11" i="13"/>
  <c r="K11" i="13"/>
  <c r="OJ10" i="13"/>
  <c r="LX10" i="13"/>
  <c r="JL10" i="13"/>
  <c r="GZ10" i="13"/>
  <c r="EN10" i="13"/>
  <c r="CB10" i="13"/>
  <c r="P10" i="13"/>
  <c r="KV9" i="13"/>
  <c r="DL9" i="13"/>
  <c r="PL8" i="13"/>
  <c r="GO38" i="13"/>
  <c r="OD37" i="13"/>
  <c r="EH37" i="13"/>
  <c r="LW36" i="13"/>
  <c r="CA36" i="13"/>
  <c r="JP35" i="13"/>
  <c r="T35" i="13"/>
  <c r="HI34" i="13"/>
  <c r="PN33" i="13"/>
  <c r="KP33" i="13"/>
  <c r="GX33" i="13"/>
  <c r="DV33" i="13"/>
  <c r="AL33" i="13"/>
  <c r="OM32" i="13"/>
  <c r="LK32" i="13"/>
  <c r="IA32" i="13"/>
  <c r="EQ32" i="13"/>
  <c r="CE32" i="13"/>
  <c r="S32" i="13"/>
  <c r="OR31" i="13"/>
  <c r="MF31" i="13"/>
  <c r="JT31" i="13"/>
  <c r="HH31" i="13"/>
  <c r="EV31" i="13"/>
  <c r="CJ31" i="13"/>
  <c r="X31" i="13"/>
  <c r="OW30" i="13"/>
  <c r="MK30" i="13"/>
  <c r="JY30" i="13"/>
  <c r="HM30" i="13"/>
  <c r="FA30" i="13"/>
  <c r="CO30" i="13"/>
  <c r="AC30" i="13"/>
  <c r="PB29" i="13"/>
  <c r="MP29" i="13"/>
  <c r="KD29" i="13"/>
  <c r="HR29" i="13"/>
  <c r="FF29" i="13"/>
  <c r="CT29" i="13"/>
  <c r="AH29" i="13"/>
  <c r="PG28" i="13"/>
  <c r="MU28" i="13"/>
  <c r="KI28" i="13"/>
  <c r="HW28" i="13"/>
  <c r="FK28" i="13"/>
  <c r="CY28" i="13"/>
  <c r="AM28" i="13"/>
  <c r="PL27" i="13"/>
  <c r="MZ27" i="13"/>
  <c r="KN27" i="13"/>
  <c r="IB27" i="13"/>
  <c r="FP27" i="13"/>
  <c r="DD27" i="13"/>
  <c r="AR27" i="13"/>
  <c r="PQ26" i="13"/>
  <c r="NE26" i="13"/>
  <c r="KS26" i="13"/>
  <c r="IG26" i="13"/>
  <c r="FU26" i="13"/>
  <c r="DI26" i="13"/>
  <c r="AW26" i="13"/>
  <c r="PV25" i="13"/>
  <c r="NJ25" i="13"/>
  <c r="KX25" i="13"/>
  <c r="IL25" i="13"/>
  <c r="FZ25" i="13"/>
  <c r="DN25" i="13"/>
  <c r="BB25" i="13"/>
  <c r="QA24" i="13"/>
  <c r="NO24" i="13"/>
  <c r="LC24" i="13"/>
  <c r="IQ24" i="13"/>
  <c r="GE24" i="13"/>
  <c r="DS24" i="13"/>
  <c r="BG24" i="13"/>
  <c r="QF23" i="13"/>
  <c r="NT23" i="13"/>
  <c r="FZ55" i="13"/>
  <c r="NO50" i="13"/>
  <c r="BU49" i="13"/>
  <c r="DS48" i="13"/>
  <c r="LH47" i="13"/>
  <c r="BL47" i="13"/>
  <c r="JA46" i="13"/>
  <c r="E46" i="13"/>
  <c r="GT45" i="13"/>
  <c r="OI44" i="13"/>
  <c r="EM44" i="13"/>
  <c r="MB43" i="13"/>
  <c r="CF43" i="13"/>
  <c r="JU42" i="13"/>
  <c r="Y42" i="13"/>
  <c r="NI40" i="13"/>
  <c r="GJ40" i="13"/>
  <c r="BL40" i="13"/>
  <c r="NY39" i="13"/>
  <c r="JA39" i="13"/>
  <c r="EC39" i="13"/>
  <c r="E39" i="13"/>
  <c r="AM54" i="13"/>
  <c r="AQ50" i="13"/>
  <c r="NR48" i="13"/>
  <c r="AY48" i="13"/>
  <c r="IN47" i="13"/>
  <c r="QC46" i="13"/>
  <c r="GG46" i="13"/>
  <c r="NV45" i="13"/>
  <c r="DZ45" i="13"/>
  <c r="LO44" i="13"/>
  <c r="BS44" i="13"/>
  <c r="JH43" i="13"/>
  <c r="L43" i="13"/>
  <c r="HA42" i="13"/>
  <c r="KY41" i="13"/>
  <c r="KO40" i="13"/>
  <c r="FB40" i="13"/>
  <c r="AD40" i="13"/>
  <c r="MQ39" i="13"/>
  <c r="HS39" i="13"/>
  <c r="CU39" i="13"/>
  <c r="PH38" i="13"/>
  <c r="KJ38" i="13"/>
  <c r="HB38" i="13"/>
  <c r="EP38" i="13"/>
  <c r="CD38" i="13"/>
  <c r="R38" i="13"/>
  <c r="OQ37" i="13"/>
  <c r="ME37" i="13"/>
  <c r="JS37" i="13"/>
  <c r="HG37" i="13"/>
  <c r="EU37" i="13"/>
  <c r="CI37" i="13"/>
  <c r="W37" i="13"/>
  <c r="OV36" i="13"/>
  <c r="MJ36" i="13"/>
  <c r="JX36" i="13"/>
  <c r="HL36" i="13"/>
  <c r="EZ36" i="13"/>
  <c r="CN36" i="13"/>
  <c r="AB36" i="13"/>
  <c r="PA35" i="13"/>
  <c r="MO35" i="13"/>
  <c r="KC35" i="13"/>
  <c r="HQ35" i="13"/>
  <c r="FE35" i="13"/>
  <c r="CS35" i="13"/>
  <c r="AG35" i="13"/>
  <c r="PF34" i="13"/>
  <c r="MT34" i="13"/>
  <c r="KH34" i="13"/>
  <c r="HV34" i="13"/>
  <c r="FJ34" i="13"/>
  <c r="CX34" i="13"/>
  <c r="AL34" i="13"/>
  <c r="PK33" i="13"/>
  <c r="MY33" i="13"/>
  <c r="KM33" i="13"/>
  <c r="IA33" i="13"/>
  <c r="FO33" i="13"/>
  <c r="DC33" i="13"/>
  <c r="AQ33" i="13"/>
  <c r="PP32" i="13"/>
  <c r="ND32" i="13"/>
  <c r="KR32" i="13"/>
  <c r="IF32" i="13"/>
  <c r="FT32" i="13"/>
  <c r="DH32" i="13"/>
  <c r="AV32" i="13"/>
  <c r="PU31" i="13"/>
  <c r="NI31" i="13"/>
  <c r="KW31" i="13"/>
  <c r="IK31" i="13"/>
  <c r="FY31" i="13"/>
  <c r="DM31" i="13"/>
  <c r="BA31" i="13"/>
  <c r="PZ30" i="13"/>
  <c r="NN30" i="13"/>
  <c r="LB30" i="13"/>
  <c r="IP30" i="13"/>
  <c r="GD30" i="13"/>
  <c r="DR30" i="13"/>
  <c r="BF30" i="13"/>
  <c r="QE29" i="13"/>
  <c r="NS29" i="13"/>
  <c r="LG29" i="13"/>
  <c r="IU29" i="13"/>
  <c r="GI29" i="13"/>
  <c r="DW29" i="13"/>
  <c r="BK29" i="13"/>
  <c r="QJ28" i="13"/>
  <c r="NX28" i="13"/>
  <c r="LL28" i="13"/>
  <c r="IZ28" i="13"/>
  <c r="GN28" i="13"/>
  <c r="EB28" i="13"/>
  <c r="BP28" i="13"/>
  <c r="D28" i="13"/>
  <c r="OC27" i="13"/>
  <c r="LQ27" i="13"/>
  <c r="JE27" i="13"/>
  <c r="GS27" i="13"/>
  <c r="EG27" i="13"/>
  <c r="BU27" i="13"/>
  <c r="I27" i="13"/>
  <c r="OH26" i="13"/>
  <c r="LV26" i="13"/>
  <c r="JJ26" i="13"/>
  <c r="GX26" i="13"/>
  <c r="EL26" i="13"/>
  <c r="BZ26" i="13"/>
  <c r="N26" i="13"/>
  <c r="OM25" i="13"/>
  <c r="MA25" i="13"/>
  <c r="JO25" i="13"/>
  <c r="HC25" i="13"/>
  <c r="EQ25" i="13"/>
  <c r="CE25" i="13"/>
  <c r="S25" i="13"/>
  <c r="OR24" i="13"/>
  <c r="MF24" i="13"/>
  <c r="JT24" i="13"/>
  <c r="HH24" i="13"/>
  <c r="EV24" i="13"/>
  <c r="CJ24" i="13"/>
  <c r="X24" i="13"/>
  <c r="OW23" i="13"/>
  <c r="MK23" i="13"/>
  <c r="CP46" i="13"/>
  <c r="Z41" i="13"/>
  <c r="LR38" i="13"/>
  <c r="AJ38" i="13"/>
  <c r="HY37" i="13"/>
  <c r="PN36" i="13"/>
  <c r="FR36" i="13"/>
  <c r="NG35" i="13"/>
  <c r="DK35" i="13"/>
  <c r="KZ34" i="13"/>
  <c r="BD34" i="13"/>
  <c r="IS33" i="13"/>
  <c r="QH32" i="13"/>
  <c r="GL32" i="13"/>
  <c r="OA31" i="13"/>
  <c r="EE31" i="13"/>
  <c r="LT30" i="13"/>
  <c r="BX30" i="13"/>
  <c r="JM29" i="13"/>
  <c r="Q29" i="13"/>
  <c r="HF28" i="13"/>
  <c r="OU27" i="13"/>
  <c r="GU27" i="13"/>
  <c r="AH27" i="13"/>
  <c r="LD26" i="13"/>
  <c r="EN26" i="13"/>
  <c r="PL25" i="13"/>
  <c r="IW25" i="13"/>
  <c r="CG25" i="13"/>
  <c r="OT24" i="13"/>
  <c r="JV24" i="13"/>
  <c r="EX24" i="13"/>
  <c r="Z24" i="13"/>
  <c r="MM23" i="13"/>
  <c r="JX23" i="13"/>
  <c r="HL23" i="13"/>
  <c r="EZ23" i="13"/>
  <c r="CN23" i="13"/>
  <c r="AB23" i="13"/>
  <c r="PA22" i="13"/>
  <c r="MO22" i="13"/>
  <c r="KC22" i="13"/>
  <c r="HQ22" i="13"/>
  <c r="FE22" i="13"/>
  <c r="CS22" i="13"/>
  <c r="AG22" i="13"/>
  <c r="FX48" i="13"/>
  <c r="OG43" i="13"/>
  <c r="KF39" i="13"/>
  <c r="FG38" i="13"/>
  <c r="MV37" i="13"/>
  <c r="CZ37" i="13"/>
  <c r="KO36" i="13"/>
  <c r="AS36" i="13"/>
  <c r="IH35" i="13"/>
  <c r="PW34" i="13"/>
  <c r="GA34" i="13"/>
  <c r="NP33" i="13"/>
  <c r="DT33" i="13"/>
  <c r="LI32" i="13"/>
  <c r="BM32" i="13"/>
  <c r="JB31" i="13"/>
  <c r="F31" i="13"/>
  <c r="GU30" i="13"/>
  <c r="OJ29" i="13"/>
  <c r="EN29" i="13"/>
  <c r="MC28" i="13"/>
  <c r="CG28" i="13"/>
  <c r="KA27" i="13"/>
  <c r="DK27" i="13"/>
  <c r="OI26" i="13"/>
  <c r="HT26" i="13"/>
  <c r="BD26" i="13"/>
  <c r="MB25" i="13"/>
  <c r="FM25" i="13"/>
  <c r="T25" i="13"/>
  <c r="MG24" i="13"/>
  <c r="HI24" i="13"/>
  <c r="CK24" i="13"/>
  <c r="OX23" i="13"/>
  <c r="LC23" i="13"/>
  <c r="IQ23" i="13"/>
  <c r="GE23" i="13"/>
  <c r="DS23" i="13"/>
  <c r="BG23" i="13"/>
  <c r="QF22" i="13"/>
  <c r="NT22" i="13"/>
  <c r="LH22" i="13"/>
  <c r="IV22" i="13"/>
  <c r="GJ22" i="13"/>
  <c r="DX22" i="13"/>
  <c r="BL22" i="13"/>
  <c r="QK21" i="13"/>
  <c r="NY21" i="13"/>
  <c r="LM21" i="13"/>
  <c r="JA21" i="13"/>
  <c r="GO21" i="13"/>
  <c r="EC21" i="13"/>
  <c r="BQ21" i="13"/>
  <c r="E21" i="13"/>
  <c r="OD20" i="13"/>
  <c r="LR20" i="13"/>
  <c r="JF20" i="13"/>
  <c r="GT20" i="13"/>
  <c r="EH20" i="13"/>
  <c r="BV20" i="13"/>
  <c r="J20" i="13"/>
  <c r="OI19" i="13"/>
  <c r="LW19" i="13"/>
  <c r="JK19" i="13"/>
  <c r="ER48" i="13"/>
  <c r="NA43" i="13"/>
  <c r="JP39" i="13"/>
  <c r="EZ38" i="13"/>
  <c r="MO37" i="13"/>
  <c r="CS37" i="13"/>
  <c r="KH36" i="13"/>
  <c r="AL36" i="13"/>
  <c r="IA35" i="13"/>
  <c r="PP34" i="13"/>
  <c r="FT34" i="13"/>
  <c r="NI33" i="13"/>
  <c r="DM33" i="13"/>
  <c r="LB32" i="13"/>
  <c r="BF32" i="13"/>
  <c r="IU31" i="13"/>
  <c r="QJ30" i="13"/>
  <c r="GN30" i="13"/>
  <c r="OC29" i="13"/>
  <c r="EG29" i="13"/>
  <c r="LV28" i="13"/>
  <c r="BZ28" i="13"/>
  <c r="JW27" i="13"/>
  <c r="DJ27" i="13"/>
  <c r="OF26" i="13"/>
  <c r="HP26" i="13"/>
  <c r="BC26" i="13"/>
  <c r="LY25" i="13"/>
  <c r="FI25" i="13"/>
  <c r="Q25" i="13"/>
  <c r="MD24" i="13"/>
  <c r="HF24" i="13"/>
  <c r="CH24" i="13"/>
  <c r="OU23" i="13"/>
  <c r="LB23" i="13"/>
  <c r="IP23" i="13"/>
  <c r="GD23" i="13"/>
  <c r="DR23" i="13"/>
  <c r="BF23" i="13"/>
  <c r="QI45" i="13"/>
  <c r="NB40" i="13"/>
  <c r="LA38" i="13"/>
  <c r="AA38" i="13"/>
  <c r="HP37" i="13"/>
  <c r="PE36" i="13"/>
  <c r="FI36" i="13"/>
  <c r="MX35" i="13"/>
  <c r="DB35" i="13"/>
  <c r="KQ34" i="13"/>
  <c r="AU34" i="13"/>
  <c r="IJ33" i="13"/>
  <c r="PY32" i="13"/>
  <c r="GC32" i="13"/>
  <c r="NR31" i="13"/>
  <c r="DV31" i="13"/>
  <c r="LK30" i="13"/>
  <c r="BO30" i="13"/>
  <c r="JD29" i="13"/>
  <c r="H29" i="13"/>
  <c r="GW28" i="13"/>
  <c r="OL27" i="13"/>
  <c r="GM27" i="13"/>
  <c r="Z27" i="13"/>
  <c r="KV26" i="13"/>
  <c r="EF26" i="13"/>
  <c r="PD25" i="13"/>
  <c r="IO25" i="13"/>
  <c r="CA25" i="13"/>
  <c r="ON24" i="13"/>
  <c r="JP24" i="13"/>
  <c r="ER24" i="13"/>
  <c r="T24" i="13"/>
  <c r="MG23" i="13"/>
  <c r="JU23" i="13"/>
  <c r="HI23" i="13"/>
  <c r="EW23" i="13"/>
  <c r="CK23" i="13"/>
  <c r="Y23" i="13"/>
  <c r="OX22" i="13"/>
  <c r="ML22" i="13"/>
  <c r="JZ22" i="13"/>
  <c r="HN22" i="13"/>
  <c r="FB22" i="13"/>
  <c r="CP22" i="13"/>
  <c r="AD22" i="13"/>
  <c r="CF48" i="13"/>
  <c r="KO43" i="13"/>
  <c r="IJ39" i="13"/>
  <c r="ER38" i="13"/>
  <c r="MG37" i="13"/>
  <c r="CK37" i="13"/>
  <c r="JZ36" i="13"/>
  <c r="AD36" i="13"/>
  <c r="HS35" i="13"/>
  <c r="PH34" i="13"/>
  <c r="FL34" i="13"/>
  <c r="NA33" i="13"/>
  <c r="DE33" i="13"/>
  <c r="KT32" i="13"/>
  <c r="AX32" i="13"/>
  <c r="IM31" i="13"/>
  <c r="QB30" i="13"/>
  <c r="GF30" i="13"/>
  <c r="NU29" i="13"/>
  <c r="DY29" i="13"/>
  <c r="LN28" i="13"/>
  <c r="BR28" i="13"/>
  <c r="JS27" i="13"/>
  <c r="DC27" i="13"/>
  <c r="OA26" i="13"/>
  <c r="HL26" i="13"/>
  <c r="AV26" i="13"/>
  <c r="LT25" i="13"/>
  <c r="FE25" i="13"/>
  <c r="M25" i="13"/>
  <c r="LZ24" i="13"/>
  <c r="HB24" i="13"/>
  <c r="CD24" i="13"/>
  <c r="OQ23" i="13"/>
  <c r="KZ23" i="13"/>
  <c r="IN23" i="13"/>
  <c r="GB23" i="13"/>
  <c r="DP23" i="13"/>
  <c r="BD23" i="13"/>
  <c r="QC22" i="13"/>
  <c r="NQ22" i="13"/>
  <c r="LE22" i="13"/>
  <c r="IS22" i="13"/>
  <c r="AZ48" i="13"/>
  <c r="JI43" i="13"/>
  <c r="HT39" i="13"/>
  <c r="EQ38" i="13"/>
  <c r="MF37" i="13"/>
  <c r="CJ37" i="13"/>
  <c r="JY36" i="13"/>
  <c r="AC36" i="13"/>
  <c r="HR35" i="13"/>
  <c r="PG34" i="13"/>
  <c r="FK34" i="13"/>
  <c r="MZ33" i="13"/>
  <c r="DD33" i="13"/>
  <c r="KS32" i="13"/>
  <c r="AW32" i="13"/>
  <c r="IL31" i="13"/>
  <c r="QA30" i="13"/>
  <c r="GE30" i="13"/>
  <c r="NT29" i="13"/>
  <c r="DX29" i="13"/>
  <c r="LM28" i="13"/>
  <c r="BQ28" i="13"/>
  <c r="JO27" i="13"/>
  <c r="DB27" i="13"/>
  <c r="NX26" i="13"/>
  <c r="HH26" i="13"/>
  <c r="AU26" i="13"/>
  <c r="LQ25" i="13"/>
  <c r="FA25" i="13"/>
  <c r="L25" i="13"/>
  <c r="LY24" i="13"/>
  <c r="HA24" i="13"/>
  <c r="CC24" i="13"/>
  <c r="OP23" i="13"/>
  <c r="KY23" i="13"/>
  <c r="IM23" i="13"/>
  <c r="GA23" i="13"/>
  <c r="DO23" i="13"/>
  <c r="BC23" i="13"/>
  <c r="QB22" i="13"/>
  <c r="NP22" i="13"/>
  <c r="LD22" i="13"/>
  <c r="IR22" i="13"/>
  <c r="GF22" i="13"/>
  <c r="DT22" i="13"/>
  <c r="BH22" i="13"/>
  <c r="QG21" i="13"/>
  <c r="NU21" i="13"/>
  <c r="LI21" i="13"/>
  <c r="IW21" i="13"/>
  <c r="GK21" i="13"/>
  <c r="DY21" i="13"/>
  <c r="BM21" i="13"/>
  <c r="A21" i="13"/>
  <c r="NZ20" i="13"/>
  <c r="LN20" i="13"/>
  <c r="JB20" i="13"/>
  <c r="GP20" i="13"/>
  <c r="ED20" i="13"/>
  <c r="BR20" i="13"/>
  <c r="F20" i="13"/>
  <c r="OE19" i="13"/>
  <c r="LS19" i="13"/>
  <c r="JG19" i="13"/>
  <c r="GC47" i="13"/>
  <c r="OL42" i="13"/>
  <c r="BP39" i="13"/>
  <c r="DC38" i="13"/>
  <c r="KR37" i="13"/>
  <c r="AV37" i="13"/>
  <c r="IK36" i="13"/>
  <c r="PZ35" i="13"/>
  <c r="GD35" i="13"/>
  <c r="NS34" i="13"/>
  <c r="DW34" i="13"/>
  <c r="LL33" i="13"/>
  <c r="BP33" i="13"/>
  <c r="JE32" i="13"/>
  <c r="I32" i="13"/>
  <c r="GX31" i="13"/>
  <c r="OM30" i="13"/>
  <c r="EQ30" i="13"/>
  <c r="MF29" i="13"/>
  <c r="CJ29" i="13"/>
  <c r="JY28" i="13"/>
  <c r="AC28" i="13"/>
  <c r="IP27" i="13"/>
  <c r="CA27" i="13"/>
  <c r="MV26" i="13"/>
  <c r="GI26" i="13"/>
  <c r="T26" i="13"/>
  <c r="KO25" i="13"/>
  <c r="EB25" i="13"/>
  <c r="QB24" i="13"/>
  <c r="LD24" i="13"/>
  <c r="GF24" i="13"/>
  <c r="BH24" i="13"/>
  <c r="NU23" i="13"/>
  <c r="KO23" i="13"/>
  <c r="IC23" i="13"/>
  <c r="FQ23" i="13"/>
  <c r="DE23" i="13"/>
  <c r="AS23" i="13"/>
  <c r="PR22" i="13"/>
  <c r="NF22" i="13"/>
  <c r="KT22" i="13"/>
  <c r="IH22" i="13"/>
  <c r="FU37" i="13"/>
  <c r="OD32" i="13"/>
  <c r="FB28" i="13"/>
  <c r="BE25" i="13"/>
  <c r="EL23" i="13"/>
  <c r="KI22" i="13"/>
  <c r="DZ22" i="13"/>
  <c r="B22" i="13"/>
  <c r="NC21" i="13"/>
  <c r="JV21" i="13"/>
  <c r="GN21" i="13"/>
  <c r="DG21" i="13"/>
  <c r="Z21" i="13"/>
  <c r="OC20" i="13"/>
  <c r="KV20" i="13"/>
  <c r="HO20" i="13"/>
  <c r="EG20" i="13"/>
  <c r="AZ20" i="13"/>
  <c r="PD19" i="13"/>
  <c r="LV19" i="13"/>
  <c r="IO19" i="13"/>
  <c r="FZ19" i="13"/>
  <c r="DN19" i="13"/>
  <c r="BB19" i="13"/>
  <c r="QA18" i="13"/>
  <c r="NO18" i="13"/>
  <c r="LC18" i="13"/>
  <c r="IQ18" i="13"/>
  <c r="GE18" i="13"/>
  <c r="DS18" i="13"/>
  <c r="BG18" i="13"/>
  <c r="QF17" i="13"/>
  <c r="NT17" i="13"/>
  <c r="LH17" i="13"/>
  <c r="IV17" i="13"/>
  <c r="GJ17" i="13"/>
  <c r="DX17" i="13"/>
  <c r="BL17" i="13"/>
  <c r="QK16" i="13"/>
  <c r="NY16" i="13"/>
  <c r="LM16" i="13"/>
  <c r="JA16" i="13"/>
  <c r="GO16" i="13"/>
  <c r="EC16" i="13"/>
  <c r="BQ16" i="13"/>
  <c r="E16" i="13"/>
  <c r="OD15" i="13"/>
  <c r="LR15" i="13"/>
  <c r="JF15" i="13"/>
  <c r="GT15" i="13"/>
  <c r="EH15" i="13"/>
  <c r="BV15" i="13"/>
  <c r="J15" i="13"/>
  <c r="OI14" i="13"/>
  <c r="LW14" i="13"/>
  <c r="JK14" i="13"/>
  <c r="GY14" i="13"/>
  <c r="EM14" i="13"/>
  <c r="CA14" i="13"/>
  <c r="O14" i="13"/>
  <c r="ON13" i="13"/>
  <c r="MB13" i="13"/>
  <c r="JP13" i="13"/>
  <c r="HD13" i="13"/>
  <c r="ER13" i="13"/>
  <c r="CF13" i="13"/>
  <c r="T13" i="13"/>
  <c r="OS12" i="13"/>
  <c r="MG12" i="13"/>
  <c r="JU12" i="13"/>
  <c r="HI12" i="13"/>
  <c r="EW12" i="13"/>
  <c r="CK12" i="13"/>
  <c r="Y12" i="13"/>
  <c r="OX11" i="13"/>
  <c r="ML11" i="13"/>
  <c r="JZ11" i="13"/>
  <c r="HN11" i="13"/>
  <c r="FB11" i="13"/>
  <c r="CP11" i="13"/>
  <c r="AD11" i="13"/>
  <c r="PC10" i="13"/>
  <c r="MQ10" i="13"/>
  <c r="KE10" i="13"/>
  <c r="HS10" i="13"/>
  <c r="FG10" i="13"/>
  <c r="CU10" i="13"/>
  <c r="AI10" i="13"/>
  <c r="NA9" i="13"/>
  <c r="FQ9" i="13"/>
  <c r="QE8" i="13"/>
  <c r="NS8" i="13"/>
  <c r="LG8" i="13"/>
  <c r="IU8" i="13"/>
  <c r="GI8" i="13"/>
  <c r="DW8" i="13"/>
  <c r="BK8" i="13"/>
  <c r="QG7" i="13"/>
  <c r="IW7" i="13"/>
  <c r="BM7" i="13"/>
  <c r="LN6" i="13"/>
  <c r="ED6" i="13"/>
  <c r="OE5" i="13"/>
  <c r="GU5" i="13"/>
  <c r="K5" i="13"/>
  <c r="JL4" i="13"/>
  <c r="CB4" i="13"/>
  <c r="OZ3" i="13"/>
  <c r="MN3" i="13"/>
  <c r="KB3" i="13"/>
  <c r="HP3" i="13"/>
  <c r="FD3" i="13"/>
  <c r="CR3" i="13"/>
  <c r="AF3" i="13"/>
  <c r="OO2" i="13"/>
  <c r="KW2" i="13"/>
  <c r="HE2" i="13"/>
  <c r="DM2" i="13"/>
  <c r="U2" i="13"/>
  <c r="MD36" i="13"/>
  <c r="DB32" i="13"/>
  <c r="LK27" i="13"/>
  <c r="NB24" i="13"/>
  <c r="BR23" i="13"/>
  <c r="IY22" i="13"/>
  <c r="DG22" i="13"/>
  <c r="PX21" i="13"/>
  <c r="MQ21" i="13"/>
  <c r="JJ21" i="13"/>
  <c r="GB21" i="13"/>
  <c r="CU21" i="13"/>
  <c r="N21" i="13"/>
  <c r="NQ20" i="13"/>
  <c r="KJ20" i="13"/>
  <c r="HC20" i="13"/>
  <c r="DU20" i="13"/>
  <c r="AN20" i="13"/>
  <c r="OR19" i="13"/>
  <c r="LJ19" i="13"/>
  <c r="IC19" i="13"/>
  <c r="FQ19" i="13"/>
  <c r="DE19" i="13"/>
  <c r="AS19" i="13"/>
  <c r="PR18" i="13"/>
  <c r="NF18" i="13"/>
  <c r="KT18" i="13"/>
  <c r="IH18" i="13"/>
  <c r="FV18" i="13"/>
  <c r="DJ18" i="13"/>
  <c r="AX18" i="13"/>
  <c r="PW17" i="13"/>
  <c r="NK17" i="13"/>
  <c r="KY17" i="13"/>
  <c r="IM17" i="13"/>
  <c r="GA17" i="13"/>
  <c r="DO17" i="13"/>
  <c r="BC17" i="13"/>
  <c r="QB16" i="13"/>
  <c r="NP16" i="13"/>
  <c r="LD16" i="13"/>
  <c r="IR16" i="13"/>
  <c r="GF16" i="13"/>
  <c r="DT16" i="13"/>
  <c r="BH16" i="13"/>
  <c r="QG15" i="13"/>
  <c r="NU15" i="13"/>
  <c r="LI15" i="13"/>
  <c r="IW15" i="13"/>
  <c r="GK15" i="13"/>
  <c r="DY15" i="13"/>
  <c r="BM15" i="13"/>
  <c r="A15" i="13"/>
  <c r="NZ14" i="13"/>
  <c r="LN14" i="13"/>
  <c r="JB14" i="13"/>
  <c r="GP14" i="13"/>
  <c r="ED14" i="13"/>
  <c r="BR14" i="13"/>
  <c r="F14" i="13"/>
  <c r="OE13" i="13"/>
  <c r="LS13" i="13"/>
  <c r="JG13" i="13"/>
  <c r="GU13" i="13"/>
  <c r="EI13" i="13"/>
  <c r="BW13" i="13"/>
  <c r="K13" i="13"/>
  <c r="OJ12" i="13"/>
  <c r="LX12" i="13"/>
  <c r="JL12" i="13"/>
  <c r="GZ12" i="13"/>
  <c r="EN12" i="13"/>
  <c r="CB12" i="13"/>
  <c r="P12" i="13"/>
  <c r="OO11" i="13"/>
  <c r="MC11" i="13"/>
  <c r="JQ11" i="13"/>
  <c r="HE11" i="13"/>
  <c r="ES11" i="13"/>
  <c r="CG11" i="13"/>
  <c r="U11" i="13"/>
  <c r="OT10" i="13"/>
  <c r="MH10" i="13"/>
  <c r="JV10" i="13"/>
  <c r="HJ10" i="13"/>
  <c r="EX10" i="13"/>
  <c r="CL10" i="13"/>
  <c r="Z10" i="13"/>
  <c r="LZ9" i="13"/>
  <c r="EP9" i="13"/>
  <c r="PV8" i="13"/>
  <c r="NJ8" i="13"/>
  <c r="KX8" i="13"/>
  <c r="IL8" i="13"/>
  <c r="FZ8" i="13"/>
  <c r="DN8" i="13"/>
  <c r="BB8" i="13"/>
  <c r="PF7" i="13"/>
  <c r="HV7" i="13"/>
  <c r="AL7" i="13"/>
  <c r="KM6" i="13"/>
  <c r="DC6" i="13"/>
  <c r="ND5" i="13"/>
  <c r="FT5" i="13"/>
  <c r="PU4" i="13"/>
  <c r="IK4" i="13"/>
  <c r="BA4" i="13"/>
  <c r="OQ3" i="13"/>
  <c r="ME3" i="13"/>
  <c r="JS3" i="13"/>
  <c r="HG3" i="13"/>
  <c r="EU3" i="13"/>
  <c r="CI3" i="13"/>
  <c r="W3" i="13"/>
  <c r="OA2" i="13"/>
  <c r="KI2" i="13"/>
  <c r="GQ2" i="13"/>
  <c r="CY2" i="13"/>
  <c r="G2" i="13"/>
  <c r="BB36" i="13"/>
  <c r="JK31" i="13"/>
  <c r="DS27" i="13"/>
  <c r="HN24" i="13"/>
  <c r="Z23" i="13"/>
  <c r="HO22" i="13"/>
  <c r="CO22" i="13"/>
  <c r="PL21" i="13"/>
  <c r="ME21" i="13"/>
  <c r="IX21" i="13"/>
  <c r="FP21" i="13"/>
  <c r="CI21" i="13"/>
  <c r="B21" i="13"/>
  <c r="NE20" i="13"/>
  <c r="JX20" i="13"/>
  <c r="GQ20" i="13"/>
  <c r="DI20" i="13"/>
  <c r="AB20" i="13"/>
  <c r="OF19" i="13"/>
  <c r="KX19" i="13"/>
  <c r="HT19" i="13"/>
  <c r="FH19" i="13"/>
  <c r="CV19" i="13"/>
  <c r="AJ19" i="13"/>
  <c r="PI18" i="13"/>
  <c r="MW18" i="13"/>
  <c r="KK18" i="13"/>
  <c r="HY18" i="13"/>
  <c r="FM18" i="13"/>
  <c r="DA18" i="13"/>
  <c r="AO18" i="13"/>
  <c r="PN17" i="13"/>
  <c r="NB17" i="13"/>
  <c r="KP17" i="13"/>
  <c r="ID17" i="13"/>
  <c r="FR17" i="13"/>
  <c r="DF17" i="13"/>
  <c r="AT17" i="13"/>
  <c r="PS16" i="13"/>
  <c r="NG16" i="13"/>
  <c r="KU16" i="13"/>
  <c r="II16" i="13"/>
  <c r="FW16" i="13"/>
  <c r="DK16" i="13"/>
  <c r="AY16" i="13"/>
  <c r="PX15" i="13"/>
  <c r="NL15" i="13"/>
  <c r="KZ15" i="13"/>
  <c r="IN15" i="13"/>
  <c r="GB15" i="13"/>
  <c r="DP15" i="13"/>
  <c r="BD15" i="13"/>
  <c r="QC14" i="13"/>
  <c r="NQ14" i="13"/>
  <c r="LE14" i="13"/>
  <c r="IS14" i="13"/>
  <c r="GG14" i="13"/>
  <c r="DU14" i="13"/>
  <c r="BI14" i="13"/>
  <c r="QH13" i="13"/>
  <c r="NV13" i="13"/>
  <c r="LJ13" i="13"/>
  <c r="IX13" i="13"/>
  <c r="GL13" i="13"/>
  <c r="DZ13" i="13"/>
  <c r="BN13" i="13"/>
  <c r="B13" i="13"/>
  <c r="OA12" i="13"/>
  <c r="LO12" i="13"/>
  <c r="JC12" i="13"/>
  <c r="GQ12" i="13"/>
  <c r="EE12" i="13"/>
  <c r="BS12" i="13"/>
  <c r="G12" i="13"/>
  <c r="OF11" i="13"/>
  <c r="LT11" i="13"/>
  <c r="JH11" i="13"/>
  <c r="GV11" i="13"/>
  <c r="EJ11" i="13"/>
  <c r="BX11" i="13"/>
  <c r="L11" i="13"/>
  <c r="OK10" i="13"/>
  <c r="LY10" i="13"/>
  <c r="JM10" i="13"/>
  <c r="HA10" i="13"/>
  <c r="EO10" i="13"/>
  <c r="CC10" i="13"/>
  <c r="Q10" i="13"/>
  <c r="KY9" i="13"/>
  <c r="DO9" i="13"/>
  <c r="PM8" i="13"/>
  <c r="NA8" i="13"/>
  <c r="KO8" i="13"/>
  <c r="IC8" i="13"/>
  <c r="FQ8" i="13"/>
  <c r="DE8" i="13"/>
  <c r="AS8" i="13"/>
  <c r="OE7" i="13"/>
  <c r="GU7" i="13"/>
  <c r="K7" i="13"/>
  <c r="JL6" i="13"/>
  <c r="CB6" i="13"/>
  <c r="MC5" i="13"/>
  <c r="ES5" i="13"/>
  <c r="OT4" i="13"/>
  <c r="HJ4" i="13"/>
  <c r="Z4" i="13"/>
  <c r="OH3" i="13"/>
  <c r="LV3" i="13"/>
  <c r="JJ3" i="13"/>
  <c r="GX3" i="13"/>
  <c r="EL3" i="13"/>
  <c r="BZ3" i="13"/>
  <c r="N3" i="13"/>
  <c r="NN2" i="13"/>
  <c r="JV2" i="13"/>
  <c r="GD2" i="13"/>
  <c r="CL2" i="13"/>
  <c r="T48" i="13"/>
  <c r="HK35" i="13"/>
  <c r="PT30" i="13"/>
  <c r="NT26" i="13"/>
  <c r="BZ24" i="13"/>
  <c r="QA22" i="13"/>
  <c r="GU22" i="13"/>
  <c r="BW22" i="13"/>
  <c r="OZ21" i="13"/>
  <c r="LS21" i="13"/>
  <c r="IL21" i="13"/>
  <c r="FD21" i="13"/>
  <c r="BW21" i="13"/>
  <c r="QA20" i="13"/>
  <c r="MS20" i="13"/>
  <c r="JL20" i="13"/>
  <c r="GE20" i="13"/>
  <c r="CW20" i="13"/>
  <c r="P20" i="13"/>
  <c r="NT19" i="13"/>
  <c r="KL19" i="13"/>
  <c r="HK19" i="13"/>
  <c r="EY19" i="13"/>
  <c r="CM19" i="13"/>
  <c r="AA19" i="13"/>
  <c r="OZ18" i="13"/>
  <c r="MN18" i="13"/>
  <c r="KB18" i="13"/>
  <c r="HP18" i="13"/>
  <c r="FD18" i="13"/>
  <c r="CR18" i="13"/>
  <c r="AF18" i="13"/>
  <c r="PE17" i="13"/>
  <c r="MS17" i="13"/>
  <c r="KG17" i="13"/>
  <c r="HU17" i="13"/>
  <c r="FI17" i="13"/>
  <c r="CW17" i="13"/>
  <c r="AK17" i="13"/>
  <c r="PJ16" i="13"/>
  <c r="MX16" i="13"/>
  <c r="KL16" i="13"/>
  <c r="HZ16" i="13"/>
  <c r="FN16" i="13"/>
  <c r="DB16" i="13"/>
  <c r="AP16" i="13"/>
  <c r="PO15" i="13"/>
  <c r="NC15" i="13"/>
  <c r="KQ15" i="13"/>
  <c r="IE15" i="13"/>
  <c r="FS15" i="13"/>
  <c r="DG15" i="13"/>
  <c r="AU15" i="13"/>
  <c r="PT14" i="13"/>
  <c r="NH14" i="13"/>
  <c r="KV14" i="13"/>
  <c r="IJ14" i="13"/>
  <c r="FX14" i="13"/>
  <c r="DL14" i="13"/>
  <c r="AZ14" i="13"/>
  <c r="PY13" i="13"/>
  <c r="NM13" i="13"/>
  <c r="LA13" i="13"/>
  <c r="IO13" i="13"/>
  <c r="GC13" i="13"/>
  <c r="DQ13" i="13"/>
  <c r="BE13" i="13"/>
  <c r="QD12" i="13"/>
  <c r="NR12" i="13"/>
  <c r="LF12" i="13"/>
  <c r="IT12" i="13"/>
  <c r="GH12" i="13"/>
  <c r="DV12" i="13"/>
  <c r="BJ12" i="13"/>
  <c r="QI11" i="13"/>
  <c r="NW11" i="13"/>
  <c r="LK11" i="13"/>
  <c r="IY11" i="13"/>
  <c r="GM11" i="13"/>
  <c r="EA11" i="13"/>
  <c r="BO11" i="13"/>
  <c r="C11" i="13"/>
  <c r="OB10" i="13"/>
  <c r="LP10" i="13"/>
  <c r="JD10" i="13"/>
  <c r="GR10" i="13"/>
  <c r="EF10" i="13"/>
  <c r="BT10" i="13"/>
  <c r="H10" i="13"/>
  <c r="JX9" i="13"/>
  <c r="CN9" i="13"/>
  <c r="PD8" i="13"/>
  <c r="FI38" i="13"/>
  <c r="MX37" i="13"/>
  <c r="DB37" i="13"/>
  <c r="KQ36" i="13"/>
  <c r="AU36" i="13"/>
  <c r="IJ35" i="13"/>
  <c r="PY34" i="13"/>
  <c r="GC34" i="13"/>
  <c r="OX33" i="13"/>
  <c r="JZ33" i="13"/>
  <c r="GP33" i="13"/>
  <c r="DF33" i="13"/>
  <c r="AD33" i="13"/>
  <c r="OE32" i="13"/>
  <c r="KU32" i="13"/>
  <c r="HS32" i="13"/>
  <c r="EI32" i="13"/>
  <c r="BW32" i="13"/>
  <c r="K32" i="13"/>
  <c r="OJ31" i="13"/>
  <c r="LX31" i="13"/>
  <c r="JL31" i="13"/>
  <c r="GZ31" i="13"/>
  <c r="EN31" i="13"/>
  <c r="CB31" i="13"/>
  <c r="P31" i="13"/>
  <c r="OO30" i="13"/>
  <c r="MC30" i="13"/>
  <c r="JQ30" i="13"/>
  <c r="HE30" i="13"/>
  <c r="ES30" i="13"/>
  <c r="CG30" i="13"/>
  <c r="U30" i="13"/>
  <c r="OT29" i="13"/>
  <c r="MH29" i="13"/>
  <c r="JV29" i="13"/>
  <c r="HJ29" i="13"/>
  <c r="EX29" i="13"/>
  <c r="CL29" i="13"/>
  <c r="Z29" i="13"/>
  <c r="OY28" i="13"/>
  <c r="MM28" i="13"/>
  <c r="KA28" i="13"/>
  <c r="HO28" i="13"/>
  <c r="FC28" i="13"/>
  <c r="CQ28" i="13"/>
  <c r="AE28" i="13"/>
  <c r="PD27" i="13"/>
  <c r="MR27" i="13"/>
  <c r="KF27" i="13"/>
  <c r="HT27" i="13"/>
  <c r="FH27" i="13"/>
  <c r="CV27" i="13"/>
  <c r="AJ27" i="13"/>
  <c r="PI26" i="13"/>
  <c r="MW26" i="13"/>
  <c r="KK26" i="13"/>
  <c r="HY26" i="13"/>
  <c r="FM26" i="13"/>
  <c r="DA26" i="13"/>
  <c r="AO26" i="13"/>
  <c r="PN25" i="13"/>
  <c r="NB25" i="13"/>
  <c r="KP25" i="13"/>
  <c r="ID25" i="13"/>
  <c r="FR25" i="13"/>
  <c r="DF25" i="13"/>
  <c r="AT25" i="13"/>
  <c r="PS24" i="13"/>
  <c r="NG24" i="13"/>
  <c r="KU24" i="13"/>
  <c r="II24" i="13"/>
  <c r="FW24" i="13"/>
  <c r="DK24" i="13"/>
  <c r="AY24" i="13"/>
  <c r="PX23" i="13"/>
  <c r="NL23" i="13"/>
  <c r="MU54" i="13"/>
  <c r="ES50" i="13"/>
  <c r="I49" i="13"/>
  <c r="CM48" i="13"/>
  <c r="KB47" i="13"/>
  <c r="AF47" i="13"/>
  <c r="HU46" i="13"/>
  <c r="PJ45" i="13"/>
  <c r="FN45" i="13"/>
  <c r="NC44" i="13"/>
  <c r="DG44" i="13"/>
  <c r="KV43" i="13"/>
  <c r="AZ43" i="13"/>
  <c r="IO42" i="13"/>
  <c r="PO41" i="13"/>
  <c r="MC40" i="13"/>
  <c r="FT40" i="13"/>
  <c r="AV40" i="13"/>
  <c r="NI39" i="13"/>
  <c r="IK39" i="13"/>
  <c r="DM39" i="13"/>
  <c r="PZ38" i="13"/>
  <c r="IB53" i="13"/>
  <c r="OT49" i="13"/>
  <c r="LF48" i="13"/>
  <c r="S48" i="13"/>
  <c r="HH47" i="13"/>
  <c r="OW46" i="13"/>
  <c r="FA46" i="13"/>
  <c r="MP45" i="13"/>
  <c r="CT45" i="13"/>
  <c r="KI44" i="13"/>
  <c r="AM44" i="13"/>
  <c r="IB43" i="13"/>
  <c r="PQ42" i="13"/>
  <c r="FU42" i="13"/>
  <c r="HG41" i="13"/>
  <c r="JR40" i="13"/>
  <c r="EL40" i="13"/>
  <c r="N40" i="13"/>
  <c r="MA39" i="13"/>
  <c r="HC39" i="13"/>
  <c r="CE39" i="13"/>
  <c r="OR38" i="13"/>
  <c r="JT38" i="13"/>
  <c r="GT38" i="13"/>
  <c r="EH38" i="13"/>
  <c r="BV38" i="13"/>
  <c r="J38" i="13"/>
  <c r="OI37" i="13"/>
  <c r="LW37" i="13"/>
  <c r="JK37" i="13"/>
  <c r="GY37" i="13"/>
  <c r="EM37" i="13"/>
  <c r="CA37" i="13"/>
  <c r="O37" i="13"/>
  <c r="ON36" i="13"/>
  <c r="MB36" i="13"/>
  <c r="JP36" i="13"/>
  <c r="HD36" i="13"/>
  <c r="ER36" i="13"/>
  <c r="CF36" i="13"/>
  <c r="T36" i="13"/>
  <c r="OS35" i="13"/>
  <c r="MG35" i="13"/>
  <c r="JU35" i="13"/>
  <c r="HI35" i="13"/>
  <c r="EW35" i="13"/>
  <c r="CK35" i="13"/>
  <c r="Y35" i="13"/>
  <c r="OX34" i="13"/>
  <c r="ML34" i="13"/>
  <c r="JZ34" i="13"/>
  <c r="HN34" i="13"/>
  <c r="FB34" i="13"/>
  <c r="CP34" i="13"/>
  <c r="AD34" i="13"/>
  <c r="PC33" i="13"/>
  <c r="MQ33" i="13"/>
  <c r="KE33" i="13"/>
  <c r="HS33" i="13"/>
  <c r="FG33" i="13"/>
  <c r="CU33" i="13"/>
  <c r="AI33" i="13"/>
  <c r="PH32" i="13"/>
  <c r="MV32" i="13"/>
  <c r="KJ32" i="13"/>
  <c r="HX32" i="13"/>
  <c r="FL32" i="13"/>
  <c r="CZ32" i="13"/>
  <c r="AN32" i="13"/>
  <c r="PM31" i="13"/>
  <c r="NA31" i="13"/>
  <c r="KO31" i="13"/>
  <c r="IC31" i="13"/>
  <c r="FQ31" i="13"/>
  <c r="DE31" i="13"/>
  <c r="AS31" i="13"/>
  <c r="PR30" i="13"/>
  <c r="NF30" i="13"/>
  <c r="KT30" i="13"/>
  <c r="IH30" i="13"/>
  <c r="FV30" i="13"/>
  <c r="DJ30" i="13"/>
  <c r="AX30" i="13"/>
  <c r="PW29" i="13"/>
  <c r="NK29" i="13"/>
  <c r="KY29" i="13"/>
  <c r="IM29" i="13"/>
  <c r="GA29" i="13"/>
  <c r="DO29" i="13"/>
  <c r="BC29" i="13"/>
  <c r="QB28" i="13"/>
  <c r="NP28" i="13"/>
  <c r="LD28" i="13"/>
  <c r="IR28" i="13"/>
  <c r="GF28" i="13"/>
  <c r="DT28" i="13"/>
  <c r="BH28" i="13"/>
  <c r="QG27" i="13"/>
  <c r="NU27" i="13"/>
  <c r="LI27" i="13"/>
  <c r="IW27" i="13"/>
  <c r="GK27" i="13"/>
  <c r="DY27" i="13"/>
  <c r="BM27" i="13"/>
  <c r="A27" i="13"/>
  <c r="NZ26" i="13"/>
  <c r="LN26" i="13"/>
  <c r="JB26" i="13"/>
  <c r="GP26" i="13"/>
  <c r="ED26" i="13"/>
  <c r="BR26" i="13"/>
  <c r="F26" i="13"/>
  <c r="OE25" i="13"/>
  <c r="LS25" i="13"/>
  <c r="JG25" i="13"/>
  <c r="GU25" i="13"/>
  <c r="EI25" i="13"/>
  <c r="BW25" i="13"/>
  <c r="K25" i="13"/>
  <c r="OJ24" i="13"/>
  <c r="LX24" i="13"/>
  <c r="JL24" i="13"/>
  <c r="GZ24" i="13"/>
  <c r="EN24" i="13"/>
  <c r="CB24" i="13"/>
  <c r="P24" i="13"/>
  <c r="OO23" i="13"/>
  <c r="NY59" i="13"/>
  <c r="KE45" i="13"/>
  <c r="IE40" i="13"/>
  <c r="JF38" i="13"/>
  <c r="D38" i="13"/>
  <c r="GS37" i="13"/>
  <c r="OH36" i="13"/>
  <c r="EL36" i="13"/>
  <c r="MA35" i="13"/>
  <c r="CE35" i="13"/>
  <c r="JT34" i="13"/>
  <c r="X34" i="13"/>
  <c r="HM33" i="13"/>
  <c r="PB32" i="13"/>
  <c r="FF32" i="13"/>
  <c r="MU31" i="13"/>
  <c r="CY31" i="13"/>
  <c r="KN30" i="13"/>
  <c r="AR30" i="13"/>
  <c r="IG29" i="13"/>
  <c r="PV28" i="13"/>
  <c r="FZ28" i="13"/>
  <c r="NO27" i="13"/>
  <c r="GA27" i="13"/>
  <c r="K27" i="13"/>
  <c r="KI26" i="13"/>
  <c r="DT26" i="13"/>
  <c r="OO25" i="13"/>
  <c r="IB25" i="13"/>
  <c r="BQ25" i="13"/>
  <c r="OD24" i="13"/>
  <c r="JF24" i="13"/>
  <c r="EH24" i="13"/>
  <c r="J24" i="13"/>
  <c r="MB23" i="13"/>
  <c r="JP23" i="13"/>
  <c r="HD23" i="13"/>
  <c r="ER23" i="13"/>
  <c r="CF23" i="13"/>
  <c r="T23" i="13"/>
  <c r="OS22" i="13"/>
  <c r="MG22" i="13"/>
  <c r="JU22" i="13"/>
  <c r="HI22" i="13"/>
  <c r="EW22" i="13"/>
  <c r="CK22" i="13"/>
  <c r="Y22" i="13"/>
  <c r="NM47" i="13"/>
  <c r="EK43" i="13"/>
  <c r="FH39" i="13"/>
  <c r="EA38" i="13"/>
  <c r="LP37" i="13"/>
  <c r="BT37" i="13"/>
  <c r="JI36" i="13"/>
  <c r="M36" i="13"/>
  <c r="HB35" i="13"/>
  <c r="OQ34" i="13"/>
  <c r="EU34" i="13"/>
  <c r="MJ33" i="13"/>
  <c r="CN33" i="13"/>
  <c r="KC32" i="13"/>
  <c r="AG32" i="13"/>
  <c r="HV31" i="13"/>
  <c r="PK30" i="13"/>
  <c r="FO30" i="13"/>
  <c r="ND29" i="13"/>
  <c r="DH29" i="13"/>
  <c r="KW28" i="13"/>
  <c r="BA28" i="13"/>
  <c r="JF27" i="13"/>
  <c r="CQ27" i="13"/>
  <c r="NL26" i="13"/>
  <c r="GY26" i="13"/>
  <c r="AJ26" i="13"/>
  <c r="LE25" i="13"/>
  <c r="ER25" i="13"/>
  <c r="D25" i="13"/>
  <c r="LQ24" i="13"/>
  <c r="GS24" i="13"/>
  <c r="BU24" i="13"/>
  <c r="OH23" i="13"/>
  <c r="KU23" i="13"/>
  <c r="II23" i="13"/>
  <c r="FW23" i="13"/>
  <c r="DK23" i="13"/>
  <c r="AY23" i="13"/>
  <c r="PX22" i="13"/>
  <c r="NL22" i="13"/>
  <c r="KZ22" i="13"/>
  <c r="IN22" i="13"/>
  <c r="GB22" i="13"/>
  <c r="DP22" i="13"/>
  <c r="BD22" i="13"/>
  <c r="QC21" i="13"/>
  <c r="NQ21" i="13"/>
  <c r="LE21" i="13"/>
  <c r="IS21" i="13"/>
  <c r="GG21" i="13"/>
  <c r="DU21" i="13"/>
  <c r="BI21" i="13"/>
  <c r="QH20" i="13"/>
  <c r="NV20" i="13"/>
  <c r="LJ20" i="13"/>
  <c r="IX20" i="13"/>
  <c r="GL20" i="13"/>
  <c r="DZ20" i="13"/>
  <c r="BN20" i="13"/>
  <c r="B20" i="13"/>
  <c r="OA19" i="13"/>
  <c r="LO19" i="13"/>
  <c r="JC19" i="13"/>
  <c r="MG47" i="13"/>
  <c r="DE43" i="13"/>
  <c r="ER39" i="13"/>
  <c r="DT38" i="13"/>
  <c r="LI37" i="13"/>
  <c r="BM37" i="13"/>
  <c r="JB36" i="13"/>
  <c r="F36" i="13"/>
  <c r="GU35" i="13"/>
  <c r="OJ34" i="13"/>
  <c r="EN34" i="13"/>
  <c r="MC33" i="13"/>
  <c r="CG33" i="13"/>
  <c r="JV32" i="13"/>
  <c r="Z32" i="13"/>
  <c r="HO31" i="13"/>
  <c r="PD30" i="13"/>
  <c r="FH30" i="13"/>
  <c r="MW29" i="13"/>
  <c r="DA29" i="13"/>
  <c r="KP28" i="13"/>
  <c r="AT28" i="13"/>
  <c r="JC27" i="13"/>
  <c r="CM27" i="13"/>
  <c r="NK26" i="13"/>
  <c r="GV26" i="13"/>
  <c r="AF26" i="13"/>
  <c r="LD25" i="13"/>
  <c r="EO25" i="13"/>
  <c r="A25" i="13"/>
  <c r="LN24" i="13"/>
  <c r="GP24" i="13"/>
  <c r="BR24" i="13"/>
  <c r="OE23" i="13"/>
  <c r="KT23" i="13"/>
  <c r="IH23" i="13"/>
  <c r="FV23" i="13"/>
  <c r="DJ23" i="13"/>
  <c r="DN55" i="13"/>
  <c r="GM45" i="13"/>
  <c r="GI40" i="13"/>
  <c r="IR38" i="13"/>
  <c r="QF37" i="13"/>
  <c r="GJ37" i="13"/>
  <c r="NY36" i="13"/>
  <c r="EC36" i="13"/>
  <c r="LR35" i="13"/>
  <c r="BV35" i="13"/>
  <c r="JK34" i="13"/>
  <c r="O34" i="13"/>
  <c r="HD33" i="13"/>
  <c r="OS32" i="13"/>
  <c r="EW32" i="13"/>
  <c r="ML31" i="13"/>
  <c r="CP31" i="13"/>
  <c r="KE30" i="13"/>
  <c r="AI30" i="13"/>
  <c r="HX29" i="13"/>
  <c r="PM28" i="13"/>
  <c r="FQ28" i="13"/>
  <c r="NF27" i="13"/>
  <c r="FS27" i="13"/>
  <c r="C27" i="13"/>
  <c r="KA26" i="13"/>
  <c r="DL26" i="13"/>
  <c r="OG25" i="13"/>
  <c r="HT25" i="13"/>
  <c r="BK25" i="13"/>
  <c r="NX24" i="13"/>
  <c r="IZ24" i="13"/>
  <c r="EB24" i="13"/>
  <c r="D24" i="13"/>
  <c r="LY23" i="13"/>
  <c r="JM23" i="13"/>
  <c r="HA23" i="13"/>
  <c r="EO23" i="13"/>
  <c r="CC23" i="13"/>
  <c r="Q23" i="13"/>
  <c r="OP22" i="13"/>
  <c r="MD22" i="13"/>
  <c r="JR22" i="13"/>
  <c r="HF22" i="13"/>
  <c r="ET22" i="13"/>
  <c r="CH22" i="13"/>
  <c r="V22" i="13"/>
  <c r="JU47" i="13"/>
  <c r="AS43" i="13"/>
  <c r="DL39" i="13"/>
  <c r="DL38" i="13"/>
  <c r="LA37" i="13"/>
  <c r="BE37" i="13"/>
  <c r="IT36" i="13"/>
  <c r="QI35" i="13"/>
  <c r="GM35" i="13"/>
  <c r="OB34" i="13"/>
  <c r="EF34" i="13"/>
  <c r="LU33" i="13"/>
  <c r="BY33" i="13"/>
  <c r="JN32" i="13"/>
  <c r="R32" i="13"/>
  <c r="HG31" i="13"/>
  <c r="OV30" i="13"/>
  <c r="EZ30" i="13"/>
  <c r="MO29" i="13"/>
  <c r="CS29" i="13"/>
  <c r="KH28" i="13"/>
  <c r="AL28" i="13"/>
  <c r="IX27" i="13"/>
  <c r="CI27" i="13"/>
  <c r="ND26" i="13"/>
  <c r="GQ26" i="13"/>
  <c r="AB26" i="13"/>
  <c r="KW25" i="13"/>
  <c r="EJ25" i="13"/>
  <c r="QH24" i="13"/>
  <c r="LJ24" i="13"/>
  <c r="GL24" i="13"/>
  <c r="BN24" i="13"/>
  <c r="OA23" i="13"/>
  <c r="KR23" i="13"/>
  <c r="IF23" i="13"/>
  <c r="FT23" i="13"/>
  <c r="DH23" i="13"/>
  <c r="AV23" i="13"/>
  <c r="PU22" i="13"/>
  <c r="NI22" i="13"/>
  <c r="KW22" i="13"/>
  <c r="IK22" i="13"/>
  <c r="IO47" i="13"/>
  <c r="M43" i="13"/>
  <c r="CV39" i="13"/>
  <c r="DK38" i="13"/>
  <c r="KZ37" i="13"/>
  <c r="BD37" i="13"/>
  <c r="IS36" i="13"/>
  <c r="QH35" i="13"/>
  <c r="GL35" i="13"/>
  <c r="OA34" i="13"/>
  <c r="EE34" i="13"/>
  <c r="LT33" i="13"/>
  <c r="BX33" i="13"/>
  <c r="JM32" i="13"/>
  <c r="Q32" i="13"/>
  <c r="HF31" i="13"/>
  <c r="OU30" i="13"/>
  <c r="EY30" i="13"/>
  <c r="MN29" i="13"/>
  <c r="CR29" i="13"/>
  <c r="KG28" i="13"/>
  <c r="AK28" i="13"/>
  <c r="IU27" i="13"/>
  <c r="CE27" i="13"/>
  <c r="NC26" i="13"/>
  <c r="GN26" i="13"/>
  <c r="X26" i="13"/>
  <c r="KV25" i="13"/>
  <c r="EG25" i="13"/>
  <c r="QG24" i="13"/>
  <c r="LI24" i="13"/>
  <c r="GK24" i="13"/>
  <c r="BM24" i="13"/>
  <c r="NZ23" i="13"/>
  <c r="KQ23" i="13"/>
  <c r="IE23" i="13"/>
  <c r="FS23" i="13"/>
  <c r="DG23" i="13"/>
  <c r="AU23" i="13"/>
  <c r="PT22" i="13"/>
  <c r="NH22" i="13"/>
  <c r="KV22" i="13"/>
  <c r="IJ22" i="13"/>
  <c r="FX22" i="13"/>
  <c r="DL22" i="13"/>
  <c r="AZ22" i="13"/>
  <c r="PY21" i="13"/>
  <c r="NM21" i="13"/>
  <c r="LA21" i="13"/>
  <c r="IO21" i="13"/>
  <c r="GC21" i="13"/>
  <c r="DQ21" i="13"/>
  <c r="BE21" i="13"/>
  <c r="QD20" i="13"/>
  <c r="NR20" i="13"/>
  <c r="LF20" i="13"/>
  <c r="IT20" i="13"/>
  <c r="GH20" i="13"/>
  <c r="DV20" i="13"/>
  <c r="BJ20" i="13"/>
  <c r="QI19" i="13"/>
  <c r="NW19" i="13"/>
  <c r="LK19" i="13"/>
  <c r="IY19" i="13"/>
  <c r="NR46" i="13"/>
  <c r="EP42" i="13"/>
  <c r="OS38" i="13"/>
  <c r="BW38" i="13"/>
  <c r="JL37" i="13"/>
  <c r="P37" i="13"/>
  <c r="HE36" i="13"/>
  <c r="OT35" i="13"/>
  <c r="EX35" i="13"/>
  <c r="MM34" i="13"/>
  <c r="CQ34" i="13"/>
  <c r="KF33" i="13"/>
  <c r="AJ33" i="13"/>
  <c r="HY32" i="13"/>
  <c r="PN31" i="13"/>
  <c r="FR31" i="13"/>
  <c r="NG30" i="13"/>
  <c r="DK30" i="13"/>
  <c r="KZ29" i="13"/>
  <c r="BD29" i="13"/>
  <c r="IS28" i="13"/>
  <c r="QH27" i="13"/>
  <c r="HS27" i="13"/>
  <c r="BF27" i="13"/>
  <c r="MB26" i="13"/>
  <c r="FL26" i="13"/>
  <c r="QJ25" i="13"/>
  <c r="JU25" i="13"/>
  <c r="DE25" i="13"/>
  <c r="PL24" i="13"/>
  <c r="KN24" i="13"/>
  <c r="FP24" i="13"/>
  <c r="AR24" i="13"/>
  <c r="NE23" i="13"/>
  <c r="KG23" i="13"/>
  <c r="HU23" i="13"/>
  <c r="FI23" i="13"/>
  <c r="CW23" i="13"/>
  <c r="AK23" i="13"/>
  <c r="PJ22" i="13"/>
  <c r="MX22" i="13"/>
  <c r="KL22" i="13"/>
  <c r="HZ22" i="13"/>
  <c r="NJ36" i="13"/>
  <c r="EH32" i="13"/>
  <c r="MQ27" i="13"/>
  <c r="NR24" i="13"/>
  <c r="BZ23" i="13"/>
  <c r="JC22" i="13"/>
  <c r="DJ22" i="13"/>
  <c r="PZ21" i="13"/>
  <c r="MR21" i="13"/>
  <c r="JK21" i="13"/>
  <c r="GD21" i="13"/>
  <c r="CV21" i="13"/>
  <c r="O21" i="13"/>
  <c r="NS20" i="13"/>
  <c r="KK20" i="13"/>
  <c r="HD20" i="13"/>
  <c r="DW20" i="13"/>
  <c r="AO20" i="13"/>
  <c r="OS19" i="13"/>
  <c r="LL19" i="13"/>
  <c r="ID19" i="13"/>
  <c r="FR19" i="13"/>
  <c r="DF19" i="13"/>
  <c r="AT19" i="13"/>
  <c r="PS18" i="13"/>
  <c r="NG18" i="13"/>
  <c r="KU18" i="13"/>
  <c r="II18" i="13"/>
  <c r="FW18" i="13"/>
  <c r="DK18" i="13"/>
  <c r="AY18" i="13"/>
  <c r="PX17" i="13"/>
  <c r="NL17" i="13"/>
  <c r="KZ17" i="13"/>
  <c r="IN17" i="13"/>
  <c r="GB17" i="13"/>
  <c r="DP17" i="13"/>
  <c r="BD17" i="13"/>
  <c r="QC16" i="13"/>
  <c r="NQ16" i="13"/>
  <c r="LE16" i="13"/>
  <c r="IS16" i="13"/>
  <c r="GG16" i="13"/>
  <c r="DU16" i="13"/>
  <c r="BI16" i="13"/>
  <c r="QH15" i="13"/>
  <c r="NV15" i="13"/>
  <c r="LJ15" i="13"/>
  <c r="IX15" i="13"/>
  <c r="GL15" i="13"/>
  <c r="DZ15" i="13"/>
  <c r="BN15" i="13"/>
  <c r="B15" i="13"/>
  <c r="OA14" i="13"/>
  <c r="LO14" i="13"/>
  <c r="JC14" i="13"/>
  <c r="GQ14" i="13"/>
  <c r="EE14" i="13"/>
  <c r="BS14" i="13"/>
  <c r="G14" i="13"/>
  <c r="OF13" i="13"/>
  <c r="LT13" i="13"/>
  <c r="JH13" i="13"/>
  <c r="GV13" i="13"/>
  <c r="EJ13" i="13"/>
  <c r="BX13" i="13"/>
  <c r="L13" i="13"/>
  <c r="OK12" i="13"/>
  <c r="LY12" i="13"/>
  <c r="JM12" i="13"/>
  <c r="HA12" i="13"/>
  <c r="EO12" i="13"/>
  <c r="CC12" i="13"/>
  <c r="Q12" i="13"/>
  <c r="OP11" i="13"/>
  <c r="MD11" i="13"/>
  <c r="JR11" i="13"/>
  <c r="HF11" i="13"/>
  <c r="ET11" i="13"/>
  <c r="CH11" i="13"/>
  <c r="V11" i="13"/>
  <c r="OU10" i="13"/>
  <c r="MI10" i="13"/>
  <c r="JW10" i="13"/>
  <c r="HK10" i="13"/>
  <c r="EY10" i="13"/>
  <c r="CM10" i="13"/>
  <c r="AA10" i="13"/>
  <c r="MC9" i="13"/>
  <c r="ES9" i="13"/>
  <c r="PW8" i="13"/>
  <c r="NK8" i="13"/>
  <c r="KY8" i="13"/>
  <c r="IM8" i="13"/>
  <c r="GA8" i="13"/>
  <c r="DO8" i="13"/>
  <c r="BC8" i="13"/>
  <c r="PI7" i="13"/>
  <c r="HY7" i="13"/>
  <c r="AO7" i="13"/>
  <c r="KP6" i="13"/>
  <c r="DF6" i="13"/>
  <c r="NG5" i="13"/>
  <c r="FW5" i="13"/>
  <c r="PX4" i="13"/>
  <c r="IN4" i="13"/>
  <c r="BD4" i="13"/>
  <c r="OR3" i="13"/>
  <c r="MF3" i="13"/>
  <c r="JT3" i="13"/>
  <c r="HH3" i="13"/>
  <c r="EV3" i="13"/>
  <c r="CJ3" i="13"/>
  <c r="X3" i="13"/>
  <c r="OC2" i="13"/>
  <c r="KK2" i="13"/>
  <c r="GS2" i="13"/>
  <c r="DA2" i="13"/>
  <c r="I2" i="13"/>
  <c r="CH36" i="13"/>
  <c r="KQ31" i="13"/>
  <c r="EP27" i="13"/>
  <c r="ID24" i="13"/>
  <c r="AD23" i="13"/>
  <c r="HS22" i="13"/>
  <c r="CQ22" i="13"/>
  <c r="PN21" i="13"/>
  <c r="MF21" i="13"/>
  <c r="IY21" i="13"/>
  <c r="FR21" i="13"/>
  <c r="CJ21" i="13"/>
  <c r="C21" i="13"/>
  <c r="NG20" i="13"/>
  <c r="JY20" i="13"/>
  <c r="GR20" i="13"/>
  <c r="DK20" i="13"/>
  <c r="AC20" i="13"/>
  <c r="OG19" i="13"/>
  <c r="KZ19" i="13"/>
  <c r="HU19" i="13"/>
  <c r="FI19" i="13"/>
  <c r="CW19" i="13"/>
  <c r="AK19" i="13"/>
  <c r="PJ18" i="13"/>
  <c r="MX18" i="13"/>
  <c r="KL18" i="13"/>
  <c r="HZ18" i="13"/>
  <c r="FN18" i="13"/>
  <c r="DB18" i="13"/>
  <c r="AP18" i="13"/>
  <c r="PO17" i="13"/>
  <c r="NC17" i="13"/>
  <c r="KQ17" i="13"/>
  <c r="IE17" i="13"/>
  <c r="FS17" i="13"/>
  <c r="DG17" i="13"/>
  <c r="AU17" i="13"/>
  <c r="PT16" i="13"/>
  <c r="NH16" i="13"/>
  <c r="KV16" i="13"/>
  <c r="IJ16" i="13"/>
  <c r="FX16" i="13"/>
  <c r="DL16" i="13"/>
  <c r="AZ16" i="13"/>
  <c r="PY15" i="13"/>
  <c r="NM15" i="13"/>
  <c r="LA15" i="13"/>
  <c r="IO15" i="13"/>
  <c r="GC15" i="13"/>
  <c r="DQ15" i="13"/>
  <c r="BE15" i="13"/>
  <c r="QD14" i="13"/>
  <c r="NR14" i="13"/>
  <c r="LF14" i="13"/>
  <c r="IT14" i="13"/>
  <c r="GH14" i="13"/>
  <c r="DV14" i="13"/>
  <c r="BJ14" i="13"/>
  <c r="QI13" i="13"/>
  <c r="NW13" i="13"/>
  <c r="LK13" i="13"/>
  <c r="IY13" i="13"/>
  <c r="GM13" i="13"/>
  <c r="EA13" i="13"/>
  <c r="BO13" i="13"/>
  <c r="C13" i="13"/>
  <c r="OB12" i="13"/>
  <c r="LP12" i="13"/>
  <c r="JD12" i="13"/>
  <c r="GR12" i="13"/>
  <c r="EF12" i="13"/>
  <c r="BT12" i="13"/>
  <c r="H12" i="13"/>
  <c r="OG11" i="13"/>
  <c r="LU11" i="13"/>
  <c r="JI11" i="13"/>
  <c r="GW11" i="13"/>
  <c r="EK11" i="13"/>
  <c r="BY11" i="13"/>
  <c r="M11" i="13"/>
  <c r="OL10" i="13"/>
  <c r="LZ10" i="13"/>
  <c r="JN10" i="13"/>
  <c r="HB10" i="13"/>
  <c r="EP10" i="13"/>
  <c r="CD10" i="13"/>
  <c r="R10" i="13"/>
  <c r="LB9" i="13"/>
  <c r="DR9" i="13"/>
  <c r="PN8" i="13"/>
  <c r="NB8" i="13"/>
  <c r="KP8" i="13"/>
  <c r="ID8" i="13"/>
  <c r="FR8" i="13"/>
  <c r="DF8" i="13"/>
  <c r="AT8" i="13"/>
  <c r="OH7" i="13"/>
  <c r="GX7" i="13"/>
  <c r="N7" i="13"/>
  <c r="JO6" i="13"/>
  <c r="CE6" i="13"/>
  <c r="MF5" i="13"/>
  <c r="EV5" i="13"/>
  <c r="OW4" i="13"/>
  <c r="HM4" i="13"/>
  <c r="AC4" i="13"/>
  <c r="OI3" i="13"/>
  <c r="LW3" i="13"/>
  <c r="JK3" i="13"/>
  <c r="GY3" i="13"/>
  <c r="EM3" i="13"/>
  <c r="CA3" i="13"/>
  <c r="O3" i="13"/>
  <c r="NO2" i="13"/>
  <c r="JW2" i="13"/>
  <c r="GE2" i="13"/>
  <c r="CM2" i="13"/>
  <c r="LG48" i="13"/>
  <c r="IQ35" i="13"/>
  <c r="O31" i="13"/>
  <c r="OQ26" i="13"/>
  <c r="CP24" i="13"/>
  <c r="QE22" i="13"/>
  <c r="GW22" i="13"/>
  <c r="BY22" i="13"/>
  <c r="PB21" i="13"/>
  <c r="LT21" i="13"/>
  <c r="IM21" i="13"/>
  <c r="FF21" i="13"/>
  <c r="BX21" i="13"/>
  <c r="QB20" i="13"/>
  <c r="MU20" i="13"/>
  <c r="JM20" i="13"/>
  <c r="GF20" i="13"/>
  <c r="CY20" i="13"/>
  <c r="Q20" i="13"/>
  <c r="NU19" i="13"/>
  <c r="KN19" i="13"/>
  <c r="HL19" i="13"/>
  <c r="EZ19" i="13"/>
  <c r="CN19" i="13"/>
  <c r="AB19" i="13"/>
  <c r="PA18" i="13"/>
  <c r="MO18" i="13"/>
  <c r="KC18" i="13"/>
  <c r="HQ18" i="13"/>
  <c r="FE18" i="13"/>
  <c r="CS18" i="13"/>
  <c r="AG18" i="13"/>
  <c r="PF17" i="13"/>
  <c r="MT17" i="13"/>
  <c r="KH17" i="13"/>
  <c r="HV17" i="13"/>
  <c r="FJ17" i="13"/>
  <c r="CX17" i="13"/>
  <c r="AL17" i="13"/>
  <c r="PK16" i="13"/>
  <c r="MY16" i="13"/>
  <c r="KM16" i="13"/>
  <c r="IA16" i="13"/>
  <c r="FO16" i="13"/>
  <c r="DC16" i="13"/>
  <c r="AQ16" i="13"/>
  <c r="PP15" i="13"/>
  <c r="ND15" i="13"/>
  <c r="KR15" i="13"/>
  <c r="IF15" i="13"/>
  <c r="FT15" i="13"/>
  <c r="DH15" i="13"/>
  <c r="AV15" i="13"/>
  <c r="PU14" i="13"/>
  <c r="NI14" i="13"/>
  <c r="KW14" i="13"/>
  <c r="IK14" i="13"/>
  <c r="FY14" i="13"/>
  <c r="DM14" i="13"/>
  <c r="BA14" i="13"/>
  <c r="PZ13" i="13"/>
  <c r="NN13" i="13"/>
  <c r="LB13" i="13"/>
  <c r="IP13" i="13"/>
  <c r="GD13" i="13"/>
  <c r="DR13" i="13"/>
  <c r="BF13" i="13"/>
  <c r="QE12" i="13"/>
  <c r="NS12" i="13"/>
  <c r="LG12" i="13"/>
  <c r="IU12" i="13"/>
  <c r="GI12" i="13"/>
  <c r="DW12" i="13"/>
  <c r="BK12" i="13"/>
  <c r="QJ11" i="13"/>
  <c r="NX11" i="13"/>
  <c r="LL11" i="13"/>
  <c r="IZ11" i="13"/>
  <c r="GN11" i="13"/>
  <c r="EB11" i="13"/>
  <c r="BP11" i="13"/>
  <c r="D11" i="13"/>
  <c r="OC10" i="13"/>
  <c r="LQ10" i="13"/>
  <c r="JE10" i="13"/>
  <c r="GS10" i="13"/>
  <c r="EG10" i="13"/>
  <c r="BU10" i="13"/>
  <c r="I10" i="13"/>
  <c r="KA9" i="13"/>
  <c r="CQ9" i="13"/>
  <c r="PE8" i="13"/>
  <c r="MS8" i="13"/>
  <c r="KG8" i="13"/>
  <c r="HU8" i="13"/>
  <c r="FI8" i="13"/>
  <c r="CW8" i="13"/>
  <c r="AK8" i="13"/>
  <c r="NG7" i="13"/>
  <c r="FW7" i="13"/>
  <c r="PX6" i="13"/>
  <c r="IN6" i="13"/>
  <c r="BD6" i="13"/>
  <c r="LE5" i="13"/>
  <c r="DU5" i="13"/>
  <c r="NV4" i="13"/>
  <c r="GL4" i="13"/>
  <c r="B4" i="13"/>
  <c r="NZ3" i="13"/>
  <c r="LN3" i="13"/>
  <c r="JB3" i="13"/>
  <c r="GP3" i="13"/>
  <c r="ED3" i="13"/>
  <c r="BR3" i="13"/>
  <c r="F3" i="13"/>
  <c r="NB2" i="13"/>
  <c r="JJ2" i="13"/>
  <c r="FR2" i="13"/>
  <c r="BZ2" i="13"/>
  <c r="IC43" i="13"/>
  <c r="OZ34" i="13"/>
  <c r="FX30" i="13"/>
  <c r="HG26" i="13"/>
  <c r="OM23" i="13"/>
  <c r="OU22" i="13"/>
  <c r="GE22" i="13"/>
  <c r="BG22" i="13"/>
  <c r="OP21" i="13"/>
  <c r="LH21" i="13"/>
  <c r="IA21" i="13"/>
  <c r="ET21" i="13"/>
  <c r="BL21" i="13"/>
  <c r="PP20" i="13"/>
  <c r="MI20" i="13"/>
  <c r="JA20" i="13"/>
  <c r="FT20" i="13"/>
  <c r="CM20" i="13"/>
  <c r="E20" i="13"/>
  <c r="NI19" i="13"/>
  <c r="KB19" i="13"/>
  <c r="HC19" i="13"/>
  <c r="EQ19" i="13"/>
  <c r="CE19" i="13"/>
  <c r="S19" i="13"/>
  <c r="OR18" i="13"/>
  <c r="MF18" i="13"/>
  <c r="JT18" i="13"/>
  <c r="HH18" i="13"/>
  <c r="EV18" i="13"/>
  <c r="CJ18" i="13"/>
  <c r="X18" i="13"/>
  <c r="OW17" i="13"/>
  <c r="MK17" i="13"/>
  <c r="JY17" i="13"/>
  <c r="HM17" i="13"/>
  <c r="FA17" i="13"/>
  <c r="CO17" i="13"/>
  <c r="AC17" i="13"/>
  <c r="PB16" i="13"/>
  <c r="MP16" i="13"/>
  <c r="KD16" i="13"/>
  <c r="HR16" i="13"/>
  <c r="FF16" i="13"/>
  <c r="CT16" i="13"/>
  <c r="AH16" i="13"/>
  <c r="PG15" i="13"/>
  <c r="MU15" i="13"/>
  <c r="KI15" i="13"/>
  <c r="HW15" i="13"/>
  <c r="FK15" i="13"/>
  <c r="CY15" i="13"/>
  <c r="AM15" i="13"/>
  <c r="PL14" i="13"/>
  <c r="MZ14" i="13"/>
  <c r="KN14" i="13"/>
  <c r="IB14" i="13"/>
  <c r="FP14" i="13"/>
  <c r="DD14" i="13"/>
  <c r="AR14" i="13"/>
  <c r="PQ13" i="13"/>
  <c r="NE13" i="13"/>
  <c r="KS13" i="13"/>
  <c r="IG13" i="13"/>
  <c r="FU13" i="13"/>
  <c r="DI13" i="13"/>
  <c r="AW13" i="13"/>
  <c r="PV12" i="13"/>
  <c r="NJ12" i="13"/>
  <c r="KX12" i="13"/>
  <c r="IL12" i="13"/>
  <c r="FZ12" i="13"/>
  <c r="DN12" i="13"/>
  <c r="BB12" i="13"/>
  <c r="QA11" i="13"/>
  <c r="NO11" i="13"/>
  <c r="LC11" i="13"/>
  <c r="IQ11" i="13"/>
  <c r="GE11" i="13"/>
  <c r="DS11" i="13"/>
  <c r="BG11" i="13"/>
  <c r="QF10" i="13"/>
  <c r="NT10" i="13"/>
  <c r="LH10" i="13"/>
  <c r="IV10" i="13"/>
  <c r="GJ10" i="13"/>
  <c r="DX10" i="13"/>
  <c r="BL10" i="13"/>
  <c r="QJ9" i="13"/>
  <c r="IZ9" i="13"/>
  <c r="BP9" i="13"/>
  <c r="OV8" i="13"/>
  <c r="MJ8" i="13"/>
  <c r="JX8" i="13"/>
  <c r="HL8" i="13"/>
  <c r="EC38" i="13"/>
  <c r="LR37" i="13"/>
  <c r="BV37" i="13"/>
  <c r="JK36" i="13"/>
  <c r="O36" i="13"/>
  <c r="HD35" i="13"/>
  <c r="OS34" i="13"/>
  <c r="EW34" i="13"/>
  <c r="OH33" i="13"/>
  <c r="JJ33" i="13"/>
  <c r="GH33" i="13"/>
  <c r="CX33" i="13"/>
  <c r="N33" i="13"/>
  <c r="NW32" i="13"/>
  <c r="KM32" i="13"/>
  <c r="HC32" i="13"/>
  <c r="EA32" i="13"/>
  <c r="BO32" i="13"/>
  <c r="C32" i="13"/>
  <c r="OB31" i="13"/>
  <c r="LP31" i="13"/>
  <c r="JD31" i="13"/>
  <c r="GR31" i="13"/>
  <c r="EF31" i="13"/>
  <c r="BT31" i="13"/>
  <c r="H31" i="13"/>
  <c r="OG30" i="13"/>
  <c r="LU30" i="13"/>
  <c r="JI30" i="13"/>
  <c r="GW30" i="13"/>
  <c r="EK30" i="13"/>
  <c r="BY30" i="13"/>
  <c r="M30" i="13"/>
  <c r="OL29" i="13"/>
  <c r="LZ29" i="13"/>
  <c r="JN29" i="13"/>
  <c r="HB29" i="13"/>
  <c r="EP29" i="13"/>
  <c r="CD29" i="13"/>
  <c r="R29" i="13"/>
  <c r="OQ28" i="13"/>
  <c r="ME28" i="13"/>
  <c r="JS28" i="13"/>
  <c r="HG28" i="13"/>
  <c r="EU28" i="13"/>
  <c r="CI28" i="13"/>
  <c r="W28" i="13"/>
  <c r="OV27" i="13"/>
  <c r="MJ27" i="13"/>
  <c r="JX27" i="13"/>
  <c r="HL27" i="13"/>
  <c r="EZ27" i="13"/>
  <c r="CN27" i="13"/>
  <c r="AB27" i="13"/>
  <c r="PA26" i="13"/>
  <c r="MO26" i="13"/>
  <c r="KC26" i="13"/>
  <c r="HQ26" i="13"/>
  <c r="FE26" i="13"/>
  <c r="CS26" i="13"/>
  <c r="AG26" i="13"/>
  <c r="PF25" i="13"/>
  <c r="MT25" i="13"/>
  <c r="KH25" i="13"/>
  <c r="HV25" i="13"/>
  <c r="FJ25" i="13"/>
  <c r="CX25" i="13"/>
  <c r="AL25" i="13"/>
  <c r="PK24" i="13"/>
  <c r="MY24" i="13"/>
  <c r="KM24" i="13"/>
  <c r="IA24" i="13"/>
  <c r="FO24" i="13"/>
  <c r="DC24" i="13"/>
  <c r="AQ24" i="13"/>
  <c r="PP23" i="13"/>
  <c r="ND23" i="13"/>
  <c r="CY54" i="13"/>
  <c r="BJ50" i="13"/>
  <c r="OH48" i="13"/>
  <c r="BG48" i="13"/>
  <c r="IV47" i="13"/>
  <c r="QK46" i="13"/>
  <c r="GO46" i="13"/>
  <c r="OD45" i="13"/>
  <c r="EH45" i="13"/>
  <c r="LW44" i="13"/>
  <c r="CA44" i="13"/>
  <c r="JP43" i="13"/>
  <c r="T43" i="13"/>
  <c r="HI42" i="13"/>
  <c r="LW41" i="13"/>
  <c r="KW40" i="13"/>
  <c r="FD40" i="13"/>
  <c r="AF40" i="13"/>
  <c r="MS39" i="13"/>
  <c r="HU39" i="13"/>
  <c r="CW39" i="13"/>
  <c r="PJ38" i="13"/>
  <c r="PQ52" i="13"/>
  <c r="LK49" i="13"/>
  <c r="IU48" i="13"/>
  <c r="PX47" i="13"/>
  <c r="GB47" i="13"/>
  <c r="NQ46" i="13"/>
  <c r="DU46" i="13"/>
  <c r="LJ45" i="13"/>
  <c r="BN45" i="13"/>
  <c r="JC44" i="13"/>
  <c r="G44" i="13"/>
  <c r="GV43" i="13"/>
  <c r="OK42" i="13"/>
  <c r="EO42" i="13"/>
  <c r="DO41" i="13"/>
  <c r="IV40" i="13"/>
  <c r="DV40" i="13"/>
  <c r="QI39" i="13"/>
  <c r="LK39" i="13"/>
  <c r="GM39" i="13"/>
  <c r="BO39" i="13"/>
  <c r="OB38" i="13"/>
  <c r="JD38" i="13"/>
  <c r="GL38" i="13"/>
  <c r="DZ38" i="13"/>
  <c r="BN38" i="13"/>
  <c r="B38" i="13"/>
  <c r="OA37" i="13"/>
  <c r="LO37" i="13"/>
  <c r="JC37" i="13"/>
  <c r="GQ37" i="13"/>
  <c r="EE37" i="13"/>
  <c r="BS37" i="13"/>
  <c r="G37" i="13"/>
  <c r="OF36" i="13"/>
  <c r="LT36" i="13"/>
  <c r="JH36" i="13"/>
  <c r="GV36" i="13"/>
  <c r="EJ36" i="13"/>
  <c r="BX36" i="13"/>
  <c r="L36" i="13"/>
  <c r="OK35" i="13"/>
  <c r="LY35" i="13"/>
  <c r="JM35" i="13"/>
  <c r="HA35" i="13"/>
  <c r="EO35" i="13"/>
  <c r="CC35" i="13"/>
  <c r="Q35" i="13"/>
  <c r="OP34" i="13"/>
  <c r="MD34" i="13"/>
  <c r="JR34" i="13"/>
  <c r="HF34" i="13"/>
  <c r="ET34" i="13"/>
  <c r="CH34" i="13"/>
  <c r="V34" i="13"/>
  <c r="OU33" i="13"/>
  <c r="MI33" i="13"/>
  <c r="JW33" i="13"/>
  <c r="HK33" i="13"/>
  <c r="EY33" i="13"/>
  <c r="CM33" i="13"/>
  <c r="AA33" i="13"/>
  <c r="OZ32" i="13"/>
  <c r="MN32" i="13"/>
  <c r="KB32" i="13"/>
  <c r="HP32" i="13"/>
  <c r="FD32" i="13"/>
  <c r="CR32" i="13"/>
  <c r="AF32" i="13"/>
  <c r="PE31" i="13"/>
  <c r="MS31" i="13"/>
  <c r="KG31" i="13"/>
  <c r="HU31" i="13"/>
  <c r="FI31" i="13"/>
  <c r="CW31" i="13"/>
  <c r="AK31" i="13"/>
  <c r="PJ30" i="13"/>
  <c r="MX30" i="13"/>
  <c r="KL30" i="13"/>
  <c r="HZ30" i="13"/>
  <c r="FN30" i="13"/>
  <c r="DB30" i="13"/>
  <c r="AP30" i="13"/>
  <c r="PO29" i="13"/>
  <c r="NC29" i="13"/>
  <c r="KQ29" i="13"/>
  <c r="IE29" i="13"/>
  <c r="FS29" i="13"/>
  <c r="DG29" i="13"/>
  <c r="AU29" i="13"/>
  <c r="PT28" i="13"/>
  <c r="NH28" i="13"/>
  <c r="KV28" i="13"/>
  <c r="IJ28" i="13"/>
  <c r="FX28" i="13"/>
  <c r="DL28" i="13"/>
  <c r="AZ28" i="13"/>
  <c r="PY27" i="13"/>
  <c r="NM27" i="13"/>
  <c r="LA27" i="13"/>
  <c r="IO27" i="13"/>
  <c r="GC27" i="13"/>
  <c r="DQ27" i="13"/>
  <c r="BE27" i="13"/>
  <c r="QD26" i="13"/>
  <c r="NR26" i="13"/>
  <c r="LF26" i="13"/>
  <c r="IT26" i="13"/>
  <c r="GH26" i="13"/>
  <c r="DV26" i="13"/>
  <c r="BJ26" i="13"/>
  <c r="QI25" i="13"/>
  <c r="NW25" i="13"/>
  <c r="LK25" i="13"/>
  <c r="IY25" i="13"/>
  <c r="GM25" i="13"/>
  <c r="EA25" i="13"/>
  <c r="BO25" i="13"/>
  <c r="C25" i="13"/>
  <c r="OB24" i="13"/>
  <c r="LP24" i="13"/>
  <c r="JD24" i="13"/>
  <c r="GR24" i="13"/>
  <c r="EF24" i="13"/>
  <c r="BT24" i="13"/>
  <c r="H24" i="13"/>
  <c r="OG23" i="13"/>
  <c r="GC52" i="13"/>
  <c r="AI45" i="13"/>
  <c r="DG40" i="13"/>
  <c r="HT38" i="13"/>
  <c r="PI37" i="13"/>
  <c r="FM37" i="13"/>
  <c r="NB36" i="13"/>
  <c r="DF36" i="13"/>
  <c r="KU35" i="13"/>
  <c r="AY35" i="13"/>
  <c r="IN34" i="13"/>
  <c r="QC33" i="13"/>
  <c r="GG33" i="13"/>
  <c r="NV32" i="13"/>
  <c r="DZ32" i="13"/>
  <c r="LO31" i="13"/>
  <c r="BS31" i="13"/>
  <c r="JH30" i="13"/>
  <c r="L30" i="13"/>
  <c r="HA29" i="13"/>
  <c r="OP28" i="13"/>
  <c r="ET28" i="13"/>
  <c r="MI27" i="13"/>
  <c r="FF27" i="13"/>
  <c r="QB26" i="13"/>
  <c r="JL26" i="13"/>
  <c r="CY26" i="13"/>
  <c r="NU25" i="13"/>
  <c r="HE25" i="13"/>
  <c r="BA25" i="13"/>
  <c r="NN24" i="13"/>
  <c r="IP24" i="13"/>
  <c r="DR24" i="13"/>
  <c r="QE23" i="13"/>
  <c r="LT23" i="13"/>
  <c r="JH23" i="13"/>
  <c r="GV23" i="13"/>
  <c r="EJ23" i="13"/>
  <c r="BX23" i="13"/>
  <c r="L23" i="13"/>
  <c r="OK22" i="13"/>
  <c r="LY22" i="13"/>
  <c r="JM22" i="13"/>
  <c r="HA22" i="13"/>
  <c r="EO22" i="13"/>
  <c r="CC22" i="13"/>
  <c r="Q22" i="13"/>
  <c r="DQ47" i="13"/>
  <c r="LZ42" i="13"/>
  <c r="AJ39" i="13"/>
  <c r="CU38" i="13"/>
  <c r="KJ37" i="13"/>
  <c r="AN37" i="13"/>
  <c r="IC36" i="13"/>
  <c r="PR35" i="13"/>
  <c r="FV35" i="13"/>
  <c r="NK34" i="13"/>
  <c r="DO34" i="13"/>
  <c r="LD33" i="13"/>
  <c r="BH33" i="13"/>
  <c r="IW32" i="13"/>
  <c r="A32" i="13"/>
  <c r="GP31" i="13"/>
  <c r="OE30" i="13"/>
  <c r="EI30" i="13"/>
  <c r="LX29" i="13"/>
  <c r="CB29" i="13"/>
  <c r="JQ28" i="13"/>
  <c r="U28" i="13"/>
  <c r="II27" i="13"/>
  <c r="BV27" i="13"/>
  <c r="MR26" i="13"/>
  <c r="GB26" i="13"/>
  <c r="O26" i="13"/>
  <c r="KK25" i="13"/>
  <c r="DU25" i="13"/>
  <c r="PY24" i="13"/>
  <c r="LA24" i="13"/>
  <c r="GC24" i="13"/>
  <c r="BE24" i="13"/>
  <c r="NR23" i="13"/>
  <c r="KM23" i="13"/>
  <c r="IA23" i="13"/>
  <c r="FO23" i="13"/>
  <c r="DC23" i="13"/>
  <c r="AQ23" i="13"/>
  <c r="PP22" i="13"/>
  <c r="ND22" i="13"/>
  <c r="KR22" i="13"/>
  <c r="IF22" i="13"/>
  <c r="FT22" i="13"/>
  <c r="DH22" i="13"/>
  <c r="AV22" i="13"/>
  <c r="PU21" i="13"/>
  <c r="NI21" i="13"/>
  <c r="KW21" i="13"/>
  <c r="IK21" i="13"/>
  <c r="FY21" i="13"/>
  <c r="DM21" i="13"/>
  <c r="BA21" i="13"/>
  <c r="PZ20" i="13"/>
  <c r="NN20" i="13"/>
  <c r="LB20" i="13"/>
  <c r="IP20" i="13"/>
  <c r="GD20" i="13"/>
  <c r="DR20" i="13"/>
  <c r="BF20" i="13"/>
  <c r="QE19" i="13"/>
  <c r="NS19" i="13"/>
  <c r="LG19" i="13"/>
  <c r="IU19" i="13"/>
  <c r="CK47" i="13"/>
  <c r="KT42" i="13"/>
  <c r="T39" i="13"/>
  <c r="CN38" i="13"/>
  <c r="KC37" i="13"/>
  <c r="AG37" i="13"/>
  <c r="HV36" i="13"/>
  <c r="PK35" i="13"/>
  <c r="FO35" i="13"/>
  <c r="ND34" i="13"/>
  <c r="DH34" i="13"/>
  <c r="KW33" i="13"/>
  <c r="BA33" i="13"/>
  <c r="IP32" i="13"/>
  <c r="QE31" i="13"/>
  <c r="GI31" i="13"/>
  <c r="NX30" i="13"/>
  <c r="EB30" i="13"/>
  <c r="LQ29" i="13"/>
  <c r="BU29" i="13"/>
  <c r="JJ28" i="13"/>
  <c r="N28" i="13"/>
  <c r="IH27" i="13"/>
  <c r="BS27" i="13"/>
  <c r="MN26" i="13"/>
  <c r="GA26" i="13"/>
  <c r="L26" i="13"/>
  <c r="KG25" i="13"/>
  <c r="DT25" i="13"/>
  <c r="PV24" i="13"/>
  <c r="KX24" i="13"/>
  <c r="FZ24" i="13"/>
  <c r="BB24" i="13"/>
  <c r="NO23" i="13"/>
  <c r="KL23" i="13"/>
  <c r="HZ23" i="13"/>
  <c r="FN23" i="13"/>
  <c r="DB23" i="13"/>
  <c r="LK50" i="13"/>
  <c r="OB44" i="13"/>
  <c r="BK40" i="13"/>
  <c r="HK38" i="13"/>
  <c r="OZ37" i="13"/>
  <c r="FD37" i="13"/>
  <c r="MS36" i="13"/>
  <c r="CW36" i="13"/>
  <c r="KL35" i="13"/>
  <c r="AP35" i="13"/>
  <c r="IE34" i="13"/>
  <c r="PT33" i="13"/>
  <c r="FX33" i="13"/>
  <c r="NM32" i="13"/>
  <c r="DQ32" i="13"/>
  <c r="LF31" i="13"/>
  <c r="BJ31" i="13"/>
  <c r="IY30" i="13"/>
  <c r="C30" i="13"/>
  <c r="GR29" i="13"/>
  <c r="OG28" i="13"/>
  <c r="EK28" i="13"/>
  <c r="LZ27" i="13"/>
  <c r="EX27" i="13"/>
  <c r="PT26" i="13"/>
  <c r="JD26" i="13"/>
  <c r="CQ26" i="13"/>
  <c r="NM25" i="13"/>
  <c r="GW25" i="13"/>
  <c r="AU25" i="13"/>
  <c r="NH24" i="13"/>
  <c r="IJ24" i="13"/>
  <c r="DL24" i="13"/>
  <c r="PY23" i="13"/>
  <c r="LQ23" i="13"/>
  <c r="JE23" i="13"/>
  <c r="GS23" i="13"/>
  <c r="EG23" i="13"/>
  <c r="BU23" i="13"/>
  <c r="I23" i="13"/>
  <c r="OH22" i="13"/>
  <c r="LV22" i="13"/>
  <c r="JJ22" i="13"/>
  <c r="GX22" i="13"/>
  <c r="EL22" i="13"/>
  <c r="BZ22" i="13"/>
  <c r="N22" i="13"/>
  <c r="Y47" i="13"/>
  <c r="IH42" i="13"/>
  <c r="PY38" i="13"/>
  <c r="CF38" i="13"/>
  <c r="JU37" i="13"/>
  <c r="Y37" i="13"/>
  <c r="HN36" i="13"/>
  <c r="PC35" i="13"/>
  <c r="FG35" i="13"/>
  <c r="MV34" i="13"/>
  <c r="CZ34" i="13"/>
  <c r="KO33" i="13"/>
  <c r="AS33" i="13"/>
  <c r="IH32" i="13"/>
  <c r="PW31" i="13"/>
  <c r="GA31" i="13"/>
  <c r="NP30" i="13"/>
  <c r="DT30" i="13"/>
  <c r="LI29" i="13"/>
  <c r="BM29" i="13"/>
  <c r="JB28" i="13"/>
  <c r="F28" i="13"/>
  <c r="IA27" i="13"/>
  <c r="BN27" i="13"/>
  <c r="MJ26" i="13"/>
  <c r="FT26" i="13"/>
  <c r="G26" i="13"/>
  <c r="KC25" i="13"/>
  <c r="DM25" i="13"/>
  <c r="PR24" i="13"/>
  <c r="KT24" i="13"/>
  <c r="FV24" i="13"/>
  <c r="AX24" i="13"/>
  <c r="NK23" i="13"/>
  <c r="KJ23" i="13"/>
  <c r="HX23" i="13"/>
  <c r="FL23" i="13"/>
  <c r="CZ23" i="13"/>
  <c r="AN23" i="13"/>
  <c r="PM22" i="13"/>
  <c r="NA22" i="13"/>
  <c r="KO22" i="13"/>
  <c r="IC22" i="13"/>
  <c r="QD46" i="13"/>
  <c r="HB42" i="13"/>
  <c r="PI38" i="13"/>
  <c r="CE38" i="13"/>
  <c r="JT37" i="13"/>
  <c r="X37" i="13"/>
  <c r="HM36" i="13"/>
  <c r="PB35" i="13"/>
  <c r="FF35" i="13"/>
  <c r="MU34" i="13"/>
  <c r="CY34" i="13"/>
  <c r="KN33" i="13"/>
  <c r="AR33" i="13"/>
  <c r="IG32" i="13"/>
  <c r="PV31" i="13"/>
  <c r="FZ31" i="13"/>
  <c r="NO30" i="13"/>
  <c r="DS30" i="13"/>
  <c r="LH29" i="13"/>
  <c r="BL29" i="13"/>
  <c r="JA28" i="13"/>
  <c r="E28" i="13"/>
  <c r="HZ27" i="13"/>
  <c r="BK27" i="13"/>
  <c r="MF26" i="13"/>
  <c r="FS26" i="13"/>
  <c r="D26" i="13"/>
  <c r="JY25" i="13"/>
  <c r="DL25" i="13"/>
  <c r="PQ24" i="13"/>
  <c r="KS24" i="13"/>
  <c r="FU24" i="13"/>
  <c r="AW24" i="13"/>
  <c r="NJ23" i="13"/>
  <c r="KI23" i="13"/>
  <c r="HW23" i="13"/>
  <c r="FK23" i="13"/>
  <c r="CY23" i="13"/>
  <c r="AM23" i="13"/>
  <c r="PL22" i="13"/>
  <c r="MZ22" i="13"/>
  <c r="KN22" i="13"/>
  <c r="IB22" i="13"/>
  <c r="FP22" i="13"/>
  <c r="DD22" i="13"/>
  <c r="AR22" i="13"/>
  <c r="PQ21" i="13"/>
  <c r="NE21" i="13"/>
  <c r="KS21" i="13"/>
  <c r="IG21" i="13"/>
  <c r="FU21" i="13"/>
  <c r="DI21" i="13"/>
  <c r="AW21" i="13"/>
  <c r="PV20" i="13"/>
  <c r="NJ20" i="13"/>
  <c r="KX20" i="13"/>
  <c r="IL20" i="13"/>
  <c r="FZ20" i="13"/>
  <c r="DN20" i="13"/>
  <c r="BB20" i="13"/>
  <c r="QA19" i="13"/>
  <c r="NO19" i="13"/>
  <c r="LC19" i="13"/>
  <c r="IQ19" i="13"/>
  <c r="DV46" i="13"/>
  <c r="DR41" i="13"/>
  <c r="MG38" i="13"/>
  <c r="AQ38" i="13"/>
  <c r="IF37" i="13"/>
  <c r="PU36" i="13"/>
  <c r="FY36" i="13"/>
  <c r="NN35" i="13"/>
  <c r="DR35" i="13"/>
  <c r="LG34" i="13"/>
  <c r="BK34" i="13"/>
  <c r="IZ33" i="13"/>
  <c r="D33" i="13"/>
  <c r="GS32" i="13"/>
  <c r="OH31" i="13"/>
  <c r="EL31" i="13"/>
  <c r="MA30" i="13"/>
  <c r="CE30" i="13"/>
  <c r="JT29" i="13"/>
  <c r="X29" i="13"/>
  <c r="HM28" i="13"/>
  <c r="PB27" i="13"/>
  <c r="GY27" i="13"/>
  <c r="AI27" i="13"/>
  <c r="LG26" i="13"/>
  <c r="ER26" i="13"/>
  <c r="PM25" i="13"/>
  <c r="IZ25" i="13"/>
  <c r="CK25" i="13"/>
  <c r="OV24" i="13"/>
  <c r="JX24" i="13"/>
  <c r="EZ24" i="13"/>
  <c r="AB24" i="13"/>
  <c r="MO23" i="13"/>
  <c r="JY23" i="13"/>
  <c r="HM23" i="13"/>
  <c r="FA23" i="13"/>
  <c r="CO23" i="13"/>
  <c r="AC23" i="13"/>
  <c r="PB22" i="13"/>
  <c r="MP22" i="13"/>
  <c r="KD22" i="13"/>
  <c r="HR22" i="13"/>
  <c r="DN36" i="13"/>
  <c r="LW31" i="13"/>
  <c r="FK27" i="13"/>
  <c r="IT24" i="13"/>
  <c r="AH23" i="13"/>
  <c r="HW22" i="13"/>
  <c r="CT22" i="13"/>
  <c r="PO21" i="13"/>
  <c r="MH21" i="13"/>
  <c r="IZ21" i="13"/>
  <c r="FS21" i="13"/>
  <c r="CL21" i="13"/>
  <c r="D21" i="13"/>
  <c r="NH20" i="13"/>
  <c r="KA20" i="13"/>
  <c r="GS20" i="13"/>
  <c r="DL20" i="13"/>
  <c r="AE20" i="13"/>
  <c r="OH19" i="13"/>
  <c r="LA19" i="13"/>
  <c r="HV19" i="13"/>
  <c r="FJ19" i="13"/>
  <c r="CX19" i="13"/>
  <c r="AL19" i="13"/>
  <c r="PK18" i="13"/>
  <c r="MY18" i="13"/>
  <c r="KM18" i="13"/>
  <c r="IA18" i="13"/>
  <c r="FO18" i="13"/>
  <c r="DC18" i="13"/>
  <c r="AQ18" i="13"/>
  <c r="PP17" i="13"/>
  <c r="ND17" i="13"/>
  <c r="KR17" i="13"/>
  <c r="IF17" i="13"/>
  <c r="FT17" i="13"/>
  <c r="DH17" i="13"/>
  <c r="AV17" i="13"/>
  <c r="PU16" i="13"/>
  <c r="NI16" i="13"/>
  <c r="KW16" i="13"/>
  <c r="IK16" i="13"/>
  <c r="FY16" i="13"/>
  <c r="DM16" i="13"/>
  <c r="BA16" i="13"/>
  <c r="PZ15" i="13"/>
  <c r="NN15" i="13"/>
  <c r="LB15" i="13"/>
  <c r="IP15" i="13"/>
  <c r="GD15" i="13"/>
  <c r="DR15" i="13"/>
  <c r="BF15" i="13"/>
  <c r="QE14" i="13"/>
  <c r="NS14" i="13"/>
  <c r="LG14" i="13"/>
  <c r="IU14" i="13"/>
  <c r="GI14" i="13"/>
  <c r="DW14" i="13"/>
  <c r="BK14" i="13"/>
  <c r="QJ13" i="13"/>
  <c r="NX13" i="13"/>
  <c r="LL13" i="13"/>
  <c r="IZ13" i="13"/>
  <c r="GN13" i="13"/>
  <c r="EB13" i="13"/>
  <c r="BP13" i="13"/>
  <c r="D13" i="13"/>
  <c r="OC12" i="13"/>
  <c r="LQ12" i="13"/>
  <c r="JE12" i="13"/>
  <c r="GS12" i="13"/>
  <c r="EG12" i="13"/>
  <c r="BU12" i="13"/>
  <c r="I12" i="13"/>
  <c r="OH11" i="13"/>
  <c r="LV11" i="13"/>
  <c r="JJ11" i="13"/>
  <c r="GX11" i="13"/>
  <c r="EL11" i="13"/>
  <c r="BZ11" i="13"/>
  <c r="N11" i="13"/>
  <c r="OM10" i="13"/>
  <c r="MA10" i="13"/>
  <c r="JO10" i="13"/>
  <c r="HC10" i="13"/>
  <c r="EQ10" i="13"/>
  <c r="CE10" i="13"/>
  <c r="S10" i="13"/>
  <c r="LE9" i="13"/>
  <c r="DU9" i="13"/>
  <c r="PO8" i="13"/>
  <c r="NC8" i="13"/>
  <c r="KQ8" i="13"/>
  <c r="IE8" i="13"/>
  <c r="FS8" i="13"/>
  <c r="DG8" i="13"/>
  <c r="AU8" i="13"/>
  <c r="OK7" i="13"/>
  <c r="HA7" i="13"/>
  <c r="Q7" i="13"/>
  <c r="JR6" i="13"/>
  <c r="CH6" i="13"/>
  <c r="MI5" i="13"/>
  <c r="EY5" i="13"/>
  <c r="OZ4" i="13"/>
  <c r="HP4" i="13"/>
  <c r="AF4" i="13"/>
  <c r="OJ3" i="13"/>
  <c r="LX3" i="13"/>
  <c r="JL3" i="13"/>
  <c r="GZ3" i="13"/>
  <c r="EN3" i="13"/>
  <c r="CB3" i="13"/>
  <c r="P3" i="13"/>
  <c r="NQ2" i="13"/>
  <c r="JY2" i="13"/>
  <c r="GG2" i="13"/>
  <c r="CO2" i="13"/>
  <c r="OU49" i="13"/>
  <c r="JW35" i="13"/>
  <c r="AU31" i="13"/>
  <c r="PL26" i="13"/>
  <c r="DF24" i="13"/>
  <c r="QI22" i="13"/>
  <c r="GY22" i="13"/>
  <c r="CA22" i="13"/>
  <c r="PC21" i="13"/>
  <c r="LV21" i="13"/>
  <c r="IN21" i="13"/>
  <c r="FG21" i="13"/>
  <c r="BZ21" i="13"/>
  <c r="QC20" i="13"/>
  <c r="MV20" i="13"/>
  <c r="JO20" i="13"/>
  <c r="GG20" i="13"/>
  <c r="CZ20" i="13"/>
  <c r="S20" i="13"/>
  <c r="NV19" i="13"/>
  <c r="KO19" i="13"/>
  <c r="HM19" i="13"/>
  <c r="FA19" i="13"/>
  <c r="CO19" i="13"/>
  <c r="AC19" i="13"/>
  <c r="PB18" i="13"/>
  <c r="MP18" i="13"/>
  <c r="KD18" i="13"/>
  <c r="HR18" i="13"/>
  <c r="FF18" i="13"/>
  <c r="CT18" i="13"/>
  <c r="AH18" i="13"/>
  <c r="PG17" i="13"/>
  <c r="MU17" i="13"/>
  <c r="KI17" i="13"/>
  <c r="HW17" i="13"/>
  <c r="FK17" i="13"/>
  <c r="CY17" i="13"/>
  <c r="AM17" i="13"/>
  <c r="PL16" i="13"/>
  <c r="MZ16" i="13"/>
  <c r="KN16" i="13"/>
  <c r="IB16" i="13"/>
  <c r="FP16" i="13"/>
  <c r="DD16" i="13"/>
  <c r="AR16" i="13"/>
  <c r="PQ15" i="13"/>
  <c r="NE15" i="13"/>
  <c r="KS15" i="13"/>
  <c r="IG15" i="13"/>
  <c r="FU15" i="13"/>
  <c r="DI15" i="13"/>
  <c r="AW15" i="13"/>
  <c r="PV14" i="13"/>
  <c r="NJ14" i="13"/>
  <c r="KX14" i="13"/>
  <c r="IL14" i="13"/>
  <c r="FZ14" i="13"/>
  <c r="DN14" i="13"/>
  <c r="BB14" i="13"/>
  <c r="QA13" i="13"/>
  <c r="NO13" i="13"/>
  <c r="LC13" i="13"/>
  <c r="IQ13" i="13"/>
  <c r="GE13" i="13"/>
  <c r="DS13" i="13"/>
  <c r="BG13" i="13"/>
  <c r="QF12" i="13"/>
  <c r="NT12" i="13"/>
  <c r="LH12" i="13"/>
  <c r="IV12" i="13"/>
  <c r="GJ12" i="13"/>
  <c r="DX12" i="13"/>
  <c r="BL12" i="13"/>
  <c r="QK11" i="13"/>
  <c r="NY11" i="13"/>
  <c r="LM11" i="13"/>
  <c r="JA11" i="13"/>
  <c r="GO11" i="13"/>
  <c r="EC11" i="13"/>
  <c r="BQ11" i="13"/>
  <c r="E11" i="13"/>
  <c r="OD10" i="13"/>
  <c r="LR10" i="13"/>
  <c r="JF10" i="13"/>
  <c r="GT10" i="13"/>
  <c r="EH10" i="13"/>
  <c r="BV10" i="13"/>
  <c r="J10" i="13"/>
  <c r="KD9" i="13"/>
  <c r="CT9" i="13"/>
  <c r="PF8" i="13"/>
  <c r="MT8" i="13"/>
  <c r="KH8" i="13"/>
  <c r="HV8" i="13"/>
  <c r="FJ8" i="13"/>
  <c r="CX8" i="13"/>
  <c r="AL8" i="13"/>
  <c r="NJ7" i="13"/>
  <c r="FZ7" i="13"/>
  <c r="QA6" i="13"/>
  <c r="IQ6" i="13"/>
  <c r="BG6" i="13"/>
  <c r="LH5" i="13"/>
  <c r="DX5" i="13"/>
  <c r="NY4" i="13"/>
  <c r="GO4" i="13"/>
  <c r="E4" i="13"/>
  <c r="OA3" i="13"/>
  <c r="LO3" i="13"/>
  <c r="JC3" i="13"/>
  <c r="GQ3" i="13"/>
  <c r="EE3" i="13"/>
  <c r="BS3" i="13"/>
  <c r="G3" i="13"/>
  <c r="NC2" i="13"/>
  <c r="JK2" i="13"/>
  <c r="FS2" i="13"/>
  <c r="CA2" i="13"/>
  <c r="AN44" i="13"/>
  <c r="QF34" i="13"/>
  <c r="HD30" i="13"/>
  <c r="IB26" i="13"/>
  <c r="PC23" i="13"/>
  <c r="OY22" i="13"/>
  <c r="GG22" i="13"/>
  <c r="BI22" i="13"/>
  <c r="OQ21" i="13"/>
  <c r="LJ21" i="13"/>
  <c r="IB21" i="13"/>
  <c r="EU21" i="13"/>
  <c r="BN21" i="13"/>
  <c r="PQ20" i="13"/>
  <c r="MJ20" i="13"/>
  <c r="JC20" i="13"/>
  <c r="FU20" i="13"/>
  <c r="CN20" i="13"/>
  <c r="G20" i="13"/>
  <c r="NJ19" i="13"/>
  <c r="KC19" i="13"/>
  <c r="HD19" i="13"/>
  <c r="ER19" i="13"/>
  <c r="CF19" i="13"/>
  <c r="T19" i="13"/>
  <c r="OS18" i="13"/>
  <c r="MG18" i="13"/>
  <c r="JU18" i="13"/>
  <c r="HI18" i="13"/>
  <c r="EW18" i="13"/>
  <c r="CK18" i="13"/>
  <c r="Y18" i="13"/>
  <c r="OX17" i="13"/>
  <c r="ML17" i="13"/>
  <c r="JZ17" i="13"/>
  <c r="HN17" i="13"/>
  <c r="FB17" i="13"/>
  <c r="CP17" i="13"/>
  <c r="AD17" i="13"/>
  <c r="PC16" i="13"/>
  <c r="MQ16" i="13"/>
  <c r="KE16" i="13"/>
  <c r="HS16" i="13"/>
  <c r="FG16" i="13"/>
  <c r="CU16" i="13"/>
  <c r="AI16" i="13"/>
  <c r="PH15" i="13"/>
  <c r="MV15" i="13"/>
  <c r="KJ15" i="13"/>
  <c r="HX15" i="13"/>
  <c r="FL15" i="13"/>
  <c r="CZ15" i="13"/>
  <c r="AN15" i="13"/>
  <c r="PM14" i="13"/>
  <c r="NA14" i="13"/>
  <c r="KO14" i="13"/>
  <c r="IC14" i="13"/>
  <c r="FQ14" i="13"/>
  <c r="DE14" i="13"/>
  <c r="AS14" i="13"/>
  <c r="PR13" i="13"/>
  <c r="NF13" i="13"/>
  <c r="KT13" i="13"/>
  <c r="IH13" i="13"/>
  <c r="FV13" i="13"/>
  <c r="DJ13" i="13"/>
  <c r="AX13" i="13"/>
  <c r="PW12" i="13"/>
  <c r="NK12" i="13"/>
  <c r="KY12" i="13"/>
  <c r="IM12" i="13"/>
  <c r="GA12" i="13"/>
  <c r="DO12" i="13"/>
  <c r="BC12" i="13"/>
  <c r="QB11" i="13"/>
  <c r="NP11" i="13"/>
  <c r="LD11" i="13"/>
  <c r="IR11" i="13"/>
  <c r="GF11" i="13"/>
  <c r="DT11" i="13"/>
  <c r="BH11" i="13"/>
  <c r="QG10" i="13"/>
  <c r="NU10" i="13"/>
  <c r="LI10" i="13"/>
  <c r="IW10" i="13"/>
  <c r="GK10" i="13"/>
  <c r="DY10" i="13"/>
  <c r="BM10" i="13"/>
  <c r="A10" i="13"/>
  <c r="JC9" i="13"/>
  <c r="BS9" i="13"/>
  <c r="OW8" i="13"/>
  <c r="MK8" i="13"/>
  <c r="JY8" i="13"/>
  <c r="HM8" i="13"/>
  <c r="FA8" i="13"/>
  <c r="CO8" i="13"/>
  <c r="AC8" i="13"/>
  <c r="MI7" i="13"/>
  <c r="EY7" i="13"/>
  <c r="OZ6" i="13"/>
  <c r="HP6" i="13"/>
  <c r="AF6" i="13"/>
  <c r="KG5" i="13"/>
  <c r="CW5" i="13"/>
  <c r="MX4" i="13"/>
  <c r="FN4" i="13"/>
  <c r="QD3" i="13"/>
  <c r="NR3" i="13"/>
  <c r="LF3" i="13"/>
  <c r="IT3" i="13"/>
  <c r="GH3" i="13"/>
  <c r="DV3" i="13"/>
  <c r="BJ3" i="13"/>
  <c r="QH2" i="13"/>
  <c r="MP2" i="13"/>
  <c r="IX2" i="13"/>
  <c r="FF2" i="13"/>
  <c r="BN2" i="13"/>
  <c r="HD39" i="13"/>
  <c r="FD34" i="13"/>
  <c r="NM29" i="13"/>
  <c r="AR26" i="13"/>
  <c r="KX23" i="13"/>
  <c r="NO22" i="13"/>
  <c r="FO22" i="13"/>
  <c r="AQ22" i="13"/>
  <c r="OE21" i="13"/>
  <c r="KX21" i="13"/>
  <c r="HP21" i="13"/>
  <c r="EI21" i="13"/>
  <c r="BB21" i="13"/>
  <c r="PE20" i="13"/>
  <c r="LX20" i="13"/>
  <c r="IQ20" i="13"/>
  <c r="FI20" i="13"/>
  <c r="CB20" i="13"/>
  <c r="QF19" i="13"/>
  <c r="MX19" i="13"/>
  <c r="JQ19" i="13"/>
  <c r="GU19" i="13"/>
  <c r="EI19" i="13"/>
  <c r="BW19" i="13"/>
  <c r="K19" i="13"/>
  <c r="OJ18" i="13"/>
  <c r="LX18" i="13"/>
  <c r="JL18" i="13"/>
  <c r="GZ18" i="13"/>
  <c r="EN18" i="13"/>
  <c r="CB18" i="13"/>
  <c r="P18" i="13"/>
  <c r="OO17" i="13"/>
  <c r="MC17" i="13"/>
  <c r="JQ17" i="13"/>
  <c r="HE17" i="13"/>
  <c r="ES17" i="13"/>
  <c r="CG17" i="13"/>
  <c r="U17" i="13"/>
  <c r="OT16" i="13"/>
  <c r="MH16" i="13"/>
  <c r="JV16" i="13"/>
  <c r="HJ16" i="13"/>
  <c r="EX16" i="13"/>
  <c r="CL16" i="13"/>
  <c r="Z16" i="13"/>
  <c r="OY15" i="13"/>
  <c r="MM15" i="13"/>
  <c r="KA15" i="13"/>
  <c r="HO15" i="13"/>
  <c r="FC15" i="13"/>
  <c r="CQ15" i="13"/>
  <c r="AE15" i="13"/>
  <c r="PD14" i="13"/>
  <c r="MR14" i="13"/>
  <c r="KF14" i="13"/>
  <c r="HT14" i="13"/>
  <c r="FH14" i="13"/>
  <c r="CV14" i="13"/>
  <c r="AJ14" i="13"/>
  <c r="PI13" i="13"/>
  <c r="MW13" i="13"/>
  <c r="KK13" i="13"/>
  <c r="HY13" i="13"/>
  <c r="FM13" i="13"/>
  <c r="DA13" i="13"/>
  <c r="AO13" i="13"/>
  <c r="PN12" i="13"/>
  <c r="NB12" i="13"/>
  <c r="KP12" i="13"/>
  <c r="ID12" i="13"/>
  <c r="FR12" i="13"/>
  <c r="DF12" i="13"/>
  <c r="AT12" i="13"/>
  <c r="PS11" i="13"/>
  <c r="NG11" i="13"/>
  <c r="KU11" i="13"/>
  <c r="II11" i="13"/>
  <c r="FW11" i="13"/>
  <c r="DK11" i="13"/>
  <c r="AY11" i="13"/>
  <c r="PX10" i="13"/>
  <c r="NL10" i="13"/>
  <c r="KZ10" i="13"/>
  <c r="IN10" i="13"/>
  <c r="GB10" i="13"/>
  <c r="DP10" i="13"/>
  <c r="BD10" i="13"/>
  <c r="PL9" i="13"/>
  <c r="IB9" i="13"/>
  <c r="AR9" i="13"/>
  <c r="CW38" i="13"/>
  <c r="KL37" i="13"/>
  <c r="AP37" i="13"/>
  <c r="IE36" i="13"/>
  <c r="PT35" i="13"/>
  <c r="FX35" i="13"/>
  <c r="NM34" i="13"/>
  <c r="DQ34" i="13"/>
  <c r="NR33" i="13"/>
  <c r="JB33" i="13"/>
  <c r="FR33" i="13"/>
  <c r="CP33" i="13"/>
  <c r="F33" i="13"/>
  <c r="NG32" i="13"/>
  <c r="KE32" i="13"/>
  <c r="GU32" i="13"/>
  <c r="DS32" i="13"/>
  <c r="BG32" i="13"/>
  <c r="QF31" i="13"/>
  <c r="NT31" i="13"/>
  <c r="LH31" i="13"/>
  <c r="IV31" i="13"/>
  <c r="GJ31" i="13"/>
  <c r="DX31" i="13"/>
  <c r="BL31" i="13"/>
  <c r="QK30" i="13"/>
  <c r="NY30" i="13"/>
  <c r="LM30" i="13"/>
  <c r="JA30" i="13"/>
  <c r="GO30" i="13"/>
  <c r="EC30" i="13"/>
  <c r="BQ30" i="13"/>
  <c r="E30" i="13"/>
  <c r="OD29" i="13"/>
  <c r="LR29" i="13"/>
  <c r="JF29" i="13"/>
  <c r="GT29" i="13"/>
  <c r="EH29" i="13"/>
  <c r="BV29" i="13"/>
  <c r="J29" i="13"/>
  <c r="OI28" i="13"/>
  <c r="LW28" i="13"/>
  <c r="JK28" i="13"/>
  <c r="GY28" i="13"/>
  <c r="EM28" i="13"/>
  <c r="CA28" i="13"/>
  <c r="O28" i="13"/>
  <c r="ON27" i="13"/>
  <c r="MB27" i="13"/>
  <c r="JP27" i="13"/>
  <c r="HD27" i="13"/>
  <c r="ER27" i="13"/>
  <c r="CF27" i="13"/>
  <c r="T27" i="13"/>
  <c r="OS26" i="13"/>
  <c r="MG26" i="13"/>
  <c r="JU26" i="13"/>
  <c r="HI26" i="13"/>
  <c r="EW26" i="13"/>
  <c r="CK26" i="13"/>
  <c r="Y26" i="13"/>
  <c r="OX25" i="13"/>
  <c r="ML25" i="13"/>
  <c r="JZ25" i="13"/>
  <c r="HN25" i="13"/>
  <c r="FB25" i="13"/>
  <c r="CP25" i="13"/>
  <c r="AD25" i="13"/>
  <c r="PC24" i="13"/>
  <c r="MQ24" i="13"/>
  <c r="KE24" i="13"/>
  <c r="HS24" i="13"/>
  <c r="FG24" i="13"/>
  <c r="CU24" i="13"/>
  <c r="AI24" i="13"/>
  <c r="PH23" i="13"/>
  <c r="MV23" i="13"/>
  <c r="KN53" i="13"/>
  <c r="PP49" i="13"/>
  <c r="LV48" i="13"/>
  <c r="AA48" i="13"/>
  <c r="HP47" i="13"/>
  <c r="PE46" i="13"/>
  <c r="FI46" i="13"/>
  <c r="MX45" i="13"/>
  <c r="DB45" i="13"/>
  <c r="KQ44" i="13"/>
  <c r="AU44" i="13"/>
  <c r="IJ43" i="13"/>
  <c r="PY42" i="13"/>
  <c r="GC42" i="13"/>
  <c r="IE41" i="13"/>
  <c r="JY40" i="13"/>
  <c r="EN40" i="13"/>
  <c r="P40" i="13"/>
  <c r="MC39" i="13"/>
  <c r="HE39" i="13"/>
  <c r="CG39" i="13"/>
  <c r="LM59" i="13"/>
  <c r="FU52" i="13"/>
  <c r="IO49" i="13"/>
  <c r="HE48" i="13"/>
  <c r="OR47" i="13"/>
  <c r="EV47" i="13"/>
  <c r="MK46" i="13"/>
  <c r="CO46" i="13"/>
  <c r="KD45" i="13"/>
  <c r="AH45" i="13"/>
  <c r="HW44" i="13"/>
  <c r="PL43" i="13"/>
  <c r="FP43" i="13"/>
  <c r="NE42" i="13"/>
  <c r="DI42" i="13"/>
  <c r="W41" i="13"/>
  <c r="ID40" i="13"/>
  <c r="DF40" i="13"/>
  <c r="PS39" i="13"/>
  <c r="KU39" i="13"/>
  <c r="FW39" i="13"/>
  <c r="AY39" i="13"/>
  <c r="NL38" i="13"/>
  <c r="IP38" i="13"/>
  <c r="GD38" i="13"/>
  <c r="DR38" i="13"/>
  <c r="BF38" i="13"/>
  <c r="QE37" i="13"/>
  <c r="NS37" i="13"/>
  <c r="LG37" i="13"/>
  <c r="IU37" i="13"/>
  <c r="GI37" i="13"/>
  <c r="DW37" i="13"/>
  <c r="BK37" i="13"/>
  <c r="QJ36" i="13"/>
  <c r="NX36" i="13"/>
  <c r="LL36" i="13"/>
  <c r="IZ36" i="13"/>
  <c r="GN36" i="13"/>
  <c r="EB36" i="13"/>
  <c r="BP36" i="13"/>
  <c r="D36" i="13"/>
  <c r="OC35" i="13"/>
  <c r="LQ35" i="13"/>
  <c r="JE35" i="13"/>
  <c r="GS35" i="13"/>
  <c r="EG35" i="13"/>
  <c r="BU35" i="13"/>
  <c r="I35" i="13"/>
  <c r="OH34" i="13"/>
  <c r="LV34" i="13"/>
  <c r="JJ34" i="13"/>
  <c r="GX34" i="13"/>
  <c r="EL34" i="13"/>
  <c r="BZ34" i="13"/>
  <c r="N34" i="13"/>
  <c r="OM33" i="13"/>
  <c r="MA33" i="13"/>
  <c r="JO33" i="13"/>
  <c r="HC33" i="13"/>
  <c r="EQ33" i="13"/>
  <c r="CE33" i="13"/>
  <c r="S33" i="13"/>
  <c r="OR32" i="13"/>
  <c r="MF32" i="13"/>
  <c r="JT32" i="13"/>
  <c r="HH32" i="13"/>
  <c r="EV32" i="13"/>
  <c r="CJ32" i="13"/>
  <c r="X32" i="13"/>
  <c r="OW31" i="13"/>
  <c r="MK31" i="13"/>
  <c r="JY31" i="13"/>
  <c r="HM31" i="13"/>
  <c r="FA31" i="13"/>
  <c r="CO31" i="13"/>
  <c r="AC31" i="13"/>
  <c r="PB30" i="13"/>
  <c r="MP30" i="13"/>
  <c r="KD30" i="13"/>
  <c r="HR30" i="13"/>
  <c r="FF30" i="13"/>
  <c r="CT30" i="13"/>
  <c r="AH30" i="13"/>
  <c r="PG29" i="13"/>
  <c r="MU29" i="13"/>
  <c r="KI29" i="13"/>
  <c r="HW29" i="13"/>
  <c r="FK29" i="13"/>
  <c r="CY29" i="13"/>
  <c r="AM29" i="13"/>
  <c r="PL28" i="13"/>
  <c r="MZ28" i="13"/>
  <c r="KN28" i="13"/>
  <c r="IB28" i="13"/>
  <c r="FP28" i="13"/>
  <c r="DD28" i="13"/>
  <c r="AR28" i="13"/>
  <c r="PQ27" i="13"/>
  <c r="NE27" i="13"/>
  <c r="KS27" i="13"/>
  <c r="IG27" i="13"/>
  <c r="FU27" i="13"/>
  <c r="DI27" i="13"/>
  <c r="AW27" i="13"/>
  <c r="PV26" i="13"/>
  <c r="NJ26" i="13"/>
  <c r="KX26" i="13"/>
  <c r="IL26" i="13"/>
  <c r="FZ26" i="13"/>
  <c r="DN26" i="13"/>
  <c r="BB26" i="13"/>
  <c r="QA25" i="13"/>
  <c r="NO25" i="13"/>
  <c r="LC25" i="13"/>
  <c r="IQ25" i="13"/>
  <c r="GE25" i="13"/>
  <c r="DS25" i="13"/>
  <c r="BG25" i="13"/>
  <c r="QF24" i="13"/>
  <c r="NT24" i="13"/>
  <c r="LH24" i="13"/>
  <c r="IV24" i="13"/>
  <c r="GJ24" i="13"/>
  <c r="DX24" i="13"/>
  <c r="BL24" i="13"/>
  <c r="QK23" i="13"/>
  <c r="NY23" i="13"/>
  <c r="IP49" i="13"/>
  <c r="HX44" i="13"/>
  <c r="PT39" i="13"/>
  <c r="GN38" i="13"/>
  <c r="OC37" i="13"/>
  <c r="EG37" i="13"/>
  <c r="LV36" i="13"/>
  <c r="BZ36" i="13"/>
  <c r="JO35" i="13"/>
  <c r="S35" i="13"/>
  <c r="HH34" i="13"/>
  <c r="OW33" i="13"/>
  <c r="FA33" i="13"/>
  <c r="MP32" i="13"/>
  <c r="CT32" i="13"/>
  <c r="KI31" i="13"/>
  <c r="AM31" i="13"/>
  <c r="IB30" i="13"/>
  <c r="PQ29" i="13"/>
  <c r="FU29" i="13"/>
  <c r="NJ28" i="13"/>
  <c r="DN28" i="13"/>
  <c r="LC27" i="13"/>
  <c r="EI27" i="13"/>
  <c r="PG26" i="13"/>
  <c r="IR26" i="13"/>
  <c r="CB26" i="13"/>
  <c r="MZ25" i="13"/>
  <c r="GK25" i="13"/>
  <c r="AK25" i="13"/>
  <c r="MX24" i="13"/>
  <c r="HZ24" i="13"/>
  <c r="DB24" i="13"/>
  <c r="PO23" i="13"/>
  <c r="LL23" i="13"/>
  <c r="IZ23" i="13"/>
  <c r="GN23" i="13"/>
  <c r="EB23" i="13"/>
  <c r="BP23" i="13"/>
  <c r="D23" i="13"/>
  <c r="OC22" i="13"/>
  <c r="LQ22" i="13"/>
  <c r="JE22" i="13"/>
  <c r="GS22" i="13"/>
  <c r="EG22" i="13"/>
  <c r="BU22" i="13"/>
  <c r="I22" i="13"/>
  <c r="LF46" i="13"/>
  <c r="CD42" i="13"/>
  <c r="OC38" i="13"/>
  <c r="BO38" i="13"/>
  <c r="JD37" i="13"/>
  <c r="H37" i="13"/>
  <c r="GW36" i="13"/>
  <c r="OL35" i="13"/>
  <c r="EP35" i="13"/>
  <c r="ME34" i="13"/>
  <c r="CI34" i="13"/>
  <c r="JX33" i="13"/>
  <c r="AB33" i="13"/>
  <c r="HQ32" i="13"/>
  <c r="PF31" i="13"/>
  <c r="FJ31" i="13"/>
  <c r="MY30" i="13"/>
  <c r="DC30" i="13"/>
  <c r="KR29" i="13"/>
  <c r="AV29" i="13"/>
  <c r="IK28" i="13"/>
  <c r="PZ27" i="13"/>
  <c r="HO27" i="13"/>
  <c r="AY27" i="13"/>
  <c r="LW26" i="13"/>
  <c r="FH26" i="13"/>
  <c r="QC25" i="13"/>
  <c r="JP25" i="13"/>
  <c r="DA25" i="13"/>
  <c r="PI24" i="13"/>
  <c r="KK24" i="13"/>
  <c r="FM24" i="13"/>
  <c r="AO24" i="13"/>
  <c r="NB23" i="13"/>
  <c r="KE23" i="13"/>
  <c r="HS23" i="13"/>
  <c r="FG23" i="13"/>
  <c r="CU23" i="13"/>
  <c r="AI23" i="13"/>
  <c r="PH22" i="13"/>
  <c r="MV22" i="13"/>
  <c r="KJ22" i="13"/>
  <c r="HX22" i="13"/>
  <c r="FL22" i="13"/>
  <c r="CZ22" i="13"/>
  <c r="AN22" i="13"/>
  <c r="PM21" i="13"/>
  <c r="NA21" i="13"/>
  <c r="KO21" i="13"/>
  <c r="IC21" i="13"/>
  <c r="FQ21" i="13"/>
  <c r="DE21" i="13"/>
  <c r="AS21" i="13"/>
  <c r="PR20" i="13"/>
  <c r="NF20" i="13"/>
  <c r="KT20" i="13"/>
  <c r="IH20" i="13"/>
  <c r="FV20" i="13"/>
  <c r="DJ20" i="13"/>
  <c r="AX20" i="13"/>
  <c r="PW19" i="13"/>
  <c r="NK19" i="13"/>
  <c r="KY19" i="13"/>
  <c r="IM19" i="13"/>
  <c r="JZ46" i="13"/>
  <c r="AX42" i="13"/>
  <c r="NN38" i="13"/>
  <c r="BH38" i="13"/>
  <c r="IW37" i="13"/>
  <c r="A37" i="13"/>
  <c r="GP36" i="13"/>
  <c r="OE35" i="13"/>
  <c r="EI35" i="13"/>
  <c r="LX34" i="13"/>
  <c r="CB34" i="13"/>
  <c r="JQ33" i="13"/>
  <c r="U33" i="13"/>
  <c r="HJ32" i="13"/>
  <c r="OY31" i="13"/>
  <c r="FC31" i="13"/>
  <c r="MR30" i="13"/>
  <c r="CV30" i="13"/>
  <c r="KK29" i="13"/>
  <c r="AO29" i="13"/>
  <c r="ID28" i="13"/>
  <c r="PS27" i="13"/>
  <c r="HK27" i="13"/>
  <c r="AX27" i="13"/>
  <c r="LT26" i="13"/>
  <c r="FD26" i="13"/>
  <c r="QB25" i="13"/>
  <c r="JM25" i="13"/>
  <c r="CW25" i="13"/>
  <c r="PF24" i="13"/>
  <c r="KH24" i="13"/>
  <c r="FJ24" i="13"/>
  <c r="AL24" i="13"/>
  <c r="MY23" i="13"/>
  <c r="KD23" i="13"/>
  <c r="HR23" i="13"/>
  <c r="FF23" i="13"/>
  <c r="CT23" i="13"/>
  <c r="BF49" i="13"/>
  <c r="EF44" i="13"/>
  <c r="NX39" i="13"/>
  <c r="GE38" i="13"/>
  <c r="NT37" i="13"/>
  <c r="DX37" i="13"/>
  <c r="LM36" i="13"/>
  <c r="BQ36" i="13"/>
  <c r="JF35" i="13"/>
  <c r="J35" i="13"/>
  <c r="GY34" i="13"/>
  <c r="ON33" i="13"/>
  <c r="ER33" i="13"/>
  <c r="MG32" i="13"/>
  <c r="CK32" i="13"/>
  <c r="JZ31" i="13"/>
  <c r="AD31" i="13"/>
  <c r="HS30" i="13"/>
  <c r="PH29" i="13"/>
  <c r="FL29" i="13"/>
  <c r="NA28" i="13"/>
  <c r="DE28" i="13"/>
  <c r="KT27" i="13"/>
  <c r="EA27" i="13"/>
  <c r="OY26" i="13"/>
  <c r="IJ26" i="13"/>
  <c r="BT26" i="13"/>
  <c r="MR25" i="13"/>
  <c r="GC25" i="13"/>
  <c r="AE25" i="13"/>
  <c r="MR24" i="13"/>
  <c r="HT24" i="13"/>
  <c r="CV24" i="13"/>
  <c r="PI23" i="13"/>
  <c r="LI23" i="13"/>
  <c r="IW23" i="13"/>
  <c r="GK23" i="13"/>
  <c r="DY23" i="13"/>
  <c r="BM23" i="13"/>
  <c r="A23" i="13"/>
  <c r="NZ22" i="13"/>
  <c r="LN22" i="13"/>
  <c r="JB22" i="13"/>
  <c r="GP22" i="13"/>
  <c r="ED22" i="13"/>
  <c r="BR22" i="13"/>
  <c r="F22" i="13"/>
  <c r="HN46" i="13"/>
  <c r="OT41" i="13"/>
  <c r="MX38" i="13"/>
  <c r="AZ38" i="13"/>
  <c r="IO37" i="13"/>
  <c r="QD36" i="13"/>
  <c r="GH36" i="13"/>
  <c r="NW35" i="13"/>
  <c r="EA35" i="13"/>
  <c r="LP34" i="13"/>
  <c r="BT34" i="13"/>
  <c r="JI33" i="13"/>
  <c r="M33" i="13"/>
  <c r="HB32" i="13"/>
  <c r="OQ31" i="13"/>
  <c r="EU31" i="13"/>
  <c r="MJ30" i="13"/>
  <c r="CN30" i="13"/>
  <c r="KC29" i="13"/>
  <c r="AG29" i="13"/>
  <c r="HV28" i="13"/>
  <c r="PK27" i="13"/>
  <c r="HG27" i="13"/>
  <c r="AQ27" i="13"/>
  <c r="LO26" i="13"/>
  <c r="EZ26" i="13"/>
  <c r="PU25" i="13"/>
  <c r="JH25" i="13"/>
  <c r="CS25" i="13"/>
  <c r="PB24" i="13"/>
  <c r="KD24" i="13"/>
  <c r="FF24" i="13"/>
  <c r="AH24" i="13"/>
  <c r="MU23" i="13"/>
  <c r="KB23" i="13"/>
  <c r="HP23" i="13"/>
  <c r="FD23" i="13"/>
  <c r="CR23" i="13"/>
  <c r="AF23" i="13"/>
  <c r="PE22" i="13"/>
  <c r="MS22" i="13"/>
  <c r="KG22" i="13"/>
  <c r="HU22" i="13"/>
  <c r="GH46" i="13"/>
  <c r="LB41" i="13"/>
  <c r="MW38" i="13"/>
  <c r="AY38" i="13"/>
  <c r="IN37" i="13"/>
  <c r="QC36" i="13"/>
  <c r="GG36" i="13"/>
  <c r="NV35" i="13"/>
  <c r="DZ35" i="13"/>
  <c r="LO34" i="13"/>
  <c r="BS34" i="13"/>
  <c r="JH33" i="13"/>
  <c r="L33" i="13"/>
  <c r="HA32" i="13"/>
  <c r="OP31" i="13"/>
  <c r="ET31" i="13"/>
  <c r="MI30" i="13"/>
  <c r="CM30" i="13"/>
  <c r="KB29" i="13"/>
  <c r="AF29" i="13"/>
  <c r="HU28" i="13"/>
  <c r="PJ27" i="13"/>
  <c r="HC27" i="13"/>
  <c r="AP27" i="13"/>
  <c r="LL26" i="13"/>
  <c r="EV26" i="13"/>
  <c r="PT25" i="13"/>
  <c r="JE25" i="13"/>
  <c r="CO25" i="13"/>
  <c r="PA24" i="13"/>
  <c r="KC24" i="13"/>
  <c r="FE24" i="13"/>
  <c r="AG24" i="13"/>
  <c r="MT23" i="13"/>
  <c r="KA23" i="13"/>
  <c r="HO23" i="13"/>
  <c r="FC23" i="13"/>
  <c r="CQ23" i="13"/>
  <c r="AE23" i="13"/>
  <c r="PD22" i="13"/>
  <c r="MR22" i="13"/>
  <c r="KF22" i="13"/>
  <c r="HT22" i="13"/>
  <c r="FH22" i="13"/>
  <c r="CV22" i="13"/>
  <c r="AJ22" i="13"/>
  <c r="PI21" i="13"/>
  <c r="MW21" i="13"/>
  <c r="KK21" i="13"/>
  <c r="HY21" i="13"/>
  <c r="FM21" i="13"/>
  <c r="DA21" i="13"/>
  <c r="AO21" i="13"/>
  <c r="PN20" i="13"/>
  <c r="NB20" i="13"/>
  <c r="KP20" i="13"/>
  <c r="ID20" i="13"/>
  <c r="FR20" i="13"/>
  <c r="DF20" i="13"/>
  <c r="AT20" i="13"/>
  <c r="PS19" i="13"/>
  <c r="NG19" i="13"/>
  <c r="KU19" i="13"/>
  <c r="II19" i="13"/>
  <c r="LK45" i="13"/>
  <c r="JA40" i="13"/>
  <c r="JU38" i="13"/>
  <c r="K38" i="13"/>
  <c r="GZ37" i="13"/>
  <c r="OO36" i="13"/>
  <c r="ES36" i="13"/>
  <c r="MH35" i="13"/>
  <c r="CL35" i="13"/>
  <c r="KA34" i="13"/>
  <c r="AE34" i="13"/>
  <c r="HT33" i="13"/>
  <c r="PI32" i="13"/>
  <c r="FM32" i="13"/>
  <c r="NB31" i="13"/>
  <c r="DF31" i="13"/>
  <c r="KU30" i="13"/>
  <c r="AY30" i="13"/>
  <c r="IN29" i="13"/>
  <c r="QC28" i="13"/>
  <c r="GG28" i="13"/>
  <c r="NV27" i="13"/>
  <c r="GD27" i="13"/>
  <c r="O27" i="13"/>
  <c r="KJ26" i="13"/>
  <c r="DW26" i="13"/>
  <c r="OS25" i="13"/>
  <c r="IC25" i="13"/>
  <c r="BS25" i="13"/>
  <c r="OF24" i="13"/>
  <c r="JH24" i="13"/>
  <c r="EJ24" i="13"/>
  <c r="L24" i="13"/>
  <c r="MC23" i="13"/>
  <c r="JQ23" i="13"/>
  <c r="HE23" i="13"/>
  <c r="ES23" i="13"/>
  <c r="CG23" i="13"/>
  <c r="U23" i="13"/>
  <c r="OT22" i="13"/>
  <c r="MH22" i="13"/>
  <c r="JV22" i="13"/>
  <c r="IJ53" i="13"/>
  <c r="LC35" i="13"/>
  <c r="CA31" i="13"/>
  <c r="QF26" i="13"/>
  <c r="DV24" i="13"/>
  <c r="B23" i="13"/>
  <c r="HB22" i="13"/>
  <c r="CD22" i="13"/>
  <c r="PD21" i="13"/>
  <c r="LW21" i="13"/>
  <c r="IP21" i="13"/>
  <c r="FH21" i="13"/>
  <c r="CA21" i="13"/>
  <c r="QE20" i="13"/>
  <c r="MW20" i="13"/>
  <c r="JP20" i="13"/>
  <c r="GI20" i="13"/>
  <c r="DA20" i="13"/>
  <c r="T20" i="13"/>
  <c r="NX19" i="13"/>
  <c r="KP19" i="13"/>
  <c r="HN19" i="13"/>
  <c r="FB19" i="13"/>
  <c r="CP19" i="13"/>
  <c r="AD19" i="13"/>
  <c r="PC18" i="13"/>
  <c r="MQ18" i="13"/>
  <c r="KE18" i="13"/>
  <c r="HS18" i="13"/>
  <c r="FG18" i="13"/>
  <c r="CU18" i="13"/>
  <c r="AI18" i="13"/>
  <c r="PH17" i="13"/>
  <c r="MV17" i="13"/>
  <c r="KJ17" i="13"/>
  <c r="HX17" i="13"/>
  <c r="FL17" i="13"/>
  <c r="CZ17" i="13"/>
  <c r="AN17" i="13"/>
  <c r="PM16" i="13"/>
  <c r="NA16" i="13"/>
  <c r="KO16" i="13"/>
  <c r="IC16" i="13"/>
  <c r="FQ16" i="13"/>
  <c r="DE16" i="13"/>
  <c r="AS16" i="13"/>
  <c r="PR15" i="13"/>
  <c r="NF15" i="13"/>
  <c r="KT15" i="13"/>
  <c r="IH15" i="13"/>
  <c r="FV15" i="13"/>
  <c r="DJ15" i="13"/>
  <c r="AX15" i="13"/>
  <c r="PW14" i="13"/>
  <c r="NK14" i="13"/>
  <c r="KY14" i="13"/>
  <c r="IM14" i="13"/>
  <c r="GA14" i="13"/>
  <c r="DO14" i="13"/>
  <c r="BC14" i="13"/>
  <c r="QB13" i="13"/>
  <c r="NP13" i="13"/>
  <c r="LD13" i="13"/>
  <c r="IR13" i="13"/>
  <c r="GF13" i="13"/>
  <c r="DT13" i="13"/>
  <c r="BH13" i="13"/>
  <c r="QG12" i="13"/>
  <c r="NU12" i="13"/>
  <c r="LI12" i="13"/>
  <c r="IW12" i="13"/>
  <c r="GK12" i="13"/>
  <c r="DY12" i="13"/>
  <c r="BM12" i="13"/>
  <c r="A12" i="13"/>
  <c r="NZ11" i="13"/>
  <c r="LN11" i="13"/>
  <c r="JB11" i="13"/>
  <c r="GP11" i="13"/>
  <c r="ED11" i="13"/>
  <c r="BR11" i="13"/>
  <c r="F11" i="13"/>
  <c r="OE10" i="13"/>
  <c r="LS10" i="13"/>
  <c r="JG10" i="13"/>
  <c r="GU10" i="13"/>
  <c r="EI10" i="13"/>
  <c r="BW10" i="13"/>
  <c r="K10" i="13"/>
  <c r="KG9" i="13"/>
  <c r="CW9" i="13"/>
  <c r="PG8" i="13"/>
  <c r="MU8" i="13"/>
  <c r="KI8" i="13"/>
  <c r="HW8" i="13"/>
  <c r="FK8" i="13"/>
  <c r="CY8" i="13"/>
  <c r="AM8" i="13"/>
  <c r="NM7" i="13"/>
  <c r="GC7" i="13"/>
  <c r="QD6" i="13"/>
  <c r="IT6" i="13"/>
  <c r="BJ6" i="13"/>
  <c r="LK5" i="13"/>
  <c r="EA5" i="13"/>
  <c r="OB4" i="13"/>
  <c r="GR4" i="13"/>
  <c r="H4" i="13"/>
  <c r="OB3" i="13"/>
  <c r="LP3" i="13"/>
  <c r="JD3" i="13"/>
  <c r="GR3" i="13"/>
  <c r="EF3" i="13"/>
  <c r="BT3" i="13"/>
  <c r="H3" i="13"/>
  <c r="NE2" i="13"/>
  <c r="JM2" i="13"/>
  <c r="FU2" i="13"/>
  <c r="CC2" i="13"/>
  <c r="KJ44" i="13"/>
  <c r="AA35" i="13"/>
  <c r="IJ30" i="13"/>
  <c r="IV26" i="13"/>
  <c r="PS23" i="13"/>
  <c r="PC22" i="13"/>
  <c r="GI22" i="13"/>
  <c r="BK22" i="13"/>
  <c r="OR21" i="13"/>
  <c r="LK21" i="13"/>
  <c r="ID21" i="13"/>
  <c r="EV21" i="13"/>
  <c r="BO21" i="13"/>
  <c r="PS20" i="13"/>
  <c r="MK20" i="13"/>
  <c r="JD20" i="13"/>
  <c r="FW20" i="13"/>
  <c r="CO20" i="13"/>
  <c r="H20" i="13"/>
  <c r="NL19" i="13"/>
  <c r="KD19" i="13"/>
  <c r="HE19" i="13"/>
  <c r="ES19" i="13"/>
  <c r="CG19" i="13"/>
  <c r="U19" i="13"/>
  <c r="OT18" i="13"/>
  <c r="MH18" i="13"/>
  <c r="JV18" i="13"/>
  <c r="HJ18" i="13"/>
  <c r="EX18" i="13"/>
  <c r="CL18" i="13"/>
  <c r="Z18" i="13"/>
  <c r="OY17" i="13"/>
  <c r="MM17" i="13"/>
  <c r="KA17" i="13"/>
  <c r="HO17" i="13"/>
  <c r="FC17" i="13"/>
  <c r="CQ17" i="13"/>
  <c r="AE17" i="13"/>
  <c r="PD16" i="13"/>
  <c r="MR16" i="13"/>
  <c r="KF16" i="13"/>
  <c r="HT16" i="13"/>
  <c r="FH16" i="13"/>
  <c r="CV16" i="13"/>
  <c r="AJ16" i="13"/>
  <c r="PI15" i="13"/>
  <c r="MW15" i="13"/>
  <c r="KK15" i="13"/>
  <c r="HY15" i="13"/>
  <c r="FM15" i="13"/>
  <c r="DA15" i="13"/>
  <c r="AO15" i="13"/>
  <c r="PN14" i="13"/>
  <c r="NB14" i="13"/>
  <c r="KP14" i="13"/>
  <c r="ID14" i="13"/>
  <c r="FR14" i="13"/>
  <c r="DF14" i="13"/>
  <c r="AT14" i="13"/>
  <c r="PS13" i="13"/>
  <c r="NG13" i="13"/>
  <c r="KU13" i="13"/>
  <c r="II13" i="13"/>
  <c r="FW13" i="13"/>
  <c r="DK13" i="13"/>
  <c r="AY13" i="13"/>
  <c r="PX12" i="13"/>
  <c r="NL12" i="13"/>
  <c r="KZ12" i="13"/>
  <c r="IN12" i="13"/>
  <c r="GB12" i="13"/>
  <c r="DP12" i="13"/>
  <c r="BD12" i="13"/>
  <c r="QC11" i="13"/>
  <c r="NQ11" i="13"/>
  <c r="LE11" i="13"/>
  <c r="IS11" i="13"/>
  <c r="GG11" i="13"/>
  <c r="DU11" i="13"/>
  <c r="BI11" i="13"/>
  <c r="QH10" i="13"/>
  <c r="NV10" i="13"/>
  <c r="LJ10" i="13"/>
  <c r="IX10" i="13"/>
  <c r="GL10" i="13"/>
  <c r="DZ10" i="13"/>
  <c r="BN10" i="13"/>
  <c r="B10" i="13"/>
  <c r="JF9" i="13"/>
  <c r="BV9" i="13"/>
  <c r="OX8" i="13"/>
  <c r="ML8" i="13"/>
  <c r="JZ8" i="13"/>
  <c r="HN8" i="13"/>
  <c r="FB8" i="13"/>
  <c r="CP8" i="13"/>
  <c r="AD8" i="13"/>
  <c r="ML7" i="13"/>
  <c r="FB7" i="13"/>
  <c r="PC6" i="13"/>
  <c r="HS6" i="13"/>
  <c r="AI6" i="13"/>
  <c r="KJ5" i="13"/>
  <c r="CZ5" i="13"/>
  <c r="NA4" i="13"/>
  <c r="FQ4" i="13"/>
  <c r="QE3" i="13"/>
  <c r="NS3" i="13"/>
  <c r="LG3" i="13"/>
  <c r="IU3" i="13"/>
  <c r="GI3" i="13"/>
  <c r="DW3" i="13"/>
  <c r="BK3" i="13"/>
  <c r="QI2" i="13"/>
  <c r="MQ2" i="13"/>
  <c r="IY2" i="13"/>
  <c r="FG2" i="13"/>
  <c r="BO2" i="13"/>
  <c r="MB39" i="13"/>
  <c r="GJ34" i="13"/>
  <c r="OS29" i="13"/>
  <c r="BL26" i="13"/>
  <c r="LF23" i="13"/>
  <c r="NS22" i="13"/>
  <c r="FQ22" i="13"/>
  <c r="AS22" i="13"/>
  <c r="OF21" i="13"/>
  <c r="KY21" i="13"/>
  <c r="HR21" i="13"/>
  <c r="EJ21" i="13"/>
  <c r="BC21" i="13"/>
  <c r="PG20" i="13"/>
  <c r="LY20" i="13"/>
  <c r="IR20" i="13"/>
  <c r="FK20" i="13"/>
  <c r="CC20" i="13"/>
  <c r="QG19" i="13"/>
  <c r="MZ19" i="13"/>
  <c r="JR19" i="13"/>
  <c r="GV19" i="13"/>
  <c r="EJ19" i="13"/>
  <c r="BX19" i="13"/>
  <c r="L19" i="13"/>
  <c r="OK18" i="13"/>
  <c r="LY18" i="13"/>
  <c r="JM18" i="13"/>
  <c r="HA18" i="13"/>
  <c r="EO18" i="13"/>
  <c r="CC18" i="13"/>
  <c r="Q18" i="13"/>
  <c r="OP17" i="13"/>
  <c r="MD17" i="13"/>
  <c r="JR17" i="13"/>
  <c r="HF17" i="13"/>
  <c r="ET17" i="13"/>
  <c r="CH17" i="13"/>
  <c r="V17" i="13"/>
  <c r="OU16" i="13"/>
  <c r="MI16" i="13"/>
  <c r="JW16" i="13"/>
  <c r="HK16" i="13"/>
  <c r="EY16" i="13"/>
  <c r="CM16" i="13"/>
  <c r="AA16" i="13"/>
  <c r="OZ15" i="13"/>
  <c r="MN15" i="13"/>
  <c r="KB15" i="13"/>
  <c r="HP15" i="13"/>
  <c r="FD15" i="13"/>
  <c r="CR15" i="13"/>
  <c r="AF15" i="13"/>
  <c r="PE14" i="13"/>
  <c r="MS14" i="13"/>
  <c r="KG14" i="13"/>
  <c r="HU14" i="13"/>
  <c r="FI14" i="13"/>
  <c r="CW14" i="13"/>
  <c r="AK14" i="13"/>
  <c r="PJ13" i="13"/>
  <c r="MX13" i="13"/>
  <c r="KL13" i="13"/>
  <c r="HZ13" i="13"/>
  <c r="FN13" i="13"/>
  <c r="DB13" i="13"/>
  <c r="AP13" i="13"/>
  <c r="PO12" i="13"/>
  <c r="NC12" i="13"/>
  <c r="KQ12" i="13"/>
  <c r="IE12" i="13"/>
  <c r="FS12" i="13"/>
  <c r="DG12" i="13"/>
  <c r="AU12" i="13"/>
  <c r="PT11" i="13"/>
  <c r="NH11" i="13"/>
  <c r="KV11" i="13"/>
  <c r="IJ11" i="13"/>
  <c r="FX11" i="13"/>
  <c r="DL11" i="13"/>
  <c r="AZ11" i="13"/>
  <c r="PY10" i="13"/>
  <c r="NM10" i="13"/>
  <c r="LA10" i="13"/>
  <c r="IO10" i="13"/>
  <c r="GC10" i="13"/>
  <c r="DQ10" i="13"/>
  <c r="BE10" i="13"/>
  <c r="PO9" i="13"/>
  <c r="IE9" i="13"/>
  <c r="AU9" i="13"/>
  <c r="OO8" i="13"/>
  <c r="MC8" i="13"/>
  <c r="JQ8" i="13"/>
  <c r="HE8" i="13"/>
  <c r="ES8" i="13"/>
  <c r="CG8" i="13"/>
  <c r="U8" i="13"/>
  <c r="LK7" i="13"/>
  <c r="EA7" i="13"/>
  <c r="OB6" i="13"/>
  <c r="GR6" i="13"/>
  <c r="H6" i="13"/>
  <c r="JI5" i="13"/>
  <c r="BY5" i="13"/>
  <c r="LZ4" i="13"/>
  <c r="EP4" i="13"/>
  <c r="PV3" i="13"/>
  <c r="NJ3" i="13"/>
  <c r="KX3" i="13"/>
  <c r="IL3" i="13"/>
  <c r="FZ3" i="13"/>
  <c r="DN3" i="13"/>
  <c r="BB3" i="13"/>
  <c r="PV2" i="13"/>
  <c r="MD2" i="13"/>
  <c r="IL2" i="13"/>
  <c r="ET2" i="13"/>
  <c r="BB2" i="13"/>
  <c r="EJ38" i="13"/>
  <c r="MS33" i="13"/>
  <c r="DQ29" i="13"/>
  <c r="LM25" i="13"/>
  <c r="IL23" i="13"/>
  <c r="MI22" i="13"/>
  <c r="EY22" i="13"/>
  <c r="AA22" i="13"/>
  <c r="NT21" i="13"/>
  <c r="KM21" i="13"/>
  <c r="HF21" i="13"/>
  <c r="DX21" i="13"/>
  <c r="AQ21" i="13"/>
  <c r="OU20" i="13"/>
  <c r="LM20" i="13"/>
  <c r="IF20" i="13"/>
  <c r="EY20" i="13"/>
  <c r="BQ20" i="13"/>
  <c r="PU19" i="13"/>
  <c r="MN19" i="13"/>
  <c r="JF19" i="13"/>
  <c r="GM19" i="13"/>
  <c r="EA19" i="13"/>
  <c r="BO19" i="13"/>
  <c r="C19" i="13"/>
  <c r="OB18" i="13"/>
  <c r="LP18" i="13"/>
  <c r="JD18" i="13"/>
  <c r="GR18" i="13"/>
  <c r="EF18" i="13"/>
  <c r="BT18" i="13"/>
  <c r="H18" i="13"/>
  <c r="OG17" i="13"/>
  <c r="LU17" i="13"/>
  <c r="JI17" i="13"/>
  <c r="GW17" i="13"/>
  <c r="EK17" i="13"/>
  <c r="BY17" i="13"/>
  <c r="M17" i="13"/>
  <c r="OL16" i="13"/>
  <c r="LZ16" i="13"/>
  <c r="JN16" i="13"/>
  <c r="HB16" i="13"/>
  <c r="EP16" i="13"/>
  <c r="CD16" i="13"/>
  <c r="R16" i="13"/>
  <c r="OQ15" i="13"/>
  <c r="ME15" i="13"/>
  <c r="JS15" i="13"/>
  <c r="HG15" i="13"/>
  <c r="EU15" i="13"/>
  <c r="CI15" i="13"/>
  <c r="W15" i="13"/>
  <c r="OV14" i="13"/>
  <c r="MJ14" i="13"/>
  <c r="JX14" i="13"/>
  <c r="HL14" i="13"/>
  <c r="EZ14" i="13"/>
  <c r="CN14" i="13"/>
  <c r="AB14" i="13"/>
  <c r="PA13" i="13"/>
  <c r="MO13" i="13"/>
  <c r="KC13" i="13"/>
  <c r="HQ13" i="13"/>
  <c r="FE13" i="13"/>
  <c r="CS13" i="13"/>
  <c r="AG13" i="13"/>
  <c r="PF12" i="13"/>
  <c r="MT12" i="13"/>
  <c r="KH12" i="13"/>
  <c r="HV12" i="13"/>
  <c r="FJ12" i="13"/>
  <c r="CX12" i="13"/>
  <c r="AL12" i="13"/>
  <c r="PK11" i="13"/>
  <c r="MY11" i="13"/>
  <c r="KM11" i="13"/>
  <c r="IA11" i="13"/>
  <c r="FO11" i="13"/>
  <c r="DC11" i="13"/>
  <c r="AQ11" i="13"/>
  <c r="PP10" i="13"/>
  <c r="ND10" i="13"/>
  <c r="KR10" i="13"/>
  <c r="IF10" i="13"/>
  <c r="FT10" i="13"/>
  <c r="DH10" i="13"/>
  <c r="AV10" i="13"/>
  <c r="ON9" i="13"/>
  <c r="HD9" i="13"/>
  <c r="T9" i="13"/>
  <c r="OF8" i="13"/>
  <c r="BQ38" i="13"/>
  <c r="JF37" i="13"/>
  <c r="J37" i="13"/>
  <c r="GY36" i="13"/>
  <c r="ON35" i="13"/>
  <c r="ER35" i="13"/>
  <c r="MG34" i="13"/>
  <c r="CK34" i="13"/>
  <c r="NB33" i="13"/>
  <c r="IT33" i="13"/>
  <c r="FJ33" i="13"/>
  <c r="BZ33" i="13"/>
  <c r="QI32" i="13"/>
  <c r="MY32" i="13"/>
  <c r="JO32" i="13"/>
  <c r="GM32" i="13"/>
  <c r="DK32" i="13"/>
  <c r="AY32" i="13"/>
  <c r="PX31" i="13"/>
  <c r="NL31" i="13"/>
  <c r="KZ31" i="13"/>
  <c r="IN31" i="13"/>
  <c r="GB31" i="13"/>
  <c r="DP31" i="13"/>
  <c r="BD31" i="13"/>
  <c r="QC30" i="13"/>
  <c r="NQ30" i="13"/>
  <c r="LE30" i="13"/>
  <c r="IS30" i="13"/>
  <c r="GG30" i="13"/>
  <c r="DU30" i="13"/>
  <c r="BI30" i="13"/>
  <c r="QH29" i="13"/>
  <c r="NV29" i="13"/>
  <c r="LJ29" i="13"/>
  <c r="IX29" i="13"/>
  <c r="GL29" i="13"/>
  <c r="DZ29" i="13"/>
  <c r="BN29" i="13"/>
  <c r="B29" i="13"/>
  <c r="OA28" i="13"/>
  <c r="LO28" i="13"/>
  <c r="JC28" i="13"/>
  <c r="GQ28" i="13"/>
  <c r="EE28" i="13"/>
  <c r="BS28" i="13"/>
  <c r="G28" i="13"/>
  <c r="OF27" i="13"/>
  <c r="LT27" i="13"/>
  <c r="JH27" i="13"/>
  <c r="GV27" i="13"/>
  <c r="EJ27" i="13"/>
  <c r="BX27" i="13"/>
  <c r="L27" i="13"/>
  <c r="OK26" i="13"/>
  <c r="LY26" i="13"/>
  <c r="JM26" i="13"/>
  <c r="HA26" i="13"/>
  <c r="EO26" i="13"/>
  <c r="CC26" i="13"/>
  <c r="Q26" i="13"/>
  <c r="OP25" i="13"/>
  <c r="MD25" i="13"/>
  <c r="JR25" i="13"/>
  <c r="HF25" i="13"/>
  <c r="ET25" i="13"/>
  <c r="CH25" i="13"/>
  <c r="V25" i="13"/>
  <c r="OU24" i="13"/>
  <c r="MI24" i="13"/>
  <c r="JW24" i="13"/>
  <c r="HK24" i="13"/>
  <c r="EY24" i="13"/>
  <c r="CM24" i="13"/>
  <c r="AA24" i="13"/>
  <c r="OZ23" i="13"/>
  <c r="MN23" i="13"/>
  <c r="AR53" i="13"/>
  <c r="MH49" i="13"/>
  <c r="JJ48" i="13"/>
  <c r="QF47" i="13"/>
  <c r="GJ47" i="13"/>
  <c r="NY46" i="13"/>
  <c r="EC46" i="13"/>
  <c r="LR45" i="13"/>
  <c r="BV45" i="13"/>
  <c r="JK44" i="13"/>
  <c r="O44" i="13"/>
  <c r="HD43" i="13"/>
  <c r="OS42" i="13"/>
  <c r="EW42" i="13"/>
  <c r="EM41" i="13"/>
  <c r="JB40" i="13"/>
  <c r="DX40" i="13"/>
  <c r="QK39" i="13"/>
  <c r="LM39" i="13"/>
  <c r="GO39" i="13"/>
  <c r="BQ39" i="13"/>
  <c r="KO56" i="13"/>
  <c r="NJ51" i="13"/>
  <c r="GC49" i="13"/>
  <c r="FW48" i="13"/>
  <c r="NL47" i="13"/>
  <c r="DP47" i="13"/>
  <c r="LE46" i="13"/>
  <c r="BI46" i="13"/>
  <c r="IX45" i="13"/>
  <c r="B45" i="13"/>
  <c r="GQ44" i="13"/>
  <c r="OF43" i="13"/>
  <c r="EJ43" i="13"/>
  <c r="LY42" i="13"/>
  <c r="CC42" i="13"/>
  <c r="PM40" i="13"/>
  <c r="HN40" i="13"/>
  <c r="CP40" i="13"/>
  <c r="PC39" i="13"/>
  <c r="KE39" i="13"/>
  <c r="FG39" i="13"/>
  <c r="AI39" i="13"/>
  <c r="MV38" i="13"/>
  <c r="IH38" i="13"/>
  <c r="FV38" i="13"/>
  <c r="DJ38" i="13"/>
  <c r="AX38" i="13"/>
  <c r="PW37" i="13"/>
  <c r="NK37" i="13"/>
  <c r="KY37" i="13"/>
  <c r="IM37" i="13"/>
  <c r="GA37" i="13"/>
  <c r="DO37" i="13"/>
  <c r="BC37" i="13"/>
  <c r="QB36" i="13"/>
  <c r="NP36" i="13"/>
  <c r="LD36" i="13"/>
  <c r="IR36" i="13"/>
  <c r="GF36" i="13"/>
  <c r="DT36" i="13"/>
  <c r="BH36" i="13"/>
  <c r="QG35" i="13"/>
  <c r="NU35" i="13"/>
  <c r="LI35" i="13"/>
  <c r="IW35" i="13"/>
  <c r="GK35" i="13"/>
  <c r="DY35" i="13"/>
  <c r="BM35" i="13"/>
  <c r="A35" i="13"/>
  <c r="NZ34" i="13"/>
  <c r="LN34" i="13"/>
  <c r="JB34" i="13"/>
  <c r="GP34" i="13"/>
  <c r="ED34" i="13"/>
  <c r="BR34" i="13"/>
  <c r="F34" i="13"/>
  <c r="OE33" i="13"/>
  <c r="LS33" i="13"/>
  <c r="JG33" i="13"/>
  <c r="GU33" i="13"/>
  <c r="EI33" i="13"/>
  <c r="BW33" i="13"/>
  <c r="K33" i="13"/>
  <c r="OJ32" i="13"/>
  <c r="LX32" i="13"/>
  <c r="JL32" i="13"/>
  <c r="GZ32" i="13"/>
  <c r="EN32" i="13"/>
  <c r="CB32" i="13"/>
  <c r="P32" i="13"/>
  <c r="OO31" i="13"/>
  <c r="MC31" i="13"/>
  <c r="JQ31" i="13"/>
  <c r="HE31" i="13"/>
  <c r="ES31" i="13"/>
  <c r="CG31" i="13"/>
  <c r="U31" i="13"/>
  <c r="OT30" i="13"/>
  <c r="MH30" i="13"/>
  <c r="JV30" i="13"/>
  <c r="HJ30" i="13"/>
  <c r="EX30" i="13"/>
  <c r="CL30" i="13"/>
  <c r="Z30" i="13"/>
  <c r="OY29" i="13"/>
  <c r="MM29" i="13"/>
  <c r="KA29" i="13"/>
  <c r="HO29" i="13"/>
  <c r="FC29" i="13"/>
  <c r="CQ29" i="13"/>
  <c r="AE29" i="13"/>
  <c r="PD28" i="13"/>
  <c r="MR28" i="13"/>
  <c r="KF28" i="13"/>
  <c r="HT28" i="13"/>
  <c r="FH28" i="13"/>
  <c r="CV28" i="13"/>
  <c r="AJ28" i="13"/>
  <c r="PI27" i="13"/>
  <c r="MW27" i="13"/>
  <c r="KK27" i="13"/>
  <c r="HY27" i="13"/>
  <c r="FM27" i="13"/>
  <c r="DA27" i="13"/>
  <c r="AO27" i="13"/>
  <c r="PN26" i="13"/>
  <c r="NB26" i="13"/>
  <c r="KP26" i="13"/>
  <c r="ID26" i="13"/>
  <c r="FR26" i="13"/>
  <c r="DF26" i="13"/>
  <c r="AT26" i="13"/>
  <c r="PS25" i="13"/>
  <c r="NG25" i="13"/>
  <c r="KU25" i="13"/>
  <c r="II25" i="13"/>
  <c r="FW25" i="13"/>
  <c r="DK25" i="13"/>
  <c r="AY25" i="13"/>
  <c r="PX24" i="13"/>
  <c r="NL24" i="13"/>
  <c r="KZ24" i="13"/>
  <c r="IN24" i="13"/>
  <c r="GB24" i="13"/>
  <c r="DP24" i="13"/>
  <c r="BD24" i="13"/>
  <c r="QC23" i="13"/>
  <c r="NQ23" i="13"/>
  <c r="HF48" i="13"/>
  <c r="PM43" i="13"/>
  <c r="KV39" i="13"/>
  <c r="FH38" i="13"/>
  <c r="MW37" i="13"/>
  <c r="DA37" i="13"/>
  <c r="KP36" i="13"/>
  <c r="AT36" i="13"/>
  <c r="II35" i="13"/>
  <c r="PX34" i="13"/>
  <c r="GB34" i="13"/>
  <c r="NQ33" i="13"/>
  <c r="DU33" i="13"/>
  <c r="LJ32" i="13"/>
  <c r="BN32" i="13"/>
  <c r="JC31" i="13"/>
  <c r="G31" i="13"/>
  <c r="GV30" i="13"/>
  <c r="OK29" i="13"/>
  <c r="EO29" i="13"/>
  <c r="MD28" i="13"/>
  <c r="CH28" i="13"/>
  <c r="KD27" i="13"/>
  <c r="DO27" i="13"/>
  <c r="OJ26" i="13"/>
  <c r="HW26" i="13"/>
  <c r="BH26" i="13"/>
  <c r="MC25" i="13"/>
  <c r="FP25" i="13"/>
  <c r="U25" i="13"/>
  <c r="MH24" i="13"/>
  <c r="HJ24" i="13"/>
  <c r="CL24" i="13"/>
  <c r="OY23" i="13"/>
  <c r="LD23" i="13"/>
  <c r="IR23" i="13"/>
  <c r="GF23" i="13"/>
  <c r="DT23" i="13"/>
  <c r="BH23" i="13"/>
  <c r="QG22" i="13"/>
  <c r="NU22" i="13"/>
  <c r="LI22" i="13"/>
  <c r="IW22" i="13"/>
  <c r="GK22" i="13"/>
  <c r="DY22" i="13"/>
  <c r="BM22" i="13"/>
  <c r="A22" i="13"/>
  <c r="BJ46" i="13"/>
  <c r="PN40" i="13"/>
  <c r="LQ38" i="13"/>
  <c r="AI38" i="13"/>
  <c r="HX37" i="13"/>
  <c r="PM36" i="13"/>
  <c r="FQ36" i="13"/>
  <c r="NF35" i="13"/>
  <c r="DJ35" i="13"/>
  <c r="KY34" i="13"/>
  <c r="BC34" i="13"/>
  <c r="IR33" i="13"/>
  <c r="QG32" i="13"/>
  <c r="GK32" i="13"/>
  <c r="NZ31" i="13"/>
  <c r="ED31" i="13"/>
  <c r="LS30" i="13"/>
  <c r="BW30" i="13"/>
  <c r="JL29" i="13"/>
  <c r="P29" i="13"/>
  <c r="HE28" i="13"/>
  <c r="OT27" i="13"/>
  <c r="GT27" i="13"/>
  <c r="AE27" i="13"/>
  <c r="KZ26" i="13"/>
  <c r="EM26" i="13"/>
  <c r="PI25" i="13"/>
  <c r="IS25" i="13"/>
  <c r="CF25" i="13"/>
  <c r="OS24" i="13"/>
  <c r="JU24" i="13"/>
  <c r="EW24" i="13"/>
  <c r="Y24" i="13"/>
  <c r="ML23" i="13"/>
  <c r="JW23" i="13"/>
  <c r="HK23" i="13"/>
  <c r="EY23" i="13"/>
  <c r="CM23" i="13"/>
  <c r="AA23" i="13"/>
  <c r="OZ22" i="13"/>
  <c r="MN22" i="13"/>
  <c r="KB22" i="13"/>
  <c r="HP22" i="13"/>
  <c r="FD22" i="13"/>
  <c r="CR22" i="13"/>
  <c r="AF22" i="13"/>
  <c r="PE21" i="13"/>
  <c r="MS21" i="13"/>
  <c r="KG21" i="13"/>
  <c r="HU21" i="13"/>
  <c r="FI21" i="13"/>
  <c r="CW21" i="13"/>
  <c r="AK21" i="13"/>
  <c r="PJ20" i="13"/>
  <c r="MX20" i="13"/>
  <c r="KL20" i="13"/>
  <c r="HZ20" i="13"/>
  <c r="FN20" i="13"/>
  <c r="DB20" i="13"/>
  <c r="AP20" i="13"/>
  <c r="PO19" i="13"/>
  <c r="NC19" i="13"/>
  <c r="KQ19" i="13"/>
  <c r="IE19" i="13"/>
  <c r="AD46" i="13"/>
  <c r="OH40" i="13"/>
  <c r="LB38" i="13"/>
  <c r="AB38" i="13"/>
  <c r="HQ37" i="13"/>
  <c r="PF36" i="13"/>
  <c r="FJ36" i="13"/>
  <c r="MY35" i="13"/>
  <c r="DC35" i="13"/>
  <c r="KR34" i="13"/>
  <c r="AV34" i="13"/>
  <c r="IK33" i="13"/>
  <c r="PZ32" i="13"/>
  <c r="GD32" i="13"/>
  <c r="NS31" i="13"/>
  <c r="DW31" i="13"/>
  <c r="LL30" i="13"/>
  <c r="BP30" i="13"/>
  <c r="JE29" i="13"/>
  <c r="I29" i="13"/>
  <c r="GX28" i="13"/>
  <c r="OM27" i="13"/>
  <c r="GQ27" i="13"/>
  <c r="AA27" i="13"/>
  <c r="KY26" i="13"/>
  <c r="EJ26" i="13"/>
  <c r="PE25" i="13"/>
  <c r="IR25" i="13"/>
  <c r="CC25" i="13"/>
  <c r="OP24" i="13"/>
  <c r="JR24" i="13"/>
  <c r="ET24" i="13"/>
  <c r="V24" i="13"/>
  <c r="MI23" i="13"/>
  <c r="JV23" i="13"/>
  <c r="HJ23" i="13"/>
  <c r="EX23" i="13"/>
  <c r="CL23" i="13"/>
  <c r="DL48" i="13"/>
  <c r="LU43" i="13"/>
  <c r="IZ39" i="13"/>
  <c r="EY38" i="13"/>
  <c r="MN37" i="13"/>
  <c r="CR37" i="13"/>
  <c r="KG36" i="13"/>
  <c r="AK36" i="13"/>
  <c r="HZ35" i="13"/>
  <c r="PO34" i="13"/>
  <c r="FS34" i="13"/>
  <c r="NH33" i="13"/>
  <c r="DL33" i="13"/>
  <c r="LA32" i="13"/>
  <c r="BE32" i="13"/>
  <c r="IT31" i="13"/>
  <c r="QI30" i="13"/>
  <c r="GM30" i="13"/>
  <c r="OB29" i="13"/>
  <c r="EF29" i="13"/>
  <c r="LU28" i="13"/>
  <c r="BY28" i="13"/>
  <c r="JV27" i="13"/>
  <c r="DG27" i="13"/>
  <c r="OB26" i="13"/>
  <c r="HO26" i="13"/>
  <c r="AZ26" i="13"/>
  <c r="LU25" i="13"/>
  <c r="FH25" i="13"/>
  <c r="O25" i="13"/>
  <c r="MB24" i="13"/>
  <c r="HD24" i="13"/>
  <c r="CF24" i="13"/>
  <c r="OS23" i="13"/>
  <c r="LA23" i="13"/>
  <c r="IO23" i="13"/>
  <c r="GC23" i="13"/>
  <c r="DQ23" i="13"/>
  <c r="BE23" i="13"/>
  <c r="QD22" i="13"/>
  <c r="NR22" i="13"/>
  <c r="LF22" i="13"/>
  <c r="IT22" i="13"/>
  <c r="GH22" i="13"/>
  <c r="DV22" i="13"/>
  <c r="BJ22" i="13"/>
  <c r="QI21" i="13"/>
  <c r="PC45" i="13"/>
  <c r="LV40" i="13"/>
  <c r="KL38" i="13"/>
  <c r="T38" i="13"/>
  <c r="HI37" i="13"/>
  <c r="OX36" i="13"/>
  <c r="FB36" i="13"/>
  <c r="MQ35" i="13"/>
  <c r="CU35" i="13"/>
  <c r="KJ34" i="13"/>
  <c r="AN34" i="13"/>
  <c r="IC33" i="13"/>
  <c r="PR32" i="13"/>
  <c r="FV32" i="13"/>
  <c r="NK31" i="13"/>
  <c r="DO31" i="13"/>
  <c r="LD30" i="13"/>
  <c r="BH30" i="13"/>
  <c r="IW29" i="13"/>
  <c r="A29" i="13"/>
  <c r="GP28" i="13"/>
  <c r="OE27" i="13"/>
  <c r="GL27" i="13"/>
  <c r="W27" i="13"/>
  <c r="KR26" i="13"/>
  <c r="EE26" i="13"/>
  <c r="PA25" i="13"/>
  <c r="IK25" i="13"/>
  <c r="BY25" i="13"/>
  <c r="OL24" i="13"/>
  <c r="JN24" i="13"/>
  <c r="EP24" i="13"/>
  <c r="R24" i="13"/>
  <c r="MF23" i="13"/>
  <c r="JT23" i="13"/>
  <c r="HH23" i="13"/>
  <c r="EV23" i="13"/>
  <c r="CJ23" i="13"/>
  <c r="X23" i="13"/>
  <c r="OW22" i="13"/>
  <c r="MK22" i="13"/>
  <c r="JY22" i="13"/>
  <c r="HM22" i="13"/>
  <c r="NW45" i="13"/>
  <c r="KP40" i="13"/>
  <c r="KK38" i="13"/>
  <c r="S38" i="13"/>
  <c r="HH37" i="13"/>
  <c r="OW36" i="13"/>
  <c r="FA36" i="13"/>
  <c r="MP35" i="13"/>
  <c r="CT35" i="13"/>
  <c r="KI34" i="13"/>
  <c r="AM34" i="13"/>
  <c r="IB33" i="13"/>
  <c r="PQ32" i="13"/>
  <c r="FU32" i="13"/>
  <c r="NJ31" i="13"/>
  <c r="DN31" i="13"/>
  <c r="LC30" i="13"/>
  <c r="BG30" i="13"/>
  <c r="IV29" i="13"/>
  <c r="QK28" i="13"/>
  <c r="GO28" i="13"/>
  <c r="OD27" i="13"/>
  <c r="GI27" i="13"/>
  <c r="S27" i="13"/>
  <c r="KQ26" i="13"/>
  <c r="EB26" i="13"/>
  <c r="OW25" i="13"/>
  <c r="IJ25" i="13"/>
  <c r="BX25" i="13"/>
  <c r="OK24" i="13"/>
  <c r="JM24" i="13"/>
  <c r="EO24" i="13"/>
  <c r="Q24" i="13"/>
  <c r="ME23" i="13"/>
  <c r="JS23" i="13"/>
  <c r="HG23" i="13"/>
  <c r="EU23" i="13"/>
  <c r="CI23" i="13"/>
  <c r="W23" i="13"/>
  <c r="OV22" i="13"/>
  <c r="MJ22" i="13"/>
  <c r="JX22" i="13"/>
  <c r="HL22" i="13"/>
  <c r="EZ22" i="13"/>
  <c r="CN22" i="13"/>
  <c r="AB22" i="13"/>
  <c r="PA21" i="13"/>
  <c r="MO21" i="13"/>
  <c r="KC21" i="13"/>
  <c r="HQ21" i="13"/>
  <c r="FE21" i="13"/>
  <c r="CS21" i="13"/>
  <c r="AG21" i="13"/>
  <c r="PF20" i="13"/>
  <c r="MT20" i="13"/>
  <c r="KH20" i="13"/>
  <c r="HV20" i="13"/>
  <c r="FJ20" i="13"/>
  <c r="CX20" i="13"/>
  <c r="AL20" i="13"/>
  <c r="PK19" i="13"/>
  <c r="MY19" i="13"/>
  <c r="KM19" i="13"/>
  <c r="PY52" i="13"/>
  <c r="BO45" i="13"/>
  <c r="DW40" i="13"/>
  <c r="IA38" i="13"/>
  <c r="PP37" i="13"/>
  <c r="FT37" i="13"/>
  <c r="NI36" i="13"/>
  <c r="DM36" i="13"/>
  <c r="LB35" i="13"/>
  <c r="BF35" i="13"/>
  <c r="IU34" i="13"/>
  <c r="QJ33" i="13"/>
  <c r="GN33" i="13"/>
  <c r="OC32" i="13"/>
  <c r="EG32" i="13"/>
  <c r="LV31" i="13"/>
  <c r="BZ31" i="13"/>
  <c r="JO30" i="13"/>
  <c r="S30" i="13"/>
  <c r="HH29" i="13"/>
  <c r="OW28" i="13"/>
  <c r="FA28" i="13"/>
  <c r="MP27" i="13"/>
  <c r="FG27" i="13"/>
  <c r="QE26" i="13"/>
  <c r="JP26" i="13"/>
  <c r="CZ26" i="13"/>
  <c r="NX25" i="13"/>
  <c r="HI25" i="13"/>
  <c r="BC25" i="13"/>
  <c r="NP24" i="13"/>
  <c r="IR24" i="13"/>
  <c r="DT24" i="13"/>
  <c r="QG23" i="13"/>
  <c r="LU23" i="13"/>
  <c r="JI23" i="13"/>
  <c r="GW23" i="13"/>
  <c r="EK23" i="13"/>
  <c r="BY23" i="13"/>
  <c r="M23" i="13"/>
  <c r="OL22" i="13"/>
  <c r="LZ22" i="13"/>
  <c r="JN22" i="13"/>
  <c r="CU45" i="13"/>
  <c r="BG35" i="13"/>
  <c r="JP30" i="13"/>
  <c r="JS26" i="13"/>
  <c r="QI23" i="13"/>
  <c r="PG22" i="13"/>
  <c r="GL22" i="13"/>
  <c r="BN22" i="13"/>
  <c r="OT21" i="13"/>
  <c r="LL21" i="13"/>
  <c r="IE21" i="13"/>
  <c r="EX21" i="13"/>
  <c r="BP21" i="13"/>
  <c r="PT20" i="13"/>
  <c r="MM20" i="13"/>
  <c r="JE20" i="13"/>
  <c r="FX20" i="13"/>
  <c r="CQ20" i="13"/>
  <c r="I20" i="13"/>
  <c r="NM19" i="13"/>
  <c r="KF19" i="13"/>
  <c r="HF19" i="13"/>
  <c r="ET19" i="13"/>
  <c r="CH19" i="13"/>
  <c r="V19" i="13"/>
  <c r="OU18" i="13"/>
  <c r="MI18" i="13"/>
  <c r="JW18" i="13"/>
  <c r="HK18" i="13"/>
  <c r="EY18" i="13"/>
  <c r="CM18" i="13"/>
  <c r="AA18" i="13"/>
  <c r="OZ17" i="13"/>
  <c r="MN17" i="13"/>
  <c r="KB17" i="13"/>
  <c r="HP17" i="13"/>
  <c r="FD17" i="13"/>
  <c r="CR17" i="13"/>
  <c r="AF17" i="13"/>
  <c r="PE16" i="13"/>
  <c r="MS16" i="13"/>
  <c r="KG16" i="13"/>
  <c r="HU16" i="13"/>
  <c r="FI16" i="13"/>
  <c r="CW16" i="13"/>
  <c r="AK16" i="13"/>
  <c r="PJ15" i="13"/>
  <c r="MX15" i="13"/>
  <c r="KL15" i="13"/>
  <c r="HZ15" i="13"/>
  <c r="FN15" i="13"/>
  <c r="DB15" i="13"/>
  <c r="AP15" i="13"/>
  <c r="PO14" i="13"/>
  <c r="NC14" i="13"/>
  <c r="KQ14" i="13"/>
  <c r="IE14" i="13"/>
  <c r="FS14" i="13"/>
  <c r="DG14" i="13"/>
  <c r="AU14" i="13"/>
  <c r="PT13" i="13"/>
  <c r="NH13" i="13"/>
  <c r="KV13" i="13"/>
  <c r="IJ13" i="13"/>
  <c r="FX13" i="13"/>
  <c r="DL13" i="13"/>
  <c r="AZ13" i="13"/>
  <c r="PY12" i="13"/>
  <c r="NM12" i="13"/>
  <c r="LA12" i="13"/>
  <c r="IO12" i="13"/>
  <c r="GC12" i="13"/>
  <c r="DQ12" i="13"/>
  <c r="BE12" i="13"/>
  <c r="QD11" i="13"/>
  <c r="NR11" i="13"/>
  <c r="LF11" i="13"/>
  <c r="IT11" i="13"/>
  <c r="GH11" i="13"/>
  <c r="DV11" i="13"/>
  <c r="BJ11" i="13"/>
  <c r="QI10" i="13"/>
  <c r="NW10" i="13"/>
  <c r="LK10" i="13"/>
  <c r="IY10" i="13"/>
  <c r="GM10" i="13"/>
  <c r="EA10" i="13"/>
  <c r="BO10" i="13"/>
  <c r="C10" i="13"/>
  <c r="JI9" i="13"/>
  <c r="BY9" i="13"/>
  <c r="OY8" i="13"/>
  <c r="MM8" i="13"/>
  <c r="KA8" i="13"/>
  <c r="HO8" i="13"/>
  <c r="FC8" i="13"/>
  <c r="CQ8" i="13"/>
  <c r="AE8" i="13"/>
  <c r="MO7" i="13"/>
  <c r="FE7" i="13"/>
  <c r="PF6" i="13"/>
  <c r="HV6" i="13"/>
  <c r="AL6" i="13"/>
  <c r="KM5" i="13"/>
  <c r="DC5" i="13"/>
  <c r="ND4" i="13"/>
  <c r="FT4" i="13"/>
  <c r="QF3" i="13"/>
  <c r="NT3" i="13"/>
  <c r="LH3" i="13"/>
  <c r="IV3" i="13"/>
  <c r="GJ3" i="13"/>
  <c r="DX3" i="13"/>
  <c r="BL3" i="13"/>
  <c r="QK2" i="13"/>
  <c r="MS2" i="13"/>
  <c r="JA2" i="13"/>
  <c r="FI2" i="13"/>
  <c r="BQ2" i="13"/>
  <c r="O40" i="13"/>
  <c r="HP34" i="13"/>
  <c r="PY29" i="13"/>
  <c r="CI26" i="13"/>
  <c r="LN23" i="13"/>
  <c r="NW22" i="13"/>
  <c r="FS22" i="13"/>
  <c r="AU22" i="13"/>
  <c r="OH21" i="13"/>
  <c r="KZ21" i="13"/>
  <c r="HS21" i="13"/>
  <c r="EL21" i="13"/>
  <c r="BD21" i="13"/>
  <c r="PH20" i="13"/>
  <c r="MA20" i="13"/>
  <c r="IS20" i="13"/>
  <c r="FL20" i="13"/>
  <c r="CE20" i="13"/>
  <c r="QH19" i="13"/>
  <c r="NA19" i="13"/>
  <c r="JT19" i="13"/>
  <c r="GW19" i="13"/>
  <c r="EK19" i="13"/>
  <c r="BY19" i="13"/>
  <c r="M19" i="13"/>
  <c r="OL18" i="13"/>
  <c r="LZ18" i="13"/>
  <c r="JN18" i="13"/>
  <c r="HB18" i="13"/>
  <c r="EP18" i="13"/>
  <c r="CD18" i="13"/>
  <c r="R18" i="13"/>
  <c r="OQ17" i="13"/>
  <c r="ME17" i="13"/>
  <c r="JS17" i="13"/>
  <c r="HG17" i="13"/>
  <c r="EU17" i="13"/>
  <c r="CI17" i="13"/>
  <c r="W17" i="13"/>
  <c r="OV16" i="13"/>
  <c r="MJ16" i="13"/>
  <c r="JX16" i="13"/>
  <c r="HL16" i="13"/>
  <c r="EZ16" i="13"/>
  <c r="CN16" i="13"/>
  <c r="AB16" i="13"/>
  <c r="PA15" i="13"/>
  <c r="MO15" i="13"/>
  <c r="KC15" i="13"/>
  <c r="HQ15" i="13"/>
  <c r="FE15" i="13"/>
  <c r="CS15" i="13"/>
  <c r="AG15" i="13"/>
  <c r="PF14" i="13"/>
  <c r="MT14" i="13"/>
  <c r="KH14" i="13"/>
  <c r="HV14" i="13"/>
  <c r="FJ14" i="13"/>
  <c r="CX14" i="13"/>
  <c r="AL14" i="13"/>
  <c r="PK13" i="13"/>
  <c r="MY13" i="13"/>
  <c r="KM13" i="13"/>
  <c r="IA13" i="13"/>
  <c r="FO13" i="13"/>
  <c r="DC13" i="13"/>
  <c r="AQ13" i="13"/>
  <c r="PP12" i="13"/>
  <c r="ND12" i="13"/>
  <c r="KR12" i="13"/>
  <c r="IF12" i="13"/>
  <c r="FT12" i="13"/>
  <c r="DH12" i="13"/>
  <c r="AV12" i="13"/>
  <c r="PU11" i="13"/>
  <c r="NI11" i="13"/>
  <c r="KW11" i="13"/>
  <c r="IK11" i="13"/>
  <c r="FY11" i="13"/>
  <c r="DM11" i="13"/>
  <c r="BA11" i="13"/>
  <c r="PZ10" i="13"/>
  <c r="NN10" i="13"/>
  <c r="LB10" i="13"/>
  <c r="IP10" i="13"/>
  <c r="GD10" i="13"/>
  <c r="DR10" i="13"/>
  <c r="BF10" i="13"/>
  <c r="PR9" i="13"/>
  <c r="IH9" i="13"/>
  <c r="AX9" i="13"/>
  <c r="OP8" i="13"/>
  <c r="MD8" i="13"/>
  <c r="JR8" i="13"/>
  <c r="HF8" i="13"/>
  <c r="ET8" i="13"/>
  <c r="CH8" i="13"/>
  <c r="V8" i="13"/>
  <c r="LN7" i="13"/>
  <c r="ED7" i="13"/>
  <c r="OE6" i="13"/>
  <c r="GU6" i="13"/>
  <c r="K6" i="13"/>
  <c r="JL5" i="13"/>
  <c r="CB5" i="13"/>
  <c r="MC4" i="13"/>
  <c r="ES4" i="13"/>
  <c r="PW3" i="13"/>
  <c r="NK3" i="13"/>
  <c r="KY3" i="13"/>
  <c r="IM3" i="13"/>
  <c r="GA3" i="13"/>
  <c r="DO3" i="13"/>
  <c r="BC3" i="13"/>
  <c r="PW2" i="13"/>
  <c r="ME2" i="13"/>
  <c r="IM2" i="13"/>
  <c r="EU2" i="13"/>
  <c r="BC2" i="13"/>
  <c r="FP38" i="13"/>
  <c r="NY33" i="13"/>
  <c r="EW29" i="13"/>
  <c r="MJ25" i="13"/>
  <c r="IT23" i="13"/>
  <c r="MM22" i="13"/>
  <c r="FA22" i="13"/>
  <c r="AC22" i="13"/>
  <c r="NV21" i="13"/>
  <c r="KN21" i="13"/>
  <c r="HG21" i="13"/>
  <c r="DZ21" i="13"/>
  <c r="AR21" i="13"/>
  <c r="OV20" i="13"/>
  <c r="LO20" i="13"/>
  <c r="IG20" i="13"/>
  <c r="EZ20" i="13"/>
  <c r="BS20" i="13"/>
  <c r="PV19" i="13"/>
  <c r="MO19" i="13"/>
  <c r="JH19" i="13"/>
  <c r="GN19" i="13"/>
  <c r="EB19" i="13"/>
  <c r="BP19" i="13"/>
  <c r="D19" i="13"/>
  <c r="OC18" i="13"/>
  <c r="LQ18" i="13"/>
  <c r="JE18" i="13"/>
  <c r="GS18" i="13"/>
  <c r="EG18" i="13"/>
  <c r="BU18" i="13"/>
  <c r="I18" i="13"/>
  <c r="OH17" i="13"/>
  <c r="LV17" i="13"/>
  <c r="JJ17" i="13"/>
  <c r="GX17" i="13"/>
  <c r="EL17" i="13"/>
  <c r="BZ17" i="13"/>
  <c r="N17" i="13"/>
  <c r="OM16" i="13"/>
  <c r="MA16" i="13"/>
  <c r="JO16" i="13"/>
  <c r="HC16" i="13"/>
  <c r="EQ16" i="13"/>
  <c r="CE16" i="13"/>
  <c r="S16" i="13"/>
  <c r="OR15" i="13"/>
  <c r="MF15" i="13"/>
  <c r="JT15" i="13"/>
  <c r="HH15" i="13"/>
  <c r="EV15" i="13"/>
  <c r="CJ15" i="13"/>
  <c r="X15" i="13"/>
  <c r="OW14" i="13"/>
  <c r="MK14" i="13"/>
  <c r="JY14" i="13"/>
  <c r="HM14" i="13"/>
  <c r="FA14" i="13"/>
  <c r="CO14" i="13"/>
  <c r="AC14" i="13"/>
  <c r="PB13" i="13"/>
  <c r="MP13" i="13"/>
  <c r="KD13" i="13"/>
  <c r="HR13" i="13"/>
  <c r="FF13" i="13"/>
  <c r="CT13" i="13"/>
  <c r="AH13" i="13"/>
  <c r="PG12" i="13"/>
  <c r="MU12" i="13"/>
  <c r="KI12" i="13"/>
  <c r="HW12" i="13"/>
  <c r="FK12" i="13"/>
  <c r="CY12" i="13"/>
  <c r="AM12" i="13"/>
  <c r="PL11" i="13"/>
  <c r="MZ11" i="13"/>
  <c r="KN11" i="13"/>
  <c r="IB11" i="13"/>
  <c r="FP11" i="13"/>
  <c r="DD11" i="13"/>
  <c r="AR11" i="13"/>
  <c r="PQ10" i="13"/>
  <c r="NE10" i="13"/>
  <c r="KS10" i="13"/>
  <c r="IG10" i="13"/>
  <c r="FU10" i="13"/>
  <c r="DI10" i="13"/>
  <c r="AW10" i="13"/>
  <c r="OQ9" i="13"/>
  <c r="HG9" i="13"/>
  <c r="W9" i="13"/>
  <c r="OG8" i="13"/>
  <c r="LU8" i="13"/>
  <c r="JI8" i="13"/>
  <c r="GW8" i="13"/>
  <c r="EK8" i="13"/>
  <c r="BY8" i="13"/>
  <c r="M8" i="13"/>
  <c r="KM7" i="13"/>
  <c r="DC7" i="13"/>
  <c r="ND6" i="13"/>
  <c r="FT6" i="13"/>
  <c r="PU5" i="13"/>
  <c r="IK5" i="13"/>
  <c r="BA5" i="13"/>
  <c r="LB4" i="13"/>
  <c r="DR4" i="13"/>
  <c r="PN3" i="13"/>
  <c r="NB3" i="13"/>
  <c r="KP3" i="13"/>
  <c r="ID3" i="13"/>
  <c r="FR3" i="13"/>
  <c r="DF3" i="13"/>
  <c r="AT3" i="13"/>
  <c r="PJ2" i="13"/>
  <c r="LR2" i="13"/>
  <c r="HZ2" i="13"/>
  <c r="EH2" i="13"/>
  <c r="AP2" i="13"/>
  <c r="LY37" i="13"/>
  <c r="CW33" i="13"/>
  <c r="LF28" i="13"/>
  <c r="EZ25" i="13"/>
  <c r="FZ23" i="13"/>
  <c r="LC22" i="13"/>
  <c r="EI22" i="13"/>
  <c r="K22" i="13"/>
  <c r="NJ21" i="13"/>
  <c r="KB21" i="13"/>
  <c r="GU21" i="13"/>
  <c r="DN21" i="13"/>
  <c r="AF21" i="13"/>
  <c r="OJ20" i="13"/>
  <c r="LC20" i="13"/>
  <c r="HU20" i="13"/>
  <c r="EN20" i="13"/>
  <c r="BG20" i="13"/>
  <c r="PJ19" i="13"/>
  <c r="MC19" i="13"/>
  <c r="IV19" i="13"/>
  <c r="GE19" i="13"/>
  <c r="DS19" i="13"/>
  <c r="BG19" i="13"/>
  <c r="QF18" i="13"/>
  <c r="NT18" i="13"/>
  <c r="LH18" i="13"/>
  <c r="IV18" i="13"/>
  <c r="GJ18" i="13"/>
  <c r="DX18" i="13"/>
  <c r="BL18" i="13"/>
  <c r="QK17" i="13"/>
  <c r="NY17" i="13"/>
  <c r="LM17" i="13"/>
  <c r="JA17" i="13"/>
  <c r="GO17" i="13"/>
  <c r="EC17" i="13"/>
  <c r="BQ17" i="13"/>
  <c r="E17" i="13"/>
  <c r="OD16" i="13"/>
  <c r="LR16" i="13"/>
  <c r="JF16" i="13"/>
  <c r="GT16" i="13"/>
  <c r="EH16" i="13"/>
  <c r="BV16" i="13"/>
  <c r="J16" i="13"/>
  <c r="OI15" i="13"/>
  <c r="LW15" i="13"/>
  <c r="JK15" i="13"/>
  <c r="GY15" i="13"/>
  <c r="EM15" i="13"/>
  <c r="CA15" i="13"/>
  <c r="O15" i="13"/>
  <c r="ON14" i="13"/>
  <c r="MB14" i="13"/>
  <c r="JP14" i="13"/>
  <c r="HD14" i="13"/>
  <c r="ER14" i="13"/>
  <c r="CF14" i="13"/>
  <c r="T14" i="13"/>
  <c r="OS13" i="13"/>
  <c r="MG13" i="13"/>
  <c r="JU13" i="13"/>
  <c r="HI13" i="13"/>
  <c r="EW13" i="13"/>
  <c r="CK13" i="13"/>
  <c r="Y13" i="13"/>
  <c r="OX12" i="13"/>
  <c r="ML12" i="13"/>
  <c r="JZ12" i="13"/>
  <c r="HN12" i="13"/>
  <c r="FB12" i="13"/>
  <c r="CP12" i="13"/>
  <c r="AD12" i="13"/>
  <c r="PC11" i="13"/>
  <c r="MQ11" i="13"/>
  <c r="KE11" i="13"/>
  <c r="HS11" i="13"/>
  <c r="FG11" i="13"/>
  <c r="CU11" i="13"/>
  <c r="AI11" i="13"/>
  <c r="PH10" i="13"/>
  <c r="MV10" i="13"/>
  <c r="KJ10" i="13"/>
  <c r="HX10" i="13"/>
  <c r="FL10" i="13"/>
  <c r="CZ10" i="13"/>
  <c r="AN10" i="13"/>
  <c r="NP9" i="13"/>
  <c r="GF9" i="13"/>
  <c r="QJ8" i="13"/>
  <c r="AK38" i="13"/>
  <c r="HZ37" i="13"/>
  <c r="PO36" i="13"/>
  <c r="FS36" i="13"/>
  <c r="NH35" i="13"/>
  <c r="DL35" i="13"/>
  <c r="LA34" i="13"/>
  <c r="BE34" i="13"/>
  <c r="ML33" i="13"/>
  <c r="ID33" i="13"/>
  <c r="FB33" i="13"/>
  <c r="BR33" i="13"/>
  <c r="PS32" i="13"/>
  <c r="MQ32" i="13"/>
  <c r="JG32" i="13"/>
  <c r="FW32" i="13"/>
  <c r="DC32" i="13"/>
  <c r="AQ32" i="13"/>
  <c r="PP31" i="13"/>
  <c r="ND31" i="13"/>
  <c r="KR31" i="13"/>
  <c r="IF31" i="13"/>
  <c r="FT31" i="13"/>
  <c r="DH31" i="13"/>
  <c r="AV31" i="13"/>
  <c r="PU30" i="13"/>
  <c r="NI30" i="13"/>
  <c r="KW30" i="13"/>
  <c r="IK30" i="13"/>
  <c r="FY30" i="13"/>
  <c r="DM30" i="13"/>
  <c r="BA30" i="13"/>
  <c r="PZ29" i="13"/>
  <c r="NN29" i="13"/>
  <c r="LB29" i="13"/>
  <c r="IP29" i="13"/>
  <c r="GD29" i="13"/>
  <c r="DR29" i="13"/>
  <c r="BF29" i="13"/>
  <c r="QE28" i="13"/>
  <c r="NS28" i="13"/>
  <c r="LG28" i="13"/>
  <c r="IU28" i="13"/>
  <c r="GI28" i="13"/>
  <c r="DW28" i="13"/>
  <c r="BK28" i="13"/>
  <c r="QJ27" i="13"/>
  <c r="NX27" i="13"/>
  <c r="LL27" i="13"/>
  <c r="IZ27" i="13"/>
  <c r="GN27" i="13"/>
  <c r="EB27" i="13"/>
  <c r="BP27" i="13"/>
  <c r="D27" i="13"/>
  <c r="OC26" i="13"/>
  <c r="LQ26" i="13"/>
  <c r="JE26" i="13"/>
  <c r="GS26" i="13"/>
  <c r="EG26" i="13"/>
  <c r="BU26" i="13"/>
  <c r="I26" i="13"/>
  <c r="OH25" i="13"/>
  <c r="LV25" i="13"/>
  <c r="JJ25" i="13"/>
  <c r="GX25" i="13"/>
  <c r="EL25" i="13"/>
  <c r="BZ25" i="13"/>
  <c r="N25" i="13"/>
  <c r="OM24" i="13"/>
  <c r="MA24" i="13"/>
  <c r="JO24" i="13"/>
  <c r="HC24" i="13"/>
  <c r="EQ24" i="13"/>
  <c r="CE24" i="13"/>
  <c r="S24" i="13"/>
  <c r="OR23" i="13"/>
  <c r="NT60" i="13"/>
  <c r="IG52" i="13"/>
  <c r="JE49" i="13"/>
  <c r="HN48" i="13"/>
  <c r="OZ47" i="13"/>
  <c r="FD47" i="13"/>
  <c r="MS46" i="13"/>
  <c r="CW46" i="13"/>
  <c r="KL45" i="13"/>
  <c r="AP45" i="13"/>
  <c r="IE44" i="13"/>
  <c r="PT43" i="13"/>
  <c r="FX43" i="13"/>
  <c r="NM42" i="13"/>
  <c r="DQ42" i="13"/>
  <c r="AU41" i="13"/>
  <c r="IF40" i="13"/>
  <c r="DH40" i="13"/>
  <c r="PU39" i="13"/>
  <c r="KW39" i="13"/>
  <c r="FY39" i="13"/>
  <c r="BA39" i="13"/>
  <c r="OV55" i="13"/>
  <c r="DN51" i="13"/>
  <c r="DQ49" i="13"/>
  <c r="EQ48" i="13"/>
  <c r="MF47" i="13"/>
  <c r="CJ47" i="13"/>
  <c r="JY46" i="13"/>
  <c r="AC46" i="13"/>
  <c r="HR45" i="13"/>
  <c r="PG44" i="13"/>
  <c r="FK44" i="13"/>
  <c r="MZ43" i="13"/>
  <c r="DD43" i="13"/>
  <c r="KS42" i="13"/>
  <c r="AW42" i="13"/>
  <c r="OG40" i="13"/>
  <c r="GX40" i="13"/>
  <c r="BZ40" i="13"/>
  <c r="OM39" i="13"/>
  <c r="JO39" i="13"/>
  <c r="EQ39" i="13"/>
  <c r="S39" i="13"/>
  <c r="MF38" i="13"/>
  <c r="HZ38" i="13"/>
  <c r="FN38" i="13"/>
  <c r="DB38" i="13"/>
  <c r="AP38" i="13"/>
  <c r="PO37" i="13"/>
  <c r="NC37" i="13"/>
  <c r="KQ37" i="13"/>
  <c r="IE37" i="13"/>
  <c r="FS37" i="13"/>
  <c r="DG37" i="13"/>
  <c r="AU37" i="13"/>
  <c r="PT36" i="13"/>
  <c r="NH36" i="13"/>
  <c r="KV36" i="13"/>
  <c r="IJ36" i="13"/>
  <c r="FX36" i="13"/>
  <c r="DL36" i="13"/>
  <c r="AZ36" i="13"/>
  <c r="PY35" i="13"/>
  <c r="NM35" i="13"/>
  <c r="LA35" i="13"/>
  <c r="IO35" i="13"/>
  <c r="GC35" i="13"/>
  <c r="DQ35" i="13"/>
  <c r="BE35" i="13"/>
  <c r="QD34" i="13"/>
  <c r="NR34" i="13"/>
  <c r="LF34" i="13"/>
  <c r="IT34" i="13"/>
  <c r="GH34" i="13"/>
  <c r="DV34" i="13"/>
  <c r="BJ34" i="13"/>
  <c r="QI33" i="13"/>
  <c r="NW33" i="13"/>
  <c r="LK33" i="13"/>
  <c r="IY33" i="13"/>
  <c r="GM33" i="13"/>
  <c r="EA33" i="13"/>
  <c r="BO33" i="13"/>
  <c r="C33" i="13"/>
  <c r="OB32" i="13"/>
  <c r="LP32" i="13"/>
  <c r="JD32" i="13"/>
  <c r="GR32" i="13"/>
  <c r="EF32" i="13"/>
  <c r="BT32" i="13"/>
  <c r="H32" i="13"/>
  <c r="OG31" i="13"/>
  <c r="LU31" i="13"/>
  <c r="JI31" i="13"/>
  <c r="GW31" i="13"/>
  <c r="EK31" i="13"/>
  <c r="BY31" i="13"/>
  <c r="M31" i="13"/>
  <c r="OL30" i="13"/>
  <c r="LZ30" i="13"/>
  <c r="JN30" i="13"/>
  <c r="HB30" i="13"/>
  <c r="EP30" i="13"/>
  <c r="CD30" i="13"/>
  <c r="R30" i="13"/>
  <c r="OQ29" i="13"/>
  <c r="ME29" i="13"/>
  <c r="JS29" i="13"/>
  <c r="HG29" i="13"/>
  <c r="EU29" i="13"/>
  <c r="CI29" i="13"/>
  <c r="W29" i="13"/>
  <c r="OV28" i="13"/>
  <c r="MJ28" i="13"/>
  <c r="JX28" i="13"/>
  <c r="HL28" i="13"/>
  <c r="EZ28" i="13"/>
  <c r="CN28" i="13"/>
  <c r="AB28" i="13"/>
  <c r="PA27" i="13"/>
  <c r="MO27" i="13"/>
  <c r="KC27" i="13"/>
  <c r="HQ27" i="13"/>
  <c r="FE27" i="13"/>
  <c r="CS27" i="13"/>
  <c r="AG27" i="13"/>
  <c r="PF26" i="13"/>
  <c r="MT26" i="13"/>
  <c r="KH26" i="13"/>
  <c r="HV26" i="13"/>
  <c r="FJ26" i="13"/>
  <c r="CX26" i="13"/>
  <c r="AL26" i="13"/>
  <c r="PK25" i="13"/>
  <c r="MY25" i="13"/>
  <c r="KM25" i="13"/>
  <c r="IA25" i="13"/>
  <c r="FO25" i="13"/>
  <c r="DC25" i="13"/>
  <c r="AQ25" i="13"/>
  <c r="PP24" i="13"/>
  <c r="ND24" i="13"/>
  <c r="KR24" i="13"/>
  <c r="IF24" i="13"/>
  <c r="FT24" i="13"/>
  <c r="DH24" i="13"/>
  <c r="AV24" i="13"/>
  <c r="PU23" i="13"/>
  <c r="NI23" i="13"/>
  <c r="OS47" i="13"/>
  <c r="FQ43" i="13"/>
  <c r="FX39" i="13"/>
  <c r="EB38" i="13"/>
  <c r="LQ37" i="13"/>
  <c r="BU37" i="13"/>
  <c r="JJ36" i="13"/>
  <c r="N36" i="13"/>
  <c r="HC35" i="13"/>
  <c r="OR34" i="13"/>
  <c r="EV34" i="13"/>
  <c r="MK33" i="13"/>
  <c r="CO33" i="13"/>
  <c r="KD32" i="13"/>
  <c r="AH32" i="13"/>
  <c r="HW31" i="13"/>
  <c r="PL30" i="13"/>
  <c r="FP30" i="13"/>
  <c r="NE29" i="13"/>
  <c r="DI29" i="13"/>
  <c r="KX28" i="13"/>
  <c r="BB28" i="13"/>
  <c r="JG27" i="13"/>
  <c r="CT27" i="13"/>
  <c r="NP26" i="13"/>
  <c r="GZ26" i="13"/>
  <c r="AM26" i="13"/>
  <c r="LI25" i="13"/>
  <c r="ES25" i="13"/>
  <c r="E25" i="13"/>
  <c r="LR24" i="13"/>
  <c r="GT24" i="13"/>
  <c r="BV24" i="13"/>
  <c r="OI23" i="13"/>
  <c r="KV23" i="13"/>
  <c r="IJ23" i="13"/>
  <c r="FX23" i="13"/>
  <c r="DL23" i="13"/>
  <c r="AZ23" i="13"/>
  <c r="PY22" i="13"/>
  <c r="NM22" i="13"/>
  <c r="LA22" i="13"/>
  <c r="IO22" i="13"/>
  <c r="GC22" i="13"/>
  <c r="DQ22" i="13"/>
  <c r="BE22" i="13"/>
  <c r="KY56" i="13"/>
  <c r="IY45" i="13"/>
  <c r="HO40" i="13"/>
  <c r="JE38" i="13"/>
  <c r="C38" i="13"/>
  <c r="GR37" i="13"/>
  <c r="OG36" i="13"/>
  <c r="EK36" i="13"/>
  <c r="LZ35" i="13"/>
  <c r="CD35" i="13"/>
  <c r="JS34" i="13"/>
  <c r="W34" i="13"/>
  <c r="HL33" i="13"/>
  <c r="PA32" i="13"/>
  <c r="FE32" i="13"/>
  <c r="MT31" i="13"/>
  <c r="CX31" i="13"/>
  <c r="KM30" i="13"/>
  <c r="AQ30" i="13"/>
  <c r="IF29" i="13"/>
  <c r="PU28" i="13"/>
  <c r="FY28" i="13"/>
  <c r="NN27" i="13"/>
  <c r="FW27" i="13"/>
  <c r="J27" i="13"/>
  <c r="KF26" i="13"/>
  <c r="DP26" i="13"/>
  <c r="ON25" i="13"/>
  <c r="HY25" i="13"/>
  <c r="BP25" i="13"/>
  <c r="OC24" i="13"/>
  <c r="JE24" i="13"/>
  <c r="EG24" i="13"/>
  <c r="I24" i="13"/>
  <c r="MA23" i="13"/>
  <c r="JO23" i="13"/>
  <c r="HC23" i="13"/>
  <c r="EQ23" i="13"/>
  <c r="CE23" i="13"/>
  <c r="S23" i="13"/>
  <c r="OR22" i="13"/>
  <c r="MF22" i="13"/>
  <c r="JT22" i="13"/>
  <c r="HH22" i="13"/>
  <c r="EV22" i="13"/>
  <c r="CJ22" i="13"/>
  <c r="X22" i="13"/>
  <c r="OW21" i="13"/>
  <c r="MK21" i="13"/>
  <c r="JY21" i="13"/>
  <c r="HM21" i="13"/>
  <c r="FA21" i="13"/>
  <c r="CO21" i="13"/>
  <c r="AC21" i="13"/>
  <c r="PB20" i="13"/>
  <c r="MP20" i="13"/>
  <c r="KD20" i="13"/>
  <c r="HR20" i="13"/>
  <c r="FF20" i="13"/>
  <c r="CT20" i="13"/>
  <c r="AH20" i="13"/>
  <c r="PG19" i="13"/>
  <c r="MU19" i="13"/>
  <c r="KI19" i="13"/>
  <c r="PF55" i="13"/>
  <c r="HS45" i="13"/>
  <c r="GY40" i="13"/>
  <c r="IS38" i="13"/>
  <c r="QG37" i="13"/>
  <c r="GK37" i="13"/>
  <c r="NZ36" i="13"/>
  <c r="ED36" i="13"/>
  <c r="LS35" i="13"/>
  <c r="BW35" i="13"/>
  <c r="JL34" i="13"/>
  <c r="P34" i="13"/>
  <c r="HE33" i="13"/>
  <c r="OT32" i="13"/>
  <c r="EX32" i="13"/>
  <c r="MM31" i="13"/>
  <c r="CQ31" i="13"/>
  <c r="KF30" i="13"/>
  <c r="AJ30" i="13"/>
  <c r="HY29" i="13"/>
  <c r="PN28" i="13"/>
  <c r="FR28" i="13"/>
  <c r="NG27" i="13"/>
  <c r="FV27" i="13"/>
  <c r="G27" i="13"/>
  <c r="KB26" i="13"/>
  <c r="DO26" i="13"/>
  <c r="OK25" i="13"/>
  <c r="HU25" i="13"/>
  <c r="BM25" i="13"/>
  <c r="NZ24" i="13"/>
  <c r="JB24" i="13"/>
  <c r="ED24" i="13"/>
  <c r="F24" i="13"/>
  <c r="LZ23" i="13"/>
  <c r="JN23" i="13"/>
  <c r="HB23" i="13"/>
  <c r="EP23" i="13"/>
  <c r="CD23" i="13"/>
  <c r="LA47" i="13"/>
  <c r="BY43" i="13"/>
  <c r="EB39" i="13"/>
  <c r="DS38" i="13"/>
  <c r="LH37" i="13"/>
  <c r="BL37" i="13"/>
  <c r="JA36" i="13"/>
  <c r="E36" i="13"/>
  <c r="GT35" i="13"/>
  <c r="OI34" i="13"/>
  <c r="EM34" i="13"/>
  <c r="MB33" i="13"/>
  <c r="CF33" i="13"/>
  <c r="JU32" i="13"/>
  <c r="Y32" i="13"/>
  <c r="HN31" i="13"/>
  <c r="PC30" i="13"/>
  <c r="FG30" i="13"/>
  <c r="MV29" i="13"/>
  <c r="CZ29" i="13"/>
  <c r="KO28" i="13"/>
  <c r="AS28" i="13"/>
  <c r="IY27" i="13"/>
  <c r="CL27" i="13"/>
  <c r="NH26" i="13"/>
  <c r="GR26" i="13"/>
  <c r="AE26" i="13"/>
  <c r="LA25" i="13"/>
  <c r="EK25" i="13"/>
  <c r="QJ24" i="13"/>
  <c r="LL24" i="13"/>
  <c r="GN24" i="13"/>
  <c r="BP24" i="13"/>
  <c r="OC23" i="13"/>
  <c r="KS23" i="13"/>
  <c r="IG23" i="13"/>
  <c r="FU23" i="13"/>
  <c r="DI23" i="13"/>
  <c r="AW23" i="13"/>
  <c r="PV22" i="13"/>
  <c r="NJ22" i="13"/>
  <c r="KX22" i="13"/>
  <c r="IL22" i="13"/>
  <c r="FZ22" i="13"/>
  <c r="DN22" i="13"/>
  <c r="BB22" i="13"/>
  <c r="KQ54" i="13"/>
  <c r="FG45" i="13"/>
  <c r="FS40" i="13"/>
  <c r="IJ38" i="13"/>
  <c r="PY37" i="13"/>
  <c r="GC37" i="13"/>
  <c r="NR36" i="13"/>
  <c r="DV36" i="13"/>
  <c r="LK35" i="13"/>
  <c r="BO35" i="13"/>
  <c r="JD34" i="13"/>
  <c r="H34" i="13"/>
  <c r="GW33" i="13"/>
  <c r="OL32" i="13"/>
  <c r="EP32" i="13"/>
  <c r="ME31" i="13"/>
  <c r="CI31" i="13"/>
  <c r="JX30" i="13"/>
  <c r="AB30" i="13"/>
  <c r="HQ29" i="13"/>
  <c r="PF28" i="13"/>
  <c r="FJ28" i="13"/>
  <c r="MY27" i="13"/>
  <c r="FO27" i="13"/>
  <c r="B27" i="13"/>
  <c r="JX26" i="13"/>
  <c r="DH26" i="13"/>
  <c r="OF25" i="13"/>
  <c r="HQ25" i="13"/>
  <c r="BI25" i="13"/>
  <c r="NV24" i="13"/>
  <c r="IX24" i="13"/>
  <c r="DZ24" i="13"/>
  <c r="B24" i="13"/>
  <c r="LX23" i="13"/>
  <c r="JL23" i="13"/>
  <c r="GZ23" i="13"/>
  <c r="EN23" i="13"/>
  <c r="CB23" i="13"/>
  <c r="P23" i="13"/>
  <c r="OO22" i="13"/>
  <c r="MC22" i="13"/>
  <c r="JQ22" i="13"/>
  <c r="AU54" i="13"/>
  <c r="EA45" i="13"/>
  <c r="FC40" i="13"/>
  <c r="II38" i="13"/>
  <c r="PX37" i="13"/>
  <c r="GB37" i="13"/>
  <c r="NQ36" i="13"/>
  <c r="DU36" i="13"/>
  <c r="LJ35" i="13"/>
  <c r="BN35" i="13"/>
  <c r="JC34" i="13"/>
  <c r="G34" i="13"/>
  <c r="GV33" i="13"/>
  <c r="OK32" i="13"/>
  <c r="EO32" i="13"/>
  <c r="MD31" i="13"/>
  <c r="CH31" i="13"/>
  <c r="JW30" i="13"/>
  <c r="AA30" i="13"/>
  <c r="HP29" i="13"/>
  <c r="PE28" i="13"/>
  <c r="FI28" i="13"/>
  <c r="MX27" i="13"/>
  <c r="FN27" i="13"/>
  <c r="QJ26" i="13"/>
  <c r="JT26" i="13"/>
  <c r="DG26" i="13"/>
  <c r="OC25" i="13"/>
  <c r="HM25" i="13"/>
  <c r="BH25" i="13"/>
  <c r="NU24" i="13"/>
  <c r="IW24" i="13"/>
  <c r="DY24" i="13"/>
  <c r="A24" i="13"/>
  <c r="LW23" i="13"/>
  <c r="JK23" i="13"/>
  <c r="GY23" i="13"/>
  <c r="EM23" i="13"/>
  <c r="CA23" i="13"/>
  <c r="O23" i="13"/>
  <c r="ON22" i="13"/>
  <c r="MB22" i="13"/>
  <c r="JP22" i="13"/>
  <c r="HD22" i="13"/>
  <c r="ER22" i="13"/>
  <c r="CF22" i="13"/>
  <c r="T22" i="13"/>
  <c r="OS21" i="13"/>
  <c r="MG21" i="13"/>
  <c r="JU21" i="13"/>
  <c r="HI21" i="13"/>
  <c r="EW21" i="13"/>
  <c r="CK21" i="13"/>
  <c r="Y21" i="13"/>
  <c r="OX20" i="13"/>
  <c r="ML20" i="13"/>
  <c r="JZ20" i="13"/>
  <c r="HN20" i="13"/>
  <c r="FB20" i="13"/>
  <c r="CP20" i="13"/>
  <c r="AD20" i="13"/>
  <c r="PC19" i="13"/>
  <c r="MQ19" i="13"/>
  <c r="KE19" i="13"/>
  <c r="LP49" i="13"/>
  <c r="JD44" i="13"/>
  <c r="QJ39" i="13"/>
  <c r="GU38" i="13"/>
  <c r="OJ37" i="13"/>
  <c r="EN37" i="13"/>
  <c r="MC36" i="13"/>
  <c r="CG36" i="13"/>
  <c r="JV35" i="13"/>
  <c r="Z35" i="13"/>
  <c r="HO34" i="13"/>
  <c r="PD33" i="13"/>
  <c r="FH33" i="13"/>
  <c r="MW32" i="13"/>
  <c r="DA32" i="13"/>
  <c r="KP31" i="13"/>
  <c r="AT31" i="13"/>
  <c r="II30" i="13"/>
  <c r="PX29" i="13"/>
  <c r="GB29" i="13"/>
  <c r="NQ28" i="13"/>
  <c r="DU28" i="13"/>
  <c r="LJ27" i="13"/>
  <c r="EM27" i="13"/>
  <c r="PH26" i="13"/>
  <c r="IU26" i="13"/>
  <c r="CF26" i="13"/>
  <c r="NA25" i="13"/>
  <c r="GN25" i="13"/>
  <c r="AM25" i="13"/>
  <c r="MZ24" i="13"/>
  <c r="IB24" i="13"/>
  <c r="DD24" i="13"/>
  <c r="PQ23" i="13"/>
  <c r="LM23" i="13"/>
  <c r="JA23" i="13"/>
  <c r="GO23" i="13"/>
  <c r="EC23" i="13"/>
  <c r="BQ23" i="13"/>
  <c r="E23" i="13"/>
  <c r="OD22" i="13"/>
  <c r="LR22" i="13"/>
  <c r="JF22" i="13"/>
  <c r="EM40" i="13"/>
  <c r="IV34" i="13"/>
  <c r="T30" i="13"/>
  <c r="DD26" i="13"/>
  <c r="LV23" i="13"/>
  <c r="OA22" i="13"/>
  <c r="FV22" i="13"/>
  <c r="AX22" i="13"/>
  <c r="OI21" i="13"/>
  <c r="LB21" i="13"/>
  <c r="HT21" i="13"/>
  <c r="EM21" i="13"/>
  <c r="BF21" i="13"/>
  <c r="PI20" i="13"/>
  <c r="MB20" i="13"/>
  <c r="IU20" i="13"/>
  <c r="FM20" i="13"/>
  <c r="CF20" i="13"/>
  <c r="QJ19" i="13"/>
  <c r="NB19" i="13"/>
  <c r="JU19" i="13"/>
  <c r="GX19" i="13"/>
  <c r="EL19" i="13"/>
  <c r="BZ19" i="13"/>
  <c r="N19" i="13"/>
  <c r="OM18" i="13"/>
  <c r="MA18" i="13"/>
  <c r="JO18" i="13"/>
  <c r="HC18" i="13"/>
  <c r="EQ18" i="13"/>
  <c r="CE18" i="13"/>
  <c r="S18" i="13"/>
  <c r="OR17" i="13"/>
  <c r="MF17" i="13"/>
  <c r="JT17" i="13"/>
  <c r="HH17" i="13"/>
  <c r="EV17" i="13"/>
  <c r="CJ17" i="13"/>
  <c r="X17" i="13"/>
  <c r="OW16" i="13"/>
  <c r="MK16" i="13"/>
  <c r="JY16" i="13"/>
  <c r="HM16" i="13"/>
  <c r="FA16" i="13"/>
  <c r="CO16" i="13"/>
  <c r="AC16" i="13"/>
  <c r="PB15" i="13"/>
  <c r="MP15" i="13"/>
  <c r="KD15" i="13"/>
  <c r="HR15" i="13"/>
  <c r="FF15" i="13"/>
  <c r="CT15" i="13"/>
  <c r="AH15" i="13"/>
  <c r="PG14" i="13"/>
  <c r="MU14" i="13"/>
  <c r="KI14" i="13"/>
  <c r="HW14" i="13"/>
  <c r="FK14" i="13"/>
  <c r="CY14" i="13"/>
  <c r="AM14" i="13"/>
  <c r="PL13" i="13"/>
  <c r="MZ13" i="13"/>
  <c r="KN13" i="13"/>
  <c r="IB13" i="13"/>
  <c r="FP13" i="13"/>
  <c r="DD13" i="13"/>
  <c r="AR13" i="13"/>
  <c r="PQ12" i="13"/>
  <c r="NE12" i="13"/>
  <c r="KS12" i="13"/>
  <c r="IG12" i="13"/>
  <c r="FU12" i="13"/>
  <c r="DI12" i="13"/>
  <c r="AW12" i="13"/>
  <c r="PV11" i="13"/>
  <c r="NJ11" i="13"/>
  <c r="KX11" i="13"/>
  <c r="IL11" i="13"/>
  <c r="FZ11" i="13"/>
  <c r="DN11" i="13"/>
  <c r="BB11" i="13"/>
  <c r="QA10" i="13"/>
  <c r="NO10" i="13"/>
  <c r="LC10" i="13"/>
  <c r="IQ10" i="13"/>
  <c r="GE10" i="13"/>
  <c r="DS10" i="13"/>
  <c r="BG10" i="13"/>
  <c r="PU9" i="13"/>
  <c r="IK9" i="13"/>
  <c r="BA9" i="13"/>
  <c r="OQ8" i="13"/>
  <c r="ME8" i="13"/>
  <c r="JS8" i="13"/>
  <c r="HG8" i="13"/>
  <c r="EU8" i="13"/>
  <c r="CI8" i="13"/>
  <c r="W8" i="13"/>
  <c r="LQ7" i="13"/>
  <c r="EG7" i="13"/>
  <c r="OH6" i="13"/>
  <c r="GX6" i="13"/>
  <c r="N6" i="13"/>
  <c r="JO5" i="13"/>
  <c r="CE5" i="13"/>
  <c r="MF4" i="13"/>
  <c r="EV4" i="13"/>
  <c r="PX3" i="13"/>
  <c r="NL3" i="13"/>
  <c r="KZ3" i="13"/>
  <c r="IN3" i="13"/>
  <c r="GB3" i="13"/>
  <c r="DP3" i="13"/>
  <c r="BD3" i="13"/>
  <c r="PY2" i="13"/>
  <c r="MG2" i="13"/>
  <c r="IO2" i="13"/>
  <c r="EW2" i="13"/>
  <c r="BE2" i="13"/>
  <c r="GV38" i="13"/>
  <c r="PE33" i="13"/>
  <c r="GC29" i="13"/>
  <c r="NE25" i="13"/>
  <c r="JB23" i="13"/>
  <c r="MQ22" i="13"/>
  <c r="FC22" i="13"/>
  <c r="AE22" i="13"/>
  <c r="NW21" i="13"/>
  <c r="KP21" i="13"/>
  <c r="HH21" i="13"/>
  <c r="EA21" i="13"/>
  <c r="AT21" i="13"/>
  <c r="OW20" i="13"/>
  <c r="LP20" i="13"/>
  <c r="II20" i="13"/>
  <c r="FA20" i="13"/>
  <c r="BT20" i="13"/>
  <c r="PX19" i="13"/>
  <c r="MP19" i="13"/>
  <c r="JI19" i="13"/>
  <c r="GO19" i="13"/>
  <c r="EC19" i="13"/>
  <c r="BQ19" i="13"/>
  <c r="E19" i="13"/>
  <c r="OD18" i="13"/>
  <c r="LR18" i="13"/>
  <c r="JF18" i="13"/>
  <c r="GT18" i="13"/>
  <c r="EH18" i="13"/>
  <c r="BV18" i="13"/>
  <c r="J18" i="13"/>
  <c r="OI17" i="13"/>
  <c r="LW17" i="13"/>
  <c r="JK17" i="13"/>
  <c r="GY17" i="13"/>
  <c r="EM17" i="13"/>
  <c r="CA17" i="13"/>
  <c r="O17" i="13"/>
  <c r="ON16" i="13"/>
  <c r="MB16" i="13"/>
  <c r="JP16" i="13"/>
  <c r="HD16" i="13"/>
  <c r="ER16" i="13"/>
  <c r="CF16" i="13"/>
  <c r="T16" i="13"/>
  <c r="OS15" i="13"/>
  <c r="MG15" i="13"/>
  <c r="JU15" i="13"/>
  <c r="HI15" i="13"/>
  <c r="EW15" i="13"/>
  <c r="CK15" i="13"/>
  <c r="Y15" i="13"/>
  <c r="OX14" i="13"/>
  <c r="ML14" i="13"/>
  <c r="JZ14" i="13"/>
  <c r="HN14" i="13"/>
  <c r="FB14" i="13"/>
  <c r="CP14" i="13"/>
  <c r="AD14" i="13"/>
  <c r="PC13" i="13"/>
  <c r="MQ13" i="13"/>
  <c r="KE13" i="13"/>
  <c r="HS13" i="13"/>
  <c r="FG13" i="13"/>
  <c r="CU13" i="13"/>
  <c r="AI13" i="13"/>
  <c r="PH12" i="13"/>
  <c r="MV12" i="13"/>
  <c r="KJ12" i="13"/>
  <c r="HX12" i="13"/>
  <c r="FL12" i="13"/>
  <c r="CZ12" i="13"/>
  <c r="AN12" i="13"/>
  <c r="PM11" i="13"/>
  <c r="NA11" i="13"/>
  <c r="KO11" i="13"/>
  <c r="IC11" i="13"/>
  <c r="FQ11" i="13"/>
  <c r="DE11" i="13"/>
  <c r="AS11" i="13"/>
  <c r="PR10" i="13"/>
  <c r="NF10" i="13"/>
  <c r="KT10" i="13"/>
  <c r="IH10" i="13"/>
  <c r="FV10" i="13"/>
  <c r="DJ10" i="13"/>
  <c r="AX10" i="13"/>
  <c r="OT9" i="13"/>
  <c r="HJ9" i="13"/>
  <c r="Z9" i="13"/>
  <c r="OH8" i="13"/>
  <c r="LV8" i="13"/>
  <c r="JJ8" i="13"/>
  <c r="GX8" i="13"/>
  <c r="EL8" i="13"/>
  <c r="BZ8" i="13"/>
  <c r="N8" i="13"/>
  <c r="KP7" i="13"/>
  <c r="DF7" i="13"/>
  <c r="NG6" i="13"/>
  <c r="FW6" i="13"/>
  <c r="PX5" i="13"/>
  <c r="IN5" i="13"/>
  <c r="BD5" i="13"/>
  <c r="LE4" i="13"/>
  <c r="DU4" i="13"/>
  <c r="PO3" i="13"/>
  <c r="NC3" i="13"/>
  <c r="KQ3" i="13"/>
  <c r="IE3" i="13"/>
  <c r="FS3" i="13"/>
  <c r="DG3" i="13"/>
  <c r="AU3" i="13"/>
  <c r="PK2" i="13"/>
  <c r="LS2" i="13"/>
  <c r="IA2" i="13"/>
  <c r="EI2" i="13"/>
  <c r="AQ2" i="13"/>
  <c r="NE37" i="13"/>
  <c r="EC33" i="13"/>
  <c r="ML28" i="13"/>
  <c r="FU25" i="13"/>
  <c r="GH23" i="13"/>
  <c r="LG22" i="13"/>
  <c r="EK22" i="13"/>
  <c r="M22" i="13"/>
  <c r="NK21" i="13"/>
  <c r="KD21" i="13"/>
  <c r="GV21" i="13"/>
  <c r="DO21" i="13"/>
  <c r="AH21" i="13"/>
  <c r="OK20" i="13"/>
  <c r="LD20" i="13"/>
  <c r="HW20" i="13"/>
  <c r="EO20" i="13"/>
  <c r="BH20" i="13"/>
  <c r="PL19" i="13"/>
  <c r="MD19" i="13"/>
  <c r="IW19" i="13"/>
  <c r="GF19" i="13"/>
  <c r="DT19" i="13"/>
  <c r="BH19" i="13"/>
  <c r="QG18" i="13"/>
  <c r="NU18" i="13"/>
  <c r="LI18" i="13"/>
  <c r="IW18" i="13"/>
  <c r="GK18" i="13"/>
  <c r="DY18" i="13"/>
  <c r="BM18" i="13"/>
  <c r="A18" i="13"/>
  <c r="NZ17" i="13"/>
  <c r="LN17" i="13"/>
  <c r="JB17" i="13"/>
  <c r="GP17" i="13"/>
  <c r="ED17" i="13"/>
  <c r="BR17" i="13"/>
  <c r="F17" i="13"/>
  <c r="OE16" i="13"/>
  <c r="LS16" i="13"/>
  <c r="JG16" i="13"/>
  <c r="GU16" i="13"/>
  <c r="EI16" i="13"/>
  <c r="BW16" i="13"/>
  <c r="K16" i="13"/>
  <c r="OJ15" i="13"/>
  <c r="LX15" i="13"/>
  <c r="JL15" i="13"/>
  <c r="GZ15" i="13"/>
  <c r="EN15" i="13"/>
  <c r="CB15" i="13"/>
  <c r="P15" i="13"/>
  <c r="OO14" i="13"/>
  <c r="MC14" i="13"/>
  <c r="JQ14" i="13"/>
  <c r="HE14" i="13"/>
  <c r="ES14" i="13"/>
  <c r="CG14" i="13"/>
  <c r="U14" i="13"/>
  <c r="OT13" i="13"/>
  <c r="MH13" i="13"/>
  <c r="JV13" i="13"/>
  <c r="HJ13" i="13"/>
  <c r="EX13" i="13"/>
  <c r="CL13" i="13"/>
  <c r="Z13" i="13"/>
  <c r="OY12" i="13"/>
  <c r="MM12" i="13"/>
  <c r="KA12" i="13"/>
  <c r="HO12" i="13"/>
  <c r="FC12" i="13"/>
  <c r="CQ12" i="13"/>
  <c r="AE12" i="13"/>
  <c r="PD11" i="13"/>
  <c r="MR11" i="13"/>
  <c r="KF11" i="13"/>
  <c r="HT11" i="13"/>
  <c r="FH11" i="13"/>
  <c r="CV11" i="13"/>
  <c r="AJ11" i="13"/>
  <c r="PI10" i="13"/>
  <c r="MW10" i="13"/>
  <c r="KK10" i="13"/>
  <c r="HY10" i="13"/>
  <c r="FM10" i="13"/>
  <c r="DA10" i="13"/>
  <c r="AO10" i="13"/>
  <c r="NS9" i="13"/>
  <c r="GI9" i="13"/>
  <c r="QK8" i="13"/>
  <c r="NY8" i="13"/>
  <c r="LM8" i="13"/>
  <c r="JA8" i="13"/>
  <c r="GO8" i="13"/>
  <c r="EC8" i="13"/>
  <c r="BQ8" i="13"/>
  <c r="E8" i="13"/>
  <c r="JO7" i="13"/>
  <c r="CE7" i="13"/>
  <c r="MF6" i="13"/>
  <c r="EV6" i="13"/>
  <c r="OW5" i="13"/>
  <c r="HM5" i="13"/>
  <c r="AC5" i="13"/>
  <c r="KD4" i="13"/>
  <c r="CT4" i="13"/>
  <c r="PF3" i="13"/>
  <c r="MT3" i="13"/>
  <c r="KH3" i="13"/>
  <c r="HV3" i="13"/>
  <c r="FJ3" i="13"/>
  <c r="CX3" i="13"/>
  <c r="AL3" i="13"/>
  <c r="OX2" i="13"/>
  <c r="LF2" i="13"/>
  <c r="HN2" i="13"/>
  <c r="DV2" i="13"/>
  <c r="AD2" i="13"/>
  <c r="CC37" i="13"/>
  <c r="KL32" i="13"/>
  <c r="BJ28" i="13"/>
  <c r="I25" i="13"/>
  <c r="DN23" i="13"/>
  <c r="JW22" i="13"/>
  <c r="DS22" i="13"/>
  <c r="QF21" i="13"/>
  <c r="MY21" i="13"/>
  <c r="JR21" i="13"/>
  <c r="GJ21" i="13"/>
  <c r="DC21" i="13"/>
  <c r="V21" i="13"/>
  <c r="NY20" i="13"/>
  <c r="KR20" i="13"/>
  <c r="HK20" i="13"/>
  <c r="EC20" i="13"/>
  <c r="AV20" i="13"/>
  <c r="OZ19" i="13"/>
  <c r="LR19" i="13"/>
  <c r="IK19" i="13"/>
  <c r="FW19" i="13"/>
  <c r="DK19" i="13"/>
  <c r="AY19" i="13"/>
  <c r="PX18" i="13"/>
  <c r="NL18" i="13"/>
  <c r="KZ18" i="13"/>
  <c r="IN18" i="13"/>
  <c r="GB18" i="13"/>
  <c r="DP18" i="13"/>
  <c r="BD18" i="13"/>
  <c r="QC17" i="13"/>
  <c r="NQ17" i="13"/>
  <c r="LE17" i="13"/>
  <c r="IS17" i="13"/>
  <c r="GG17" i="13"/>
  <c r="DU17" i="13"/>
  <c r="BI17" i="13"/>
  <c r="QH16" i="13"/>
  <c r="NV16" i="13"/>
  <c r="LJ16" i="13"/>
  <c r="IX16" i="13"/>
  <c r="GL16" i="13"/>
  <c r="DZ16" i="13"/>
  <c r="BN16" i="13"/>
  <c r="B16" i="13"/>
  <c r="OA15" i="13"/>
  <c r="LO15" i="13"/>
  <c r="JC15" i="13"/>
  <c r="GQ15" i="13"/>
  <c r="EE15" i="13"/>
  <c r="BS15" i="13"/>
  <c r="G15" i="13"/>
  <c r="OF14" i="13"/>
  <c r="LT14" i="13"/>
  <c r="JH14" i="13"/>
  <c r="GV14" i="13"/>
  <c r="EJ14" i="13"/>
  <c r="BX14" i="13"/>
  <c r="L14" i="13"/>
  <c r="OK13" i="13"/>
  <c r="LY13" i="13"/>
  <c r="JM13" i="13"/>
  <c r="HA13" i="13"/>
  <c r="EO13" i="13"/>
  <c r="CC13" i="13"/>
  <c r="Q13" i="13"/>
  <c r="OP12" i="13"/>
  <c r="MD12" i="13"/>
  <c r="JR12" i="13"/>
  <c r="HF12" i="13"/>
  <c r="ET12" i="13"/>
  <c r="CH12" i="13"/>
  <c r="V12" i="13"/>
  <c r="OU11" i="13"/>
  <c r="MI11" i="13"/>
  <c r="JW11" i="13"/>
  <c r="HK11" i="13"/>
  <c r="EY11" i="13"/>
  <c r="CM11" i="13"/>
  <c r="AA11" i="13"/>
  <c r="OZ10" i="13"/>
  <c r="MN10" i="13"/>
  <c r="KB10" i="13"/>
  <c r="HP10" i="13"/>
  <c r="FD10" i="13"/>
  <c r="CR10" i="13"/>
  <c r="AF10" i="13"/>
  <c r="MR9" i="13"/>
  <c r="FH9" i="13"/>
  <c r="QB8" i="13"/>
  <c r="NP8" i="13"/>
  <c r="LD8" i="13"/>
  <c r="IR8" i="13"/>
  <c r="GF8" i="13"/>
  <c r="ON8" i="13"/>
  <c r="KV8" i="13"/>
  <c r="HT8" i="13"/>
  <c r="ER8" i="13"/>
  <c r="CF8" i="13"/>
  <c r="T8" i="13"/>
  <c r="LH7" i="13"/>
  <c r="DX7" i="13"/>
  <c r="NY6" i="13"/>
  <c r="GO6" i="13"/>
  <c r="E6" i="13"/>
  <c r="JF5" i="13"/>
  <c r="BV5" i="13"/>
  <c r="LW4" i="13"/>
  <c r="EM4" i="13"/>
  <c r="PU3" i="13"/>
  <c r="NI3" i="13"/>
  <c r="KW3" i="13"/>
  <c r="IK3" i="13"/>
  <c r="FY3" i="13"/>
  <c r="DM3" i="13"/>
  <c r="BA3" i="13"/>
  <c r="PT2" i="13"/>
  <c r="MB2" i="13"/>
  <c r="IJ2" i="13"/>
  <c r="ER2" i="13"/>
  <c r="AZ2" i="13"/>
  <c r="DD38" i="13"/>
  <c r="LM33" i="13"/>
  <c r="CK29" i="13"/>
  <c r="KS25" i="13"/>
  <c r="ID23" i="13"/>
  <c r="ME22" i="13"/>
  <c r="EX22" i="13"/>
  <c r="Z22" i="13"/>
  <c r="NS21" i="13"/>
  <c r="KL21" i="13"/>
  <c r="HD21" i="13"/>
  <c r="DW21" i="13"/>
  <c r="AP21" i="13"/>
  <c r="OS20" i="13"/>
  <c r="LL20" i="13"/>
  <c r="IE20" i="13"/>
  <c r="EW20" i="13"/>
  <c r="BP20" i="13"/>
  <c r="PT19" i="13"/>
  <c r="ML19" i="13"/>
  <c r="JE19" i="13"/>
  <c r="GL19" i="13"/>
  <c r="DZ19" i="13"/>
  <c r="BN19" i="13"/>
  <c r="B19" i="13"/>
  <c r="OA18" i="13"/>
  <c r="LO18" i="13"/>
  <c r="JC18" i="13"/>
  <c r="GQ18" i="13"/>
  <c r="EE18" i="13"/>
  <c r="BS18" i="13"/>
  <c r="G18" i="13"/>
  <c r="OF17" i="13"/>
  <c r="LT17" i="13"/>
  <c r="JH17" i="13"/>
  <c r="GV17" i="13"/>
  <c r="EJ17" i="13"/>
  <c r="BX17" i="13"/>
  <c r="L17" i="13"/>
  <c r="OK16" i="13"/>
  <c r="LY16" i="13"/>
  <c r="JM16" i="13"/>
  <c r="HA16" i="13"/>
  <c r="EO16" i="13"/>
  <c r="CC16" i="13"/>
  <c r="Q16" i="13"/>
  <c r="OP15" i="13"/>
  <c r="MD15" i="13"/>
  <c r="JR15" i="13"/>
  <c r="HF15" i="13"/>
  <c r="ET15" i="13"/>
  <c r="CH15" i="13"/>
  <c r="V15" i="13"/>
  <c r="OU14" i="13"/>
  <c r="MI14" i="13"/>
  <c r="JW14" i="13"/>
  <c r="HK14" i="13"/>
  <c r="EY14" i="13"/>
  <c r="CM14" i="13"/>
  <c r="AA14" i="13"/>
  <c r="OZ13" i="13"/>
  <c r="MN13" i="13"/>
  <c r="KB13" i="13"/>
  <c r="HP13" i="13"/>
  <c r="FD13" i="13"/>
  <c r="CR13" i="13"/>
  <c r="AF13" i="13"/>
  <c r="PE12" i="13"/>
  <c r="MS12" i="13"/>
  <c r="KG12" i="13"/>
  <c r="HU12" i="13"/>
  <c r="FI12" i="13"/>
  <c r="CW12" i="13"/>
  <c r="AK12" i="13"/>
  <c r="PJ11" i="13"/>
  <c r="MX11" i="13"/>
  <c r="KL11" i="13"/>
  <c r="HZ11" i="13"/>
  <c r="FN11" i="13"/>
  <c r="DB11" i="13"/>
  <c r="AP11" i="13"/>
  <c r="PO10" i="13"/>
  <c r="NC10" i="13"/>
  <c r="KQ10" i="13"/>
  <c r="IE10" i="13"/>
  <c r="FS10" i="13"/>
  <c r="DG10" i="13"/>
  <c r="AU10" i="13"/>
  <c r="OK9" i="13"/>
  <c r="HA9" i="13"/>
  <c r="Q9" i="13"/>
  <c r="OE8" i="13"/>
  <c r="LS8" i="13"/>
  <c r="JG8" i="13"/>
  <c r="GU8" i="13"/>
  <c r="EI8" i="13"/>
  <c r="BW8" i="13"/>
  <c r="K8" i="13"/>
  <c r="KG7" i="13"/>
  <c r="CW7" i="13"/>
  <c r="MX6" i="13"/>
  <c r="FN6" i="13"/>
  <c r="PO5" i="13"/>
  <c r="IE5" i="13"/>
  <c r="AU5" i="13"/>
  <c r="KV4" i="13"/>
  <c r="DL4" i="13"/>
  <c r="PL3" i="13"/>
  <c r="MZ3" i="13"/>
  <c r="KN3" i="13"/>
  <c r="IB3" i="13"/>
  <c r="FP3" i="13"/>
  <c r="DD3" i="13"/>
  <c r="AR3" i="13"/>
  <c r="PG2" i="13"/>
  <c r="LO2" i="13"/>
  <c r="HW2" i="13"/>
  <c r="EE2" i="13"/>
  <c r="AM2" i="13"/>
  <c r="JM37" i="13"/>
  <c r="AK33" i="13"/>
  <c r="IT28" i="13"/>
  <c r="DI25" i="13"/>
  <c r="FJ23" i="13"/>
  <c r="KU22" i="13"/>
  <c r="EE22" i="13"/>
  <c r="G22" i="13"/>
  <c r="NG21" i="13"/>
  <c r="JZ21" i="13"/>
  <c r="GR21" i="13"/>
  <c r="DK21" i="13"/>
  <c r="AD21" i="13"/>
  <c r="OG20" i="13"/>
  <c r="KZ20" i="13"/>
  <c r="HS20" i="13"/>
  <c r="EK20" i="13"/>
  <c r="BD20" i="13"/>
  <c r="PH19" i="13"/>
  <c r="LZ19" i="13"/>
  <c r="IS19" i="13"/>
  <c r="GC19" i="13"/>
  <c r="DQ19" i="13"/>
  <c r="BE19" i="13"/>
  <c r="QD18" i="13"/>
  <c r="NR18" i="13"/>
  <c r="LF18" i="13"/>
  <c r="IT18" i="13"/>
  <c r="GH18" i="13"/>
  <c r="DV18" i="13"/>
  <c r="BJ18" i="13"/>
  <c r="QI17" i="13"/>
  <c r="NW17" i="13"/>
  <c r="LK17" i="13"/>
  <c r="IY17" i="13"/>
  <c r="GM17" i="13"/>
  <c r="EA17" i="13"/>
  <c r="BO17" i="13"/>
  <c r="C17" i="13"/>
  <c r="OB16" i="13"/>
  <c r="LP16" i="13"/>
  <c r="JD16" i="13"/>
  <c r="GR16" i="13"/>
  <c r="EF16" i="13"/>
  <c r="BT16" i="13"/>
  <c r="H16" i="13"/>
  <c r="OG15" i="13"/>
  <c r="LU15" i="13"/>
  <c r="JI15" i="13"/>
  <c r="GW15" i="13"/>
  <c r="EK15" i="13"/>
  <c r="BY15" i="13"/>
  <c r="M15" i="13"/>
  <c r="OL14" i="13"/>
  <c r="LZ14" i="13"/>
  <c r="JN14" i="13"/>
  <c r="HB14" i="13"/>
  <c r="EP14" i="13"/>
  <c r="CD14" i="13"/>
  <c r="R14" i="13"/>
  <c r="OQ13" i="13"/>
  <c r="ME13" i="13"/>
  <c r="JS13" i="13"/>
  <c r="HG13" i="13"/>
  <c r="EU13" i="13"/>
  <c r="CI13" i="13"/>
  <c r="W13" i="13"/>
  <c r="OV12" i="13"/>
  <c r="MJ12" i="13"/>
  <c r="JX12" i="13"/>
  <c r="HL12" i="13"/>
  <c r="EZ12" i="13"/>
  <c r="CN12" i="13"/>
  <c r="AB12" i="13"/>
  <c r="PA11" i="13"/>
  <c r="MO11" i="13"/>
  <c r="KC11" i="13"/>
  <c r="HQ11" i="13"/>
  <c r="FE11" i="13"/>
  <c r="CS11" i="13"/>
  <c r="AG11" i="13"/>
  <c r="PF10" i="13"/>
  <c r="MT10" i="13"/>
  <c r="KH10" i="13"/>
  <c r="HV10" i="13"/>
  <c r="FJ10" i="13"/>
  <c r="CX10" i="13"/>
  <c r="AL10" i="13"/>
  <c r="NJ9" i="13"/>
  <c r="FZ9" i="13"/>
  <c r="QH8" i="13"/>
  <c r="NV8" i="13"/>
  <c r="LJ8" i="13"/>
  <c r="IX8" i="13"/>
  <c r="GL8" i="13"/>
  <c r="DZ8" i="13"/>
  <c r="BN8" i="13"/>
  <c r="B8" i="13"/>
  <c r="JF7" i="13"/>
  <c r="BV7" i="13"/>
  <c r="LW6" i="13"/>
  <c r="EM6" i="13"/>
  <c r="ON5" i="13"/>
  <c r="HD5" i="13"/>
  <c r="T5" i="13"/>
  <c r="JU4" i="13"/>
  <c r="CK4" i="13"/>
  <c r="PC3" i="13"/>
  <c r="MQ3" i="13"/>
  <c r="KE3" i="13"/>
  <c r="HS3" i="13"/>
  <c r="FG3" i="13"/>
  <c r="CU3" i="13"/>
  <c r="AI3" i="13"/>
  <c r="OS2" i="13"/>
  <c r="LA2" i="13"/>
  <c r="HI2" i="13"/>
  <c r="DQ2" i="13"/>
  <c r="Y2" i="13"/>
  <c r="AR38" i="13"/>
  <c r="JA33" i="13"/>
  <c r="Y29" i="13"/>
  <c r="JA25" i="13"/>
  <c r="HN23" i="13"/>
  <c r="LW22" i="13"/>
  <c r="ES22" i="13"/>
  <c r="U22" i="13"/>
  <c r="NP21" i="13"/>
  <c r="KI21" i="13"/>
  <c r="HB21" i="13"/>
  <c r="DT21" i="13"/>
  <c r="AM21" i="13"/>
  <c r="OQ20" i="13"/>
  <c r="LI20" i="13"/>
  <c r="IB20" i="13"/>
  <c r="EU20" i="13"/>
  <c r="BM20" i="13"/>
  <c r="PQ19" i="13"/>
  <c r="MJ19" i="13"/>
  <c r="JB19" i="13"/>
  <c r="GJ19" i="13"/>
  <c r="DX19" i="13"/>
  <c r="BL19" i="13"/>
  <c r="QK18" i="13"/>
  <c r="NY18" i="13"/>
  <c r="LM18" i="13"/>
  <c r="JA18" i="13"/>
  <c r="GO18" i="13"/>
  <c r="EC18" i="13"/>
  <c r="BQ18" i="13"/>
  <c r="E18" i="13"/>
  <c r="OD17" i="13"/>
  <c r="LR17" i="13"/>
  <c r="JF17" i="13"/>
  <c r="GT17" i="13"/>
  <c r="EH17" i="13"/>
  <c r="BV17" i="13"/>
  <c r="J17" i="13"/>
  <c r="OI16" i="13"/>
  <c r="LW16" i="13"/>
  <c r="JK16" i="13"/>
  <c r="GY16" i="13"/>
  <c r="EM16" i="13"/>
  <c r="CA16" i="13"/>
  <c r="O16" i="13"/>
  <c r="ON15" i="13"/>
  <c r="MB15" i="13"/>
  <c r="JP15" i="13"/>
  <c r="HD15" i="13"/>
  <c r="ER15" i="13"/>
  <c r="CF15" i="13"/>
  <c r="T15" i="13"/>
  <c r="OS14" i="13"/>
  <c r="MG14" i="13"/>
  <c r="JU14" i="13"/>
  <c r="HI14" i="13"/>
  <c r="EW14" i="13"/>
  <c r="CK14" i="13"/>
  <c r="Y14" i="13"/>
  <c r="OX13" i="13"/>
  <c r="ML13" i="13"/>
  <c r="JZ13" i="13"/>
  <c r="HN13" i="13"/>
  <c r="FB13" i="13"/>
  <c r="CP13" i="13"/>
  <c r="AD13" i="13"/>
  <c r="PC12" i="13"/>
  <c r="MQ12" i="13"/>
  <c r="KE12" i="13"/>
  <c r="HS12" i="13"/>
  <c r="FG12" i="13"/>
  <c r="CU12" i="13"/>
  <c r="AI12" i="13"/>
  <c r="PH11" i="13"/>
  <c r="MV11" i="13"/>
  <c r="KJ11" i="13"/>
  <c r="HX11" i="13"/>
  <c r="FL11" i="13"/>
  <c r="CZ11" i="13"/>
  <c r="AN11" i="13"/>
  <c r="PM10" i="13"/>
  <c r="NA10" i="13"/>
  <c r="KO10" i="13"/>
  <c r="IC10" i="13"/>
  <c r="FQ10" i="13"/>
  <c r="DE10" i="13"/>
  <c r="AS10" i="13"/>
  <c r="OE9" i="13"/>
  <c r="GU9" i="13"/>
  <c r="K9" i="13"/>
  <c r="OC8" i="13"/>
  <c r="LQ8" i="13"/>
  <c r="JE8" i="13"/>
  <c r="GS8" i="13"/>
  <c r="EG8" i="13"/>
  <c r="BU8" i="13"/>
  <c r="I8" i="13"/>
  <c r="KA7" i="13"/>
  <c r="CQ7" i="13"/>
  <c r="MR6" i="13"/>
  <c r="FH6" i="13"/>
  <c r="PI5" i="13"/>
  <c r="HY5" i="13"/>
  <c r="AO5" i="13"/>
  <c r="KP4" i="13"/>
  <c r="DF4" i="13"/>
  <c r="PJ3" i="13"/>
  <c r="MX3" i="13"/>
  <c r="KL3" i="13"/>
  <c r="HZ3" i="13"/>
  <c r="FN3" i="13"/>
  <c r="DB3" i="13"/>
  <c r="AP3" i="13"/>
  <c r="PD2" i="13"/>
  <c r="LL2" i="13"/>
  <c r="HT2" i="13"/>
  <c r="EB2" i="13"/>
  <c r="AJ2" i="13"/>
  <c r="OP36" i="13"/>
  <c r="FN32" i="13"/>
  <c r="NW27" i="13"/>
  <c r="OH24" i="13"/>
  <c r="CH23" i="13"/>
  <c r="JG22" i="13"/>
  <c r="DK22" i="13"/>
  <c r="QA21" i="13"/>
  <c r="MT21" i="13"/>
  <c r="JL21" i="13"/>
  <c r="GE21" i="13"/>
  <c r="CX21" i="13"/>
  <c r="P21" i="13"/>
  <c r="NT20" i="13"/>
  <c r="KM20" i="13"/>
  <c r="HE20" i="13"/>
  <c r="DX20" i="13"/>
  <c r="AQ20" i="13"/>
  <c r="OT19" i="13"/>
  <c r="LM19" i="13"/>
  <c r="IF19" i="13"/>
  <c r="FS19" i="13"/>
  <c r="DG19" i="13"/>
  <c r="AU19" i="13"/>
  <c r="PT18" i="13"/>
  <c r="NH18" i="13"/>
  <c r="KV18" i="13"/>
  <c r="IJ18" i="13"/>
  <c r="FX18" i="13"/>
  <c r="DL18" i="13"/>
  <c r="AZ18" i="13"/>
  <c r="PY17" i="13"/>
  <c r="NM17" i="13"/>
  <c r="LA17" i="13"/>
  <c r="IO17" i="13"/>
  <c r="GC17" i="13"/>
  <c r="DQ17" i="13"/>
  <c r="BE17" i="13"/>
  <c r="QD16" i="13"/>
  <c r="NR16" i="13"/>
  <c r="LF16" i="13"/>
  <c r="IT16" i="13"/>
  <c r="GH16" i="13"/>
  <c r="DV16" i="13"/>
  <c r="BJ16" i="13"/>
  <c r="QI15" i="13"/>
  <c r="NW15" i="13"/>
  <c r="LK15" i="13"/>
  <c r="IY15" i="13"/>
  <c r="GM15" i="13"/>
  <c r="EA15" i="13"/>
  <c r="BO15" i="13"/>
  <c r="C15" i="13"/>
  <c r="OB14" i="13"/>
  <c r="LP14" i="13"/>
  <c r="JD14" i="13"/>
  <c r="GR14" i="13"/>
  <c r="EF14" i="13"/>
  <c r="BT14" i="13"/>
  <c r="H14" i="13"/>
  <c r="OG13" i="13"/>
  <c r="LU13" i="13"/>
  <c r="JI13" i="13"/>
  <c r="GW13" i="13"/>
  <c r="EK13" i="13"/>
  <c r="BY13" i="13"/>
  <c r="M13" i="13"/>
  <c r="OL12" i="13"/>
  <c r="LZ12" i="13"/>
  <c r="JN12" i="13"/>
  <c r="HB12" i="13"/>
  <c r="EP12" i="13"/>
  <c r="CD12" i="13"/>
  <c r="R12" i="13"/>
  <c r="OQ11" i="13"/>
  <c r="ME11" i="13"/>
  <c r="JS11" i="13"/>
  <c r="HG11" i="13"/>
  <c r="EU11" i="13"/>
  <c r="CI11" i="13"/>
  <c r="W11" i="13"/>
  <c r="OV10" i="13"/>
  <c r="MJ10" i="13"/>
  <c r="JX10" i="13"/>
  <c r="HL10" i="13"/>
  <c r="EZ10" i="13"/>
  <c r="CN10" i="13"/>
  <c r="AB10" i="13"/>
  <c r="MF9" i="13"/>
  <c r="EV9" i="13"/>
  <c r="PX8" i="13"/>
  <c r="NL8" i="13"/>
  <c r="KZ8" i="13"/>
  <c r="IN8" i="13"/>
  <c r="GB8" i="13"/>
  <c r="DP8" i="13"/>
  <c r="BD8" i="13"/>
  <c r="PL7" i="13"/>
  <c r="IB7" i="13"/>
  <c r="AR7" i="13"/>
  <c r="KS6" i="13"/>
  <c r="DI6" i="13"/>
  <c r="NJ5" i="13"/>
  <c r="FZ5" i="13"/>
  <c r="QA4" i="13"/>
  <c r="IQ4" i="13"/>
  <c r="BG4" i="13"/>
  <c r="OS3" i="13"/>
  <c r="MG3" i="13"/>
  <c r="JU3" i="13"/>
  <c r="HI3" i="13"/>
  <c r="EW3" i="13"/>
  <c r="CK3" i="13"/>
  <c r="Y3" i="13"/>
  <c r="OD2" i="13"/>
  <c r="KL2" i="13"/>
  <c r="GT2" i="13"/>
  <c r="DB2" i="13"/>
  <c r="J2" i="13"/>
  <c r="A363" i="12"/>
  <c r="C147" i="10"/>
  <c r="C131" i="10"/>
  <c r="C115" i="10"/>
  <c r="C99" i="10"/>
  <c r="C83" i="10"/>
  <c r="C67" i="10"/>
  <c r="C51" i="10"/>
  <c r="C35" i="10"/>
  <c r="C19" i="10"/>
  <c r="A1683" i="12"/>
  <c r="C145" i="10"/>
  <c r="C129" i="10"/>
  <c r="C113" i="10"/>
  <c r="C97" i="10"/>
  <c r="C81" i="10"/>
  <c r="C65" i="10"/>
  <c r="C49" i="10"/>
  <c r="C33" i="10"/>
  <c r="C17" i="10"/>
  <c r="B156" i="10"/>
  <c r="B140" i="10"/>
  <c r="B124" i="10"/>
  <c r="B108" i="10"/>
  <c r="B92" i="10"/>
  <c r="B76" i="10"/>
  <c r="B60" i="10"/>
  <c r="B44" i="10"/>
  <c r="B28" i="10"/>
  <c r="B12" i="10"/>
  <c r="B146" i="10"/>
  <c r="B130" i="10"/>
  <c r="B114" i="10"/>
  <c r="B98" i="10"/>
  <c r="B82" i="10"/>
  <c r="B66" i="10"/>
  <c r="B50" i="10"/>
  <c r="B34" i="10"/>
  <c r="B18" i="10"/>
  <c r="C144" i="10"/>
  <c r="C112" i="10"/>
  <c r="C80" i="10"/>
  <c r="C48" i="10"/>
  <c r="C16" i="10"/>
  <c r="D137" i="10"/>
  <c r="D105" i="10"/>
  <c r="D73" i="10"/>
  <c r="D41" i="10"/>
  <c r="D9" i="10"/>
  <c r="E130" i="10"/>
  <c r="E98" i="10"/>
  <c r="E66" i="10"/>
  <c r="E34" i="10"/>
  <c r="E152" i="10"/>
  <c r="E120" i="10"/>
  <c r="E88" i="10"/>
  <c r="E56" i="10"/>
  <c r="E24" i="10"/>
  <c r="E142" i="10"/>
  <c r="E110" i="10"/>
  <c r="E78" i="10"/>
  <c r="E46" i="10"/>
  <c r="E14" i="10"/>
  <c r="E132" i="10"/>
  <c r="E100" i="10"/>
  <c r="E68" i="10"/>
  <c r="E154" i="10"/>
  <c r="E90" i="10"/>
  <c r="E26" i="10"/>
  <c r="E112" i="10"/>
  <c r="D32" i="10"/>
  <c r="D127" i="10"/>
  <c r="D117" i="10"/>
  <c r="D139" i="10"/>
  <c r="D11" i="10"/>
  <c r="D65" i="10"/>
  <c r="D87" i="10"/>
  <c r="D109" i="10"/>
  <c r="B111" i="10"/>
  <c r="B113" i="10"/>
  <c r="E82" i="10"/>
  <c r="E84" i="10"/>
  <c r="E96" i="10"/>
  <c r="NX8" i="13"/>
  <c r="KN8" i="13"/>
  <c r="HD8" i="13"/>
  <c r="EJ8" i="13"/>
  <c r="BX8" i="13"/>
  <c r="L8" i="13"/>
  <c r="KJ7" i="13"/>
  <c r="CZ7" i="13"/>
  <c r="NA6" i="13"/>
  <c r="FQ6" i="13"/>
  <c r="PR5" i="13"/>
  <c r="IH5" i="13"/>
  <c r="AX5" i="13"/>
  <c r="KY4" i="13"/>
  <c r="DO4" i="13"/>
  <c r="PM3" i="13"/>
  <c r="NA3" i="13"/>
  <c r="KO3" i="13"/>
  <c r="IC3" i="13"/>
  <c r="FQ3" i="13"/>
  <c r="DE3" i="13"/>
  <c r="AS3" i="13"/>
  <c r="PH2" i="13"/>
  <c r="LP2" i="13"/>
  <c r="HX2" i="13"/>
  <c r="EF2" i="13"/>
  <c r="AN2" i="13"/>
  <c r="KS37" i="13"/>
  <c r="BQ33" i="13"/>
  <c r="JZ28" i="13"/>
  <c r="EC25" i="13"/>
  <c r="FR23" i="13"/>
  <c r="KY22" i="13"/>
  <c r="EH22" i="13"/>
  <c r="J22" i="13"/>
  <c r="NH21" i="13"/>
  <c r="KA21" i="13"/>
  <c r="GT21" i="13"/>
  <c r="DL21" i="13"/>
  <c r="AE21" i="13"/>
  <c r="OI20" i="13"/>
  <c r="LA20" i="13"/>
  <c r="HT20" i="13"/>
  <c r="EM20" i="13"/>
  <c r="BE20" i="13"/>
  <c r="PI19" i="13"/>
  <c r="MB19" i="13"/>
  <c r="IT19" i="13"/>
  <c r="GD19" i="13"/>
  <c r="DR19" i="13"/>
  <c r="BF19" i="13"/>
  <c r="QE18" i="13"/>
  <c r="NS18" i="13"/>
  <c r="LG18" i="13"/>
  <c r="IU18" i="13"/>
  <c r="GI18" i="13"/>
  <c r="DW18" i="13"/>
  <c r="BK18" i="13"/>
  <c r="QJ17" i="13"/>
  <c r="NX17" i="13"/>
  <c r="LL17" i="13"/>
  <c r="IZ17" i="13"/>
  <c r="GN17" i="13"/>
  <c r="EB17" i="13"/>
  <c r="BP17" i="13"/>
  <c r="D17" i="13"/>
  <c r="OC16" i="13"/>
  <c r="LQ16" i="13"/>
  <c r="JE16" i="13"/>
  <c r="GS16" i="13"/>
  <c r="EG16" i="13"/>
  <c r="BU16" i="13"/>
  <c r="I16" i="13"/>
  <c r="OH15" i="13"/>
  <c r="LV15" i="13"/>
  <c r="JJ15" i="13"/>
  <c r="GX15" i="13"/>
  <c r="EL15" i="13"/>
  <c r="BZ15" i="13"/>
  <c r="N15" i="13"/>
  <c r="OM14" i="13"/>
  <c r="MA14" i="13"/>
  <c r="JO14" i="13"/>
  <c r="HC14" i="13"/>
  <c r="EQ14" i="13"/>
  <c r="CE14" i="13"/>
  <c r="S14" i="13"/>
  <c r="OR13" i="13"/>
  <c r="MF13" i="13"/>
  <c r="JT13" i="13"/>
  <c r="HH13" i="13"/>
  <c r="EV13" i="13"/>
  <c r="CJ13" i="13"/>
  <c r="X13" i="13"/>
  <c r="OW12" i="13"/>
  <c r="MK12" i="13"/>
  <c r="JY12" i="13"/>
  <c r="HM12" i="13"/>
  <c r="FA12" i="13"/>
  <c r="CO12" i="13"/>
  <c r="AC12" i="13"/>
  <c r="PB11" i="13"/>
  <c r="MP11" i="13"/>
  <c r="KD11" i="13"/>
  <c r="HR11" i="13"/>
  <c r="FF11" i="13"/>
  <c r="CT11" i="13"/>
  <c r="AH11" i="13"/>
  <c r="PG10" i="13"/>
  <c r="MU10" i="13"/>
  <c r="KI10" i="13"/>
  <c r="HW10" i="13"/>
  <c r="FK10" i="13"/>
  <c r="CY10" i="13"/>
  <c r="AM10" i="13"/>
  <c r="NM9" i="13"/>
  <c r="GC9" i="13"/>
  <c r="QI8" i="13"/>
  <c r="NW8" i="13"/>
  <c r="LK8" i="13"/>
  <c r="IY8" i="13"/>
  <c r="GM8" i="13"/>
  <c r="EA8" i="13"/>
  <c r="BO8" i="13"/>
  <c r="C8" i="13"/>
  <c r="JI7" i="13"/>
  <c r="BY7" i="13"/>
  <c r="LZ6" i="13"/>
  <c r="EP6" i="13"/>
  <c r="OQ5" i="13"/>
  <c r="HG5" i="13"/>
  <c r="W5" i="13"/>
  <c r="JX4" i="13"/>
  <c r="CN4" i="13"/>
  <c r="PD3" i="13"/>
  <c r="MR3" i="13"/>
  <c r="KF3" i="13"/>
  <c r="HT3" i="13"/>
  <c r="FH3" i="13"/>
  <c r="CV3" i="13"/>
  <c r="AJ3" i="13"/>
  <c r="OU2" i="13"/>
  <c r="LC2" i="13"/>
  <c r="HK2" i="13"/>
  <c r="DS2" i="13"/>
  <c r="AA2" i="13"/>
  <c r="Q37" i="13"/>
  <c r="HZ32" i="13"/>
  <c r="QI27" i="13"/>
  <c r="PN24" i="13"/>
  <c r="CX23" i="13"/>
  <c r="JO22" i="13"/>
  <c r="DO22" i="13"/>
  <c r="QD21" i="13"/>
  <c r="MV21" i="13"/>
  <c r="JO21" i="13"/>
  <c r="GH21" i="13"/>
  <c r="CZ21" i="13"/>
  <c r="S21" i="13"/>
  <c r="NW20" i="13"/>
  <c r="KO20" i="13"/>
  <c r="HH20" i="13"/>
  <c r="EA20" i="13"/>
  <c r="AS20" i="13"/>
  <c r="OW19" i="13"/>
  <c r="LP19" i="13"/>
  <c r="IH19" i="13"/>
  <c r="FU19" i="13"/>
  <c r="DI19" i="13"/>
  <c r="AW19" i="13"/>
  <c r="PV18" i="13"/>
  <c r="NJ18" i="13"/>
  <c r="KX18" i="13"/>
  <c r="IL18" i="13"/>
  <c r="FZ18" i="13"/>
  <c r="DN18" i="13"/>
  <c r="BB18" i="13"/>
  <c r="QA17" i="13"/>
  <c r="NO17" i="13"/>
  <c r="LC17" i="13"/>
  <c r="IQ17" i="13"/>
  <c r="GE17" i="13"/>
  <c r="DS17" i="13"/>
  <c r="BG17" i="13"/>
  <c r="QF16" i="13"/>
  <c r="NT16" i="13"/>
  <c r="LH16" i="13"/>
  <c r="IV16" i="13"/>
  <c r="GJ16" i="13"/>
  <c r="DX16" i="13"/>
  <c r="BL16" i="13"/>
  <c r="QK15" i="13"/>
  <c r="NY15" i="13"/>
  <c r="LM15" i="13"/>
  <c r="JA15" i="13"/>
  <c r="GO15" i="13"/>
  <c r="EC15" i="13"/>
  <c r="BQ15" i="13"/>
  <c r="E15" i="13"/>
  <c r="OD14" i="13"/>
  <c r="LR14" i="13"/>
  <c r="JF14" i="13"/>
  <c r="GT14" i="13"/>
  <c r="EH14" i="13"/>
  <c r="BV14" i="13"/>
  <c r="J14" i="13"/>
  <c r="OI13" i="13"/>
  <c r="LW13" i="13"/>
  <c r="JK13" i="13"/>
  <c r="GY13" i="13"/>
  <c r="EM13" i="13"/>
  <c r="CA13" i="13"/>
  <c r="O13" i="13"/>
  <c r="ON12" i="13"/>
  <c r="MB12" i="13"/>
  <c r="JP12" i="13"/>
  <c r="HD12" i="13"/>
  <c r="ER12" i="13"/>
  <c r="CF12" i="13"/>
  <c r="T12" i="13"/>
  <c r="OS11" i="13"/>
  <c r="MG11" i="13"/>
  <c r="JU11" i="13"/>
  <c r="HI11" i="13"/>
  <c r="EW11" i="13"/>
  <c r="CK11" i="13"/>
  <c r="Y11" i="13"/>
  <c r="OX10" i="13"/>
  <c r="ML10" i="13"/>
  <c r="JZ10" i="13"/>
  <c r="HN10" i="13"/>
  <c r="FB10" i="13"/>
  <c r="CP10" i="13"/>
  <c r="AD10" i="13"/>
  <c r="ML9" i="13"/>
  <c r="FB9" i="13"/>
  <c r="PZ8" i="13"/>
  <c r="NN8" i="13"/>
  <c r="LB8" i="13"/>
  <c r="IP8" i="13"/>
  <c r="GD8" i="13"/>
  <c r="DR8" i="13"/>
  <c r="BF8" i="13"/>
  <c r="PR7" i="13"/>
  <c r="IH7" i="13"/>
  <c r="AX7" i="13"/>
  <c r="KY6" i="13"/>
  <c r="DO6" i="13"/>
  <c r="NP5" i="13"/>
  <c r="GF5" i="13"/>
  <c r="QG4" i="13"/>
  <c r="IW4" i="13"/>
  <c r="BM4" i="13"/>
  <c r="OU3" i="13"/>
  <c r="MI3" i="13"/>
  <c r="JW3" i="13"/>
  <c r="HK3" i="13"/>
  <c r="EY3" i="13"/>
  <c r="CM3" i="13"/>
  <c r="AA3" i="13"/>
  <c r="OG2" i="13"/>
  <c r="KO2" i="13"/>
  <c r="GW2" i="13"/>
  <c r="DE2" i="13"/>
  <c r="M2" i="13"/>
  <c r="IG37" i="13"/>
  <c r="E33" i="13"/>
  <c r="HN28" i="13"/>
  <c r="CN25" i="13"/>
  <c r="FB23" i="13"/>
  <c r="KQ22" i="13"/>
  <c r="EC22" i="13"/>
  <c r="E22" i="13"/>
  <c r="NF21" i="13"/>
  <c r="JX21" i="13"/>
  <c r="GQ21" i="13"/>
  <c r="DJ21" i="13"/>
  <c r="AB21" i="13"/>
  <c r="OF20" i="13"/>
  <c r="KY20" i="13"/>
  <c r="HQ20" i="13"/>
  <c r="EJ20" i="13"/>
  <c r="BC20" i="13"/>
  <c r="PF19" i="13"/>
  <c r="LY19" i="13"/>
  <c r="IR19" i="13"/>
  <c r="GB19" i="13"/>
  <c r="DP19" i="13"/>
  <c r="BD19" i="13"/>
  <c r="QC18" i="13"/>
  <c r="NQ18" i="13"/>
  <c r="LE18" i="13"/>
  <c r="IS18" i="13"/>
  <c r="GG18" i="13"/>
  <c r="DU18" i="13"/>
  <c r="BI18" i="13"/>
  <c r="QH17" i="13"/>
  <c r="NV17" i="13"/>
  <c r="LJ17" i="13"/>
  <c r="IX17" i="13"/>
  <c r="GL17" i="13"/>
  <c r="DZ17" i="13"/>
  <c r="BN17" i="13"/>
  <c r="B17" i="13"/>
  <c r="OA16" i="13"/>
  <c r="LO16" i="13"/>
  <c r="JC16" i="13"/>
  <c r="GQ16" i="13"/>
  <c r="EE16" i="13"/>
  <c r="BS16" i="13"/>
  <c r="G16" i="13"/>
  <c r="OF15" i="13"/>
  <c r="LT15" i="13"/>
  <c r="JH15" i="13"/>
  <c r="GV15" i="13"/>
  <c r="EJ15" i="13"/>
  <c r="BX15" i="13"/>
  <c r="L15" i="13"/>
  <c r="OK14" i="13"/>
  <c r="LY14" i="13"/>
  <c r="JM14" i="13"/>
  <c r="HA14" i="13"/>
  <c r="EO14" i="13"/>
  <c r="CC14" i="13"/>
  <c r="Q14" i="13"/>
  <c r="OP13" i="13"/>
  <c r="MD13" i="13"/>
  <c r="JR13" i="13"/>
  <c r="HF13" i="13"/>
  <c r="ET13" i="13"/>
  <c r="CH13" i="13"/>
  <c r="V13" i="13"/>
  <c r="OU12" i="13"/>
  <c r="MI12" i="13"/>
  <c r="JW12" i="13"/>
  <c r="HK12" i="13"/>
  <c r="EY12" i="13"/>
  <c r="CM12" i="13"/>
  <c r="AA12" i="13"/>
  <c r="OZ11" i="13"/>
  <c r="MN11" i="13"/>
  <c r="KB11" i="13"/>
  <c r="HP11" i="13"/>
  <c r="FD11" i="13"/>
  <c r="CR11" i="13"/>
  <c r="AF11" i="13"/>
  <c r="PE10" i="13"/>
  <c r="MS10" i="13"/>
  <c r="KG10" i="13"/>
  <c r="HU10" i="13"/>
  <c r="FI10" i="13"/>
  <c r="CW10" i="13"/>
  <c r="AK10" i="13"/>
  <c r="NG9" i="13"/>
  <c r="FW9" i="13"/>
  <c r="QG8" i="13"/>
  <c r="NU8" i="13"/>
  <c r="LI8" i="13"/>
  <c r="IW8" i="13"/>
  <c r="GK8" i="13"/>
  <c r="DY8" i="13"/>
  <c r="BM8" i="13"/>
  <c r="A8" i="13"/>
  <c r="JC7" i="13"/>
  <c r="BS7" i="13"/>
  <c r="LT6" i="13"/>
  <c r="EJ6" i="13"/>
  <c r="OK5" i="13"/>
  <c r="HA5" i="13"/>
  <c r="Q5" i="13"/>
  <c r="JR4" i="13"/>
  <c r="CH4" i="13"/>
  <c r="PB3" i="13"/>
  <c r="MP3" i="13"/>
  <c r="KD3" i="13"/>
  <c r="HR3" i="13"/>
  <c r="FF3" i="13"/>
  <c r="CT3" i="13"/>
  <c r="AH3" i="13"/>
  <c r="OR2" i="13"/>
  <c r="KZ2" i="13"/>
  <c r="HH2" i="13"/>
  <c r="DP2" i="13"/>
  <c r="X2" i="13"/>
  <c r="ET36" i="13"/>
  <c r="NC31" i="13"/>
  <c r="GE27" i="13"/>
  <c r="JJ24" i="13"/>
  <c r="AL23" i="13"/>
  <c r="IA22" i="13"/>
  <c r="CU22" i="13"/>
  <c r="PP21" i="13"/>
  <c r="MI21" i="13"/>
  <c r="JB21" i="13"/>
  <c r="FT21" i="13"/>
  <c r="CM21" i="13"/>
  <c r="F21" i="13"/>
  <c r="NI20" i="13"/>
  <c r="KB20" i="13"/>
  <c r="GU20" i="13"/>
  <c r="DM20" i="13"/>
  <c r="AF20" i="13"/>
  <c r="OJ19" i="13"/>
  <c r="LB19" i="13"/>
  <c r="HW19" i="13"/>
  <c r="FK19" i="13"/>
  <c r="CY19" i="13"/>
  <c r="AM19" i="13"/>
  <c r="PL18" i="13"/>
  <c r="MZ18" i="13"/>
  <c r="KN18" i="13"/>
  <c r="IB18" i="13"/>
  <c r="FP18" i="13"/>
  <c r="DD18" i="13"/>
  <c r="AR18" i="13"/>
  <c r="PQ17" i="13"/>
  <c r="NE17" i="13"/>
  <c r="KS17" i="13"/>
  <c r="IG17" i="13"/>
  <c r="FU17" i="13"/>
  <c r="DI17" i="13"/>
  <c r="AW17" i="13"/>
  <c r="PV16" i="13"/>
  <c r="NJ16" i="13"/>
  <c r="KX16" i="13"/>
  <c r="IL16" i="13"/>
  <c r="FZ16" i="13"/>
  <c r="DN16" i="13"/>
  <c r="BB16" i="13"/>
  <c r="QA15" i="13"/>
  <c r="NO15" i="13"/>
  <c r="LC15" i="13"/>
  <c r="IQ15" i="13"/>
  <c r="GE15" i="13"/>
  <c r="DS15" i="13"/>
  <c r="BG15" i="13"/>
  <c r="QF14" i="13"/>
  <c r="NT14" i="13"/>
  <c r="LH14" i="13"/>
  <c r="IV14" i="13"/>
  <c r="GJ14" i="13"/>
  <c r="DX14" i="13"/>
  <c r="BL14" i="13"/>
  <c r="QK13" i="13"/>
  <c r="NY13" i="13"/>
  <c r="LM13" i="13"/>
  <c r="JA13" i="13"/>
  <c r="GO13" i="13"/>
  <c r="EC13" i="13"/>
  <c r="BQ13" i="13"/>
  <c r="E13" i="13"/>
  <c r="OD12" i="13"/>
  <c r="LR12" i="13"/>
  <c r="JF12" i="13"/>
  <c r="GT12" i="13"/>
  <c r="EH12" i="13"/>
  <c r="BV12" i="13"/>
  <c r="J12" i="13"/>
  <c r="OI11" i="13"/>
  <c r="LW11" i="13"/>
  <c r="JK11" i="13"/>
  <c r="GY11" i="13"/>
  <c r="EM11" i="13"/>
  <c r="CA11" i="13"/>
  <c r="O11" i="13"/>
  <c r="ON10" i="13"/>
  <c r="MB10" i="13"/>
  <c r="JP10" i="13"/>
  <c r="HD10" i="13"/>
  <c r="ER10" i="13"/>
  <c r="CF10" i="13"/>
  <c r="T10" i="13"/>
  <c r="LH9" i="13"/>
  <c r="DX9" i="13"/>
  <c r="PP8" i="13"/>
  <c r="ND8" i="13"/>
  <c r="KR8" i="13"/>
  <c r="IF8" i="13"/>
  <c r="FT8" i="13"/>
  <c r="DH8" i="13"/>
  <c r="AV8" i="13"/>
  <c r="ON7" i="13"/>
  <c r="HD7" i="13"/>
  <c r="T7" i="13"/>
  <c r="JU6" i="13"/>
  <c r="CK6" i="13"/>
  <c r="ML5" i="13"/>
  <c r="FB5" i="13"/>
  <c r="PC4" i="13"/>
  <c r="HS4" i="13"/>
  <c r="AI4" i="13"/>
  <c r="OK3" i="13"/>
  <c r="LY3" i="13"/>
  <c r="JM3" i="13"/>
  <c r="HA3" i="13"/>
  <c r="EO3" i="13"/>
  <c r="CC3" i="13"/>
  <c r="Q3" i="13"/>
  <c r="NR2" i="13"/>
  <c r="JZ2" i="13"/>
  <c r="GH2" i="13"/>
  <c r="CP2" i="13"/>
  <c r="A1203" i="12"/>
  <c r="A243" i="12"/>
  <c r="E145" i="10"/>
  <c r="E129" i="10"/>
  <c r="E113" i="10"/>
  <c r="E97" i="10"/>
  <c r="E81" i="10"/>
  <c r="E65" i="10"/>
  <c r="E49" i="10"/>
  <c r="E33" i="10"/>
  <c r="E17" i="10"/>
  <c r="A1563" i="12"/>
  <c r="E143" i="10"/>
  <c r="E127" i="10"/>
  <c r="E111" i="10"/>
  <c r="E95" i="10"/>
  <c r="E79" i="10"/>
  <c r="E63" i="10"/>
  <c r="E47" i="10"/>
  <c r="E31" i="10"/>
  <c r="E15" i="10"/>
  <c r="D154" i="10"/>
  <c r="D138" i="10"/>
  <c r="D122" i="10"/>
  <c r="D106" i="10"/>
  <c r="D90" i="10"/>
  <c r="D74" i="10"/>
  <c r="D58" i="10"/>
  <c r="D42" i="10"/>
  <c r="D26" i="10"/>
  <c r="D10" i="10"/>
  <c r="D144" i="10"/>
  <c r="D128" i="10"/>
  <c r="D112" i="10"/>
  <c r="D96" i="10"/>
  <c r="D80" i="10"/>
  <c r="D64" i="10"/>
  <c r="D48" i="10"/>
  <c r="B141" i="10"/>
  <c r="B77" i="10"/>
  <c r="B45" i="10"/>
  <c r="B13" i="10"/>
  <c r="C134" i="10"/>
  <c r="C102" i="10"/>
  <c r="C70" i="10"/>
  <c r="D95" i="10"/>
  <c r="D31" i="10"/>
  <c r="D53" i="10"/>
  <c r="D43" i="10"/>
  <c r="D151" i="10"/>
  <c r="D23" i="10"/>
  <c r="D45" i="10"/>
  <c r="B15" i="10"/>
  <c r="B91" i="10"/>
  <c r="B17" i="10"/>
  <c r="B39" i="10"/>
  <c r="E104" i="10"/>
  <c r="E62" i="10"/>
  <c r="E138" i="10"/>
  <c r="E128" i="10"/>
  <c r="NH8" i="13"/>
  <c r="KF8" i="13"/>
  <c r="GV8" i="13"/>
  <c r="EB8" i="13"/>
  <c r="BP8" i="13"/>
  <c r="D8" i="13"/>
  <c r="JL7" i="13"/>
  <c r="CB7" i="13"/>
  <c r="MC6" i="13"/>
  <c r="ES6" i="13"/>
  <c r="OT5" i="13"/>
  <c r="HJ5" i="13"/>
  <c r="Z5" i="13"/>
  <c r="KA4" i="13"/>
  <c r="CQ4" i="13"/>
  <c r="PE3" i="13"/>
  <c r="MS3" i="13"/>
  <c r="KG3" i="13"/>
  <c r="HU3" i="13"/>
  <c r="FI3" i="13"/>
  <c r="CW3" i="13"/>
  <c r="AK3" i="13"/>
  <c r="OV2" i="13"/>
  <c r="LD2" i="13"/>
  <c r="HL2" i="13"/>
  <c r="DT2" i="13"/>
  <c r="AB2" i="13"/>
  <c r="AW37" i="13"/>
  <c r="JF32" i="13"/>
  <c r="AD28" i="13"/>
  <c r="QD24" i="13"/>
  <c r="DF23" i="13"/>
  <c r="JS22" i="13"/>
  <c r="DR22" i="13"/>
  <c r="QE21" i="13"/>
  <c r="MX21" i="13"/>
  <c r="JP21" i="13"/>
  <c r="GI21" i="13"/>
  <c r="DB21" i="13"/>
  <c r="T21" i="13"/>
  <c r="NX20" i="13"/>
  <c r="KQ20" i="13"/>
  <c r="HI20" i="13"/>
  <c r="EB20" i="13"/>
  <c r="AU20" i="13"/>
  <c r="OX19" i="13"/>
  <c r="LQ19" i="13"/>
  <c r="IJ19" i="13"/>
  <c r="FV19" i="13"/>
  <c r="DJ19" i="13"/>
  <c r="AX19" i="13"/>
  <c r="PW18" i="13"/>
  <c r="NK18" i="13"/>
  <c r="KY18" i="13"/>
  <c r="IM18" i="13"/>
  <c r="GA18" i="13"/>
  <c r="DO18" i="13"/>
  <c r="BC18" i="13"/>
  <c r="QB17" i="13"/>
  <c r="NP17" i="13"/>
  <c r="LD17" i="13"/>
  <c r="IR17" i="13"/>
  <c r="GF17" i="13"/>
  <c r="DT17" i="13"/>
  <c r="BH17" i="13"/>
  <c r="QG16" i="13"/>
  <c r="NU16" i="13"/>
  <c r="LI16" i="13"/>
  <c r="IW16" i="13"/>
  <c r="GK16" i="13"/>
  <c r="DY16" i="13"/>
  <c r="BM16" i="13"/>
  <c r="A16" i="13"/>
  <c r="NZ15" i="13"/>
  <c r="LN15" i="13"/>
  <c r="JB15" i="13"/>
  <c r="GP15" i="13"/>
  <c r="ED15" i="13"/>
  <c r="BR15" i="13"/>
  <c r="F15" i="13"/>
  <c r="OE14" i="13"/>
  <c r="LS14" i="13"/>
  <c r="JG14" i="13"/>
  <c r="GU14" i="13"/>
  <c r="EI14" i="13"/>
  <c r="BW14" i="13"/>
  <c r="K14" i="13"/>
  <c r="OJ13" i="13"/>
  <c r="LX13" i="13"/>
  <c r="JL13" i="13"/>
  <c r="GZ13" i="13"/>
  <c r="EN13" i="13"/>
  <c r="CB13" i="13"/>
  <c r="P13" i="13"/>
  <c r="OO12" i="13"/>
  <c r="MC12" i="13"/>
  <c r="JQ12" i="13"/>
  <c r="HE12" i="13"/>
  <c r="ES12" i="13"/>
  <c r="CG12" i="13"/>
  <c r="U12" i="13"/>
  <c r="OT11" i="13"/>
  <c r="MH11" i="13"/>
  <c r="JV11" i="13"/>
  <c r="HJ11" i="13"/>
  <c r="EX11" i="13"/>
  <c r="CL11" i="13"/>
  <c r="Z11" i="13"/>
  <c r="OY10" i="13"/>
  <c r="MM10" i="13"/>
  <c r="KA10" i="13"/>
  <c r="HO10" i="13"/>
  <c r="FC10" i="13"/>
  <c r="CQ10" i="13"/>
  <c r="AE10" i="13"/>
  <c r="MO9" i="13"/>
  <c r="FE9" i="13"/>
  <c r="QA8" i="13"/>
  <c r="NO8" i="13"/>
  <c r="LC8" i="13"/>
  <c r="IQ8" i="13"/>
  <c r="GE8" i="13"/>
  <c r="DS8" i="13"/>
  <c r="BG8" i="13"/>
  <c r="PU7" i="13"/>
  <c r="IK7" i="13"/>
  <c r="BA7" i="13"/>
  <c r="LB6" i="13"/>
  <c r="DR6" i="13"/>
  <c r="NS5" i="13"/>
  <c r="GI5" i="13"/>
  <c r="QJ4" i="13"/>
  <c r="IZ4" i="13"/>
  <c r="BP4" i="13"/>
  <c r="OV3" i="13"/>
  <c r="MJ3" i="13"/>
  <c r="JX3" i="13"/>
  <c r="HL3" i="13"/>
  <c r="EZ3" i="13"/>
  <c r="CN3" i="13"/>
  <c r="AB3" i="13"/>
  <c r="OI2" i="13"/>
  <c r="KQ2" i="13"/>
  <c r="GY2" i="13"/>
  <c r="DG2" i="13"/>
  <c r="O2" i="13"/>
  <c r="HF36" i="13"/>
  <c r="PO31" i="13"/>
  <c r="HW27" i="13"/>
  <c r="KP24" i="13"/>
  <c r="AT23" i="13"/>
  <c r="II22" i="13"/>
  <c r="CY22" i="13"/>
  <c r="PS21" i="13"/>
  <c r="ML21" i="13"/>
  <c r="JD21" i="13"/>
  <c r="FW21" i="13"/>
  <c r="CP21" i="13"/>
  <c r="H21" i="13"/>
  <c r="NL20" i="13"/>
  <c r="KE20" i="13"/>
  <c r="GW20" i="13"/>
  <c r="DP20" i="13"/>
  <c r="AI20" i="13"/>
  <c r="OL19" i="13"/>
  <c r="LE19" i="13"/>
  <c r="HY19" i="13"/>
  <c r="FM19" i="13"/>
  <c r="DA19" i="13"/>
  <c r="AO19" i="13"/>
  <c r="PN18" i="13"/>
  <c r="NB18" i="13"/>
  <c r="KP18" i="13"/>
  <c r="ID18" i="13"/>
  <c r="FR18" i="13"/>
  <c r="DF18" i="13"/>
  <c r="AT18" i="13"/>
  <c r="PS17" i="13"/>
  <c r="NG17" i="13"/>
  <c r="KU17" i="13"/>
  <c r="II17" i="13"/>
  <c r="FW17" i="13"/>
  <c r="DK17" i="13"/>
  <c r="AY17" i="13"/>
  <c r="PX16" i="13"/>
  <c r="NL16" i="13"/>
  <c r="KZ16" i="13"/>
  <c r="IN16" i="13"/>
  <c r="GB16" i="13"/>
  <c r="DP16" i="13"/>
  <c r="BD16" i="13"/>
  <c r="QC15" i="13"/>
  <c r="NQ15" i="13"/>
  <c r="LE15" i="13"/>
  <c r="IS15" i="13"/>
  <c r="GG15" i="13"/>
  <c r="DU15" i="13"/>
  <c r="BI15" i="13"/>
  <c r="QH14" i="13"/>
  <c r="NV14" i="13"/>
  <c r="LJ14" i="13"/>
  <c r="IX14" i="13"/>
  <c r="GL14" i="13"/>
  <c r="DZ14" i="13"/>
  <c r="BN14" i="13"/>
  <c r="B14" i="13"/>
  <c r="OA13" i="13"/>
  <c r="LO13" i="13"/>
  <c r="JC13" i="13"/>
  <c r="GQ13" i="13"/>
  <c r="EE13" i="13"/>
  <c r="BS13" i="13"/>
  <c r="G13" i="13"/>
  <c r="OF12" i="13"/>
  <c r="LT12" i="13"/>
  <c r="JH12" i="13"/>
  <c r="GV12" i="13"/>
  <c r="EJ12" i="13"/>
  <c r="BX12" i="13"/>
  <c r="L12" i="13"/>
  <c r="OK11" i="13"/>
  <c r="LY11" i="13"/>
  <c r="JM11" i="13"/>
  <c r="HA11" i="13"/>
  <c r="EO11" i="13"/>
  <c r="CC11" i="13"/>
  <c r="Q11" i="13"/>
  <c r="OP10" i="13"/>
  <c r="MD10" i="13"/>
  <c r="JR10" i="13"/>
  <c r="HF10" i="13"/>
  <c r="ET10" i="13"/>
  <c r="CH10" i="13"/>
  <c r="V10" i="13"/>
  <c r="LN9" i="13"/>
  <c r="ED9" i="13"/>
  <c r="PR8" i="13"/>
  <c r="NF8" i="13"/>
  <c r="KT8" i="13"/>
  <c r="IH8" i="13"/>
  <c r="FV8" i="13"/>
  <c r="DJ8" i="13"/>
  <c r="AX8" i="13"/>
  <c r="OT7" i="13"/>
  <c r="HJ7" i="13"/>
  <c r="Z7" i="13"/>
  <c r="KA6" i="13"/>
  <c r="CQ6" i="13"/>
  <c r="MR5" i="13"/>
  <c r="FH5" i="13"/>
  <c r="PI4" i="13"/>
  <c r="HY4" i="13"/>
  <c r="AO4" i="13"/>
  <c r="OM3" i="13"/>
  <c r="MA3" i="13"/>
  <c r="JO3" i="13"/>
  <c r="HC3" i="13"/>
  <c r="EQ3" i="13"/>
  <c r="CE3" i="13"/>
  <c r="S3" i="13"/>
  <c r="NU2" i="13"/>
  <c r="KC2" i="13"/>
  <c r="GK2" i="13"/>
  <c r="CS2" i="13"/>
  <c r="A2" i="13"/>
  <c r="PV36" i="13"/>
  <c r="GT32" i="13"/>
  <c r="PC27" i="13"/>
  <c r="OX24" i="13"/>
  <c r="CP23" i="13"/>
  <c r="JK22" i="13"/>
  <c r="DM22" i="13"/>
  <c r="QB21" i="13"/>
  <c r="MU21" i="13"/>
  <c r="JN21" i="13"/>
  <c r="GF21" i="13"/>
  <c r="CY21" i="13"/>
  <c r="R21" i="13"/>
  <c r="NU20" i="13"/>
  <c r="KN20" i="13"/>
  <c r="HG20" i="13"/>
  <c r="DY20" i="13"/>
  <c r="AR20" i="13"/>
  <c r="OV19" i="13"/>
  <c r="LN19" i="13"/>
  <c r="IG19" i="13"/>
  <c r="FT19" i="13"/>
  <c r="DH19" i="13"/>
  <c r="AV19" i="13"/>
  <c r="PU18" i="13"/>
  <c r="NI18" i="13"/>
  <c r="KW18" i="13"/>
  <c r="IK18" i="13"/>
  <c r="FY18" i="13"/>
  <c r="DM18" i="13"/>
  <c r="BA18" i="13"/>
  <c r="PZ17" i="13"/>
  <c r="NN17" i="13"/>
  <c r="LB17" i="13"/>
  <c r="IP17" i="13"/>
  <c r="GD17" i="13"/>
  <c r="DR17" i="13"/>
  <c r="BF17" i="13"/>
  <c r="QE16" i="13"/>
  <c r="NS16" i="13"/>
  <c r="LG16" i="13"/>
  <c r="IU16" i="13"/>
  <c r="GI16" i="13"/>
  <c r="DW16" i="13"/>
  <c r="BK16" i="13"/>
  <c r="QJ15" i="13"/>
  <c r="NX15" i="13"/>
  <c r="LL15" i="13"/>
  <c r="IZ15" i="13"/>
  <c r="GN15" i="13"/>
  <c r="EB15" i="13"/>
  <c r="BP15" i="13"/>
  <c r="D15" i="13"/>
  <c r="OC14" i="13"/>
  <c r="LQ14" i="13"/>
  <c r="JE14" i="13"/>
  <c r="GS14" i="13"/>
  <c r="EG14" i="13"/>
  <c r="BU14" i="13"/>
  <c r="I14" i="13"/>
  <c r="OH13" i="13"/>
  <c r="LV13" i="13"/>
  <c r="JJ13" i="13"/>
  <c r="GX13" i="13"/>
  <c r="EL13" i="13"/>
  <c r="BZ13" i="13"/>
  <c r="N13" i="13"/>
  <c r="OM12" i="13"/>
  <c r="MA12" i="13"/>
  <c r="JO12" i="13"/>
  <c r="HC12" i="13"/>
  <c r="EQ12" i="13"/>
  <c r="CE12" i="13"/>
  <c r="S12" i="13"/>
  <c r="OR11" i="13"/>
  <c r="MF11" i="13"/>
  <c r="JT11" i="13"/>
  <c r="HH11" i="13"/>
  <c r="EV11" i="13"/>
  <c r="CJ11" i="13"/>
  <c r="X11" i="13"/>
  <c r="OW10" i="13"/>
  <c r="MK10" i="13"/>
  <c r="JY10" i="13"/>
  <c r="HM10" i="13"/>
  <c r="FA10" i="13"/>
  <c r="CO10" i="13"/>
  <c r="AC10" i="13"/>
  <c r="MI9" i="13"/>
  <c r="EY9" i="13"/>
  <c r="PY8" i="13"/>
  <c r="NM8" i="13"/>
  <c r="LA8" i="13"/>
  <c r="IO8" i="13"/>
  <c r="GC8" i="13"/>
  <c r="DQ8" i="13"/>
  <c r="BE8" i="13"/>
  <c r="PO7" i="13"/>
  <c r="IE7" i="13"/>
  <c r="AU7" i="13"/>
  <c r="KV6" i="13"/>
  <c r="DL6" i="13"/>
  <c r="NM5" i="13"/>
  <c r="GC5" i="13"/>
  <c r="QD4" i="13"/>
  <c r="IT4" i="13"/>
  <c r="BJ4" i="13"/>
  <c r="OT3" i="13"/>
  <c r="MH3" i="13"/>
  <c r="JV3" i="13"/>
  <c r="HJ3" i="13"/>
  <c r="EX3" i="13"/>
  <c r="CL3" i="13"/>
  <c r="Z3" i="13"/>
  <c r="OF2" i="13"/>
  <c r="KN2" i="13"/>
  <c r="GV2" i="13"/>
  <c r="DD2" i="13"/>
  <c r="L2" i="13"/>
  <c r="MI35" i="13"/>
  <c r="DG31" i="13"/>
  <c r="R27" i="13"/>
  <c r="EL24" i="13"/>
  <c r="F23" i="13"/>
  <c r="HC22" i="13"/>
  <c r="CE22" i="13"/>
  <c r="PF21" i="13"/>
  <c r="LX21" i="13"/>
  <c r="IQ21" i="13"/>
  <c r="FJ21" i="13"/>
  <c r="CB21" i="13"/>
  <c r="QF20" i="13"/>
  <c r="MY20" i="13"/>
  <c r="JQ20" i="13"/>
  <c r="GJ20" i="13"/>
  <c r="DC20" i="13"/>
  <c r="U20" i="13"/>
  <c r="NY19" i="13"/>
  <c r="KR19" i="13"/>
  <c r="HO19" i="13"/>
  <c r="FC19" i="13"/>
  <c r="CQ19" i="13"/>
  <c r="AE19" i="13"/>
  <c r="PD18" i="13"/>
  <c r="MR18" i="13"/>
  <c r="KF18" i="13"/>
  <c r="HT18" i="13"/>
  <c r="FH18" i="13"/>
  <c r="CV18" i="13"/>
  <c r="AJ18" i="13"/>
  <c r="PI17" i="13"/>
  <c r="MW17" i="13"/>
  <c r="KK17" i="13"/>
  <c r="HY17" i="13"/>
  <c r="FM17" i="13"/>
  <c r="DA17" i="13"/>
  <c r="AO17" i="13"/>
  <c r="PN16" i="13"/>
  <c r="NB16" i="13"/>
  <c r="KP16" i="13"/>
  <c r="ID16" i="13"/>
  <c r="FR16" i="13"/>
  <c r="DF16" i="13"/>
  <c r="AT16" i="13"/>
  <c r="PS15" i="13"/>
  <c r="NG15" i="13"/>
  <c r="KU15" i="13"/>
  <c r="II15" i="13"/>
  <c r="FW15" i="13"/>
  <c r="DK15" i="13"/>
  <c r="AY15" i="13"/>
  <c r="PX14" i="13"/>
  <c r="NL14" i="13"/>
  <c r="KZ14" i="13"/>
  <c r="IN14" i="13"/>
  <c r="GB14" i="13"/>
  <c r="DP14" i="13"/>
  <c r="BD14" i="13"/>
  <c r="QC13" i="13"/>
  <c r="NQ13" i="13"/>
  <c r="LE13" i="13"/>
  <c r="IS13" i="13"/>
  <c r="GG13" i="13"/>
  <c r="DU13" i="13"/>
  <c r="BI13" i="13"/>
  <c r="QH12" i="13"/>
  <c r="NV12" i="13"/>
  <c r="LJ12" i="13"/>
  <c r="IX12" i="13"/>
  <c r="GL12" i="13"/>
  <c r="DZ12" i="13"/>
  <c r="BN12" i="13"/>
  <c r="B12" i="13"/>
  <c r="OA11" i="13"/>
  <c r="LO11" i="13"/>
  <c r="JC11" i="13"/>
  <c r="GQ11" i="13"/>
  <c r="EE11" i="13"/>
  <c r="BS11" i="13"/>
  <c r="G11" i="13"/>
  <c r="OF10" i="13"/>
  <c r="LT10" i="13"/>
  <c r="JH10" i="13"/>
  <c r="GV10" i="13"/>
  <c r="EJ10" i="13"/>
  <c r="BX10" i="13"/>
  <c r="L10" i="13"/>
  <c r="KJ9" i="13"/>
  <c r="CZ9" i="13"/>
  <c r="PH8" i="13"/>
  <c r="MV8" i="13"/>
  <c r="KJ8" i="13"/>
  <c r="HX8" i="13"/>
  <c r="FL8" i="13"/>
  <c r="CZ8" i="13"/>
  <c r="AN8" i="13"/>
  <c r="NP7" i="13"/>
  <c r="GF7" i="13"/>
  <c r="QG6" i="13"/>
  <c r="IW6" i="13"/>
  <c r="BM6" i="13"/>
  <c r="LN5" i="13"/>
  <c r="ED5" i="13"/>
  <c r="OE4" i="13"/>
  <c r="GU4" i="13"/>
  <c r="K4" i="13"/>
  <c r="OC3" i="13"/>
  <c r="LQ3" i="13"/>
  <c r="JE3" i="13"/>
  <c r="GS3" i="13"/>
  <c r="EG3" i="13"/>
  <c r="BU3" i="13"/>
  <c r="I3" i="13"/>
  <c r="NF2" i="13"/>
  <c r="JN2" i="13"/>
  <c r="FV2" i="13"/>
  <c r="CD2" i="13"/>
  <c r="A1083" i="12"/>
  <c r="A123" i="12"/>
  <c r="B144" i="10"/>
  <c r="B128" i="10"/>
  <c r="B112" i="10"/>
  <c r="B96" i="10"/>
  <c r="B80" i="10"/>
  <c r="B64" i="10"/>
  <c r="B48" i="10"/>
  <c r="B32" i="10"/>
  <c r="B16" i="10"/>
  <c r="A1443" i="12"/>
  <c r="B142" i="10"/>
  <c r="B126" i="10"/>
  <c r="B110" i="10"/>
  <c r="B94" i="10"/>
  <c r="B78" i="10"/>
  <c r="B62" i="10"/>
  <c r="B46" i="10"/>
  <c r="B30" i="10"/>
  <c r="B14" i="10"/>
  <c r="C151" i="10"/>
  <c r="C135" i="10"/>
  <c r="C119" i="10"/>
  <c r="C103" i="10"/>
  <c r="C87" i="10"/>
  <c r="C71" i="10"/>
  <c r="C55" i="10"/>
  <c r="C39" i="10"/>
  <c r="C23" i="10"/>
  <c r="C7" i="10"/>
  <c r="C141" i="10"/>
  <c r="C125" i="10"/>
  <c r="C109" i="10"/>
  <c r="C93" i="10"/>
  <c r="C77" i="10"/>
  <c r="C61" i="10"/>
  <c r="C45" i="10"/>
  <c r="C29" i="10"/>
  <c r="C13" i="10"/>
  <c r="E134" i="10"/>
  <c r="E102" i="10"/>
  <c r="E70" i="10"/>
  <c r="E38" i="10"/>
  <c r="E6" i="10"/>
  <c r="B131" i="10"/>
  <c r="B99" i="10"/>
  <c r="B67" i="10"/>
  <c r="B35" i="10"/>
  <c r="C156" i="10"/>
  <c r="C124" i="10"/>
  <c r="C92" i="10"/>
  <c r="C60" i="10"/>
  <c r="C28" i="10"/>
  <c r="C146" i="10"/>
  <c r="C114" i="10"/>
  <c r="C82" i="10"/>
  <c r="C50" i="10"/>
  <c r="C18" i="10"/>
  <c r="C136" i="10"/>
  <c r="C104" i="10"/>
  <c r="C72" i="10"/>
  <c r="C40" i="10"/>
  <c r="C8" i="10"/>
  <c r="C126" i="10"/>
  <c r="C94" i="10"/>
  <c r="C62" i="10"/>
  <c r="C30" i="10"/>
  <c r="C148" i="10"/>
  <c r="C116" i="10"/>
  <c r="C84" i="10"/>
  <c r="C52" i="10"/>
  <c r="C20" i="10"/>
  <c r="C138" i="10"/>
  <c r="C106" i="10"/>
  <c r="C74" i="10"/>
  <c r="C42" i="10"/>
  <c r="C10" i="10"/>
  <c r="AO6" i="13"/>
  <c r="A3" i="12"/>
  <c r="D78" i="10"/>
  <c r="D46" i="10"/>
  <c r="D14" i="10"/>
  <c r="D140" i="10"/>
  <c r="D108" i="10"/>
  <c r="D76" i="10"/>
  <c r="D44" i="10"/>
  <c r="D28" i="10"/>
  <c r="D12" i="10"/>
  <c r="E149" i="10"/>
  <c r="E133" i="10"/>
  <c r="E117" i="10"/>
  <c r="E101" i="10"/>
  <c r="E85" i="10"/>
  <c r="E53" i="10"/>
  <c r="E37" i="10"/>
  <c r="E155" i="10"/>
  <c r="E123" i="10"/>
  <c r="E91" i="10"/>
  <c r="E59" i="10"/>
  <c r="E27" i="10"/>
  <c r="D131" i="10"/>
  <c r="D67" i="10"/>
  <c r="E156" i="10"/>
  <c r="E92" i="10"/>
  <c r="E28" i="10"/>
  <c r="B121" i="10"/>
  <c r="B57" i="10"/>
  <c r="B79" i="10"/>
  <c r="B101" i="10"/>
  <c r="B37" i="10"/>
  <c r="B155" i="10"/>
  <c r="B145" i="10"/>
  <c r="B135" i="10"/>
  <c r="E114" i="10"/>
  <c r="E52" i="10"/>
  <c r="E64" i="10"/>
  <c r="MZ8" i="13"/>
  <c r="JP8" i="13"/>
  <c r="GN8" i="13"/>
  <c r="DT8" i="13"/>
  <c r="BH8" i="13"/>
  <c r="PX7" i="13"/>
  <c r="IN7" i="13"/>
  <c r="BD7" i="13"/>
  <c r="LE6" i="13"/>
  <c r="DU6" i="13"/>
  <c r="NV5" i="13"/>
  <c r="GL5" i="13"/>
  <c r="B5" i="13"/>
  <c r="JC4" i="13"/>
  <c r="BS4" i="13"/>
  <c r="OW3" i="13"/>
  <c r="MK3" i="13"/>
  <c r="JY3" i="13"/>
  <c r="HM3" i="13"/>
  <c r="FA3" i="13"/>
  <c r="CO3" i="13"/>
  <c r="AC3" i="13"/>
  <c r="OJ2" i="13"/>
  <c r="KR2" i="13"/>
  <c r="GZ2" i="13"/>
  <c r="DH2" i="13"/>
  <c r="P2" i="13"/>
  <c r="IL36" i="13"/>
  <c r="J32" i="13"/>
  <c r="IQ27" i="13"/>
  <c r="LF24" i="13"/>
  <c r="AX23" i="13"/>
  <c r="IM22" i="13"/>
  <c r="DB22" i="13"/>
  <c r="PT21" i="13"/>
  <c r="MM21" i="13"/>
  <c r="JF21" i="13"/>
  <c r="FX21" i="13"/>
  <c r="CQ21" i="13"/>
  <c r="J21" i="13"/>
  <c r="NM20" i="13"/>
  <c r="KF20" i="13"/>
  <c r="GY20" i="13"/>
  <c r="DQ20" i="13"/>
  <c r="AJ20" i="13"/>
  <c r="ON19" i="13"/>
  <c r="LF19" i="13"/>
  <c r="HZ19" i="13"/>
  <c r="FN19" i="13"/>
  <c r="DB19" i="13"/>
  <c r="AP19" i="13"/>
  <c r="PO18" i="13"/>
  <c r="NC18" i="13"/>
  <c r="KQ18" i="13"/>
  <c r="IE18" i="13"/>
  <c r="FS18" i="13"/>
  <c r="DG18" i="13"/>
  <c r="AU18" i="13"/>
  <c r="PT17" i="13"/>
  <c r="NH17" i="13"/>
  <c r="KV17" i="13"/>
  <c r="IJ17" i="13"/>
  <c r="FX17" i="13"/>
  <c r="DL17" i="13"/>
  <c r="AZ17" i="13"/>
  <c r="PY16" i="13"/>
  <c r="NM16" i="13"/>
  <c r="LA16" i="13"/>
  <c r="IO16" i="13"/>
  <c r="GC16" i="13"/>
  <c r="DQ16" i="13"/>
  <c r="BE16" i="13"/>
  <c r="QD15" i="13"/>
  <c r="NR15" i="13"/>
  <c r="LF15" i="13"/>
  <c r="IT15" i="13"/>
  <c r="GH15" i="13"/>
  <c r="DV15" i="13"/>
  <c r="BJ15" i="13"/>
  <c r="QI14" i="13"/>
  <c r="NW14" i="13"/>
  <c r="LK14" i="13"/>
  <c r="IY14" i="13"/>
  <c r="GM14" i="13"/>
  <c r="EA14" i="13"/>
  <c r="BO14" i="13"/>
  <c r="C14" i="13"/>
  <c r="OB13" i="13"/>
  <c r="LP13" i="13"/>
  <c r="JD13" i="13"/>
  <c r="GR13" i="13"/>
  <c r="EF13" i="13"/>
  <c r="BT13" i="13"/>
  <c r="H13" i="13"/>
  <c r="OG12" i="13"/>
  <c r="LU12" i="13"/>
  <c r="JI12" i="13"/>
  <c r="GW12" i="13"/>
  <c r="EK12" i="13"/>
  <c r="BY12" i="13"/>
  <c r="M12" i="13"/>
  <c r="OL11" i="13"/>
  <c r="LZ11" i="13"/>
  <c r="JN11" i="13"/>
  <c r="HB11" i="13"/>
  <c r="EP11" i="13"/>
  <c r="CD11" i="13"/>
  <c r="R11" i="13"/>
  <c r="OQ10" i="13"/>
  <c r="ME10" i="13"/>
  <c r="JS10" i="13"/>
  <c r="HG10" i="13"/>
  <c r="EU10" i="13"/>
  <c r="CI10" i="13"/>
  <c r="W10" i="13"/>
  <c r="LQ9" i="13"/>
  <c r="EG9" i="13"/>
  <c r="PS8" i="13"/>
  <c r="NG8" i="13"/>
  <c r="KU8" i="13"/>
  <c r="II8" i="13"/>
  <c r="FW8" i="13"/>
  <c r="DK8" i="13"/>
  <c r="AY8" i="13"/>
  <c r="OW7" i="13"/>
  <c r="HM7" i="13"/>
  <c r="AC7" i="13"/>
  <c r="KD6" i="13"/>
  <c r="CT6" i="13"/>
  <c r="MU5" i="13"/>
  <c r="FK5" i="13"/>
  <c r="PL4" i="13"/>
  <c r="IB4" i="13"/>
  <c r="AR4" i="13"/>
  <c r="ON3" i="13"/>
  <c r="MB3" i="13"/>
  <c r="JP3" i="13"/>
  <c r="HD3" i="13"/>
  <c r="ER3" i="13"/>
  <c r="CF3" i="13"/>
  <c r="T3" i="13"/>
  <c r="NW2" i="13"/>
  <c r="KE2" i="13"/>
  <c r="GM2" i="13"/>
  <c r="CU2" i="13"/>
  <c r="C2" i="13"/>
  <c r="OU35" i="13"/>
  <c r="FS31" i="13"/>
  <c r="BG27" i="13"/>
  <c r="FR24" i="13"/>
  <c r="N23" i="13"/>
  <c r="HG22" i="13"/>
  <c r="CI22" i="13"/>
  <c r="PH21" i="13"/>
  <c r="MA21" i="13"/>
  <c r="IT21" i="13"/>
  <c r="FL21" i="13"/>
  <c r="CE21" i="13"/>
  <c r="QI20" i="13"/>
  <c r="NA20" i="13"/>
  <c r="JT20" i="13"/>
  <c r="GM20" i="13"/>
  <c r="DE20" i="13"/>
  <c r="X20" i="13"/>
  <c r="OB19" i="13"/>
  <c r="KT19" i="13"/>
  <c r="HQ19" i="13"/>
  <c r="FE19" i="13"/>
  <c r="CS19" i="13"/>
  <c r="AG19" i="13"/>
  <c r="PF18" i="13"/>
  <c r="MT18" i="13"/>
  <c r="KH18" i="13"/>
  <c r="HV18" i="13"/>
  <c r="FJ18" i="13"/>
  <c r="CX18" i="13"/>
  <c r="AL18" i="13"/>
  <c r="PK17" i="13"/>
  <c r="MY17" i="13"/>
  <c r="KM17" i="13"/>
  <c r="IA17" i="13"/>
  <c r="FO17" i="13"/>
  <c r="DC17" i="13"/>
  <c r="AQ17" i="13"/>
  <c r="PP16" i="13"/>
  <c r="ND16" i="13"/>
  <c r="KR16" i="13"/>
  <c r="IF16" i="13"/>
  <c r="FT16" i="13"/>
  <c r="DH16" i="13"/>
  <c r="AV16" i="13"/>
  <c r="PU15" i="13"/>
  <c r="NI15" i="13"/>
  <c r="KW15" i="13"/>
  <c r="IK15" i="13"/>
  <c r="FY15" i="13"/>
  <c r="DM15" i="13"/>
  <c r="BA15" i="13"/>
  <c r="PZ14" i="13"/>
  <c r="NN14" i="13"/>
  <c r="LB14" i="13"/>
  <c r="IP14" i="13"/>
  <c r="GD14" i="13"/>
  <c r="DR14" i="13"/>
  <c r="BF14" i="13"/>
  <c r="QE13" i="13"/>
  <c r="NS13" i="13"/>
  <c r="LG13" i="13"/>
  <c r="IU13" i="13"/>
  <c r="GI13" i="13"/>
  <c r="DW13" i="13"/>
  <c r="BK13" i="13"/>
  <c r="QJ12" i="13"/>
  <c r="NX12" i="13"/>
  <c r="LL12" i="13"/>
  <c r="IZ12" i="13"/>
  <c r="GN12" i="13"/>
  <c r="EB12" i="13"/>
  <c r="BP12" i="13"/>
  <c r="D12" i="13"/>
  <c r="OC11" i="13"/>
  <c r="LQ11" i="13"/>
  <c r="JE11" i="13"/>
  <c r="GS11" i="13"/>
  <c r="EG11" i="13"/>
  <c r="BU11" i="13"/>
  <c r="I11" i="13"/>
  <c r="OH10" i="13"/>
  <c r="LV10" i="13"/>
  <c r="JJ10" i="13"/>
  <c r="GX10" i="13"/>
  <c r="EL10" i="13"/>
  <c r="BZ10" i="13"/>
  <c r="N10" i="13"/>
  <c r="KP9" i="13"/>
  <c r="DF9" i="13"/>
  <c r="PJ8" i="13"/>
  <c r="MX8" i="13"/>
  <c r="KL8" i="13"/>
  <c r="HZ8" i="13"/>
  <c r="FN8" i="13"/>
  <c r="DB8" i="13"/>
  <c r="AP8" i="13"/>
  <c r="NV7" i="13"/>
  <c r="GL7" i="13"/>
  <c r="B7" i="13"/>
  <c r="JC6" i="13"/>
  <c r="BS6" i="13"/>
  <c r="LT5" i="13"/>
  <c r="EJ5" i="13"/>
  <c r="OK4" i="13"/>
  <c r="HA4" i="13"/>
  <c r="Q4" i="13"/>
  <c r="OE3" i="13"/>
  <c r="LS3" i="13"/>
  <c r="JG3" i="13"/>
  <c r="GU3" i="13"/>
  <c r="EI3" i="13"/>
  <c r="BW3" i="13"/>
  <c r="K3" i="13"/>
  <c r="NI2" i="13"/>
  <c r="JQ2" i="13"/>
  <c r="FY2" i="13"/>
  <c r="CG2" i="13"/>
  <c r="A1923" i="12"/>
  <c r="FZ36" i="13"/>
  <c r="OI31" i="13"/>
  <c r="HB27" i="13"/>
  <c r="JZ24" i="13"/>
  <c r="AP23" i="13"/>
  <c r="IE22" i="13"/>
  <c r="CW22" i="13"/>
  <c r="PR21" i="13"/>
  <c r="MJ21" i="13"/>
  <c r="JC21" i="13"/>
  <c r="FV21" i="13"/>
  <c r="CN21" i="13"/>
  <c r="G21" i="13"/>
  <c r="NK20" i="13"/>
  <c r="KC20" i="13"/>
  <c r="GV20" i="13"/>
  <c r="DO20" i="13"/>
  <c r="AG20" i="13"/>
  <c r="OK19" i="13"/>
  <c r="LD19" i="13"/>
  <c r="HX19" i="13"/>
  <c r="FL19" i="13"/>
  <c r="CZ19" i="13"/>
  <c r="AN19" i="13"/>
  <c r="PM18" i="13"/>
  <c r="NA18" i="13"/>
  <c r="KO18" i="13"/>
  <c r="IC18" i="13"/>
  <c r="FQ18" i="13"/>
  <c r="DE18" i="13"/>
  <c r="AS18" i="13"/>
  <c r="PR17" i="13"/>
  <c r="NF17" i="13"/>
  <c r="KT17" i="13"/>
  <c r="IH17" i="13"/>
  <c r="FV17" i="13"/>
  <c r="DJ17" i="13"/>
  <c r="AX17" i="13"/>
  <c r="PW16" i="13"/>
  <c r="NK16" i="13"/>
  <c r="KY16" i="13"/>
  <c r="IM16" i="13"/>
  <c r="GA16" i="13"/>
  <c r="DO16" i="13"/>
  <c r="BC16" i="13"/>
  <c r="QB15" i="13"/>
  <c r="NP15" i="13"/>
  <c r="LD15" i="13"/>
  <c r="IR15" i="13"/>
  <c r="GF15" i="13"/>
  <c r="DT15" i="13"/>
  <c r="BH15" i="13"/>
  <c r="QG14" i="13"/>
  <c r="NU14" i="13"/>
  <c r="LI14" i="13"/>
  <c r="IW14" i="13"/>
  <c r="GK14" i="13"/>
  <c r="DY14" i="13"/>
  <c r="BM14" i="13"/>
  <c r="A14" i="13"/>
  <c r="NZ13" i="13"/>
  <c r="LN13" i="13"/>
  <c r="JB13" i="13"/>
  <c r="GP13" i="13"/>
  <c r="ED13" i="13"/>
  <c r="BR13" i="13"/>
  <c r="F13" i="13"/>
  <c r="OE12" i="13"/>
  <c r="LS12" i="13"/>
  <c r="JG12" i="13"/>
  <c r="GU12" i="13"/>
  <c r="EI12" i="13"/>
  <c r="BW12" i="13"/>
  <c r="K12" i="13"/>
  <c r="OJ11" i="13"/>
  <c r="LX11" i="13"/>
  <c r="JL11" i="13"/>
  <c r="GZ11" i="13"/>
  <c r="EN11" i="13"/>
  <c r="CB11" i="13"/>
  <c r="P11" i="13"/>
  <c r="OO10" i="13"/>
  <c r="MC10" i="13"/>
  <c r="JQ10" i="13"/>
  <c r="HE10" i="13"/>
  <c r="ES10" i="13"/>
  <c r="CG10" i="13"/>
  <c r="U10" i="13"/>
  <c r="LK9" i="13"/>
  <c r="EA9" i="13"/>
  <c r="PQ8" i="13"/>
  <c r="NE8" i="13"/>
  <c r="KS8" i="13"/>
  <c r="IG8" i="13"/>
  <c r="FU8" i="13"/>
  <c r="DI8" i="13"/>
  <c r="AW8" i="13"/>
  <c r="OQ7" i="13"/>
  <c r="HG7" i="13"/>
  <c r="W7" i="13"/>
  <c r="JX6" i="13"/>
  <c r="CN6" i="13"/>
  <c r="MO5" i="13"/>
  <c r="FE5" i="13"/>
  <c r="PF4" i="13"/>
  <c r="HV4" i="13"/>
  <c r="AL4" i="13"/>
  <c r="OL3" i="13"/>
  <c r="LZ3" i="13"/>
  <c r="JN3" i="13"/>
  <c r="HB3" i="13"/>
  <c r="EP3" i="13"/>
  <c r="CD3" i="13"/>
  <c r="R3" i="13"/>
  <c r="NT2" i="13"/>
  <c r="KB2" i="13"/>
  <c r="GJ2" i="13"/>
  <c r="CR2" i="13"/>
  <c r="MQ45" i="13"/>
  <c r="CM35" i="13"/>
  <c r="KV30" i="13"/>
  <c r="KN26" i="13"/>
  <c r="N24" i="13"/>
  <c r="PK22" i="13"/>
  <c r="GM22" i="13"/>
  <c r="BO22" i="13"/>
  <c r="OU21" i="13"/>
  <c r="LN21" i="13"/>
  <c r="IF21" i="13"/>
  <c r="EY21" i="13"/>
  <c r="BR21" i="13"/>
  <c r="PU20" i="13"/>
  <c r="MN20" i="13"/>
  <c r="JG20" i="13"/>
  <c r="FY20" i="13"/>
  <c r="CR20" i="13"/>
  <c r="K20" i="13"/>
  <c r="NN19" i="13"/>
  <c r="KG19" i="13"/>
  <c r="HG19" i="13"/>
  <c r="EU19" i="13"/>
  <c r="CI19" i="13"/>
  <c r="W19" i="13"/>
  <c r="OV18" i="13"/>
  <c r="MJ18" i="13"/>
  <c r="JX18" i="13"/>
  <c r="HL18" i="13"/>
  <c r="EZ18" i="13"/>
  <c r="CN18" i="13"/>
  <c r="AB18" i="13"/>
  <c r="PA17" i="13"/>
  <c r="MO17" i="13"/>
  <c r="KC17" i="13"/>
  <c r="HQ17" i="13"/>
  <c r="FE17" i="13"/>
  <c r="CS17" i="13"/>
  <c r="AG17" i="13"/>
  <c r="PF16" i="13"/>
  <c r="MT16" i="13"/>
  <c r="KH16" i="13"/>
  <c r="HV16" i="13"/>
  <c r="FJ16" i="13"/>
  <c r="CX16" i="13"/>
  <c r="AL16" i="13"/>
  <c r="PK15" i="13"/>
  <c r="MY15" i="13"/>
  <c r="KM15" i="13"/>
  <c r="IA15" i="13"/>
  <c r="FO15" i="13"/>
  <c r="DC15" i="13"/>
  <c r="AQ15" i="13"/>
  <c r="PP14" i="13"/>
  <c r="ND14" i="13"/>
  <c r="KR14" i="13"/>
  <c r="IF14" i="13"/>
  <c r="FT14" i="13"/>
  <c r="DH14" i="13"/>
  <c r="AV14" i="13"/>
  <c r="PU13" i="13"/>
  <c r="NI13" i="13"/>
  <c r="KW13" i="13"/>
  <c r="IK13" i="13"/>
  <c r="FY13" i="13"/>
  <c r="DM13" i="13"/>
  <c r="BA13" i="13"/>
  <c r="PZ12" i="13"/>
  <c r="NN12" i="13"/>
  <c r="LB12" i="13"/>
  <c r="IP12" i="13"/>
  <c r="GD12" i="13"/>
  <c r="DR12" i="13"/>
  <c r="BF12" i="13"/>
  <c r="QE11" i="13"/>
  <c r="NS11" i="13"/>
  <c r="LG11" i="13"/>
  <c r="IU11" i="13"/>
  <c r="GI11" i="13"/>
  <c r="DW11" i="13"/>
  <c r="BK11" i="13"/>
  <c r="QJ10" i="13"/>
  <c r="NX10" i="13"/>
  <c r="LL10" i="13"/>
  <c r="IZ10" i="13"/>
  <c r="GN10" i="13"/>
  <c r="EB10" i="13"/>
  <c r="BP10" i="13"/>
  <c r="D10" i="13"/>
  <c r="JL9" i="13"/>
  <c r="CB9" i="13"/>
  <c r="OZ8" i="13"/>
  <c r="MN8" i="13"/>
  <c r="KB8" i="13"/>
  <c r="HP8" i="13"/>
  <c r="FD8" i="13"/>
  <c r="CR8" i="13"/>
  <c r="AF8" i="13"/>
  <c r="MR7" i="13"/>
  <c r="FH7" i="13"/>
  <c r="PI6" i="13"/>
  <c r="HY6" i="13"/>
  <c r="KP5" i="13"/>
  <c r="DF5" i="13"/>
  <c r="NG4" i="13"/>
  <c r="FW4" i="13"/>
  <c r="QG3" i="13"/>
  <c r="NU3" i="13"/>
  <c r="LI3" i="13"/>
  <c r="IW3" i="13"/>
  <c r="GK3" i="13"/>
  <c r="DY3" i="13"/>
  <c r="BM3" i="13"/>
  <c r="A3" i="13"/>
  <c r="MT2" i="13"/>
  <c r="JB2" i="13"/>
  <c r="FJ2" i="13"/>
  <c r="BR2" i="13"/>
  <c r="A963" i="12"/>
  <c r="D142" i="10"/>
  <c r="D126" i="10"/>
  <c r="D110" i="10"/>
  <c r="D94" i="10"/>
  <c r="D62" i="10"/>
  <c r="D30" i="10"/>
  <c r="D156" i="10"/>
  <c r="D124" i="10"/>
  <c r="D92" i="10"/>
  <c r="D60" i="10"/>
  <c r="E69" i="10"/>
  <c r="E21" i="10"/>
  <c r="E139" i="10"/>
  <c r="E107" i="10"/>
  <c r="E75" i="10"/>
  <c r="E43" i="10"/>
  <c r="E11" i="10"/>
  <c r="D99" i="10"/>
  <c r="D35" i="10"/>
  <c r="E124" i="10"/>
  <c r="E60" i="10"/>
  <c r="B153" i="10"/>
  <c r="B89" i="10"/>
  <c r="B143" i="10"/>
  <c r="B133" i="10"/>
  <c r="B69" i="10"/>
  <c r="B123" i="10"/>
  <c r="B81" i="10"/>
  <c r="B71" i="10"/>
  <c r="E18" i="10"/>
  <c r="E126" i="10"/>
  <c r="E106" i="10"/>
  <c r="E32" i="10"/>
  <c r="MR8" i="13"/>
  <c r="JH8" i="13"/>
  <c r="FX8" i="13"/>
  <c r="DL8" i="13"/>
  <c r="AZ8" i="13"/>
  <c r="OZ7" i="13"/>
  <c r="HP7" i="13"/>
  <c r="AF7" i="13"/>
  <c r="KG6" i="13"/>
  <c r="CW6" i="13"/>
  <c r="MX5" i="13"/>
  <c r="FN5" i="13"/>
  <c r="PO4" i="13"/>
  <c r="IE4" i="13"/>
  <c r="AU4" i="13"/>
  <c r="OO3" i="13"/>
  <c r="MC3" i="13"/>
  <c r="JQ3" i="13"/>
  <c r="HE3" i="13"/>
  <c r="ES3" i="13"/>
  <c r="CG3" i="13"/>
  <c r="U3" i="13"/>
  <c r="NX2" i="13"/>
  <c r="KF2" i="13"/>
  <c r="GN2" i="13"/>
  <c r="CV2" i="13"/>
  <c r="D2" i="13"/>
  <c r="QA35" i="13"/>
  <c r="GY31" i="13"/>
  <c r="CD27" i="13"/>
  <c r="GH24" i="13"/>
  <c r="R23" i="13"/>
  <c r="HJ22" i="13"/>
  <c r="CL22" i="13"/>
  <c r="PJ21" i="13"/>
  <c r="MB21" i="13"/>
  <c r="IU21" i="13"/>
  <c r="FN21" i="13"/>
  <c r="CF21" i="13"/>
  <c r="QJ20" i="13"/>
  <c r="NC20" i="13"/>
  <c r="JU20" i="13"/>
  <c r="GN20" i="13"/>
  <c r="DG20" i="13"/>
  <c r="Y20" i="13"/>
  <c r="OC19" i="13"/>
  <c r="KV19" i="13"/>
  <c r="HR19" i="13"/>
  <c r="FF19" i="13"/>
  <c r="CT19" i="13"/>
  <c r="AH19" i="13"/>
  <c r="PG18" i="13"/>
  <c r="MU18" i="13"/>
  <c r="KI18" i="13"/>
  <c r="HW18" i="13"/>
  <c r="FK18" i="13"/>
  <c r="CY18" i="13"/>
  <c r="AM18" i="13"/>
  <c r="PL17" i="13"/>
  <c r="MZ17" i="13"/>
  <c r="KN17" i="13"/>
  <c r="IB17" i="13"/>
  <c r="FP17" i="13"/>
  <c r="DD17" i="13"/>
  <c r="AR17" i="13"/>
  <c r="PQ16" i="13"/>
  <c r="NE16" i="13"/>
  <c r="KS16" i="13"/>
  <c r="IG16" i="13"/>
  <c r="FU16" i="13"/>
  <c r="DI16" i="13"/>
  <c r="AW16" i="13"/>
  <c r="PV15" i="13"/>
  <c r="NJ15" i="13"/>
  <c r="KX15" i="13"/>
  <c r="IL15" i="13"/>
  <c r="FZ15" i="13"/>
  <c r="DN15" i="13"/>
  <c r="BB15" i="13"/>
  <c r="QA14" i="13"/>
  <c r="NO14" i="13"/>
  <c r="LC14" i="13"/>
  <c r="IQ14" i="13"/>
  <c r="GE14" i="13"/>
  <c r="DS14" i="13"/>
  <c r="BG14" i="13"/>
  <c r="QF13" i="13"/>
  <c r="NT13" i="13"/>
  <c r="LH13" i="13"/>
  <c r="IV13" i="13"/>
  <c r="GJ13" i="13"/>
  <c r="DX13" i="13"/>
  <c r="BL13" i="13"/>
  <c r="QK12" i="13"/>
  <c r="NY12" i="13"/>
  <c r="LM12" i="13"/>
  <c r="JA12" i="13"/>
  <c r="GO12" i="13"/>
  <c r="EC12" i="13"/>
  <c r="BQ12" i="13"/>
  <c r="E12" i="13"/>
  <c r="OD11" i="13"/>
  <c r="LR11" i="13"/>
  <c r="JF11" i="13"/>
  <c r="GT11" i="13"/>
  <c r="EH11" i="13"/>
  <c r="BV11" i="13"/>
  <c r="J11" i="13"/>
  <c r="OI10" i="13"/>
  <c r="LW10" i="13"/>
  <c r="JK10" i="13"/>
  <c r="GY10" i="13"/>
  <c r="EM10" i="13"/>
  <c r="CA10" i="13"/>
  <c r="O10" i="13"/>
  <c r="KS9" i="13"/>
  <c r="DI9" i="13"/>
  <c r="PK8" i="13"/>
  <c r="MY8" i="13"/>
  <c r="KM8" i="13"/>
  <c r="IA8" i="13"/>
  <c r="FO8" i="13"/>
  <c r="DC8" i="13"/>
  <c r="AQ8" i="13"/>
  <c r="NY7" i="13"/>
  <c r="GO7" i="13"/>
  <c r="E7" i="13"/>
  <c r="JF6" i="13"/>
  <c r="BV6" i="13"/>
  <c r="LW5" i="13"/>
  <c r="EM5" i="13"/>
  <c r="ON4" i="13"/>
  <c r="HD4" i="13"/>
  <c r="T4" i="13"/>
  <c r="OF3" i="13"/>
  <c r="LT3" i="13"/>
  <c r="JH3" i="13"/>
  <c r="GV3" i="13"/>
  <c r="EJ3" i="13"/>
  <c r="BX3" i="13"/>
  <c r="L3" i="13"/>
  <c r="NK2" i="13"/>
  <c r="JS2" i="13"/>
  <c r="GA2" i="13"/>
  <c r="CI2" i="13"/>
  <c r="OX46" i="13"/>
  <c r="EY35" i="13"/>
  <c r="NH30" i="13"/>
  <c r="ME26" i="13"/>
  <c r="AT24" i="13"/>
  <c r="PS22" i="13"/>
  <c r="GQ22" i="13"/>
  <c r="BS22" i="13"/>
  <c r="OX21" i="13"/>
  <c r="LP21" i="13"/>
  <c r="II21" i="13"/>
  <c r="FB21" i="13"/>
  <c r="BT21" i="13"/>
  <c r="PX20" i="13"/>
  <c r="MQ20" i="13"/>
  <c r="JI20" i="13"/>
  <c r="GB20" i="13"/>
  <c r="CU20" i="13"/>
  <c r="M20" i="13"/>
  <c r="NQ19" i="13"/>
  <c r="KJ19" i="13"/>
  <c r="HI19" i="13"/>
  <c r="EW19" i="13"/>
  <c r="CK19" i="13"/>
  <c r="Y19" i="13"/>
  <c r="OX18" i="13"/>
  <c r="ML18" i="13"/>
  <c r="JZ18" i="13"/>
  <c r="HN18" i="13"/>
  <c r="FB18" i="13"/>
  <c r="CP18" i="13"/>
  <c r="AD18" i="13"/>
  <c r="PC17" i="13"/>
  <c r="MQ17" i="13"/>
  <c r="KE17" i="13"/>
  <c r="HS17" i="13"/>
  <c r="FG17" i="13"/>
  <c r="CU17" i="13"/>
  <c r="AI17" i="13"/>
  <c r="PH16" i="13"/>
  <c r="MV16" i="13"/>
  <c r="KJ16" i="13"/>
  <c r="HX16" i="13"/>
  <c r="FL16" i="13"/>
  <c r="CZ16" i="13"/>
  <c r="AN16" i="13"/>
  <c r="PM15" i="13"/>
  <c r="NA15" i="13"/>
  <c r="KO15" i="13"/>
  <c r="IC15" i="13"/>
  <c r="FQ15" i="13"/>
  <c r="DE15" i="13"/>
  <c r="AS15" i="13"/>
  <c r="PR14" i="13"/>
  <c r="NF14" i="13"/>
  <c r="KT14" i="13"/>
  <c r="IH14" i="13"/>
  <c r="FV14" i="13"/>
  <c r="DJ14" i="13"/>
  <c r="AX14" i="13"/>
  <c r="PW13" i="13"/>
  <c r="NK13" i="13"/>
  <c r="KY13" i="13"/>
  <c r="IM13" i="13"/>
  <c r="GA13" i="13"/>
  <c r="DO13" i="13"/>
  <c r="BC13" i="13"/>
  <c r="QB12" i="13"/>
  <c r="NP12" i="13"/>
  <c r="LD12" i="13"/>
  <c r="IR12" i="13"/>
  <c r="GF12" i="13"/>
  <c r="DT12" i="13"/>
  <c r="BH12" i="13"/>
  <c r="QG11" i="13"/>
  <c r="NU11" i="13"/>
  <c r="LI11" i="13"/>
  <c r="IW11" i="13"/>
  <c r="GK11" i="13"/>
  <c r="DY11" i="13"/>
  <c r="BM11" i="13"/>
  <c r="A11" i="13"/>
  <c r="NZ10" i="13"/>
  <c r="LN10" i="13"/>
  <c r="JB10" i="13"/>
  <c r="GP10" i="13"/>
  <c r="ED10" i="13"/>
  <c r="BR10" i="13"/>
  <c r="F10" i="13"/>
  <c r="JR9" i="13"/>
  <c r="CH9" i="13"/>
  <c r="PB8" i="13"/>
  <c r="MP8" i="13"/>
  <c r="KD8" i="13"/>
  <c r="HR8" i="13"/>
  <c r="FF8" i="13"/>
  <c r="CT8" i="13"/>
  <c r="AH8" i="13"/>
  <c r="MX7" i="13"/>
  <c r="FN7" i="13"/>
  <c r="PO6" i="13"/>
  <c r="IE6" i="13"/>
  <c r="AU6" i="13"/>
  <c r="KV5" i="13"/>
  <c r="DL5" i="13"/>
  <c r="NM4" i="13"/>
  <c r="GC4" i="13"/>
  <c r="QI3" i="13"/>
  <c r="NW3" i="13"/>
  <c r="LK3" i="13"/>
  <c r="IY3" i="13"/>
  <c r="GM3" i="13"/>
  <c r="EA3" i="13"/>
  <c r="BO3" i="13"/>
  <c r="C3" i="13"/>
  <c r="MW2" i="13"/>
  <c r="JE2" i="13"/>
  <c r="FM2" i="13"/>
  <c r="BU2" i="13"/>
  <c r="A1803" i="12"/>
  <c r="NO35" i="13"/>
  <c r="EM31" i="13"/>
  <c r="AM27" i="13"/>
  <c r="FB24" i="13"/>
  <c r="J23" i="13"/>
  <c r="HE22" i="13"/>
  <c r="CG22" i="13"/>
  <c r="PG21" i="13"/>
  <c r="LZ21" i="13"/>
  <c r="IR21" i="13"/>
  <c r="FK21" i="13"/>
  <c r="CD21" i="13"/>
  <c r="QG20" i="13"/>
  <c r="MZ20" i="13"/>
  <c r="JS20" i="13"/>
  <c r="GK20" i="13"/>
  <c r="DD20" i="13"/>
  <c r="W20" i="13"/>
  <c r="NZ19" i="13"/>
  <c r="KS19" i="13"/>
  <c r="HP19" i="13"/>
  <c r="FD19" i="13"/>
  <c r="CR19" i="13"/>
  <c r="AF19" i="13"/>
  <c r="PE18" i="13"/>
  <c r="MS18" i="13"/>
  <c r="KG18" i="13"/>
  <c r="HU18" i="13"/>
  <c r="FI18" i="13"/>
  <c r="CW18" i="13"/>
  <c r="AK18" i="13"/>
  <c r="PJ17" i="13"/>
  <c r="MX17" i="13"/>
  <c r="KL17" i="13"/>
  <c r="HZ17" i="13"/>
  <c r="FN17" i="13"/>
  <c r="DB17" i="13"/>
  <c r="AP17" i="13"/>
  <c r="PO16" i="13"/>
  <c r="NC16" i="13"/>
  <c r="KQ16" i="13"/>
  <c r="IE16" i="13"/>
  <c r="FS16" i="13"/>
  <c r="DG16" i="13"/>
  <c r="AU16" i="13"/>
  <c r="PT15" i="13"/>
  <c r="NH15" i="13"/>
  <c r="KV15" i="13"/>
  <c r="IJ15" i="13"/>
  <c r="FX15" i="13"/>
  <c r="DL15" i="13"/>
  <c r="AZ15" i="13"/>
  <c r="PY14" i="13"/>
  <c r="NM14" i="13"/>
  <c r="LA14" i="13"/>
  <c r="IO14" i="13"/>
  <c r="GC14" i="13"/>
  <c r="DQ14" i="13"/>
  <c r="BE14" i="13"/>
  <c r="QD13" i="13"/>
  <c r="NR13" i="13"/>
  <c r="LF13" i="13"/>
  <c r="IT13" i="13"/>
  <c r="GH13" i="13"/>
  <c r="DV13" i="13"/>
  <c r="BJ13" i="13"/>
  <c r="QI12" i="13"/>
  <c r="NW12" i="13"/>
  <c r="LK12" i="13"/>
  <c r="IY12" i="13"/>
  <c r="GM12" i="13"/>
  <c r="EA12" i="13"/>
  <c r="BO12" i="13"/>
  <c r="C12" i="13"/>
  <c r="OB11" i="13"/>
  <c r="LP11" i="13"/>
  <c r="JD11" i="13"/>
  <c r="GR11" i="13"/>
  <c r="EF11" i="13"/>
  <c r="BT11" i="13"/>
  <c r="H11" i="13"/>
  <c r="OG10" i="13"/>
  <c r="LU10" i="13"/>
  <c r="JI10" i="13"/>
  <c r="GW10" i="13"/>
  <c r="EK10" i="13"/>
  <c r="BY10" i="13"/>
  <c r="M10" i="13"/>
  <c r="KM9" i="13"/>
  <c r="DC9" i="13"/>
  <c r="PI8" i="13"/>
  <c r="MW8" i="13"/>
  <c r="KK8" i="13"/>
  <c r="HY8" i="13"/>
  <c r="FM8" i="13"/>
  <c r="DA8" i="13"/>
  <c r="AO8" i="13"/>
  <c r="NS7" i="13"/>
  <c r="GI7" i="13"/>
  <c r="QJ6" i="13"/>
  <c r="IZ6" i="13"/>
  <c r="BP6" i="13"/>
  <c r="LQ5" i="13"/>
  <c r="EG5" i="13"/>
  <c r="OH4" i="13"/>
  <c r="GX4" i="13"/>
  <c r="N4" i="13"/>
  <c r="OD3" i="13"/>
  <c r="LR3" i="13"/>
  <c r="JF3" i="13"/>
  <c r="GT3" i="13"/>
  <c r="EH3" i="13"/>
  <c r="BV3" i="13"/>
  <c r="J3" i="13"/>
  <c r="NH2" i="13"/>
  <c r="JP2" i="13"/>
  <c r="FX2" i="13"/>
  <c r="CF2" i="13"/>
  <c r="JT40" i="13"/>
  <c r="KB34" i="13"/>
  <c r="AZ30" i="13"/>
  <c r="DX26" i="13"/>
  <c r="MD23" i="13"/>
  <c r="OE22" i="13"/>
  <c r="FW22" i="13"/>
  <c r="AY22" i="13"/>
  <c r="OJ21" i="13"/>
  <c r="LC21" i="13"/>
  <c r="HV21" i="13"/>
  <c r="EN21" i="13"/>
  <c r="BG21" i="13"/>
  <c r="PK20" i="13"/>
  <c r="MC20" i="13"/>
  <c r="IV20" i="13"/>
  <c r="FO20" i="13"/>
  <c r="CG20" i="13"/>
  <c r="QK19" i="13"/>
  <c r="ND19" i="13"/>
  <c r="JV19" i="13"/>
  <c r="GY19" i="13"/>
  <c r="EM19" i="13"/>
  <c r="CA19" i="13"/>
  <c r="O19" i="13"/>
  <c r="ON18" i="13"/>
  <c r="MB18" i="13"/>
  <c r="JP18" i="13"/>
  <c r="HD18" i="13"/>
  <c r="ER18" i="13"/>
  <c r="CF18" i="13"/>
  <c r="T18" i="13"/>
  <c r="OS17" i="13"/>
  <c r="MG17" i="13"/>
  <c r="JU17" i="13"/>
  <c r="HI17" i="13"/>
  <c r="EW17" i="13"/>
  <c r="CK17" i="13"/>
  <c r="Y17" i="13"/>
  <c r="OX16" i="13"/>
  <c r="ML16" i="13"/>
  <c r="JZ16" i="13"/>
  <c r="HN16" i="13"/>
  <c r="FB16" i="13"/>
  <c r="CP16" i="13"/>
  <c r="AD16" i="13"/>
  <c r="PC15" i="13"/>
  <c r="MQ15" i="13"/>
  <c r="KE15" i="13"/>
  <c r="HS15" i="13"/>
  <c r="FG15" i="13"/>
  <c r="CU15" i="13"/>
  <c r="AI15" i="13"/>
  <c r="PH14" i="13"/>
  <c r="MV14" i="13"/>
  <c r="KJ14" i="13"/>
  <c r="HX14" i="13"/>
  <c r="FL14" i="13"/>
  <c r="CZ14" i="13"/>
  <c r="AN14" i="13"/>
  <c r="PM13" i="13"/>
  <c r="NA13" i="13"/>
  <c r="KO13" i="13"/>
  <c r="IC13" i="13"/>
  <c r="FQ13" i="13"/>
  <c r="DE13" i="13"/>
  <c r="AS13" i="13"/>
  <c r="PR12" i="13"/>
  <c r="NF12" i="13"/>
  <c r="KT12" i="13"/>
  <c r="IH12" i="13"/>
  <c r="FV12" i="13"/>
  <c r="DJ12" i="13"/>
  <c r="AX12" i="13"/>
  <c r="PW11" i="13"/>
  <c r="NK11" i="13"/>
  <c r="KY11" i="13"/>
  <c r="IM11" i="13"/>
  <c r="GA11" i="13"/>
  <c r="DO11" i="13"/>
  <c r="BC11" i="13"/>
  <c r="QB10" i="13"/>
  <c r="NP10" i="13"/>
  <c r="LD10" i="13"/>
  <c r="IR10" i="13"/>
  <c r="GF10" i="13"/>
  <c r="DT10" i="13"/>
  <c r="BH10" i="13"/>
  <c r="PX9" i="13"/>
  <c r="IN9" i="13"/>
  <c r="BD9" i="13"/>
  <c r="OR8" i="13"/>
  <c r="MF8" i="13"/>
  <c r="JT8" i="13"/>
  <c r="HH8" i="13"/>
  <c r="EV8" i="13"/>
  <c r="CJ8" i="13"/>
  <c r="X8" i="13"/>
  <c r="LT7" i="13"/>
  <c r="EJ7" i="13"/>
  <c r="OK6" i="13"/>
  <c r="HA6" i="13"/>
  <c r="Q6" i="13"/>
  <c r="JR5" i="13"/>
  <c r="CH5" i="13"/>
  <c r="MI4" i="13"/>
  <c r="EY4" i="13"/>
  <c r="PY3" i="13"/>
  <c r="NM3" i="13"/>
  <c r="LA3" i="13"/>
  <c r="IO3" i="13"/>
  <c r="GC3" i="13"/>
  <c r="DQ3" i="13"/>
  <c r="BE3" i="13"/>
  <c r="PZ2" i="13"/>
  <c r="MH2" i="13"/>
  <c r="IP2" i="13"/>
  <c r="EX2" i="13"/>
  <c r="BF2" i="13"/>
  <c r="A843" i="12"/>
  <c r="C155" i="10"/>
  <c r="C139" i="10"/>
  <c r="C123" i="10"/>
  <c r="C107" i="10"/>
  <c r="C91" i="10"/>
  <c r="C75" i="10"/>
  <c r="C59" i="10"/>
  <c r="C43" i="10"/>
  <c r="C27" i="10"/>
  <c r="C11" i="10"/>
  <c r="C153" i="10"/>
  <c r="C137" i="10"/>
  <c r="C121" i="10"/>
  <c r="C105" i="10"/>
  <c r="C89" i="10"/>
  <c r="C73" i="10"/>
  <c r="C57" i="10"/>
  <c r="C41" i="10"/>
  <c r="C25" i="10"/>
  <c r="C9" i="10"/>
  <c r="B148" i="10"/>
  <c r="B132" i="10"/>
  <c r="B116" i="10"/>
  <c r="B100" i="10"/>
  <c r="B84" i="10"/>
  <c r="B68" i="10"/>
  <c r="B52" i="10"/>
  <c r="B36" i="10"/>
  <c r="B20" i="10"/>
  <c r="B154" i="10"/>
  <c r="B138" i="10"/>
  <c r="B122" i="10"/>
  <c r="B106" i="10"/>
  <c r="B90" i="10"/>
  <c r="B74" i="10"/>
  <c r="B58" i="10"/>
  <c r="B42" i="10"/>
  <c r="B26" i="10"/>
  <c r="B10" i="10"/>
  <c r="C128" i="10"/>
  <c r="C96" i="10"/>
  <c r="C64" i="10"/>
  <c r="C32" i="10"/>
  <c r="D153" i="10"/>
  <c r="D121" i="10"/>
  <c r="D89" i="10"/>
  <c r="D57" i="10"/>
  <c r="D25" i="10"/>
  <c r="E146" i="10"/>
  <c r="E72" i="10"/>
  <c r="E8" i="10"/>
  <c r="E94" i="10"/>
  <c r="E20" i="10"/>
  <c r="MB8" i="13"/>
  <c r="IZ8" i="13"/>
  <c r="FP8" i="13"/>
  <c r="DD8" i="13"/>
  <c r="AR8" i="13"/>
  <c r="OB7" i="13"/>
  <c r="GR7" i="13"/>
  <c r="H7" i="13"/>
  <c r="JI6" i="13"/>
  <c r="BY6" i="13"/>
  <c r="LZ5" i="13"/>
  <c r="EP5" i="13"/>
  <c r="OQ4" i="13"/>
  <c r="HG4" i="13"/>
  <c r="W4" i="13"/>
  <c r="OG3" i="13"/>
  <c r="LU3" i="13"/>
  <c r="JI3" i="13"/>
  <c r="GW3" i="13"/>
  <c r="EK3" i="13"/>
  <c r="BY3" i="13"/>
  <c r="M3" i="13"/>
  <c r="NL2" i="13"/>
  <c r="JT2" i="13"/>
  <c r="GB2" i="13"/>
  <c r="CJ2" i="13"/>
  <c r="HI47" i="13"/>
  <c r="GE35" i="13"/>
  <c r="ON30" i="13"/>
  <c r="MZ26" i="13"/>
  <c r="BJ24" i="13"/>
  <c r="PW22" i="13"/>
  <c r="GT22" i="13"/>
  <c r="BV22" i="13"/>
  <c r="OY21" i="13"/>
  <c r="LR21" i="13"/>
  <c r="IJ21" i="13"/>
  <c r="FC21" i="13"/>
  <c r="BV21" i="13"/>
  <c r="PY20" i="13"/>
  <c r="MR20" i="13"/>
  <c r="JK20" i="13"/>
  <c r="GC20" i="13"/>
  <c r="CV20" i="13"/>
  <c r="O20" i="13"/>
  <c r="NR19" i="13"/>
  <c r="KK19" i="13"/>
  <c r="HJ19" i="13"/>
  <c r="EX19" i="13"/>
  <c r="CL19" i="13"/>
  <c r="Z19" i="13"/>
  <c r="OY18" i="13"/>
  <c r="MM18" i="13"/>
  <c r="KA18" i="13"/>
  <c r="HO18" i="13"/>
  <c r="FC18" i="13"/>
  <c r="CQ18" i="13"/>
  <c r="AE18" i="13"/>
  <c r="PD17" i="13"/>
  <c r="MR17" i="13"/>
  <c r="KF17" i="13"/>
  <c r="HT17" i="13"/>
  <c r="FH17" i="13"/>
  <c r="CV17" i="13"/>
  <c r="AJ17" i="13"/>
  <c r="PI16" i="13"/>
  <c r="MW16" i="13"/>
  <c r="KK16" i="13"/>
  <c r="HY16" i="13"/>
  <c r="FM16" i="13"/>
  <c r="DA16" i="13"/>
  <c r="AO16" i="13"/>
  <c r="PN15" i="13"/>
  <c r="NB15" i="13"/>
  <c r="KP15" i="13"/>
  <c r="ID15" i="13"/>
  <c r="FR15" i="13"/>
  <c r="DF15" i="13"/>
  <c r="AT15" i="13"/>
  <c r="PS14" i="13"/>
  <c r="NG14" i="13"/>
  <c r="KU14" i="13"/>
  <c r="II14" i="13"/>
  <c r="FW14" i="13"/>
  <c r="DK14" i="13"/>
  <c r="AY14" i="13"/>
  <c r="PX13" i="13"/>
  <c r="NL13" i="13"/>
  <c r="KZ13" i="13"/>
  <c r="IN13" i="13"/>
  <c r="GB13" i="13"/>
  <c r="DP13" i="13"/>
  <c r="BD13" i="13"/>
  <c r="QC12" i="13"/>
  <c r="NQ12" i="13"/>
  <c r="LE12" i="13"/>
  <c r="IS12" i="13"/>
  <c r="GG12" i="13"/>
  <c r="DU12" i="13"/>
  <c r="BI12" i="13"/>
  <c r="QH11" i="13"/>
  <c r="NV11" i="13"/>
  <c r="LJ11" i="13"/>
  <c r="IX11" i="13"/>
  <c r="GL11" i="13"/>
  <c r="DZ11" i="13"/>
  <c r="BN11" i="13"/>
  <c r="B11" i="13"/>
  <c r="OA10" i="13"/>
  <c r="LO10" i="13"/>
  <c r="JC10" i="13"/>
  <c r="GQ10" i="13"/>
  <c r="EE10" i="13"/>
  <c r="BS10" i="13"/>
  <c r="G10" i="13"/>
  <c r="JU9" i="13"/>
  <c r="CK9" i="13"/>
  <c r="PC8" i="13"/>
  <c r="MQ8" i="13"/>
  <c r="KE8" i="13"/>
  <c r="HS8" i="13"/>
  <c r="FG8" i="13"/>
  <c r="CU8" i="13"/>
  <c r="AI8" i="13"/>
  <c r="NA7" i="13"/>
  <c r="FQ7" i="13"/>
  <c r="PR6" i="13"/>
  <c r="IH6" i="13"/>
  <c r="AX6" i="13"/>
  <c r="KY5" i="13"/>
  <c r="DO5" i="13"/>
  <c r="NP4" i="13"/>
  <c r="GF4" i="13"/>
  <c r="QJ3" i="13"/>
  <c r="NX3" i="13"/>
  <c r="LL3" i="13"/>
  <c r="IZ3" i="13"/>
  <c r="GN3" i="13"/>
  <c r="EB3" i="13"/>
  <c r="BP3" i="13"/>
  <c r="D3" i="13"/>
  <c r="MY2" i="13"/>
  <c r="JG2" i="13"/>
  <c r="FO2" i="13"/>
  <c r="BW2" i="13"/>
  <c r="FV42" i="13"/>
  <c r="MN34" i="13"/>
  <c r="DL30" i="13"/>
  <c r="FP26" i="13"/>
  <c r="NG23" i="13"/>
  <c r="OM22" i="13"/>
  <c r="GA22" i="13"/>
  <c r="BC22" i="13"/>
  <c r="OM21" i="13"/>
  <c r="LF21" i="13"/>
  <c r="HX21" i="13"/>
  <c r="EQ21" i="13"/>
  <c r="BJ21" i="13"/>
  <c r="PM20" i="13"/>
  <c r="MF20" i="13"/>
  <c r="IY20" i="13"/>
  <c r="FQ20" i="13"/>
  <c r="CJ20" i="13"/>
  <c r="C20" i="13"/>
  <c r="NF19" i="13"/>
  <c r="JY19" i="13"/>
  <c r="HA19" i="13"/>
  <c r="EO19" i="13"/>
  <c r="CC19" i="13"/>
  <c r="Q19" i="13"/>
  <c r="OP18" i="13"/>
  <c r="MD18" i="13"/>
  <c r="JR18" i="13"/>
  <c r="HF18" i="13"/>
  <c r="ET18" i="13"/>
  <c r="CH18" i="13"/>
  <c r="V18" i="13"/>
  <c r="OU17" i="13"/>
  <c r="MI17" i="13"/>
  <c r="JW17" i="13"/>
  <c r="HK17" i="13"/>
  <c r="EY17" i="13"/>
  <c r="CM17" i="13"/>
  <c r="AA17" i="13"/>
  <c r="OZ16" i="13"/>
  <c r="MN16" i="13"/>
  <c r="KB16" i="13"/>
  <c r="HP16" i="13"/>
  <c r="FD16" i="13"/>
  <c r="CR16" i="13"/>
  <c r="AF16" i="13"/>
  <c r="PE15" i="13"/>
  <c r="MS15" i="13"/>
  <c r="KG15" i="13"/>
  <c r="HU15" i="13"/>
  <c r="FI15" i="13"/>
  <c r="CW15" i="13"/>
  <c r="AK15" i="13"/>
  <c r="PJ14" i="13"/>
  <c r="MX14" i="13"/>
  <c r="KL14" i="13"/>
  <c r="HZ14" i="13"/>
  <c r="FN14" i="13"/>
  <c r="DB14" i="13"/>
  <c r="AP14" i="13"/>
  <c r="PO13" i="13"/>
  <c r="NC13" i="13"/>
  <c r="KQ13" i="13"/>
  <c r="IE13" i="13"/>
  <c r="FS13" i="13"/>
  <c r="DG13" i="13"/>
  <c r="AU13" i="13"/>
  <c r="PT12" i="13"/>
  <c r="NH12" i="13"/>
  <c r="KV12" i="13"/>
  <c r="IJ12" i="13"/>
  <c r="FX12" i="13"/>
  <c r="DL12" i="13"/>
  <c r="AZ12" i="13"/>
  <c r="PY11" i="13"/>
  <c r="NM11" i="13"/>
  <c r="LA11" i="13"/>
  <c r="IO11" i="13"/>
  <c r="GC11" i="13"/>
  <c r="DQ11" i="13"/>
  <c r="BE11" i="13"/>
  <c r="QD10" i="13"/>
  <c r="NR10" i="13"/>
  <c r="LF10" i="13"/>
  <c r="IT10" i="13"/>
  <c r="GH10" i="13"/>
  <c r="DV10" i="13"/>
  <c r="BJ10" i="13"/>
  <c r="QD9" i="13"/>
  <c r="IT9" i="13"/>
  <c r="BJ9" i="13"/>
  <c r="OT8" i="13"/>
  <c r="MH8" i="13"/>
  <c r="JV8" i="13"/>
  <c r="HJ8" i="13"/>
  <c r="EX8" i="13"/>
  <c r="CL8" i="13"/>
  <c r="Z8" i="13"/>
  <c r="LZ7" i="13"/>
  <c r="EP7" i="13"/>
  <c r="OQ6" i="13"/>
  <c r="HG6" i="13"/>
  <c r="W6" i="13"/>
  <c r="JX5" i="13"/>
  <c r="CN5" i="13"/>
  <c r="MO4" i="13"/>
  <c r="FE4" i="13"/>
  <c r="QA3" i="13"/>
  <c r="NO3" i="13"/>
  <c r="LC3" i="13"/>
  <c r="IQ3" i="13"/>
  <c r="GE3" i="13"/>
  <c r="DS3" i="13"/>
  <c r="BG3" i="13"/>
  <c r="QC2" i="13"/>
  <c r="MK2" i="13"/>
  <c r="IS2" i="13"/>
  <c r="FA2" i="13"/>
  <c r="BI2" i="13"/>
  <c r="FB46" i="13"/>
  <c r="DS35" i="13"/>
  <c r="MB30" i="13"/>
  <c r="LH26" i="13"/>
  <c r="AD24" i="13"/>
  <c r="PO22" i="13"/>
  <c r="GO22" i="13"/>
  <c r="BQ22" i="13"/>
  <c r="OV21" i="13"/>
  <c r="LO21" i="13"/>
  <c r="IH21" i="13"/>
  <c r="EZ21" i="13"/>
  <c r="BS21" i="13"/>
  <c r="PW20" i="13"/>
  <c r="MO20" i="13"/>
  <c r="JH20" i="13"/>
  <c r="GA20" i="13"/>
  <c r="CS20" i="13"/>
  <c r="L20" i="13"/>
  <c r="NP19" i="13"/>
  <c r="KH19" i="13"/>
  <c r="HH19" i="13"/>
  <c r="EV19" i="13"/>
  <c r="CJ19" i="13"/>
  <c r="X19" i="13"/>
  <c r="OW18" i="13"/>
  <c r="MK18" i="13"/>
  <c r="JY18" i="13"/>
  <c r="HM18" i="13"/>
  <c r="FA18" i="13"/>
  <c r="CO18" i="13"/>
  <c r="AC18" i="13"/>
  <c r="PB17" i="13"/>
  <c r="MP17" i="13"/>
  <c r="KD17" i="13"/>
  <c r="HR17" i="13"/>
  <c r="FF17" i="13"/>
  <c r="CT17" i="13"/>
  <c r="AH17" i="13"/>
  <c r="PG16" i="13"/>
  <c r="MU16" i="13"/>
  <c r="KI16" i="13"/>
  <c r="HW16" i="13"/>
  <c r="FK16" i="13"/>
  <c r="CY16" i="13"/>
  <c r="AM16" i="13"/>
  <c r="PL15" i="13"/>
  <c r="MZ15" i="13"/>
  <c r="KN15" i="13"/>
  <c r="IB15" i="13"/>
  <c r="FP15" i="13"/>
  <c r="DD15" i="13"/>
  <c r="AR15" i="13"/>
  <c r="PQ14" i="13"/>
  <c r="NE14" i="13"/>
  <c r="KS14" i="13"/>
  <c r="IG14" i="13"/>
  <c r="FU14" i="13"/>
  <c r="DI14" i="13"/>
  <c r="AW14" i="13"/>
  <c r="PV13" i="13"/>
  <c r="NJ13" i="13"/>
  <c r="KX13" i="13"/>
  <c r="IL13" i="13"/>
  <c r="FZ13" i="13"/>
  <c r="DN13" i="13"/>
  <c r="BB13" i="13"/>
  <c r="QA12" i="13"/>
  <c r="NO12" i="13"/>
  <c r="LC12" i="13"/>
  <c r="IQ12" i="13"/>
  <c r="GE12" i="13"/>
  <c r="DS12" i="13"/>
  <c r="BG12" i="13"/>
  <c r="QF11" i="13"/>
  <c r="NT11" i="13"/>
  <c r="LH11" i="13"/>
  <c r="IV11" i="13"/>
  <c r="GJ11" i="13"/>
  <c r="DX11" i="13"/>
  <c r="BL11" i="13"/>
  <c r="QK10" i="13"/>
  <c r="NY10" i="13"/>
  <c r="LM10" i="13"/>
  <c r="JA10" i="13"/>
  <c r="GO10" i="13"/>
  <c r="EC10" i="13"/>
  <c r="BQ10" i="13"/>
  <c r="E10" i="13"/>
  <c r="JO9" i="13"/>
  <c r="CE9" i="13"/>
  <c r="PA8" i="13"/>
  <c r="MO8" i="13"/>
  <c r="KC8" i="13"/>
  <c r="HQ8" i="13"/>
  <c r="FE8" i="13"/>
  <c r="CS8" i="13"/>
  <c r="AG8" i="13"/>
  <c r="MU7" i="13"/>
  <c r="FK7" i="13"/>
  <c r="PL6" i="13"/>
  <c r="IB6" i="13"/>
  <c r="AR6" i="13"/>
  <c r="KS5" i="13"/>
  <c r="DI5" i="13"/>
  <c r="NJ4" i="13"/>
  <c r="FZ4" i="13"/>
  <c r="QH3" i="13"/>
  <c r="NV3" i="13"/>
  <c r="LJ3" i="13"/>
  <c r="IX3" i="13"/>
  <c r="GL3" i="13"/>
  <c r="DZ3" i="13"/>
  <c r="BN3" i="13"/>
  <c r="B3" i="13"/>
  <c r="MV2" i="13"/>
  <c r="JD2" i="13"/>
  <c r="FL2" i="13"/>
  <c r="BT2" i="13"/>
  <c r="JV38" i="13"/>
  <c r="AF34" i="13"/>
  <c r="IO29" i="13"/>
  <c r="OV25" i="13"/>
  <c r="JR23" i="13"/>
  <c r="MY22" i="13"/>
  <c r="FG22" i="13"/>
  <c r="AI22" i="13"/>
  <c r="NZ21" i="13"/>
  <c r="KR21" i="13"/>
  <c r="HK21" i="13"/>
  <c r="ED21" i="13"/>
  <c r="AV21" i="13"/>
  <c r="OZ20" i="13"/>
  <c r="LS20" i="13"/>
  <c r="IK20" i="13"/>
  <c r="FD20" i="13"/>
  <c r="BW20" i="13"/>
  <c r="PZ19" i="13"/>
  <c r="MS19" i="13"/>
  <c r="JL19" i="13"/>
  <c r="GQ19" i="13"/>
  <c r="EE19" i="13"/>
  <c r="BS19" i="13"/>
  <c r="G19" i="13"/>
  <c r="OF18" i="13"/>
  <c r="LT18" i="13"/>
  <c r="JH18" i="13"/>
  <c r="GV18" i="13"/>
  <c r="EJ18" i="13"/>
  <c r="BX18" i="13"/>
  <c r="L18" i="13"/>
  <c r="OK17" i="13"/>
  <c r="LY17" i="13"/>
  <c r="JM17" i="13"/>
  <c r="HA17" i="13"/>
  <c r="EO17" i="13"/>
  <c r="CC17" i="13"/>
  <c r="Q17" i="13"/>
  <c r="OP16" i="13"/>
  <c r="MD16" i="13"/>
  <c r="JR16" i="13"/>
  <c r="HF16" i="13"/>
  <c r="ET16" i="13"/>
  <c r="CH16" i="13"/>
  <c r="V16" i="13"/>
  <c r="OU15" i="13"/>
  <c r="MI15" i="13"/>
  <c r="JW15" i="13"/>
  <c r="HK15" i="13"/>
  <c r="EY15" i="13"/>
  <c r="CM15" i="13"/>
  <c r="AA15" i="13"/>
  <c r="OZ14" i="13"/>
  <c r="MN14" i="13"/>
  <c r="KB14" i="13"/>
  <c r="HP14" i="13"/>
  <c r="FD14" i="13"/>
  <c r="CR14" i="13"/>
  <c r="AF14" i="13"/>
  <c r="PE13" i="13"/>
  <c r="MS13" i="13"/>
  <c r="KG13" i="13"/>
  <c r="HU13" i="13"/>
  <c r="FI13" i="13"/>
  <c r="CW13" i="13"/>
  <c r="AK13" i="13"/>
  <c r="PJ12" i="13"/>
  <c r="MX12" i="13"/>
  <c r="KL12" i="13"/>
  <c r="HZ12" i="13"/>
  <c r="FN12" i="13"/>
  <c r="DB12" i="13"/>
  <c r="AP12" i="13"/>
  <c r="PO11" i="13"/>
  <c r="NC11" i="13"/>
  <c r="KQ11" i="13"/>
  <c r="IE11" i="13"/>
  <c r="FS11" i="13"/>
  <c r="DG11" i="13"/>
  <c r="AU11" i="13"/>
  <c r="PT10" i="13"/>
  <c r="NH10" i="13"/>
  <c r="KV10" i="13"/>
  <c r="IJ10" i="13"/>
  <c r="FX10" i="13"/>
  <c r="DL10" i="13"/>
  <c r="AZ10" i="13"/>
  <c r="OZ9" i="13"/>
  <c r="HP9" i="13"/>
  <c r="AF9" i="13"/>
  <c r="OJ8" i="13"/>
  <c r="LX8" i="13"/>
  <c r="JL8" i="13"/>
  <c r="GZ8" i="13"/>
  <c r="EN8" i="13"/>
  <c r="CB8" i="13"/>
  <c r="P8" i="13"/>
  <c r="KV7" i="13"/>
  <c r="DL7" i="13"/>
  <c r="NM6" i="13"/>
  <c r="GC6" i="13"/>
  <c r="QD5" i="13"/>
  <c r="IT5" i="13"/>
  <c r="BJ5" i="13"/>
  <c r="LK4" i="13"/>
  <c r="EA4" i="13"/>
  <c r="PQ3" i="13"/>
  <c r="NE3" i="13"/>
  <c r="KS3" i="13"/>
  <c r="IG3" i="13"/>
  <c r="FU3" i="13"/>
  <c r="DI3" i="13"/>
  <c r="AW3" i="13"/>
  <c r="PN2" i="13"/>
  <c r="LV2" i="13"/>
  <c r="ID2" i="13"/>
  <c r="EL2" i="13"/>
  <c r="AT2" i="13"/>
  <c r="A723" i="12"/>
  <c r="E153" i="10"/>
  <c r="E137" i="10"/>
  <c r="E121" i="10"/>
  <c r="E105" i="10"/>
  <c r="E89" i="10"/>
  <c r="E73" i="10"/>
  <c r="E57" i="10"/>
  <c r="E41" i="10"/>
  <c r="E25" i="10"/>
  <c r="E9" i="10"/>
  <c r="E151" i="10"/>
  <c r="E135" i="10"/>
  <c r="E119" i="10"/>
  <c r="E103" i="10"/>
  <c r="E87" i="10"/>
  <c r="E71" i="10"/>
  <c r="E55" i="10"/>
  <c r="E39" i="10"/>
  <c r="E23" i="10"/>
  <c r="E7" i="10"/>
  <c r="D146" i="10"/>
  <c r="D130" i="10"/>
  <c r="D114" i="10"/>
  <c r="D98" i="10"/>
  <c r="D82" i="10"/>
  <c r="D66" i="10"/>
  <c r="D50" i="10"/>
  <c r="D34" i="10"/>
  <c r="D18" i="10"/>
  <c r="D152" i="10"/>
  <c r="D136" i="10"/>
  <c r="D120" i="10"/>
  <c r="D104" i="10"/>
  <c r="D88" i="10"/>
  <c r="D72" i="10"/>
  <c r="D56" i="10"/>
  <c r="D40" i="10"/>
  <c r="D24" i="10"/>
  <c r="D8" i="10"/>
  <c r="B125" i="10"/>
  <c r="B93" i="10"/>
  <c r="B61" i="10"/>
  <c r="B29" i="10"/>
  <c r="C150" i="10"/>
  <c r="C118" i="10"/>
  <c r="C86" i="10"/>
  <c r="C54" i="10"/>
  <c r="C22" i="10"/>
  <c r="D143" i="10"/>
  <c r="D111" i="10"/>
  <c r="D79" i="10"/>
  <c r="D47" i="10"/>
  <c r="D15" i="10"/>
  <c r="D133" i="10"/>
  <c r="D101" i="10"/>
  <c r="D69" i="10"/>
  <c r="D37" i="10"/>
  <c r="D155" i="10"/>
  <c r="D123" i="10"/>
  <c r="D91" i="10"/>
  <c r="D59" i="10"/>
  <c r="D27" i="10"/>
  <c r="D145" i="10"/>
  <c r="D113" i="10"/>
  <c r="D81" i="10"/>
  <c r="D49" i="10"/>
  <c r="D17" i="10"/>
  <c r="D135" i="10"/>
  <c r="D103" i="10"/>
  <c r="D71" i="10"/>
  <c r="D39" i="10"/>
  <c r="D7" i="10"/>
  <c r="D125" i="10"/>
  <c r="D93" i="10"/>
  <c r="D61" i="10"/>
  <c r="D29" i="10"/>
  <c r="E40" i="10"/>
  <c r="E148" i="10"/>
  <c r="E74" i="10"/>
  <c r="LT8" i="13"/>
  <c r="IJ8" i="13"/>
  <c r="FH8" i="13"/>
  <c r="CV8" i="13"/>
  <c r="AJ8" i="13"/>
  <c r="ND7" i="13"/>
  <c r="FT7" i="13"/>
  <c r="PU6" i="13"/>
  <c r="IK6" i="13"/>
  <c r="BA6" i="13"/>
  <c r="LB5" i="13"/>
  <c r="DR5" i="13"/>
  <c r="NS4" i="13"/>
  <c r="GI4" i="13"/>
  <c r="QK3" i="13"/>
  <c r="NY3" i="13"/>
  <c r="LM3" i="13"/>
  <c r="JA3" i="13"/>
  <c r="GO3" i="13"/>
  <c r="EC3" i="13"/>
  <c r="BQ3" i="13"/>
  <c r="E3" i="13"/>
  <c r="MZ2" i="13"/>
  <c r="JH2" i="13"/>
  <c r="FP2" i="13"/>
  <c r="BX2" i="13"/>
  <c r="PR42" i="13"/>
  <c r="NT34" i="13"/>
  <c r="ER30" i="13"/>
  <c r="GJ26" i="13"/>
  <c r="NW23" i="13"/>
  <c r="OQ22" i="13"/>
  <c r="GD22" i="13"/>
  <c r="BF22" i="13"/>
  <c r="ON21" i="13"/>
  <c r="LG21" i="13"/>
  <c r="HZ21" i="13"/>
  <c r="ER21" i="13"/>
  <c r="BK21" i="13"/>
  <c r="PO20" i="13"/>
  <c r="MG20" i="13"/>
  <c r="IZ20" i="13"/>
  <c r="FS20" i="13"/>
  <c r="CK20" i="13"/>
  <c r="D20" i="13"/>
  <c r="NH19" i="13"/>
  <c r="JZ19" i="13"/>
  <c r="HB19" i="13"/>
  <c r="EP19" i="13"/>
  <c r="CD19" i="13"/>
  <c r="R19" i="13"/>
  <c r="OQ18" i="13"/>
  <c r="ME18" i="13"/>
  <c r="JS18" i="13"/>
  <c r="HG18" i="13"/>
  <c r="EU18" i="13"/>
  <c r="CI18" i="13"/>
  <c r="W18" i="13"/>
  <c r="OV17" i="13"/>
  <c r="MJ17" i="13"/>
  <c r="JX17" i="13"/>
  <c r="HL17" i="13"/>
  <c r="EZ17" i="13"/>
  <c r="CN17" i="13"/>
  <c r="AB17" i="13"/>
  <c r="PA16" i="13"/>
  <c r="MO16" i="13"/>
  <c r="KC16" i="13"/>
  <c r="HQ16" i="13"/>
  <c r="FE16" i="13"/>
  <c r="CS16" i="13"/>
  <c r="AG16" i="13"/>
  <c r="PF15" i="13"/>
  <c r="MT15" i="13"/>
  <c r="KH15" i="13"/>
  <c r="HV15" i="13"/>
  <c r="FJ15" i="13"/>
  <c r="CX15" i="13"/>
  <c r="AL15" i="13"/>
  <c r="PK14" i="13"/>
  <c r="MY14" i="13"/>
  <c r="KM14" i="13"/>
  <c r="IA14" i="13"/>
  <c r="FO14" i="13"/>
  <c r="DC14" i="13"/>
  <c r="AQ14" i="13"/>
  <c r="PP13" i="13"/>
  <c r="ND13" i="13"/>
  <c r="KR13" i="13"/>
  <c r="IF13" i="13"/>
  <c r="FT13" i="13"/>
  <c r="DH13" i="13"/>
  <c r="AV13" i="13"/>
  <c r="PU12" i="13"/>
  <c r="NI12" i="13"/>
  <c r="KW12" i="13"/>
  <c r="IK12" i="13"/>
  <c r="FY12" i="13"/>
  <c r="DM12" i="13"/>
  <c r="BA12" i="13"/>
  <c r="PZ11" i="13"/>
  <c r="NN11" i="13"/>
  <c r="LB11" i="13"/>
  <c r="IP11" i="13"/>
  <c r="GD11" i="13"/>
  <c r="DR11" i="13"/>
  <c r="BF11" i="13"/>
  <c r="QE10" i="13"/>
  <c r="NS10" i="13"/>
  <c r="LG10" i="13"/>
  <c r="IU10" i="13"/>
  <c r="GI10" i="13"/>
  <c r="DW10" i="13"/>
  <c r="BK10" i="13"/>
  <c r="QG9" i="13"/>
  <c r="IW9" i="13"/>
  <c r="BM9" i="13"/>
  <c r="OU8" i="13"/>
  <c r="MI8" i="13"/>
  <c r="JW8" i="13"/>
  <c r="HK8" i="13"/>
  <c r="EY8" i="13"/>
  <c r="CM8" i="13"/>
  <c r="AA8" i="13"/>
  <c r="MC7" i="13"/>
  <c r="ES7" i="13"/>
  <c r="OT6" i="13"/>
  <c r="HJ6" i="13"/>
  <c r="Z6" i="13"/>
  <c r="KA5" i="13"/>
  <c r="CQ5" i="13"/>
  <c r="MR4" i="13"/>
  <c r="FH4" i="13"/>
  <c r="QB3" i="13"/>
  <c r="NP3" i="13"/>
  <c r="LD3" i="13"/>
  <c r="IR3" i="13"/>
  <c r="GF3" i="13"/>
  <c r="DT3" i="13"/>
  <c r="BH3" i="13"/>
  <c r="QE2" i="13"/>
  <c r="MM2" i="13"/>
  <c r="IU2" i="13"/>
  <c r="FC2" i="13"/>
  <c r="BK2" i="13"/>
  <c r="OT38" i="13"/>
  <c r="CR34" i="13"/>
  <c r="LA29" i="13"/>
  <c r="QK25" i="13"/>
  <c r="KH23" i="13"/>
  <c r="NG22" i="13"/>
  <c r="FK22" i="13"/>
  <c r="AM22" i="13"/>
  <c r="OB21" i="13"/>
  <c r="KU21" i="13"/>
  <c r="HN21" i="13"/>
  <c r="EF21" i="13"/>
  <c r="AY21" i="13"/>
  <c r="PC20" i="13"/>
  <c r="LU20" i="13"/>
  <c r="IN20" i="13"/>
  <c r="FG20" i="13"/>
  <c r="BY20" i="13"/>
  <c r="QC19" i="13"/>
  <c r="MV19" i="13"/>
  <c r="JN19" i="13"/>
  <c r="GS19" i="13"/>
  <c r="EG19" i="13"/>
  <c r="BU19" i="13"/>
  <c r="I19" i="13"/>
  <c r="OH18" i="13"/>
  <c r="LV18" i="13"/>
  <c r="JJ18" i="13"/>
  <c r="GX18" i="13"/>
  <c r="EL18" i="13"/>
  <c r="BZ18" i="13"/>
  <c r="N18" i="13"/>
  <c r="OM17" i="13"/>
  <c r="MA17" i="13"/>
  <c r="JO17" i="13"/>
  <c r="HC17" i="13"/>
  <c r="EQ17" i="13"/>
  <c r="CE17" i="13"/>
  <c r="S17" i="13"/>
  <c r="OR16" i="13"/>
  <c r="MF16" i="13"/>
  <c r="JT16" i="13"/>
  <c r="HH16" i="13"/>
  <c r="EV16" i="13"/>
  <c r="CJ16" i="13"/>
  <c r="X16" i="13"/>
  <c r="OW15" i="13"/>
  <c r="MK15" i="13"/>
  <c r="JY15" i="13"/>
  <c r="HM15" i="13"/>
  <c r="FA15" i="13"/>
  <c r="CO15" i="13"/>
  <c r="AC15" i="13"/>
  <c r="PB14" i="13"/>
  <c r="MP14" i="13"/>
  <c r="KD14" i="13"/>
  <c r="HR14" i="13"/>
  <c r="FF14" i="13"/>
  <c r="CT14" i="13"/>
  <c r="AH14" i="13"/>
  <c r="PG13" i="13"/>
  <c r="MU13" i="13"/>
  <c r="KI13" i="13"/>
  <c r="HW13" i="13"/>
  <c r="FK13" i="13"/>
  <c r="CY13" i="13"/>
  <c r="AM13" i="13"/>
  <c r="PL12" i="13"/>
  <c r="MZ12" i="13"/>
  <c r="KN12" i="13"/>
  <c r="IB12" i="13"/>
  <c r="FP12" i="13"/>
  <c r="DD12" i="13"/>
  <c r="AR12" i="13"/>
  <c r="PQ11" i="13"/>
  <c r="NE11" i="13"/>
  <c r="KS11" i="13"/>
  <c r="IG11" i="13"/>
  <c r="FU11" i="13"/>
  <c r="DI11" i="13"/>
  <c r="AW11" i="13"/>
  <c r="PV10" i="13"/>
  <c r="NJ10" i="13"/>
  <c r="KX10" i="13"/>
  <c r="IL10" i="13"/>
  <c r="FZ10" i="13"/>
  <c r="DN10" i="13"/>
  <c r="BB10" i="13"/>
  <c r="PF9" i="13"/>
  <c r="HV9" i="13"/>
  <c r="AL9" i="13"/>
  <c r="OL8" i="13"/>
  <c r="LZ8" i="13"/>
  <c r="JN8" i="13"/>
  <c r="HB8" i="13"/>
  <c r="EP8" i="13"/>
  <c r="CD8" i="13"/>
  <c r="R8" i="13"/>
  <c r="LB7" i="13"/>
  <c r="DR7" i="13"/>
  <c r="NS6" i="13"/>
  <c r="GI6" i="13"/>
  <c r="QJ5" i="13"/>
  <c r="IZ5" i="13"/>
  <c r="BP5" i="13"/>
  <c r="LQ4" i="13"/>
  <c r="EG4" i="13"/>
  <c r="PS3" i="13"/>
  <c r="NG3" i="13"/>
  <c r="KU3" i="13"/>
  <c r="II3" i="13"/>
  <c r="FW3" i="13"/>
  <c r="DK3" i="13"/>
  <c r="AY3" i="13"/>
  <c r="PQ2" i="13"/>
  <c r="LY2" i="13"/>
  <c r="IG2" i="13"/>
  <c r="EO2" i="13"/>
  <c r="AW2" i="13"/>
  <c r="HJ41" i="13"/>
  <c r="LH34" i="13"/>
  <c r="CF30" i="13"/>
  <c r="EU26" i="13"/>
  <c r="MQ23" i="13"/>
  <c r="OI22" i="13"/>
  <c r="FY22" i="13"/>
  <c r="BA22" i="13"/>
  <c r="OL21" i="13"/>
  <c r="LD21" i="13"/>
  <c r="HW21" i="13"/>
  <c r="EP21" i="13"/>
  <c r="BH21" i="13"/>
  <c r="PL20" i="13"/>
  <c r="ME20" i="13"/>
  <c r="IW20" i="13"/>
  <c r="FP20" i="13"/>
  <c r="CI20" i="13"/>
  <c r="A20" i="13"/>
  <c r="NE19" i="13"/>
  <c r="JX19" i="13"/>
  <c r="GZ19" i="13"/>
  <c r="EN19" i="13"/>
  <c r="CB19" i="13"/>
  <c r="P19" i="13"/>
  <c r="OO18" i="13"/>
  <c r="MC18" i="13"/>
  <c r="JQ18" i="13"/>
  <c r="HE18" i="13"/>
  <c r="ES18" i="13"/>
  <c r="CG18" i="13"/>
  <c r="U18" i="13"/>
  <c r="OT17" i="13"/>
  <c r="MH17" i="13"/>
  <c r="JV17" i="13"/>
  <c r="HJ17" i="13"/>
  <c r="EX17" i="13"/>
  <c r="CL17" i="13"/>
  <c r="Z17" i="13"/>
  <c r="OY16" i="13"/>
  <c r="MM16" i="13"/>
  <c r="KA16" i="13"/>
  <c r="HO16" i="13"/>
  <c r="FC16" i="13"/>
  <c r="CQ16" i="13"/>
  <c r="AE16" i="13"/>
  <c r="PD15" i="13"/>
  <c r="MR15" i="13"/>
  <c r="KF15" i="13"/>
  <c r="HT15" i="13"/>
  <c r="FH15" i="13"/>
  <c r="CV15" i="13"/>
  <c r="AJ15" i="13"/>
  <c r="PI14" i="13"/>
  <c r="MW14" i="13"/>
  <c r="KK14" i="13"/>
  <c r="HY14" i="13"/>
  <c r="FM14" i="13"/>
  <c r="DA14" i="13"/>
  <c r="AO14" i="13"/>
  <c r="PN13" i="13"/>
  <c r="NB13" i="13"/>
  <c r="KP13" i="13"/>
  <c r="ID13" i="13"/>
  <c r="FR13" i="13"/>
  <c r="DF13" i="13"/>
  <c r="AT13" i="13"/>
  <c r="PS12" i="13"/>
  <c r="NG12" i="13"/>
  <c r="KU12" i="13"/>
  <c r="II12" i="13"/>
  <c r="FW12" i="13"/>
  <c r="DK12" i="13"/>
  <c r="AY12" i="13"/>
  <c r="PX11" i="13"/>
  <c r="NL11" i="13"/>
  <c r="KZ11" i="13"/>
  <c r="IN11" i="13"/>
  <c r="GB11" i="13"/>
  <c r="DP11" i="13"/>
  <c r="BD11" i="13"/>
  <c r="QC10" i="13"/>
  <c r="NQ10" i="13"/>
  <c r="LE10" i="13"/>
  <c r="IS10" i="13"/>
  <c r="GG10" i="13"/>
  <c r="DU10" i="13"/>
  <c r="BI10" i="13"/>
  <c r="QA9" i="13"/>
  <c r="IQ9" i="13"/>
  <c r="BG9" i="13"/>
  <c r="OS8" i="13"/>
  <c r="MG8" i="13"/>
  <c r="JU8" i="13"/>
  <c r="HI8" i="13"/>
  <c r="EW8" i="13"/>
  <c r="CK8" i="13"/>
  <c r="Y8" i="13"/>
  <c r="LW7" i="13"/>
  <c r="EM7" i="13"/>
  <c r="ON6" i="13"/>
  <c r="HD6" i="13"/>
  <c r="T6" i="13"/>
  <c r="JU5" i="13"/>
  <c r="CK5" i="13"/>
  <c r="ML4" i="13"/>
  <c r="FB4" i="13"/>
  <c r="PZ3" i="13"/>
  <c r="NN3" i="13"/>
  <c r="LB3" i="13"/>
  <c r="IP3" i="13"/>
  <c r="GD3" i="13"/>
  <c r="DR3" i="13"/>
  <c r="BF3" i="13"/>
  <c r="QB2" i="13"/>
  <c r="MJ2" i="13"/>
  <c r="IR2" i="13"/>
  <c r="EZ2" i="13"/>
  <c r="BH2" i="13"/>
  <c r="L38" i="13"/>
  <c r="HU33" i="13"/>
  <c r="QD28" i="13"/>
  <c r="IG25" i="13"/>
  <c r="HF23" i="13"/>
  <c r="LS22" i="13"/>
  <c r="EQ22" i="13"/>
  <c r="S22" i="13"/>
  <c r="NO21" i="13"/>
  <c r="KH21" i="13"/>
  <c r="GZ21" i="13"/>
  <c r="DS21" i="13"/>
  <c r="AL21" i="13"/>
  <c r="OO20" i="13"/>
  <c r="LH20" i="13"/>
  <c r="IA20" i="13"/>
  <c r="ES20" i="13"/>
  <c r="BL20" i="13"/>
  <c r="PP19" i="13"/>
  <c r="MH19" i="13"/>
  <c r="JA19" i="13"/>
  <c r="GI19" i="13"/>
  <c r="DW19" i="13"/>
  <c r="BK19" i="13"/>
  <c r="QJ18" i="13"/>
  <c r="NX18" i="13"/>
  <c r="LL18" i="13"/>
  <c r="IZ18" i="13"/>
  <c r="GN18" i="13"/>
  <c r="EB18" i="13"/>
  <c r="BP18" i="13"/>
  <c r="D18" i="13"/>
  <c r="OC17" i="13"/>
  <c r="LQ17" i="13"/>
  <c r="JE17" i="13"/>
  <c r="GS17" i="13"/>
  <c r="EG17" i="13"/>
  <c r="BU17" i="13"/>
  <c r="I17" i="13"/>
  <c r="OH16" i="13"/>
  <c r="LV16" i="13"/>
  <c r="JJ16" i="13"/>
  <c r="GX16" i="13"/>
  <c r="EL16" i="13"/>
  <c r="BZ16" i="13"/>
  <c r="N16" i="13"/>
  <c r="OM15" i="13"/>
  <c r="MA15" i="13"/>
  <c r="JO15" i="13"/>
  <c r="HC15" i="13"/>
  <c r="EQ15" i="13"/>
  <c r="CE15" i="13"/>
  <c r="S15" i="13"/>
  <c r="OR14" i="13"/>
  <c r="MF14" i="13"/>
  <c r="JT14" i="13"/>
  <c r="HH14" i="13"/>
  <c r="EV14" i="13"/>
  <c r="CJ14" i="13"/>
  <c r="X14" i="13"/>
  <c r="OW13" i="13"/>
  <c r="MK13" i="13"/>
  <c r="JY13" i="13"/>
  <c r="HM13" i="13"/>
  <c r="FA13" i="13"/>
  <c r="CO13" i="13"/>
  <c r="AC13" i="13"/>
  <c r="PB12" i="13"/>
  <c r="MP12" i="13"/>
  <c r="KD12" i="13"/>
  <c r="HR12" i="13"/>
  <c r="FF12" i="13"/>
  <c r="CT12" i="13"/>
  <c r="AH12" i="13"/>
  <c r="PG11" i="13"/>
  <c r="MU11" i="13"/>
  <c r="KI11" i="13"/>
  <c r="HW11" i="13"/>
  <c r="FK11" i="13"/>
  <c r="CY11" i="13"/>
  <c r="AM11" i="13"/>
  <c r="PL10" i="13"/>
  <c r="MZ10" i="13"/>
  <c r="KN10" i="13"/>
  <c r="IB10" i="13"/>
  <c r="FP10" i="13"/>
  <c r="DD10" i="13"/>
  <c r="AR10" i="13"/>
  <c r="OB9" i="13"/>
  <c r="GR9" i="13"/>
  <c r="H9" i="13"/>
  <c r="OB8" i="13"/>
  <c r="LP8" i="13"/>
  <c r="JD8" i="13"/>
  <c r="GR8" i="13"/>
  <c r="EF8" i="13"/>
  <c r="BT8" i="13"/>
  <c r="H8" i="13"/>
  <c r="JX7" i="13"/>
  <c r="CN7" i="13"/>
  <c r="MO6" i="13"/>
  <c r="FE6" i="13"/>
  <c r="PF5" i="13"/>
  <c r="HV5" i="13"/>
  <c r="AL5" i="13"/>
  <c r="KM4" i="13"/>
  <c r="DC4" i="13"/>
  <c r="PI3" i="13"/>
  <c r="MW3" i="13"/>
  <c r="KK3" i="13"/>
  <c r="HY3" i="13"/>
  <c r="FM3" i="13"/>
  <c r="DA3" i="13"/>
  <c r="AO3" i="13"/>
  <c r="PB2" i="13"/>
  <c r="LJ2" i="13"/>
  <c r="HR2" i="13"/>
  <c r="DZ2" i="13"/>
  <c r="AH2" i="13"/>
  <c r="A603" i="12"/>
  <c r="B152" i="10"/>
  <c r="B136" i="10"/>
  <c r="B120" i="10"/>
  <c r="B104" i="10"/>
  <c r="B88" i="10"/>
  <c r="B72" i="10"/>
  <c r="B56" i="10"/>
  <c r="B40" i="10"/>
  <c r="B24" i="10"/>
  <c r="B8" i="10"/>
  <c r="B150" i="10"/>
  <c r="B134" i="10"/>
  <c r="B118" i="10"/>
  <c r="B102" i="10"/>
  <c r="B86" i="10"/>
  <c r="B70" i="10"/>
  <c r="B54" i="10"/>
  <c r="B38" i="10"/>
  <c r="B22" i="10"/>
  <c r="B6" i="10"/>
  <c r="C143" i="10"/>
  <c r="C127" i="10"/>
  <c r="C111" i="10"/>
  <c r="C95" i="10"/>
  <c r="C79" i="10"/>
  <c r="C63" i="10"/>
  <c r="C47" i="10"/>
  <c r="C31" i="10"/>
  <c r="C15" i="10"/>
  <c r="C149" i="10"/>
  <c r="C133" i="10"/>
  <c r="C117" i="10"/>
  <c r="C101" i="10"/>
  <c r="C85" i="10"/>
  <c r="C69" i="10"/>
  <c r="C53" i="10"/>
  <c r="C37" i="10"/>
  <c r="C21" i="10"/>
  <c r="E150" i="10"/>
  <c r="E118" i="10"/>
  <c r="E86" i="10"/>
  <c r="E54" i="10"/>
  <c r="E22" i="10"/>
  <c r="B147" i="10"/>
  <c r="B115" i="10"/>
  <c r="B83" i="10"/>
  <c r="B51" i="10"/>
  <c r="B19" i="10"/>
  <c r="C140" i="10"/>
  <c r="C108" i="10"/>
  <c r="C76" i="10"/>
  <c r="C44" i="10"/>
  <c r="C12" i="10"/>
  <c r="C130" i="10"/>
  <c r="C98" i="10"/>
  <c r="C66" i="10"/>
  <c r="C34" i="10"/>
  <c r="C152" i="10"/>
  <c r="C120" i="10"/>
  <c r="C88" i="10"/>
  <c r="C56" i="10"/>
  <c r="C24" i="10"/>
  <c r="C142" i="10"/>
  <c r="C110" i="10"/>
  <c r="C78" i="10"/>
  <c r="C46" i="10"/>
  <c r="C14" i="10"/>
  <c r="C132" i="10"/>
  <c r="C100" i="10"/>
  <c r="C68" i="10"/>
  <c r="C36" i="10"/>
  <c r="C154" i="10"/>
  <c r="C122" i="10"/>
  <c r="C90" i="10"/>
  <c r="C58" i="10"/>
  <c r="C26" i="10"/>
  <c r="E19" i="10"/>
  <c r="E76" i="10"/>
  <c r="E12" i="10"/>
  <c r="B105" i="10"/>
  <c r="B41" i="10"/>
  <c r="B127" i="10"/>
  <c r="B63" i="10"/>
  <c r="B149" i="10"/>
  <c r="B117" i="10"/>
  <c r="B53" i="10"/>
  <c r="B139" i="10"/>
  <c r="B107" i="10"/>
  <c r="B43" i="10"/>
  <c r="B129" i="10"/>
  <c r="B65" i="10"/>
  <c r="B151" i="10"/>
  <c r="B119" i="10"/>
  <c r="B55" i="10"/>
  <c r="E36" i="10"/>
  <c r="E58" i="10"/>
  <c r="E144" i="10"/>
  <c r="E80" i="10"/>
  <c r="E16" i="10"/>
  <c r="D16" i="10"/>
  <c r="C6" i="10"/>
  <c r="D149" i="10"/>
  <c r="D21" i="10"/>
  <c r="D75" i="10"/>
  <c r="D97" i="10"/>
  <c r="D119" i="10"/>
  <c r="D141" i="10"/>
  <c r="D13" i="10"/>
  <c r="B47" i="10"/>
  <c r="B59" i="10"/>
  <c r="B49" i="10"/>
  <c r="B7" i="10"/>
  <c r="E136" i="10"/>
  <c r="E30" i="10"/>
  <c r="E42" i="10"/>
  <c r="LL8" i="13"/>
  <c r="IB8" i="13"/>
  <c r="EZ8" i="13"/>
  <c r="CN8" i="13"/>
  <c r="AB8" i="13"/>
  <c r="MF7" i="13"/>
  <c r="EV7" i="13"/>
  <c r="OW6" i="13"/>
  <c r="HM6" i="13"/>
  <c r="AC6" i="13"/>
  <c r="KD5" i="13"/>
  <c r="CT5" i="13"/>
  <c r="MU4" i="13"/>
  <c r="FK4" i="13"/>
  <c r="QC3" i="13"/>
  <c r="NQ3" i="13"/>
  <c r="LE3" i="13"/>
  <c r="IS3" i="13"/>
  <c r="GG3" i="13"/>
  <c r="DU3" i="13"/>
  <c r="BI3" i="13"/>
  <c r="QF2" i="13"/>
  <c r="MN2" i="13"/>
  <c r="IV2" i="13"/>
  <c r="FD2" i="13"/>
  <c r="BL2" i="13"/>
  <c r="CF39" i="13"/>
  <c r="DX34" i="13"/>
  <c r="MG29" i="13"/>
  <c r="W26" i="13"/>
  <c r="KP23" i="13"/>
  <c r="NK22" i="13"/>
  <c r="FN22" i="13"/>
  <c r="AP22" i="13"/>
  <c r="OD21" i="13"/>
  <c r="KV21" i="13"/>
  <c r="HO21" i="13"/>
  <c r="EH21" i="13"/>
  <c r="AZ21" i="13"/>
  <c r="PD20" i="13"/>
  <c r="LW20" i="13"/>
  <c r="IO20" i="13"/>
  <c r="FH20" i="13"/>
  <c r="CA20" i="13"/>
  <c r="QD19" i="13"/>
  <c r="MW19" i="13"/>
  <c r="JP19" i="13"/>
  <c r="GT19" i="13"/>
  <c r="EH19" i="13"/>
  <c r="BV19" i="13"/>
  <c r="J19" i="13"/>
  <c r="OI18" i="13"/>
  <c r="LW18" i="13"/>
  <c r="JK18" i="13"/>
  <c r="GY18" i="13"/>
  <c r="EM18" i="13"/>
  <c r="CA18" i="13"/>
  <c r="O18" i="13"/>
  <c r="ON17" i="13"/>
  <c r="MB17" i="13"/>
  <c r="JP17" i="13"/>
  <c r="HD17" i="13"/>
  <c r="ER17" i="13"/>
  <c r="CF17" i="13"/>
  <c r="T17" i="13"/>
  <c r="OS16" i="13"/>
  <c r="MG16" i="13"/>
  <c r="JU16" i="13"/>
  <c r="HI16" i="13"/>
  <c r="EW16" i="13"/>
  <c r="CK16" i="13"/>
  <c r="Y16" i="13"/>
  <c r="OX15" i="13"/>
  <c r="ML15" i="13"/>
  <c r="JZ15" i="13"/>
  <c r="HN15" i="13"/>
  <c r="FB15" i="13"/>
  <c r="CP15" i="13"/>
  <c r="AD15" i="13"/>
  <c r="PC14" i="13"/>
  <c r="MQ14" i="13"/>
  <c r="KE14" i="13"/>
  <c r="HS14" i="13"/>
  <c r="FG14" i="13"/>
  <c r="CU14" i="13"/>
  <c r="AI14" i="13"/>
  <c r="PH13" i="13"/>
  <c r="MV13" i="13"/>
  <c r="KJ13" i="13"/>
  <c r="HX13" i="13"/>
  <c r="FL13" i="13"/>
  <c r="CZ13" i="13"/>
  <c r="AN13" i="13"/>
  <c r="PM12" i="13"/>
  <c r="NA12" i="13"/>
  <c r="KO12" i="13"/>
  <c r="IC12" i="13"/>
  <c r="FQ12" i="13"/>
  <c r="DE12" i="13"/>
  <c r="AS12" i="13"/>
  <c r="PR11" i="13"/>
  <c r="NF11" i="13"/>
  <c r="KT11" i="13"/>
  <c r="IH11" i="13"/>
  <c r="FV11" i="13"/>
  <c r="DJ11" i="13"/>
  <c r="AX11" i="13"/>
  <c r="PW10" i="13"/>
  <c r="NK10" i="13"/>
  <c r="KY10" i="13"/>
  <c r="IM10" i="13"/>
  <c r="GA10" i="13"/>
  <c r="DO10" i="13"/>
  <c r="BC10" i="13"/>
  <c r="PI9" i="13"/>
  <c r="HY9" i="13"/>
  <c r="AO9" i="13"/>
  <c r="OM8" i="13"/>
  <c r="MA8" i="13"/>
  <c r="JO8" i="13"/>
  <c r="HC8" i="13"/>
  <c r="EQ8" i="13"/>
  <c r="CE8" i="13"/>
  <c r="S8" i="13"/>
  <c r="LE7" i="13"/>
  <c r="DU7" i="13"/>
  <c r="NV6" i="13"/>
  <c r="GL6" i="13"/>
  <c r="B6" i="13"/>
  <c r="JC5" i="13"/>
  <c r="BS5" i="13"/>
  <c r="LT4" i="13"/>
  <c r="EJ4" i="13"/>
  <c r="PT3" i="13"/>
  <c r="NH3" i="13"/>
  <c r="KV3" i="13"/>
  <c r="IJ3" i="13"/>
  <c r="FX3" i="13"/>
  <c r="DL3" i="13"/>
  <c r="AZ3" i="13"/>
  <c r="PS2" i="13"/>
  <c r="MA2" i="13"/>
  <c r="II2" i="13"/>
  <c r="EQ2" i="13"/>
  <c r="AY2" i="13"/>
  <c r="BX38" i="13"/>
  <c r="KG33" i="13"/>
  <c r="BE29" i="13"/>
  <c r="JX25" i="13"/>
  <c r="HV23" i="13"/>
  <c r="MA22" i="13"/>
  <c r="EU22" i="13"/>
  <c r="W22" i="13"/>
  <c r="NR21" i="13"/>
  <c r="KJ21" i="13"/>
  <c r="HC21" i="13"/>
  <c r="DV21" i="13"/>
  <c r="AN21" i="13"/>
  <c r="OR20" i="13"/>
  <c r="LK20" i="13"/>
  <c r="IC20" i="13"/>
  <c r="EV20" i="13"/>
  <c r="BO20" i="13"/>
  <c r="PR19" i="13"/>
  <c r="MK19" i="13"/>
  <c r="JD19" i="13"/>
  <c r="GK19" i="13"/>
  <c r="DY19" i="13"/>
  <c r="BM19" i="13"/>
  <c r="A19" i="13"/>
  <c r="NZ18" i="13"/>
  <c r="LN18" i="13"/>
  <c r="JB18" i="13"/>
  <c r="GP18" i="13"/>
  <c r="ED18" i="13"/>
  <c r="BR18" i="13"/>
  <c r="F18" i="13"/>
  <c r="OE17" i="13"/>
  <c r="LS17" i="13"/>
  <c r="JG17" i="13"/>
  <c r="GU17" i="13"/>
  <c r="EI17" i="13"/>
  <c r="BW17" i="13"/>
  <c r="K17" i="13"/>
  <c r="OJ16" i="13"/>
  <c r="LX16" i="13"/>
  <c r="JL16" i="13"/>
  <c r="GZ16" i="13"/>
  <c r="EN16" i="13"/>
  <c r="CB16" i="13"/>
  <c r="P16" i="13"/>
  <c r="OO15" i="13"/>
  <c r="MC15" i="13"/>
  <c r="JQ15" i="13"/>
  <c r="HE15" i="13"/>
  <c r="ES15" i="13"/>
  <c r="CG15" i="13"/>
  <c r="U15" i="13"/>
  <c r="OT14" i="13"/>
  <c r="MH14" i="13"/>
  <c r="JV14" i="13"/>
  <c r="HJ14" i="13"/>
  <c r="EX14" i="13"/>
  <c r="CL14" i="13"/>
  <c r="Z14" i="13"/>
  <c r="OY13" i="13"/>
  <c r="MM13" i="13"/>
  <c r="KA13" i="13"/>
  <c r="HO13" i="13"/>
  <c r="FC13" i="13"/>
  <c r="CQ13" i="13"/>
  <c r="AE13" i="13"/>
  <c r="PD12" i="13"/>
  <c r="MR12" i="13"/>
  <c r="KF12" i="13"/>
  <c r="HT12" i="13"/>
  <c r="FH12" i="13"/>
  <c r="CV12" i="13"/>
  <c r="AJ12" i="13"/>
  <c r="PI11" i="13"/>
  <c r="MW11" i="13"/>
  <c r="KK11" i="13"/>
  <c r="HY11" i="13"/>
  <c r="FM11" i="13"/>
  <c r="DA11" i="13"/>
  <c r="AO11" i="13"/>
  <c r="PN10" i="13"/>
  <c r="NB10" i="13"/>
  <c r="KP10" i="13"/>
  <c r="ID10" i="13"/>
  <c r="FR10" i="13"/>
  <c r="DF10" i="13"/>
  <c r="AT10" i="13"/>
  <c r="OH9" i="13"/>
  <c r="GX9" i="13"/>
  <c r="N9" i="13"/>
  <c r="OD8" i="13"/>
  <c r="LR8" i="13"/>
  <c r="JF8" i="13"/>
  <c r="GT8" i="13"/>
  <c r="EH8" i="13"/>
  <c r="BV8" i="13"/>
  <c r="J8" i="13"/>
  <c r="KD7" i="13"/>
  <c r="CT7" i="13"/>
  <c r="MU6" i="13"/>
  <c r="FK6" i="13"/>
  <c r="PL5" i="13"/>
  <c r="IB5" i="13"/>
  <c r="AR5" i="13"/>
  <c r="KS4" i="13"/>
  <c r="DI4" i="13"/>
  <c r="PK3" i="13"/>
  <c r="MY3" i="13"/>
  <c r="KM3" i="13"/>
  <c r="IA3" i="13"/>
  <c r="FO3" i="13"/>
  <c r="DC3" i="13"/>
  <c r="AQ3" i="13"/>
  <c r="PE2" i="13"/>
  <c r="LM2" i="13"/>
  <c r="HU2" i="13"/>
  <c r="EC2" i="13"/>
  <c r="AK2" i="13"/>
  <c r="MH38" i="13"/>
  <c r="BL34" i="13"/>
  <c r="JU29" i="13"/>
  <c r="PQ25" i="13"/>
  <c r="JZ23" i="13"/>
  <c r="NC22" i="13"/>
  <c r="FI22" i="13"/>
  <c r="AK22" i="13"/>
  <c r="OA21" i="13"/>
  <c r="KT21" i="13"/>
  <c r="HL21" i="13"/>
  <c r="EE21" i="13"/>
  <c r="AX21" i="13"/>
  <c r="PA20" i="13"/>
  <c r="LT20" i="13"/>
  <c r="IM20" i="13"/>
  <c r="FE20" i="13"/>
  <c r="BX20" i="13"/>
  <c r="QB19" i="13"/>
  <c r="MT19" i="13"/>
  <c r="JM19" i="13"/>
  <c r="GR19" i="13"/>
  <c r="EF19" i="13"/>
  <c r="BT19" i="13"/>
  <c r="H19" i="13"/>
  <c r="OG18" i="13"/>
  <c r="LU18" i="13"/>
  <c r="JI18" i="13"/>
  <c r="GW18" i="13"/>
  <c r="EK18" i="13"/>
  <c r="BY18" i="13"/>
  <c r="M18" i="13"/>
  <c r="OL17" i="13"/>
  <c r="LZ17" i="13"/>
  <c r="JN17" i="13"/>
  <c r="HB17" i="13"/>
  <c r="EP17" i="13"/>
  <c r="CD17" i="13"/>
  <c r="R17" i="13"/>
  <c r="OQ16" i="13"/>
  <c r="ME16" i="13"/>
  <c r="JS16" i="13"/>
  <c r="HG16" i="13"/>
  <c r="EU16" i="13"/>
  <c r="CI16" i="13"/>
  <c r="W16" i="13"/>
  <c r="OV15" i="13"/>
  <c r="MJ15" i="13"/>
  <c r="JX15" i="13"/>
  <c r="HL15" i="13"/>
  <c r="EZ15" i="13"/>
  <c r="CN15" i="13"/>
  <c r="AB15" i="13"/>
  <c r="PA14" i="13"/>
  <c r="MO14" i="13"/>
  <c r="KC14" i="13"/>
  <c r="HQ14" i="13"/>
  <c r="FE14" i="13"/>
  <c r="CS14" i="13"/>
  <c r="AG14" i="13"/>
  <c r="PF13" i="13"/>
  <c r="MT13" i="13"/>
  <c r="KH13" i="13"/>
  <c r="HV13" i="13"/>
  <c r="FJ13" i="13"/>
  <c r="CX13" i="13"/>
  <c r="AL13" i="13"/>
  <c r="PK12" i="13"/>
  <c r="MY12" i="13"/>
  <c r="KM12" i="13"/>
  <c r="IA12" i="13"/>
  <c r="FO12" i="13"/>
  <c r="DC12" i="13"/>
  <c r="AQ12" i="13"/>
  <c r="PP11" i="13"/>
  <c r="ND11" i="13"/>
  <c r="KR11" i="13"/>
  <c r="IF11" i="13"/>
  <c r="FT11" i="13"/>
  <c r="DH11" i="13"/>
  <c r="AV11" i="13"/>
  <c r="PU10" i="13"/>
  <c r="NI10" i="13"/>
  <c r="KW10" i="13"/>
  <c r="IK10" i="13"/>
  <c r="FY10" i="13"/>
  <c r="DM10" i="13"/>
  <c r="BA10" i="13"/>
  <c r="PC9" i="13"/>
  <c r="HS9" i="13"/>
  <c r="AI9" i="13"/>
  <c r="OK8" i="13"/>
  <c r="LY8" i="13"/>
  <c r="JM8" i="13"/>
  <c r="HA8" i="13"/>
  <c r="EO8" i="13"/>
  <c r="CC8" i="13"/>
  <c r="Q8" i="13"/>
  <c r="KY7" i="13"/>
  <c r="DO7" i="13"/>
  <c r="NP6" i="13"/>
  <c r="GF6" i="13"/>
  <c r="QG5" i="13"/>
  <c r="IW5" i="13"/>
  <c r="BM5" i="13"/>
  <c r="LN4" i="13"/>
  <c r="ED4" i="13"/>
  <c r="PR3" i="13"/>
  <c r="NF3" i="13"/>
  <c r="KT3" i="13"/>
  <c r="IH3" i="13"/>
  <c r="FV3" i="13"/>
  <c r="DJ3" i="13"/>
  <c r="AX3" i="13"/>
  <c r="PP2" i="13"/>
  <c r="LX2" i="13"/>
  <c r="IF2" i="13"/>
  <c r="EN2" i="13"/>
  <c r="AV2" i="13"/>
  <c r="HA37" i="13"/>
  <c r="PJ32" i="13"/>
  <c r="GH28" i="13"/>
  <c r="BU25" i="13"/>
  <c r="ET23" i="13"/>
  <c r="KM22" i="13"/>
  <c r="EA22" i="13"/>
  <c r="C22" i="13"/>
  <c r="ND21" i="13"/>
  <c r="JW21" i="13"/>
  <c r="GP21" i="13"/>
  <c r="DH21" i="13"/>
  <c r="AA21" i="13"/>
  <c r="OE20" i="13"/>
  <c r="KW20" i="13"/>
  <c r="HP20" i="13"/>
  <c r="EI20" i="13"/>
  <c r="BA20" i="13"/>
  <c r="PE19" i="13"/>
  <c r="LX19" i="13"/>
  <c r="IP19" i="13"/>
  <c r="GA19" i="13"/>
  <c r="DO19" i="13"/>
  <c r="BC19" i="13"/>
  <c r="QB18" i="13"/>
  <c r="NP18" i="13"/>
  <c r="LD18" i="13"/>
  <c r="IR18" i="13"/>
  <c r="GF18" i="13"/>
  <c r="DT18" i="13"/>
  <c r="BH18" i="13"/>
  <c r="QG17" i="13"/>
  <c r="NU17" i="13"/>
  <c r="LI17" i="13"/>
  <c r="IW17" i="13"/>
  <c r="GK17" i="13"/>
  <c r="DY17" i="13"/>
  <c r="BM17" i="13"/>
  <c r="A17" i="13"/>
  <c r="NZ16" i="13"/>
  <c r="LN16" i="13"/>
  <c r="JB16" i="13"/>
  <c r="GP16" i="13"/>
  <c r="ED16" i="13"/>
  <c r="BR16" i="13"/>
  <c r="F16" i="13"/>
  <c r="OE15" i="13"/>
  <c r="LS15" i="13"/>
  <c r="JG15" i="13"/>
  <c r="GU15" i="13"/>
  <c r="EI15" i="13"/>
  <c r="BW15" i="13"/>
  <c r="K15" i="13"/>
  <c r="OJ14" i="13"/>
  <c r="LX14" i="13"/>
  <c r="JL14" i="13"/>
  <c r="GZ14" i="13"/>
  <c r="EN14" i="13"/>
  <c r="CB14" i="13"/>
  <c r="P14" i="13"/>
  <c r="OO13" i="13"/>
  <c r="MC13" i="13"/>
  <c r="JQ13" i="13"/>
  <c r="HE13" i="13"/>
  <c r="ES13" i="13"/>
  <c r="CG13" i="13"/>
  <c r="U13" i="13"/>
  <c r="OT12" i="13"/>
  <c r="MH12" i="13"/>
  <c r="JV12" i="13"/>
  <c r="HJ12" i="13"/>
  <c r="EX12" i="13"/>
  <c r="CL12" i="13"/>
  <c r="Z12" i="13"/>
  <c r="OY11" i="13"/>
  <c r="MM11" i="13"/>
  <c r="KA11" i="13"/>
  <c r="HO11" i="13"/>
  <c r="FC11" i="13"/>
  <c r="CQ11" i="13"/>
  <c r="AE11" i="13"/>
  <c r="PD10" i="13"/>
  <c r="MR10" i="13"/>
  <c r="KF10" i="13"/>
  <c r="HT10" i="13"/>
  <c r="FH10" i="13"/>
  <c r="CV10" i="13"/>
  <c r="AJ10" i="13"/>
  <c r="ND9" i="13"/>
  <c r="FT9" i="13"/>
  <c r="QF8" i="13"/>
  <c r="NT8" i="13"/>
  <c r="LH8" i="13"/>
  <c r="IV8" i="13"/>
  <c r="GJ8" i="13"/>
  <c r="DX8" i="13"/>
  <c r="BL8" i="13"/>
  <c r="QJ7" i="13"/>
  <c r="IZ7" i="13"/>
  <c r="BP7" i="13"/>
  <c r="LQ6" i="13"/>
  <c r="EG6" i="13"/>
  <c r="OH5" i="13"/>
  <c r="GX5" i="13"/>
  <c r="N5" i="13"/>
  <c r="JO4" i="13"/>
  <c r="CE4" i="13"/>
  <c r="PA3" i="13"/>
  <c r="MO3" i="13"/>
  <c r="KC3" i="13"/>
  <c r="HQ3" i="13"/>
  <c r="FE3" i="13"/>
  <c r="CS3" i="13"/>
  <c r="AG3" i="13"/>
  <c r="OP2" i="13"/>
  <c r="KX2" i="13"/>
  <c r="HF2" i="13"/>
  <c r="DN2" i="13"/>
  <c r="V2" i="13"/>
  <c r="A483" i="12"/>
  <c r="D150" i="10"/>
  <c r="D134" i="10"/>
  <c r="D118" i="10"/>
  <c r="D102" i="10"/>
  <c r="D86" i="10"/>
  <c r="D70" i="10"/>
  <c r="D54" i="10"/>
  <c r="D38" i="10"/>
  <c r="D22" i="10"/>
  <c r="D6" i="10"/>
  <c r="D148" i="10"/>
  <c r="D132" i="10"/>
  <c r="D116" i="10"/>
  <c r="D100" i="10"/>
  <c r="D84" i="10"/>
  <c r="D68" i="10"/>
  <c r="D52" i="10"/>
  <c r="D36" i="10"/>
  <c r="D20" i="10"/>
  <c r="A1323" i="12"/>
  <c r="E141" i="10"/>
  <c r="E125" i="10"/>
  <c r="E109" i="10"/>
  <c r="E93" i="10"/>
  <c r="E77" i="10"/>
  <c r="E61" i="10"/>
  <c r="E45" i="10"/>
  <c r="E29" i="10"/>
  <c r="E13" i="10"/>
  <c r="E147" i="10"/>
  <c r="E131" i="10"/>
  <c r="E115" i="10"/>
  <c r="E99" i="10"/>
  <c r="E83" i="10"/>
  <c r="E67" i="10"/>
  <c r="E51" i="10"/>
  <c r="E35" i="10"/>
  <c r="D147" i="10"/>
  <c r="D115" i="10"/>
  <c r="D83" i="10"/>
  <c r="D51" i="10"/>
  <c r="D19" i="10"/>
  <c r="E140" i="10"/>
  <c r="E108" i="10"/>
  <c r="E44" i="10"/>
  <c r="B137" i="10"/>
  <c r="B73" i="10"/>
  <c r="B9" i="10"/>
  <c r="B95" i="10"/>
  <c r="B31" i="10"/>
  <c r="B85" i="10"/>
  <c r="B21" i="10"/>
  <c r="B75" i="10"/>
  <c r="B11" i="10"/>
  <c r="B97" i="10"/>
  <c r="B33" i="10"/>
  <c r="B87" i="10"/>
  <c r="B23" i="10"/>
  <c r="E122" i="10"/>
  <c r="E48" i="10"/>
  <c r="B109" i="10"/>
  <c r="C38" i="10"/>
  <c r="D63" i="10"/>
  <c r="D85" i="10"/>
  <c r="D107" i="10"/>
  <c r="D129" i="10"/>
  <c r="D33" i="10"/>
  <c r="D55" i="10"/>
  <c r="D77" i="10"/>
  <c r="B25" i="10"/>
  <c r="B27" i="10"/>
  <c r="B103" i="10"/>
  <c r="E50" i="10"/>
  <c r="E116" i="10"/>
  <c r="E10" i="10"/>
  <c r="A77" i="10" l="1"/>
  <c r="A55" i="10"/>
  <c r="A33" i="10"/>
  <c r="A129" i="10"/>
  <c r="A107" i="10"/>
  <c r="A85" i="10"/>
  <c r="A63" i="10"/>
  <c r="A19" i="10"/>
  <c r="A51" i="10"/>
  <c r="A83" i="10"/>
  <c r="A115" i="10"/>
  <c r="A147" i="10"/>
  <c r="F1323" i="12" a="1"/>
  <c r="F1323" i="12" s="1"/>
  <c r="E1323" i="12" a="1"/>
  <c r="E1323" i="12" s="1"/>
  <c r="D1323" i="12" a="1"/>
  <c r="D1323" i="12" s="1"/>
  <c r="I1323" i="12" a="1"/>
  <c r="I1323" i="12" s="1"/>
  <c r="C1323" i="12" a="1"/>
  <c r="C1323" i="12" s="1"/>
  <c r="H1323" i="12" a="1"/>
  <c r="H1323" i="12" s="1"/>
  <c r="B1323" i="12" a="1"/>
  <c r="B1323" i="12" s="1"/>
  <c r="G1323" i="12" a="1"/>
  <c r="G1323" i="12" s="1"/>
  <c r="A20" i="10"/>
  <c r="A36" i="10"/>
  <c r="A52" i="10"/>
  <c r="A68" i="10"/>
  <c r="A84" i="10"/>
  <c r="A100" i="10"/>
  <c r="A116" i="10"/>
  <c r="A132" i="10"/>
  <c r="A148" i="10"/>
  <c r="A6" i="10"/>
  <c r="A22" i="10"/>
  <c r="A38" i="10"/>
  <c r="A54" i="10"/>
  <c r="A70" i="10"/>
  <c r="A86" i="10"/>
  <c r="A102" i="10"/>
  <c r="A118" i="10"/>
  <c r="A134" i="10"/>
  <c r="A150" i="10"/>
  <c r="E483" i="12" a="1"/>
  <c r="E483" i="12" s="1"/>
  <c r="H483" i="12" a="1"/>
  <c r="H483" i="12" s="1"/>
  <c r="D483" i="12" a="1"/>
  <c r="D483" i="12" s="1"/>
  <c r="G483" i="12" a="1"/>
  <c r="G483" i="12" s="1"/>
  <c r="C483" i="12" a="1"/>
  <c r="C483" i="12" s="1"/>
  <c r="F483" i="12" a="1"/>
  <c r="F483" i="12" s="1"/>
  <c r="B483" i="12" a="1"/>
  <c r="B483" i="12" s="1"/>
  <c r="I483" i="12" a="1"/>
  <c r="I483" i="12" s="1"/>
  <c r="V1" i="13"/>
  <c r="DN1" i="13"/>
  <c r="HF1" i="13"/>
  <c r="KX1" i="13"/>
  <c r="OP1" i="13"/>
  <c r="AK1" i="13"/>
  <c r="EC1" i="13"/>
  <c r="HU1" i="13"/>
  <c r="LM1" i="13"/>
  <c r="PE1" i="13"/>
  <c r="BL1" i="13"/>
  <c r="FD1" i="13"/>
  <c r="IV1" i="13"/>
  <c r="MN1" i="13"/>
  <c r="QF1" i="13"/>
  <c r="A13" i="10"/>
  <c r="A141" i="10"/>
  <c r="A119" i="10"/>
  <c r="A97" i="10"/>
  <c r="A75" i="10"/>
  <c r="A21" i="10"/>
  <c r="A149" i="10"/>
  <c r="A16" i="10"/>
  <c r="E603" i="12" a="1"/>
  <c r="E603" i="12" s="1"/>
  <c r="H603" i="12" a="1"/>
  <c r="H603" i="12" s="1"/>
  <c r="D603" i="12" a="1"/>
  <c r="D603" i="12" s="1"/>
  <c r="F603" i="12" a="1"/>
  <c r="F603" i="12" s="1"/>
  <c r="G603" i="12" a="1"/>
  <c r="G603" i="12" s="1"/>
  <c r="C603" i="12" a="1"/>
  <c r="C603" i="12" s="1"/>
  <c r="B603" i="12" a="1"/>
  <c r="B603" i="12" s="1"/>
  <c r="I603" i="12" a="1"/>
  <c r="I603" i="12" s="1"/>
  <c r="AH1" i="13"/>
  <c r="DZ1" i="13"/>
  <c r="HR1" i="13"/>
  <c r="LJ1" i="13"/>
  <c r="PB1" i="13"/>
  <c r="AW1" i="13"/>
  <c r="EO1" i="13"/>
  <c r="IG1" i="13"/>
  <c r="LY1" i="13"/>
  <c r="PQ1" i="13"/>
  <c r="BX1" i="13"/>
  <c r="FP1" i="13"/>
  <c r="JH1" i="13"/>
  <c r="MZ1" i="13"/>
  <c r="A29" i="10"/>
  <c r="A61" i="10"/>
  <c r="A93" i="10"/>
  <c r="A125" i="10"/>
  <c r="A7" i="10"/>
  <c r="A39" i="10"/>
  <c r="A71" i="10"/>
  <c r="A103" i="10"/>
  <c r="A135" i="10"/>
  <c r="A17" i="10"/>
  <c r="A49" i="10"/>
  <c r="A81" i="10"/>
  <c r="A113" i="10"/>
  <c r="A145" i="10"/>
  <c r="A27" i="10"/>
  <c r="A59" i="10"/>
  <c r="A91" i="10"/>
  <c r="A123" i="10"/>
  <c r="A155" i="10"/>
  <c r="A37" i="10"/>
  <c r="A69" i="10"/>
  <c r="A101" i="10"/>
  <c r="A133" i="10"/>
  <c r="A15" i="10"/>
  <c r="A47" i="10"/>
  <c r="A79" i="10"/>
  <c r="A111" i="10"/>
  <c r="A143" i="10"/>
  <c r="A8" i="10"/>
  <c r="A24" i="10"/>
  <c r="A40" i="10"/>
  <c r="A56" i="10"/>
  <c r="A72" i="10"/>
  <c r="A88" i="10"/>
  <c r="A104" i="10"/>
  <c r="A120" i="10"/>
  <c r="A136" i="10"/>
  <c r="A152" i="10"/>
  <c r="A18" i="10"/>
  <c r="A34" i="10"/>
  <c r="A50" i="10"/>
  <c r="A66" i="10"/>
  <c r="A82" i="10"/>
  <c r="A98" i="10"/>
  <c r="A114" i="10"/>
  <c r="A130" i="10"/>
  <c r="A146" i="10"/>
  <c r="E723" i="12" a="1"/>
  <c r="E723" i="12" s="1"/>
  <c r="D723" i="12" a="1"/>
  <c r="D723" i="12" s="1"/>
  <c r="G723" i="12" a="1"/>
  <c r="G723" i="12" s="1"/>
  <c r="C723" i="12" a="1"/>
  <c r="C723" i="12" s="1"/>
  <c r="F723" i="12" a="1"/>
  <c r="F723" i="12" s="1"/>
  <c r="B723" i="12" a="1"/>
  <c r="B723" i="12" s="1"/>
  <c r="H723" i="12" a="1"/>
  <c r="H723" i="12" s="1"/>
  <c r="I723" i="12" a="1"/>
  <c r="I723" i="12" s="1"/>
  <c r="AT1" i="13"/>
  <c r="EL1" i="13"/>
  <c r="ID1" i="13"/>
  <c r="LV1" i="13"/>
  <c r="PN1" i="13"/>
  <c r="BI1" i="13"/>
  <c r="FA1" i="13"/>
  <c r="IS1" i="13"/>
  <c r="MK1" i="13"/>
  <c r="QC1" i="13"/>
  <c r="CJ1" i="13"/>
  <c r="GB1" i="13"/>
  <c r="JT1" i="13"/>
  <c r="NL1" i="13"/>
  <c r="A25" i="10"/>
  <c r="A57" i="10"/>
  <c r="A89" i="10"/>
  <c r="A121" i="10"/>
  <c r="A153" i="10"/>
  <c r="E843" i="12" a="1"/>
  <c r="E843" i="12" s="1"/>
  <c r="H843" i="12" a="1"/>
  <c r="H843" i="12" s="1"/>
  <c r="D843" i="12" a="1"/>
  <c r="D843" i="12" s="1"/>
  <c r="G843" i="12" a="1"/>
  <c r="G843" i="12" s="1"/>
  <c r="C843" i="12" a="1"/>
  <c r="C843" i="12" s="1"/>
  <c r="F843" i="12" a="1"/>
  <c r="F843" i="12" s="1"/>
  <c r="B843" i="12" a="1"/>
  <c r="B843" i="12" s="1"/>
  <c r="I843" i="12" a="1"/>
  <c r="I843" i="12" s="1"/>
  <c r="BF1" i="13"/>
  <c r="EX1" i="13"/>
  <c r="IP1" i="13"/>
  <c r="MH1" i="13"/>
  <c r="PZ1" i="13"/>
  <c r="BU1" i="13"/>
  <c r="FM1" i="13"/>
  <c r="JE1" i="13"/>
  <c r="MW1" i="13"/>
  <c r="D1" i="13"/>
  <c r="CV1" i="13"/>
  <c r="GN1" i="13"/>
  <c r="KF1" i="13"/>
  <c r="NX1" i="13"/>
  <c r="A35" i="10"/>
  <c r="A99" i="10"/>
  <c r="A60" i="10"/>
  <c r="A92" i="10"/>
  <c r="A124" i="10"/>
  <c r="A156" i="10"/>
  <c r="A30" i="10"/>
  <c r="A62" i="10"/>
  <c r="A94" i="10"/>
  <c r="A110" i="10"/>
  <c r="A126" i="10"/>
  <c r="A142" i="10"/>
  <c r="E963" i="12" a="1"/>
  <c r="E963" i="12" s="1"/>
  <c r="H963" i="12" a="1"/>
  <c r="H963" i="12" s="1"/>
  <c r="D963" i="12" a="1"/>
  <c r="D963" i="12" s="1"/>
  <c r="G963" i="12" a="1"/>
  <c r="G963" i="12" s="1"/>
  <c r="C963" i="12" a="1"/>
  <c r="C963" i="12" s="1"/>
  <c r="F963" i="12" a="1"/>
  <c r="F963" i="12" s="1"/>
  <c r="B963" i="12" a="1"/>
  <c r="B963" i="12" s="1"/>
  <c r="I963" i="12" a="1"/>
  <c r="I963" i="12" s="1"/>
  <c r="BR1" i="13"/>
  <c r="FJ1" i="13"/>
  <c r="JB1" i="13"/>
  <c r="MT1" i="13"/>
  <c r="CG1" i="13"/>
  <c r="FY1" i="13"/>
  <c r="JQ1" i="13"/>
  <c r="NI1" i="13"/>
  <c r="P1" i="13"/>
  <c r="DH1" i="13"/>
  <c r="GZ1" i="13"/>
  <c r="KR1" i="13"/>
  <c r="OJ1" i="13"/>
  <c r="A67" i="10"/>
  <c r="A131" i="10"/>
  <c r="A12" i="10"/>
  <c r="A28" i="10"/>
  <c r="A44" i="10"/>
  <c r="A76" i="10"/>
  <c r="A108" i="10"/>
  <c r="A140" i="10"/>
  <c r="A14" i="10"/>
  <c r="A46" i="10"/>
  <c r="A78" i="10"/>
  <c r="G3" i="12" a="1"/>
  <c r="D3" i="12" a="1"/>
  <c r="C3" i="12" a="1"/>
  <c r="H3" i="12" a="1"/>
  <c r="E3" i="12" a="1"/>
  <c r="F3" i="12" a="1"/>
  <c r="B3" i="12" a="1"/>
  <c r="I3" i="12" a="1"/>
  <c r="H1443" i="12" a="1"/>
  <c r="H1443" i="12" s="1"/>
  <c r="G1443" i="12" a="1"/>
  <c r="G1443" i="12" s="1"/>
  <c r="F1443" i="12" a="1"/>
  <c r="F1443" i="12" s="1"/>
  <c r="E1443" i="12" a="1"/>
  <c r="E1443" i="12" s="1"/>
  <c r="D1443" i="12" a="1"/>
  <c r="D1443" i="12" s="1"/>
  <c r="C1443" i="12" a="1"/>
  <c r="C1443" i="12" s="1"/>
  <c r="B1443" i="12" a="1"/>
  <c r="B1443" i="12" s="1"/>
  <c r="I1443" i="12" a="1"/>
  <c r="I1443" i="12" s="1"/>
  <c r="E123" i="12" a="1"/>
  <c r="E123" i="12" s="1"/>
  <c r="H123" i="12" a="1"/>
  <c r="H123" i="12" s="1"/>
  <c r="D123" i="12" a="1"/>
  <c r="D123" i="12" s="1"/>
  <c r="G123" i="12" a="1"/>
  <c r="G123" i="12" s="1"/>
  <c r="C123" i="12" a="1"/>
  <c r="C123" i="12" s="1"/>
  <c r="F123" i="12" a="1"/>
  <c r="F123" i="12" s="1"/>
  <c r="B123" i="12" a="1"/>
  <c r="B123" i="12" s="1"/>
  <c r="I123" i="12" a="1"/>
  <c r="I123" i="12" s="1"/>
  <c r="E1083" i="12" a="1"/>
  <c r="E1083" i="12" s="1"/>
  <c r="H1083" i="12" a="1"/>
  <c r="H1083" i="12" s="1"/>
  <c r="D1083" i="12" a="1"/>
  <c r="D1083" i="12" s="1"/>
  <c r="G1083" i="12" a="1"/>
  <c r="G1083" i="12" s="1"/>
  <c r="F1083" i="12" a="1"/>
  <c r="F1083" i="12" s="1"/>
  <c r="C1083" i="12" a="1"/>
  <c r="C1083" i="12" s="1"/>
  <c r="B1083" i="12" a="1"/>
  <c r="B1083" i="12" s="1"/>
  <c r="I1083" i="12" a="1"/>
  <c r="I1083" i="12" s="1"/>
  <c r="CD1" i="13"/>
  <c r="FV1" i="13"/>
  <c r="JN1" i="13"/>
  <c r="NF1" i="13"/>
  <c r="A1" i="13"/>
  <c r="CS1" i="13"/>
  <c r="GK1" i="13"/>
  <c r="KC1" i="13"/>
  <c r="NU1" i="13"/>
  <c r="AB1" i="13"/>
  <c r="DT1" i="13"/>
  <c r="HL1" i="13"/>
  <c r="LD1" i="13"/>
  <c r="OV1" i="13"/>
  <c r="A45" i="10"/>
  <c r="A23" i="10"/>
  <c r="A151" i="10"/>
  <c r="A43" i="10"/>
  <c r="A53" i="10"/>
  <c r="A31" i="10"/>
  <c r="A95" i="10"/>
  <c r="A48" i="10"/>
  <c r="A64" i="10"/>
  <c r="A80" i="10"/>
  <c r="A96" i="10"/>
  <c r="A112" i="10"/>
  <c r="A128" i="10"/>
  <c r="A144" i="10"/>
  <c r="A10" i="10"/>
  <c r="A26" i="10"/>
  <c r="A42" i="10"/>
  <c r="A58" i="10"/>
  <c r="A74" i="10"/>
  <c r="A90" i="10"/>
  <c r="A106" i="10"/>
  <c r="A122" i="10"/>
  <c r="A138" i="10"/>
  <c r="A154" i="10"/>
  <c r="H1563" i="12" a="1"/>
  <c r="H1563" i="12" s="1"/>
  <c r="G1563" i="12" a="1"/>
  <c r="G1563" i="12" s="1"/>
  <c r="F1563" i="12" a="1"/>
  <c r="F1563" i="12" s="1"/>
  <c r="E1563" i="12" a="1"/>
  <c r="E1563" i="12" s="1"/>
  <c r="D1563" i="12" a="1"/>
  <c r="D1563" i="12" s="1"/>
  <c r="C1563" i="12" a="1"/>
  <c r="C1563" i="12" s="1"/>
  <c r="B1563" i="12" a="1"/>
  <c r="B1563" i="12" s="1"/>
  <c r="I1563" i="12" a="1"/>
  <c r="I1563" i="12" s="1"/>
  <c r="E243" i="12" a="1"/>
  <c r="E243" i="12" s="1"/>
  <c r="H243" i="12" a="1"/>
  <c r="H243" i="12" s="1"/>
  <c r="D243" i="12" a="1"/>
  <c r="D243" i="12" s="1"/>
  <c r="G243" i="12" a="1"/>
  <c r="G243" i="12" s="1"/>
  <c r="C243" i="12" a="1"/>
  <c r="C243" i="12" s="1"/>
  <c r="F243" i="12" a="1"/>
  <c r="F243" i="12" s="1"/>
  <c r="B243" i="12" a="1"/>
  <c r="B243" i="12" s="1"/>
  <c r="I243" i="12" a="1"/>
  <c r="I243" i="12" s="1"/>
  <c r="G1203" i="12" a="1"/>
  <c r="G1203" i="12" s="1"/>
  <c r="E1203" i="12" a="1"/>
  <c r="E1203" i="12" s="1"/>
  <c r="H1203" i="12" a="1"/>
  <c r="H1203" i="12" s="1"/>
  <c r="I1203" i="12" a="1"/>
  <c r="I1203" i="12" s="1"/>
  <c r="D1203" i="12" a="1"/>
  <c r="D1203" i="12" s="1"/>
  <c r="C1203" i="12" a="1"/>
  <c r="C1203" i="12" s="1"/>
  <c r="B1203" i="12" a="1"/>
  <c r="B1203" i="12" s="1"/>
  <c r="F1203" i="12" a="1"/>
  <c r="F1203" i="12" s="1"/>
  <c r="CP1" i="13"/>
  <c r="GH1" i="13"/>
  <c r="JZ1" i="13"/>
  <c r="NR1" i="13"/>
  <c r="M1" i="13"/>
  <c r="DE1" i="13"/>
  <c r="GW1" i="13"/>
  <c r="KO1" i="13"/>
  <c r="OG1" i="13"/>
  <c r="AN1" i="13"/>
  <c r="EF1" i="13"/>
  <c r="HX1" i="13"/>
  <c r="LP1" i="13"/>
  <c r="PH1" i="13"/>
  <c r="A109" i="10"/>
  <c r="A87" i="10"/>
  <c r="A65" i="10"/>
  <c r="A11" i="10"/>
  <c r="A139" i="10"/>
  <c r="A117" i="10"/>
  <c r="A127" i="10"/>
  <c r="A32" i="10"/>
  <c r="A9" i="10"/>
  <c r="A41" i="10"/>
  <c r="A73" i="10"/>
  <c r="A105" i="10"/>
  <c r="A137" i="10"/>
  <c r="D1683" i="12" a="1"/>
  <c r="D1683" i="12" s="1"/>
  <c r="C1683" i="12" a="1"/>
  <c r="C1683" i="12" s="1"/>
  <c r="B1683" i="12" a="1"/>
  <c r="B1683" i="12" s="1"/>
  <c r="E1683" i="12" a="1"/>
  <c r="E1683" i="12" s="1"/>
  <c r="G1683" i="12" a="1"/>
  <c r="G1683" i="12" s="1"/>
  <c r="F1683" i="12" a="1"/>
  <c r="F1683" i="12" s="1"/>
  <c r="I1683" i="12" a="1"/>
  <c r="I1683" i="12" s="1"/>
  <c r="H1683" i="12" a="1"/>
  <c r="H1683" i="12" s="1"/>
  <c r="E363" i="12" a="1"/>
  <c r="E363" i="12" s="1"/>
  <c r="D363" i="12" a="1"/>
  <c r="D363" i="12" s="1"/>
  <c r="G363" i="12" a="1"/>
  <c r="G363" i="12" s="1"/>
  <c r="F363" i="12" a="1"/>
  <c r="F363" i="12" s="1"/>
  <c r="C363" i="12" a="1"/>
  <c r="C363" i="12" s="1"/>
  <c r="B363" i="12" a="1"/>
  <c r="B363" i="12" s="1"/>
  <c r="I363" i="12" a="1"/>
  <c r="I363" i="12" s="1"/>
  <c r="H363" i="12" a="1"/>
  <c r="H363" i="12" s="1"/>
  <c r="J1" i="13"/>
  <c r="DB1" i="13"/>
  <c r="GT1" i="13"/>
  <c r="KL1" i="13"/>
  <c r="OD1" i="13"/>
  <c r="Y1" i="13"/>
  <c r="DQ1" i="13"/>
  <c r="HI1" i="13"/>
  <c r="LA1" i="13"/>
  <c r="OS1" i="13"/>
  <c r="AZ1" i="13"/>
  <c r="ER1" i="13"/>
  <c r="IJ1" i="13"/>
  <c r="MB1" i="13"/>
  <c r="PT1" i="13"/>
  <c r="AQ1" i="13"/>
  <c r="EI1" i="13"/>
  <c r="IA1" i="13"/>
  <c r="LS1" i="13"/>
  <c r="PK1" i="13"/>
  <c r="BC1" i="13"/>
  <c r="EU1" i="13"/>
  <c r="IM1" i="13"/>
  <c r="ME1" i="13"/>
  <c r="PW1" i="13"/>
  <c r="BO1" i="13"/>
  <c r="FG1" i="13"/>
  <c r="IY1" i="13"/>
  <c r="MQ1" i="13"/>
  <c r="QI1" i="13"/>
  <c r="CA1" i="13"/>
  <c r="FS1" i="13"/>
  <c r="JK1" i="13"/>
  <c r="NC1" i="13"/>
  <c r="CM1" i="13"/>
  <c r="GE1" i="13"/>
  <c r="JW1" i="13"/>
  <c r="NO1" i="13"/>
  <c r="G1" i="13"/>
  <c r="CY1" i="13"/>
  <c r="GQ1" i="13"/>
  <c r="KI1" i="13"/>
  <c r="OA1" i="13"/>
  <c r="S1" i="13"/>
  <c r="DK1" i="13"/>
  <c r="HC1" i="13"/>
  <c r="KU1" i="13"/>
  <c r="OM1" i="13"/>
  <c r="AE1" i="13"/>
  <c r="DW1" i="13"/>
  <c r="HO1" i="13"/>
  <c r="LG1" i="13"/>
  <c r="OY1" i="13"/>
  <c r="J5" i="14"/>
  <c r="L7" i="14"/>
  <c r="N7" i="14" s="1"/>
  <c r="PP1" i="13"/>
  <c r="II1" i="13"/>
  <c r="MJ1" i="13"/>
  <c r="FC1" i="13"/>
  <c r="MY1" i="13"/>
  <c r="FX1" i="13"/>
  <c r="GA1" i="13"/>
  <c r="CR1" i="13"/>
  <c r="C1" i="13"/>
  <c r="EB1" i="13"/>
  <c r="MG1" i="13"/>
  <c r="QK1" i="13"/>
  <c r="FF1" i="13"/>
  <c r="CO1" i="13"/>
  <c r="OC1" i="13"/>
  <c r="CX1" i="13"/>
  <c r="HB1" i="13"/>
  <c r="AS1" i="13"/>
  <c r="X1" i="13"/>
  <c r="HT1" i="13"/>
  <c r="AM1" i="13"/>
  <c r="BB1" i="13"/>
  <c r="GG1" i="13"/>
  <c r="KT1" i="13"/>
  <c r="KH1" i="13"/>
  <c r="IC1" i="13"/>
  <c r="MA1" i="13"/>
  <c r="QB1" i="13"/>
  <c r="IU1" i="13"/>
  <c r="JP1" i="13"/>
  <c r="JS1" i="13"/>
  <c r="GJ1" i="13"/>
  <c r="CU1" i="13"/>
  <c r="L1" i="13"/>
  <c r="GP1" i="13"/>
  <c r="JY1" i="13"/>
  <c r="DY1" i="13"/>
  <c r="PS1" i="13"/>
  <c r="MM1" i="13"/>
  <c r="NH1" i="13"/>
  <c r="NK1" i="13"/>
  <c r="KB1" i="13"/>
  <c r="GM1" i="13"/>
  <c r="DD1" i="13"/>
  <c r="DP1" i="13"/>
  <c r="ET1" i="13"/>
  <c r="U1" i="13"/>
  <c r="QE1" i="13"/>
  <c r="NT1" i="13"/>
  <c r="KE1" i="13"/>
  <c r="GV1" i="13"/>
  <c r="O1" i="13"/>
  <c r="HH1" i="13"/>
  <c r="AA1" i="13"/>
  <c r="PD1" i="13"/>
  <c r="HW1" i="13"/>
  <c r="AD1" i="13"/>
  <c r="EH1" i="13"/>
  <c r="IL1" i="13"/>
  <c r="CC1" i="13"/>
  <c r="QH1" i="13"/>
  <c r="NQ1" i="13"/>
  <c r="JV1" i="13"/>
  <c r="DM1" i="13"/>
  <c r="NZ1" i="13"/>
  <c r="HQ1" i="13"/>
  <c r="LU1" i="13"/>
  <c r="HK1" i="13"/>
  <c r="BE1" i="13"/>
  <c r="JM1" i="13"/>
  <c r="FR1" i="13"/>
  <c r="KW1" i="13"/>
  <c r="LF1" i="13"/>
  <c r="JJ1" i="13"/>
  <c r="R1" i="13"/>
  <c r="AV1" i="13"/>
  <c r="BT1" i="13"/>
  <c r="NW1" i="13"/>
  <c r="KN1" i="13"/>
  <c r="DG1" i="13"/>
  <c r="KZ1" i="13"/>
  <c r="DS1" i="13"/>
  <c r="LO1" i="13"/>
  <c r="DV1" i="13"/>
  <c r="HZ1" i="13"/>
  <c r="BQ1" i="13"/>
  <c r="MD1" i="13"/>
  <c r="FU1" i="13"/>
  <c r="BZ1" i="13"/>
  <c r="I1" i="13"/>
  <c r="NN1" i="13"/>
  <c r="HE1" i="13"/>
  <c r="LI1" i="13"/>
  <c r="PM1" i="13"/>
  <c r="PG1" i="13"/>
  <c r="LR1" i="13"/>
  <c r="FI1" i="13"/>
  <c r="PA1" i="13"/>
  <c r="PJ1" i="13"/>
  <c r="EN1" i="13"/>
  <c r="BH1" i="13"/>
  <c r="FL1" i="13"/>
  <c r="BW1" i="13"/>
  <c r="OF1" i="13"/>
  <c r="GY1" i="13"/>
  <c r="OR1" i="13"/>
  <c r="HN1" i="13"/>
  <c r="PV1" i="13"/>
  <c r="DA1" i="13"/>
  <c r="EW1" i="13"/>
  <c r="NE1" i="13"/>
  <c r="OO1" i="13"/>
  <c r="IF1" i="13"/>
  <c r="AY1" i="13"/>
  <c r="EZ1" i="13"/>
  <c r="JD1" i="13"/>
  <c r="FO1" i="13"/>
  <c r="KQ1" i="13"/>
  <c r="LC1" i="13"/>
  <c r="JA1" i="13"/>
  <c r="GS1" i="13"/>
  <c r="LX1" i="13"/>
  <c r="EQ1" i="13"/>
  <c r="IR1" i="13"/>
  <c r="BK1" i="13"/>
  <c r="MV1" i="13"/>
  <c r="JG1" i="13"/>
  <c r="CF1" i="13"/>
  <c r="CI1" i="13"/>
  <c r="OI1" i="13"/>
  <c r="OU1" i="13"/>
  <c r="AJ1" i="13"/>
  <c r="OX1" i="13"/>
  <c r="IO1" i="13"/>
  <c r="MS1" i="13"/>
  <c r="BN1" i="13"/>
  <c r="NB1" i="13"/>
  <c r="KK1" i="13"/>
  <c r="F1" i="13"/>
  <c r="DJ1" i="13"/>
  <c r="PY1" i="13"/>
  <c r="IX1" i="13"/>
  <c r="CL1" i="13"/>
  <c r="AG1" i="13"/>
  <c r="EK1" i="13"/>
  <c r="LL1" i="13"/>
  <c r="EE1" i="13"/>
  <c r="AP1" i="13"/>
  <c r="MP1" i="13"/>
  <c r="GD1" i="13"/>
  <c r="OL1" i="13"/>
  <c r="C7" i="12" l="1"/>
  <c r="C5" i="12"/>
  <c r="C22" i="12"/>
  <c r="C20" i="12"/>
  <c r="C10" i="12"/>
  <c r="C16" i="12"/>
  <c r="C31" i="12"/>
  <c r="C27" i="12"/>
  <c r="C14" i="12"/>
  <c r="C12" i="12"/>
  <c r="C3" i="12"/>
  <c r="C8" i="12"/>
  <c r="C6" i="12"/>
  <c r="C4" i="12"/>
  <c r="C33" i="12"/>
  <c r="C29" i="12"/>
  <c r="C25" i="12"/>
  <c r="C23" i="12"/>
  <c r="C21" i="12"/>
  <c r="C19" i="12"/>
  <c r="C17" i="12"/>
  <c r="C32" i="12"/>
  <c r="C28" i="12"/>
  <c r="C24" i="12"/>
  <c r="C15" i="12"/>
  <c r="C13" i="12"/>
  <c r="C11" i="12"/>
  <c r="C9" i="12"/>
  <c r="C26" i="12"/>
  <c r="C30" i="12"/>
  <c r="C18" i="12"/>
  <c r="D6" i="12"/>
  <c r="D4" i="12"/>
  <c r="D25" i="12"/>
  <c r="D27" i="12"/>
  <c r="D23" i="12"/>
  <c r="D21" i="12"/>
  <c r="D19" i="12"/>
  <c r="D9" i="12"/>
  <c r="D18" i="12"/>
  <c r="D15" i="12"/>
  <c r="D13" i="12"/>
  <c r="D11" i="12"/>
  <c r="D24" i="12"/>
  <c r="D30" i="12"/>
  <c r="D8" i="12"/>
  <c r="D7" i="12"/>
  <c r="D5" i="12"/>
  <c r="D26" i="12"/>
  <c r="D16" i="12"/>
  <c r="D28" i="12"/>
  <c r="D22" i="12"/>
  <c r="D20" i="12"/>
  <c r="D10" i="12"/>
  <c r="D29" i="12"/>
  <c r="D14" i="12"/>
  <c r="D12" i="12"/>
  <c r="D3" i="12"/>
  <c r="D31" i="12"/>
  <c r="D17" i="12"/>
  <c r="L6" i="14"/>
  <c r="N6" i="14" s="1"/>
  <c r="L14" i="14"/>
  <c r="N14" i="14" s="1"/>
  <c r="L9" i="14"/>
  <c r="N9" i="14" s="1"/>
  <c r="L11" i="14"/>
  <c r="N11" i="14" s="1"/>
  <c r="L16" i="14"/>
  <c r="N16" i="14" s="1"/>
  <c r="L8" i="14"/>
  <c r="N8" i="14" s="1"/>
  <c r="L10" i="14"/>
  <c r="N10" i="14" s="1"/>
  <c r="L13" i="14"/>
  <c r="N13" i="14" s="1"/>
  <c r="L15" i="14"/>
  <c r="N15" i="14" s="1"/>
  <c r="L12" i="14"/>
  <c r="N12" i="14" s="1"/>
  <c r="G12" i="12"/>
  <c r="G11" i="12"/>
  <c r="G6" i="12"/>
  <c r="G10" i="12"/>
  <c r="G3" i="12"/>
  <c r="G9" i="12"/>
  <c r="G13" i="12"/>
  <c r="G8" i="12"/>
  <c r="G5" i="12"/>
  <c r="G7" i="12"/>
  <c r="G14" i="12"/>
  <c r="G4" i="12"/>
  <c r="I9" i="12"/>
  <c r="I7" i="12"/>
  <c r="I4" i="12"/>
  <c r="I6" i="12"/>
  <c r="I5" i="12"/>
  <c r="I10" i="12"/>
  <c r="I8" i="12"/>
  <c r="I3" i="12"/>
  <c r="B4" i="12"/>
  <c r="B3" i="12"/>
  <c r="F9" i="12"/>
  <c r="F4" i="12"/>
  <c r="F8" i="12"/>
  <c r="F7" i="12"/>
  <c r="F14" i="12"/>
  <c r="F6" i="12"/>
  <c r="F13" i="12"/>
  <c r="F10" i="12"/>
  <c r="F5" i="12"/>
  <c r="F3" i="12"/>
  <c r="F12" i="12"/>
  <c r="F11" i="12"/>
  <c r="E6" i="12"/>
  <c r="E9" i="12"/>
  <c r="E5" i="12"/>
  <c r="E11" i="12"/>
  <c r="E16" i="12"/>
  <c r="E12" i="12"/>
  <c r="E15" i="12"/>
  <c r="E8" i="12"/>
  <c r="E4" i="12"/>
  <c r="E7" i="12"/>
  <c r="E10" i="12"/>
  <c r="E13" i="12"/>
  <c r="E14" i="12"/>
  <c r="E3" i="12"/>
  <c r="H4" i="12"/>
  <c r="H7" i="12"/>
  <c r="H10" i="12"/>
  <c r="H14" i="12"/>
  <c r="H3" i="12"/>
  <c r="H6" i="12"/>
  <c r="H9" i="12"/>
  <c r="H13" i="12"/>
  <c r="H5" i="12"/>
  <c r="H11" i="12"/>
  <c r="H12" i="12"/>
  <c r="H8" i="12"/>
  <c r="N17" i="14" l="1"/>
</calcChain>
</file>

<file path=xl/sharedStrings.xml><?xml version="1.0" encoding="utf-8"?>
<sst xmlns="http://schemas.openxmlformats.org/spreadsheetml/2006/main" count="40759" uniqueCount="404">
  <si>
    <t>№</t>
  </si>
  <si>
    <t>Час</t>
  </si>
  <si>
    <t>Питання</t>
  </si>
  <si>
    <t>Результат</t>
  </si>
  <si>
    <t>Європейська Солідарність</t>
  </si>
  <si>
    <t>УДАР Віталія Кличка</t>
  </si>
  <si>
    <t>Єдність</t>
  </si>
  <si>
    <t>ВО «Батьківщина»</t>
  </si>
  <si>
    <t>ОП-ЗЖ</t>
  </si>
  <si>
    <t>Слуга народу</t>
  </si>
  <si>
    <t>ГОЛОС</t>
  </si>
  <si>
    <t>Позафракційні</t>
  </si>
  <si>
    <t>Дата</t>
  </si>
  <si>
    <t>Дата та час</t>
  </si>
  <si>
    <t>Кличко  В. В.</t>
  </si>
  <si>
    <t>Андронов В. Є.</t>
  </si>
  <si>
    <t>Андрусишин В. Й.</t>
  </si>
  <si>
    <t>Ар'єва Я. В.</t>
  </si>
  <si>
    <t>Артеменко  С. В.</t>
  </si>
  <si>
    <t>Ахметов Р. С.</t>
  </si>
  <si>
    <t>Баленко  І. М.</t>
  </si>
  <si>
    <t>Рішення ПРИЙНЯТЕ</t>
  </si>
  <si>
    <t>Банас  Д. М.</t>
  </si>
  <si>
    <t>Берікашвілі Н. В.</t>
  </si>
  <si>
    <t>Білоцерковець Д. О.</t>
  </si>
  <si>
    <t>Богатов  К. В.</t>
  </si>
  <si>
    <t>Бойченко П. І.</t>
  </si>
  <si>
    <t>Бондаренко В. В.</t>
  </si>
  <si>
    <t>Брагінський В. В.</t>
  </si>
  <si>
    <t>Бровченко К. М.</t>
  </si>
  <si>
    <t>Бродський  О. Я.</t>
  </si>
  <si>
    <t>Габібуллаєва Д. Т.</t>
  </si>
  <si>
    <t>Букало О. Ю.</t>
  </si>
  <si>
    <t>Ємець Л. О.</t>
  </si>
  <si>
    <t>Бурдукова В. В.</t>
  </si>
  <si>
    <t>Задерейко  А. І.</t>
  </si>
  <si>
    <t>Васильчук  В. В.</t>
  </si>
  <si>
    <t>Ковалевська Л. О.</t>
  </si>
  <si>
    <t>Веремеєнко  О. Л.</t>
  </si>
  <si>
    <t>Коваленко Г. М.</t>
  </si>
  <si>
    <t>Вітренко А. О.</t>
  </si>
  <si>
    <t>Кононенко В. І.</t>
  </si>
  <si>
    <t>Криворучко  Т. Г.</t>
  </si>
  <si>
    <t>Галайчук  І. В.</t>
  </si>
  <si>
    <t>Левченко О. А.</t>
  </si>
  <si>
    <t>Говорова О. І.</t>
  </si>
  <si>
    <t>Міщенко  О. Г.</t>
  </si>
  <si>
    <t>Гончаров  В. В.</t>
  </si>
  <si>
    <t>Никорак  І. П.</t>
  </si>
  <si>
    <t>Гончаров  О. В.</t>
  </si>
  <si>
    <t>Окопний  О. Ю.</t>
  </si>
  <si>
    <t>Грушко  В. В.</t>
  </si>
  <si>
    <t>Пастухова Н. Ю.</t>
  </si>
  <si>
    <t>Погребиський О. І.</t>
  </si>
  <si>
    <t>Порайко А. М.</t>
  </si>
  <si>
    <t>Зантарая Г. М.</t>
  </si>
  <si>
    <t>Порошенко М. А.</t>
  </si>
  <si>
    <t>Зубко  Ю. Г.</t>
  </si>
  <si>
    <t>Прокопів  В. В.</t>
  </si>
  <si>
    <t>Зубрицька О. М.</t>
  </si>
  <si>
    <t>Сторожук  В. П.</t>
  </si>
  <si>
    <t>Іванченко  В. А.</t>
  </si>
  <si>
    <t>Супрун О. С.</t>
  </si>
  <si>
    <t>Іщенко  М. В.</t>
  </si>
  <si>
    <t>Таран С. В.</t>
  </si>
  <si>
    <t>Калініченко  Д. Ю.</t>
  </si>
  <si>
    <t>Тимченко О. С.</t>
  </si>
  <si>
    <t>Кириленко І. І.</t>
  </si>
  <si>
    <t>Тихонович Ю. С.</t>
  </si>
  <si>
    <t>Кириченко К. В.</t>
  </si>
  <si>
    <t>Турець  В. В.</t>
  </si>
  <si>
    <t>Усов К. Г.</t>
  </si>
  <si>
    <t>Хацевич І. М.</t>
  </si>
  <si>
    <t>Ковальчук М. М.</t>
  </si>
  <si>
    <t>Чайка О. Ю.</t>
  </si>
  <si>
    <t>Козак Т. М.</t>
  </si>
  <si>
    <t>Ясинський  Г. І.</t>
  </si>
  <si>
    <t>Конопелько М. В.</t>
  </si>
  <si>
    <t>Костюшко  О. П.</t>
  </si>
  <si>
    <t>Кравець В. А.</t>
  </si>
  <si>
    <t>Кримчак  С. О.</t>
  </si>
  <si>
    <t>Кузьменко Є. А.</t>
  </si>
  <si>
    <t>Кулеба Є. А.</t>
  </si>
  <si>
    <t>Лимар Ю. В.</t>
  </si>
  <si>
    <t>Лінчевський О. В.</t>
  </si>
  <si>
    <t>Макаренко М. А.</t>
  </si>
  <si>
    <t>Маленко Г. С.</t>
  </si>
  <si>
    <t>Маляревич  О. В.</t>
  </si>
  <si>
    <t>Кушнір І. І.</t>
  </si>
  <si>
    <t>Мамоян С. Ч.</t>
  </si>
  <si>
    <t>Марченко О. Л.</t>
  </si>
  <si>
    <t>Михайлова А. А.</t>
  </si>
  <si>
    <t>Мондриївський  В. М.</t>
  </si>
  <si>
    <t>Муха  В. В.</t>
  </si>
  <si>
    <t>Москаль  Д. Д.</t>
  </si>
  <si>
    <t>Непоп  В. І.</t>
  </si>
  <si>
    <t>Овраменко  О. В.</t>
  </si>
  <si>
    <t>Наконечний М. В.</t>
  </si>
  <si>
    <t>Опадчий  І. М.</t>
  </si>
  <si>
    <t>Пинзеник  О. О.</t>
  </si>
  <si>
    <t>Нестор В. Р.</t>
  </si>
  <si>
    <t>Романюк Р. С.</t>
  </si>
  <si>
    <t>Нефьодов М. Є.</t>
  </si>
  <si>
    <t>Смірнова М. М.</t>
  </si>
  <si>
    <t>Старостенко  Г. В.</t>
  </si>
  <si>
    <t>Странніков  А. М.</t>
  </si>
  <si>
    <t>Терентьєв  М. О.</t>
  </si>
  <si>
    <t>Омельченко  О. О.</t>
  </si>
  <si>
    <t>Чорній Б. П.</t>
  </si>
  <si>
    <t>Шовковський О. В.</t>
  </si>
  <si>
    <t>Павлик  В. А.</t>
  </si>
  <si>
    <t>Пашинна Л. В.</t>
  </si>
  <si>
    <t>Плужник О. А.</t>
  </si>
  <si>
    <t>Попатенко В. С.</t>
  </si>
  <si>
    <t>Попов О. П.</t>
  </si>
  <si>
    <t>Самолудченко О. А.</t>
  </si>
  <si>
    <t>Сулига  Ю. А.</t>
  </si>
  <si>
    <t>Присяжнюк М. О.</t>
  </si>
  <si>
    <t>Товмасян  В. Р.</t>
  </si>
  <si>
    <t>Федоренко Я. Ю.</t>
  </si>
  <si>
    <t>Шпак І. В.</t>
  </si>
  <si>
    <t>Ярмоленко  Ю. О.</t>
  </si>
  <si>
    <t>Свириденко  Г. В.</t>
  </si>
  <si>
    <t>Ярошенко  Р. В.</t>
  </si>
  <si>
    <t>Семенова К. І.</t>
  </si>
  <si>
    <t>Симуніна Ю. М.</t>
  </si>
  <si>
    <t>Слончак В. В.</t>
  </si>
  <si>
    <t>Тимощук Б. А.</t>
  </si>
  <si>
    <t>Трубіцин В. С.</t>
  </si>
  <si>
    <t>Федоренко Ю. С.</t>
  </si>
  <si>
    <t>Уласик Ю. О.</t>
  </si>
  <si>
    <t>Царенко М. О.</t>
  </si>
  <si>
    <t>Шаповал А. А.</t>
  </si>
  <si>
    <t>Шлапак  А. В.</t>
  </si>
  <si>
    <t>Яловий  В. Б.</t>
  </si>
  <si>
    <t>Ярош З. В.</t>
  </si>
  <si>
    <t>ПОЗАФРАКЦІЙНІ</t>
  </si>
  <si>
    <t>IMPORTRANGE("https://docs.google.com/spreadsheets/d/1bnrM1foljdg-L_RPI-aKRaOEHJK0vrMwpHmSqHTASXU";"A:ZZZ")</t>
  </si>
  <si>
    <t>https://docs.google.com/spreadsheets/d/16SNuD0TPJpBX3N7VMJNc_bDGQ6HFB_q0kkiOxLGHoOM</t>
  </si>
  <si>
    <t>08.07.21 10:57</t>
  </si>
  <si>
    <t>За прийняття порядку денного за основу.</t>
  </si>
  <si>
    <t>...</t>
  </si>
  <si>
    <t>За</t>
  </si>
  <si>
    <t>Не голосував</t>
  </si>
  <si>
    <t>08.07.21 10:59</t>
  </si>
  <si>
    <t>За внесення до порядку денного питання про затвердження міської цільової програми «Діти. Сім’я. Столиця на 2022-2024 роки». (Від 25.05.2021 № 08/231-1746/ПР).</t>
  </si>
  <si>
    <t>08.07.21 11:00</t>
  </si>
  <si>
    <t>За внесення до порядку денного питання про затвердження міської цільової програми «Діти. Сім’я. Столиця на 2019-2021 роки». (Від 25.06.2021 № 08/231-2233/ПР).</t>
  </si>
  <si>
    <t>08.07.21 11:01</t>
  </si>
  <si>
    <t>За внесення до порядку денного питання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t>
  </si>
  <si>
    <t>08.07.21 11:02</t>
  </si>
  <si>
    <t>За внесення до порядку денного питання 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t>
  </si>
  <si>
    <t>08.07.21 11:03</t>
  </si>
  <si>
    <t>За внесення до порядку денного питання 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t>
  </si>
  <si>
    <t>08.07.21 11:15</t>
  </si>
  <si>
    <t>За внесення до порядку денного питання про демонтаж пам’ятного знаку на честь дружби міст Києва та Москви, встановленого у сквері на вул. Маршала Якубовського. (Від 09.04.2021 № 08/231-1253/ПР).</t>
  </si>
  <si>
    <t>08.07.21 11:16</t>
  </si>
  <si>
    <t>За внесення до порядку денного питання 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t>
  </si>
  <si>
    <t>08.07.21 11:20</t>
  </si>
  <si>
    <t>За зняття з порядку денного питання 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(скверу) на перетині Стратегічного шосе та просп. Науки у Голосiївському районі міста Києва (696550135). (Від 02.10.2019 № 08/231-2980/ПР).</t>
  </si>
  <si>
    <t>За перенесення питання порядку денного на наступне засідання про надання ПРИВАТНОМУ ПІДПРИЄМСТВУ «ГЕНЕРАЛ» земельної ділянки в оренду для експлуатації та обслуговування нежитлової будівлі (магазину) на вул. Попудренка, 42/46 у Дніпровському районі міста Києва (651684191). (Від 10.06.2021 № 08/231-2046/ПР).</t>
  </si>
  <si>
    <t>08.07.21 11:33</t>
  </si>
  <si>
    <t>За зняття з порядку денного питання про затвердження проекту землеустрою щодо відведення земельної ділянки Центральному територіальному управлінню капітального будівництва для будівництва багатоповерхового житлового будинку з вбудовано-прибудованими приміщеннями соціально-громадського призначення (дошкільний навчальний заклад) на вул. Симиренка, 20 - 26 у Святошинському районі м. Києва (Д-8975). (Від 26.10.2018 № 08/231-3781/ПР).</t>
  </si>
  <si>
    <t>08.07.21 11:36</t>
  </si>
  <si>
    <t>За порядок денний в цілому</t>
  </si>
  <si>
    <t>08.07.21 11:53</t>
  </si>
  <si>
    <t>За підтримку депутатських запитів</t>
  </si>
  <si>
    <t>08.07.21 11:55</t>
  </si>
  <si>
    <t>Про зміну найменування деяких закладів освіти Деснянського району міста Києва. (Від 07.05.2021 № 08/231-1437/ПР).</t>
  </si>
  <si>
    <t>08.07.21 11:56</t>
  </si>
  <si>
    <t>Про зміну типу та найменування деяких закладів освіти Святошинського району міста Києва. (Від 07.05.2021 № 08/231-1436/ПР).</t>
  </si>
  <si>
    <t>08.07.21 12:03</t>
  </si>
  <si>
    <t>Про зміну типу та найменування деяких закладів освіти Деснянського району міста Києва. (Від 26.05.2021 № 08/231-1749/ПР).</t>
  </si>
  <si>
    <t>Проти</t>
  </si>
  <si>
    <t>08.07.21 12:06</t>
  </si>
  <si>
    <t>Про створення інклюзивно-ресурсних центрів. (Від 17.06.2021 № 08/231-2105/ПР).</t>
  </si>
  <si>
    <t>08.07.21 12:12</t>
  </si>
  <si>
    <t>Про порушення перед комітетом Верховної Ради України з питань освіти, науки та інновацій клопотання про присудження Премії Верховної Ради України педагогічним працівникам закладів дошкільної, загальної середньої, професійної (професійно-технічної) та позашкільної освіти Петренко Діні Іллівні. (Від 13.05.2021 № 08/231-1538/ПР).</t>
  </si>
  <si>
    <t>Про зміну типу та найменування Навчально-виховного комплексу №299 Оболонського району м. Києва. (Від 24.05.2021 № 08/231-1745/ПР).</t>
  </si>
  <si>
    <t>08.07.21 12:14</t>
  </si>
  <si>
    <t>Про затвердження змін до рішення Київської міської ради від 20 грудня 2018 року № 479/6530 «Про затвердження Програми поліпшення організації підготовки громадян до військової служби, приписки до призовної дільниці, призову на строкову військову службу, призову військовозобов'язаних під час мобілізації, прийняття на військову службу за контрактом, відбору та прийняття на службу у військовому резерві на 2019 - 2021 роки. (Від 06.05.2021 № 08/231-1418/ПР).</t>
  </si>
  <si>
    <t>08.07.21 12:35</t>
  </si>
  <si>
    <t>За основу 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t>
  </si>
  <si>
    <t>Утримався</t>
  </si>
  <si>
    <t>08.07.21 12:38</t>
  </si>
  <si>
    <t>За правку допитання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t>
  </si>
  <si>
    <t>08.07.21 12:39</t>
  </si>
  <si>
    <t>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 в цілому.</t>
  </si>
  <si>
    <t>08.07.21 12:40</t>
  </si>
  <si>
    <t>Про внесення змін у додаток до рішення Київської міської ради від 12.03.2020 № 235/8405 «Про затвердження списку присяжних Деснянського районного суду міста Києва». (Від 11.06.2021 № 08/231-2049/ПР).</t>
  </si>
  <si>
    <t>08.07.21 12:41</t>
  </si>
  <si>
    <t>Про внесення змін у додаток до рішення Київської міської ради від 12.03.2020 № 233/8403 «Про затвердження списку присяжних Солом’янського районного суду міста Києва». (Від 11.06.2021 № 08/231-2048/ПР).</t>
  </si>
  <si>
    <t>08.07.21 12:42</t>
  </si>
  <si>
    <t>Про внесення змін у додаток до рішення Київської міської ради від 06.02.2020 № 3/8173 «Про затвердження списку присяжних Оболонського районного суду міста Києва». (Від 11.06.2021 № 08/231-2047/ПР).</t>
  </si>
  <si>
    <t>08.07.21 12:43</t>
  </si>
  <si>
    <t>Про внесення змін у додаток до рішення Київської міської ради від 12.03.2020 № 234/8404 «Про затвердження списку присяжних Дарницького районного суду міста Києва». (Від 11.06.2021 № 08/231-2050/ПР).</t>
  </si>
  <si>
    <t>За основу питання порядку денного про оприлюднення інформації щодо проведення обстеження, обрізки та видалення зелених насаджень в місті Києві. (Від 06.05.2021 № 08/231-1420/ПР).</t>
  </si>
  <si>
    <t>08.07.21 12:48</t>
  </si>
  <si>
    <t>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t>
  </si>
  <si>
    <t>Рішення НЕ ПРИЙНЯТЕ</t>
  </si>
  <si>
    <t>08.07.21 12:49</t>
  </si>
  <si>
    <t>08.07.21 12:50</t>
  </si>
  <si>
    <t>08.07.21 12:52</t>
  </si>
  <si>
    <t>Про оприлюднення інформації щодо проведення обстеження, обрізки та видалення зелених насаджень в місті Києві. (Від 06.05.2021 № 08/231-1420/ПР)в цілому.</t>
  </si>
  <si>
    <t>08.07.21 13:00</t>
  </si>
  <si>
    <t>Про затвердження технічної документації з нормативної грошової оцінки земель міста Києва (525461728). (Від 13.05.2021 № 08/231-1543/ПР).</t>
  </si>
  <si>
    <t>Про затвердження міської цільової програми «Діти. Сім’я. Столиця на 2022-2024 роки». (Від 25.05.2021 № 08/231-1746/ПР).</t>
  </si>
  <si>
    <t>08.07.21 13:01</t>
  </si>
  <si>
    <t>За скасування реультатів голосування щодо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t>
  </si>
  <si>
    <t>08.07.21 13:02</t>
  </si>
  <si>
    <t>За основу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t>
  </si>
  <si>
    <t>08.07.21 13:03</t>
  </si>
  <si>
    <t>За правку 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t>
  </si>
  <si>
    <t>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08/231-2285/ПР).в цілому</t>
  </si>
  <si>
    <t>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t>
  </si>
  <si>
    <t>08.07.21 13:08</t>
  </si>
  <si>
    <t>За основу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t>
  </si>
  <si>
    <t>08.07.21 13:11</t>
  </si>
  <si>
    <t>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t>
  </si>
  <si>
    <t>08.07.21 13:12</t>
  </si>
  <si>
    <t>Про демонтаж пам’ятного знаку на честь дружби міст Києва та Москви, встановленого у сквері на вул. Маршала Якубовського. (Від 09.04.2021 № 08/231-1253/ПР) в цілому.</t>
  </si>
  <si>
    <t>08.07.21 13:13</t>
  </si>
  <si>
    <t>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t>
  </si>
  <si>
    <t>08.07.21 13:37</t>
  </si>
  <si>
    <t>Про організаційно-правові заходи щодо впорядкування використання майна територіальної громади міста Києва. (Від 06.04.2021 № 08/231-1208/ПР).</t>
  </si>
  <si>
    <t>08.07.21 13:38</t>
  </si>
  <si>
    <t>За основу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t>
  </si>
  <si>
    <t>08.07.21 13:39</t>
  </si>
  <si>
    <t>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t>
  </si>
  <si>
    <t>08.07.21 13:42</t>
  </si>
  <si>
    <t>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08/231-1410/ПР).в цілому.</t>
  </si>
  <si>
    <t>08.07.21 13:43</t>
  </si>
  <si>
    <t>За зміну черговості розгляду питаннь порядку денного розділ 3.4. Про відмову у наданні дозволу громадянам на розроблення проєкту землеустрою.</t>
  </si>
  <si>
    <t>За зміну черговості розгляду питаннь порядку денного  розділу 3.8.2. Для розміщення об’єктів передачі електричної та теплової енергії:</t>
  </si>
  <si>
    <t>08.07.21 15:53</t>
  </si>
  <si>
    <t>За питання розділу порядку денного 3.4." Про відмову у наданні дозволу громадянам на розроблення проєкту землеустрою."</t>
  </si>
  <si>
    <t>08.07.21 15:59</t>
  </si>
  <si>
    <t>За обговорювання окремо, голосувати разом розділ 3.8.2. "Надання для розміщення об'єктів передачі електричної та теплової енергії"</t>
  </si>
  <si>
    <t>За розділ порядку денного 3.8.2. "Надання для розміщення об'єктів передачі електричної та теплової енергії"</t>
  </si>
  <si>
    <t>08.07.21 16:00</t>
  </si>
  <si>
    <t>За включення до порядку денного питання 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(ВБВ)№6.(Від 25.06.2021 №08/231-2234/ПР)</t>
  </si>
  <si>
    <t>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 (Від 25.06.2021 №08/231-2234/ПР).</t>
  </si>
  <si>
    <t>08.07.21 16:02</t>
  </si>
  <si>
    <t>За внесення до порядку денного питання 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t>
  </si>
  <si>
    <t>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t>
  </si>
  <si>
    <t>08.07.21 16:03</t>
  </si>
  <si>
    <t>За зміну черговості питань порядку денного.</t>
  </si>
  <si>
    <t>08.07.21 16:08</t>
  </si>
  <si>
    <t>Про передачу товариству з обмеженою відповідальністю «Залізничний ринок» в оренду земельної ділянки для експлуатації та обслуговування нежилого будинку - критого ринку на вул. Кудряшова, 1, літера А у Солом’янському районі міста Києва (383968500). (Від 06.05.2021 № 08/231-1434/ПР). (Повторно).</t>
  </si>
  <si>
    <t>08.07.21 16:09</t>
  </si>
  <si>
    <t>Про надання Державному науково-дослідному експертно-криміналістичному центру МВС України земельної ділянки у постійне користування для розміщення структурних підрозділів апарату МВС, територіальних органів, закладів, установ і підприємств, що належать до сфери управління МВС на вул. Львівській, 80 у Святошинському районі міста Києва (616793985). (Від 03.03.2021 № 08/231-895/ПР).</t>
  </si>
  <si>
    <t>08.07.21 16:10</t>
  </si>
  <si>
    <t>Про передачу приватному підприємству «ФІРМА РЕМТОРГСЕРВІС» земельної ділянки для експлуатації та обслуговування автостоянки на вул. Оноре де Бальзака, 10-а у Деснянському районі м. Києва (А-24949). (Від 02.05.2018 № 08-231/1455/ПР)</t>
  </si>
  <si>
    <t>Про передачу товариству з обмеженою відповідальністю «РЕМТОЧПІДШИПНИК» земельної ділянки для експлуатації та обслуговування автостоянки на вул. Оноре де Бальзака, 55-а у Деснянському районі м. Києва (А-24952). (Від 02.05.2018 № 08/231-1449/ПР).</t>
  </si>
  <si>
    <t>08.07.21 16:11</t>
  </si>
  <si>
    <t>Про передачу ТОВАРИСТВУ З ОБМЕЖЕНОЮ ВІДПОВІДАЛЬНІСТЮ «В-КОНСТРАКШН» земельної ділянки в оренду для експлуатації та обслуговування адміністративно-виробничих та господарських будівель на вул. Кирилівській, 35, 35Б у Подільському районі міста Києва (730119443). (Від 27.05.2021 № 08/231-1755/ПР).</t>
  </si>
  <si>
    <t>08.07.21 16:12</t>
  </si>
  <si>
    <t>Про надання в постійне користування земельної ділянки РЕЛІГІЙНІЙ ОРГАНІЗАЦІЇ «РЕЛІГІЙНА ГРОМАДА «ПОМІСНА ЦЕРКВА ЄВАНГЕЛЬСЬКИХ ХРИСТИЯН» В ДНІПРОВСЬКОМУ РАЙОНІ М. КИЄВА» для будівництва, експлуатації та обслуговування церкви на вул. Кубанської України, 2 у Деснянському районі міста Києва (478432092). (Від 06.02.2020 № 08/231-339/ПР).</t>
  </si>
  <si>
    <t>08.07.21 16:13</t>
  </si>
  <si>
    <t>Про передачу ТОВАРИСТВУ З ОБМЕЖЕНОЮ ВІДПОВІДАЛЬНІСТЮ «МАКС ЛЄД» земельних ділянок в оренду для експлуатації та обслуговування нежитлових будівель на вул. Чорнобильській, 16/80 у Святошинському районі міста Києва (695344141). (Від 10.06. 2021 № 08/231-2038/ПР).</t>
  </si>
  <si>
    <t>Про передачу акціонерному товариству «РВС БАНК» земельної ділянки в оренду для експлуатації та обслуговування будівлі складу на вул. Віскозній, 17-А у Деснянському районі міста Києва (527039615). (Від 24.11.2020 № 08/231-2986/ПР).</t>
  </si>
  <si>
    <t>08.07.21 16:14</t>
  </si>
  <si>
    <t>Про надання ОБОЛОНСЬКІЙ РАЙОННІЙ В МІСТІ КИЄВІ ДЕРЖАВНІЙ АДМІНІСТРАЦІЇ земельної ділянки у постійне користування для експлуатації та обслуговування громадського будинку на вул. Маршала Тимошенка, 16 в Оболонському районі міста Києва (401415665). (Від 22.06.2020 № 08/231-1582/ПР).</t>
  </si>
  <si>
    <t>Про передачу ТОВАРИСТВУ З ОБМЕЖЕНОЮ ВІДПОВІДАЛЬНІСТЮ «КОСМОПОЛІТ 2016» земельних ділянок в оренду для експлуатації, обслуговування та ремонту об’єктів інженерної, транспортної, енергетичної інфраструктури, об’єктів зв’язку та дорожнього господарства (крім об’єктів дорожнього сервісу) на вул. Вадима Гетьмана, 6 у Солом’янському районі міста Києва (239136409). (Від 01.06.2021 № 08/231-1782/ПР).</t>
  </si>
  <si>
    <t>08.07.21 16:15</t>
  </si>
  <si>
    <t>Про передачу ТОВАРИСТВУ З ОБМЕЖЕНОЮ ВІДПОВІДАЛЬНІСТЮ «ЮНІТ СІТІ ФІНАНС» земельної ділянки в оренду для експлуатації та обслуговування нежитлової будівлі на вул. Дорогожицькій, 4 у Шевченківському районі міста Києва (334126380). (Від 16.06.2021 № 08/231-2096/ПР).</t>
  </si>
  <si>
    <t>08.07.21 16:16</t>
  </si>
  <si>
    <t>Про передачу ТОВАРИСТВУ З ОБМЕЖЕНОЮ ВІДПОВІДАЛЬНІСТЮ «АРМО ПЛАЗА» земельної ділянки в оренду для експлуатації та обслуговування частини цілісного майнового комплексу (підземного складу) у пров. Косогірному, 3-7 у Шевченківському районі міста Києва (483446397). (Від 17.06.2021 № 08/231-2106/ПР).</t>
  </si>
  <si>
    <t>Про передачу ТОВАРИСТВУ З ОБМЕЖЕНОЮ ВІДПОВІДАЛЬНІСТЮ «ЮНКОРД» в оренду земельної ділянки для будівництва та обслуговування будівель ринкової інфраструктури на просп. Перемоги, 41а у Солом’янському районі міста Києва (354488151). (Від 17.02.2020 № 08/231-408/ПР).</t>
  </si>
  <si>
    <t>08.07.21 16:17</t>
  </si>
  <si>
    <t>Про передачу ТОВАРИСТВУ З ОБМЕЖЕНОЮ ВІДПОВІДАЛЬНІСТЮ «БУДПРОМТОРГ-2017» земельної ділянки в оренду для експлуатації та обслуговування адміністративно-офісної будівлі на Андріївському узвозі, 30 (літ. «И») у Подільському районі міста Києва (721927391). (Від 19.03.2021 № 08/231-1069/ПР).</t>
  </si>
  <si>
    <t>Про передачу товариству з обмеженою відповідальністю «МАЛСТРІТ» земельної ділянки в оренду для реконструкції нежилого будинку в багатоповерховий житловий будинок з вбудовано-прибудованими об’єктами ринкової інфраструктури з подальшою їх експлуатацією та обслуговуванням на просп. Оболонському, 18 в Оболонському районі міста Києва (323978431). (Від 22.01.2021 № 08/231-483/ПР).</t>
  </si>
  <si>
    <t>08.07.21 16:18</t>
  </si>
  <si>
    <t>Про передачу ТОВАРИСТВУ З ОБМЕЖЕНОЮ ВІДПОВІДАЛЬНІСТЮ «БД НЕРУХОМІСТЬ» земельної ділянки в оренду для будівництва, обслуговування та ремонту об’єктів інженерної та транспортної інфраструктури (крім об’єктів дорожнього сервісу) на просп. Перемоги, 67 у Святошинському районі міста Києва (313948158). (Від 14.05.2021 № 08/231-1555/ПР).</t>
  </si>
  <si>
    <t>Про передачу ТОВАРИСТВУ З ОБМЕЖЕНОЮ ВІДПОВІДАЛЬНІСТЮ «ОМЕГА» земельної ділянки в оренду для експлуатації та обслуговування адміністративної будівлі та службової автостоянки на вул. Максима Берлінського, 15 у Шевченківському районі міста Києва (470398360). (Від 28.04.2021 № 08/231-1407/ПР).</t>
  </si>
  <si>
    <t>08.07.21 16:19</t>
  </si>
  <si>
    <t>Про передачу приватному підприємству «ЗАВОДСЬКЕ-74» земельної ділянки в оренду для експлуатації та обслуговування торгово-сервісного автоцентру з офісними приміщеннями на вул. Корабельній, 3 в Оболонському районі міста Києва (455448895). (Від 21.05.2021 № 08/231-1641/ПР).</t>
  </si>
  <si>
    <t>Про передачу ТОВАРИСТВУ З ОБМЕЖЕНОЮ ВІДПОВІДАЛЬНІСТЮ «АВТОБАНСЕРВІС» земельної ділянки в оренду для будівництва, обслуговування та ремонту об’єктів транспортної інфраструктури (для влаштування та обслуговування заїздів та виїздів на діючу АЗС) на просп. Миколи Бажана, 1-д у Дарницькому районі міста Києва (773946394). (Від 28.05.2021 № 08/231-1770/ПР).</t>
  </si>
  <si>
    <t>08.07.21 16:20</t>
  </si>
  <si>
    <t>Про передачу ТОВАРИСТВУ З ОБМЕЖЕНОЮ ВІДПОВІДАЛЬНІСТЮ «МАРГАРИТА НОВА» земельної ділянки в оренду для експлуатації та обслуговування нежитлової будівлі на вул. Марка Вовчка, 14-П в Оболонському районі міста Києва (471400916). (Від 14.06.2021 № 08/231-2066/ПР).</t>
  </si>
  <si>
    <t>08.07.21 16:21</t>
  </si>
  <si>
    <t>Про передачу ТОВАРИСТВУ З ОБМЕЖЕНОЮ ВІДПОВІДАЛЬНІСТЮ «ВЕСТ РЕАЛТІ» земельної ділянки в оренду для реконструкції торговельного павільйону під заклад громадського харчування з подальшим його обслуговуванням та експлуатацією на просп. Павла Тичини, 20 у Дніпровському районі міста Києва (519244964). (Від 27.04.2021 № 08/231-1399/ПР).</t>
  </si>
  <si>
    <t>Про передачу ТОВАРИСТВУ З ОБМЕЖЕНОЮ ВІДПОВІДАЛЬНІСТЮ «ПРОЕКТ-51» земельної ділянки в оренду для експлуатації та обслуговування комплексу будівель на вул. Ярославській, 55 у Подільському районі міста Києва (504741240). (Від 10.06.2021 № 08/231-2037/ПР).</t>
  </si>
  <si>
    <t>08.07.21 16:24</t>
  </si>
  <si>
    <t>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t>
  </si>
  <si>
    <t>08.07.21 16:25</t>
  </si>
  <si>
    <t>Про внесення змін до договору оренди земельної ділянки від 03 лютого 2012 року № 62-6-00586, укладеного між Київською міською радою та товариством з обмеженою відповідальністю «ЕКУМЕНА» (551047413) (А-27233). (Від 15.08.2019 № 08/231-2539/ПР).</t>
  </si>
  <si>
    <t>08.07.21 16:26</t>
  </si>
  <si>
    <t>Про внесення змін до договору оренди земельної ділянки від 29 квітня 2005 року № 85-6-00198 (зі змінами), укладеного між Київською міською радою та товариством з обмеженою відповідальністю «МОЛОДІЖНИЙ ЖИТЛОВИЙ КОМПЛЕКС «ОБОЛОНЬ» (510247518). (Від 14.06.2021 № 08/231-2067/ПР).</t>
  </si>
  <si>
    <t>Про поновлення договору оренди земельної ділянки від 15 грудня 2005 року № 91-6-00520 для експлуатації та обслуговування адміністративно-складських будівель та споруд на вул. Ольжича, 18/22 у Шевченківському районі (729890051). (Від 23.11.2020 № 08/231-2941/ПР).</t>
  </si>
  <si>
    <t>08.07.21 16:27</t>
  </si>
  <si>
    <t>Про поновлення товариству з обмеженою відповідальністю «ЕЛ-ЛАДА» договору оренди від 08 листопада 2003 року № 63-6-00081 (зі змінами) земельної ділянки на просп. Петра Григоренка (205385036). (Від 12.05.2021 № 08/231-1536/ПР).</t>
  </si>
  <si>
    <t>Про поновлення товариству з обмеженою відповідальністю «ЯВІР-95» договору оренди земельної ділянки від 31 січня 2006 року № 85-6-00246 (675220522). (Від 28.05.2021 № 08/231-1771/ПР).</t>
  </si>
  <si>
    <t>08.07.21 16:28</t>
  </si>
  <si>
    <t>Про відмову приватному акціонерному підприємству «МТ КОНСАЛТІНГ» у поновленні договору оренди земельної ділянки від 16.11.2005 № 79-6-00375 (зі змінами) для будівництва, обслуговування та експлуатації комплексу з продажу та обслуговування автомобілів на перетині вул. Михайла Бойчука (Кіквідзе) та Залізничного шосе у Голосіївському районі міста Києва. (Від 14.05.2021 № 08/231-1554/ПР).</t>
  </si>
  <si>
    <t>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7-му Садовому, 27-Б у Деснянському районі міста Києва у комунальну власність територіальної громади міста Києва (672412907). (Від 11.05.2021 № 08/231-1532/ПР).</t>
  </si>
  <si>
    <t>08.07.21 16:31</t>
  </si>
  <si>
    <t>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4-му Садовому, 9 у Деснянському районі міста Києва у комунальну власність територіальної громади міста Києва (558129826). (Від 11.05.2021 № 08/231-1533/ПР).</t>
  </si>
  <si>
    <t>08.07.21 16:32</t>
  </si>
  <si>
    <t>Про продаж земельної ділянки на просп. Броварському, 20-б у Дніпровському районі м. Києва приватному підприємству «ХОРС-Т» для експлуатації та обслуговування комплексної автомийки та шиномонтажу (211767123). (Від 02.02.2021 № 08/231-618/ПР).</t>
  </si>
  <si>
    <t>08.07.21 16:34</t>
  </si>
  <si>
    <t>Про надання дозволу на проведення експертної грошової оцінки земельної ділянки, що підлягає продажу (Є-1522) (417493053). (Від 15.07.2019 № 08/231-2473/ПР).</t>
  </si>
  <si>
    <t>Про надання дозволу на проведення експертної грошової оцінки земельної ділянки, що підлягає продажу (311119794) (Є-1506). (Від 13.11.2019 № 08/231-3299/ПР).</t>
  </si>
  <si>
    <t>08.07.21 16:35</t>
  </si>
  <si>
    <t>Про надання дозволу на проведення експертної грошової оцінки земельної ділянки, що підлягає продажу (Є-1484). (Від 12.02.2018 № 08/231-538/ПР).</t>
  </si>
  <si>
    <t>Про надання дозволу на проведення експертної грошової оцінки земельної ділянки, що підлягає продажу (Є-1503). (Від 18.06.2018 № 08/231-2066/ПР).</t>
  </si>
  <si>
    <t>08.07.21 16:36</t>
  </si>
  <si>
    <t>Про надання дозволу на проведення експертної грошової оцінки земельної ділянки, що підлягає продажу (391192362). (Від 30.08.2019 № 08/231-2665/ПР).</t>
  </si>
  <si>
    <t>Про надання дозволу на проведення експертної грошової оцінки земельної ділянки, що підлягає продажу (556511573). (Від 12.03.2020 № 08/231-633/ПР).</t>
  </si>
  <si>
    <t>08.07.21 16:37</t>
  </si>
  <si>
    <t>Про надання дозволу на проведення експертної грошової оцінки земельної ділянки, що підлягає продажу (522011497). (Від 29.10.2020 № 08/231-2679/ПР).</t>
  </si>
  <si>
    <t>Про надання дозволу на проведення експертної грошової оцінки земельних ділянок, які підлягають продажу (Є-1497) (564849841). (Від 15.07.2019 № 08/231-2474/ПР).</t>
  </si>
  <si>
    <t>08.07.21 16:39</t>
  </si>
  <si>
    <t>За зміну черговості розгляду питаннь порядку денного</t>
  </si>
  <si>
    <t>08.07.21 16:41</t>
  </si>
  <si>
    <t>За надання слова представнику громадськості.</t>
  </si>
  <si>
    <t>08.07.21 16:49</t>
  </si>
  <si>
    <t>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30 у Деснянському районі міста Києва (672971305). (Від 11.05.2021 № 08/231-1441/ПР).</t>
  </si>
  <si>
    <t>08.07.21 16:50</t>
  </si>
  <si>
    <t>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28 у Деснянському районі міста Києва (227109738). (Від 11.05.2021 № 08/231-1449/ПР).</t>
  </si>
  <si>
    <t>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22 у Деснянському районі міста Києва (755262274). (Від 13.05.2021 № 08/231-1544/ПР).</t>
  </si>
  <si>
    <t>08.07.21 16:52</t>
  </si>
  <si>
    <t>Про розірвання договору оренди земельної ділянки площею 0,0254 га по просп. Петра Григоренка, 19 у Дарницькому районі м. Києва, укладеного між Київською міською радою та малим приватним підприємством «КУРА» від 06.02.2003 № 63-6-00041. (Від 14.04.2021 № 08/231-1270/ПР).</t>
  </si>
  <si>
    <t>08.07.21 16:53</t>
  </si>
  <si>
    <t>Про розірвання договорів оренди земельних ділянок від 15 грудня 2003 року № 72-6-00128 та від 29 листопада 2005 року № 72-6-00329, укладених між Київською міською радою та благодійним фондом «СОЛОМ’ЯНКА» (395195881). (Від 17.06.2021 № 08/231-2102/ПР).</t>
  </si>
  <si>
    <t>08.07.21 16:56</t>
  </si>
  <si>
    <t>За пропозицію розглядати питання порядку денного розділу 3.1.1 пункти 3,5,8,9,11,12,13,16,18,21 окремо,а голосувати разом</t>
  </si>
  <si>
    <t>08.07.21 16:59</t>
  </si>
  <si>
    <t>За пункти 3,5,8,9,11,12,13,16,18,21  розділу 3.1.1. "Про надання дозволу на розроблення проєкту землеустрою  для створення озеленених територій загального користування"</t>
  </si>
  <si>
    <t>08.07.21 17:04</t>
  </si>
  <si>
    <t>За пропозицію розглядати питання порядку денного розділу3.1.1 пункти 1,2,6,7,10,14,23,24,25,27,28 окремо,а голосувати разом</t>
  </si>
  <si>
    <t>08.07.21 17:06</t>
  </si>
  <si>
    <t>За пункти 1,2,6,7,10,14,23,24,25,27,28 розділу 3.1.1. "Про надання дозволу на розроблення проєкту землеустрою  для створення озеленених територій загального користування"</t>
  </si>
  <si>
    <t>08.07.21 17:08</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</si>
  <si>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просп. Правди, 98, 100 та просп. Георгія Гонгадзе, 2, 4, 6, 10 у Подільському районі міста Києва (694720166). (Від 09.12.2019 № 08/231-3781/ПР).</t>
  </si>
  <si>
    <t>08.07.21 17:09</t>
  </si>
  <si>
    <t>За основу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t>
  </si>
  <si>
    <t>08.07.21 17:10</t>
  </si>
  <si>
    <t>За правку до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t>
  </si>
  <si>
    <t>08.07.21 17:11</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</si>
  <si>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t>
  </si>
  <si>
    <t>08.07.21 17:12</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</si>
  <si>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земельних ділянок у постійне користування для обслуговування та експлуатації зелених насаджень загального користування (скверу) на Харківському шосе, 4, 6, 8/11, 12, 16, 18 у Дніпровському районі міста Києва (484011769), (Від 09.12.2019 № 08/231-3801/ПР).</t>
  </si>
  <si>
    <t>08.07.21 17:13</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</si>
  <si>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утримання та експлуатації зелених насаджень на вул. Попудренка, 18, 18-а у Дніпровському районі міста Києва (652390142), (Від 24.12.2019 № 08/231-4011/ПР).</t>
  </si>
  <si>
    <t>08.07.21 17:14</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</si>
  <si>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в постійне користування земельної ділянки для утримання та благоустрою зелених зон і зелених насаджень та обслуговування скверу на просп. Лісовому, 4-а у Деснянському районі міста Києва (512501177). (Від 22.11.2019 № 08/231-3565/ПР).</t>
  </si>
  <si>
    <t>08.07.21 17:15</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</si>
  <si>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(скверу) на вул. Ревуцького, 10/2, вул. Анни Ахматової, 2-а у Дарницькому районі міста Києва (555301675). (Від 22.11.2019 № 08/231-3564/ПР).</t>
  </si>
  <si>
    <t>08.07.21 17:17</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</si>
  <si>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вул. Лук’янівській, 11-а у Шевченківському районі міста Києва (591801520). (Від 28.11.2019 № 08/231-3637/ПР).</t>
  </si>
  <si>
    <t>08.07.21 17:18</t>
  </si>
  <si>
    <t>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4 та № 8 у пров. К. Гордієнка у Печерському районі міста Києва (571701641). (Від 31.01.2020 № 08/231-253/ПР).</t>
  </si>
  <si>
    <t>08.07.21 17:19</t>
  </si>
  <si>
    <t>Про надання дозволу на розроблення проекту землеустрою щодо відведення в постійне користування земельної ділянки Київському комунальному об’єднанню зеленого будівництва та експлуатації зелених насаджень міста «Київзеленбуд» на вул.14-тій Садовій у Дніпровському районі м. Києва для створення, облаштування та експлуатації скверу (К-38584). (Від 07.06.2019 № 08/231-2021/ПР).</t>
  </si>
  <si>
    <t>08.07.21 17:20</t>
  </si>
  <si>
    <t>Про надання дозволу на розроблення проекту землеустрою щодо відведення земельної ділянки об’єднанню співвласників багатоквартирного будинку «Десятинка» у пров. Десятинному, 7 у Шевченківському районі м. Києва для експлуатації та обслуговування багатоквартирного житлового будинку (К-30012). (Від 03.08.2017 № 08/231-1806/ПР).</t>
  </si>
  <si>
    <t>Про надання ТОВАРИСТВУ З ДОДАТКОВОЮ ВІДПОВІДАЛЬНІСТЮ КИЇВСЬКИЙ ЕКСПЕРИМЕНТАЛЬНИЙ МАШИНОБУДІВНИЙ ЗАВОД «СТЕНД» дозволу на розроблення проєкту землеустрою щодо відведення земельної ділянки в оренду для експлуатації і обслуговування адміністративно-побутового комплексу на вул. Васильківській, 16 у Голосіївському районі міста Києва (619450197). (Від 01.03.2021 № 08/231-841/ПР).</t>
  </si>
  <si>
    <t>08.07.21 17:21</t>
  </si>
  <si>
    <t>Про надання ТОВАРИСТВУ З ОБМЕЖЕНОЮ ВІДПОВІДАЛЬНІСТЮ «СПОРТИВНО-ОЗДОРОВЧИЙ КОМПЛЕКС «МОНІТОР» дозволу на розроблення проєкту землеустрою щодо відведення земельної ділянки в оренду для влаштування, експлуатації та обслуговування об'єктів інженерної, транспортної інфраструктури (крім об’єктів дорожнього сервісу) на вул. Електриків, 29-б у Подільському районі міста Києва (596901814). (Від 14.06.2021 № 08/231-2065/ПР).</t>
  </si>
  <si>
    <t>08.07.21 17:23</t>
  </si>
  <si>
    <t>За пункти 1,2,3,5,6,7,8,9,10,11,12,13,14,15,16 розділу 3.2. "Про відмову у наданні дозволу на розроблення проєкту землеустрою"</t>
  </si>
  <si>
    <t>08.07.21 17:24</t>
  </si>
  <si>
    <t>Про відмову фізичній особі – підприємцю Гальперіну Міхаелю у наданні дозволу на розроблення проєкту землеустрою щодо відведення земельної ділянки в оренду для будівництва, обслуговування та ремонту об’єктів інженерної, транспортної, енергетичної інфраструктури, об’єктів зв’язку та дорожнього господарства (крім дорожнього сервісу) на вул. Бульварно-Кудрявській, 20 у Шевченківському районі міста Києва (659470130). (Від 16.03.2021 № 08/231-962/ПР).</t>
  </si>
  <si>
    <t>08.07.21 17:27</t>
  </si>
  <si>
    <t>За пункти 1,2,3,5,6,7 розділу 3,3"Про надання дозволу громадянам на розроблення проєкту землеустрою"</t>
  </si>
  <si>
    <t>За пункти 4,8 розділу 3,3"Про надання дозволу громадянам на розроблення проєкту землеустрою"</t>
  </si>
  <si>
    <t>08.07.21 17:28</t>
  </si>
  <si>
    <t>За відхилення розділу 3,3 "Про надання дозволу громадянам на розроблення проєкту землеустрою"</t>
  </si>
  <si>
    <t>08.07.21 17:29</t>
  </si>
  <si>
    <t>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t>
  </si>
  <si>
    <t>08.07.21 17:30</t>
  </si>
  <si>
    <t>Про приватизацію громадянкою Сушинською Людмилою Павлівною земельної ділянки для будівництва і обслуговування жилого будинку, господарських будівель і споруд на вул. Заповітній, 2-Б у Солом’янському районі міста Києва (584528580). (Від 10.06.2021 № 08/231-2036/ПР).</t>
  </si>
  <si>
    <t>08.07.21 17:39</t>
  </si>
  <si>
    <t>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t>
  </si>
  <si>
    <t>Про передачу громадянці Пономаренко Марії Тихонівні,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238 у Солом’янському районі міста Києва (362715919). (Від 19.11.2019 № 08/231-3391/ПР).</t>
  </si>
  <si>
    <t>08.07.21 17:40</t>
  </si>
  <si>
    <t>Про передачу громадянину Мушинському Максиму Борисовичу,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95 у Солом’янському районі міста Києва (475277264). (Від 10.07.2020 № 08/231-1729/ПР).</t>
  </si>
  <si>
    <t>Про передачу громадянину Мельнику Ігорю Володимировичу,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176 у Солом’янському районі міста Києва (А-25776). (Від 06.06.2019 № 08/231-2010/ПР).</t>
  </si>
  <si>
    <t>08.07.21 17:41</t>
  </si>
  <si>
    <t>Про передачу громадянину Рябчуку Івану Яковичу,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142 у Солом’янському районі міста Києва (778392277). (Від 22.11.2019 № 08/231-3531/ПР).</t>
  </si>
  <si>
    <t>08.07.21 17:42</t>
  </si>
  <si>
    <t>Про передачу громадянці Телефус Ользі Василівні,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179 у Солом’янському районі міста Києва (А-25339). (Від 03.05.2019 № 08/231-1674/ПР).</t>
  </si>
  <si>
    <t>Про передачу громадянину Дубініну Володимиру Михайловичу,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134 у Солом’янському районі міста Києва (696332735). (Від 03.10.2019 № 08/231-2993/ПР).</t>
  </si>
  <si>
    <t>08.07.21 17:43</t>
  </si>
  <si>
    <t>Про передачу громадянину Осадчому Віталію Васильовичу,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160 у Солом’янському районі міста Києва (А-25902). (Від 24.06.2019 № 08/231-2181/ПР).</t>
  </si>
  <si>
    <t>За повернення до розгляду питання порядку денного 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t>
  </si>
  <si>
    <t>08.07.21 17:44</t>
  </si>
  <si>
    <t>08.07.21 17:45</t>
  </si>
  <si>
    <t>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t>
  </si>
  <si>
    <t>За відхилення питання порядку денного 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t>
  </si>
  <si>
    <t>08.07.21 17:46</t>
  </si>
  <si>
    <t>Про передачу громадянину Лизюку Владиславу Олександровичу у приватну власність земельної ділянки для будівництва і обслуговування жилого будинку, господарських будівель і споруд на вул. Новій, 20 у Солом’янському районі міста Києва (312736444). (Від 15.09.2020 № 08/231-2326/ПР).</t>
  </si>
  <si>
    <t>Про передачу громадянці Григор’євій Людмилі Олександрівні у приватну власність земельної ділянки для будівництва і обслуговування жилого будинку, господарських будівель і споруд на вул. Шевченка, 12-б у Солом’янському районі міста Києва (А-25490). (Від 26.06.2019 № 08/231-2292/ПР).</t>
  </si>
  <si>
    <t>08.07.21 17:47</t>
  </si>
  <si>
    <t>Про надання Київському комунальному об’єднанню зеленого будівництва та експлуатації зелених насаджень міста «Київзеленбуд» земельної ділянки у постійне користування для обслуговування та експлуатації зелених насаджень загального користування на вул. Краснодарській, 46 у Шевченківському районі міста Києва (360114618). (Від 31.01.2020 № 08/231-260/ПР).</t>
  </si>
  <si>
    <t>08.07.21 17:48</t>
  </si>
  <si>
    <t>Про надання громадянину Смірнову Володимиру Васильовичу дозволу на розроблення проєкту землеустрою щодо відведення земельної ділянки у власність для будівництва і обслуговування жилого будинку, господарських будівель і споруд на вул. Прикордонній, 22 у Деснянському районі міста Києва (677650107). (На виконання постанови Окружного адміністративного суду міста Києва від 22.06.2018 у справі № 826/17768/17). (Від 08.12.2020 № 08/231-96/ПР). (Повторно).</t>
  </si>
  <si>
    <t>08.07.21 17:49</t>
  </si>
  <si>
    <t>Про передачу громадянці Мельниковій Олені Борисівні у приватну власність земельної ділянки для будівництва і обслуговування жилого будинку, господарських будівель і споруд на вул. Свято-Георгіївській, 10 у Голосіївському районі м. Києва (А-22885). (На виконання постанови Окружного адміністративного суду міста Києва від 30.09.2019 у справі 826/1092/18). (Від 23.11.2017 № 08/231-2838/ПР).</t>
  </si>
  <si>
    <t>08.07.21 17:50</t>
  </si>
  <si>
    <t>Про передачу громадянину Степаненку Сергію Миколайовичу у приватну власність земельної ділянки для ведення колективного садівництва на вул. Садовій, 66, діл. 1-в у Дарницькому районі міста Києва (А-26216). (Від 06.06.2019 № 08/231-1993/ПР). (На виконання постанови Київського апеляційного адміністративного суду від 23.08.2018 у справі № 826/17304/16). (Повторно).</t>
  </si>
  <si>
    <t>08.07.21 17:51</t>
  </si>
  <si>
    <t>За повернення до розгляду питання порядку денного 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</si>
</sst>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1">
    <font>
      <sz val="10"/>
      <color rgb="FF000000"/>
      <name val="Arial"/>
    </font>
    <font>
      <sz val="10"/>
      <color theme="1"/>
      <name val="Arial"/>
      <family val="2"/>
      <charset val="204"/>
    </font>
    <font>
      <sz val="11"/>
      <color theme="1"/>
      <name val="Arial"/>
      <family val="2"/>
      <charset val="204"/>
    </font>
    <font>
      <sz val="10"/>
      <color theme="1"/>
      <name val="Arial"/>
      <family val="2"/>
      <charset val="204"/>
    </font>
    <font>
      <sz val="8"/>
      <color theme="1"/>
      <name val="Arial"/>
      <family val="2"/>
      <charset val="204"/>
    </font>
    <font>
      <sz val="7"/>
      <color theme="1"/>
      <name val="Arial"/>
      <family val="2"/>
      <charset val="204"/>
    </font>
    <font>
      <b/>
      <sz val="9"/>
      <color rgb="FF222222"/>
      <name val="&quot;Google Sans&quot;"/>
    </font>
    <font>
      <sz val="8"/>
      <name val="Arial"/>
      <family val="2"/>
      <charset val="204"/>
    </font>
    <font>
      <sz val="7"/>
      <name val="Arial"/>
      <family val="2"/>
      <charset val="204"/>
    </font>
    <font>
      <sz val="11"/>
      <color rgb="FF000000"/>
      <name val="Inconsolata"/>
    </font>
    <font>
      <u/>
      <sz val="10"/>
      <color rgb="FF0000FF"/>
      <name val="Arial"/>
      <family val="2"/>
      <charset val="204"/>
    </font>
  </fonts>
  <fills count="3">
    <fill>
      <patternFill patternType="none"/>
    </fill>
    <fill>
      <patternFill patternType="gray125"/>
    </fill>
    <fill>
      <patternFill patternType="solid">
        <fgColor rgb="FFFFFFFF"/>
        <bgColor rgb="FFFFFFFF"/>
      </patternFill>
    </fill>
  </fills>
  <borders count="8">
    <border>
      <left/>
      <right/>
      <top/>
      <bottom/>
      <diagonal/>
    </border>
    <border>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1">
    <xf numFmtId="0" fontId="0" fillId="0" borderId="0"/>
  </cellStyleXfs>
  <cellXfs count="47">
    <xf numFmtId="0" fontId="0" fillId="0" borderId="0" xfId="0" applyFont="1" applyAlignment="1"/>
    <xf numFmtId="0" fontId="1" fillId="0" borderId="0" xfId="0" applyFont="1" applyAlignment="1">
      <alignment horizontal="center" vertical="center" wrapText="1"/>
    </xf>
    <xf numFmtId="0" fontId="3" fillId="0" borderId="1" xfId="0" applyFont="1" applyBorder="1" applyAlignment="1">
      <alignment horizontal="center" textRotation="75"/>
    </xf>
    <xf numFmtId="0" fontId="0" fillId="2" borderId="0" xfId="0" applyFont="1" applyFill="1" applyAlignment="1">
      <alignment horizontal="center" vertical="center" wrapText="1"/>
    </xf>
    <xf numFmtId="0" fontId="4" fillId="0" borderId="0" xfId="0" applyFont="1" applyAlignment="1">
      <alignment horizontal="left" vertical="center" wrapText="1"/>
    </xf>
    <xf numFmtId="0" fontId="4" fillId="0" borderId="2" xfId="0" applyFont="1" applyBorder="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xf>
    <xf numFmtId="0" fontId="1" fillId="0" borderId="0" xfId="0" applyFont="1" applyAlignment="1">
      <alignment horizontal="center" vertical="center" wrapText="1"/>
    </xf>
    <xf numFmtId="0" fontId="4" fillId="0" borderId="0" xfId="0" applyFont="1" applyAlignment="1">
      <alignment horizontal="center" vertical="center" wrapText="1"/>
    </xf>
    <xf numFmtId="0" fontId="3" fillId="0" borderId="1" xfId="0" applyFont="1" applyBorder="1" applyAlignment="1">
      <alignment textRotation="75"/>
    </xf>
    <xf numFmtId="0" fontId="3" fillId="0" borderId="0" xfId="0" applyFont="1" applyAlignment="1">
      <alignment textRotation="75"/>
    </xf>
    <xf numFmtId="0" fontId="5" fillId="0" borderId="0" xfId="0" applyFont="1" applyAlignment="1">
      <alignment horizont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7" fillId="0" borderId="2" xfId="0" applyFont="1" applyBorder="1" applyAlignment="1">
      <alignment horizontal="center" vertical="center" wrapText="1"/>
    </xf>
    <xf numFmtId="0" fontId="8" fillId="0" borderId="0" xfId="0" applyFont="1" applyAlignment="1">
      <alignment horizontal="center" vertical="center" wrapText="1"/>
    </xf>
    <xf numFmtId="0" fontId="3" fillId="0" borderId="0" xfId="0" applyFont="1" applyAlignment="1">
      <alignment wrapText="1"/>
    </xf>
    <xf numFmtId="0" fontId="3" fillId="0" borderId="0" xfId="0" applyFont="1" applyAlignment="1">
      <alignment vertical="center" wrapText="1"/>
    </xf>
    <xf numFmtId="0" fontId="3" fillId="0" borderId="0" xfId="0" applyFont="1"/>
    <xf numFmtId="0" fontId="3" fillId="0" borderId="1" xfId="0" applyFont="1" applyBorder="1" applyAlignment="1">
      <alignment horizontal="center"/>
    </xf>
    <xf numFmtId="0" fontId="3" fillId="0" borderId="1" xfId="0" applyFont="1" applyBorder="1" applyAlignment="1">
      <alignment horizontal="center"/>
    </xf>
    <xf numFmtId="0" fontId="3" fillId="0" borderId="0" xfId="0" applyFont="1" applyAlignment="1">
      <alignment horizontal="center"/>
    </xf>
    <xf numFmtId="4" fontId="3" fillId="0" borderId="0" xfId="0" applyNumberFormat="1" applyFont="1" applyAlignment="1">
      <alignment horizontal="right" wrapText="1"/>
    </xf>
    <xf numFmtId="0" fontId="9" fillId="2" borderId="0" xfId="0" applyFont="1" applyFill="1" applyAlignment="1"/>
    <xf numFmtId="164" fontId="3" fillId="0" borderId="0" xfId="0" applyNumberFormat="1" applyFont="1" applyAlignment="1"/>
    <xf numFmtId="0" fontId="10" fillId="0" borderId="0" xfId="0" applyFont="1" applyAlignment="1"/>
    <xf numFmtId="0" fontId="3" fillId="0" borderId="0" xfId="0" applyFont="1" applyAlignment="1"/>
    <xf numFmtId="0" fontId="3" fillId="0" borderId="3" xfId="0" applyFont="1" applyBorder="1" applyAlignment="1">
      <alignment horizontal="center" textRotation="75"/>
    </xf>
    <xf numFmtId="0" fontId="5" fillId="0" borderId="3" xfId="0" applyFont="1" applyBorder="1" applyAlignment="1">
      <alignment horizontal="center" vertical="center" wrapText="1"/>
    </xf>
    <xf numFmtId="0" fontId="3" fillId="0" borderId="4" xfId="0" applyFont="1" applyBorder="1" applyAlignment="1">
      <alignment horizontal="center" textRotation="75"/>
    </xf>
    <xf numFmtId="0" fontId="3" fillId="0" borderId="5" xfId="0" applyFont="1" applyBorder="1" applyAlignment="1">
      <alignment horizontal="center" textRotation="75"/>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2" borderId="3" xfId="0" applyFont="1" applyFill="1" applyBorder="1" applyAlignment="1">
      <alignment horizontal="center" vertical="center"/>
    </xf>
    <xf numFmtId="0" fontId="0" fillId="2" borderId="3" xfId="0" applyFont="1" applyFill="1" applyBorder="1" applyAlignment="1">
      <alignment horizontal="center" vertical="center" wrapText="1"/>
    </xf>
    <xf numFmtId="0" fontId="4" fillId="0" borderId="3" xfId="0" applyFont="1" applyBorder="1" applyAlignment="1">
      <alignment horizontal="left" vertical="center" wrapText="1"/>
    </xf>
    <xf numFmtId="0" fontId="4" fillId="0" borderId="3" xfId="0" applyFont="1" applyBorder="1" applyAlignment="1">
      <alignment horizontal="center" vertical="center" wrapText="1"/>
    </xf>
    <xf numFmtId="0" fontId="1" fillId="0" borderId="3" xfId="0" applyFont="1" applyBorder="1" applyAlignment="1">
      <alignment horizontal="center" vertical="center" wrapText="1"/>
    </xf>
    <xf numFmtId="0" fontId="2" fillId="2" borderId="7" xfId="0" applyFont="1" applyFill="1" applyBorder="1" applyAlignment="1">
      <alignment horizontal="center" vertical="center"/>
    </xf>
    <xf numFmtId="0" fontId="6" fillId="2" borderId="3" xfId="0" applyFont="1" applyFill="1" applyBorder="1" applyAlignment="1">
      <alignment horizontal="center" vertical="center" textRotation="75"/>
    </xf>
    <xf numFmtId="0" fontId="3" fillId="0" borderId="3" xfId="0" applyFont="1" applyBorder="1" applyAlignment="1">
      <alignment textRotation="75"/>
    </xf>
    <xf numFmtId="0" fontId="3" fillId="0" borderId="3" xfId="0" applyFont="1" applyBorder="1" applyAlignment="1">
      <alignment horizontal="left" vertical="center" wrapText="1"/>
    </xf>
    <xf numFmtId="0" fontId="3" fillId="0" borderId="3" xfId="0" applyFont="1" applyBorder="1" applyAlignment="1">
      <alignment horizontal="center" vertical="center" wrapText="1"/>
    </xf>
    <xf numFmtId="0" fontId="3" fillId="0" borderId="3" xfId="0" applyFont="1" applyBorder="1" applyAlignment="1">
      <alignment wrapText="1"/>
    </xf>
    <xf numFmtId="0" fontId="3" fillId="0" borderId="3" xfId="0" applyFont="1" applyBorder="1" applyAlignment="1">
      <alignment vertical="center" wrapText="1"/>
    </xf>
  </cellXfs>
  <cellStyles count="1">
    <cellStyle name="Звичайний" xfId="0" builtinId="0"/>
  </cellStyles>
  <dxfs count="63">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EA9999"/>
          <bgColor rgb="FFEA9999"/>
        </patternFill>
      </fill>
    </dxf>
    <dxf>
      <fill>
        <patternFill patternType="solid">
          <fgColor rgb="FFB6D7A8"/>
          <bgColor rgb="FFB6D7A8"/>
        </patternFill>
      </fill>
    </dxf>
    <dxf>
      <fill>
        <patternFill patternType="solid">
          <fgColor rgb="FF999999"/>
          <bgColor rgb="FF999999"/>
        </patternFill>
      </fill>
    </dxf>
    <dxf>
      <fill>
        <patternFill patternType="solid">
          <fgColor rgb="FFC9DAF8"/>
          <bgColor rgb="FFC9DAF8"/>
        </patternFill>
      </fill>
    </dxf>
    <dxf>
      <fill>
        <patternFill patternType="solid">
          <fgColor rgb="FFFFE599"/>
          <bgColor rgb="FFFFE599"/>
        </patternFill>
      </fill>
    </dxf>
    <dxf>
      <fill>
        <patternFill patternType="solid">
          <fgColor rgb="FFEA9999"/>
          <bgColor rgb="FFEA9999"/>
        </patternFill>
      </fill>
    </dxf>
    <dxf>
      <fill>
        <patternFill patternType="solid">
          <fgColor rgb="FFB6D7A8"/>
          <bgColor rgb="FFB6D7A8"/>
        </patternFill>
      </fill>
    </dxf>
    <dxf>
      <fill>
        <patternFill patternType="solid">
          <fgColor rgb="FFEA9999"/>
          <bgColor rgb="FFEA9999"/>
        </patternFill>
      </fill>
    </dxf>
    <dxf>
      <fill>
        <patternFill patternType="solid">
          <fgColor rgb="FFB6D7A8"/>
          <bgColor rgb="FFB6D7A8"/>
        </patternFill>
      </fill>
    </dxf>
    <dxf>
      <fill>
        <patternFill patternType="solid">
          <fgColor rgb="FFEA9999"/>
          <bgColor rgb="FFEA9999"/>
        </patternFill>
      </fill>
    </dxf>
    <dxf>
      <fill>
        <patternFill patternType="solid">
          <fgColor rgb="FFB6D7A8"/>
          <bgColor rgb="FFB6D7A8"/>
        </patternFill>
      </fill>
    </dxf>
    <dxf>
      <fill>
        <patternFill patternType="solid">
          <fgColor rgb="FFB7B7B7"/>
          <bgColor rgb="FFB7B7B7"/>
        </patternFill>
      </fill>
    </dxf>
    <dxf>
      <fill>
        <patternFill patternType="solid">
          <fgColor rgb="FFFFE599"/>
          <bgColor rgb="FFFFE599"/>
        </patternFill>
      </fill>
    </dxf>
    <dxf>
      <fill>
        <patternFill patternType="solid">
          <fgColor rgb="FFEA9999"/>
          <bgColor rgb="FFEA9999"/>
        </patternFill>
      </fill>
    </dxf>
    <dxf>
      <fill>
        <patternFill patternType="solid">
          <fgColor rgb="FFC9DAF8"/>
          <bgColor rgb="FFC9DAF8"/>
        </patternFill>
      </fill>
    </dxf>
    <dxf>
      <fill>
        <patternFill patternType="solid">
          <fgColor rgb="FFB6D7A8"/>
          <bgColor rgb="FFB6D7A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hyperlink" Target="https://docs.google.com/spreadsheets/d/16SNuD0TPJpBX3N7VMJNc_bDGQ6HFB_q0kkiOxLGHo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outlinePr summaryBelow="0" summaryRight="0"/>
    <pageSetUpPr fitToPage="1"/>
  </sheetPr>
  <dimension ref="A1:ED2968"/>
  <sheetViews>
    <sheetView tabSelected="1"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4.28515625" hidden="1" customWidth="1"/>
    <col min="2" max="2" width="12.7109375" customWidth="1"/>
    <col min="3" max="3" width="17.85546875" customWidth="1"/>
    <col min="4" max="4" width="48.140625" customWidth="1"/>
    <col min="5" max="5" width="13" customWidth="1"/>
    <col min="6" max="129" width="7.85546875" customWidth="1"/>
  </cols>
  <sheetData>
    <row r="1" spans="1:134" ht="102">
      <c r="A1" s="1"/>
      <c r="B1" s="34" t="s">
        <v>0</v>
      </c>
      <c r="C1" s="34" t="s">
        <v>1</v>
      </c>
      <c r="D1" s="35" t="s">
        <v>2</v>
      </c>
      <c r="E1" s="40" t="s">
        <v>3</v>
      </c>
      <c r="F1" s="31" t="s">
        <v>15</v>
      </c>
      <c r="G1" s="30" t="s">
        <v>16</v>
      </c>
      <c r="H1" s="28" t="s">
        <v>17</v>
      </c>
      <c r="I1" s="28" t="s">
        <v>18</v>
      </c>
      <c r="J1" s="28" t="s">
        <v>19</v>
      </c>
      <c r="K1" s="28" t="s">
        <v>20</v>
      </c>
      <c r="L1" s="28" t="s">
        <v>22</v>
      </c>
      <c r="M1" s="28" t="s">
        <v>23</v>
      </c>
      <c r="N1" s="28" t="s">
        <v>24</v>
      </c>
      <c r="O1" s="28" t="s">
        <v>25</v>
      </c>
      <c r="P1" s="28" t="s">
        <v>26</v>
      </c>
      <c r="Q1" s="28" t="s">
        <v>27</v>
      </c>
      <c r="R1" s="28" t="s">
        <v>28</v>
      </c>
      <c r="S1" s="28" t="s">
        <v>29</v>
      </c>
      <c r="T1" s="28" t="s">
        <v>30</v>
      </c>
      <c r="U1" s="28" t="s">
        <v>32</v>
      </c>
      <c r="V1" s="28" t="s">
        <v>34</v>
      </c>
      <c r="W1" s="28" t="s">
        <v>36</v>
      </c>
      <c r="X1" s="28" t="s">
        <v>38</v>
      </c>
      <c r="Y1" s="28" t="s">
        <v>40</v>
      </c>
      <c r="Z1" s="28" t="s">
        <v>31</v>
      </c>
      <c r="AA1" s="28" t="s">
        <v>43</v>
      </c>
      <c r="AB1" s="28" t="s">
        <v>45</v>
      </c>
      <c r="AC1" s="28" t="s">
        <v>47</v>
      </c>
      <c r="AD1" s="28" t="s">
        <v>49</v>
      </c>
      <c r="AE1" s="28" t="s">
        <v>51</v>
      </c>
      <c r="AF1" s="28" t="s">
        <v>33</v>
      </c>
      <c r="AG1" s="28" t="s">
        <v>35</v>
      </c>
      <c r="AH1" s="28" t="s">
        <v>55</v>
      </c>
      <c r="AI1" s="28" t="s">
        <v>57</v>
      </c>
      <c r="AJ1" s="28" t="s">
        <v>59</v>
      </c>
      <c r="AK1" s="28" t="s">
        <v>61</v>
      </c>
      <c r="AL1" s="28" t="s">
        <v>63</v>
      </c>
      <c r="AM1" s="28" t="s">
        <v>65</v>
      </c>
      <c r="AN1" s="28" t="s">
        <v>67</v>
      </c>
      <c r="AO1" s="28" t="s">
        <v>69</v>
      </c>
      <c r="AP1" s="28" t="s">
        <v>14</v>
      </c>
      <c r="AQ1" s="28" t="s">
        <v>37</v>
      </c>
      <c r="AR1" s="28" t="s">
        <v>39</v>
      </c>
      <c r="AS1" s="28" t="s">
        <v>73</v>
      </c>
      <c r="AT1" s="28" t="s">
        <v>75</v>
      </c>
      <c r="AU1" s="28" t="s">
        <v>41</v>
      </c>
      <c r="AV1" s="28" t="s">
        <v>77</v>
      </c>
      <c r="AW1" s="28" t="s">
        <v>78</v>
      </c>
      <c r="AX1" s="28" t="s">
        <v>79</v>
      </c>
      <c r="AY1" s="28" t="s">
        <v>42</v>
      </c>
      <c r="AZ1" s="28" t="s">
        <v>80</v>
      </c>
      <c r="BA1" s="28" t="s">
        <v>81</v>
      </c>
      <c r="BB1" s="28" t="s">
        <v>82</v>
      </c>
      <c r="BC1" s="28" t="s">
        <v>88</v>
      </c>
      <c r="BD1" s="28" t="s">
        <v>44</v>
      </c>
      <c r="BE1" s="28" t="s">
        <v>83</v>
      </c>
      <c r="BF1" s="28" t="s">
        <v>84</v>
      </c>
      <c r="BG1" s="28" t="s">
        <v>85</v>
      </c>
      <c r="BH1" s="28" t="s">
        <v>86</v>
      </c>
      <c r="BI1" s="28" t="s">
        <v>87</v>
      </c>
      <c r="BJ1" s="28" t="s">
        <v>89</v>
      </c>
      <c r="BK1" s="28" t="s">
        <v>90</v>
      </c>
      <c r="BL1" s="28" t="s">
        <v>91</v>
      </c>
      <c r="BM1" s="28" t="s">
        <v>46</v>
      </c>
      <c r="BN1" s="28" t="s">
        <v>92</v>
      </c>
      <c r="BO1" s="28" t="s">
        <v>94</v>
      </c>
      <c r="BP1" s="28" t="s">
        <v>93</v>
      </c>
      <c r="BQ1" s="28" t="s">
        <v>97</v>
      </c>
      <c r="BR1" s="28" t="s">
        <v>95</v>
      </c>
      <c r="BS1" s="28" t="s">
        <v>100</v>
      </c>
      <c r="BT1" s="28" t="s">
        <v>102</v>
      </c>
      <c r="BU1" s="28" t="s">
        <v>48</v>
      </c>
      <c r="BV1" s="28" t="s">
        <v>96</v>
      </c>
      <c r="BW1" s="28" t="s">
        <v>50</v>
      </c>
      <c r="BX1" s="28" t="s">
        <v>107</v>
      </c>
      <c r="BY1" s="28" t="s">
        <v>98</v>
      </c>
      <c r="BZ1" s="28" t="s">
        <v>110</v>
      </c>
      <c r="CA1" s="28" t="s">
        <v>52</v>
      </c>
      <c r="CB1" s="28" t="s">
        <v>111</v>
      </c>
      <c r="CC1" s="28" t="s">
        <v>99</v>
      </c>
      <c r="CD1" s="28" t="s">
        <v>112</v>
      </c>
      <c r="CE1" s="28" t="s">
        <v>53</v>
      </c>
      <c r="CF1" s="28" t="s">
        <v>113</v>
      </c>
      <c r="CG1" s="28" t="s">
        <v>114</v>
      </c>
      <c r="CH1" s="28" t="s">
        <v>54</v>
      </c>
      <c r="CI1" s="28" t="s">
        <v>56</v>
      </c>
      <c r="CJ1" s="28" t="s">
        <v>117</v>
      </c>
      <c r="CK1" s="28" t="s">
        <v>58</v>
      </c>
      <c r="CL1" s="28" t="s">
        <v>101</v>
      </c>
      <c r="CM1" s="28" t="s">
        <v>115</v>
      </c>
      <c r="CN1" s="28" t="s">
        <v>122</v>
      </c>
      <c r="CO1" s="28" t="s">
        <v>124</v>
      </c>
      <c r="CP1" s="28" t="s">
        <v>125</v>
      </c>
      <c r="CQ1" s="28" t="s">
        <v>126</v>
      </c>
      <c r="CR1" s="28" t="s">
        <v>103</v>
      </c>
      <c r="CS1" s="28" t="s">
        <v>104</v>
      </c>
      <c r="CT1" s="28" t="s">
        <v>60</v>
      </c>
      <c r="CU1" s="28" t="s">
        <v>105</v>
      </c>
      <c r="CV1" s="28" t="s">
        <v>116</v>
      </c>
      <c r="CW1" s="28" t="s">
        <v>62</v>
      </c>
      <c r="CX1" s="28" t="s">
        <v>64</v>
      </c>
      <c r="CY1" s="28" t="s">
        <v>106</v>
      </c>
      <c r="CZ1" s="28" t="s">
        <v>127</v>
      </c>
      <c r="DA1" s="28" t="s">
        <v>66</v>
      </c>
      <c r="DB1" s="28" t="s">
        <v>68</v>
      </c>
      <c r="DC1" s="28" t="s">
        <v>118</v>
      </c>
      <c r="DD1" s="28" t="s">
        <v>128</v>
      </c>
      <c r="DE1" s="28" t="s">
        <v>70</v>
      </c>
      <c r="DF1" s="28" t="s">
        <v>130</v>
      </c>
      <c r="DG1" s="28" t="s">
        <v>71</v>
      </c>
      <c r="DH1" s="28" t="s">
        <v>129</v>
      </c>
      <c r="DI1" s="28" t="s">
        <v>119</v>
      </c>
      <c r="DJ1" s="28" t="s">
        <v>72</v>
      </c>
      <c r="DK1" s="28" t="s">
        <v>131</v>
      </c>
      <c r="DL1" s="28" t="s">
        <v>74</v>
      </c>
      <c r="DM1" s="28" t="s">
        <v>108</v>
      </c>
      <c r="DN1" s="28" t="s">
        <v>132</v>
      </c>
      <c r="DO1" s="28" t="s">
        <v>133</v>
      </c>
      <c r="DP1" s="28" t="s">
        <v>109</v>
      </c>
      <c r="DQ1" s="28" t="s">
        <v>120</v>
      </c>
      <c r="DR1" s="28" t="s">
        <v>134</v>
      </c>
      <c r="DS1" s="28" t="s">
        <v>121</v>
      </c>
      <c r="DT1" s="28" t="s">
        <v>135</v>
      </c>
      <c r="DU1" s="28" t="s">
        <v>123</v>
      </c>
      <c r="DV1" s="28" t="s">
        <v>76</v>
      </c>
      <c r="DW1" s="2"/>
      <c r="DX1" s="2"/>
      <c r="DY1" s="2"/>
      <c r="DZ1" s="2"/>
      <c r="EA1" s="2"/>
      <c r="EB1" s="2"/>
      <c r="EC1" s="2"/>
      <c r="ED1" s="2"/>
    </row>
    <row r="2" spans="1:134" ht="22.5">
      <c r="A2" s="3">
        <v>1</v>
      </c>
      <c r="B2" s="36">
        <v>1</v>
      </c>
      <c r="C2" s="36" t="s">
        <v>139</v>
      </c>
      <c r="D2" s="37" t="s">
        <v>140</v>
      </c>
      <c r="E2" s="38" t="s">
        <v>21</v>
      </c>
      <c r="F2" s="32" t="s">
        <v>141</v>
      </c>
      <c r="G2" s="29" t="s">
        <v>142</v>
      </c>
      <c r="H2" s="29" t="s">
        <v>142</v>
      </c>
      <c r="I2" s="29" t="s">
        <v>142</v>
      </c>
      <c r="J2" s="29" t="s">
        <v>142</v>
      </c>
      <c r="K2" s="29" t="s">
        <v>141</v>
      </c>
      <c r="L2" s="29" t="s">
        <v>142</v>
      </c>
      <c r="M2" s="29" t="s">
        <v>141</v>
      </c>
      <c r="N2" s="29" t="s">
        <v>142</v>
      </c>
      <c r="O2" s="29" t="s">
        <v>141</v>
      </c>
      <c r="P2" s="29" t="s">
        <v>142</v>
      </c>
      <c r="Q2" s="29" t="s">
        <v>142</v>
      </c>
      <c r="R2" s="29" t="s">
        <v>141</v>
      </c>
      <c r="S2" s="29" t="s">
        <v>141</v>
      </c>
      <c r="T2" s="29" t="s">
        <v>142</v>
      </c>
      <c r="U2" s="29" t="s">
        <v>141</v>
      </c>
      <c r="V2" s="29" t="s">
        <v>142</v>
      </c>
      <c r="W2" s="29" t="s">
        <v>142</v>
      </c>
      <c r="X2" s="29" t="s">
        <v>142</v>
      </c>
      <c r="Y2" s="29" t="s">
        <v>142</v>
      </c>
      <c r="Z2" s="29" t="s">
        <v>142</v>
      </c>
      <c r="AA2" s="29" t="s">
        <v>142</v>
      </c>
      <c r="AB2" s="29" t="s">
        <v>142</v>
      </c>
      <c r="AC2" s="29" t="s">
        <v>142</v>
      </c>
      <c r="AD2" s="29" t="s">
        <v>142</v>
      </c>
      <c r="AE2" s="29" t="s">
        <v>142</v>
      </c>
      <c r="AF2" s="29" t="s">
        <v>142</v>
      </c>
      <c r="AG2" s="29" t="s">
        <v>142</v>
      </c>
      <c r="AH2" s="29" t="s">
        <v>141</v>
      </c>
      <c r="AI2" s="29" t="s">
        <v>141</v>
      </c>
      <c r="AJ2" s="29" t="s">
        <v>142</v>
      </c>
      <c r="AK2" s="29" t="s">
        <v>141</v>
      </c>
      <c r="AL2" s="29" t="s">
        <v>142</v>
      </c>
      <c r="AM2" s="29" t="s">
        <v>142</v>
      </c>
      <c r="AN2" s="29" t="s">
        <v>143</v>
      </c>
      <c r="AO2" s="29" t="s">
        <v>141</v>
      </c>
      <c r="AP2" s="29" t="s">
        <v>142</v>
      </c>
      <c r="AQ2" s="29" t="s">
        <v>141</v>
      </c>
      <c r="AR2" s="29" t="s">
        <v>142</v>
      </c>
      <c r="AS2" s="29" t="s">
        <v>142</v>
      </c>
      <c r="AT2" s="29" t="s">
        <v>142</v>
      </c>
      <c r="AU2" s="29" t="s">
        <v>142</v>
      </c>
      <c r="AV2" s="29" t="s">
        <v>141</v>
      </c>
      <c r="AW2" s="29" t="s">
        <v>142</v>
      </c>
      <c r="AX2" s="29" t="s">
        <v>142</v>
      </c>
      <c r="AY2" s="29" t="s">
        <v>142</v>
      </c>
      <c r="AZ2" s="29" t="s">
        <v>142</v>
      </c>
      <c r="BA2" s="29" t="s">
        <v>142</v>
      </c>
      <c r="BB2" s="29" t="s">
        <v>142</v>
      </c>
      <c r="BC2" s="29" t="s">
        <v>142</v>
      </c>
      <c r="BD2" s="29" t="s">
        <v>142</v>
      </c>
      <c r="BE2" s="29" t="s">
        <v>143</v>
      </c>
      <c r="BF2" s="29" t="s">
        <v>141</v>
      </c>
      <c r="BG2" s="29" t="s">
        <v>142</v>
      </c>
      <c r="BH2" s="29" t="s">
        <v>142</v>
      </c>
      <c r="BI2" s="29" t="s">
        <v>142</v>
      </c>
      <c r="BJ2" s="29" t="s">
        <v>142</v>
      </c>
      <c r="BK2" s="29" t="s">
        <v>142</v>
      </c>
      <c r="BL2" s="29" t="s">
        <v>142</v>
      </c>
      <c r="BM2" s="29" t="s">
        <v>142</v>
      </c>
      <c r="BN2" s="29" t="s">
        <v>142</v>
      </c>
      <c r="BO2" s="29" t="s">
        <v>142</v>
      </c>
      <c r="BP2" s="29" t="s">
        <v>142</v>
      </c>
      <c r="BQ2" s="29" t="s">
        <v>143</v>
      </c>
      <c r="BR2" s="29" t="s">
        <v>142</v>
      </c>
      <c r="BS2" s="29" t="s">
        <v>141</v>
      </c>
      <c r="BT2" s="29" t="s">
        <v>141</v>
      </c>
      <c r="BU2" s="29" t="s">
        <v>141</v>
      </c>
      <c r="BV2" s="29" t="s">
        <v>142</v>
      </c>
      <c r="BW2" s="29" t="s">
        <v>141</v>
      </c>
      <c r="BX2" s="29" t="s">
        <v>142</v>
      </c>
      <c r="BY2" s="29" t="s">
        <v>141</v>
      </c>
      <c r="BZ2" s="29" t="s">
        <v>142</v>
      </c>
      <c r="CA2" s="29" t="s">
        <v>142</v>
      </c>
      <c r="CB2" s="29" t="s">
        <v>142</v>
      </c>
      <c r="CC2" s="29" t="s">
        <v>142</v>
      </c>
      <c r="CD2" s="29" t="s">
        <v>142</v>
      </c>
      <c r="CE2" s="29" t="s">
        <v>142</v>
      </c>
      <c r="CF2" s="29" t="s">
        <v>142</v>
      </c>
      <c r="CG2" s="29" t="s">
        <v>142</v>
      </c>
      <c r="CH2" s="29" t="s">
        <v>142</v>
      </c>
      <c r="CI2" s="29" t="s">
        <v>143</v>
      </c>
      <c r="CJ2" s="29" t="s">
        <v>142</v>
      </c>
      <c r="CK2" s="29" t="s">
        <v>142</v>
      </c>
      <c r="CL2" s="29" t="s">
        <v>142</v>
      </c>
      <c r="CM2" s="29" t="s">
        <v>142</v>
      </c>
      <c r="CN2" s="29" t="s">
        <v>142</v>
      </c>
      <c r="CO2" s="29" t="s">
        <v>142</v>
      </c>
      <c r="CP2" s="29" t="s">
        <v>142</v>
      </c>
      <c r="CQ2" s="29" t="s">
        <v>142</v>
      </c>
      <c r="CR2" s="29" t="s">
        <v>141</v>
      </c>
      <c r="CS2" s="29" t="s">
        <v>142</v>
      </c>
      <c r="CT2" s="29" t="s">
        <v>141</v>
      </c>
      <c r="CU2" s="29" t="s">
        <v>141</v>
      </c>
      <c r="CV2" s="29" t="s">
        <v>142</v>
      </c>
      <c r="CW2" s="29" t="s">
        <v>142</v>
      </c>
      <c r="CX2" s="29" t="s">
        <v>142</v>
      </c>
      <c r="CY2" s="29" t="s">
        <v>142</v>
      </c>
      <c r="CZ2" s="29" t="s">
        <v>142</v>
      </c>
      <c r="DA2" s="29" t="s">
        <v>142</v>
      </c>
      <c r="DB2" s="29" t="s">
        <v>142</v>
      </c>
      <c r="DC2" s="29" t="s">
        <v>141</v>
      </c>
      <c r="DD2" s="29" t="s">
        <v>142</v>
      </c>
      <c r="DE2" s="29" t="s">
        <v>142</v>
      </c>
      <c r="DF2" s="29" t="s">
        <v>141</v>
      </c>
      <c r="DG2" s="29" t="s">
        <v>141</v>
      </c>
      <c r="DH2" s="29" t="s">
        <v>142</v>
      </c>
      <c r="DI2" s="29" t="s">
        <v>142</v>
      </c>
      <c r="DJ2" s="29" t="s">
        <v>142</v>
      </c>
      <c r="DK2" s="29" t="s">
        <v>142</v>
      </c>
      <c r="DL2" s="29" t="s">
        <v>142</v>
      </c>
      <c r="DM2" s="29" t="s">
        <v>142</v>
      </c>
      <c r="DN2" s="29" t="s">
        <v>142</v>
      </c>
      <c r="DO2" s="29" t="s">
        <v>141</v>
      </c>
      <c r="DP2" s="29" t="s">
        <v>141</v>
      </c>
      <c r="DQ2" s="29" t="s">
        <v>143</v>
      </c>
      <c r="DR2" s="29" t="s">
        <v>141</v>
      </c>
      <c r="DS2" s="29" t="s">
        <v>141</v>
      </c>
      <c r="DT2" s="29" t="s">
        <v>142</v>
      </c>
      <c r="DU2" s="29" t="s">
        <v>141</v>
      </c>
      <c r="DV2" s="29" t="s">
        <v>141</v>
      </c>
      <c r="DW2" s="7"/>
      <c r="DX2" s="7"/>
      <c r="DY2" s="7"/>
      <c r="DZ2" s="7"/>
      <c r="EA2" s="7"/>
      <c r="EB2" s="7"/>
      <c r="EC2" s="7"/>
      <c r="ED2" s="7"/>
    </row>
    <row r="3" spans="1:134" ht="33.75">
      <c r="A3" s="3">
        <v>2</v>
      </c>
      <c r="B3" s="36">
        <v>2</v>
      </c>
      <c r="C3" s="36" t="s">
        <v>144</v>
      </c>
      <c r="D3" s="37" t="s">
        <v>145</v>
      </c>
      <c r="E3" s="38" t="s">
        <v>21</v>
      </c>
      <c r="F3" s="33" t="s">
        <v>142</v>
      </c>
      <c r="G3" s="29" t="s">
        <v>142</v>
      </c>
      <c r="H3" s="29" t="s">
        <v>142</v>
      </c>
      <c r="I3" s="29" t="s">
        <v>142</v>
      </c>
      <c r="J3" s="29" t="s">
        <v>142</v>
      </c>
      <c r="K3" s="29" t="s">
        <v>141</v>
      </c>
      <c r="L3" s="29" t="s">
        <v>142</v>
      </c>
      <c r="M3" s="29" t="s">
        <v>141</v>
      </c>
      <c r="N3" s="29" t="s">
        <v>142</v>
      </c>
      <c r="O3" s="29" t="s">
        <v>141</v>
      </c>
      <c r="P3" s="29" t="s">
        <v>142</v>
      </c>
      <c r="Q3" s="29" t="s">
        <v>142</v>
      </c>
      <c r="R3" s="29" t="s">
        <v>142</v>
      </c>
      <c r="S3" s="29" t="s">
        <v>141</v>
      </c>
      <c r="T3" s="29" t="s">
        <v>142</v>
      </c>
      <c r="U3" s="29" t="s">
        <v>141</v>
      </c>
      <c r="V3" s="29" t="s">
        <v>142</v>
      </c>
      <c r="W3" s="29" t="s">
        <v>142</v>
      </c>
      <c r="X3" s="29" t="s">
        <v>142</v>
      </c>
      <c r="Y3" s="29" t="s">
        <v>142</v>
      </c>
      <c r="Z3" s="29" t="s">
        <v>142</v>
      </c>
      <c r="AA3" s="29" t="s">
        <v>142</v>
      </c>
      <c r="AB3" s="29" t="s">
        <v>142</v>
      </c>
      <c r="AC3" s="29" t="s">
        <v>142</v>
      </c>
      <c r="AD3" s="29" t="s">
        <v>142</v>
      </c>
      <c r="AE3" s="29" t="s">
        <v>142</v>
      </c>
      <c r="AF3" s="29" t="s">
        <v>142</v>
      </c>
      <c r="AG3" s="29" t="s">
        <v>142</v>
      </c>
      <c r="AH3" s="29" t="s">
        <v>141</v>
      </c>
      <c r="AI3" s="29" t="s">
        <v>141</v>
      </c>
      <c r="AJ3" s="29" t="s">
        <v>142</v>
      </c>
      <c r="AK3" s="29" t="s">
        <v>141</v>
      </c>
      <c r="AL3" s="29" t="s">
        <v>142</v>
      </c>
      <c r="AM3" s="29" t="s">
        <v>142</v>
      </c>
      <c r="AN3" s="29" t="s">
        <v>143</v>
      </c>
      <c r="AO3" s="29" t="s">
        <v>141</v>
      </c>
      <c r="AP3" s="29" t="s">
        <v>142</v>
      </c>
      <c r="AQ3" s="29" t="s">
        <v>141</v>
      </c>
      <c r="AR3" s="29" t="s">
        <v>142</v>
      </c>
      <c r="AS3" s="29" t="s">
        <v>142</v>
      </c>
      <c r="AT3" s="29" t="s">
        <v>142</v>
      </c>
      <c r="AU3" s="29" t="s">
        <v>142</v>
      </c>
      <c r="AV3" s="29" t="s">
        <v>141</v>
      </c>
      <c r="AW3" s="29" t="s">
        <v>142</v>
      </c>
      <c r="AX3" s="29" t="s">
        <v>142</v>
      </c>
      <c r="AY3" s="29" t="s">
        <v>142</v>
      </c>
      <c r="AZ3" s="29" t="s">
        <v>142</v>
      </c>
      <c r="BA3" s="29" t="s">
        <v>142</v>
      </c>
      <c r="BB3" s="29" t="s">
        <v>142</v>
      </c>
      <c r="BC3" s="29" t="s">
        <v>142</v>
      </c>
      <c r="BD3" s="29" t="s">
        <v>142</v>
      </c>
      <c r="BE3" s="29" t="s">
        <v>142</v>
      </c>
      <c r="BF3" s="29" t="s">
        <v>141</v>
      </c>
      <c r="BG3" s="29" t="s">
        <v>142</v>
      </c>
      <c r="BH3" s="29" t="s">
        <v>142</v>
      </c>
      <c r="BI3" s="29" t="s">
        <v>142</v>
      </c>
      <c r="BJ3" s="29" t="s">
        <v>142</v>
      </c>
      <c r="BK3" s="29" t="s">
        <v>142</v>
      </c>
      <c r="BL3" s="29" t="s">
        <v>142</v>
      </c>
      <c r="BM3" s="29" t="s">
        <v>142</v>
      </c>
      <c r="BN3" s="29" t="s">
        <v>142</v>
      </c>
      <c r="BO3" s="29" t="s">
        <v>142</v>
      </c>
      <c r="BP3" s="29" t="s">
        <v>142</v>
      </c>
      <c r="BQ3" s="29" t="s">
        <v>143</v>
      </c>
      <c r="BR3" s="29" t="s">
        <v>142</v>
      </c>
      <c r="BS3" s="29" t="s">
        <v>141</v>
      </c>
      <c r="BT3" s="29" t="s">
        <v>141</v>
      </c>
      <c r="BU3" s="29" t="s">
        <v>141</v>
      </c>
      <c r="BV3" s="29" t="s">
        <v>142</v>
      </c>
      <c r="BW3" s="29" t="s">
        <v>142</v>
      </c>
      <c r="BX3" s="29" t="s">
        <v>142</v>
      </c>
      <c r="BY3" s="29" t="s">
        <v>141</v>
      </c>
      <c r="BZ3" s="29" t="s">
        <v>142</v>
      </c>
      <c r="CA3" s="29" t="s">
        <v>142</v>
      </c>
      <c r="CB3" s="29" t="s">
        <v>142</v>
      </c>
      <c r="CC3" s="29" t="s">
        <v>142</v>
      </c>
      <c r="CD3" s="29" t="s">
        <v>142</v>
      </c>
      <c r="CE3" s="29" t="s">
        <v>142</v>
      </c>
      <c r="CF3" s="29" t="s">
        <v>142</v>
      </c>
      <c r="CG3" s="29" t="s">
        <v>142</v>
      </c>
      <c r="CH3" s="29" t="s">
        <v>142</v>
      </c>
      <c r="CI3" s="29" t="s">
        <v>143</v>
      </c>
      <c r="CJ3" s="29" t="s">
        <v>142</v>
      </c>
      <c r="CK3" s="29" t="s">
        <v>142</v>
      </c>
      <c r="CL3" s="29" t="s">
        <v>142</v>
      </c>
      <c r="CM3" s="29" t="s">
        <v>142</v>
      </c>
      <c r="CN3" s="29" t="s">
        <v>142</v>
      </c>
      <c r="CO3" s="29" t="s">
        <v>142</v>
      </c>
      <c r="CP3" s="29" t="s">
        <v>143</v>
      </c>
      <c r="CQ3" s="29" t="s">
        <v>142</v>
      </c>
      <c r="CR3" s="29" t="s">
        <v>141</v>
      </c>
      <c r="CS3" s="29" t="s">
        <v>142</v>
      </c>
      <c r="CT3" s="29" t="s">
        <v>141</v>
      </c>
      <c r="CU3" s="29" t="s">
        <v>141</v>
      </c>
      <c r="CV3" s="29" t="s">
        <v>142</v>
      </c>
      <c r="CW3" s="29" t="s">
        <v>142</v>
      </c>
      <c r="CX3" s="29" t="s">
        <v>142</v>
      </c>
      <c r="CY3" s="29" t="s">
        <v>142</v>
      </c>
      <c r="CZ3" s="29" t="s">
        <v>142</v>
      </c>
      <c r="DA3" s="29" t="s">
        <v>142</v>
      </c>
      <c r="DB3" s="29" t="s">
        <v>142</v>
      </c>
      <c r="DC3" s="29" t="s">
        <v>141</v>
      </c>
      <c r="DD3" s="29" t="s">
        <v>142</v>
      </c>
      <c r="DE3" s="29" t="s">
        <v>142</v>
      </c>
      <c r="DF3" s="29" t="s">
        <v>143</v>
      </c>
      <c r="DG3" s="29" t="s">
        <v>141</v>
      </c>
      <c r="DH3" s="29" t="s">
        <v>142</v>
      </c>
      <c r="DI3" s="29" t="s">
        <v>142</v>
      </c>
      <c r="DJ3" s="29" t="s">
        <v>142</v>
      </c>
      <c r="DK3" s="29" t="s">
        <v>143</v>
      </c>
      <c r="DL3" s="29" t="s">
        <v>142</v>
      </c>
      <c r="DM3" s="29" t="s">
        <v>142</v>
      </c>
      <c r="DN3" s="29" t="s">
        <v>142</v>
      </c>
      <c r="DO3" s="29" t="s">
        <v>141</v>
      </c>
      <c r="DP3" s="29" t="s">
        <v>141</v>
      </c>
      <c r="DQ3" s="29" t="s">
        <v>142</v>
      </c>
      <c r="DR3" s="29" t="s">
        <v>141</v>
      </c>
      <c r="DS3" s="29" t="s">
        <v>141</v>
      </c>
      <c r="DT3" s="29" t="s">
        <v>142</v>
      </c>
      <c r="DU3" s="29" t="s">
        <v>141</v>
      </c>
      <c r="DV3" s="29" t="s">
        <v>141</v>
      </c>
      <c r="DW3" s="7"/>
      <c r="DX3" s="7"/>
      <c r="DY3" s="7"/>
      <c r="DZ3" s="7"/>
      <c r="EA3" s="7"/>
      <c r="EB3" s="7"/>
      <c r="EC3" s="7"/>
      <c r="ED3" s="7"/>
    </row>
    <row r="4" spans="1:134" ht="33.75">
      <c r="A4" s="3">
        <v>3</v>
      </c>
      <c r="B4" s="36">
        <v>3</v>
      </c>
      <c r="C4" s="36" t="s">
        <v>146</v>
      </c>
      <c r="D4" s="37" t="s">
        <v>147</v>
      </c>
      <c r="E4" s="38" t="s">
        <v>21</v>
      </c>
      <c r="F4" s="33" t="s">
        <v>142</v>
      </c>
      <c r="G4" s="29" t="s">
        <v>142</v>
      </c>
      <c r="H4" s="29" t="s">
        <v>142</v>
      </c>
      <c r="I4" s="29" t="s">
        <v>142</v>
      </c>
      <c r="J4" s="29" t="s">
        <v>142</v>
      </c>
      <c r="K4" s="29" t="s">
        <v>141</v>
      </c>
      <c r="L4" s="29" t="s">
        <v>142</v>
      </c>
      <c r="M4" s="29" t="s">
        <v>141</v>
      </c>
      <c r="N4" s="29" t="s">
        <v>142</v>
      </c>
      <c r="O4" s="29" t="s">
        <v>141</v>
      </c>
      <c r="P4" s="29" t="s">
        <v>142</v>
      </c>
      <c r="Q4" s="29" t="s">
        <v>142</v>
      </c>
      <c r="R4" s="29" t="s">
        <v>142</v>
      </c>
      <c r="S4" s="29" t="s">
        <v>141</v>
      </c>
      <c r="T4" s="29" t="s">
        <v>142</v>
      </c>
      <c r="U4" s="29" t="s">
        <v>141</v>
      </c>
      <c r="V4" s="29" t="s">
        <v>142</v>
      </c>
      <c r="W4" s="29" t="s">
        <v>143</v>
      </c>
      <c r="X4" s="29" t="s">
        <v>142</v>
      </c>
      <c r="Y4" s="29" t="s">
        <v>143</v>
      </c>
      <c r="Z4" s="29" t="s">
        <v>142</v>
      </c>
      <c r="AA4" s="29" t="s">
        <v>142</v>
      </c>
      <c r="AB4" s="29" t="s">
        <v>142</v>
      </c>
      <c r="AC4" s="29" t="s">
        <v>142</v>
      </c>
      <c r="AD4" s="29" t="s">
        <v>142</v>
      </c>
      <c r="AE4" s="29" t="s">
        <v>142</v>
      </c>
      <c r="AF4" s="29" t="s">
        <v>142</v>
      </c>
      <c r="AG4" s="29" t="s">
        <v>142</v>
      </c>
      <c r="AH4" s="29" t="s">
        <v>141</v>
      </c>
      <c r="AI4" s="29" t="s">
        <v>141</v>
      </c>
      <c r="AJ4" s="29" t="s">
        <v>142</v>
      </c>
      <c r="AK4" s="29" t="s">
        <v>141</v>
      </c>
      <c r="AL4" s="29" t="s">
        <v>142</v>
      </c>
      <c r="AM4" s="29" t="s">
        <v>142</v>
      </c>
      <c r="AN4" s="29" t="s">
        <v>142</v>
      </c>
      <c r="AO4" s="29" t="s">
        <v>141</v>
      </c>
      <c r="AP4" s="29" t="s">
        <v>142</v>
      </c>
      <c r="AQ4" s="29" t="s">
        <v>141</v>
      </c>
      <c r="AR4" s="29" t="s">
        <v>142</v>
      </c>
      <c r="AS4" s="29" t="s">
        <v>142</v>
      </c>
      <c r="AT4" s="29" t="s">
        <v>142</v>
      </c>
      <c r="AU4" s="29" t="s">
        <v>142</v>
      </c>
      <c r="AV4" s="29" t="s">
        <v>141</v>
      </c>
      <c r="AW4" s="29" t="s">
        <v>142</v>
      </c>
      <c r="AX4" s="29" t="s">
        <v>142</v>
      </c>
      <c r="AY4" s="29" t="s">
        <v>142</v>
      </c>
      <c r="AZ4" s="29" t="s">
        <v>142</v>
      </c>
      <c r="BA4" s="29" t="s">
        <v>142</v>
      </c>
      <c r="BB4" s="29" t="s">
        <v>143</v>
      </c>
      <c r="BC4" s="29" t="s">
        <v>142</v>
      </c>
      <c r="BD4" s="29" t="s">
        <v>142</v>
      </c>
      <c r="BE4" s="29" t="s">
        <v>142</v>
      </c>
      <c r="BF4" s="29" t="s">
        <v>141</v>
      </c>
      <c r="BG4" s="29" t="s">
        <v>142</v>
      </c>
      <c r="BH4" s="29" t="s">
        <v>142</v>
      </c>
      <c r="BI4" s="29" t="s">
        <v>142</v>
      </c>
      <c r="BJ4" s="29" t="s">
        <v>142</v>
      </c>
      <c r="BK4" s="29" t="s">
        <v>142</v>
      </c>
      <c r="BL4" s="29" t="s">
        <v>142</v>
      </c>
      <c r="BM4" s="29" t="s">
        <v>142</v>
      </c>
      <c r="BN4" s="29" t="s">
        <v>142</v>
      </c>
      <c r="BO4" s="29" t="s">
        <v>142</v>
      </c>
      <c r="BP4" s="29" t="s">
        <v>142</v>
      </c>
      <c r="BQ4" s="29" t="s">
        <v>142</v>
      </c>
      <c r="BR4" s="29" t="s">
        <v>142</v>
      </c>
      <c r="BS4" s="29" t="s">
        <v>141</v>
      </c>
      <c r="BT4" s="29" t="s">
        <v>141</v>
      </c>
      <c r="BU4" s="29" t="s">
        <v>141</v>
      </c>
      <c r="BV4" s="29" t="s">
        <v>142</v>
      </c>
      <c r="BW4" s="29" t="s">
        <v>142</v>
      </c>
      <c r="BX4" s="29" t="s">
        <v>142</v>
      </c>
      <c r="BY4" s="29" t="s">
        <v>141</v>
      </c>
      <c r="BZ4" s="29" t="s">
        <v>142</v>
      </c>
      <c r="CA4" s="29" t="s">
        <v>142</v>
      </c>
      <c r="CB4" s="29" t="s">
        <v>142</v>
      </c>
      <c r="CC4" s="29" t="s">
        <v>142</v>
      </c>
      <c r="CD4" s="29" t="s">
        <v>142</v>
      </c>
      <c r="CE4" s="29" t="s">
        <v>142</v>
      </c>
      <c r="CF4" s="29" t="s">
        <v>142</v>
      </c>
      <c r="CG4" s="29" t="s">
        <v>142</v>
      </c>
      <c r="CH4" s="29" t="s">
        <v>142</v>
      </c>
      <c r="CI4" s="29" t="s">
        <v>143</v>
      </c>
      <c r="CJ4" s="29" t="s">
        <v>142</v>
      </c>
      <c r="CK4" s="29" t="s">
        <v>142</v>
      </c>
      <c r="CL4" s="29" t="s">
        <v>142</v>
      </c>
      <c r="CM4" s="29" t="s">
        <v>142</v>
      </c>
      <c r="CN4" s="29" t="s">
        <v>142</v>
      </c>
      <c r="CO4" s="29" t="s">
        <v>142</v>
      </c>
      <c r="CP4" s="29" t="s">
        <v>142</v>
      </c>
      <c r="CQ4" s="29" t="s">
        <v>142</v>
      </c>
      <c r="CR4" s="29" t="s">
        <v>141</v>
      </c>
      <c r="CS4" s="29" t="s">
        <v>142</v>
      </c>
      <c r="CT4" s="29" t="s">
        <v>141</v>
      </c>
      <c r="CU4" s="29" t="s">
        <v>141</v>
      </c>
      <c r="CV4" s="29" t="s">
        <v>142</v>
      </c>
      <c r="CW4" s="29" t="s">
        <v>142</v>
      </c>
      <c r="CX4" s="29" t="s">
        <v>142</v>
      </c>
      <c r="CY4" s="29" t="s">
        <v>142</v>
      </c>
      <c r="CZ4" s="29" t="s">
        <v>142</v>
      </c>
      <c r="DA4" s="29" t="s">
        <v>142</v>
      </c>
      <c r="DB4" s="29" t="s">
        <v>142</v>
      </c>
      <c r="DC4" s="29" t="s">
        <v>141</v>
      </c>
      <c r="DD4" s="29" t="s">
        <v>142</v>
      </c>
      <c r="DE4" s="29" t="s">
        <v>142</v>
      </c>
      <c r="DF4" s="29" t="s">
        <v>142</v>
      </c>
      <c r="DG4" s="29" t="s">
        <v>141</v>
      </c>
      <c r="DH4" s="29" t="s">
        <v>142</v>
      </c>
      <c r="DI4" s="29" t="s">
        <v>142</v>
      </c>
      <c r="DJ4" s="29" t="s">
        <v>142</v>
      </c>
      <c r="DK4" s="29" t="s">
        <v>143</v>
      </c>
      <c r="DL4" s="29" t="s">
        <v>142</v>
      </c>
      <c r="DM4" s="29" t="s">
        <v>142</v>
      </c>
      <c r="DN4" s="29" t="s">
        <v>142</v>
      </c>
      <c r="DO4" s="29" t="s">
        <v>141</v>
      </c>
      <c r="DP4" s="29" t="s">
        <v>141</v>
      </c>
      <c r="DQ4" s="29" t="s">
        <v>142</v>
      </c>
      <c r="DR4" s="29" t="s">
        <v>141</v>
      </c>
      <c r="DS4" s="29" t="s">
        <v>141</v>
      </c>
      <c r="DT4" s="29" t="s">
        <v>142</v>
      </c>
      <c r="DU4" s="29" t="s">
        <v>141</v>
      </c>
      <c r="DV4" s="29" t="s">
        <v>141</v>
      </c>
      <c r="DW4" s="7"/>
      <c r="DX4" s="7"/>
      <c r="DY4" s="7"/>
      <c r="DZ4" s="7"/>
      <c r="EA4" s="7"/>
      <c r="EB4" s="7"/>
      <c r="EC4" s="7"/>
      <c r="ED4" s="7"/>
    </row>
    <row r="5" spans="1:134" ht="56.25">
      <c r="A5" s="3">
        <v>4</v>
      </c>
      <c r="B5" s="36">
        <v>4</v>
      </c>
      <c r="C5" s="36" t="s">
        <v>148</v>
      </c>
      <c r="D5" s="37" t="s">
        <v>149</v>
      </c>
      <c r="E5" s="38" t="s">
        <v>21</v>
      </c>
      <c r="F5" s="33" t="s">
        <v>142</v>
      </c>
      <c r="G5" s="29" t="s">
        <v>142</v>
      </c>
      <c r="H5" s="29" t="s">
        <v>142</v>
      </c>
      <c r="I5" s="29" t="s">
        <v>142</v>
      </c>
      <c r="J5" s="29" t="s">
        <v>142</v>
      </c>
      <c r="K5" s="29" t="s">
        <v>141</v>
      </c>
      <c r="L5" s="29" t="s">
        <v>142</v>
      </c>
      <c r="M5" s="29" t="s">
        <v>141</v>
      </c>
      <c r="N5" s="29" t="s">
        <v>142</v>
      </c>
      <c r="O5" s="29" t="s">
        <v>141</v>
      </c>
      <c r="P5" s="29" t="s">
        <v>142</v>
      </c>
      <c r="Q5" s="29" t="s">
        <v>142</v>
      </c>
      <c r="R5" s="29" t="s">
        <v>142</v>
      </c>
      <c r="S5" s="29" t="s">
        <v>141</v>
      </c>
      <c r="T5" s="29" t="s">
        <v>142</v>
      </c>
      <c r="U5" s="29" t="s">
        <v>141</v>
      </c>
      <c r="V5" s="29" t="s">
        <v>142</v>
      </c>
      <c r="W5" s="29" t="s">
        <v>142</v>
      </c>
      <c r="X5" s="29" t="s">
        <v>142</v>
      </c>
      <c r="Y5" s="29" t="s">
        <v>143</v>
      </c>
      <c r="Z5" s="29" t="s">
        <v>142</v>
      </c>
      <c r="AA5" s="29" t="s">
        <v>142</v>
      </c>
      <c r="AB5" s="29" t="s">
        <v>142</v>
      </c>
      <c r="AC5" s="29" t="s">
        <v>142</v>
      </c>
      <c r="AD5" s="29" t="s">
        <v>142</v>
      </c>
      <c r="AE5" s="29" t="s">
        <v>142</v>
      </c>
      <c r="AF5" s="29" t="s">
        <v>142</v>
      </c>
      <c r="AG5" s="29" t="s">
        <v>142</v>
      </c>
      <c r="AH5" s="29" t="s">
        <v>141</v>
      </c>
      <c r="AI5" s="29" t="s">
        <v>141</v>
      </c>
      <c r="AJ5" s="29" t="s">
        <v>142</v>
      </c>
      <c r="AK5" s="29" t="s">
        <v>141</v>
      </c>
      <c r="AL5" s="29" t="s">
        <v>142</v>
      </c>
      <c r="AM5" s="29" t="s">
        <v>142</v>
      </c>
      <c r="AN5" s="29" t="s">
        <v>142</v>
      </c>
      <c r="AO5" s="29" t="s">
        <v>141</v>
      </c>
      <c r="AP5" s="29" t="s">
        <v>142</v>
      </c>
      <c r="AQ5" s="29" t="s">
        <v>141</v>
      </c>
      <c r="AR5" s="29" t="s">
        <v>142</v>
      </c>
      <c r="AS5" s="29" t="s">
        <v>142</v>
      </c>
      <c r="AT5" s="29" t="s">
        <v>142</v>
      </c>
      <c r="AU5" s="29" t="s">
        <v>142</v>
      </c>
      <c r="AV5" s="29" t="s">
        <v>141</v>
      </c>
      <c r="AW5" s="29" t="s">
        <v>142</v>
      </c>
      <c r="AX5" s="29" t="s">
        <v>142</v>
      </c>
      <c r="AY5" s="29" t="s">
        <v>142</v>
      </c>
      <c r="AZ5" s="29" t="s">
        <v>142</v>
      </c>
      <c r="BA5" s="29" t="s">
        <v>142</v>
      </c>
      <c r="BB5" s="29" t="s">
        <v>143</v>
      </c>
      <c r="BC5" s="29" t="s">
        <v>142</v>
      </c>
      <c r="BD5" s="29" t="s">
        <v>142</v>
      </c>
      <c r="BE5" s="29" t="s">
        <v>142</v>
      </c>
      <c r="BF5" s="29" t="s">
        <v>141</v>
      </c>
      <c r="BG5" s="29" t="s">
        <v>142</v>
      </c>
      <c r="BH5" s="29" t="s">
        <v>142</v>
      </c>
      <c r="BI5" s="29" t="s">
        <v>142</v>
      </c>
      <c r="BJ5" s="29" t="s">
        <v>142</v>
      </c>
      <c r="BK5" s="29" t="s">
        <v>142</v>
      </c>
      <c r="BL5" s="29" t="s">
        <v>142</v>
      </c>
      <c r="BM5" s="29" t="s">
        <v>142</v>
      </c>
      <c r="BN5" s="29" t="s">
        <v>142</v>
      </c>
      <c r="BO5" s="29" t="s">
        <v>142</v>
      </c>
      <c r="BP5" s="29" t="s">
        <v>142</v>
      </c>
      <c r="BQ5" s="29" t="s">
        <v>142</v>
      </c>
      <c r="BR5" s="29" t="s">
        <v>142</v>
      </c>
      <c r="BS5" s="29" t="s">
        <v>141</v>
      </c>
      <c r="BT5" s="29" t="s">
        <v>141</v>
      </c>
      <c r="BU5" s="29" t="s">
        <v>141</v>
      </c>
      <c r="BV5" s="29" t="s">
        <v>142</v>
      </c>
      <c r="BW5" s="29" t="s">
        <v>142</v>
      </c>
      <c r="BX5" s="29" t="s">
        <v>142</v>
      </c>
      <c r="BY5" s="29" t="s">
        <v>142</v>
      </c>
      <c r="BZ5" s="29" t="s">
        <v>142</v>
      </c>
      <c r="CA5" s="29" t="s">
        <v>142</v>
      </c>
      <c r="CB5" s="29" t="s">
        <v>142</v>
      </c>
      <c r="CC5" s="29" t="s">
        <v>142</v>
      </c>
      <c r="CD5" s="29" t="s">
        <v>142</v>
      </c>
      <c r="CE5" s="29" t="s">
        <v>142</v>
      </c>
      <c r="CF5" s="29" t="s">
        <v>142</v>
      </c>
      <c r="CG5" s="29" t="s">
        <v>142</v>
      </c>
      <c r="CH5" s="29" t="s">
        <v>142</v>
      </c>
      <c r="CI5" s="29" t="s">
        <v>143</v>
      </c>
      <c r="CJ5" s="29" t="s">
        <v>142</v>
      </c>
      <c r="CK5" s="29" t="s">
        <v>142</v>
      </c>
      <c r="CL5" s="29" t="s">
        <v>142</v>
      </c>
      <c r="CM5" s="29" t="s">
        <v>142</v>
      </c>
      <c r="CN5" s="29" t="s">
        <v>142</v>
      </c>
      <c r="CO5" s="29" t="s">
        <v>142</v>
      </c>
      <c r="CP5" s="29" t="s">
        <v>142</v>
      </c>
      <c r="CQ5" s="29" t="s">
        <v>142</v>
      </c>
      <c r="CR5" s="29" t="s">
        <v>141</v>
      </c>
      <c r="CS5" s="29" t="s">
        <v>142</v>
      </c>
      <c r="CT5" s="29" t="s">
        <v>141</v>
      </c>
      <c r="CU5" s="29" t="s">
        <v>141</v>
      </c>
      <c r="CV5" s="29" t="s">
        <v>142</v>
      </c>
      <c r="CW5" s="29" t="s">
        <v>142</v>
      </c>
      <c r="CX5" s="29" t="s">
        <v>142</v>
      </c>
      <c r="CY5" s="29" t="s">
        <v>142</v>
      </c>
      <c r="CZ5" s="29" t="s">
        <v>142</v>
      </c>
      <c r="DA5" s="29" t="s">
        <v>142</v>
      </c>
      <c r="DB5" s="29" t="s">
        <v>142</v>
      </c>
      <c r="DC5" s="29" t="s">
        <v>141</v>
      </c>
      <c r="DD5" s="29" t="s">
        <v>142</v>
      </c>
      <c r="DE5" s="29" t="s">
        <v>142</v>
      </c>
      <c r="DF5" s="29" t="s">
        <v>142</v>
      </c>
      <c r="DG5" s="29" t="s">
        <v>141</v>
      </c>
      <c r="DH5" s="29" t="s">
        <v>142</v>
      </c>
      <c r="DI5" s="29" t="s">
        <v>142</v>
      </c>
      <c r="DJ5" s="29" t="s">
        <v>142</v>
      </c>
      <c r="DK5" s="29" t="s">
        <v>142</v>
      </c>
      <c r="DL5" s="29" t="s">
        <v>142</v>
      </c>
      <c r="DM5" s="29" t="s">
        <v>143</v>
      </c>
      <c r="DN5" s="29" t="s">
        <v>142</v>
      </c>
      <c r="DO5" s="29" t="s">
        <v>141</v>
      </c>
      <c r="DP5" s="29" t="s">
        <v>141</v>
      </c>
      <c r="DQ5" s="29" t="s">
        <v>142</v>
      </c>
      <c r="DR5" s="29" t="s">
        <v>141</v>
      </c>
      <c r="DS5" s="29" t="s">
        <v>141</v>
      </c>
      <c r="DT5" s="29" t="s">
        <v>142</v>
      </c>
      <c r="DU5" s="29" t="s">
        <v>141</v>
      </c>
      <c r="DV5" s="29" t="s">
        <v>141</v>
      </c>
      <c r="DW5" s="7"/>
      <c r="DX5" s="7"/>
      <c r="DY5" s="7"/>
      <c r="DZ5" s="7"/>
      <c r="EA5" s="7"/>
      <c r="EB5" s="7"/>
      <c r="EC5" s="7"/>
      <c r="ED5" s="7"/>
    </row>
    <row r="6" spans="1:134" ht="56.25">
      <c r="A6" s="3">
        <v>5</v>
      </c>
      <c r="B6" s="36">
        <v>5</v>
      </c>
      <c r="C6" s="36" t="s">
        <v>150</v>
      </c>
      <c r="D6" s="37" t="s">
        <v>151</v>
      </c>
      <c r="E6" s="38" t="s">
        <v>21</v>
      </c>
      <c r="F6" s="33" t="s">
        <v>142</v>
      </c>
      <c r="G6" s="29" t="s">
        <v>142</v>
      </c>
      <c r="H6" s="29" t="s">
        <v>142</v>
      </c>
      <c r="I6" s="29" t="s">
        <v>142</v>
      </c>
      <c r="J6" s="29" t="s">
        <v>142</v>
      </c>
      <c r="K6" s="29" t="s">
        <v>141</v>
      </c>
      <c r="L6" s="29" t="s">
        <v>142</v>
      </c>
      <c r="M6" s="29" t="s">
        <v>141</v>
      </c>
      <c r="N6" s="29" t="s">
        <v>142</v>
      </c>
      <c r="O6" s="29" t="s">
        <v>141</v>
      </c>
      <c r="P6" s="29" t="s">
        <v>142</v>
      </c>
      <c r="Q6" s="29" t="s">
        <v>142</v>
      </c>
      <c r="R6" s="29" t="s">
        <v>142</v>
      </c>
      <c r="S6" s="29" t="s">
        <v>141</v>
      </c>
      <c r="T6" s="29" t="s">
        <v>142</v>
      </c>
      <c r="U6" s="29" t="s">
        <v>141</v>
      </c>
      <c r="V6" s="29" t="s">
        <v>142</v>
      </c>
      <c r="W6" s="29" t="s">
        <v>142</v>
      </c>
      <c r="X6" s="29" t="s">
        <v>142</v>
      </c>
      <c r="Y6" s="29" t="s">
        <v>143</v>
      </c>
      <c r="Z6" s="29" t="s">
        <v>142</v>
      </c>
      <c r="AA6" s="29" t="s">
        <v>142</v>
      </c>
      <c r="AB6" s="29" t="s">
        <v>142</v>
      </c>
      <c r="AC6" s="29" t="s">
        <v>142</v>
      </c>
      <c r="AD6" s="29" t="s">
        <v>142</v>
      </c>
      <c r="AE6" s="29" t="s">
        <v>142</v>
      </c>
      <c r="AF6" s="29" t="s">
        <v>143</v>
      </c>
      <c r="AG6" s="29" t="s">
        <v>142</v>
      </c>
      <c r="AH6" s="29" t="s">
        <v>141</v>
      </c>
      <c r="AI6" s="29" t="s">
        <v>141</v>
      </c>
      <c r="AJ6" s="29" t="s">
        <v>142</v>
      </c>
      <c r="AK6" s="29" t="s">
        <v>141</v>
      </c>
      <c r="AL6" s="29" t="s">
        <v>142</v>
      </c>
      <c r="AM6" s="29" t="s">
        <v>142</v>
      </c>
      <c r="AN6" s="29" t="s">
        <v>142</v>
      </c>
      <c r="AO6" s="29" t="s">
        <v>141</v>
      </c>
      <c r="AP6" s="29" t="s">
        <v>142</v>
      </c>
      <c r="AQ6" s="29" t="s">
        <v>141</v>
      </c>
      <c r="AR6" s="29" t="s">
        <v>142</v>
      </c>
      <c r="AS6" s="29" t="s">
        <v>142</v>
      </c>
      <c r="AT6" s="29" t="s">
        <v>142</v>
      </c>
      <c r="AU6" s="29" t="s">
        <v>142</v>
      </c>
      <c r="AV6" s="29" t="s">
        <v>141</v>
      </c>
      <c r="AW6" s="29" t="s">
        <v>142</v>
      </c>
      <c r="AX6" s="29" t="s">
        <v>142</v>
      </c>
      <c r="AY6" s="29" t="s">
        <v>142</v>
      </c>
      <c r="AZ6" s="29" t="s">
        <v>142</v>
      </c>
      <c r="BA6" s="29" t="s">
        <v>142</v>
      </c>
      <c r="BB6" s="29" t="s">
        <v>143</v>
      </c>
      <c r="BC6" s="29" t="s">
        <v>142</v>
      </c>
      <c r="BD6" s="29" t="s">
        <v>142</v>
      </c>
      <c r="BE6" s="29" t="s">
        <v>142</v>
      </c>
      <c r="BF6" s="29" t="s">
        <v>141</v>
      </c>
      <c r="BG6" s="29" t="s">
        <v>142</v>
      </c>
      <c r="BH6" s="29" t="s">
        <v>142</v>
      </c>
      <c r="BI6" s="29" t="s">
        <v>142</v>
      </c>
      <c r="BJ6" s="29" t="s">
        <v>142</v>
      </c>
      <c r="BK6" s="29" t="s">
        <v>142</v>
      </c>
      <c r="BL6" s="29" t="s">
        <v>142</v>
      </c>
      <c r="BM6" s="29" t="s">
        <v>142</v>
      </c>
      <c r="BN6" s="29" t="s">
        <v>142</v>
      </c>
      <c r="BO6" s="29" t="s">
        <v>142</v>
      </c>
      <c r="BP6" s="29" t="s">
        <v>142</v>
      </c>
      <c r="BQ6" s="29" t="s">
        <v>142</v>
      </c>
      <c r="BR6" s="29" t="s">
        <v>142</v>
      </c>
      <c r="BS6" s="29" t="s">
        <v>141</v>
      </c>
      <c r="BT6" s="29" t="s">
        <v>141</v>
      </c>
      <c r="BU6" s="29" t="s">
        <v>141</v>
      </c>
      <c r="BV6" s="29" t="s">
        <v>142</v>
      </c>
      <c r="BW6" s="29" t="s">
        <v>142</v>
      </c>
      <c r="BX6" s="29" t="s">
        <v>142</v>
      </c>
      <c r="BY6" s="29" t="s">
        <v>142</v>
      </c>
      <c r="BZ6" s="29" t="s">
        <v>142</v>
      </c>
      <c r="CA6" s="29" t="s">
        <v>142</v>
      </c>
      <c r="CB6" s="29" t="s">
        <v>142</v>
      </c>
      <c r="CC6" s="29" t="s">
        <v>142</v>
      </c>
      <c r="CD6" s="29" t="s">
        <v>142</v>
      </c>
      <c r="CE6" s="29" t="s">
        <v>142</v>
      </c>
      <c r="CF6" s="29" t="s">
        <v>142</v>
      </c>
      <c r="CG6" s="29" t="s">
        <v>142</v>
      </c>
      <c r="CH6" s="29" t="s">
        <v>142</v>
      </c>
      <c r="CI6" s="29" t="s">
        <v>143</v>
      </c>
      <c r="CJ6" s="29" t="s">
        <v>142</v>
      </c>
      <c r="CK6" s="29" t="s">
        <v>142</v>
      </c>
      <c r="CL6" s="29" t="s">
        <v>143</v>
      </c>
      <c r="CM6" s="29" t="s">
        <v>142</v>
      </c>
      <c r="CN6" s="29" t="s">
        <v>142</v>
      </c>
      <c r="CO6" s="29" t="s">
        <v>142</v>
      </c>
      <c r="CP6" s="29" t="s">
        <v>142</v>
      </c>
      <c r="CQ6" s="29" t="s">
        <v>142</v>
      </c>
      <c r="CR6" s="29" t="s">
        <v>141</v>
      </c>
      <c r="CS6" s="29" t="s">
        <v>142</v>
      </c>
      <c r="CT6" s="29" t="s">
        <v>141</v>
      </c>
      <c r="CU6" s="29" t="s">
        <v>141</v>
      </c>
      <c r="CV6" s="29" t="s">
        <v>142</v>
      </c>
      <c r="CW6" s="29" t="s">
        <v>142</v>
      </c>
      <c r="CX6" s="29" t="s">
        <v>142</v>
      </c>
      <c r="CY6" s="29" t="s">
        <v>142</v>
      </c>
      <c r="CZ6" s="29" t="s">
        <v>142</v>
      </c>
      <c r="DA6" s="29" t="s">
        <v>142</v>
      </c>
      <c r="DB6" s="29" t="s">
        <v>142</v>
      </c>
      <c r="DC6" s="29" t="s">
        <v>141</v>
      </c>
      <c r="DD6" s="29" t="s">
        <v>142</v>
      </c>
      <c r="DE6" s="29" t="s">
        <v>143</v>
      </c>
      <c r="DF6" s="29" t="s">
        <v>142</v>
      </c>
      <c r="DG6" s="29" t="s">
        <v>141</v>
      </c>
      <c r="DH6" s="29" t="s">
        <v>142</v>
      </c>
      <c r="DI6" s="29" t="s">
        <v>142</v>
      </c>
      <c r="DJ6" s="29" t="s">
        <v>142</v>
      </c>
      <c r="DK6" s="29" t="s">
        <v>142</v>
      </c>
      <c r="DL6" s="29" t="s">
        <v>142</v>
      </c>
      <c r="DM6" s="29" t="s">
        <v>142</v>
      </c>
      <c r="DN6" s="29" t="s">
        <v>142</v>
      </c>
      <c r="DO6" s="29" t="s">
        <v>141</v>
      </c>
      <c r="DP6" s="29" t="s">
        <v>141</v>
      </c>
      <c r="DQ6" s="29" t="s">
        <v>142</v>
      </c>
      <c r="DR6" s="29" t="s">
        <v>141</v>
      </c>
      <c r="DS6" s="29" t="s">
        <v>141</v>
      </c>
      <c r="DT6" s="29" t="s">
        <v>142</v>
      </c>
      <c r="DU6" s="29" t="s">
        <v>141</v>
      </c>
      <c r="DV6" s="29" t="s">
        <v>141</v>
      </c>
      <c r="DW6" s="7"/>
      <c r="DX6" s="7"/>
      <c r="DY6" s="7"/>
      <c r="DZ6" s="7"/>
      <c r="EA6" s="7"/>
      <c r="EB6" s="7"/>
      <c r="EC6" s="7"/>
      <c r="ED6" s="7"/>
    </row>
    <row r="7" spans="1:134" ht="90">
      <c r="A7" s="3">
        <v>6</v>
      </c>
      <c r="B7" s="36">
        <v>6</v>
      </c>
      <c r="C7" s="36" t="s">
        <v>152</v>
      </c>
      <c r="D7" s="37" t="s">
        <v>153</v>
      </c>
      <c r="E7" s="38" t="s">
        <v>21</v>
      </c>
      <c r="F7" s="33" t="s">
        <v>142</v>
      </c>
      <c r="G7" s="29" t="s">
        <v>142</v>
      </c>
      <c r="H7" s="29" t="s">
        <v>142</v>
      </c>
      <c r="I7" s="29" t="s">
        <v>142</v>
      </c>
      <c r="J7" s="29" t="s">
        <v>142</v>
      </c>
      <c r="K7" s="29" t="s">
        <v>141</v>
      </c>
      <c r="L7" s="29" t="s">
        <v>142</v>
      </c>
      <c r="M7" s="29" t="s">
        <v>141</v>
      </c>
      <c r="N7" s="29" t="s">
        <v>142</v>
      </c>
      <c r="O7" s="29" t="s">
        <v>141</v>
      </c>
      <c r="P7" s="29" t="s">
        <v>142</v>
      </c>
      <c r="Q7" s="29" t="s">
        <v>142</v>
      </c>
      <c r="R7" s="29" t="s">
        <v>142</v>
      </c>
      <c r="S7" s="29" t="s">
        <v>141</v>
      </c>
      <c r="T7" s="29" t="s">
        <v>142</v>
      </c>
      <c r="U7" s="29" t="s">
        <v>141</v>
      </c>
      <c r="V7" s="29" t="s">
        <v>142</v>
      </c>
      <c r="W7" s="29" t="s">
        <v>142</v>
      </c>
      <c r="X7" s="29" t="s">
        <v>142</v>
      </c>
      <c r="Y7" s="29" t="s">
        <v>143</v>
      </c>
      <c r="Z7" s="29" t="s">
        <v>142</v>
      </c>
      <c r="AA7" s="29" t="s">
        <v>142</v>
      </c>
      <c r="AB7" s="29" t="s">
        <v>142</v>
      </c>
      <c r="AC7" s="29" t="s">
        <v>142</v>
      </c>
      <c r="AD7" s="29" t="s">
        <v>142</v>
      </c>
      <c r="AE7" s="29" t="s">
        <v>142</v>
      </c>
      <c r="AF7" s="29" t="s">
        <v>143</v>
      </c>
      <c r="AG7" s="29" t="s">
        <v>142</v>
      </c>
      <c r="AH7" s="29" t="s">
        <v>141</v>
      </c>
      <c r="AI7" s="29" t="s">
        <v>141</v>
      </c>
      <c r="AJ7" s="29" t="s">
        <v>142</v>
      </c>
      <c r="AK7" s="29" t="s">
        <v>141</v>
      </c>
      <c r="AL7" s="29" t="s">
        <v>142</v>
      </c>
      <c r="AM7" s="29" t="s">
        <v>142</v>
      </c>
      <c r="AN7" s="29" t="s">
        <v>142</v>
      </c>
      <c r="AO7" s="29" t="s">
        <v>141</v>
      </c>
      <c r="AP7" s="29" t="s">
        <v>142</v>
      </c>
      <c r="AQ7" s="29" t="s">
        <v>141</v>
      </c>
      <c r="AR7" s="29" t="s">
        <v>142</v>
      </c>
      <c r="AS7" s="29" t="s">
        <v>142</v>
      </c>
      <c r="AT7" s="29" t="s">
        <v>142</v>
      </c>
      <c r="AU7" s="29" t="s">
        <v>142</v>
      </c>
      <c r="AV7" s="29" t="s">
        <v>141</v>
      </c>
      <c r="AW7" s="29" t="s">
        <v>142</v>
      </c>
      <c r="AX7" s="29" t="s">
        <v>142</v>
      </c>
      <c r="AY7" s="29" t="s">
        <v>142</v>
      </c>
      <c r="AZ7" s="29" t="s">
        <v>143</v>
      </c>
      <c r="BA7" s="29" t="s">
        <v>142</v>
      </c>
      <c r="BB7" s="29" t="s">
        <v>143</v>
      </c>
      <c r="BC7" s="29" t="s">
        <v>142</v>
      </c>
      <c r="BD7" s="29" t="s">
        <v>142</v>
      </c>
      <c r="BE7" s="29" t="s">
        <v>142</v>
      </c>
      <c r="BF7" s="29" t="s">
        <v>141</v>
      </c>
      <c r="BG7" s="29" t="s">
        <v>142</v>
      </c>
      <c r="BH7" s="29" t="s">
        <v>141</v>
      </c>
      <c r="BI7" s="29" t="s">
        <v>142</v>
      </c>
      <c r="BJ7" s="29" t="s">
        <v>142</v>
      </c>
      <c r="BK7" s="29" t="s">
        <v>142</v>
      </c>
      <c r="BL7" s="29" t="s">
        <v>142</v>
      </c>
      <c r="BM7" s="29" t="s">
        <v>142</v>
      </c>
      <c r="BN7" s="29" t="s">
        <v>142</v>
      </c>
      <c r="BO7" s="29" t="s">
        <v>142</v>
      </c>
      <c r="BP7" s="29" t="s">
        <v>142</v>
      </c>
      <c r="BQ7" s="29" t="s">
        <v>143</v>
      </c>
      <c r="BR7" s="29" t="s">
        <v>142</v>
      </c>
      <c r="BS7" s="29" t="s">
        <v>141</v>
      </c>
      <c r="BT7" s="29" t="s">
        <v>141</v>
      </c>
      <c r="BU7" s="29" t="s">
        <v>141</v>
      </c>
      <c r="BV7" s="29" t="s">
        <v>142</v>
      </c>
      <c r="BW7" s="29" t="s">
        <v>143</v>
      </c>
      <c r="BX7" s="29" t="s">
        <v>142</v>
      </c>
      <c r="BY7" s="29" t="s">
        <v>142</v>
      </c>
      <c r="BZ7" s="29" t="s">
        <v>143</v>
      </c>
      <c r="CA7" s="29" t="s">
        <v>142</v>
      </c>
      <c r="CB7" s="29" t="s">
        <v>142</v>
      </c>
      <c r="CC7" s="29" t="s">
        <v>142</v>
      </c>
      <c r="CD7" s="29" t="s">
        <v>142</v>
      </c>
      <c r="CE7" s="29" t="s">
        <v>142</v>
      </c>
      <c r="CF7" s="29" t="s">
        <v>142</v>
      </c>
      <c r="CG7" s="29" t="s">
        <v>142</v>
      </c>
      <c r="CH7" s="29" t="s">
        <v>142</v>
      </c>
      <c r="CI7" s="29" t="s">
        <v>143</v>
      </c>
      <c r="CJ7" s="29" t="s">
        <v>142</v>
      </c>
      <c r="CK7" s="29" t="s">
        <v>142</v>
      </c>
      <c r="CL7" s="29" t="s">
        <v>142</v>
      </c>
      <c r="CM7" s="29" t="s">
        <v>143</v>
      </c>
      <c r="CN7" s="29" t="s">
        <v>142</v>
      </c>
      <c r="CO7" s="29" t="s">
        <v>142</v>
      </c>
      <c r="CP7" s="29" t="s">
        <v>143</v>
      </c>
      <c r="CQ7" s="29" t="s">
        <v>142</v>
      </c>
      <c r="CR7" s="29" t="s">
        <v>141</v>
      </c>
      <c r="CS7" s="29" t="s">
        <v>142</v>
      </c>
      <c r="CT7" s="29" t="s">
        <v>141</v>
      </c>
      <c r="CU7" s="29" t="s">
        <v>141</v>
      </c>
      <c r="CV7" s="29" t="s">
        <v>142</v>
      </c>
      <c r="CW7" s="29" t="s">
        <v>142</v>
      </c>
      <c r="CX7" s="29" t="s">
        <v>142</v>
      </c>
      <c r="CY7" s="29" t="s">
        <v>142</v>
      </c>
      <c r="CZ7" s="29" t="s">
        <v>142</v>
      </c>
      <c r="DA7" s="29" t="s">
        <v>142</v>
      </c>
      <c r="DB7" s="29" t="s">
        <v>142</v>
      </c>
      <c r="DC7" s="29" t="s">
        <v>141</v>
      </c>
      <c r="DD7" s="29" t="s">
        <v>142</v>
      </c>
      <c r="DE7" s="29" t="s">
        <v>142</v>
      </c>
      <c r="DF7" s="29" t="s">
        <v>143</v>
      </c>
      <c r="DG7" s="29" t="s">
        <v>141</v>
      </c>
      <c r="DH7" s="29" t="s">
        <v>142</v>
      </c>
      <c r="DI7" s="29" t="s">
        <v>143</v>
      </c>
      <c r="DJ7" s="29" t="s">
        <v>142</v>
      </c>
      <c r="DK7" s="29" t="s">
        <v>143</v>
      </c>
      <c r="DL7" s="29" t="s">
        <v>142</v>
      </c>
      <c r="DM7" s="29" t="s">
        <v>142</v>
      </c>
      <c r="DN7" s="29" t="s">
        <v>142</v>
      </c>
      <c r="DO7" s="29" t="s">
        <v>141</v>
      </c>
      <c r="DP7" s="29" t="s">
        <v>141</v>
      </c>
      <c r="DQ7" s="29" t="s">
        <v>142</v>
      </c>
      <c r="DR7" s="29" t="s">
        <v>141</v>
      </c>
      <c r="DS7" s="29" t="s">
        <v>141</v>
      </c>
      <c r="DT7" s="29" t="s">
        <v>142</v>
      </c>
      <c r="DU7" s="29" t="s">
        <v>141</v>
      </c>
      <c r="DV7" s="29" t="s">
        <v>141</v>
      </c>
      <c r="DW7" s="7"/>
      <c r="DX7" s="7"/>
      <c r="DY7" s="7"/>
      <c r="DZ7" s="7"/>
      <c r="EA7" s="7"/>
      <c r="EB7" s="7"/>
      <c r="EC7" s="7"/>
      <c r="ED7" s="7"/>
    </row>
    <row r="8" spans="1:134" ht="45">
      <c r="A8" s="3">
        <v>7</v>
      </c>
      <c r="B8" s="36">
        <v>7</v>
      </c>
      <c r="C8" s="36" t="s">
        <v>154</v>
      </c>
      <c r="D8" s="37" t="s">
        <v>155</v>
      </c>
      <c r="E8" s="38" t="s">
        <v>21</v>
      </c>
      <c r="F8" s="33" t="s">
        <v>142</v>
      </c>
      <c r="G8" s="29" t="s">
        <v>142</v>
      </c>
      <c r="H8" s="29" t="s">
        <v>142</v>
      </c>
      <c r="I8" s="29" t="s">
        <v>142</v>
      </c>
      <c r="J8" s="29" t="s">
        <v>143</v>
      </c>
      <c r="K8" s="29" t="s">
        <v>141</v>
      </c>
      <c r="L8" s="29" t="s">
        <v>142</v>
      </c>
      <c r="M8" s="29" t="s">
        <v>141</v>
      </c>
      <c r="N8" s="29" t="s">
        <v>142</v>
      </c>
      <c r="O8" s="29" t="s">
        <v>142</v>
      </c>
      <c r="P8" s="29" t="s">
        <v>142</v>
      </c>
      <c r="Q8" s="29" t="s">
        <v>142</v>
      </c>
      <c r="R8" s="29" t="s">
        <v>142</v>
      </c>
      <c r="S8" s="29" t="s">
        <v>141</v>
      </c>
      <c r="T8" s="29" t="s">
        <v>142</v>
      </c>
      <c r="U8" s="29" t="s">
        <v>141</v>
      </c>
      <c r="V8" s="29" t="s">
        <v>143</v>
      </c>
      <c r="W8" s="29" t="s">
        <v>142</v>
      </c>
      <c r="X8" s="29" t="s">
        <v>141</v>
      </c>
      <c r="Y8" s="29" t="s">
        <v>141</v>
      </c>
      <c r="Z8" s="29" t="s">
        <v>142</v>
      </c>
      <c r="AA8" s="29" t="s">
        <v>142</v>
      </c>
      <c r="AB8" s="29" t="s">
        <v>141</v>
      </c>
      <c r="AC8" s="29" t="s">
        <v>142</v>
      </c>
      <c r="AD8" s="29" t="s">
        <v>142</v>
      </c>
      <c r="AE8" s="29" t="s">
        <v>143</v>
      </c>
      <c r="AF8" s="29" t="s">
        <v>142</v>
      </c>
      <c r="AG8" s="29" t="s">
        <v>142</v>
      </c>
      <c r="AH8" s="29" t="s">
        <v>141</v>
      </c>
      <c r="AI8" s="29" t="s">
        <v>141</v>
      </c>
      <c r="AJ8" s="29" t="s">
        <v>142</v>
      </c>
      <c r="AK8" s="29" t="s">
        <v>141</v>
      </c>
      <c r="AL8" s="29" t="s">
        <v>143</v>
      </c>
      <c r="AM8" s="29" t="s">
        <v>142</v>
      </c>
      <c r="AN8" s="29" t="s">
        <v>143</v>
      </c>
      <c r="AO8" s="29" t="s">
        <v>141</v>
      </c>
      <c r="AP8" s="29" t="s">
        <v>142</v>
      </c>
      <c r="AQ8" s="29" t="s">
        <v>141</v>
      </c>
      <c r="AR8" s="29" t="s">
        <v>142</v>
      </c>
      <c r="AS8" s="29" t="s">
        <v>142</v>
      </c>
      <c r="AT8" s="29" t="s">
        <v>142</v>
      </c>
      <c r="AU8" s="29" t="s">
        <v>142</v>
      </c>
      <c r="AV8" s="29" t="s">
        <v>141</v>
      </c>
      <c r="AW8" s="29" t="s">
        <v>142</v>
      </c>
      <c r="AX8" s="29" t="s">
        <v>143</v>
      </c>
      <c r="AY8" s="29" t="s">
        <v>142</v>
      </c>
      <c r="AZ8" s="29" t="s">
        <v>143</v>
      </c>
      <c r="BA8" s="29" t="s">
        <v>141</v>
      </c>
      <c r="BB8" s="29" t="s">
        <v>142</v>
      </c>
      <c r="BC8" s="29" t="s">
        <v>142</v>
      </c>
      <c r="BD8" s="29" t="s">
        <v>142</v>
      </c>
      <c r="BE8" s="29" t="s">
        <v>142</v>
      </c>
      <c r="BF8" s="29" t="s">
        <v>141</v>
      </c>
      <c r="BG8" s="29" t="s">
        <v>142</v>
      </c>
      <c r="BH8" s="29" t="s">
        <v>142</v>
      </c>
      <c r="BI8" s="29" t="s">
        <v>142</v>
      </c>
      <c r="BJ8" s="29" t="s">
        <v>143</v>
      </c>
      <c r="BK8" s="29" t="s">
        <v>142</v>
      </c>
      <c r="BL8" s="29" t="s">
        <v>142</v>
      </c>
      <c r="BM8" s="29" t="s">
        <v>142</v>
      </c>
      <c r="BN8" s="29" t="s">
        <v>142</v>
      </c>
      <c r="BO8" s="29" t="s">
        <v>142</v>
      </c>
      <c r="BP8" s="29" t="s">
        <v>142</v>
      </c>
      <c r="BQ8" s="29" t="s">
        <v>143</v>
      </c>
      <c r="BR8" s="29" t="s">
        <v>142</v>
      </c>
      <c r="BS8" s="29" t="s">
        <v>141</v>
      </c>
      <c r="BT8" s="29" t="s">
        <v>141</v>
      </c>
      <c r="BU8" s="29" t="s">
        <v>142</v>
      </c>
      <c r="BV8" s="29" t="s">
        <v>143</v>
      </c>
      <c r="BW8" s="29" t="s">
        <v>142</v>
      </c>
      <c r="BX8" s="29" t="s">
        <v>142</v>
      </c>
      <c r="BY8" s="29" t="s">
        <v>142</v>
      </c>
      <c r="BZ8" s="29" t="s">
        <v>141</v>
      </c>
      <c r="CA8" s="29" t="s">
        <v>142</v>
      </c>
      <c r="CB8" s="29" t="s">
        <v>141</v>
      </c>
      <c r="CC8" s="29" t="s">
        <v>142</v>
      </c>
      <c r="CD8" s="29" t="s">
        <v>143</v>
      </c>
      <c r="CE8" s="29" t="s">
        <v>142</v>
      </c>
      <c r="CF8" s="29" t="s">
        <v>142</v>
      </c>
      <c r="CG8" s="29" t="s">
        <v>143</v>
      </c>
      <c r="CH8" s="29" t="s">
        <v>142</v>
      </c>
      <c r="CI8" s="29" t="s">
        <v>143</v>
      </c>
      <c r="CJ8" s="29" t="s">
        <v>142</v>
      </c>
      <c r="CK8" s="29" t="s">
        <v>142</v>
      </c>
      <c r="CL8" s="29" t="s">
        <v>142</v>
      </c>
      <c r="CM8" s="29" t="s">
        <v>141</v>
      </c>
      <c r="CN8" s="29" t="s">
        <v>142</v>
      </c>
      <c r="CO8" s="29" t="s">
        <v>142</v>
      </c>
      <c r="CP8" s="29" t="s">
        <v>143</v>
      </c>
      <c r="CQ8" s="29" t="s">
        <v>142</v>
      </c>
      <c r="CR8" s="29" t="s">
        <v>141</v>
      </c>
      <c r="CS8" s="29" t="s">
        <v>142</v>
      </c>
      <c r="CT8" s="29" t="s">
        <v>141</v>
      </c>
      <c r="CU8" s="29" t="s">
        <v>141</v>
      </c>
      <c r="CV8" s="29" t="s">
        <v>142</v>
      </c>
      <c r="CW8" s="29" t="s">
        <v>142</v>
      </c>
      <c r="CX8" s="29" t="s">
        <v>142</v>
      </c>
      <c r="CY8" s="29" t="s">
        <v>142</v>
      </c>
      <c r="CZ8" s="29" t="s">
        <v>142</v>
      </c>
      <c r="DA8" s="29" t="s">
        <v>142</v>
      </c>
      <c r="DB8" s="29" t="s">
        <v>142</v>
      </c>
      <c r="DC8" s="29" t="s">
        <v>143</v>
      </c>
      <c r="DD8" s="29" t="s">
        <v>143</v>
      </c>
      <c r="DE8" s="29" t="s">
        <v>142</v>
      </c>
      <c r="DF8" s="29" t="s">
        <v>143</v>
      </c>
      <c r="DG8" s="29" t="s">
        <v>141</v>
      </c>
      <c r="DH8" s="29" t="s">
        <v>141</v>
      </c>
      <c r="DI8" s="29" t="s">
        <v>142</v>
      </c>
      <c r="DJ8" s="29" t="s">
        <v>142</v>
      </c>
      <c r="DK8" s="29" t="s">
        <v>141</v>
      </c>
      <c r="DL8" s="29" t="s">
        <v>142</v>
      </c>
      <c r="DM8" s="29" t="s">
        <v>142</v>
      </c>
      <c r="DN8" s="29" t="s">
        <v>142</v>
      </c>
      <c r="DO8" s="29" t="s">
        <v>141</v>
      </c>
      <c r="DP8" s="29" t="s">
        <v>141</v>
      </c>
      <c r="DQ8" s="29" t="s">
        <v>142</v>
      </c>
      <c r="DR8" s="29" t="s">
        <v>141</v>
      </c>
      <c r="DS8" s="29" t="s">
        <v>141</v>
      </c>
      <c r="DT8" s="29" t="s">
        <v>142</v>
      </c>
      <c r="DU8" s="29" t="s">
        <v>141</v>
      </c>
      <c r="DV8" s="29" t="s">
        <v>141</v>
      </c>
      <c r="DW8" s="7"/>
      <c r="DX8" s="7"/>
      <c r="DY8" s="7"/>
      <c r="DZ8" s="7"/>
      <c r="EA8" s="7"/>
      <c r="EB8" s="7"/>
      <c r="EC8" s="7"/>
      <c r="ED8" s="7"/>
    </row>
    <row r="9" spans="1:134" ht="56.25">
      <c r="A9" s="3">
        <v>8</v>
      </c>
      <c r="B9" s="36">
        <v>8</v>
      </c>
      <c r="C9" s="36" t="s">
        <v>156</v>
      </c>
      <c r="D9" s="37" t="s">
        <v>157</v>
      </c>
      <c r="E9" s="38" t="s">
        <v>21</v>
      </c>
      <c r="F9" s="33" t="s">
        <v>142</v>
      </c>
      <c r="G9" s="29" t="s">
        <v>142</v>
      </c>
      <c r="H9" s="29" t="s">
        <v>142</v>
      </c>
      <c r="I9" s="29" t="s">
        <v>142</v>
      </c>
      <c r="J9" s="29" t="s">
        <v>142</v>
      </c>
      <c r="K9" s="29" t="s">
        <v>141</v>
      </c>
      <c r="L9" s="29" t="s">
        <v>143</v>
      </c>
      <c r="M9" s="29" t="s">
        <v>141</v>
      </c>
      <c r="N9" s="29" t="s">
        <v>142</v>
      </c>
      <c r="O9" s="29" t="s">
        <v>142</v>
      </c>
      <c r="P9" s="29" t="s">
        <v>142</v>
      </c>
      <c r="Q9" s="29" t="s">
        <v>142</v>
      </c>
      <c r="R9" s="29" t="s">
        <v>143</v>
      </c>
      <c r="S9" s="29" t="s">
        <v>141</v>
      </c>
      <c r="T9" s="29" t="s">
        <v>142</v>
      </c>
      <c r="U9" s="29" t="s">
        <v>141</v>
      </c>
      <c r="V9" s="29" t="s">
        <v>143</v>
      </c>
      <c r="W9" s="29" t="s">
        <v>142</v>
      </c>
      <c r="X9" s="29" t="s">
        <v>142</v>
      </c>
      <c r="Y9" s="29" t="s">
        <v>141</v>
      </c>
      <c r="Z9" s="29" t="s">
        <v>142</v>
      </c>
      <c r="AA9" s="29" t="s">
        <v>142</v>
      </c>
      <c r="AB9" s="29" t="s">
        <v>143</v>
      </c>
      <c r="AC9" s="29" t="s">
        <v>142</v>
      </c>
      <c r="AD9" s="29" t="s">
        <v>142</v>
      </c>
      <c r="AE9" s="29" t="s">
        <v>143</v>
      </c>
      <c r="AF9" s="29" t="s">
        <v>142</v>
      </c>
      <c r="AG9" s="29" t="s">
        <v>142</v>
      </c>
      <c r="AH9" s="29" t="s">
        <v>141</v>
      </c>
      <c r="AI9" s="29" t="s">
        <v>141</v>
      </c>
      <c r="AJ9" s="29" t="s">
        <v>142</v>
      </c>
      <c r="AK9" s="29" t="s">
        <v>141</v>
      </c>
      <c r="AL9" s="29" t="s">
        <v>142</v>
      </c>
      <c r="AM9" s="29" t="s">
        <v>142</v>
      </c>
      <c r="AN9" s="29" t="s">
        <v>142</v>
      </c>
      <c r="AO9" s="29" t="s">
        <v>141</v>
      </c>
      <c r="AP9" s="29" t="s">
        <v>142</v>
      </c>
      <c r="AQ9" s="29" t="s">
        <v>141</v>
      </c>
      <c r="AR9" s="29" t="s">
        <v>142</v>
      </c>
      <c r="AS9" s="29" t="s">
        <v>142</v>
      </c>
      <c r="AT9" s="29" t="s">
        <v>142</v>
      </c>
      <c r="AU9" s="29" t="s">
        <v>142</v>
      </c>
      <c r="AV9" s="29" t="s">
        <v>141</v>
      </c>
      <c r="AW9" s="29" t="s">
        <v>142</v>
      </c>
      <c r="AX9" s="29" t="s">
        <v>142</v>
      </c>
      <c r="AY9" s="29" t="s">
        <v>142</v>
      </c>
      <c r="AZ9" s="29" t="s">
        <v>142</v>
      </c>
      <c r="BA9" s="29" t="s">
        <v>141</v>
      </c>
      <c r="BB9" s="29" t="s">
        <v>143</v>
      </c>
      <c r="BC9" s="29" t="s">
        <v>142</v>
      </c>
      <c r="BD9" s="29" t="s">
        <v>142</v>
      </c>
      <c r="BE9" s="29" t="s">
        <v>143</v>
      </c>
      <c r="BF9" s="29" t="s">
        <v>141</v>
      </c>
      <c r="BG9" s="29" t="s">
        <v>142</v>
      </c>
      <c r="BH9" s="29" t="s">
        <v>142</v>
      </c>
      <c r="BI9" s="29" t="s">
        <v>142</v>
      </c>
      <c r="BJ9" s="29" t="s">
        <v>142</v>
      </c>
      <c r="BK9" s="29" t="s">
        <v>142</v>
      </c>
      <c r="BL9" s="29" t="s">
        <v>142</v>
      </c>
      <c r="BM9" s="29" t="s">
        <v>142</v>
      </c>
      <c r="BN9" s="29" t="s">
        <v>142</v>
      </c>
      <c r="BO9" s="29" t="s">
        <v>142</v>
      </c>
      <c r="BP9" s="29" t="s">
        <v>142</v>
      </c>
      <c r="BQ9" s="29" t="s">
        <v>142</v>
      </c>
      <c r="BR9" s="29" t="s">
        <v>142</v>
      </c>
      <c r="BS9" s="29" t="s">
        <v>141</v>
      </c>
      <c r="BT9" s="29" t="s">
        <v>141</v>
      </c>
      <c r="BU9" s="29" t="s">
        <v>142</v>
      </c>
      <c r="BV9" s="29" t="s">
        <v>142</v>
      </c>
      <c r="BW9" s="29" t="s">
        <v>142</v>
      </c>
      <c r="BX9" s="29" t="s">
        <v>142</v>
      </c>
      <c r="BY9" s="29" t="s">
        <v>142</v>
      </c>
      <c r="BZ9" s="29" t="s">
        <v>142</v>
      </c>
      <c r="CA9" s="29" t="s">
        <v>143</v>
      </c>
      <c r="CB9" s="29" t="s">
        <v>141</v>
      </c>
      <c r="CC9" s="29" t="s">
        <v>142</v>
      </c>
      <c r="CD9" s="29" t="s">
        <v>142</v>
      </c>
      <c r="CE9" s="29" t="s">
        <v>142</v>
      </c>
      <c r="CF9" s="29" t="s">
        <v>142</v>
      </c>
      <c r="CG9" s="29" t="s">
        <v>142</v>
      </c>
      <c r="CH9" s="29" t="s">
        <v>142</v>
      </c>
      <c r="CI9" s="29" t="s">
        <v>143</v>
      </c>
      <c r="CJ9" s="29" t="s">
        <v>143</v>
      </c>
      <c r="CK9" s="29" t="s">
        <v>142</v>
      </c>
      <c r="CL9" s="29" t="s">
        <v>142</v>
      </c>
      <c r="CM9" s="29" t="s">
        <v>142</v>
      </c>
      <c r="CN9" s="29" t="s">
        <v>142</v>
      </c>
      <c r="CO9" s="29" t="s">
        <v>143</v>
      </c>
      <c r="CP9" s="29" t="s">
        <v>142</v>
      </c>
      <c r="CQ9" s="29" t="s">
        <v>142</v>
      </c>
      <c r="CR9" s="29" t="s">
        <v>141</v>
      </c>
      <c r="CS9" s="29" t="s">
        <v>142</v>
      </c>
      <c r="CT9" s="29" t="s">
        <v>141</v>
      </c>
      <c r="CU9" s="29" t="s">
        <v>141</v>
      </c>
      <c r="CV9" s="29" t="s">
        <v>142</v>
      </c>
      <c r="CW9" s="29" t="s">
        <v>142</v>
      </c>
      <c r="CX9" s="29" t="s">
        <v>142</v>
      </c>
      <c r="CY9" s="29" t="s">
        <v>142</v>
      </c>
      <c r="CZ9" s="29" t="s">
        <v>142</v>
      </c>
      <c r="DA9" s="29" t="s">
        <v>142</v>
      </c>
      <c r="DB9" s="29" t="s">
        <v>142</v>
      </c>
      <c r="DC9" s="29" t="s">
        <v>142</v>
      </c>
      <c r="DD9" s="29" t="s">
        <v>143</v>
      </c>
      <c r="DE9" s="29" t="s">
        <v>142</v>
      </c>
      <c r="DF9" s="29" t="s">
        <v>142</v>
      </c>
      <c r="DG9" s="29" t="s">
        <v>141</v>
      </c>
      <c r="DH9" s="29" t="s">
        <v>141</v>
      </c>
      <c r="DI9" s="29" t="s">
        <v>142</v>
      </c>
      <c r="DJ9" s="29" t="s">
        <v>142</v>
      </c>
      <c r="DK9" s="29" t="s">
        <v>141</v>
      </c>
      <c r="DL9" s="29" t="s">
        <v>142</v>
      </c>
      <c r="DM9" s="29" t="s">
        <v>142</v>
      </c>
      <c r="DN9" s="29" t="s">
        <v>142</v>
      </c>
      <c r="DO9" s="29" t="s">
        <v>141</v>
      </c>
      <c r="DP9" s="29" t="s">
        <v>141</v>
      </c>
      <c r="DQ9" s="29" t="s">
        <v>142</v>
      </c>
      <c r="DR9" s="29" t="s">
        <v>141</v>
      </c>
      <c r="DS9" s="29" t="s">
        <v>141</v>
      </c>
      <c r="DT9" s="29" t="s">
        <v>142</v>
      </c>
      <c r="DU9" s="29" t="s">
        <v>141</v>
      </c>
      <c r="DV9" s="29" t="s">
        <v>141</v>
      </c>
      <c r="DW9" s="7"/>
      <c r="DX9" s="7"/>
      <c r="DY9" s="7"/>
      <c r="DZ9" s="7"/>
      <c r="EA9" s="7"/>
      <c r="EB9" s="7"/>
      <c r="EC9" s="7"/>
      <c r="ED9" s="7"/>
    </row>
    <row r="10" spans="1:134" ht="101.25">
      <c r="A10" s="3">
        <v>9</v>
      </c>
      <c r="B10" s="36">
        <v>9</v>
      </c>
      <c r="C10" s="36" t="s">
        <v>158</v>
      </c>
      <c r="D10" s="37" t="s">
        <v>159</v>
      </c>
      <c r="E10" s="38" t="s">
        <v>21</v>
      </c>
      <c r="F10" s="33" t="s">
        <v>142</v>
      </c>
      <c r="G10" s="29" t="s">
        <v>143</v>
      </c>
      <c r="H10" s="29" t="s">
        <v>142</v>
      </c>
      <c r="I10" s="29" t="s">
        <v>142</v>
      </c>
      <c r="J10" s="29" t="s">
        <v>142</v>
      </c>
      <c r="K10" s="29" t="s">
        <v>141</v>
      </c>
      <c r="L10" s="29" t="s">
        <v>143</v>
      </c>
      <c r="M10" s="29" t="s">
        <v>141</v>
      </c>
      <c r="N10" s="29" t="s">
        <v>142</v>
      </c>
      <c r="O10" s="29" t="s">
        <v>142</v>
      </c>
      <c r="P10" s="29" t="s">
        <v>142</v>
      </c>
      <c r="Q10" s="29" t="s">
        <v>142</v>
      </c>
      <c r="R10" s="29" t="s">
        <v>142</v>
      </c>
      <c r="S10" s="29" t="s">
        <v>141</v>
      </c>
      <c r="T10" s="29" t="s">
        <v>142</v>
      </c>
      <c r="U10" s="29" t="s">
        <v>141</v>
      </c>
      <c r="V10" s="29" t="s">
        <v>143</v>
      </c>
      <c r="W10" s="29" t="s">
        <v>142</v>
      </c>
      <c r="X10" s="29" t="s">
        <v>142</v>
      </c>
      <c r="Y10" s="29" t="s">
        <v>141</v>
      </c>
      <c r="Z10" s="29" t="s">
        <v>142</v>
      </c>
      <c r="AA10" s="29" t="s">
        <v>142</v>
      </c>
      <c r="AB10" s="29" t="s">
        <v>143</v>
      </c>
      <c r="AC10" s="29" t="s">
        <v>142</v>
      </c>
      <c r="AD10" s="29" t="s">
        <v>142</v>
      </c>
      <c r="AE10" s="29" t="s">
        <v>142</v>
      </c>
      <c r="AF10" s="29" t="s">
        <v>142</v>
      </c>
      <c r="AG10" s="29" t="s">
        <v>142</v>
      </c>
      <c r="AH10" s="29" t="s">
        <v>141</v>
      </c>
      <c r="AI10" s="29" t="s">
        <v>141</v>
      </c>
      <c r="AJ10" s="29" t="s">
        <v>142</v>
      </c>
      <c r="AK10" s="29" t="s">
        <v>141</v>
      </c>
      <c r="AL10" s="29" t="s">
        <v>142</v>
      </c>
      <c r="AM10" s="29" t="s">
        <v>142</v>
      </c>
      <c r="AN10" s="29" t="s">
        <v>142</v>
      </c>
      <c r="AO10" s="29" t="s">
        <v>141</v>
      </c>
      <c r="AP10" s="29" t="s">
        <v>142</v>
      </c>
      <c r="AQ10" s="29" t="s">
        <v>141</v>
      </c>
      <c r="AR10" s="29" t="s">
        <v>142</v>
      </c>
      <c r="AS10" s="29" t="s">
        <v>142</v>
      </c>
      <c r="AT10" s="29" t="s">
        <v>142</v>
      </c>
      <c r="AU10" s="29" t="s">
        <v>142</v>
      </c>
      <c r="AV10" s="29" t="s">
        <v>141</v>
      </c>
      <c r="AW10" s="29" t="s">
        <v>142</v>
      </c>
      <c r="AX10" s="29" t="s">
        <v>142</v>
      </c>
      <c r="AY10" s="29" t="s">
        <v>142</v>
      </c>
      <c r="AZ10" s="29" t="s">
        <v>142</v>
      </c>
      <c r="BA10" s="29" t="s">
        <v>141</v>
      </c>
      <c r="BB10" s="29" t="s">
        <v>143</v>
      </c>
      <c r="BC10" s="29" t="s">
        <v>142</v>
      </c>
      <c r="BD10" s="29" t="s">
        <v>142</v>
      </c>
      <c r="BE10" s="29" t="s">
        <v>142</v>
      </c>
      <c r="BF10" s="29" t="s">
        <v>141</v>
      </c>
      <c r="BG10" s="29" t="s">
        <v>142</v>
      </c>
      <c r="BH10" s="29" t="s">
        <v>142</v>
      </c>
      <c r="BI10" s="29" t="s">
        <v>142</v>
      </c>
      <c r="BJ10" s="29" t="s">
        <v>142</v>
      </c>
      <c r="BK10" s="29" t="s">
        <v>142</v>
      </c>
      <c r="BL10" s="29" t="s">
        <v>142</v>
      </c>
      <c r="BM10" s="29" t="s">
        <v>143</v>
      </c>
      <c r="BN10" s="29" t="s">
        <v>142</v>
      </c>
      <c r="BO10" s="29" t="s">
        <v>142</v>
      </c>
      <c r="BP10" s="29" t="s">
        <v>142</v>
      </c>
      <c r="BQ10" s="29" t="s">
        <v>143</v>
      </c>
      <c r="BR10" s="29" t="s">
        <v>142</v>
      </c>
      <c r="BS10" s="29" t="s">
        <v>141</v>
      </c>
      <c r="BT10" s="29" t="s">
        <v>141</v>
      </c>
      <c r="BU10" s="29" t="s">
        <v>143</v>
      </c>
      <c r="BV10" s="29" t="s">
        <v>142</v>
      </c>
      <c r="BW10" s="29" t="s">
        <v>142</v>
      </c>
      <c r="BX10" s="29" t="s">
        <v>142</v>
      </c>
      <c r="BY10" s="29" t="s">
        <v>142</v>
      </c>
      <c r="BZ10" s="29" t="s">
        <v>142</v>
      </c>
      <c r="CA10" s="29" t="s">
        <v>142</v>
      </c>
      <c r="CB10" s="29" t="s">
        <v>141</v>
      </c>
      <c r="CC10" s="29" t="s">
        <v>142</v>
      </c>
      <c r="CD10" s="29" t="s">
        <v>142</v>
      </c>
      <c r="CE10" s="29" t="s">
        <v>142</v>
      </c>
      <c r="CF10" s="29" t="s">
        <v>142</v>
      </c>
      <c r="CG10" s="29" t="s">
        <v>142</v>
      </c>
      <c r="CH10" s="29" t="s">
        <v>142</v>
      </c>
      <c r="CI10" s="29" t="s">
        <v>143</v>
      </c>
      <c r="CJ10" s="29" t="s">
        <v>143</v>
      </c>
      <c r="CK10" s="29" t="s">
        <v>143</v>
      </c>
      <c r="CL10" s="29" t="s">
        <v>142</v>
      </c>
      <c r="CM10" s="29" t="s">
        <v>142</v>
      </c>
      <c r="CN10" s="29" t="s">
        <v>142</v>
      </c>
      <c r="CO10" s="29" t="s">
        <v>143</v>
      </c>
      <c r="CP10" s="29" t="s">
        <v>142</v>
      </c>
      <c r="CQ10" s="29" t="s">
        <v>142</v>
      </c>
      <c r="CR10" s="29" t="s">
        <v>141</v>
      </c>
      <c r="CS10" s="29" t="s">
        <v>142</v>
      </c>
      <c r="CT10" s="29" t="s">
        <v>141</v>
      </c>
      <c r="CU10" s="29" t="s">
        <v>141</v>
      </c>
      <c r="CV10" s="29" t="s">
        <v>142</v>
      </c>
      <c r="CW10" s="29" t="s">
        <v>143</v>
      </c>
      <c r="CX10" s="29" t="s">
        <v>142</v>
      </c>
      <c r="CY10" s="29" t="s">
        <v>142</v>
      </c>
      <c r="CZ10" s="29" t="s">
        <v>142</v>
      </c>
      <c r="DA10" s="29" t="s">
        <v>142</v>
      </c>
      <c r="DB10" s="29" t="s">
        <v>142</v>
      </c>
      <c r="DC10" s="29" t="s">
        <v>142</v>
      </c>
      <c r="DD10" s="29" t="s">
        <v>143</v>
      </c>
      <c r="DE10" s="29" t="s">
        <v>142</v>
      </c>
      <c r="DF10" s="29" t="s">
        <v>143</v>
      </c>
      <c r="DG10" s="29" t="s">
        <v>141</v>
      </c>
      <c r="DH10" s="29" t="s">
        <v>141</v>
      </c>
      <c r="DI10" s="29" t="s">
        <v>142</v>
      </c>
      <c r="DJ10" s="29" t="s">
        <v>143</v>
      </c>
      <c r="DK10" s="29" t="s">
        <v>143</v>
      </c>
      <c r="DL10" s="29" t="s">
        <v>143</v>
      </c>
      <c r="DM10" s="29" t="s">
        <v>142</v>
      </c>
      <c r="DN10" s="29" t="s">
        <v>142</v>
      </c>
      <c r="DO10" s="29" t="s">
        <v>141</v>
      </c>
      <c r="DP10" s="29" t="s">
        <v>141</v>
      </c>
      <c r="DQ10" s="29" t="s">
        <v>142</v>
      </c>
      <c r="DR10" s="29" t="s">
        <v>141</v>
      </c>
      <c r="DS10" s="29" t="s">
        <v>141</v>
      </c>
      <c r="DT10" s="29" t="s">
        <v>142</v>
      </c>
      <c r="DU10" s="29" t="s">
        <v>141</v>
      </c>
      <c r="DV10" s="29" t="s">
        <v>141</v>
      </c>
      <c r="DW10" s="7"/>
      <c r="DX10" s="7"/>
      <c r="DY10" s="7"/>
      <c r="DZ10" s="7"/>
      <c r="EA10" s="7"/>
      <c r="EB10" s="7"/>
      <c r="EC10" s="7"/>
      <c r="ED10" s="7"/>
    </row>
    <row r="11" spans="1:134" ht="67.5">
      <c r="A11" s="3">
        <v>10</v>
      </c>
      <c r="B11" s="36">
        <v>10</v>
      </c>
      <c r="C11" s="36" t="s">
        <v>158</v>
      </c>
      <c r="D11" s="37" t="s">
        <v>160</v>
      </c>
      <c r="E11" s="38" t="s">
        <v>21</v>
      </c>
      <c r="F11" s="33" t="s">
        <v>142</v>
      </c>
      <c r="G11" s="29" t="s">
        <v>142</v>
      </c>
      <c r="H11" s="29" t="s">
        <v>142</v>
      </c>
      <c r="I11" s="29" t="s">
        <v>142</v>
      </c>
      <c r="J11" s="29" t="s">
        <v>142</v>
      </c>
      <c r="K11" s="29" t="s">
        <v>141</v>
      </c>
      <c r="L11" s="29" t="s">
        <v>143</v>
      </c>
      <c r="M11" s="29" t="s">
        <v>141</v>
      </c>
      <c r="N11" s="29" t="s">
        <v>142</v>
      </c>
      <c r="O11" s="29" t="s">
        <v>142</v>
      </c>
      <c r="P11" s="29" t="s">
        <v>142</v>
      </c>
      <c r="Q11" s="29" t="s">
        <v>142</v>
      </c>
      <c r="R11" s="29" t="s">
        <v>142</v>
      </c>
      <c r="S11" s="29" t="s">
        <v>141</v>
      </c>
      <c r="T11" s="29" t="s">
        <v>142</v>
      </c>
      <c r="U11" s="29" t="s">
        <v>141</v>
      </c>
      <c r="V11" s="29" t="s">
        <v>142</v>
      </c>
      <c r="W11" s="29" t="s">
        <v>142</v>
      </c>
      <c r="X11" s="29" t="s">
        <v>142</v>
      </c>
      <c r="Y11" s="29" t="s">
        <v>141</v>
      </c>
      <c r="Z11" s="29" t="s">
        <v>142</v>
      </c>
      <c r="AA11" s="29" t="s">
        <v>142</v>
      </c>
      <c r="AB11" s="29" t="s">
        <v>142</v>
      </c>
      <c r="AC11" s="29" t="s">
        <v>142</v>
      </c>
      <c r="AD11" s="29" t="s">
        <v>142</v>
      </c>
      <c r="AE11" s="29" t="s">
        <v>143</v>
      </c>
      <c r="AF11" s="29" t="s">
        <v>142</v>
      </c>
      <c r="AG11" s="29" t="s">
        <v>142</v>
      </c>
      <c r="AH11" s="29" t="s">
        <v>141</v>
      </c>
      <c r="AI11" s="29" t="s">
        <v>141</v>
      </c>
      <c r="AJ11" s="29" t="s">
        <v>142</v>
      </c>
      <c r="AK11" s="29" t="s">
        <v>141</v>
      </c>
      <c r="AL11" s="29" t="s">
        <v>142</v>
      </c>
      <c r="AM11" s="29" t="s">
        <v>142</v>
      </c>
      <c r="AN11" s="29" t="s">
        <v>142</v>
      </c>
      <c r="AO11" s="29" t="s">
        <v>141</v>
      </c>
      <c r="AP11" s="29" t="s">
        <v>142</v>
      </c>
      <c r="AQ11" s="29" t="s">
        <v>141</v>
      </c>
      <c r="AR11" s="29" t="s">
        <v>142</v>
      </c>
      <c r="AS11" s="29" t="s">
        <v>142</v>
      </c>
      <c r="AT11" s="29" t="s">
        <v>142</v>
      </c>
      <c r="AU11" s="29" t="s">
        <v>142</v>
      </c>
      <c r="AV11" s="29" t="s">
        <v>141</v>
      </c>
      <c r="AW11" s="29" t="s">
        <v>142</v>
      </c>
      <c r="AX11" s="29" t="s">
        <v>142</v>
      </c>
      <c r="AY11" s="29" t="s">
        <v>142</v>
      </c>
      <c r="AZ11" s="29" t="s">
        <v>142</v>
      </c>
      <c r="BA11" s="29" t="s">
        <v>141</v>
      </c>
      <c r="BB11" s="29" t="s">
        <v>143</v>
      </c>
      <c r="BC11" s="29" t="s">
        <v>142</v>
      </c>
      <c r="BD11" s="29" t="s">
        <v>142</v>
      </c>
      <c r="BE11" s="29" t="s">
        <v>142</v>
      </c>
      <c r="BF11" s="29" t="s">
        <v>141</v>
      </c>
      <c r="BG11" s="29" t="s">
        <v>142</v>
      </c>
      <c r="BH11" s="29" t="s">
        <v>142</v>
      </c>
      <c r="BI11" s="29" t="s">
        <v>143</v>
      </c>
      <c r="BJ11" s="29" t="s">
        <v>142</v>
      </c>
      <c r="BK11" s="29" t="s">
        <v>142</v>
      </c>
      <c r="BL11" s="29" t="s">
        <v>142</v>
      </c>
      <c r="BM11" s="29" t="s">
        <v>142</v>
      </c>
      <c r="BN11" s="29" t="s">
        <v>142</v>
      </c>
      <c r="BO11" s="29" t="s">
        <v>142</v>
      </c>
      <c r="BP11" s="29" t="s">
        <v>142</v>
      </c>
      <c r="BQ11" s="29" t="s">
        <v>143</v>
      </c>
      <c r="BR11" s="29" t="s">
        <v>142</v>
      </c>
      <c r="BS11" s="29" t="s">
        <v>141</v>
      </c>
      <c r="BT11" s="29" t="s">
        <v>141</v>
      </c>
      <c r="BU11" s="29" t="s">
        <v>142</v>
      </c>
      <c r="BV11" s="29" t="s">
        <v>142</v>
      </c>
      <c r="BW11" s="29" t="s">
        <v>142</v>
      </c>
      <c r="BX11" s="29" t="s">
        <v>142</v>
      </c>
      <c r="BY11" s="29" t="s">
        <v>142</v>
      </c>
      <c r="BZ11" s="29" t="s">
        <v>142</v>
      </c>
      <c r="CA11" s="29" t="s">
        <v>142</v>
      </c>
      <c r="CB11" s="29" t="s">
        <v>141</v>
      </c>
      <c r="CC11" s="29" t="s">
        <v>142</v>
      </c>
      <c r="CD11" s="29" t="s">
        <v>142</v>
      </c>
      <c r="CE11" s="29" t="s">
        <v>142</v>
      </c>
      <c r="CF11" s="29" t="s">
        <v>142</v>
      </c>
      <c r="CG11" s="29" t="s">
        <v>142</v>
      </c>
      <c r="CH11" s="29" t="s">
        <v>142</v>
      </c>
      <c r="CI11" s="29" t="s">
        <v>143</v>
      </c>
      <c r="CJ11" s="29" t="s">
        <v>142</v>
      </c>
      <c r="CK11" s="29" t="s">
        <v>142</v>
      </c>
      <c r="CL11" s="29" t="s">
        <v>142</v>
      </c>
      <c r="CM11" s="29" t="s">
        <v>142</v>
      </c>
      <c r="CN11" s="29" t="s">
        <v>142</v>
      </c>
      <c r="CO11" s="29" t="s">
        <v>142</v>
      </c>
      <c r="CP11" s="29" t="s">
        <v>142</v>
      </c>
      <c r="CQ11" s="29" t="s">
        <v>142</v>
      </c>
      <c r="CR11" s="29" t="s">
        <v>141</v>
      </c>
      <c r="CS11" s="29" t="s">
        <v>142</v>
      </c>
      <c r="CT11" s="29" t="s">
        <v>141</v>
      </c>
      <c r="CU11" s="29" t="s">
        <v>141</v>
      </c>
      <c r="CV11" s="29" t="s">
        <v>142</v>
      </c>
      <c r="CW11" s="29" t="s">
        <v>142</v>
      </c>
      <c r="CX11" s="29" t="s">
        <v>142</v>
      </c>
      <c r="CY11" s="29" t="s">
        <v>142</v>
      </c>
      <c r="CZ11" s="29" t="s">
        <v>142</v>
      </c>
      <c r="DA11" s="29" t="s">
        <v>142</v>
      </c>
      <c r="DB11" s="29" t="s">
        <v>142</v>
      </c>
      <c r="DC11" s="29" t="s">
        <v>142</v>
      </c>
      <c r="DD11" s="29" t="s">
        <v>143</v>
      </c>
      <c r="DE11" s="29" t="s">
        <v>142</v>
      </c>
      <c r="DF11" s="29" t="s">
        <v>143</v>
      </c>
      <c r="DG11" s="29" t="s">
        <v>141</v>
      </c>
      <c r="DH11" s="29" t="s">
        <v>141</v>
      </c>
      <c r="DI11" s="29" t="s">
        <v>142</v>
      </c>
      <c r="DJ11" s="29" t="s">
        <v>142</v>
      </c>
      <c r="DK11" s="29" t="s">
        <v>142</v>
      </c>
      <c r="DL11" s="29" t="s">
        <v>142</v>
      </c>
      <c r="DM11" s="29" t="s">
        <v>142</v>
      </c>
      <c r="DN11" s="29" t="s">
        <v>142</v>
      </c>
      <c r="DO11" s="29" t="s">
        <v>141</v>
      </c>
      <c r="DP11" s="29" t="s">
        <v>141</v>
      </c>
      <c r="DQ11" s="29" t="s">
        <v>142</v>
      </c>
      <c r="DR11" s="29" t="s">
        <v>141</v>
      </c>
      <c r="DS11" s="29" t="s">
        <v>141</v>
      </c>
      <c r="DT11" s="29" t="s">
        <v>142</v>
      </c>
      <c r="DU11" s="29" t="s">
        <v>141</v>
      </c>
      <c r="DV11" s="29" t="s">
        <v>141</v>
      </c>
      <c r="DW11" s="7"/>
      <c r="DX11" s="7"/>
      <c r="DY11" s="7"/>
      <c r="DZ11" s="7"/>
      <c r="EA11" s="7"/>
      <c r="EB11" s="7"/>
      <c r="EC11" s="7"/>
      <c r="ED11" s="7"/>
    </row>
    <row r="12" spans="1:134" ht="90">
      <c r="A12" s="3">
        <v>11</v>
      </c>
      <c r="B12" s="36">
        <v>11</v>
      </c>
      <c r="C12" s="36" t="s">
        <v>161</v>
      </c>
      <c r="D12" s="37" t="s">
        <v>162</v>
      </c>
      <c r="E12" s="38" t="s">
        <v>21</v>
      </c>
      <c r="F12" s="33" t="s">
        <v>142</v>
      </c>
      <c r="G12" s="29" t="s">
        <v>142</v>
      </c>
      <c r="H12" s="29" t="s">
        <v>142</v>
      </c>
      <c r="I12" s="29" t="s">
        <v>142</v>
      </c>
      <c r="J12" s="29" t="s">
        <v>143</v>
      </c>
      <c r="K12" s="29" t="s">
        <v>141</v>
      </c>
      <c r="L12" s="29" t="s">
        <v>142</v>
      </c>
      <c r="M12" s="29" t="s">
        <v>141</v>
      </c>
      <c r="N12" s="29" t="s">
        <v>141</v>
      </c>
      <c r="O12" s="29" t="s">
        <v>142</v>
      </c>
      <c r="P12" s="29" t="s">
        <v>142</v>
      </c>
      <c r="Q12" s="29" t="s">
        <v>142</v>
      </c>
      <c r="R12" s="29" t="s">
        <v>142</v>
      </c>
      <c r="S12" s="29" t="s">
        <v>141</v>
      </c>
      <c r="T12" s="29" t="s">
        <v>142</v>
      </c>
      <c r="U12" s="29" t="s">
        <v>141</v>
      </c>
      <c r="V12" s="29" t="s">
        <v>142</v>
      </c>
      <c r="W12" s="29" t="s">
        <v>142</v>
      </c>
      <c r="X12" s="29" t="s">
        <v>142</v>
      </c>
      <c r="Y12" s="29" t="s">
        <v>143</v>
      </c>
      <c r="Z12" s="29" t="s">
        <v>142</v>
      </c>
      <c r="AA12" s="29" t="s">
        <v>143</v>
      </c>
      <c r="AB12" s="29" t="s">
        <v>142</v>
      </c>
      <c r="AC12" s="29" t="s">
        <v>142</v>
      </c>
      <c r="AD12" s="29" t="s">
        <v>142</v>
      </c>
      <c r="AE12" s="29" t="s">
        <v>142</v>
      </c>
      <c r="AF12" s="29" t="s">
        <v>143</v>
      </c>
      <c r="AG12" s="29" t="s">
        <v>142</v>
      </c>
      <c r="AH12" s="29" t="s">
        <v>141</v>
      </c>
      <c r="AI12" s="29" t="s">
        <v>141</v>
      </c>
      <c r="AJ12" s="29" t="s">
        <v>142</v>
      </c>
      <c r="AK12" s="29" t="s">
        <v>141</v>
      </c>
      <c r="AL12" s="29" t="s">
        <v>142</v>
      </c>
      <c r="AM12" s="29" t="s">
        <v>142</v>
      </c>
      <c r="AN12" s="29" t="s">
        <v>143</v>
      </c>
      <c r="AO12" s="29" t="s">
        <v>141</v>
      </c>
      <c r="AP12" s="29" t="s">
        <v>142</v>
      </c>
      <c r="AQ12" s="29" t="s">
        <v>141</v>
      </c>
      <c r="AR12" s="29" t="s">
        <v>142</v>
      </c>
      <c r="AS12" s="29" t="s">
        <v>142</v>
      </c>
      <c r="AT12" s="29" t="s">
        <v>143</v>
      </c>
      <c r="AU12" s="29" t="s">
        <v>142</v>
      </c>
      <c r="AV12" s="29" t="s">
        <v>142</v>
      </c>
      <c r="AW12" s="29" t="s">
        <v>142</v>
      </c>
      <c r="AX12" s="29" t="s">
        <v>143</v>
      </c>
      <c r="AY12" s="29" t="s">
        <v>142</v>
      </c>
      <c r="AZ12" s="29" t="s">
        <v>142</v>
      </c>
      <c r="BA12" s="29" t="s">
        <v>142</v>
      </c>
      <c r="BB12" s="29" t="s">
        <v>142</v>
      </c>
      <c r="BC12" s="29" t="s">
        <v>142</v>
      </c>
      <c r="BD12" s="29" t="s">
        <v>142</v>
      </c>
      <c r="BE12" s="29" t="s">
        <v>142</v>
      </c>
      <c r="BF12" s="29" t="s">
        <v>141</v>
      </c>
      <c r="BG12" s="29" t="s">
        <v>142</v>
      </c>
      <c r="BH12" s="29" t="s">
        <v>142</v>
      </c>
      <c r="BI12" s="29" t="s">
        <v>142</v>
      </c>
      <c r="BJ12" s="29" t="s">
        <v>143</v>
      </c>
      <c r="BK12" s="29" t="s">
        <v>143</v>
      </c>
      <c r="BL12" s="29" t="s">
        <v>142</v>
      </c>
      <c r="BM12" s="29" t="s">
        <v>142</v>
      </c>
      <c r="BN12" s="29" t="s">
        <v>142</v>
      </c>
      <c r="BO12" s="29" t="s">
        <v>142</v>
      </c>
      <c r="BP12" s="29" t="s">
        <v>142</v>
      </c>
      <c r="BQ12" s="29" t="s">
        <v>143</v>
      </c>
      <c r="BR12" s="29" t="s">
        <v>142</v>
      </c>
      <c r="BS12" s="29" t="s">
        <v>141</v>
      </c>
      <c r="BT12" s="29" t="s">
        <v>141</v>
      </c>
      <c r="BU12" s="29" t="s">
        <v>142</v>
      </c>
      <c r="BV12" s="29" t="s">
        <v>142</v>
      </c>
      <c r="BW12" s="29" t="s">
        <v>142</v>
      </c>
      <c r="BX12" s="29" t="s">
        <v>142</v>
      </c>
      <c r="BY12" s="29" t="s">
        <v>142</v>
      </c>
      <c r="BZ12" s="29" t="s">
        <v>142</v>
      </c>
      <c r="CA12" s="29" t="s">
        <v>143</v>
      </c>
      <c r="CB12" s="29" t="s">
        <v>142</v>
      </c>
      <c r="CC12" s="29" t="s">
        <v>142</v>
      </c>
      <c r="CD12" s="29" t="s">
        <v>143</v>
      </c>
      <c r="CE12" s="29" t="s">
        <v>142</v>
      </c>
      <c r="CF12" s="29" t="s">
        <v>142</v>
      </c>
      <c r="CG12" s="29" t="s">
        <v>143</v>
      </c>
      <c r="CH12" s="29" t="s">
        <v>142</v>
      </c>
      <c r="CI12" s="29" t="s">
        <v>142</v>
      </c>
      <c r="CJ12" s="29" t="s">
        <v>143</v>
      </c>
      <c r="CK12" s="29" t="s">
        <v>142</v>
      </c>
      <c r="CL12" s="29" t="s">
        <v>142</v>
      </c>
      <c r="CM12" s="29" t="s">
        <v>142</v>
      </c>
      <c r="CN12" s="29" t="s">
        <v>142</v>
      </c>
      <c r="CO12" s="29" t="s">
        <v>142</v>
      </c>
      <c r="CP12" s="29" t="s">
        <v>143</v>
      </c>
      <c r="CQ12" s="29" t="s">
        <v>142</v>
      </c>
      <c r="CR12" s="29" t="s">
        <v>141</v>
      </c>
      <c r="CS12" s="29" t="s">
        <v>142</v>
      </c>
      <c r="CT12" s="29" t="s">
        <v>141</v>
      </c>
      <c r="CU12" s="29" t="s">
        <v>141</v>
      </c>
      <c r="CV12" s="29" t="s">
        <v>142</v>
      </c>
      <c r="CW12" s="29" t="s">
        <v>142</v>
      </c>
      <c r="CX12" s="29" t="s">
        <v>142</v>
      </c>
      <c r="CY12" s="29" t="s">
        <v>142</v>
      </c>
      <c r="CZ12" s="29" t="s">
        <v>143</v>
      </c>
      <c r="DA12" s="29" t="s">
        <v>142</v>
      </c>
      <c r="DB12" s="29" t="s">
        <v>142</v>
      </c>
      <c r="DC12" s="29" t="s">
        <v>142</v>
      </c>
      <c r="DD12" s="29" t="s">
        <v>143</v>
      </c>
      <c r="DE12" s="29" t="s">
        <v>142</v>
      </c>
      <c r="DF12" s="29" t="s">
        <v>143</v>
      </c>
      <c r="DG12" s="29" t="s">
        <v>141</v>
      </c>
      <c r="DH12" s="29" t="s">
        <v>143</v>
      </c>
      <c r="DI12" s="29" t="s">
        <v>142</v>
      </c>
      <c r="DJ12" s="29" t="s">
        <v>142</v>
      </c>
      <c r="DK12" s="29" t="s">
        <v>143</v>
      </c>
      <c r="DL12" s="29" t="s">
        <v>143</v>
      </c>
      <c r="DM12" s="29" t="s">
        <v>142</v>
      </c>
      <c r="DN12" s="29" t="s">
        <v>142</v>
      </c>
      <c r="DO12" s="29" t="s">
        <v>141</v>
      </c>
      <c r="DP12" s="29" t="s">
        <v>141</v>
      </c>
      <c r="DQ12" s="29" t="s">
        <v>142</v>
      </c>
      <c r="DR12" s="29" t="s">
        <v>141</v>
      </c>
      <c r="DS12" s="29" t="s">
        <v>141</v>
      </c>
      <c r="DT12" s="29" t="s">
        <v>142</v>
      </c>
      <c r="DU12" s="29" t="s">
        <v>141</v>
      </c>
      <c r="DV12" s="29" t="s">
        <v>141</v>
      </c>
      <c r="DW12" s="7"/>
      <c r="DX12" s="7"/>
      <c r="DY12" s="7"/>
      <c r="DZ12" s="7"/>
      <c r="EA12" s="7"/>
      <c r="EB12" s="7"/>
      <c r="EC12" s="7"/>
      <c r="ED12" s="7"/>
    </row>
    <row r="13" spans="1:134" ht="22.5">
      <c r="A13" s="3">
        <v>12</v>
      </c>
      <c r="B13" s="36">
        <v>12</v>
      </c>
      <c r="C13" s="36" t="s">
        <v>163</v>
      </c>
      <c r="D13" s="37" t="s">
        <v>164</v>
      </c>
      <c r="E13" s="38" t="s">
        <v>21</v>
      </c>
      <c r="F13" s="33" t="s">
        <v>142</v>
      </c>
      <c r="G13" s="29" t="s">
        <v>142</v>
      </c>
      <c r="H13" s="29" t="s">
        <v>142</v>
      </c>
      <c r="I13" s="29" t="s">
        <v>142</v>
      </c>
      <c r="J13" s="29" t="s">
        <v>143</v>
      </c>
      <c r="K13" s="29" t="s">
        <v>141</v>
      </c>
      <c r="L13" s="29" t="s">
        <v>142</v>
      </c>
      <c r="M13" s="29" t="s">
        <v>141</v>
      </c>
      <c r="N13" s="29" t="s">
        <v>142</v>
      </c>
      <c r="O13" s="29" t="s">
        <v>142</v>
      </c>
      <c r="P13" s="29" t="s">
        <v>142</v>
      </c>
      <c r="Q13" s="29" t="s">
        <v>142</v>
      </c>
      <c r="R13" s="29" t="s">
        <v>143</v>
      </c>
      <c r="S13" s="29" t="s">
        <v>141</v>
      </c>
      <c r="T13" s="29" t="s">
        <v>142</v>
      </c>
      <c r="U13" s="29" t="s">
        <v>141</v>
      </c>
      <c r="V13" s="29" t="s">
        <v>142</v>
      </c>
      <c r="W13" s="29" t="s">
        <v>142</v>
      </c>
      <c r="X13" s="29" t="s">
        <v>142</v>
      </c>
      <c r="Y13" s="29" t="s">
        <v>143</v>
      </c>
      <c r="Z13" s="29" t="s">
        <v>142</v>
      </c>
      <c r="AA13" s="29" t="s">
        <v>142</v>
      </c>
      <c r="AB13" s="29" t="s">
        <v>142</v>
      </c>
      <c r="AC13" s="29" t="s">
        <v>142</v>
      </c>
      <c r="AD13" s="29" t="s">
        <v>142</v>
      </c>
      <c r="AE13" s="29" t="s">
        <v>142</v>
      </c>
      <c r="AF13" s="29" t="s">
        <v>142</v>
      </c>
      <c r="AG13" s="29" t="s">
        <v>142</v>
      </c>
      <c r="AH13" s="29" t="s">
        <v>141</v>
      </c>
      <c r="AI13" s="29" t="s">
        <v>141</v>
      </c>
      <c r="AJ13" s="29" t="s">
        <v>142</v>
      </c>
      <c r="AK13" s="29" t="s">
        <v>141</v>
      </c>
      <c r="AL13" s="29" t="s">
        <v>142</v>
      </c>
      <c r="AM13" s="29" t="s">
        <v>142</v>
      </c>
      <c r="AN13" s="29" t="s">
        <v>142</v>
      </c>
      <c r="AO13" s="29" t="s">
        <v>141</v>
      </c>
      <c r="AP13" s="29" t="s">
        <v>142</v>
      </c>
      <c r="AQ13" s="29" t="s">
        <v>141</v>
      </c>
      <c r="AR13" s="29" t="s">
        <v>142</v>
      </c>
      <c r="AS13" s="29" t="s">
        <v>142</v>
      </c>
      <c r="AT13" s="29" t="s">
        <v>143</v>
      </c>
      <c r="AU13" s="29" t="s">
        <v>142</v>
      </c>
      <c r="AV13" s="29" t="s">
        <v>142</v>
      </c>
      <c r="AW13" s="29" t="s">
        <v>142</v>
      </c>
      <c r="AX13" s="29" t="s">
        <v>142</v>
      </c>
      <c r="AY13" s="29" t="s">
        <v>142</v>
      </c>
      <c r="AZ13" s="29" t="s">
        <v>142</v>
      </c>
      <c r="BA13" s="29" t="s">
        <v>142</v>
      </c>
      <c r="BB13" s="29" t="s">
        <v>142</v>
      </c>
      <c r="BC13" s="29" t="s">
        <v>142</v>
      </c>
      <c r="BD13" s="29" t="s">
        <v>142</v>
      </c>
      <c r="BE13" s="29" t="s">
        <v>142</v>
      </c>
      <c r="BF13" s="29" t="s">
        <v>141</v>
      </c>
      <c r="BG13" s="29" t="s">
        <v>142</v>
      </c>
      <c r="BH13" s="29" t="s">
        <v>142</v>
      </c>
      <c r="BI13" s="29" t="s">
        <v>142</v>
      </c>
      <c r="BJ13" s="29" t="s">
        <v>142</v>
      </c>
      <c r="BK13" s="29" t="s">
        <v>142</v>
      </c>
      <c r="BL13" s="29" t="s">
        <v>142</v>
      </c>
      <c r="BM13" s="29" t="s">
        <v>142</v>
      </c>
      <c r="BN13" s="29" t="s">
        <v>142</v>
      </c>
      <c r="BO13" s="29" t="s">
        <v>142</v>
      </c>
      <c r="BP13" s="29" t="s">
        <v>142</v>
      </c>
      <c r="BQ13" s="29" t="s">
        <v>142</v>
      </c>
      <c r="BR13" s="29" t="s">
        <v>142</v>
      </c>
      <c r="BS13" s="29" t="s">
        <v>141</v>
      </c>
      <c r="BT13" s="29" t="s">
        <v>141</v>
      </c>
      <c r="BU13" s="29" t="s">
        <v>142</v>
      </c>
      <c r="BV13" s="29" t="s">
        <v>142</v>
      </c>
      <c r="BW13" s="29" t="s">
        <v>142</v>
      </c>
      <c r="BX13" s="29" t="s">
        <v>142</v>
      </c>
      <c r="BY13" s="29" t="s">
        <v>142</v>
      </c>
      <c r="BZ13" s="29" t="s">
        <v>142</v>
      </c>
      <c r="CA13" s="29" t="s">
        <v>143</v>
      </c>
      <c r="CB13" s="29" t="s">
        <v>142</v>
      </c>
      <c r="CC13" s="29" t="s">
        <v>143</v>
      </c>
      <c r="CD13" s="29" t="s">
        <v>143</v>
      </c>
      <c r="CE13" s="29" t="s">
        <v>142</v>
      </c>
      <c r="CF13" s="29" t="s">
        <v>142</v>
      </c>
      <c r="CG13" s="29" t="s">
        <v>142</v>
      </c>
      <c r="CH13" s="29" t="s">
        <v>142</v>
      </c>
      <c r="CI13" s="29" t="s">
        <v>142</v>
      </c>
      <c r="CJ13" s="29" t="s">
        <v>142</v>
      </c>
      <c r="CK13" s="29" t="s">
        <v>142</v>
      </c>
      <c r="CL13" s="29" t="s">
        <v>142</v>
      </c>
      <c r="CM13" s="29" t="s">
        <v>142</v>
      </c>
      <c r="CN13" s="29" t="s">
        <v>142</v>
      </c>
      <c r="CO13" s="29" t="s">
        <v>142</v>
      </c>
      <c r="CP13" s="29" t="s">
        <v>142</v>
      </c>
      <c r="CQ13" s="29" t="s">
        <v>141</v>
      </c>
      <c r="CR13" s="29" t="s">
        <v>141</v>
      </c>
      <c r="CS13" s="29" t="s">
        <v>142</v>
      </c>
      <c r="CT13" s="29" t="s">
        <v>141</v>
      </c>
      <c r="CU13" s="29" t="s">
        <v>141</v>
      </c>
      <c r="CV13" s="29" t="s">
        <v>142</v>
      </c>
      <c r="CW13" s="29" t="s">
        <v>142</v>
      </c>
      <c r="CX13" s="29" t="s">
        <v>142</v>
      </c>
      <c r="CY13" s="29" t="s">
        <v>142</v>
      </c>
      <c r="CZ13" s="29" t="s">
        <v>142</v>
      </c>
      <c r="DA13" s="29" t="s">
        <v>142</v>
      </c>
      <c r="DB13" s="29" t="s">
        <v>142</v>
      </c>
      <c r="DC13" s="29" t="s">
        <v>142</v>
      </c>
      <c r="DD13" s="29" t="s">
        <v>143</v>
      </c>
      <c r="DE13" s="29" t="s">
        <v>142</v>
      </c>
      <c r="DF13" s="29" t="s">
        <v>142</v>
      </c>
      <c r="DG13" s="29" t="s">
        <v>141</v>
      </c>
      <c r="DH13" s="29" t="s">
        <v>143</v>
      </c>
      <c r="DI13" s="29" t="s">
        <v>142</v>
      </c>
      <c r="DJ13" s="29" t="s">
        <v>142</v>
      </c>
      <c r="DK13" s="29" t="s">
        <v>142</v>
      </c>
      <c r="DL13" s="29" t="s">
        <v>142</v>
      </c>
      <c r="DM13" s="29" t="s">
        <v>142</v>
      </c>
      <c r="DN13" s="29" t="s">
        <v>142</v>
      </c>
      <c r="DO13" s="29" t="s">
        <v>141</v>
      </c>
      <c r="DP13" s="29" t="s">
        <v>141</v>
      </c>
      <c r="DQ13" s="29" t="s">
        <v>142</v>
      </c>
      <c r="DR13" s="29" t="s">
        <v>141</v>
      </c>
      <c r="DS13" s="29" t="s">
        <v>141</v>
      </c>
      <c r="DT13" s="29" t="s">
        <v>142</v>
      </c>
      <c r="DU13" s="29" t="s">
        <v>141</v>
      </c>
      <c r="DV13" s="29" t="s">
        <v>141</v>
      </c>
      <c r="DW13" s="7"/>
      <c r="DX13" s="7"/>
      <c r="DY13" s="7"/>
      <c r="DZ13" s="7"/>
      <c r="EA13" s="7"/>
      <c r="EB13" s="7"/>
      <c r="EC13" s="7"/>
      <c r="ED13" s="7"/>
    </row>
    <row r="14" spans="1:134" ht="22.5">
      <c r="A14" s="3">
        <v>13</v>
      </c>
      <c r="B14" s="36">
        <v>13</v>
      </c>
      <c r="C14" s="36" t="s">
        <v>165</v>
      </c>
      <c r="D14" s="37" t="s">
        <v>166</v>
      </c>
      <c r="E14" s="38" t="s">
        <v>21</v>
      </c>
      <c r="F14" s="33" t="s">
        <v>142</v>
      </c>
      <c r="G14" s="29" t="s">
        <v>143</v>
      </c>
      <c r="H14" s="29" t="s">
        <v>142</v>
      </c>
      <c r="I14" s="29" t="s">
        <v>142</v>
      </c>
      <c r="J14" s="29" t="s">
        <v>142</v>
      </c>
      <c r="K14" s="29" t="s">
        <v>141</v>
      </c>
      <c r="L14" s="29" t="s">
        <v>142</v>
      </c>
      <c r="M14" s="29" t="s">
        <v>141</v>
      </c>
      <c r="N14" s="29" t="s">
        <v>142</v>
      </c>
      <c r="O14" s="29" t="s">
        <v>142</v>
      </c>
      <c r="P14" s="29" t="s">
        <v>142</v>
      </c>
      <c r="Q14" s="29" t="s">
        <v>142</v>
      </c>
      <c r="R14" s="29" t="s">
        <v>143</v>
      </c>
      <c r="S14" s="29" t="s">
        <v>141</v>
      </c>
      <c r="T14" s="29" t="s">
        <v>142</v>
      </c>
      <c r="U14" s="29" t="s">
        <v>141</v>
      </c>
      <c r="V14" s="29" t="s">
        <v>143</v>
      </c>
      <c r="W14" s="29" t="s">
        <v>142</v>
      </c>
      <c r="X14" s="29" t="s">
        <v>141</v>
      </c>
      <c r="Y14" s="29" t="s">
        <v>142</v>
      </c>
      <c r="Z14" s="29" t="s">
        <v>142</v>
      </c>
      <c r="AA14" s="29" t="s">
        <v>142</v>
      </c>
      <c r="AB14" s="29" t="s">
        <v>142</v>
      </c>
      <c r="AC14" s="29" t="s">
        <v>142</v>
      </c>
      <c r="AD14" s="29" t="s">
        <v>142</v>
      </c>
      <c r="AE14" s="29" t="s">
        <v>143</v>
      </c>
      <c r="AF14" s="29" t="s">
        <v>142</v>
      </c>
      <c r="AG14" s="29" t="s">
        <v>142</v>
      </c>
      <c r="AH14" s="29" t="s">
        <v>141</v>
      </c>
      <c r="AI14" s="29" t="s">
        <v>143</v>
      </c>
      <c r="AJ14" s="29" t="s">
        <v>142</v>
      </c>
      <c r="AK14" s="29" t="s">
        <v>143</v>
      </c>
      <c r="AL14" s="29" t="s">
        <v>142</v>
      </c>
      <c r="AM14" s="29" t="s">
        <v>142</v>
      </c>
      <c r="AN14" s="29" t="s">
        <v>142</v>
      </c>
      <c r="AO14" s="29" t="s">
        <v>142</v>
      </c>
      <c r="AP14" s="29" t="s">
        <v>142</v>
      </c>
      <c r="AQ14" s="29" t="s">
        <v>141</v>
      </c>
      <c r="AR14" s="29" t="s">
        <v>142</v>
      </c>
      <c r="AS14" s="29" t="s">
        <v>142</v>
      </c>
      <c r="AT14" s="29" t="s">
        <v>142</v>
      </c>
      <c r="AU14" s="29" t="s">
        <v>142</v>
      </c>
      <c r="AV14" s="29" t="s">
        <v>143</v>
      </c>
      <c r="AW14" s="29" t="s">
        <v>141</v>
      </c>
      <c r="AX14" s="29" t="s">
        <v>142</v>
      </c>
      <c r="AY14" s="29" t="s">
        <v>142</v>
      </c>
      <c r="AZ14" s="29" t="s">
        <v>143</v>
      </c>
      <c r="BA14" s="29" t="s">
        <v>141</v>
      </c>
      <c r="BB14" s="29" t="s">
        <v>143</v>
      </c>
      <c r="BC14" s="29" t="s">
        <v>142</v>
      </c>
      <c r="BD14" s="29" t="s">
        <v>142</v>
      </c>
      <c r="BE14" s="29" t="s">
        <v>142</v>
      </c>
      <c r="BF14" s="29" t="s">
        <v>141</v>
      </c>
      <c r="BG14" s="29" t="s">
        <v>142</v>
      </c>
      <c r="BH14" s="29" t="s">
        <v>142</v>
      </c>
      <c r="BI14" s="29" t="s">
        <v>142</v>
      </c>
      <c r="BJ14" s="29" t="s">
        <v>142</v>
      </c>
      <c r="BK14" s="29" t="s">
        <v>142</v>
      </c>
      <c r="BL14" s="29" t="s">
        <v>142</v>
      </c>
      <c r="BM14" s="29" t="s">
        <v>143</v>
      </c>
      <c r="BN14" s="29" t="s">
        <v>141</v>
      </c>
      <c r="BO14" s="29" t="s">
        <v>143</v>
      </c>
      <c r="BP14" s="29" t="s">
        <v>142</v>
      </c>
      <c r="BQ14" s="29" t="s">
        <v>142</v>
      </c>
      <c r="BR14" s="29" t="s">
        <v>142</v>
      </c>
      <c r="BS14" s="29" t="s">
        <v>141</v>
      </c>
      <c r="BT14" s="29" t="s">
        <v>141</v>
      </c>
      <c r="BU14" s="29" t="s">
        <v>142</v>
      </c>
      <c r="BV14" s="29" t="s">
        <v>142</v>
      </c>
      <c r="BW14" s="29" t="s">
        <v>142</v>
      </c>
      <c r="BX14" s="29" t="s">
        <v>141</v>
      </c>
      <c r="BY14" s="29" t="s">
        <v>142</v>
      </c>
      <c r="BZ14" s="29" t="s">
        <v>141</v>
      </c>
      <c r="CA14" s="29" t="s">
        <v>143</v>
      </c>
      <c r="CB14" s="29" t="s">
        <v>142</v>
      </c>
      <c r="CC14" s="29" t="s">
        <v>142</v>
      </c>
      <c r="CD14" s="29" t="s">
        <v>142</v>
      </c>
      <c r="CE14" s="29" t="s">
        <v>142</v>
      </c>
      <c r="CF14" s="29" t="s">
        <v>142</v>
      </c>
      <c r="CG14" s="29" t="s">
        <v>142</v>
      </c>
      <c r="CH14" s="29" t="s">
        <v>142</v>
      </c>
      <c r="CI14" s="29" t="s">
        <v>142</v>
      </c>
      <c r="CJ14" s="29" t="s">
        <v>142</v>
      </c>
      <c r="CK14" s="29" t="s">
        <v>143</v>
      </c>
      <c r="CL14" s="29" t="s">
        <v>142</v>
      </c>
      <c r="CM14" s="29" t="s">
        <v>141</v>
      </c>
      <c r="CN14" s="29" t="s">
        <v>142</v>
      </c>
      <c r="CO14" s="29" t="s">
        <v>143</v>
      </c>
      <c r="CP14" s="29" t="s">
        <v>142</v>
      </c>
      <c r="CQ14" s="29" t="s">
        <v>143</v>
      </c>
      <c r="CR14" s="29" t="s">
        <v>141</v>
      </c>
      <c r="CS14" s="29" t="s">
        <v>142</v>
      </c>
      <c r="CT14" s="29" t="s">
        <v>141</v>
      </c>
      <c r="CU14" s="29" t="s">
        <v>141</v>
      </c>
      <c r="CV14" s="29" t="s">
        <v>143</v>
      </c>
      <c r="CW14" s="29" t="s">
        <v>142</v>
      </c>
      <c r="CX14" s="29" t="s">
        <v>142</v>
      </c>
      <c r="CY14" s="29" t="s">
        <v>142</v>
      </c>
      <c r="CZ14" s="29" t="s">
        <v>142</v>
      </c>
      <c r="DA14" s="29" t="s">
        <v>142</v>
      </c>
      <c r="DB14" s="29" t="s">
        <v>142</v>
      </c>
      <c r="DC14" s="29" t="s">
        <v>143</v>
      </c>
      <c r="DD14" s="29" t="s">
        <v>143</v>
      </c>
      <c r="DE14" s="29" t="s">
        <v>143</v>
      </c>
      <c r="DF14" s="29" t="s">
        <v>141</v>
      </c>
      <c r="DG14" s="29" t="s">
        <v>141</v>
      </c>
      <c r="DH14" s="29" t="s">
        <v>142</v>
      </c>
      <c r="DI14" s="29" t="s">
        <v>143</v>
      </c>
      <c r="DJ14" s="29" t="s">
        <v>142</v>
      </c>
      <c r="DK14" s="29" t="s">
        <v>142</v>
      </c>
      <c r="DL14" s="29" t="s">
        <v>142</v>
      </c>
      <c r="DM14" s="29" t="s">
        <v>142</v>
      </c>
      <c r="DN14" s="29" t="s">
        <v>142</v>
      </c>
      <c r="DO14" s="29" t="s">
        <v>141</v>
      </c>
      <c r="DP14" s="29" t="s">
        <v>141</v>
      </c>
      <c r="DQ14" s="29" t="s">
        <v>141</v>
      </c>
      <c r="DR14" s="29" t="s">
        <v>141</v>
      </c>
      <c r="DS14" s="29" t="s">
        <v>141</v>
      </c>
      <c r="DT14" s="29" t="s">
        <v>142</v>
      </c>
      <c r="DU14" s="29" t="s">
        <v>141</v>
      </c>
      <c r="DV14" s="29" t="s">
        <v>141</v>
      </c>
      <c r="DW14" s="7"/>
      <c r="DX14" s="7"/>
      <c r="DY14" s="7"/>
      <c r="DZ14" s="7"/>
      <c r="EA14" s="7"/>
      <c r="EB14" s="7"/>
      <c r="EC14" s="7"/>
      <c r="ED14" s="7"/>
    </row>
    <row r="15" spans="1:134" ht="22.5">
      <c r="A15" s="3">
        <v>14</v>
      </c>
      <c r="B15" s="36">
        <v>14</v>
      </c>
      <c r="C15" s="36" t="s">
        <v>167</v>
      </c>
      <c r="D15" s="37" t="s">
        <v>168</v>
      </c>
      <c r="E15" s="38" t="s">
        <v>21</v>
      </c>
      <c r="F15" s="33" t="s">
        <v>142</v>
      </c>
      <c r="G15" s="29" t="s">
        <v>142</v>
      </c>
      <c r="H15" s="29" t="s">
        <v>142</v>
      </c>
      <c r="I15" s="29" t="s">
        <v>143</v>
      </c>
      <c r="J15" s="29" t="s">
        <v>142</v>
      </c>
      <c r="K15" s="29" t="s">
        <v>142</v>
      </c>
      <c r="L15" s="29" t="s">
        <v>142</v>
      </c>
      <c r="M15" s="29" t="s">
        <v>141</v>
      </c>
      <c r="N15" s="29" t="s">
        <v>142</v>
      </c>
      <c r="O15" s="29" t="s">
        <v>142</v>
      </c>
      <c r="P15" s="29" t="s">
        <v>142</v>
      </c>
      <c r="Q15" s="29" t="s">
        <v>142</v>
      </c>
      <c r="R15" s="29" t="s">
        <v>143</v>
      </c>
      <c r="S15" s="29" t="s">
        <v>141</v>
      </c>
      <c r="T15" s="29" t="s">
        <v>142</v>
      </c>
      <c r="U15" s="29" t="s">
        <v>141</v>
      </c>
      <c r="V15" s="29" t="s">
        <v>142</v>
      </c>
      <c r="W15" s="29" t="s">
        <v>142</v>
      </c>
      <c r="X15" s="29" t="s">
        <v>142</v>
      </c>
      <c r="Y15" s="29" t="s">
        <v>142</v>
      </c>
      <c r="Z15" s="29" t="s">
        <v>142</v>
      </c>
      <c r="AA15" s="29" t="s">
        <v>142</v>
      </c>
      <c r="AB15" s="29" t="s">
        <v>142</v>
      </c>
      <c r="AC15" s="29" t="s">
        <v>142</v>
      </c>
      <c r="AD15" s="29" t="s">
        <v>142</v>
      </c>
      <c r="AE15" s="29" t="s">
        <v>143</v>
      </c>
      <c r="AF15" s="29" t="s">
        <v>142</v>
      </c>
      <c r="AG15" s="29" t="s">
        <v>142</v>
      </c>
      <c r="AH15" s="29" t="s">
        <v>141</v>
      </c>
      <c r="AI15" s="29" t="s">
        <v>142</v>
      </c>
      <c r="AJ15" s="29" t="s">
        <v>142</v>
      </c>
      <c r="AK15" s="29" t="s">
        <v>142</v>
      </c>
      <c r="AL15" s="29" t="s">
        <v>142</v>
      </c>
      <c r="AM15" s="29" t="s">
        <v>142</v>
      </c>
      <c r="AN15" s="29" t="s">
        <v>142</v>
      </c>
      <c r="AO15" s="29" t="s">
        <v>142</v>
      </c>
      <c r="AP15" s="29" t="s">
        <v>142</v>
      </c>
      <c r="AQ15" s="29" t="s">
        <v>141</v>
      </c>
      <c r="AR15" s="29" t="s">
        <v>142</v>
      </c>
      <c r="AS15" s="29" t="s">
        <v>142</v>
      </c>
      <c r="AT15" s="29" t="s">
        <v>142</v>
      </c>
      <c r="AU15" s="29" t="s">
        <v>142</v>
      </c>
      <c r="AV15" s="29" t="s">
        <v>143</v>
      </c>
      <c r="AW15" s="29" t="s">
        <v>142</v>
      </c>
      <c r="AX15" s="29" t="s">
        <v>143</v>
      </c>
      <c r="AY15" s="29" t="s">
        <v>142</v>
      </c>
      <c r="AZ15" s="29" t="s">
        <v>143</v>
      </c>
      <c r="BA15" s="29" t="s">
        <v>142</v>
      </c>
      <c r="BB15" s="29" t="s">
        <v>143</v>
      </c>
      <c r="BC15" s="29" t="s">
        <v>142</v>
      </c>
      <c r="BD15" s="29" t="s">
        <v>142</v>
      </c>
      <c r="BE15" s="29" t="s">
        <v>143</v>
      </c>
      <c r="BF15" s="29" t="s">
        <v>141</v>
      </c>
      <c r="BG15" s="29" t="s">
        <v>142</v>
      </c>
      <c r="BH15" s="29" t="s">
        <v>142</v>
      </c>
      <c r="BI15" s="29" t="s">
        <v>142</v>
      </c>
      <c r="BJ15" s="29" t="s">
        <v>143</v>
      </c>
      <c r="BK15" s="29" t="s">
        <v>142</v>
      </c>
      <c r="BL15" s="29" t="s">
        <v>142</v>
      </c>
      <c r="BM15" s="29" t="s">
        <v>142</v>
      </c>
      <c r="BN15" s="29" t="s">
        <v>141</v>
      </c>
      <c r="BO15" s="29" t="s">
        <v>143</v>
      </c>
      <c r="BP15" s="29" t="s">
        <v>142</v>
      </c>
      <c r="BQ15" s="29" t="s">
        <v>142</v>
      </c>
      <c r="BR15" s="29" t="s">
        <v>142</v>
      </c>
      <c r="BS15" s="29" t="s">
        <v>141</v>
      </c>
      <c r="BT15" s="29" t="s">
        <v>141</v>
      </c>
      <c r="BU15" s="29" t="s">
        <v>142</v>
      </c>
      <c r="BV15" s="29" t="s">
        <v>142</v>
      </c>
      <c r="BW15" s="29" t="s">
        <v>142</v>
      </c>
      <c r="BX15" s="29" t="s">
        <v>141</v>
      </c>
      <c r="BY15" s="29" t="s">
        <v>142</v>
      </c>
      <c r="BZ15" s="29" t="s">
        <v>141</v>
      </c>
      <c r="CA15" s="29" t="s">
        <v>142</v>
      </c>
      <c r="CB15" s="29" t="s">
        <v>142</v>
      </c>
      <c r="CC15" s="29" t="s">
        <v>142</v>
      </c>
      <c r="CD15" s="29" t="s">
        <v>142</v>
      </c>
      <c r="CE15" s="29" t="s">
        <v>142</v>
      </c>
      <c r="CF15" s="29" t="s">
        <v>142</v>
      </c>
      <c r="CG15" s="29" t="s">
        <v>142</v>
      </c>
      <c r="CH15" s="29" t="s">
        <v>142</v>
      </c>
      <c r="CI15" s="29" t="s">
        <v>142</v>
      </c>
      <c r="CJ15" s="29" t="s">
        <v>142</v>
      </c>
      <c r="CK15" s="29" t="s">
        <v>142</v>
      </c>
      <c r="CL15" s="29" t="s">
        <v>142</v>
      </c>
      <c r="CM15" s="29" t="s">
        <v>142</v>
      </c>
      <c r="CN15" s="29" t="s">
        <v>142</v>
      </c>
      <c r="CO15" s="29" t="s">
        <v>142</v>
      </c>
      <c r="CP15" s="29" t="s">
        <v>142</v>
      </c>
      <c r="CQ15" s="29" t="s">
        <v>141</v>
      </c>
      <c r="CR15" s="29" t="s">
        <v>141</v>
      </c>
      <c r="CS15" s="29" t="s">
        <v>142</v>
      </c>
      <c r="CT15" s="29" t="s">
        <v>141</v>
      </c>
      <c r="CU15" s="29" t="s">
        <v>141</v>
      </c>
      <c r="CV15" s="29" t="s">
        <v>142</v>
      </c>
      <c r="CW15" s="29" t="s">
        <v>142</v>
      </c>
      <c r="CX15" s="29" t="s">
        <v>142</v>
      </c>
      <c r="CY15" s="29" t="s">
        <v>142</v>
      </c>
      <c r="CZ15" s="29" t="s">
        <v>142</v>
      </c>
      <c r="DA15" s="29" t="s">
        <v>142</v>
      </c>
      <c r="DB15" s="29" t="s">
        <v>142</v>
      </c>
      <c r="DC15" s="29" t="s">
        <v>142</v>
      </c>
      <c r="DD15" s="29" t="s">
        <v>143</v>
      </c>
      <c r="DE15" s="29" t="s">
        <v>143</v>
      </c>
      <c r="DF15" s="29" t="s">
        <v>141</v>
      </c>
      <c r="DG15" s="29" t="s">
        <v>141</v>
      </c>
      <c r="DH15" s="29" t="s">
        <v>142</v>
      </c>
      <c r="DI15" s="29" t="s">
        <v>142</v>
      </c>
      <c r="DJ15" s="29" t="s">
        <v>142</v>
      </c>
      <c r="DK15" s="29" t="s">
        <v>142</v>
      </c>
      <c r="DL15" s="29" t="s">
        <v>142</v>
      </c>
      <c r="DM15" s="29" t="s">
        <v>142</v>
      </c>
      <c r="DN15" s="29" t="s">
        <v>142</v>
      </c>
      <c r="DO15" s="29" t="s">
        <v>141</v>
      </c>
      <c r="DP15" s="29" t="s">
        <v>141</v>
      </c>
      <c r="DQ15" s="29" t="s">
        <v>141</v>
      </c>
      <c r="DR15" s="29" t="s">
        <v>141</v>
      </c>
      <c r="DS15" s="29" t="s">
        <v>141</v>
      </c>
      <c r="DT15" s="29" t="s">
        <v>142</v>
      </c>
      <c r="DU15" s="29" t="s">
        <v>141</v>
      </c>
      <c r="DV15" s="29" t="s">
        <v>141</v>
      </c>
      <c r="DW15" s="7"/>
      <c r="DX15" s="7"/>
      <c r="DY15" s="7"/>
      <c r="DZ15" s="7"/>
      <c r="EA15" s="7"/>
      <c r="EB15" s="7"/>
      <c r="EC15" s="7"/>
      <c r="ED15" s="7"/>
    </row>
    <row r="16" spans="1:134" ht="33.75">
      <c r="A16" s="3">
        <v>15</v>
      </c>
      <c r="B16" s="36">
        <v>15</v>
      </c>
      <c r="C16" s="36" t="s">
        <v>169</v>
      </c>
      <c r="D16" s="37" t="s">
        <v>170</v>
      </c>
      <c r="E16" s="38" t="s">
        <v>21</v>
      </c>
      <c r="F16" s="33" t="s">
        <v>142</v>
      </c>
      <c r="G16" s="29" t="s">
        <v>142</v>
      </c>
      <c r="H16" s="29" t="s">
        <v>142</v>
      </c>
      <c r="I16" s="29" t="s">
        <v>143</v>
      </c>
      <c r="J16" s="29" t="s">
        <v>143</v>
      </c>
      <c r="K16" s="29" t="s">
        <v>142</v>
      </c>
      <c r="L16" s="29" t="s">
        <v>142</v>
      </c>
      <c r="M16" s="29" t="s">
        <v>141</v>
      </c>
      <c r="N16" s="29" t="s">
        <v>142</v>
      </c>
      <c r="O16" s="29" t="s">
        <v>142</v>
      </c>
      <c r="P16" s="29" t="s">
        <v>143</v>
      </c>
      <c r="Q16" s="29" t="s">
        <v>142</v>
      </c>
      <c r="R16" s="29" t="s">
        <v>143</v>
      </c>
      <c r="S16" s="29" t="s">
        <v>141</v>
      </c>
      <c r="T16" s="29" t="s">
        <v>142</v>
      </c>
      <c r="U16" s="29" t="s">
        <v>141</v>
      </c>
      <c r="V16" s="29" t="s">
        <v>142</v>
      </c>
      <c r="W16" s="29" t="s">
        <v>142</v>
      </c>
      <c r="X16" s="29" t="s">
        <v>142</v>
      </c>
      <c r="Y16" s="29" t="s">
        <v>142</v>
      </c>
      <c r="Z16" s="29" t="s">
        <v>142</v>
      </c>
      <c r="AA16" s="29" t="s">
        <v>142</v>
      </c>
      <c r="AB16" s="29" t="s">
        <v>143</v>
      </c>
      <c r="AC16" s="29" t="s">
        <v>142</v>
      </c>
      <c r="AD16" s="29" t="s">
        <v>142</v>
      </c>
      <c r="AE16" s="29" t="s">
        <v>143</v>
      </c>
      <c r="AF16" s="29" t="s">
        <v>142</v>
      </c>
      <c r="AG16" s="29" t="s">
        <v>142</v>
      </c>
      <c r="AH16" s="29" t="s">
        <v>141</v>
      </c>
      <c r="AI16" s="29" t="s">
        <v>142</v>
      </c>
      <c r="AJ16" s="29" t="s">
        <v>142</v>
      </c>
      <c r="AK16" s="29" t="s">
        <v>142</v>
      </c>
      <c r="AL16" s="29" t="s">
        <v>142</v>
      </c>
      <c r="AM16" s="29" t="s">
        <v>142</v>
      </c>
      <c r="AN16" s="29" t="s">
        <v>142</v>
      </c>
      <c r="AO16" s="29" t="s">
        <v>142</v>
      </c>
      <c r="AP16" s="29" t="s">
        <v>142</v>
      </c>
      <c r="AQ16" s="29" t="s">
        <v>141</v>
      </c>
      <c r="AR16" s="29" t="s">
        <v>142</v>
      </c>
      <c r="AS16" s="29" t="s">
        <v>142</v>
      </c>
      <c r="AT16" s="29" t="s">
        <v>142</v>
      </c>
      <c r="AU16" s="29" t="s">
        <v>142</v>
      </c>
      <c r="AV16" s="29" t="s">
        <v>143</v>
      </c>
      <c r="AW16" s="29" t="s">
        <v>142</v>
      </c>
      <c r="AX16" s="29" t="s">
        <v>143</v>
      </c>
      <c r="AY16" s="29" t="s">
        <v>142</v>
      </c>
      <c r="AZ16" s="29" t="s">
        <v>143</v>
      </c>
      <c r="BA16" s="29" t="s">
        <v>141</v>
      </c>
      <c r="BB16" s="29" t="s">
        <v>143</v>
      </c>
      <c r="BC16" s="29" t="s">
        <v>142</v>
      </c>
      <c r="BD16" s="29" t="s">
        <v>142</v>
      </c>
      <c r="BE16" s="29" t="s">
        <v>143</v>
      </c>
      <c r="BF16" s="29" t="s">
        <v>141</v>
      </c>
      <c r="BG16" s="29" t="s">
        <v>142</v>
      </c>
      <c r="BH16" s="29" t="s">
        <v>142</v>
      </c>
      <c r="BI16" s="29" t="s">
        <v>142</v>
      </c>
      <c r="BJ16" s="29" t="s">
        <v>143</v>
      </c>
      <c r="BK16" s="29" t="s">
        <v>142</v>
      </c>
      <c r="BL16" s="29" t="s">
        <v>142</v>
      </c>
      <c r="BM16" s="29" t="s">
        <v>142</v>
      </c>
      <c r="BN16" s="29" t="s">
        <v>141</v>
      </c>
      <c r="BO16" s="29" t="s">
        <v>143</v>
      </c>
      <c r="BP16" s="29" t="s">
        <v>142</v>
      </c>
      <c r="BQ16" s="29" t="s">
        <v>142</v>
      </c>
      <c r="BR16" s="29" t="s">
        <v>142</v>
      </c>
      <c r="BS16" s="29" t="s">
        <v>141</v>
      </c>
      <c r="BT16" s="29" t="s">
        <v>141</v>
      </c>
      <c r="BU16" s="29" t="s">
        <v>142</v>
      </c>
      <c r="BV16" s="29" t="s">
        <v>142</v>
      </c>
      <c r="BW16" s="29" t="s">
        <v>142</v>
      </c>
      <c r="BX16" s="29" t="s">
        <v>141</v>
      </c>
      <c r="BY16" s="29" t="s">
        <v>142</v>
      </c>
      <c r="BZ16" s="29" t="s">
        <v>141</v>
      </c>
      <c r="CA16" s="29" t="s">
        <v>142</v>
      </c>
      <c r="CB16" s="29" t="s">
        <v>142</v>
      </c>
      <c r="CC16" s="29" t="s">
        <v>142</v>
      </c>
      <c r="CD16" s="29" t="s">
        <v>142</v>
      </c>
      <c r="CE16" s="29" t="s">
        <v>142</v>
      </c>
      <c r="CF16" s="29" t="s">
        <v>142</v>
      </c>
      <c r="CG16" s="29" t="s">
        <v>142</v>
      </c>
      <c r="CH16" s="29" t="s">
        <v>142</v>
      </c>
      <c r="CI16" s="29" t="s">
        <v>142</v>
      </c>
      <c r="CJ16" s="29" t="s">
        <v>142</v>
      </c>
      <c r="CK16" s="29" t="s">
        <v>142</v>
      </c>
      <c r="CL16" s="29" t="s">
        <v>142</v>
      </c>
      <c r="CM16" s="29" t="s">
        <v>142</v>
      </c>
      <c r="CN16" s="29" t="s">
        <v>142</v>
      </c>
      <c r="CO16" s="29" t="s">
        <v>142</v>
      </c>
      <c r="CP16" s="29" t="s">
        <v>142</v>
      </c>
      <c r="CQ16" s="29" t="s">
        <v>141</v>
      </c>
      <c r="CR16" s="29" t="s">
        <v>141</v>
      </c>
      <c r="CS16" s="29" t="s">
        <v>142</v>
      </c>
      <c r="CT16" s="29" t="s">
        <v>141</v>
      </c>
      <c r="CU16" s="29" t="s">
        <v>141</v>
      </c>
      <c r="CV16" s="29" t="s">
        <v>142</v>
      </c>
      <c r="CW16" s="29" t="s">
        <v>142</v>
      </c>
      <c r="CX16" s="29" t="s">
        <v>142</v>
      </c>
      <c r="CY16" s="29" t="s">
        <v>142</v>
      </c>
      <c r="CZ16" s="29" t="s">
        <v>142</v>
      </c>
      <c r="DA16" s="29" t="s">
        <v>142</v>
      </c>
      <c r="DB16" s="29" t="s">
        <v>142</v>
      </c>
      <c r="DC16" s="29" t="s">
        <v>142</v>
      </c>
      <c r="DD16" s="29" t="s">
        <v>143</v>
      </c>
      <c r="DE16" s="29" t="s">
        <v>143</v>
      </c>
      <c r="DF16" s="29" t="s">
        <v>141</v>
      </c>
      <c r="DG16" s="29" t="s">
        <v>141</v>
      </c>
      <c r="DH16" s="29" t="s">
        <v>143</v>
      </c>
      <c r="DI16" s="29" t="s">
        <v>142</v>
      </c>
      <c r="DJ16" s="29" t="s">
        <v>142</v>
      </c>
      <c r="DK16" s="29" t="s">
        <v>142</v>
      </c>
      <c r="DL16" s="29" t="s">
        <v>142</v>
      </c>
      <c r="DM16" s="29" t="s">
        <v>142</v>
      </c>
      <c r="DN16" s="29" t="s">
        <v>142</v>
      </c>
      <c r="DO16" s="29" t="s">
        <v>141</v>
      </c>
      <c r="DP16" s="29" t="s">
        <v>141</v>
      </c>
      <c r="DQ16" s="29" t="s">
        <v>141</v>
      </c>
      <c r="DR16" s="29" t="s">
        <v>141</v>
      </c>
      <c r="DS16" s="29" t="s">
        <v>141</v>
      </c>
      <c r="DT16" s="29" t="s">
        <v>142</v>
      </c>
      <c r="DU16" s="29" t="s">
        <v>141</v>
      </c>
      <c r="DV16" s="29" t="s">
        <v>141</v>
      </c>
      <c r="DW16" s="7"/>
      <c r="DX16" s="7"/>
      <c r="DY16" s="7"/>
      <c r="DZ16" s="7"/>
      <c r="EA16" s="7"/>
      <c r="EB16" s="7"/>
      <c r="EC16" s="7"/>
      <c r="ED16" s="7"/>
    </row>
    <row r="17" spans="1:134" ht="33.75">
      <c r="A17" s="3">
        <v>16</v>
      </c>
      <c r="B17" s="36">
        <v>16</v>
      </c>
      <c r="C17" s="36" t="s">
        <v>171</v>
      </c>
      <c r="D17" s="37" t="s">
        <v>172</v>
      </c>
      <c r="E17" s="38" t="s">
        <v>21</v>
      </c>
      <c r="F17" s="33" t="s">
        <v>142</v>
      </c>
      <c r="G17" s="29" t="s">
        <v>142</v>
      </c>
      <c r="H17" s="29" t="s">
        <v>143</v>
      </c>
      <c r="I17" s="29" t="s">
        <v>142</v>
      </c>
      <c r="J17" s="29" t="s">
        <v>143</v>
      </c>
      <c r="K17" s="29" t="s">
        <v>142</v>
      </c>
      <c r="L17" s="29" t="s">
        <v>143</v>
      </c>
      <c r="M17" s="29" t="s">
        <v>141</v>
      </c>
      <c r="N17" s="29" t="s">
        <v>142</v>
      </c>
      <c r="O17" s="29" t="s">
        <v>143</v>
      </c>
      <c r="P17" s="29" t="s">
        <v>142</v>
      </c>
      <c r="Q17" s="29" t="s">
        <v>142</v>
      </c>
      <c r="R17" s="29" t="s">
        <v>142</v>
      </c>
      <c r="S17" s="29" t="s">
        <v>141</v>
      </c>
      <c r="T17" s="29" t="s">
        <v>143</v>
      </c>
      <c r="U17" s="29" t="s">
        <v>141</v>
      </c>
      <c r="V17" s="29" t="s">
        <v>143</v>
      </c>
      <c r="W17" s="29" t="s">
        <v>142</v>
      </c>
      <c r="X17" s="29" t="s">
        <v>142</v>
      </c>
      <c r="Y17" s="29" t="s">
        <v>142</v>
      </c>
      <c r="Z17" s="29" t="s">
        <v>142</v>
      </c>
      <c r="AA17" s="29" t="s">
        <v>142</v>
      </c>
      <c r="AB17" s="29" t="s">
        <v>142</v>
      </c>
      <c r="AC17" s="29" t="s">
        <v>142</v>
      </c>
      <c r="AD17" s="29" t="s">
        <v>142</v>
      </c>
      <c r="AE17" s="29" t="s">
        <v>142</v>
      </c>
      <c r="AF17" s="29" t="s">
        <v>142</v>
      </c>
      <c r="AG17" s="29" t="s">
        <v>142</v>
      </c>
      <c r="AH17" s="29" t="s">
        <v>141</v>
      </c>
      <c r="AI17" s="29" t="s">
        <v>142</v>
      </c>
      <c r="AJ17" s="29" t="s">
        <v>142</v>
      </c>
      <c r="AK17" s="29" t="s">
        <v>142</v>
      </c>
      <c r="AL17" s="29" t="s">
        <v>142</v>
      </c>
      <c r="AM17" s="29" t="s">
        <v>142</v>
      </c>
      <c r="AN17" s="29" t="s">
        <v>173</v>
      </c>
      <c r="AO17" s="29" t="s">
        <v>142</v>
      </c>
      <c r="AP17" s="29" t="s">
        <v>142</v>
      </c>
      <c r="AQ17" s="29" t="s">
        <v>141</v>
      </c>
      <c r="AR17" s="29" t="s">
        <v>142</v>
      </c>
      <c r="AS17" s="29" t="s">
        <v>142</v>
      </c>
      <c r="AT17" s="29" t="s">
        <v>142</v>
      </c>
      <c r="AU17" s="29" t="s">
        <v>142</v>
      </c>
      <c r="AV17" s="29" t="s">
        <v>142</v>
      </c>
      <c r="AW17" s="29" t="s">
        <v>142</v>
      </c>
      <c r="AX17" s="29" t="s">
        <v>143</v>
      </c>
      <c r="AY17" s="29" t="s">
        <v>142</v>
      </c>
      <c r="AZ17" s="29" t="s">
        <v>142</v>
      </c>
      <c r="BA17" s="29" t="s">
        <v>142</v>
      </c>
      <c r="BB17" s="29" t="s">
        <v>142</v>
      </c>
      <c r="BC17" s="29" t="s">
        <v>142</v>
      </c>
      <c r="BD17" s="29" t="s">
        <v>142</v>
      </c>
      <c r="BE17" s="29" t="s">
        <v>142</v>
      </c>
      <c r="BF17" s="29" t="s">
        <v>141</v>
      </c>
      <c r="BG17" s="29" t="s">
        <v>142</v>
      </c>
      <c r="BH17" s="29" t="s">
        <v>142</v>
      </c>
      <c r="BI17" s="29" t="s">
        <v>142</v>
      </c>
      <c r="BJ17" s="29" t="s">
        <v>143</v>
      </c>
      <c r="BK17" s="29" t="s">
        <v>141</v>
      </c>
      <c r="BL17" s="29" t="s">
        <v>142</v>
      </c>
      <c r="BM17" s="29" t="s">
        <v>142</v>
      </c>
      <c r="BN17" s="29" t="s">
        <v>142</v>
      </c>
      <c r="BO17" s="29" t="s">
        <v>143</v>
      </c>
      <c r="BP17" s="29" t="s">
        <v>142</v>
      </c>
      <c r="BQ17" s="29" t="s">
        <v>143</v>
      </c>
      <c r="BR17" s="29" t="s">
        <v>142</v>
      </c>
      <c r="BS17" s="29" t="s">
        <v>141</v>
      </c>
      <c r="BT17" s="29" t="s">
        <v>141</v>
      </c>
      <c r="BU17" s="29" t="s">
        <v>143</v>
      </c>
      <c r="BV17" s="29" t="s">
        <v>142</v>
      </c>
      <c r="BW17" s="29" t="s">
        <v>142</v>
      </c>
      <c r="BX17" s="29" t="s">
        <v>141</v>
      </c>
      <c r="BY17" s="29" t="s">
        <v>142</v>
      </c>
      <c r="BZ17" s="29" t="s">
        <v>142</v>
      </c>
      <c r="CA17" s="29" t="s">
        <v>142</v>
      </c>
      <c r="CB17" s="29" t="s">
        <v>141</v>
      </c>
      <c r="CC17" s="29" t="s">
        <v>143</v>
      </c>
      <c r="CD17" s="29" t="s">
        <v>143</v>
      </c>
      <c r="CE17" s="29" t="s">
        <v>142</v>
      </c>
      <c r="CF17" s="29" t="s">
        <v>142</v>
      </c>
      <c r="CG17" s="29" t="s">
        <v>143</v>
      </c>
      <c r="CH17" s="29" t="s">
        <v>142</v>
      </c>
      <c r="CI17" s="29" t="s">
        <v>142</v>
      </c>
      <c r="CJ17" s="29" t="s">
        <v>142</v>
      </c>
      <c r="CK17" s="29" t="s">
        <v>142</v>
      </c>
      <c r="CL17" s="29" t="s">
        <v>142</v>
      </c>
      <c r="CM17" s="29" t="s">
        <v>142</v>
      </c>
      <c r="CN17" s="29" t="s">
        <v>142</v>
      </c>
      <c r="CO17" s="29" t="s">
        <v>142</v>
      </c>
      <c r="CP17" s="29" t="s">
        <v>143</v>
      </c>
      <c r="CQ17" s="29" t="s">
        <v>142</v>
      </c>
      <c r="CR17" s="29" t="s">
        <v>141</v>
      </c>
      <c r="CS17" s="29" t="s">
        <v>142</v>
      </c>
      <c r="CT17" s="29" t="s">
        <v>141</v>
      </c>
      <c r="CU17" s="29" t="s">
        <v>141</v>
      </c>
      <c r="CV17" s="29" t="s">
        <v>142</v>
      </c>
      <c r="CW17" s="29" t="s">
        <v>142</v>
      </c>
      <c r="CX17" s="29" t="s">
        <v>142</v>
      </c>
      <c r="CY17" s="29" t="s">
        <v>142</v>
      </c>
      <c r="CZ17" s="29" t="s">
        <v>143</v>
      </c>
      <c r="DA17" s="29" t="s">
        <v>142</v>
      </c>
      <c r="DB17" s="29" t="s">
        <v>142</v>
      </c>
      <c r="DC17" s="29" t="s">
        <v>142</v>
      </c>
      <c r="DD17" s="29" t="s">
        <v>143</v>
      </c>
      <c r="DE17" s="29" t="s">
        <v>143</v>
      </c>
      <c r="DF17" s="29" t="s">
        <v>141</v>
      </c>
      <c r="DG17" s="29" t="s">
        <v>141</v>
      </c>
      <c r="DH17" s="29" t="s">
        <v>142</v>
      </c>
      <c r="DI17" s="29" t="s">
        <v>142</v>
      </c>
      <c r="DJ17" s="29" t="s">
        <v>142</v>
      </c>
      <c r="DK17" s="29" t="s">
        <v>143</v>
      </c>
      <c r="DL17" s="29" t="s">
        <v>142</v>
      </c>
      <c r="DM17" s="29" t="s">
        <v>142</v>
      </c>
      <c r="DN17" s="29" t="s">
        <v>142</v>
      </c>
      <c r="DO17" s="29" t="s">
        <v>141</v>
      </c>
      <c r="DP17" s="29" t="s">
        <v>141</v>
      </c>
      <c r="DQ17" s="29" t="s">
        <v>141</v>
      </c>
      <c r="DR17" s="29" t="s">
        <v>141</v>
      </c>
      <c r="DS17" s="29" t="s">
        <v>141</v>
      </c>
      <c r="DT17" s="29" t="s">
        <v>142</v>
      </c>
      <c r="DU17" s="29" t="s">
        <v>141</v>
      </c>
      <c r="DV17" s="29" t="s">
        <v>141</v>
      </c>
      <c r="DW17" s="7"/>
      <c r="DX17" s="7"/>
      <c r="DY17" s="7"/>
      <c r="DZ17" s="7"/>
      <c r="EA17" s="7"/>
      <c r="EB17" s="7"/>
      <c r="EC17" s="7"/>
      <c r="ED17" s="7"/>
    </row>
    <row r="18" spans="1:134" ht="22.5">
      <c r="A18" s="3">
        <v>17</v>
      </c>
      <c r="B18" s="36">
        <v>17</v>
      </c>
      <c r="C18" s="36" t="s">
        <v>174</v>
      </c>
      <c r="D18" s="37" t="s">
        <v>175</v>
      </c>
      <c r="E18" s="38" t="s">
        <v>21</v>
      </c>
      <c r="F18" s="33" t="s">
        <v>142</v>
      </c>
      <c r="G18" s="29" t="s">
        <v>142</v>
      </c>
      <c r="H18" s="29" t="s">
        <v>143</v>
      </c>
      <c r="I18" s="29" t="s">
        <v>142</v>
      </c>
      <c r="J18" s="29" t="s">
        <v>142</v>
      </c>
      <c r="K18" s="29" t="s">
        <v>142</v>
      </c>
      <c r="L18" s="29" t="s">
        <v>143</v>
      </c>
      <c r="M18" s="29" t="s">
        <v>141</v>
      </c>
      <c r="N18" s="29" t="s">
        <v>142</v>
      </c>
      <c r="O18" s="29" t="s">
        <v>142</v>
      </c>
      <c r="P18" s="29" t="s">
        <v>142</v>
      </c>
      <c r="Q18" s="29" t="s">
        <v>142</v>
      </c>
      <c r="R18" s="29" t="s">
        <v>142</v>
      </c>
      <c r="S18" s="29" t="s">
        <v>141</v>
      </c>
      <c r="T18" s="29" t="s">
        <v>142</v>
      </c>
      <c r="U18" s="29" t="s">
        <v>141</v>
      </c>
      <c r="V18" s="29" t="s">
        <v>142</v>
      </c>
      <c r="W18" s="29" t="s">
        <v>142</v>
      </c>
      <c r="X18" s="29" t="s">
        <v>142</v>
      </c>
      <c r="Y18" s="29" t="s">
        <v>142</v>
      </c>
      <c r="Z18" s="29" t="s">
        <v>142</v>
      </c>
      <c r="AA18" s="29" t="s">
        <v>143</v>
      </c>
      <c r="AB18" s="29" t="s">
        <v>142</v>
      </c>
      <c r="AC18" s="29" t="s">
        <v>142</v>
      </c>
      <c r="AD18" s="29" t="s">
        <v>142</v>
      </c>
      <c r="AE18" s="29" t="s">
        <v>142</v>
      </c>
      <c r="AF18" s="29" t="s">
        <v>142</v>
      </c>
      <c r="AG18" s="29" t="s">
        <v>142</v>
      </c>
      <c r="AH18" s="29" t="s">
        <v>141</v>
      </c>
      <c r="AI18" s="29" t="s">
        <v>142</v>
      </c>
      <c r="AJ18" s="29" t="s">
        <v>142</v>
      </c>
      <c r="AK18" s="29" t="s">
        <v>142</v>
      </c>
      <c r="AL18" s="29" t="s">
        <v>142</v>
      </c>
      <c r="AM18" s="29" t="s">
        <v>142</v>
      </c>
      <c r="AN18" s="29" t="s">
        <v>142</v>
      </c>
      <c r="AO18" s="29" t="s">
        <v>142</v>
      </c>
      <c r="AP18" s="29" t="s">
        <v>142</v>
      </c>
      <c r="AQ18" s="29" t="s">
        <v>141</v>
      </c>
      <c r="AR18" s="29" t="s">
        <v>142</v>
      </c>
      <c r="AS18" s="29" t="s">
        <v>142</v>
      </c>
      <c r="AT18" s="29" t="s">
        <v>143</v>
      </c>
      <c r="AU18" s="29" t="s">
        <v>142</v>
      </c>
      <c r="AV18" s="29" t="s">
        <v>142</v>
      </c>
      <c r="AW18" s="29" t="s">
        <v>142</v>
      </c>
      <c r="AX18" s="29" t="s">
        <v>143</v>
      </c>
      <c r="AY18" s="29" t="s">
        <v>142</v>
      </c>
      <c r="AZ18" s="29" t="s">
        <v>142</v>
      </c>
      <c r="BA18" s="29" t="s">
        <v>142</v>
      </c>
      <c r="BB18" s="29" t="s">
        <v>142</v>
      </c>
      <c r="BC18" s="29" t="s">
        <v>142</v>
      </c>
      <c r="BD18" s="29" t="s">
        <v>142</v>
      </c>
      <c r="BE18" s="29" t="s">
        <v>142</v>
      </c>
      <c r="BF18" s="29" t="s">
        <v>141</v>
      </c>
      <c r="BG18" s="29" t="s">
        <v>142</v>
      </c>
      <c r="BH18" s="29" t="s">
        <v>142</v>
      </c>
      <c r="BI18" s="29" t="s">
        <v>142</v>
      </c>
      <c r="BJ18" s="29" t="s">
        <v>142</v>
      </c>
      <c r="BK18" s="29" t="s">
        <v>141</v>
      </c>
      <c r="BL18" s="29" t="s">
        <v>142</v>
      </c>
      <c r="BM18" s="29" t="s">
        <v>142</v>
      </c>
      <c r="BN18" s="29" t="s">
        <v>142</v>
      </c>
      <c r="BO18" s="29" t="s">
        <v>143</v>
      </c>
      <c r="BP18" s="29" t="s">
        <v>142</v>
      </c>
      <c r="BQ18" s="29" t="s">
        <v>142</v>
      </c>
      <c r="BR18" s="29" t="s">
        <v>142</v>
      </c>
      <c r="BS18" s="29" t="s">
        <v>141</v>
      </c>
      <c r="BT18" s="29" t="s">
        <v>142</v>
      </c>
      <c r="BU18" s="29" t="s">
        <v>143</v>
      </c>
      <c r="BV18" s="29" t="s">
        <v>142</v>
      </c>
      <c r="BW18" s="29" t="s">
        <v>142</v>
      </c>
      <c r="BX18" s="29" t="s">
        <v>141</v>
      </c>
      <c r="BY18" s="29" t="s">
        <v>142</v>
      </c>
      <c r="BZ18" s="29" t="s">
        <v>142</v>
      </c>
      <c r="CA18" s="29" t="s">
        <v>142</v>
      </c>
      <c r="CB18" s="29" t="s">
        <v>141</v>
      </c>
      <c r="CC18" s="29" t="s">
        <v>142</v>
      </c>
      <c r="CD18" s="29" t="s">
        <v>142</v>
      </c>
      <c r="CE18" s="29" t="s">
        <v>142</v>
      </c>
      <c r="CF18" s="29" t="s">
        <v>142</v>
      </c>
      <c r="CG18" s="29" t="s">
        <v>143</v>
      </c>
      <c r="CH18" s="29" t="s">
        <v>142</v>
      </c>
      <c r="CI18" s="29" t="s">
        <v>142</v>
      </c>
      <c r="CJ18" s="29" t="s">
        <v>142</v>
      </c>
      <c r="CK18" s="29" t="s">
        <v>142</v>
      </c>
      <c r="CL18" s="29" t="s">
        <v>142</v>
      </c>
      <c r="CM18" s="29" t="s">
        <v>142</v>
      </c>
      <c r="CN18" s="29" t="s">
        <v>142</v>
      </c>
      <c r="CO18" s="29" t="s">
        <v>142</v>
      </c>
      <c r="CP18" s="29" t="s">
        <v>142</v>
      </c>
      <c r="CQ18" s="29" t="s">
        <v>142</v>
      </c>
      <c r="CR18" s="29" t="s">
        <v>141</v>
      </c>
      <c r="CS18" s="29" t="s">
        <v>142</v>
      </c>
      <c r="CT18" s="29" t="s">
        <v>141</v>
      </c>
      <c r="CU18" s="29" t="s">
        <v>141</v>
      </c>
      <c r="CV18" s="29" t="s">
        <v>142</v>
      </c>
      <c r="CW18" s="29" t="s">
        <v>142</v>
      </c>
      <c r="CX18" s="29" t="s">
        <v>142</v>
      </c>
      <c r="CY18" s="29" t="s">
        <v>142</v>
      </c>
      <c r="CZ18" s="29" t="s">
        <v>142</v>
      </c>
      <c r="DA18" s="29" t="s">
        <v>142</v>
      </c>
      <c r="DB18" s="29" t="s">
        <v>142</v>
      </c>
      <c r="DC18" s="29" t="s">
        <v>142</v>
      </c>
      <c r="DD18" s="29" t="s">
        <v>143</v>
      </c>
      <c r="DE18" s="29" t="s">
        <v>142</v>
      </c>
      <c r="DF18" s="29" t="s">
        <v>141</v>
      </c>
      <c r="DG18" s="29" t="s">
        <v>141</v>
      </c>
      <c r="DH18" s="29" t="s">
        <v>142</v>
      </c>
      <c r="DI18" s="29" t="s">
        <v>142</v>
      </c>
      <c r="DJ18" s="29" t="s">
        <v>142</v>
      </c>
      <c r="DK18" s="29" t="s">
        <v>142</v>
      </c>
      <c r="DL18" s="29" t="s">
        <v>142</v>
      </c>
      <c r="DM18" s="29" t="s">
        <v>142</v>
      </c>
      <c r="DN18" s="29" t="s">
        <v>142</v>
      </c>
      <c r="DO18" s="29" t="s">
        <v>141</v>
      </c>
      <c r="DP18" s="29" t="s">
        <v>141</v>
      </c>
      <c r="DQ18" s="29" t="s">
        <v>141</v>
      </c>
      <c r="DR18" s="29" t="s">
        <v>141</v>
      </c>
      <c r="DS18" s="29" t="s">
        <v>141</v>
      </c>
      <c r="DT18" s="29" t="s">
        <v>142</v>
      </c>
      <c r="DU18" s="29" t="s">
        <v>141</v>
      </c>
      <c r="DV18" s="29" t="s">
        <v>141</v>
      </c>
      <c r="DW18" s="7"/>
      <c r="DX18" s="7"/>
      <c r="DY18" s="7"/>
      <c r="DZ18" s="7"/>
      <c r="EA18" s="7"/>
      <c r="EB18" s="7"/>
      <c r="EC18" s="7"/>
      <c r="ED18" s="7"/>
    </row>
    <row r="19" spans="1:134" ht="67.5">
      <c r="A19" s="3">
        <v>18</v>
      </c>
      <c r="B19" s="36">
        <v>18</v>
      </c>
      <c r="C19" s="36" t="s">
        <v>176</v>
      </c>
      <c r="D19" s="37" t="s">
        <v>177</v>
      </c>
      <c r="E19" s="38" t="s">
        <v>21</v>
      </c>
      <c r="F19" s="33" t="s">
        <v>142</v>
      </c>
      <c r="G19" s="29" t="s">
        <v>142</v>
      </c>
      <c r="H19" s="29" t="s">
        <v>142</v>
      </c>
      <c r="I19" s="29" t="s">
        <v>143</v>
      </c>
      <c r="J19" s="29" t="s">
        <v>142</v>
      </c>
      <c r="K19" s="29" t="s">
        <v>142</v>
      </c>
      <c r="L19" s="29" t="s">
        <v>143</v>
      </c>
      <c r="M19" s="29" t="s">
        <v>141</v>
      </c>
      <c r="N19" s="29" t="s">
        <v>142</v>
      </c>
      <c r="O19" s="29" t="s">
        <v>142</v>
      </c>
      <c r="P19" s="29" t="s">
        <v>141</v>
      </c>
      <c r="Q19" s="29" t="s">
        <v>142</v>
      </c>
      <c r="R19" s="29" t="s">
        <v>142</v>
      </c>
      <c r="S19" s="29" t="s">
        <v>141</v>
      </c>
      <c r="T19" s="29" t="s">
        <v>142</v>
      </c>
      <c r="U19" s="29" t="s">
        <v>141</v>
      </c>
      <c r="V19" s="29" t="s">
        <v>142</v>
      </c>
      <c r="W19" s="29" t="s">
        <v>142</v>
      </c>
      <c r="X19" s="29" t="s">
        <v>142</v>
      </c>
      <c r="Y19" s="29" t="s">
        <v>142</v>
      </c>
      <c r="Z19" s="29" t="s">
        <v>142</v>
      </c>
      <c r="AA19" s="29" t="s">
        <v>141</v>
      </c>
      <c r="AB19" s="29" t="s">
        <v>142</v>
      </c>
      <c r="AC19" s="29" t="s">
        <v>142</v>
      </c>
      <c r="AD19" s="29" t="s">
        <v>142</v>
      </c>
      <c r="AE19" s="29" t="s">
        <v>142</v>
      </c>
      <c r="AF19" s="29" t="s">
        <v>142</v>
      </c>
      <c r="AG19" s="29" t="s">
        <v>142</v>
      </c>
      <c r="AH19" s="29" t="s">
        <v>141</v>
      </c>
      <c r="AI19" s="29" t="s">
        <v>143</v>
      </c>
      <c r="AJ19" s="29" t="s">
        <v>142</v>
      </c>
      <c r="AK19" s="29" t="s">
        <v>142</v>
      </c>
      <c r="AL19" s="29" t="s">
        <v>142</v>
      </c>
      <c r="AM19" s="29" t="s">
        <v>142</v>
      </c>
      <c r="AN19" s="29" t="s">
        <v>141</v>
      </c>
      <c r="AO19" s="29" t="s">
        <v>142</v>
      </c>
      <c r="AP19" s="29" t="s">
        <v>142</v>
      </c>
      <c r="AQ19" s="29" t="s">
        <v>141</v>
      </c>
      <c r="AR19" s="29" t="s">
        <v>142</v>
      </c>
      <c r="AS19" s="29" t="s">
        <v>142</v>
      </c>
      <c r="AT19" s="29" t="s">
        <v>142</v>
      </c>
      <c r="AU19" s="29" t="s">
        <v>142</v>
      </c>
      <c r="AV19" s="29" t="s">
        <v>142</v>
      </c>
      <c r="AW19" s="29" t="s">
        <v>142</v>
      </c>
      <c r="AX19" s="29" t="s">
        <v>142</v>
      </c>
      <c r="AY19" s="29" t="s">
        <v>142</v>
      </c>
      <c r="AZ19" s="29" t="s">
        <v>142</v>
      </c>
      <c r="BA19" s="29" t="s">
        <v>142</v>
      </c>
      <c r="BB19" s="29" t="s">
        <v>142</v>
      </c>
      <c r="BC19" s="29" t="s">
        <v>142</v>
      </c>
      <c r="BD19" s="29" t="s">
        <v>142</v>
      </c>
      <c r="BE19" s="29" t="s">
        <v>142</v>
      </c>
      <c r="BF19" s="29" t="s">
        <v>141</v>
      </c>
      <c r="BG19" s="29" t="s">
        <v>142</v>
      </c>
      <c r="BH19" s="29" t="s">
        <v>142</v>
      </c>
      <c r="BI19" s="29" t="s">
        <v>142</v>
      </c>
      <c r="BJ19" s="29" t="s">
        <v>142</v>
      </c>
      <c r="BK19" s="29" t="s">
        <v>141</v>
      </c>
      <c r="BL19" s="29" t="s">
        <v>142</v>
      </c>
      <c r="BM19" s="29" t="s">
        <v>142</v>
      </c>
      <c r="BN19" s="29" t="s">
        <v>142</v>
      </c>
      <c r="BO19" s="29" t="s">
        <v>143</v>
      </c>
      <c r="BP19" s="29" t="s">
        <v>142</v>
      </c>
      <c r="BQ19" s="29" t="s">
        <v>141</v>
      </c>
      <c r="BR19" s="29" t="s">
        <v>142</v>
      </c>
      <c r="BS19" s="29" t="s">
        <v>141</v>
      </c>
      <c r="BT19" s="29" t="s">
        <v>142</v>
      </c>
      <c r="BU19" s="29" t="s">
        <v>143</v>
      </c>
      <c r="BV19" s="29" t="s">
        <v>142</v>
      </c>
      <c r="BW19" s="29" t="s">
        <v>142</v>
      </c>
      <c r="BX19" s="29" t="s">
        <v>141</v>
      </c>
      <c r="BY19" s="29" t="s">
        <v>142</v>
      </c>
      <c r="BZ19" s="29" t="s">
        <v>142</v>
      </c>
      <c r="CA19" s="29" t="s">
        <v>142</v>
      </c>
      <c r="CB19" s="29" t="s">
        <v>142</v>
      </c>
      <c r="CC19" s="29" t="s">
        <v>142</v>
      </c>
      <c r="CD19" s="29" t="s">
        <v>142</v>
      </c>
      <c r="CE19" s="29" t="s">
        <v>142</v>
      </c>
      <c r="CF19" s="29" t="s">
        <v>142</v>
      </c>
      <c r="CG19" s="29" t="s">
        <v>141</v>
      </c>
      <c r="CH19" s="29" t="s">
        <v>142</v>
      </c>
      <c r="CI19" s="29" t="s">
        <v>142</v>
      </c>
      <c r="CJ19" s="29" t="s">
        <v>142</v>
      </c>
      <c r="CK19" s="29" t="s">
        <v>143</v>
      </c>
      <c r="CL19" s="29" t="s">
        <v>142</v>
      </c>
      <c r="CM19" s="29" t="s">
        <v>142</v>
      </c>
      <c r="CN19" s="29" t="s">
        <v>142</v>
      </c>
      <c r="CO19" s="29" t="s">
        <v>142</v>
      </c>
      <c r="CP19" s="29" t="s">
        <v>143</v>
      </c>
      <c r="CQ19" s="29" t="s">
        <v>142</v>
      </c>
      <c r="CR19" s="29" t="s">
        <v>142</v>
      </c>
      <c r="CS19" s="29" t="s">
        <v>142</v>
      </c>
      <c r="CT19" s="29" t="s">
        <v>141</v>
      </c>
      <c r="CU19" s="29" t="s">
        <v>141</v>
      </c>
      <c r="CV19" s="29" t="s">
        <v>142</v>
      </c>
      <c r="CW19" s="29" t="s">
        <v>142</v>
      </c>
      <c r="CX19" s="29" t="s">
        <v>142</v>
      </c>
      <c r="CY19" s="29" t="s">
        <v>142</v>
      </c>
      <c r="CZ19" s="29" t="s">
        <v>142</v>
      </c>
      <c r="DA19" s="29" t="s">
        <v>142</v>
      </c>
      <c r="DB19" s="29" t="s">
        <v>142</v>
      </c>
      <c r="DC19" s="29" t="s">
        <v>142</v>
      </c>
      <c r="DD19" s="29" t="s">
        <v>143</v>
      </c>
      <c r="DE19" s="29" t="s">
        <v>142</v>
      </c>
      <c r="DF19" s="29" t="s">
        <v>143</v>
      </c>
      <c r="DG19" s="29" t="s">
        <v>141</v>
      </c>
      <c r="DH19" s="29" t="s">
        <v>142</v>
      </c>
      <c r="DI19" s="29" t="s">
        <v>142</v>
      </c>
      <c r="DJ19" s="29" t="s">
        <v>142</v>
      </c>
      <c r="DK19" s="29" t="s">
        <v>143</v>
      </c>
      <c r="DL19" s="29" t="s">
        <v>142</v>
      </c>
      <c r="DM19" s="29" t="s">
        <v>142</v>
      </c>
      <c r="DN19" s="29" t="s">
        <v>142</v>
      </c>
      <c r="DO19" s="29" t="s">
        <v>141</v>
      </c>
      <c r="DP19" s="29" t="s">
        <v>141</v>
      </c>
      <c r="DQ19" s="29" t="s">
        <v>141</v>
      </c>
      <c r="DR19" s="29" t="s">
        <v>141</v>
      </c>
      <c r="DS19" s="29" t="s">
        <v>141</v>
      </c>
      <c r="DT19" s="29" t="s">
        <v>142</v>
      </c>
      <c r="DU19" s="29" t="s">
        <v>141</v>
      </c>
      <c r="DV19" s="29" t="s">
        <v>141</v>
      </c>
      <c r="DW19" s="7"/>
      <c r="DX19" s="7"/>
      <c r="DY19" s="7"/>
      <c r="DZ19" s="7"/>
      <c r="EA19" s="7"/>
      <c r="EB19" s="7"/>
      <c r="EC19" s="7"/>
      <c r="ED19" s="7"/>
    </row>
    <row r="20" spans="1:134" ht="33.75">
      <c r="A20" s="3">
        <v>19</v>
      </c>
      <c r="B20" s="36">
        <v>19</v>
      </c>
      <c r="C20" s="36" t="s">
        <v>176</v>
      </c>
      <c r="D20" s="37" t="s">
        <v>178</v>
      </c>
      <c r="E20" s="38" t="s">
        <v>21</v>
      </c>
      <c r="F20" s="33" t="s">
        <v>142</v>
      </c>
      <c r="G20" s="29" t="s">
        <v>142</v>
      </c>
      <c r="H20" s="29" t="s">
        <v>142</v>
      </c>
      <c r="I20" s="29" t="s">
        <v>143</v>
      </c>
      <c r="J20" s="29" t="s">
        <v>142</v>
      </c>
      <c r="K20" s="29" t="s">
        <v>142</v>
      </c>
      <c r="L20" s="29" t="s">
        <v>143</v>
      </c>
      <c r="M20" s="29" t="s">
        <v>141</v>
      </c>
      <c r="N20" s="29" t="s">
        <v>142</v>
      </c>
      <c r="O20" s="29" t="s">
        <v>142</v>
      </c>
      <c r="P20" s="29" t="s">
        <v>141</v>
      </c>
      <c r="Q20" s="29" t="s">
        <v>142</v>
      </c>
      <c r="R20" s="29" t="s">
        <v>142</v>
      </c>
      <c r="S20" s="29" t="s">
        <v>141</v>
      </c>
      <c r="T20" s="29" t="s">
        <v>142</v>
      </c>
      <c r="U20" s="29" t="s">
        <v>141</v>
      </c>
      <c r="V20" s="29" t="s">
        <v>142</v>
      </c>
      <c r="W20" s="29" t="s">
        <v>142</v>
      </c>
      <c r="X20" s="29" t="s">
        <v>142</v>
      </c>
      <c r="Y20" s="29" t="s">
        <v>142</v>
      </c>
      <c r="Z20" s="29" t="s">
        <v>142</v>
      </c>
      <c r="AA20" s="29" t="s">
        <v>141</v>
      </c>
      <c r="AB20" s="29" t="s">
        <v>142</v>
      </c>
      <c r="AC20" s="29" t="s">
        <v>142</v>
      </c>
      <c r="AD20" s="29" t="s">
        <v>142</v>
      </c>
      <c r="AE20" s="29" t="s">
        <v>141</v>
      </c>
      <c r="AF20" s="29" t="s">
        <v>142</v>
      </c>
      <c r="AG20" s="29" t="s">
        <v>142</v>
      </c>
      <c r="AH20" s="29" t="s">
        <v>141</v>
      </c>
      <c r="AI20" s="29" t="s">
        <v>142</v>
      </c>
      <c r="AJ20" s="29" t="s">
        <v>142</v>
      </c>
      <c r="AK20" s="29" t="s">
        <v>142</v>
      </c>
      <c r="AL20" s="29" t="s">
        <v>142</v>
      </c>
      <c r="AM20" s="29" t="s">
        <v>142</v>
      </c>
      <c r="AN20" s="29" t="s">
        <v>142</v>
      </c>
      <c r="AO20" s="29" t="s">
        <v>142</v>
      </c>
      <c r="AP20" s="29" t="s">
        <v>142</v>
      </c>
      <c r="AQ20" s="29" t="s">
        <v>141</v>
      </c>
      <c r="AR20" s="29" t="s">
        <v>142</v>
      </c>
      <c r="AS20" s="29" t="s">
        <v>142</v>
      </c>
      <c r="AT20" s="29" t="s">
        <v>142</v>
      </c>
      <c r="AU20" s="29" t="s">
        <v>142</v>
      </c>
      <c r="AV20" s="29" t="s">
        <v>142</v>
      </c>
      <c r="AW20" s="29" t="s">
        <v>142</v>
      </c>
      <c r="AX20" s="29" t="s">
        <v>142</v>
      </c>
      <c r="AY20" s="29" t="s">
        <v>142</v>
      </c>
      <c r="AZ20" s="29" t="s">
        <v>142</v>
      </c>
      <c r="BA20" s="29" t="s">
        <v>142</v>
      </c>
      <c r="BB20" s="29" t="s">
        <v>142</v>
      </c>
      <c r="BC20" s="29" t="s">
        <v>142</v>
      </c>
      <c r="BD20" s="29" t="s">
        <v>142</v>
      </c>
      <c r="BE20" s="29" t="s">
        <v>142</v>
      </c>
      <c r="BF20" s="29" t="s">
        <v>141</v>
      </c>
      <c r="BG20" s="29" t="s">
        <v>142</v>
      </c>
      <c r="BH20" s="29" t="s">
        <v>142</v>
      </c>
      <c r="BI20" s="29" t="s">
        <v>142</v>
      </c>
      <c r="BJ20" s="29" t="s">
        <v>142</v>
      </c>
      <c r="BK20" s="29" t="s">
        <v>141</v>
      </c>
      <c r="BL20" s="29" t="s">
        <v>142</v>
      </c>
      <c r="BM20" s="29" t="s">
        <v>142</v>
      </c>
      <c r="BN20" s="29" t="s">
        <v>142</v>
      </c>
      <c r="BO20" s="29" t="s">
        <v>142</v>
      </c>
      <c r="BP20" s="29" t="s">
        <v>142</v>
      </c>
      <c r="BQ20" s="29" t="s">
        <v>142</v>
      </c>
      <c r="BR20" s="29" t="s">
        <v>142</v>
      </c>
      <c r="BS20" s="29" t="s">
        <v>141</v>
      </c>
      <c r="BT20" s="29" t="s">
        <v>142</v>
      </c>
      <c r="BU20" s="29" t="s">
        <v>143</v>
      </c>
      <c r="BV20" s="29" t="s">
        <v>142</v>
      </c>
      <c r="BW20" s="29" t="s">
        <v>142</v>
      </c>
      <c r="BX20" s="29" t="s">
        <v>141</v>
      </c>
      <c r="BY20" s="29" t="s">
        <v>142</v>
      </c>
      <c r="BZ20" s="29" t="s">
        <v>142</v>
      </c>
      <c r="CA20" s="29" t="s">
        <v>142</v>
      </c>
      <c r="CB20" s="29" t="s">
        <v>142</v>
      </c>
      <c r="CC20" s="29" t="s">
        <v>142</v>
      </c>
      <c r="CD20" s="29" t="s">
        <v>142</v>
      </c>
      <c r="CE20" s="29" t="s">
        <v>142</v>
      </c>
      <c r="CF20" s="29" t="s">
        <v>142</v>
      </c>
      <c r="CG20" s="29" t="s">
        <v>141</v>
      </c>
      <c r="CH20" s="29" t="s">
        <v>142</v>
      </c>
      <c r="CI20" s="29" t="s">
        <v>142</v>
      </c>
      <c r="CJ20" s="29" t="s">
        <v>142</v>
      </c>
      <c r="CK20" s="29" t="s">
        <v>143</v>
      </c>
      <c r="CL20" s="29" t="s">
        <v>142</v>
      </c>
      <c r="CM20" s="29" t="s">
        <v>142</v>
      </c>
      <c r="CN20" s="29" t="s">
        <v>142</v>
      </c>
      <c r="CO20" s="29" t="s">
        <v>142</v>
      </c>
      <c r="CP20" s="29" t="s">
        <v>142</v>
      </c>
      <c r="CQ20" s="29" t="s">
        <v>143</v>
      </c>
      <c r="CR20" s="29" t="s">
        <v>142</v>
      </c>
      <c r="CS20" s="29" t="s">
        <v>142</v>
      </c>
      <c r="CT20" s="29" t="s">
        <v>141</v>
      </c>
      <c r="CU20" s="29" t="s">
        <v>141</v>
      </c>
      <c r="CV20" s="29" t="s">
        <v>142</v>
      </c>
      <c r="CW20" s="29" t="s">
        <v>142</v>
      </c>
      <c r="CX20" s="29" t="s">
        <v>142</v>
      </c>
      <c r="CY20" s="29" t="s">
        <v>142</v>
      </c>
      <c r="CZ20" s="29" t="s">
        <v>142</v>
      </c>
      <c r="DA20" s="29" t="s">
        <v>142</v>
      </c>
      <c r="DB20" s="29" t="s">
        <v>142</v>
      </c>
      <c r="DC20" s="29" t="s">
        <v>142</v>
      </c>
      <c r="DD20" s="29" t="s">
        <v>143</v>
      </c>
      <c r="DE20" s="29" t="s">
        <v>142</v>
      </c>
      <c r="DF20" s="29" t="s">
        <v>143</v>
      </c>
      <c r="DG20" s="29" t="s">
        <v>141</v>
      </c>
      <c r="DH20" s="29" t="s">
        <v>142</v>
      </c>
      <c r="DI20" s="29" t="s">
        <v>142</v>
      </c>
      <c r="DJ20" s="29" t="s">
        <v>142</v>
      </c>
      <c r="DK20" s="29" t="s">
        <v>142</v>
      </c>
      <c r="DL20" s="29" t="s">
        <v>142</v>
      </c>
      <c r="DM20" s="29" t="s">
        <v>142</v>
      </c>
      <c r="DN20" s="29" t="s">
        <v>142</v>
      </c>
      <c r="DO20" s="29" t="s">
        <v>141</v>
      </c>
      <c r="DP20" s="29" t="s">
        <v>141</v>
      </c>
      <c r="DQ20" s="29" t="s">
        <v>141</v>
      </c>
      <c r="DR20" s="29" t="s">
        <v>141</v>
      </c>
      <c r="DS20" s="29" t="s">
        <v>141</v>
      </c>
      <c r="DT20" s="29" t="s">
        <v>142</v>
      </c>
      <c r="DU20" s="29" t="s">
        <v>141</v>
      </c>
      <c r="DV20" s="29" t="s">
        <v>141</v>
      </c>
      <c r="DW20" s="7"/>
      <c r="DX20" s="7"/>
      <c r="DY20" s="7"/>
      <c r="DZ20" s="7"/>
      <c r="EA20" s="7"/>
      <c r="EB20" s="7"/>
      <c r="EC20" s="7"/>
      <c r="ED20" s="7"/>
    </row>
    <row r="21" spans="1:134" ht="101.25">
      <c r="A21" s="3">
        <v>20</v>
      </c>
      <c r="B21" s="36">
        <v>20</v>
      </c>
      <c r="C21" s="36" t="s">
        <v>179</v>
      </c>
      <c r="D21" s="37" t="s">
        <v>180</v>
      </c>
      <c r="E21" s="38" t="s">
        <v>21</v>
      </c>
      <c r="F21" s="33" t="s">
        <v>143</v>
      </c>
      <c r="G21" s="29" t="s">
        <v>142</v>
      </c>
      <c r="H21" s="29" t="s">
        <v>142</v>
      </c>
      <c r="I21" s="29" t="s">
        <v>142</v>
      </c>
      <c r="J21" s="29" t="s">
        <v>142</v>
      </c>
      <c r="K21" s="29" t="s">
        <v>142</v>
      </c>
      <c r="L21" s="29" t="s">
        <v>143</v>
      </c>
      <c r="M21" s="29" t="s">
        <v>141</v>
      </c>
      <c r="N21" s="29" t="s">
        <v>142</v>
      </c>
      <c r="O21" s="29" t="s">
        <v>142</v>
      </c>
      <c r="P21" s="29" t="s">
        <v>141</v>
      </c>
      <c r="Q21" s="29" t="s">
        <v>142</v>
      </c>
      <c r="R21" s="29" t="s">
        <v>142</v>
      </c>
      <c r="S21" s="29" t="s">
        <v>141</v>
      </c>
      <c r="T21" s="29" t="s">
        <v>142</v>
      </c>
      <c r="U21" s="29" t="s">
        <v>141</v>
      </c>
      <c r="V21" s="29" t="s">
        <v>142</v>
      </c>
      <c r="W21" s="29" t="s">
        <v>142</v>
      </c>
      <c r="X21" s="29" t="s">
        <v>142</v>
      </c>
      <c r="Y21" s="29" t="s">
        <v>142</v>
      </c>
      <c r="Z21" s="29" t="s">
        <v>142</v>
      </c>
      <c r="AA21" s="29" t="s">
        <v>141</v>
      </c>
      <c r="AB21" s="29" t="s">
        <v>142</v>
      </c>
      <c r="AC21" s="29" t="s">
        <v>142</v>
      </c>
      <c r="AD21" s="29" t="s">
        <v>142</v>
      </c>
      <c r="AE21" s="29" t="s">
        <v>141</v>
      </c>
      <c r="AF21" s="29" t="s">
        <v>142</v>
      </c>
      <c r="AG21" s="29" t="s">
        <v>143</v>
      </c>
      <c r="AH21" s="29" t="s">
        <v>141</v>
      </c>
      <c r="AI21" s="29" t="s">
        <v>142</v>
      </c>
      <c r="AJ21" s="29" t="s">
        <v>142</v>
      </c>
      <c r="AK21" s="29" t="s">
        <v>142</v>
      </c>
      <c r="AL21" s="29" t="s">
        <v>142</v>
      </c>
      <c r="AM21" s="29" t="s">
        <v>142</v>
      </c>
      <c r="AN21" s="29" t="s">
        <v>143</v>
      </c>
      <c r="AO21" s="29" t="s">
        <v>142</v>
      </c>
      <c r="AP21" s="29" t="s">
        <v>142</v>
      </c>
      <c r="AQ21" s="29" t="s">
        <v>141</v>
      </c>
      <c r="AR21" s="29" t="s">
        <v>142</v>
      </c>
      <c r="AS21" s="29" t="s">
        <v>142</v>
      </c>
      <c r="AT21" s="29" t="s">
        <v>142</v>
      </c>
      <c r="AU21" s="29" t="s">
        <v>142</v>
      </c>
      <c r="AV21" s="29" t="s">
        <v>142</v>
      </c>
      <c r="AW21" s="29" t="s">
        <v>142</v>
      </c>
      <c r="AX21" s="29" t="s">
        <v>142</v>
      </c>
      <c r="AY21" s="29" t="s">
        <v>142</v>
      </c>
      <c r="AZ21" s="29" t="s">
        <v>142</v>
      </c>
      <c r="BA21" s="29" t="s">
        <v>142</v>
      </c>
      <c r="BB21" s="29" t="s">
        <v>142</v>
      </c>
      <c r="BC21" s="29" t="s">
        <v>142</v>
      </c>
      <c r="BD21" s="29" t="s">
        <v>142</v>
      </c>
      <c r="BE21" s="29" t="s">
        <v>142</v>
      </c>
      <c r="BF21" s="29" t="s">
        <v>141</v>
      </c>
      <c r="BG21" s="29" t="s">
        <v>142</v>
      </c>
      <c r="BH21" s="29" t="s">
        <v>142</v>
      </c>
      <c r="BI21" s="29" t="s">
        <v>142</v>
      </c>
      <c r="BJ21" s="29" t="s">
        <v>142</v>
      </c>
      <c r="BK21" s="29" t="s">
        <v>141</v>
      </c>
      <c r="BL21" s="29" t="s">
        <v>142</v>
      </c>
      <c r="BM21" s="29" t="s">
        <v>142</v>
      </c>
      <c r="BN21" s="29" t="s">
        <v>142</v>
      </c>
      <c r="BO21" s="29" t="s">
        <v>141</v>
      </c>
      <c r="BP21" s="29" t="s">
        <v>142</v>
      </c>
      <c r="BQ21" s="29" t="s">
        <v>143</v>
      </c>
      <c r="BR21" s="29" t="s">
        <v>142</v>
      </c>
      <c r="BS21" s="29" t="s">
        <v>141</v>
      </c>
      <c r="BT21" s="29" t="s">
        <v>142</v>
      </c>
      <c r="BU21" s="29" t="s">
        <v>142</v>
      </c>
      <c r="BV21" s="29" t="s">
        <v>142</v>
      </c>
      <c r="BW21" s="29" t="s">
        <v>142</v>
      </c>
      <c r="BX21" s="29" t="s">
        <v>141</v>
      </c>
      <c r="BY21" s="29" t="s">
        <v>142</v>
      </c>
      <c r="BZ21" s="29" t="s">
        <v>142</v>
      </c>
      <c r="CA21" s="29" t="s">
        <v>142</v>
      </c>
      <c r="CB21" s="29" t="s">
        <v>142</v>
      </c>
      <c r="CC21" s="29" t="s">
        <v>142</v>
      </c>
      <c r="CD21" s="29" t="s">
        <v>142</v>
      </c>
      <c r="CE21" s="29" t="s">
        <v>142</v>
      </c>
      <c r="CF21" s="29" t="s">
        <v>142</v>
      </c>
      <c r="CG21" s="29" t="s">
        <v>141</v>
      </c>
      <c r="CH21" s="29" t="s">
        <v>142</v>
      </c>
      <c r="CI21" s="29" t="s">
        <v>142</v>
      </c>
      <c r="CJ21" s="29" t="s">
        <v>142</v>
      </c>
      <c r="CK21" s="29" t="s">
        <v>143</v>
      </c>
      <c r="CL21" s="29" t="s">
        <v>142</v>
      </c>
      <c r="CM21" s="29" t="s">
        <v>142</v>
      </c>
      <c r="CN21" s="29" t="s">
        <v>142</v>
      </c>
      <c r="CO21" s="29" t="s">
        <v>142</v>
      </c>
      <c r="CP21" s="29" t="s">
        <v>143</v>
      </c>
      <c r="CQ21" s="29" t="s">
        <v>142</v>
      </c>
      <c r="CR21" s="29" t="s">
        <v>142</v>
      </c>
      <c r="CS21" s="29" t="s">
        <v>142</v>
      </c>
      <c r="CT21" s="29" t="s">
        <v>141</v>
      </c>
      <c r="CU21" s="29" t="s">
        <v>141</v>
      </c>
      <c r="CV21" s="29" t="s">
        <v>142</v>
      </c>
      <c r="CW21" s="29" t="s">
        <v>142</v>
      </c>
      <c r="CX21" s="29" t="s">
        <v>142</v>
      </c>
      <c r="CY21" s="29" t="s">
        <v>142</v>
      </c>
      <c r="CZ21" s="29" t="s">
        <v>142</v>
      </c>
      <c r="DA21" s="29" t="s">
        <v>142</v>
      </c>
      <c r="DB21" s="29" t="s">
        <v>142</v>
      </c>
      <c r="DC21" s="29" t="s">
        <v>142</v>
      </c>
      <c r="DD21" s="29" t="s">
        <v>143</v>
      </c>
      <c r="DE21" s="29" t="s">
        <v>143</v>
      </c>
      <c r="DF21" s="29" t="s">
        <v>143</v>
      </c>
      <c r="DG21" s="29" t="s">
        <v>141</v>
      </c>
      <c r="DH21" s="29" t="s">
        <v>142</v>
      </c>
      <c r="DI21" s="29" t="s">
        <v>142</v>
      </c>
      <c r="DJ21" s="29" t="s">
        <v>142</v>
      </c>
      <c r="DK21" s="29" t="s">
        <v>143</v>
      </c>
      <c r="DL21" s="29" t="s">
        <v>142</v>
      </c>
      <c r="DM21" s="29" t="s">
        <v>142</v>
      </c>
      <c r="DN21" s="29" t="s">
        <v>142</v>
      </c>
      <c r="DO21" s="29" t="s">
        <v>141</v>
      </c>
      <c r="DP21" s="29" t="s">
        <v>141</v>
      </c>
      <c r="DQ21" s="29" t="s">
        <v>142</v>
      </c>
      <c r="DR21" s="29" t="s">
        <v>141</v>
      </c>
      <c r="DS21" s="29" t="s">
        <v>141</v>
      </c>
      <c r="DT21" s="29" t="s">
        <v>142</v>
      </c>
      <c r="DU21" s="29" t="s">
        <v>141</v>
      </c>
      <c r="DV21" s="29" t="s">
        <v>141</v>
      </c>
      <c r="DW21" s="7"/>
      <c r="DX21" s="7"/>
      <c r="DY21" s="7"/>
      <c r="DZ21" s="7"/>
      <c r="EA21" s="7"/>
      <c r="EB21" s="7"/>
      <c r="EC21" s="7"/>
      <c r="ED21" s="7"/>
    </row>
    <row r="22" spans="1:134" ht="45">
      <c r="A22" s="3">
        <v>21</v>
      </c>
      <c r="B22" s="36">
        <v>21</v>
      </c>
      <c r="C22" s="36" t="s">
        <v>181</v>
      </c>
      <c r="D22" s="37" t="s">
        <v>182</v>
      </c>
      <c r="E22" s="38" t="s">
        <v>21</v>
      </c>
      <c r="F22" s="33" t="s">
        <v>142</v>
      </c>
      <c r="G22" s="29" t="s">
        <v>142</v>
      </c>
      <c r="H22" s="29" t="s">
        <v>142</v>
      </c>
      <c r="I22" s="29" t="s">
        <v>142</v>
      </c>
      <c r="J22" s="29" t="s">
        <v>142</v>
      </c>
      <c r="K22" s="29" t="s">
        <v>142</v>
      </c>
      <c r="L22" s="29" t="s">
        <v>142</v>
      </c>
      <c r="M22" s="29" t="s">
        <v>141</v>
      </c>
      <c r="N22" s="29" t="s">
        <v>142</v>
      </c>
      <c r="O22" s="29" t="s">
        <v>142</v>
      </c>
      <c r="P22" s="29" t="s">
        <v>142</v>
      </c>
      <c r="Q22" s="29" t="s">
        <v>142</v>
      </c>
      <c r="R22" s="29" t="s">
        <v>143</v>
      </c>
      <c r="S22" s="29" t="s">
        <v>141</v>
      </c>
      <c r="T22" s="29" t="s">
        <v>141</v>
      </c>
      <c r="U22" s="29" t="s">
        <v>141</v>
      </c>
      <c r="V22" s="29" t="s">
        <v>142</v>
      </c>
      <c r="W22" s="29" t="s">
        <v>142</v>
      </c>
      <c r="X22" s="29" t="s">
        <v>142</v>
      </c>
      <c r="Y22" s="29" t="s">
        <v>141</v>
      </c>
      <c r="Z22" s="29" t="s">
        <v>142</v>
      </c>
      <c r="AA22" s="29" t="s">
        <v>141</v>
      </c>
      <c r="AB22" s="29" t="s">
        <v>142</v>
      </c>
      <c r="AC22" s="29" t="s">
        <v>142</v>
      </c>
      <c r="AD22" s="29" t="s">
        <v>142</v>
      </c>
      <c r="AE22" s="29" t="s">
        <v>142</v>
      </c>
      <c r="AF22" s="29" t="s">
        <v>142</v>
      </c>
      <c r="AG22" s="29" t="s">
        <v>142</v>
      </c>
      <c r="AH22" s="29" t="s">
        <v>141</v>
      </c>
      <c r="AI22" s="29" t="s">
        <v>143</v>
      </c>
      <c r="AJ22" s="29" t="s">
        <v>142</v>
      </c>
      <c r="AK22" s="29" t="s">
        <v>142</v>
      </c>
      <c r="AL22" s="29" t="s">
        <v>142</v>
      </c>
      <c r="AM22" s="29" t="s">
        <v>143</v>
      </c>
      <c r="AN22" s="29" t="s">
        <v>143</v>
      </c>
      <c r="AO22" s="29" t="s">
        <v>142</v>
      </c>
      <c r="AP22" s="29" t="s">
        <v>143</v>
      </c>
      <c r="AQ22" s="29" t="s">
        <v>141</v>
      </c>
      <c r="AR22" s="29" t="s">
        <v>142</v>
      </c>
      <c r="AS22" s="29" t="s">
        <v>141</v>
      </c>
      <c r="AT22" s="29" t="s">
        <v>143</v>
      </c>
      <c r="AU22" s="29" t="s">
        <v>142</v>
      </c>
      <c r="AV22" s="29" t="s">
        <v>142</v>
      </c>
      <c r="AW22" s="29" t="s">
        <v>142</v>
      </c>
      <c r="AX22" s="29" t="s">
        <v>142</v>
      </c>
      <c r="AY22" s="29" t="s">
        <v>142</v>
      </c>
      <c r="AZ22" s="29" t="s">
        <v>142</v>
      </c>
      <c r="BA22" s="29" t="s">
        <v>141</v>
      </c>
      <c r="BB22" s="29" t="s">
        <v>142</v>
      </c>
      <c r="BC22" s="29" t="s">
        <v>142</v>
      </c>
      <c r="BD22" s="29" t="s">
        <v>142</v>
      </c>
      <c r="BE22" s="29" t="s">
        <v>143</v>
      </c>
      <c r="BF22" s="29" t="s">
        <v>141</v>
      </c>
      <c r="BG22" s="29" t="s">
        <v>142</v>
      </c>
      <c r="BH22" s="29" t="s">
        <v>142</v>
      </c>
      <c r="BI22" s="29" t="s">
        <v>141</v>
      </c>
      <c r="BJ22" s="29" t="s">
        <v>142</v>
      </c>
      <c r="BK22" s="29" t="s">
        <v>141</v>
      </c>
      <c r="BL22" s="29" t="s">
        <v>142</v>
      </c>
      <c r="BM22" s="29" t="s">
        <v>142</v>
      </c>
      <c r="BN22" s="29" t="s">
        <v>141</v>
      </c>
      <c r="BO22" s="29" t="s">
        <v>141</v>
      </c>
      <c r="BP22" s="29" t="s">
        <v>142</v>
      </c>
      <c r="BQ22" s="29" t="s">
        <v>143</v>
      </c>
      <c r="BR22" s="29" t="s">
        <v>141</v>
      </c>
      <c r="BS22" s="29" t="s">
        <v>141</v>
      </c>
      <c r="BT22" s="29" t="s">
        <v>142</v>
      </c>
      <c r="BU22" s="29" t="s">
        <v>143</v>
      </c>
      <c r="BV22" s="29" t="s">
        <v>143</v>
      </c>
      <c r="BW22" s="29" t="s">
        <v>183</v>
      </c>
      <c r="BX22" s="29" t="s">
        <v>141</v>
      </c>
      <c r="BY22" s="29" t="s">
        <v>142</v>
      </c>
      <c r="BZ22" s="29" t="s">
        <v>142</v>
      </c>
      <c r="CA22" s="29" t="s">
        <v>142</v>
      </c>
      <c r="CB22" s="29" t="s">
        <v>142</v>
      </c>
      <c r="CC22" s="29" t="s">
        <v>142</v>
      </c>
      <c r="CD22" s="29" t="s">
        <v>142</v>
      </c>
      <c r="CE22" s="29" t="s">
        <v>183</v>
      </c>
      <c r="CF22" s="29" t="s">
        <v>142</v>
      </c>
      <c r="CG22" s="29" t="s">
        <v>143</v>
      </c>
      <c r="CH22" s="29" t="s">
        <v>142</v>
      </c>
      <c r="CI22" s="29" t="s">
        <v>142</v>
      </c>
      <c r="CJ22" s="29" t="s">
        <v>142</v>
      </c>
      <c r="CK22" s="29" t="s">
        <v>142</v>
      </c>
      <c r="CL22" s="29" t="s">
        <v>143</v>
      </c>
      <c r="CM22" s="29" t="s">
        <v>142</v>
      </c>
      <c r="CN22" s="29" t="s">
        <v>141</v>
      </c>
      <c r="CO22" s="29" t="s">
        <v>142</v>
      </c>
      <c r="CP22" s="29" t="s">
        <v>143</v>
      </c>
      <c r="CQ22" s="29" t="s">
        <v>143</v>
      </c>
      <c r="CR22" s="29" t="s">
        <v>142</v>
      </c>
      <c r="CS22" s="29" t="s">
        <v>142</v>
      </c>
      <c r="CT22" s="29" t="s">
        <v>141</v>
      </c>
      <c r="CU22" s="29" t="s">
        <v>141</v>
      </c>
      <c r="CV22" s="29" t="s">
        <v>142</v>
      </c>
      <c r="CW22" s="29" t="s">
        <v>142</v>
      </c>
      <c r="CX22" s="29" t="s">
        <v>143</v>
      </c>
      <c r="CY22" s="29" t="s">
        <v>142</v>
      </c>
      <c r="CZ22" s="29" t="s">
        <v>143</v>
      </c>
      <c r="DA22" s="29" t="s">
        <v>142</v>
      </c>
      <c r="DB22" s="29" t="s">
        <v>142</v>
      </c>
      <c r="DC22" s="29" t="s">
        <v>142</v>
      </c>
      <c r="DD22" s="29" t="s">
        <v>143</v>
      </c>
      <c r="DE22" s="29" t="s">
        <v>142</v>
      </c>
      <c r="DF22" s="29" t="s">
        <v>143</v>
      </c>
      <c r="DG22" s="29" t="s">
        <v>141</v>
      </c>
      <c r="DH22" s="29" t="s">
        <v>141</v>
      </c>
      <c r="DI22" s="29" t="s">
        <v>142</v>
      </c>
      <c r="DJ22" s="29" t="s">
        <v>142</v>
      </c>
      <c r="DK22" s="29" t="s">
        <v>143</v>
      </c>
      <c r="DL22" s="29" t="s">
        <v>142</v>
      </c>
      <c r="DM22" s="29" t="s">
        <v>142</v>
      </c>
      <c r="DN22" s="29" t="s">
        <v>143</v>
      </c>
      <c r="DO22" s="29" t="s">
        <v>141</v>
      </c>
      <c r="DP22" s="29" t="s">
        <v>141</v>
      </c>
      <c r="DQ22" s="29" t="s">
        <v>142</v>
      </c>
      <c r="DR22" s="29" t="s">
        <v>141</v>
      </c>
      <c r="DS22" s="29" t="s">
        <v>141</v>
      </c>
      <c r="DT22" s="29" t="s">
        <v>142</v>
      </c>
      <c r="DU22" s="29" t="s">
        <v>141</v>
      </c>
      <c r="DV22" s="29" t="s">
        <v>142</v>
      </c>
      <c r="DW22" s="7"/>
      <c r="DX22" s="7"/>
      <c r="DY22" s="7"/>
      <c r="DZ22" s="7"/>
      <c r="EA22" s="7"/>
      <c r="EB22" s="7"/>
      <c r="EC22" s="7"/>
      <c r="ED22" s="7"/>
    </row>
    <row r="23" spans="1:134" ht="45">
      <c r="A23" s="3">
        <v>22</v>
      </c>
      <c r="B23" s="36">
        <v>22</v>
      </c>
      <c r="C23" s="36" t="s">
        <v>184</v>
      </c>
      <c r="D23" s="37" t="s">
        <v>185</v>
      </c>
      <c r="E23" s="38" t="s">
        <v>21</v>
      </c>
      <c r="F23" s="33" t="s">
        <v>142</v>
      </c>
      <c r="G23" s="29" t="s">
        <v>142</v>
      </c>
      <c r="H23" s="29" t="s">
        <v>142</v>
      </c>
      <c r="I23" s="29" t="s">
        <v>142</v>
      </c>
      <c r="J23" s="29" t="s">
        <v>142</v>
      </c>
      <c r="K23" s="29" t="s">
        <v>142</v>
      </c>
      <c r="L23" s="29" t="s">
        <v>142</v>
      </c>
      <c r="M23" s="29" t="s">
        <v>141</v>
      </c>
      <c r="N23" s="29" t="s">
        <v>142</v>
      </c>
      <c r="O23" s="29" t="s">
        <v>142</v>
      </c>
      <c r="P23" s="29" t="s">
        <v>142</v>
      </c>
      <c r="Q23" s="29" t="s">
        <v>142</v>
      </c>
      <c r="R23" s="29" t="s">
        <v>143</v>
      </c>
      <c r="S23" s="29" t="s">
        <v>141</v>
      </c>
      <c r="T23" s="29" t="s">
        <v>141</v>
      </c>
      <c r="U23" s="29" t="s">
        <v>141</v>
      </c>
      <c r="V23" s="29" t="s">
        <v>142</v>
      </c>
      <c r="W23" s="29" t="s">
        <v>142</v>
      </c>
      <c r="X23" s="29" t="s">
        <v>142</v>
      </c>
      <c r="Y23" s="29" t="s">
        <v>141</v>
      </c>
      <c r="Z23" s="29" t="s">
        <v>142</v>
      </c>
      <c r="AA23" s="29" t="s">
        <v>141</v>
      </c>
      <c r="AB23" s="29" t="s">
        <v>142</v>
      </c>
      <c r="AC23" s="29" t="s">
        <v>142</v>
      </c>
      <c r="AD23" s="29" t="s">
        <v>142</v>
      </c>
      <c r="AE23" s="29" t="s">
        <v>142</v>
      </c>
      <c r="AF23" s="29" t="s">
        <v>142</v>
      </c>
      <c r="AG23" s="29" t="s">
        <v>142</v>
      </c>
      <c r="AH23" s="29" t="s">
        <v>141</v>
      </c>
      <c r="AI23" s="29" t="s">
        <v>143</v>
      </c>
      <c r="AJ23" s="29" t="s">
        <v>142</v>
      </c>
      <c r="AK23" s="29" t="s">
        <v>142</v>
      </c>
      <c r="AL23" s="29" t="s">
        <v>142</v>
      </c>
      <c r="AM23" s="29" t="s">
        <v>142</v>
      </c>
      <c r="AN23" s="29" t="s">
        <v>143</v>
      </c>
      <c r="AO23" s="29" t="s">
        <v>142</v>
      </c>
      <c r="AP23" s="29" t="s">
        <v>143</v>
      </c>
      <c r="AQ23" s="29" t="s">
        <v>142</v>
      </c>
      <c r="AR23" s="29" t="s">
        <v>141</v>
      </c>
      <c r="AS23" s="29" t="s">
        <v>141</v>
      </c>
      <c r="AT23" s="29" t="s">
        <v>143</v>
      </c>
      <c r="AU23" s="29" t="s">
        <v>142</v>
      </c>
      <c r="AV23" s="29" t="s">
        <v>142</v>
      </c>
      <c r="AW23" s="29" t="s">
        <v>142</v>
      </c>
      <c r="AX23" s="29" t="s">
        <v>143</v>
      </c>
      <c r="AY23" s="29" t="s">
        <v>142</v>
      </c>
      <c r="AZ23" s="29" t="s">
        <v>142</v>
      </c>
      <c r="BA23" s="29" t="s">
        <v>141</v>
      </c>
      <c r="BB23" s="29" t="s">
        <v>142</v>
      </c>
      <c r="BC23" s="29" t="s">
        <v>142</v>
      </c>
      <c r="BD23" s="29" t="s">
        <v>142</v>
      </c>
      <c r="BE23" s="29" t="s">
        <v>142</v>
      </c>
      <c r="BF23" s="29" t="s">
        <v>141</v>
      </c>
      <c r="BG23" s="29" t="s">
        <v>142</v>
      </c>
      <c r="BH23" s="29" t="s">
        <v>142</v>
      </c>
      <c r="BI23" s="29" t="s">
        <v>141</v>
      </c>
      <c r="BJ23" s="29" t="s">
        <v>142</v>
      </c>
      <c r="BK23" s="29" t="s">
        <v>141</v>
      </c>
      <c r="BL23" s="29" t="s">
        <v>143</v>
      </c>
      <c r="BM23" s="29" t="s">
        <v>142</v>
      </c>
      <c r="BN23" s="29" t="s">
        <v>141</v>
      </c>
      <c r="BO23" s="29" t="s">
        <v>141</v>
      </c>
      <c r="BP23" s="29" t="s">
        <v>142</v>
      </c>
      <c r="BQ23" s="29" t="s">
        <v>141</v>
      </c>
      <c r="BR23" s="29" t="s">
        <v>141</v>
      </c>
      <c r="BS23" s="29" t="s">
        <v>141</v>
      </c>
      <c r="BT23" s="29" t="s">
        <v>142</v>
      </c>
      <c r="BU23" s="29" t="s">
        <v>142</v>
      </c>
      <c r="BV23" s="29" t="s">
        <v>142</v>
      </c>
      <c r="BW23" s="29" t="s">
        <v>142</v>
      </c>
      <c r="BX23" s="29" t="s">
        <v>141</v>
      </c>
      <c r="BY23" s="29" t="s">
        <v>142</v>
      </c>
      <c r="BZ23" s="29" t="s">
        <v>142</v>
      </c>
      <c r="CA23" s="29" t="s">
        <v>142</v>
      </c>
      <c r="CB23" s="29" t="s">
        <v>142</v>
      </c>
      <c r="CC23" s="29" t="s">
        <v>142</v>
      </c>
      <c r="CD23" s="29" t="s">
        <v>142</v>
      </c>
      <c r="CE23" s="29" t="s">
        <v>142</v>
      </c>
      <c r="CF23" s="29" t="s">
        <v>142</v>
      </c>
      <c r="CG23" s="29" t="s">
        <v>143</v>
      </c>
      <c r="CH23" s="29" t="s">
        <v>142</v>
      </c>
      <c r="CI23" s="29" t="s">
        <v>142</v>
      </c>
      <c r="CJ23" s="29" t="s">
        <v>142</v>
      </c>
      <c r="CK23" s="29" t="s">
        <v>142</v>
      </c>
      <c r="CL23" s="29" t="s">
        <v>143</v>
      </c>
      <c r="CM23" s="29" t="s">
        <v>142</v>
      </c>
      <c r="CN23" s="29" t="s">
        <v>141</v>
      </c>
      <c r="CO23" s="29" t="s">
        <v>142</v>
      </c>
      <c r="CP23" s="29" t="s">
        <v>141</v>
      </c>
      <c r="CQ23" s="29" t="s">
        <v>143</v>
      </c>
      <c r="CR23" s="29" t="s">
        <v>142</v>
      </c>
      <c r="CS23" s="29" t="s">
        <v>142</v>
      </c>
      <c r="CT23" s="29" t="s">
        <v>141</v>
      </c>
      <c r="CU23" s="29" t="s">
        <v>141</v>
      </c>
      <c r="CV23" s="29" t="s">
        <v>142</v>
      </c>
      <c r="CW23" s="29" t="s">
        <v>142</v>
      </c>
      <c r="CX23" s="29" t="s">
        <v>142</v>
      </c>
      <c r="CY23" s="29" t="s">
        <v>142</v>
      </c>
      <c r="CZ23" s="29" t="s">
        <v>143</v>
      </c>
      <c r="DA23" s="29" t="s">
        <v>142</v>
      </c>
      <c r="DB23" s="29" t="s">
        <v>142</v>
      </c>
      <c r="DC23" s="29" t="s">
        <v>142</v>
      </c>
      <c r="DD23" s="29" t="s">
        <v>143</v>
      </c>
      <c r="DE23" s="29" t="s">
        <v>142</v>
      </c>
      <c r="DF23" s="29" t="s">
        <v>143</v>
      </c>
      <c r="DG23" s="29" t="s">
        <v>141</v>
      </c>
      <c r="DH23" s="29" t="s">
        <v>141</v>
      </c>
      <c r="DI23" s="29" t="s">
        <v>142</v>
      </c>
      <c r="DJ23" s="29" t="s">
        <v>142</v>
      </c>
      <c r="DK23" s="29" t="s">
        <v>141</v>
      </c>
      <c r="DL23" s="29" t="s">
        <v>142</v>
      </c>
      <c r="DM23" s="29" t="s">
        <v>142</v>
      </c>
      <c r="DN23" s="29" t="s">
        <v>141</v>
      </c>
      <c r="DO23" s="29" t="s">
        <v>141</v>
      </c>
      <c r="DP23" s="29" t="s">
        <v>141</v>
      </c>
      <c r="DQ23" s="29" t="s">
        <v>142</v>
      </c>
      <c r="DR23" s="29" t="s">
        <v>141</v>
      </c>
      <c r="DS23" s="29" t="s">
        <v>141</v>
      </c>
      <c r="DT23" s="29" t="s">
        <v>142</v>
      </c>
      <c r="DU23" s="29" t="s">
        <v>141</v>
      </c>
      <c r="DV23" s="29" t="s">
        <v>142</v>
      </c>
      <c r="DW23" s="7"/>
      <c r="DX23" s="7"/>
      <c r="DY23" s="7"/>
      <c r="DZ23" s="7"/>
      <c r="EA23" s="7"/>
      <c r="EB23" s="7"/>
      <c r="EC23" s="7"/>
      <c r="ED23" s="7"/>
    </row>
    <row r="24" spans="1:134" ht="45">
      <c r="A24" s="3">
        <v>23</v>
      </c>
      <c r="B24" s="36">
        <v>23</v>
      </c>
      <c r="C24" s="36" t="s">
        <v>186</v>
      </c>
      <c r="D24" s="37" t="s">
        <v>187</v>
      </c>
      <c r="E24" s="38" t="s">
        <v>21</v>
      </c>
      <c r="F24" s="33" t="s">
        <v>142</v>
      </c>
      <c r="G24" s="29" t="s">
        <v>142</v>
      </c>
      <c r="H24" s="29" t="s">
        <v>142</v>
      </c>
      <c r="I24" s="29" t="s">
        <v>142</v>
      </c>
      <c r="J24" s="29" t="s">
        <v>142</v>
      </c>
      <c r="K24" s="29" t="s">
        <v>142</v>
      </c>
      <c r="L24" s="29" t="s">
        <v>142</v>
      </c>
      <c r="M24" s="29" t="s">
        <v>141</v>
      </c>
      <c r="N24" s="29" t="s">
        <v>142</v>
      </c>
      <c r="O24" s="29" t="s">
        <v>142</v>
      </c>
      <c r="P24" s="29" t="s">
        <v>142</v>
      </c>
      <c r="Q24" s="29" t="s">
        <v>142</v>
      </c>
      <c r="R24" s="29" t="s">
        <v>143</v>
      </c>
      <c r="S24" s="29" t="s">
        <v>141</v>
      </c>
      <c r="T24" s="29" t="s">
        <v>141</v>
      </c>
      <c r="U24" s="29" t="s">
        <v>141</v>
      </c>
      <c r="V24" s="29" t="s">
        <v>142</v>
      </c>
      <c r="W24" s="29" t="s">
        <v>142</v>
      </c>
      <c r="X24" s="29" t="s">
        <v>142</v>
      </c>
      <c r="Y24" s="29" t="s">
        <v>141</v>
      </c>
      <c r="Z24" s="29" t="s">
        <v>142</v>
      </c>
      <c r="AA24" s="29" t="s">
        <v>141</v>
      </c>
      <c r="AB24" s="29" t="s">
        <v>142</v>
      </c>
      <c r="AC24" s="29" t="s">
        <v>142</v>
      </c>
      <c r="AD24" s="29" t="s">
        <v>142</v>
      </c>
      <c r="AE24" s="29" t="s">
        <v>142</v>
      </c>
      <c r="AF24" s="29" t="s">
        <v>142</v>
      </c>
      <c r="AG24" s="29" t="s">
        <v>143</v>
      </c>
      <c r="AH24" s="29" t="s">
        <v>141</v>
      </c>
      <c r="AI24" s="29" t="s">
        <v>143</v>
      </c>
      <c r="AJ24" s="29" t="s">
        <v>142</v>
      </c>
      <c r="AK24" s="29" t="s">
        <v>142</v>
      </c>
      <c r="AL24" s="29" t="s">
        <v>142</v>
      </c>
      <c r="AM24" s="29" t="s">
        <v>142</v>
      </c>
      <c r="AN24" s="29" t="s">
        <v>143</v>
      </c>
      <c r="AO24" s="29" t="s">
        <v>143</v>
      </c>
      <c r="AP24" s="29" t="s">
        <v>143</v>
      </c>
      <c r="AQ24" s="29" t="s">
        <v>142</v>
      </c>
      <c r="AR24" s="29" t="s">
        <v>141</v>
      </c>
      <c r="AS24" s="29" t="s">
        <v>141</v>
      </c>
      <c r="AT24" s="29" t="s">
        <v>143</v>
      </c>
      <c r="AU24" s="29" t="s">
        <v>142</v>
      </c>
      <c r="AV24" s="29" t="s">
        <v>142</v>
      </c>
      <c r="AW24" s="29" t="s">
        <v>142</v>
      </c>
      <c r="AX24" s="29" t="s">
        <v>143</v>
      </c>
      <c r="AY24" s="29" t="s">
        <v>142</v>
      </c>
      <c r="AZ24" s="29" t="s">
        <v>142</v>
      </c>
      <c r="BA24" s="29" t="s">
        <v>141</v>
      </c>
      <c r="BB24" s="29" t="s">
        <v>142</v>
      </c>
      <c r="BC24" s="29" t="s">
        <v>142</v>
      </c>
      <c r="BD24" s="29" t="s">
        <v>142</v>
      </c>
      <c r="BE24" s="29" t="s">
        <v>143</v>
      </c>
      <c r="BF24" s="29" t="s">
        <v>141</v>
      </c>
      <c r="BG24" s="29" t="s">
        <v>142</v>
      </c>
      <c r="BH24" s="29" t="s">
        <v>142</v>
      </c>
      <c r="BI24" s="29" t="s">
        <v>141</v>
      </c>
      <c r="BJ24" s="29" t="s">
        <v>142</v>
      </c>
      <c r="BK24" s="29" t="s">
        <v>141</v>
      </c>
      <c r="BL24" s="29" t="s">
        <v>142</v>
      </c>
      <c r="BM24" s="29" t="s">
        <v>142</v>
      </c>
      <c r="BN24" s="29" t="s">
        <v>141</v>
      </c>
      <c r="BO24" s="29" t="s">
        <v>141</v>
      </c>
      <c r="BP24" s="29" t="s">
        <v>142</v>
      </c>
      <c r="BQ24" s="29" t="s">
        <v>141</v>
      </c>
      <c r="BR24" s="29" t="s">
        <v>141</v>
      </c>
      <c r="BS24" s="29" t="s">
        <v>141</v>
      </c>
      <c r="BT24" s="29" t="s">
        <v>142</v>
      </c>
      <c r="BU24" s="29" t="s">
        <v>142</v>
      </c>
      <c r="BV24" s="29" t="s">
        <v>142</v>
      </c>
      <c r="BW24" s="29" t="s">
        <v>143</v>
      </c>
      <c r="BX24" s="29" t="s">
        <v>141</v>
      </c>
      <c r="BY24" s="29" t="s">
        <v>142</v>
      </c>
      <c r="BZ24" s="29" t="s">
        <v>142</v>
      </c>
      <c r="CA24" s="29" t="s">
        <v>142</v>
      </c>
      <c r="CB24" s="29" t="s">
        <v>142</v>
      </c>
      <c r="CC24" s="29" t="s">
        <v>142</v>
      </c>
      <c r="CD24" s="29" t="s">
        <v>142</v>
      </c>
      <c r="CE24" s="29" t="s">
        <v>142</v>
      </c>
      <c r="CF24" s="29" t="s">
        <v>142</v>
      </c>
      <c r="CG24" s="29" t="s">
        <v>143</v>
      </c>
      <c r="CH24" s="29" t="s">
        <v>142</v>
      </c>
      <c r="CI24" s="29" t="s">
        <v>142</v>
      </c>
      <c r="CJ24" s="29" t="s">
        <v>142</v>
      </c>
      <c r="CK24" s="29" t="s">
        <v>142</v>
      </c>
      <c r="CL24" s="29" t="s">
        <v>143</v>
      </c>
      <c r="CM24" s="29" t="s">
        <v>142</v>
      </c>
      <c r="CN24" s="29" t="s">
        <v>141</v>
      </c>
      <c r="CO24" s="29" t="s">
        <v>142</v>
      </c>
      <c r="CP24" s="29" t="s">
        <v>141</v>
      </c>
      <c r="CQ24" s="29" t="s">
        <v>143</v>
      </c>
      <c r="CR24" s="29" t="s">
        <v>142</v>
      </c>
      <c r="CS24" s="29" t="s">
        <v>142</v>
      </c>
      <c r="CT24" s="29" t="s">
        <v>141</v>
      </c>
      <c r="CU24" s="29" t="s">
        <v>141</v>
      </c>
      <c r="CV24" s="29" t="s">
        <v>142</v>
      </c>
      <c r="CW24" s="29" t="s">
        <v>142</v>
      </c>
      <c r="CX24" s="29" t="s">
        <v>142</v>
      </c>
      <c r="CY24" s="29" t="s">
        <v>142</v>
      </c>
      <c r="CZ24" s="29" t="s">
        <v>143</v>
      </c>
      <c r="DA24" s="29" t="s">
        <v>142</v>
      </c>
      <c r="DB24" s="29" t="s">
        <v>142</v>
      </c>
      <c r="DC24" s="29" t="s">
        <v>142</v>
      </c>
      <c r="DD24" s="29" t="s">
        <v>143</v>
      </c>
      <c r="DE24" s="29" t="s">
        <v>142</v>
      </c>
      <c r="DF24" s="29" t="s">
        <v>143</v>
      </c>
      <c r="DG24" s="29" t="s">
        <v>141</v>
      </c>
      <c r="DH24" s="29" t="s">
        <v>141</v>
      </c>
      <c r="DI24" s="29" t="s">
        <v>142</v>
      </c>
      <c r="DJ24" s="29" t="s">
        <v>142</v>
      </c>
      <c r="DK24" s="29" t="s">
        <v>141</v>
      </c>
      <c r="DL24" s="29" t="s">
        <v>142</v>
      </c>
      <c r="DM24" s="29" t="s">
        <v>142</v>
      </c>
      <c r="DN24" s="29" t="s">
        <v>141</v>
      </c>
      <c r="DO24" s="29" t="s">
        <v>141</v>
      </c>
      <c r="DP24" s="29" t="s">
        <v>141</v>
      </c>
      <c r="DQ24" s="29" t="s">
        <v>142</v>
      </c>
      <c r="DR24" s="29" t="s">
        <v>141</v>
      </c>
      <c r="DS24" s="29" t="s">
        <v>141</v>
      </c>
      <c r="DT24" s="29" t="s">
        <v>142</v>
      </c>
      <c r="DU24" s="29" t="s">
        <v>141</v>
      </c>
      <c r="DV24" s="29" t="s">
        <v>142</v>
      </c>
      <c r="DW24" s="7"/>
      <c r="DX24" s="7"/>
      <c r="DY24" s="7"/>
      <c r="DZ24" s="7"/>
      <c r="EA24" s="7"/>
      <c r="EB24" s="7"/>
      <c r="EC24" s="7"/>
      <c r="ED24" s="7"/>
    </row>
    <row r="25" spans="1:134" ht="45">
      <c r="A25" s="3">
        <v>24</v>
      </c>
      <c r="B25" s="36">
        <v>24</v>
      </c>
      <c r="C25" s="36" t="s">
        <v>188</v>
      </c>
      <c r="D25" s="37" t="s">
        <v>189</v>
      </c>
      <c r="E25" s="38" t="s">
        <v>21</v>
      </c>
      <c r="F25" s="33" t="s">
        <v>142</v>
      </c>
      <c r="G25" s="29" t="s">
        <v>142</v>
      </c>
      <c r="H25" s="29" t="s">
        <v>142</v>
      </c>
      <c r="I25" s="29" t="s">
        <v>142</v>
      </c>
      <c r="J25" s="29" t="s">
        <v>142</v>
      </c>
      <c r="K25" s="29" t="s">
        <v>142</v>
      </c>
      <c r="L25" s="29" t="s">
        <v>142</v>
      </c>
      <c r="M25" s="29" t="s">
        <v>141</v>
      </c>
      <c r="N25" s="29" t="s">
        <v>142</v>
      </c>
      <c r="O25" s="29" t="s">
        <v>141</v>
      </c>
      <c r="P25" s="29" t="s">
        <v>142</v>
      </c>
      <c r="Q25" s="29" t="s">
        <v>142</v>
      </c>
      <c r="R25" s="29" t="s">
        <v>143</v>
      </c>
      <c r="S25" s="29" t="s">
        <v>141</v>
      </c>
      <c r="T25" s="29" t="s">
        <v>142</v>
      </c>
      <c r="U25" s="29" t="s">
        <v>141</v>
      </c>
      <c r="V25" s="29" t="s">
        <v>143</v>
      </c>
      <c r="W25" s="29" t="s">
        <v>142</v>
      </c>
      <c r="X25" s="29" t="s">
        <v>142</v>
      </c>
      <c r="Y25" s="29" t="s">
        <v>141</v>
      </c>
      <c r="Z25" s="29" t="s">
        <v>142</v>
      </c>
      <c r="AA25" s="29" t="s">
        <v>142</v>
      </c>
      <c r="AB25" s="29" t="s">
        <v>142</v>
      </c>
      <c r="AC25" s="29" t="s">
        <v>142</v>
      </c>
      <c r="AD25" s="29" t="s">
        <v>142</v>
      </c>
      <c r="AE25" s="29" t="s">
        <v>142</v>
      </c>
      <c r="AF25" s="29" t="s">
        <v>142</v>
      </c>
      <c r="AG25" s="29" t="s">
        <v>142</v>
      </c>
      <c r="AH25" s="29" t="s">
        <v>141</v>
      </c>
      <c r="AI25" s="29" t="s">
        <v>143</v>
      </c>
      <c r="AJ25" s="29" t="s">
        <v>142</v>
      </c>
      <c r="AK25" s="29" t="s">
        <v>142</v>
      </c>
      <c r="AL25" s="29" t="s">
        <v>142</v>
      </c>
      <c r="AM25" s="29" t="s">
        <v>142</v>
      </c>
      <c r="AN25" s="29" t="s">
        <v>142</v>
      </c>
      <c r="AO25" s="29" t="s">
        <v>142</v>
      </c>
      <c r="AP25" s="29" t="s">
        <v>143</v>
      </c>
      <c r="AQ25" s="29" t="s">
        <v>142</v>
      </c>
      <c r="AR25" s="29" t="s">
        <v>141</v>
      </c>
      <c r="AS25" s="29" t="s">
        <v>142</v>
      </c>
      <c r="AT25" s="29" t="s">
        <v>143</v>
      </c>
      <c r="AU25" s="29" t="s">
        <v>142</v>
      </c>
      <c r="AV25" s="29" t="s">
        <v>142</v>
      </c>
      <c r="AW25" s="29" t="s">
        <v>142</v>
      </c>
      <c r="AX25" s="29" t="s">
        <v>143</v>
      </c>
      <c r="AY25" s="29" t="s">
        <v>142</v>
      </c>
      <c r="AZ25" s="29" t="s">
        <v>143</v>
      </c>
      <c r="BA25" s="29" t="s">
        <v>141</v>
      </c>
      <c r="BB25" s="29" t="s">
        <v>142</v>
      </c>
      <c r="BC25" s="29" t="s">
        <v>142</v>
      </c>
      <c r="BD25" s="29" t="s">
        <v>142</v>
      </c>
      <c r="BE25" s="29" t="s">
        <v>142</v>
      </c>
      <c r="BF25" s="29" t="s">
        <v>141</v>
      </c>
      <c r="BG25" s="29" t="s">
        <v>142</v>
      </c>
      <c r="BH25" s="29" t="s">
        <v>142</v>
      </c>
      <c r="BI25" s="29" t="s">
        <v>141</v>
      </c>
      <c r="BJ25" s="29" t="s">
        <v>142</v>
      </c>
      <c r="BK25" s="29" t="s">
        <v>141</v>
      </c>
      <c r="BL25" s="29" t="s">
        <v>142</v>
      </c>
      <c r="BM25" s="29" t="s">
        <v>142</v>
      </c>
      <c r="BN25" s="29" t="s">
        <v>141</v>
      </c>
      <c r="BO25" s="29" t="s">
        <v>141</v>
      </c>
      <c r="BP25" s="29" t="s">
        <v>142</v>
      </c>
      <c r="BQ25" s="29" t="s">
        <v>141</v>
      </c>
      <c r="BR25" s="29" t="s">
        <v>141</v>
      </c>
      <c r="BS25" s="29" t="s">
        <v>141</v>
      </c>
      <c r="BT25" s="29" t="s">
        <v>142</v>
      </c>
      <c r="BU25" s="29" t="s">
        <v>142</v>
      </c>
      <c r="BV25" s="29" t="s">
        <v>142</v>
      </c>
      <c r="BW25" s="29" t="s">
        <v>142</v>
      </c>
      <c r="BX25" s="29" t="s">
        <v>141</v>
      </c>
      <c r="BY25" s="29" t="s">
        <v>142</v>
      </c>
      <c r="BZ25" s="29" t="s">
        <v>142</v>
      </c>
      <c r="CA25" s="29" t="s">
        <v>142</v>
      </c>
      <c r="CB25" s="29" t="s">
        <v>142</v>
      </c>
      <c r="CC25" s="29" t="s">
        <v>142</v>
      </c>
      <c r="CD25" s="29" t="s">
        <v>142</v>
      </c>
      <c r="CE25" s="29" t="s">
        <v>142</v>
      </c>
      <c r="CF25" s="29" t="s">
        <v>142</v>
      </c>
      <c r="CG25" s="29" t="s">
        <v>142</v>
      </c>
      <c r="CH25" s="29" t="s">
        <v>142</v>
      </c>
      <c r="CI25" s="29" t="s">
        <v>142</v>
      </c>
      <c r="CJ25" s="29" t="s">
        <v>142</v>
      </c>
      <c r="CK25" s="29" t="s">
        <v>142</v>
      </c>
      <c r="CL25" s="29" t="s">
        <v>141</v>
      </c>
      <c r="CM25" s="29" t="s">
        <v>142</v>
      </c>
      <c r="CN25" s="29" t="s">
        <v>142</v>
      </c>
      <c r="CO25" s="29" t="s">
        <v>142</v>
      </c>
      <c r="CP25" s="29" t="s">
        <v>142</v>
      </c>
      <c r="CQ25" s="29" t="s">
        <v>142</v>
      </c>
      <c r="CR25" s="29" t="s">
        <v>142</v>
      </c>
      <c r="CS25" s="29" t="s">
        <v>143</v>
      </c>
      <c r="CT25" s="29" t="s">
        <v>141</v>
      </c>
      <c r="CU25" s="29" t="s">
        <v>141</v>
      </c>
      <c r="CV25" s="29" t="s">
        <v>142</v>
      </c>
      <c r="CW25" s="29" t="s">
        <v>142</v>
      </c>
      <c r="CX25" s="29" t="s">
        <v>142</v>
      </c>
      <c r="CY25" s="29" t="s">
        <v>142</v>
      </c>
      <c r="CZ25" s="29" t="s">
        <v>142</v>
      </c>
      <c r="DA25" s="29" t="s">
        <v>142</v>
      </c>
      <c r="DB25" s="29" t="s">
        <v>142</v>
      </c>
      <c r="DC25" s="29" t="s">
        <v>143</v>
      </c>
      <c r="DD25" s="29" t="s">
        <v>143</v>
      </c>
      <c r="DE25" s="29" t="s">
        <v>142</v>
      </c>
      <c r="DF25" s="29" t="s">
        <v>143</v>
      </c>
      <c r="DG25" s="29" t="s">
        <v>141</v>
      </c>
      <c r="DH25" s="29" t="s">
        <v>141</v>
      </c>
      <c r="DI25" s="29" t="s">
        <v>142</v>
      </c>
      <c r="DJ25" s="29" t="s">
        <v>142</v>
      </c>
      <c r="DK25" s="29" t="s">
        <v>142</v>
      </c>
      <c r="DL25" s="29" t="s">
        <v>142</v>
      </c>
      <c r="DM25" s="29" t="s">
        <v>143</v>
      </c>
      <c r="DN25" s="29" t="s">
        <v>142</v>
      </c>
      <c r="DO25" s="29" t="s">
        <v>141</v>
      </c>
      <c r="DP25" s="29" t="s">
        <v>141</v>
      </c>
      <c r="DQ25" s="29" t="s">
        <v>142</v>
      </c>
      <c r="DR25" s="29" t="s">
        <v>141</v>
      </c>
      <c r="DS25" s="29" t="s">
        <v>141</v>
      </c>
      <c r="DT25" s="29" t="s">
        <v>142</v>
      </c>
      <c r="DU25" s="29" t="s">
        <v>141</v>
      </c>
      <c r="DV25" s="29" t="s">
        <v>142</v>
      </c>
      <c r="DW25" s="7"/>
      <c r="DX25" s="7"/>
      <c r="DY25" s="7"/>
      <c r="DZ25" s="7"/>
      <c r="EA25" s="7"/>
      <c r="EB25" s="7"/>
      <c r="EC25" s="7"/>
      <c r="ED25" s="7"/>
    </row>
    <row r="26" spans="1:134" ht="45">
      <c r="A26" s="3">
        <v>25</v>
      </c>
      <c r="B26" s="36">
        <v>25</v>
      </c>
      <c r="C26" s="36" t="s">
        <v>190</v>
      </c>
      <c r="D26" s="37" t="s">
        <v>191</v>
      </c>
      <c r="E26" s="38" t="s">
        <v>21</v>
      </c>
      <c r="F26" s="33" t="s">
        <v>142</v>
      </c>
      <c r="G26" s="29" t="s">
        <v>142</v>
      </c>
      <c r="H26" s="29" t="s">
        <v>142</v>
      </c>
      <c r="I26" s="29" t="s">
        <v>142</v>
      </c>
      <c r="J26" s="29" t="s">
        <v>142</v>
      </c>
      <c r="K26" s="29" t="s">
        <v>142</v>
      </c>
      <c r="L26" s="29" t="s">
        <v>142</v>
      </c>
      <c r="M26" s="29" t="s">
        <v>141</v>
      </c>
      <c r="N26" s="29" t="s">
        <v>142</v>
      </c>
      <c r="O26" s="29" t="s">
        <v>141</v>
      </c>
      <c r="P26" s="29" t="s">
        <v>142</v>
      </c>
      <c r="Q26" s="29" t="s">
        <v>142</v>
      </c>
      <c r="R26" s="29" t="s">
        <v>143</v>
      </c>
      <c r="S26" s="29" t="s">
        <v>141</v>
      </c>
      <c r="T26" s="29" t="s">
        <v>142</v>
      </c>
      <c r="U26" s="29" t="s">
        <v>141</v>
      </c>
      <c r="V26" s="29" t="s">
        <v>142</v>
      </c>
      <c r="W26" s="29" t="s">
        <v>142</v>
      </c>
      <c r="X26" s="29" t="s">
        <v>142</v>
      </c>
      <c r="Y26" s="29" t="s">
        <v>141</v>
      </c>
      <c r="Z26" s="29" t="s">
        <v>142</v>
      </c>
      <c r="AA26" s="29" t="s">
        <v>142</v>
      </c>
      <c r="AB26" s="29" t="s">
        <v>142</v>
      </c>
      <c r="AC26" s="29" t="s">
        <v>142</v>
      </c>
      <c r="AD26" s="29" t="s">
        <v>142</v>
      </c>
      <c r="AE26" s="29" t="s">
        <v>142</v>
      </c>
      <c r="AF26" s="29" t="s">
        <v>142</v>
      </c>
      <c r="AG26" s="29" t="s">
        <v>142</v>
      </c>
      <c r="AH26" s="29" t="s">
        <v>141</v>
      </c>
      <c r="AI26" s="29" t="s">
        <v>142</v>
      </c>
      <c r="AJ26" s="29" t="s">
        <v>142</v>
      </c>
      <c r="AK26" s="29" t="s">
        <v>142</v>
      </c>
      <c r="AL26" s="29" t="s">
        <v>142</v>
      </c>
      <c r="AM26" s="29" t="s">
        <v>142</v>
      </c>
      <c r="AN26" s="29" t="s">
        <v>142</v>
      </c>
      <c r="AO26" s="29" t="s">
        <v>142</v>
      </c>
      <c r="AP26" s="29" t="s">
        <v>143</v>
      </c>
      <c r="AQ26" s="29" t="s">
        <v>142</v>
      </c>
      <c r="AR26" s="29" t="s">
        <v>141</v>
      </c>
      <c r="AS26" s="29" t="s">
        <v>142</v>
      </c>
      <c r="AT26" s="29" t="s">
        <v>143</v>
      </c>
      <c r="AU26" s="29" t="s">
        <v>142</v>
      </c>
      <c r="AV26" s="29" t="s">
        <v>142</v>
      </c>
      <c r="AW26" s="29" t="s">
        <v>142</v>
      </c>
      <c r="AX26" s="29" t="s">
        <v>143</v>
      </c>
      <c r="AY26" s="29" t="s">
        <v>142</v>
      </c>
      <c r="AZ26" s="29" t="s">
        <v>143</v>
      </c>
      <c r="BA26" s="29" t="s">
        <v>141</v>
      </c>
      <c r="BB26" s="29" t="s">
        <v>142</v>
      </c>
      <c r="BC26" s="29" t="s">
        <v>142</v>
      </c>
      <c r="BD26" s="29" t="s">
        <v>142</v>
      </c>
      <c r="BE26" s="29" t="s">
        <v>142</v>
      </c>
      <c r="BF26" s="29" t="s">
        <v>141</v>
      </c>
      <c r="BG26" s="29" t="s">
        <v>142</v>
      </c>
      <c r="BH26" s="29" t="s">
        <v>142</v>
      </c>
      <c r="BI26" s="29" t="s">
        <v>141</v>
      </c>
      <c r="BJ26" s="29" t="s">
        <v>142</v>
      </c>
      <c r="BK26" s="29" t="s">
        <v>141</v>
      </c>
      <c r="BL26" s="29" t="s">
        <v>142</v>
      </c>
      <c r="BM26" s="29" t="s">
        <v>142</v>
      </c>
      <c r="BN26" s="29" t="s">
        <v>141</v>
      </c>
      <c r="BO26" s="29" t="s">
        <v>142</v>
      </c>
      <c r="BP26" s="29" t="s">
        <v>142</v>
      </c>
      <c r="BQ26" s="29" t="s">
        <v>141</v>
      </c>
      <c r="BR26" s="29" t="s">
        <v>141</v>
      </c>
      <c r="BS26" s="29" t="s">
        <v>141</v>
      </c>
      <c r="BT26" s="29" t="s">
        <v>142</v>
      </c>
      <c r="BU26" s="29" t="s">
        <v>142</v>
      </c>
      <c r="BV26" s="29" t="s">
        <v>142</v>
      </c>
      <c r="BW26" s="29" t="s">
        <v>142</v>
      </c>
      <c r="BX26" s="29" t="s">
        <v>141</v>
      </c>
      <c r="BY26" s="29" t="s">
        <v>142</v>
      </c>
      <c r="BZ26" s="29" t="s">
        <v>142</v>
      </c>
      <c r="CA26" s="29" t="s">
        <v>142</v>
      </c>
      <c r="CB26" s="29" t="s">
        <v>142</v>
      </c>
      <c r="CC26" s="29" t="s">
        <v>142</v>
      </c>
      <c r="CD26" s="29" t="s">
        <v>142</v>
      </c>
      <c r="CE26" s="29" t="s">
        <v>142</v>
      </c>
      <c r="CF26" s="29" t="s">
        <v>142</v>
      </c>
      <c r="CG26" s="29" t="s">
        <v>142</v>
      </c>
      <c r="CH26" s="29" t="s">
        <v>142</v>
      </c>
      <c r="CI26" s="29" t="s">
        <v>142</v>
      </c>
      <c r="CJ26" s="29" t="s">
        <v>141</v>
      </c>
      <c r="CK26" s="29" t="s">
        <v>142</v>
      </c>
      <c r="CL26" s="29" t="s">
        <v>141</v>
      </c>
      <c r="CM26" s="29" t="s">
        <v>142</v>
      </c>
      <c r="CN26" s="29" t="s">
        <v>142</v>
      </c>
      <c r="CO26" s="29" t="s">
        <v>142</v>
      </c>
      <c r="CP26" s="29" t="s">
        <v>142</v>
      </c>
      <c r="CQ26" s="29" t="s">
        <v>142</v>
      </c>
      <c r="CR26" s="29" t="s">
        <v>142</v>
      </c>
      <c r="CS26" s="29" t="s">
        <v>142</v>
      </c>
      <c r="CT26" s="29" t="s">
        <v>141</v>
      </c>
      <c r="CU26" s="29" t="s">
        <v>141</v>
      </c>
      <c r="CV26" s="29" t="s">
        <v>142</v>
      </c>
      <c r="CW26" s="29" t="s">
        <v>142</v>
      </c>
      <c r="CX26" s="29" t="s">
        <v>142</v>
      </c>
      <c r="CY26" s="29" t="s">
        <v>142</v>
      </c>
      <c r="CZ26" s="29" t="s">
        <v>142</v>
      </c>
      <c r="DA26" s="29" t="s">
        <v>142</v>
      </c>
      <c r="DB26" s="29" t="s">
        <v>142</v>
      </c>
      <c r="DC26" s="29" t="s">
        <v>142</v>
      </c>
      <c r="DD26" s="29" t="s">
        <v>143</v>
      </c>
      <c r="DE26" s="29" t="s">
        <v>142</v>
      </c>
      <c r="DF26" s="29" t="s">
        <v>142</v>
      </c>
      <c r="DG26" s="29" t="s">
        <v>141</v>
      </c>
      <c r="DH26" s="29" t="s">
        <v>141</v>
      </c>
      <c r="DI26" s="29" t="s">
        <v>143</v>
      </c>
      <c r="DJ26" s="29" t="s">
        <v>142</v>
      </c>
      <c r="DK26" s="29" t="s">
        <v>142</v>
      </c>
      <c r="DL26" s="29" t="s">
        <v>142</v>
      </c>
      <c r="DM26" s="29" t="s">
        <v>143</v>
      </c>
      <c r="DN26" s="29" t="s">
        <v>142</v>
      </c>
      <c r="DO26" s="29" t="s">
        <v>141</v>
      </c>
      <c r="DP26" s="29" t="s">
        <v>141</v>
      </c>
      <c r="DQ26" s="29" t="s">
        <v>142</v>
      </c>
      <c r="DR26" s="29" t="s">
        <v>141</v>
      </c>
      <c r="DS26" s="29" t="s">
        <v>141</v>
      </c>
      <c r="DT26" s="29" t="s">
        <v>142</v>
      </c>
      <c r="DU26" s="29" t="s">
        <v>141</v>
      </c>
      <c r="DV26" s="29" t="s">
        <v>142</v>
      </c>
      <c r="DW26" s="7"/>
      <c r="DX26" s="7"/>
      <c r="DY26" s="7"/>
      <c r="DZ26" s="7"/>
      <c r="EA26" s="7"/>
      <c r="EB26" s="7"/>
      <c r="EC26" s="7"/>
      <c r="ED26" s="7"/>
    </row>
    <row r="27" spans="1:134" ht="45">
      <c r="A27" s="3">
        <v>26</v>
      </c>
      <c r="B27" s="36">
        <v>26</v>
      </c>
      <c r="C27" s="36" t="s">
        <v>192</v>
      </c>
      <c r="D27" s="37" t="s">
        <v>193</v>
      </c>
      <c r="E27" s="38" t="s">
        <v>21</v>
      </c>
      <c r="F27" s="33" t="s">
        <v>142</v>
      </c>
      <c r="G27" s="29" t="s">
        <v>142</v>
      </c>
      <c r="H27" s="29" t="s">
        <v>142</v>
      </c>
      <c r="I27" s="29" t="s">
        <v>142</v>
      </c>
      <c r="J27" s="29" t="s">
        <v>142</v>
      </c>
      <c r="K27" s="29" t="s">
        <v>142</v>
      </c>
      <c r="L27" s="29" t="s">
        <v>142</v>
      </c>
      <c r="M27" s="29" t="s">
        <v>141</v>
      </c>
      <c r="N27" s="29" t="s">
        <v>142</v>
      </c>
      <c r="O27" s="29" t="s">
        <v>141</v>
      </c>
      <c r="P27" s="29" t="s">
        <v>142</v>
      </c>
      <c r="Q27" s="29" t="s">
        <v>142</v>
      </c>
      <c r="R27" s="29" t="s">
        <v>143</v>
      </c>
      <c r="S27" s="29" t="s">
        <v>141</v>
      </c>
      <c r="T27" s="29" t="s">
        <v>142</v>
      </c>
      <c r="U27" s="29" t="s">
        <v>141</v>
      </c>
      <c r="V27" s="29" t="s">
        <v>143</v>
      </c>
      <c r="W27" s="29" t="s">
        <v>142</v>
      </c>
      <c r="X27" s="29" t="s">
        <v>142</v>
      </c>
      <c r="Y27" s="29" t="s">
        <v>141</v>
      </c>
      <c r="Z27" s="29" t="s">
        <v>142</v>
      </c>
      <c r="AA27" s="29" t="s">
        <v>142</v>
      </c>
      <c r="AB27" s="29" t="s">
        <v>142</v>
      </c>
      <c r="AC27" s="29" t="s">
        <v>142</v>
      </c>
      <c r="AD27" s="29" t="s">
        <v>143</v>
      </c>
      <c r="AE27" s="29" t="s">
        <v>142</v>
      </c>
      <c r="AF27" s="29" t="s">
        <v>142</v>
      </c>
      <c r="AG27" s="29" t="s">
        <v>142</v>
      </c>
      <c r="AH27" s="29" t="s">
        <v>141</v>
      </c>
      <c r="AI27" s="29" t="s">
        <v>142</v>
      </c>
      <c r="AJ27" s="29" t="s">
        <v>142</v>
      </c>
      <c r="AK27" s="29" t="s">
        <v>142</v>
      </c>
      <c r="AL27" s="29" t="s">
        <v>142</v>
      </c>
      <c r="AM27" s="29" t="s">
        <v>142</v>
      </c>
      <c r="AN27" s="29" t="s">
        <v>142</v>
      </c>
      <c r="AO27" s="29" t="s">
        <v>142</v>
      </c>
      <c r="AP27" s="29" t="s">
        <v>143</v>
      </c>
      <c r="AQ27" s="29" t="s">
        <v>143</v>
      </c>
      <c r="AR27" s="29" t="s">
        <v>141</v>
      </c>
      <c r="AS27" s="29" t="s">
        <v>142</v>
      </c>
      <c r="AT27" s="29" t="s">
        <v>143</v>
      </c>
      <c r="AU27" s="29" t="s">
        <v>142</v>
      </c>
      <c r="AV27" s="29" t="s">
        <v>142</v>
      </c>
      <c r="AW27" s="29" t="s">
        <v>142</v>
      </c>
      <c r="AX27" s="29" t="s">
        <v>143</v>
      </c>
      <c r="AY27" s="29" t="s">
        <v>142</v>
      </c>
      <c r="AZ27" s="29" t="s">
        <v>143</v>
      </c>
      <c r="BA27" s="29" t="s">
        <v>141</v>
      </c>
      <c r="BB27" s="29" t="s">
        <v>142</v>
      </c>
      <c r="BC27" s="29" t="s">
        <v>142</v>
      </c>
      <c r="BD27" s="29" t="s">
        <v>142</v>
      </c>
      <c r="BE27" s="29" t="s">
        <v>142</v>
      </c>
      <c r="BF27" s="29" t="s">
        <v>141</v>
      </c>
      <c r="BG27" s="29" t="s">
        <v>142</v>
      </c>
      <c r="BH27" s="29" t="s">
        <v>142</v>
      </c>
      <c r="BI27" s="29" t="s">
        <v>141</v>
      </c>
      <c r="BJ27" s="29" t="s">
        <v>142</v>
      </c>
      <c r="BK27" s="29" t="s">
        <v>141</v>
      </c>
      <c r="BL27" s="29" t="s">
        <v>142</v>
      </c>
      <c r="BM27" s="29" t="s">
        <v>142</v>
      </c>
      <c r="BN27" s="29" t="s">
        <v>141</v>
      </c>
      <c r="BO27" s="29" t="s">
        <v>142</v>
      </c>
      <c r="BP27" s="29" t="s">
        <v>142</v>
      </c>
      <c r="BQ27" s="29" t="s">
        <v>141</v>
      </c>
      <c r="BR27" s="29" t="s">
        <v>141</v>
      </c>
      <c r="BS27" s="29" t="s">
        <v>141</v>
      </c>
      <c r="BT27" s="29" t="s">
        <v>142</v>
      </c>
      <c r="BU27" s="29" t="s">
        <v>142</v>
      </c>
      <c r="BV27" s="29" t="s">
        <v>142</v>
      </c>
      <c r="BW27" s="29" t="s">
        <v>142</v>
      </c>
      <c r="BX27" s="29" t="s">
        <v>141</v>
      </c>
      <c r="BY27" s="29" t="s">
        <v>142</v>
      </c>
      <c r="BZ27" s="29" t="s">
        <v>142</v>
      </c>
      <c r="CA27" s="29" t="s">
        <v>142</v>
      </c>
      <c r="CB27" s="29" t="s">
        <v>142</v>
      </c>
      <c r="CC27" s="29" t="s">
        <v>142</v>
      </c>
      <c r="CD27" s="29" t="s">
        <v>142</v>
      </c>
      <c r="CE27" s="29" t="s">
        <v>142</v>
      </c>
      <c r="CF27" s="29" t="s">
        <v>142</v>
      </c>
      <c r="CG27" s="29" t="s">
        <v>142</v>
      </c>
      <c r="CH27" s="29" t="s">
        <v>142</v>
      </c>
      <c r="CI27" s="29" t="s">
        <v>142</v>
      </c>
      <c r="CJ27" s="29" t="s">
        <v>141</v>
      </c>
      <c r="CK27" s="29" t="s">
        <v>142</v>
      </c>
      <c r="CL27" s="29" t="s">
        <v>141</v>
      </c>
      <c r="CM27" s="29" t="s">
        <v>143</v>
      </c>
      <c r="CN27" s="29" t="s">
        <v>142</v>
      </c>
      <c r="CO27" s="29" t="s">
        <v>142</v>
      </c>
      <c r="CP27" s="29" t="s">
        <v>142</v>
      </c>
      <c r="CQ27" s="29" t="s">
        <v>142</v>
      </c>
      <c r="CR27" s="29" t="s">
        <v>142</v>
      </c>
      <c r="CS27" s="29" t="s">
        <v>142</v>
      </c>
      <c r="CT27" s="29" t="s">
        <v>141</v>
      </c>
      <c r="CU27" s="29" t="s">
        <v>141</v>
      </c>
      <c r="CV27" s="29" t="s">
        <v>142</v>
      </c>
      <c r="CW27" s="29" t="s">
        <v>142</v>
      </c>
      <c r="CX27" s="29" t="s">
        <v>142</v>
      </c>
      <c r="CY27" s="29" t="s">
        <v>142</v>
      </c>
      <c r="CZ27" s="29" t="s">
        <v>142</v>
      </c>
      <c r="DA27" s="29" t="s">
        <v>142</v>
      </c>
      <c r="DB27" s="29" t="s">
        <v>142</v>
      </c>
      <c r="DC27" s="29" t="s">
        <v>142</v>
      </c>
      <c r="DD27" s="29" t="s">
        <v>143</v>
      </c>
      <c r="DE27" s="29" t="s">
        <v>142</v>
      </c>
      <c r="DF27" s="29" t="s">
        <v>142</v>
      </c>
      <c r="DG27" s="29" t="s">
        <v>141</v>
      </c>
      <c r="DH27" s="29" t="s">
        <v>141</v>
      </c>
      <c r="DI27" s="29" t="s">
        <v>143</v>
      </c>
      <c r="DJ27" s="29" t="s">
        <v>142</v>
      </c>
      <c r="DK27" s="29" t="s">
        <v>142</v>
      </c>
      <c r="DL27" s="29" t="s">
        <v>142</v>
      </c>
      <c r="DM27" s="29" t="s">
        <v>143</v>
      </c>
      <c r="DN27" s="29" t="s">
        <v>142</v>
      </c>
      <c r="DO27" s="29" t="s">
        <v>141</v>
      </c>
      <c r="DP27" s="29" t="s">
        <v>141</v>
      </c>
      <c r="DQ27" s="29" t="s">
        <v>142</v>
      </c>
      <c r="DR27" s="29" t="s">
        <v>141</v>
      </c>
      <c r="DS27" s="29" t="s">
        <v>141</v>
      </c>
      <c r="DT27" s="29" t="s">
        <v>142</v>
      </c>
      <c r="DU27" s="29" t="s">
        <v>141</v>
      </c>
      <c r="DV27" s="29" t="s">
        <v>142</v>
      </c>
      <c r="DW27" s="7"/>
      <c r="DX27" s="7"/>
      <c r="DY27" s="7"/>
      <c r="DZ27" s="7"/>
      <c r="EA27" s="7"/>
      <c r="EB27" s="7"/>
      <c r="EC27" s="7"/>
      <c r="ED27" s="7"/>
    </row>
    <row r="28" spans="1:134" ht="45">
      <c r="A28" s="3">
        <v>27</v>
      </c>
      <c r="B28" s="36">
        <v>27</v>
      </c>
      <c r="C28" s="36" t="s">
        <v>194</v>
      </c>
      <c r="D28" s="37" t="s">
        <v>195</v>
      </c>
      <c r="E28" s="38" t="s">
        <v>21</v>
      </c>
      <c r="F28" s="33" t="s">
        <v>142</v>
      </c>
      <c r="G28" s="29" t="s">
        <v>142</v>
      </c>
      <c r="H28" s="29" t="s">
        <v>142</v>
      </c>
      <c r="I28" s="29" t="s">
        <v>141</v>
      </c>
      <c r="J28" s="29" t="s">
        <v>142</v>
      </c>
      <c r="K28" s="29" t="s">
        <v>142</v>
      </c>
      <c r="L28" s="29" t="s">
        <v>142</v>
      </c>
      <c r="M28" s="29" t="s">
        <v>141</v>
      </c>
      <c r="N28" s="29" t="s">
        <v>142</v>
      </c>
      <c r="O28" s="29" t="s">
        <v>141</v>
      </c>
      <c r="P28" s="29" t="s">
        <v>142</v>
      </c>
      <c r="Q28" s="29" t="s">
        <v>142</v>
      </c>
      <c r="R28" s="29" t="s">
        <v>143</v>
      </c>
      <c r="S28" s="29" t="s">
        <v>141</v>
      </c>
      <c r="T28" s="29" t="s">
        <v>142</v>
      </c>
      <c r="U28" s="29" t="s">
        <v>141</v>
      </c>
      <c r="V28" s="29" t="s">
        <v>142</v>
      </c>
      <c r="W28" s="29" t="s">
        <v>142</v>
      </c>
      <c r="X28" s="29" t="s">
        <v>142</v>
      </c>
      <c r="Y28" s="29" t="s">
        <v>141</v>
      </c>
      <c r="Z28" s="29" t="s">
        <v>142</v>
      </c>
      <c r="AA28" s="29" t="s">
        <v>142</v>
      </c>
      <c r="AB28" s="29" t="s">
        <v>142</v>
      </c>
      <c r="AC28" s="29" t="s">
        <v>142</v>
      </c>
      <c r="AD28" s="29" t="s">
        <v>142</v>
      </c>
      <c r="AE28" s="29" t="s">
        <v>142</v>
      </c>
      <c r="AF28" s="29" t="s">
        <v>142</v>
      </c>
      <c r="AG28" s="29" t="s">
        <v>142</v>
      </c>
      <c r="AH28" s="29" t="s">
        <v>141</v>
      </c>
      <c r="AI28" s="29" t="s">
        <v>142</v>
      </c>
      <c r="AJ28" s="29" t="s">
        <v>142</v>
      </c>
      <c r="AK28" s="29" t="s">
        <v>142</v>
      </c>
      <c r="AL28" s="29" t="s">
        <v>142</v>
      </c>
      <c r="AM28" s="29" t="s">
        <v>142</v>
      </c>
      <c r="AN28" s="29" t="s">
        <v>142</v>
      </c>
      <c r="AO28" s="29" t="s">
        <v>142</v>
      </c>
      <c r="AP28" s="29" t="s">
        <v>143</v>
      </c>
      <c r="AQ28" s="29" t="s">
        <v>142</v>
      </c>
      <c r="AR28" s="29" t="s">
        <v>141</v>
      </c>
      <c r="AS28" s="29" t="s">
        <v>142</v>
      </c>
      <c r="AT28" s="29" t="s">
        <v>143</v>
      </c>
      <c r="AU28" s="29" t="s">
        <v>142</v>
      </c>
      <c r="AV28" s="29" t="s">
        <v>142</v>
      </c>
      <c r="AW28" s="29" t="s">
        <v>142</v>
      </c>
      <c r="AX28" s="29" t="s">
        <v>143</v>
      </c>
      <c r="AY28" s="29" t="s">
        <v>142</v>
      </c>
      <c r="AZ28" s="29" t="s">
        <v>143</v>
      </c>
      <c r="BA28" s="29" t="s">
        <v>141</v>
      </c>
      <c r="BB28" s="29" t="s">
        <v>142</v>
      </c>
      <c r="BC28" s="29" t="s">
        <v>142</v>
      </c>
      <c r="BD28" s="29" t="s">
        <v>142</v>
      </c>
      <c r="BE28" s="29" t="s">
        <v>142</v>
      </c>
      <c r="BF28" s="29" t="s">
        <v>141</v>
      </c>
      <c r="BG28" s="29" t="s">
        <v>142</v>
      </c>
      <c r="BH28" s="29" t="s">
        <v>142</v>
      </c>
      <c r="BI28" s="29" t="s">
        <v>141</v>
      </c>
      <c r="BJ28" s="29" t="s">
        <v>142</v>
      </c>
      <c r="BK28" s="29" t="s">
        <v>141</v>
      </c>
      <c r="BL28" s="29" t="s">
        <v>142</v>
      </c>
      <c r="BM28" s="29" t="s">
        <v>142</v>
      </c>
      <c r="BN28" s="29" t="s">
        <v>141</v>
      </c>
      <c r="BO28" s="29" t="s">
        <v>142</v>
      </c>
      <c r="BP28" s="29" t="s">
        <v>142</v>
      </c>
      <c r="BQ28" s="29" t="s">
        <v>141</v>
      </c>
      <c r="BR28" s="29" t="s">
        <v>141</v>
      </c>
      <c r="BS28" s="29" t="s">
        <v>141</v>
      </c>
      <c r="BT28" s="29" t="s">
        <v>142</v>
      </c>
      <c r="BU28" s="29" t="s">
        <v>142</v>
      </c>
      <c r="BV28" s="29" t="s">
        <v>142</v>
      </c>
      <c r="BW28" s="29" t="s">
        <v>142</v>
      </c>
      <c r="BX28" s="29" t="s">
        <v>141</v>
      </c>
      <c r="BY28" s="29" t="s">
        <v>142</v>
      </c>
      <c r="BZ28" s="29" t="s">
        <v>142</v>
      </c>
      <c r="CA28" s="29" t="s">
        <v>142</v>
      </c>
      <c r="CB28" s="29" t="s">
        <v>142</v>
      </c>
      <c r="CC28" s="29" t="s">
        <v>142</v>
      </c>
      <c r="CD28" s="29" t="s">
        <v>142</v>
      </c>
      <c r="CE28" s="29" t="s">
        <v>142</v>
      </c>
      <c r="CF28" s="29" t="s">
        <v>142</v>
      </c>
      <c r="CG28" s="29" t="s">
        <v>142</v>
      </c>
      <c r="CH28" s="29" t="s">
        <v>142</v>
      </c>
      <c r="CI28" s="29" t="s">
        <v>142</v>
      </c>
      <c r="CJ28" s="29" t="s">
        <v>141</v>
      </c>
      <c r="CK28" s="29" t="s">
        <v>142</v>
      </c>
      <c r="CL28" s="29" t="s">
        <v>141</v>
      </c>
      <c r="CM28" s="29" t="s">
        <v>142</v>
      </c>
      <c r="CN28" s="29" t="s">
        <v>142</v>
      </c>
      <c r="CO28" s="29" t="s">
        <v>142</v>
      </c>
      <c r="CP28" s="29" t="s">
        <v>142</v>
      </c>
      <c r="CQ28" s="29" t="s">
        <v>142</v>
      </c>
      <c r="CR28" s="29" t="s">
        <v>142</v>
      </c>
      <c r="CS28" s="29" t="s">
        <v>142</v>
      </c>
      <c r="CT28" s="29" t="s">
        <v>141</v>
      </c>
      <c r="CU28" s="29" t="s">
        <v>141</v>
      </c>
      <c r="CV28" s="29" t="s">
        <v>142</v>
      </c>
      <c r="CW28" s="29" t="s">
        <v>142</v>
      </c>
      <c r="CX28" s="29" t="s">
        <v>142</v>
      </c>
      <c r="CY28" s="29" t="s">
        <v>142</v>
      </c>
      <c r="CZ28" s="29" t="s">
        <v>142</v>
      </c>
      <c r="DA28" s="29" t="s">
        <v>142</v>
      </c>
      <c r="DB28" s="29" t="s">
        <v>142</v>
      </c>
      <c r="DC28" s="29" t="s">
        <v>142</v>
      </c>
      <c r="DD28" s="29" t="s">
        <v>143</v>
      </c>
      <c r="DE28" s="29" t="s">
        <v>142</v>
      </c>
      <c r="DF28" s="29" t="s">
        <v>142</v>
      </c>
      <c r="DG28" s="29" t="s">
        <v>141</v>
      </c>
      <c r="DH28" s="29" t="s">
        <v>141</v>
      </c>
      <c r="DI28" s="29" t="s">
        <v>143</v>
      </c>
      <c r="DJ28" s="29" t="s">
        <v>142</v>
      </c>
      <c r="DK28" s="29" t="s">
        <v>142</v>
      </c>
      <c r="DL28" s="29" t="s">
        <v>142</v>
      </c>
      <c r="DM28" s="29" t="s">
        <v>142</v>
      </c>
      <c r="DN28" s="29" t="s">
        <v>142</v>
      </c>
      <c r="DO28" s="29" t="s">
        <v>141</v>
      </c>
      <c r="DP28" s="29" t="s">
        <v>141</v>
      </c>
      <c r="DQ28" s="29" t="s">
        <v>142</v>
      </c>
      <c r="DR28" s="29" t="s">
        <v>141</v>
      </c>
      <c r="DS28" s="29" t="s">
        <v>141</v>
      </c>
      <c r="DT28" s="29" t="s">
        <v>142</v>
      </c>
      <c r="DU28" s="29" t="s">
        <v>141</v>
      </c>
      <c r="DV28" s="29" t="s">
        <v>142</v>
      </c>
      <c r="DW28" s="7"/>
      <c r="DX28" s="7"/>
      <c r="DY28" s="7"/>
      <c r="DZ28" s="7"/>
      <c r="EA28" s="7"/>
      <c r="EB28" s="7"/>
      <c r="EC28" s="7"/>
      <c r="ED28" s="7"/>
    </row>
    <row r="29" spans="1:134" ht="45">
      <c r="A29" s="3">
        <v>28</v>
      </c>
      <c r="B29" s="36">
        <v>28</v>
      </c>
      <c r="C29" s="36" t="s">
        <v>194</v>
      </c>
      <c r="D29" s="37" t="s">
        <v>196</v>
      </c>
      <c r="E29" s="38" t="s">
        <v>21</v>
      </c>
      <c r="F29" s="33" t="s">
        <v>142</v>
      </c>
      <c r="G29" s="29" t="s">
        <v>142</v>
      </c>
      <c r="H29" s="29" t="s">
        <v>142</v>
      </c>
      <c r="I29" s="29" t="s">
        <v>141</v>
      </c>
      <c r="J29" s="29" t="s">
        <v>142</v>
      </c>
      <c r="K29" s="29" t="s">
        <v>143</v>
      </c>
      <c r="L29" s="29" t="s">
        <v>142</v>
      </c>
      <c r="M29" s="29" t="s">
        <v>141</v>
      </c>
      <c r="N29" s="29" t="s">
        <v>142</v>
      </c>
      <c r="O29" s="29" t="s">
        <v>141</v>
      </c>
      <c r="P29" s="29" t="s">
        <v>142</v>
      </c>
      <c r="Q29" s="29" t="s">
        <v>142</v>
      </c>
      <c r="R29" s="29" t="s">
        <v>143</v>
      </c>
      <c r="S29" s="29" t="s">
        <v>141</v>
      </c>
      <c r="T29" s="29" t="s">
        <v>142</v>
      </c>
      <c r="U29" s="29" t="s">
        <v>141</v>
      </c>
      <c r="V29" s="29" t="s">
        <v>142</v>
      </c>
      <c r="W29" s="29" t="s">
        <v>142</v>
      </c>
      <c r="X29" s="29" t="s">
        <v>142</v>
      </c>
      <c r="Y29" s="29" t="s">
        <v>141</v>
      </c>
      <c r="Z29" s="29" t="s">
        <v>142</v>
      </c>
      <c r="AA29" s="29" t="s">
        <v>142</v>
      </c>
      <c r="AB29" s="29" t="s">
        <v>142</v>
      </c>
      <c r="AC29" s="29" t="s">
        <v>142</v>
      </c>
      <c r="AD29" s="29" t="s">
        <v>142</v>
      </c>
      <c r="AE29" s="29" t="s">
        <v>142</v>
      </c>
      <c r="AF29" s="29" t="s">
        <v>142</v>
      </c>
      <c r="AG29" s="29" t="s">
        <v>142</v>
      </c>
      <c r="AH29" s="29" t="s">
        <v>141</v>
      </c>
      <c r="AI29" s="29" t="s">
        <v>142</v>
      </c>
      <c r="AJ29" s="29" t="s">
        <v>142</v>
      </c>
      <c r="AK29" s="29" t="s">
        <v>142</v>
      </c>
      <c r="AL29" s="29" t="s">
        <v>142</v>
      </c>
      <c r="AM29" s="29" t="s">
        <v>142</v>
      </c>
      <c r="AN29" s="29" t="s">
        <v>142</v>
      </c>
      <c r="AO29" s="29" t="s">
        <v>142</v>
      </c>
      <c r="AP29" s="29" t="s">
        <v>143</v>
      </c>
      <c r="AQ29" s="29" t="s">
        <v>142</v>
      </c>
      <c r="AR29" s="29" t="s">
        <v>141</v>
      </c>
      <c r="AS29" s="29" t="s">
        <v>142</v>
      </c>
      <c r="AT29" s="29" t="s">
        <v>143</v>
      </c>
      <c r="AU29" s="29" t="s">
        <v>142</v>
      </c>
      <c r="AV29" s="29" t="s">
        <v>142</v>
      </c>
      <c r="AW29" s="29" t="s">
        <v>143</v>
      </c>
      <c r="AX29" s="29" t="s">
        <v>143</v>
      </c>
      <c r="AY29" s="29" t="s">
        <v>142</v>
      </c>
      <c r="AZ29" s="29" t="s">
        <v>143</v>
      </c>
      <c r="BA29" s="29" t="s">
        <v>141</v>
      </c>
      <c r="BB29" s="29" t="s">
        <v>142</v>
      </c>
      <c r="BC29" s="29" t="s">
        <v>142</v>
      </c>
      <c r="BD29" s="29" t="s">
        <v>142</v>
      </c>
      <c r="BE29" s="29" t="s">
        <v>142</v>
      </c>
      <c r="BF29" s="29" t="s">
        <v>141</v>
      </c>
      <c r="BG29" s="29" t="s">
        <v>142</v>
      </c>
      <c r="BH29" s="29" t="s">
        <v>142</v>
      </c>
      <c r="BI29" s="29" t="s">
        <v>141</v>
      </c>
      <c r="BJ29" s="29" t="s">
        <v>142</v>
      </c>
      <c r="BK29" s="29" t="s">
        <v>141</v>
      </c>
      <c r="BL29" s="29" t="s">
        <v>142</v>
      </c>
      <c r="BM29" s="29" t="s">
        <v>142</v>
      </c>
      <c r="BN29" s="29" t="s">
        <v>141</v>
      </c>
      <c r="BO29" s="29" t="s">
        <v>142</v>
      </c>
      <c r="BP29" s="29" t="s">
        <v>142</v>
      </c>
      <c r="BQ29" s="29" t="s">
        <v>141</v>
      </c>
      <c r="BR29" s="29" t="s">
        <v>141</v>
      </c>
      <c r="BS29" s="29" t="s">
        <v>141</v>
      </c>
      <c r="BT29" s="29" t="s">
        <v>142</v>
      </c>
      <c r="BU29" s="29" t="s">
        <v>142</v>
      </c>
      <c r="BV29" s="29" t="s">
        <v>142</v>
      </c>
      <c r="BW29" s="29" t="s">
        <v>142</v>
      </c>
      <c r="BX29" s="29" t="s">
        <v>141</v>
      </c>
      <c r="BY29" s="29" t="s">
        <v>142</v>
      </c>
      <c r="BZ29" s="29" t="s">
        <v>143</v>
      </c>
      <c r="CA29" s="29" t="s">
        <v>142</v>
      </c>
      <c r="CB29" s="29" t="s">
        <v>142</v>
      </c>
      <c r="CC29" s="29" t="s">
        <v>142</v>
      </c>
      <c r="CD29" s="29" t="s">
        <v>142</v>
      </c>
      <c r="CE29" s="29" t="s">
        <v>142</v>
      </c>
      <c r="CF29" s="29" t="s">
        <v>142</v>
      </c>
      <c r="CG29" s="29" t="s">
        <v>142</v>
      </c>
      <c r="CH29" s="29" t="s">
        <v>142</v>
      </c>
      <c r="CI29" s="29" t="s">
        <v>142</v>
      </c>
      <c r="CJ29" s="29" t="s">
        <v>141</v>
      </c>
      <c r="CK29" s="29" t="s">
        <v>142</v>
      </c>
      <c r="CL29" s="29" t="s">
        <v>141</v>
      </c>
      <c r="CM29" s="29" t="s">
        <v>142</v>
      </c>
      <c r="CN29" s="29" t="s">
        <v>142</v>
      </c>
      <c r="CO29" s="29" t="s">
        <v>142</v>
      </c>
      <c r="CP29" s="29" t="s">
        <v>142</v>
      </c>
      <c r="CQ29" s="29" t="s">
        <v>142</v>
      </c>
      <c r="CR29" s="29" t="s">
        <v>142</v>
      </c>
      <c r="CS29" s="29" t="s">
        <v>142</v>
      </c>
      <c r="CT29" s="29" t="s">
        <v>141</v>
      </c>
      <c r="CU29" s="29" t="s">
        <v>141</v>
      </c>
      <c r="CV29" s="29" t="s">
        <v>142</v>
      </c>
      <c r="CW29" s="29" t="s">
        <v>143</v>
      </c>
      <c r="CX29" s="29" t="s">
        <v>142</v>
      </c>
      <c r="CY29" s="29" t="s">
        <v>142</v>
      </c>
      <c r="CZ29" s="29" t="s">
        <v>142</v>
      </c>
      <c r="DA29" s="29" t="s">
        <v>143</v>
      </c>
      <c r="DB29" s="29" t="s">
        <v>142</v>
      </c>
      <c r="DC29" s="29" t="s">
        <v>183</v>
      </c>
      <c r="DD29" s="29" t="s">
        <v>143</v>
      </c>
      <c r="DE29" s="29" t="s">
        <v>142</v>
      </c>
      <c r="DF29" s="29" t="s">
        <v>142</v>
      </c>
      <c r="DG29" s="29" t="s">
        <v>141</v>
      </c>
      <c r="DH29" s="29" t="s">
        <v>141</v>
      </c>
      <c r="DI29" s="29" t="s">
        <v>143</v>
      </c>
      <c r="DJ29" s="29" t="s">
        <v>142</v>
      </c>
      <c r="DK29" s="29" t="s">
        <v>142</v>
      </c>
      <c r="DL29" s="29" t="s">
        <v>142</v>
      </c>
      <c r="DM29" s="29" t="s">
        <v>142</v>
      </c>
      <c r="DN29" s="29" t="s">
        <v>142</v>
      </c>
      <c r="DO29" s="29" t="s">
        <v>141</v>
      </c>
      <c r="DP29" s="29" t="s">
        <v>141</v>
      </c>
      <c r="DQ29" s="29" t="s">
        <v>142</v>
      </c>
      <c r="DR29" s="29" t="s">
        <v>141</v>
      </c>
      <c r="DS29" s="29" t="s">
        <v>141</v>
      </c>
      <c r="DT29" s="29" t="s">
        <v>142</v>
      </c>
      <c r="DU29" s="29" t="s">
        <v>141</v>
      </c>
      <c r="DV29" s="29" t="s">
        <v>142</v>
      </c>
      <c r="DW29" s="7"/>
      <c r="DX29" s="7"/>
      <c r="DY29" s="7"/>
      <c r="DZ29" s="7"/>
      <c r="EA29" s="7"/>
      <c r="EB29" s="7"/>
      <c r="EC29" s="7"/>
      <c r="ED29" s="7"/>
    </row>
    <row r="30" spans="1:134" ht="45">
      <c r="A30" s="8">
        <v>29</v>
      </c>
      <c r="B30" s="39">
        <v>29</v>
      </c>
      <c r="C30" s="39" t="s">
        <v>197</v>
      </c>
      <c r="D30" s="37" t="s">
        <v>198</v>
      </c>
      <c r="E30" s="38" t="s">
        <v>199</v>
      </c>
      <c r="F30" s="33" t="s">
        <v>183</v>
      </c>
      <c r="G30" s="29" t="s">
        <v>142</v>
      </c>
      <c r="H30" s="29" t="s">
        <v>143</v>
      </c>
      <c r="I30" s="29" t="s">
        <v>142</v>
      </c>
      <c r="J30" s="29" t="s">
        <v>142</v>
      </c>
      <c r="K30" s="29" t="s">
        <v>142</v>
      </c>
      <c r="L30" s="29" t="s">
        <v>143</v>
      </c>
      <c r="M30" s="29" t="s">
        <v>141</v>
      </c>
      <c r="N30" s="29" t="s">
        <v>143</v>
      </c>
      <c r="O30" s="29" t="s">
        <v>141</v>
      </c>
      <c r="P30" s="29" t="s">
        <v>142</v>
      </c>
      <c r="Q30" s="29" t="s">
        <v>142</v>
      </c>
      <c r="R30" s="29" t="s">
        <v>143</v>
      </c>
      <c r="S30" s="29" t="s">
        <v>141</v>
      </c>
      <c r="T30" s="29" t="s">
        <v>142</v>
      </c>
      <c r="U30" s="29" t="s">
        <v>141</v>
      </c>
      <c r="V30" s="29" t="s">
        <v>142</v>
      </c>
      <c r="W30" s="29" t="s">
        <v>142</v>
      </c>
      <c r="X30" s="29" t="s">
        <v>143</v>
      </c>
      <c r="Y30" s="29" t="s">
        <v>141</v>
      </c>
      <c r="Z30" s="29" t="s">
        <v>142</v>
      </c>
      <c r="AA30" s="29" t="s">
        <v>142</v>
      </c>
      <c r="AB30" s="29" t="s">
        <v>142</v>
      </c>
      <c r="AC30" s="29" t="s">
        <v>183</v>
      </c>
      <c r="AD30" s="29" t="s">
        <v>143</v>
      </c>
      <c r="AE30" s="29" t="s">
        <v>143</v>
      </c>
      <c r="AF30" s="29" t="s">
        <v>142</v>
      </c>
      <c r="AG30" s="29" t="s">
        <v>142</v>
      </c>
      <c r="AH30" s="29" t="s">
        <v>141</v>
      </c>
      <c r="AI30" s="29" t="s">
        <v>142</v>
      </c>
      <c r="AJ30" s="29" t="s">
        <v>143</v>
      </c>
      <c r="AK30" s="29" t="s">
        <v>143</v>
      </c>
      <c r="AL30" s="29" t="s">
        <v>143</v>
      </c>
      <c r="AM30" s="29" t="s">
        <v>143</v>
      </c>
      <c r="AN30" s="29" t="s">
        <v>143</v>
      </c>
      <c r="AO30" s="29" t="s">
        <v>143</v>
      </c>
      <c r="AP30" s="29" t="s">
        <v>143</v>
      </c>
      <c r="AQ30" s="29" t="s">
        <v>142</v>
      </c>
      <c r="AR30" s="29" t="s">
        <v>142</v>
      </c>
      <c r="AS30" s="29" t="s">
        <v>142</v>
      </c>
      <c r="AT30" s="29" t="s">
        <v>143</v>
      </c>
      <c r="AU30" s="29" t="s">
        <v>142</v>
      </c>
      <c r="AV30" s="29" t="s">
        <v>143</v>
      </c>
      <c r="AW30" s="29" t="s">
        <v>143</v>
      </c>
      <c r="AX30" s="29" t="s">
        <v>143</v>
      </c>
      <c r="AY30" s="29" t="s">
        <v>142</v>
      </c>
      <c r="AZ30" s="29" t="s">
        <v>143</v>
      </c>
      <c r="BA30" s="29" t="s">
        <v>141</v>
      </c>
      <c r="BB30" s="29" t="s">
        <v>142</v>
      </c>
      <c r="BC30" s="29" t="s">
        <v>143</v>
      </c>
      <c r="BD30" s="29" t="s">
        <v>142</v>
      </c>
      <c r="BE30" s="29" t="s">
        <v>143</v>
      </c>
      <c r="BF30" s="29" t="s">
        <v>141</v>
      </c>
      <c r="BG30" s="29" t="s">
        <v>142</v>
      </c>
      <c r="BH30" s="29" t="s">
        <v>142</v>
      </c>
      <c r="BI30" s="29" t="s">
        <v>183</v>
      </c>
      <c r="BJ30" s="29" t="s">
        <v>142</v>
      </c>
      <c r="BK30" s="29" t="s">
        <v>141</v>
      </c>
      <c r="BL30" s="29" t="s">
        <v>142</v>
      </c>
      <c r="BM30" s="29" t="s">
        <v>142</v>
      </c>
      <c r="BN30" s="29" t="s">
        <v>143</v>
      </c>
      <c r="BO30" s="29" t="s">
        <v>143</v>
      </c>
      <c r="BP30" s="29" t="s">
        <v>143</v>
      </c>
      <c r="BQ30" s="29" t="s">
        <v>143</v>
      </c>
      <c r="BR30" s="29" t="s">
        <v>141</v>
      </c>
      <c r="BS30" s="29" t="s">
        <v>141</v>
      </c>
      <c r="BT30" s="29" t="s">
        <v>142</v>
      </c>
      <c r="BU30" s="29" t="s">
        <v>142</v>
      </c>
      <c r="BV30" s="29" t="s">
        <v>143</v>
      </c>
      <c r="BW30" s="29" t="s">
        <v>142</v>
      </c>
      <c r="BX30" s="29" t="s">
        <v>141</v>
      </c>
      <c r="BY30" s="29" t="s">
        <v>142</v>
      </c>
      <c r="BZ30" s="29" t="s">
        <v>141</v>
      </c>
      <c r="CA30" s="29" t="s">
        <v>142</v>
      </c>
      <c r="CB30" s="29" t="s">
        <v>142</v>
      </c>
      <c r="CC30" s="29" t="s">
        <v>143</v>
      </c>
      <c r="CD30" s="29" t="s">
        <v>143</v>
      </c>
      <c r="CE30" s="29" t="s">
        <v>142</v>
      </c>
      <c r="CF30" s="29" t="s">
        <v>141</v>
      </c>
      <c r="CG30" s="29" t="s">
        <v>142</v>
      </c>
      <c r="CH30" s="29" t="s">
        <v>143</v>
      </c>
      <c r="CI30" s="29" t="s">
        <v>142</v>
      </c>
      <c r="CJ30" s="29" t="s">
        <v>141</v>
      </c>
      <c r="CK30" s="29" t="s">
        <v>142</v>
      </c>
      <c r="CL30" s="29" t="s">
        <v>142</v>
      </c>
      <c r="CM30" s="29" t="s">
        <v>141</v>
      </c>
      <c r="CN30" s="29" t="s">
        <v>142</v>
      </c>
      <c r="CO30" s="29" t="s">
        <v>142</v>
      </c>
      <c r="CP30" s="29" t="s">
        <v>142</v>
      </c>
      <c r="CQ30" s="29" t="s">
        <v>142</v>
      </c>
      <c r="CR30" s="29" t="s">
        <v>143</v>
      </c>
      <c r="CS30" s="29" t="s">
        <v>143</v>
      </c>
      <c r="CT30" s="29" t="s">
        <v>141</v>
      </c>
      <c r="CU30" s="29" t="s">
        <v>141</v>
      </c>
      <c r="CV30" s="29" t="s">
        <v>143</v>
      </c>
      <c r="CW30" s="29" t="s">
        <v>142</v>
      </c>
      <c r="CX30" s="29" t="s">
        <v>142</v>
      </c>
      <c r="CY30" s="29" t="s">
        <v>143</v>
      </c>
      <c r="CZ30" s="29" t="s">
        <v>143</v>
      </c>
      <c r="DA30" s="29" t="s">
        <v>142</v>
      </c>
      <c r="DB30" s="29" t="s">
        <v>142</v>
      </c>
      <c r="DC30" s="29" t="s">
        <v>142</v>
      </c>
      <c r="DD30" s="29" t="s">
        <v>143</v>
      </c>
      <c r="DE30" s="29" t="s">
        <v>142</v>
      </c>
      <c r="DF30" s="29" t="s">
        <v>142</v>
      </c>
      <c r="DG30" s="29" t="s">
        <v>141</v>
      </c>
      <c r="DH30" s="29" t="s">
        <v>141</v>
      </c>
      <c r="DI30" s="29" t="s">
        <v>142</v>
      </c>
      <c r="DJ30" s="29" t="s">
        <v>142</v>
      </c>
      <c r="DK30" s="29" t="s">
        <v>142</v>
      </c>
      <c r="DL30" s="29" t="s">
        <v>142</v>
      </c>
      <c r="DM30" s="29" t="s">
        <v>143</v>
      </c>
      <c r="DN30" s="29" t="s">
        <v>142</v>
      </c>
      <c r="DO30" s="29" t="s">
        <v>141</v>
      </c>
      <c r="DP30" s="29" t="s">
        <v>141</v>
      </c>
      <c r="DQ30" s="29" t="s">
        <v>143</v>
      </c>
      <c r="DR30" s="29" t="s">
        <v>141</v>
      </c>
      <c r="DS30" s="29" t="s">
        <v>141</v>
      </c>
      <c r="DT30" s="29" t="s">
        <v>142</v>
      </c>
      <c r="DU30" s="29" t="s">
        <v>141</v>
      </c>
      <c r="DV30" s="29" t="s">
        <v>142</v>
      </c>
      <c r="DW30" s="7"/>
      <c r="DX30" s="7"/>
      <c r="DY30" s="7"/>
      <c r="DZ30" s="7"/>
      <c r="EA30" s="7"/>
      <c r="EB30" s="7"/>
      <c r="EC30" s="7"/>
      <c r="ED30" s="7"/>
    </row>
    <row r="31" spans="1:134" ht="45">
      <c r="A31" s="8">
        <v>30</v>
      </c>
      <c r="B31" s="39">
        <v>30</v>
      </c>
      <c r="C31" s="39" t="s">
        <v>200</v>
      </c>
      <c r="D31" s="37" t="s">
        <v>198</v>
      </c>
      <c r="E31" s="38" t="s">
        <v>21</v>
      </c>
      <c r="F31" s="33" t="s">
        <v>142</v>
      </c>
      <c r="G31" s="29" t="s">
        <v>142</v>
      </c>
      <c r="H31" s="29" t="s">
        <v>142</v>
      </c>
      <c r="I31" s="29" t="s">
        <v>143</v>
      </c>
      <c r="J31" s="29" t="s">
        <v>143</v>
      </c>
      <c r="K31" s="29" t="s">
        <v>142</v>
      </c>
      <c r="L31" s="29" t="s">
        <v>142</v>
      </c>
      <c r="M31" s="29" t="s">
        <v>141</v>
      </c>
      <c r="N31" s="29" t="s">
        <v>142</v>
      </c>
      <c r="O31" s="29" t="s">
        <v>141</v>
      </c>
      <c r="P31" s="29" t="s">
        <v>142</v>
      </c>
      <c r="Q31" s="29" t="s">
        <v>142</v>
      </c>
      <c r="R31" s="29" t="s">
        <v>142</v>
      </c>
      <c r="S31" s="29" t="s">
        <v>141</v>
      </c>
      <c r="T31" s="29" t="s">
        <v>142</v>
      </c>
      <c r="U31" s="29" t="s">
        <v>141</v>
      </c>
      <c r="V31" s="29" t="s">
        <v>143</v>
      </c>
      <c r="W31" s="29" t="s">
        <v>143</v>
      </c>
      <c r="X31" s="29" t="s">
        <v>143</v>
      </c>
      <c r="Y31" s="29" t="s">
        <v>141</v>
      </c>
      <c r="Z31" s="29" t="s">
        <v>142</v>
      </c>
      <c r="AA31" s="29" t="s">
        <v>142</v>
      </c>
      <c r="AB31" s="29" t="s">
        <v>143</v>
      </c>
      <c r="AC31" s="29" t="s">
        <v>142</v>
      </c>
      <c r="AD31" s="29" t="s">
        <v>142</v>
      </c>
      <c r="AE31" s="29" t="s">
        <v>142</v>
      </c>
      <c r="AF31" s="29" t="s">
        <v>142</v>
      </c>
      <c r="AG31" s="29" t="s">
        <v>142</v>
      </c>
      <c r="AH31" s="29" t="s">
        <v>141</v>
      </c>
      <c r="AI31" s="29" t="s">
        <v>142</v>
      </c>
      <c r="AJ31" s="29" t="s">
        <v>142</v>
      </c>
      <c r="AK31" s="29" t="s">
        <v>142</v>
      </c>
      <c r="AL31" s="29" t="s">
        <v>142</v>
      </c>
      <c r="AM31" s="29" t="s">
        <v>142</v>
      </c>
      <c r="AN31" s="29" t="s">
        <v>143</v>
      </c>
      <c r="AO31" s="29" t="s">
        <v>142</v>
      </c>
      <c r="AP31" s="29" t="s">
        <v>143</v>
      </c>
      <c r="AQ31" s="29" t="s">
        <v>142</v>
      </c>
      <c r="AR31" s="29" t="s">
        <v>142</v>
      </c>
      <c r="AS31" s="29" t="s">
        <v>142</v>
      </c>
      <c r="AT31" s="29" t="s">
        <v>143</v>
      </c>
      <c r="AU31" s="29" t="s">
        <v>142</v>
      </c>
      <c r="AV31" s="29" t="s">
        <v>143</v>
      </c>
      <c r="AW31" s="29" t="s">
        <v>142</v>
      </c>
      <c r="AX31" s="29" t="s">
        <v>143</v>
      </c>
      <c r="AY31" s="29" t="s">
        <v>142</v>
      </c>
      <c r="AZ31" s="29" t="s">
        <v>143</v>
      </c>
      <c r="BA31" s="29" t="s">
        <v>141</v>
      </c>
      <c r="BB31" s="29" t="s">
        <v>143</v>
      </c>
      <c r="BC31" s="29" t="s">
        <v>142</v>
      </c>
      <c r="BD31" s="29" t="s">
        <v>142</v>
      </c>
      <c r="BE31" s="29" t="s">
        <v>142</v>
      </c>
      <c r="BF31" s="29" t="s">
        <v>141</v>
      </c>
      <c r="BG31" s="29" t="s">
        <v>142</v>
      </c>
      <c r="BH31" s="29" t="s">
        <v>142</v>
      </c>
      <c r="BI31" s="29" t="s">
        <v>142</v>
      </c>
      <c r="BJ31" s="29" t="s">
        <v>142</v>
      </c>
      <c r="BK31" s="29" t="s">
        <v>141</v>
      </c>
      <c r="BL31" s="29" t="s">
        <v>142</v>
      </c>
      <c r="BM31" s="29" t="s">
        <v>142</v>
      </c>
      <c r="BN31" s="29" t="s">
        <v>142</v>
      </c>
      <c r="BO31" s="29" t="s">
        <v>142</v>
      </c>
      <c r="BP31" s="29" t="s">
        <v>142</v>
      </c>
      <c r="BQ31" s="29" t="s">
        <v>143</v>
      </c>
      <c r="BR31" s="29" t="s">
        <v>141</v>
      </c>
      <c r="BS31" s="29" t="s">
        <v>141</v>
      </c>
      <c r="BT31" s="29" t="s">
        <v>143</v>
      </c>
      <c r="BU31" s="29" t="s">
        <v>142</v>
      </c>
      <c r="BV31" s="29" t="s">
        <v>142</v>
      </c>
      <c r="BW31" s="29" t="s">
        <v>142</v>
      </c>
      <c r="BX31" s="29" t="s">
        <v>141</v>
      </c>
      <c r="BY31" s="29" t="s">
        <v>142</v>
      </c>
      <c r="BZ31" s="29" t="s">
        <v>142</v>
      </c>
      <c r="CA31" s="29" t="s">
        <v>142</v>
      </c>
      <c r="CB31" s="29" t="s">
        <v>143</v>
      </c>
      <c r="CC31" s="29" t="s">
        <v>142</v>
      </c>
      <c r="CD31" s="29" t="s">
        <v>142</v>
      </c>
      <c r="CE31" s="29" t="s">
        <v>142</v>
      </c>
      <c r="CF31" s="29" t="s">
        <v>141</v>
      </c>
      <c r="CG31" s="29" t="s">
        <v>142</v>
      </c>
      <c r="CH31" s="29" t="s">
        <v>143</v>
      </c>
      <c r="CI31" s="29" t="s">
        <v>142</v>
      </c>
      <c r="CJ31" s="29" t="s">
        <v>141</v>
      </c>
      <c r="CK31" s="29" t="s">
        <v>142</v>
      </c>
      <c r="CL31" s="29" t="s">
        <v>142</v>
      </c>
      <c r="CM31" s="29" t="s">
        <v>142</v>
      </c>
      <c r="CN31" s="29" t="s">
        <v>142</v>
      </c>
      <c r="CO31" s="29" t="s">
        <v>143</v>
      </c>
      <c r="CP31" s="29" t="s">
        <v>143</v>
      </c>
      <c r="CQ31" s="29" t="s">
        <v>142</v>
      </c>
      <c r="CR31" s="29" t="s">
        <v>142</v>
      </c>
      <c r="CS31" s="29" t="s">
        <v>142</v>
      </c>
      <c r="CT31" s="29" t="s">
        <v>141</v>
      </c>
      <c r="CU31" s="29" t="s">
        <v>141</v>
      </c>
      <c r="CV31" s="29" t="s">
        <v>143</v>
      </c>
      <c r="CW31" s="29" t="s">
        <v>142</v>
      </c>
      <c r="CX31" s="29" t="s">
        <v>142</v>
      </c>
      <c r="CY31" s="29" t="s">
        <v>142</v>
      </c>
      <c r="CZ31" s="29" t="s">
        <v>142</v>
      </c>
      <c r="DA31" s="29" t="s">
        <v>142</v>
      </c>
      <c r="DB31" s="29" t="s">
        <v>142</v>
      </c>
      <c r="DC31" s="29" t="s">
        <v>143</v>
      </c>
      <c r="DD31" s="29" t="s">
        <v>143</v>
      </c>
      <c r="DE31" s="29" t="s">
        <v>142</v>
      </c>
      <c r="DF31" s="29" t="s">
        <v>143</v>
      </c>
      <c r="DG31" s="29" t="s">
        <v>141</v>
      </c>
      <c r="DH31" s="29" t="s">
        <v>141</v>
      </c>
      <c r="DI31" s="29" t="s">
        <v>142</v>
      </c>
      <c r="DJ31" s="29" t="s">
        <v>142</v>
      </c>
      <c r="DK31" s="29" t="s">
        <v>143</v>
      </c>
      <c r="DL31" s="29" t="s">
        <v>142</v>
      </c>
      <c r="DM31" s="29" t="s">
        <v>142</v>
      </c>
      <c r="DN31" s="29" t="s">
        <v>142</v>
      </c>
      <c r="DO31" s="29" t="s">
        <v>141</v>
      </c>
      <c r="DP31" s="29" t="s">
        <v>141</v>
      </c>
      <c r="DQ31" s="29" t="s">
        <v>142</v>
      </c>
      <c r="DR31" s="29" t="s">
        <v>141</v>
      </c>
      <c r="DS31" s="29" t="s">
        <v>141</v>
      </c>
      <c r="DT31" s="29" t="s">
        <v>142</v>
      </c>
      <c r="DU31" s="29" t="s">
        <v>141</v>
      </c>
      <c r="DV31" s="29" t="s">
        <v>142</v>
      </c>
      <c r="DW31" s="7"/>
      <c r="DX31" s="7"/>
      <c r="DY31" s="7"/>
      <c r="DZ31" s="7"/>
      <c r="EA31" s="7"/>
      <c r="EB31" s="7"/>
      <c r="EC31" s="7"/>
      <c r="ED31" s="7"/>
    </row>
    <row r="32" spans="1:134" ht="45">
      <c r="A32" s="8">
        <v>31</v>
      </c>
      <c r="B32" s="39">
        <v>31</v>
      </c>
      <c r="C32" s="39" t="s">
        <v>201</v>
      </c>
      <c r="D32" s="37" t="s">
        <v>198</v>
      </c>
      <c r="E32" s="38" t="s">
        <v>199</v>
      </c>
      <c r="F32" s="33" t="s">
        <v>143</v>
      </c>
      <c r="G32" s="29" t="s">
        <v>142</v>
      </c>
      <c r="H32" s="29" t="s">
        <v>142</v>
      </c>
      <c r="I32" s="29" t="s">
        <v>143</v>
      </c>
      <c r="J32" s="29" t="s">
        <v>142</v>
      </c>
      <c r="K32" s="29" t="s">
        <v>142</v>
      </c>
      <c r="L32" s="29" t="s">
        <v>143</v>
      </c>
      <c r="M32" s="29" t="s">
        <v>141</v>
      </c>
      <c r="N32" s="29" t="s">
        <v>143</v>
      </c>
      <c r="O32" s="29" t="s">
        <v>141</v>
      </c>
      <c r="P32" s="29" t="s">
        <v>142</v>
      </c>
      <c r="Q32" s="29" t="s">
        <v>142</v>
      </c>
      <c r="R32" s="29" t="s">
        <v>143</v>
      </c>
      <c r="S32" s="29" t="s">
        <v>141</v>
      </c>
      <c r="T32" s="29" t="s">
        <v>143</v>
      </c>
      <c r="U32" s="29" t="s">
        <v>141</v>
      </c>
      <c r="V32" s="29" t="s">
        <v>142</v>
      </c>
      <c r="W32" s="29" t="s">
        <v>142</v>
      </c>
      <c r="X32" s="29" t="s">
        <v>143</v>
      </c>
      <c r="Y32" s="29" t="s">
        <v>141</v>
      </c>
      <c r="Z32" s="29" t="s">
        <v>142</v>
      </c>
      <c r="AA32" s="29" t="s">
        <v>141</v>
      </c>
      <c r="AB32" s="29" t="s">
        <v>142</v>
      </c>
      <c r="AC32" s="29" t="s">
        <v>183</v>
      </c>
      <c r="AD32" s="29" t="s">
        <v>183</v>
      </c>
      <c r="AE32" s="29" t="s">
        <v>143</v>
      </c>
      <c r="AF32" s="29" t="s">
        <v>142</v>
      </c>
      <c r="AG32" s="29" t="s">
        <v>142</v>
      </c>
      <c r="AH32" s="29" t="s">
        <v>141</v>
      </c>
      <c r="AI32" s="29" t="s">
        <v>143</v>
      </c>
      <c r="AJ32" s="29" t="s">
        <v>143</v>
      </c>
      <c r="AK32" s="29" t="s">
        <v>143</v>
      </c>
      <c r="AL32" s="29" t="s">
        <v>143</v>
      </c>
      <c r="AM32" s="29" t="s">
        <v>143</v>
      </c>
      <c r="AN32" s="29" t="s">
        <v>143</v>
      </c>
      <c r="AO32" s="29" t="s">
        <v>143</v>
      </c>
      <c r="AP32" s="29" t="s">
        <v>143</v>
      </c>
      <c r="AQ32" s="29" t="s">
        <v>142</v>
      </c>
      <c r="AR32" s="29" t="s">
        <v>142</v>
      </c>
      <c r="AS32" s="29" t="s">
        <v>141</v>
      </c>
      <c r="AT32" s="29" t="s">
        <v>143</v>
      </c>
      <c r="AU32" s="29" t="s">
        <v>142</v>
      </c>
      <c r="AV32" s="29" t="s">
        <v>143</v>
      </c>
      <c r="AW32" s="29" t="s">
        <v>143</v>
      </c>
      <c r="AX32" s="29" t="s">
        <v>143</v>
      </c>
      <c r="AY32" s="29" t="s">
        <v>142</v>
      </c>
      <c r="AZ32" s="29" t="s">
        <v>143</v>
      </c>
      <c r="BA32" s="29" t="s">
        <v>141</v>
      </c>
      <c r="BB32" s="29" t="s">
        <v>142</v>
      </c>
      <c r="BC32" s="29" t="s">
        <v>143</v>
      </c>
      <c r="BD32" s="29" t="s">
        <v>142</v>
      </c>
      <c r="BE32" s="29" t="s">
        <v>143</v>
      </c>
      <c r="BF32" s="29" t="s">
        <v>141</v>
      </c>
      <c r="BG32" s="29" t="s">
        <v>143</v>
      </c>
      <c r="BH32" s="29" t="s">
        <v>142</v>
      </c>
      <c r="BI32" s="29" t="s">
        <v>143</v>
      </c>
      <c r="BJ32" s="29" t="s">
        <v>142</v>
      </c>
      <c r="BK32" s="29" t="s">
        <v>141</v>
      </c>
      <c r="BL32" s="29" t="s">
        <v>142</v>
      </c>
      <c r="BM32" s="29" t="s">
        <v>142</v>
      </c>
      <c r="BN32" s="29" t="s">
        <v>141</v>
      </c>
      <c r="BO32" s="29" t="s">
        <v>143</v>
      </c>
      <c r="BP32" s="29" t="s">
        <v>141</v>
      </c>
      <c r="BQ32" s="29" t="s">
        <v>142</v>
      </c>
      <c r="BR32" s="29" t="s">
        <v>141</v>
      </c>
      <c r="BS32" s="29" t="s">
        <v>141</v>
      </c>
      <c r="BT32" s="29" t="s">
        <v>142</v>
      </c>
      <c r="BU32" s="29" t="s">
        <v>142</v>
      </c>
      <c r="BV32" s="29" t="s">
        <v>143</v>
      </c>
      <c r="BW32" s="29" t="s">
        <v>142</v>
      </c>
      <c r="BX32" s="29" t="s">
        <v>141</v>
      </c>
      <c r="BY32" s="29" t="s">
        <v>143</v>
      </c>
      <c r="BZ32" s="29" t="s">
        <v>143</v>
      </c>
      <c r="CA32" s="29" t="s">
        <v>142</v>
      </c>
      <c r="CB32" s="29" t="s">
        <v>142</v>
      </c>
      <c r="CC32" s="29" t="s">
        <v>142</v>
      </c>
      <c r="CD32" s="29" t="s">
        <v>142</v>
      </c>
      <c r="CE32" s="29" t="s">
        <v>142</v>
      </c>
      <c r="CF32" s="29" t="s">
        <v>141</v>
      </c>
      <c r="CG32" s="29" t="s">
        <v>142</v>
      </c>
      <c r="CH32" s="29" t="s">
        <v>143</v>
      </c>
      <c r="CI32" s="29" t="s">
        <v>142</v>
      </c>
      <c r="CJ32" s="29" t="s">
        <v>141</v>
      </c>
      <c r="CK32" s="29" t="s">
        <v>142</v>
      </c>
      <c r="CL32" s="29" t="s">
        <v>142</v>
      </c>
      <c r="CM32" s="29" t="s">
        <v>143</v>
      </c>
      <c r="CN32" s="29" t="s">
        <v>143</v>
      </c>
      <c r="CO32" s="29" t="s">
        <v>142</v>
      </c>
      <c r="CP32" s="29" t="s">
        <v>142</v>
      </c>
      <c r="CQ32" s="29" t="s">
        <v>143</v>
      </c>
      <c r="CR32" s="29" t="s">
        <v>143</v>
      </c>
      <c r="CS32" s="29" t="s">
        <v>143</v>
      </c>
      <c r="CT32" s="29" t="s">
        <v>141</v>
      </c>
      <c r="CU32" s="29" t="s">
        <v>141</v>
      </c>
      <c r="CV32" s="29" t="s">
        <v>143</v>
      </c>
      <c r="CW32" s="29" t="s">
        <v>142</v>
      </c>
      <c r="CX32" s="29" t="s">
        <v>142</v>
      </c>
      <c r="CY32" s="29" t="s">
        <v>143</v>
      </c>
      <c r="CZ32" s="29" t="s">
        <v>143</v>
      </c>
      <c r="DA32" s="29" t="s">
        <v>142</v>
      </c>
      <c r="DB32" s="29" t="s">
        <v>142</v>
      </c>
      <c r="DC32" s="29" t="s">
        <v>143</v>
      </c>
      <c r="DD32" s="29" t="s">
        <v>143</v>
      </c>
      <c r="DE32" s="29" t="s">
        <v>142</v>
      </c>
      <c r="DF32" s="29" t="s">
        <v>142</v>
      </c>
      <c r="DG32" s="29" t="s">
        <v>141</v>
      </c>
      <c r="DH32" s="29" t="s">
        <v>141</v>
      </c>
      <c r="DI32" s="29" t="s">
        <v>142</v>
      </c>
      <c r="DJ32" s="29" t="s">
        <v>142</v>
      </c>
      <c r="DK32" s="29" t="s">
        <v>142</v>
      </c>
      <c r="DL32" s="29" t="s">
        <v>142</v>
      </c>
      <c r="DM32" s="29" t="s">
        <v>143</v>
      </c>
      <c r="DN32" s="29" t="s">
        <v>143</v>
      </c>
      <c r="DO32" s="29" t="s">
        <v>141</v>
      </c>
      <c r="DP32" s="29" t="s">
        <v>141</v>
      </c>
      <c r="DQ32" s="29" t="s">
        <v>142</v>
      </c>
      <c r="DR32" s="29" t="s">
        <v>141</v>
      </c>
      <c r="DS32" s="29" t="s">
        <v>141</v>
      </c>
      <c r="DT32" s="29" t="s">
        <v>142</v>
      </c>
      <c r="DU32" s="29" t="s">
        <v>141</v>
      </c>
      <c r="DV32" s="29" t="s">
        <v>142</v>
      </c>
      <c r="DW32" s="7"/>
      <c r="DX32" s="7"/>
      <c r="DY32" s="7"/>
      <c r="DZ32" s="7"/>
      <c r="EA32" s="7"/>
      <c r="EB32" s="7"/>
      <c r="EC32" s="7"/>
      <c r="ED32" s="7"/>
    </row>
    <row r="33" spans="1:134" ht="45">
      <c r="A33" s="8">
        <v>32</v>
      </c>
      <c r="B33" s="39">
        <v>32</v>
      </c>
      <c r="C33" s="39" t="s">
        <v>202</v>
      </c>
      <c r="D33" s="37" t="s">
        <v>198</v>
      </c>
      <c r="E33" s="38" t="s">
        <v>21</v>
      </c>
      <c r="F33" s="33" t="s">
        <v>142</v>
      </c>
      <c r="G33" s="29" t="s">
        <v>142</v>
      </c>
      <c r="H33" s="29" t="s">
        <v>142</v>
      </c>
      <c r="I33" s="29" t="s">
        <v>142</v>
      </c>
      <c r="J33" s="29" t="s">
        <v>142</v>
      </c>
      <c r="K33" s="29" t="s">
        <v>142</v>
      </c>
      <c r="L33" s="29" t="s">
        <v>142</v>
      </c>
      <c r="M33" s="29" t="s">
        <v>141</v>
      </c>
      <c r="N33" s="29" t="s">
        <v>142</v>
      </c>
      <c r="O33" s="29" t="s">
        <v>141</v>
      </c>
      <c r="P33" s="29" t="s">
        <v>143</v>
      </c>
      <c r="Q33" s="29" t="s">
        <v>142</v>
      </c>
      <c r="R33" s="29" t="s">
        <v>143</v>
      </c>
      <c r="S33" s="29" t="s">
        <v>141</v>
      </c>
      <c r="T33" s="29" t="s">
        <v>142</v>
      </c>
      <c r="U33" s="29" t="s">
        <v>141</v>
      </c>
      <c r="V33" s="29" t="s">
        <v>142</v>
      </c>
      <c r="W33" s="29" t="s">
        <v>141</v>
      </c>
      <c r="X33" s="29" t="s">
        <v>141</v>
      </c>
      <c r="Y33" s="29" t="s">
        <v>141</v>
      </c>
      <c r="Z33" s="29" t="s">
        <v>142</v>
      </c>
      <c r="AA33" s="29" t="s">
        <v>142</v>
      </c>
      <c r="AB33" s="29" t="s">
        <v>142</v>
      </c>
      <c r="AC33" s="29" t="s">
        <v>142</v>
      </c>
      <c r="AD33" s="29" t="s">
        <v>142</v>
      </c>
      <c r="AE33" s="29" t="s">
        <v>142</v>
      </c>
      <c r="AF33" s="29" t="s">
        <v>142</v>
      </c>
      <c r="AG33" s="29" t="s">
        <v>142</v>
      </c>
      <c r="AH33" s="29" t="s">
        <v>141</v>
      </c>
      <c r="AI33" s="29" t="s">
        <v>142</v>
      </c>
      <c r="AJ33" s="29" t="s">
        <v>142</v>
      </c>
      <c r="AK33" s="29" t="s">
        <v>143</v>
      </c>
      <c r="AL33" s="29" t="s">
        <v>142</v>
      </c>
      <c r="AM33" s="29" t="s">
        <v>142</v>
      </c>
      <c r="AN33" s="29" t="s">
        <v>142</v>
      </c>
      <c r="AO33" s="29" t="s">
        <v>142</v>
      </c>
      <c r="AP33" s="29" t="s">
        <v>143</v>
      </c>
      <c r="AQ33" s="29" t="s">
        <v>142</v>
      </c>
      <c r="AR33" s="29" t="s">
        <v>142</v>
      </c>
      <c r="AS33" s="29" t="s">
        <v>142</v>
      </c>
      <c r="AT33" s="29" t="s">
        <v>143</v>
      </c>
      <c r="AU33" s="29" t="s">
        <v>142</v>
      </c>
      <c r="AV33" s="29" t="s">
        <v>142</v>
      </c>
      <c r="AW33" s="29" t="s">
        <v>142</v>
      </c>
      <c r="AX33" s="29" t="s">
        <v>143</v>
      </c>
      <c r="AY33" s="29" t="s">
        <v>142</v>
      </c>
      <c r="AZ33" s="29" t="s">
        <v>143</v>
      </c>
      <c r="BA33" s="29" t="s">
        <v>141</v>
      </c>
      <c r="BB33" s="29" t="s">
        <v>142</v>
      </c>
      <c r="BC33" s="29" t="s">
        <v>142</v>
      </c>
      <c r="BD33" s="29" t="s">
        <v>142</v>
      </c>
      <c r="BE33" s="29" t="s">
        <v>142</v>
      </c>
      <c r="BF33" s="29" t="s">
        <v>141</v>
      </c>
      <c r="BG33" s="29" t="s">
        <v>142</v>
      </c>
      <c r="BH33" s="29" t="s">
        <v>142</v>
      </c>
      <c r="BI33" s="29" t="s">
        <v>142</v>
      </c>
      <c r="BJ33" s="29" t="s">
        <v>142</v>
      </c>
      <c r="BK33" s="29" t="s">
        <v>141</v>
      </c>
      <c r="BL33" s="29" t="s">
        <v>143</v>
      </c>
      <c r="BM33" s="29" t="s">
        <v>142</v>
      </c>
      <c r="BN33" s="29" t="s">
        <v>141</v>
      </c>
      <c r="BO33" s="29" t="s">
        <v>142</v>
      </c>
      <c r="BP33" s="29" t="s">
        <v>141</v>
      </c>
      <c r="BQ33" s="29" t="s">
        <v>142</v>
      </c>
      <c r="BR33" s="29" t="s">
        <v>141</v>
      </c>
      <c r="BS33" s="29" t="s">
        <v>141</v>
      </c>
      <c r="BT33" s="29" t="s">
        <v>142</v>
      </c>
      <c r="BU33" s="29" t="s">
        <v>142</v>
      </c>
      <c r="BV33" s="29" t="s">
        <v>142</v>
      </c>
      <c r="BW33" s="29" t="s">
        <v>142</v>
      </c>
      <c r="BX33" s="29" t="s">
        <v>141</v>
      </c>
      <c r="BY33" s="29" t="s">
        <v>142</v>
      </c>
      <c r="BZ33" s="29" t="s">
        <v>143</v>
      </c>
      <c r="CA33" s="29" t="s">
        <v>142</v>
      </c>
      <c r="CB33" s="29" t="s">
        <v>142</v>
      </c>
      <c r="CC33" s="29" t="s">
        <v>142</v>
      </c>
      <c r="CD33" s="29" t="s">
        <v>142</v>
      </c>
      <c r="CE33" s="29" t="s">
        <v>142</v>
      </c>
      <c r="CF33" s="29" t="s">
        <v>143</v>
      </c>
      <c r="CG33" s="29" t="s">
        <v>142</v>
      </c>
      <c r="CH33" s="29" t="s">
        <v>143</v>
      </c>
      <c r="CI33" s="29" t="s">
        <v>142</v>
      </c>
      <c r="CJ33" s="29" t="s">
        <v>141</v>
      </c>
      <c r="CK33" s="29" t="s">
        <v>142</v>
      </c>
      <c r="CL33" s="29" t="s">
        <v>142</v>
      </c>
      <c r="CM33" s="29" t="s">
        <v>143</v>
      </c>
      <c r="CN33" s="29" t="s">
        <v>142</v>
      </c>
      <c r="CO33" s="29" t="s">
        <v>142</v>
      </c>
      <c r="CP33" s="29" t="s">
        <v>142</v>
      </c>
      <c r="CQ33" s="29" t="s">
        <v>142</v>
      </c>
      <c r="CR33" s="29" t="s">
        <v>142</v>
      </c>
      <c r="CS33" s="29" t="s">
        <v>142</v>
      </c>
      <c r="CT33" s="29" t="s">
        <v>141</v>
      </c>
      <c r="CU33" s="29" t="s">
        <v>141</v>
      </c>
      <c r="CV33" s="29" t="s">
        <v>143</v>
      </c>
      <c r="CW33" s="29" t="s">
        <v>142</v>
      </c>
      <c r="CX33" s="29" t="s">
        <v>142</v>
      </c>
      <c r="CY33" s="29" t="s">
        <v>142</v>
      </c>
      <c r="CZ33" s="29" t="s">
        <v>142</v>
      </c>
      <c r="DA33" s="29" t="s">
        <v>143</v>
      </c>
      <c r="DB33" s="29" t="s">
        <v>142</v>
      </c>
      <c r="DC33" s="29" t="s">
        <v>143</v>
      </c>
      <c r="DD33" s="29" t="s">
        <v>143</v>
      </c>
      <c r="DE33" s="29" t="s">
        <v>142</v>
      </c>
      <c r="DF33" s="29" t="s">
        <v>142</v>
      </c>
      <c r="DG33" s="29" t="s">
        <v>141</v>
      </c>
      <c r="DH33" s="29" t="s">
        <v>141</v>
      </c>
      <c r="DI33" s="29" t="s">
        <v>143</v>
      </c>
      <c r="DJ33" s="29" t="s">
        <v>142</v>
      </c>
      <c r="DK33" s="29" t="s">
        <v>142</v>
      </c>
      <c r="DL33" s="29" t="s">
        <v>142</v>
      </c>
      <c r="DM33" s="29" t="s">
        <v>142</v>
      </c>
      <c r="DN33" s="29" t="s">
        <v>142</v>
      </c>
      <c r="DO33" s="29" t="s">
        <v>141</v>
      </c>
      <c r="DP33" s="29" t="s">
        <v>141</v>
      </c>
      <c r="DQ33" s="29" t="s">
        <v>143</v>
      </c>
      <c r="DR33" s="29" t="s">
        <v>141</v>
      </c>
      <c r="DS33" s="29" t="s">
        <v>141</v>
      </c>
      <c r="DT33" s="29" t="s">
        <v>142</v>
      </c>
      <c r="DU33" s="29" t="s">
        <v>141</v>
      </c>
      <c r="DV33" s="29" t="s">
        <v>142</v>
      </c>
      <c r="DW33" s="7"/>
      <c r="DX33" s="7"/>
      <c r="DY33" s="7"/>
      <c r="DZ33" s="7"/>
      <c r="EA33" s="7"/>
      <c r="EB33" s="7"/>
      <c r="EC33" s="7"/>
      <c r="ED33" s="7"/>
    </row>
    <row r="34" spans="1:134" ht="33.75">
      <c r="A34" s="8">
        <v>33</v>
      </c>
      <c r="B34" s="39">
        <v>33</v>
      </c>
      <c r="C34" s="39" t="s">
        <v>202</v>
      </c>
      <c r="D34" s="37" t="s">
        <v>203</v>
      </c>
      <c r="E34" s="38" t="s">
        <v>21</v>
      </c>
      <c r="F34" s="33" t="s">
        <v>142</v>
      </c>
      <c r="G34" s="29" t="s">
        <v>142</v>
      </c>
      <c r="H34" s="29" t="s">
        <v>142</v>
      </c>
      <c r="I34" s="29" t="s">
        <v>142</v>
      </c>
      <c r="J34" s="29" t="s">
        <v>142</v>
      </c>
      <c r="K34" s="29" t="s">
        <v>142</v>
      </c>
      <c r="L34" s="29" t="s">
        <v>142</v>
      </c>
      <c r="M34" s="29" t="s">
        <v>141</v>
      </c>
      <c r="N34" s="29" t="s">
        <v>142</v>
      </c>
      <c r="O34" s="29" t="s">
        <v>141</v>
      </c>
      <c r="P34" s="29" t="s">
        <v>142</v>
      </c>
      <c r="Q34" s="29" t="s">
        <v>142</v>
      </c>
      <c r="R34" s="29" t="s">
        <v>142</v>
      </c>
      <c r="S34" s="29" t="s">
        <v>141</v>
      </c>
      <c r="T34" s="29" t="s">
        <v>142</v>
      </c>
      <c r="U34" s="29" t="s">
        <v>141</v>
      </c>
      <c r="V34" s="29" t="s">
        <v>142</v>
      </c>
      <c r="W34" s="29" t="s">
        <v>142</v>
      </c>
      <c r="X34" s="29" t="s">
        <v>141</v>
      </c>
      <c r="Y34" s="29" t="s">
        <v>141</v>
      </c>
      <c r="Z34" s="29" t="s">
        <v>142</v>
      </c>
      <c r="AA34" s="29" t="s">
        <v>142</v>
      </c>
      <c r="AB34" s="29" t="s">
        <v>142</v>
      </c>
      <c r="AC34" s="29" t="s">
        <v>142</v>
      </c>
      <c r="AD34" s="29" t="s">
        <v>142</v>
      </c>
      <c r="AE34" s="29" t="s">
        <v>142</v>
      </c>
      <c r="AF34" s="29" t="s">
        <v>142</v>
      </c>
      <c r="AG34" s="29" t="s">
        <v>142</v>
      </c>
      <c r="AH34" s="29" t="s">
        <v>141</v>
      </c>
      <c r="AI34" s="29" t="s">
        <v>142</v>
      </c>
      <c r="AJ34" s="29" t="s">
        <v>142</v>
      </c>
      <c r="AK34" s="29" t="s">
        <v>142</v>
      </c>
      <c r="AL34" s="29" t="s">
        <v>142</v>
      </c>
      <c r="AM34" s="29" t="s">
        <v>142</v>
      </c>
      <c r="AN34" s="29" t="s">
        <v>142</v>
      </c>
      <c r="AO34" s="29" t="s">
        <v>142</v>
      </c>
      <c r="AP34" s="29" t="s">
        <v>143</v>
      </c>
      <c r="AQ34" s="29" t="s">
        <v>142</v>
      </c>
      <c r="AR34" s="29" t="s">
        <v>142</v>
      </c>
      <c r="AS34" s="29" t="s">
        <v>142</v>
      </c>
      <c r="AT34" s="29" t="s">
        <v>143</v>
      </c>
      <c r="AU34" s="29" t="s">
        <v>142</v>
      </c>
      <c r="AV34" s="29" t="s">
        <v>142</v>
      </c>
      <c r="AW34" s="29" t="s">
        <v>143</v>
      </c>
      <c r="AX34" s="29" t="s">
        <v>143</v>
      </c>
      <c r="AY34" s="29" t="s">
        <v>142</v>
      </c>
      <c r="AZ34" s="29" t="s">
        <v>143</v>
      </c>
      <c r="BA34" s="29" t="s">
        <v>141</v>
      </c>
      <c r="BB34" s="29" t="s">
        <v>142</v>
      </c>
      <c r="BC34" s="29" t="s">
        <v>142</v>
      </c>
      <c r="BD34" s="29" t="s">
        <v>142</v>
      </c>
      <c r="BE34" s="29" t="s">
        <v>142</v>
      </c>
      <c r="BF34" s="29" t="s">
        <v>141</v>
      </c>
      <c r="BG34" s="29" t="s">
        <v>142</v>
      </c>
      <c r="BH34" s="29" t="s">
        <v>142</v>
      </c>
      <c r="BI34" s="29" t="s">
        <v>142</v>
      </c>
      <c r="BJ34" s="29" t="s">
        <v>142</v>
      </c>
      <c r="BK34" s="29" t="s">
        <v>141</v>
      </c>
      <c r="BL34" s="29" t="s">
        <v>142</v>
      </c>
      <c r="BM34" s="29" t="s">
        <v>142</v>
      </c>
      <c r="BN34" s="29" t="s">
        <v>142</v>
      </c>
      <c r="BO34" s="29" t="s">
        <v>142</v>
      </c>
      <c r="BP34" s="29" t="s">
        <v>142</v>
      </c>
      <c r="BQ34" s="29" t="s">
        <v>142</v>
      </c>
      <c r="BR34" s="29" t="s">
        <v>143</v>
      </c>
      <c r="BS34" s="29" t="s">
        <v>141</v>
      </c>
      <c r="BT34" s="29" t="s">
        <v>142</v>
      </c>
      <c r="BU34" s="29" t="s">
        <v>142</v>
      </c>
      <c r="BV34" s="29" t="s">
        <v>142</v>
      </c>
      <c r="BW34" s="29" t="s">
        <v>142</v>
      </c>
      <c r="BX34" s="29" t="s">
        <v>141</v>
      </c>
      <c r="BY34" s="29" t="s">
        <v>142</v>
      </c>
      <c r="BZ34" s="29" t="s">
        <v>142</v>
      </c>
      <c r="CA34" s="29" t="s">
        <v>142</v>
      </c>
      <c r="CB34" s="29" t="s">
        <v>142</v>
      </c>
      <c r="CC34" s="29" t="s">
        <v>142</v>
      </c>
      <c r="CD34" s="29" t="s">
        <v>142</v>
      </c>
      <c r="CE34" s="29" t="s">
        <v>142</v>
      </c>
      <c r="CF34" s="29" t="s">
        <v>142</v>
      </c>
      <c r="CG34" s="29" t="s">
        <v>142</v>
      </c>
      <c r="CH34" s="29" t="s">
        <v>143</v>
      </c>
      <c r="CI34" s="29" t="s">
        <v>142</v>
      </c>
      <c r="CJ34" s="29" t="s">
        <v>141</v>
      </c>
      <c r="CK34" s="29" t="s">
        <v>142</v>
      </c>
      <c r="CL34" s="29" t="s">
        <v>142</v>
      </c>
      <c r="CM34" s="29" t="s">
        <v>142</v>
      </c>
      <c r="CN34" s="29" t="s">
        <v>142</v>
      </c>
      <c r="CO34" s="29" t="s">
        <v>142</v>
      </c>
      <c r="CP34" s="29" t="s">
        <v>142</v>
      </c>
      <c r="CQ34" s="29" t="s">
        <v>142</v>
      </c>
      <c r="CR34" s="29" t="s">
        <v>142</v>
      </c>
      <c r="CS34" s="29" t="s">
        <v>142</v>
      </c>
      <c r="CT34" s="29" t="s">
        <v>141</v>
      </c>
      <c r="CU34" s="29" t="s">
        <v>141</v>
      </c>
      <c r="CV34" s="29" t="s">
        <v>142</v>
      </c>
      <c r="CW34" s="29" t="s">
        <v>142</v>
      </c>
      <c r="CX34" s="29" t="s">
        <v>142</v>
      </c>
      <c r="CY34" s="29" t="s">
        <v>142</v>
      </c>
      <c r="CZ34" s="29" t="s">
        <v>142</v>
      </c>
      <c r="DA34" s="29" t="s">
        <v>143</v>
      </c>
      <c r="DB34" s="29" t="s">
        <v>142</v>
      </c>
      <c r="DC34" s="29" t="s">
        <v>142</v>
      </c>
      <c r="DD34" s="29" t="s">
        <v>143</v>
      </c>
      <c r="DE34" s="29" t="s">
        <v>142</v>
      </c>
      <c r="DF34" s="29" t="s">
        <v>142</v>
      </c>
      <c r="DG34" s="29" t="s">
        <v>141</v>
      </c>
      <c r="DH34" s="29" t="s">
        <v>142</v>
      </c>
      <c r="DI34" s="29" t="s">
        <v>142</v>
      </c>
      <c r="DJ34" s="29" t="s">
        <v>142</v>
      </c>
      <c r="DK34" s="29" t="s">
        <v>142</v>
      </c>
      <c r="DL34" s="29" t="s">
        <v>142</v>
      </c>
      <c r="DM34" s="29" t="s">
        <v>142</v>
      </c>
      <c r="DN34" s="29" t="s">
        <v>142</v>
      </c>
      <c r="DO34" s="29" t="s">
        <v>141</v>
      </c>
      <c r="DP34" s="29" t="s">
        <v>141</v>
      </c>
      <c r="DQ34" s="29" t="s">
        <v>143</v>
      </c>
      <c r="DR34" s="29" t="s">
        <v>141</v>
      </c>
      <c r="DS34" s="29" t="s">
        <v>141</v>
      </c>
      <c r="DT34" s="29" t="s">
        <v>142</v>
      </c>
      <c r="DU34" s="29" t="s">
        <v>141</v>
      </c>
      <c r="DV34" s="29" t="s">
        <v>142</v>
      </c>
      <c r="DW34" s="7"/>
      <c r="DX34" s="7"/>
      <c r="DY34" s="7"/>
      <c r="DZ34" s="7"/>
      <c r="EA34" s="7"/>
      <c r="EB34" s="7"/>
      <c r="EC34" s="7"/>
      <c r="ED34" s="7"/>
    </row>
    <row r="35" spans="1:134" ht="33.75">
      <c r="A35" s="8">
        <v>34</v>
      </c>
      <c r="B35" s="39">
        <v>34</v>
      </c>
      <c r="C35" s="39" t="s">
        <v>204</v>
      </c>
      <c r="D35" s="37" t="s">
        <v>205</v>
      </c>
      <c r="E35" s="38" t="s">
        <v>21</v>
      </c>
      <c r="F35" s="33" t="s">
        <v>142</v>
      </c>
      <c r="G35" s="29" t="s">
        <v>142</v>
      </c>
      <c r="H35" s="29" t="s">
        <v>143</v>
      </c>
      <c r="I35" s="29" t="s">
        <v>142</v>
      </c>
      <c r="J35" s="29" t="s">
        <v>142</v>
      </c>
      <c r="K35" s="29" t="s">
        <v>143</v>
      </c>
      <c r="L35" s="29" t="s">
        <v>142</v>
      </c>
      <c r="M35" s="29" t="s">
        <v>141</v>
      </c>
      <c r="N35" s="29" t="s">
        <v>142</v>
      </c>
      <c r="O35" s="29" t="s">
        <v>141</v>
      </c>
      <c r="P35" s="29" t="s">
        <v>142</v>
      </c>
      <c r="Q35" s="29" t="s">
        <v>142</v>
      </c>
      <c r="R35" s="29" t="s">
        <v>142</v>
      </c>
      <c r="S35" s="29" t="s">
        <v>141</v>
      </c>
      <c r="T35" s="29" t="s">
        <v>142</v>
      </c>
      <c r="U35" s="29" t="s">
        <v>141</v>
      </c>
      <c r="V35" s="29" t="s">
        <v>142</v>
      </c>
      <c r="W35" s="29" t="s">
        <v>143</v>
      </c>
      <c r="X35" s="29" t="s">
        <v>142</v>
      </c>
      <c r="Y35" s="29" t="s">
        <v>141</v>
      </c>
      <c r="Z35" s="29" t="s">
        <v>142</v>
      </c>
      <c r="AA35" s="29" t="s">
        <v>142</v>
      </c>
      <c r="AB35" s="29" t="s">
        <v>142</v>
      </c>
      <c r="AC35" s="29" t="s">
        <v>141</v>
      </c>
      <c r="AD35" s="29" t="s">
        <v>141</v>
      </c>
      <c r="AE35" s="29" t="s">
        <v>142</v>
      </c>
      <c r="AF35" s="29" t="s">
        <v>142</v>
      </c>
      <c r="AG35" s="29" t="s">
        <v>142</v>
      </c>
      <c r="AH35" s="29" t="s">
        <v>141</v>
      </c>
      <c r="AI35" s="29" t="s">
        <v>142</v>
      </c>
      <c r="AJ35" s="29" t="s">
        <v>142</v>
      </c>
      <c r="AK35" s="29" t="s">
        <v>142</v>
      </c>
      <c r="AL35" s="29" t="s">
        <v>142</v>
      </c>
      <c r="AM35" s="29" t="s">
        <v>142</v>
      </c>
      <c r="AN35" s="29" t="s">
        <v>141</v>
      </c>
      <c r="AO35" s="29" t="s">
        <v>142</v>
      </c>
      <c r="AP35" s="29" t="s">
        <v>143</v>
      </c>
      <c r="AQ35" s="29" t="s">
        <v>142</v>
      </c>
      <c r="AR35" s="29" t="s">
        <v>142</v>
      </c>
      <c r="AS35" s="29" t="s">
        <v>142</v>
      </c>
      <c r="AT35" s="29" t="s">
        <v>143</v>
      </c>
      <c r="AU35" s="29" t="s">
        <v>142</v>
      </c>
      <c r="AV35" s="29" t="s">
        <v>142</v>
      </c>
      <c r="AW35" s="29" t="s">
        <v>142</v>
      </c>
      <c r="AX35" s="29" t="s">
        <v>143</v>
      </c>
      <c r="AY35" s="29" t="s">
        <v>142</v>
      </c>
      <c r="AZ35" s="29" t="s">
        <v>142</v>
      </c>
      <c r="BA35" s="29" t="s">
        <v>142</v>
      </c>
      <c r="BB35" s="29" t="s">
        <v>142</v>
      </c>
      <c r="BC35" s="29" t="s">
        <v>142</v>
      </c>
      <c r="BD35" s="29" t="s">
        <v>142</v>
      </c>
      <c r="BE35" s="29" t="s">
        <v>142</v>
      </c>
      <c r="BF35" s="29" t="s">
        <v>141</v>
      </c>
      <c r="BG35" s="29" t="s">
        <v>142</v>
      </c>
      <c r="BH35" s="29" t="s">
        <v>142</v>
      </c>
      <c r="BI35" s="29" t="s">
        <v>142</v>
      </c>
      <c r="BJ35" s="29" t="s">
        <v>142</v>
      </c>
      <c r="BK35" s="29" t="s">
        <v>141</v>
      </c>
      <c r="BL35" s="29" t="s">
        <v>142</v>
      </c>
      <c r="BM35" s="29" t="s">
        <v>143</v>
      </c>
      <c r="BN35" s="29" t="s">
        <v>142</v>
      </c>
      <c r="BO35" s="29" t="s">
        <v>142</v>
      </c>
      <c r="BP35" s="29" t="s">
        <v>142</v>
      </c>
      <c r="BQ35" s="29" t="s">
        <v>141</v>
      </c>
      <c r="BR35" s="29" t="s">
        <v>142</v>
      </c>
      <c r="BS35" s="29" t="s">
        <v>141</v>
      </c>
      <c r="BT35" s="29" t="s">
        <v>142</v>
      </c>
      <c r="BU35" s="29" t="s">
        <v>142</v>
      </c>
      <c r="BV35" s="29" t="s">
        <v>142</v>
      </c>
      <c r="BW35" s="29" t="s">
        <v>142</v>
      </c>
      <c r="BX35" s="29" t="s">
        <v>141</v>
      </c>
      <c r="BY35" s="29" t="s">
        <v>142</v>
      </c>
      <c r="BZ35" s="29" t="s">
        <v>142</v>
      </c>
      <c r="CA35" s="29" t="s">
        <v>142</v>
      </c>
      <c r="CB35" s="29" t="s">
        <v>142</v>
      </c>
      <c r="CC35" s="29" t="s">
        <v>142</v>
      </c>
      <c r="CD35" s="29" t="s">
        <v>142</v>
      </c>
      <c r="CE35" s="29" t="s">
        <v>142</v>
      </c>
      <c r="CF35" s="29" t="s">
        <v>142</v>
      </c>
      <c r="CG35" s="29" t="s">
        <v>142</v>
      </c>
      <c r="CH35" s="29" t="s">
        <v>142</v>
      </c>
      <c r="CI35" s="29" t="s">
        <v>142</v>
      </c>
      <c r="CJ35" s="29" t="s">
        <v>142</v>
      </c>
      <c r="CK35" s="29" t="s">
        <v>142</v>
      </c>
      <c r="CL35" s="29" t="s">
        <v>142</v>
      </c>
      <c r="CM35" s="29" t="s">
        <v>142</v>
      </c>
      <c r="CN35" s="29" t="s">
        <v>142</v>
      </c>
      <c r="CO35" s="29" t="s">
        <v>142</v>
      </c>
      <c r="CP35" s="29" t="s">
        <v>141</v>
      </c>
      <c r="CQ35" s="29" t="s">
        <v>142</v>
      </c>
      <c r="CR35" s="29" t="s">
        <v>142</v>
      </c>
      <c r="CS35" s="29" t="s">
        <v>142</v>
      </c>
      <c r="CT35" s="29" t="s">
        <v>141</v>
      </c>
      <c r="CU35" s="29" t="s">
        <v>141</v>
      </c>
      <c r="CV35" s="29" t="s">
        <v>142</v>
      </c>
      <c r="CW35" s="29" t="s">
        <v>142</v>
      </c>
      <c r="CX35" s="29" t="s">
        <v>142</v>
      </c>
      <c r="CY35" s="29" t="s">
        <v>142</v>
      </c>
      <c r="CZ35" s="29" t="s">
        <v>142</v>
      </c>
      <c r="DA35" s="29" t="s">
        <v>142</v>
      </c>
      <c r="DB35" s="29" t="s">
        <v>142</v>
      </c>
      <c r="DC35" s="29" t="s">
        <v>142</v>
      </c>
      <c r="DD35" s="29" t="s">
        <v>142</v>
      </c>
      <c r="DE35" s="29" t="s">
        <v>142</v>
      </c>
      <c r="DF35" s="29" t="s">
        <v>141</v>
      </c>
      <c r="DG35" s="29" t="s">
        <v>141</v>
      </c>
      <c r="DH35" s="29" t="s">
        <v>142</v>
      </c>
      <c r="DI35" s="29" t="s">
        <v>142</v>
      </c>
      <c r="DJ35" s="29" t="s">
        <v>142</v>
      </c>
      <c r="DK35" s="29" t="s">
        <v>141</v>
      </c>
      <c r="DL35" s="29" t="s">
        <v>142</v>
      </c>
      <c r="DM35" s="29" t="s">
        <v>142</v>
      </c>
      <c r="DN35" s="29" t="s">
        <v>142</v>
      </c>
      <c r="DO35" s="29" t="s">
        <v>141</v>
      </c>
      <c r="DP35" s="29" t="s">
        <v>141</v>
      </c>
      <c r="DQ35" s="29" t="s">
        <v>142</v>
      </c>
      <c r="DR35" s="29" t="s">
        <v>141</v>
      </c>
      <c r="DS35" s="29" t="s">
        <v>141</v>
      </c>
      <c r="DT35" s="29" t="s">
        <v>142</v>
      </c>
      <c r="DU35" s="29" t="s">
        <v>141</v>
      </c>
      <c r="DV35" s="29" t="s">
        <v>142</v>
      </c>
      <c r="DW35" s="7"/>
      <c r="DX35" s="7"/>
      <c r="DY35" s="7"/>
      <c r="DZ35" s="7"/>
      <c r="EA35" s="7"/>
      <c r="EB35" s="7"/>
      <c r="EC35" s="7"/>
      <c r="ED35" s="7"/>
    </row>
    <row r="36" spans="1:134" ht="33.75">
      <c r="A36" s="8">
        <v>35</v>
      </c>
      <c r="B36" s="39">
        <v>35</v>
      </c>
      <c r="C36" s="39" t="s">
        <v>204</v>
      </c>
      <c r="D36" s="37" t="s">
        <v>206</v>
      </c>
      <c r="E36" s="38" t="s">
        <v>21</v>
      </c>
      <c r="F36" s="33" t="s">
        <v>142</v>
      </c>
      <c r="G36" s="29" t="s">
        <v>142</v>
      </c>
      <c r="H36" s="29" t="s">
        <v>143</v>
      </c>
      <c r="I36" s="29" t="s">
        <v>142</v>
      </c>
      <c r="J36" s="29" t="s">
        <v>142</v>
      </c>
      <c r="K36" s="29" t="s">
        <v>142</v>
      </c>
      <c r="L36" s="29" t="s">
        <v>142</v>
      </c>
      <c r="M36" s="29" t="s">
        <v>141</v>
      </c>
      <c r="N36" s="29" t="s">
        <v>142</v>
      </c>
      <c r="O36" s="29" t="s">
        <v>141</v>
      </c>
      <c r="P36" s="29" t="s">
        <v>142</v>
      </c>
      <c r="Q36" s="29" t="s">
        <v>142</v>
      </c>
      <c r="R36" s="29" t="s">
        <v>142</v>
      </c>
      <c r="S36" s="29" t="s">
        <v>141</v>
      </c>
      <c r="T36" s="29" t="s">
        <v>142</v>
      </c>
      <c r="U36" s="29" t="s">
        <v>141</v>
      </c>
      <c r="V36" s="29" t="s">
        <v>142</v>
      </c>
      <c r="W36" s="29" t="s">
        <v>143</v>
      </c>
      <c r="X36" s="29" t="s">
        <v>142</v>
      </c>
      <c r="Y36" s="29" t="s">
        <v>141</v>
      </c>
      <c r="Z36" s="29" t="s">
        <v>142</v>
      </c>
      <c r="AA36" s="29" t="s">
        <v>142</v>
      </c>
      <c r="AB36" s="29" t="s">
        <v>142</v>
      </c>
      <c r="AC36" s="29" t="s">
        <v>142</v>
      </c>
      <c r="AD36" s="29" t="s">
        <v>142</v>
      </c>
      <c r="AE36" s="29" t="s">
        <v>142</v>
      </c>
      <c r="AF36" s="29" t="s">
        <v>143</v>
      </c>
      <c r="AG36" s="29" t="s">
        <v>142</v>
      </c>
      <c r="AH36" s="29" t="s">
        <v>141</v>
      </c>
      <c r="AI36" s="29" t="s">
        <v>142</v>
      </c>
      <c r="AJ36" s="29" t="s">
        <v>142</v>
      </c>
      <c r="AK36" s="29" t="s">
        <v>142</v>
      </c>
      <c r="AL36" s="29" t="s">
        <v>142</v>
      </c>
      <c r="AM36" s="29" t="s">
        <v>142</v>
      </c>
      <c r="AN36" s="29" t="s">
        <v>143</v>
      </c>
      <c r="AO36" s="29" t="s">
        <v>142</v>
      </c>
      <c r="AP36" s="29" t="s">
        <v>143</v>
      </c>
      <c r="AQ36" s="29" t="s">
        <v>142</v>
      </c>
      <c r="AR36" s="29" t="s">
        <v>142</v>
      </c>
      <c r="AS36" s="29" t="s">
        <v>142</v>
      </c>
      <c r="AT36" s="29" t="s">
        <v>143</v>
      </c>
      <c r="AU36" s="29" t="s">
        <v>142</v>
      </c>
      <c r="AV36" s="29" t="s">
        <v>142</v>
      </c>
      <c r="AW36" s="29" t="s">
        <v>142</v>
      </c>
      <c r="AX36" s="29" t="s">
        <v>143</v>
      </c>
      <c r="AY36" s="29" t="s">
        <v>142</v>
      </c>
      <c r="AZ36" s="29" t="s">
        <v>143</v>
      </c>
      <c r="BA36" s="29" t="s">
        <v>142</v>
      </c>
      <c r="BB36" s="29" t="s">
        <v>143</v>
      </c>
      <c r="BC36" s="29" t="s">
        <v>142</v>
      </c>
      <c r="BD36" s="29" t="s">
        <v>142</v>
      </c>
      <c r="BE36" s="29" t="s">
        <v>142</v>
      </c>
      <c r="BF36" s="29" t="s">
        <v>141</v>
      </c>
      <c r="BG36" s="29" t="s">
        <v>142</v>
      </c>
      <c r="BH36" s="29" t="s">
        <v>143</v>
      </c>
      <c r="BI36" s="29" t="s">
        <v>142</v>
      </c>
      <c r="BJ36" s="29" t="s">
        <v>142</v>
      </c>
      <c r="BK36" s="29" t="s">
        <v>141</v>
      </c>
      <c r="BL36" s="29" t="s">
        <v>143</v>
      </c>
      <c r="BM36" s="29" t="s">
        <v>143</v>
      </c>
      <c r="BN36" s="29" t="s">
        <v>142</v>
      </c>
      <c r="BO36" s="29" t="s">
        <v>142</v>
      </c>
      <c r="BP36" s="29" t="s">
        <v>142</v>
      </c>
      <c r="BQ36" s="29" t="s">
        <v>141</v>
      </c>
      <c r="BR36" s="29" t="s">
        <v>142</v>
      </c>
      <c r="BS36" s="29" t="s">
        <v>141</v>
      </c>
      <c r="BT36" s="29" t="s">
        <v>143</v>
      </c>
      <c r="BU36" s="29" t="s">
        <v>142</v>
      </c>
      <c r="BV36" s="29" t="s">
        <v>142</v>
      </c>
      <c r="BW36" s="29" t="s">
        <v>142</v>
      </c>
      <c r="BX36" s="29" t="s">
        <v>141</v>
      </c>
      <c r="BY36" s="29" t="s">
        <v>142</v>
      </c>
      <c r="BZ36" s="29" t="s">
        <v>142</v>
      </c>
      <c r="CA36" s="29" t="s">
        <v>142</v>
      </c>
      <c r="CB36" s="29" t="s">
        <v>142</v>
      </c>
      <c r="CC36" s="29" t="s">
        <v>142</v>
      </c>
      <c r="CD36" s="29" t="s">
        <v>142</v>
      </c>
      <c r="CE36" s="29" t="s">
        <v>142</v>
      </c>
      <c r="CF36" s="29" t="s">
        <v>142</v>
      </c>
      <c r="CG36" s="29" t="s">
        <v>142</v>
      </c>
      <c r="CH36" s="29" t="s">
        <v>143</v>
      </c>
      <c r="CI36" s="29" t="s">
        <v>142</v>
      </c>
      <c r="CJ36" s="29" t="s">
        <v>142</v>
      </c>
      <c r="CK36" s="29" t="s">
        <v>142</v>
      </c>
      <c r="CL36" s="29" t="s">
        <v>142</v>
      </c>
      <c r="CM36" s="29" t="s">
        <v>142</v>
      </c>
      <c r="CN36" s="29" t="s">
        <v>142</v>
      </c>
      <c r="CO36" s="29" t="s">
        <v>142</v>
      </c>
      <c r="CP36" s="29" t="s">
        <v>141</v>
      </c>
      <c r="CQ36" s="29" t="s">
        <v>142</v>
      </c>
      <c r="CR36" s="29" t="s">
        <v>142</v>
      </c>
      <c r="CS36" s="29" t="s">
        <v>142</v>
      </c>
      <c r="CT36" s="29" t="s">
        <v>141</v>
      </c>
      <c r="CU36" s="29" t="s">
        <v>141</v>
      </c>
      <c r="CV36" s="29" t="s">
        <v>142</v>
      </c>
      <c r="CW36" s="29" t="s">
        <v>142</v>
      </c>
      <c r="CX36" s="29" t="s">
        <v>142</v>
      </c>
      <c r="CY36" s="29" t="s">
        <v>142</v>
      </c>
      <c r="CZ36" s="29" t="s">
        <v>142</v>
      </c>
      <c r="DA36" s="29" t="s">
        <v>142</v>
      </c>
      <c r="DB36" s="29" t="s">
        <v>142</v>
      </c>
      <c r="DC36" s="29" t="s">
        <v>142</v>
      </c>
      <c r="DD36" s="29" t="s">
        <v>142</v>
      </c>
      <c r="DE36" s="29" t="s">
        <v>142</v>
      </c>
      <c r="DF36" s="29" t="s">
        <v>141</v>
      </c>
      <c r="DG36" s="29" t="s">
        <v>141</v>
      </c>
      <c r="DH36" s="29" t="s">
        <v>142</v>
      </c>
      <c r="DI36" s="29" t="s">
        <v>142</v>
      </c>
      <c r="DJ36" s="29" t="s">
        <v>142</v>
      </c>
      <c r="DK36" s="29" t="s">
        <v>141</v>
      </c>
      <c r="DL36" s="29" t="s">
        <v>142</v>
      </c>
      <c r="DM36" s="29" t="s">
        <v>142</v>
      </c>
      <c r="DN36" s="29" t="s">
        <v>142</v>
      </c>
      <c r="DO36" s="29" t="s">
        <v>141</v>
      </c>
      <c r="DP36" s="29" t="s">
        <v>141</v>
      </c>
      <c r="DQ36" s="29" t="s">
        <v>142</v>
      </c>
      <c r="DR36" s="29" t="s">
        <v>141</v>
      </c>
      <c r="DS36" s="29" t="s">
        <v>141</v>
      </c>
      <c r="DT36" s="29" t="s">
        <v>142</v>
      </c>
      <c r="DU36" s="29" t="s">
        <v>141</v>
      </c>
      <c r="DV36" s="29" t="s">
        <v>142</v>
      </c>
      <c r="DW36" s="7"/>
      <c r="DX36" s="7"/>
      <c r="DY36" s="7"/>
      <c r="DZ36" s="7"/>
      <c r="EA36" s="7"/>
      <c r="EB36" s="7"/>
      <c r="EC36" s="7"/>
      <c r="ED36" s="7"/>
    </row>
    <row r="37" spans="1:134" ht="67.5">
      <c r="A37" s="8">
        <v>36</v>
      </c>
      <c r="B37" s="39">
        <v>36</v>
      </c>
      <c r="C37" s="39" t="s">
        <v>207</v>
      </c>
      <c r="D37" s="37" t="s">
        <v>208</v>
      </c>
      <c r="E37" s="38" t="s">
        <v>21</v>
      </c>
      <c r="F37" s="33" t="s">
        <v>142</v>
      </c>
      <c r="G37" s="29" t="s">
        <v>142</v>
      </c>
      <c r="H37" s="29" t="s">
        <v>143</v>
      </c>
      <c r="I37" s="29" t="s">
        <v>142</v>
      </c>
      <c r="J37" s="29" t="s">
        <v>142</v>
      </c>
      <c r="K37" s="29" t="s">
        <v>142</v>
      </c>
      <c r="L37" s="29" t="s">
        <v>142</v>
      </c>
      <c r="M37" s="29" t="s">
        <v>141</v>
      </c>
      <c r="N37" s="29" t="s">
        <v>142</v>
      </c>
      <c r="O37" s="29" t="s">
        <v>141</v>
      </c>
      <c r="P37" s="29" t="s">
        <v>142</v>
      </c>
      <c r="Q37" s="29" t="s">
        <v>142</v>
      </c>
      <c r="R37" s="29" t="s">
        <v>142</v>
      </c>
      <c r="S37" s="29" t="s">
        <v>141</v>
      </c>
      <c r="T37" s="29" t="s">
        <v>142</v>
      </c>
      <c r="U37" s="29" t="s">
        <v>141</v>
      </c>
      <c r="V37" s="29" t="s">
        <v>142</v>
      </c>
      <c r="W37" s="29" t="s">
        <v>142</v>
      </c>
      <c r="X37" s="29" t="s">
        <v>142</v>
      </c>
      <c r="Y37" s="29" t="s">
        <v>141</v>
      </c>
      <c r="Z37" s="29" t="s">
        <v>142</v>
      </c>
      <c r="AA37" s="29" t="s">
        <v>142</v>
      </c>
      <c r="AB37" s="29" t="s">
        <v>142</v>
      </c>
      <c r="AC37" s="29" t="s">
        <v>142</v>
      </c>
      <c r="AD37" s="29" t="s">
        <v>142</v>
      </c>
      <c r="AE37" s="29" t="s">
        <v>142</v>
      </c>
      <c r="AF37" s="29" t="s">
        <v>142</v>
      </c>
      <c r="AG37" s="29" t="s">
        <v>142</v>
      </c>
      <c r="AH37" s="29" t="s">
        <v>141</v>
      </c>
      <c r="AI37" s="29" t="s">
        <v>142</v>
      </c>
      <c r="AJ37" s="29" t="s">
        <v>142</v>
      </c>
      <c r="AK37" s="29" t="s">
        <v>142</v>
      </c>
      <c r="AL37" s="29" t="s">
        <v>142</v>
      </c>
      <c r="AM37" s="29" t="s">
        <v>142</v>
      </c>
      <c r="AN37" s="29" t="s">
        <v>142</v>
      </c>
      <c r="AO37" s="29" t="s">
        <v>142</v>
      </c>
      <c r="AP37" s="29" t="s">
        <v>143</v>
      </c>
      <c r="AQ37" s="29" t="s">
        <v>142</v>
      </c>
      <c r="AR37" s="29" t="s">
        <v>142</v>
      </c>
      <c r="AS37" s="29" t="s">
        <v>142</v>
      </c>
      <c r="AT37" s="29" t="s">
        <v>143</v>
      </c>
      <c r="AU37" s="29" t="s">
        <v>142</v>
      </c>
      <c r="AV37" s="29" t="s">
        <v>142</v>
      </c>
      <c r="AW37" s="29" t="s">
        <v>143</v>
      </c>
      <c r="AX37" s="29" t="s">
        <v>142</v>
      </c>
      <c r="AY37" s="29" t="s">
        <v>142</v>
      </c>
      <c r="AZ37" s="29" t="s">
        <v>143</v>
      </c>
      <c r="BA37" s="29" t="s">
        <v>142</v>
      </c>
      <c r="BB37" s="29" t="s">
        <v>142</v>
      </c>
      <c r="BC37" s="29" t="s">
        <v>142</v>
      </c>
      <c r="BD37" s="29" t="s">
        <v>142</v>
      </c>
      <c r="BE37" s="29" t="s">
        <v>142</v>
      </c>
      <c r="BF37" s="29" t="s">
        <v>141</v>
      </c>
      <c r="BG37" s="29" t="s">
        <v>142</v>
      </c>
      <c r="BH37" s="29" t="s">
        <v>142</v>
      </c>
      <c r="BI37" s="29" t="s">
        <v>142</v>
      </c>
      <c r="BJ37" s="29" t="s">
        <v>142</v>
      </c>
      <c r="BK37" s="29" t="s">
        <v>142</v>
      </c>
      <c r="BL37" s="29" t="s">
        <v>142</v>
      </c>
      <c r="BM37" s="29" t="s">
        <v>143</v>
      </c>
      <c r="BN37" s="29" t="s">
        <v>142</v>
      </c>
      <c r="BO37" s="29" t="s">
        <v>142</v>
      </c>
      <c r="BP37" s="29" t="s">
        <v>142</v>
      </c>
      <c r="BQ37" s="29" t="s">
        <v>141</v>
      </c>
      <c r="BR37" s="29" t="s">
        <v>142</v>
      </c>
      <c r="BS37" s="29" t="s">
        <v>141</v>
      </c>
      <c r="BT37" s="29" t="s">
        <v>142</v>
      </c>
      <c r="BU37" s="29" t="s">
        <v>142</v>
      </c>
      <c r="BV37" s="29" t="s">
        <v>142</v>
      </c>
      <c r="BW37" s="29" t="s">
        <v>142</v>
      </c>
      <c r="BX37" s="29" t="s">
        <v>141</v>
      </c>
      <c r="BY37" s="29" t="s">
        <v>142</v>
      </c>
      <c r="BZ37" s="29" t="s">
        <v>142</v>
      </c>
      <c r="CA37" s="29" t="s">
        <v>142</v>
      </c>
      <c r="CB37" s="29" t="s">
        <v>142</v>
      </c>
      <c r="CC37" s="29" t="s">
        <v>142</v>
      </c>
      <c r="CD37" s="29" t="s">
        <v>143</v>
      </c>
      <c r="CE37" s="29" t="s">
        <v>142</v>
      </c>
      <c r="CF37" s="29" t="s">
        <v>142</v>
      </c>
      <c r="CG37" s="29" t="s">
        <v>142</v>
      </c>
      <c r="CH37" s="29" t="s">
        <v>143</v>
      </c>
      <c r="CI37" s="29" t="s">
        <v>142</v>
      </c>
      <c r="CJ37" s="29" t="s">
        <v>142</v>
      </c>
      <c r="CK37" s="29" t="s">
        <v>142</v>
      </c>
      <c r="CL37" s="29" t="s">
        <v>142</v>
      </c>
      <c r="CM37" s="29" t="s">
        <v>142</v>
      </c>
      <c r="CN37" s="29" t="s">
        <v>141</v>
      </c>
      <c r="CO37" s="29" t="s">
        <v>142</v>
      </c>
      <c r="CP37" s="29" t="s">
        <v>141</v>
      </c>
      <c r="CQ37" s="29" t="s">
        <v>142</v>
      </c>
      <c r="CR37" s="29" t="s">
        <v>142</v>
      </c>
      <c r="CS37" s="29" t="s">
        <v>142</v>
      </c>
      <c r="CT37" s="29" t="s">
        <v>141</v>
      </c>
      <c r="CU37" s="29" t="s">
        <v>141</v>
      </c>
      <c r="CV37" s="29" t="s">
        <v>142</v>
      </c>
      <c r="CW37" s="29" t="s">
        <v>142</v>
      </c>
      <c r="CX37" s="29" t="s">
        <v>142</v>
      </c>
      <c r="CY37" s="29" t="s">
        <v>142</v>
      </c>
      <c r="CZ37" s="29" t="s">
        <v>142</v>
      </c>
      <c r="DA37" s="29" t="s">
        <v>142</v>
      </c>
      <c r="DB37" s="29" t="s">
        <v>142</v>
      </c>
      <c r="DC37" s="29" t="s">
        <v>143</v>
      </c>
      <c r="DD37" s="29" t="s">
        <v>142</v>
      </c>
      <c r="DE37" s="29" t="s">
        <v>142</v>
      </c>
      <c r="DF37" s="29" t="s">
        <v>141</v>
      </c>
      <c r="DG37" s="29" t="s">
        <v>141</v>
      </c>
      <c r="DH37" s="29" t="s">
        <v>142</v>
      </c>
      <c r="DI37" s="29" t="s">
        <v>142</v>
      </c>
      <c r="DJ37" s="29" t="s">
        <v>142</v>
      </c>
      <c r="DK37" s="29" t="s">
        <v>141</v>
      </c>
      <c r="DL37" s="29" t="s">
        <v>142</v>
      </c>
      <c r="DM37" s="29" t="s">
        <v>142</v>
      </c>
      <c r="DN37" s="29" t="s">
        <v>142</v>
      </c>
      <c r="DO37" s="29" t="s">
        <v>141</v>
      </c>
      <c r="DP37" s="29" t="s">
        <v>141</v>
      </c>
      <c r="DQ37" s="29" t="s">
        <v>141</v>
      </c>
      <c r="DR37" s="29" t="s">
        <v>141</v>
      </c>
      <c r="DS37" s="29" t="s">
        <v>141</v>
      </c>
      <c r="DT37" s="29" t="s">
        <v>142</v>
      </c>
      <c r="DU37" s="29" t="s">
        <v>141</v>
      </c>
      <c r="DV37" s="29" t="s">
        <v>142</v>
      </c>
      <c r="DW37" s="7"/>
      <c r="DX37" s="7"/>
      <c r="DY37" s="7"/>
      <c r="DZ37" s="7"/>
      <c r="EA37" s="7"/>
      <c r="EB37" s="7"/>
      <c r="EC37" s="7"/>
      <c r="ED37" s="7"/>
    </row>
    <row r="38" spans="1:134" ht="56.25">
      <c r="A38" s="8">
        <v>37</v>
      </c>
      <c r="B38" s="39">
        <v>37</v>
      </c>
      <c r="C38" s="39" t="s">
        <v>209</v>
      </c>
      <c r="D38" s="37" t="s">
        <v>210</v>
      </c>
      <c r="E38" s="38" t="s">
        <v>21</v>
      </c>
      <c r="F38" s="33" t="s">
        <v>142</v>
      </c>
      <c r="G38" s="29" t="s">
        <v>142</v>
      </c>
      <c r="H38" s="29" t="s">
        <v>142</v>
      </c>
      <c r="I38" s="29" t="s">
        <v>142</v>
      </c>
      <c r="J38" s="29" t="s">
        <v>142</v>
      </c>
      <c r="K38" s="29" t="s">
        <v>142</v>
      </c>
      <c r="L38" s="29" t="s">
        <v>142</v>
      </c>
      <c r="M38" s="29" t="s">
        <v>141</v>
      </c>
      <c r="N38" s="29" t="s">
        <v>142</v>
      </c>
      <c r="O38" s="29" t="s">
        <v>141</v>
      </c>
      <c r="P38" s="29" t="s">
        <v>142</v>
      </c>
      <c r="Q38" s="29" t="s">
        <v>143</v>
      </c>
      <c r="R38" s="29" t="s">
        <v>142</v>
      </c>
      <c r="S38" s="29" t="s">
        <v>141</v>
      </c>
      <c r="T38" s="29" t="s">
        <v>142</v>
      </c>
      <c r="U38" s="29" t="s">
        <v>141</v>
      </c>
      <c r="V38" s="29" t="s">
        <v>142</v>
      </c>
      <c r="W38" s="29" t="s">
        <v>142</v>
      </c>
      <c r="X38" s="29" t="s">
        <v>142</v>
      </c>
      <c r="Y38" s="29" t="s">
        <v>141</v>
      </c>
      <c r="Z38" s="29" t="s">
        <v>142</v>
      </c>
      <c r="AA38" s="29" t="s">
        <v>142</v>
      </c>
      <c r="AB38" s="29" t="s">
        <v>142</v>
      </c>
      <c r="AC38" s="29" t="s">
        <v>142</v>
      </c>
      <c r="AD38" s="29" t="s">
        <v>142</v>
      </c>
      <c r="AE38" s="29" t="s">
        <v>142</v>
      </c>
      <c r="AF38" s="29" t="s">
        <v>142</v>
      </c>
      <c r="AG38" s="29" t="s">
        <v>142</v>
      </c>
      <c r="AH38" s="29" t="s">
        <v>141</v>
      </c>
      <c r="AI38" s="29" t="s">
        <v>142</v>
      </c>
      <c r="AJ38" s="29" t="s">
        <v>142</v>
      </c>
      <c r="AK38" s="29" t="s">
        <v>142</v>
      </c>
      <c r="AL38" s="29" t="s">
        <v>142</v>
      </c>
      <c r="AM38" s="29" t="s">
        <v>142</v>
      </c>
      <c r="AN38" s="29" t="s">
        <v>143</v>
      </c>
      <c r="AO38" s="29" t="s">
        <v>142</v>
      </c>
      <c r="AP38" s="29" t="s">
        <v>143</v>
      </c>
      <c r="AQ38" s="29" t="s">
        <v>142</v>
      </c>
      <c r="AR38" s="29" t="s">
        <v>142</v>
      </c>
      <c r="AS38" s="29" t="s">
        <v>142</v>
      </c>
      <c r="AT38" s="29" t="s">
        <v>143</v>
      </c>
      <c r="AU38" s="29" t="s">
        <v>142</v>
      </c>
      <c r="AV38" s="29" t="s">
        <v>142</v>
      </c>
      <c r="AW38" s="29" t="s">
        <v>142</v>
      </c>
      <c r="AX38" s="29" t="s">
        <v>143</v>
      </c>
      <c r="AY38" s="29" t="s">
        <v>142</v>
      </c>
      <c r="AZ38" s="29" t="s">
        <v>143</v>
      </c>
      <c r="BA38" s="29" t="s">
        <v>142</v>
      </c>
      <c r="BB38" s="29" t="s">
        <v>142</v>
      </c>
      <c r="BC38" s="29" t="s">
        <v>142</v>
      </c>
      <c r="BD38" s="29" t="s">
        <v>142</v>
      </c>
      <c r="BE38" s="29" t="s">
        <v>142</v>
      </c>
      <c r="BF38" s="29" t="s">
        <v>141</v>
      </c>
      <c r="BG38" s="29" t="s">
        <v>142</v>
      </c>
      <c r="BH38" s="29" t="s">
        <v>142</v>
      </c>
      <c r="BI38" s="29" t="s">
        <v>142</v>
      </c>
      <c r="BJ38" s="29" t="s">
        <v>142</v>
      </c>
      <c r="BK38" s="29" t="s">
        <v>142</v>
      </c>
      <c r="BL38" s="29" t="s">
        <v>142</v>
      </c>
      <c r="BM38" s="29" t="s">
        <v>143</v>
      </c>
      <c r="BN38" s="29" t="s">
        <v>142</v>
      </c>
      <c r="BO38" s="29" t="s">
        <v>142</v>
      </c>
      <c r="BP38" s="29" t="s">
        <v>142</v>
      </c>
      <c r="BQ38" s="29" t="s">
        <v>141</v>
      </c>
      <c r="BR38" s="29" t="s">
        <v>142</v>
      </c>
      <c r="BS38" s="29" t="s">
        <v>141</v>
      </c>
      <c r="BT38" s="29" t="s">
        <v>142</v>
      </c>
      <c r="BU38" s="29" t="s">
        <v>142</v>
      </c>
      <c r="BV38" s="29" t="s">
        <v>142</v>
      </c>
      <c r="BW38" s="29" t="s">
        <v>142</v>
      </c>
      <c r="BX38" s="29" t="s">
        <v>141</v>
      </c>
      <c r="BY38" s="29" t="s">
        <v>142</v>
      </c>
      <c r="BZ38" s="29" t="s">
        <v>142</v>
      </c>
      <c r="CA38" s="29" t="s">
        <v>142</v>
      </c>
      <c r="CB38" s="29" t="s">
        <v>142</v>
      </c>
      <c r="CC38" s="29" t="s">
        <v>142</v>
      </c>
      <c r="CD38" s="29" t="s">
        <v>143</v>
      </c>
      <c r="CE38" s="29" t="s">
        <v>142</v>
      </c>
      <c r="CF38" s="29" t="s">
        <v>142</v>
      </c>
      <c r="CG38" s="29" t="s">
        <v>142</v>
      </c>
      <c r="CH38" s="29" t="s">
        <v>143</v>
      </c>
      <c r="CI38" s="29" t="s">
        <v>142</v>
      </c>
      <c r="CJ38" s="29" t="s">
        <v>142</v>
      </c>
      <c r="CK38" s="29" t="s">
        <v>142</v>
      </c>
      <c r="CL38" s="29" t="s">
        <v>142</v>
      </c>
      <c r="CM38" s="29" t="s">
        <v>142</v>
      </c>
      <c r="CN38" s="29" t="s">
        <v>141</v>
      </c>
      <c r="CO38" s="29" t="s">
        <v>142</v>
      </c>
      <c r="CP38" s="29" t="s">
        <v>141</v>
      </c>
      <c r="CQ38" s="29" t="s">
        <v>142</v>
      </c>
      <c r="CR38" s="29" t="s">
        <v>142</v>
      </c>
      <c r="CS38" s="29" t="s">
        <v>142</v>
      </c>
      <c r="CT38" s="29" t="s">
        <v>141</v>
      </c>
      <c r="CU38" s="29" t="s">
        <v>141</v>
      </c>
      <c r="CV38" s="29" t="s">
        <v>142</v>
      </c>
      <c r="CW38" s="29" t="s">
        <v>142</v>
      </c>
      <c r="CX38" s="29" t="s">
        <v>142</v>
      </c>
      <c r="CY38" s="29" t="s">
        <v>143</v>
      </c>
      <c r="CZ38" s="29" t="s">
        <v>142</v>
      </c>
      <c r="DA38" s="29" t="s">
        <v>142</v>
      </c>
      <c r="DB38" s="29" t="s">
        <v>142</v>
      </c>
      <c r="DC38" s="29" t="s">
        <v>143</v>
      </c>
      <c r="DD38" s="29" t="s">
        <v>142</v>
      </c>
      <c r="DE38" s="29" t="s">
        <v>142</v>
      </c>
      <c r="DF38" s="29" t="s">
        <v>141</v>
      </c>
      <c r="DG38" s="29" t="s">
        <v>141</v>
      </c>
      <c r="DH38" s="29" t="s">
        <v>142</v>
      </c>
      <c r="DI38" s="29" t="s">
        <v>142</v>
      </c>
      <c r="DJ38" s="29" t="s">
        <v>142</v>
      </c>
      <c r="DK38" s="29" t="s">
        <v>141</v>
      </c>
      <c r="DL38" s="29" t="s">
        <v>142</v>
      </c>
      <c r="DM38" s="29" t="s">
        <v>142</v>
      </c>
      <c r="DN38" s="29" t="s">
        <v>142</v>
      </c>
      <c r="DO38" s="29" t="s">
        <v>141</v>
      </c>
      <c r="DP38" s="29" t="s">
        <v>141</v>
      </c>
      <c r="DQ38" s="29" t="s">
        <v>141</v>
      </c>
      <c r="DR38" s="29" t="s">
        <v>141</v>
      </c>
      <c r="DS38" s="29" t="s">
        <v>141</v>
      </c>
      <c r="DT38" s="29" t="s">
        <v>142</v>
      </c>
      <c r="DU38" s="29" t="s">
        <v>141</v>
      </c>
      <c r="DV38" s="29" t="s">
        <v>142</v>
      </c>
      <c r="DW38" s="7"/>
      <c r="DX38" s="7"/>
      <c r="DY38" s="7"/>
      <c r="DZ38" s="7"/>
      <c r="EA38" s="7"/>
      <c r="EB38" s="7"/>
      <c r="EC38" s="7"/>
      <c r="ED38" s="7"/>
    </row>
    <row r="39" spans="1:134" ht="56.25">
      <c r="A39" s="8">
        <v>38</v>
      </c>
      <c r="B39" s="39">
        <v>38</v>
      </c>
      <c r="C39" s="39" t="s">
        <v>211</v>
      </c>
      <c r="D39" s="37" t="s">
        <v>212</v>
      </c>
      <c r="E39" s="38" t="s">
        <v>21</v>
      </c>
      <c r="F39" s="33" t="s">
        <v>142</v>
      </c>
      <c r="G39" s="29" t="s">
        <v>142</v>
      </c>
      <c r="H39" s="29" t="s">
        <v>142</v>
      </c>
      <c r="I39" s="29" t="s">
        <v>142</v>
      </c>
      <c r="J39" s="29" t="s">
        <v>142</v>
      </c>
      <c r="K39" s="29" t="s">
        <v>142</v>
      </c>
      <c r="L39" s="29" t="s">
        <v>142</v>
      </c>
      <c r="M39" s="29" t="s">
        <v>141</v>
      </c>
      <c r="N39" s="29" t="s">
        <v>142</v>
      </c>
      <c r="O39" s="29" t="s">
        <v>141</v>
      </c>
      <c r="P39" s="29" t="s">
        <v>142</v>
      </c>
      <c r="Q39" s="29" t="s">
        <v>142</v>
      </c>
      <c r="R39" s="29" t="s">
        <v>142</v>
      </c>
      <c r="S39" s="29" t="s">
        <v>141</v>
      </c>
      <c r="T39" s="29" t="s">
        <v>142</v>
      </c>
      <c r="U39" s="29" t="s">
        <v>141</v>
      </c>
      <c r="V39" s="29" t="s">
        <v>142</v>
      </c>
      <c r="W39" s="29" t="s">
        <v>142</v>
      </c>
      <c r="X39" s="29" t="s">
        <v>142</v>
      </c>
      <c r="Y39" s="29" t="s">
        <v>141</v>
      </c>
      <c r="Z39" s="29" t="s">
        <v>142</v>
      </c>
      <c r="AA39" s="29" t="s">
        <v>142</v>
      </c>
      <c r="AB39" s="29" t="s">
        <v>142</v>
      </c>
      <c r="AC39" s="29" t="s">
        <v>142</v>
      </c>
      <c r="AD39" s="29" t="s">
        <v>142</v>
      </c>
      <c r="AE39" s="29" t="s">
        <v>142</v>
      </c>
      <c r="AF39" s="29" t="s">
        <v>142</v>
      </c>
      <c r="AG39" s="29" t="s">
        <v>142</v>
      </c>
      <c r="AH39" s="29" t="s">
        <v>141</v>
      </c>
      <c r="AI39" s="29" t="s">
        <v>142</v>
      </c>
      <c r="AJ39" s="29" t="s">
        <v>142</v>
      </c>
      <c r="AK39" s="29" t="s">
        <v>142</v>
      </c>
      <c r="AL39" s="29" t="s">
        <v>142</v>
      </c>
      <c r="AM39" s="29" t="s">
        <v>142</v>
      </c>
      <c r="AN39" s="29" t="s">
        <v>143</v>
      </c>
      <c r="AO39" s="29" t="s">
        <v>142</v>
      </c>
      <c r="AP39" s="29" t="s">
        <v>143</v>
      </c>
      <c r="AQ39" s="29" t="s">
        <v>142</v>
      </c>
      <c r="AR39" s="29" t="s">
        <v>142</v>
      </c>
      <c r="AS39" s="29" t="s">
        <v>142</v>
      </c>
      <c r="AT39" s="29" t="s">
        <v>143</v>
      </c>
      <c r="AU39" s="29" t="s">
        <v>142</v>
      </c>
      <c r="AV39" s="29" t="s">
        <v>142</v>
      </c>
      <c r="AW39" s="29" t="s">
        <v>142</v>
      </c>
      <c r="AX39" s="29" t="s">
        <v>142</v>
      </c>
      <c r="AY39" s="29" t="s">
        <v>142</v>
      </c>
      <c r="AZ39" s="29" t="s">
        <v>143</v>
      </c>
      <c r="BA39" s="29" t="s">
        <v>142</v>
      </c>
      <c r="BB39" s="29" t="s">
        <v>142</v>
      </c>
      <c r="BC39" s="29" t="s">
        <v>142</v>
      </c>
      <c r="BD39" s="29" t="s">
        <v>142</v>
      </c>
      <c r="BE39" s="29" t="s">
        <v>142</v>
      </c>
      <c r="BF39" s="29" t="s">
        <v>141</v>
      </c>
      <c r="BG39" s="29" t="s">
        <v>142</v>
      </c>
      <c r="BH39" s="29" t="s">
        <v>142</v>
      </c>
      <c r="BI39" s="29" t="s">
        <v>142</v>
      </c>
      <c r="BJ39" s="29" t="s">
        <v>142</v>
      </c>
      <c r="BK39" s="29" t="s">
        <v>142</v>
      </c>
      <c r="BL39" s="29" t="s">
        <v>142</v>
      </c>
      <c r="BM39" s="29" t="s">
        <v>142</v>
      </c>
      <c r="BN39" s="29" t="s">
        <v>142</v>
      </c>
      <c r="BO39" s="29" t="s">
        <v>142</v>
      </c>
      <c r="BP39" s="29" t="s">
        <v>142</v>
      </c>
      <c r="BQ39" s="29" t="s">
        <v>141</v>
      </c>
      <c r="BR39" s="29" t="s">
        <v>142</v>
      </c>
      <c r="BS39" s="29" t="s">
        <v>141</v>
      </c>
      <c r="BT39" s="29" t="s">
        <v>142</v>
      </c>
      <c r="BU39" s="29" t="s">
        <v>142</v>
      </c>
      <c r="BV39" s="29" t="s">
        <v>142</v>
      </c>
      <c r="BW39" s="29" t="s">
        <v>142</v>
      </c>
      <c r="BX39" s="29" t="s">
        <v>141</v>
      </c>
      <c r="BY39" s="29" t="s">
        <v>142</v>
      </c>
      <c r="BZ39" s="29" t="s">
        <v>142</v>
      </c>
      <c r="CA39" s="29" t="s">
        <v>142</v>
      </c>
      <c r="CB39" s="29" t="s">
        <v>142</v>
      </c>
      <c r="CC39" s="29" t="s">
        <v>142</v>
      </c>
      <c r="CD39" s="29" t="s">
        <v>143</v>
      </c>
      <c r="CE39" s="29" t="s">
        <v>142</v>
      </c>
      <c r="CF39" s="29" t="s">
        <v>142</v>
      </c>
      <c r="CG39" s="29" t="s">
        <v>142</v>
      </c>
      <c r="CH39" s="29" t="s">
        <v>143</v>
      </c>
      <c r="CI39" s="29" t="s">
        <v>142</v>
      </c>
      <c r="CJ39" s="29" t="s">
        <v>142</v>
      </c>
      <c r="CK39" s="29" t="s">
        <v>142</v>
      </c>
      <c r="CL39" s="29" t="s">
        <v>142</v>
      </c>
      <c r="CM39" s="29" t="s">
        <v>142</v>
      </c>
      <c r="CN39" s="29" t="s">
        <v>141</v>
      </c>
      <c r="CO39" s="29" t="s">
        <v>142</v>
      </c>
      <c r="CP39" s="29" t="s">
        <v>141</v>
      </c>
      <c r="CQ39" s="29" t="s">
        <v>143</v>
      </c>
      <c r="CR39" s="29" t="s">
        <v>142</v>
      </c>
      <c r="CS39" s="29" t="s">
        <v>142</v>
      </c>
      <c r="CT39" s="29" t="s">
        <v>141</v>
      </c>
      <c r="CU39" s="29" t="s">
        <v>141</v>
      </c>
      <c r="CV39" s="29" t="s">
        <v>142</v>
      </c>
      <c r="CW39" s="29" t="s">
        <v>142</v>
      </c>
      <c r="CX39" s="29" t="s">
        <v>142</v>
      </c>
      <c r="CY39" s="29" t="s">
        <v>142</v>
      </c>
      <c r="CZ39" s="29" t="s">
        <v>142</v>
      </c>
      <c r="DA39" s="29" t="s">
        <v>143</v>
      </c>
      <c r="DB39" s="29" t="s">
        <v>142</v>
      </c>
      <c r="DC39" s="29" t="s">
        <v>143</v>
      </c>
      <c r="DD39" s="29" t="s">
        <v>142</v>
      </c>
      <c r="DE39" s="29" t="s">
        <v>142</v>
      </c>
      <c r="DF39" s="29" t="s">
        <v>141</v>
      </c>
      <c r="DG39" s="29" t="s">
        <v>141</v>
      </c>
      <c r="DH39" s="29" t="s">
        <v>142</v>
      </c>
      <c r="DI39" s="29" t="s">
        <v>142</v>
      </c>
      <c r="DJ39" s="29" t="s">
        <v>142</v>
      </c>
      <c r="DK39" s="29" t="s">
        <v>141</v>
      </c>
      <c r="DL39" s="29" t="s">
        <v>142</v>
      </c>
      <c r="DM39" s="29" t="s">
        <v>142</v>
      </c>
      <c r="DN39" s="29" t="s">
        <v>142</v>
      </c>
      <c r="DO39" s="29" t="s">
        <v>141</v>
      </c>
      <c r="DP39" s="29" t="s">
        <v>141</v>
      </c>
      <c r="DQ39" s="29" t="s">
        <v>141</v>
      </c>
      <c r="DR39" s="29" t="s">
        <v>141</v>
      </c>
      <c r="DS39" s="29" t="s">
        <v>141</v>
      </c>
      <c r="DT39" s="29" t="s">
        <v>142</v>
      </c>
      <c r="DU39" s="29" t="s">
        <v>141</v>
      </c>
      <c r="DV39" s="29" t="s">
        <v>142</v>
      </c>
      <c r="DW39" s="7"/>
      <c r="DX39" s="7"/>
      <c r="DY39" s="7"/>
      <c r="DZ39" s="7"/>
      <c r="EA39" s="7"/>
      <c r="EB39" s="7"/>
      <c r="EC39" s="7"/>
      <c r="ED39" s="7"/>
    </row>
    <row r="40" spans="1:134" ht="45">
      <c r="A40" s="8">
        <v>39</v>
      </c>
      <c r="B40" s="39">
        <v>39</v>
      </c>
      <c r="C40" s="39" t="s">
        <v>211</v>
      </c>
      <c r="D40" s="37" t="s">
        <v>213</v>
      </c>
      <c r="E40" s="38" t="s">
        <v>21</v>
      </c>
      <c r="F40" s="33" t="s">
        <v>142</v>
      </c>
      <c r="G40" s="29" t="s">
        <v>142</v>
      </c>
      <c r="H40" s="29" t="s">
        <v>142</v>
      </c>
      <c r="I40" s="29" t="s">
        <v>142</v>
      </c>
      <c r="J40" s="29" t="s">
        <v>142</v>
      </c>
      <c r="K40" s="29" t="s">
        <v>142</v>
      </c>
      <c r="L40" s="29" t="s">
        <v>142</v>
      </c>
      <c r="M40" s="29" t="s">
        <v>141</v>
      </c>
      <c r="N40" s="29" t="s">
        <v>142</v>
      </c>
      <c r="O40" s="29" t="s">
        <v>141</v>
      </c>
      <c r="P40" s="29" t="s">
        <v>142</v>
      </c>
      <c r="Q40" s="29" t="s">
        <v>142</v>
      </c>
      <c r="R40" s="29" t="s">
        <v>142</v>
      </c>
      <c r="S40" s="29" t="s">
        <v>141</v>
      </c>
      <c r="T40" s="29" t="s">
        <v>142</v>
      </c>
      <c r="U40" s="29" t="s">
        <v>141</v>
      </c>
      <c r="V40" s="29" t="s">
        <v>142</v>
      </c>
      <c r="W40" s="29" t="s">
        <v>142</v>
      </c>
      <c r="X40" s="29" t="s">
        <v>142</v>
      </c>
      <c r="Y40" s="29" t="s">
        <v>141</v>
      </c>
      <c r="Z40" s="29" t="s">
        <v>142</v>
      </c>
      <c r="AA40" s="29" t="s">
        <v>142</v>
      </c>
      <c r="AB40" s="29" t="s">
        <v>142</v>
      </c>
      <c r="AC40" s="29" t="s">
        <v>142</v>
      </c>
      <c r="AD40" s="29" t="s">
        <v>142</v>
      </c>
      <c r="AE40" s="29" t="s">
        <v>142</v>
      </c>
      <c r="AF40" s="29" t="s">
        <v>142</v>
      </c>
      <c r="AG40" s="29" t="s">
        <v>142</v>
      </c>
      <c r="AH40" s="29" t="s">
        <v>141</v>
      </c>
      <c r="AI40" s="29" t="s">
        <v>142</v>
      </c>
      <c r="AJ40" s="29" t="s">
        <v>142</v>
      </c>
      <c r="AK40" s="29" t="s">
        <v>142</v>
      </c>
      <c r="AL40" s="29" t="s">
        <v>142</v>
      </c>
      <c r="AM40" s="29" t="s">
        <v>142</v>
      </c>
      <c r="AN40" s="29" t="s">
        <v>143</v>
      </c>
      <c r="AO40" s="29" t="s">
        <v>142</v>
      </c>
      <c r="AP40" s="29" t="s">
        <v>143</v>
      </c>
      <c r="AQ40" s="29" t="s">
        <v>142</v>
      </c>
      <c r="AR40" s="29" t="s">
        <v>142</v>
      </c>
      <c r="AS40" s="29" t="s">
        <v>142</v>
      </c>
      <c r="AT40" s="29" t="s">
        <v>143</v>
      </c>
      <c r="AU40" s="29" t="s">
        <v>142</v>
      </c>
      <c r="AV40" s="29" t="s">
        <v>142</v>
      </c>
      <c r="AW40" s="29" t="s">
        <v>142</v>
      </c>
      <c r="AX40" s="29" t="s">
        <v>142</v>
      </c>
      <c r="AY40" s="29" t="s">
        <v>142</v>
      </c>
      <c r="AZ40" s="29" t="s">
        <v>143</v>
      </c>
      <c r="BA40" s="29" t="s">
        <v>142</v>
      </c>
      <c r="BB40" s="29" t="s">
        <v>142</v>
      </c>
      <c r="BC40" s="29" t="s">
        <v>142</v>
      </c>
      <c r="BD40" s="29" t="s">
        <v>142</v>
      </c>
      <c r="BE40" s="29" t="s">
        <v>142</v>
      </c>
      <c r="BF40" s="29" t="s">
        <v>141</v>
      </c>
      <c r="BG40" s="29" t="s">
        <v>142</v>
      </c>
      <c r="BH40" s="29" t="s">
        <v>142</v>
      </c>
      <c r="BI40" s="29" t="s">
        <v>142</v>
      </c>
      <c r="BJ40" s="29" t="s">
        <v>142</v>
      </c>
      <c r="BK40" s="29" t="s">
        <v>142</v>
      </c>
      <c r="BL40" s="29" t="s">
        <v>142</v>
      </c>
      <c r="BM40" s="29" t="s">
        <v>142</v>
      </c>
      <c r="BN40" s="29" t="s">
        <v>142</v>
      </c>
      <c r="BO40" s="29" t="s">
        <v>142</v>
      </c>
      <c r="BP40" s="29" t="s">
        <v>142</v>
      </c>
      <c r="BQ40" s="29" t="s">
        <v>141</v>
      </c>
      <c r="BR40" s="29" t="s">
        <v>142</v>
      </c>
      <c r="BS40" s="29" t="s">
        <v>141</v>
      </c>
      <c r="BT40" s="29" t="s">
        <v>142</v>
      </c>
      <c r="BU40" s="29" t="s">
        <v>142</v>
      </c>
      <c r="BV40" s="29" t="s">
        <v>142</v>
      </c>
      <c r="BW40" s="29" t="s">
        <v>142</v>
      </c>
      <c r="BX40" s="29" t="s">
        <v>141</v>
      </c>
      <c r="BY40" s="29" t="s">
        <v>142</v>
      </c>
      <c r="BZ40" s="29" t="s">
        <v>142</v>
      </c>
      <c r="CA40" s="29" t="s">
        <v>142</v>
      </c>
      <c r="CB40" s="29" t="s">
        <v>142</v>
      </c>
      <c r="CC40" s="29" t="s">
        <v>142</v>
      </c>
      <c r="CD40" s="29" t="s">
        <v>143</v>
      </c>
      <c r="CE40" s="29" t="s">
        <v>142</v>
      </c>
      <c r="CF40" s="29" t="s">
        <v>142</v>
      </c>
      <c r="CG40" s="29" t="s">
        <v>142</v>
      </c>
      <c r="CH40" s="29" t="s">
        <v>143</v>
      </c>
      <c r="CI40" s="29" t="s">
        <v>142</v>
      </c>
      <c r="CJ40" s="29" t="s">
        <v>142</v>
      </c>
      <c r="CK40" s="29" t="s">
        <v>142</v>
      </c>
      <c r="CL40" s="29" t="s">
        <v>142</v>
      </c>
      <c r="CM40" s="29" t="s">
        <v>142</v>
      </c>
      <c r="CN40" s="29" t="s">
        <v>141</v>
      </c>
      <c r="CO40" s="29" t="s">
        <v>142</v>
      </c>
      <c r="CP40" s="29" t="s">
        <v>141</v>
      </c>
      <c r="CQ40" s="29" t="s">
        <v>142</v>
      </c>
      <c r="CR40" s="29" t="s">
        <v>142</v>
      </c>
      <c r="CS40" s="29" t="s">
        <v>142</v>
      </c>
      <c r="CT40" s="29" t="s">
        <v>141</v>
      </c>
      <c r="CU40" s="29" t="s">
        <v>141</v>
      </c>
      <c r="CV40" s="29" t="s">
        <v>142</v>
      </c>
      <c r="CW40" s="29" t="s">
        <v>142</v>
      </c>
      <c r="CX40" s="29" t="s">
        <v>142</v>
      </c>
      <c r="CY40" s="29" t="s">
        <v>142</v>
      </c>
      <c r="CZ40" s="29" t="s">
        <v>142</v>
      </c>
      <c r="DA40" s="29" t="s">
        <v>142</v>
      </c>
      <c r="DB40" s="29" t="s">
        <v>142</v>
      </c>
      <c r="DC40" s="29" t="s">
        <v>143</v>
      </c>
      <c r="DD40" s="29" t="s">
        <v>142</v>
      </c>
      <c r="DE40" s="29" t="s">
        <v>142</v>
      </c>
      <c r="DF40" s="29" t="s">
        <v>141</v>
      </c>
      <c r="DG40" s="29" t="s">
        <v>141</v>
      </c>
      <c r="DH40" s="29" t="s">
        <v>142</v>
      </c>
      <c r="DI40" s="29" t="s">
        <v>142</v>
      </c>
      <c r="DJ40" s="29" t="s">
        <v>142</v>
      </c>
      <c r="DK40" s="29" t="s">
        <v>141</v>
      </c>
      <c r="DL40" s="29" t="s">
        <v>142</v>
      </c>
      <c r="DM40" s="29" t="s">
        <v>142</v>
      </c>
      <c r="DN40" s="29" t="s">
        <v>142</v>
      </c>
      <c r="DO40" s="29" t="s">
        <v>141</v>
      </c>
      <c r="DP40" s="29" t="s">
        <v>141</v>
      </c>
      <c r="DQ40" s="29" t="s">
        <v>141</v>
      </c>
      <c r="DR40" s="29" t="s">
        <v>141</v>
      </c>
      <c r="DS40" s="29" t="s">
        <v>141</v>
      </c>
      <c r="DT40" s="29" t="s">
        <v>142</v>
      </c>
      <c r="DU40" s="29" t="s">
        <v>141</v>
      </c>
      <c r="DV40" s="29" t="s">
        <v>142</v>
      </c>
      <c r="DW40" s="7"/>
      <c r="DX40" s="7"/>
      <c r="DY40" s="7"/>
      <c r="DZ40" s="7"/>
      <c r="EA40" s="7"/>
      <c r="EB40" s="7"/>
      <c r="EC40" s="7"/>
      <c r="ED40" s="7"/>
    </row>
    <row r="41" spans="1:134" ht="45">
      <c r="A41" s="8">
        <v>40</v>
      </c>
      <c r="B41" s="39">
        <v>40</v>
      </c>
      <c r="C41" s="39" t="s">
        <v>211</v>
      </c>
      <c r="D41" s="37" t="s">
        <v>214</v>
      </c>
      <c r="E41" s="38" t="s">
        <v>21</v>
      </c>
      <c r="F41" s="33" t="s">
        <v>142</v>
      </c>
      <c r="G41" s="29" t="s">
        <v>142</v>
      </c>
      <c r="H41" s="29" t="s">
        <v>142</v>
      </c>
      <c r="I41" s="29" t="s">
        <v>142</v>
      </c>
      <c r="J41" s="29" t="s">
        <v>142</v>
      </c>
      <c r="K41" s="29" t="s">
        <v>142</v>
      </c>
      <c r="L41" s="29" t="s">
        <v>142</v>
      </c>
      <c r="M41" s="29" t="s">
        <v>141</v>
      </c>
      <c r="N41" s="29" t="s">
        <v>142</v>
      </c>
      <c r="O41" s="29" t="s">
        <v>141</v>
      </c>
      <c r="P41" s="29" t="s">
        <v>142</v>
      </c>
      <c r="Q41" s="29" t="s">
        <v>142</v>
      </c>
      <c r="R41" s="29" t="s">
        <v>142</v>
      </c>
      <c r="S41" s="29" t="s">
        <v>141</v>
      </c>
      <c r="T41" s="29" t="s">
        <v>142</v>
      </c>
      <c r="U41" s="29" t="s">
        <v>141</v>
      </c>
      <c r="V41" s="29" t="s">
        <v>142</v>
      </c>
      <c r="W41" s="29" t="s">
        <v>142</v>
      </c>
      <c r="X41" s="29" t="s">
        <v>142</v>
      </c>
      <c r="Y41" s="29" t="s">
        <v>141</v>
      </c>
      <c r="Z41" s="29" t="s">
        <v>142</v>
      </c>
      <c r="AA41" s="29" t="s">
        <v>142</v>
      </c>
      <c r="AB41" s="29" t="s">
        <v>142</v>
      </c>
      <c r="AC41" s="29" t="s">
        <v>142</v>
      </c>
      <c r="AD41" s="29" t="s">
        <v>142</v>
      </c>
      <c r="AE41" s="29" t="s">
        <v>142</v>
      </c>
      <c r="AF41" s="29" t="s">
        <v>142</v>
      </c>
      <c r="AG41" s="29" t="s">
        <v>142</v>
      </c>
      <c r="AH41" s="29" t="s">
        <v>141</v>
      </c>
      <c r="AI41" s="29" t="s">
        <v>142</v>
      </c>
      <c r="AJ41" s="29" t="s">
        <v>142</v>
      </c>
      <c r="AK41" s="29" t="s">
        <v>142</v>
      </c>
      <c r="AL41" s="29" t="s">
        <v>142</v>
      </c>
      <c r="AM41" s="29" t="s">
        <v>142</v>
      </c>
      <c r="AN41" s="29" t="s">
        <v>143</v>
      </c>
      <c r="AO41" s="29" t="s">
        <v>142</v>
      </c>
      <c r="AP41" s="29" t="s">
        <v>143</v>
      </c>
      <c r="AQ41" s="29" t="s">
        <v>142</v>
      </c>
      <c r="AR41" s="29" t="s">
        <v>142</v>
      </c>
      <c r="AS41" s="29" t="s">
        <v>142</v>
      </c>
      <c r="AT41" s="29" t="s">
        <v>143</v>
      </c>
      <c r="AU41" s="29" t="s">
        <v>142</v>
      </c>
      <c r="AV41" s="29" t="s">
        <v>142</v>
      </c>
      <c r="AW41" s="29" t="s">
        <v>142</v>
      </c>
      <c r="AX41" s="29" t="s">
        <v>142</v>
      </c>
      <c r="AY41" s="29" t="s">
        <v>142</v>
      </c>
      <c r="AZ41" s="29" t="s">
        <v>143</v>
      </c>
      <c r="BA41" s="29" t="s">
        <v>142</v>
      </c>
      <c r="BB41" s="29" t="s">
        <v>142</v>
      </c>
      <c r="BC41" s="29" t="s">
        <v>142</v>
      </c>
      <c r="BD41" s="29" t="s">
        <v>142</v>
      </c>
      <c r="BE41" s="29" t="s">
        <v>142</v>
      </c>
      <c r="BF41" s="29" t="s">
        <v>141</v>
      </c>
      <c r="BG41" s="29" t="s">
        <v>142</v>
      </c>
      <c r="BH41" s="29" t="s">
        <v>142</v>
      </c>
      <c r="BI41" s="29" t="s">
        <v>142</v>
      </c>
      <c r="BJ41" s="29" t="s">
        <v>142</v>
      </c>
      <c r="BK41" s="29" t="s">
        <v>142</v>
      </c>
      <c r="BL41" s="29" t="s">
        <v>142</v>
      </c>
      <c r="BM41" s="29" t="s">
        <v>142</v>
      </c>
      <c r="BN41" s="29" t="s">
        <v>142</v>
      </c>
      <c r="BO41" s="29" t="s">
        <v>142</v>
      </c>
      <c r="BP41" s="29" t="s">
        <v>142</v>
      </c>
      <c r="BQ41" s="29" t="s">
        <v>141</v>
      </c>
      <c r="BR41" s="29" t="s">
        <v>142</v>
      </c>
      <c r="BS41" s="29" t="s">
        <v>141</v>
      </c>
      <c r="BT41" s="29" t="s">
        <v>142</v>
      </c>
      <c r="BU41" s="29" t="s">
        <v>142</v>
      </c>
      <c r="BV41" s="29" t="s">
        <v>142</v>
      </c>
      <c r="BW41" s="29" t="s">
        <v>141</v>
      </c>
      <c r="BX41" s="29" t="s">
        <v>141</v>
      </c>
      <c r="BY41" s="29" t="s">
        <v>142</v>
      </c>
      <c r="BZ41" s="29" t="s">
        <v>142</v>
      </c>
      <c r="CA41" s="29" t="s">
        <v>142</v>
      </c>
      <c r="CB41" s="29" t="s">
        <v>142</v>
      </c>
      <c r="CC41" s="29" t="s">
        <v>142</v>
      </c>
      <c r="CD41" s="29" t="s">
        <v>143</v>
      </c>
      <c r="CE41" s="29" t="s">
        <v>142</v>
      </c>
      <c r="CF41" s="29" t="s">
        <v>142</v>
      </c>
      <c r="CG41" s="29" t="s">
        <v>142</v>
      </c>
      <c r="CH41" s="29" t="s">
        <v>142</v>
      </c>
      <c r="CI41" s="29" t="s">
        <v>142</v>
      </c>
      <c r="CJ41" s="29" t="s">
        <v>142</v>
      </c>
      <c r="CK41" s="29" t="s">
        <v>142</v>
      </c>
      <c r="CL41" s="29" t="s">
        <v>142</v>
      </c>
      <c r="CM41" s="29" t="s">
        <v>142</v>
      </c>
      <c r="CN41" s="29" t="s">
        <v>141</v>
      </c>
      <c r="CO41" s="29" t="s">
        <v>142</v>
      </c>
      <c r="CP41" s="29" t="s">
        <v>141</v>
      </c>
      <c r="CQ41" s="29" t="s">
        <v>142</v>
      </c>
      <c r="CR41" s="29" t="s">
        <v>142</v>
      </c>
      <c r="CS41" s="29" t="s">
        <v>142</v>
      </c>
      <c r="CT41" s="29" t="s">
        <v>141</v>
      </c>
      <c r="CU41" s="29" t="s">
        <v>141</v>
      </c>
      <c r="CV41" s="29" t="s">
        <v>142</v>
      </c>
      <c r="CW41" s="29" t="s">
        <v>142</v>
      </c>
      <c r="CX41" s="29" t="s">
        <v>142</v>
      </c>
      <c r="CY41" s="29" t="s">
        <v>141</v>
      </c>
      <c r="CZ41" s="29" t="s">
        <v>142</v>
      </c>
      <c r="DA41" s="29" t="s">
        <v>142</v>
      </c>
      <c r="DB41" s="29" t="s">
        <v>142</v>
      </c>
      <c r="DC41" s="29" t="s">
        <v>143</v>
      </c>
      <c r="DD41" s="29" t="s">
        <v>142</v>
      </c>
      <c r="DE41" s="29" t="s">
        <v>142</v>
      </c>
      <c r="DF41" s="29" t="s">
        <v>141</v>
      </c>
      <c r="DG41" s="29" t="s">
        <v>141</v>
      </c>
      <c r="DH41" s="29" t="s">
        <v>142</v>
      </c>
      <c r="DI41" s="29" t="s">
        <v>142</v>
      </c>
      <c r="DJ41" s="29" t="s">
        <v>142</v>
      </c>
      <c r="DK41" s="29" t="s">
        <v>142</v>
      </c>
      <c r="DL41" s="29" t="s">
        <v>142</v>
      </c>
      <c r="DM41" s="29" t="s">
        <v>143</v>
      </c>
      <c r="DN41" s="29" t="s">
        <v>142</v>
      </c>
      <c r="DO41" s="29" t="s">
        <v>141</v>
      </c>
      <c r="DP41" s="29" t="s">
        <v>141</v>
      </c>
      <c r="DQ41" s="29" t="s">
        <v>141</v>
      </c>
      <c r="DR41" s="29" t="s">
        <v>141</v>
      </c>
      <c r="DS41" s="29" t="s">
        <v>141</v>
      </c>
      <c r="DT41" s="29" t="s">
        <v>142</v>
      </c>
      <c r="DU41" s="29" t="s">
        <v>141</v>
      </c>
      <c r="DV41" s="29" t="s">
        <v>142</v>
      </c>
      <c r="DW41" s="7"/>
      <c r="DX41" s="7"/>
      <c r="DY41" s="7"/>
      <c r="DZ41" s="7"/>
      <c r="EA41" s="7"/>
      <c r="EB41" s="7"/>
      <c r="EC41" s="7"/>
      <c r="ED41" s="7"/>
    </row>
    <row r="42" spans="1:134" ht="45">
      <c r="A42" s="8">
        <v>41</v>
      </c>
      <c r="B42" s="39">
        <v>41</v>
      </c>
      <c r="C42" s="39" t="s">
        <v>215</v>
      </c>
      <c r="D42" s="37" t="s">
        <v>216</v>
      </c>
      <c r="E42" s="38" t="s">
        <v>21</v>
      </c>
      <c r="F42" s="33" t="s">
        <v>142</v>
      </c>
      <c r="G42" s="29" t="s">
        <v>142</v>
      </c>
      <c r="H42" s="29" t="s">
        <v>142</v>
      </c>
      <c r="I42" s="29" t="s">
        <v>142</v>
      </c>
      <c r="J42" s="29" t="s">
        <v>143</v>
      </c>
      <c r="K42" s="29" t="s">
        <v>142</v>
      </c>
      <c r="L42" s="29" t="s">
        <v>142</v>
      </c>
      <c r="M42" s="29" t="s">
        <v>141</v>
      </c>
      <c r="N42" s="29" t="s">
        <v>142</v>
      </c>
      <c r="O42" s="29" t="s">
        <v>141</v>
      </c>
      <c r="P42" s="29" t="s">
        <v>142</v>
      </c>
      <c r="Q42" s="29" t="s">
        <v>142</v>
      </c>
      <c r="R42" s="29" t="s">
        <v>142</v>
      </c>
      <c r="S42" s="29" t="s">
        <v>141</v>
      </c>
      <c r="T42" s="29" t="s">
        <v>143</v>
      </c>
      <c r="U42" s="29" t="s">
        <v>141</v>
      </c>
      <c r="V42" s="29" t="s">
        <v>142</v>
      </c>
      <c r="W42" s="29" t="s">
        <v>142</v>
      </c>
      <c r="X42" s="29" t="s">
        <v>143</v>
      </c>
      <c r="Y42" s="29" t="s">
        <v>141</v>
      </c>
      <c r="Z42" s="29" t="s">
        <v>142</v>
      </c>
      <c r="AA42" s="29" t="s">
        <v>142</v>
      </c>
      <c r="AB42" s="29" t="s">
        <v>142</v>
      </c>
      <c r="AC42" s="29" t="s">
        <v>142</v>
      </c>
      <c r="AD42" s="29" t="s">
        <v>142</v>
      </c>
      <c r="AE42" s="29" t="s">
        <v>142</v>
      </c>
      <c r="AF42" s="29" t="s">
        <v>142</v>
      </c>
      <c r="AG42" s="29" t="s">
        <v>142</v>
      </c>
      <c r="AH42" s="29" t="s">
        <v>141</v>
      </c>
      <c r="AI42" s="29" t="s">
        <v>142</v>
      </c>
      <c r="AJ42" s="29" t="s">
        <v>142</v>
      </c>
      <c r="AK42" s="29" t="s">
        <v>141</v>
      </c>
      <c r="AL42" s="29" t="s">
        <v>143</v>
      </c>
      <c r="AM42" s="29" t="s">
        <v>142</v>
      </c>
      <c r="AN42" s="29" t="s">
        <v>143</v>
      </c>
      <c r="AO42" s="29" t="s">
        <v>142</v>
      </c>
      <c r="AP42" s="29" t="s">
        <v>143</v>
      </c>
      <c r="AQ42" s="29" t="s">
        <v>142</v>
      </c>
      <c r="AR42" s="29" t="s">
        <v>142</v>
      </c>
      <c r="AS42" s="29" t="s">
        <v>142</v>
      </c>
      <c r="AT42" s="29" t="s">
        <v>143</v>
      </c>
      <c r="AU42" s="29" t="s">
        <v>142</v>
      </c>
      <c r="AV42" s="29" t="s">
        <v>142</v>
      </c>
      <c r="AW42" s="29" t="s">
        <v>142</v>
      </c>
      <c r="AX42" s="29" t="s">
        <v>143</v>
      </c>
      <c r="AY42" s="29" t="s">
        <v>142</v>
      </c>
      <c r="AZ42" s="29" t="s">
        <v>143</v>
      </c>
      <c r="BA42" s="29" t="s">
        <v>142</v>
      </c>
      <c r="BB42" s="29" t="s">
        <v>142</v>
      </c>
      <c r="BC42" s="29" t="s">
        <v>142</v>
      </c>
      <c r="BD42" s="29" t="s">
        <v>142</v>
      </c>
      <c r="BE42" s="29" t="s">
        <v>142</v>
      </c>
      <c r="BF42" s="29" t="s">
        <v>141</v>
      </c>
      <c r="BG42" s="29" t="s">
        <v>142</v>
      </c>
      <c r="BH42" s="29" t="s">
        <v>142</v>
      </c>
      <c r="BI42" s="29" t="s">
        <v>142</v>
      </c>
      <c r="BJ42" s="29" t="s">
        <v>143</v>
      </c>
      <c r="BK42" s="29" t="s">
        <v>142</v>
      </c>
      <c r="BL42" s="29" t="s">
        <v>142</v>
      </c>
      <c r="BM42" s="29" t="s">
        <v>142</v>
      </c>
      <c r="BN42" s="29" t="s">
        <v>142</v>
      </c>
      <c r="BO42" s="29" t="s">
        <v>142</v>
      </c>
      <c r="BP42" s="29" t="s">
        <v>142</v>
      </c>
      <c r="BQ42" s="29" t="s">
        <v>143</v>
      </c>
      <c r="BR42" s="29" t="s">
        <v>142</v>
      </c>
      <c r="BS42" s="29" t="s">
        <v>141</v>
      </c>
      <c r="BT42" s="29" t="s">
        <v>142</v>
      </c>
      <c r="BU42" s="29" t="s">
        <v>142</v>
      </c>
      <c r="BV42" s="29" t="s">
        <v>143</v>
      </c>
      <c r="BW42" s="29" t="s">
        <v>141</v>
      </c>
      <c r="BX42" s="29" t="s">
        <v>141</v>
      </c>
      <c r="BY42" s="29" t="s">
        <v>142</v>
      </c>
      <c r="BZ42" s="29" t="s">
        <v>141</v>
      </c>
      <c r="CA42" s="29" t="s">
        <v>143</v>
      </c>
      <c r="CB42" s="29" t="s">
        <v>142</v>
      </c>
      <c r="CC42" s="29" t="s">
        <v>142</v>
      </c>
      <c r="CD42" s="29" t="s">
        <v>143</v>
      </c>
      <c r="CE42" s="29" t="s">
        <v>142</v>
      </c>
      <c r="CF42" s="29" t="s">
        <v>142</v>
      </c>
      <c r="CG42" s="29" t="s">
        <v>143</v>
      </c>
      <c r="CH42" s="29" t="s">
        <v>142</v>
      </c>
      <c r="CI42" s="29" t="s">
        <v>142</v>
      </c>
      <c r="CJ42" s="29" t="s">
        <v>142</v>
      </c>
      <c r="CK42" s="29" t="s">
        <v>142</v>
      </c>
      <c r="CL42" s="29" t="s">
        <v>142</v>
      </c>
      <c r="CM42" s="29" t="s">
        <v>141</v>
      </c>
      <c r="CN42" s="29" t="s">
        <v>141</v>
      </c>
      <c r="CO42" s="29" t="s">
        <v>142</v>
      </c>
      <c r="CP42" s="29" t="s">
        <v>143</v>
      </c>
      <c r="CQ42" s="29" t="s">
        <v>143</v>
      </c>
      <c r="CR42" s="29" t="s">
        <v>142</v>
      </c>
      <c r="CS42" s="29" t="s">
        <v>142</v>
      </c>
      <c r="CT42" s="29" t="s">
        <v>141</v>
      </c>
      <c r="CU42" s="29" t="s">
        <v>141</v>
      </c>
      <c r="CV42" s="29" t="s">
        <v>143</v>
      </c>
      <c r="CW42" s="29" t="s">
        <v>142</v>
      </c>
      <c r="CX42" s="29" t="s">
        <v>142</v>
      </c>
      <c r="CY42" s="29" t="s">
        <v>141</v>
      </c>
      <c r="CZ42" s="29" t="s">
        <v>142</v>
      </c>
      <c r="DA42" s="29" t="s">
        <v>142</v>
      </c>
      <c r="DB42" s="29" t="s">
        <v>142</v>
      </c>
      <c r="DC42" s="29" t="s">
        <v>142</v>
      </c>
      <c r="DD42" s="29" t="s">
        <v>143</v>
      </c>
      <c r="DE42" s="29" t="s">
        <v>142</v>
      </c>
      <c r="DF42" s="29" t="s">
        <v>141</v>
      </c>
      <c r="DG42" s="29" t="s">
        <v>141</v>
      </c>
      <c r="DH42" s="29" t="s">
        <v>142</v>
      </c>
      <c r="DI42" s="29" t="s">
        <v>142</v>
      </c>
      <c r="DJ42" s="29" t="s">
        <v>142</v>
      </c>
      <c r="DK42" s="29" t="s">
        <v>141</v>
      </c>
      <c r="DL42" s="29" t="s">
        <v>142</v>
      </c>
      <c r="DM42" s="29" t="s">
        <v>142</v>
      </c>
      <c r="DN42" s="29" t="s">
        <v>142</v>
      </c>
      <c r="DO42" s="29" t="s">
        <v>141</v>
      </c>
      <c r="DP42" s="29" t="s">
        <v>141</v>
      </c>
      <c r="DQ42" s="29" t="s">
        <v>141</v>
      </c>
      <c r="DR42" s="29" t="s">
        <v>141</v>
      </c>
      <c r="DS42" s="29" t="s">
        <v>141</v>
      </c>
      <c r="DT42" s="29" t="s">
        <v>142</v>
      </c>
      <c r="DU42" s="29" t="s">
        <v>141</v>
      </c>
      <c r="DV42" s="29" t="s">
        <v>142</v>
      </c>
      <c r="DW42" s="7"/>
      <c r="DX42" s="7"/>
      <c r="DY42" s="7"/>
      <c r="DZ42" s="7"/>
      <c r="EA42" s="7"/>
      <c r="EB42" s="7"/>
      <c r="EC42" s="7"/>
      <c r="ED42" s="7"/>
    </row>
    <row r="43" spans="1:134" ht="45">
      <c r="A43" s="8">
        <v>42</v>
      </c>
      <c r="B43" s="39">
        <v>42</v>
      </c>
      <c r="C43" s="39" t="s">
        <v>217</v>
      </c>
      <c r="D43" s="37" t="s">
        <v>218</v>
      </c>
      <c r="E43" s="38" t="s">
        <v>21</v>
      </c>
      <c r="F43" s="33" t="s">
        <v>142</v>
      </c>
      <c r="G43" s="29" t="s">
        <v>142</v>
      </c>
      <c r="H43" s="29" t="s">
        <v>142</v>
      </c>
      <c r="I43" s="29" t="s">
        <v>142</v>
      </c>
      <c r="J43" s="29" t="s">
        <v>143</v>
      </c>
      <c r="K43" s="29" t="s">
        <v>142</v>
      </c>
      <c r="L43" s="29" t="s">
        <v>142</v>
      </c>
      <c r="M43" s="29" t="s">
        <v>141</v>
      </c>
      <c r="N43" s="29" t="s">
        <v>142</v>
      </c>
      <c r="O43" s="29" t="s">
        <v>141</v>
      </c>
      <c r="P43" s="29" t="s">
        <v>142</v>
      </c>
      <c r="Q43" s="29" t="s">
        <v>142</v>
      </c>
      <c r="R43" s="29" t="s">
        <v>142</v>
      </c>
      <c r="S43" s="29" t="s">
        <v>141</v>
      </c>
      <c r="T43" s="29" t="s">
        <v>142</v>
      </c>
      <c r="U43" s="29" t="s">
        <v>141</v>
      </c>
      <c r="V43" s="29" t="s">
        <v>143</v>
      </c>
      <c r="W43" s="29" t="s">
        <v>142</v>
      </c>
      <c r="X43" s="29" t="s">
        <v>143</v>
      </c>
      <c r="Y43" s="29" t="s">
        <v>141</v>
      </c>
      <c r="Z43" s="29" t="s">
        <v>142</v>
      </c>
      <c r="AA43" s="29" t="s">
        <v>142</v>
      </c>
      <c r="AB43" s="29" t="s">
        <v>142</v>
      </c>
      <c r="AC43" s="29" t="s">
        <v>142</v>
      </c>
      <c r="AD43" s="29" t="s">
        <v>142</v>
      </c>
      <c r="AE43" s="29" t="s">
        <v>142</v>
      </c>
      <c r="AF43" s="29" t="s">
        <v>142</v>
      </c>
      <c r="AG43" s="29" t="s">
        <v>142</v>
      </c>
      <c r="AH43" s="29" t="s">
        <v>141</v>
      </c>
      <c r="AI43" s="29" t="s">
        <v>142</v>
      </c>
      <c r="AJ43" s="29" t="s">
        <v>142</v>
      </c>
      <c r="AK43" s="29" t="s">
        <v>141</v>
      </c>
      <c r="AL43" s="29" t="s">
        <v>143</v>
      </c>
      <c r="AM43" s="29" t="s">
        <v>142</v>
      </c>
      <c r="AN43" s="29" t="s">
        <v>143</v>
      </c>
      <c r="AO43" s="29" t="s">
        <v>142</v>
      </c>
      <c r="AP43" s="29" t="s">
        <v>143</v>
      </c>
      <c r="AQ43" s="29" t="s">
        <v>142</v>
      </c>
      <c r="AR43" s="29" t="s">
        <v>142</v>
      </c>
      <c r="AS43" s="29" t="s">
        <v>142</v>
      </c>
      <c r="AT43" s="29" t="s">
        <v>143</v>
      </c>
      <c r="AU43" s="29" t="s">
        <v>143</v>
      </c>
      <c r="AV43" s="29" t="s">
        <v>142</v>
      </c>
      <c r="AW43" s="29" t="s">
        <v>142</v>
      </c>
      <c r="AX43" s="29" t="s">
        <v>143</v>
      </c>
      <c r="AY43" s="29" t="s">
        <v>142</v>
      </c>
      <c r="AZ43" s="29" t="s">
        <v>141</v>
      </c>
      <c r="BA43" s="29" t="s">
        <v>142</v>
      </c>
      <c r="BB43" s="29" t="s">
        <v>142</v>
      </c>
      <c r="BC43" s="29" t="s">
        <v>142</v>
      </c>
      <c r="BD43" s="29" t="s">
        <v>142</v>
      </c>
      <c r="BE43" s="29" t="s">
        <v>142</v>
      </c>
      <c r="BF43" s="29" t="s">
        <v>141</v>
      </c>
      <c r="BG43" s="29" t="s">
        <v>142</v>
      </c>
      <c r="BH43" s="29" t="s">
        <v>142</v>
      </c>
      <c r="BI43" s="29" t="s">
        <v>143</v>
      </c>
      <c r="BJ43" s="29" t="s">
        <v>143</v>
      </c>
      <c r="BK43" s="29" t="s">
        <v>142</v>
      </c>
      <c r="BL43" s="29" t="s">
        <v>142</v>
      </c>
      <c r="BM43" s="29" t="s">
        <v>142</v>
      </c>
      <c r="BN43" s="29" t="s">
        <v>142</v>
      </c>
      <c r="BO43" s="29" t="s">
        <v>142</v>
      </c>
      <c r="BP43" s="29" t="s">
        <v>142</v>
      </c>
      <c r="BQ43" s="29" t="s">
        <v>143</v>
      </c>
      <c r="BR43" s="29" t="s">
        <v>142</v>
      </c>
      <c r="BS43" s="29" t="s">
        <v>141</v>
      </c>
      <c r="BT43" s="29" t="s">
        <v>142</v>
      </c>
      <c r="BU43" s="29" t="s">
        <v>142</v>
      </c>
      <c r="BV43" s="29" t="s">
        <v>143</v>
      </c>
      <c r="BW43" s="29" t="s">
        <v>141</v>
      </c>
      <c r="BX43" s="29" t="s">
        <v>141</v>
      </c>
      <c r="BY43" s="29" t="s">
        <v>142</v>
      </c>
      <c r="BZ43" s="29" t="s">
        <v>141</v>
      </c>
      <c r="CA43" s="29" t="s">
        <v>142</v>
      </c>
      <c r="CB43" s="29" t="s">
        <v>142</v>
      </c>
      <c r="CC43" s="29" t="s">
        <v>142</v>
      </c>
      <c r="CD43" s="29" t="s">
        <v>143</v>
      </c>
      <c r="CE43" s="29" t="s">
        <v>142</v>
      </c>
      <c r="CF43" s="29" t="s">
        <v>142</v>
      </c>
      <c r="CG43" s="29" t="s">
        <v>143</v>
      </c>
      <c r="CH43" s="29" t="s">
        <v>142</v>
      </c>
      <c r="CI43" s="29" t="s">
        <v>142</v>
      </c>
      <c r="CJ43" s="29" t="s">
        <v>142</v>
      </c>
      <c r="CK43" s="29" t="s">
        <v>142</v>
      </c>
      <c r="CL43" s="29" t="s">
        <v>142</v>
      </c>
      <c r="CM43" s="29" t="s">
        <v>141</v>
      </c>
      <c r="CN43" s="29" t="s">
        <v>141</v>
      </c>
      <c r="CO43" s="29" t="s">
        <v>142</v>
      </c>
      <c r="CP43" s="29" t="s">
        <v>143</v>
      </c>
      <c r="CQ43" s="29" t="s">
        <v>143</v>
      </c>
      <c r="CR43" s="29" t="s">
        <v>142</v>
      </c>
      <c r="CS43" s="29" t="s">
        <v>142</v>
      </c>
      <c r="CT43" s="29" t="s">
        <v>141</v>
      </c>
      <c r="CU43" s="29" t="s">
        <v>141</v>
      </c>
      <c r="CV43" s="29" t="s">
        <v>142</v>
      </c>
      <c r="CW43" s="29" t="s">
        <v>142</v>
      </c>
      <c r="CX43" s="29" t="s">
        <v>142</v>
      </c>
      <c r="CY43" s="29" t="s">
        <v>142</v>
      </c>
      <c r="CZ43" s="29" t="s">
        <v>142</v>
      </c>
      <c r="DA43" s="29" t="s">
        <v>142</v>
      </c>
      <c r="DB43" s="29" t="s">
        <v>142</v>
      </c>
      <c r="DC43" s="29" t="s">
        <v>142</v>
      </c>
      <c r="DD43" s="29" t="s">
        <v>142</v>
      </c>
      <c r="DE43" s="29" t="s">
        <v>142</v>
      </c>
      <c r="DF43" s="29" t="s">
        <v>141</v>
      </c>
      <c r="DG43" s="29" t="s">
        <v>141</v>
      </c>
      <c r="DH43" s="29" t="s">
        <v>142</v>
      </c>
      <c r="DI43" s="29" t="s">
        <v>142</v>
      </c>
      <c r="DJ43" s="29" t="s">
        <v>142</v>
      </c>
      <c r="DK43" s="29" t="s">
        <v>141</v>
      </c>
      <c r="DL43" s="29" t="s">
        <v>142</v>
      </c>
      <c r="DM43" s="29" t="s">
        <v>142</v>
      </c>
      <c r="DN43" s="29" t="s">
        <v>142</v>
      </c>
      <c r="DO43" s="29" t="s">
        <v>141</v>
      </c>
      <c r="DP43" s="29" t="s">
        <v>141</v>
      </c>
      <c r="DQ43" s="29" t="s">
        <v>142</v>
      </c>
      <c r="DR43" s="29" t="s">
        <v>141</v>
      </c>
      <c r="DS43" s="29" t="s">
        <v>141</v>
      </c>
      <c r="DT43" s="29" t="s">
        <v>142</v>
      </c>
      <c r="DU43" s="29" t="s">
        <v>141</v>
      </c>
      <c r="DV43" s="29" t="s">
        <v>142</v>
      </c>
      <c r="DW43" s="7"/>
      <c r="DX43" s="7"/>
      <c r="DY43" s="7"/>
      <c r="DZ43" s="7"/>
      <c r="EA43" s="7"/>
      <c r="EB43" s="7"/>
      <c r="EC43" s="7"/>
      <c r="ED43" s="7"/>
    </row>
    <row r="44" spans="1:134" ht="45">
      <c r="A44" s="8">
        <v>43</v>
      </c>
      <c r="B44" s="39">
        <v>43</v>
      </c>
      <c r="C44" s="39" t="s">
        <v>219</v>
      </c>
      <c r="D44" s="37" t="s">
        <v>218</v>
      </c>
      <c r="E44" s="38" t="s">
        <v>21</v>
      </c>
      <c r="F44" s="33" t="s">
        <v>142</v>
      </c>
      <c r="G44" s="29" t="s">
        <v>142</v>
      </c>
      <c r="H44" s="29" t="s">
        <v>142</v>
      </c>
      <c r="I44" s="29" t="s">
        <v>141</v>
      </c>
      <c r="J44" s="29" t="s">
        <v>143</v>
      </c>
      <c r="K44" s="29" t="s">
        <v>142</v>
      </c>
      <c r="L44" s="29" t="s">
        <v>142</v>
      </c>
      <c r="M44" s="29" t="s">
        <v>141</v>
      </c>
      <c r="N44" s="29" t="s">
        <v>142</v>
      </c>
      <c r="O44" s="29" t="s">
        <v>141</v>
      </c>
      <c r="P44" s="29" t="s">
        <v>142</v>
      </c>
      <c r="Q44" s="29" t="s">
        <v>142</v>
      </c>
      <c r="R44" s="29" t="s">
        <v>142</v>
      </c>
      <c r="S44" s="29" t="s">
        <v>141</v>
      </c>
      <c r="T44" s="29" t="s">
        <v>142</v>
      </c>
      <c r="U44" s="29" t="s">
        <v>141</v>
      </c>
      <c r="V44" s="29" t="s">
        <v>142</v>
      </c>
      <c r="W44" s="29" t="s">
        <v>142</v>
      </c>
      <c r="X44" s="29" t="s">
        <v>143</v>
      </c>
      <c r="Y44" s="29" t="s">
        <v>141</v>
      </c>
      <c r="Z44" s="29" t="s">
        <v>142</v>
      </c>
      <c r="AA44" s="29" t="s">
        <v>142</v>
      </c>
      <c r="AB44" s="29" t="s">
        <v>142</v>
      </c>
      <c r="AC44" s="29" t="s">
        <v>142</v>
      </c>
      <c r="AD44" s="29" t="s">
        <v>142</v>
      </c>
      <c r="AE44" s="29" t="s">
        <v>142</v>
      </c>
      <c r="AF44" s="29" t="s">
        <v>142</v>
      </c>
      <c r="AG44" s="29" t="s">
        <v>142</v>
      </c>
      <c r="AH44" s="29" t="s">
        <v>141</v>
      </c>
      <c r="AI44" s="29" t="s">
        <v>142</v>
      </c>
      <c r="AJ44" s="29" t="s">
        <v>142</v>
      </c>
      <c r="AK44" s="29" t="s">
        <v>143</v>
      </c>
      <c r="AL44" s="29" t="s">
        <v>143</v>
      </c>
      <c r="AM44" s="29" t="s">
        <v>142</v>
      </c>
      <c r="AN44" s="29" t="s">
        <v>143</v>
      </c>
      <c r="AO44" s="29" t="s">
        <v>142</v>
      </c>
      <c r="AP44" s="29" t="s">
        <v>143</v>
      </c>
      <c r="AQ44" s="29" t="s">
        <v>142</v>
      </c>
      <c r="AR44" s="29" t="s">
        <v>142</v>
      </c>
      <c r="AS44" s="29" t="s">
        <v>142</v>
      </c>
      <c r="AT44" s="29" t="s">
        <v>143</v>
      </c>
      <c r="AU44" s="29" t="s">
        <v>142</v>
      </c>
      <c r="AV44" s="29" t="s">
        <v>142</v>
      </c>
      <c r="AW44" s="29" t="s">
        <v>142</v>
      </c>
      <c r="AX44" s="29" t="s">
        <v>143</v>
      </c>
      <c r="AY44" s="29" t="s">
        <v>142</v>
      </c>
      <c r="AZ44" s="29" t="s">
        <v>141</v>
      </c>
      <c r="BA44" s="29" t="s">
        <v>142</v>
      </c>
      <c r="BB44" s="29" t="s">
        <v>142</v>
      </c>
      <c r="BC44" s="29" t="s">
        <v>142</v>
      </c>
      <c r="BD44" s="29" t="s">
        <v>142</v>
      </c>
      <c r="BE44" s="29" t="s">
        <v>142</v>
      </c>
      <c r="BF44" s="29" t="s">
        <v>141</v>
      </c>
      <c r="BG44" s="29" t="s">
        <v>142</v>
      </c>
      <c r="BH44" s="29" t="s">
        <v>142</v>
      </c>
      <c r="BI44" s="29" t="s">
        <v>142</v>
      </c>
      <c r="BJ44" s="29" t="s">
        <v>143</v>
      </c>
      <c r="BK44" s="29" t="s">
        <v>142</v>
      </c>
      <c r="BL44" s="29" t="s">
        <v>142</v>
      </c>
      <c r="BM44" s="29" t="s">
        <v>142</v>
      </c>
      <c r="BN44" s="29" t="s">
        <v>142</v>
      </c>
      <c r="BO44" s="29" t="s">
        <v>142</v>
      </c>
      <c r="BP44" s="29" t="s">
        <v>142</v>
      </c>
      <c r="BQ44" s="29" t="s">
        <v>143</v>
      </c>
      <c r="BR44" s="29" t="s">
        <v>142</v>
      </c>
      <c r="BS44" s="29" t="s">
        <v>141</v>
      </c>
      <c r="BT44" s="29" t="s">
        <v>143</v>
      </c>
      <c r="BU44" s="29" t="s">
        <v>142</v>
      </c>
      <c r="BV44" s="29" t="s">
        <v>143</v>
      </c>
      <c r="BW44" s="29" t="s">
        <v>141</v>
      </c>
      <c r="BX44" s="29" t="s">
        <v>141</v>
      </c>
      <c r="BY44" s="29" t="s">
        <v>143</v>
      </c>
      <c r="BZ44" s="29" t="s">
        <v>141</v>
      </c>
      <c r="CA44" s="29" t="s">
        <v>142</v>
      </c>
      <c r="CB44" s="29" t="s">
        <v>142</v>
      </c>
      <c r="CC44" s="29" t="s">
        <v>142</v>
      </c>
      <c r="CD44" s="29" t="s">
        <v>143</v>
      </c>
      <c r="CE44" s="29" t="s">
        <v>142</v>
      </c>
      <c r="CF44" s="29" t="s">
        <v>142</v>
      </c>
      <c r="CG44" s="29" t="s">
        <v>143</v>
      </c>
      <c r="CH44" s="29" t="s">
        <v>142</v>
      </c>
      <c r="CI44" s="29" t="s">
        <v>142</v>
      </c>
      <c r="CJ44" s="29" t="s">
        <v>142</v>
      </c>
      <c r="CK44" s="29" t="s">
        <v>142</v>
      </c>
      <c r="CL44" s="29" t="s">
        <v>142</v>
      </c>
      <c r="CM44" s="29" t="s">
        <v>141</v>
      </c>
      <c r="CN44" s="29" t="s">
        <v>141</v>
      </c>
      <c r="CO44" s="29" t="s">
        <v>142</v>
      </c>
      <c r="CP44" s="29" t="s">
        <v>143</v>
      </c>
      <c r="CQ44" s="29" t="s">
        <v>142</v>
      </c>
      <c r="CR44" s="29" t="s">
        <v>142</v>
      </c>
      <c r="CS44" s="29" t="s">
        <v>142</v>
      </c>
      <c r="CT44" s="29" t="s">
        <v>141</v>
      </c>
      <c r="CU44" s="29" t="s">
        <v>141</v>
      </c>
      <c r="CV44" s="29" t="s">
        <v>142</v>
      </c>
      <c r="CW44" s="29" t="s">
        <v>142</v>
      </c>
      <c r="CX44" s="29" t="s">
        <v>142</v>
      </c>
      <c r="CY44" s="29" t="s">
        <v>142</v>
      </c>
      <c r="CZ44" s="29" t="s">
        <v>142</v>
      </c>
      <c r="DA44" s="29" t="s">
        <v>142</v>
      </c>
      <c r="DB44" s="29" t="s">
        <v>142</v>
      </c>
      <c r="DC44" s="29" t="s">
        <v>142</v>
      </c>
      <c r="DD44" s="29" t="s">
        <v>142</v>
      </c>
      <c r="DE44" s="29" t="s">
        <v>142</v>
      </c>
      <c r="DF44" s="29" t="s">
        <v>143</v>
      </c>
      <c r="DG44" s="29" t="s">
        <v>141</v>
      </c>
      <c r="DH44" s="29" t="s">
        <v>142</v>
      </c>
      <c r="DI44" s="29" t="s">
        <v>142</v>
      </c>
      <c r="DJ44" s="29" t="s">
        <v>142</v>
      </c>
      <c r="DK44" s="29" t="s">
        <v>141</v>
      </c>
      <c r="DL44" s="29" t="s">
        <v>142</v>
      </c>
      <c r="DM44" s="29" t="s">
        <v>142</v>
      </c>
      <c r="DN44" s="29" t="s">
        <v>142</v>
      </c>
      <c r="DO44" s="29" t="s">
        <v>141</v>
      </c>
      <c r="DP44" s="29" t="s">
        <v>141</v>
      </c>
      <c r="DQ44" s="29" t="s">
        <v>142</v>
      </c>
      <c r="DR44" s="29" t="s">
        <v>141</v>
      </c>
      <c r="DS44" s="29" t="s">
        <v>141</v>
      </c>
      <c r="DT44" s="29" t="s">
        <v>142</v>
      </c>
      <c r="DU44" s="29" t="s">
        <v>141</v>
      </c>
      <c r="DV44" s="29" t="s">
        <v>142</v>
      </c>
      <c r="DW44" s="7"/>
      <c r="DX44" s="7"/>
      <c r="DY44" s="7"/>
      <c r="DZ44" s="7"/>
      <c r="EA44" s="7"/>
      <c r="EB44" s="7"/>
      <c r="EC44" s="7"/>
      <c r="ED44" s="7"/>
    </row>
    <row r="45" spans="1:134" ht="33.75">
      <c r="A45" s="8">
        <v>44</v>
      </c>
      <c r="B45" s="39">
        <v>44</v>
      </c>
      <c r="C45" s="39" t="s">
        <v>219</v>
      </c>
      <c r="D45" s="37" t="s">
        <v>220</v>
      </c>
      <c r="E45" s="38" t="s">
        <v>21</v>
      </c>
      <c r="F45" s="33" t="s">
        <v>142</v>
      </c>
      <c r="G45" s="29" t="s">
        <v>142</v>
      </c>
      <c r="H45" s="29" t="s">
        <v>142</v>
      </c>
      <c r="I45" s="29" t="s">
        <v>141</v>
      </c>
      <c r="J45" s="29" t="s">
        <v>143</v>
      </c>
      <c r="K45" s="29" t="s">
        <v>142</v>
      </c>
      <c r="L45" s="29" t="s">
        <v>142</v>
      </c>
      <c r="M45" s="29" t="s">
        <v>141</v>
      </c>
      <c r="N45" s="29" t="s">
        <v>142</v>
      </c>
      <c r="O45" s="29" t="s">
        <v>141</v>
      </c>
      <c r="P45" s="29" t="s">
        <v>142</v>
      </c>
      <c r="Q45" s="29" t="s">
        <v>142</v>
      </c>
      <c r="R45" s="29" t="s">
        <v>142</v>
      </c>
      <c r="S45" s="29" t="s">
        <v>141</v>
      </c>
      <c r="T45" s="29" t="s">
        <v>142</v>
      </c>
      <c r="U45" s="29" t="s">
        <v>141</v>
      </c>
      <c r="V45" s="29" t="s">
        <v>142</v>
      </c>
      <c r="W45" s="29" t="s">
        <v>142</v>
      </c>
      <c r="X45" s="29" t="s">
        <v>143</v>
      </c>
      <c r="Y45" s="29" t="s">
        <v>141</v>
      </c>
      <c r="Z45" s="29" t="s">
        <v>142</v>
      </c>
      <c r="AA45" s="29" t="s">
        <v>142</v>
      </c>
      <c r="AB45" s="29" t="s">
        <v>142</v>
      </c>
      <c r="AC45" s="29" t="s">
        <v>142</v>
      </c>
      <c r="AD45" s="29" t="s">
        <v>142</v>
      </c>
      <c r="AE45" s="29" t="s">
        <v>142</v>
      </c>
      <c r="AF45" s="29" t="s">
        <v>142</v>
      </c>
      <c r="AG45" s="29" t="s">
        <v>142</v>
      </c>
      <c r="AH45" s="29" t="s">
        <v>141</v>
      </c>
      <c r="AI45" s="29" t="s">
        <v>142</v>
      </c>
      <c r="AJ45" s="29" t="s">
        <v>142</v>
      </c>
      <c r="AK45" s="29" t="s">
        <v>143</v>
      </c>
      <c r="AL45" s="29" t="s">
        <v>143</v>
      </c>
      <c r="AM45" s="29" t="s">
        <v>142</v>
      </c>
      <c r="AN45" s="29" t="s">
        <v>143</v>
      </c>
      <c r="AO45" s="29" t="s">
        <v>141</v>
      </c>
      <c r="AP45" s="29" t="s">
        <v>143</v>
      </c>
      <c r="AQ45" s="29" t="s">
        <v>142</v>
      </c>
      <c r="AR45" s="29" t="s">
        <v>142</v>
      </c>
      <c r="AS45" s="29" t="s">
        <v>142</v>
      </c>
      <c r="AT45" s="29" t="s">
        <v>143</v>
      </c>
      <c r="AU45" s="29" t="s">
        <v>142</v>
      </c>
      <c r="AV45" s="29" t="s">
        <v>142</v>
      </c>
      <c r="AW45" s="29" t="s">
        <v>142</v>
      </c>
      <c r="AX45" s="29" t="s">
        <v>143</v>
      </c>
      <c r="AY45" s="29" t="s">
        <v>142</v>
      </c>
      <c r="AZ45" s="29" t="s">
        <v>141</v>
      </c>
      <c r="BA45" s="29" t="s">
        <v>142</v>
      </c>
      <c r="BB45" s="29" t="s">
        <v>142</v>
      </c>
      <c r="BC45" s="29" t="s">
        <v>142</v>
      </c>
      <c r="BD45" s="29" t="s">
        <v>142</v>
      </c>
      <c r="BE45" s="29" t="s">
        <v>142</v>
      </c>
      <c r="BF45" s="29" t="s">
        <v>141</v>
      </c>
      <c r="BG45" s="29" t="s">
        <v>142</v>
      </c>
      <c r="BH45" s="29" t="s">
        <v>142</v>
      </c>
      <c r="BI45" s="29" t="s">
        <v>142</v>
      </c>
      <c r="BJ45" s="29" t="s">
        <v>143</v>
      </c>
      <c r="BK45" s="29" t="s">
        <v>142</v>
      </c>
      <c r="BL45" s="29" t="s">
        <v>142</v>
      </c>
      <c r="BM45" s="29" t="s">
        <v>142</v>
      </c>
      <c r="BN45" s="29" t="s">
        <v>142</v>
      </c>
      <c r="BO45" s="29" t="s">
        <v>142</v>
      </c>
      <c r="BP45" s="29" t="s">
        <v>142</v>
      </c>
      <c r="BQ45" s="29" t="s">
        <v>143</v>
      </c>
      <c r="BR45" s="29" t="s">
        <v>142</v>
      </c>
      <c r="BS45" s="29" t="s">
        <v>141</v>
      </c>
      <c r="BT45" s="29" t="s">
        <v>142</v>
      </c>
      <c r="BU45" s="29" t="s">
        <v>142</v>
      </c>
      <c r="BV45" s="29" t="s">
        <v>143</v>
      </c>
      <c r="BW45" s="29" t="s">
        <v>141</v>
      </c>
      <c r="BX45" s="29" t="s">
        <v>141</v>
      </c>
      <c r="BY45" s="29" t="s">
        <v>142</v>
      </c>
      <c r="BZ45" s="29" t="s">
        <v>141</v>
      </c>
      <c r="CA45" s="29" t="s">
        <v>142</v>
      </c>
      <c r="CB45" s="29" t="s">
        <v>142</v>
      </c>
      <c r="CC45" s="29" t="s">
        <v>142</v>
      </c>
      <c r="CD45" s="29" t="s">
        <v>143</v>
      </c>
      <c r="CE45" s="29" t="s">
        <v>142</v>
      </c>
      <c r="CF45" s="29" t="s">
        <v>142</v>
      </c>
      <c r="CG45" s="29" t="s">
        <v>143</v>
      </c>
      <c r="CH45" s="29" t="s">
        <v>142</v>
      </c>
      <c r="CI45" s="29" t="s">
        <v>142</v>
      </c>
      <c r="CJ45" s="29" t="s">
        <v>142</v>
      </c>
      <c r="CK45" s="29" t="s">
        <v>142</v>
      </c>
      <c r="CL45" s="29" t="s">
        <v>142</v>
      </c>
      <c r="CM45" s="29" t="s">
        <v>141</v>
      </c>
      <c r="CN45" s="29" t="s">
        <v>141</v>
      </c>
      <c r="CO45" s="29" t="s">
        <v>142</v>
      </c>
      <c r="CP45" s="29" t="s">
        <v>143</v>
      </c>
      <c r="CQ45" s="29" t="s">
        <v>142</v>
      </c>
      <c r="CR45" s="29" t="s">
        <v>141</v>
      </c>
      <c r="CS45" s="29" t="s">
        <v>142</v>
      </c>
      <c r="CT45" s="29" t="s">
        <v>141</v>
      </c>
      <c r="CU45" s="29" t="s">
        <v>141</v>
      </c>
      <c r="CV45" s="29" t="s">
        <v>142</v>
      </c>
      <c r="CW45" s="29" t="s">
        <v>142</v>
      </c>
      <c r="CX45" s="29" t="s">
        <v>142</v>
      </c>
      <c r="CY45" s="29" t="s">
        <v>142</v>
      </c>
      <c r="CZ45" s="29" t="s">
        <v>142</v>
      </c>
      <c r="DA45" s="29" t="s">
        <v>142</v>
      </c>
      <c r="DB45" s="29" t="s">
        <v>142</v>
      </c>
      <c r="DC45" s="29" t="s">
        <v>142</v>
      </c>
      <c r="DD45" s="29" t="s">
        <v>142</v>
      </c>
      <c r="DE45" s="29" t="s">
        <v>142</v>
      </c>
      <c r="DF45" s="29" t="s">
        <v>143</v>
      </c>
      <c r="DG45" s="29" t="s">
        <v>141</v>
      </c>
      <c r="DH45" s="29" t="s">
        <v>142</v>
      </c>
      <c r="DI45" s="29" t="s">
        <v>142</v>
      </c>
      <c r="DJ45" s="29" t="s">
        <v>142</v>
      </c>
      <c r="DK45" s="29" t="s">
        <v>141</v>
      </c>
      <c r="DL45" s="29" t="s">
        <v>142</v>
      </c>
      <c r="DM45" s="29" t="s">
        <v>142</v>
      </c>
      <c r="DN45" s="29" t="s">
        <v>142</v>
      </c>
      <c r="DO45" s="29" t="s">
        <v>141</v>
      </c>
      <c r="DP45" s="29" t="s">
        <v>141</v>
      </c>
      <c r="DQ45" s="29" t="s">
        <v>142</v>
      </c>
      <c r="DR45" s="29" t="s">
        <v>141</v>
      </c>
      <c r="DS45" s="29" t="s">
        <v>141</v>
      </c>
      <c r="DT45" s="29" t="s">
        <v>142</v>
      </c>
      <c r="DU45" s="29" t="s">
        <v>141</v>
      </c>
      <c r="DV45" s="29" t="s">
        <v>142</v>
      </c>
      <c r="DW45" s="7"/>
      <c r="DX45" s="7"/>
      <c r="DY45" s="7"/>
      <c r="DZ45" s="7"/>
      <c r="EA45" s="7"/>
      <c r="EB45" s="7"/>
      <c r="EC45" s="7"/>
      <c r="ED45" s="7"/>
    </row>
    <row r="46" spans="1:134" ht="45">
      <c r="A46" s="8">
        <v>45</v>
      </c>
      <c r="B46" s="39">
        <v>45</v>
      </c>
      <c r="C46" s="39" t="s">
        <v>221</v>
      </c>
      <c r="D46" s="37" t="s">
        <v>222</v>
      </c>
      <c r="E46" s="38" t="s">
        <v>21</v>
      </c>
      <c r="F46" s="33" t="s">
        <v>142</v>
      </c>
      <c r="G46" s="29" t="s">
        <v>142</v>
      </c>
      <c r="H46" s="29" t="s">
        <v>142</v>
      </c>
      <c r="I46" s="29" t="s">
        <v>141</v>
      </c>
      <c r="J46" s="29" t="s">
        <v>142</v>
      </c>
      <c r="K46" s="29" t="s">
        <v>142</v>
      </c>
      <c r="L46" s="29" t="s">
        <v>142</v>
      </c>
      <c r="M46" s="29" t="s">
        <v>141</v>
      </c>
      <c r="N46" s="29" t="s">
        <v>143</v>
      </c>
      <c r="O46" s="29" t="s">
        <v>141</v>
      </c>
      <c r="P46" s="29" t="s">
        <v>143</v>
      </c>
      <c r="Q46" s="29" t="s">
        <v>142</v>
      </c>
      <c r="R46" s="29" t="s">
        <v>143</v>
      </c>
      <c r="S46" s="29" t="s">
        <v>141</v>
      </c>
      <c r="T46" s="29" t="s">
        <v>142</v>
      </c>
      <c r="U46" s="29" t="s">
        <v>141</v>
      </c>
      <c r="V46" s="29" t="s">
        <v>143</v>
      </c>
      <c r="W46" s="29" t="s">
        <v>142</v>
      </c>
      <c r="X46" s="29" t="s">
        <v>142</v>
      </c>
      <c r="Y46" s="29" t="s">
        <v>141</v>
      </c>
      <c r="Z46" s="29" t="s">
        <v>142</v>
      </c>
      <c r="AA46" s="29" t="s">
        <v>142</v>
      </c>
      <c r="AB46" s="29" t="s">
        <v>142</v>
      </c>
      <c r="AC46" s="29" t="s">
        <v>142</v>
      </c>
      <c r="AD46" s="29" t="s">
        <v>142</v>
      </c>
      <c r="AE46" s="29" t="s">
        <v>142</v>
      </c>
      <c r="AF46" s="29" t="s">
        <v>142</v>
      </c>
      <c r="AG46" s="29" t="s">
        <v>142</v>
      </c>
      <c r="AH46" s="29" t="s">
        <v>141</v>
      </c>
      <c r="AI46" s="29" t="s">
        <v>142</v>
      </c>
      <c r="AJ46" s="29" t="s">
        <v>142</v>
      </c>
      <c r="AK46" s="29" t="s">
        <v>142</v>
      </c>
      <c r="AL46" s="29" t="s">
        <v>142</v>
      </c>
      <c r="AM46" s="29" t="s">
        <v>142</v>
      </c>
      <c r="AN46" s="29" t="s">
        <v>142</v>
      </c>
      <c r="AO46" s="29" t="s">
        <v>141</v>
      </c>
      <c r="AP46" s="29" t="s">
        <v>143</v>
      </c>
      <c r="AQ46" s="29" t="s">
        <v>142</v>
      </c>
      <c r="AR46" s="29" t="s">
        <v>142</v>
      </c>
      <c r="AS46" s="29" t="s">
        <v>142</v>
      </c>
      <c r="AT46" s="29" t="s">
        <v>143</v>
      </c>
      <c r="AU46" s="29" t="s">
        <v>142</v>
      </c>
      <c r="AV46" s="29" t="s">
        <v>142</v>
      </c>
      <c r="AW46" s="29" t="s">
        <v>142</v>
      </c>
      <c r="AX46" s="29" t="s">
        <v>142</v>
      </c>
      <c r="AY46" s="29" t="s">
        <v>142</v>
      </c>
      <c r="AZ46" s="29" t="s">
        <v>141</v>
      </c>
      <c r="BA46" s="29" t="s">
        <v>142</v>
      </c>
      <c r="BB46" s="29" t="s">
        <v>142</v>
      </c>
      <c r="BC46" s="29" t="s">
        <v>142</v>
      </c>
      <c r="BD46" s="29" t="s">
        <v>142</v>
      </c>
      <c r="BE46" s="29" t="s">
        <v>142</v>
      </c>
      <c r="BF46" s="29" t="s">
        <v>141</v>
      </c>
      <c r="BG46" s="29" t="s">
        <v>143</v>
      </c>
      <c r="BH46" s="29" t="s">
        <v>142</v>
      </c>
      <c r="BI46" s="29" t="s">
        <v>142</v>
      </c>
      <c r="BJ46" s="29" t="s">
        <v>142</v>
      </c>
      <c r="BK46" s="29" t="s">
        <v>142</v>
      </c>
      <c r="BL46" s="29" t="s">
        <v>142</v>
      </c>
      <c r="BM46" s="29" t="s">
        <v>142</v>
      </c>
      <c r="BN46" s="29" t="s">
        <v>142</v>
      </c>
      <c r="BO46" s="29" t="s">
        <v>142</v>
      </c>
      <c r="BP46" s="29" t="s">
        <v>142</v>
      </c>
      <c r="BQ46" s="29" t="s">
        <v>142</v>
      </c>
      <c r="BR46" s="29" t="s">
        <v>142</v>
      </c>
      <c r="BS46" s="29" t="s">
        <v>141</v>
      </c>
      <c r="BT46" s="29" t="s">
        <v>142</v>
      </c>
      <c r="BU46" s="29" t="s">
        <v>142</v>
      </c>
      <c r="BV46" s="29" t="s">
        <v>142</v>
      </c>
      <c r="BW46" s="29" t="s">
        <v>141</v>
      </c>
      <c r="BX46" s="29" t="s">
        <v>141</v>
      </c>
      <c r="BY46" s="29" t="s">
        <v>142</v>
      </c>
      <c r="BZ46" s="29" t="s">
        <v>142</v>
      </c>
      <c r="CA46" s="29" t="s">
        <v>142</v>
      </c>
      <c r="CB46" s="29" t="s">
        <v>143</v>
      </c>
      <c r="CC46" s="29" t="s">
        <v>142</v>
      </c>
      <c r="CD46" s="29" t="s">
        <v>142</v>
      </c>
      <c r="CE46" s="29" t="s">
        <v>142</v>
      </c>
      <c r="CF46" s="29" t="s">
        <v>142</v>
      </c>
      <c r="CG46" s="29" t="s">
        <v>142</v>
      </c>
      <c r="CH46" s="29" t="s">
        <v>142</v>
      </c>
      <c r="CI46" s="29" t="s">
        <v>142</v>
      </c>
      <c r="CJ46" s="29" t="s">
        <v>143</v>
      </c>
      <c r="CK46" s="29" t="s">
        <v>142</v>
      </c>
      <c r="CL46" s="29" t="s">
        <v>142</v>
      </c>
      <c r="CM46" s="29" t="s">
        <v>142</v>
      </c>
      <c r="CN46" s="29" t="s">
        <v>141</v>
      </c>
      <c r="CO46" s="29" t="s">
        <v>142</v>
      </c>
      <c r="CP46" s="29" t="s">
        <v>142</v>
      </c>
      <c r="CQ46" s="29" t="s">
        <v>142</v>
      </c>
      <c r="CR46" s="29" t="s">
        <v>141</v>
      </c>
      <c r="CS46" s="29" t="s">
        <v>142</v>
      </c>
      <c r="CT46" s="29" t="s">
        <v>141</v>
      </c>
      <c r="CU46" s="29" t="s">
        <v>141</v>
      </c>
      <c r="CV46" s="29" t="s">
        <v>142</v>
      </c>
      <c r="CW46" s="29" t="s">
        <v>142</v>
      </c>
      <c r="CX46" s="29" t="s">
        <v>142</v>
      </c>
      <c r="CY46" s="29" t="s">
        <v>142</v>
      </c>
      <c r="CZ46" s="29" t="s">
        <v>142</v>
      </c>
      <c r="DA46" s="29" t="s">
        <v>142</v>
      </c>
      <c r="DB46" s="29" t="s">
        <v>142</v>
      </c>
      <c r="DC46" s="29" t="s">
        <v>142</v>
      </c>
      <c r="DD46" s="29" t="s">
        <v>142</v>
      </c>
      <c r="DE46" s="29" t="s">
        <v>142</v>
      </c>
      <c r="DF46" s="29" t="s">
        <v>142</v>
      </c>
      <c r="DG46" s="29" t="s">
        <v>141</v>
      </c>
      <c r="DH46" s="29" t="s">
        <v>143</v>
      </c>
      <c r="DI46" s="29" t="s">
        <v>142</v>
      </c>
      <c r="DJ46" s="29" t="s">
        <v>142</v>
      </c>
      <c r="DK46" s="29" t="s">
        <v>142</v>
      </c>
      <c r="DL46" s="29" t="s">
        <v>142</v>
      </c>
      <c r="DM46" s="29" t="s">
        <v>142</v>
      </c>
      <c r="DN46" s="29" t="s">
        <v>142</v>
      </c>
      <c r="DO46" s="29" t="s">
        <v>141</v>
      </c>
      <c r="DP46" s="29" t="s">
        <v>141</v>
      </c>
      <c r="DQ46" s="29" t="s">
        <v>142</v>
      </c>
      <c r="DR46" s="29" t="s">
        <v>141</v>
      </c>
      <c r="DS46" s="29" t="s">
        <v>141</v>
      </c>
      <c r="DT46" s="29" t="s">
        <v>142</v>
      </c>
      <c r="DU46" s="29" t="s">
        <v>141</v>
      </c>
      <c r="DV46" s="29" t="s">
        <v>142</v>
      </c>
      <c r="DW46" s="7"/>
      <c r="DX46" s="7"/>
      <c r="DY46" s="7"/>
      <c r="DZ46" s="7"/>
      <c r="EA46" s="7"/>
      <c r="EB46" s="7"/>
      <c r="EC46" s="7"/>
      <c r="ED46" s="7"/>
    </row>
    <row r="47" spans="1:134" ht="33.75">
      <c r="A47" s="8">
        <v>46</v>
      </c>
      <c r="B47" s="39">
        <v>46</v>
      </c>
      <c r="C47" s="39" t="s">
        <v>223</v>
      </c>
      <c r="D47" s="37" t="s">
        <v>224</v>
      </c>
      <c r="E47" s="38" t="s">
        <v>21</v>
      </c>
      <c r="F47" s="33" t="s">
        <v>142</v>
      </c>
      <c r="G47" s="29" t="s">
        <v>143</v>
      </c>
      <c r="H47" s="29" t="s">
        <v>142</v>
      </c>
      <c r="I47" s="29" t="s">
        <v>142</v>
      </c>
      <c r="J47" s="29" t="s">
        <v>142</v>
      </c>
      <c r="K47" s="29" t="s">
        <v>142</v>
      </c>
      <c r="L47" s="29" t="s">
        <v>142</v>
      </c>
      <c r="M47" s="29" t="s">
        <v>141</v>
      </c>
      <c r="N47" s="29" t="s">
        <v>141</v>
      </c>
      <c r="O47" s="29" t="s">
        <v>141</v>
      </c>
      <c r="P47" s="29" t="s">
        <v>142</v>
      </c>
      <c r="Q47" s="29" t="s">
        <v>142</v>
      </c>
      <c r="R47" s="29" t="s">
        <v>142</v>
      </c>
      <c r="S47" s="29" t="s">
        <v>141</v>
      </c>
      <c r="T47" s="29" t="s">
        <v>142</v>
      </c>
      <c r="U47" s="29" t="s">
        <v>141</v>
      </c>
      <c r="V47" s="29" t="s">
        <v>143</v>
      </c>
      <c r="W47" s="29" t="s">
        <v>142</v>
      </c>
      <c r="X47" s="29" t="s">
        <v>142</v>
      </c>
      <c r="Y47" s="29" t="s">
        <v>173</v>
      </c>
      <c r="Z47" s="29" t="s">
        <v>142</v>
      </c>
      <c r="AA47" s="29" t="s">
        <v>141</v>
      </c>
      <c r="AB47" s="29" t="s">
        <v>141</v>
      </c>
      <c r="AC47" s="29" t="s">
        <v>142</v>
      </c>
      <c r="AD47" s="29" t="s">
        <v>142</v>
      </c>
      <c r="AE47" s="29" t="s">
        <v>142</v>
      </c>
      <c r="AF47" s="29" t="s">
        <v>142</v>
      </c>
      <c r="AG47" s="29" t="s">
        <v>141</v>
      </c>
      <c r="AH47" s="29" t="s">
        <v>141</v>
      </c>
      <c r="AI47" s="29" t="s">
        <v>141</v>
      </c>
      <c r="AJ47" s="29" t="s">
        <v>142</v>
      </c>
      <c r="AK47" s="29" t="s">
        <v>142</v>
      </c>
      <c r="AL47" s="29" t="s">
        <v>142</v>
      </c>
      <c r="AM47" s="29" t="s">
        <v>142</v>
      </c>
      <c r="AN47" s="29" t="s">
        <v>141</v>
      </c>
      <c r="AO47" s="29" t="s">
        <v>141</v>
      </c>
      <c r="AP47" s="29" t="s">
        <v>143</v>
      </c>
      <c r="AQ47" s="29" t="s">
        <v>142</v>
      </c>
      <c r="AR47" s="29" t="s">
        <v>142</v>
      </c>
      <c r="AS47" s="29" t="s">
        <v>141</v>
      </c>
      <c r="AT47" s="29" t="s">
        <v>142</v>
      </c>
      <c r="AU47" s="29" t="s">
        <v>142</v>
      </c>
      <c r="AV47" s="29" t="s">
        <v>142</v>
      </c>
      <c r="AW47" s="29" t="s">
        <v>142</v>
      </c>
      <c r="AX47" s="29" t="s">
        <v>142</v>
      </c>
      <c r="AY47" s="29" t="s">
        <v>142</v>
      </c>
      <c r="AZ47" s="29" t="s">
        <v>142</v>
      </c>
      <c r="BA47" s="29" t="s">
        <v>141</v>
      </c>
      <c r="BB47" s="29" t="s">
        <v>183</v>
      </c>
      <c r="BC47" s="29" t="s">
        <v>142</v>
      </c>
      <c r="BD47" s="29" t="s">
        <v>142</v>
      </c>
      <c r="BE47" s="29" t="s">
        <v>142</v>
      </c>
      <c r="BF47" s="29" t="s">
        <v>141</v>
      </c>
      <c r="BG47" s="29" t="s">
        <v>142</v>
      </c>
      <c r="BH47" s="29" t="s">
        <v>142</v>
      </c>
      <c r="BI47" s="29" t="s">
        <v>142</v>
      </c>
      <c r="BJ47" s="29" t="s">
        <v>142</v>
      </c>
      <c r="BK47" s="29" t="s">
        <v>142</v>
      </c>
      <c r="BL47" s="29" t="s">
        <v>142</v>
      </c>
      <c r="BM47" s="29" t="s">
        <v>142</v>
      </c>
      <c r="BN47" s="29" t="s">
        <v>142</v>
      </c>
      <c r="BO47" s="29" t="s">
        <v>142</v>
      </c>
      <c r="BP47" s="29" t="s">
        <v>142</v>
      </c>
      <c r="BQ47" s="29" t="s">
        <v>143</v>
      </c>
      <c r="BR47" s="29" t="s">
        <v>142</v>
      </c>
      <c r="BS47" s="29" t="s">
        <v>142</v>
      </c>
      <c r="BT47" s="29" t="s">
        <v>142</v>
      </c>
      <c r="BU47" s="29" t="s">
        <v>142</v>
      </c>
      <c r="BV47" s="29" t="s">
        <v>142</v>
      </c>
      <c r="BW47" s="29" t="s">
        <v>141</v>
      </c>
      <c r="BX47" s="29" t="s">
        <v>141</v>
      </c>
      <c r="BY47" s="29" t="s">
        <v>142</v>
      </c>
      <c r="BZ47" s="29" t="s">
        <v>142</v>
      </c>
      <c r="CA47" s="29" t="s">
        <v>142</v>
      </c>
      <c r="CB47" s="29" t="s">
        <v>183</v>
      </c>
      <c r="CC47" s="29" t="s">
        <v>142</v>
      </c>
      <c r="CD47" s="29" t="s">
        <v>142</v>
      </c>
      <c r="CE47" s="29" t="s">
        <v>142</v>
      </c>
      <c r="CF47" s="29" t="s">
        <v>141</v>
      </c>
      <c r="CG47" s="29" t="s">
        <v>141</v>
      </c>
      <c r="CH47" s="29" t="s">
        <v>142</v>
      </c>
      <c r="CI47" s="29" t="s">
        <v>142</v>
      </c>
      <c r="CJ47" s="29" t="s">
        <v>142</v>
      </c>
      <c r="CK47" s="29" t="s">
        <v>142</v>
      </c>
      <c r="CL47" s="29" t="s">
        <v>142</v>
      </c>
      <c r="CM47" s="29" t="s">
        <v>142</v>
      </c>
      <c r="CN47" s="29" t="s">
        <v>141</v>
      </c>
      <c r="CO47" s="29" t="s">
        <v>143</v>
      </c>
      <c r="CP47" s="29" t="s">
        <v>141</v>
      </c>
      <c r="CQ47" s="29" t="s">
        <v>141</v>
      </c>
      <c r="CR47" s="29" t="s">
        <v>143</v>
      </c>
      <c r="CS47" s="29" t="s">
        <v>142</v>
      </c>
      <c r="CT47" s="29" t="s">
        <v>141</v>
      </c>
      <c r="CU47" s="29" t="s">
        <v>141</v>
      </c>
      <c r="CV47" s="29" t="s">
        <v>142</v>
      </c>
      <c r="CW47" s="29" t="s">
        <v>142</v>
      </c>
      <c r="CX47" s="29" t="s">
        <v>142</v>
      </c>
      <c r="CY47" s="29" t="s">
        <v>142</v>
      </c>
      <c r="CZ47" s="29" t="s">
        <v>142</v>
      </c>
      <c r="DA47" s="29" t="s">
        <v>142</v>
      </c>
      <c r="DB47" s="29" t="s">
        <v>142</v>
      </c>
      <c r="DC47" s="29" t="s">
        <v>142</v>
      </c>
      <c r="DD47" s="29" t="s">
        <v>143</v>
      </c>
      <c r="DE47" s="29" t="s">
        <v>142</v>
      </c>
      <c r="DF47" s="29" t="s">
        <v>141</v>
      </c>
      <c r="DG47" s="29" t="s">
        <v>141</v>
      </c>
      <c r="DH47" s="29" t="s">
        <v>143</v>
      </c>
      <c r="DI47" s="29" t="s">
        <v>142</v>
      </c>
      <c r="DJ47" s="29" t="s">
        <v>142</v>
      </c>
      <c r="DK47" s="29" t="s">
        <v>141</v>
      </c>
      <c r="DL47" s="29" t="s">
        <v>142</v>
      </c>
      <c r="DM47" s="29" t="s">
        <v>141</v>
      </c>
      <c r="DN47" s="29" t="s">
        <v>142</v>
      </c>
      <c r="DO47" s="29" t="s">
        <v>142</v>
      </c>
      <c r="DP47" s="29" t="s">
        <v>141</v>
      </c>
      <c r="DQ47" s="29" t="s">
        <v>142</v>
      </c>
      <c r="DR47" s="29" t="s">
        <v>141</v>
      </c>
      <c r="DS47" s="29" t="s">
        <v>141</v>
      </c>
      <c r="DT47" s="29" t="s">
        <v>142</v>
      </c>
      <c r="DU47" s="29" t="s">
        <v>141</v>
      </c>
      <c r="DV47" s="29" t="s">
        <v>142</v>
      </c>
      <c r="DW47" s="7"/>
      <c r="DX47" s="7"/>
      <c r="DY47" s="7"/>
      <c r="DZ47" s="7"/>
      <c r="EA47" s="7"/>
      <c r="EB47" s="7"/>
      <c r="EC47" s="7"/>
      <c r="ED47" s="7"/>
    </row>
    <row r="48" spans="1:134" ht="56.25">
      <c r="A48" s="8">
        <v>47</v>
      </c>
      <c r="B48" s="39">
        <v>47</v>
      </c>
      <c r="C48" s="39" t="s">
        <v>225</v>
      </c>
      <c r="D48" s="37" t="s">
        <v>226</v>
      </c>
      <c r="E48" s="38" t="s">
        <v>21</v>
      </c>
      <c r="F48" s="33" t="s">
        <v>142</v>
      </c>
      <c r="G48" s="29" t="s">
        <v>142</v>
      </c>
      <c r="H48" s="29" t="s">
        <v>142</v>
      </c>
      <c r="I48" s="29" t="s">
        <v>142</v>
      </c>
      <c r="J48" s="29" t="s">
        <v>142</v>
      </c>
      <c r="K48" s="29" t="s">
        <v>142</v>
      </c>
      <c r="L48" s="29" t="s">
        <v>141</v>
      </c>
      <c r="M48" s="29" t="s">
        <v>141</v>
      </c>
      <c r="N48" s="29" t="s">
        <v>141</v>
      </c>
      <c r="O48" s="29" t="s">
        <v>141</v>
      </c>
      <c r="P48" s="29" t="s">
        <v>142</v>
      </c>
      <c r="Q48" s="29" t="s">
        <v>142</v>
      </c>
      <c r="R48" s="29" t="s">
        <v>142</v>
      </c>
      <c r="S48" s="29" t="s">
        <v>141</v>
      </c>
      <c r="T48" s="29" t="s">
        <v>142</v>
      </c>
      <c r="U48" s="29" t="s">
        <v>141</v>
      </c>
      <c r="V48" s="29" t="s">
        <v>142</v>
      </c>
      <c r="W48" s="29" t="s">
        <v>143</v>
      </c>
      <c r="X48" s="29" t="s">
        <v>142</v>
      </c>
      <c r="Y48" s="29" t="s">
        <v>142</v>
      </c>
      <c r="Z48" s="29" t="s">
        <v>142</v>
      </c>
      <c r="AA48" s="29" t="s">
        <v>141</v>
      </c>
      <c r="AB48" s="29" t="s">
        <v>142</v>
      </c>
      <c r="AC48" s="29" t="s">
        <v>142</v>
      </c>
      <c r="AD48" s="29" t="s">
        <v>142</v>
      </c>
      <c r="AE48" s="29" t="s">
        <v>142</v>
      </c>
      <c r="AF48" s="29" t="s">
        <v>142</v>
      </c>
      <c r="AG48" s="29" t="s">
        <v>141</v>
      </c>
      <c r="AH48" s="29" t="s">
        <v>141</v>
      </c>
      <c r="AI48" s="29" t="s">
        <v>141</v>
      </c>
      <c r="AJ48" s="29" t="s">
        <v>142</v>
      </c>
      <c r="AK48" s="29" t="s">
        <v>142</v>
      </c>
      <c r="AL48" s="29" t="s">
        <v>142</v>
      </c>
      <c r="AM48" s="29" t="s">
        <v>142</v>
      </c>
      <c r="AN48" s="29" t="s">
        <v>141</v>
      </c>
      <c r="AO48" s="29" t="s">
        <v>141</v>
      </c>
      <c r="AP48" s="29" t="s">
        <v>143</v>
      </c>
      <c r="AQ48" s="29" t="s">
        <v>142</v>
      </c>
      <c r="AR48" s="29" t="s">
        <v>142</v>
      </c>
      <c r="AS48" s="29" t="s">
        <v>141</v>
      </c>
      <c r="AT48" s="29" t="s">
        <v>142</v>
      </c>
      <c r="AU48" s="29" t="s">
        <v>142</v>
      </c>
      <c r="AV48" s="29" t="s">
        <v>142</v>
      </c>
      <c r="AW48" s="29" t="s">
        <v>142</v>
      </c>
      <c r="AX48" s="29" t="s">
        <v>142</v>
      </c>
      <c r="AY48" s="29" t="s">
        <v>142</v>
      </c>
      <c r="AZ48" s="29" t="s">
        <v>142</v>
      </c>
      <c r="BA48" s="29" t="s">
        <v>141</v>
      </c>
      <c r="BB48" s="29" t="s">
        <v>142</v>
      </c>
      <c r="BC48" s="29" t="s">
        <v>142</v>
      </c>
      <c r="BD48" s="29" t="s">
        <v>142</v>
      </c>
      <c r="BE48" s="29" t="s">
        <v>142</v>
      </c>
      <c r="BF48" s="29" t="s">
        <v>141</v>
      </c>
      <c r="BG48" s="29" t="s">
        <v>142</v>
      </c>
      <c r="BH48" s="29" t="s">
        <v>142</v>
      </c>
      <c r="BI48" s="29" t="s">
        <v>142</v>
      </c>
      <c r="BJ48" s="29" t="s">
        <v>142</v>
      </c>
      <c r="BK48" s="29" t="s">
        <v>142</v>
      </c>
      <c r="BL48" s="29" t="s">
        <v>142</v>
      </c>
      <c r="BM48" s="29" t="s">
        <v>142</v>
      </c>
      <c r="BN48" s="29" t="s">
        <v>142</v>
      </c>
      <c r="BO48" s="29" t="s">
        <v>141</v>
      </c>
      <c r="BP48" s="29" t="s">
        <v>142</v>
      </c>
      <c r="BQ48" s="29" t="s">
        <v>141</v>
      </c>
      <c r="BR48" s="29" t="s">
        <v>142</v>
      </c>
      <c r="BS48" s="29" t="s">
        <v>142</v>
      </c>
      <c r="BT48" s="29" t="s">
        <v>142</v>
      </c>
      <c r="BU48" s="29" t="s">
        <v>142</v>
      </c>
      <c r="BV48" s="29" t="s">
        <v>142</v>
      </c>
      <c r="BW48" s="29" t="s">
        <v>141</v>
      </c>
      <c r="BX48" s="29" t="s">
        <v>141</v>
      </c>
      <c r="BY48" s="29" t="s">
        <v>142</v>
      </c>
      <c r="BZ48" s="29" t="s">
        <v>142</v>
      </c>
      <c r="CA48" s="29" t="s">
        <v>142</v>
      </c>
      <c r="CB48" s="29" t="s">
        <v>142</v>
      </c>
      <c r="CC48" s="29" t="s">
        <v>142</v>
      </c>
      <c r="CD48" s="29" t="s">
        <v>142</v>
      </c>
      <c r="CE48" s="29" t="s">
        <v>142</v>
      </c>
      <c r="CF48" s="29" t="s">
        <v>141</v>
      </c>
      <c r="CG48" s="29" t="s">
        <v>141</v>
      </c>
      <c r="CH48" s="29" t="s">
        <v>142</v>
      </c>
      <c r="CI48" s="29" t="s">
        <v>142</v>
      </c>
      <c r="CJ48" s="29" t="s">
        <v>142</v>
      </c>
      <c r="CK48" s="29" t="s">
        <v>142</v>
      </c>
      <c r="CL48" s="29" t="s">
        <v>142</v>
      </c>
      <c r="CM48" s="29" t="s">
        <v>142</v>
      </c>
      <c r="CN48" s="29" t="s">
        <v>141</v>
      </c>
      <c r="CO48" s="29" t="s">
        <v>142</v>
      </c>
      <c r="CP48" s="29" t="s">
        <v>141</v>
      </c>
      <c r="CQ48" s="29" t="s">
        <v>141</v>
      </c>
      <c r="CR48" s="29" t="s">
        <v>142</v>
      </c>
      <c r="CS48" s="29" t="s">
        <v>142</v>
      </c>
      <c r="CT48" s="29" t="s">
        <v>141</v>
      </c>
      <c r="CU48" s="29" t="s">
        <v>141</v>
      </c>
      <c r="CV48" s="29" t="s">
        <v>142</v>
      </c>
      <c r="CW48" s="29" t="s">
        <v>142</v>
      </c>
      <c r="CX48" s="29" t="s">
        <v>142</v>
      </c>
      <c r="CY48" s="29" t="s">
        <v>142</v>
      </c>
      <c r="CZ48" s="29" t="s">
        <v>142</v>
      </c>
      <c r="DA48" s="29" t="s">
        <v>142</v>
      </c>
      <c r="DB48" s="29" t="s">
        <v>142</v>
      </c>
      <c r="DC48" s="29" t="s">
        <v>142</v>
      </c>
      <c r="DD48" s="29" t="s">
        <v>142</v>
      </c>
      <c r="DE48" s="29" t="s">
        <v>142</v>
      </c>
      <c r="DF48" s="29" t="s">
        <v>141</v>
      </c>
      <c r="DG48" s="29" t="s">
        <v>141</v>
      </c>
      <c r="DH48" s="29" t="s">
        <v>142</v>
      </c>
      <c r="DI48" s="29" t="s">
        <v>142</v>
      </c>
      <c r="DJ48" s="29" t="s">
        <v>142</v>
      </c>
      <c r="DK48" s="29" t="s">
        <v>141</v>
      </c>
      <c r="DL48" s="29" t="s">
        <v>142</v>
      </c>
      <c r="DM48" s="29" t="s">
        <v>141</v>
      </c>
      <c r="DN48" s="29" t="s">
        <v>142</v>
      </c>
      <c r="DO48" s="29" t="s">
        <v>142</v>
      </c>
      <c r="DP48" s="29" t="s">
        <v>141</v>
      </c>
      <c r="DQ48" s="29" t="s">
        <v>142</v>
      </c>
      <c r="DR48" s="29" t="s">
        <v>141</v>
      </c>
      <c r="DS48" s="29" t="s">
        <v>141</v>
      </c>
      <c r="DT48" s="29" t="s">
        <v>142</v>
      </c>
      <c r="DU48" s="29" t="s">
        <v>141</v>
      </c>
      <c r="DV48" s="29" t="s">
        <v>142</v>
      </c>
      <c r="DW48" s="7"/>
      <c r="DX48" s="7"/>
      <c r="DY48" s="7"/>
      <c r="DZ48" s="7"/>
      <c r="EA48" s="7"/>
      <c r="EB48" s="7"/>
      <c r="EC48" s="7"/>
      <c r="ED48" s="7"/>
    </row>
    <row r="49" spans="1:134" ht="56.25">
      <c r="A49" s="8">
        <v>48</v>
      </c>
      <c r="B49" s="39">
        <v>48</v>
      </c>
      <c r="C49" s="39" t="s">
        <v>227</v>
      </c>
      <c r="D49" s="37" t="s">
        <v>228</v>
      </c>
      <c r="E49" s="38" t="s">
        <v>199</v>
      </c>
      <c r="F49" s="33" t="s">
        <v>183</v>
      </c>
      <c r="G49" s="29" t="s">
        <v>142</v>
      </c>
      <c r="H49" s="29" t="s">
        <v>142</v>
      </c>
      <c r="I49" s="29" t="s">
        <v>142</v>
      </c>
      <c r="J49" s="29" t="s">
        <v>142</v>
      </c>
      <c r="K49" s="29" t="s">
        <v>142</v>
      </c>
      <c r="L49" s="29" t="s">
        <v>141</v>
      </c>
      <c r="M49" s="29" t="s">
        <v>141</v>
      </c>
      <c r="N49" s="29" t="s">
        <v>141</v>
      </c>
      <c r="O49" s="29" t="s">
        <v>141</v>
      </c>
      <c r="P49" s="29" t="s">
        <v>142</v>
      </c>
      <c r="Q49" s="29" t="s">
        <v>183</v>
      </c>
      <c r="R49" s="29" t="s">
        <v>143</v>
      </c>
      <c r="S49" s="29" t="s">
        <v>141</v>
      </c>
      <c r="T49" s="29" t="s">
        <v>142</v>
      </c>
      <c r="U49" s="29" t="s">
        <v>141</v>
      </c>
      <c r="V49" s="29" t="s">
        <v>142</v>
      </c>
      <c r="W49" s="29" t="s">
        <v>142</v>
      </c>
      <c r="X49" s="29" t="s">
        <v>143</v>
      </c>
      <c r="Y49" s="29" t="s">
        <v>142</v>
      </c>
      <c r="Z49" s="29" t="s">
        <v>142</v>
      </c>
      <c r="AA49" s="29" t="s">
        <v>141</v>
      </c>
      <c r="AB49" s="29" t="s">
        <v>142</v>
      </c>
      <c r="AC49" s="29" t="s">
        <v>183</v>
      </c>
      <c r="AD49" s="29" t="s">
        <v>183</v>
      </c>
      <c r="AE49" s="29" t="s">
        <v>143</v>
      </c>
      <c r="AF49" s="29" t="s">
        <v>142</v>
      </c>
      <c r="AG49" s="29" t="s">
        <v>141</v>
      </c>
      <c r="AH49" s="29" t="s">
        <v>141</v>
      </c>
      <c r="AI49" s="29" t="s">
        <v>141</v>
      </c>
      <c r="AJ49" s="29" t="s">
        <v>183</v>
      </c>
      <c r="AK49" s="29" t="s">
        <v>143</v>
      </c>
      <c r="AL49" s="29" t="s">
        <v>183</v>
      </c>
      <c r="AM49" s="29" t="s">
        <v>143</v>
      </c>
      <c r="AN49" s="29" t="s">
        <v>141</v>
      </c>
      <c r="AO49" s="29" t="s">
        <v>141</v>
      </c>
      <c r="AP49" s="29" t="s">
        <v>143</v>
      </c>
      <c r="AQ49" s="29" t="s">
        <v>142</v>
      </c>
      <c r="AR49" s="29" t="s">
        <v>142</v>
      </c>
      <c r="AS49" s="29" t="s">
        <v>141</v>
      </c>
      <c r="AT49" s="29" t="s">
        <v>142</v>
      </c>
      <c r="AU49" s="29" t="s">
        <v>142</v>
      </c>
      <c r="AV49" s="29" t="s">
        <v>142</v>
      </c>
      <c r="AW49" s="29" t="s">
        <v>173</v>
      </c>
      <c r="AX49" s="29" t="s">
        <v>142</v>
      </c>
      <c r="AY49" s="29" t="s">
        <v>142</v>
      </c>
      <c r="AZ49" s="29" t="s">
        <v>142</v>
      </c>
      <c r="BA49" s="29" t="s">
        <v>141</v>
      </c>
      <c r="BB49" s="29" t="s">
        <v>142</v>
      </c>
      <c r="BC49" s="29" t="s">
        <v>143</v>
      </c>
      <c r="BD49" s="29" t="s">
        <v>142</v>
      </c>
      <c r="BE49" s="29" t="s">
        <v>143</v>
      </c>
      <c r="BF49" s="29" t="s">
        <v>141</v>
      </c>
      <c r="BG49" s="29" t="s">
        <v>143</v>
      </c>
      <c r="BH49" s="29" t="s">
        <v>142</v>
      </c>
      <c r="BI49" s="29" t="s">
        <v>143</v>
      </c>
      <c r="BJ49" s="29" t="s">
        <v>142</v>
      </c>
      <c r="BK49" s="29" t="s">
        <v>142</v>
      </c>
      <c r="BL49" s="29" t="s">
        <v>142</v>
      </c>
      <c r="BM49" s="29" t="s">
        <v>142</v>
      </c>
      <c r="BN49" s="29" t="s">
        <v>183</v>
      </c>
      <c r="BO49" s="29" t="s">
        <v>141</v>
      </c>
      <c r="BP49" s="29" t="s">
        <v>143</v>
      </c>
      <c r="BQ49" s="29" t="s">
        <v>141</v>
      </c>
      <c r="BR49" s="29" t="s">
        <v>183</v>
      </c>
      <c r="BS49" s="29" t="s">
        <v>143</v>
      </c>
      <c r="BT49" s="29" t="s">
        <v>142</v>
      </c>
      <c r="BU49" s="29" t="s">
        <v>142</v>
      </c>
      <c r="BV49" s="29" t="s">
        <v>143</v>
      </c>
      <c r="BW49" s="29" t="s">
        <v>141</v>
      </c>
      <c r="BX49" s="29" t="s">
        <v>141</v>
      </c>
      <c r="BY49" s="29" t="s">
        <v>143</v>
      </c>
      <c r="BZ49" s="29" t="s">
        <v>143</v>
      </c>
      <c r="CA49" s="29" t="s">
        <v>142</v>
      </c>
      <c r="CB49" s="29" t="s">
        <v>142</v>
      </c>
      <c r="CC49" s="29" t="s">
        <v>141</v>
      </c>
      <c r="CD49" s="29" t="s">
        <v>142</v>
      </c>
      <c r="CE49" s="29" t="s">
        <v>142</v>
      </c>
      <c r="CF49" s="29" t="s">
        <v>141</v>
      </c>
      <c r="CG49" s="29" t="s">
        <v>141</v>
      </c>
      <c r="CH49" s="29" t="s">
        <v>142</v>
      </c>
      <c r="CI49" s="29" t="s">
        <v>143</v>
      </c>
      <c r="CJ49" s="29" t="s">
        <v>142</v>
      </c>
      <c r="CK49" s="29" t="s">
        <v>142</v>
      </c>
      <c r="CL49" s="29" t="s">
        <v>143</v>
      </c>
      <c r="CM49" s="29" t="s">
        <v>141</v>
      </c>
      <c r="CN49" s="29" t="s">
        <v>141</v>
      </c>
      <c r="CO49" s="29" t="s">
        <v>142</v>
      </c>
      <c r="CP49" s="29" t="s">
        <v>141</v>
      </c>
      <c r="CQ49" s="29" t="s">
        <v>141</v>
      </c>
      <c r="CR49" s="29" t="s">
        <v>143</v>
      </c>
      <c r="CS49" s="29" t="s">
        <v>143</v>
      </c>
      <c r="CT49" s="29" t="s">
        <v>141</v>
      </c>
      <c r="CU49" s="29" t="s">
        <v>141</v>
      </c>
      <c r="CV49" s="29" t="s">
        <v>141</v>
      </c>
      <c r="CW49" s="29" t="s">
        <v>142</v>
      </c>
      <c r="CX49" s="29" t="s">
        <v>142</v>
      </c>
      <c r="CY49" s="29" t="s">
        <v>183</v>
      </c>
      <c r="CZ49" s="29" t="s">
        <v>142</v>
      </c>
      <c r="DA49" s="29" t="s">
        <v>142</v>
      </c>
      <c r="DB49" s="29" t="s">
        <v>142</v>
      </c>
      <c r="DC49" s="29" t="s">
        <v>143</v>
      </c>
      <c r="DD49" s="29" t="s">
        <v>142</v>
      </c>
      <c r="DE49" s="29" t="s">
        <v>142</v>
      </c>
      <c r="DF49" s="29" t="s">
        <v>141</v>
      </c>
      <c r="DG49" s="29" t="s">
        <v>141</v>
      </c>
      <c r="DH49" s="29" t="s">
        <v>142</v>
      </c>
      <c r="DI49" s="29" t="s">
        <v>143</v>
      </c>
      <c r="DJ49" s="29" t="s">
        <v>142</v>
      </c>
      <c r="DK49" s="29" t="s">
        <v>141</v>
      </c>
      <c r="DL49" s="29" t="s">
        <v>142</v>
      </c>
      <c r="DM49" s="29" t="s">
        <v>141</v>
      </c>
      <c r="DN49" s="29" t="s">
        <v>142</v>
      </c>
      <c r="DO49" s="29" t="s">
        <v>142</v>
      </c>
      <c r="DP49" s="29" t="s">
        <v>141</v>
      </c>
      <c r="DQ49" s="29" t="s">
        <v>142</v>
      </c>
      <c r="DR49" s="29" t="s">
        <v>141</v>
      </c>
      <c r="DS49" s="29" t="s">
        <v>141</v>
      </c>
      <c r="DT49" s="29" t="s">
        <v>142</v>
      </c>
      <c r="DU49" s="29" t="s">
        <v>141</v>
      </c>
      <c r="DV49" s="29" t="s">
        <v>142</v>
      </c>
      <c r="DW49" s="7"/>
      <c r="DX49" s="7"/>
      <c r="DY49" s="7"/>
      <c r="DZ49" s="7"/>
      <c r="EA49" s="7"/>
      <c r="EB49" s="7"/>
      <c r="EC49" s="7"/>
      <c r="ED49" s="7"/>
    </row>
    <row r="50" spans="1:134" ht="56.25">
      <c r="A50" s="8">
        <v>49</v>
      </c>
      <c r="B50" s="39">
        <v>49</v>
      </c>
      <c r="C50" s="39" t="s">
        <v>229</v>
      </c>
      <c r="D50" s="37" t="s">
        <v>228</v>
      </c>
      <c r="E50" s="38" t="s">
        <v>199</v>
      </c>
      <c r="F50" s="33" t="s">
        <v>183</v>
      </c>
      <c r="G50" s="29" t="s">
        <v>142</v>
      </c>
      <c r="H50" s="29" t="s">
        <v>143</v>
      </c>
      <c r="I50" s="29" t="s">
        <v>142</v>
      </c>
      <c r="J50" s="29" t="s">
        <v>142</v>
      </c>
      <c r="K50" s="29" t="s">
        <v>142</v>
      </c>
      <c r="L50" s="29" t="s">
        <v>141</v>
      </c>
      <c r="M50" s="29" t="s">
        <v>141</v>
      </c>
      <c r="N50" s="29" t="s">
        <v>141</v>
      </c>
      <c r="O50" s="29" t="s">
        <v>141</v>
      </c>
      <c r="P50" s="29" t="s">
        <v>142</v>
      </c>
      <c r="Q50" s="29" t="s">
        <v>183</v>
      </c>
      <c r="R50" s="29" t="s">
        <v>143</v>
      </c>
      <c r="S50" s="29" t="s">
        <v>141</v>
      </c>
      <c r="T50" s="29" t="s">
        <v>142</v>
      </c>
      <c r="U50" s="29" t="s">
        <v>141</v>
      </c>
      <c r="V50" s="29" t="s">
        <v>142</v>
      </c>
      <c r="W50" s="29" t="s">
        <v>142</v>
      </c>
      <c r="X50" s="29" t="s">
        <v>143</v>
      </c>
      <c r="Y50" s="29" t="s">
        <v>142</v>
      </c>
      <c r="Z50" s="29" t="s">
        <v>142</v>
      </c>
      <c r="AA50" s="29" t="s">
        <v>141</v>
      </c>
      <c r="AB50" s="29" t="s">
        <v>142</v>
      </c>
      <c r="AC50" s="29" t="s">
        <v>183</v>
      </c>
      <c r="AD50" s="29" t="s">
        <v>183</v>
      </c>
      <c r="AE50" s="29" t="s">
        <v>143</v>
      </c>
      <c r="AF50" s="29" t="s">
        <v>143</v>
      </c>
      <c r="AG50" s="29" t="s">
        <v>141</v>
      </c>
      <c r="AH50" s="29" t="s">
        <v>141</v>
      </c>
      <c r="AI50" s="29" t="s">
        <v>141</v>
      </c>
      <c r="AJ50" s="29" t="s">
        <v>143</v>
      </c>
      <c r="AK50" s="29" t="s">
        <v>143</v>
      </c>
      <c r="AL50" s="29" t="s">
        <v>183</v>
      </c>
      <c r="AM50" s="29" t="s">
        <v>143</v>
      </c>
      <c r="AN50" s="29" t="s">
        <v>141</v>
      </c>
      <c r="AO50" s="29" t="s">
        <v>141</v>
      </c>
      <c r="AP50" s="29" t="s">
        <v>143</v>
      </c>
      <c r="AQ50" s="29" t="s">
        <v>142</v>
      </c>
      <c r="AR50" s="29" t="s">
        <v>142</v>
      </c>
      <c r="AS50" s="29" t="s">
        <v>141</v>
      </c>
      <c r="AT50" s="29" t="s">
        <v>142</v>
      </c>
      <c r="AU50" s="29" t="s">
        <v>142</v>
      </c>
      <c r="AV50" s="29" t="s">
        <v>142</v>
      </c>
      <c r="AW50" s="29" t="s">
        <v>173</v>
      </c>
      <c r="AX50" s="29" t="s">
        <v>142</v>
      </c>
      <c r="AY50" s="29" t="s">
        <v>142</v>
      </c>
      <c r="AZ50" s="29" t="s">
        <v>143</v>
      </c>
      <c r="BA50" s="29" t="s">
        <v>142</v>
      </c>
      <c r="BB50" s="29" t="s">
        <v>142</v>
      </c>
      <c r="BC50" s="29" t="s">
        <v>143</v>
      </c>
      <c r="BD50" s="29" t="s">
        <v>142</v>
      </c>
      <c r="BE50" s="29" t="s">
        <v>143</v>
      </c>
      <c r="BF50" s="29" t="s">
        <v>141</v>
      </c>
      <c r="BG50" s="29" t="s">
        <v>143</v>
      </c>
      <c r="BH50" s="29" t="s">
        <v>142</v>
      </c>
      <c r="BI50" s="29" t="s">
        <v>143</v>
      </c>
      <c r="BJ50" s="29" t="s">
        <v>142</v>
      </c>
      <c r="BK50" s="29" t="s">
        <v>142</v>
      </c>
      <c r="BL50" s="29" t="s">
        <v>142</v>
      </c>
      <c r="BM50" s="29" t="s">
        <v>143</v>
      </c>
      <c r="BN50" s="29" t="s">
        <v>143</v>
      </c>
      <c r="BO50" s="29" t="s">
        <v>141</v>
      </c>
      <c r="BP50" s="29" t="s">
        <v>143</v>
      </c>
      <c r="BQ50" s="29" t="s">
        <v>142</v>
      </c>
      <c r="BR50" s="29" t="s">
        <v>143</v>
      </c>
      <c r="BS50" s="29" t="s">
        <v>143</v>
      </c>
      <c r="BT50" s="29" t="s">
        <v>142</v>
      </c>
      <c r="BU50" s="29" t="s">
        <v>142</v>
      </c>
      <c r="BV50" s="29" t="s">
        <v>143</v>
      </c>
      <c r="BW50" s="29" t="s">
        <v>141</v>
      </c>
      <c r="BX50" s="29" t="s">
        <v>141</v>
      </c>
      <c r="BY50" s="29" t="s">
        <v>143</v>
      </c>
      <c r="BZ50" s="29" t="s">
        <v>143</v>
      </c>
      <c r="CA50" s="29" t="s">
        <v>142</v>
      </c>
      <c r="CB50" s="29" t="s">
        <v>142</v>
      </c>
      <c r="CC50" s="29" t="s">
        <v>183</v>
      </c>
      <c r="CD50" s="29" t="s">
        <v>142</v>
      </c>
      <c r="CE50" s="29" t="s">
        <v>183</v>
      </c>
      <c r="CF50" s="29" t="s">
        <v>141</v>
      </c>
      <c r="CG50" s="29" t="s">
        <v>141</v>
      </c>
      <c r="CH50" s="29" t="s">
        <v>143</v>
      </c>
      <c r="CI50" s="29" t="s">
        <v>183</v>
      </c>
      <c r="CJ50" s="29" t="s">
        <v>142</v>
      </c>
      <c r="CK50" s="29" t="s">
        <v>142</v>
      </c>
      <c r="CL50" s="29" t="s">
        <v>183</v>
      </c>
      <c r="CM50" s="29" t="s">
        <v>141</v>
      </c>
      <c r="CN50" s="29" t="s">
        <v>141</v>
      </c>
      <c r="CO50" s="29" t="s">
        <v>142</v>
      </c>
      <c r="CP50" s="29" t="s">
        <v>141</v>
      </c>
      <c r="CQ50" s="29" t="s">
        <v>141</v>
      </c>
      <c r="CR50" s="29" t="s">
        <v>143</v>
      </c>
      <c r="CS50" s="29" t="s">
        <v>183</v>
      </c>
      <c r="CT50" s="29" t="s">
        <v>141</v>
      </c>
      <c r="CU50" s="29" t="s">
        <v>141</v>
      </c>
      <c r="CV50" s="29" t="s">
        <v>143</v>
      </c>
      <c r="CW50" s="29" t="s">
        <v>142</v>
      </c>
      <c r="CX50" s="29" t="s">
        <v>142</v>
      </c>
      <c r="CY50" s="29" t="s">
        <v>183</v>
      </c>
      <c r="CZ50" s="29" t="s">
        <v>142</v>
      </c>
      <c r="DA50" s="29" t="s">
        <v>142</v>
      </c>
      <c r="DB50" s="29" t="s">
        <v>142</v>
      </c>
      <c r="DC50" s="29" t="s">
        <v>173</v>
      </c>
      <c r="DD50" s="29" t="s">
        <v>142</v>
      </c>
      <c r="DE50" s="29" t="s">
        <v>143</v>
      </c>
      <c r="DF50" s="29" t="s">
        <v>142</v>
      </c>
      <c r="DG50" s="29" t="s">
        <v>141</v>
      </c>
      <c r="DH50" s="29" t="s">
        <v>142</v>
      </c>
      <c r="DI50" s="29" t="s">
        <v>143</v>
      </c>
      <c r="DJ50" s="29" t="s">
        <v>142</v>
      </c>
      <c r="DK50" s="29" t="s">
        <v>141</v>
      </c>
      <c r="DL50" s="29" t="s">
        <v>142</v>
      </c>
      <c r="DM50" s="29" t="s">
        <v>141</v>
      </c>
      <c r="DN50" s="29" t="s">
        <v>142</v>
      </c>
      <c r="DO50" s="29" t="s">
        <v>142</v>
      </c>
      <c r="DP50" s="29" t="s">
        <v>141</v>
      </c>
      <c r="DQ50" s="29" t="s">
        <v>143</v>
      </c>
      <c r="DR50" s="29" t="s">
        <v>141</v>
      </c>
      <c r="DS50" s="29" t="s">
        <v>141</v>
      </c>
      <c r="DT50" s="29" t="s">
        <v>143</v>
      </c>
      <c r="DU50" s="29" t="s">
        <v>141</v>
      </c>
      <c r="DV50" s="29" t="s">
        <v>142</v>
      </c>
      <c r="DW50" s="7"/>
      <c r="DX50" s="7"/>
      <c r="DY50" s="7"/>
      <c r="DZ50" s="7"/>
      <c r="EA50" s="7"/>
      <c r="EB50" s="7"/>
      <c r="EC50" s="7"/>
      <c r="ED50" s="7"/>
    </row>
    <row r="51" spans="1:134" ht="45">
      <c r="A51" s="8">
        <v>50</v>
      </c>
      <c r="B51" s="39">
        <v>50</v>
      </c>
      <c r="C51" s="39" t="s">
        <v>229</v>
      </c>
      <c r="D51" s="37" t="s">
        <v>230</v>
      </c>
      <c r="E51" s="38" t="s">
        <v>21</v>
      </c>
      <c r="F51" s="33" t="s">
        <v>142</v>
      </c>
      <c r="G51" s="29" t="s">
        <v>142</v>
      </c>
      <c r="H51" s="29" t="s">
        <v>142</v>
      </c>
      <c r="I51" s="29" t="s">
        <v>142</v>
      </c>
      <c r="J51" s="29" t="s">
        <v>142</v>
      </c>
      <c r="K51" s="29" t="s">
        <v>142</v>
      </c>
      <c r="L51" s="29" t="s">
        <v>141</v>
      </c>
      <c r="M51" s="29" t="s">
        <v>141</v>
      </c>
      <c r="N51" s="29" t="s">
        <v>141</v>
      </c>
      <c r="O51" s="29" t="s">
        <v>141</v>
      </c>
      <c r="P51" s="29" t="s">
        <v>143</v>
      </c>
      <c r="Q51" s="29" t="s">
        <v>142</v>
      </c>
      <c r="R51" s="29" t="s">
        <v>142</v>
      </c>
      <c r="S51" s="29" t="s">
        <v>141</v>
      </c>
      <c r="T51" s="29" t="s">
        <v>142</v>
      </c>
      <c r="U51" s="29" t="s">
        <v>141</v>
      </c>
      <c r="V51" s="29" t="s">
        <v>142</v>
      </c>
      <c r="W51" s="29" t="s">
        <v>142</v>
      </c>
      <c r="X51" s="29" t="s">
        <v>142</v>
      </c>
      <c r="Y51" s="29" t="s">
        <v>142</v>
      </c>
      <c r="Z51" s="29" t="s">
        <v>142</v>
      </c>
      <c r="AA51" s="29" t="s">
        <v>141</v>
      </c>
      <c r="AB51" s="29" t="s">
        <v>142</v>
      </c>
      <c r="AC51" s="29" t="s">
        <v>142</v>
      </c>
      <c r="AD51" s="29" t="s">
        <v>142</v>
      </c>
      <c r="AE51" s="29" t="s">
        <v>142</v>
      </c>
      <c r="AF51" s="29" t="s">
        <v>142</v>
      </c>
      <c r="AG51" s="29" t="s">
        <v>141</v>
      </c>
      <c r="AH51" s="29" t="s">
        <v>141</v>
      </c>
      <c r="AI51" s="29" t="s">
        <v>141</v>
      </c>
      <c r="AJ51" s="29" t="s">
        <v>142</v>
      </c>
      <c r="AK51" s="29" t="s">
        <v>142</v>
      </c>
      <c r="AL51" s="29" t="s">
        <v>142</v>
      </c>
      <c r="AM51" s="29" t="s">
        <v>142</v>
      </c>
      <c r="AN51" s="29" t="s">
        <v>141</v>
      </c>
      <c r="AO51" s="29" t="s">
        <v>141</v>
      </c>
      <c r="AP51" s="29" t="s">
        <v>143</v>
      </c>
      <c r="AQ51" s="29" t="s">
        <v>142</v>
      </c>
      <c r="AR51" s="29" t="s">
        <v>142</v>
      </c>
      <c r="AS51" s="29" t="s">
        <v>141</v>
      </c>
      <c r="AT51" s="29" t="s">
        <v>142</v>
      </c>
      <c r="AU51" s="29" t="s">
        <v>142</v>
      </c>
      <c r="AV51" s="29" t="s">
        <v>142</v>
      </c>
      <c r="AW51" s="29" t="s">
        <v>142</v>
      </c>
      <c r="AX51" s="29" t="s">
        <v>142</v>
      </c>
      <c r="AY51" s="29" t="s">
        <v>142</v>
      </c>
      <c r="AZ51" s="29" t="s">
        <v>143</v>
      </c>
      <c r="BA51" s="29" t="s">
        <v>142</v>
      </c>
      <c r="BB51" s="29" t="s">
        <v>142</v>
      </c>
      <c r="BC51" s="29" t="s">
        <v>142</v>
      </c>
      <c r="BD51" s="29" t="s">
        <v>142</v>
      </c>
      <c r="BE51" s="29" t="s">
        <v>142</v>
      </c>
      <c r="BF51" s="29" t="s">
        <v>141</v>
      </c>
      <c r="BG51" s="29" t="s">
        <v>142</v>
      </c>
      <c r="BH51" s="29" t="s">
        <v>142</v>
      </c>
      <c r="BI51" s="29" t="s">
        <v>142</v>
      </c>
      <c r="BJ51" s="29" t="s">
        <v>142</v>
      </c>
      <c r="BK51" s="29" t="s">
        <v>142</v>
      </c>
      <c r="BL51" s="29" t="s">
        <v>142</v>
      </c>
      <c r="BM51" s="29" t="s">
        <v>142</v>
      </c>
      <c r="BN51" s="29" t="s">
        <v>142</v>
      </c>
      <c r="BO51" s="29" t="s">
        <v>141</v>
      </c>
      <c r="BP51" s="29" t="s">
        <v>142</v>
      </c>
      <c r="BQ51" s="29" t="s">
        <v>141</v>
      </c>
      <c r="BR51" s="29" t="s">
        <v>142</v>
      </c>
      <c r="BS51" s="29" t="s">
        <v>143</v>
      </c>
      <c r="BT51" s="29" t="s">
        <v>142</v>
      </c>
      <c r="BU51" s="29" t="s">
        <v>142</v>
      </c>
      <c r="BV51" s="29" t="s">
        <v>142</v>
      </c>
      <c r="BW51" s="29" t="s">
        <v>141</v>
      </c>
      <c r="BX51" s="29" t="s">
        <v>141</v>
      </c>
      <c r="BY51" s="29" t="s">
        <v>142</v>
      </c>
      <c r="BZ51" s="29" t="s">
        <v>142</v>
      </c>
      <c r="CA51" s="29" t="s">
        <v>142</v>
      </c>
      <c r="CB51" s="29" t="s">
        <v>142</v>
      </c>
      <c r="CC51" s="29" t="s">
        <v>142</v>
      </c>
      <c r="CD51" s="29" t="s">
        <v>142</v>
      </c>
      <c r="CE51" s="29" t="s">
        <v>142</v>
      </c>
      <c r="CF51" s="29" t="s">
        <v>141</v>
      </c>
      <c r="CG51" s="29" t="s">
        <v>141</v>
      </c>
      <c r="CH51" s="29" t="s">
        <v>142</v>
      </c>
      <c r="CI51" s="29" t="s">
        <v>142</v>
      </c>
      <c r="CJ51" s="29" t="s">
        <v>143</v>
      </c>
      <c r="CK51" s="29" t="s">
        <v>142</v>
      </c>
      <c r="CL51" s="29" t="s">
        <v>142</v>
      </c>
      <c r="CM51" s="29" t="s">
        <v>142</v>
      </c>
      <c r="CN51" s="29" t="s">
        <v>141</v>
      </c>
      <c r="CO51" s="29" t="s">
        <v>142</v>
      </c>
      <c r="CP51" s="29" t="s">
        <v>141</v>
      </c>
      <c r="CQ51" s="29" t="s">
        <v>141</v>
      </c>
      <c r="CR51" s="29" t="s">
        <v>142</v>
      </c>
      <c r="CS51" s="29" t="s">
        <v>142</v>
      </c>
      <c r="CT51" s="29" t="s">
        <v>141</v>
      </c>
      <c r="CU51" s="29" t="s">
        <v>141</v>
      </c>
      <c r="CV51" s="29" t="s">
        <v>142</v>
      </c>
      <c r="CW51" s="29" t="s">
        <v>142</v>
      </c>
      <c r="CX51" s="29" t="s">
        <v>142</v>
      </c>
      <c r="CY51" s="29" t="s">
        <v>142</v>
      </c>
      <c r="CZ51" s="29" t="s">
        <v>142</v>
      </c>
      <c r="DA51" s="29" t="s">
        <v>142</v>
      </c>
      <c r="DB51" s="29" t="s">
        <v>142</v>
      </c>
      <c r="DC51" s="29" t="s">
        <v>142</v>
      </c>
      <c r="DD51" s="29" t="s">
        <v>142</v>
      </c>
      <c r="DE51" s="29" t="s">
        <v>142</v>
      </c>
      <c r="DF51" s="29" t="s">
        <v>183</v>
      </c>
      <c r="DG51" s="29" t="s">
        <v>141</v>
      </c>
      <c r="DH51" s="29" t="s">
        <v>142</v>
      </c>
      <c r="DI51" s="29" t="s">
        <v>142</v>
      </c>
      <c r="DJ51" s="29" t="s">
        <v>142</v>
      </c>
      <c r="DK51" s="29" t="s">
        <v>141</v>
      </c>
      <c r="DL51" s="29" t="s">
        <v>142</v>
      </c>
      <c r="DM51" s="29" t="s">
        <v>141</v>
      </c>
      <c r="DN51" s="29" t="s">
        <v>142</v>
      </c>
      <c r="DO51" s="29" t="s">
        <v>142</v>
      </c>
      <c r="DP51" s="29" t="s">
        <v>141</v>
      </c>
      <c r="DQ51" s="29" t="s">
        <v>142</v>
      </c>
      <c r="DR51" s="29" t="s">
        <v>141</v>
      </c>
      <c r="DS51" s="29" t="s">
        <v>141</v>
      </c>
      <c r="DT51" s="29" t="s">
        <v>142</v>
      </c>
      <c r="DU51" s="29" t="s">
        <v>141</v>
      </c>
      <c r="DV51" s="29" t="s">
        <v>142</v>
      </c>
      <c r="DW51" s="7"/>
      <c r="DX51" s="7"/>
      <c r="DY51" s="7"/>
      <c r="DZ51" s="7"/>
      <c r="EA51" s="7"/>
      <c r="EB51" s="7"/>
      <c r="EC51" s="7"/>
      <c r="ED51" s="7"/>
    </row>
    <row r="52" spans="1:134" ht="33.75">
      <c r="A52" s="8">
        <v>51</v>
      </c>
      <c r="B52" s="39">
        <v>51</v>
      </c>
      <c r="C52" s="39" t="s">
        <v>231</v>
      </c>
      <c r="D52" s="37" t="s">
        <v>232</v>
      </c>
      <c r="E52" s="38" t="s">
        <v>21</v>
      </c>
      <c r="F52" s="33" t="s">
        <v>142</v>
      </c>
      <c r="G52" s="29" t="s">
        <v>142</v>
      </c>
      <c r="H52" s="29" t="s">
        <v>142</v>
      </c>
      <c r="I52" s="29" t="s">
        <v>142</v>
      </c>
      <c r="J52" s="29" t="s">
        <v>142</v>
      </c>
      <c r="K52" s="29" t="s">
        <v>142</v>
      </c>
      <c r="L52" s="29" t="s">
        <v>141</v>
      </c>
      <c r="M52" s="29" t="s">
        <v>141</v>
      </c>
      <c r="N52" s="29" t="s">
        <v>141</v>
      </c>
      <c r="O52" s="29" t="s">
        <v>143</v>
      </c>
      <c r="P52" s="29" t="s">
        <v>143</v>
      </c>
      <c r="Q52" s="29" t="s">
        <v>142</v>
      </c>
      <c r="R52" s="29" t="s">
        <v>142</v>
      </c>
      <c r="S52" s="29" t="s">
        <v>141</v>
      </c>
      <c r="T52" s="29" t="s">
        <v>142</v>
      </c>
      <c r="U52" s="29" t="s">
        <v>141</v>
      </c>
      <c r="V52" s="29" t="s">
        <v>142</v>
      </c>
      <c r="W52" s="29" t="s">
        <v>142</v>
      </c>
      <c r="X52" s="29" t="s">
        <v>142</v>
      </c>
      <c r="Y52" s="29" t="s">
        <v>142</v>
      </c>
      <c r="Z52" s="29" t="s">
        <v>142</v>
      </c>
      <c r="AA52" s="29" t="s">
        <v>141</v>
      </c>
      <c r="AB52" s="29" t="s">
        <v>142</v>
      </c>
      <c r="AC52" s="29" t="s">
        <v>142</v>
      </c>
      <c r="AD52" s="29" t="s">
        <v>142</v>
      </c>
      <c r="AE52" s="29" t="s">
        <v>142</v>
      </c>
      <c r="AF52" s="29" t="s">
        <v>142</v>
      </c>
      <c r="AG52" s="29" t="s">
        <v>141</v>
      </c>
      <c r="AH52" s="29" t="s">
        <v>141</v>
      </c>
      <c r="AI52" s="29" t="s">
        <v>141</v>
      </c>
      <c r="AJ52" s="29" t="s">
        <v>142</v>
      </c>
      <c r="AK52" s="29" t="s">
        <v>142</v>
      </c>
      <c r="AL52" s="29" t="s">
        <v>142</v>
      </c>
      <c r="AM52" s="29" t="s">
        <v>142</v>
      </c>
      <c r="AN52" s="29" t="s">
        <v>141</v>
      </c>
      <c r="AO52" s="29" t="s">
        <v>141</v>
      </c>
      <c r="AP52" s="29" t="s">
        <v>143</v>
      </c>
      <c r="AQ52" s="29" t="s">
        <v>142</v>
      </c>
      <c r="AR52" s="29" t="s">
        <v>142</v>
      </c>
      <c r="AS52" s="29" t="s">
        <v>141</v>
      </c>
      <c r="AT52" s="29" t="s">
        <v>142</v>
      </c>
      <c r="AU52" s="29" t="s">
        <v>142</v>
      </c>
      <c r="AV52" s="29" t="s">
        <v>142</v>
      </c>
      <c r="AW52" s="29" t="s">
        <v>142</v>
      </c>
      <c r="AX52" s="29" t="s">
        <v>143</v>
      </c>
      <c r="AY52" s="29" t="s">
        <v>142</v>
      </c>
      <c r="AZ52" s="29" t="s">
        <v>143</v>
      </c>
      <c r="BA52" s="29" t="s">
        <v>142</v>
      </c>
      <c r="BB52" s="29" t="s">
        <v>142</v>
      </c>
      <c r="BC52" s="29" t="s">
        <v>142</v>
      </c>
      <c r="BD52" s="29" t="s">
        <v>142</v>
      </c>
      <c r="BE52" s="29" t="s">
        <v>142</v>
      </c>
      <c r="BF52" s="29" t="s">
        <v>141</v>
      </c>
      <c r="BG52" s="29" t="s">
        <v>142</v>
      </c>
      <c r="BH52" s="29" t="s">
        <v>142</v>
      </c>
      <c r="BI52" s="29" t="s">
        <v>142</v>
      </c>
      <c r="BJ52" s="29" t="s">
        <v>142</v>
      </c>
      <c r="BK52" s="29" t="s">
        <v>142</v>
      </c>
      <c r="BL52" s="29" t="s">
        <v>142</v>
      </c>
      <c r="BM52" s="29" t="s">
        <v>142</v>
      </c>
      <c r="BN52" s="29" t="s">
        <v>142</v>
      </c>
      <c r="BO52" s="29" t="s">
        <v>141</v>
      </c>
      <c r="BP52" s="29" t="s">
        <v>142</v>
      </c>
      <c r="BQ52" s="29" t="s">
        <v>141</v>
      </c>
      <c r="BR52" s="29" t="s">
        <v>142</v>
      </c>
      <c r="BS52" s="29" t="s">
        <v>143</v>
      </c>
      <c r="BT52" s="29" t="s">
        <v>142</v>
      </c>
      <c r="BU52" s="29" t="s">
        <v>142</v>
      </c>
      <c r="BV52" s="29" t="s">
        <v>142</v>
      </c>
      <c r="BW52" s="29" t="s">
        <v>141</v>
      </c>
      <c r="BX52" s="29" t="s">
        <v>141</v>
      </c>
      <c r="BY52" s="29" t="s">
        <v>142</v>
      </c>
      <c r="BZ52" s="29" t="s">
        <v>141</v>
      </c>
      <c r="CA52" s="29" t="s">
        <v>142</v>
      </c>
      <c r="CB52" s="29" t="s">
        <v>142</v>
      </c>
      <c r="CC52" s="29" t="s">
        <v>142</v>
      </c>
      <c r="CD52" s="29" t="s">
        <v>142</v>
      </c>
      <c r="CE52" s="29" t="s">
        <v>142</v>
      </c>
      <c r="CF52" s="29" t="s">
        <v>141</v>
      </c>
      <c r="CG52" s="29" t="s">
        <v>141</v>
      </c>
      <c r="CH52" s="29" t="s">
        <v>143</v>
      </c>
      <c r="CI52" s="29" t="s">
        <v>142</v>
      </c>
      <c r="CJ52" s="29" t="s">
        <v>142</v>
      </c>
      <c r="CK52" s="29" t="s">
        <v>142</v>
      </c>
      <c r="CL52" s="29" t="s">
        <v>142</v>
      </c>
      <c r="CM52" s="29" t="s">
        <v>142</v>
      </c>
      <c r="CN52" s="29" t="s">
        <v>141</v>
      </c>
      <c r="CO52" s="29" t="s">
        <v>142</v>
      </c>
      <c r="CP52" s="29" t="s">
        <v>141</v>
      </c>
      <c r="CQ52" s="29" t="s">
        <v>141</v>
      </c>
      <c r="CR52" s="29" t="s">
        <v>142</v>
      </c>
      <c r="CS52" s="29" t="s">
        <v>142</v>
      </c>
      <c r="CT52" s="29" t="s">
        <v>141</v>
      </c>
      <c r="CU52" s="29" t="s">
        <v>141</v>
      </c>
      <c r="CV52" s="29" t="s">
        <v>142</v>
      </c>
      <c r="CW52" s="29" t="s">
        <v>142</v>
      </c>
      <c r="CX52" s="29" t="s">
        <v>142</v>
      </c>
      <c r="CY52" s="29" t="s">
        <v>142</v>
      </c>
      <c r="CZ52" s="29" t="s">
        <v>142</v>
      </c>
      <c r="DA52" s="29" t="s">
        <v>142</v>
      </c>
      <c r="DB52" s="29" t="s">
        <v>142</v>
      </c>
      <c r="DC52" s="29" t="s">
        <v>142</v>
      </c>
      <c r="DD52" s="29" t="s">
        <v>142</v>
      </c>
      <c r="DE52" s="29" t="s">
        <v>142</v>
      </c>
      <c r="DF52" s="29" t="s">
        <v>143</v>
      </c>
      <c r="DG52" s="29" t="s">
        <v>141</v>
      </c>
      <c r="DH52" s="29" t="s">
        <v>142</v>
      </c>
      <c r="DI52" s="29" t="s">
        <v>142</v>
      </c>
      <c r="DJ52" s="29" t="s">
        <v>143</v>
      </c>
      <c r="DK52" s="29" t="s">
        <v>141</v>
      </c>
      <c r="DL52" s="29" t="s">
        <v>142</v>
      </c>
      <c r="DM52" s="29" t="s">
        <v>141</v>
      </c>
      <c r="DN52" s="29" t="s">
        <v>142</v>
      </c>
      <c r="DO52" s="29" t="s">
        <v>142</v>
      </c>
      <c r="DP52" s="29" t="s">
        <v>141</v>
      </c>
      <c r="DQ52" s="29" t="s">
        <v>142</v>
      </c>
      <c r="DR52" s="29" t="s">
        <v>141</v>
      </c>
      <c r="DS52" s="29" t="s">
        <v>141</v>
      </c>
      <c r="DT52" s="29" t="s">
        <v>142</v>
      </c>
      <c r="DU52" s="29" t="s">
        <v>141</v>
      </c>
      <c r="DV52" s="29" t="s">
        <v>142</v>
      </c>
      <c r="DW52" s="7"/>
      <c r="DX52" s="7"/>
      <c r="DY52" s="7"/>
      <c r="DZ52" s="7"/>
      <c r="EA52" s="7"/>
      <c r="EB52" s="7"/>
      <c r="EC52" s="7"/>
      <c r="ED52" s="7"/>
    </row>
    <row r="53" spans="1:134" ht="33.75">
      <c r="A53" s="8">
        <v>52</v>
      </c>
      <c r="B53" s="39">
        <v>52</v>
      </c>
      <c r="C53" s="39" t="s">
        <v>231</v>
      </c>
      <c r="D53" s="37" t="s">
        <v>233</v>
      </c>
      <c r="E53" s="38" t="s">
        <v>21</v>
      </c>
      <c r="F53" s="33" t="s">
        <v>142</v>
      </c>
      <c r="G53" s="29" t="s">
        <v>142</v>
      </c>
      <c r="H53" s="29" t="s">
        <v>142</v>
      </c>
      <c r="I53" s="29" t="s">
        <v>142</v>
      </c>
      <c r="J53" s="29" t="s">
        <v>142</v>
      </c>
      <c r="K53" s="29" t="s">
        <v>142</v>
      </c>
      <c r="L53" s="29" t="s">
        <v>141</v>
      </c>
      <c r="M53" s="29" t="s">
        <v>141</v>
      </c>
      <c r="N53" s="29" t="s">
        <v>141</v>
      </c>
      <c r="O53" s="29" t="s">
        <v>142</v>
      </c>
      <c r="P53" s="29" t="s">
        <v>142</v>
      </c>
      <c r="Q53" s="29" t="s">
        <v>142</v>
      </c>
      <c r="R53" s="29" t="s">
        <v>142</v>
      </c>
      <c r="S53" s="29" t="s">
        <v>141</v>
      </c>
      <c r="T53" s="29" t="s">
        <v>142</v>
      </c>
      <c r="U53" s="29" t="s">
        <v>141</v>
      </c>
      <c r="V53" s="29" t="s">
        <v>142</v>
      </c>
      <c r="W53" s="29" t="s">
        <v>142</v>
      </c>
      <c r="X53" s="29" t="s">
        <v>142</v>
      </c>
      <c r="Y53" s="29" t="s">
        <v>142</v>
      </c>
      <c r="Z53" s="29" t="s">
        <v>142</v>
      </c>
      <c r="AA53" s="29" t="s">
        <v>141</v>
      </c>
      <c r="AB53" s="29" t="s">
        <v>142</v>
      </c>
      <c r="AC53" s="29" t="s">
        <v>142</v>
      </c>
      <c r="AD53" s="29" t="s">
        <v>142</v>
      </c>
      <c r="AE53" s="29" t="s">
        <v>142</v>
      </c>
      <c r="AF53" s="29" t="s">
        <v>142</v>
      </c>
      <c r="AG53" s="29" t="s">
        <v>141</v>
      </c>
      <c r="AH53" s="29" t="s">
        <v>141</v>
      </c>
      <c r="AI53" s="29" t="s">
        <v>141</v>
      </c>
      <c r="AJ53" s="29" t="s">
        <v>142</v>
      </c>
      <c r="AK53" s="29" t="s">
        <v>143</v>
      </c>
      <c r="AL53" s="29" t="s">
        <v>142</v>
      </c>
      <c r="AM53" s="29" t="s">
        <v>142</v>
      </c>
      <c r="AN53" s="29" t="s">
        <v>141</v>
      </c>
      <c r="AO53" s="29" t="s">
        <v>141</v>
      </c>
      <c r="AP53" s="29" t="s">
        <v>143</v>
      </c>
      <c r="AQ53" s="29" t="s">
        <v>142</v>
      </c>
      <c r="AR53" s="29" t="s">
        <v>142</v>
      </c>
      <c r="AS53" s="29" t="s">
        <v>141</v>
      </c>
      <c r="AT53" s="29" t="s">
        <v>142</v>
      </c>
      <c r="AU53" s="29" t="s">
        <v>142</v>
      </c>
      <c r="AV53" s="29" t="s">
        <v>142</v>
      </c>
      <c r="AW53" s="29" t="s">
        <v>142</v>
      </c>
      <c r="AX53" s="29" t="s">
        <v>143</v>
      </c>
      <c r="AY53" s="29" t="s">
        <v>142</v>
      </c>
      <c r="AZ53" s="29" t="s">
        <v>142</v>
      </c>
      <c r="BA53" s="29" t="s">
        <v>142</v>
      </c>
      <c r="BB53" s="29" t="s">
        <v>142</v>
      </c>
      <c r="BC53" s="29" t="s">
        <v>142</v>
      </c>
      <c r="BD53" s="29" t="s">
        <v>143</v>
      </c>
      <c r="BE53" s="29" t="s">
        <v>142</v>
      </c>
      <c r="BF53" s="29" t="s">
        <v>141</v>
      </c>
      <c r="BG53" s="29" t="s">
        <v>142</v>
      </c>
      <c r="BH53" s="29" t="s">
        <v>142</v>
      </c>
      <c r="BI53" s="29" t="s">
        <v>142</v>
      </c>
      <c r="BJ53" s="29" t="s">
        <v>142</v>
      </c>
      <c r="BK53" s="29" t="s">
        <v>142</v>
      </c>
      <c r="BL53" s="29" t="s">
        <v>142</v>
      </c>
      <c r="BM53" s="29" t="s">
        <v>142</v>
      </c>
      <c r="BN53" s="29" t="s">
        <v>142</v>
      </c>
      <c r="BO53" s="29" t="s">
        <v>141</v>
      </c>
      <c r="BP53" s="29" t="s">
        <v>142</v>
      </c>
      <c r="BQ53" s="29" t="s">
        <v>141</v>
      </c>
      <c r="BR53" s="29" t="s">
        <v>142</v>
      </c>
      <c r="BS53" s="29" t="s">
        <v>143</v>
      </c>
      <c r="BT53" s="29" t="s">
        <v>142</v>
      </c>
      <c r="BU53" s="29" t="s">
        <v>142</v>
      </c>
      <c r="BV53" s="29" t="s">
        <v>142</v>
      </c>
      <c r="BW53" s="29" t="s">
        <v>141</v>
      </c>
      <c r="BX53" s="29" t="s">
        <v>141</v>
      </c>
      <c r="BY53" s="29" t="s">
        <v>143</v>
      </c>
      <c r="BZ53" s="29" t="s">
        <v>141</v>
      </c>
      <c r="CA53" s="29" t="s">
        <v>142</v>
      </c>
      <c r="CB53" s="29" t="s">
        <v>142</v>
      </c>
      <c r="CC53" s="29" t="s">
        <v>142</v>
      </c>
      <c r="CD53" s="29" t="s">
        <v>142</v>
      </c>
      <c r="CE53" s="29" t="s">
        <v>142</v>
      </c>
      <c r="CF53" s="29" t="s">
        <v>141</v>
      </c>
      <c r="CG53" s="29" t="s">
        <v>141</v>
      </c>
      <c r="CH53" s="29" t="s">
        <v>143</v>
      </c>
      <c r="CI53" s="29" t="s">
        <v>142</v>
      </c>
      <c r="CJ53" s="29" t="s">
        <v>142</v>
      </c>
      <c r="CK53" s="29" t="s">
        <v>142</v>
      </c>
      <c r="CL53" s="29" t="s">
        <v>142</v>
      </c>
      <c r="CM53" s="29" t="s">
        <v>143</v>
      </c>
      <c r="CN53" s="29" t="s">
        <v>141</v>
      </c>
      <c r="CO53" s="29" t="s">
        <v>142</v>
      </c>
      <c r="CP53" s="29" t="s">
        <v>141</v>
      </c>
      <c r="CQ53" s="29" t="s">
        <v>141</v>
      </c>
      <c r="CR53" s="29" t="s">
        <v>142</v>
      </c>
      <c r="CS53" s="29" t="s">
        <v>142</v>
      </c>
      <c r="CT53" s="29" t="s">
        <v>141</v>
      </c>
      <c r="CU53" s="29" t="s">
        <v>141</v>
      </c>
      <c r="CV53" s="29" t="s">
        <v>142</v>
      </c>
      <c r="CW53" s="29" t="s">
        <v>142</v>
      </c>
      <c r="CX53" s="29" t="s">
        <v>142</v>
      </c>
      <c r="CY53" s="29" t="s">
        <v>142</v>
      </c>
      <c r="CZ53" s="29" t="s">
        <v>142</v>
      </c>
      <c r="DA53" s="29" t="s">
        <v>142</v>
      </c>
      <c r="DB53" s="29" t="s">
        <v>142</v>
      </c>
      <c r="DC53" s="29" t="s">
        <v>142</v>
      </c>
      <c r="DD53" s="29" t="s">
        <v>142</v>
      </c>
      <c r="DE53" s="29" t="s">
        <v>142</v>
      </c>
      <c r="DF53" s="29" t="s">
        <v>143</v>
      </c>
      <c r="DG53" s="29" t="s">
        <v>141</v>
      </c>
      <c r="DH53" s="29" t="s">
        <v>142</v>
      </c>
      <c r="DI53" s="29" t="s">
        <v>142</v>
      </c>
      <c r="DJ53" s="29" t="s">
        <v>142</v>
      </c>
      <c r="DK53" s="29" t="s">
        <v>141</v>
      </c>
      <c r="DL53" s="29" t="s">
        <v>142</v>
      </c>
      <c r="DM53" s="29" t="s">
        <v>141</v>
      </c>
      <c r="DN53" s="29" t="s">
        <v>142</v>
      </c>
      <c r="DO53" s="29" t="s">
        <v>142</v>
      </c>
      <c r="DP53" s="29" t="s">
        <v>141</v>
      </c>
      <c r="DQ53" s="29" t="s">
        <v>142</v>
      </c>
      <c r="DR53" s="29" t="s">
        <v>141</v>
      </c>
      <c r="DS53" s="29" t="s">
        <v>141</v>
      </c>
      <c r="DT53" s="29" t="s">
        <v>142</v>
      </c>
      <c r="DU53" s="29" t="s">
        <v>141</v>
      </c>
      <c r="DV53" s="29" t="s">
        <v>142</v>
      </c>
      <c r="DW53" s="7"/>
      <c r="DX53" s="7"/>
      <c r="DY53" s="7"/>
      <c r="DZ53" s="7"/>
      <c r="EA53" s="7"/>
      <c r="EB53" s="7"/>
      <c r="EC53" s="7"/>
      <c r="ED53" s="7"/>
    </row>
    <row r="54" spans="1:134" ht="33.75">
      <c r="A54" s="8">
        <v>53</v>
      </c>
      <c r="B54" s="39">
        <v>53</v>
      </c>
      <c r="C54" s="39" t="s">
        <v>234</v>
      </c>
      <c r="D54" s="37" t="s">
        <v>235</v>
      </c>
      <c r="E54" s="38" t="s">
        <v>21</v>
      </c>
      <c r="F54" s="33" t="s">
        <v>142</v>
      </c>
      <c r="G54" s="29" t="s">
        <v>142</v>
      </c>
      <c r="H54" s="29" t="s">
        <v>142</v>
      </c>
      <c r="I54" s="29" t="s">
        <v>142</v>
      </c>
      <c r="J54" s="29" t="s">
        <v>142</v>
      </c>
      <c r="K54" s="29" t="s">
        <v>142</v>
      </c>
      <c r="L54" s="29" t="s">
        <v>141</v>
      </c>
      <c r="M54" s="29" t="s">
        <v>141</v>
      </c>
      <c r="N54" s="29" t="s">
        <v>141</v>
      </c>
      <c r="O54" s="29" t="s">
        <v>142</v>
      </c>
      <c r="P54" s="29" t="s">
        <v>142</v>
      </c>
      <c r="Q54" s="29" t="s">
        <v>142</v>
      </c>
      <c r="R54" s="29" t="s">
        <v>141</v>
      </c>
      <c r="S54" s="29" t="s">
        <v>141</v>
      </c>
      <c r="T54" s="29" t="s">
        <v>142</v>
      </c>
      <c r="U54" s="29" t="s">
        <v>141</v>
      </c>
      <c r="V54" s="29" t="s">
        <v>142</v>
      </c>
      <c r="W54" s="29" t="s">
        <v>142</v>
      </c>
      <c r="X54" s="29" t="s">
        <v>142</v>
      </c>
      <c r="Y54" s="29" t="s">
        <v>142</v>
      </c>
      <c r="Z54" s="29" t="s">
        <v>142</v>
      </c>
      <c r="AA54" s="29" t="s">
        <v>142</v>
      </c>
      <c r="AB54" s="29" t="s">
        <v>143</v>
      </c>
      <c r="AC54" s="29" t="s">
        <v>142</v>
      </c>
      <c r="AD54" s="29" t="s">
        <v>142</v>
      </c>
      <c r="AE54" s="29" t="s">
        <v>143</v>
      </c>
      <c r="AF54" s="29" t="s">
        <v>142</v>
      </c>
      <c r="AG54" s="29" t="s">
        <v>142</v>
      </c>
      <c r="AH54" s="29" t="s">
        <v>141</v>
      </c>
      <c r="AI54" s="29" t="s">
        <v>142</v>
      </c>
      <c r="AJ54" s="29" t="s">
        <v>142</v>
      </c>
      <c r="AK54" s="29" t="s">
        <v>141</v>
      </c>
      <c r="AL54" s="29" t="s">
        <v>142</v>
      </c>
      <c r="AM54" s="29" t="s">
        <v>142</v>
      </c>
      <c r="AN54" s="29" t="s">
        <v>142</v>
      </c>
      <c r="AO54" s="29" t="s">
        <v>141</v>
      </c>
      <c r="AP54" s="29" t="s">
        <v>141</v>
      </c>
      <c r="AQ54" s="29" t="s">
        <v>142</v>
      </c>
      <c r="AR54" s="29" t="s">
        <v>142</v>
      </c>
      <c r="AS54" s="29" t="s">
        <v>142</v>
      </c>
      <c r="AT54" s="29" t="s">
        <v>142</v>
      </c>
      <c r="AU54" s="29" t="s">
        <v>142</v>
      </c>
      <c r="AV54" s="29" t="s">
        <v>142</v>
      </c>
      <c r="AW54" s="29" t="s">
        <v>142</v>
      </c>
      <c r="AX54" s="29" t="s">
        <v>142</v>
      </c>
      <c r="AY54" s="29" t="s">
        <v>142</v>
      </c>
      <c r="AZ54" s="29" t="s">
        <v>143</v>
      </c>
      <c r="BA54" s="29" t="s">
        <v>142</v>
      </c>
      <c r="BB54" s="29" t="s">
        <v>143</v>
      </c>
      <c r="BC54" s="29" t="s">
        <v>142</v>
      </c>
      <c r="BD54" s="29" t="s">
        <v>142</v>
      </c>
      <c r="BE54" s="29" t="s">
        <v>142</v>
      </c>
      <c r="BF54" s="29" t="s">
        <v>141</v>
      </c>
      <c r="BG54" s="29" t="s">
        <v>142</v>
      </c>
      <c r="BH54" s="29" t="s">
        <v>142</v>
      </c>
      <c r="BI54" s="29" t="s">
        <v>142</v>
      </c>
      <c r="BJ54" s="29" t="s">
        <v>143</v>
      </c>
      <c r="BK54" s="29" t="s">
        <v>143</v>
      </c>
      <c r="BL54" s="29" t="s">
        <v>142</v>
      </c>
      <c r="BM54" s="29" t="s">
        <v>142</v>
      </c>
      <c r="BN54" s="29" t="s">
        <v>142</v>
      </c>
      <c r="BO54" s="29" t="s">
        <v>141</v>
      </c>
      <c r="BP54" s="29" t="s">
        <v>142</v>
      </c>
      <c r="BQ54" s="29" t="s">
        <v>142</v>
      </c>
      <c r="BR54" s="29" t="s">
        <v>142</v>
      </c>
      <c r="BS54" s="29" t="s">
        <v>142</v>
      </c>
      <c r="BT54" s="29" t="s">
        <v>142</v>
      </c>
      <c r="BU54" s="29" t="s">
        <v>142</v>
      </c>
      <c r="BV54" s="29" t="s">
        <v>142</v>
      </c>
      <c r="BW54" s="29" t="s">
        <v>142</v>
      </c>
      <c r="BX54" s="29" t="s">
        <v>141</v>
      </c>
      <c r="BY54" s="29" t="s">
        <v>142</v>
      </c>
      <c r="BZ54" s="29" t="s">
        <v>142</v>
      </c>
      <c r="CA54" s="29" t="s">
        <v>142</v>
      </c>
      <c r="CB54" s="29" t="s">
        <v>142</v>
      </c>
      <c r="CC54" s="29" t="s">
        <v>142</v>
      </c>
      <c r="CD54" s="29" t="s">
        <v>142</v>
      </c>
      <c r="CE54" s="29" t="s">
        <v>142</v>
      </c>
      <c r="CF54" s="29" t="s">
        <v>142</v>
      </c>
      <c r="CG54" s="29" t="s">
        <v>141</v>
      </c>
      <c r="CH54" s="29" t="s">
        <v>142</v>
      </c>
      <c r="CI54" s="29" t="s">
        <v>142</v>
      </c>
      <c r="CJ54" s="29" t="s">
        <v>142</v>
      </c>
      <c r="CK54" s="29" t="s">
        <v>142</v>
      </c>
      <c r="CL54" s="29" t="s">
        <v>142</v>
      </c>
      <c r="CM54" s="29" t="s">
        <v>142</v>
      </c>
      <c r="CN54" s="29" t="s">
        <v>141</v>
      </c>
      <c r="CO54" s="29" t="s">
        <v>142</v>
      </c>
      <c r="CP54" s="29" t="s">
        <v>142</v>
      </c>
      <c r="CQ54" s="29" t="s">
        <v>142</v>
      </c>
      <c r="CR54" s="29" t="s">
        <v>142</v>
      </c>
      <c r="CS54" s="29" t="s">
        <v>142</v>
      </c>
      <c r="CT54" s="29" t="s">
        <v>141</v>
      </c>
      <c r="CU54" s="29" t="s">
        <v>141</v>
      </c>
      <c r="CV54" s="29" t="s">
        <v>142</v>
      </c>
      <c r="CW54" s="29" t="s">
        <v>142</v>
      </c>
      <c r="CX54" s="29" t="s">
        <v>142</v>
      </c>
      <c r="CY54" s="29" t="s">
        <v>142</v>
      </c>
      <c r="CZ54" s="29" t="s">
        <v>142</v>
      </c>
      <c r="DA54" s="29" t="s">
        <v>142</v>
      </c>
      <c r="DB54" s="29" t="s">
        <v>142</v>
      </c>
      <c r="DC54" s="29" t="s">
        <v>142</v>
      </c>
      <c r="DD54" s="29" t="s">
        <v>141</v>
      </c>
      <c r="DE54" s="29" t="s">
        <v>142</v>
      </c>
      <c r="DF54" s="29" t="s">
        <v>142</v>
      </c>
      <c r="DG54" s="29" t="s">
        <v>141</v>
      </c>
      <c r="DH54" s="29" t="s">
        <v>142</v>
      </c>
      <c r="DI54" s="29" t="s">
        <v>142</v>
      </c>
      <c r="DJ54" s="29" t="s">
        <v>142</v>
      </c>
      <c r="DK54" s="29" t="s">
        <v>142</v>
      </c>
      <c r="DL54" s="29" t="s">
        <v>142</v>
      </c>
      <c r="DM54" s="29" t="s">
        <v>142</v>
      </c>
      <c r="DN54" s="29" t="s">
        <v>142</v>
      </c>
      <c r="DO54" s="29" t="s">
        <v>142</v>
      </c>
      <c r="DP54" s="29" t="s">
        <v>141</v>
      </c>
      <c r="DQ54" s="29" t="s">
        <v>142</v>
      </c>
      <c r="DR54" s="29" t="s">
        <v>142</v>
      </c>
      <c r="DS54" s="29" t="s">
        <v>141</v>
      </c>
      <c r="DT54" s="29" t="s">
        <v>142</v>
      </c>
      <c r="DU54" s="29" t="s">
        <v>141</v>
      </c>
      <c r="DV54" s="29" t="s">
        <v>142</v>
      </c>
      <c r="DW54" s="7"/>
      <c r="DX54" s="7"/>
      <c r="DY54" s="7"/>
      <c r="DZ54" s="7"/>
      <c r="EA54" s="7"/>
      <c r="EB54" s="7"/>
      <c r="EC54" s="7"/>
      <c r="ED54" s="7"/>
    </row>
    <row r="55" spans="1:134" ht="33.75">
      <c r="A55" s="8">
        <v>54</v>
      </c>
      <c r="B55" s="39">
        <v>54</v>
      </c>
      <c r="C55" s="39" t="s">
        <v>236</v>
      </c>
      <c r="D55" s="37" t="s">
        <v>237</v>
      </c>
      <c r="E55" s="38" t="s">
        <v>21</v>
      </c>
      <c r="F55" s="33" t="s">
        <v>142</v>
      </c>
      <c r="G55" s="29" t="s">
        <v>142</v>
      </c>
      <c r="H55" s="29" t="s">
        <v>142</v>
      </c>
      <c r="I55" s="29" t="s">
        <v>142</v>
      </c>
      <c r="J55" s="29" t="s">
        <v>142</v>
      </c>
      <c r="K55" s="29" t="s">
        <v>142</v>
      </c>
      <c r="L55" s="29" t="s">
        <v>143</v>
      </c>
      <c r="M55" s="29" t="s">
        <v>141</v>
      </c>
      <c r="N55" s="29" t="s">
        <v>141</v>
      </c>
      <c r="O55" s="29" t="s">
        <v>142</v>
      </c>
      <c r="P55" s="29" t="s">
        <v>143</v>
      </c>
      <c r="Q55" s="29" t="s">
        <v>142</v>
      </c>
      <c r="R55" s="29" t="s">
        <v>141</v>
      </c>
      <c r="S55" s="29" t="s">
        <v>141</v>
      </c>
      <c r="T55" s="29" t="s">
        <v>142</v>
      </c>
      <c r="U55" s="29" t="s">
        <v>141</v>
      </c>
      <c r="V55" s="29" t="s">
        <v>142</v>
      </c>
      <c r="W55" s="29" t="s">
        <v>142</v>
      </c>
      <c r="X55" s="29" t="s">
        <v>142</v>
      </c>
      <c r="Y55" s="29" t="s">
        <v>142</v>
      </c>
      <c r="Z55" s="29" t="s">
        <v>143</v>
      </c>
      <c r="AA55" s="29" t="s">
        <v>142</v>
      </c>
      <c r="AB55" s="29" t="s">
        <v>142</v>
      </c>
      <c r="AC55" s="29" t="s">
        <v>142</v>
      </c>
      <c r="AD55" s="29" t="s">
        <v>142</v>
      </c>
      <c r="AE55" s="29" t="s">
        <v>142</v>
      </c>
      <c r="AF55" s="29" t="s">
        <v>142</v>
      </c>
      <c r="AG55" s="29" t="s">
        <v>142</v>
      </c>
      <c r="AH55" s="29" t="s">
        <v>141</v>
      </c>
      <c r="AI55" s="29" t="s">
        <v>142</v>
      </c>
      <c r="AJ55" s="29" t="s">
        <v>142</v>
      </c>
      <c r="AK55" s="29" t="s">
        <v>141</v>
      </c>
      <c r="AL55" s="29" t="s">
        <v>142</v>
      </c>
      <c r="AM55" s="29" t="s">
        <v>142</v>
      </c>
      <c r="AN55" s="29" t="s">
        <v>142</v>
      </c>
      <c r="AO55" s="29" t="s">
        <v>141</v>
      </c>
      <c r="AP55" s="29" t="s">
        <v>141</v>
      </c>
      <c r="AQ55" s="29" t="s">
        <v>142</v>
      </c>
      <c r="AR55" s="29" t="s">
        <v>142</v>
      </c>
      <c r="AS55" s="29" t="s">
        <v>142</v>
      </c>
      <c r="AT55" s="29" t="s">
        <v>142</v>
      </c>
      <c r="AU55" s="29" t="s">
        <v>142</v>
      </c>
      <c r="AV55" s="29" t="s">
        <v>142</v>
      </c>
      <c r="AW55" s="29" t="s">
        <v>142</v>
      </c>
      <c r="AX55" s="29" t="s">
        <v>142</v>
      </c>
      <c r="AY55" s="29" t="s">
        <v>142</v>
      </c>
      <c r="AZ55" s="29" t="s">
        <v>142</v>
      </c>
      <c r="BA55" s="29" t="s">
        <v>142</v>
      </c>
      <c r="BB55" s="29" t="s">
        <v>142</v>
      </c>
      <c r="BC55" s="29" t="s">
        <v>142</v>
      </c>
      <c r="BD55" s="29" t="s">
        <v>142</v>
      </c>
      <c r="BE55" s="29" t="s">
        <v>142</v>
      </c>
      <c r="BF55" s="29" t="s">
        <v>141</v>
      </c>
      <c r="BG55" s="29" t="s">
        <v>142</v>
      </c>
      <c r="BH55" s="29" t="s">
        <v>142</v>
      </c>
      <c r="BI55" s="29" t="s">
        <v>142</v>
      </c>
      <c r="BJ55" s="29" t="s">
        <v>142</v>
      </c>
      <c r="BK55" s="29" t="s">
        <v>142</v>
      </c>
      <c r="BL55" s="29" t="s">
        <v>142</v>
      </c>
      <c r="BM55" s="29" t="s">
        <v>142</v>
      </c>
      <c r="BN55" s="29" t="s">
        <v>142</v>
      </c>
      <c r="BO55" s="29" t="s">
        <v>141</v>
      </c>
      <c r="BP55" s="29" t="s">
        <v>142</v>
      </c>
      <c r="BQ55" s="29" t="s">
        <v>142</v>
      </c>
      <c r="BR55" s="29" t="s">
        <v>142</v>
      </c>
      <c r="BS55" s="29" t="s">
        <v>142</v>
      </c>
      <c r="BT55" s="29" t="s">
        <v>142</v>
      </c>
      <c r="BU55" s="29" t="s">
        <v>142</v>
      </c>
      <c r="BV55" s="29" t="s">
        <v>142</v>
      </c>
      <c r="BW55" s="29" t="s">
        <v>142</v>
      </c>
      <c r="BX55" s="29" t="s">
        <v>141</v>
      </c>
      <c r="BY55" s="29" t="s">
        <v>143</v>
      </c>
      <c r="BZ55" s="29" t="s">
        <v>142</v>
      </c>
      <c r="CA55" s="29" t="s">
        <v>142</v>
      </c>
      <c r="CB55" s="29" t="s">
        <v>142</v>
      </c>
      <c r="CC55" s="29" t="s">
        <v>142</v>
      </c>
      <c r="CD55" s="29" t="s">
        <v>142</v>
      </c>
      <c r="CE55" s="29" t="s">
        <v>142</v>
      </c>
      <c r="CF55" s="29" t="s">
        <v>142</v>
      </c>
      <c r="CG55" s="29" t="s">
        <v>141</v>
      </c>
      <c r="CH55" s="29" t="s">
        <v>142</v>
      </c>
      <c r="CI55" s="29" t="s">
        <v>142</v>
      </c>
      <c r="CJ55" s="29" t="s">
        <v>142</v>
      </c>
      <c r="CK55" s="29" t="s">
        <v>143</v>
      </c>
      <c r="CL55" s="29" t="s">
        <v>142</v>
      </c>
      <c r="CM55" s="29" t="s">
        <v>142</v>
      </c>
      <c r="CN55" s="29" t="s">
        <v>142</v>
      </c>
      <c r="CO55" s="29" t="s">
        <v>142</v>
      </c>
      <c r="CP55" s="29" t="s">
        <v>142</v>
      </c>
      <c r="CQ55" s="29" t="s">
        <v>142</v>
      </c>
      <c r="CR55" s="29" t="s">
        <v>142</v>
      </c>
      <c r="CS55" s="29" t="s">
        <v>143</v>
      </c>
      <c r="CT55" s="29" t="s">
        <v>141</v>
      </c>
      <c r="CU55" s="29" t="s">
        <v>141</v>
      </c>
      <c r="CV55" s="29" t="s">
        <v>142</v>
      </c>
      <c r="CW55" s="29" t="s">
        <v>142</v>
      </c>
      <c r="CX55" s="29" t="s">
        <v>142</v>
      </c>
      <c r="CY55" s="29" t="s">
        <v>142</v>
      </c>
      <c r="CZ55" s="29" t="s">
        <v>142</v>
      </c>
      <c r="DA55" s="29" t="s">
        <v>142</v>
      </c>
      <c r="DB55" s="29" t="s">
        <v>142</v>
      </c>
      <c r="DC55" s="29" t="s">
        <v>142</v>
      </c>
      <c r="DD55" s="29" t="s">
        <v>141</v>
      </c>
      <c r="DE55" s="29" t="s">
        <v>142</v>
      </c>
      <c r="DF55" s="29" t="s">
        <v>142</v>
      </c>
      <c r="DG55" s="29" t="s">
        <v>141</v>
      </c>
      <c r="DH55" s="29" t="s">
        <v>142</v>
      </c>
      <c r="DI55" s="29" t="s">
        <v>142</v>
      </c>
      <c r="DJ55" s="29" t="s">
        <v>142</v>
      </c>
      <c r="DK55" s="29" t="s">
        <v>142</v>
      </c>
      <c r="DL55" s="29" t="s">
        <v>143</v>
      </c>
      <c r="DM55" s="29" t="s">
        <v>142</v>
      </c>
      <c r="DN55" s="29" t="s">
        <v>142</v>
      </c>
      <c r="DO55" s="29" t="s">
        <v>142</v>
      </c>
      <c r="DP55" s="29" t="s">
        <v>141</v>
      </c>
      <c r="DQ55" s="29" t="s">
        <v>142</v>
      </c>
      <c r="DR55" s="29" t="s">
        <v>142</v>
      </c>
      <c r="DS55" s="29" t="s">
        <v>141</v>
      </c>
      <c r="DT55" s="29" t="s">
        <v>142</v>
      </c>
      <c r="DU55" s="29" t="s">
        <v>141</v>
      </c>
      <c r="DV55" s="29" t="s">
        <v>142</v>
      </c>
      <c r="DW55" s="7"/>
      <c r="DX55" s="7"/>
      <c r="DY55" s="7"/>
      <c r="DZ55" s="7"/>
      <c r="EA55" s="7"/>
      <c r="EB55" s="7"/>
      <c r="EC55" s="7"/>
      <c r="ED55" s="7"/>
    </row>
    <row r="56" spans="1:134" ht="22.5">
      <c r="A56" s="8">
        <v>55</v>
      </c>
      <c r="B56" s="39">
        <v>55</v>
      </c>
      <c r="C56" s="39" t="s">
        <v>236</v>
      </c>
      <c r="D56" s="37" t="s">
        <v>238</v>
      </c>
      <c r="E56" s="38" t="s">
        <v>21</v>
      </c>
      <c r="F56" s="33" t="s">
        <v>142</v>
      </c>
      <c r="G56" s="29" t="s">
        <v>142</v>
      </c>
      <c r="H56" s="29" t="s">
        <v>142</v>
      </c>
      <c r="I56" s="29" t="s">
        <v>142</v>
      </c>
      <c r="J56" s="29" t="s">
        <v>142</v>
      </c>
      <c r="K56" s="29" t="s">
        <v>142</v>
      </c>
      <c r="L56" s="29" t="s">
        <v>142</v>
      </c>
      <c r="M56" s="29" t="s">
        <v>141</v>
      </c>
      <c r="N56" s="29" t="s">
        <v>142</v>
      </c>
      <c r="O56" s="29" t="s">
        <v>142</v>
      </c>
      <c r="P56" s="29" t="s">
        <v>141</v>
      </c>
      <c r="Q56" s="29" t="s">
        <v>142</v>
      </c>
      <c r="R56" s="29" t="s">
        <v>141</v>
      </c>
      <c r="S56" s="29" t="s">
        <v>141</v>
      </c>
      <c r="T56" s="29" t="s">
        <v>142</v>
      </c>
      <c r="U56" s="29" t="s">
        <v>141</v>
      </c>
      <c r="V56" s="29" t="s">
        <v>142</v>
      </c>
      <c r="W56" s="29" t="s">
        <v>142</v>
      </c>
      <c r="X56" s="29" t="s">
        <v>142</v>
      </c>
      <c r="Y56" s="29" t="s">
        <v>142</v>
      </c>
      <c r="Z56" s="29" t="s">
        <v>142</v>
      </c>
      <c r="AA56" s="29" t="s">
        <v>142</v>
      </c>
      <c r="AB56" s="29" t="s">
        <v>142</v>
      </c>
      <c r="AC56" s="29" t="s">
        <v>142</v>
      </c>
      <c r="AD56" s="29" t="s">
        <v>142</v>
      </c>
      <c r="AE56" s="29" t="s">
        <v>142</v>
      </c>
      <c r="AF56" s="29" t="s">
        <v>142</v>
      </c>
      <c r="AG56" s="29" t="s">
        <v>142</v>
      </c>
      <c r="AH56" s="29" t="s">
        <v>141</v>
      </c>
      <c r="AI56" s="29" t="s">
        <v>142</v>
      </c>
      <c r="AJ56" s="29" t="s">
        <v>142</v>
      </c>
      <c r="AK56" s="29" t="s">
        <v>141</v>
      </c>
      <c r="AL56" s="29" t="s">
        <v>142</v>
      </c>
      <c r="AM56" s="29" t="s">
        <v>142</v>
      </c>
      <c r="AN56" s="29" t="s">
        <v>142</v>
      </c>
      <c r="AO56" s="29" t="s">
        <v>141</v>
      </c>
      <c r="AP56" s="29" t="s">
        <v>141</v>
      </c>
      <c r="AQ56" s="29" t="s">
        <v>142</v>
      </c>
      <c r="AR56" s="29" t="s">
        <v>142</v>
      </c>
      <c r="AS56" s="29" t="s">
        <v>142</v>
      </c>
      <c r="AT56" s="29" t="s">
        <v>142</v>
      </c>
      <c r="AU56" s="29" t="s">
        <v>142</v>
      </c>
      <c r="AV56" s="29" t="s">
        <v>142</v>
      </c>
      <c r="AW56" s="29" t="s">
        <v>142</v>
      </c>
      <c r="AX56" s="29" t="s">
        <v>142</v>
      </c>
      <c r="AY56" s="29" t="s">
        <v>142</v>
      </c>
      <c r="AZ56" s="29" t="s">
        <v>142</v>
      </c>
      <c r="BA56" s="29" t="s">
        <v>142</v>
      </c>
      <c r="BB56" s="29" t="s">
        <v>142</v>
      </c>
      <c r="BC56" s="29" t="s">
        <v>142</v>
      </c>
      <c r="BD56" s="29" t="s">
        <v>142</v>
      </c>
      <c r="BE56" s="29" t="s">
        <v>142</v>
      </c>
      <c r="BF56" s="29" t="s">
        <v>141</v>
      </c>
      <c r="BG56" s="29" t="s">
        <v>142</v>
      </c>
      <c r="BH56" s="29" t="s">
        <v>142</v>
      </c>
      <c r="BI56" s="29" t="s">
        <v>142</v>
      </c>
      <c r="BJ56" s="29" t="s">
        <v>142</v>
      </c>
      <c r="BK56" s="29" t="s">
        <v>142</v>
      </c>
      <c r="BL56" s="29" t="s">
        <v>142</v>
      </c>
      <c r="BM56" s="29" t="s">
        <v>142</v>
      </c>
      <c r="BN56" s="29" t="s">
        <v>142</v>
      </c>
      <c r="BO56" s="29" t="s">
        <v>141</v>
      </c>
      <c r="BP56" s="29" t="s">
        <v>142</v>
      </c>
      <c r="BQ56" s="29" t="s">
        <v>143</v>
      </c>
      <c r="BR56" s="29" t="s">
        <v>142</v>
      </c>
      <c r="BS56" s="29" t="s">
        <v>142</v>
      </c>
      <c r="BT56" s="29" t="s">
        <v>142</v>
      </c>
      <c r="BU56" s="29" t="s">
        <v>142</v>
      </c>
      <c r="BV56" s="29" t="s">
        <v>142</v>
      </c>
      <c r="BW56" s="29" t="s">
        <v>142</v>
      </c>
      <c r="BX56" s="29" t="s">
        <v>141</v>
      </c>
      <c r="BY56" s="29" t="s">
        <v>142</v>
      </c>
      <c r="BZ56" s="29" t="s">
        <v>142</v>
      </c>
      <c r="CA56" s="29" t="s">
        <v>143</v>
      </c>
      <c r="CB56" s="29" t="s">
        <v>142</v>
      </c>
      <c r="CC56" s="29" t="s">
        <v>142</v>
      </c>
      <c r="CD56" s="29" t="s">
        <v>142</v>
      </c>
      <c r="CE56" s="29" t="s">
        <v>142</v>
      </c>
      <c r="CF56" s="29" t="s">
        <v>142</v>
      </c>
      <c r="CG56" s="29" t="s">
        <v>141</v>
      </c>
      <c r="CH56" s="29" t="s">
        <v>142</v>
      </c>
      <c r="CI56" s="29" t="s">
        <v>142</v>
      </c>
      <c r="CJ56" s="29" t="s">
        <v>143</v>
      </c>
      <c r="CK56" s="29" t="s">
        <v>142</v>
      </c>
      <c r="CL56" s="29" t="s">
        <v>142</v>
      </c>
      <c r="CM56" s="29" t="s">
        <v>142</v>
      </c>
      <c r="CN56" s="29" t="s">
        <v>142</v>
      </c>
      <c r="CO56" s="29" t="s">
        <v>142</v>
      </c>
      <c r="CP56" s="29" t="s">
        <v>142</v>
      </c>
      <c r="CQ56" s="29" t="s">
        <v>143</v>
      </c>
      <c r="CR56" s="29" t="s">
        <v>142</v>
      </c>
      <c r="CS56" s="29" t="s">
        <v>143</v>
      </c>
      <c r="CT56" s="29" t="s">
        <v>141</v>
      </c>
      <c r="CU56" s="29" t="s">
        <v>141</v>
      </c>
      <c r="CV56" s="29" t="s">
        <v>142</v>
      </c>
      <c r="CW56" s="29" t="s">
        <v>142</v>
      </c>
      <c r="CX56" s="29" t="s">
        <v>142</v>
      </c>
      <c r="CY56" s="29" t="s">
        <v>142</v>
      </c>
      <c r="CZ56" s="29" t="s">
        <v>142</v>
      </c>
      <c r="DA56" s="29" t="s">
        <v>142</v>
      </c>
      <c r="DB56" s="29" t="s">
        <v>142</v>
      </c>
      <c r="DC56" s="29" t="s">
        <v>142</v>
      </c>
      <c r="DD56" s="29" t="s">
        <v>141</v>
      </c>
      <c r="DE56" s="29" t="s">
        <v>142</v>
      </c>
      <c r="DF56" s="29" t="s">
        <v>143</v>
      </c>
      <c r="DG56" s="29" t="s">
        <v>141</v>
      </c>
      <c r="DH56" s="29" t="s">
        <v>142</v>
      </c>
      <c r="DI56" s="29" t="s">
        <v>142</v>
      </c>
      <c r="DJ56" s="29" t="s">
        <v>142</v>
      </c>
      <c r="DK56" s="29" t="s">
        <v>143</v>
      </c>
      <c r="DL56" s="29" t="s">
        <v>143</v>
      </c>
      <c r="DM56" s="29" t="s">
        <v>142</v>
      </c>
      <c r="DN56" s="29" t="s">
        <v>142</v>
      </c>
      <c r="DO56" s="29" t="s">
        <v>142</v>
      </c>
      <c r="DP56" s="29" t="s">
        <v>141</v>
      </c>
      <c r="DQ56" s="29" t="s">
        <v>142</v>
      </c>
      <c r="DR56" s="29" t="s">
        <v>142</v>
      </c>
      <c r="DS56" s="29" t="s">
        <v>141</v>
      </c>
      <c r="DT56" s="29" t="s">
        <v>142</v>
      </c>
      <c r="DU56" s="29" t="s">
        <v>141</v>
      </c>
      <c r="DV56" s="29" t="s">
        <v>142</v>
      </c>
      <c r="DW56" s="7"/>
      <c r="DX56" s="7"/>
      <c r="DY56" s="7"/>
      <c r="DZ56" s="7"/>
      <c r="EA56" s="7"/>
      <c r="EB56" s="7"/>
      <c r="EC56" s="7"/>
      <c r="ED56" s="7"/>
    </row>
    <row r="57" spans="1:134" ht="67.5">
      <c r="A57" s="8">
        <v>56</v>
      </c>
      <c r="B57" s="39">
        <v>56</v>
      </c>
      <c r="C57" s="39" t="s">
        <v>239</v>
      </c>
      <c r="D57" s="37" t="s">
        <v>240</v>
      </c>
      <c r="E57" s="38" t="s">
        <v>21</v>
      </c>
      <c r="F57" s="33" t="s">
        <v>142</v>
      </c>
      <c r="G57" s="29" t="s">
        <v>142</v>
      </c>
      <c r="H57" s="29" t="s">
        <v>142</v>
      </c>
      <c r="I57" s="29" t="s">
        <v>142</v>
      </c>
      <c r="J57" s="29" t="s">
        <v>142</v>
      </c>
      <c r="K57" s="29" t="s">
        <v>142</v>
      </c>
      <c r="L57" s="29" t="s">
        <v>141</v>
      </c>
      <c r="M57" s="29" t="s">
        <v>141</v>
      </c>
      <c r="N57" s="29" t="s">
        <v>142</v>
      </c>
      <c r="O57" s="29" t="s">
        <v>142</v>
      </c>
      <c r="P57" s="29" t="s">
        <v>142</v>
      </c>
      <c r="Q57" s="29" t="s">
        <v>142</v>
      </c>
      <c r="R57" s="29" t="s">
        <v>141</v>
      </c>
      <c r="S57" s="29" t="s">
        <v>141</v>
      </c>
      <c r="T57" s="29" t="s">
        <v>142</v>
      </c>
      <c r="U57" s="29" t="s">
        <v>141</v>
      </c>
      <c r="V57" s="29" t="s">
        <v>142</v>
      </c>
      <c r="W57" s="29" t="s">
        <v>142</v>
      </c>
      <c r="X57" s="29" t="s">
        <v>142</v>
      </c>
      <c r="Y57" s="29" t="s">
        <v>142</v>
      </c>
      <c r="Z57" s="29" t="s">
        <v>142</v>
      </c>
      <c r="AA57" s="29" t="s">
        <v>142</v>
      </c>
      <c r="AB57" s="29" t="s">
        <v>142</v>
      </c>
      <c r="AC57" s="29" t="s">
        <v>142</v>
      </c>
      <c r="AD57" s="29" t="s">
        <v>142</v>
      </c>
      <c r="AE57" s="29" t="s">
        <v>142</v>
      </c>
      <c r="AF57" s="29" t="s">
        <v>142</v>
      </c>
      <c r="AG57" s="29" t="s">
        <v>142</v>
      </c>
      <c r="AH57" s="29" t="s">
        <v>141</v>
      </c>
      <c r="AI57" s="29" t="s">
        <v>142</v>
      </c>
      <c r="AJ57" s="29" t="s">
        <v>142</v>
      </c>
      <c r="AK57" s="29" t="s">
        <v>141</v>
      </c>
      <c r="AL57" s="29" t="s">
        <v>142</v>
      </c>
      <c r="AM57" s="29" t="s">
        <v>142</v>
      </c>
      <c r="AN57" s="29" t="s">
        <v>142</v>
      </c>
      <c r="AO57" s="29" t="s">
        <v>141</v>
      </c>
      <c r="AP57" s="29" t="s">
        <v>141</v>
      </c>
      <c r="AQ57" s="29" t="s">
        <v>142</v>
      </c>
      <c r="AR57" s="29" t="s">
        <v>142</v>
      </c>
      <c r="AS57" s="29" t="s">
        <v>142</v>
      </c>
      <c r="AT57" s="29" t="s">
        <v>142</v>
      </c>
      <c r="AU57" s="29" t="s">
        <v>142</v>
      </c>
      <c r="AV57" s="29" t="s">
        <v>142</v>
      </c>
      <c r="AW57" s="29" t="s">
        <v>142</v>
      </c>
      <c r="AX57" s="29" t="s">
        <v>143</v>
      </c>
      <c r="AY57" s="29" t="s">
        <v>142</v>
      </c>
      <c r="AZ57" s="29" t="s">
        <v>142</v>
      </c>
      <c r="BA57" s="29" t="s">
        <v>142</v>
      </c>
      <c r="BB57" s="29" t="s">
        <v>142</v>
      </c>
      <c r="BC57" s="29" t="s">
        <v>142</v>
      </c>
      <c r="BD57" s="29" t="s">
        <v>142</v>
      </c>
      <c r="BE57" s="29" t="s">
        <v>142</v>
      </c>
      <c r="BF57" s="29" t="s">
        <v>141</v>
      </c>
      <c r="BG57" s="29" t="s">
        <v>142</v>
      </c>
      <c r="BH57" s="29" t="s">
        <v>142</v>
      </c>
      <c r="BI57" s="29" t="s">
        <v>142</v>
      </c>
      <c r="BJ57" s="29" t="s">
        <v>142</v>
      </c>
      <c r="BK57" s="29" t="s">
        <v>142</v>
      </c>
      <c r="BL57" s="29" t="s">
        <v>143</v>
      </c>
      <c r="BM57" s="29" t="s">
        <v>142</v>
      </c>
      <c r="BN57" s="29" t="s">
        <v>142</v>
      </c>
      <c r="BO57" s="29" t="s">
        <v>141</v>
      </c>
      <c r="BP57" s="29" t="s">
        <v>142</v>
      </c>
      <c r="BQ57" s="29" t="s">
        <v>142</v>
      </c>
      <c r="BR57" s="29" t="s">
        <v>142</v>
      </c>
      <c r="BS57" s="29" t="s">
        <v>142</v>
      </c>
      <c r="BT57" s="29" t="s">
        <v>142</v>
      </c>
      <c r="BU57" s="29" t="s">
        <v>142</v>
      </c>
      <c r="BV57" s="29" t="s">
        <v>142</v>
      </c>
      <c r="BW57" s="29" t="s">
        <v>142</v>
      </c>
      <c r="BX57" s="29" t="s">
        <v>141</v>
      </c>
      <c r="BY57" s="29" t="s">
        <v>142</v>
      </c>
      <c r="BZ57" s="29" t="s">
        <v>143</v>
      </c>
      <c r="CA57" s="29" t="s">
        <v>142</v>
      </c>
      <c r="CB57" s="29" t="s">
        <v>143</v>
      </c>
      <c r="CC57" s="29" t="s">
        <v>142</v>
      </c>
      <c r="CD57" s="29" t="s">
        <v>142</v>
      </c>
      <c r="CE57" s="29" t="s">
        <v>142</v>
      </c>
      <c r="CF57" s="29" t="s">
        <v>142</v>
      </c>
      <c r="CG57" s="29" t="s">
        <v>141</v>
      </c>
      <c r="CH57" s="29" t="s">
        <v>142</v>
      </c>
      <c r="CI57" s="29" t="s">
        <v>142</v>
      </c>
      <c r="CJ57" s="29" t="s">
        <v>142</v>
      </c>
      <c r="CK57" s="29" t="s">
        <v>142</v>
      </c>
      <c r="CL57" s="29" t="s">
        <v>142</v>
      </c>
      <c r="CM57" s="29" t="s">
        <v>142</v>
      </c>
      <c r="CN57" s="29" t="s">
        <v>142</v>
      </c>
      <c r="CO57" s="29" t="s">
        <v>142</v>
      </c>
      <c r="CP57" s="29" t="s">
        <v>142</v>
      </c>
      <c r="CQ57" s="29" t="s">
        <v>142</v>
      </c>
      <c r="CR57" s="29" t="s">
        <v>142</v>
      </c>
      <c r="CS57" s="29" t="s">
        <v>143</v>
      </c>
      <c r="CT57" s="29" t="s">
        <v>141</v>
      </c>
      <c r="CU57" s="29" t="s">
        <v>141</v>
      </c>
      <c r="CV57" s="29" t="s">
        <v>142</v>
      </c>
      <c r="CW57" s="29" t="s">
        <v>142</v>
      </c>
      <c r="CX57" s="29" t="s">
        <v>142</v>
      </c>
      <c r="CY57" s="29" t="s">
        <v>142</v>
      </c>
      <c r="CZ57" s="29" t="s">
        <v>142</v>
      </c>
      <c r="DA57" s="29" t="s">
        <v>142</v>
      </c>
      <c r="DB57" s="29" t="s">
        <v>142</v>
      </c>
      <c r="DC57" s="29" t="s">
        <v>142</v>
      </c>
      <c r="DD57" s="29" t="s">
        <v>141</v>
      </c>
      <c r="DE57" s="29" t="s">
        <v>143</v>
      </c>
      <c r="DF57" s="29" t="s">
        <v>142</v>
      </c>
      <c r="DG57" s="29" t="s">
        <v>141</v>
      </c>
      <c r="DH57" s="29" t="s">
        <v>142</v>
      </c>
      <c r="DI57" s="29" t="s">
        <v>142</v>
      </c>
      <c r="DJ57" s="29" t="s">
        <v>142</v>
      </c>
      <c r="DK57" s="29" t="s">
        <v>142</v>
      </c>
      <c r="DL57" s="29" t="s">
        <v>143</v>
      </c>
      <c r="DM57" s="29" t="s">
        <v>142</v>
      </c>
      <c r="DN57" s="29" t="s">
        <v>142</v>
      </c>
      <c r="DO57" s="29" t="s">
        <v>142</v>
      </c>
      <c r="DP57" s="29" t="s">
        <v>141</v>
      </c>
      <c r="DQ57" s="29" t="s">
        <v>142</v>
      </c>
      <c r="DR57" s="29" t="s">
        <v>142</v>
      </c>
      <c r="DS57" s="29" t="s">
        <v>141</v>
      </c>
      <c r="DT57" s="29" t="s">
        <v>142</v>
      </c>
      <c r="DU57" s="29" t="s">
        <v>141</v>
      </c>
      <c r="DV57" s="29" t="s">
        <v>143</v>
      </c>
      <c r="DW57" s="7"/>
      <c r="DX57" s="7"/>
      <c r="DY57" s="7"/>
      <c r="DZ57" s="7"/>
      <c r="EA57" s="7"/>
      <c r="EB57" s="7"/>
      <c r="EC57" s="7"/>
      <c r="ED57" s="7"/>
    </row>
    <row r="58" spans="1:134" ht="56.25">
      <c r="A58" s="8">
        <v>57</v>
      </c>
      <c r="B58" s="39">
        <v>57</v>
      </c>
      <c r="C58" s="39" t="s">
        <v>239</v>
      </c>
      <c r="D58" s="37" t="s">
        <v>241</v>
      </c>
      <c r="E58" s="38" t="s">
        <v>21</v>
      </c>
      <c r="F58" s="33" t="s">
        <v>142</v>
      </c>
      <c r="G58" s="29" t="s">
        <v>142</v>
      </c>
      <c r="H58" s="29" t="s">
        <v>142</v>
      </c>
      <c r="I58" s="29" t="s">
        <v>142</v>
      </c>
      <c r="J58" s="29" t="s">
        <v>142</v>
      </c>
      <c r="K58" s="29" t="s">
        <v>142</v>
      </c>
      <c r="L58" s="29" t="s">
        <v>142</v>
      </c>
      <c r="M58" s="29" t="s">
        <v>141</v>
      </c>
      <c r="N58" s="29" t="s">
        <v>142</v>
      </c>
      <c r="O58" s="29" t="s">
        <v>142</v>
      </c>
      <c r="P58" s="29" t="s">
        <v>142</v>
      </c>
      <c r="Q58" s="29" t="s">
        <v>142</v>
      </c>
      <c r="R58" s="29" t="s">
        <v>141</v>
      </c>
      <c r="S58" s="29" t="s">
        <v>141</v>
      </c>
      <c r="T58" s="29" t="s">
        <v>142</v>
      </c>
      <c r="U58" s="29" t="s">
        <v>141</v>
      </c>
      <c r="V58" s="29" t="s">
        <v>142</v>
      </c>
      <c r="W58" s="29" t="s">
        <v>142</v>
      </c>
      <c r="X58" s="29" t="s">
        <v>142</v>
      </c>
      <c r="Y58" s="29" t="s">
        <v>142</v>
      </c>
      <c r="Z58" s="29" t="s">
        <v>142</v>
      </c>
      <c r="AA58" s="29" t="s">
        <v>142</v>
      </c>
      <c r="AB58" s="29" t="s">
        <v>142</v>
      </c>
      <c r="AC58" s="29" t="s">
        <v>142</v>
      </c>
      <c r="AD58" s="29" t="s">
        <v>142</v>
      </c>
      <c r="AE58" s="29" t="s">
        <v>142</v>
      </c>
      <c r="AF58" s="29" t="s">
        <v>142</v>
      </c>
      <c r="AG58" s="29" t="s">
        <v>142</v>
      </c>
      <c r="AH58" s="29" t="s">
        <v>141</v>
      </c>
      <c r="AI58" s="29" t="s">
        <v>142</v>
      </c>
      <c r="AJ58" s="29" t="s">
        <v>142</v>
      </c>
      <c r="AK58" s="29" t="s">
        <v>141</v>
      </c>
      <c r="AL58" s="29" t="s">
        <v>142</v>
      </c>
      <c r="AM58" s="29" t="s">
        <v>142</v>
      </c>
      <c r="AN58" s="29" t="s">
        <v>142</v>
      </c>
      <c r="AO58" s="29" t="s">
        <v>141</v>
      </c>
      <c r="AP58" s="29" t="s">
        <v>141</v>
      </c>
      <c r="AQ58" s="29" t="s">
        <v>142</v>
      </c>
      <c r="AR58" s="29" t="s">
        <v>142</v>
      </c>
      <c r="AS58" s="29" t="s">
        <v>142</v>
      </c>
      <c r="AT58" s="29" t="s">
        <v>142</v>
      </c>
      <c r="AU58" s="29" t="s">
        <v>142</v>
      </c>
      <c r="AV58" s="29" t="s">
        <v>142</v>
      </c>
      <c r="AW58" s="29" t="s">
        <v>142</v>
      </c>
      <c r="AX58" s="29" t="s">
        <v>142</v>
      </c>
      <c r="AY58" s="29" t="s">
        <v>142</v>
      </c>
      <c r="AZ58" s="29" t="s">
        <v>142</v>
      </c>
      <c r="BA58" s="29" t="s">
        <v>142</v>
      </c>
      <c r="BB58" s="29" t="s">
        <v>142</v>
      </c>
      <c r="BC58" s="29" t="s">
        <v>142</v>
      </c>
      <c r="BD58" s="29" t="s">
        <v>142</v>
      </c>
      <c r="BE58" s="29" t="s">
        <v>142</v>
      </c>
      <c r="BF58" s="29" t="s">
        <v>141</v>
      </c>
      <c r="BG58" s="29" t="s">
        <v>142</v>
      </c>
      <c r="BH58" s="29" t="s">
        <v>142</v>
      </c>
      <c r="BI58" s="29" t="s">
        <v>142</v>
      </c>
      <c r="BJ58" s="29" t="s">
        <v>142</v>
      </c>
      <c r="BK58" s="29" t="s">
        <v>142</v>
      </c>
      <c r="BL58" s="29" t="s">
        <v>142</v>
      </c>
      <c r="BM58" s="29" t="s">
        <v>142</v>
      </c>
      <c r="BN58" s="29" t="s">
        <v>142</v>
      </c>
      <c r="BO58" s="29" t="s">
        <v>142</v>
      </c>
      <c r="BP58" s="29" t="s">
        <v>142</v>
      </c>
      <c r="BQ58" s="29" t="s">
        <v>142</v>
      </c>
      <c r="BR58" s="29" t="s">
        <v>142</v>
      </c>
      <c r="BS58" s="29" t="s">
        <v>142</v>
      </c>
      <c r="BT58" s="29" t="s">
        <v>142</v>
      </c>
      <c r="BU58" s="29" t="s">
        <v>142</v>
      </c>
      <c r="BV58" s="29" t="s">
        <v>142</v>
      </c>
      <c r="BW58" s="29" t="s">
        <v>142</v>
      </c>
      <c r="BX58" s="29" t="s">
        <v>141</v>
      </c>
      <c r="BY58" s="29" t="s">
        <v>142</v>
      </c>
      <c r="BZ58" s="29" t="s">
        <v>142</v>
      </c>
      <c r="CA58" s="29" t="s">
        <v>142</v>
      </c>
      <c r="CB58" s="29" t="s">
        <v>143</v>
      </c>
      <c r="CC58" s="29" t="s">
        <v>142</v>
      </c>
      <c r="CD58" s="29" t="s">
        <v>142</v>
      </c>
      <c r="CE58" s="29" t="s">
        <v>142</v>
      </c>
      <c r="CF58" s="29" t="s">
        <v>142</v>
      </c>
      <c r="CG58" s="29" t="s">
        <v>141</v>
      </c>
      <c r="CH58" s="29" t="s">
        <v>142</v>
      </c>
      <c r="CI58" s="29" t="s">
        <v>142</v>
      </c>
      <c r="CJ58" s="29" t="s">
        <v>142</v>
      </c>
      <c r="CK58" s="29" t="s">
        <v>142</v>
      </c>
      <c r="CL58" s="29" t="s">
        <v>142</v>
      </c>
      <c r="CM58" s="29" t="s">
        <v>142</v>
      </c>
      <c r="CN58" s="29" t="s">
        <v>142</v>
      </c>
      <c r="CO58" s="29" t="s">
        <v>142</v>
      </c>
      <c r="CP58" s="29" t="s">
        <v>142</v>
      </c>
      <c r="CQ58" s="29" t="s">
        <v>143</v>
      </c>
      <c r="CR58" s="29" t="s">
        <v>142</v>
      </c>
      <c r="CS58" s="29" t="s">
        <v>143</v>
      </c>
      <c r="CT58" s="29" t="s">
        <v>141</v>
      </c>
      <c r="CU58" s="29" t="s">
        <v>141</v>
      </c>
      <c r="CV58" s="29" t="s">
        <v>142</v>
      </c>
      <c r="CW58" s="29" t="s">
        <v>142</v>
      </c>
      <c r="CX58" s="29" t="s">
        <v>142</v>
      </c>
      <c r="CY58" s="29" t="s">
        <v>142</v>
      </c>
      <c r="CZ58" s="29" t="s">
        <v>143</v>
      </c>
      <c r="DA58" s="29" t="s">
        <v>142</v>
      </c>
      <c r="DB58" s="29" t="s">
        <v>142</v>
      </c>
      <c r="DC58" s="29" t="s">
        <v>142</v>
      </c>
      <c r="DD58" s="29" t="s">
        <v>141</v>
      </c>
      <c r="DE58" s="29" t="s">
        <v>143</v>
      </c>
      <c r="DF58" s="29" t="s">
        <v>142</v>
      </c>
      <c r="DG58" s="29" t="s">
        <v>141</v>
      </c>
      <c r="DH58" s="29" t="s">
        <v>142</v>
      </c>
      <c r="DI58" s="29" t="s">
        <v>142</v>
      </c>
      <c r="DJ58" s="29" t="s">
        <v>142</v>
      </c>
      <c r="DK58" s="29" t="s">
        <v>142</v>
      </c>
      <c r="DL58" s="29" t="s">
        <v>143</v>
      </c>
      <c r="DM58" s="29" t="s">
        <v>142</v>
      </c>
      <c r="DN58" s="29" t="s">
        <v>142</v>
      </c>
      <c r="DO58" s="29" t="s">
        <v>142</v>
      </c>
      <c r="DP58" s="29" t="s">
        <v>141</v>
      </c>
      <c r="DQ58" s="29" t="s">
        <v>142</v>
      </c>
      <c r="DR58" s="29" t="s">
        <v>142</v>
      </c>
      <c r="DS58" s="29" t="s">
        <v>141</v>
      </c>
      <c r="DT58" s="29" t="s">
        <v>142</v>
      </c>
      <c r="DU58" s="29" t="s">
        <v>141</v>
      </c>
      <c r="DV58" s="29" t="s">
        <v>142</v>
      </c>
      <c r="DW58" s="7"/>
      <c r="DX58" s="7"/>
      <c r="DY58" s="7"/>
      <c r="DZ58" s="7"/>
      <c r="EA58" s="7"/>
      <c r="EB58" s="7"/>
      <c r="EC58" s="7"/>
      <c r="ED58" s="7"/>
    </row>
    <row r="59" spans="1:134" ht="67.5">
      <c r="A59" s="8">
        <v>58</v>
      </c>
      <c r="B59" s="39">
        <v>58</v>
      </c>
      <c r="C59" s="39" t="s">
        <v>242</v>
      </c>
      <c r="D59" s="37" t="s">
        <v>243</v>
      </c>
      <c r="E59" s="38" t="s">
        <v>21</v>
      </c>
      <c r="F59" s="33" t="s">
        <v>142</v>
      </c>
      <c r="G59" s="29" t="s">
        <v>142</v>
      </c>
      <c r="H59" s="29" t="s">
        <v>142</v>
      </c>
      <c r="I59" s="29" t="s">
        <v>142</v>
      </c>
      <c r="J59" s="29" t="s">
        <v>142</v>
      </c>
      <c r="K59" s="29" t="s">
        <v>142</v>
      </c>
      <c r="L59" s="29" t="s">
        <v>142</v>
      </c>
      <c r="M59" s="29" t="s">
        <v>141</v>
      </c>
      <c r="N59" s="29" t="s">
        <v>142</v>
      </c>
      <c r="O59" s="29" t="s">
        <v>142</v>
      </c>
      <c r="P59" s="29" t="s">
        <v>142</v>
      </c>
      <c r="Q59" s="29" t="s">
        <v>142</v>
      </c>
      <c r="R59" s="29" t="s">
        <v>141</v>
      </c>
      <c r="S59" s="29" t="s">
        <v>141</v>
      </c>
      <c r="T59" s="29" t="s">
        <v>143</v>
      </c>
      <c r="U59" s="29" t="s">
        <v>141</v>
      </c>
      <c r="V59" s="29" t="s">
        <v>142</v>
      </c>
      <c r="W59" s="29" t="s">
        <v>142</v>
      </c>
      <c r="X59" s="29" t="s">
        <v>142</v>
      </c>
      <c r="Y59" s="29" t="s">
        <v>142</v>
      </c>
      <c r="Z59" s="29" t="s">
        <v>142</v>
      </c>
      <c r="AA59" s="29" t="s">
        <v>143</v>
      </c>
      <c r="AB59" s="29" t="s">
        <v>142</v>
      </c>
      <c r="AC59" s="29" t="s">
        <v>142</v>
      </c>
      <c r="AD59" s="29" t="s">
        <v>142</v>
      </c>
      <c r="AE59" s="29" t="s">
        <v>141</v>
      </c>
      <c r="AF59" s="29" t="s">
        <v>142</v>
      </c>
      <c r="AG59" s="29" t="s">
        <v>142</v>
      </c>
      <c r="AH59" s="29" t="s">
        <v>141</v>
      </c>
      <c r="AI59" s="29" t="s">
        <v>141</v>
      </c>
      <c r="AJ59" s="29" t="s">
        <v>142</v>
      </c>
      <c r="AK59" s="29" t="s">
        <v>141</v>
      </c>
      <c r="AL59" s="29" t="s">
        <v>142</v>
      </c>
      <c r="AM59" s="29" t="s">
        <v>142</v>
      </c>
      <c r="AN59" s="29" t="s">
        <v>141</v>
      </c>
      <c r="AO59" s="29" t="s">
        <v>141</v>
      </c>
      <c r="AP59" s="29" t="s">
        <v>141</v>
      </c>
      <c r="AQ59" s="29" t="s">
        <v>142</v>
      </c>
      <c r="AR59" s="29" t="s">
        <v>143</v>
      </c>
      <c r="AS59" s="29" t="s">
        <v>141</v>
      </c>
      <c r="AT59" s="29" t="s">
        <v>142</v>
      </c>
      <c r="AU59" s="29" t="s">
        <v>142</v>
      </c>
      <c r="AV59" s="29" t="s">
        <v>142</v>
      </c>
      <c r="AW59" s="29" t="s">
        <v>142</v>
      </c>
      <c r="AX59" s="29" t="s">
        <v>143</v>
      </c>
      <c r="AY59" s="29" t="s">
        <v>142</v>
      </c>
      <c r="AZ59" s="29" t="s">
        <v>142</v>
      </c>
      <c r="BA59" s="29" t="s">
        <v>142</v>
      </c>
      <c r="BB59" s="29" t="s">
        <v>142</v>
      </c>
      <c r="BC59" s="29" t="s">
        <v>142</v>
      </c>
      <c r="BD59" s="29" t="s">
        <v>142</v>
      </c>
      <c r="BE59" s="29" t="s">
        <v>142</v>
      </c>
      <c r="BF59" s="29" t="s">
        <v>141</v>
      </c>
      <c r="BG59" s="29" t="s">
        <v>142</v>
      </c>
      <c r="BH59" s="29" t="s">
        <v>142</v>
      </c>
      <c r="BI59" s="29" t="s">
        <v>142</v>
      </c>
      <c r="BJ59" s="29" t="s">
        <v>142</v>
      </c>
      <c r="BK59" s="29" t="s">
        <v>143</v>
      </c>
      <c r="BL59" s="29" t="s">
        <v>142</v>
      </c>
      <c r="BM59" s="29" t="s">
        <v>142</v>
      </c>
      <c r="BN59" s="29" t="s">
        <v>142</v>
      </c>
      <c r="BO59" s="29" t="s">
        <v>142</v>
      </c>
      <c r="BP59" s="29" t="s">
        <v>142</v>
      </c>
      <c r="BQ59" s="29" t="s">
        <v>141</v>
      </c>
      <c r="BR59" s="29" t="s">
        <v>142</v>
      </c>
      <c r="BS59" s="29" t="s">
        <v>141</v>
      </c>
      <c r="BT59" s="29" t="s">
        <v>142</v>
      </c>
      <c r="BU59" s="29" t="s">
        <v>143</v>
      </c>
      <c r="BV59" s="29" t="s">
        <v>142</v>
      </c>
      <c r="BW59" s="29" t="s">
        <v>142</v>
      </c>
      <c r="BX59" s="29" t="s">
        <v>141</v>
      </c>
      <c r="BY59" s="29" t="s">
        <v>142</v>
      </c>
      <c r="BZ59" s="29" t="s">
        <v>142</v>
      </c>
      <c r="CA59" s="29" t="s">
        <v>142</v>
      </c>
      <c r="CB59" s="29" t="s">
        <v>142</v>
      </c>
      <c r="CC59" s="29" t="s">
        <v>142</v>
      </c>
      <c r="CD59" s="29" t="s">
        <v>142</v>
      </c>
      <c r="CE59" s="29" t="s">
        <v>142</v>
      </c>
      <c r="CF59" s="29" t="s">
        <v>142</v>
      </c>
      <c r="CG59" s="29" t="s">
        <v>141</v>
      </c>
      <c r="CH59" s="29" t="s">
        <v>142</v>
      </c>
      <c r="CI59" s="29" t="s">
        <v>142</v>
      </c>
      <c r="CJ59" s="29" t="s">
        <v>143</v>
      </c>
      <c r="CK59" s="29" t="s">
        <v>142</v>
      </c>
      <c r="CL59" s="29" t="s">
        <v>142</v>
      </c>
      <c r="CM59" s="29" t="s">
        <v>143</v>
      </c>
      <c r="CN59" s="29" t="s">
        <v>143</v>
      </c>
      <c r="CO59" s="29" t="s">
        <v>142</v>
      </c>
      <c r="CP59" s="29" t="s">
        <v>141</v>
      </c>
      <c r="CQ59" s="29" t="s">
        <v>143</v>
      </c>
      <c r="CR59" s="29" t="s">
        <v>142</v>
      </c>
      <c r="CS59" s="29" t="s">
        <v>142</v>
      </c>
      <c r="CT59" s="29" t="s">
        <v>141</v>
      </c>
      <c r="CU59" s="29" t="s">
        <v>141</v>
      </c>
      <c r="CV59" s="29" t="s">
        <v>142</v>
      </c>
      <c r="CW59" s="29" t="s">
        <v>142</v>
      </c>
      <c r="CX59" s="29" t="s">
        <v>142</v>
      </c>
      <c r="CY59" s="29" t="s">
        <v>142</v>
      </c>
      <c r="CZ59" s="29" t="s">
        <v>142</v>
      </c>
      <c r="DA59" s="29" t="s">
        <v>142</v>
      </c>
      <c r="DB59" s="29" t="s">
        <v>142</v>
      </c>
      <c r="DC59" s="29" t="s">
        <v>143</v>
      </c>
      <c r="DD59" s="29" t="s">
        <v>141</v>
      </c>
      <c r="DE59" s="29" t="s">
        <v>142</v>
      </c>
      <c r="DF59" s="29" t="s">
        <v>141</v>
      </c>
      <c r="DG59" s="29" t="s">
        <v>141</v>
      </c>
      <c r="DH59" s="29" t="s">
        <v>142</v>
      </c>
      <c r="DI59" s="29" t="s">
        <v>142</v>
      </c>
      <c r="DJ59" s="29" t="s">
        <v>142</v>
      </c>
      <c r="DK59" s="29" t="s">
        <v>141</v>
      </c>
      <c r="DL59" s="29" t="s">
        <v>143</v>
      </c>
      <c r="DM59" s="29" t="s">
        <v>142</v>
      </c>
      <c r="DN59" s="29" t="s">
        <v>141</v>
      </c>
      <c r="DO59" s="29" t="s">
        <v>142</v>
      </c>
      <c r="DP59" s="29" t="s">
        <v>141</v>
      </c>
      <c r="DQ59" s="29" t="s">
        <v>142</v>
      </c>
      <c r="DR59" s="29" t="s">
        <v>141</v>
      </c>
      <c r="DS59" s="29" t="s">
        <v>141</v>
      </c>
      <c r="DT59" s="29" t="s">
        <v>142</v>
      </c>
      <c r="DU59" s="29" t="s">
        <v>141</v>
      </c>
      <c r="DV59" s="29" t="s">
        <v>142</v>
      </c>
      <c r="DW59" s="7"/>
      <c r="DX59" s="7"/>
      <c r="DY59" s="7"/>
      <c r="DZ59" s="7"/>
      <c r="EA59" s="7"/>
      <c r="EB59" s="7"/>
      <c r="EC59" s="7"/>
      <c r="ED59" s="7"/>
    </row>
    <row r="60" spans="1:134" ht="56.25">
      <c r="A60" s="8">
        <v>59</v>
      </c>
      <c r="B60" s="39">
        <v>59</v>
      </c>
      <c r="C60" s="39" t="s">
        <v>242</v>
      </c>
      <c r="D60" s="37" t="s">
        <v>244</v>
      </c>
      <c r="E60" s="38" t="s">
        <v>21</v>
      </c>
      <c r="F60" s="33" t="s">
        <v>142</v>
      </c>
      <c r="G60" s="29" t="s">
        <v>142</v>
      </c>
      <c r="H60" s="29" t="s">
        <v>142</v>
      </c>
      <c r="I60" s="29" t="s">
        <v>142</v>
      </c>
      <c r="J60" s="29" t="s">
        <v>142</v>
      </c>
      <c r="K60" s="29" t="s">
        <v>142</v>
      </c>
      <c r="L60" s="29" t="s">
        <v>142</v>
      </c>
      <c r="M60" s="29" t="s">
        <v>141</v>
      </c>
      <c r="N60" s="29" t="s">
        <v>142</v>
      </c>
      <c r="O60" s="29" t="s">
        <v>142</v>
      </c>
      <c r="P60" s="29" t="s">
        <v>142</v>
      </c>
      <c r="Q60" s="29" t="s">
        <v>142</v>
      </c>
      <c r="R60" s="29" t="s">
        <v>141</v>
      </c>
      <c r="S60" s="29" t="s">
        <v>141</v>
      </c>
      <c r="T60" s="29" t="s">
        <v>141</v>
      </c>
      <c r="U60" s="29" t="s">
        <v>141</v>
      </c>
      <c r="V60" s="29" t="s">
        <v>142</v>
      </c>
      <c r="W60" s="29" t="s">
        <v>142</v>
      </c>
      <c r="X60" s="29" t="s">
        <v>143</v>
      </c>
      <c r="Y60" s="29" t="s">
        <v>142</v>
      </c>
      <c r="Z60" s="29" t="s">
        <v>183</v>
      </c>
      <c r="AA60" s="29" t="s">
        <v>141</v>
      </c>
      <c r="AB60" s="29" t="s">
        <v>142</v>
      </c>
      <c r="AC60" s="29" t="s">
        <v>142</v>
      </c>
      <c r="AD60" s="29" t="s">
        <v>142</v>
      </c>
      <c r="AE60" s="29" t="s">
        <v>142</v>
      </c>
      <c r="AF60" s="29" t="s">
        <v>142</v>
      </c>
      <c r="AG60" s="29" t="s">
        <v>142</v>
      </c>
      <c r="AH60" s="29" t="s">
        <v>141</v>
      </c>
      <c r="AI60" s="29" t="s">
        <v>141</v>
      </c>
      <c r="AJ60" s="29" t="s">
        <v>142</v>
      </c>
      <c r="AK60" s="29" t="s">
        <v>141</v>
      </c>
      <c r="AL60" s="29" t="s">
        <v>142</v>
      </c>
      <c r="AM60" s="29" t="s">
        <v>142</v>
      </c>
      <c r="AN60" s="29" t="s">
        <v>141</v>
      </c>
      <c r="AO60" s="29" t="s">
        <v>141</v>
      </c>
      <c r="AP60" s="29" t="s">
        <v>141</v>
      </c>
      <c r="AQ60" s="29" t="s">
        <v>142</v>
      </c>
      <c r="AR60" s="29" t="s">
        <v>143</v>
      </c>
      <c r="AS60" s="29" t="s">
        <v>141</v>
      </c>
      <c r="AT60" s="29" t="s">
        <v>142</v>
      </c>
      <c r="AU60" s="29" t="s">
        <v>142</v>
      </c>
      <c r="AV60" s="29" t="s">
        <v>142</v>
      </c>
      <c r="AW60" s="29" t="s">
        <v>142</v>
      </c>
      <c r="AX60" s="29" t="s">
        <v>142</v>
      </c>
      <c r="AY60" s="29" t="s">
        <v>142</v>
      </c>
      <c r="AZ60" s="29" t="s">
        <v>143</v>
      </c>
      <c r="BA60" s="29" t="s">
        <v>142</v>
      </c>
      <c r="BB60" s="29" t="s">
        <v>142</v>
      </c>
      <c r="BC60" s="29" t="s">
        <v>142</v>
      </c>
      <c r="BD60" s="29" t="s">
        <v>142</v>
      </c>
      <c r="BE60" s="29" t="s">
        <v>142</v>
      </c>
      <c r="BF60" s="29" t="s">
        <v>141</v>
      </c>
      <c r="BG60" s="29" t="s">
        <v>142</v>
      </c>
      <c r="BH60" s="29" t="s">
        <v>142</v>
      </c>
      <c r="BI60" s="29" t="s">
        <v>142</v>
      </c>
      <c r="BJ60" s="29" t="s">
        <v>142</v>
      </c>
      <c r="BK60" s="29" t="s">
        <v>143</v>
      </c>
      <c r="BL60" s="29" t="s">
        <v>142</v>
      </c>
      <c r="BM60" s="29" t="s">
        <v>142</v>
      </c>
      <c r="BN60" s="29" t="s">
        <v>142</v>
      </c>
      <c r="BO60" s="29" t="s">
        <v>142</v>
      </c>
      <c r="BP60" s="29" t="s">
        <v>142</v>
      </c>
      <c r="BQ60" s="29" t="s">
        <v>141</v>
      </c>
      <c r="BR60" s="29" t="s">
        <v>142</v>
      </c>
      <c r="BS60" s="29" t="s">
        <v>141</v>
      </c>
      <c r="BT60" s="29" t="s">
        <v>142</v>
      </c>
      <c r="BU60" s="29" t="s">
        <v>143</v>
      </c>
      <c r="BV60" s="29" t="s">
        <v>142</v>
      </c>
      <c r="BW60" s="29" t="s">
        <v>142</v>
      </c>
      <c r="BX60" s="29" t="s">
        <v>141</v>
      </c>
      <c r="BY60" s="29" t="s">
        <v>143</v>
      </c>
      <c r="BZ60" s="29" t="s">
        <v>143</v>
      </c>
      <c r="CA60" s="29" t="s">
        <v>142</v>
      </c>
      <c r="CB60" s="29" t="s">
        <v>142</v>
      </c>
      <c r="CC60" s="29" t="s">
        <v>142</v>
      </c>
      <c r="CD60" s="29" t="s">
        <v>143</v>
      </c>
      <c r="CE60" s="29" t="s">
        <v>142</v>
      </c>
      <c r="CF60" s="29" t="s">
        <v>142</v>
      </c>
      <c r="CG60" s="29" t="s">
        <v>141</v>
      </c>
      <c r="CH60" s="29" t="s">
        <v>142</v>
      </c>
      <c r="CI60" s="29" t="s">
        <v>142</v>
      </c>
      <c r="CJ60" s="29" t="s">
        <v>142</v>
      </c>
      <c r="CK60" s="29" t="s">
        <v>142</v>
      </c>
      <c r="CL60" s="29" t="s">
        <v>142</v>
      </c>
      <c r="CM60" s="29" t="s">
        <v>141</v>
      </c>
      <c r="CN60" s="29" t="s">
        <v>141</v>
      </c>
      <c r="CO60" s="29" t="s">
        <v>142</v>
      </c>
      <c r="CP60" s="29" t="s">
        <v>141</v>
      </c>
      <c r="CQ60" s="29" t="s">
        <v>143</v>
      </c>
      <c r="CR60" s="29" t="s">
        <v>142</v>
      </c>
      <c r="CS60" s="29" t="s">
        <v>142</v>
      </c>
      <c r="CT60" s="29" t="s">
        <v>141</v>
      </c>
      <c r="CU60" s="29" t="s">
        <v>141</v>
      </c>
      <c r="CV60" s="29" t="s">
        <v>143</v>
      </c>
      <c r="CW60" s="29" t="s">
        <v>142</v>
      </c>
      <c r="CX60" s="29" t="s">
        <v>142</v>
      </c>
      <c r="CY60" s="29" t="s">
        <v>142</v>
      </c>
      <c r="CZ60" s="29" t="s">
        <v>142</v>
      </c>
      <c r="DA60" s="29" t="s">
        <v>142</v>
      </c>
      <c r="DB60" s="29" t="s">
        <v>142</v>
      </c>
      <c r="DC60" s="29" t="s">
        <v>143</v>
      </c>
      <c r="DD60" s="29" t="s">
        <v>141</v>
      </c>
      <c r="DE60" s="29" t="s">
        <v>142</v>
      </c>
      <c r="DF60" s="29" t="s">
        <v>141</v>
      </c>
      <c r="DG60" s="29" t="s">
        <v>141</v>
      </c>
      <c r="DH60" s="29" t="s">
        <v>142</v>
      </c>
      <c r="DI60" s="29" t="s">
        <v>143</v>
      </c>
      <c r="DJ60" s="29" t="s">
        <v>142</v>
      </c>
      <c r="DK60" s="29" t="s">
        <v>141</v>
      </c>
      <c r="DL60" s="29" t="s">
        <v>143</v>
      </c>
      <c r="DM60" s="29" t="s">
        <v>142</v>
      </c>
      <c r="DN60" s="29" t="s">
        <v>142</v>
      </c>
      <c r="DO60" s="29" t="s">
        <v>142</v>
      </c>
      <c r="DP60" s="29" t="s">
        <v>141</v>
      </c>
      <c r="DQ60" s="29" t="s">
        <v>142</v>
      </c>
      <c r="DR60" s="29" t="s">
        <v>141</v>
      </c>
      <c r="DS60" s="29" t="s">
        <v>141</v>
      </c>
      <c r="DT60" s="29" t="s">
        <v>142</v>
      </c>
      <c r="DU60" s="29" t="s">
        <v>141</v>
      </c>
      <c r="DV60" s="29" t="s">
        <v>142</v>
      </c>
      <c r="DW60" s="7"/>
      <c r="DX60" s="7"/>
      <c r="DY60" s="7"/>
      <c r="DZ60" s="7"/>
      <c r="EA60" s="7"/>
      <c r="EB60" s="7"/>
      <c r="EC60" s="7"/>
      <c r="ED60" s="7"/>
    </row>
    <row r="61" spans="1:134" ht="22.5">
      <c r="A61" s="8">
        <v>60</v>
      </c>
      <c r="B61" s="39">
        <v>60</v>
      </c>
      <c r="C61" s="39" t="s">
        <v>245</v>
      </c>
      <c r="D61" s="37" t="s">
        <v>246</v>
      </c>
      <c r="E61" s="38" t="s">
        <v>21</v>
      </c>
      <c r="F61" s="33" t="s">
        <v>142</v>
      </c>
      <c r="G61" s="29" t="s">
        <v>142</v>
      </c>
      <c r="H61" s="29" t="s">
        <v>143</v>
      </c>
      <c r="I61" s="29" t="s">
        <v>142</v>
      </c>
      <c r="J61" s="29" t="s">
        <v>142</v>
      </c>
      <c r="K61" s="29" t="s">
        <v>142</v>
      </c>
      <c r="L61" s="29" t="s">
        <v>142</v>
      </c>
      <c r="M61" s="29" t="s">
        <v>141</v>
      </c>
      <c r="N61" s="29" t="s">
        <v>142</v>
      </c>
      <c r="O61" s="29" t="s">
        <v>142</v>
      </c>
      <c r="P61" s="29" t="s">
        <v>142</v>
      </c>
      <c r="Q61" s="29" t="s">
        <v>142</v>
      </c>
      <c r="R61" s="29" t="s">
        <v>141</v>
      </c>
      <c r="S61" s="29" t="s">
        <v>141</v>
      </c>
      <c r="T61" s="29" t="s">
        <v>143</v>
      </c>
      <c r="U61" s="29" t="s">
        <v>141</v>
      </c>
      <c r="V61" s="29" t="s">
        <v>143</v>
      </c>
      <c r="W61" s="29" t="s">
        <v>142</v>
      </c>
      <c r="X61" s="29" t="s">
        <v>143</v>
      </c>
      <c r="Y61" s="29" t="s">
        <v>143</v>
      </c>
      <c r="Z61" s="29" t="s">
        <v>142</v>
      </c>
      <c r="AA61" s="29" t="s">
        <v>142</v>
      </c>
      <c r="AB61" s="29" t="s">
        <v>142</v>
      </c>
      <c r="AC61" s="29" t="s">
        <v>142</v>
      </c>
      <c r="AD61" s="29" t="s">
        <v>142</v>
      </c>
      <c r="AE61" s="29" t="s">
        <v>142</v>
      </c>
      <c r="AF61" s="29" t="s">
        <v>143</v>
      </c>
      <c r="AG61" s="29" t="s">
        <v>142</v>
      </c>
      <c r="AH61" s="29" t="s">
        <v>141</v>
      </c>
      <c r="AI61" s="29" t="s">
        <v>142</v>
      </c>
      <c r="AJ61" s="29" t="s">
        <v>142</v>
      </c>
      <c r="AK61" s="29" t="s">
        <v>141</v>
      </c>
      <c r="AL61" s="29" t="s">
        <v>142</v>
      </c>
      <c r="AM61" s="29" t="s">
        <v>142</v>
      </c>
      <c r="AN61" s="29" t="s">
        <v>142</v>
      </c>
      <c r="AO61" s="29" t="s">
        <v>141</v>
      </c>
      <c r="AP61" s="29" t="s">
        <v>141</v>
      </c>
      <c r="AQ61" s="29" t="s">
        <v>142</v>
      </c>
      <c r="AR61" s="29" t="s">
        <v>142</v>
      </c>
      <c r="AS61" s="29" t="s">
        <v>142</v>
      </c>
      <c r="AT61" s="29" t="s">
        <v>142</v>
      </c>
      <c r="AU61" s="29" t="s">
        <v>142</v>
      </c>
      <c r="AV61" s="29" t="s">
        <v>142</v>
      </c>
      <c r="AW61" s="29" t="s">
        <v>142</v>
      </c>
      <c r="AX61" s="29" t="s">
        <v>142</v>
      </c>
      <c r="AY61" s="29" t="s">
        <v>142</v>
      </c>
      <c r="AZ61" s="29" t="s">
        <v>143</v>
      </c>
      <c r="BA61" s="29" t="s">
        <v>142</v>
      </c>
      <c r="BB61" s="29" t="s">
        <v>142</v>
      </c>
      <c r="BC61" s="29" t="s">
        <v>142</v>
      </c>
      <c r="BD61" s="29" t="s">
        <v>142</v>
      </c>
      <c r="BE61" s="29" t="s">
        <v>142</v>
      </c>
      <c r="BF61" s="29" t="s">
        <v>141</v>
      </c>
      <c r="BG61" s="29" t="s">
        <v>142</v>
      </c>
      <c r="BH61" s="29" t="s">
        <v>142</v>
      </c>
      <c r="BI61" s="29" t="s">
        <v>142</v>
      </c>
      <c r="BJ61" s="29" t="s">
        <v>142</v>
      </c>
      <c r="BK61" s="29" t="s">
        <v>142</v>
      </c>
      <c r="BL61" s="29" t="s">
        <v>142</v>
      </c>
      <c r="BM61" s="29" t="s">
        <v>142</v>
      </c>
      <c r="BN61" s="29" t="s">
        <v>142</v>
      </c>
      <c r="BO61" s="29" t="s">
        <v>142</v>
      </c>
      <c r="BP61" s="29" t="s">
        <v>142</v>
      </c>
      <c r="BQ61" s="29" t="s">
        <v>142</v>
      </c>
      <c r="BR61" s="29" t="s">
        <v>142</v>
      </c>
      <c r="BS61" s="29" t="s">
        <v>142</v>
      </c>
      <c r="BT61" s="29" t="s">
        <v>142</v>
      </c>
      <c r="BU61" s="29" t="s">
        <v>142</v>
      </c>
      <c r="BV61" s="29" t="s">
        <v>142</v>
      </c>
      <c r="BW61" s="29" t="s">
        <v>142</v>
      </c>
      <c r="BX61" s="29" t="s">
        <v>141</v>
      </c>
      <c r="BY61" s="29" t="s">
        <v>142</v>
      </c>
      <c r="BZ61" s="29" t="s">
        <v>143</v>
      </c>
      <c r="CA61" s="29" t="s">
        <v>142</v>
      </c>
      <c r="CB61" s="29" t="s">
        <v>142</v>
      </c>
      <c r="CC61" s="29" t="s">
        <v>142</v>
      </c>
      <c r="CD61" s="29" t="s">
        <v>142</v>
      </c>
      <c r="CE61" s="29" t="s">
        <v>142</v>
      </c>
      <c r="CF61" s="29" t="s">
        <v>142</v>
      </c>
      <c r="CG61" s="29" t="s">
        <v>141</v>
      </c>
      <c r="CH61" s="29" t="s">
        <v>142</v>
      </c>
      <c r="CI61" s="29" t="s">
        <v>143</v>
      </c>
      <c r="CJ61" s="29" t="s">
        <v>142</v>
      </c>
      <c r="CK61" s="29" t="s">
        <v>142</v>
      </c>
      <c r="CL61" s="29" t="s">
        <v>142</v>
      </c>
      <c r="CM61" s="29" t="s">
        <v>142</v>
      </c>
      <c r="CN61" s="29" t="s">
        <v>142</v>
      </c>
      <c r="CO61" s="29" t="s">
        <v>142</v>
      </c>
      <c r="CP61" s="29" t="s">
        <v>142</v>
      </c>
      <c r="CQ61" s="29" t="s">
        <v>142</v>
      </c>
      <c r="CR61" s="29" t="s">
        <v>143</v>
      </c>
      <c r="CS61" s="29" t="s">
        <v>142</v>
      </c>
      <c r="CT61" s="29" t="s">
        <v>141</v>
      </c>
      <c r="CU61" s="29" t="s">
        <v>141</v>
      </c>
      <c r="CV61" s="29" t="s">
        <v>143</v>
      </c>
      <c r="CW61" s="29" t="s">
        <v>142</v>
      </c>
      <c r="CX61" s="29" t="s">
        <v>142</v>
      </c>
      <c r="CY61" s="29" t="s">
        <v>142</v>
      </c>
      <c r="CZ61" s="29" t="s">
        <v>142</v>
      </c>
      <c r="DA61" s="29" t="s">
        <v>142</v>
      </c>
      <c r="DB61" s="29" t="s">
        <v>142</v>
      </c>
      <c r="DC61" s="29" t="s">
        <v>142</v>
      </c>
      <c r="DD61" s="29" t="s">
        <v>141</v>
      </c>
      <c r="DE61" s="29" t="s">
        <v>142</v>
      </c>
      <c r="DF61" s="29" t="s">
        <v>142</v>
      </c>
      <c r="DG61" s="29" t="s">
        <v>141</v>
      </c>
      <c r="DH61" s="29" t="s">
        <v>142</v>
      </c>
      <c r="DI61" s="29" t="s">
        <v>143</v>
      </c>
      <c r="DJ61" s="29" t="s">
        <v>142</v>
      </c>
      <c r="DK61" s="29" t="s">
        <v>142</v>
      </c>
      <c r="DL61" s="29" t="s">
        <v>142</v>
      </c>
      <c r="DM61" s="29" t="s">
        <v>142</v>
      </c>
      <c r="DN61" s="29" t="s">
        <v>142</v>
      </c>
      <c r="DO61" s="29" t="s">
        <v>142</v>
      </c>
      <c r="DP61" s="29" t="s">
        <v>141</v>
      </c>
      <c r="DQ61" s="29" t="s">
        <v>143</v>
      </c>
      <c r="DR61" s="29" t="s">
        <v>142</v>
      </c>
      <c r="DS61" s="29" t="s">
        <v>141</v>
      </c>
      <c r="DT61" s="29" t="s">
        <v>142</v>
      </c>
      <c r="DU61" s="29" t="s">
        <v>141</v>
      </c>
      <c r="DV61" s="29" t="s">
        <v>142</v>
      </c>
      <c r="DW61" s="7"/>
      <c r="DX61" s="7"/>
      <c r="DY61" s="7"/>
      <c r="DZ61" s="7"/>
      <c r="EA61" s="7"/>
      <c r="EB61" s="7"/>
      <c r="EC61" s="7"/>
      <c r="ED61" s="7"/>
    </row>
    <row r="62" spans="1:134" ht="67.5">
      <c r="A62" s="8">
        <v>61</v>
      </c>
      <c r="B62" s="39">
        <v>61</v>
      </c>
      <c r="C62" s="39" t="s">
        <v>247</v>
      </c>
      <c r="D62" s="37" t="s">
        <v>248</v>
      </c>
      <c r="E62" s="38" t="s">
        <v>21</v>
      </c>
      <c r="F62" s="33" t="s">
        <v>142</v>
      </c>
      <c r="G62" s="29" t="s">
        <v>142</v>
      </c>
      <c r="H62" s="29" t="s">
        <v>143</v>
      </c>
      <c r="I62" s="29" t="s">
        <v>141</v>
      </c>
      <c r="J62" s="29" t="s">
        <v>142</v>
      </c>
      <c r="K62" s="29" t="s">
        <v>142</v>
      </c>
      <c r="L62" s="29" t="s">
        <v>142</v>
      </c>
      <c r="M62" s="29" t="s">
        <v>141</v>
      </c>
      <c r="N62" s="29" t="s">
        <v>142</v>
      </c>
      <c r="O62" s="29" t="s">
        <v>173</v>
      </c>
      <c r="P62" s="29" t="s">
        <v>142</v>
      </c>
      <c r="Q62" s="29" t="s">
        <v>142</v>
      </c>
      <c r="R62" s="29" t="s">
        <v>142</v>
      </c>
      <c r="S62" s="29" t="s">
        <v>141</v>
      </c>
      <c r="T62" s="29" t="s">
        <v>142</v>
      </c>
      <c r="U62" s="29" t="s">
        <v>141</v>
      </c>
      <c r="V62" s="29" t="s">
        <v>173</v>
      </c>
      <c r="W62" s="29" t="s">
        <v>142</v>
      </c>
      <c r="X62" s="29" t="s">
        <v>143</v>
      </c>
      <c r="Y62" s="29" t="s">
        <v>142</v>
      </c>
      <c r="Z62" s="29" t="s">
        <v>142</v>
      </c>
      <c r="AA62" s="29" t="s">
        <v>142</v>
      </c>
      <c r="AB62" s="29" t="s">
        <v>143</v>
      </c>
      <c r="AC62" s="29" t="s">
        <v>142</v>
      </c>
      <c r="AD62" s="29" t="s">
        <v>142</v>
      </c>
      <c r="AE62" s="29" t="s">
        <v>142</v>
      </c>
      <c r="AF62" s="29" t="s">
        <v>142</v>
      </c>
      <c r="AG62" s="29" t="s">
        <v>142</v>
      </c>
      <c r="AH62" s="29" t="s">
        <v>141</v>
      </c>
      <c r="AI62" s="29" t="s">
        <v>142</v>
      </c>
      <c r="AJ62" s="29" t="s">
        <v>142</v>
      </c>
      <c r="AK62" s="29" t="s">
        <v>141</v>
      </c>
      <c r="AL62" s="29" t="s">
        <v>143</v>
      </c>
      <c r="AM62" s="29" t="s">
        <v>142</v>
      </c>
      <c r="AN62" s="29" t="s">
        <v>142</v>
      </c>
      <c r="AO62" s="29" t="s">
        <v>141</v>
      </c>
      <c r="AP62" s="29" t="s">
        <v>141</v>
      </c>
      <c r="AQ62" s="29" t="s">
        <v>142</v>
      </c>
      <c r="AR62" s="29" t="s">
        <v>142</v>
      </c>
      <c r="AS62" s="29" t="s">
        <v>142</v>
      </c>
      <c r="AT62" s="29" t="s">
        <v>143</v>
      </c>
      <c r="AU62" s="29" t="s">
        <v>143</v>
      </c>
      <c r="AV62" s="29" t="s">
        <v>142</v>
      </c>
      <c r="AW62" s="29" t="s">
        <v>142</v>
      </c>
      <c r="AX62" s="29" t="s">
        <v>142</v>
      </c>
      <c r="AY62" s="29" t="s">
        <v>142</v>
      </c>
      <c r="AZ62" s="29" t="s">
        <v>143</v>
      </c>
      <c r="BA62" s="29" t="s">
        <v>142</v>
      </c>
      <c r="BB62" s="29" t="s">
        <v>173</v>
      </c>
      <c r="BC62" s="29" t="s">
        <v>142</v>
      </c>
      <c r="BD62" s="29" t="s">
        <v>142</v>
      </c>
      <c r="BE62" s="29" t="s">
        <v>142</v>
      </c>
      <c r="BF62" s="29" t="s">
        <v>141</v>
      </c>
      <c r="BG62" s="29" t="s">
        <v>142</v>
      </c>
      <c r="BH62" s="29" t="s">
        <v>142</v>
      </c>
      <c r="BI62" s="29" t="s">
        <v>142</v>
      </c>
      <c r="BJ62" s="29" t="s">
        <v>142</v>
      </c>
      <c r="BK62" s="29" t="s">
        <v>142</v>
      </c>
      <c r="BL62" s="29" t="s">
        <v>173</v>
      </c>
      <c r="BM62" s="29" t="s">
        <v>142</v>
      </c>
      <c r="BN62" s="29" t="s">
        <v>142</v>
      </c>
      <c r="BO62" s="29" t="s">
        <v>142</v>
      </c>
      <c r="BP62" s="29" t="s">
        <v>142</v>
      </c>
      <c r="BQ62" s="29" t="s">
        <v>142</v>
      </c>
      <c r="BR62" s="29" t="s">
        <v>142</v>
      </c>
      <c r="BS62" s="29" t="s">
        <v>142</v>
      </c>
      <c r="BT62" s="29" t="s">
        <v>142</v>
      </c>
      <c r="BU62" s="29" t="s">
        <v>143</v>
      </c>
      <c r="BV62" s="29" t="s">
        <v>142</v>
      </c>
      <c r="BW62" s="29" t="s">
        <v>142</v>
      </c>
      <c r="BX62" s="29" t="s">
        <v>141</v>
      </c>
      <c r="BY62" s="29" t="s">
        <v>143</v>
      </c>
      <c r="BZ62" s="29" t="s">
        <v>173</v>
      </c>
      <c r="CA62" s="29" t="s">
        <v>143</v>
      </c>
      <c r="CB62" s="29" t="s">
        <v>142</v>
      </c>
      <c r="CC62" s="29" t="s">
        <v>143</v>
      </c>
      <c r="CD62" s="29" t="s">
        <v>142</v>
      </c>
      <c r="CE62" s="29" t="s">
        <v>142</v>
      </c>
      <c r="CF62" s="29" t="s">
        <v>143</v>
      </c>
      <c r="CG62" s="29" t="s">
        <v>141</v>
      </c>
      <c r="CH62" s="29" t="s">
        <v>142</v>
      </c>
      <c r="CI62" s="29" t="s">
        <v>143</v>
      </c>
      <c r="CJ62" s="29" t="s">
        <v>173</v>
      </c>
      <c r="CK62" s="29" t="s">
        <v>142</v>
      </c>
      <c r="CL62" s="29" t="s">
        <v>143</v>
      </c>
      <c r="CM62" s="29" t="s">
        <v>173</v>
      </c>
      <c r="CN62" s="29" t="s">
        <v>142</v>
      </c>
      <c r="CO62" s="29" t="s">
        <v>173</v>
      </c>
      <c r="CP62" s="29" t="s">
        <v>142</v>
      </c>
      <c r="CQ62" s="29" t="s">
        <v>142</v>
      </c>
      <c r="CR62" s="29" t="s">
        <v>142</v>
      </c>
      <c r="CS62" s="29" t="s">
        <v>142</v>
      </c>
      <c r="CT62" s="29" t="s">
        <v>141</v>
      </c>
      <c r="CU62" s="29" t="s">
        <v>141</v>
      </c>
      <c r="CV62" s="29" t="s">
        <v>173</v>
      </c>
      <c r="CW62" s="29" t="s">
        <v>142</v>
      </c>
      <c r="CX62" s="29" t="s">
        <v>142</v>
      </c>
      <c r="CY62" s="29" t="s">
        <v>142</v>
      </c>
      <c r="CZ62" s="29" t="s">
        <v>142</v>
      </c>
      <c r="DA62" s="29" t="s">
        <v>143</v>
      </c>
      <c r="DB62" s="29" t="s">
        <v>183</v>
      </c>
      <c r="DC62" s="29" t="s">
        <v>173</v>
      </c>
      <c r="DD62" s="29" t="s">
        <v>141</v>
      </c>
      <c r="DE62" s="29" t="s">
        <v>142</v>
      </c>
      <c r="DF62" s="29" t="s">
        <v>142</v>
      </c>
      <c r="DG62" s="29" t="s">
        <v>141</v>
      </c>
      <c r="DH62" s="29" t="s">
        <v>142</v>
      </c>
      <c r="DI62" s="29" t="s">
        <v>173</v>
      </c>
      <c r="DJ62" s="29" t="s">
        <v>142</v>
      </c>
      <c r="DK62" s="29" t="s">
        <v>142</v>
      </c>
      <c r="DL62" s="29" t="s">
        <v>142</v>
      </c>
      <c r="DM62" s="29" t="s">
        <v>142</v>
      </c>
      <c r="DN62" s="29" t="s">
        <v>142</v>
      </c>
      <c r="DO62" s="29" t="s">
        <v>143</v>
      </c>
      <c r="DP62" s="29" t="s">
        <v>141</v>
      </c>
      <c r="DQ62" s="29" t="s">
        <v>143</v>
      </c>
      <c r="DR62" s="29" t="s">
        <v>143</v>
      </c>
      <c r="DS62" s="29" t="s">
        <v>141</v>
      </c>
      <c r="DT62" s="29" t="s">
        <v>142</v>
      </c>
      <c r="DU62" s="29" t="s">
        <v>141</v>
      </c>
      <c r="DV62" s="29" t="s">
        <v>142</v>
      </c>
      <c r="DW62" s="7"/>
      <c r="DX62" s="7"/>
      <c r="DY62" s="7"/>
      <c r="DZ62" s="7"/>
      <c r="EA62" s="7"/>
      <c r="EB62" s="7"/>
      <c r="EC62" s="7"/>
      <c r="ED62" s="7"/>
    </row>
    <row r="63" spans="1:134" ht="78.75">
      <c r="A63" s="8">
        <v>62</v>
      </c>
      <c r="B63" s="39">
        <v>62</v>
      </c>
      <c r="C63" s="39" t="s">
        <v>249</v>
      </c>
      <c r="D63" s="37" t="s">
        <v>250</v>
      </c>
      <c r="E63" s="38" t="s">
        <v>21</v>
      </c>
      <c r="F63" s="33" t="s">
        <v>142</v>
      </c>
      <c r="G63" s="29" t="s">
        <v>142</v>
      </c>
      <c r="H63" s="29" t="s">
        <v>143</v>
      </c>
      <c r="I63" s="29" t="s">
        <v>141</v>
      </c>
      <c r="J63" s="29" t="s">
        <v>142</v>
      </c>
      <c r="K63" s="29" t="s">
        <v>142</v>
      </c>
      <c r="L63" s="29" t="s">
        <v>142</v>
      </c>
      <c r="M63" s="29" t="s">
        <v>141</v>
      </c>
      <c r="N63" s="29" t="s">
        <v>142</v>
      </c>
      <c r="O63" s="29" t="s">
        <v>142</v>
      </c>
      <c r="P63" s="29" t="s">
        <v>142</v>
      </c>
      <c r="Q63" s="29" t="s">
        <v>142</v>
      </c>
      <c r="R63" s="29" t="s">
        <v>142</v>
      </c>
      <c r="S63" s="29" t="s">
        <v>141</v>
      </c>
      <c r="T63" s="29" t="s">
        <v>142</v>
      </c>
      <c r="U63" s="29" t="s">
        <v>141</v>
      </c>
      <c r="V63" s="29" t="s">
        <v>142</v>
      </c>
      <c r="W63" s="29" t="s">
        <v>142</v>
      </c>
      <c r="X63" s="29" t="s">
        <v>143</v>
      </c>
      <c r="Y63" s="29" t="s">
        <v>142</v>
      </c>
      <c r="Z63" s="29" t="s">
        <v>142</v>
      </c>
      <c r="AA63" s="29" t="s">
        <v>142</v>
      </c>
      <c r="AB63" s="29" t="s">
        <v>142</v>
      </c>
      <c r="AC63" s="29" t="s">
        <v>142</v>
      </c>
      <c r="AD63" s="29" t="s">
        <v>142</v>
      </c>
      <c r="AE63" s="29" t="s">
        <v>142</v>
      </c>
      <c r="AF63" s="29" t="s">
        <v>142</v>
      </c>
      <c r="AG63" s="29" t="s">
        <v>142</v>
      </c>
      <c r="AH63" s="29" t="s">
        <v>141</v>
      </c>
      <c r="AI63" s="29" t="s">
        <v>142</v>
      </c>
      <c r="AJ63" s="29" t="s">
        <v>142</v>
      </c>
      <c r="AK63" s="29" t="s">
        <v>141</v>
      </c>
      <c r="AL63" s="29" t="s">
        <v>142</v>
      </c>
      <c r="AM63" s="29" t="s">
        <v>142</v>
      </c>
      <c r="AN63" s="29" t="s">
        <v>142</v>
      </c>
      <c r="AO63" s="29" t="s">
        <v>141</v>
      </c>
      <c r="AP63" s="29" t="s">
        <v>141</v>
      </c>
      <c r="AQ63" s="29" t="s">
        <v>142</v>
      </c>
      <c r="AR63" s="29" t="s">
        <v>142</v>
      </c>
      <c r="AS63" s="29" t="s">
        <v>142</v>
      </c>
      <c r="AT63" s="29" t="s">
        <v>142</v>
      </c>
      <c r="AU63" s="29" t="s">
        <v>142</v>
      </c>
      <c r="AV63" s="29" t="s">
        <v>142</v>
      </c>
      <c r="AW63" s="29" t="s">
        <v>142</v>
      </c>
      <c r="AX63" s="29" t="s">
        <v>142</v>
      </c>
      <c r="AY63" s="29" t="s">
        <v>142</v>
      </c>
      <c r="AZ63" s="29" t="s">
        <v>143</v>
      </c>
      <c r="BA63" s="29" t="s">
        <v>142</v>
      </c>
      <c r="BB63" s="29" t="s">
        <v>142</v>
      </c>
      <c r="BC63" s="29" t="s">
        <v>142</v>
      </c>
      <c r="BD63" s="29" t="s">
        <v>142</v>
      </c>
      <c r="BE63" s="29" t="s">
        <v>142</v>
      </c>
      <c r="BF63" s="29" t="s">
        <v>141</v>
      </c>
      <c r="BG63" s="29" t="s">
        <v>142</v>
      </c>
      <c r="BH63" s="29" t="s">
        <v>142</v>
      </c>
      <c r="BI63" s="29" t="s">
        <v>142</v>
      </c>
      <c r="BJ63" s="29" t="s">
        <v>142</v>
      </c>
      <c r="BK63" s="29" t="s">
        <v>142</v>
      </c>
      <c r="BL63" s="29" t="s">
        <v>173</v>
      </c>
      <c r="BM63" s="29" t="s">
        <v>142</v>
      </c>
      <c r="BN63" s="29" t="s">
        <v>142</v>
      </c>
      <c r="BO63" s="29" t="s">
        <v>142</v>
      </c>
      <c r="BP63" s="29" t="s">
        <v>142</v>
      </c>
      <c r="BQ63" s="29" t="s">
        <v>142</v>
      </c>
      <c r="BR63" s="29" t="s">
        <v>142</v>
      </c>
      <c r="BS63" s="29" t="s">
        <v>142</v>
      </c>
      <c r="BT63" s="29" t="s">
        <v>142</v>
      </c>
      <c r="BU63" s="29" t="s">
        <v>143</v>
      </c>
      <c r="BV63" s="29" t="s">
        <v>142</v>
      </c>
      <c r="BW63" s="29" t="s">
        <v>142</v>
      </c>
      <c r="BX63" s="29" t="s">
        <v>141</v>
      </c>
      <c r="BY63" s="29" t="s">
        <v>142</v>
      </c>
      <c r="BZ63" s="29" t="s">
        <v>142</v>
      </c>
      <c r="CA63" s="29" t="s">
        <v>142</v>
      </c>
      <c r="CB63" s="29" t="s">
        <v>142</v>
      </c>
      <c r="CC63" s="29" t="s">
        <v>143</v>
      </c>
      <c r="CD63" s="29" t="s">
        <v>142</v>
      </c>
      <c r="CE63" s="29" t="s">
        <v>142</v>
      </c>
      <c r="CF63" s="29" t="s">
        <v>142</v>
      </c>
      <c r="CG63" s="29" t="s">
        <v>141</v>
      </c>
      <c r="CH63" s="29" t="s">
        <v>142</v>
      </c>
      <c r="CI63" s="29" t="s">
        <v>143</v>
      </c>
      <c r="CJ63" s="29" t="s">
        <v>142</v>
      </c>
      <c r="CK63" s="29" t="s">
        <v>142</v>
      </c>
      <c r="CL63" s="29" t="s">
        <v>142</v>
      </c>
      <c r="CM63" s="29" t="s">
        <v>142</v>
      </c>
      <c r="CN63" s="29" t="s">
        <v>142</v>
      </c>
      <c r="CO63" s="29" t="s">
        <v>173</v>
      </c>
      <c r="CP63" s="29" t="s">
        <v>142</v>
      </c>
      <c r="CQ63" s="29" t="s">
        <v>142</v>
      </c>
      <c r="CR63" s="29" t="s">
        <v>142</v>
      </c>
      <c r="CS63" s="29" t="s">
        <v>142</v>
      </c>
      <c r="CT63" s="29" t="s">
        <v>141</v>
      </c>
      <c r="CU63" s="29" t="s">
        <v>141</v>
      </c>
      <c r="CV63" s="29" t="s">
        <v>143</v>
      </c>
      <c r="CW63" s="29" t="s">
        <v>142</v>
      </c>
      <c r="CX63" s="29" t="s">
        <v>142</v>
      </c>
      <c r="CY63" s="29" t="s">
        <v>142</v>
      </c>
      <c r="CZ63" s="29" t="s">
        <v>142</v>
      </c>
      <c r="DA63" s="29" t="s">
        <v>143</v>
      </c>
      <c r="DB63" s="29" t="s">
        <v>142</v>
      </c>
      <c r="DC63" s="29" t="s">
        <v>143</v>
      </c>
      <c r="DD63" s="29" t="s">
        <v>142</v>
      </c>
      <c r="DE63" s="29" t="s">
        <v>142</v>
      </c>
      <c r="DF63" s="29" t="s">
        <v>142</v>
      </c>
      <c r="DG63" s="29" t="s">
        <v>141</v>
      </c>
      <c r="DH63" s="29" t="s">
        <v>142</v>
      </c>
      <c r="DI63" s="29" t="s">
        <v>142</v>
      </c>
      <c r="DJ63" s="29" t="s">
        <v>142</v>
      </c>
      <c r="DK63" s="29" t="s">
        <v>142</v>
      </c>
      <c r="DL63" s="29" t="s">
        <v>142</v>
      </c>
      <c r="DM63" s="29" t="s">
        <v>142</v>
      </c>
      <c r="DN63" s="29" t="s">
        <v>142</v>
      </c>
      <c r="DO63" s="29" t="s">
        <v>142</v>
      </c>
      <c r="DP63" s="29" t="s">
        <v>141</v>
      </c>
      <c r="DQ63" s="29" t="s">
        <v>142</v>
      </c>
      <c r="DR63" s="29" t="s">
        <v>142</v>
      </c>
      <c r="DS63" s="29" t="s">
        <v>141</v>
      </c>
      <c r="DT63" s="29" t="s">
        <v>142</v>
      </c>
      <c r="DU63" s="29" t="s">
        <v>141</v>
      </c>
      <c r="DV63" s="29" t="s">
        <v>142</v>
      </c>
      <c r="DW63" s="7"/>
      <c r="DX63" s="7"/>
      <c r="DY63" s="7"/>
      <c r="DZ63" s="7"/>
      <c r="EA63" s="7"/>
      <c r="EB63" s="7"/>
      <c r="EC63" s="7"/>
      <c r="ED63" s="7"/>
    </row>
    <row r="64" spans="1:134" ht="56.25">
      <c r="A64" s="8">
        <v>63</v>
      </c>
      <c r="B64" s="39">
        <v>63</v>
      </c>
      <c r="C64" s="39" t="s">
        <v>251</v>
      </c>
      <c r="D64" s="37" t="s">
        <v>252</v>
      </c>
      <c r="E64" s="38" t="s">
        <v>21</v>
      </c>
      <c r="F64" s="33" t="s">
        <v>142</v>
      </c>
      <c r="G64" s="29" t="s">
        <v>142</v>
      </c>
      <c r="H64" s="29" t="s">
        <v>142</v>
      </c>
      <c r="I64" s="29" t="s">
        <v>141</v>
      </c>
      <c r="J64" s="29" t="s">
        <v>142</v>
      </c>
      <c r="K64" s="29" t="s">
        <v>142</v>
      </c>
      <c r="L64" s="29" t="s">
        <v>142</v>
      </c>
      <c r="M64" s="29" t="s">
        <v>141</v>
      </c>
      <c r="N64" s="29" t="s">
        <v>142</v>
      </c>
      <c r="O64" s="29" t="s">
        <v>142</v>
      </c>
      <c r="P64" s="29" t="s">
        <v>142</v>
      </c>
      <c r="Q64" s="29" t="s">
        <v>142</v>
      </c>
      <c r="R64" s="29" t="s">
        <v>142</v>
      </c>
      <c r="S64" s="29" t="s">
        <v>141</v>
      </c>
      <c r="T64" s="29" t="s">
        <v>142</v>
      </c>
      <c r="U64" s="29" t="s">
        <v>141</v>
      </c>
      <c r="V64" s="29" t="s">
        <v>142</v>
      </c>
      <c r="W64" s="29" t="s">
        <v>142</v>
      </c>
      <c r="X64" s="29" t="s">
        <v>143</v>
      </c>
      <c r="Y64" s="29" t="s">
        <v>142</v>
      </c>
      <c r="Z64" s="29" t="s">
        <v>143</v>
      </c>
      <c r="AA64" s="29" t="s">
        <v>142</v>
      </c>
      <c r="AB64" s="29" t="s">
        <v>142</v>
      </c>
      <c r="AC64" s="29" t="s">
        <v>142</v>
      </c>
      <c r="AD64" s="29" t="s">
        <v>142</v>
      </c>
      <c r="AE64" s="29" t="s">
        <v>142</v>
      </c>
      <c r="AF64" s="29" t="s">
        <v>142</v>
      </c>
      <c r="AG64" s="29" t="s">
        <v>142</v>
      </c>
      <c r="AH64" s="29" t="s">
        <v>141</v>
      </c>
      <c r="AI64" s="29" t="s">
        <v>142</v>
      </c>
      <c r="AJ64" s="29" t="s">
        <v>142</v>
      </c>
      <c r="AK64" s="29" t="s">
        <v>141</v>
      </c>
      <c r="AL64" s="29" t="s">
        <v>142</v>
      </c>
      <c r="AM64" s="29" t="s">
        <v>142</v>
      </c>
      <c r="AN64" s="29" t="s">
        <v>142</v>
      </c>
      <c r="AO64" s="29" t="s">
        <v>141</v>
      </c>
      <c r="AP64" s="29" t="s">
        <v>141</v>
      </c>
      <c r="AQ64" s="29" t="s">
        <v>142</v>
      </c>
      <c r="AR64" s="29" t="s">
        <v>142</v>
      </c>
      <c r="AS64" s="29" t="s">
        <v>142</v>
      </c>
      <c r="AT64" s="29" t="s">
        <v>142</v>
      </c>
      <c r="AU64" s="29" t="s">
        <v>142</v>
      </c>
      <c r="AV64" s="29" t="s">
        <v>142</v>
      </c>
      <c r="AW64" s="29" t="s">
        <v>142</v>
      </c>
      <c r="AX64" s="29" t="s">
        <v>142</v>
      </c>
      <c r="AY64" s="29" t="s">
        <v>142</v>
      </c>
      <c r="AZ64" s="29" t="s">
        <v>143</v>
      </c>
      <c r="BA64" s="29" t="s">
        <v>142</v>
      </c>
      <c r="BB64" s="29" t="s">
        <v>142</v>
      </c>
      <c r="BC64" s="29" t="s">
        <v>142</v>
      </c>
      <c r="BD64" s="29" t="s">
        <v>142</v>
      </c>
      <c r="BE64" s="29" t="s">
        <v>142</v>
      </c>
      <c r="BF64" s="29" t="s">
        <v>141</v>
      </c>
      <c r="BG64" s="29" t="s">
        <v>142</v>
      </c>
      <c r="BH64" s="29" t="s">
        <v>142</v>
      </c>
      <c r="BI64" s="29" t="s">
        <v>142</v>
      </c>
      <c r="BJ64" s="29" t="s">
        <v>142</v>
      </c>
      <c r="BK64" s="29" t="s">
        <v>142</v>
      </c>
      <c r="BL64" s="29" t="s">
        <v>183</v>
      </c>
      <c r="BM64" s="29" t="s">
        <v>143</v>
      </c>
      <c r="BN64" s="29" t="s">
        <v>142</v>
      </c>
      <c r="BO64" s="29" t="s">
        <v>142</v>
      </c>
      <c r="BP64" s="29" t="s">
        <v>142</v>
      </c>
      <c r="BQ64" s="29" t="s">
        <v>142</v>
      </c>
      <c r="BR64" s="29" t="s">
        <v>142</v>
      </c>
      <c r="BS64" s="29" t="s">
        <v>142</v>
      </c>
      <c r="BT64" s="29" t="s">
        <v>142</v>
      </c>
      <c r="BU64" s="29" t="s">
        <v>143</v>
      </c>
      <c r="BV64" s="29" t="s">
        <v>142</v>
      </c>
      <c r="BW64" s="29" t="s">
        <v>142</v>
      </c>
      <c r="BX64" s="29" t="s">
        <v>141</v>
      </c>
      <c r="BY64" s="29" t="s">
        <v>143</v>
      </c>
      <c r="BZ64" s="29" t="s">
        <v>143</v>
      </c>
      <c r="CA64" s="29" t="s">
        <v>142</v>
      </c>
      <c r="CB64" s="29" t="s">
        <v>142</v>
      </c>
      <c r="CC64" s="29" t="s">
        <v>142</v>
      </c>
      <c r="CD64" s="29" t="s">
        <v>142</v>
      </c>
      <c r="CE64" s="29" t="s">
        <v>142</v>
      </c>
      <c r="CF64" s="29" t="s">
        <v>142</v>
      </c>
      <c r="CG64" s="29" t="s">
        <v>141</v>
      </c>
      <c r="CH64" s="29" t="s">
        <v>143</v>
      </c>
      <c r="CI64" s="29" t="s">
        <v>143</v>
      </c>
      <c r="CJ64" s="29" t="s">
        <v>142</v>
      </c>
      <c r="CK64" s="29" t="s">
        <v>142</v>
      </c>
      <c r="CL64" s="29" t="s">
        <v>142</v>
      </c>
      <c r="CM64" s="29" t="s">
        <v>143</v>
      </c>
      <c r="CN64" s="29" t="s">
        <v>142</v>
      </c>
      <c r="CO64" s="29" t="s">
        <v>142</v>
      </c>
      <c r="CP64" s="29" t="s">
        <v>142</v>
      </c>
      <c r="CQ64" s="29" t="s">
        <v>142</v>
      </c>
      <c r="CR64" s="29" t="s">
        <v>142</v>
      </c>
      <c r="CS64" s="29" t="s">
        <v>142</v>
      </c>
      <c r="CT64" s="29" t="s">
        <v>141</v>
      </c>
      <c r="CU64" s="29" t="s">
        <v>141</v>
      </c>
      <c r="CV64" s="29" t="s">
        <v>143</v>
      </c>
      <c r="CW64" s="29" t="s">
        <v>142</v>
      </c>
      <c r="CX64" s="29" t="s">
        <v>142</v>
      </c>
      <c r="CY64" s="29" t="s">
        <v>142</v>
      </c>
      <c r="CZ64" s="29" t="s">
        <v>142</v>
      </c>
      <c r="DA64" s="29" t="s">
        <v>143</v>
      </c>
      <c r="DB64" s="29" t="s">
        <v>142</v>
      </c>
      <c r="DC64" s="29" t="s">
        <v>143</v>
      </c>
      <c r="DD64" s="29" t="s">
        <v>142</v>
      </c>
      <c r="DE64" s="29" t="s">
        <v>142</v>
      </c>
      <c r="DF64" s="29" t="s">
        <v>142</v>
      </c>
      <c r="DG64" s="29" t="s">
        <v>141</v>
      </c>
      <c r="DH64" s="29" t="s">
        <v>142</v>
      </c>
      <c r="DI64" s="29" t="s">
        <v>143</v>
      </c>
      <c r="DJ64" s="29" t="s">
        <v>142</v>
      </c>
      <c r="DK64" s="29" t="s">
        <v>142</v>
      </c>
      <c r="DL64" s="29" t="s">
        <v>142</v>
      </c>
      <c r="DM64" s="29" t="s">
        <v>142</v>
      </c>
      <c r="DN64" s="29" t="s">
        <v>142</v>
      </c>
      <c r="DO64" s="29" t="s">
        <v>142</v>
      </c>
      <c r="DP64" s="29" t="s">
        <v>141</v>
      </c>
      <c r="DQ64" s="29" t="s">
        <v>143</v>
      </c>
      <c r="DR64" s="29" t="s">
        <v>142</v>
      </c>
      <c r="DS64" s="29" t="s">
        <v>141</v>
      </c>
      <c r="DT64" s="29" t="s">
        <v>142</v>
      </c>
      <c r="DU64" s="29" t="s">
        <v>141</v>
      </c>
      <c r="DV64" s="29" t="s">
        <v>142</v>
      </c>
      <c r="DW64" s="7"/>
      <c r="DX64" s="7"/>
      <c r="DY64" s="7"/>
      <c r="DZ64" s="7"/>
      <c r="EA64" s="7"/>
      <c r="EB64" s="7"/>
      <c r="EC64" s="7"/>
      <c r="ED64" s="7"/>
    </row>
    <row r="65" spans="1:134" ht="56.25">
      <c r="A65" s="8">
        <v>64</v>
      </c>
      <c r="B65" s="39">
        <v>64</v>
      </c>
      <c r="C65" s="39" t="s">
        <v>251</v>
      </c>
      <c r="D65" s="37" t="s">
        <v>253</v>
      </c>
      <c r="E65" s="38" t="s">
        <v>21</v>
      </c>
      <c r="F65" s="33" t="s">
        <v>142</v>
      </c>
      <c r="G65" s="29" t="s">
        <v>142</v>
      </c>
      <c r="H65" s="29" t="s">
        <v>142</v>
      </c>
      <c r="I65" s="29" t="s">
        <v>142</v>
      </c>
      <c r="J65" s="29" t="s">
        <v>142</v>
      </c>
      <c r="K65" s="29" t="s">
        <v>142</v>
      </c>
      <c r="L65" s="29" t="s">
        <v>142</v>
      </c>
      <c r="M65" s="29" t="s">
        <v>141</v>
      </c>
      <c r="N65" s="29" t="s">
        <v>142</v>
      </c>
      <c r="O65" s="29" t="s">
        <v>142</v>
      </c>
      <c r="P65" s="29" t="s">
        <v>143</v>
      </c>
      <c r="Q65" s="29" t="s">
        <v>142</v>
      </c>
      <c r="R65" s="29" t="s">
        <v>142</v>
      </c>
      <c r="S65" s="29" t="s">
        <v>141</v>
      </c>
      <c r="T65" s="29" t="s">
        <v>142</v>
      </c>
      <c r="U65" s="29" t="s">
        <v>141</v>
      </c>
      <c r="V65" s="29" t="s">
        <v>142</v>
      </c>
      <c r="W65" s="29" t="s">
        <v>142</v>
      </c>
      <c r="X65" s="29" t="s">
        <v>143</v>
      </c>
      <c r="Y65" s="29" t="s">
        <v>142</v>
      </c>
      <c r="Z65" s="29" t="s">
        <v>143</v>
      </c>
      <c r="AA65" s="29" t="s">
        <v>142</v>
      </c>
      <c r="AB65" s="29" t="s">
        <v>142</v>
      </c>
      <c r="AC65" s="29" t="s">
        <v>142</v>
      </c>
      <c r="AD65" s="29" t="s">
        <v>142</v>
      </c>
      <c r="AE65" s="29" t="s">
        <v>142</v>
      </c>
      <c r="AF65" s="29" t="s">
        <v>142</v>
      </c>
      <c r="AG65" s="29" t="s">
        <v>142</v>
      </c>
      <c r="AH65" s="29" t="s">
        <v>141</v>
      </c>
      <c r="AI65" s="29" t="s">
        <v>142</v>
      </c>
      <c r="AJ65" s="29" t="s">
        <v>142</v>
      </c>
      <c r="AK65" s="29" t="s">
        <v>141</v>
      </c>
      <c r="AL65" s="29" t="s">
        <v>142</v>
      </c>
      <c r="AM65" s="29" t="s">
        <v>142</v>
      </c>
      <c r="AN65" s="29" t="s">
        <v>142</v>
      </c>
      <c r="AO65" s="29" t="s">
        <v>141</v>
      </c>
      <c r="AP65" s="29" t="s">
        <v>141</v>
      </c>
      <c r="AQ65" s="29" t="s">
        <v>142</v>
      </c>
      <c r="AR65" s="29" t="s">
        <v>142</v>
      </c>
      <c r="AS65" s="29" t="s">
        <v>142</v>
      </c>
      <c r="AT65" s="29" t="s">
        <v>142</v>
      </c>
      <c r="AU65" s="29" t="s">
        <v>142</v>
      </c>
      <c r="AV65" s="29" t="s">
        <v>142</v>
      </c>
      <c r="AW65" s="29" t="s">
        <v>142</v>
      </c>
      <c r="AX65" s="29" t="s">
        <v>142</v>
      </c>
      <c r="AY65" s="29" t="s">
        <v>142</v>
      </c>
      <c r="AZ65" s="29" t="s">
        <v>143</v>
      </c>
      <c r="BA65" s="29" t="s">
        <v>142</v>
      </c>
      <c r="BB65" s="29" t="s">
        <v>142</v>
      </c>
      <c r="BC65" s="29" t="s">
        <v>142</v>
      </c>
      <c r="BD65" s="29" t="s">
        <v>142</v>
      </c>
      <c r="BE65" s="29" t="s">
        <v>142</v>
      </c>
      <c r="BF65" s="29" t="s">
        <v>141</v>
      </c>
      <c r="BG65" s="29" t="s">
        <v>142</v>
      </c>
      <c r="BH65" s="29" t="s">
        <v>142</v>
      </c>
      <c r="BI65" s="29" t="s">
        <v>142</v>
      </c>
      <c r="BJ65" s="29" t="s">
        <v>142</v>
      </c>
      <c r="BK65" s="29" t="s">
        <v>142</v>
      </c>
      <c r="BL65" s="29" t="s">
        <v>183</v>
      </c>
      <c r="BM65" s="29" t="s">
        <v>142</v>
      </c>
      <c r="BN65" s="29" t="s">
        <v>142</v>
      </c>
      <c r="BO65" s="29" t="s">
        <v>142</v>
      </c>
      <c r="BP65" s="29" t="s">
        <v>142</v>
      </c>
      <c r="BQ65" s="29" t="s">
        <v>142</v>
      </c>
      <c r="BR65" s="29" t="s">
        <v>142</v>
      </c>
      <c r="BS65" s="29" t="s">
        <v>142</v>
      </c>
      <c r="BT65" s="29" t="s">
        <v>142</v>
      </c>
      <c r="BU65" s="29" t="s">
        <v>143</v>
      </c>
      <c r="BV65" s="29" t="s">
        <v>142</v>
      </c>
      <c r="BW65" s="29" t="s">
        <v>142</v>
      </c>
      <c r="BX65" s="29" t="s">
        <v>141</v>
      </c>
      <c r="BY65" s="29" t="s">
        <v>143</v>
      </c>
      <c r="BZ65" s="29" t="s">
        <v>143</v>
      </c>
      <c r="CA65" s="29" t="s">
        <v>142</v>
      </c>
      <c r="CB65" s="29" t="s">
        <v>142</v>
      </c>
      <c r="CC65" s="29" t="s">
        <v>142</v>
      </c>
      <c r="CD65" s="29" t="s">
        <v>142</v>
      </c>
      <c r="CE65" s="29" t="s">
        <v>142</v>
      </c>
      <c r="CF65" s="29" t="s">
        <v>142</v>
      </c>
      <c r="CG65" s="29" t="s">
        <v>141</v>
      </c>
      <c r="CH65" s="29" t="s">
        <v>143</v>
      </c>
      <c r="CI65" s="29" t="s">
        <v>143</v>
      </c>
      <c r="CJ65" s="29" t="s">
        <v>142</v>
      </c>
      <c r="CK65" s="29" t="s">
        <v>142</v>
      </c>
      <c r="CL65" s="29" t="s">
        <v>142</v>
      </c>
      <c r="CM65" s="29" t="s">
        <v>141</v>
      </c>
      <c r="CN65" s="29" t="s">
        <v>142</v>
      </c>
      <c r="CO65" s="29" t="s">
        <v>142</v>
      </c>
      <c r="CP65" s="29" t="s">
        <v>142</v>
      </c>
      <c r="CQ65" s="29" t="s">
        <v>142</v>
      </c>
      <c r="CR65" s="29" t="s">
        <v>142</v>
      </c>
      <c r="CS65" s="29" t="s">
        <v>142</v>
      </c>
      <c r="CT65" s="29" t="s">
        <v>141</v>
      </c>
      <c r="CU65" s="29" t="s">
        <v>141</v>
      </c>
      <c r="CV65" s="29" t="s">
        <v>143</v>
      </c>
      <c r="CW65" s="29" t="s">
        <v>143</v>
      </c>
      <c r="CX65" s="29" t="s">
        <v>142</v>
      </c>
      <c r="CY65" s="29" t="s">
        <v>142</v>
      </c>
      <c r="CZ65" s="29" t="s">
        <v>142</v>
      </c>
      <c r="DA65" s="29" t="s">
        <v>142</v>
      </c>
      <c r="DB65" s="29" t="s">
        <v>142</v>
      </c>
      <c r="DC65" s="29" t="s">
        <v>143</v>
      </c>
      <c r="DD65" s="29" t="s">
        <v>142</v>
      </c>
      <c r="DE65" s="29" t="s">
        <v>142</v>
      </c>
      <c r="DF65" s="29" t="s">
        <v>142</v>
      </c>
      <c r="DG65" s="29" t="s">
        <v>141</v>
      </c>
      <c r="DH65" s="29" t="s">
        <v>142</v>
      </c>
      <c r="DI65" s="29" t="s">
        <v>143</v>
      </c>
      <c r="DJ65" s="29" t="s">
        <v>142</v>
      </c>
      <c r="DK65" s="29" t="s">
        <v>142</v>
      </c>
      <c r="DL65" s="29" t="s">
        <v>142</v>
      </c>
      <c r="DM65" s="29" t="s">
        <v>142</v>
      </c>
      <c r="DN65" s="29" t="s">
        <v>142</v>
      </c>
      <c r="DO65" s="29" t="s">
        <v>142</v>
      </c>
      <c r="DP65" s="29" t="s">
        <v>141</v>
      </c>
      <c r="DQ65" s="29" t="s">
        <v>143</v>
      </c>
      <c r="DR65" s="29" t="s">
        <v>142</v>
      </c>
      <c r="DS65" s="29" t="s">
        <v>141</v>
      </c>
      <c r="DT65" s="29" t="s">
        <v>142</v>
      </c>
      <c r="DU65" s="29" t="s">
        <v>141</v>
      </c>
      <c r="DV65" s="29" t="s">
        <v>142</v>
      </c>
      <c r="DW65" s="7"/>
      <c r="DX65" s="7"/>
      <c r="DY65" s="7"/>
      <c r="DZ65" s="7"/>
      <c r="EA65" s="7"/>
      <c r="EB65" s="7"/>
      <c r="EC65" s="7"/>
      <c r="ED65" s="7"/>
    </row>
    <row r="66" spans="1:134" ht="67.5">
      <c r="A66" s="8">
        <v>65</v>
      </c>
      <c r="B66" s="39">
        <v>65</v>
      </c>
      <c r="C66" s="39" t="s">
        <v>254</v>
      </c>
      <c r="D66" s="37" t="s">
        <v>255</v>
      </c>
      <c r="E66" s="38" t="s">
        <v>21</v>
      </c>
      <c r="F66" s="33" t="s">
        <v>142</v>
      </c>
      <c r="G66" s="29" t="s">
        <v>142</v>
      </c>
      <c r="H66" s="29" t="s">
        <v>143</v>
      </c>
      <c r="I66" s="29" t="s">
        <v>142</v>
      </c>
      <c r="J66" s="29" t="s">
        <v>142</v>
      </c>
      <c r="K66" s="29" t="s">
        <v>142</v>
      </c>
      <c r="L66" s="29" t="s">
        <v>142</v>
      </c>
      <c r="M66" s="29" t="s">
        <v>141</v>
      </c>
      <c r="N66" s="29" t="s">
        <v>142</v>
      </c>
      <c r="O66" s="29" t="s">
        <v>142</v>
      </c>
      <c r="P66" s="29" t="s">
        <v>142</v>
      </c>
      <c r="Q66" s="29" t="s">
        <v>142</v>
      </c>
      <c r="R66" s="29" t="s">
        <v>142</v>
      </c>
      <c r="S66" s="29" t="s">
        <v>141</v>
      </c>
      <c r="T66" s="29" t="s">
        <v>142</v>
      </c>
      <c r="U66" s="29" t="s">
        <v>141</v>
      </c>
      <c r="V66" s="29" t="s">
        <v>142</v>
      </c>
      <c r="W66" s="29" t="s">
        <v>142</v>
      </c>
      <c r="X66" s="29" t="s">
        <v>143</v>
      </c>
      <c r="Y66" s="29" t="s">
        <v>142</v>
      </c>
      <c r="Z66" s="29" t="s">
        <v>143</v>
      </c>
      <c r="AA66" s="29" t="s">
        <v>142</v>
      </c>
      <c r="AB66" s="29" t="s">
        <v>142</v>
      </c>
      <c r="AC66" s="29" t="s">
        <v>142</v>
      </c>
      <c r="AD66" s="29" t="s">
        <v>142</v>
      </c>
      <c r="AE66" s="29" t="s">
        <v>142</v>
      </c>
      <c r="AF66" s="29" t="s">
        <v>142</v>
      </c>
      <c r="AG66" s="29" t="s">
        <v>142</v>
      </c>
      <c r="AH66" s="29" t="s">
        <v>141</v>
      </c>
      <c r="AI66" s="29" t="s">
        <v>143</v>
      </c>
      <c r="AJ66" s="29" t="s">
        <v>142</v>
      </c>
      <c r="AK66" s="29" t="s">
        <v>141</v>
      </c>
      <c r="AL66" s="29" t="s">
        <v>142</v>
      </c>
      <c r="AM66" s="29" t="s">
        <v>142</v>
      </c>
      <c r="AN66" s="29" t="s">
        <v>142</v>
      </c>
      <c r="AO66" s="29" t="s">
        <v>141</v>
      </c>
      <c r="AP66" s="29" t="s">
        <v>141</v>
      </c>
      <c r="AQ66" s="29" t="s">
        <v>142</v>
      </c>
      <c r="AR66" s="29" t="s">
        <v>142</v>
      </c>
      <c r="AS66" s="29" t="s">
        <v>142</v>
      </c>
      <c r="AT66" s="29" t="s">
        <v>142</v>
      </c>
      <c r="AU66" s="29" t="s">
        <v>142</v>
      </c>
      <c r="AV66" s="29" t="s">
        <v>142</v>
      </c>
      <c r="AW66" s="29" t="s">
        <v>142</v>
      </c>
      <c r="AX66" s="29" t="s">
        <v>142</v>
      </c>
      <c r="AY66" s="29" t="s">
        <v>142</v>
      </c>
      <c r="AZ66" s="29" t="s">
        <v>143</v>
      </c>
      <c r="BA66" s="29" t="s">
        <v>142</v>
      </c>
      <c r="BB66" s="29" t="s">
        <v>183</v>
      </c>
      <c r="BC66" s="29" t="s">
        <v>142</v>
      </c>
      <c r="BD66" s="29" t="s">
        <v>142</v>
      </c>
      <c r="BE66" s="29" t="s">
        <v>142</v>
      </c>
      <c r="BF66" s="29" t="s">
        <v>141</v>
      </c>
      <c r="BG66" s="29" t="s">
        <v>142</v>
      </c>
      <c r="BH66" s="29" t="s">
        <v>142</v>
      </c>
      <c r="BI66" s="29" t="s">
        <v>142</v>
      </c>
      <c r="BJ66" s="29" t="s">
        <v>142</v>
      </c>
      <c r="BK66" s="29" t="s">
        <v>142</v>
      </c>
      <c r="BL66" s="29" t="s">
        <v>183</v>
      </c>
      <c r="BM66" s="29" t="s">
        <v>142</v>
      </c>
      <c r="BN66" s="29" t="s">
        <v>142</v>
      </c>
      <c r="BO66" s="29" t="s">
        <v>142</v>
      </c>
      <c r="BP66" s="29" t="s">
        <v>142</v>
      </c>
      <c r="BQ66" s="29" t="s">
        <v>142</v>
      </c>
      <c r="BR66" s="29" t="s">
        <v>142</v>
      </c>
      <c r="BS66" s="29" t="s">
        <v>142</v>
      </c>
      <c r="BT66" s="29" t="s">
        <v>142</v>
      </c>
      <c r="BU66" s="29" t="s">
        <v>143</v>
      </c>
      <c r="BV66" s="29" t="s">
        <v>142</v>
      </c>
      <c r="BW66" s="29" t="s">
        <v>142</v>
      </c>
      <c r="BX66" s="29" t="s">
        <v>141</v>
      </c>
      <c r="BY66" s="29" t="s">
        <v>143</v>
      </c>
      <c r="BZ66" s="29" t="s">
        <v>143</v>
      </c>
      <c r="CA66" s="29" t="s">
        <v>142</v>
      </c>
      <c r="CB66" s="29" t="s">
        <v>142</v>
      </c>
      <c r="CC66" s="29" t="s">
        <v>142</v>
      </c>
      <c r="CD66" s="29" t="s">
        <v>142</v>
      </c>
      <c r="CE66" s="29" t="s">
        <v>142</v>
      </c>
      <c r="CF66" s="29" t="s">
        <v>142</v>
      </c>
      <c r="CG66" s="29" t="s">
        <v>141</v>
      </c>
      <c r="CH66" s="29" t="s">
        <v>143</v>
      </c>
      <c r="CI66" s="29" t="s">
        <v>143</v>
      </c>
      <c r="CJ66" s="29" t="s">
        <v>142</v>
      </c>
      <c r="CK66" s="29" t="s">
        <v>142</v>
      </c>
      <c r="CL66" s="29" t="s">
        <v>143</v>
      </c>
      <c r="CM66" s="29" t="s">
        <v>141</v>
      </c>
      <c r="CN66" s="29" t="s">
        <v>142</v>
      </c>
      <c r="CO66" s="29" t="s">
        <v>143</v>
      </c>
      <c r="CP66" s="29" t="s">
        <v>142</v>
      </c>
      <c r="CQ66" s="29" t="s">
        <v>142</v>
      </c>
      <c r="CR66" s="29" t="s">
        <v>142</v>
      </c>
      <c r="CS66" s="29" t="s">
        <v>142</v>
      </c>
      <c r="CT66" s="29" t="s">
        <v>141</v>
      </c>
      <c r="CU66" s="29" t="s">
        <v>141</v>
      </c>
      <c r="CV66" s="29" t="s">
        <v>143</v>
      </c>
      <c r="CW66" s="29" t="s">
        <v>142</v>
      </c>
      <c r="CX66" s="29" t="s">
        <v>142</v>
      </c>
      <c r="CY66" s="29" t="s">
        <v>142</v>
      </c>
      <c r="CZ66" s="29" t="s">
        <v>142</v>
      </c>
      <c r="DA66" s="29" t="s">
        <v>143</v>
      </c>
      <c r="DB66" s="29" t="s">
        <v>142</v>
      </c>
      <c r="DC66" s="29" t="s">
        <v>183</v>
      </c>
      <c r="DD66" s="29" t="s">
        <v>173</v>
      </c>
      <c r="DE66" s="29" t="s">
        <v>142</v>
      </c>
      <c r="DF66" s="29" t="s">
        <v>142</v>
      </c>
      <c r="DG66" s="29" t="s">
        <v>141</v>
      </c>
      <c r="DH66" s="29" t="s">
        <v>142</v>
      </c>
      <c r="DI66" s="29" t="s">
        <v>143</v>
      </c>
      <c r="DJ66" s="29" t="s">
        <v>142</v>
      </c>
      <c r="DK66" s="29" t="s">
        <v>142</v>
      </c>
      <c r="DL66" s="29" t="s">
        <v>142</v>
      </c>
      <c r="DM66" s="29" t="s">
        <v>142</v>
      </c>
      <c r="DN66" s="29" t="s">
        <v>142</v>
      </c>
      <c r="DO66" s="29" t="s">
        <v>142</v>
      </c>
      <c r="DP66" s="29" t="s">
        <v>141</v>
      </c>
      <c r="DQ66" s="29" t="s">
        <v>143</v>
      </c>
      <c r="DR66" s="29" t="s">
        <v>142</v>
      </c>
      <c r="DS66" s="29" t="s">
        <v>141</v>
      </c>
      <c r="DT66" s="29" t="s">
        <v>142</v>
      </c>
      <c r="DU66" s="29" t="s">
        <v>141</v>
      </c>
      <c r="DV66" s="29" t="s">
        <v>142</v>
      </c>
      <c r="DW66" s="7"/>
      <c r="DX66" s="7"/>
      <c r="DY66" s="7"/>
      <c r="DZ66" s="7"/>
      <c r="EA66" s="7"/>
      <c r="EB66" s="7"/>
      <c r="EC66" s="7"/>
      <c r="ED66" s="7"/>
    </row>
    <row r="67" spans="1:134" ht="78.75">
      <c r="A67" s="8">
        <v>66</v>
      </c>
      <c r="B67" s="39">
        <v>66</v>
      </c>
      <c r="C67" s="39" t="s">
        <v>256</v>
      </c>
      <c r="D67" s="37" t="s">
        <v>257</v>
      </c>
      <c r="E67" s="38" t="s">
        <v>21</v>
      </c>
      <c r="F67" s="33" t="s">
        <v>142</v>
      </c>
      <c r="G67" s="29" t="s">
        <v>142</v>
      </c>
      <c r="H67" s="29" t="s">
        <v>142</v>
      </c>
      <c r="I67" s="29" t="s">
        <v>143</v>
      </c>
      <c r="J67" s="29" t="s">
        <v>143</v>
      </c>
      <c r="K67" s="29" t="s">
        <v>142</v>
      </c>
      <c r="L67" s="29" t="s">
        <v>142</v>
      </c>
      <c r="M67" s="29" t="s">
        <v>141</v>
      </c>
      <c r="N67" s="29" t="s">
        <v>142</v>
      </c>
      <c r="O67" s="29" t="s">
        <v>142</v>
      </c>
      <c r="P67" s="29" t="s">
        <v>142</v>
      </c>
      <c r="Q67" s="29" t="s">
        <v>142</v>
      </c>
      <c r="R67" s="29" t="s">
        <v>142</v>
      </c>
      <c r="S67" s="29" t="s">
        <v>141</v>
      </c>
      <c r="T67" s="29" t="s">
        <v>143</v>
      </c>
      <c r="U67" s="29" t="s">
        <v>141</v>
      </c>
      <c r="V67" s="29" t="s">
        <v>142</v>
      </c>
      <c r="W67" s="29" t="s">
        <v>142</v>
      </c>
      <c r="X67" s="29" t="s">
        <v>143</v>
      </c>
      <c r="Y67" s="29" t="s">
        <v>142</v>
      </c>
      <c r="Z67" s="29" t="s">
        <v>142</v>
      </c>
      <c r="AA67" s="29" t="s">
        <v>143</v>
      </c>
      <c r="AB67" s="29" t="s">
        <v>142</v>
      </c>
      <c r="AC67" s="29" t="s">
        <v>142</v>
      </c>
      <c r="AD67" s="29" t="s">
        <v>142</v>
      </c>
      <c r="AE67" s="29" t="s">
        <v>142</v>
      </c>
      <c r="AF67" s="29" t="s">
        <v>142</v>
      </c>
      <c r="AG67" s="29" t="s">
        <v>142</v>
      </c>
      <c r="AH67" s="29" t="s">
        <v>141</v>
      </c>
      <c r="AI67" s="29" t="s">
        <v>143</v>
      </c>
      <c r="AJ67" s="29" t="s">
        <v>142</v>
      </c>
      <c r="AK67" s="29" t="s">
        <v>141</v>
      </c>
      <c r="AL67" s="29" t="s">
        <v>142</v>
      </c>
      <c r="AM67" s="29" t="s">
        <v>142</v>
      </c>
      <c r="AN67" s="29" t="s">
        <v>141</v>
      </c>
      <c r="AO67" s="29" t="s">
        <v>141</v>
      </c>
      <c r="AP67" s="29" t="s">
        <v>141</v>
      </c>
      <c r="AQ67" s="29" t="s">
        <v>142</v>
      </c>
      <c r="AR67" s="29" t="s">
        <v>142</v>
      </c>
      <c r="AS67" s="29" t="s">
        <v>141</v>
      </c>
      <c r="AT67" s="29" t="s">
        <v>142</v>
      </c>
      <c r="AU67" s="29" t="s">
        <v>142</v>
      </c>
      <c r="AV67" s="29" t="s">
        <v>142</v>
      </c>
      <c r="AW67" s="29" t="s">
        <v>142</v>
      </c>
      <c r="AX67" s="29" t="s">
        <v>142</v>
      </c>
      <c r="AY67" s="29" t="s">
        <v>142</v>
      </c>
      <c r="AZ67" s="29" t="s">
        <v>142</v>
      </c>
      <c r="BA67" s="29" t="s">
        <v>142</v>
      </c>
      <c r="BB67" s="29" t="s">
        <v>142</v>
      </c>
      <c r="BC67" s="29" t="s">
        <v>142</v>
      </c>
      <c r="BD67" s="29" t="s">
        <v>142</v>
      </c>
      <c r="BE67" s="29" t="s">
        <v>142</v>
      </c>
      <c r="BF67" s="29" t="s">
        <v>141</v>
      </c>
      <c r="BG67" s="29" t="s">
        <v>142</v>
      </c>
      <c r="BH67" s="29" t="s">
        <v>142</v>
      </c>
      <c r="BI67" s="29" t="s">
        <v>142</v>
      </c>
      <c r="BJ67" s="29" t="s">
        <v>142</v>
      </c>
      <c r="BK67" s="29" t="s">
        <v>142</v>
      </c>
      <c r="BL67" s="29" t="s">
        <v>142</v>
      </c>
      <c r="BM67" s="29" t="s">
        <v>142</v>
      </c>
      <c r="BN67" s="29" t="s">
        <v>142</v>
      </c>
      <c r="BO67" s="29" t="s">
        <v>142</v>
      </c>
      <c r="BP67" s="29" t="s">
        <v>143</v>
      </c>
      <c r="BQ67" s="29" t="s">
        <v>141</v>
      </c>
      <c r="BR67" s="29" t="s">
        <v>142</v>
      </c>
      <c r="BS67" s="29" t="s">
        <v>142</v>
      </c>
      <c r="BT67" s="29" t="s">
        <v>142</v>
      </c>
      <c r="BU67" s="29" t="s">
        <v>142</v>
      </c>
      <c r="BV67" s="29" t="s">
        <v>142</v>
      </c>
      <c r="BW67" s="29" t="s">
        <v>142</v>
      </c>
      <c r="BX67" s="29" t="s">
        <v>141</v>
      </c>
      <c r="BY67" s="29" t="s">
        <v>142</v>
      </c>
      <c r="BZ67" s="29" t="s">
        <v>142</v>
      </c>
      <c r="CA67" s="29" t="s">
        <v>142</v>
      </c>
      <c r="CB67" s="29" t="s">
        <v>142</v>
      </c>
      <c r="CC67" s="29" t="s">
        <v>142</v>
      </c>
      <c r="CD67" s="29" t="s">
        <v>142</v>
      </c>
      <c r="CE67" s="29" t="s">
        <v>142</v>
      </c>
      <c r="CF67" s="29" t="s">
        <v>142</v>
      </c>
      <c r="CG67" s="29" t="s">
        <v>141</v>
      </c>
      <c r="CH67" s="29" t="s">
        <v>142</v>
      </c>
      <c r="CI67" s="29" t="s">
        <v>143</v>
      </c>
      <c r="CJ67" s="29" t="s">
        <v>142</v>
      </c>
      <c r="CK67" s="29" t="s">
        <v>142</v>
      </c>
      <c r="CL67" s="29" t="s">
        <v>142</v>
      </c>
      <c r="CM67" s="29" t="s">
        <v>141</v>
      </c>
      <c r="CN67" s="29" t="s">
        <v>143</v>
      </c>
      <c r="CO67" s="29" t="s">
        <v>142</v>
      </c>
      <c r="CP67" s="29" t="s">
        <v>141</v>
      </c>
      <c r="CQ67" s="29" t="s">
        <v>143</v>
      </c>
      <c r="CR67" s="29" t="s">
        <v>143</v>
      </c>
      <c r="CS67" s="29" t="s">
        <v>142</v>
      </c>
      <c r="CT67" s="29" t="s">
        <v>141</v>
      </c>
      <c r="CU67" s="29" t="s">
        <v>141</v>
      </c>
      <c r="CV67" s="29" t="s">
        <v>142</v>
      </c>
      <c r="CW67" s="29" t="s">
        <v>142</v>
      </c>
      <c r="CX67" s="29" t="s">
        <v>142</v>
      </c>
      <c r="CY67" s="29" t="s">
        <v>142</v>
      </c>
      <c r="CZ67" s="29" t="s">
        <v>183</v>
      </c>
      <c r="DA67" s="29" t="s">
        <v>142</v>
      </c>
      <c r="DB67" s="29" t="s">
        <v>142</v>
      </c>
      <c r="DC67" s="29" t="s">
        <v>143</v>
      </c>
      <c r="DD67" s="29" t="s">
        <v>142</v>
      </c>
      <c r="DE67" s="29" t="s">
        <v>142</v>
      </c>
      <c r="DF67" s="29" t="s">
        <v>141</v>
      </c>
      <c r="DG67" s="29" t="s">
        <v>141</v>
      </c>
      <c r="DH67" s="29" t="s">
        <v>142</v>
      </c>
      <c r="DI67" s="29" t="s">
        <v>143</v>
      </c>
      <c r="DJ67" s="29" t="s">
        <v>142</v>
      </c>
      <c r="DK67" s="29" t="s">
        <v>143</v>
      </c>
      <c r="DL67" s="29" t="s">
        <v>142</v>
      </c>
      <c r="DM67" s="29" t="s">
        <v>142</v>
      </c>
      <c r="DN67" s="29" t="s">
        <v>142</v>
      </c>
      <c r="DO67" s="29" t="s">
        <v>143</v>
      </c>
      <c r="DP67" s="29" t="s">
        <v>141</v>
      </c>
      <c r="DQ67" s="29" t="s">
        <v>142</v>
      </c>
      <c r="DR67" s="29" t="s">
        <v>183</v>
      </c>
      <c r="DS67" s="29" t="s">
        <v>141</v>
      </c>
      <c r="DT67" s="29" t="s">
        <v>142</v>
      </c>
      <c r="DU67" s="29" t="s">
        <v>141</v>
      </c>
      <c r="DV67" s="29" t="s">
        <v>142</v>
      </c>
      <c r="DW67" s="7"/>
      <c r="DX67" s="7"/>
      <c r="DY67" s="7"/>
      <c r="DZ67" s="7"/>
      <c r="EA67" s="7"/>
      <c r="EB67" s="7"/>
      <c r="EC67" s="7"/>
      <c r="ED67" s="7"/>
    </row>
    <row r="68" spans="1:134" ht="56.25">
      <c r="A68" s="8">
        <v>67</v>
      </c>
      <c r="B68" s="39">
        <v>67</v>
      </c>
      <c r="C68" s="39" t="s">
        <v>258</v>
      </c>
      <c r="D68" s="37" t="s">
        <v>259</v>
      </c>
      <c r="E68" s="38" t="s">
        <v>21</v>
      </c>
      <c r="F68" s="33" t="s">
        <v>142</v>
      </c>
      <c r="G68" s="29" t="s">
        <v>142</v>
      </c>
      <c r="H68" s="29" t="s">
        <v>142</v>
      </c>
      <c r="I68" s="29" t="s">
        <v>142</v>
      </c>
      <c r="J68" s="29" t="s">
        <v>142</v>
      </c>
      <c r="K68" s="29" t="s">
        <v>142</v>
      </c>
      <c r="L68" s="29" t="s">
        <v>142</v>
      </c>
      <c r="M68" s="29" t="s">
        <v>141</v>
      </c>
      <c r="N68" s="29" t="s">
        <v>142</v>
      </c>
      <c r="O68" s="29" t="s">
        <v>142</v>
      </c>
      <c r="P68" s="29" t="s">
        <v>142</v>
      </c>
      <c r="Q68" s="29" t="s">
        <v>142</v>
      </c>
      <c r="R68" s="29" t="s">
        <v>142</v>
      </c>
      <c r="S68" s="29" t="s">
        <v>141</v>
      </c>
      <c r="T68" s="29" t="s">
        <v>142</v>
      </c>
      <c r="U68" s="29" t="s">
        <v>141</v>
      </c>
      <c r="V68" s="29" t="s">
        <v>142</v>
      </c>
      <c r="W68" s="29" t="s">
        <v>142</v>
      </c>
      <c r="X68" s="29" t="s">
        <v>143</v>
      </c>
      <c r="Y68" s="29" t="s">
        <v>142</v>
      </c>
      <c r="Z68" s="29" t="s">
        <v>143</v>
      </c>
      <c r="AA68" s="29" t="s">
        <v>142</v>
      </c>
      <c r="AB68" s="29" t="s">
        <v>142</v>
      </c>
      <c r="AC68" s="29" t="s">
        <v>142</v>
      </c>
      <c r="AD68" s="29" t="s">
        <v>142</v>
      </c>
      <c r="AE68" s="29" t="s">
        <v>142</v>
      </c>
      <c r="AF68" s="29" t="s">
        <v>142</v>
      </c>
      <c r="AG68" s="29" t="s">
        <v>142</v>
      </c>
      <c r="AH68" s="29" t="s">
        <v>141</v>
      </c>
      <c r="AI68" s="29" t="s">
        <v>142</v>
      </c>
      <c r="AJ68" s="29" t="s">
        <v>142</v>
      </c>
      <c r="AK68" s="29" t="s">
        <v>141</v>
      </c>
      <c r="AL68" s="29" t="s">
        <v>142</v>
      </c>
      <c r="AM68" s="29" t="s">
        <v>142</v>
      </c>
      <c r="AN68" s="29" t="s">
        <v>142</v>
      </c>
      <c r="AO68" s="29" t="s">
        <v>141</v>
      </c>
      <c r="AP68" s="29" t="s">
        <v>141</v>
      </c>
      <c r="AQ68" s="29" t="s">
        <v>142</v>
      </c>
      <c r="AR68" s="29" t="s">
        <v>142</v>
      </c>
      <c r="AS68" s="29" t="s">
        <v>142</v>
      </c>
      <c r="AT68" s="29" t="s">
        <v>142</v>
      </c>
      <c r="AU68" s="29" t="s">
        <v>142</v>
      </c>
      <c r="AV68" s="29" t="s">
        <v>142</v>
      </c>
      <c r="AW68" s="29" t="s">
        <v>142</v>
      </c>
      <c r="AX68" s="29" t="s">
        <v>142</v>
      </c>
      <c r="AY68" s="29" t="s">
        <v>142</v>
      </c>
      <c r="AZ68" s="29" t="s">
        <v>143</v>
      </c>
      <c r="BA68" s="29" t="s">
        <v>142</v>
      </c>
      <c r="BB68" s="29" t="s">
        <v>142</v>
      </c>
      <c r="BC68" s="29" t="s">
        <v>142</v>
      </c>
      <c r="BD68" s="29" t="s">
        <v>142</v>
      </c>
      <c r="BE68" s="29" t="s">
        <v>142</v>
      </c>
      <c r="BF68" s="29" t="s">
        <v>141</v>
      </c>
      <c r="BG68" s="29" t="s">
        <v>142</v>
      </c>
      <c r="BH68" s="29" t="s">
        <v>142</v>
      </c>
      <c r="BI68" s="29" t="s">
        <v>142</v>
      </c>
      <c r="BJ68" s="29" t="s">
        <v>142</v>
      </c>
      <c r="BK68" s="29" t="s">
        <v>142</v>
      </c>
      <c r="BL68" s="29" t="s">
        <v>142</v>
      </c>
      <c r="BM68" s="29" t="s">
        <v>142</v>
      </c>
      <c r="BN68" s="29" t="s">
        <v>142</v>
      </c>
      <c r="BO68" s="29" t="s">
        <v>142</v>
      </c>
      <c r="BP68" s="29" t="s">
        <v>142</v>
      </c>
      <c r="BQ68" s="29" t="s">
        <v>142</v>
      </c>
      <c r="BR68" s="29" t="s">
        <v>142</v>
      </c>
      <c r="BS68" s="29" t="s">
        <v>142</v>
      </c>
      <c r="BT68" s="29" t="s">
        <v>142</v>
      </c>
      <c r="BU68" s="29" t="s">
        <v>142</v>
      </c>
      <c r="BV68" s="29" t="s">
        <v>142</v>
      </c>
      <c r="BW68" s="29" t="s">
        <v>142</v>
      </c>
      <c r="BX68" s="29" t="s">
        <v>141</v>
      </c>
      <c r="BY68" s="29" t="s">
        <v>143</v>
      </c>
      <c r="BZ68" s="29" t="s">
        <v>143</v>
      </c>
      <c r="CA68" s="29" t="s">
        <v>142</v>
      </c>
      <c r="CB68" s="29" t="s">
        <v>142</v>
      </c>
      <c r="CC68" s="29" t="s">
        <v>142</v>
      </c>
      <c r="CD68" s="29" t="s">
        <v>142</v>
      </c>
      <c r="CE68" s="29" t="s">
        <v>142</v>
      </c>
      <c r="CF68" s="29" t="s">
        <v>142</v>
      </c>
      <c r="CG68" s="29" t="s">
        <v>141</v>
      </c>
      <c r="CH68" s="29" t="s">
        <v>142</v>
      </c>
      <c r="CI68" s="29" t="s">
        <v>143</v>
      </c>
      <c r="CJ68" s="29" t="s">
        <v>142</v>
      </c>
      <c r="CK68" s="29" t="s">
        <v>142</v>
      </c>
      <c r="CL68" s="29" t="s">
        <v>142</v>
      </c>
      <c r="CM68" s="29" t="s">
        <v>141</v>
      </c>
      <c r="CN68" s="29" t="s">
        <v>142</v>
      </c>
      <c r="CO68" s="29" t="s">
        <v>142</v>
      </c>
      <c r="CP68" s="29" t="s">
        <v>142</v>
      </c>
      <c r="CQ68" s="29" t="s">
        <v>142</v>
      </c>
      <c r="CR68" s="29" t="s">
        <v>143</v>
      </c>
      <c r="CS68" s="29" t="s">
        <v>142</v>
      </c>
      <c r="CT68" s="29" t="s">
        <v>141</v>
      </c>
      <c r="CU68" s="29" t="s">
        <v>141</v>
      </c>
      <c r="CV68" s="29" t="s">
        <v>143</v>
      </c>
      <c r="CW68" s="29" t="s">
        <v>142</v>
      </c>
      <c r="CX68" s="29" t="s">
        <v>143</v>
      </c>
      <c r="CY68" s="29" t="s">
        <v>142</v>
      </c>
      <c r="CZ68" s="29" t="s">
        <v>143</v>
      </c>
      <c r="DA68" s="29" t="s">
        <v>142</v>
      </c>
      <c r="DB68" s="29" t="s">
        <v>142</v>
      </c>
      <c r="DC68" s="29" t="s">
        <v>143</v>
      </c>
      <c r="DD68" s="29" t="s">
        <v>142</v>
      </c>
      <c r="DE68" s="29" t="s">
        <v>142</v>
      </c>
      <c r="DF68" s="29" t="s">
        <v>142</v>
      </c>
      <c r="DG68" s="29" t="s">
        <v>141</v>
      </c>
      <c r="DH68" s="29" t="s">
        <v>142</v>
      </c>
      <c r="DI68" s="29" t="s">
        <v>143</v>
      </c>
      <c r="DJ68" s="29" t="s">
        <v>142</v>
      </c>
      <c r="DK68" s="29" t="s">
        <v>142</v>
      </c>
      <c r="DL68" s="29" t="s">
        <v>142</v>
      </c>
      <c r="DM68" s="29" t="s">
        <v>142</v>
      </c>
      <c r="DN68" s="29" t="s">
        <v>142</v>
      </c>
      <c r="DO68" s="29" t="s">
        <v>142</v>
      </c>
      <c r="DP68" s="29" t="s">
        <v>141</v>
      </c>
      <c r="DQ68" s="29" t="s">
        <v>143</v>
      </c>
      <c r="DR68" s="29" t="s">
        <v>142</v>
      </c>
      <c r="DS68" s="29" t="s">
        <v>141</v>
      </c>
      <c r="DT68" s="29" t="s">
        <v>142</v>
      </c>
      <c r="DU68" s="29" t="s">
        <v>141</v>
      </c>
      <c r="DV68" s="29" t="s">
        <v>142</v>
      </c>
      <c r="DW68" s="7"/>
      <c r="DX68" s="7"/>
      <c r="DY68" s="7"/>
      <c r="DZ68" s="7"/>
      <c r="EA68" s="7"/>
      <c r="EB68" s="7"/>
      <c r="EC68" s="7"/>
      <c r="ED68" s="7"/>
    </row>
    <row r="69" spans="1:134" ht="56.25">
      <c r="A69" s="8">
        <v>68</v>
      </c>
      <c r="B69" s="39">
        <v>68</v>
      </c>
      <c r="C69" s="39" t="s">
        <v>258</v>
      </c>
      <c r="D69" s="37" t="s">
        <v>260</v>
      </c>
      <c r="E69" s="38" t="s">
        <v>21</v>
      </c>
      <c r="F69" s="33" t="s">
        <v>142</v>
      </c>
      <c r="G69" s="29" t="s">
        <v>143</v>
      </c>
      <c r="H69" s="29" t="s">
        <v>142</v>
      </c>
      <c r="I69" s="29" t="s">
        <v>142</v>
      </c>
      <c r="J69" s="29" t="s">
        <v>142</v>
      </c>
      <c r="K69" s="29" t="s">
        <v>142</v>
      </c>
      <c r="L69" s="29" t="s">
        <v>142</v>
      </c>
      <c r="M69" s="29" t="s">
        <v>141</v>
      </c>
      <c r="N69" s="29" t="s">
        <v>142</v>
      </c>
      <c r="O69" s="29" t="s">
        <v>142</v>
      </c>
      <c r="P69" s="29" t="s">
        <v>142</v>
      </c>
      <c r="Q69" s="29" t="s">
        <v>142</v>
      </c>
      <c r="R69" s="29" t="s">
        <v>142</v>
      </c>
      <c r="S69" s="29" t="s">
        <v>141</v>
      </c>
      <c r="T69" s="29" t="s">
        <v>143</v>
      </c>
      <c r="U69" s="29" t="s">
        <v>141</v>
      </c>
      <c r="V69" s="29" t="s">
        <v>142</v>
      </c>
      <c r="W69" s="29" t="s">
        <v>142</v>
      </c>
      <c r="X69" s="29" t="s">
        <v>143</v>
      </c>
      <c r="Y69" s="29" t="s">
        <v>142</v>
      </c>
      <c r="Z69" s="29" t="s">
        <v>142</v>
      </c>
      <c r="AA69" s="29" t="s">
        <v>143</v>
      </c>
      <c r="AB69" s="29" t="s">
        <v>142</v>
      </c>
      <c r="AC69" s="29" t="s">
        <v>142</v>
      </c>
      <c r="AD69" s="29" t="s">
        <v>142</v>
      </c>
      <c r="AE69" s="29" t="s">
        <v>142</v>
      </c>
      <c r="AF69" s="29" t="s">
        <v>142</v>
      </c>
      <c r="AG69" s="29" t="s">
        <v>142</v>
      </c>
      <c r="AH69" s="29" t="s">
        <v>141</v>
      </c>
      <c r="AI69" s="29" t="s">
        <v>143</v>
      </c>
      <c r="AJ69" s="29" t="s">
        <v>142</v>
      </c>
      <c r="AK69" s="29" t="s">
        <v>141</v>
      </c>
      <c r="AL69" s="29" t="s">
        <v>142</v>
      </c>
      <c r="AM69" s="29" t="s">
        <v>142</v>
      </c>
      <c r="AN69" s="29" t="s">
        <v>143</v>
      </c>
      <c r="AO69" s="29" t="s">
        <v>141</v>
      </c>
      <c r="AP69" s="29" t="s">
        <v>141</v>
      </c>
      <c r="AQ69" s="29" t="s">
        <v>142</v>
      </c>
      <c r="AR69" s="29" t="s">
        <v>142</v>
      </c>
      <c r="AS69" s="29" t="s">
        <v>143</v>
      </c>
      <c r="AT69" s="29" t="s">
        <v>142</v>
      </c>
      <c r="AU69" s="29" t="s">
        <v>142</v>
      </c>
      <c r="AV69" s="29" t="s">
        <v>142</v>
      </c>
      <c r="AW69" s="29" t="s">
        <v>142</v>
      </c>
      <c r="AX69" s="29" t="s">
        <v>142</v>
      </c>
      <c r="AY69" s="29" t="s">
        <v>142</v>
      </c>
      <c r="AZ69" s="29" t="s">
        <v>143</v>
      </c>
      <c r="BA69" s="29" t="s">
        <v>142</v>
      </c>
      <c r="BB69" s="29" t="s">
        <v>142</v>
      </c>
      <c r="BC69" s="29" t="s">
        <v>142</v>
      </c>
      <c r="BD69" s="29" t="s">
        <v>142</v>
      </c>
      <c r="BE69" s="29" t="s">
        <v>142</v>
      </c>
      <c r="BF69" s="29" t="s">
        <v>141</v>
      </c>
      <c r="BG69" s="29" t="s">
        <v>142</v>
      </c>
      <c r="BH69" s="29" t="s">
        <v>142</v>
      </c>
      <c r="BI69" s="29" t="s">
        <v>142</v>
      </c>
      <c r="BJ69" s="29" t="s">
        <v>142</v>
      </c>
      <c r="BK69" s="29" t="s">
        <v>143</v>
      </c>
      <c r="BL69" s="29" t="s">
        <v>142</v>
      </c>
      <c r="BM69" s="29" t="s">
        <v>142</v>
      </c>
      <c r="BN69" s="29" t="s">
        <v>142</v>
      </c>
      <c r="BO69" s="29" t="s">
        <v>142</v>
      </c>
      <c r="BP69" s="29" t="s">
        <v>142</v>
      </c>
      <c r="BQ69" s="29" t="s">
        <v>141</v>
      </c>
      <c r="BR69" s="29" t="s">
        <v>142</v>
      </c>
      <c r="BS69" s="29" t="s">
        <v>143</v>
      </c>
      <c r="BT69" s="29" t="s">
        <v>142</v>
      </c>
      <c r="BU69" s="29" t="s">
        <v>143</v>
      </c>
      <c r="BV69" s="29" t="s">
        <v>142</v>
      </c>
      <c r="BW69" s="29" t="s">
        <v>142</v>
      </c>
      <c r="BX69" s="29" t="s">
        <v>141</v>
      </c>
      <c r="BY69" s="29" t="s">
        <v>142</v>
      </c>
      <c r="BZ69" s="29" t="s">
        <v>143</v>
      </c>
      <c r="CA69" s="29" t="s">
        <v>142</v>
      </c>
      <c r="CB69" s="29" t="s">
        <v>142</v>
      </c>
      <c r="CC69" s="29" t="s">
        <v>143</v>
      </c>
      <c r="CD69" s="29" t="s">
        <v>142</v>
      </c>
      <c r="CE69" s="29" t="s">
        <v>142</v>
      </c>
      <c r="CF69" s="29" t="s">
        <v>142</v>
      </c>
      <c r="CG69" s="29" t="s">
        <v>141</v>
      </c>
      <c r="CH69" s="29" t="s">
        <v>142</v>
      </c>
      <c r="CI69" s="29" t="s">
        <v>141</v>
      </c>
      <c r="CJ69" s="29" t="s">
        <v>142</v>
      </c>
      <c r="CK69" s="29" t="s">
        <v>142</v>
      </c>
      <c r="CL69" s="29" t="s">
        <v>142</v>
      </c>
      <c r="CM69" s="29" t="s">
        <v>141</v>
      </c>
      <c r="CN69" s="29" t="s">
        <v>143</v>
      </c>
      <c r="CO69" s="29" t="s">
        <v>142</v>
      </c>
      <c r="CP69" s="29" t="s">
        <v>143</v>
      </c>
      <c r="CQ69" s="29" t="s">
        <v>143</v>
      </c>
      <c r="CR69" s="29" t="s">
        <v>143</v>
      </c>
      <c r="CS69" s="29" t="s">
        <v>143</v>
      </c>
      <c r="CT69" s="29" t="s">
        <v>141</v>
      </c>
      <c r="CU69" s="29" t="s">
        <v>141</v>
      </c>
      <c r="CV69" s="29" t="s">
        <v>143</v>
      </c>
      <c r="CW69" s="29" t="s">
        <v>142</v>
      </c>
      <c r="CX69" s="29" t="s">
        <v>142</v>
      </c>
      <c r="CY69" s="29" t="s">
        <v>142</v>
      </c>
      <c r="CZ69" s="29" t="s">
        <v>143</v>
      </c>
      <c r="DA69" s="29" t="s">
        <v>142</v>
      </c>
      <c r="DB69" s="29" t="s">
        <v>142</v>
      </c>
      <c r="DC69" s="29" t="s">
        <v>143</v>
      </c>
      <c r="DD69" s="29" t="s">
        <v>142</v>
      </c>
      <c r="DE69" s="29" t="s">
        <v>142</v>
      </c>
      <c r="DF69" s="29" t="s">
        <v>183</v>
      </c>
      <c r="DG69" s="29" t="s">
        <v>141</v>
      </c>
      <c r="DH69" s="29" t="s">
        <v>142</v>
      </c>
      <c r="DI69" s="29" t="s">
        <v>143</v>
      </c>
      <c r="DJ69" s="29" t="s">
        <v>142</v>
      </c>
      <c r="DK69" s="29" t="s">
        <v>143</v>
      </c>
      <c r="DL69" s="29" t="s">
        <v>142</v>
      </c>
      <c r="DM69" s="29" t="s">
        <v>142</v>
      </c>
      <c r="DN69" s="29" t="s">
        <v>143</v>
      </c>
      <c r="DO69" s="29" t="s">
        <v>142</v>
      </c>
      <c r="DP69" s="29" t="s">
        <v>141</v>
      </c>
      <c r="DQ69" s="29" t="s">
        <v>143</v>
      </c>
      <c r="DR69" s="29" t="s">
        <v>143</v>
      </c>
      <c r="DS69" s="29" t="s">
        <v>141</v>
      </c>
      <c r="DT69" s="29" t="s">
        <v>142</v>
      </c>
      <c r="DU69" s="29" t="s">
        <v>141</v>
      </c>
      <c r="DV69" s="29" t="s">
        <v>142</v>
      </c>
      <c r="DW69" s="7"/>
      <c r="DX69" s="7"/>
      <c r="DY69" s="7"/>
      <c r="DZ69" s="7"/>
      <c r="EA69" s="7"/>
      <c r="EB69" s="7"/>
      <c r="EC69" s="7"/>
      <c r="ED69" s="7"/>
    </row>
    <row r="70" spans="1:134" ht="67.5">
      <c r="A70" s="8">
        <v>69</v>
      </c>
      <c r="B70" s="39">
        <v>69</v>
      </c>
      <c r="C70" s="39" t="s">
        <v>261</v>
      </c>
      <c r="D70" s="37" t="s">
        <v>262</v>
      </c>
      <c r="E70" s="38" t="s">
        <v>21</v>
      </c>
      <c r="F70" s="33" t="s">
        <v>142</v>
      </c>
      <c r="G70" s="29" t="s">
        <v>142</v>
      </c>
      <c r="H70" s="29" t="s">
        <v>142</v>
      </c>
      <c r="I70" s="29" t="s">
        <v>142</v>
      </c>
      <c r="J70" s="29" t="s">
        <v>143</v>
      </c>
      <c r="K70" s="29" t="s">
        <v>142</v>
      </c>
      <c r="L70" s="29" t="s">
        <v>142</v>
      </c>
      <c r="M70" s="29" t="s">
        <v>141</v>
      </c>
      <c r="N70" s="29" t="s">
        <v>142</v>
      </c>
      <c r="O70" s="29" t="s">
        <v>142</v>
      </c>
      <c r="P70" s="29" t="s">
        <v>142</v>
      </c>
      <c r="Q70" s="29" t="s">
        <v>142</v>
      </c>
      <c r="R70" s="29" t="s">
        <v>142</v>
      </c>
      <c r="S70" s="29" t="s">
        <v>141</v>
      </c>
      <c r="T70" s="29" t="s">
        <v>142</v>
      </c>
      <c r="U70" s="29" t="s">
        <v>141</v>
      </c>
      <c r="V70" s="29" t="s">
        <v>142</v>
      </c>
      <c r="W70" s="29" t="s">
        <v>142</v>
      </c>
      <c r="X70" s="29" t="s">
        <v>142</v>
      </c>
      <c r="Y70" s="29" t="s">
        <v>142</v>
      </c>
      <c r="Z70" s="29" t="s">
        <v>142</v>
      </c>
      <c r="AA70" s="29" t="s">
        <v>142</v>
      </c>
      <c r="AB70" s="29" t="s">
        <v>142</v>
      </c>
      <c r="AC70" s="29" t="s">
        <v>142</v>
      </c>
      <c r="AD70" s="29" t="s">
        <v>142</v>
      </c>
      <c r="AE70" s="29" t="s">
        <v>142</v>
      </c>
      <c r="AF70" s="29" t="s">
        <v>142</v>
      </c>
      <c r="AG70" s="29" t="s">
        <v>142</v>
      </c>
      <c r="AH70" s="29" t="s">
        <v>141</v>
      </c>
      <c r="AI70" s="29" t="s">
        <v>142</v>
      </c>
      <c r="AJ70" s="29" t="s">
        <v>142</v>
      </c>
      <c r="AK70" s="29" t="s">
        <v>141</v>
      </c>
      <c r="AL70" s="29" t="s">
        <v>142</v>
      </c>
      <c r="AM70" s="29" t="s">
        <v>142</v>
      </c>
      <c r="AN70" s="29" t="s">
        <v>142</v>
      </c>
      <c r="AO70" s="29" t="s">
        <v>141</v>
      </c>
      <c r="AP70" s="29" t="s">
        <v>141</v>
      </c>
      <c r="AQ70" s="29" t="s">
        <v>142</v>
      </c>
      <c r="AR70" s="29" t="s">
        <v>142</v>
      </c>
      <c r="AS70" s="29" t="s">
        <v>142</v>
      </c>
      <c r="AT70" s="29" t="s">
        <v>142</v>
      </c>
      <c r="AU70" s="29" t="s">
        <v>142</v>
      </c>
      <c r="AV70" s="29" t="s">
        <v>142</v>
      </c>
      <c r="AW70" s="29" t="s">
        <v>142</v>
      </c>
      <c r="AX70" s="29" t="s">
        <v>142</v>
      </c>
      <c r="AY70" s="29" t="s">
        <v>142</v>
      </c>
      <c r="AZ70" s="29" t="s">
        <v>142</v>
      </c>
      <c r="BA70" s="29" t="s">
        <v>142</v>
      </c>
      <c r="BB70" s="29" t="s">
        <v>142</v>
      </c>
      <c r="BC70" s="29" t="s">
        <v>142</v>
      </c>
      <c r="BD70" s="29" t="s">
        <v>142</v>
      </c>
      <c r="BE70" s="29" t="s">
        <v>142</v>
      </c>
      <c r="BF70" s="29" t="s">
        <v>141</v>
      </c>
      <c r="BG70" s="29" t="s">
        <v>142</v>
      </c>
      <c r="BH70" s="29" t="s">
        <v>142</v>
      </c>
      <c r="BI70" s="29" t="s">
        <v>142</v>
      </c>
      <c r="BJ70" s="29" t="s">
        <v>143</v>
      </c>
      <c r="BK70" s="29" t="s">
        <v>142</v>
      </c>
      <c r="BL70" s="29" t="s">
        <v>142</v>
      </c>
      <c r="BM70" s="29" t="s">
        <v>142</v>
      </c>
      <c r="BN70" s="29" t="s">
        <v>142</v>
      </c>
      <c r="BO70" s="29" t="s">
        <v>142</v>
      </c>
      <c r="BP70" s="29" t="s">
        <v>142</v>
      </c>
      <c r="BQ70" s="29" t="s">
        <v>142</v>
      </c>
      <c r="BR70" s="29" t="s">
        <v>142</v>
      </c>
      <c r="BS70" s="29" t="s">
        <v>142</v>
      </c>
      <c r="BT70" s="29" t="s">
        <v>142</v>
      </c>
      <c r="BU70" s="29" t="s">
        <v>142</v>
      </c>
      <c r="BV70" s="29" t="s">
        <v>142</v>
      </c>
      <c r="BW70" s="29" t="s">
        <v>142</v>
      </c>
      <c r="BX70" s="29" t="s">
        <v>141</v>
      </c>
      <c r="BY70" s="29" t="s">
        <v>142</v>
      </c>
      <c r="BZ70" s="29" t="s">
        <v>142</v>
      </c>
      <c r="CA70" s="29" t="s">
        <v>142</v>
      </c>
      <c r="CB70" s="29" t="s">
        <v>142</v>
      </c>
      <c r="CC70" s="29" t="s">
        <v>142</v>
      </c>
      <c r="CD70" s="29" t="s">
        <v>143</v>
      </c>
      <c r="CE70" s="29" t="s">
        <v>142</v>
      </c>
      <c r="CF70" s="29" t="s">
        <v>142</v>
      </c>
      <c r="CG70" s="29" t="s">
        <v>141</v>
      </c>
      <c r="CH70" s="29" t="s">
        <v>142</v>
      </c>
      <c r="CI70" s="29" t="s">
        <v>141</v>
      </c>
      <c r="CJ70" s="29" t="s">
        <v>142</v>
      </c>
      <c r="CK70" s="29" t="s">
        <v>142</v>
      </c>
      <c r="CL70" s="29" t="s">
        <v>142</v>
      </c>
      <c r="CM70" s="29" t="s">
        <v>142</v>
      </c>
      <c r="CN70" s="29" t="s">
        <v>142</v>
      </c>
      <c r="CO70" s="29" t="s">
        <v>142</v>
      </c>
      <c r="CP70" s="29" t="s">
        <v>142</v>
      </c>
      <c r="CQ70" s="29" t="s">
        <v>142</v>
      </c>
      <c r="CR70" s="29" t="s">
        <v>143</v>
      </c>
      <c r="CS70" s="29" t="s">
        <v>142</v>
      </c>
      <c r="CT70" s="29" t="s">
        <v>141</v>
      </c>
      <c r="CU70" s="29" t="s">
        <v>141</v>
      </c>
      <c r="CV70" s="29" t="s">
        <v>142</v>
      </c>
      <c r="CW70" s="29" t="s">
        <v>142</v>
      </c>
      <c r="CX70" s="29" t="s">
        <v>142</v>
      </c>
      <c r="CY70" s="29" t="s">
        <v>142</v>
      </c>
      <c r="CZ70" s="29" t="s">
        <v>142</v>
      </c>
      <c r="DA70" s="29" t="s">
        <v>142</v>
      </c>
      <c r="DB70" s="29" t="s">
        <v>142</v>
      </c>
      <c r="DC70" s="29" t="s">
        <v>142</v>
      </c>
      <c r="DD70" s="29" t="s">
        <v>142</v>
      </c>
      <c r="DE70" s="29" t="s">
        <v>142</v>
      </c>
      <c r="DF70" s="29" t="s">
        <v>142</v>
      </c>
      <c r="DG70" s="29" t="s">
        <v>141</v>
      </c>
      <c r="DH70" s="29" t="s">
        <v>142</v>
      </c>
      <c r="DI70" s="29" t="s">
        <v>142</v>
      </c>
      <c r="DJ70" s="29" t="s">
        <v>142</v>
      </c>
      <c r="DK70" s="29" t="s">
        <v>142</v>
      </c>
      <c r="DL70" s="29" t="s">
        <v>142</v>
      </c>
      <c r="DM70" s="29" t="s">
        <v>142</v>
      </c>
      <c r="DN70" s="29" t="s">
        <v>142</v>
      </c>
      <c r="DO70" s="29" t="s">
        <v>142</v>
      </c>
      <c r="DP70" s="29" t="s">
        <v>141</v>
      </c>
      <c r="DQ70" s="29" t="s">
        <v>142</v>
      </c>
      <c r="DR70" s="29" t="s">
        <v>142</v>
      </c>
      <c r="DS70" s="29" t="s">
        <v>141</v>
      </c>
      <c r="DT70" s="29" t="s">
        <v>142</v>
      </c>
      <c r="DU70" s="29" t="s">
        <v>141</v>
      </c>
      <c r="DV70" s="29" t="s">
        <v>142</v>
      </c>
      <c r="DW70" s="7"/>
      <c r="DX70" s="7"/>
      <c r="DY70" s="7"/>
      <c r="DZ70" s="7"/>
      <c r="EA70" s="7"/>
      <c r="EB70" s="7"/>
      <c r="EC70" s="7"/>
      <c r="ED70" s="7"/>
    </row>
    <row r="71" spans="1:134" ht="90">
      <c r="A71" s="8">
        <v>70</v>
      </c>
      <c r="B71" s="39">
        <v>70</v>
      </c>
      <c r="C71" s="39" t="s">
        <v>261</v>
      </c>
      <c r="D71" s="37" t="s">
        <v>263</v>
      </c>
      <c r="E71" s="38" t="s">
        <v>21</v>
      </c>
      <c r="F71" s="33" t="s">
        <v>142</v>
      </c>
      <c r="G71" s="29" t="s">
        <v>142</v>
      </c>
      <c r="H71" s="29" t="s">
        <v>142</v>
      </c>
      <c r="I71" s="29" t="s">
        <v>142</v>
      </c>
      <c r="J71" s="29" t="s">
        <v>142</v>
      </c>
      <c r="K71" s="29" t="s">
        <v>142</v>
      </c>
      <c r="L71" s="29" t="s">
        <v>142</v>
      </c>
      <c r="M71" s="29" t="s">
        <v>141</v>
      </c>
      <c r="N71" s="29" t="s">
        <v>142</v>
      </c>
      <c r="O71" s="29" t="s">
        <v>142</v>
      </c>
      <c r="P71" s="29" t="s">
        <v>142</v>
      </c>
      <c r="Q71" s="29" t="s">
        <v>142</v>
      </c>
      <c r="R71" s="29" t="s">
        <v>142</v>
      </c>
      <c r="S71" s="29" t="s">
        <v>141</v>
      </c>
      <c r="T71" s="29" t="s">
        <v>142</v>
      </c>
      <c r="U71" s="29" t="s">
        <v>141</v>
      </c>
      <c r="V71" s="29" t="s">
        <v>142</v>
      </c>
      <c r="W71" s="29" t="s">
        <v>142</v>
      </c>
      <c r="X71" s="29" t="s">
        <v>143</v>
      </c>
      <c r="Y71" s="29" t="s">
        <v>142</v>
      </c>
      <c r="Z71" s="29" t="s">
        <v>142</v>
      </c>
      <c r="AA71" s="29" t="s">
        <v>142</v>
      </c>
      <c r="AB71" s="29" t="s">
        <v>142</v>
      </c>
      <c r="AC71" s="29" t="s">
        <v>142</v>
      </c>
      <c r="AD71" s="29" t="s">
        <v>142</v>
      </c>
      <c r="AE71" s="29" t="s">
        <v>142</v>
      </c>
      <c r="AF71" s="29" t="s">
        <v>142</v>
      </c>
      <c r="AG71" s="29" t="s">
        <v>142</v>
      </c>
      <c r="AH71" s="29" t="s">
        <v>141</v>
      </c>
      <c r="AI71" s="29" t="s">
        <v>142</v>
      </c>
      <c r="AJ71" s="29" t="s">
        <v>142</v>
      </c>
      <c r="AK71" s="29" t="s">
        <v>141</v>
      </c>
      <c r="AL71" s="29" t="s">
        <v>142</v>
      </c>
      <c r="AM71" s="29" t="s">
        <v>142</v>
      </c>
      <c r="AN71" s="29" t="s">
        <v>142</v>
      </c>
      <c r="AO71" s="29" t="s">
        <v>141</v>
      </c>
      <c r="AP71" s="29" t="s">
        <v>141</v>
      </c>
      <c r="AQ71" s="29" t="s">
        <v>142</v>
      </c>
      <c r="AR71" s="29" t="s">
        <v>142</v>
      </c>
      <c r="AS71" s="29" t="s">
        <v>142</v>
      </c>
      <c r="AT71" s="29" t="s">
        <v>142</v>
      </c>
      <c r="AU71" s="29" t="s">
        <v>142</v>
      </c>
      <c r="AV71" s="29" t="s">
        <v>142</v>
      </c>
      <c r="AW71" s="29" t="s">
        <v>142</v>
      </c>
      <c r="AX71" s="29" t="s">
        <v>142</v>
      </c>
      <c r="AY71" s="29" t="s">
        <v>142</v>
      </c>
      <c r="AZ71" s="29" t="s">
        <v>143</v>
      </c>
      <c r="BA71" s="29" t="s">
        <v>142</v>
      </c>
      <c r="BB71" s="29" t="s">
        <v>142</v>
      </c>
      <c r="BC71" s="29" t="s">
        <v>142</v>
      </c>
      <c r="BD71" s="29" t="s">
        <v>142</v>
      </c>
      <c r="BE71" s="29" t="s">
        <v>142</v>
      </c>
      <c r="BF71" s="29" t="s">
        <v>141</v>
      </c>
      <c r="BG71" s="29" t="s">
        <v>142</v>
      </c>
      <c r="BH71" s="29" t="s">
        <v>142</v>
      </c>
      <c r="BI71" s="29" t="s">
        <v>142</v>
      </c>
      <c r="BJ71" s="29" t="s">
        <v>142</v>
      </c>
      <c r="BK71" s="29" t="s">
        <v>142</v>
      </c>
      <c r="BL71" s="29" t="s">
        <v>142</v>
      </c>
      <c r="BM71" s="29" t="s">
        <v>142</v>
      </c>
      <c r="BN71" s="29" t="s">
        <v>142</v>
      </c>
      <c r="BO71" s="29" t="s">
        <v>142</v>
      </c>
      <c r="BP71" s="29" t="s">
        <v>142</v>
      </c>
      <c r="BQ71" s="29" t="s">
        <v>142</v>
      </c>
      <c r="BR71" s="29" t="s">
        <v>142</v>
      </c>
      <c r="BS71" s="29" t="s">
        <v>142</v>
      </c>
      <c r="BT71" s="29" t="s">
        <v>142</v>
      </c>
      <c r="BU71" s="29" t="s">
        <v>142</v>
      </c>
      <c r="BV71" s="29" t="s">
        <v>142</v>
      </c>
      <c r="BW71" s="29" t="s">
        <v>142</v>
      </c>
      <c r="BX71" s="29" t="s">
        <v>141</v>
      </c>
      <c r="BY71" s="29" t="s">
        <v>142</v>
      </c>
      <c r="BZ71" s="29" t="s">
        <v>143</v>
      </c>
      <c r="CA71" s="29" t="s">
        <v>142</v>
      </c>
      <c r="CB71" s="29" t="s">
        <v>142</v>
      </c>
      <c r="CC71" s="29" t="s">
        <v>142</v>
      </c>
      <c r="CD71" s="29" t="s">
        <v>142</v>
      </c>
      <c r="CE71" s="29" t="s">
        <v>142</v>
      </c>
      <c r="CF71" s="29" t="s">
        <v>142</v>
      </c>
      <c r="CG71" s="29" t="s">
        <v>141</v>
      </c>
      <c r="CH71" s="29" t="s">
        <v>142</v>
      </c>
      <c r="CI71" s="29" t="s">
        <v>141</v>
      </c>
      <c r="CJ71" s="29" t="s">
        <v>142</v>
      </c>
      <c r="CK71" s="29" t="s">
        <v>142</v>
      </c>
      <c r="CL71" s="29" t="s">
        <v>142</v>
      </c>
      <c r="CM71" s="29" t="s">
        <v>141</v>
      </c>
      <c r="CN71" s="29" t="s">
        <v>142</v>
      </c>
      <c r="CO71" s="29" t="s">
        <v>142</v>
      </c>
      <c r="CP71" s="29" t="s">
        <v>142</v>
      </c>
      <c r="CQ71" s="29" t="s">
        <v>142</v>
      </c>
      <c r="CR71" s="29" t="s">
        <v>143</v>
      </c>
      <c r="CS71" s="29" t="s">
        <v>142</v>
      </c>
      <c r="CT71" s="29" t="s">
        <v>141</v>
      </c>
      <c r="CU71" s="29" t="s">
        <v>141</v>
      </c>
      <c r="CV71" s="29" t="s">
        <v>143</v>
      </c>
      <c r="CW71" s="29" t="s">
        <v>142</v>
      </c>
      <c r="CX71" s="29" t="s">
        <v>142</v>
      </c>
      <c r="CY71" s="29" t="s">
        <v>142</v>
      </c>
      <c r="CZ71" s="29" t="s">
        <v>142</v>
      </c>
      <c r="DA71" s="29" t="s">
        <v>142</v>
      </c>
      <c r="DB71" s="29" t="s">
        <v>142</v>
      </c>
      <c r="DC71" s="29" t="s">
        <v>143</v>
      </c>
      <c r="DD71" s="29" t="s">
        <v>142</v>
      </c>
      <c r="DE71" s="29" t="s">
        <v>142</v>
      </c>
      <c r="DF71" s="29" t="s">
        <v>142</v>
      </c>
      <c r="DG71" s="29" t="s">
        <v>141</v>
      </c>
      <c r="DH71" s="29" t="s">
        <v>142</v>
      </c>
      <c r="DI71" s="29" t="s">
        <v>143</v>
      </c>
      <c r="DJ71" s="29" t="s">
        <v>142</v>
      </c>
      <c r="DK71" s="29" t="s">
        <v>142</v>
      </c>
      <c r="DL71" s="29" t="s">
        <v>142</v>
      </c>
      <c r="DM71" s="29" t="s">
        <v>142</v>
      </c>
      <c r="DN71" s="29" t="s">
        <v>142</v>
      </c>
      <c r="DO71" s="29" t="s">
        <v>142</v>
      </c>
      <c r="DP71" s="29" t="s">
        <v>141</v>
      </c>
      <c r="DQ71" s="29" t="s">
        <v>143</v>
      </c>
      <c r="DR71" s="29" t="s">
        <v>142</v>
      </c>
      <c r="DS71" s="29" t="s">
        <v>141</v>
      </c>
      <c r="DT71" s="29" t="s">
        <v>142</v>
      </c>
      <c r="DU71" s="29" t="s">
        <v>141</v>
      </c>
      <c r="DV71" s="29" t="s">
        <v>142</v>
      </c>
      <c r="DW71" s="7"/>
      <c r="DX71" s="7"/>
      <c r="DY71" s="7"/>
      <c r="DZ71" s="7"/>
      <c r="EA71" s="7"/>
      <c r="EB71" s="7"/>
      <c r="EC71" s="7"/>
      <c r="ED71" s="7"/>
    </row>
    <row r="72" spans="1:134" ht="56.25">
      <c r="A72" s="8">
        <v>71</v>
      </c>
      <c r="B72" s="39">
        <v>71</v>
      </c>
      <c r="C72" s="39" t="s">
        <v>264</v>
      </c>
      <c r="D72" s="37" t="s">
        <v>265</v>
      </c>
      <c r="E72" s="38" t="s">
        <v>21</v>
      </c>
      <c r="F72" s="33" t="s">
        <v>142</v>
      </c>
      <c r="G72" s="29" t="s">
        <v>142</v>
      </c>
      <c r="H72" s="29" t="s">
        <v>142</v>
      </c>
      <c r="I72" s="29" t="s">
        <v>142</v>
      </c>
      <c r="J72" s="29" t="s">
        <v>142</v>
      </c>
      <c r="K72" s="29" t="s">
        <v>142</v>
      </c>
      <c r="L72" s="29" t="s">
        <v>142</v>
      </c>
      <c r="M72" s="29" t="s">
        <v>141</v>
      </c>
      <c r="N72" s="29" t="s">
        <v>142</v>
      </c>
      <c r="O72" s="29" t="s">
        <v>142</v>
      </c>
      <c r="P72" s="29" t="s">
        <v>142</v>
      </c>
      <c r="Q72" s="29" t="s">
        <v>142</v>
      </c>
      <c r="R72" s="29" t="s">
        <v>142</v>
      </c>
      <c r="S72" s="29" t="s">
        <v>141</v>
      </c>
      <c r="T72" s="29" t="s">
        <v>142</v>
      </c>
      <c r="U72" s="29" t="s">
        <v>141</v>
      </c>
      <c r="V72" s="29" t="s">
        <v>142</v>
      </c>
      <c r="W72" s="29" t="s">
        <v>142</v>
      </c>
      <c r="X72" s="29" t="s">
        <v>143</v>
      </c>
      <c r="Y72" s="29" t="s">
        <v>142</v>
      </c>
      <c r="Z72" s="29" t="s">
        <v>142</v>
      </c>
      <c r="AA72" s="29" t="s">
        <v>142</v>
      </c>
      <c r="AB72" s="29" t="s">
        <v>142</v>
      </c>
      <c r="AC72" s="29" t="s">
        <v>142</v>
      </c>
      <c r="AD72" s="29" t="s">
        <v>142</v>
      </c>
      <c r="AE72" s="29" t="s">
        <v>142</v>
      </c>
      <c r="AF72" s="29" t="s">
        <v>142</v>
      </c>
      <c r="AG72" s="29" t="s">
        <v>142</v>
      </c>
      <c r="AH72" s="29" t="s">
        <v>141</v>
      </c>
      <c r="AI72" s="29" t="s">
        <v>142</v>
      </c>
      <c r="AJ72" s="29" t="s">
        <v>142</v>
      </c>
      <c r="AK72" s="29" t="s">
        <v>141</v>
      </c>
      <c r="AL72" s="29" t="s">
        <v>142</v>
      </c>
      <c r="AM72" s="29" t="s">
        <v>142</v>
      </c>
      <c r="AN72" s="29" t="s">
        <v>142</v>
      </c>
      <c r="AO72" s="29" t="s">
        <v>141</v>
      </c>
      <c r="AP72" s="29" t="s">
        <v>141</v>
      </c>
      <c r="AQ72" s="29" t="s">
        <v>142</v>
      </c>
      <c r="AR72" s="29" t="s">
        <v>142</v>
      </c>
      <c r="AS72" s="29" t="s">
        <v>142</v>
      </c>
      <c r="AT72" s="29" t="s">
        <v>142</v>
      </c>
      <c r="AU72" s="29" t="s">
        <v>142</v>
      </c>
      <c r="AV72" s="29" t="s">
        <v>142</v>
      </c>
      <c r="AW72" s="29" t="s">
        <v>142</v>
      </c>
      <c r="AX72" s="29" t="s">
        <v>142</v>
      </c>
      <c r="AY72" s="29" t="s">
        <v>142</v>
      </c>
      <c r="AZ72" s="29" t="s">
        <v>143</v>
      </c>
      <c r="BA72" s="29" t="s">
        <v>142</v>
      </c>
      <c r="BB72" s="29" t="s">
        <v>142</v>
      </c>
      <c r="BC72" s="29" t="s">
        <v>142</v>
      </c>
      <c r="BD72" s="29" t="s">
        <v>142</v>
      </c>
      <c r="BE72" s="29" t="s">
        <v>142</v>
      </c>
      <c r="BF72" s="29" t="s">
        <v>141</v>
      </c>
      <c r="BG72" s="29" t="s">
        <v>142</v>
      </c>
      <c r="BH72" s="29" t="s">
        <v>142</v>
      </c>
      <c r="BI72" s="29" t="s">
        <v>142</v>
      </c>
      <c r="BJ72" s="29" t="s">
        <v>142</v>
      </c>
      <c r="BK72" s="29" t="s">
        <v>142</v>
      </c>
      <c r="BL72" s="29" t="s">
        <v>142</v>
      </c>
      <c r="BM72" s="29" t="s">
        <v>142</v>
      </c>
      <c r="BN72" s="29" t="s">
        <v>142</v>
      </c>
      <c r="BO72" s="29" t="s">
        <v>142</v>
      </c>
      <c r="BP72" s="29" t="s">
        <v>142</v>
      </c>
      <c r="BQ72" s="29" t="s">
        <v>142</v>
      </c>
      <c r="BR72" s="29" t="s">
        <v>142</v>
      </c>
      <c r="BS72" s="29" t="s">
        <v>142</v>
      </c>
      <c r="BT72" s="29" t="s">
        <v>142</v>
      </c>
      <c r="BU72" s="29" t="s">
        <v>143</v>
      </c>
      <c r="BV72" s="29" t="s">
        <v>142</v>
      </c>
      <c r="BW72" s="29" t="s">
        <v>142</v>
      </c>
      <c r="BX72" s="29" t="s">
        <v>141</v>
      </c>
      <c r="BY72" s="29" t="s">
        <v>142</v>
      </c>
      <c r="BZ72" s="29" t="s">
        <v>143</v>
      </c>
      <c r="CA72" s="29" t="s">
        <v>142</v>
      </c>
      <c r="CB72" s="29" t="s">
        <v>142</v>
      </c>
      <c r="CC72" s="29" t="s">
        <v>143</v>
      </c>
      <c r="CD72" s="29" t="s">
        <v>142</v>
      </c>
      <c r="CE72" s="29" t="s">
        <v>142</v>
      </c>
      <c r="CF72" s="29" t="s">
        <v>142</v>
      </c>
      <c r="CG72" s="29" t="s">
        <v>141</v>
      </c>
      <c r="CH72" s="29" t="s">
        <v>183</v>
      </c>
      <c r="CI72" s="29" t="s">
        <v>141</v>
      </c>
      <c r="CJ72" s="29" t="s">
        <v>142</v>
      </c>
      <c r="CK72" s="29" t="s">
        <v>142</v>
      </c>
      <c r="CL72" s="29" t="s">
        <v>142</v>
      </c>
      <c r="CM72" s="29" t="s">
        <v>141</v>
      </c>
      <c r="CN72" s="29" t="s">
        <v>142</v>
      </c>
      <c r="CO72" s="29" t="s">
        <v>142</v>
      </c>
      <c r="CP72" s="29" t="s">
        <v>142</v>
      </c>
      <c r="CQ72" s="29" t="s">
        <v>142</v>
      </c>
      <c r="CR72" s="29" t="s">
        <v>143</v>
      </c>
      <c r="CS72" s="29" t="s">
        <v>142</v>
      </c>
      <c r="CT72" s="29" t="s">
        <v>141</v>
      </c>
      <c r="CU72" s="29" t="s">
        <v>141</v>
      </c>
      <c r="CV72" s="29" t="s">
        <v>143</v>
      </c>
      <c r="CW72" s="29" t="s">
        <v>142</v>
      </c>
      <c r="CX72" s="29" t="s">
        <v>142</v>
      </c>
      <c r="CY72" s="29" t="s">
        <v>142</v>
      </c>
      <c r="CZ72" s="29" t="s">
        <v>142</v>
      </c>
      <c r="DA72" s="29" t="s">
        <v>142</v>
      </c>
      <c r="DB72" s="29" t="s">
        <v>142</v>
      </c>
      <c r="DC72" s="29" t="s">
        <v>183</v>
      </c>
      <c r="DD72" s="29" t="s">
        <v>142</v>
      </c>
      <c r="DE72" s="29" t="s">
        <v>142</v>
      </c>
      <c r="DF72" s="29" t="s">
        <v>142</v>
      </c>
      <c r="DG72" s="29" t="s">
        <v>141</v>
      </c>
      <c r="DH72" s="29" t="s">
        <v>142</v>
      </c>
      <c r="DI72" s="29" t="s">
        <v>143</v>
      </c>
      <c r="DJ72" s="29" t="s">
        <v>142</v>
      </c>
      <c r="DK72" s="29" t="s">
        <v>142</v>
      </c>
      <c r="DL72" s="29" t="s">
        <v>142</v>
      </c>
      <c r="DM72" s="29" t="s">
        <v>142</v>
      </c>
      <c r="DN72" s="29" t="s">
        <v>142</v>
      </c>
      <c r="DO72" s="29" t="s">
        <v>142</v>
      </c>
      <c r="DP72" s="29" t="s">
        <v>141</v>
      </c>
      <c r="DQ72" s="29" t="s">
        <v>143</v>
      </c>
      <c r="DR72" s="29" t="s">
        <v>142</v>
      </c>
      <c r="DS72" s="29" t="s">
        <v>141</v>
      </c>
      <c r="DT72" s="29" t="s">
        <v>142</v>
      </c>
      <c r="DU72" s="29" t="s">
        <v>141</v>
      </c>
      <c r="DV72" s="29" t="s">
        <v>142</v>
      </c>
      <c r="DW72" s="7"/>
      <c r="DX72" s="7"/>
      <c r="DY72" s="7"/>
      <c r="DZ72" s="7"/>
      <c r="EA72" s="7"/>
      <c r="EB72" s="7"/>
      <c r="EC72" s="7"/>
      <c r="ED72" s="7"/>
    </row>
    <row r="73" spans="1:134" ht="67.5">
      <c r="A73" s="8">
        <v>72</v>
      </c>
      <c r="B73" s="39">
        <v>72</v>
      </c>
      <c r="C73" s="39" t="s">
        <v>266</v>
      </c>
      <c r="D73" s="37" t="s">
        <v>267</v>
      </c>
      <c r="E73" s="38" t="s">
        <v>21</v>
      </c>
      <c r="F73" s="33" t="s">
        <v>142</v>
      </c>
      <c r="G73" s="29" t="s">
        <v>142</v>
      </c>
      <c r="H73" s="29" t="s">
        <v>142</v>
      </c>
      <c r="I73" s="29" t="s">
        <v>142</v>
      </c>
      <c r="J73" s="29" t="s">
        <v>142</v>
      </c>
      <c r="K73" s="29" t="s">
        <v>142</v>
      </c>
      <c r="L73" s="29" t="s">
        <v>142</v>
      </c>
      <c r="M73" s="29" t="s">
        <v>141</v>
      </c>
      <c r="N73" s="29" t="s">
        <v>142</v>
      </c>
      <c r="O73" s="29" t="s">
        <v>143</v>
      </c>
      <c r="P73" s="29" t="s">
        <v>142</v>
      </c>
      <c r="Q73" s="29" t="s">
        <v>142</v>
      </c>
      <c r="R73" s="29" t="s">
        <v>142</v>
      </c>
      <c r="S73" s="29" t="s">
        <v>141</v>
      </c>
      <c r="T73" s="29" t="s">
        <v>142</v>
      </c>
      <c r="U73" s="29" t="s">
        <v>141</v>
      </c>
      <c r="V73" s="29" t="s">
        <v>142</v>
      </c>
      <c r="W73" s="29" t="s">
        <v>142</v>
      </c>
      <c r="X73" s="29" t="s">
        <v>183</v>
      </c>
      <c r="Y73" s="29" t="s">
        <v>142</v>
      </c>
      <c r="Z73" s="29" t="s">
        <v>142</v>
      </c>
      <c r="AA73" s="29" t="s">
        <v>142</v>
      </c>
      <c r="AB73" s="29" t="s">
        <v>142</v>
      </c>
      <c r="AC73" s="29" t="s">
        <v>142</v>
      </c>
      <c r="AD73" s="29" t="s">
        <v>142</v>
      </c>
      <c r="AE73" s="29" t="s">
        <v>142</v>
      </c>
      <c r="AF73" s="29" t="s">
        <v>142</v>
      </c>
      <c r="AG73" s="29" t="s">
        <v>142</v>
      </c>
      <c r="AH73" s="29" t="s">
        <v>141</v>
      </c>
      <c r="AI73" s="29" t="s">
        <v>142</v>
      </c>
      <c r="AJ73" s="29" t="s">
        <v>142</v>
      </c>
      <c r="AK73" s="29" t="s">
        <v>141</v>
      </c>
      <c r="AL73" s="29" t="s">
        <v>142</v>
      </c>
      <c r="AM73" s="29" t="s">
        <v>142</v>
      </c>
      <c r="AN73" s="29" t="s">
        <v>142</v>
      </c>
      <c r="AO73" s="29" t="s">
        <v>141</v>
      </c>
      <c r="AP73" s="29" t="s">
        <v>141</v>
      </c>
      <c r="AQ73" s="29" t="s">
        <v>142</v>
      </c>
      <c r="AR73" s="29" t="s">
        <v>142</v>
      </c>
      <c r="AS73" s="29" t="s">
        <v>142</v>
      </c>
      <c r="AT73" s="29" t="s">
        <v>142</v>
      </c>
      <c r="AU73" s="29" t="s">
        <v>142</v>
      </c>
      <c r="AV73" s="29" t="s">
        <v>142</v>
      </c>
      <c r="AW73" s="29" t="s">
        <v>142</v>
      </c>
      <c r="AX73" s="29" t="s">
        <v>142</v>
      </c>
      <c r="AY73" s="29" t="s">
        <v>142</v>
      </c>
      <c r="AZ73" s="29" t="s">
        <v>143</v>
      </c>
      <c r="BA73" s="29" t="s">
        <v>142</v>
      </c>
      <c r="BB73" s="29" t="s">
        <v>142</v>
      </c>
      <c r="BC73" s="29" t="s">
        <v>142</v>
      </c>
      <c r="BD73" s="29" t="s">
        <v>142</v>
      </c>
      <c r="BE73" s="29" t="s">
        <v>142</v>
      </c>
      <c r="BF73" s="29" t="s">
        <v>141</v>
      </c>
      <c r="BG73" s="29" t="s">
        <v>142</v>
      </c>
      <c r="BH73" s="29" t="s">
        <v>142</v>
      </c>
      <c r="BI73" s="29" t="s">
        <v>142</v>
      </c>
      <c r="BJ73" s="29" t="s">
        <v>142</v>
      </c>
      <c r="BK73" s="29" t="s">
        <v>142</v>
      </c>
      <c r="BL73" s="29" t="s">
        <v>142</v>
      </c>
      <c r="BM73" s="29" t="s">
        <v>142</v>
      </c>
      <c r="BN73" s="29" t="s">
        <v>142</v>
      </c>
      <c r="BO73" s="29" t="s">
        <v>142</v>
      </c>
      <c r="BP73" s="29" t="s">
        <v>142</v>
      </c>
      <c r="BQ73" s="29" t="s">
        <v>142</v>
      </c>
      <c r="BR73" s="29" t="s">
        <v>142</v>
      </c>
      <c r="BS73" s="29" t="s">
        <v>142</v>
      </c>
      <c r="BT73" s="29" t="s">
        <v>142</v>
      </c>
      <c r="BU73" s="29" t="s">
        <v>142</v>
      </c>
      <c r="BV73" s="29" t="s">
        <v>142</v>
      </c>
      <c r="BW73" s="29" t="s">
        <v>142</v>
      </c>
      <c r="BX73" s="29" t="s">
        <v>141</v>
      </c>
      <c r="BY73" s="29" t="s">
        <v>142</v>
      </c>
      <c r="BZ73" s="29" t="s">
        <v>143</v>
      </c>
      <c r="CA73" s="29" t="s">
        <v>142</v>
      </c>
      <c r="CB73" s="29" t="s">
        <v>142</v>
      </c>
      <c r="CC73" s="29" t="s">
        <v>142</v>
      </c>
      <c r="CD73" s="29" t="s">
        <v>142</v>
      </c>
      <c r="CE73" s="29" t="s">
        <v>142</v>
      </c>
      <c r="CF73" s="29" t="s">
        <v>142</v>
      </c>
      <c r="CG73" s="29" t="s">
        <v>141</v>
      </c>
      <c r="CH73" s="29" t="s">
        <v>142</v>
      </c>
      <c r="CI73" s="29" t="s">
        <v>141</v>
      </c>
      <c r="CJ73" s="29" t="s">
        <v>142</v>
      </c>
      <c r="CK73" s="29" t="s">
        <v>142</v>
      </c>
      <c r="CL73" s="29" t="s">
        <v>142</v>
      </c>
      <c r="CM73" s="29" t="s">
        <v>141</v>
      </c>
      <c r="CN73" s="29" t="s">
        <v>142</v>
      </c>
      <c r="CO73" s="29" t="s">
        <v>142</v>
      </c>
      <c r="CP73" s="29" t="s">
        <v>142</v>
      </c>
      <c r="CQ73" s="29" t="s">
        <v>142</v>
      </c>
      <c r="CR73" s="29" t="s">
        <v>143</v>
      </c>
      <c r="CS73" s="29" t="s">
        <v>142</v>
      </c>
      <c r="CT73" s="29" t="s">
        <v>141</v>
      </c>
      <c r="CU73" s="29" t="s">
        <v>141</v>
      </c>
      <c r="CV73" s="29" t="s">
        <v>143</v>
      </c>
      <c r="CW73" s="29" t="s">
        <v>143</v>
      </c>
      <c r="CX73" s="29" t="s">
        <v>142</v>
      </c>
      <c r="CY73" s="29" t="s">
        <v>142</v>
      </c>
      <c r="CZ73" s="29" t="s">
        <v>142</v>
      </c>
      <c r="DA73" s="29" t="s">
        <v>143</v>
      </c>
      <c r="DB73" s="29" t="s">
        <v>142</v>
      </c>
      <c r="DC73" s="29" t="s">
        <v>143</v>
      </c>
      <c r="DD73" s="29" t="s">
        <v>142</v>
      </c>
      <c r="DE73" s="29" t="s">
        <v>142</v>
      </c>
      <c r="DF73" s="29" t="s">
        <v>142</v>
      </c>
      <c r="DG73" s="29" t="s">
        <v>141</v>
      </c>
      <c r="DH73" s="29" t="s">
        <v>142</v>
      </c>
      <c r="DI73" s="29" t="s">
        <v>143</v>
      </c>
      <c r="DJ73" s="29" t="s">
        <v>142</v>
      </c>
      <c r="DK73" s="29" t="s">
        <v>142</v>
      </c>
      <c r="DL73" s="29" t="s">
        <v>142</v>
      </c>
      <c r="DM73" s="29" t="s">
        <v>142</v>
      </c>
      <c r="DN73" s="29" t="s">
        <v>142</v>
      </c>
      <c r="DO73" s="29" t="s">
        <v>142</v>
      </c>
      <c r="DP73" s="29" t="s">
        <v>141</v>
      </c>
      <c r="DQ73" s="29" t="s">
        <v>143</v>
      </c>
      <c r="DR73" s="29" t="s">
        <v>142</v>
      </c>
      <c r="DS73" s="29" t="s">
        <v>141</v>
      </c>
      <c r="DT73" s="29" t="s">
        <v>142</v>
      </c>
      <c r="DU73" s="29" t="s">
        <v>141</v>
      </c>
      <c r="DV73" s="29" t="s">
        <v>142</v>
      </c>
      <c r="DW73" s="7"/>
      <c r="DX73" s="7"/>
      <c r="DY73" s="7"/>
      <c r="DZ73" s="7"/>
      <c r="EA73" s="7"/>
      <c r="EB73" s="7"/>
      <c r="EC73" s="7"/>
      <c r="ED73" s="7"/>
    </row>
    <row r="74" spans="1:134" ht="67.5">
      <c r="A74" s="8">
        <v>73</v>
      </c>
      <c r="B74" s="39">
        <v>73</v>
      </c>
      <c r="C74" s="39" t="s">
        <v>266</v>
      </c>
      <c r="D74" s="37" t="s">
        <v>268</v>
      </c>
      <c r="E74" s="38" t="s">
        <v>21</v>
      </c>
      <c r="F74" s="33" t="s">
        <v>142</v>
      </c>
      <c r="G74" s="29" t="s">
        <v>142</v>
      </c>
      <c r="H74" s="29" t="s">
        <v>143</v>
      </c>
      <c r="I74" s="29" t="s">
        <v>142</v>
      </c>
      <c r="J74" s="29" t="s">
        <v>142</v>
      </c>
      <c r="K74" s="29" t="s">
        <v>142</v>
      </c>
      <c r="L74" s="29" t="s">
        <v>142</v>
      </c>
      <c r="M74" s="29" t="s">
        <v>141</v>
      </c>
      <c r="N74" s="29" t="s">
        <v>142</v>
      </c>
      <c r="O74" s="29" t="s">
        <v>142</v>
      </c>
      <c r="P74" s="29" t="s">
        <v>142</v>
      </c>
      <c r="Q74" s="29" t="s">
        <v>142</v>
      </c>
      <c r="R74" s="29" t="s">
        <v>142</v>
      </c>
      <c r="S74" s="29" t="s">
        <v>141</v>
      </c>
      <c r="T74" s="29" t="s">
        <v>143</v>
      </c>
      <c r="U74" s="29" t="s">
        <v>141</v>
      </c>
      <c r="V74" s="29" t="s">
        <v>142</v>
      </c>
      <c r="W74" s="29" t="s">
        <v>142</v>
      </c>
      <c r="X74" s="29" t="s">
        <v>143</v>
      </c>
      <c r="Y74" s="29" t="s">
        <v>142</v>
      </c>
      <c r="Z74" s="29" t="s">
        <v>142</v>
      </c>
      <c r="AA74" s="29" t="s">
        <v>141</v>
      </c>
      <c r="AB74" s="29" t="s">
        <v>142</v>
      </c>
      <c r="AC74" s="29" t="s">
        <v>142</v>
      </c>
      <c r="AD74" s="29" t="s">
        <v>142</v>
      </c>
      <c r="AE74" s="29" t="s">
        <v>142</v>
      </c>
      <c r="AF74" s="29" t="s">
        <v>142</v>
      </c>
      <c r="AG74" s="29" t="s">
        <v>142</v>
      </c>
      <c r="AH74" s="29" t="s">
        <v>141</v>
      </c>
      <c r="AI74" s="29" t="s">
        <v>142</v>
      </c>
      <c r="AJ74" s="29" t="s">
        <v>142</v>
      </c>
      <c r="AK74" s="29" t="s">
        <v>141</v>
      </c>
      <c r="AL74" s="29" t="s">
        <v>142</v>
      </c>
      <c r="AM74" s="29" t="s">
        <v>142</v>
      </c>
      <c r="AN74" s="29" t="s">
        <v>143</v>
      </c>
      <c r="AO74" s="29" t="s">
        <v>141</v>
      </c>
      <c r="AP74" s="29" t="s">
        <v>141</v>
      </c>
      <c r="AQ74" s="29" t="s">
        <v>142</v>
      </c>
      <c r="AR74" s="29" t="s">
        <v>142</v>
      </c>
      <c r="AS74" s="29" t="s">
        <v>141</v>
      </c>
      <c r="AT74" s="29" t="s">
        <v>142</v>
      </c>
      <c r="AU74" s="29" t="s">
        <v>142</v>
      </c>
      <c r="AV74" s="29" t="s">
        <v>142</v>
      </c>
      <c r="AW74" s="29" t="s">
        <v>142</v>
      </c>
      <c r="AX74" s="29" t="s">
        <v>142</v>
      </c>
      <c r="AY74" s="29" t="s">
        <v>142</v>
      </c>
      <c r="AZ74" s="29" t="s">
        <v>143</v>
      </c>
      <c r="BA74" s="29" t="s">
        <v>142</v>
      </c>
      <c r="BB74" s="29" t="s">
        <v>142</v>
      </c>
      <c r="BC74" s="29" t="s">
        <v>142</v>
      </c>
      <c r="BD74" s="29" t="s">
        <v>142</v>
      </c>
      <c r="BE74" s="29" t="s">
        <v>142</v>
      </c>
      <c r="BF74" s="29" t="s">
        <v>141</v>
      </c>
      <c r="BG74" s="29" t="s">
        <v>142</v>
      </c>
      <c r="BH74" s="29" t="s">
        <v>142</v>
      </c>
      <c r="BI74" s="29" t="s">
        <v>142</v>
      </c>
      <c r="BJ74" s="29" t="s">
        <v>142</v>
      </c>
      <c r="BK74" s="29" t="s">
        <v>142</v>
      </c>
      <c r="BL74" s="29" t="s">
        <v>142</v>
      </c>
      <c r="BM74" s="29" t="s">
        <v>142</v>
      </c>
      <c r="BN74" s="29" t="s">
        <v>142</v>
      </c>
      <c r="BO74" s="29" t="s">
        <v>142</v>
      </c>
      <c r="BP74" s="29" t="s">
        <v>142</v>
      </c>
      <c r="BQ74" s="29" t="s">
        <v>141</v>
      </c>
      <c r="BR74" s="29" t="s">
        <v>142</v>
      </c>
      <c r="BS74" s="29" t="s">
        <v>142</v>
      </c>
      <c r="BT74" s="29" t="s">
        <v>142</v>
      </c>
      <c r="BU74" s="29" t="s">
        <v>142</v>
      </c>
      <c r="BV74" s="29" t="s">
        <v>142</v>
      </c>
      <c r="BW74" s="29" t="s">
        <v>142</v>
      </c>
      <c r="BX74" s="29" t="s">
        <v>141</v>
      </c>
      <c r="BY74" s="29" t="s">
        <v>142</v>
      </c>
      <c r="BZ74" s="29" t="s">
        <v>143</v>
      </c>
      <c r="CA74" s="29" t="s">
        <v>142</v>
      </c>
      <c r="CB74" s="29" t="s">
        <v>142</v>
      </c>
      <c r="CC74" s="29" t="s">
        <v>142</v>
      </c>
      <c r="CD74" s="29" t="s">
        <v>142</v>
      </c>
      <c r="CE74" s="29" t="s">
        <v>142</v>
      </c>
      <c r="CF74" s="29" t="s">
        <v>142</v>
      </c>
      <c r="CG74" s="29" t="s">
        <v>141</v>
      </c>
      <c r="CH74" s="29" t="s">
        <v>142</v>
      </c>
      <c r="CI74" s="29" t="s">
        <v>141</v>
      </c>
      <c r="CJ74" s="29" t="s">
        <v>142</v>
      </c>
      <c r="CK74" s="29" t="s">
        <v>142</v>
      </c>
      <c r="CL74" s="29" t="s">
        <v>142</v>
      </c>
      <c r="CM74" s="29" t="s">
        <v>141</v>
      </c>
      <c r="CN74" s="29" t="s">
        <v>143</v>
      </c>
      <c r="CO74" s="29" t="s">
        <v>143</v>
      </c>
      <c r="CP74" s="29" t="s">
        <v>143</v>
      </c>
      <c r="CQ74" s="29" t="s">
        <v>143</v>
      </c>
      <c r="CR74" s="29" t="s">
        <v>143</v>
      </c>
      <c r="CS74" s="29" t="s">
        <v>142</v>
      </c>
      <c r="CT74" s="29" t="s">
        <v>141</v>
      </c>
      <c r="CU74" s="29" t="s">
        <v>141</v>
      </c>
      <c r="CV74" s="29" t="s">
        <v>143</v>
      </c>
      <c r="CW74" s="29" t="s">
        <v>142</v>
      </c>
      <c r="CX74" s="29" t="s">
        <v>142</v>
      </c>
      <c r="CY74" s="29" t="s">
        <v>142</v>
      </c>
      <c r="CZ74" s="29" t="s">
        <v>143</v>
      </c>
      <c r="DA74" s="29" t="s">
        <v>142</v>
      </c>
      <c r="DB74" s="29" t="s">
        <v>142</v>
      </c>
      <c r="DC74" s="29" t="s">
        <v>143</v>
      </c>
      <c r="DD74" s="29" t="s">
        <v>142</v>
      </c>
      <c r="DE74" s="29" t="s">
        <v>142</v>
      </c>
      <c r="DF74" s="29" t="s">
        <v>143</v>
      </c>
      <c r="DG74" s="29" t="s">
        <v>141</v>
      </c>
      <c r="DH74" s="29" t="s">
        <v>142</v>
      </c>
      <c r="DI74" s="29" t="s">
        <v>143</v>
      </c>
      <c r="DJ74" s="29" t="s">
        <v>142</v>
      </c>
      <c r="DK74" s="29" t="s">
        <v>143</v>
      </c>
      <c r="DL74" s="29" t="s">
        <v>142</v>
      </c>
      <c r="DM74" s="29" t="s">
        <v>142</v>
      </c>
      <c r="DN74" s="29" t="s">
        <v>143</v>
      </c>
      <c r="DO74" s="29" t="s">
        <v>142</v>
      </c>
      <c r="DP74" s="29" t="s">
        <v>141</v>
      </c>
      <c r="DQ74" s="29" t="s">
        <v>143</v>
      </c>
      <c r="DR74" s="29" t="s">
        <v>143</v>
      </c>
      <c r="DS74" s="29" t="s">
        <v>141</v>
      </c>
      <c r="DT74" s="29" t="s">
        <v>142</v>
      </c>
      <c r="DU74" s="29" t="s">
        <v>141</v>
      </c>
      <c r="DV74" s="29" t="s">
        <v>142</v>
      </c>
      <c r="DW74" s="7"/>
      <c r="DX74" s="7"/>
      <c r="DY74" s="7"/>
      <c r="DZ74" s="7"/>
      <c r="EA74" s="7"/>
      <c r="EB74" s="7"/>
      <c r="EC74" s="7"/>
      <c r="ED74" s="7"/>
    </row>
    <row r="75" spans="1:134" ht="67.5">
      <c r="A75" s="8">
        <v>74</v>
      </c>
      <c r="B75" s="39">
        <v>74</v>
      </c>
      <c r="C75" s="39" t="s">
        <v>269</v>
      </c>
      <c r="D75" s="37" t="s">
        <v>270</v>
      </c>
      <c r="E75" s="38" t="s">
        <v>21</v>
      </c>
      <c r="F75" s="33" t="s">
        <v>142</v>
      </c>
      <c r="G75" s="29" t="s">
        <v>142</v>
      </c>
      <c r="H75" s="29" t="s">
        <v>143</v>
      </c>
      <c r="I75" s="29" t="s">
        <v>142</v>
      </c>
      <c r="J75" s="29" t="s">
        <v>142</v>
      </c>
      <c r="K75" s="29" t="s">
        <v>142</v>
      </c>
      <c r="L75" s="29" t="s">
        <v>142</v>
      </c>
      <c r="M75" s="29" t="s">
        <v>141</v>
      </c>
      <c r="N75" s="29" t="s">
        <v>142</v>
      </c>
      <c r="O75" s="29" t="s">
        <v>173</v>
      </c>
      <c r="P75" s="29" t="s">
        <v>142</v>
      </c>
      <c r="Q75" s="29" t="s">
        <v>142</v>
      </c>
      <c r="R75" s="29" t="s">
        <v>142</v>
      </c>
      <c r="S75" s="29" t="s">
        <v>141</v>
      </c>
      <c r="T75" s="29" t="s">
        <v>143</v>
      </c>
      <c r="U75" s="29" t="s">
        <v>141</v>
      </c>
      <c r="V75" s="29" t="s">
        <v>173</v>
      </c>
      <c r="W75" s="29" t="s">
        <v>142</v>
      </c>
      <c r="X75" s="29" t="s">
        <v>183</v>
      </c>
      <c r="Y75" s="29" t="s">
        <v>142</v>
      </c>
      <c r="Z75" s="29" t="s">
        <v>142</v>
      </c>
      <c r="AA75" s="29" t="s">
        <v>143</v>
      </c>
      <c r="AB75" s="29" t="s">
        <v>142</v>
      </c>
      <c r="AC75" s="29" t="s">
        <v>142</v>
      </c>
      <c r="AD75" s="29" t="s">
        <v>142</v>
      </c>
      <c r="AE75" s="29" t="s">
        <v>142</v>
      </c>
      <c r="AF75" s="29" t="s">
        <v>142</v>
      </c>
      <c r="AG75" s="29" t="s">
        <v>142</v>
      </c>
      <c r="AH75" s="29" t="s">
        <v>141</v>
      </c>
      <c r="AI75" s="29" t="s">
        <v>142</v>
      </c>
      <c r="AJ75" s="29" t="s">
        <v>142</v>
      </c>
      <c r="AK75" s="29" t="s">
        <v>141</v>
      </c>
      <c r="AL75" s="29" t="s">
        <v>142</v>
      </c>
      <c r="AM75" s="29" t="s">
        <v>142</v>
      </c>
      <c r="AN75" s="29" t="s">
        <v>142</v>
      </c>
      <c r="AO75" s="29" t="s">
        <v>141</v>
      </c>
      <c r="AP75" s="29" t="s">
        <v>141</v>
      </c>
      <c r="AQ75" s="29" t="s">
        <v>142</v>
      </c>
      <c r="AR75" s="29" t="s">
        <v>142</v>
      </c>
      <c r="AS75" s="29" t="s">
        <v>141</v>
      </c>
      <c r="AT75" s="29" t="s">
        <v>142</v>
      </c>
      <c r="AU75" s="29" t="s">
        <v>142</v>
      </c>
      <c r="AV75" s="29" t="s">
        <v>142</v>
      </c>
      <c r="AW75" s="29" t="s">
        <v>142</v>
      </c>
      <c r="AX75" s="29" t="s">
        <v>142</v>
      </c>
      <c r="AY75" s="29" t="s">
        <v>142</v>
      </c>
      <c r="AZ75" s="29" t="s">
        <v>143</v>
      </c>
      <c r="BA75" s="29" t="s">
        <v>142</v>
      </c>
      <c r="BB75" s="29" t="s">
        <v>183</v>
      </c>
      <c r="BC75" s="29" t="s">
        <v>142</v>
      </c>
      <c r="BD75" s="29" t="s">
        <v>142</v>
      </c>
      <c r="BE75" s="29" t="s">
        <v>142</v>
      </c>
      <c r="BF75" s="29" t="s">
        <v>141</v>
      </c>
      <c r="BG75" s="29" t="s">
        <v>142</v>
      </c>
      <c r="BH75" s="29" t="s">
        <v>142</v>
      </c>
      <c r="BI75" s="29" t="s">
        <v>142</v>
      </c>
      <c r="BJ75" s="29" t="s">
        <v>142</v>
      </c>
      <c r="BK75" s="29" t="s">
        <v>142</v>
      </c>
      <c r="BL75" s="29" t="s">
        <v>183</v>
      </c>
      <c r="BM75" s="29" t="s">
        <v>142</v>
      </c>
      <c r="BN75" s="29" t="s">
        <v>142</v>
      </c>
      <c r="BO75" s="29" t="s">
        <v>142</v>
      </c>
      <c r="BP75" s="29" t="s">
        <v>142</v>
      </c>
      <c r="BQ75" s="29" t="s">
        <v>141</v>
      </c>
      <c r="BR75" s="29" t="s">
        <v>142</v>
      </c>
      <c r="BS75" s="29" t="s">
        <v>142</v>
      </c>
      <c r="BT75" s="29" t="s">
        <v>142</v>
      </c>
      <c r="BU75" s="29" t="s">
        <v>142</v>
      </c>
      <c r="BV75" s="29" t="s">
        <v>142</v>
      </c>
      <c r="BW75" s="29" t="s">
        <v>142</v>
      </c>
      <c r="BX75" s="29" t="s">
        <v>141</v>
      </c>
      <c r="BY75" s="29" t="s">
        <v>142</v>
      </c>
      <c r="BZ75" s="29" t="s">
        <v>143</v>
      </c>
      <c r="CA75" s="29" t="s">
        <v>142</v>
      </c>
      <c r="CB75" s="29" t="s">
        <v>142</v>
      </c>
      <c r="CC75" s="29" t="s">
        <v>142</v>
      </c>
      <c r="CD75" s="29" t="s">
        <v>142</v>
      </c>
      <c r="CE75" s="29" t="s">
        <v>142</v>
      </c>
      <c r="CF75" s="29" t="s">
        <v>142</v>
      </c>
      <c r="CG75" s="29" t="s">
        <v>141</v>
      </c>
      <c r="CH75" s="29" t="s">
        <v>143</v>
      </c>
      <c r="CI75" s="29" t="s">
        <v>141</v>
      </c>
      <c r="CJ75" s="29" t="s">
        <v>143</v>
      </c>
      <c r="CK75" s="29" t="s">
        <v>142</v>
      </c>
      <c r="CL75" s="29" t="s">
        <v>142</v>
      </c>
      <c r="CM75" s="29" t="s">
        <v>141</v>
      </c>
      <c r="CN75" s="29" t="s">
        <v>143</v>
      </c>
      <c r="CO75" s="29" t="s">
        <v>173</v>
      </c>
      <c r="CP75" s="29" t="s">
        <v>142</v>
      </c>
      <c r="CQ75" s="29" t="s">
        <v>143</v>
      </c>
      <c r="CR75" s="29" t="s">
        <v>143</v>
      </c>
      <c r="CS75" s="29" t="s">
        <v>142</v>
      </c>
      <c r="CT75" s="29" t="s">
        <v>141</v>
      </c>
      <c r="CU75" s="29" t="s">
        <v>141</v>
      </c>
      <c r="CV75" s="29" t="s">
        <v>143</v>
      </c>
      <c r="CW75" s="29" t="s">
        <v>143</v>
      </c>
      <c r="CX75" s="29" t="s">
        <v>142</v>
      </c>
      <c r="CY75" s="29" t="s">
        <v>142</v>
      </c>
      <c r="CZ75" s="29" t="s">
        <v>143</v>
      </c>
      <c r="DA75" s="29" t="s">
        <v>143</v>
      </c>
      <c r="DB75" s="29" t="s">
        <v>142</v>
      </c>
      <c r="DC75" s="29" t="s">
        <v>143</v>
      </c>
      <c r="DD75" s="29" t="s">
        <v>173</v>
      </c>
      <c r="DE75" s="29" t="s">
        <v>143</v>
      </c>
      <c r="DF75" s="29" t="s">
        <v>143</v>
      </c>
      <c r="DG75" s="29" t="s">
        <v>141</v>
      </c>
      <c r="DH75" s="29" t="s">
        <v>142</v>
      </c>
      <c r="DI75" s="29" t="s">
        <v>143</v>
      </c>
      <c r="DJ75" s="29" t="s">
        <v>142</v>
      </c>
      <c r="DK75" s="29" t="s">
        <v>142</v>
      </c>
      <c r="DL75" s="29" t="s">
        <v>142</v>
      </c>
      <c r="DM75" s="29" t="s">
        <v>142</v>
      </c>
      <c r="DN75" s="29" t="s">
        <v>142</v>
      </c>
      <c r="DO75" s="29" t="s">
        <v>142</v>
      </c>
      <c r="DP75" s="29" t="s">
        <v>141</v>
      </c>
      <c r="DQ75" s="29" t="s">
        <v>143</v>
      </c>
      <c r="DR75" s="29" t="s">
        <v>143</v>
      </c>
      <c r="DS75" s="29" t="s">
        <v>143</v>
      </c>
      <c r="DT75" s="29" t="s">
        <v>142</v>
      </c>
      <c r="DU75" s="29" t="s">
        <v>141</v>
      </c>
      <c r="DV75" s="29" t="s">
        <v>142</v>
      </c>
      <c r="DW75" s="7"/>
      <c r="DX75" s="7"/>
      <c r="DY75" s="7"/>
      <c r="DZ75" s="7"/>
      <c r="EA75" s="7"/>
      <c r="EB75" s="7"/>
      <c r="EC75" s="7"/>
      <c r="ED75" s="7"/>
    </row>
    <row r="76" spans="1:134" ht="90">
      <c r="A76" s="8">
        <v>75</v>
      </c>
      <c r="B76" s="39">
        <v>75</v>
      </c>
      <c r="C76" s="39" t="s">
        <v>269</v>
      </c>
      <c r="D76" s="37" t="s">
        <v>271</v>
      </c>
      <c r="E76" s="38" t="s">
        <v>21</v>
      </c>
      <c r="F76" s="33" t="s">
        <v>142</v>
      </c>
      <c r="G76" s="29" t="s">
        <v>142</v>
      </c>
      <c r="H76" s="29" t="s">
        <v>143</v>
      </c>
      <c r="I76" s="29" t="s">
        <v>142</v>
      </c>
      <c r="J76" s="29" t="s">
        <v>142</v>
      </c>
      <c r="K76" s="29" t="s">
        <v>142</v>
      </c>
      <c r="L76" s="29" t="s">
        <v>142</v>
      </c>
      <c r="M76" s="29" t="s">
        <v>141</v>
      </c>
      <c r="N76" s="29" t="s">
        <v>142</v>
      </c>
      <c r="O76" s="29" t="s">
        <v>143</v>
      </c>
      <c r="P76" s="29" t="s">
        <v>142</v>
      </c>
      <c r="Q76" s="29" t="s">
        <v>142</v>
      </c>
      <c r="R76" s="29" t="s">
        <v>142</v>
      </c>
      <c r="S76" s="29" t="s">
        <v>141</v>
      </c>
      <c r="T76" s="29" t="s">
        <v>142</v>
      </c>
      <c r="U76" s="29" t="s">
        <v>141</v>
      </c>
      <c r="V76" s="29" t="s">
        <v>142</v>
      </c>
      <c r="W76" s="29" t="s">
        <v>142</v>
      </c>
      <c r="X76" s="29" t="s">
        <v>143</v>
      </c>
      <c r="Y76" s="29" t="s">
        <v>142</v>
      </c>
      <c r="Z76" s="29" t="s">
        <v>143</v>
      </c>
      <c r="AA76" s="29" t="s">
        <v>142</v>
      </c>
      <c r="AB76" s="29" t="s">
        <v>142</v>
      </c>
      <c r="AC76" s="29" t="s">
        <v>142</v>
      </c>
      <c r="AD76" s="29" t="s">
        <v>142</v>
      </c>
      <c r="AE76" s="29" t="s">
        <v>142</v>
      </c>
      <c r="AF76" s="29" t="s">
        <v>142</v>
      </c>
      <c r="AG76" s="29" t="s">
        <v>142</v>
      </c>
      <c r="AH76" s="29" t="s">
        <v>141</v>
      </c>
      <c r="AI76" s="29" t="s">
        <v>142</v>
      </c>
      <c r="AJ76" s="29" t="s">
        <v>142</v>
      </c>
      <c r="AK76" s="29" t="s">
        <v>141</v>
      </c>
      <c r="AL76" s="29" t="s">
        <v>142</v>
      </c>
      <c r="AM76" s="29" t="s">
        <v>142</v>
      </c>
      <c r="AN76" s="29" t="s">
        <v>142</v>
      </c>
      <c r="AO76" s="29" t="s">
        <v>141</v>
      </c>
      <c r="AP76" s="29" t="s">
        <v>141</v>
      </c>
      <c r="AQ76" s="29" t="s">
        <v>142</v>
      </c>
      <c r="AR76" s="29" t="s">
        <v>142</v>
      </c>
      <c r="AS76" s="29" t="s">
        <v>142</v>
      </c>
      <c r="AT76" s="29" t="s">
        <v>142</v>
      </c>
      <c r="AU76" s="29" t="s">
        <v>142</v>
      </c>
      <c r="AV76" s="29" t="s">
        <v>142</v>
      </c>
      <c r="AW76" s="29" t="s">
        <v>142</v>
      </c>
      <c r="AX76" s="29" t="s">
        <v>142</v>
      </c>
      <c r="AY76" s="29" t="s">
        <v>142</v>
      </c>
      <c r="AZ76" s="29" t="s">
        <v>143</v>
      </c>
      <c r="BA76" s="29" t="s">
        <v>142</v>
      </c>
      <c r="BB76" s="29" t="s">
        <v>142</v>
      </c>
      <c r="BC76" s="29" t="s">
        <v>142</v>
      </c>
      <c r="BD76" s="29" t="s">
        <v>142</v>
      </c>
      <c r="BE76" s="29" t="s">
        <v>142</v>
      </c>
      <c r="BF76" s="29" t="s">
        <v>141</v>
      </c>
      <c r="BG76" s="29" t="s">
        <v>142</v>
      </c>
      <c r="BH76" s="29" t="s">
        <v>142</v>
      </c>
      <c r="BI76" s="29" t="s">
        <v>142</v>
      </c>
      <c r="BJ76" s="29" t="s">
        <v>142</v>
      </c>
      <c r="BK76" s="29" t="s">
        <v>142</v>
      </c>
      <c r="BL76" s="29" t="s">
        <v>173</v>
      </c>
      <c r="BM76" s="29" t="s">
        <v>142</v>
      </c>
      <c r="BN76" s="29" t="s">
        <v>142</v>
      </c>
      <c r="BO76" s="29" t="s">
        <v>142</v>
      </c>
      <c r="BP76" s="29" t="s">
        <v>142</v>
      </c>
      <c r="BQ76" s="29" t="s">
        <v>142</v>
      </c>
      <c r="BR76" s="29" t="s">
        <v>142</v>
      </c>
      <c r="BS76" s="29" t="s">
        <v>142</v>
      </c>
      <c r="BT76" s="29" t="s">
        <v>142</v>
      </c>
      <c r="BU76" s="29" t="s">
        <v>143</v>
      </c>
      <c r="BV76" s="29" t="s">
        <v>142</v>
      </c>
      <c r="BW76" s="29" t="s">
        <v>142</v>
      </c>
      <c r="BX76" s="29" t="s">
        <v>141</v>
      </c>
      <c r="BY76" s="29" t="s">
        <v>142</v>
      </c>
      <c r="BZ76" s="29" t="s">
        <v>143</v>
      </c>
      <c r="CA76" s="29" t="s">
        <v>142</v>
      </c>
      <c r="CB76" s="29" t="s">
        <v>142</v>
      </c>
      <c r="CC76" s="29" t="s">
        <v>142</v>
      </c>
      <c r="CD76" s="29" t="s">
        <v>142</v>
      </c>
      <c r="CE76" s="29" t="s">
        <v>142</v>
      </c>
      <c r="CF76" s="29" t="s">
        <v>142</v>
      </c>
      <c r="CG76" s="29" t="s">
        <v>141</v>
      </c>
      <c r="CH76" s="29" t="s">
        <v>143</v>
      </c>
      <c r="CI76" s="29" t="s">
        <v>141</v>
      </c>
      <c r="CJ76" s="29" t="s">
        <v>142</v>
      </c>
      <c r="CK76" s="29" t="s">
        <v>142</v>
      </c>
      <c r="CL76" s="29" t="s">
        <v>142</v>
      </c>
      <c r="CM76" s="29" t="s">
        <v>141</v>
      </c>
      <c r="CN76" s="29" t="s">
        <v>141</v>
      </c>
      <c r="CO76" s="29" t="s">
        <v>142</v>
      </c>
      <c r="CP76" s="29" t="s">
        <v>142</v>
      </c>
      <c r="CQ76" s="29" t="s">
        <v>142</v>
      </c>
      <c r="CR76" s="29" t="s">
        <v>143</v>
      </c>
      <c r="CS76" s="29" t="s">
        <v>142</v>
      </c>
      <c r="CT76" s="29" t="s">
        <v>141</v>
      </c>
      <c r="CU76" s="29" t="s">
        <v>141</v>
      </c>
      <c r="CV76" s="29" t="s">
        <v>143</v>
      </c>
      <c r="CW76" s="29" t="s">
        <v>143</v>
      </c>
      <c r="CX76" s="29" t="s">
        <v>143</v>
      </c>
      <c r="CY76" s="29" t="s">
        <v>142</v>
      </c>
      <c r="CZ76" s="29" t="s">
        <v>142</v>
      </c>
      <c r="DA76" s="29" t="s">
        <v>143</v>
      </c>
      <c r="DB76" s="29" t="s">
        <v>142</v>
      </c>
      <c r="DC76" s="29" t="s">
        <v>143</v>
      </c>
      <c r="DD76" s="29" t="s">
        <v>142</v>
      </c>
      <c r="DE76" s="29" t="s">
        <v>143</v>
      </c>
      <c r="DF76" s="29" t="s">
        <v>142</v>
      </c>
      <c r="DG76" s="29" t="s">
        <v>141</v>
      </c>
      <c r="DH76" s="29" t="s">
        <v>142</v>
      </c>
      <c r="DI76" s="29" t="s">
        <v>143</v>
      </c>
      <c r="DJ76" s="29" t="s">
        <v>142</v>
      </c>
      <c r="DK76" s="29" t="s">
        <v>142</v>
      </c>
      <c r="DL76" s="29" t="s">
        <v>142</v>
      </c>
      <c r="DM76" s="29" t="s">
        <v>143</v>
      </c>
      <c r="DN76" s="29" t="s">
        <v>142</v>
      </c>
      <c r="DO76" s="29" t="s">
        <v>142</v>
      </c>
      <c r="DP76" s="29" t="s">
        <v>141</v>
      </c>
      <c r="DQ76" s="29" t="s">
        <v>143</v>
      </c>
      <c r="DR76" s="29" t="s">
        <v>142</v>
      </c>
      <c r="DS76" s="29" t="s">
        <v>143</v>
      </c>
      <c r="DT76" s="29" t="s">
        <v>142</v>
      </c>
      <c r="DU76" s="29" t="s">
        <v>141</v>
      </c>
      <c r="DV76" s="29" t="s">
        <v>142</v>
      </c>
      <c r="DW76" s="7"/>
      <c r="DX76" s="7"/>
      <c r="DY76" s="7"/>
      <c r="DZ76" s="7"/>
      <c r="EA76" s="7"/>
      <c r="EB76" s="7"/>
      <c r="EC76" s="7"/>
      <c r="ED76" s="7"/>
    </row>
    <row r="77" spans="1:134" ht="78.75">
      <c r="A77" s="8">
        <v>76</v>
      </c>
      <c r="B77" s="39">
        <v>76</v>
      </c>
      <c r="C77" s="39" t="s">
        <v>272</v>
      </c>
      <c r="D77" s="37" t="s">
        <v>273</v>
      </c>
      <c r="E77" s="38" t="s">
        <v>21</v>
      </c>
      <c r="F77" s="33" t="s">
        <v>142</v>
      </c>
      <c r="G77" s="29" t="s">
        <v>142</v>
      </c>
      <c r="H77" s="29" t="s">
        <v>142</v>
      </c>
      <c r="I77" s="29" t="s">
        <v>142</v>
      </c>
      <c r="J77" s="29" t="s">
        <v>142</v>
      </c>
      <c r="K77" s="29" t="s">
        <v>142</v>
      </c>
      <c r="L77" s="29" t="s">
        <v>142</v>
      </c>
      <c r="M77" s="29" t="s">
        <v>141</v>
      </c>
      <c r="N77" s="29" t="s">
        <v>142</v>
      </c>
      <c r="O77" s="29" t="s">
        <v>142</v>
      </c>
      <c r="P77" s="29" t="s">
        <v>142</v>
      </c>
      <c r="Q77" s="29" t="s">
        <v>142</v>
      </c>
      <c r="R77" s="29" t="s">
        <v>142</v>
      </c>
      <c r="S77" s="29" t="s">
        <v>141</v>
      </c>
      <c r="T77" s="29" t="s">
        <v>142</v>
      </c>
      <c r="U77" s="29" t="s">
        <v>141</v>
      </c>
      <c r="V77" s="29" t="s">
        <v>142</v>
      </c>
      <c r="W77" s="29" t="s">
        <v>142</v>
      </c>
      <c r="X77" s="29" t="s">
        <v>143</v>
      </c>
      <c r="Y77" s="29" t="s">
        <v>142</v>
      </c>
      <c r="Z77" s="29" t="s">
        <v>142</v>
      </c>
      <c r="AA77" s="29" t="s">
        <v>142</v>
      </c>
      <c r="AB77" s="29" t="s">
        <v>142</v>
      </c>
      <c r="AC77" s="29" t="s">
        <v>142</v>
      </c>
      <c r="AD77" s="29" t="s">
        <v>142</v>
      </c>
      <c r="AE77" s="29" t="s">
        <v>142</v>
      </c>
      <c r="AF77" s="29" t="s">
        <v>142</v>
      </c>
      <c r="AG77" s="29" t="s">
        <v>142</v>
      </c>
      <c r="AH77" s="29" t="s">
        <v>141</v>
      </c>
      <c r="AI77" s="29" t="s">
        <v>142</v>
      </c>
      <c r="AJ77" s="29" t="s">
        <v>142</v>
      </c>
      <c r="AK77" s="29" t="s">
        <v>141</v>
      </c>
      <c r="AL77" s="29" t="s">
        <v>142</v>
      </c>
      <c r="AM77" s="29" t="s">
        <v>142</v>
      </c>
      <c r="AN77" s="29" t="s">
        <v>142</v>
      </c>
      <c r="AO77" s="29" t="s">
        <v>141</v>
      </c>
      <c r="AP77" s="29" t="s">
        <v>141</v>
      </c>
      <c r="AQ77" s="29" t="s">
        <v>142</v>
      </c>
      <c r="AR77" s="29" t="s">
        <v>142</v>
      </c>
      <c r="AS77" s="29" t="s">
        <v>142</v>
      </c>
      <c r="AT77" s="29" t="s">
        <v>142</v>
      </c>
      <c r="AU77" s="29" t="s">
        <v>142</v>
      </c>
      <c r="AV77" s="29" t="s">
        <v>142</v>
      </c>
      <c r="AW77" s="29" t="s">
        <v>142</v>
      </c>
      <c r="AX77" s="29" t="s">
        <v>142</v>
      </c>
      <c r="AY77" s="29" t="s">
        <v>142</v>
      </c>
      <c r="AZ77" s="29" t="s">
        <v>183</v>
      </c>
      <c r="BA77" s="29" t="s">
        <v>142</v>
      </c>
      <c r="BB77" s="29" t="s">
        <v>142</v>
      </c>
      <c r="BC77" s="29" t="s">
        <v>142</v>
      </c>
      <c r="BD77" s="29" t="s">
        <v>142</v>
      </c>
      <c r="BE77" s="29" t="s">
        <v>142</v>
      </c>
      <c r="BF77" s="29" t="s">
        <v>141</v>
      </c>
      <c r="BG77" s="29" t="s">
        <v>142</v>
      </c>
      <c r="BH77" s="29" t="s">
        <v>142</v>
      </c>
      <c r="BI77" s="29" t="s">
        <v>142</v>
      </c>
      <c r="BJ77" s="29" t="s">
        <v>142</v>
      </c>
      <c r="BK77" s="29" t="s">
        <v>142</v>
      </c>
      <c r="BL77" s="29" t="s">
        <v>142</v>
      </c>
      <c r="BM77" s="29" t="s">
        <v>142</v>
      </c>
      <c r="BN77" s="29" t="s">
        <v>142</v>
      </c>
      <c r="BO77" s="29" t="s">
        <v>142</v>
      </c>
      <c r="BP77" s="29" t="s">
        <v>143</v>
      </c>
      <c r="BQ77" s="29" t="s">
        <v>142</v>
      </c>
      <c r="BR77" s="29" t="s">
        <v>142</v>
      </c>
      <c r="BS77" s="29" t="s">
        <v>142</v>
      </c>
      <c r="BT77" s="29" t="s">
        <v>142</v>
      </c>
      <c r="BU77" s="29" t="s">
        <v>143</v>
      </c>
      <c r="BV77" s="29" t="s">
        <v>142</v>
      </c>
      <c r="BW77" s="29" t="s">
        <v>142</v>
      </c>
      <c r="BX77" s="29" t="s">
        <v>141</v>
      </c>
      <c r="BY77" s="29" t="s">
        <v>142</v>
      </c>
      <c r="BZ77" s="29" t="s">
        <v>143</v>
      </c>
      <c r="CA77" s="29" t="s">
        <v>142</v>
      </c>
      <c r="CB77" s="29" t="s">
        <v>142</v>
      </c>
      <c r="CC77" s="29" t="s">
        <v>142</v>
      </c>
      <c r="CD77" s="29" t="s">
        <v>142</v>
      </c>
      <c r="CE77" s="29" t="s">
        <v>142</v>
      </c>
      <c r="CF77" s="29" t="s">
        <v>142</v>
      </c>
      <c r="CG77" s="29" t="s">
        <v>141</v>
      </c>
      <c r="CH77" s="29" t="s">
        <v>141</v>
      </c>
      <c r="CI77" s="29" t="s">
        <v>141</v>
      </c>
      <c r="CJ77" s="29" t="s">
        <v>143</v>
      </c>
      <c r="CK77" s="29" t="s">
        <v>142</v>
      </c>
      <c r="CL77" s="29" t="s">
        <v>142</v>
      </c>
      <c r="CM77" s="29" t="s">
        <v>141</v>
      </c>
      <c r="CN77" s="29" t="s">
        <v>142</v>
      </c>
      <c r="CO77" s="29" t="s">
        <v>142</v>
      </c>
      <c r="CP77" s="29" t="s">
        <v>142</v>
      </c>
      <c r="CQ77" s="29" t="s">
        <v>142</v>
      </c>
      <c r="CR77" s="29" t="s">
        <v>143</v>
      </c>
      <c r="CS77" s="29" t="s">
        <v>142</v>
      </c>
      <c r="CT77" s="29" t="s">
        <v>141</v>
      </c>
      <c r="CU77" s="29" t="s">
        <v>141</v>
      </c>
      <c r="CV77" s="29" t="s">
        <v>143</v>
      </c>
      <c r="CW77" s="29" t="s">
        <v>142</v>
      </c>
      <c r="CX77" s="29" t="s">
        <v>142</v>
      </c>
      <c r="CY77" s="29" t="s">
        <v>142</v>
      </c>
      <c r="CZ77" s="29" t="s">
        <v>142</v>
      </c>
      <c r="DA77" s="29" t="s">
        <v>142</v>
      </c>
      <c r="DB77" s="29" t="s">
        <v>142</v>
      </c>
      <c r="DC77" s="29" t="s">
        <v>143</v>
      </c>
      <c r="DD77" s="29" t="s">
        <v>142</v>
      </c>
      <c r="DE77" s="29" t="s">
        <v>142</v>
      </c>
      <c r="DF77" s="29" t="s">
        <v>142</v>
      </c>
      <c r="DG77" s="29" t="s">
        <v>141</v>
      </c>
      <c r="DH77" s="29" t="s">
        <v>142</v>
      </c>
      <c r="DI77" s="29" t="s">
        <v>143</v>
      </c>
      <c r="DJ77" s="29" t="s">
        <v>142</v>
      </c>
      <c r="DK77" s="29" t="s">
        <v>142</v>
      </c>
      <c r="DL77" s="29" t="s">
        <v>142</v>
      </c>
      <c r="DM77" s="29" t="s">
        <v>142</v>
      </c>
      <c r="DN77" s="29" t="s">
        <v>142</v>
      </c>
      <c r="DO77" s="29" t="s">
        <v>142</v>
      </c>
      <c r="DP77" s="29" t="s">
        <v>141</v>
      </c>
      <c r="DQ77" s="29" t="s">
        <v>143</v>
      </c>
      <c r="DR77" s="29" t="s">
        <v>142</v>
      </c>
      <c r="DS77" s="29" t="s">
        <v>143</v>
      </c>
      <c r="DT77" s="29" t="s">
        <v>142</v>
      </c>
      <c r="DU77" s="29" t="s">
        <v>141</v>
      </c>
      <c r="DV77" s="29" t="s">
        <v>142</v>
      </c>
      <c r="DW77" s="7"/>
      <c r="DX77" s="7"/>
      <c r="DY77" s="7"/>
      <c r="DZ77" s="7"/>
      <c r="EA77" s="7"/>
      <c r="EB77" s="7"/>
      <c r="EC77" s="7"/>
      <c r="ED77" s="7"/>
    </row>
    <row r="78" spans="1:134" ht="67.5">
      <c r="A78" s="8">
        <v>77</v>
      </c>
      <c r="B78" s="39">
        <v>77</v>
      </c>
      <c r="C78" s="39" t="s">
        <v>272</v>
      </c>
      <c r="D78" s="37" t="s">
        <v>274</v>
      </c>
      <c r="E78" s="38" t="s">
        <v>21</v>
      </c>
      <c r="F78" s="33" t="s">
        <v>142</v>
      </c>
      <c r="G78" s="29" t="s">
        <v>142</v>
      </c>
      <c r="H78" s="29" t="s">
        <v>142</v>
      </c>
      <c r="I78" s="29" t="s">
        <v>142</v>
      </c>
      <c r="J78" s="29" t="s">
        <v>142</v>
      </c>
      <c r="K78" s="29" t="s">
        <v>142</v>
      </c>
      <c r="L78" s="29" t="s">
        <v>142</v>
      </c>
      <c r="M78" s="29" t="s">
        <v>141</v>
      </c>
      <c r="N78" s="29" t="s">
        <v>142</v>
      </c>
      <c r="O78" s="29" t="s">
        <v>142</v>
      </c>
      <c r="P78" s="29" t="s">
        <v>142</v>
      </c>
      <c r="Q78" s="29" t="s">
        <v>142</v>
      </c>
      <c r="R78" s="29" t="s">
        <v>142</v>
      </c>
      <c r="S78" s="29" t="s">
        <v>141</v>
      </c>
      <c r="T78" s="29" t="s">
        <v>142</v>
      </c>
      <c r="U78" s="29" t="s">
        <v>141</v>
      </c>
      <c r="V78" s="29" t="s">
        <v>142</v>
      </c>
      <c r="W78" s="29" t="s">
        <v>142</v>
      </c>
      <c r="X78" s="29" t="s">
        <v>142</v>
      </c>
      <c r="Y78" s="29" t="s">
        <v>142</v>
      </c>
      <c r="Z78" s="29" t="s">
        <v>142</v>
      </c>
      <c r="AA78" s="29" t="s">
        <v>142</v>
      </c>
      <c r="AB78" s="29" t="s">
        <v>142</v>
      </c>
      <c r="AC78" s="29" t="s">
        <v>142</v>
      </c>
      <c r="AD78" s="29" t="s">
        <v>142</v>
      </c>
      <c r="AE78" s="29" t="s">
        <v>142</v>
      </c>
      <c r="AF78" s="29" t="s">
        <v>142</v>
      </c>
      <c r="AG78" s="29" t="s">
        <v>142</v>
      </c>
      <c r="AH78" s="29" t="s">
        <v>141</v>
      </c>
      <c r="AI78" s="29" t="s">
        <v>142</v>
      </c>
      <c r="AJ78" s="29" t="s">
        <v>142</v>
      </c>
      <c r="AK78" s="29" t="s">
        <v>141</v>
      </c>
      <c r="AL78" s="29" t="s">
        <v>142</v>
      </c>
      <c r="AM78" s="29" t="s">
        <v>142</v>
      </c>
      <c r="AN78" s="29" t="s">
        <v>142</v>
      </c>
      <c r="AO78" s="29" t="s">
        <v>141</v>
      </c>
      <c r="AP78" s="29" t="s">
        <v>141</v>
      </c>
      <c r="AQ78" s="29" t="s">
        <v>142</v>
      </c>
      <c r="AR78" s="29" t="s">
        <v>142</v>
      </c>
      <c r="AS78" s="29" t="s">
        <v>142</v>
      </c>
      <c r="AT78" s="29" t="s">
        <v>142</v>
      </c>
      <c r="AU78" s="29" t="s">
        <v>142</v>
      </c>
      <c r="AV78" s="29" t="s">
        <v>142</v>
      </c>
      <c r="AW78" s="29" t="s">
        <v>142</v>
      </c>
      <c r="AX78" s="29" t="s">
        <v>142</v>
      </c>
      <c r="AY78" s="29" t="s">
        <v>142</v>
      </c>
      <c r="AZ78" s="29" t="s">
        <v>142</v>
      </c>
      <c r="BA78" s="29" t="s">
        <v>142</v>
      </c>
      <c r="BB78" s="29" t="s">
        <v>142</v>
      </c>
      <c r="BC78" s="29" t="s">
        <v>142</v>
      </c>
      <c r="BD78" s="29" t="s">
        <v>142</v>
      </c>
      <c r="BE78" s="29" t="s">
        <v>142</v>
      </c>
      <c r="BF78" s="29" t="s">
        <v>141</v>
      </c>
      <c r="BG78" s="29" t="s">
        <v>142</v>
      </c>
      <c r="BH78" s="29" t="s">
        <v>142</v>
      </c>
      <c r="BI78" s="29" t="s">
        <v>142</v>
      </c>
      <c r="BJ78" s="29" t="s">
        <v>142</v>
      </c>
      <c r="BK78" s="29" t="s">
        <v>142</v>
      </c>
      <c r="BL78" s="29" t="s">
        <v>142</v>
      </c>
      <c r="BM78" s="29" t="s">
        <v>142</v>
      </c>
      <c r="BN78" s="29" t="s">
        <v>142</v>
      </c>
      <c r="BO78" s="29" t="s">
        <v>142</v>
      </c>
      <c r="BP78" s="29" t="s">
        <v>142</v>
      </c>
      <c r="BQ78" s="29" t="s">
        <v>142</v>
      </c>
      <c r="BR78" s="29" t="s">
        <v>142</v>
      </c>
      <c r="BS78" s="29" t="s">
        <v>142</v>
      </c>
      <c r="BT78" s="29" t="s">
        <v>142</v>
      </c>
      <c r="BU78" s="29" t="s">
        <v>142</v>
      </c>
      <c r="BV78" s="29" t="s">
        <v>142</v>
      </c>
      <c r="BW78" s="29" t="s">
        <v>142</v>
      </c>
      <c r="BX78" s="29" t="s">
        <v>141</v>
      </c>
      <c r="BY78" s="29" t="s">
        <v>142</v>
      </c>
      <c r="BZ78" s="29" t="s">
        <v>142</v>
      </c>
      <c r="CA78" s="29" t="s">
        <v>142</v>
      </c>
      <c r="CB78" s="29" t="s">
        <v>142</v>
      </c>
      <c r="CC78" s="29" t="s">
        <v>142</v>
      </c>
      <c r="CD78" s="29" t="s">
        <v>142</v>
      </c>
      <c r="CE78" s="29" t="s">
        <v>142</v>
      </c>
      <c r="CF78" s="29" t="s">
        <v>142</v>
      </c>
      <c r="CG78" s="29" t="s">
        <v>141</v>
      </c>
      <c r="CH78" s="29" t="s">
        <v>141</v>
      </c>
      <c r="CI78" s="29" t="s">
        <v>141</v>
      </c>
      <c r="CJ78" s="29" t="s">
        <v>142</v>
      </c>
      <c r="CK78" s="29" t="s">
        <v>142</v>
      </c>
      <c r="CL78" s="29" t="s">
        <v>142</v>
      </c>
      <c r="CM78" s="29" t="s">
        <v>142</v>
      </c>
      <c r="CN78" s="29" t="s">
        <v>142</v>
      </c>
      <c r="CO78" s="29" t="s">
        <v>142</v>
      </c>
      <c r="CP78" s="29" t="s">
        <v>142</v>
      </c>
      <c r="CQ78" s="29" t="s">
        <v>142</v>
      </c>
      <c r="CR78" s="29" t="s">
        <v>143</v>
      </c>
      <c r="CS78" s="29" t="s">
        <v>142</v>
      </c>
      <c r="CT78" s="29" t="s">
        <v>141</v>
      </c>
      <c r="CU78" s="29" t="s">
        <v>141</v>
      </c>
      <c r="CV78" s="29" t="s">
        <v>142</v>
      </c>
      <c r="CW78" s="29" t="s">
        <v>142</v>
      </c>
      <c r="CX78" s="29" t="s">
        <v>142</v>
      </c>
      <c r="CY78" s="29" t="s">
        <v>142</v>
      </c>
      <c r="CZ78" s="29" t="s">
        <v>142</v>
      </c>
      <c r="DA78" s="29" t="s">
        <v>142</v>
      </c>
      <c r="DB78" s="29" t="s">
        <v>142</v>
      </c>
      <c r="DC78" s="29" t="s">
        <v>142</v>
      </c>
      <c r="DD78" s="29" t="s">
        <v>142</v>
      </c>
      <c r="DE78" s="29" t="s">
        <v>142</v>
      </c>
      <c r="DF78" s="29" t="s">
        <v>142</v>
      </c>
      <c r="DG78" s="29" t="s">
        <v>141</v>
      </c>
      <c r="DH78" s="29" t="s">
        <v>142</v>
      </c>
      <c r="DI78" s="29" t="s">
        <v>142</v>
      </c>
      <c r="DJ78" s="29" t="s">
        <v>142</v>
      </c>
      <c r="DK78" s="29" t="s">
        <v>142</v>
      </c>
      <c r="DL78" s="29" t="s">
        <v>142</v>
      </c>
      <c r="DM78" s="29" t="s">
        <v>142</v>
      </c>
      <c r="DN78" s="29" t="s">
        <v>142</v>
      </c>
      <c r="DO78" s="29" t="s">
        <v>143</v>
      </c>
      <c r="DP78" s="29" t="s">
        <v>141</v>
      </c>
      <c r="DQ78" s="29" t="s">
        <v>142</v>
      </c>
      <c r="DR78" s="29" t="s">
        <v>142</v>
      </c>
      <c r="DS78" s="29" t="s">
        <v>142</v>
      </c>
      <c r="DT78" s="29" t="s">
        <v>142</v>
      </c>
      <c r="DU78" s="29" t="s">
        <v>141</v>
      </c>
      <c r="DV78" s="29" t="s">
        <v>142</v>
      </c>
      <c r="DW78" s="7"/>
      <c r="DX78" s="7"/>
      <c r="DY78" s="7"/>
      <c r="DZ78" s="7"/>
      <c r="EA78" s="7"/>
      <c r="EB78" s="7"/>
      <c r="EC78" s="7"/>
      <c r="ED78" s="7"/>
    </row>
    <row r="79" spans="1:134" ht="56.25">
      <c r="A79" s="8">
        <v>78</v>
      </c>
      <c r="B79" s="39">
        <v>78</v>
      </c>
      <c r="C79" s="39" t="s">
        <v>275</v>
      </c>
      <c r="D79" s="37" t="s">
        <v>276</v>
      </c>
      <c r="E79" s="38" t="s">
        <v>21</v>
      </c>
      <c r="F79" s="33" t="s">
        <v>142</v>
      </c>
      <c r="G79" s="29" t="s">
        <v>142</v>
      </c>
      <c r="H79" s="29" t="s">
        <v>142</v>
      </c>
      <c r="I79" s="29" t="s">
        <v>142</v>
      </c>
      <c r="J79" s="29" t="s">
        <v>142</v>
      </c>
      <c r="K79" s="29" t="s">
        <v>142</v>
      </c>
      <c r="L79" s="29" t="s">
        <v>142</v>
      </c>
      <c r="M79" s="29" t="s">
        <v>141</v>
      </c>
      <c r="N79" s="29" t="s">
        <v>142</v>
      </c>
      <c r="O79" s="29" t="s">
        <v>143</v>
      </c>
      <c r="P79" s="29" t="s">
        <v>142</v>
      </c>
      <c r="Q79" s="29" t="s">
        <v>142</v>
      </c>
      <c r="R79" s="29" t="s">
        <v>142</v>
      </c>
      <c r="S79" s="29" t="s">
        <v>141</v>
      </c>
      <c r="T79" s="29" t="s">
        <v>142</v>
      </c>
      <c r="U79" s="29" t="s">
        <v>141</v>
      </c>
      <c r="V79" s="29" t="s">
        <v>142</v>
      </c>
      <c r="W79" s="29" t="s">
        <v>142</v>
      </c>
      <c r="X79" s="29" t="s">
        <v>183</v>
      </c>
      <c r="Y79" s="29" t="s">
        <v>142</v>
      </c>
      <c r="Z79" s="29" t="s">
        <v>143</v>
      </c>
      <c r="AA79" s="29" t="s">
        <v>142</v>
      </c>
      <c r="AB79" s="29" t="s">
        <v>142</v>
      </c>
      <c r="AC79" s="29" t="s">
        <v>142</v>
      </c>
      <c r="AD79" s="29" t="s">
        <v>142</v>
      </c>
      <c r="AE79" s="29" t="s">
        <v>142</v>
      </c>
      <c r="AF79" s="29" t="s">
        <v>142</v>
      </c>
      <c r="AG79" s="29" t="s">
        <v>142</v>
      </c>
      <c r="AH79" s="29" t="s">
        <v>141</v>
      </c>
      <c r="AI79" s="29" t="s">
        <v>142</v>
      </c>
      <c r="AJ79" s="29" t="s">
        <v>142</v>
      </c>
      <c r="AK79" s="29" t="s">
        <v>141</v>
      </c>
      <c r="AL79" s="29" t="s">
        <v>142</v>
      </c>
      <c r="AM79" s="29" t="s">
        <v>142</v>
      </c>
      <c r="AN79" s="29" t="s">
        <v>142</v>
      </c>
      <c r="AO79" s="29" t="s">
        <v>141</v>
      </c>
      <c r="AP79" s="29" t="s">
        <v>141</v>
      </c>
      <c r="AQ79" s="29" t="s">
        <v>142</v>
      </c>
      <c r="AR79" s="29" t="s">
        <v>141</v>
      </c>
      <c r="AS79" s="29" t="s">
        <v>142</v>
      </c>
      <c r="AT79" s="29" t="s">
        <v>142</v>
      </c>
      <c r="AU79" s="29" t="s">
        <v>142</v>
      </c>
      <c r="AV79" s="29" t="s">
        <v>142</v>
      </c>
      <c r="AW79" s="29" t="s">
        <v>142</v>
      </c>
      <c r="AX79" s="29" t="s">
        <v>142</v>
      </c>
      <c r="AY79" s="29" t="s">
        <v>142</v>
      </c>
      <c r="AZ79" s="29" t="s">
        <v>143</v>
      </c>
      <c r="BA79" s="29" t="s">
        <v>142</v>
      </c>
      <c r="BB79" s="29" t="s">
        <v>142</v>
      </c>
      <c r="BC79" s="29" t="s">
        <v>142</v>
      </c>
      <c r="BD79" s="29" t="s">
        <v>142</v>
      </c>
      <c r="BE79" s="29" t="s">
        <v>142</v>
      </c>
      <c r="BF79" s="29" t="s">
        <v>141</v>
      </c>
      <c r="BG79" s="29" t="s">
        <v>142</v>
      </c>
      <c r="BH79" s="29" t="s">
        <v>142</v>
      </c>
      <c r="BI79" s="29" t="s">
        <v>142</v>
      </c>
      <c r="BJ79" s="29" t="s">
        <v>142</v>
      </c>
      <c r="BK79" s="29" t="s">
        <v>142</v>
      </c>
      <c r="BL79" s="29" t="s">
        <v>143</v>
      </c>
      <c r="BM79" s="29" t="s">
        <v>142</v>
      </c>
      <c r="BN79" s="29" t="s">
        <v>142</v>
      </c>
      <c r="BO79" s="29" t="s">
        <v>142</v>
      </c>
      <c r="BP79" s="29" t="s">
        <v>142</v>
      </c>
      <c r="BQ79" s="29" t="s">
        <v>142</v>
      </c>
      <c r="BR79" s="29" t="s">
        <v>142</v>
      </c>
      <c r="BS79" s="29" t="s">
        <v>142</v>
      </c>
      <c r="BT79" s="29" t="s">
        <v>142</v>
      </c>
      <c r="BU79" s="29" t="s">
        <v>143</v>
      </c>
      <c r="BV79" s="29" t="s">
        <v>142</v>
      </c>
      <c r="BW79" s="29" t="s">
        <v>142</v>
      </c>
      <c r="BX79" s="29" t="s">
        <v>141</v>
      </c>
      <c r="BY79" s="29" t="s">
        <v>142</v>
      </c>
      <c r="BZ79" s="29" t="s">
        <v>143</v>
      </c>
      <c r="CA79" s="29" t="s">
        <v>142</v>
      </c>
      <c r="CB79" s="29" t="s">
        <v>142</v>
      </c>
      <c r="CC79" s="29" t="s">
        <v>142</v>
      </c>
      <c r="CD79" s="29" t="s">
        <v>142</v>
      </c>
      <c r="CE79" s="29" t="s">
        <v>142</v>
      </c>
      <c r="CF79" s="29" t="s">
        <v>142</v>
      </c>
      <c r="CG79" s="29" t="s">
        <v>141</v>
      </c>
      <c r="CH79" s="29" t="s">
        <v>142</v>
      </c>
      <c r="CI79" s="29" t="s">
        <v>141</v>
      </c>
      <c r="CJ79" s="29" t="s">
        <v>142</v>
      </c>
      <c r="CK79" s="29" t="s">
        <v>142</v>
      </c>
      <c r="CL79" s="29" t="s">
        <v>142</v>
      </c>
      <c r="CM79" s="29" t="s">
        <v>141</v>
      </c>
      <c r="CN79" s="29" t="s">
        <v>142</v>
      </c>
      <c r="CO79" s="29" t="s">
        <v>142</v>
      </c>
      <c r="CP79" s="29" t="s">
        <v>142</v>
      </c>
      <c r="CQ79" s="29" t="s">
        <v>142</v>
      </c>
      <c r="CR79" s="29" t="s">
        <v>143</v>
      </c>
      <c r="CS79" s="29" t="s">
        <v>142</v>
      </c>
      <c r="CT79" s="29" t="s">
        <v>141</v>
      </c>
      <c r="CU79" s="29" t="s">
        <v>141</v>
      </c>
      <c r="CV79" s="29" t="s">
        <v>143</v>
      </c>
      <c r="CW79" s="29" t="s">
        <v>142</v>
      </c>
      <c r="CX79" s="29" t="s">
        <v>142</v>
      </c>
      <c r="CY79" s="29" t="s">
        <v>142</v>
      </c>
      <c r="CZ79" s="29" t="s">
        <v>142</v>
      </c>
      <c r="DA79" s="29" t="s">
        <v>142</v>
      </c>
      <c r="DB79" s="29" t="s">
        <v>142</v>
      </c>
      <c r="DC79" s="29" t="s">
        <v>143</v>
      </c>
      <c r="DD79" s="29" t="s">
        <v>142</v>
      </c>
      <c r="DE79" s="29" t="s">
        <v>142</v>
      </c>
      <c r="DF79" s="29" t="s">
        <v>142</v>
      </c>
      <c r="DG79" s="29" t="s">
        <v>141</v>
      </c>
      <c r="DH79" s="29" t="s">
        <v>142</v>
      </c>
      <c r="DI79" s="29" t="s">
        <v>143</v>
      </c>
      <c r="DJ79" s="29" t="s">
        <v>142</v>
      </c>
      <c r="DK79" s="29" t="s">
        <v>142</v>
      </c>
      <c r="DL79" s="29" t="s">
        <v>142</v>
      </c>
      <c r="DM79" s="29" t="s">
        <v>142</v>
      </c>
      <c r="DN79" s="29" t="s">
        <v>142</v>
      </c>
      <c r="DO79" s="29" t="s">
        <v>142</v>
      </c>
      <c r="DP79" s="29" t="s">
        <v>141</v>
      </c>
      <c r="DQ79" s="29" t="s">
        <v>143</v>
      </c>
      <c r="DR79" s="29" t="s">
        <v>142</v>
      </c>
      <c r="DS79" s="29" t="s">
        <v>143</v>
      </c>
      <c r="DT79" s="29" t="s">
        <v>142</v>
      </c>
      <c r="DU79" s="29" t="s">
        <v>141</v>
      </c>
      <c r="DV79" s="29" t="s">
        <v>142</v>
      </c>
      <c r="DW79" s="7"/>
      <c r="DX79" s="7"/>
      <c r="DY79" s="7"/>
      <c r="DZ79" s="7"/>
      <c r="EA79" s="7"/>
      <c r="EB79" s="7"/>
      <c r="EC79" s="7"/>
      <c r="ED79" s="7"/>
    </row>
    <row r="80" spans="1:134" ht="78.75">
      <c r="A80" s="8">
        <v>79</v>
      </c>
      <c r="B80" s="39">
        <v>79</v>
      </c>
      <c r="C80" s="39" t="s">
        <v>275</v>
      </c>
      <c r="D80" s="37" t="s">
        <v>277</v>
      </c>
      <c r="E80" s="38" t="s">
        <v>21</v>
      </c>
      <c r="F80" s="33" t="s">
        <v>142</v>
      </c>
      <c r="G80" s="29" t="s">
        <v>142</v>
      </c>
      <c r="H80" s="29" t="s">
        <v>142</v>
      </c>
      <c r="I80" s="29" t="s">
        <v>142</v>
      </c>
      <c r="J80" s="29" t="s">
        <v>142</v>
      </c>
      <c r="K80" s="29" t="s">
        <v>142</v>
      </c>
      <c r="L80" s="29" t="s">
        <v>142</v>
      </c>
      <c r="M80" s="29" t="s">
        <v>141</v>
      </c>
      <c r="N80" s="29" t="s">
        <v>142</v>
      </c>
      <c r="O80" s="29" t="s">
        <v>142</v>
      </c>
      <c r="P80" s="29" t="s">
        <v>142</v>
      </c>
      <c r="Q80" s="29" t="s">
        <v>142</v>
      </c>
      <c r="R80" s="29" t="s">
        <v>142</v>
      </c>
      <c r="S80" s="29" t="s">
        <v>141</v>
      </c>
      <c r="T80" s="29" t="s">
        <v>142</v>
      </c>
      <c r="U80" s="29" t="s">
        <v>141</v>
      </c>
      <c r="V80" s="29" t="s">
        <v>142</v>
      </c>
      <c r="W80" s="29" t="s">
        <v>142</v>
      </c>
      <c r="X80" s="29" t="s">
        <v>183</v>
      </c>
      <c r="Y80" s="29" t="s">
        <v>142</v>
      </c>
      <c r="Z80" s="29" t="s">
        <v>142</v>
      </c>
      <c r="AA80" s="29" t="s">
        <v>142</v>
      </c>
      <c r="AB80" s="29" t="s">
        <v>142</v>
      </c>
      <c r="AC80" s="29" t="s">
        <v>142</v>
      </c>
      <c r="AD80" s="29" t="s">
        <v>142</v>
      </c>
      <c r="AE80" s="29" t="s">
        <v>142</v>
      </c>
      <c r="AF80" s="29" t="s">
        <v>142</v>
      </c>
      <c r="AG80" s="29" t="s">
        <v>142</v>
      </c>
      <c r="AH80" s="29" t="s">
        <v>141</v>
      </c>
      <c r="AI80" s="29" t="s">
        <v>142</v>
      </c>
      <c r="AJ80" s="29" t="s">
        <v>142</v>
      </c>
      <c r="AK80" s="29" t="s">
        <v>141</v>
      </c>
      <c r="AL80" s="29" t="s">
        <v>142</v>
      </c>
      <c r="AM80" s="29" t="s">
        <v>142</v>
      </c>
      <c r="AN80" s="29" t="s">
        <v>142</v>
      </c>
      <c r="AO80" s="29" t="s">
        <v>141</v>
      </c>
      <c r="AP80" s="29" t="s">
        <v>141</v>
      </c>
      <c r="AQ80" s="29" t="s">
        <v>142</v>
      </c>
      <c r="AR80" s="29" t="s">
        <v>141</v>
      </c>
      <c r="AS80" s="29" t="s">
        <v>142</v>
      </c>
      <c r="AT80" s="29" t="s">
        <v>142</v>
      </c>
      <c r="AU80" s="29" t="s">
        <v>142</v>
      </c>
      <c r="AV80" s="29" t="s">
        <v>142</v>
      </c>
      <c r="AW80" s="29" t="s">
        <v>142</v>
      </c>
      <c r="AX80" s="29" t="s">
        <v>142</v>
      </c>
      <c r="AY80" s="29" t="s">
        <v>142</v>
      </c>
      <c r="AZ80" s="29" t="s">
        <v>183</v>
      </c>
      <c r="BA80" s="29" t="s">
        <v>142</v>
      </c>
      <c r="BB80" s="29" t="s">
        <v>142</v>
      </c>
      <c r="BC80" s="29" t="s">
        <v>142</v>
      </c>
      <c r="BD80" s="29" t="s">
        <v>142</v>
      </c>
      <c r="BE80" s="29" t="s">
        <v>142</v>
      </c>
      <c r="BF80" s="29" t="s">
        <v>141</v>
      </c>
      <c r="BG80" s="29" t="s">
        <v>142</v>
      </c>
      <c r="BH80" s="29" t="s">
        <v>142</v>
      </c>
      <c r="BI80" s="29" t="s">
        <v>142</v>
      </c>
      <c r="BJ80" s="29" t="s">
        <v>142</v>
      </c>
      <c r="BK80" s="29" t="s">
        <v>142</v>
      </c>
      <c r="BL80" s="29" t="s">
        <v>142</v>
      </c>
      <c r="BM80" s="29" t="s">
        <v>142</v>
      </c>
      <c r="BN80" s="29" t="s">
        <v>142</v>
      </c>
      <c r="BO80" s="29" t="s">
        <v>142</v>
      </c>
      <c r="BP80" s="29" t="s">
        <v>142</v>
      </c>
      <c r="BQ80" s="29" t="s">
        <v>142</v>
      </c>
      <c r="BR80" s="29" t="s">
        <v>142</v>
      </c>
      <c r="BS80" s="29" t="s">
        <v>142</v>
      </c>
      <c r="BT80" s="29" t="s">
        <v>142</v>
      </c>
      <c r="BU80" s="29" t="s">
        <v>142</v>
      </c>
      <c r="BV80" s="29" t="s">
        <v>142</v>
      </c>
      <c r="BW80" s="29" t="s">
        <v>142</v>
      </c>
      <c r="BX80" s="29" t="s">
        <v>141</v>
      </c>
      <c r="BY80" s="29" t="s">
        <v>142</v>
      </c>
      <c r="BZ80" s="29" t="s">
        <v>183</v>
      </c>
      <c r="CA80" s="29" t="s">
        <v>142</v>
      </c>
      <c r="CB80" s="29" t="s">
        <v>142</v>
      </c>
      <c r="CC80" s="29" t="s">
        <v>143</v>
      </c>
      <c r="CD80" s="29" t="s">
        <v>142</v>
      </c>
      <c r="CE80" s="29" t="s">
        <v>142</v>
      </c>
      <c r="CF80" s="29" t="s">
        <v>142</v>
      </c>
      <c r="CG80" s="29" t="s">
        <v>141</v>
      </c>
      <c r="CH80" s="29" t="s">
        <v>142</v>
      </c>
      <c r="CI80" s="29" t="s">
        <v>141</v>
      </c>
      <c r="CJ80" s="29" t="s">
        <v>142</v>
      </c>
      <c r="CK80" s="29" t="s">
        <v>142</v>
      </c>
      <c r="CL80" s="29" t="s">
        <v>142</v>
      </c>
      <c r="CM80" s="29" t="s">
        <v>183</v>
      </c>
      <c r="CN80" s="29" t="s">
        <v>142</v>
      </c>
      <c r="CO80" s="29" t="s">
        <v>142</v>
      </c>
      <c r="CP80" s="29" t="s">
        <v>142</v>
      </c>
      <c r="CQ80" s="29" t="s">
        <v>142</v>
      </c>
      <c r="CR80" s="29" t="s">
        <v>143</v>
      </c>
      <c r="CS80" s="29" t="s">
        <v>142</v>
      </c>
      <c r="CT80" s="29" t="s">
        <v>141</v>
      </c>
      <c r="CU80" s="29" t="s">
        <v>141</v>
      </c>
      <c r="CV80" s="29" t="s">
        <v>183</v>
      </c>
      <c r="CW80" s="29" t="s">
        <v>142</v>
      </c>
      <c r="CX80" s="29" t="s">
        <v>142</v>
      </c>
      <c r="CY80" s="29" t="s">
        <v>142</v>
      </c>
      <c r="CZ80" s="29" t="s">
        <v>142</v>
      </c>
      <c r="DA80" s="29" t="s">
        <v>142</v>
      </c>
      <c r="DB80" s="29" t="s">
        <v>142</v>
      </c>
      <c r="DC80" s="29" t="s">
        <v>183</v>
      </c>
      <c r="DD80" s="29" t="s">
        <v>142</v>
      </c>
      <c r="DE80" s="29" t="s">
        <v>142</v>
      </c>
      <c r="DF80" s="29" t="s">
        <v>142</v>
      </c>
      <c r="DG80" s="29" t="s">
        <v>141</v>
      </c>
      <c r="DH80" s="29" t="s">
        <v>142</v>
      </c>
      <c r="DI80" s="29" t="s">
        <v>183</v>
      </c>
      <c r="DJ80" s="29" t="s">
        <v>142</v>
      </c>
      <c r="DK80" s="29" t="s">
        <v>142</v>
      </c>
      <c r="DL80" s="29" t="s">
        <v>142</v>
      </c>
      <c r="DM80" s="29" t="s">
        <v>142</v>
      </c>
      <c r="DN80" s="29" t="s">
        <v>142</v>
      </c>
      <c r="DO80" s="29" t="s">
        <v>142</v>
      </c>
      <c r="DP80" s="29" t="s">
        <v>141</v>
      </c>
      <c r="DQ80" s="29" t="s">
        <v>143</v>
      </c>
      <c r="DR80" s="29" t="s">
        <v>142</v>
      </c>
      <c r="DS80" s="29" t="s">
        <v>183</v>
      </c>
      <c r="DT80" s="29" t="s">
        <v>142</v>
      </c>
      <c r="DU80" s="29" t="s">
        <v>141</v>
      </c>
      <c r="DV80" s="29" t="s">
        <v>142</v>
      </c>
      <c r="DW80" s="7"/>
      <c r="DX80" s="7"/>
      <c r="DY80" s="7"/>
      <c r="DZ80" s="7"/>
      <c r="EA80" s="7"/>
      <c r="EB80" s="7"/>
      <c r="EC80" s="7"/>
      <c r="ED80" s="7"/>
    </row>
    <row r="81" spans="1:134" ht="56.25">
      <c r="A81" s="8">
        <v>80</v>
      </c>
      <c r="B81" s="39">
        <v>80</v>
      </c>
      <c r="C81" s="39" t="s">
        <v>278</v>
      </c>
      <c r="D81" s="37" t="s">
        <v>279</v>
      </c>
      <c r="E81" s="38" t="s">
        <v>21</v>
      </c>
      <c r="F81" s="33" t="s">
        <v>142</v>
      </c>
      <c r="G81" s="29" t="s">
        <v>142</v>
      </c>
      <c r="H81" s="29" t="s">
        <v>142</v>
      </c>
      <c r="I81" s="29" t="s">
        <v>142</v>
      </c>
      <c r="J81" s="29" t="s">
        <v>143</v>
      </c>
      <c r="K81" s="29" t="s">
        <v>143</v>
      </c>
      <c r="L81" s="29" t="s">
        <v>142</v>
      </c>
      <c r="M81" s="29" t="s">
        <v>141</v>
      </c>
      <c r="N81" s="29" t="s">
        <v>142</v>
      </c>
      <c r="O81" s="29" t="s">
        <v>142</v>
      </c>
      <c r="P81" s="29" t="s">
        <v>142</v>
      </c>
      <c r="Q81" s="29" t="s">
        <v>142</v>
      </c>
      <c r="R81" s="29" t="s">
        <v>142</v>
      </c>
      <c r="S81" s="29" t="s">
        <v>141</v>
      </c>
      <c r="T81" s="29" t="s">
        <v>142</v>
      </c>
      <c r="U81" s="29" t="s">
        <v>141</v>
      </c>
      <c r="V81" s="29" t="s">
        <v>142</v>
      </c>
      <c r="W81" s="29" t="s">
        <v>142</v>
      </c>
      <c r="X81" s="29" t="s">
        <v>183</v>
      </c>
      <c r="Y81" s="29" t="s">
        <v>142</v>
      </c>
      <c r="Z81" s="29" t="s">
        <v>143</v>
      </c>
      <c r="AA81" s="29" t="s">
        <v>142</v>
      </c>
      <c r="AB81" s="29" t="s">
        <v>142</v>
      </c>
      <c r="AC81" s="29" t="s">
        <v>142</v>
      </c>
      <c r="AD81" s="29" t="s">
        <v>142</v>
      </c>
      <c r="AE81" s="29" t="s">
        <v>142</v>
      </c>
      <c r="AF81" s="29" t="s">
        <v>142</v>
      </c>
      <c r="AG81" s="29" t="s">
        <v>142</v>
      </c>
      <c r="AH81" s="29" t="s">
        <v>141</v>
      </c>
      <c r="AI81" s="29" t="s">
        <v>142</v>
      </c>
      <c r="AJ81" s="29" t="s">
        <v>142</v>
      </c>
      <c r="AK81" s="29" t="s">
        <v>141</v>
      </c>
      <c r="AL81" s="29" t="s">
        <v>142</v>
      </c>
      <c r="AM81" s="29" t="s">
        <v>142</v>
      </c>
      <c r="AN81" s="29" t="s">
        <v>142</v>
      </c>
      <c r="AO81" s="29" t="s">
        <v>141</v>
      </c>
      <c r="AP81" s="29" t="s">
        <v>141</v>
      </c>
      <c r="AQ81" s="29" t="s">
        <v>142</v>
      </c>
      <c r="AR81" s="29" t="s">
        <v>141</v>
      </c>
      <c r="AS81" s="29" t="s">
        <v>142</v>
      </c>
      <c r="AT81" s="29" t="s">
        <v>142</v>
      </c>
      <c r="AU81" s="29" t="s">
        <v>142</v>
      </c>
      <c r="AV81" s="29" t="s">
        <v>142</v>
      </c>
      <c r="AW81" s="29" t="s">
        <v>142</v>
      </c>
      <c r="AX81" s="29" t="s">
        <v>142</v>
      </c>
      <c r="AY81" s="29" t="s">
        <v>142</v>
      </c>
      <c r="AZ81" s="29" t="s">
        <v>183</v>
      </c>
      <c r="BA81" s="29" t="s">
        <v>142</v>
      </c>
      <c r="BB81" s="29" t="s">
        <v>142</v>
      </c>
      <c r="BC81" s="29" t="s">
        <v>142</v>
      </c>
      <c r="BD81" s="29" t="s">
        <v>142</v>
      </c>
      <c r="BE81" s="29" t="s">
        <v>142</v>
      </c>
      <c r="BF81" s="29" t="s">
        <v>141</v>
      </c>
      <c r="BG81" s="29" t="s">
        <v>142</v>
      </c>
      <c r="BH81" s="29" t="s">
        <v>142</v>
      </c>
      <c r="BI81" s="29" t="s">
        <v>142</v>
      </c>
      <c r="BJ81" s="29" t="s">
        <v>142</v>
      </c>
      <c r="BK81" s="29" t="s">
        <v>142</v>
      </c>
      <c r="BL81" s="29" t="s">
        <v>142</v>
      </c>
      <c r="BM81" s="29" t="s">
        <v>142</v>
      </c>
      <c r="BN81" s="29" t="s">
        <v>142</v>
      </c>
      <c r="BO81" s="29" t="s">
        <v>142</v>
      </c>
      <c r="BP81" s="29" t="s">
        <v>142</v>
      </c>
      <c r="BQ81" s="29" t="s">
        <v>142</v>
      </c>
      <c r="BR81" s="29" t="s">
        <v>142</v>
      </c>
      <c r="BS81" s="29" t="s">
        <v>142</v>
      </c>
      <c r="BT81" s="29" t="s">
        <v>142</v>
      </c>
      <c r="BU81" s="29" t="s">
        <v>143</v>
      </c>
      <c r="BV81" s="29" t="s">
        <v>142</v>
      </c>
      <c r="BW81" s="29" t="s">
        <v>142</v>
      </c>
      <c r="BX81" s="29" t="s">
        <v>141</v>
      </c>
      <c r="BY81" s="29" t="s">
        <v>142</v>
      </c>
      <c r="BZ81" s="29" t="s">
        <v>143</v>
      </c>
      <c r="CA81" s="29" t="s">
        <v>142</v>
      </c>
      <c r="CB81" s="29" t="s">
        <v>142</v>
      </c>
      <c r="CC81" s="29" t="s">
        <v>142</v>
      </c>
      <c r="CD81" s="29" t="s">
        <v>142</v>
      </c>
      <c r="CE81" s="29" t="s">
        <v>142</v>
      </c>
      <c r="CF81" s="29" t="s">
        <v>142</v>
      </c>
      <c r="CG81" s="29" t="s">
        <v>141</v>
      </c>
      <c r="CH81" s="29" t="s">
        <v>142</v>
      </c>
      <c r="CI81" s="29" t="s">
        <v>141</v>
      </c>
      <c r="CJ81" s="29" t="s">
        <v>142</v>
      </c>
      <c r="CK81" s="29" t="s">
        <v>142</v>
      </c>
      <c r="CL81" s="29" t="s">
        <v>142</v>
      </c>
      <c r="CM81" s="29" t="s">
        <v>143</v>
      </c>
      <c r="CN81" s="29" t="s">
        <v>142</v>
      </c>
      <c r="CO81" s="29" t="s">
        <v>142</v>
      </c>
      <c r="CP81" s="29" t="s">
        <v>142</v>
      </c>
      <c r="CQ81" s="29" t="s">
        <v>142</v>
      </c>
      <c r="CR81" s="29" t="s">
        <v>143</v>
      </c>
      <c r="CS81" s="29" t="s">
        <v>142</v>
      </c>
      <c r="CT81" s="29" t="s">
        <v>141</v>
      </c>
      <c r="CU81" s="29" t="s">
        <v>141</v>
      </c>
      <c r="CV81" s="29" t="s">
        <v>143</v>
      </c>
      <c r="CW81" s="29" t="s">
        <v>142</v>
      </c>
      <c r="CX81" s="29" t="s">
        <v>142</v>
      </c>
      <c r="CY81" s="29" t="s">
        <v>142</v>
      </c>
      <c r="CZ81" s="29" t="s">
        <v>142</v>
      </c>
      <c r="DA81" s="29" t="s">
        <v>142</v>
      </c>
      <c r="DB81" s="29" t="s">
        <v>142</v>
      </c>
      <c r="DC81" s="29" t="s">
        <v>183</v>
      </c>
      <c r="DD81" s="29" t="s">
        <v>142</v>
      </c>
      <c r="DE81" s="29" t="s">
        <v>143</v>
      </c>
      <c r="DF81" s="29" t="s">
        <v>142</v>
      </c>
      <c r="DG81" s="29" t="s">
        <v>141</v>
      </c>
      <c r="DH81" s="29" t="s">
        <v>142</v>
      </c>
      <c r="DI81" s="29" t="s">
        <v>143</v>
      </c>
      <c r="DJ81" s="29" t="s">
        <v>142</v>
      </c>
      <c r="DK81" s="29" t="s">
        <v>142</v>
      </c>
      <c r="DL81" s="29" t="s">
        <v>142</v>
      </c>
      <c r="DM81" s="29" t="s">
        <v>142</v>
      </c>
      <c r="DN81" s="29" t="s">
        <v>142</v>
      </c>
      <c r="DO81" s="29" t="s">
        <v>142</v>
      </c>
      <c r="DP81" s="29" t="s">
        <v>141</v>
      </c>
      <c r="DQ81" s="29" t="s">
        <v>143</v>
      </c>
      <c r="DR81" s="29" t="s">
        <v>142</v>
      </c>
      <c r="DS81" s="29" t="s">
        <v>183</v>
      </c>
      <c r="DT81" s="29" t="s">
        <v>142</v>
      </c>
      <c r="DU81" s="29" t="s">
        <v>141</v>
      </c>
      <c r="DV81" s="29" t="s">
        <v>142</v>
      </c>
      <c r="DW81" s="7"/>
      <c r="DX81" s="7"/>
      <c r="DY81" s="7"/>
      <c r="DZ81" s="7"/>
      <c r="EA81" s="7"/>
      <c r="EB81" s="7"/>
      <c r="EC81" s="7"/>
      <c r="ED81" s="7"/>
    </row>
    <row r="82" spans="1:134" ht="78.75">
      <c r="A82" s="8">
        <v>81</v>
      </c>
      <c r="B82" s="39">
        <v>81</v>
      </c>
      <c r="C82" s="39" t="s">
        <v>280</v>
      </c>
      <c r="D82" s="37" t="s">
        <v>281</v>
      </c>
      <c r="E82" s="38" t="s">
        <v>21</v>
      </c>
      <c r="F82" s="33" t="s">
        <v>142</v>
      </c>
      <c r="G82" s="29" t="s">
        <v>142</v>
      </c>
      <c r="H82" s="29" t="s">
        <v>143</v>
      </c>
      <c r="I82" s="29" t="s">
        <v>142</v>
      </c>
      <c r="J82" s="29" t="s">
        <v>142</v>
      </c>
      <c r="K82" s="29" t="s">
        <v>142</v>
      </c>
      <c r="L82" s="29" t="s">
        <v>142</v>
      </c>
      <c r="M82" s="29" t="s">
        <v>141</v>
      </c>
      <c r="N82" s="29" t="s">
        <v>142</v>
      </c>
      <c r="O82" s="29" t="s">
        <v>183</v>
      </c>
      <c r="P82" s="29" t="s">
        <v>142</v>
      </c>
      <c r="Q82" s="29" t="s">
        <v>142</v>
      </c>
      <c r="R82" s="29" t="s">
        <v>142</v>
      </c>
      <c r="S82" s="29" t="s">
        <v>141</v>
      </c>
      <c r="T82" s="29" t="s">
        <v>142</v>
      </c>
      <c r="U82" s="29" t="s">
        <v>141</v>
      </c>
      <c r="V82" s="29" t="s">
        <v>142</v>
      </c>
      <c r="W82" s="29" t="s">
        <v>142</v>
      </c>
      <c r="X82" s="29" t="s">
        <v>183</v>
      </c>
      <c r="Y82" s="29" t="s">
        <v>142</v>
      </c>
      <c r="Z82" s="29" t="s">
        <v>142</v>
      </c>
      <c r="AA82" s="29" t="s">
        <v>142</v>
      </c>
      <c r="AB82" s="29" t="s">
        <v>142</v>
      </c>
      <c r="AC82" s="29" t="s">
        <v>142</v>
      </c>
      <c r="AD82" s="29" t="s">
        <v>142</v>
      </c>
      <c r="AE82" s="29" t="s">
        <v>142</v>
      </c>
      <c r="AF82" s="29" t="s">
        <v>142</v>
      </c>
      <c r="AG82" s="29" t="s">
        <v>142</v>
      </c>
      <c r="AH82" s="29" t="s">
        <v>141</v>
      </c>
      <c r="AI82" s="29" t="s">
        <v>142</v>
      </c>
      <c r="AJ82" s="29" t="s">
        <v>142</v>
      </c>
      <c r="AK82" s="29" t="s">
        <v>141</v>
      </c>
      <c r="AL82" s="29" t="s">
        <v>142</v>
      </c>
      <c r="AM82" s="29" t="s">
        <v>142</v>
      </c>
      <c r="AN82" s="29" t="s">
        <v>143</v>
      </c>
      <c r="AO82" s="29" t="s">
        <v>141</v>
      </c>
      <c r="AP82" s="29" t="s">
        <v>141</v>
      </c>
      <c r="AQ82" s="29" t="s">
        <v>142</v>
      </c>
      <c r="AR82" s="29" t="s">
        <v>141</v>
      </c>
      <c r="AS82" s="29" t="s">
        <v>142</v>
      </c>
      <c r="AT82" s="29" t="s">
        <v>142</v>
      </c>
      <c r="AU82" s="29" t="s">
        <v>142</v>
      </c>
      <c r="AV82" s="29" t="s">
        <v>142</v>
      </c>
      <c r="AW82" s="29" t="s">
        <v>142</v>
      </c>
      <c r="AX82" s="29" t="s">
        <v>142</v>
      </c>
      <c r="AY82" s="29" t="s">
        <v>142</v>
      </c>
      <c r="AZ82" s="29" t="s">
        <v>183</v>
      </c>
      <c r="BA82" s="29" t="s">
        <v>142</v>
      </c>
      <c r="BB82" s="29" t="s">
        <v>183</v>
      </c>
      <c r="BC82" s="29" t="s">
        <v>142</v>
      </c>
      <c r="BD82" s="29" t="s">
        <v>142</v>
      </c>
      <c r="BE82" s="29" t="s">
        <v>142</v>
      </c>
      <c r="BF82" s="29" t="s">
        <v>141</v>
      </c>
      <c r="BG82" s="29" t="s">
        <v>142</v>
      </c>
      <c r="BH82" s="29" t="s">
        <v>142</v>
      </c>
      <c r="BI82" s="29" t="s">
        <v>142</v>
      </c>
      <c r="BJ82" s="29" t="s">
        <v>142</v>
      </c>
      <c r="BK82" s="29" t="s">
        <v>142</v>
      </c>
      <c r="BL82" s="29" t="s">
        <v>183</v>
      </c>
      <c r="BM82" s="29" t="s">
        <v>142</v>
      </c>
      <c r="BN82" s="29" t="s">
        <v>142</v>
      </c>
      <c r="BO82" s="29" t="s">
        <v>142</v>
      </c>
      <c r="BP82" s="29" t="s">
        <v>142</v>
      </c>
      <c r="BQ82" s="29" t="s">
        <v>141</v>
      </c>
      <c r="BR82" s="29" t="s">
        <v>142</v>
      </c>
      <c r="BS82" s="29" t="s">
        <v>142</v>
      </c>
      <c r="BT82" s="29" t="s">
        <v>142</v>
      </c>
      <c r="BU82" s="29" t="s">
        <v>143</v>
      </c>
      <c r="BV82" s="29" t="s">
        <v>142</v>
      </c>
      <c r="BW82" s="29" t="s">
        <v>142</v>
      </c>
      <c r="BX82" s="29" t="s">
        <v>141</v>
      </c>
      <c r="BY82" s="29" t="s">
        <v>143</v>
      </c>
      <c r="BZ82" s="29" t="s">
        <v>143</v>
      </c>
      <c r="CA82" s="29" t="s">
        <v>142</v>
      </c>
      <c r="CB82" s="29" t="s">
        <v>142</v>
      </c>
      <c r="CC82" s="29" t="s">
        <v>142</v>
      </c>
      <c r="CD82" s="29" t="s">
        <v>142</v>
      </c>
      <c r="CE82" s="29" t="s">
        <v>142</v>
      </c>
      <c r="CF82" s="29" t="s">
        <v>142</v>
      </c>
      <c r="CG82" s="29" t="s">
        <v>141</v>
      </c>
      <c r="CH82" s="29" t="s">
        <v>142</v>
      </c>
      <c r="CI82" s="29" t="s">
        <v>141</v>
      </c>
      <c r="CJ82" s="29" t="s">
        <v>142</v>
      </c>
      <c r="CK82" s="29" t="s">
        <v>142</v>
      </c>
      <c r="CL82" s="29" t="s">
        <v>142</v>
      </c>
      <c r="CM82" s="29" t="s">
        <v>143</v>
      </c>
      <c r="CN82" s="29" t="s">
        <v>142</v>
      </c>
      <c r="CO82" s="29" t="s">
        <v>142</v>
      </c>
      <c r="CP82" s="29" t="s">
        <v>183</v>
      </c>
      <c r="CQ82" s="29" t="s">
        <v>142</v>
      </c>
      <c r="CR82" s="29" t="s">
        <v>143</v>
      </c>
      <c r="CS82" s="29" t="s">
        <v>142</v>
      </c>
      <c r="CT82" s="29" t="s">
        <v>141</v>
      </c>
      <c r="CU82" s="29" t="s">
        <v>141</v>
      </c>
      <c r="CV82" s="29" t="s">
        <v>143</v>
      </c>
      <c r="CW82" s="29" t="s">
        <v>142</v>
      </c>
      <c r="CX82" s="29" t="s">
        <v>142</v>
      </c>
      <c r="CY82" s="29" t="s">
        <v>142</v>
      </c>
      <c r="CZ82" s="29" t="s">
        <v>142</v>
      </c>
      <c r="DA82" s="29" t="s">
        <v>142</v>
      </c>
      <c r="DB82" s="29" t="s">
        <v>142</v>
      </c>
      <c r="DC82" s="29" t="s">
        <v>143</v>
      </c>
      <c r="DD82" s="29" t="s">
        <v>142</v>
      </c>
      <c r="DE82" s="29" t="s">
        <v>142</v>
      </c>
      <c r="DF82" s="29" t="s">
        <v>183</v>
      </c>
      <c r="DG82" s="29" t="s">
        <v>141</v>
      </c>
      <c r="DH82" s="29" t="s">
        <v>142</v>
      </c>
      <c r="DI82" s="29" t="s">
        <v>143</v>
      </c>
      <c r="DJ82" s="29" t="s">
        <v>142</v>
      </c>
      <c r="DK82" s="29" t="s">
        <v>143</v>
      </c>
      <c r="DL82" s="29" t="s">
        <v>142</v>
      </c>
      <c r="DM82" s="29" t="s">
        <v>142</v>
      </c>
      <c r="DN82" s="29" t="s">
        <v>142</v>
      </c>
      <c r="DO82" s="29" t="s">
        <v>142</v>
      </c>
      <c r="DP82" s="29" t="s">
        <v>141</v>
      </c>
      <c r="DQ82" s="29" t="s">
        <v>143</v>
      </c>
      <c r="DR82" s="29" t="s">
        <v>183</v>
      </c>
      <c r="DS82" s="29" t="s">
        <v>143</v>
      </c>
      <c r="DT82" s="29" t="s">
        <v>142</v>
      </c>
      <c r="DU82" s="29" t="s">
        <v>141</v>
      </c>
      <c r="DV82" s="29" t="s">
        <v>142</v>
      </c>
      <c r="DW82" s="7"/>
      <c r="DX82" s="7"/>
      <c r="DY82" s="7"/>
      <c r="DZ82" s="7"/>
      <c r="EA82" s="7"/>
      <c r="EB82" s="7"/>
      <c r="EC82" s="7"/>
      <c r="ED82" s="7"/>
    </row>
    <row r="83" spans="1:134" ht="56.25">
      <c r="A83" s="8">
        <v>82</v>
      </c>
      <c r="B83" s="39">
        <v>82</v>
      </c>
      <c r="C83" s="39" t="s">
        <v>280</v>
      </c>
      <c r="D83" s="37" t="s">
        <v>282</v>
      </c>
      <c r="E83" s="38" t="s">
        <v>21</v>
      </c>
      <c r="F83" s="33" t="s">
        <v>142</v>
      </c>
      <c r="G83" s="29" t="s">
        <v>142</v>
      </c>
      <c r="H83" s="29" t="s">
        <v>142</v>
      </c>
      <c r="I83" s="29" t="s">
        <v>142</v>
      </c>
      <c r="J83" s="29" t="s">
        <v>142</v>
      </c>
      <c r="K83" s="29" t="s">
        <v>142</v>
      </c>
      <c r="L83" s="29" t="s">
        <v>142</v>
      </c>
      <c r="M83" s="29" t="s">
        <v>141</v>
      </c>
      <c r="N83" s="29" t="s">
        <v>142</v>
      </c>
      <c r="O83" s="29" t="s">
        <v>142</v>
      </c>
      <c r="P83" s="29" t="s">
        <v>142</v>
      </c>
      <c r="Q83" s="29" t="s">
        <v>142</v>
      </c>
      <c r="R83" s="29" t="s">
        <v>142</v>
      </c>
      <c r="S83" s="29" t="s">
        <v>141</v>
      </c>
      <c r="T83" s="29" t="s">
        <v>143</v>
      </c>
      <c r="U83" s="29" t="s">
        <v>141</v>
      </c>
      <c r="V83" s="29" t="s">
        <v>142</v>
      </c>
      <c r="W83" s="29" t="s">
        <v>142</v>
      </c>
      <c r="X83" s="29" t="s">
        <v>143</v>
      </c>
      <c r="Y83" s="29" t="s">
        <v>142</v>
      </c>
      <c r="Z83" s="29" t="s">
        <v>142</v>
      </c>
      <c r="AA83" s="29" t="s">
        <v>143</v>
      </c>
      <c r="AB83" s="29" t="s">
        <v>142</v>
      </c>
      <c r="AC83" s="29" t="s">
        <v>142</v>
      </c>
      <c r="AD83" s="29" t="s">
        <v>142</v>
      </c>
      <c r="AE83" s="29" t="s">
        <v>142</v>
      </c>
      <c r="AF83" s="29" t="s">
        <v>142</v>
      </c>
      <c r="AG83" s="29" t="s">
        <v>142</v>
      </c>
      <c r="AH83" s="29" t="s">
        <v>141</v>
      </c>
      <c r="AI83" s="29" t="s">
        <v>143</v>
      </c>
      <c r="AJ83" s="29" t="s">
        <v>142</v>
      </c>
      <c r="AK83" s="29" t="s">
        <v>141</v>
      </c>
      <c r="AL83" s="29" t="s">
        <v>142</v>
      </c>
      <c r="AM83" s="29" t="s">
        <v>142</v>
      </c>
      <c r="AN83" s="29" t="s">
        <v>143</v>
      </c>
      <c r="AO83" s="29" t="s">
        <v>141</v>
      </c>
      <c r="AP83" s="29" t="s">
        <v>141</v>
      </c>
      <c r="AQ83" s="29" t="s">
        <v>142</v>
      </c>
      <c r="AR83" s="29" t="s">
        <v>141</v>
      </c>
      <c r="AS83" s="29" t="s">
        <v>141</v>
      </c>
      <c r="AT83" s="29" t="s">
        <v>142</v>
      </c>
      <c r="AU83" s="29" t="s">
        <v>142</v>
      </c>
      <c r="AV83" s="29" t="s">
        <v>142</v>
      </c>
      <c r="AW83" s="29" t="s">
        <v>142</v>
      </c>
      <c r="AX83" s="29" t="s">
        <v>142</v>
      </c>
      <c r="AY83" s="29" t="s">
        <v>142</v>
      </c>
      <c r="AZ83" s="29" t="s">
        <v>143</v>
      </c>
      <c r="BA83" s="29" t="s">
        <v>142</v>
      </c>
      <c r="BB83" s="29" t="s">
        <v>183</v>
      </c>
      <c r="BC83" s="29" t="s">
        <v>142</v>
      </c>
      <c r="BD83" s="29" t="s">
        <v>142</v>
      </c>
      <c r="BE83" s="29" t="s">
        <v>142</v>
      </c>
      <c r="BF83" s="29" t="s">
        <v>141</v>
      </c>
      <c r="BG83" s="29" t="s">
        <v>142</v>
      </c>
      <c r="BH83" s="29" t="s">
        <v>142</v>
      </c>
      <c r="BI83" s="29" t="s">
        <v>142</v>
      </c>
      <c r="BJ83" s="29" t="s">
        <v>142</v>
      </c>
      <c r="BK83" s="29" t="s">
        <v>142</v>
      </c>
      <c r="BL83" s="29" t="s">
        <v>183</v>
      </c>
      <c r="BM83" s="29" t="s">
        <v>142</v>
      </c>
      <c r="BN83" s="29" t="s">
        <v>142</v>
      </c>
      <c r="BO83" s="29" t="s">
        <v>142</v>
      </c>
      <c r="BP83" s="29" t="s">
        <v>142</v>
      </c>
      <c r="BQ83" s="29" t="s">
        <v>141</v>
      </c>
      <c r="BR83" s="29" t="s">
        <v>142</v>
      </c>
      <c r="BS83" s="29" t="s">
        <v>142</v>
      </c>
      <c r="BT83" s="29" t="s">
        <v>142</v>
      </c>
      <c r="BU83" s="29" t="s">
        <v>142</v>
      </c>
      <c r="BV83" s="29" t="s">
        <v>142</v>
      </c>
      <c r="BW83" s="29" t="s">
        <v>142</v>
      </c>
      <c r="BX83" s="29" t="s">
        <v>141</v>
      </c>
      <c r="BY83" s="29" t="s">
        <v>142</v>
      </c>
      <c r="BZ83" s="29" t="s">
        <v>143</v>
      </c>
      <c r="CA83" s="29" t="s">
        <v>142</v>
      </c>
      <c r="CB83" s="29" t="s">
        <v>142</v>
      </c>
      <c r="CC83" s="29" t="s">
        <v>142</v>
      </c>
      <c r="CD83" s="29" t="s">
        <v>142</v>
      </c>
      <c r="CE83" s="29" t="s">
        <v>142</v>
      </c>
      <c r="CF83" s="29" t="s">
        <v>142</v>
      </c>
      <c r="CG83" s="29" t="s">
        <v>141</v>
      </c>
      <c r="CH83" s="29" t="s">
        <v>142</v>
      </c>
      <c r="CI83" s="29" t="s">
        <v>141</v>
      </c>
      <c r="CJ83" s="29" t="s">
        <v>142</v>
      </c>
      <c r="CK83" s="29" t="s">
        <v>142</v>
      </c>
      <c r="CL83" s="29" t="s">
        <v>142</v>
      </c>
      <c r="CM83" s="29" t="s">
        <v>143</v>
      </c>
      <c r="CN83" s="29" t="s">
        <v>143</v>
      </c>
      <c r="CO83" s="29" t="s">
        <v>183</v>
      </c>
      <c r="CP83" s="29" t="s">
        <v>143</v>
      </c>
      <c r="CQ83" s="29" t="s">
        <v>143</v>
      </c>
      <c r="CR83" s="29" t="s">
        <v>143</v>
      </c>
      <c r="CS83" s="29" t="s">
        <v>142</v>
      </c>
      <c r="CT83" s="29" t="s">
        <v>141</v>
      </c>
      <c r="CU83" s="29" t="s">
        <v>141</v>
      </c>
      <c r="CV83" s="29" t="s">
        <v>143</v>
      </c>
      <c r="CW83" s="29" t="s">
        <v>142</v>
      </c>
      <c r="CX83" s="29" t="s">
        <v>142</v>
      </c>
      <c r="CY83" s="29" t="s">
        <v>142</v>
      </c>
      <c r="CZ83" s="29" t="s">
        <v>143</v>
      </c>
      <c r="DA83" s="29" t="s">
        <v>142</v>
      </c>
      <c r="DB83" s="29" t="s">
        <v>142</v>
      </c>
      <c r="DC83" s="29" t="s">
        <v>143</v>
      </c>
      <c r="DD83" s="29" t="s">
        <v>142</v>
      </c>
      <c r="DE83" s="29" t="s">
        <v>142</v>
      </c>
      <c r="DF83" s="29" t="s">
        <v>143</v>
      </c>
      <c r="DG83" s="29" t="s">
        <v>141</v>
      </c>
      <c r="DH83" s="29" t="s">
        <v>142</v>
      </c>
      <c r="DI83" s="29" t="s">
        <v>143</v>
      </c>
      <c r="DJ83" s="29" t="s">
        <v>142</v>
      </c>
      <c r="DK83" s="29" t="s">
        <v>143</v>
      </c>
      <c r="DL83" s="29" t="s">
        <v>142</v>
      </c>
      <c r="DM83" s="29" t="s">
        <v>142</v>
      </c>
      <c r="DN83" s="29" t="s">
        <v>143</v>
      </c>
      <c r="DO83" s="29" t="s">
        <v>142</v>
      </c>
      <c r="DP83" s="29" t="s">
        <v>141</v>
      </c>
      <c r="DQ83" s="29" t="s">
        <v>143</v>
      </c>
      <c r="DR83" s="29" t="s">
        <v>141</v>
      </c>
      <c r="DS83" s="29" t="s">
        <v>143</v>
      </c>
      <c r="DT83" s="29" t="s">
        <v>142</v>
      </c>
      <c r="DU83" s="29" t="s">
        <v>141</v>
      </c>
      <c r="DV83" s="29" t="s">
        <v>142</v>
      </c>
      <c r="DW83" s="7"/>
      <c r="DX83" s="7"/>
      <c r="DY83" s="7"/>
      <c r="DZ83" s="7"/>
      <c r="EA83" s="7"/>
      <c r="EB83" s="7"/>
      <c r="EC83" s="7"/>
      <c r="ED83" s="7"/>
    </row>
    <row r="84" spans="1:134" ht="78.75">
      <c r="A84" s="8">
        <v>83</v>
      </c>
      <c r="B84" s="39">
        <v>83</v>
      </c>
      <c r="C84" s="39" t="s">
        <v>283</v>
      </c>
      <c r="D84" s="37" t="s">
        <v>284</v>
      </c>
      <c r="E84" s="38" t="s">
        <v>21</v>
      </c>
      <c r="F84" s="33" t="s">
        <v>142</v>
      </c>
      <c r="G84" s="29" t="s">
        <v>142</v>
      </c>
      <c r="H84" s="29" t="s">
        <v>142</v>
      </c>
      <c r="I84" s="29" t="s">
        <v>142</v>
      </c>
      <c r="J84" s="29" t="s">
        <v>142</v>
      </c>
      <c r="K84" s="29" t="s">
        <v>142</v>
      </c>
      <c r="L84" s="29" t="s">
        <v>142</v>
      </c>
      <c r="M84" s="29" t="s">
        <v>141</v>
      </c>
      <c r="N84" s="29" t="s">
        <v>142</v>
      </c>
      <c r="O84" s="29" t="s">
        <v>142</v>
      </c>
      <c r="P84" s="29" t="s">
        <v>142</v>
      </c>
      <c r="Q84" s="29" t="s">
        <v>142</v>
      </c>
      <c r="R84" s="29" t="s">
        <v>142</v>
      </c>
      <c r="S84" s="29" t="s">
        <v>141</v>
      </c>
      <c r="T84" s="29" t="s">
        <v>143</v>
      </c>
      <c r="U84" s="29" t="s">
        <v>141</v>
      </c>
      <c r="V84" s="29" t="s">
        <v>142</v>
      </c>
      <c r="W84" s="29" t="s">
        <v>142</v>
      </c>
      <c r="X84" s="29" t="s">
        <v>143</v>
      </c>
      <c r="Y84" s="29" t="s">
        <v>142</v>
      </c>
      <c r="Z84" s="29" t="s">
        <v>142</v>
      </c>
      <c r="AA84" s="29" t="s">
        <v>141</v>
      </c>
      <c r="AB84" s="29" t="s">
        <v>142</v>
      </c>
      <c r="AC84" s="29" t="s">
        <v>142</v>
      </c>
      <c r="AD84" s="29" t="s">
        <v>142</v>
      </c>
      <c r="AE84" s="29" t="s">
        <v>142</v>
      </c>
      <c r="AF84" s="29" t="s">
        <v>142</v>
      </c>
      <c r="AG84" s="29" t="s">
        <v>142</v>
      </c>
      <c r="AH84" s="29" t="s">
        <v>141</v>
      </c>
      <c r="AI84" s="29" t="s">
        <v>142</v>
      </c>
      <c r="AJ84" s="29" t="s">
        <v>142</v>
      </c>
      <c r="AK84" s="29" t="s">
        <v>141</v>
      </c>
      <c r="AL84" s="29" t="s">
        <v>142</v>
      </c>
      <c r="AM84" s="29" t="s">
        <v>142</v>
      </c>
      <c r="AN84" s="29" t="s">
        <v>143</v>
      </c>
      <c r="AO84" s="29" t="s">
        <v>141</v>
      </c>
      <c r="AP84" s="29" t="s">
        <v>141</v>
      </c>
      <c r="AQ84" s="29" t="s">
        <v>142</v>
      </c>
      <c r="AR84" s="29" t="s">
        <v>141</v>
      </c>
      <c r="AS84" s="29" t="s">
        <v>143</v>
      </c>
      <c r="AT84" s="29" t="s">
        <v>142</v>
      </c>
      <c r="AU84" s="29" t="s">
        <v>142</v>
      </c>
      <c r="AV84" s="29" t="s">
        <v>142</v>
      </c>
      <c r="AW84" s="29" t="s">
        <v>142</v>
      </c>
      <c r="AX84" s="29" t="s">
        <v>142</v>
      </c>
      <c r="AY84" s="29" t="s">
        <v>142</v>
      </c>
      <c r="AZ84" s="29" t="s">
        <v>143</v>
      </c>
      <c r="BA84" s="29" t="s">
        <v>142</v>
      </c>
      <c r="BB84" s="29" t="s">
        <v>142</v>
      </c>
      <c r="BC84" s="29" t="s">
        <v>142</v>
      </c>
      <c r="BD84" s="29" t="s">
        <v>142</v>
      </c>
      <c r="BE84" s="29" t="s">
        <v>142</v>
      </c>
      <c r="BF84" s="29" t="s">
        <v>141</v>
      </c>
      <c r="BG84" s="29" t="s">
        <v>142</v>
      </c>
      <c r="BH84" s="29" t="s">
        <v>142</v>
      </c>
      <c r="BI84" s="29" t="s">
        <v>142</v>
      </c>
      <c r="BJ84" s="29" t="s">
        <v>142</v>
      </c>
      <c r="BK84" s="29" t="s">
        <v>142</v>
      </c>
      <c r="BL84" s="29" t="s">
        <v>142</v>
      </c>
      <c r="BM84" s="29" t="s">
        <v>142</v>
      </c>
      <c r="BN84" s="29" t="s">
        <v>142</v>
      </c>
      <c r="BO84" s="29" t="s">
        <v>142</v>
      </c>
      <c r="BP84" s="29" t="s">
        <v>142</v>
      </c>
      <c r="BQ84" s="29" t="s">
        <v>141</v>
      </c>
      <c r="BR84" s="29" t="s">
        <v>142</v>
      </c>
      <c r="BS84" s="29" t="s">
        <v>142</v>
      </c>
      <c r="BT84" s="29" t="s">
        <v>142</v>
      </c>
      <c r="BU84" s="29" t="s">
        <v>142</v>
      </c>
      <c r="BV84" s="29" t="s">
        <v>142</v>
      </c>
      <c r="BW84" s="29" t="s">
        <v>142</v>
      </c>
      <c r="BX84" s="29" t="s">
        <v>141</v>
      </c>
      <c r="BY84" s="29" t="s">
        <v>142</v>
      </c>
      <c r="BZ84" s="29" t="s">
        <v>143</v>
      </c>
      <c r="CA84" s="29" t="s">
        <v>142</v>
      </c>
      <c r="CB84" s="29" t="s">
        <v>141</v>
      </c>
      <c r="CC84" s="29" t="s">
        <v>142</v>
      </c>
      <c r="CD84" s="29" t="s">
        <v>142</v>
      </c>
      <c r="CE84" s="29" t="s">
        <v>142</v>
      </c>
      <c r="CF84" s="29" t="s">
        <v>142</v>
      </c>
      <c r="CG84" s="29" t="s">
        <v>141</v>
      </c>
      <c r="CH84" s="29" t="s">
        <v>142</v>
      </c>
      <c r="CI84" s="29" t="s">
        <v>141</v>
      </c>
      <c r="CJ84" s="29" t="s">
        <v>142</v>
      </c>
      <c r="CK84" s="29" t="s">
        <v>142</v>
      </c>
      <c r="CL84" s="29" t="s">
        <v>142</v>
      </c>
      <c r="CM84" s="29" t="s">
        <v>143</v>
      </c>
      <c r="CN84" s="29" t="s">
        <v>141</v>
      </c>
      <c r="CO84" s="29" t="s">
        <v>142</v>
      </c>
      <c r="CP84" s="29" t="s">
        <v>143</v>
      </c>
      <c r="CQ84" s="29" t="s">
        <v>143</v>
      </c>
      <c r="CR84" s="29" t="s">
        <v>142</v>
      </c>
      <c r="CS84" s="29" t="s">
        <v>142</v>
      </c>
      <c r="CT84" s="29" t="s">
        <v>141</v>
      </c>
      <c r="CU84" s="29" t="s">
        <v>141</v>
      </c>
      <c r="CV84" s="29" t="s">
        <v>143</v>
      </c>
      <c r="CW84" s="29" t="s">
        <v>142</v>
      </c>
      <c r="CX84" s="29" t="s">
        <v>143</v>
      </c>
      <c r="CY84" s="29" t="s">
        <v>142</v>
      </c>
      <c r="CZ84" s="29" t="s">
        <v>142</v>
      </c>
      <c r="DA84" s="29" t="s">
        <v>142</v>
      </c>
      <c r="DB84" s="29" t="s">
        <v>142</v>
      </c>
      <c r="DC84" s="29" t="s">
        <v>143</v>
      </c>
      <c r="DD84" s="29" t="s">
        <v>142</v>
      </c>
      <c r="DE84" s="29" t="s">
        <v>142</v>
      </c>
      <c r="DF84" s="29" t="s">
        <v>183</v>
      </c>
      <c r="DG84" s="29" t="s">
        <v>141</v>
      </c>
      <c r="DH84" s="29" t="s">
        <v>142</v>
      </c>
      <c r="DI84" s="29" t="s">
        <v>143</v>
      </c>
      <c r="DJ84" s="29" t="s">
        <v>142</v>
      </c>
      <c r="DK84" s="29" t="s">
        <v>143</v>
      </c>
      <c r="DL84" s="29" t="s">
        <v>142</v>
      </c>
      <c r="DM84" s="29" t="s">
        <v>142</v>
      </c>
      <c r="DN84" s="29" t="s">
        <v>142</v>
      </c>
      <c r="DO84" s="29" t="s">
        <v>142</v>
      </c>
      <c r="DP84" s="29" t="s">
        <v>141</v>
      </c>
      <c r="DQ84" s="29" t="s">
        <v>143</v>
      </c>
      <c r="DR84" s="29" t="s">
        <v>173</v>
      </c>
      <c r="DS84" s="29" t="s">
        <v>143</v>
      </c>
      <c r="DT84" s="29" t="s">
        <v>142</v>
      </c>
      <c r="DU84" s="29" t="s">
        <v>141</v>
      </c>
      <c r="DV84" s="29" t="s">
        <v>142</v>
      </c>
      <c r="DW84" s="7"/>
      <c r="DX84" s="7"/>
      <c r="DY84" s="7"/>
      <c r="DZ84" s="7"/>
      <c r="EA84" s="7"/>
      <c r="EB84" s="7"/>
      <c r="EC84" s="7"/>
      <c r="ED84" s="7"/>
    </row>
    <row r="85" spans="1:134" ht="56.25">
      <c r="A85" s="8">
        <v>84</v>
      </c>
      <c r="B85" s="39">
        <v>84</v>
      </c>
      <c r="C85" s="39" t="s">
        <v>285</v>
      </c>
      <c r="D85" s="37" t="s">
        <v>286</v>
      </c>
      <c r="E85" s="38" t="s">
        <v>21</v>
      </c>
      <c r="F85" s="33" t="s">
        <v>142</v>
      </c>
      <c r="G85" s="29" t="s">
        <v>142</v>
      </c>
      <c r="H85" s="29" t="s">
        <v>143</v>
      </c>
      <c r="I85" s="29" t="s">
        <v>142</v>
      </c>
      <c r="J85" s="29" t="s">
        <v>142</v>
      </c>
      <c r="K85" s="29" t="s">
        <v>142</v>
      </c>
      <c r="L85" s="29" t="s">
        <v>142</v>
      </c>
      <c r="M85" s="29" t="s">
        <v>141</v>
      </c>
      <c r="N85" s="29" t="s">
        <v>142</v>
      </c>
      <c r="O85" s="29" t="s">
        <v>143</v>
      </c>
      <c r="P85" s="29" t="s">
        <v>142</v>
      </c>
      <c r="Q85" s="29" t="s">
        <v>142</v>
      </c>
      <c r="R85" s="29" t="s">
        <v>142</v>
      </c>
      <c r="S85" s="29" t="s">
        <v>141</v>
      </c>
      <c r="T85" s="29" t="s">
        <v>142</v>
      </c>
      <c r="U85" s="29" t="s">
        <v>141</v>
      </c>
      <c r="V85" s="29" t="s">
        <v>142</v>
      </c>
      <c r="W85" s="29" t="s">
        <v>183</v>
      </c>
      <c r="X85" s="29" t="s">
        <v>143</v>
      </c>
      <c r="Y85" s="29" t="s">
        <v>142</v>
      </c>
      <c r="Z85" s="29" t="s">
        <v>142</v>
      </c>
      <c r="AA85" s="29" t="s">
        <v>142</v>
      </c>
      <c r="AB85" s="29" t="s">
        <v>142</v>
      </c>
      <c r="AC85" s="29" t="s">
        <v>142</v>
      </c>
      <c r="AD85" s="29" t="s">
        <v>142</v>
      </c>
      <c r="AE85" s="29" t="s">
        <v>142</v>
      </c>
      <c r="AF85" s="29" t="s">
        <v>142</v>
      </c>
      <c r="AG85" s="29" t="s">
        <v>142</v>
      </c>
      <c r="AH85" s="29" t="s">
        <v>141</v>
      </c>
      <c r="AI85" s="29" t="s">
        <v>142</v>
      </c>
      <c r="AJ85" s="29" t="s">
        <v>142</v>
      </c>
      <c r="AK85" s="29" t="s">
        <v>141</v>
      </c>
      <c r="AL85" s="29" t="s">
        <v>142</v>
      </c>
      <c r="AM85" s="29" t="s">
        <v>142</v>
      </c>
      <c r="AN85" s="29" t="s">
        <v>142</v>
      </c>
      <c r="AO85" s="29" t="s">
        <v>141</v>
      </c>
      <c r="AP85" s="29" t="s">
        <v>141</v>
      </c>
      <c r="AQ85" s="29" t="s">
        <v>142</v>
      </c>
      <c r="AR85" s="29" t="s">
        <v>141</v>
      </c>
      <c r="AS85" s="29" t="s">
        <v>142</v>
      </c>
      <c r="AT85" s="29" t="s">
        <v>183</v>
      </c>
      <c r="AU85" s="29" t="s">
        <v>142</v>
      </c>
      <c r="AV85" s="29" t="s">
        <v>142</v>
      </c>
      <c r="AW85" s="29" t="s">
        <v>142</v>
      </c>
      <c r="AX85" s="29" t="s">
        <v>142</v>
      </c>
      <c r="AY85" s="29" t="s">
        <v>142</v>
      </c>
      <c r="AZ85" s="29" t="s">
        <v>143</v>
      </c>
      <c r="BA85" s="29" t="s">
        <v>142</v>
      </c>
      <c r="BB85" s="29" t="s">
        <v>142</v>
      </c>
      <c r="BC85" s="29" t="s">
        <v>142</v>
      </c>
      <c r="BD85" s="29" t="s">
        <v>142</v>
      </c>
      <c r="BE85" s="29" t="s">
        <v>142</v>
      </c>
      <c r="BF85" s="29" t="s">
        <v>141</v>
      </c>
      <c r="BG85" s="29" t="s">
        <v>142</v>
      </c>
      <c r="BH85" s="29" t="s">
        <v>183</v>
      </c>
      <c r="BI85" s="29" t="s">
        <v>142</v>
      </c>
      <c r="BJ85" s="29" t="s">
        <v>142</v>
      </c>
      <c r="BK85" s="29" t="s">
        <v>142</v>
      </c>
      <c r="BL85" s="29" t="s">
        <v>173</v>
      </c>
      <c r="BM85" s="29" t="s">
        <v>142</v>
      </c>
      <c r="BN85" s="29" t="s">
        <v>142</v>
      </c>
      <c r="BO85" s="29" t="s">
        <v>142</v>
      </c>
      <c r="BP85" s="29" t="s">
        <v>142</v>
      </c>
      <c r="BQ85" s="29" t="s">
        <v>142</v>
      </c>
      <c r="BR85" s="29" t="s">
        <v>142</v>
      </c>
      <c r="BS85" s="29" t="s">
        <v>142</v>
      </c>
      <c r="BT85" s="29" t="s">
        <v>183</v>
      </c>
      <c r="BU85" s="29" t="s">
        <v>143</v>
      </c>
      <c r="BV85" s="29" t="s">
        <v>142</v>
      </c>
      <c r="BW85" s="29" t="s">
        <v>142</v>
      </c>
      <c r="BX85" s="29" t="s">
        <v>141</v>
      </c>
      <c r="BY85" s="29" t="s">
        <v>142</v>
      </c>
      <c r="BZ85" s="29" t="s">
        <v>143</v>
      </c>
      <c r="CA85" s="29" t="s">
        <v>142</v>
      </c>
      <c r="CB85" s="29" t="s">
        <v>141</v>
      </c>
      <c r="CC85" s="29" t="s">
        <v>143</v>
      </c>
      <c r="CD85" s="29" t="s">
        <v>142</v>
      </c>
      <c r="CE85" s="29" t="s">
        <v>142</v>
      </c>
      <c r="CF85" s="29" t="s">
        <v>183</v>
      </c>
      <c r="CG85" s="29" t="s">
        <v>141</v>
      </c>
      <c r="CH85" s="29" t="s">
        <v>142</v>
      </c>
      <c r="CI85" s="29" t="s">
        <v>141</v>
      </c>
      <c r="CJ85" s="29" t="s">
        <v>142</v>
      </c>
      <c r="CK85" s="29" t="s">
        <v>142</v>
      </c>
      <c r="CL85" s="29" t="s">
        <v>142</v>
      </c>
      <c r="CM85" s="29" t="s">
        <v>143</v>
      </c>
      <c r="CN85" s="29" t="s">
        <v>142</v>
      </c>
      <c r="CO85" s="29" t="s">
        <v>142</v>
      </c>
      <c r="CP85" s="29" t="s">
        <v>142</v>
      </c>
      <c r="CQ85" s="29" t="s">
        <v>142</v>
      </c>
      <c r="CR85" s="29" t="s">
        <v>142</v>
      </c>
      <c r="CS85" s="29" t="s">
        <v>142</v>
      </c>
      <c r="CT85" s="29" t="s">
        <v>141</v>
      </c>
      <c r="CU85" s="29" t="s">
        <v>141</v>
      </c>
      <c r="CV85" s="29" t="s">
        <v>143</v>
      </c>
      <c r="CW85" s="29" t="s">
        <v>143</v>
      </c>
      <c r="CX85" s="29" t="s">
        <v>142</v>
      </c>
      <c r="CY85" s="29" t="s">
        <v>142</v>
      </c>
      <c r="CZ85" s="29" t="s">
        <v>142</v>
      </c>
      <c r="DA85" s="29" t="s">
        <v>143</v>
      </c>
      <c r="DB85" s="29" t="s">
        <v>142</v>
      </c>
      <c r="DC85" s="29" t="s">
        <v>143</v>
      </c>
      <c r="DD85" s="29" t="s">
        <v>142</v>
      </c>
      <c r="DE85" s="29" t="s">
        <v>142</v>
      </c>
      <c r="DF85" s="29" t="s">
        <v>142</v>
      </c>
      <c r="DG85" s="29" t="s">
        <v>141</v>
      </c>
      <c r="DH85" s="29" t="s">
        <v>142</v>
      </c>
      <c r="DI85" s="29" t="s">
        <v>143</v>
      </c>
      <c r="DJ85" s="29" t="s">
        <v>142</v>
      </c>
      <c r="DK85" s="29" t="s">
        <v>142</v>
      </c>
      <c r="DL85" s="29" t="s">
        <v>142</v>
      </c>
      <c r="DM85" s="29" t="s">
        <v>142</v>
      </c>
      <c r="DN85" s="29" t="s">
        <v>142</v>
      </c>
      <c r="DO85" s="29" t="s">
        <v>142</v>
      </c>
      <c r="DP85" s="29" t="s">
        <v>141</v>
      </c>
      <c r="DQ85" s="29" t="s">
        <v>143</v>
      </c>
      <c r="DR85" s="29" t="s">
        <v>142</v>
      </c>
      <c r="DS85" s="29" t="s">
        <v>143</v>
      </c>
      <c r="DT85" s="29" t="s">
        <v>183</v>
      </c>
      <c r="DU85" s="29" t="s">
        <v>141</v>
      </c>
      <c r="DV85" s="29" t="s">
        <v>142</v>
      </c>
      <c r="DW85" s="7"/>
      <c r="DX85" s="7"/>
      <c r="DY85" s="7"/>
      <c r="DZ85" s="7"/>
      <c r="EA85" s="7"/>
      <c r="EB85" s="7"/>
      <c r="EC85" s="7"/>
      <c r="ED85" s="7"/>
    </row>
    <row r="86" spans="1:134" ht="56.25">
      <c r="A86" s="8">
        <v>85</v>
      </c>
      <c r="B86" s="39">
        <v>85</v>
      </c>
      <c r="C86" s="39" t="s">
        <v>287</v>
      </c>
      <c r="D86" s="37" t="s">
        <v>288</v>
      </c>
      <c r="E86" s="38" t="s">
        <v>21</v>
      </c>
      <c r="F86" s="33" t="s">
        <v>142</v>
      </c>
      <c r="G86" s="29" t="s">
        <v>142</v>
      </c>
      <c r="H86" s="29" t="s">
        <v>142</v>
      </c>
      <c r="I86" s="29" t="s">
        <v>142</v>
      </c>
      <c r="J86" s="29" t="s">
        <v>142</v>
      </c>
      <c r="K86" s="29" t="s">
        <v>142</v>
      </c>
      <c r="L86" s="29" t="s">
        <v>142</v>
      </c>
      <c r="M86" s="29" t="s">
        <v>141</v>
      </c>
      <c r="N86" s="29" t="s">
        <v>142</v>
      </c>
      <c r="O86" s="29" t="s">
        <v>142</v>
      </c>
      <c r="P86" s="29" t="s">
        <v>142</v>
      </c>
      <c r="Q86" s="29" t="s">
        <v>142</v>
      </c>
      <c r="R86" s="29" t="s">
        <v>142</v>
      </c>
      <c r="S86" s="29" t="s">
        <v>141</v>
      </c>
      <c r="T86" s="29" t="s">
        <v>142</v>
      </c>
      <c r="U86" s="29" t="s">
        <v>141</v>
      </c>
      <c r="V86" s="29" t="s">
        <v>142</v>
      </c>
      <c r="W86" s="29" t="s">
        <v>142</v>
      </c>
      <c r="X86" s="29" t="s">
        <v>143</v>
      </c>
      <c r="Y86" s="29" t="s">
        <v>142</v>
      </c>
      <c r="Z86" s="29" t="s">
        <v>142</v>
      </c>
      <c r="AA86" s="29" t="s">
        <v>142</v>
      </c>
      <c r="AB86" s="29" t="s">
        <v>142</v>
      </c>
      <c r="AC86" s="29" t="s">
        <v>142</v>
      </c>
      <c r="AD86" s="29" t="s">
        <v>142</v>
      </c>
      <c r="AE86" s="29" t="s">
        <v>142</v>
      </c>
      <c r="AF86" s="29" t="s">
        <v>142</v>
      </c>
      <c r="AG86" s="29" t="s">
        <v>142</v>
      </c>
      <c r="AH86" s="29" t="s">
        <v>141</v>
      </c>
      <c r="AI86" s="29" t="s">
        <v>142</v>
      </c>
      <c r="AJ86" s="29" t="s">
        <v>142</v>
      </c>
      <c r="AK86" s="29" t="s">
        <v>141</v>
      </c>
      <c r="AL86" s="29" t="s">
        <v>142</v>
      </c>
      <c r="AM86" s="29" t="s">
        <v>142</v>
      </c>
      <c r="AN86" s="29" t="s">
        <v>142</v>
      </c>
      <c r="AO86" s="29" t="s">
        <v>141</v>
      </c>
      <c r="AP86" s="29" t="s">
        <v>141</v>
      </c>
      <c r="AQ86" s="29" t="s">
        <v>142</v>
      </c>
      <c r="AR86" s="29" t="s">
        <v>141</v>
      </c>
      <c r="AS86" s="29" t="s">
        <v>142</v>
      </c>
      <c r="AT86" s="29" t="s">
        <v>142</v>
      </c>
      <c r="AU86" s="29" t="s">
        <v>142</v>
      </c>
      <c r="AV86" s="29" t="s">
        <v>142</v>
      </c>
      <c r="AW86" s="29" t="s">
        <v>142</v>
      </c>
      <c r="AX86" s="29" t="s">
        <v>142</v>
      </c>
      <c r="AY86" s="29" t="s">
        <v>142</v>
      </c>
      <c r="AZ86" s="29" t="s">
        <v>143</v>
      </c>
      <c r="BA86" s="29" t="s">
        <v>142</v>
      </c>
      <c r="BB86" s="29" t="s">
        <v>142</v>
      </c>
      <c r="BC86" s="29" t="s">
        <v>142</v>
      </c>
      <c r="BD86" s="29" t="s">
        <v>142</v>
      </c>
      <c r="BE86" s="29" t="s">
        <v>142</v>
      </c>
      <c r="BF86" s="29" t="s">
        <v>141</v>
      </c>
      <c r="BG86" s="29" t="s">
        <v>142</v>
      </c>
      <c r="BH86" s="29" t="s">
        <v>142</v>
      </c>
      <c r="BI86" s="29" t="s">
        <v>142</v>
      </c>
      <c r="BJ86" s="29" t="s">
        <v>142</v>
      </c>
      <c r="BK86" s="29" t="s">
        <v>142</v>
      </c>
      <c r="BL86" s="29" t="s">
        <v>183</v>
      </c>
      <c r="BM86" s="29" t="s">
        <v>142</v>
      </c>
      <c r="BN86" s="29" t="s">
        <v>142</v>
      </c>
      <c r="BO86" s="29" t="s">
        <v>142</v>
      </c>
      <c r="BP86" s="29" t="s">
        <v>142</v>
      </c>
      <c r="BQ86" s="29" t="s">
        <v>142</v>
      </c>
      <c r="BR86" s="29" t="s">
        <v>142</v>
      </c>
      <c r="BS86" s="29" t="s">
        <v>142</v>
      </c>
      <c r="BT86" s="29" t="s">
        <v>142</v>
      </c>
      <c r="BU86" s="29" t="s">
        <v>143</v>
      </c>
      <c r="BV86" s="29" t="s">
        <v>142</v>
      </c>
      <c r="BW86" s="29" t="s">
        <v>142</v>
      </c>
      <c r="BX86" s="29" t="s">
        <v>141</v>
      </c>
      <c r="BY86" s="29" t="s">
        <v>142</v>
      </c>
      <c r="BZ86" s="29" t="s">
        <v>143</v>
      </c>
      <c r="CA86" s="29" t="s">
        <v>142</v>
      </c>
      <c r="CB86" s="29" t="s">
        <v>141</v>
      </c>
      <c r="CC86" s="29" t="s">
        <v>142</v>
      </c>
      <c r="CD86" s="29" t="s">
        <v>142</v>
      </c>
      <c r="CE86" s="29" t="s">
        <v>142</v>
      </c>
      <c r="CF86" s="29" t="s">
        <v>142</v>
      </c>
      <c r="CG86" s="29" t="s">
        <v>141</v>
      </c>
      <c r="CH86" s="29" t="s">
        <v>183</v>
      </c>
      <c r="CI86" s="29" t="s">
        <v>141</v>
      </c>
      <c r="CJ86" s="29" t="s">
        <v>142</v>
      </c>
      <c r="CK86" s="29" t="s">
        <v>142</v>
      </c>
      <c r="CL86" s="29" t="s">
        <v>142</v>
      </c>
      <c r="CM86" s="29" t="s">
        <v>143</v>
      </c>
      <c r="CN86" s="29" t="s">
        <v>142</v>
      </c>
      <c r="CO86" s="29" t="s">
        <v>142</v>
      </c>
      <c r="CP86" s="29" t="s">
        <v>142</v>
      </c>
      <c r="CQ86" s="29" t="s">
        <v>142</v>
      </c>
      <c r="CR86" s="29" t="s">
        <v>142</v>
      </c>
      <c r="CS86" s="29" t="s">
        <v>142</v>
      </c>
      <c r="CT86" s="29" t="s">
        <v>141</v>
      </c>
      <c r="CU86" s="29" t="s">
        <v>141</v>
      </c>
      <c r="CV86" s="29" t="s">
        <v>143</v>
      </c>
      <c r="CW86" s="29" t="s">
        <v>142</v>
      </c>
      <c r="CX86" s="29" t="s">
        <v>142</v>
      </c>
      <c r="CY86" s="29" t="s">
        <v>142</v>
      </c>
      <c r="CZ86" s="29" t="s">
        <v>142</v>
      </c>
      <c r="DA86" s="29" t="s">
        <v>142</v>
      </c>
      <c r="DB86" s="29" t="s">
        <v>142</v>
      </c>
      <c r="DC86" s="29" t="s">
        <v>143</v>
      </c>
      <c r="DD86" s="29" t="s">
        <v>142</v>
      </c>
      <c r="DE86" s="29" t="s">
        <v>142</v>
      </c>
      <c r="DF86" s="29" t="s">
        <v>142</v>
      </c>
      <c r="DG86" s="29" t="s">
        <v>141</v>
      </c>
      <c r="DH86" s="29" t="s">
        <v>142</v>
      </c>
      <c r="DI86" s="29" t="s">
        <v>143</v>
      </c>
      <c r="DJ86" s="29" t="s">
        <v>142</v>
      </c>
      <c r="DK86" s="29" t="s">
        <v>142</v>
      </c>
      <c r="DL86" s="29" t="s">
        <v>142</v>
      </c>
      <c r="DM86" s="29" t="s">
        <v>142</v>
      </c>
      <c r="DN86" s="29" t="s">
        <v>142</v>
      </c>
      <c r="DO86" s="29" t="s">
        <v>142</v>
      </c>
      <c r="DP86" s="29" t="s">
        <v>141</v>
      </c>
      <c r="DQ86" s="29" t="s">
        <v>143</v>
      </c>
      <c r="DR86" s="29" t="s">
        <v>142</v>
      </c>
      <c r="DS86" s="29" t="s">
        <v>143</v>
      </c>
      <c r="DT86" s="29" t="s">
        <v>142</v>
      </c>
      <c r="DU86" s="29" t="s">
        <v>141</v>
      </c>
      <c r="DV86" s="29" t="s">
        <v>142</v>
      </c>
      <c r="DW86" s="7"/>
      <c r="DX86" s="7"/>
      <c r="DY86" s="7"/>
      <c r="DZ86" s="7"/>
      <c r="EA86" s="7"/>
      <c r="EB86" s="7"/>
      <c r="EC86" s="7"/>
      <c r="ED86" s="7"/>
    </row>
    <row r="87" spans="1:134" ht="56.25">
      <c r="A87" s="8">
        <v>86</v>
      </c>
      <c r="B87" s="39">
        <v>86</v>
      </c>
      <c r="C87" s="39" t="s">
        <v>287</v>
      </c>
      <c r="D87" s="37" t="s">
        <v>289</v>
      </c>
      <c r="E87" s="38" t="s">
        <v>21</v>
      </c>
      <c r="F87" s="33" t="s">
        <v>142</v>
      </c>
      <c r="G87" s="29" t="s">
        <v>142</v>
      </c>
      <c r="H87" s="29" t="s">
        <v>142</v>
      </c>
      <c r="I87" s="29" t="s">
        <v>142</v>
      </c>
      <c r="J87" s="29" t="s">
        <v>142</v>
      </c>
      <c r="K87" s="29" t="s">
        <v>142</v>
      </c>
      <c r="L87" s="29" t="s">
        <v>142</v>
      </c>
      <c r="M87" s="29" t="s">
        <v>141</v>
      </c>
      <c r="N87" s="29" t="s">
        <v>142</v>
      </c>
      <c r="O87" s="29" t="s">
        <v>142</v>
      </c>
      <c r="P87" s="29" t="s">
        <v>142</v>
      </c>
      <c r="Q87" s="29" t="s">
        <v>142</v>
      </c>
      <c r="R87" s="29" t="s">
        <v>142</v>
      </c>
      <c r="S87" s="29" t="s">
        <v>141</v>
      </c>
      <c r="T87" s="29" t="s">
        <v>142</v>
      </c>
      <c r="U87" s="29" t="s">
        <v>141</v>
      </c>
      <c r="V87" s="29" t="s">
        <v>142</v>
      </c>
      <c r="W87" s="29" t="s">
        <v>142</v>
      </c>
      <c r="X87" s="29" t="s">
        <v>143</v>
      </c>
      <c r="Y87" s="29" t="s">
        <v>142</v>
      </c>
      <c r="Z87" s="29" t="s">
        <v>142</v>
      </c>
      <c r="AA87" s="29" t="s">
        <v>142</v>
      </c>
      <c r="AB87" s="29" t="s">
        <v>142</v>
      </c>
      <c r="AC87" s="29" t="s">
        <v>142</v>
      </c>
      <c r="AD87" s="29" t="s">
        <v>142</v>
      </c>
      <c r="AE87" s="29" t="s">
        <v>142</v>
      </c>
      <c r="AF87" s="29" t="s">
        <v>142</v>
      </c>
      <c r="AG87" s="29" t="s">
        <v>142</v>
      </c>
      <c r="AH87" s="29" t="s">
        <v>141</v>
      </c>
      <c r="AI87" s="29" t="s">
        <v>142</v>
      </c>
      <c r="AJ87" s="29" t="s">
        <v>142</v>
      </c>
      <c r="AK87" s="29" t="s">
        <v>141</v>
      </c>
      <c r="AL87" s="29" t="s">
        <v>142</v>
      </c>
      <c r="AM87" s="29" t="s">
        <v>142</v>
      </c>
      <c r="AN87" s="29" t="s">
        <v>142</v>
      </c>
      <c r="AO87" s="29" t="s">
        <v>141</v>
      </c>
      <c r="AP87" s="29" t="s">
        <v>141</v>
      </c>
      <c r="AQ87" s="29" t="s">
        <v>142</v>
      </c>
      <c r="AR87" s="29" t="s">
        <v>141</v>
      </c>
      <c r="AS87" s="29" t="s">
        <v>142</v>
      </c>
      <c r="AT87" s="29" t="s">
        <v>142</v>
      </c>
      <c r="AU87" s="29" t="s">
        <v>142</v>
      </c>
      <c r="AV87" s="29" t="s">
        <v>142</v>
      </c>
      <c r="AW87" s="29" t="s">
        <v>142</v>
      </c>
      <c r="AX87" s="29" t="s">
        <v>142</v>
      </c>
      <c r="AY87" s="29" t="s">
        <v>142</v>
      </c>
      <c r="AZ87" s="29" t="s">
        <v>143</v>
      </c>
      <c r="BA87" s="29" t="s">
        <v>142</v>
      </c>
      <c r="BB87" s="29" t="s">
        <v>142</v>
      </c>
      <c r="BC87" s="29" t="s">
        <v>142</v>
      </c>
      <c r="BD87" s="29" t="s">
        <v>142</v>
      </c>
      <c r="BE87" s="29" t="s">
        <v>142</v>
      </c>
      <c r="BF87" s="29" t="s">
        <v>141</v>
      </c>
      <c r="BG87" s="29" t="s">
        <v>142</v>
      </c>
      <c r="BH87" s="29" t="s">
        <v>142</v>
      </c>
      <c r="BI87" s="29" t="s">
        <v>142</v>
      </c>
      <c r="BJ87" s="29" t="s">
        <v>142</v>
      </c>
      <c r="BK87" s="29" t="s">
        <v>142</v>
      </c>
      <c r="BL87" s="29" t="s">
        <v>142</v>
      </c>
      <c r="BM87" s="29" t="s">
        <v>142</v>
      </c>
      <c r="BN87" s="29" t="s">
        <v>142</v>
      </c>
      <c r="BO87" s="29" t="s">
        <v>142</v>
      </c>
      <c r="BP87" s="29" t="s">
        <v>142</v>
      </c>
      <c r="BQ87" s="29" t="s">
        <v>142</v>
      </c>
      <c r="BR87" s="29" t="s">
        <v>142</v>
      </c>
      <c r="BS87" s="29" t="s">
        <v>142</v>
      </c>
      <c r="BT87" s="29" t="s">
        <v>142</v>
      </c>
      <c r="BU87" s="29" t="s">
        <v>142</v>
      </c>
      <c r="BV87" s="29" t="s">
        <v>142</v>
      </c>
      <c r="BW87" s="29" t="s">
        <v>142</v>
      </c>
      <c r="BX87" s="29" t="s">
        <v>141</v>
      </c>
      <c r="BY87" s="29" t="s">
        <v>143</v>
      </c>
      <c r="BZ87" s="29" t="s">
        <v>143</v>
      </c>
      <c r="CA87" s="29" t="s">
        <v>142</v>
      </c>
      <c r="CB87" s="29" t="s">
        <v>141</v>
      </c>
      <c r="CC87" s="29" t="s">
        <v>142</v>
      </c>
      <c r="CD87" s="29" t="s">
        <v>142</v>
      </c>
      <c r="CE87" s="29" t="s">
        <v>142</v>
      </c>
      <c r="CF87" s="29" t="s">
        <v>142</v>
      </c>
      <c r="CG87" s="29" t="s">
        <v>141</v>
      </c>
      <c r="CH87" s="29" t="s">
        <v>142</v>
      </c>
      <c r="CI87" s="29" t="s">
        <v>141</v>
      </c>
      <c r="CJ87" s="29" t="s">
        <v>142</v>
      </c>
      <c r="CK87" s="29" t="s">
        <v>142</v>
      </c>
      <c r="CL87" s="29" t="s">
        <v>142</v>
      </c>
      <c r="CM87" s="29" t="s">
        <v>143</v>
      </c>
      <c r="CN87" s="29" t="s">
        <v>142</v>
      </c>
      <c r="CO87" s="29" t="s">
        <v>142</v>
      </c>
      <c r="CP87" s="29" t="s">
        <v>142</v>
      </c>
      <c r="CQ87" s="29" t="s">
        <v>142</v>
      </c>
      <c r="CR87" s="29" t="s">
        <v>142</v>
      </c>
      <c r="CS87" s="29" t="s">
        <v>142</v>
      </c>
      <c r="CT87" s="29" t="s">
        <v>141</v>
      </c>
      <c r="CU87" s="29" t="s">
        <v>141</v>
      </c>
      <c r="CV87" s="29" t="s">
        <v>143</v>
      </c>
      <c r="CW87" s="29" t="s">
        <v>142</v>
      </c>
      <c r="CX87" s="29" t="s">
        <v>142</v>
      </c>
      <c r="CY87" s="29" t="s">
        <v>142</v>
      </c>
      <c r="CZ87" s="29" t="s">
        <v>142</v>
      </c>
      <c r="DA87" s="29" t="s">
        <v>142</v>
      </c>
      <c r="DB87" s="29" t="s">
        <v>142</v>
      </c>
      <c r="DC87" s="29" t="s">
        <v>143</v>
      </c>
      <c r="DD87" s="29" t="s">
        <v>142</v>
      </c>
      <c r="DE87" s="29" t="s">
        <v>142</v>
      </c>
      <c r="DF87" s="29" t="s">
        <v>142</v>
      </c>
      <c r="DG87" s="29" t="s">
        <v>141</v>
      </c>
      <c r="DH87" s="29" t="s">
        <v>142</v>
      </c>
      <c r="DI87" s="29" t="s">
        <v>143</v>
      </c>
      <c r="DJ87" s="29" t="s">
        <v>142</v>
      </c>
      <c r="DK87" s="29" t="s">
        <v>142</v>
      </c>
      <c r="DL87" s="29" t="s">
        <v>142</v>
      </c>
      <c r="DM87" s="29" t="s">
        <v>142</v>
      </c>
      <c r="DN87" s="29" t="s">
        <v>142</v>
      </c>
      <c r="DO87" s="29" t="s">
        <v>142</v>
      </c>
      <c r="DP87" s="29" t="s">
        <v>141</v>
      </c>
      <c r="DQ87" s="29" t="s">
        <v>143</v>
      </c>
      <c r="DR87" s="29" t="s">
        <v>142</v>
      </c>
      <c r="DS87" s="29" t="s">
        <v>143</v>
      </c>
      <c r="DT87" s="29" t="s">
        <v>142</v>
      </c>
      <c r="DU87" s="29" t="s">
        <v>141</v>
      </c>
      <c r="DV87" s="29" t="s">
        <v>142</v>
      </c>
      <c r="DW87" s="7"/>
      <c r="DX87" s="7"/>
      <c r="DY87" s="7"/>
      <c r="DZ87" s="7"/>
      <c r="EA87" s="7"/>
      <c r="EB87" s="7"/>
      <c r="EC87" s="7"/>
      <c r="ED87" s="7"/>
    </row>
    <row r="88" spans="1:134" ht="45">
      <c r="A88" s="8">
        <v>87</v>
      </c>
      <c r="B88" s="39">
        <v>87</v>
      </c>
      <c r="C88" s="39" t="s">
        <v>290</v>
      </c>
      <c r="D88" s="37" t="s">
        <v>291</v>
      </c>
      <c r="E88" s="38" t="s">
        <v>21</v>
      </c>
      <c r="F88" s="33" t="s">
        <v>142</v>
      </c>
      <c r="G88" s="29" t="s">
        <v>142</v>
      </c>
      <c r="H88" s="29" t="s">
        <v>143</v>
      </c>
      <c r="I88" s="29" t="s">
        <v>142</v>
      </c>
      <c r="J88" s="29" t="s">
        <v>142</v>
      </c>
      <c r="K88" s="29" t="s">
        <v>142</v>
      </c>
      <c r="L88" s="29" t="s">
        <v>142</v>
      </c>
      <c r="M88" s="29" t="s">
        <v>141</v>
      </c>
      <c r="N88" s="29" t="s">
        <v>142</v>
      </c>
      <c r="O88" s="29" t="s">
        <v>143</v>
      </c>
      <c r="P88" s="29" t="s">
        <v>142</v>
      </c>
      <c r="Q88" s="29" t="s">
        <v>142</v>
      </c>
      <c r="R88" s="29" t="s">
        <v>142</v>
      </c>
      <c r="S88" s="29" t="s">
        <v>141</v>
      </c>
      <c r="T88" s="29" t="s">
        <v>142</v>
      </c>
      <c r="U88" s="29" t="s">
        <v>141</v>
      </c>
      <c r="V88" s="29" t="s">
        <v>142</v>
      </c>
      <c r="W88" s="29" t="s">
        <v>142</v>
      </c>
      <c r="X88" s="29" t="s">
        <v>143</v>
      </c>
      <c r="Y88" s="29" t="s">
        <v>142</v>
      </c>
      <c r="Z88" s="29" t="s">
        <v>143</v>
      </c>
      <c r="AA88" s="29" t="s">
        <v>142</v>
      </c>
      <c r="AB88" s="29" t="s">
        <v>142</v>
      </c>
      <c r="AC88" s="29" t="s">
        <v>142</v>
      </c>
      <c r="AD88" s="29" t="s">
        <v>142</v>
      </c>
      <c r="AE88" s="29" t="s">
        <v>142</v>
      </c>
      <c r="AF88" s="29" t="s">
        <v>142</v>
      </c>
      <c r="AG88" s="29" t="s">
        <v>142</v>
      </c>
      <c r="AH88" s="29" t="s">
        <v>141</v>
      </c>
      <c r="AI88" s="29" t="s">
        <v>142</v>
      </c>
      <c r="AJ88" s="29" t="s">
        <v>142</v>
      </c>
      <c r="AK88" s="29" t="s">
        <v>141</v>
      </c>
      <c r="AL88" s="29" t="s">
        <v>142</v>
      </c>
      <c r="AM88" s="29" t="s">
        <v>142</v>
      </c>
      <c r="AN88" s="29" t="s">
        <v>142</v>
      </c>
      <c r="AO88" s="29" t="s">
        <v>141</v>
      </c>
      <c r="AP88" s="29" t="s">
        <v>141</v>
      </c>
      <c r="AQ88" s="29" t="s">
        <v>142</v>
      </c>
      <c r="AR88" s="29" t="s">
        <v>141</v>
      </c>
      <c r="AS88" s="29" t="s">
        <v>142</v>
      </c>
      <c r="AT88" s="29" t="s">
        <v>142</v>
      </c>
      <c r="AU88" s="29" t="s">
        <v>142</v>
      </c>
      <c r="AV88" s="29" t="s">
        <v>142</v>
      </c>
      <c r="AW88" s="29" t="s">
        <v>142</v>
      </c>
      <c r="AX88" s="29" t="s">
        <v>142</v>
      </c>
      <c r="AY88" s="29" t="s">
        <v>142</v>
      </c>
      <c r="AZ88" s="29" t="s">
        <v>183</v>
      </c>
      <c r="BA88" s="29" t="s">
        <v>142</v>
      </c>
      <c r="BB88" s="29" t="s">
        <v>142</v>
      </c>
      <c r="BC88" s="29" t="s">
        <v>142</v>
      </c>
      <c r="BD88" s="29" t="s">
        <v>142</v>
      </c>
      <c r="BE88" s="29" t="s">
        <v>142</v>
      </c>
      <c r="BF88" s="29" t="s">
        <v>141</v>
      </c>
      <c r="BG88" s="29" t="s">
        <v>142</v>
      </c>
      <c r="BH88" s="29" t="s">
        <v>142</v>
      </c>
      <c r="BI88" s="29" t="s">
        <v>142</v>
      </c>
      <c r="BJ88" s="29" t="s">
        <v>142</v>
      </c>
      <c r="BK88" s="29" t="s">
        <v>142</v>
      </c>
      <c r="BL88" s="29" t="s">
        <v>142</v>
      </c>
      <c r="BM88" s="29" t="s">
        <v>142</v>
      </c>
      <c r="BN88" s="29" t="s">
        <v>142</v>
      </c>
      <c r="BO88" s="29" t="s">
        <v>142</v>
      </c>
      <c r="BP88" s="29" t="s">
        <v>142</v>
      </c>
      <c r="BQ88" s="29" t="s">
        <v>142</v>
      </c>
      <c r="BR88" s="29" t="s">
        <v>142</v>
      </c>
      <c r="BS88" s="29" t="s">
        <v>142</v>
      </c>
      <c r="BT88" s="29" t="s">
        <v>142</v>
      </c>
      <c r="BU88" s="29" t="s">
        <v>142</v>
      </c>
      <c r="BV88" s="29" t="s">
        <v>142</v>
      </c>
      <c r="BW88" s="29" t="s">
        <v>142</v>
      </c>
      <c r="BX88" s="29" t="s">
        <v>141</v>
      </c>
      <c r="BY88" s="29" t="s">
        <v>142</v>
      </c>
      <c r="BZ88" s="29" t="s">
        <v>143</v>
      </c>
      <c r="CA88" s="29" t="s">
        <v>142</v>
      </c>
      <c r="CB88" s="29" t="s">
        <v>141</v>
      </c>
      <c r="CC88" s="29" t="s">
        <v>142</v>
      </c>
      <c r="CD88" s="29" t="s">
        <v>142</v>
      </c>
      <c r="CE88" s="29" t="s">
        <v>142</v>
      </c>
      <c r="CF88" s="29" t="s">
        <v>142</v>
      </c>
      <c r="CG88" s="29" t="s">
        <v>141</v>
      </c>
      <c r="CH88" s="29" t="s">
        <v>143</v>
      </c>
      <c r="CI88" s="29" t="s">
        <v>141</v>
      </c>
      <c r="CJ88" s="29" t="s">
        <v>142</v>
      </c>
      <c r="CK88" s="29" t="s">
        <v>142</v>
      </c>
      <c r="CL88" s="29" t="s">
        <v>142</v>
      </c>
      <c r="CM88" s="29" t="s">
        <v>143</v>
      </c>
      <c r="CN88" s="29" t="s">
        <v>142</v>
      </c>
      <c r="CO88" s="29" t="s">
        <v>142</v>
      </c>
      <c r="CP88" s="29" t="s">
        <v>142</v>
      </c>
      <c r="CQ88" s="29" t="s">
        <v>142</v>
      </c>
      <c r="CR88" s="29" t="s">
        <v>142</v>
      </c>
      <c r="CS88" s="29" t="s">
        <v>142</v>
      </c>
      <c r="CT88" s="29" t="s">
        <v>141</v>
      </c>
      <c r="CU88" s="29" t="s">
        <v>141</v>
      </c>
      <c r="CV88" s="29" t="s">
        <v>143</v>
      </c>
      <c r="CW88" s="29" t="s">
        <v>142</v>
      </c>
      <c r="CX88" s="29" t="s">
        <v>142</v>
      </c>
      <c r="CY88" s="29" t="s">
        <v>142</v>
      </c>
      <c r="CZ88" s="29" t="s">
        <v>142</v>
      </c>
      <c r="DA88" s="29" t="s">
        <v>142</v>
      </c>
      <c r="DB88" s="29" t="s">
        <v>142</v>
      </c>
      <c r="DC88" s="29" t="s">
        <v>143</v>
      </c>
      <c r="DD88" s="29" t="s">
        <v>142</v>
      </c>
      <c r="DE88" s="29" t="s">
        <v>142</v>
      </c>
      <c r="DF88" s="29" t="s">
        <v>142</v>
      </c>
      <c r="DG88" s="29" t="s">
        <v>141</v>
      </c>
      <c r="DH88" s="29" t="s">
        <v>142</v>
      </c>
      <c r="DI88" s="29" t="s">
        <v>143</v>
      </c>
      <c r="DJ88" s="29" t="s">
        <v>142</v>
      </c>
      <c r="DK88" s="29" t="s">
        <v>142</v>
      </c>
      <c r="DL88" s="29" t="s">
        <v>142</v>
      </c>
      <c r="DM88" s="29" t="s">
        <v>142</v>
      </c>
      <c r="DN88" s="29" t="s">
        <v>142</v>
      </c>
      <c r="DO88" s="29" t="s">
        <v>142</v>
      </c>
      <c r="DP88" s="29" t="s">
        <v>141</v>
      </c>
      <c r="DQ88" s="29" t="s">
        <v>143</v>
      </c>
      <c r="DR88" s="29" t="s">
        <v>142</v>
      </c>
      <c r="DS88" s="29" t="s">
        <v>183</v>
      </c>
      <c r="DT88" s="29" t="s">
        <v>142</v>
      </c>
      <c r="DU88" s="29" t="s">
        <v>141</v>
      </c>
      <c r="DV88" s="29" t="s">
        <v>142</v>
      </c>
      <c r="DW88" s="7"/>
      <c r="DX88" s="7"/>
      <c r="DY88" s="7"/>
      <c r="DZ88" s="7"/>
      <c r="EA88" s="7"/>
      <c r="EB88" s="7"/>
      <c r="EC88" s="7"/>
      <c r="ED88" s="7"/>
    </row>
    <row r="89" spans="1:134" ht="45">
      <c r="A89" s="8">
        <v>88</v>
      </c>
      <c r="B89" s="39">
        <v>88</v>
      </c>
      <c r="C89" s="39" t="s">
        <v>290</v>
      </c>
      <c r="D89" s="37" t="s">
        <v>292</v>
      </c>
      <c r="E89" s="38" t="s">
        <v>21</v>
      </c>
      <c r="F89" s="33" t="s">
        <v>142</v>
      </c>
      <c r="G89" s="29" t="s">
        <v>142</v>
      </c>
      <c r="H89" s="29" t="s">
        <v>143</v>
      </c>
      <c r="I89" s="29" t="s">
        <v>142</v>
      </c>
      <c r="J89" s="29" t="s">
        <v>142</v>
      </c>
      <c r="K89" s="29" t="s">
        <v>142</v>
      </c>
      <c r="L89" s="29" t="s">
        <v>142</v>
      </c>
      <c r="M89" s="29" t="s">
        <v>141</v>
      </c>
      <c r="N89" s="29" t="s">
        <v>142</v>
      </c>
      <c r="O89" s="29" t="s">
        <v>143</v>
      </c>
      <c r="P89" s="29" t="s">
        <v>142</v>
      </c>
      <c r="Q89" s="29" t="s">
        <v>142</v>
      </c>
      <c r="R89" s="29" t="s">
        <v>142</v>
      </c>
      <c r="S89" s="29" t="s">
        <v>141</v>
      </c>
      <c r="T89" s="29" t="s">
        <v>142</v>
      </c>
      <c r="U89" s="29" t="s">
        <v>141</v>
      </c>
      <c r="V89" s="29" t="s">
        <v>142</v>
      </c>
      <c r="W89" s="29" t="s">
        <v>183</v>
      </c>
      <c r="X89" s="29" t="s">
        <v>142</v>
      </c>
      <c r="Y89" s="29" t="s">
        <v>142</v>
      </c>
      <c r="Z89" s="29" t="s">
        <v>142</v>
      </c>
      <c r="AA89" s="29" t="s">
        <v>142</v>
      </c>
      <c r="AB89" s="29" t="s">
        <v>142</v>
      </c>
      <c r="AC89" s="29" t="s">
        <v>142</v>
      </c>
      <c r="AD89" s="29" t="s">
        <v>142</v>
      </c>
      <c r="AE89" s="29" t="s">
        <v>142</v>
      </c>
      <c r="AF89" s="29" t="s">
        <v>142</v>
      </c>
      <c r="AG89" s="29" t="s">
        <v>143</v>
      </c>
      <c r="AH89" s="29" t="s">
        <v>141</v>
      </c>
      <c r="AI89" s="29" t="s">
        <v>142</v>
      </c>
      <c r="AJ89" s="29" t="s">
        <v>142</v>
      </c>
      <c r="AK89" s="29" t="s">
        <v>141</v>
      </c>
      <c r="AL89" s="29" t="s">
        <v>142</v>
      </c>
      <c r="AM89" s="29" t="s">
        <v>142</v>
      </c>
      <c r="AN89" s="29" t="s">
        <v>142</v>
      </c>
      <c r="AO89" s="29" t="s">
        <v>141</v>
      </c>
      <c r="AP89" s="29" t="s">
        <v>141</v>
      </c>
      <c r="AQ89" s="29" t="s">
        <v>142</v>
      </c>
      <c r="AR89" s="29" t="s">
        <v>141</v>
      </c>
      <c r="AS89" s="29" t="s">
        <v>142</v>
      </c>
      <c r="AT89" s="29" t="s">
        <v>142</v>
      </c>
      <c r="AU89" s="29" t="s">
        <v>142</v>
      </c>
      <c r="AV89" s="29" t="s">
        <v>142</v>
      </c>
      <c r="AW89" s="29" t="s">
        <v>142</v>
      </c>
      <c r="AX89" s="29" t="s">
        <v>142</v>
      </c>
      <c r="AY89" s="29" t="s">
        <v>142</v>
      </c>
      <c r="AZ89" s="29" t="s">
        <v>142</v>
      </c>
      <c r="BA89" s="29" t="s">
        <v>142</v>
      </c>
      <c r="BB89" s="29" t="s">
        <v>143</v>
      </c>
      <c r="BC89" s="29" t="s">
        <v>142</v>
      </c>
      <c r="BD89" s="29" t="s">
        <v>142</v>
      </c>
      <c r="BE89" s="29" t="s">
        <v>142</v>
      </c>
      <c r="BF89" s="29" t="s">
        <v>141</v>
      </c>
      <c r="BG89" s="29" t="s">
        <v>142</v>
      </c>
      <c r="BH89" s="29" t="s">
        <v>142</v>
      </c>
      <c r="BI89" s="29" t="s">
        <v>142</v>
      </c>
      <c r="BJ89" s="29" t="s">
        <v>142</v>
      </c>
      <c r="BK89" s="29" t="s">
        <v>142</v>
      </c>
      <c r="BL89" s="29" t="s">
        <v>173</v>
      </c>
      <c r="BM89" s="29" t="s">
        <v>142</v>
      </c>
      <c r="BN89" s="29" t="s">
        <v>142</v>
      </c>
      <c r="BO89" s="29" t="s">
        <v>142</v>
      </c>
      <c r="BP89" s="29" t="s">
        <v>142</v>
      </c>
      <c r="BQ89" s="29" t="s">
        <v>142</v>
      </c>
      <c r="BR89" s="29" t="s">
        <v>142</v>
      </c>
      <c r="BS89" s="29" t="s">
        <v>142</v>
      </c>
      <c r="BT89" s="29" t="s">
        <v>142</v>
      </c>
      <c r="BU89" s="29" t="s">
        <v>142</v>
      </c>
      <c r="BV89" s="29" t="s">
        <v>142</v>
      </c>
      <c r="BW89" s="29" t="s">
        <v>142</v>
      </c>
      <c r="BX89" s="29" t="s">
        <v>141</v>
      </c>
      <c r="BY89" s="29" t="s">
        <v>143</v>
      </c>
      <c r="BZ89" s="29" t="s">
        <v>142</v>
      </c>
      <c r="CA89" s="29" t="s">
        <v>142</v>
      </c>
      <c r="CB89" s="29" t="s">
        <v>141</v>
      </c>
      <c r="CC89" s="29" t="s">
        <v>142</v>
      </c>
      <c r="CD89" s="29" t="s">
        <v>142</v>
      </c>
      <c r="CE89" s="29" t="s">
        <v>142</v>
      </c>
      <c r="CF89" s="29" t="s">
        <v>143</v>
      </c>
      <c r="CG89" s="29" t="s">
        <v>141</v>
      </c>
      <c r="CH89" s="29" t="s">
        <v>143</v>
      </c>
      <c r="CI89" s="29" t="s">
        <v>141</v>
      </c>
      <c r="CJ89" s="29" t="s">
        <v>142</v>
      </c>
      <c r="CK89" s="29" t="s">
        <v>142</v>
      </c>
      <c r="CL89" s="29" t="s">
        <v>142</v>
      </c>
      <c r="CM89" s="29" t="s">
        <v>142</v>
      </c>
      <c r="CN89" s="29" t="s">
        <v>142</v>
      </c>
      <c r="CO89" s="29" t="s">
        <v>142</v>
      </c>
      <c r="CP89" s="29" t="s">
        <v>142</v>
      </c>
      <c r="CQ89" s="29" t="s">
        <v>142</v>
      </c>
      <c r="CR89" s="29" t="s">
        <v>142</v>
      </c>
      <c r="CS89" s="29" t="s">
        <v>142</v>
      </c>
      <c r="CT89" s="29" t="s">
        <v>141</v>
      </c>
      <c r="CU89" s="29" t="s">
        <v>141</v>
      </c>
      <c r="CV89" s="29" t="s">
        <v>142</v>
      </c>
      <c r="CW89" s="29" t="s">
        <v>142</v>
      </c>
      <c r="CX89" s="29" t="s">
        <v>142</v>
      </c>
      <c r="CY89" s="29" t="s">
        <v>142</v>
      </c>
      <c r="CZ89" s="29" t="s">
        <v>142</v>
      </c>
      <c r="DA89" s="29" t="s">
        <v>143</v>
      </c>
      <c r="DB89" s="29" t="s">
        <v>142</v>
      </c>
      <c r="DC89" s="29" t="s">
        <v>142</v>
      </c>
      <c r="DD89" s="29" t="s">
        <v>142</v>
      </c>
      <c r="DE89" s="29" t="s">
        <v>142</v>
      </c>
      <c r="DF89" s="29" t="s">
        <v>142</v>
      </c>
      <c r="DG89" s="29" t="s">
        <v>141</v>
      </c>
      <c r="DH89" s="29" t="s">
        <v>142</v>
      </c>
      <c r="DI89" s="29" t="s">
        <v>142</v>
      </c>
      <c r="DJ89" s="29" t="s">
        <v>142</v>
      </c>
      <c r="DK89" s="29" t="s">
        <v>142</v>
      </c>
      <c r="DL89" s="29" t="s">
        <v>142</v>
      </c>
      <c r="DM89" s="29" t="s">
        <v>142</v>
      </c>
      <c r="DN89" s="29" t="s">
        <v>142</v>
      </c>
      <c r="DO89" s="29" t="s">
        <v>142</v>
      </c>
      <c r="DP89" s="29" t="s">
        <v>141</v>
      </c>
      <c r="DQ89" s="29" t="s">
        <v>142</v>
      </c>
      <c r="DR89" s="29" t="s">
        <v>142</v>
      </c>
      <c r="DS89" s="29" t="s">
        <v>142</v>
      </c>
      <c r="DT89" s="29" t="s">
        <v>142</v>
      </c>
      <c r="DU89" s="29" t="s">
        <v>141</v>
      </c>
      <c r="DV89" s="29" t="s">
        <v>143</v>
      </c>
      <c r="DW89" s="7"/>
      <c r="DX89" s="7"/>
      <c r="DY89" s="7"/>
      <c r="DZ89" s="7"/>
      <c r="EA89" s="7"/>
      <c r="EB89" s="7"/>
      <c r="EC89" s="7"/>
      <c r="ED89" s="7"/>
    </row>
    <row r="90" spans="1:134" ht="90">
      <c r="A90" s="8">
        <v>89</v>
      </c>
      <c r="B90" s="39">
        <v>89</v>
      </c>
      <c r="C90" s="39" t="s">
        <v>293</v>
      </c>
      <c r="D90" s="37" t="s">
        <v>294</v>
      </c>
      <c r="E90" s="38" t="s">
        <v>21</v>
      </c>
      <c r="F90" s="33" t="s">
        <v>142</v>
      </c>
      <c r="G90" s="29" t="s">
        <v>142</v>
      </c>
      <c r="H90" s="29" t="s">
        <v>142</v>
      </c>
      <c r="I90" s="29" t="s">
        <v>142</v>
      </c>
      <c r="J90" s="29" t="s">
        <v>142</v>
      </c>
      <c r="K90" s="29" t="s">
        <v>142</v>
      </c>
      <c r="L90" s="29" t="s">
        <v>142</v>
      </c>
      <c r="M90" s="29" t="s">
        <v>141</v>
      </c>
      <c r="N90" s="29" t="s">
        <v>143</v>
      </c>
      <c r="O90" s="29" t="s">
        <v>142</v>
      </c>
      <c r="P90" s="29" t="s">
        <v>142</v>
      </c>
      <c r="Q90" s="29" t="s">
        <v>142</v>
      </c>
      <c r="R90" s="29" t="s">
        <v>142</v>
      </c>
      <c r="S90" s="29" t="s">
        <v>141</v>
      </c>
      <c r="T90" s="29" t="s">
        <v>142</v>
      </c>
      <c r="U90" s="29" t="s">
        <v>141</v>
      </c>
      <c r="V90" s="29" t="s">
        <v>142</v>
      </c>
      <c r="W90" s="29" t="s">
        <v>142</v>
      </c>
      <c r="X90" s="29" t="s">
        <v>142</v>
      </c>
      <c r="Y90" s="29" t="s">
        <v>142</v>
      </c>
      <c r="Z90" s="29" t="s">
        <v>142</v>
      </c>
      <c r="AA90" s="29" t="s">
        <v>142</v>
      </c>
      <c r="AB90" s="29" t="s">
        <v>142</v>
      </c>
      <c r="AC90" s="29" t="s">
        <v>142</v>
      </c>
      <c r="AD90" s="29" t="s">
        <v>142</v>
      </c>
      <c r="AE90" s="29" t="s">
        <v>142</v>
      </c>
      <c r="AF90" s="29" t="s">
        <v>142</v>
      </c>
      <c r="AG90" s="29" t="s">
        <v>142</v>
      </c>
      <c r="AH90" s="29" t="s">
        <v>141</v>
      </c>
      <c r="AI90" s="29" t="s">
        <v>142</v>
      </c>
      <c r="AJ90" s="29" t="s">
        <v>142</v>
      </c>
      <c r="AK90" s="29" t="s">
        <v>141</v>
      </c>
      <c r="AL90" s="29" t="s">
        <v>142</v>
      </c>
      <c r="AM90" s="29" t="s">
        <v>142</v>
      </c>
      <c r="AN90" s="29" t="s">
        <v>143</v>
      </c>
      <c r="AO90" s="29" t="s">
        <v>141</v>
      </c>
      <c r="AP90" s="29" t="s">
        <v>141</v>
      </c>
      <c r="AQ90" s="29" t="s">
        <v>142</v>
      </c>
      <c r="AR90" s="29" t="s">
        <v>141</v>
      </c>
      <c r="AS90" s="29" t="s">
        <v>142</v>
      </c>
      <c r="AT90" s="29" t="s">
        <v>142</v>
      </c>
      <c r="AU90" s="29" t="s">
        <v>142</v>
      </c>
      <c r="AV90" s="29" t="s">
        <v>142</v>
      </c>
      <c r="AW90" s="29" t="s">
        <v>142</v>
      </c>
      <c r="AX90" s="29" t="s">
        <v>142</v>
      </c>
      <c r="AY90" s="29" t="s">
        <v>142</v>
      </c>
      <c r="AZ90" s="29" t="s">
        <v>142</v>
      </c>
      <c r="BA90" s="29" t="s">
        <v>142</v>
      </c>
      <c r="BB90" s="29" t="s">
        <v>142</v>
      </c>
      <c r="BC90" s="29" t="s">
        <v>142</v>
      </c>
      <c r="BD90" s="29" t="s">
        <v>142</v>
      </c>
      <c r="BE90" s="29" t="s">
        <v>142</v>
      </c>
      <c r="BF90" s="29" t="s">
        <v>141</v>
      </c>
      <c r="BG90" s="29" t="s">
        <v>142</v>
      </c>
      <c r="BH90" s="29" t="s">
        <v>142</v>
      </c>
      <c r="BI90" s="29" t="s">
        <v>142</v>
      </c>
      <c r="BJ90" s="29" t="s">
        <v>142</v>
      </c>
      <c r="BK90" s="29" t="s">
        <v>142</v>
      </c>
      <c r="BL90" s="29" t="s">
        <v>142</v>
      </c>
      <c r="BM90" s="29" t="s">
        <v>142</v>
      </c>
      <c r="BN90" s="29" t="s">
        <v>142</v>
      </c>
      <c r="BO90" s="29" t="s">
        <v>142</v>
      </c>
      <c r="BP90" s="29" t="s">
        <v>142</v>
      </c>
      <c r="BQ90" s="29" t="s">
        <v>141</v>
      </c>
      <c r="BR90" s="29" t="s">
        <v>142</v>
      </c>
      <c r="BS90" s="29" t="s">
        <v>142</v>
      </c>
      <c r="BT90" s="29" t="s">
        <v>142</v>
      </c>
      <c r="BU90" s="29" t="s">
        <v>142</v>
      </c>
      <c r="BV90" s="29" t="s">
        <v>142</v>
      </c>
      <c r="BW90" s="29" t="s">
        <v>142</v>
      </c>
      <c r="BX90" s="29" t="s">
        <v>141</v>
      </c>
      <c r="BY90" s="29" t="s">
        <v>142</v>
      </c>
      <c r="BZ90" s="29" t="s">
        <v>142</v>
      </c>
      <c r="CA90" s="29" t="s">
        <v>142</v>
      </c>
      <c r="CB90" s="29" t="s">
        <v>141</v>
      </c>
      <c r="CC90" s="29" t="s">
        <v>142</v>
      </c>
      <c r="CD90" s="29" t="s">
        <v>142</v>
      </c>
      <c r="CE90" s="29" t="s">
        <v>142</v>
      </c>
      <c r="CF90" s="29" t="s">
        <v>142</v>
      </c>
      <c r="CG90" s="29" t="s">
        <v>141</v>
      </c>
      <c r="CH90" s="29" t="s">
        <v>142</v>
      </c>
      <c r="CI90" s="29" t="s">
        <v>141</v>
      </c>
      <c r="CJ90" s="29" t="s">
        <v>142</v>
      </c>
      <c r="CK90" s="29" t="s">
        <v>142</v>
      </c>
      <c r="CL90" s="29" t="s">
        <v>142</v>
      </c>
      <c r="CM90" s="29" t="s">
        <v>142</v>
      </c>
      <c r="CN90" s="29" t="s">
        <v>142</v>
      </c>
      <c r="CO90" s="29" t="s">
        <v>142</v>
      </c>
      <c r="CP90" s="29" t="s">
        <v>143</v>
      </c>
      <c r="CQ90" s="29" t="s">
        <v>142</v>
      </c>
      <c r="CR90" s="29" t="s">
        <v>142</v>
      </c>
      <c r="CS90" s="29" t="s">
        <v>142</v>
      </c>
      <c r="CT90" s="29" t="s">
        <v>141</v>
      </c>
      <c r="CU90" s="29" t="s">
        <v>141</v>
      </c>
      <c r="CV90" s="29" t="s">
        <v>142</v>
      </c>
      <c r="CW90" s="29" t="s">
        <v>142</v>
      </c>
      <c r="CX90" s="29" t="s">
        <v>142</v>
      </c>
      <c r="CY90" s="29" t="s">
        <v>142</v>
      </c>
      <c r="CZ90" s="29" t="s">
        <v>142</v>
      </c>
      <c r="DA90" s="29" t="s">
        <v>142</v>
      </c>
      <c r="DB90" s="29" t="s">
        <v>142</v>
      </c>
      <c r="DC90" s="29" t="s">
        <v>142</v>
      </c>
      <c r="DD90" s="29" t="s">
        <v>142</v>
      </c>
      <c r="DE90" s="29" t="s">
        <v>142</v>
      </c>
      <c r="DF90" s="29" t="s">
        <v>143</v>
      </c>
      <c r="DG90" s="29" t="s">
        <v>141</v>
      </c>
      <c r="DH90" s="29" t="s">
        <v>142</v>
      </c>
      <c r="DI90" s="29" t="s">
        <v>142</v>
      </c>
      <c r="DJ90" s="29" t="s">
        <v>142</v>
      </c>
      <c r="DK90" s="29" t="s">
        <v>143</v>
      </c>
      <c r="DL90" s="29" t="s">
        <v>142</v>
      </c>
      <c r="DM90" s="29" t="s">
        <v>142</v>
      </c>
      <c r="DN90" s="29" t="s">
        <v>142</v>
      </c>
      <c r="DO90" s="29" t="s">
        <v>142</v>
      </c>
      <c r="DP90" s="29" t="s">
        <v>141</v>
      </c>
      <c r="DQ90" s="29" t="s">
        <v>142</v>
      </c>
      <c r="DR90" s="29" t="s">
        <v>143</v>
      </c>
      <c r="DS90" s="29" t="s">
        <v>142</v>
      </c>
      <c r="DT90" s="29" t="s">
        <v>142</v>
      </c>
      <c r="DU90" s="29" t="s">
        <v>141</v>
      </c>
      <c r="DV90" s="29" t="s">
        <v>142</v>
      </c>
      <c r="DW90" s="7"/>
      <c r="DX90" s="7"/>
      <c r="DY90" s="7"/>
      <c r="DZ90" s="7"/>
      <c r="EA90" s="7"/>
      <c r="EB90" s="7"/>
      <c r="EC90" s="7"/>
      <c r="ED90" s="7"/>
    </row>
    <row r="91" spans="1:134" ht="67.5">
      <c r="A91" s="8">
        <v>90</v>
      </c>
      <c r="B91" s="39">
        <v>90</v>
      </c>
      <c r="C91" s="39" t="s">
        <v>293</v>
      </c>
      <c r="D91" s="37" t="s">
        <v>295</v>
      </c>
      <c r="E91" s="38" t="s">
        <v>21</v>
      </c>
      <c r="F91" s="33" t="s">
        <v>142</v>
      </c>
      <c r="G91" s="29" t="s">
        <v>142</v>
      </c>
      <c r="H91" s="29" t="s">
        <v>142</v>
      </c>
      <c r="I91" s="29" t="s">
        <v>142</v>
      </c>
      <c r="J91" s="29" t="s">
        <v>143</v>
      </c>
      <c r="K91" s="29" t="s">
        <v>142</v>
      </c>
      <c r="L91" s="29" t="s">
        <v>142</v>
      </c>
      <c r="M91" s="29" t="s">
        <v>141</v>
      </c>
      <c r="N91" s="29" t="s">
        <v>142</v>
      </c>
      <c r="O91" s="29" t="s">
        <v>142</v>
      </c>
      <c r="P91" s="29" t="s">
        <v>142</v>
      </c>
      <c r="Q91" s="29" t="s">
        <v>142</v>
      </c>
      <c r="R91" s="29" t="s">
        <v>142</v>
      </c>
      <c r="S91" s="29" t="s">
        <v>141</v>
      </c>
      <c r="T91" s="29" t="s">
        <v>142</v>
      </c>
      <c r="U91" s="29" t="s">
        <v>141</v>
      </c>
      <c r="V91" s="29" t="s">
        <v>142</v>
      </c>
      <c r="W91" s="29" t="s">
        <v>142</v>
      </c>
      <c r="X91" s="29" t="s">
        <v>142</v>
      </c>
      <c r="Y91" s="29" t="s">
        <v>142</v>
      </c>
      <c r="Z91" s="29" t="s">
        <v>142</v>
      </c>
      <c r="AA91" s="29" t="s">
        <v>142</v>
      </c>
      <c r="AB91" s="29" t="s">
        <v>142</v>
      </c>
      <c r="AC91" s="29" t="s">
        <v>142</v>
      </c>
      <c r="AD91" s="29" t="s">
        <v>142</v>
      </c>
      <c r="AE91" s="29" t="s">
        <v>142</v>
      </c>
      <c r="AF91" s="29" t="s">
        <v>142</v>
      </c>
      <c r="AG91" s="29" t="s">
        <v>142</v>
      </c>
      <c r="AH91" s="29" t="s">
        <v>141</v>
      </c>
      <c r="AI91" s="29" t="s">
        <v>142</v>
      </c>
      <c r="AJ91" s="29" t="s">
        <v>142</v>
      </c>
      <c r="AK91" s="29" t="s">
        <v>141</v>
      </c>
      <c r="AL91" s="29" t="s">
        <v>142</v>
      </c>
      <c r="AM91" s="29" t="s">
        <v>142</v>
      </c>
      <c r="AN91" s="29" t="s">
        <v>142</v>
      </c>
      <c r="AO91" s="29" t="s">
        <v>141</v>
      </c>
      <c r="AP91" s="29" t="s">
        <v>141</v>
      </c>
      <c r="AQ91" s="29" t="s">
        <v>142</v>
      </c>
      <c r="AR91" s="29" t="s">
        <v>141</v>
      </c>
      <c r="AS91" s="29" t="s">
        <v>142</v>
      </c>
      <c r="AT91" s="29" t="s">
        <v>142</v>
      </c>
      <c r="AU91" s="29" t="s">
        <v>142</v>
      </c>
      <c r="AV91" s="29" t="s">
        <v>142</v>
      </c>
      <c r="AW91" s="29" t="s">
        <v>142</v>
      </c>
      <c r="AX91" s="29" t="s">
        <v>142</v>
      </c>
      <c r="AY91" s="29" t="s">
        <v>142</v>
      </c>
      <c r="AZ91" s="29" t="s">
        <v>142</v>
      </c>
      <c r="BA91" s="29" t="s">
        <v>142</v>
      </c>
      <c r="BB91" s="29" t="s">
        <v>142</v>
      </c>
      <c r="BC91" s="29" t="s">
        <v>142</v>
      </c>
      <c r="BD91" s="29" t="s">
        <v>142</v>
      </c>
      <c r="BE91" s="29" t="s">
        <v>142</v>
      </c>
      <c r="BF91" s="29" t="s">
        <v>141</v>
      </c>
      <c r="BG91" s="29" t="s">
        <v>142</v>
      </c>
      <c r="BH91" s="29" t="s">
        <v>142</v>
      </c>
      <c r="BI91" s="29" t="s">
        <v>142</v>
      </c>
      <c r="BJ91" s="29" t="s">
        <v>143</v>
      </c>
      <c r="BK91" s="29" t="s">
        <v>142</v>
      </c>
      <c r="BL91" s="29" t="s">
        <v>142</v>
      </c>
      <c r="BM91" s="29" t="s">
        <v>142</v>
      </c>
      <c r="BN91" s="29" t="s">
        <v>142</v>
      </c>
      <c r="BO91" s="29" t="s">
        <v>142</v>
      </c>
      <c r="BP91" s="29" t="s">
        <v>142</v>
      </c>
      <c r="BQ91" s="29" t="s">
        <v>143</v>
      </c>
      <c r="BR91" s="29" t="s">
        <v>142</v>
      </c>
      <c r="BS91" s="29" t="s">
        <v>142</v>
      </c>
      <c r="BT91" s="29" t="s">
        <v>142</v>
      </c>
      <c r="BU91" s="29" t="s">
        <v>142</v>
      </c>
      <c r="BV91" s="29" t="s">
        <v>142</v>
      </c>
      <c r="BW91" s="29" t="s">
        <v>142</v>
      </c>
      <c r="BX91" s="29" t="s">
        <v>141</v>
      </c>
      <c r="BY91" s="29" t="s">
        <v>142</v>
      </c>
      <c r="BZ91" s="29" t="s">
        <v>142</v>
      </c>
      <c r="CA91" s="29" t="s">
        <v>142</v>
      </c>
      <c r="CB91" s="29" t="s">
        <v>141</v>
      </c>
      <c r="CC91" s="29" t="s">
        <v>142</v>
      </c>
      <c r="CD91" s="29" t="s">
        <v>143</v>
      </c>
      <c r="CE91" s="29" t="s">
        <v>142</v>
      </c>
      <c r="CF91" s="29" t="s">
        <v>142</v>
      </c>
      <c r="CG91" s="29" t="s">
        <v>141</v>
      </c>
      <c r="CH91" s="29" t="s">
        <v>142</v>
      </c>
      <c r="CI91" s="29" t="s">
        <v>141</v>
      </c>
      <c r="CJ91" s="29" t="s">
        <v>142</v>
      </c>
      <c r="CK91" s="29" t="s">
        <v>143</v>
      </c>
      <c r="CL91" s="29" t="s">
        <v>142</v>
      </c>
      <c r="CM91" s="29" t="s">
        <v>142</v>
      </c>
      <c r="CN91" s="29" t="s">
        <v>142</v>
      </c>
      <c r="CO91" s="29" t="s">
        <v>142</v>
      </c>
      <c r="CP91" s="29" t="s">
        <v>142</v>
      </c>
      <c r="CQ91" s="29" t="s">
        <v>142</v>
      </c>
      <c r="CR91" s="29" t="s">
        <v>142</v>
      </c>
      <c r="CS91" s="29" t="s">
        <v>142</v>
      </c>
      <c r="CT91" s="29" t="s">
        <v>141</v>
      </c>
      <c r="CU91" s="29" t="s">
        <v>141</v>
      </c>
      <c r="CV91" s="29" t="s">
        <v>142</v>
      </c>
      <c r="CW91" s="29" t="s">
        <v>143</v>
      </c>
      <c r="CX91" s="29" t="s">
        <v>142</v>
      </c>
      <c r="CY91" s="29" t="s">
        <v>142</v>
      </c>
      <c r="CZ91" s="29" t="s">
        <v>142</v>
      </c>
      <c r="DA91" s="29" t="s">
        <v>143</v>
      </c>
      <c r="DB91" s="29" t="s">
        <v>142</v>
      </c>
      <c r="DC91" s="29" t="s">
        <v>142</v>
      </c>
      <c r="DD91" s="29" t="s">
        <v>142</v>
      </c>
      <c r="DE91" s="29" t="s">
        <v>142</v>
      </c>
      <c r="DF91" s="29" t="s">
        <v>143</v>
      </c>
      <c r="DG91" s="29" t="s">
        <v>141</v>
      </c>
      <c r="DH91" s="29" t="s">
        <v>142</v>
      </c>
      <c r="DI91" s="29" t="s">
        <v>142</v>
      </c>
      <c r="DJ91" s="29" t="s">
        <v>142</v>
      </c>
      <c r="DK91" s="29" t="s">
        <v>142</v>
      </c>
      <c r="DL91" s="29" t="s">
        <v>142</v>
      </c>
      <c r="DM91" s="29" t="s">
        <v>142</v>
      </c>
      <c r="DN91" s="29" t="s">
        <v>142</v>
      </c>
      <c r="DO91" s="29" t="s">
        <v>142</v>
      </c>
      <c r="DP91" s="29" t="s">
        <v>141</v>
      </c>
      <c r="DQ91" s="29" t="s">
        <v>143</v>
      </c>
      <c r="DR91" s="29" t="s">
        <v>143</v>
      </c>
      <c r="DS91" s="29" t="s">
        <v>142</v>
      </c>
      <c r="DT91" s="29" t="s">
        <v>142</v>
      </c>
      <c r="DU91" s="29" t="s">
        <v>141</v>
      </c>
      <c r="DV91" s="29" t="s">
        <v>142</v>
      </c>
      <c r="DW91" s="7"/>
      <c r="DX91" s="7"/>
      <c r="DY91" s="7"/>
      <c r="DZ91" s="7"/>
      <c r="EA91" s="7"/>
      <c r="EB91" s="7"/>
      <c r="EC91" s="7"/>
      <c r="ED91" s="7"/>
    </row>
    <row r="92" spans="1:134" ht="67.5">
      <c r="A92" s="8">
        <v>91</v>
      </c>
      <c r="B92" s="39">
        <v>91</v>
      </c>
      <c r="C92" s="39" t="s">
        <v>296</v>
      </c>
      <c r="D92" s="37" t="s">
        <v>297</v>
      </c>
      <c r="E92" s="38" t="s">
        <v>21</v>
      </c>
      <c r="F92" s="33" t="s">
        <v>142</v>
      </c>
      <c r="G92" s="29" t="s">
        <v>142</v>
      </c>
      <c r="H92" s="29" t="s">
        <v>142</v>
      </c>
      <c r="I92" s="29" t="s">
        <v>142</v>
      </c>
      <c r="J92" s="29" t="s">
        <v>143</v>
      </c>
      <c r="K92" s="29" t="s">
        <v>142</v>
      </c>
      <c r="L92" s="29" t="s">
        <v>142</v>
      </c>
      <c r="M92" s="29" t="s">
        <v>141</v>
      </c>
      <c r="N92" s="29" t="s">
        <v>142</v>
      </c>
      <c r="O92" s="29" t="s">
        <v>142</v>
      </c>
      <c r="P92" s="29" t="s">
        <v>142</v>
      </c>
      <c r="Q92" s="29" t="s">
        <v>142</v>
      </c>
      <c r="R92" s="29" t="s">
        <v>142</v>
      </c>
      <c r="S92" s="29" t="s">
        <v>141</v>
      </c>
      <c r="T92" s="29" t="s">
        <v>142</v>
      </c>
      <c r="U92" s="29" t="s">
        <v>141</v>
      </c>
      <c r="V92" s="29" t="s">
        <v>142</v>
      </c>
      <c r="W92" s="29" t="s">
        <v>143</v>
      </c>
      <c r="X92" s="29" t="s">
        <v>142</v>
      </c>
      <c r="Y92" s="29" t="s">
        <v>142</v>
      </c>
      <c r="Z92" s="29" t="s">
        <v>142</v>
      </c>
      <c r="AA92" s="29" t="s">
        <v>142</v>
      </c>
      <c r="AB92" s="29" t="s">
        <v>142</v>
      </c>
      <c r="AC92" s="29" t="s">
        <v>142</v>
      </c>
      <c r="AD92" s="29" t="s">
        <v>142</v>
      </c>
      <c r="AE92" s="29" t="s">
        <v>142</v>
      </c>
      <c r="AF92" s="29" t="s">
        <v>142</v>
      </c>
      <c r="AG92" s="29" t="s">
        <v>142</v>
      </c>
      <c r="AH92" s="29" t="s">
        <v>141</v>
      </c>
      <c r="AI92" s="29" t="s">
        <v>142</v>
      </c>
      <c r="AJ92" s="29" t="s">
        <v>142</v>
      </c>
      <c r="AK92" s="29" t="s">
        <v>141</v>
      </c>
      <c r="AL92" s="29" t="s">
        <v>142</v>
      </c>
      <c r="AM92" s="29" t="s">
        <v>142</v>
      </c>
      <c r="AN92" s="29" t="s">
        <v>143</v>
      </c>
      <c r="AO92" s="29" t="s">
        <v>141</v>
      </c>
      <c r="AP92" s="29" t="s">
        <v>141</v>
      </c>
      <c r="AQ92" s="29" t="s">
        <v>142</v>
      </c>
      <c r="AR92" s="29" t="s">
        <v>141</v>
      </c>
      <c r="AS92" s="29" t="s">
        <v>142</v>
      </c>
      <c r="AT92" s="29" t="s">
        <v>142</v>
      </c>
      <c r="AU92" s="29" t="s">
        <v>142</v>
      </c>
      <c r="AV92" s="29" t="s">
        <v>142</v>
      </c>
      <c r="AW92" s="29" t="s">
        <v>142</v>
      </c>
      <c r="AX92" s="29" t="s">
        <v>143</v>
      </c>
      <c r="AY92" s="29" t="s">
        <v>142</v>
      </c>
      <c r="AZ92" s="29" t="s">
        <v>142</v>
      </c>
      <c r="BA92" s="29" t="s">
        <v>142</v>
      </c>
      <c r="BB92" s="29" t="s">
        <v>142</v>
      </c>
      <c r="BC92" s="29" t="s">
        <v>142</v>
      </c>
      <c r="BD92" s="29" t="s">
        <v>142</v>
      </c>
      <c r="BE92" s="29" t="s">
        <v>142</v>
      </c>
      <c r="BF92" s="29" t="s">
        <v>141</v>
      </c>
      <c r="BG92" s="29" t="s">
        <v>142</v>
      </c>
      <c r="BH92" s="29" t="s">
        <v>142</v>
      </c>
      <c r="BI92" s="29" t="s">
        <v>142</v>
      </c>
      <c r="BJ92" s="29" t="s">
        <v>143</v>
      </c>
      <c r="BK92" s="29" t="s">
        <v>142</v>
      </c>
      <c r="BL92" s="29" t="s">
        <v>142</v>
      </c>
      <c r="BM92" s="29" t="s">
        <v>142</v>
      </c>
      <c r="BN92" s="29" t="s">
        <v>142</v>
      </c>
      <c r="BO92" s="29" t="s">
        <v>142</v>
      </c>
      <c r="BP92" s="29" t="s">
        <v>142</v>
      </c>
      <c r="BQ92" s="29" t="s">
        <v>143</v>
      </c>
      <c r="BR92" s="29" t="s">
        <v>142</v>
      </c>
      <c r="BS92" s="29" t="s">
        <v>142</v>
      </c>
      <c r="BT92" s="29" t="s">
        <v>142</v>
      </c>
      <c r="BU92" s="29" t="s">
        <v>142</v>
      </c>
      <c r="BV92" s="29" t="s">
        <v>142</v>
      </c>
      <c r="BW92" s="29" t="s">
        <v>142</v>
      </c>
      <c r="BX92" s="29" t="s">
        <v>141</v>
      </c>
      <c r="BY92" s="29" t="s">
        <v>143</v>
      </c>
      <c r="BZ92" s="29" t="s">
        <v>142</v>
      </c>
      <c r="CA92" s="29" t="s">
        <v>142</v>
      </c>
      <c r="CB92" s="29" t="s">
        <v>141</v>
      </c>
      <c r="CC92" s="29" t="s">
        <v>142</v>
      </c>
      <c r="CD92" s="29" t="s">
        <v>143</v>
      </c>
      <c r="CE92" s="29" t="s">
        <v>142</v>
      </c>
      <c r="CF92" s="29" t="s">
        <v>142</v>
      </c>
      <c r="CG92" s="29" t="s">
        <v>141</v>
      </c>
      <c r="CH92" s="29" t="s">
        <v>143</v>
      </c>
      <c r="CI92" s="29" t="s">
        <v>141</v>
      </c>
      <c r="CJ92" s="29" t="s">
        <v>142</v>
      </c>
      <c r="CK92" s="29" t="s">
        <v>142</v>
      </c>
      <c r="CL92" s="29" t="s">
        <v>142</v>
      </c>
      <c r="CM92" s="29" t="s">
        <v>142</v>
      </c>
      <c r="CN92" s="29" t="s">
        <v>142</v>
      </c>
      <c r="CO92" s="29" t="s">
        <v>142</v>
      </c>
      <c r="CP92" s="29" t="s">
        <v>141</v>
      </c>
      <c r="CQ92" s="29" t="s">
        <v>143</v>
      </c>
      <c r="CR92" s="29" t="s">
        <v>142</v>
      </c>
      <c r="CS92" s="29" t="s">
        <v>142</v>
      </c>
      <c r="CT92" s="29" t="s">
        <v>141</v>
      </c>
      <c r="CU92" s="29" t="s">
        <v>141</v>
      </c>
      <c r="CV92" s="29" t="s">
        <v>142</v>
      </c>
      <c r="CW92" s="29" t="s">
        <v>142</v>
      </c>
      <c r="CX92" s="29" t="s">
        <v>142</v>
      </c>
      <c r="CY92" s="29" t="s">
        <v>142</v>
      </c>
      <c r="CZ92" s="29" t="s">
        <v>142</v>
      </c>
      <c r="DA92" s="29" t="s">
        <v>142</v>
      </c>
      <c r="DB92" s="29" t="s">
        <v>142</v>
      </c>
      <c r="DC92" s="29" t="s">
        <v>142</v>
      </c>
      <c r="DD92" s="29" t="s">
        <v>142</v>
      </c>
      <c r="DE92" s="29" t="s">
        <v>142</v>
      </c>
      <c r="DF92" s="29" t="s">
        <v>143</v>
      </c>
      <c r="DG92" s="29" t="s">
        <v>141</v>
      </c>
      <c r="DH92" s="29" t="s">
        <v>142</v>
      </c>
      <c r="DI92" s="29" t="s">
        <v>142</v>
      </c>
      <c r="DJ92" s="29" t="s">
        <v>142</v>
      </c>
      <c r="DK92" s="29" t="s">
        <v>143</v>
      </c>
      <c r="DL92" s="29" t="s">
        <v>142</v>
      </c>
      <c r="DM92" s="29" t="s">
        <v>142</v>
      </c>
      <c r="DN92" s="29" t="s">
        <v>142</v>
      </c>
      <c r="DO92" s="29" t="s">
        <v>142</v>
      </c>
      <c r="DP92" s="29" t="s">
        <v>141</v>
      </c>
      <c r="DQ92" s="29" t="s">
        <v>143</v>
      </c>
      <c r="DR92" s="29" t="s">
        <v>141</v>
      </c>
      <c r="DS92" s="29" t="s">
        <v>142</v>
      </c>
      <c r="DT92" s="29" t="s">
        <v>142</v>
      </c>
      <c r="DU92" s="29" t="s">
        <v>141</v>
      </c>
      <c r="DV92" s="29" t="s">
        <v>142</v>
      </c>
      <c r="DW92" s="7"/>
      <c r="DX92" s="7"/>
      <c r="DY92" s="7"/>
      <c r="DZ92" s="7"/>
      <c r="EA92" s="7"/>
      <c r="EB92" s="7"/>
      <c r="EC92" s="7"/>
      <c r="ED92" s="7"/>
    </row>
    <row r="93" spans="1:134" ht="56.25">
      <c r="A93" s="8">
        <v>92</v>
      </c>
      <c r="B93" s="39">
        <v>92</v>
      </c>
      <c r="C93" s="39" t="s">
        <v>298</v>
      </c>
      <c r="D93" s="37" t="s">
        <v>299</v>
      </c>
      <c r="E93" s="38" t="s">
        <v>21</v>
      </c>
      <c r="F93" s="33" t="s">
        <v>142</v>
      </c>
      <c r="G93" s="29" t="s">
        <v>142</v>
      </c>
      <c r="H93" s="29" t="s">
        <v>142</v>
      </c>
      <c r="I93" s="29" t="s">
        <v>142</v>
      </c>
      <c r="J93" s="29" t="s">
        <v>143</v>
      </c>
      <c r="K93" s="29" t="s">
        <v>142</v>
      </c>
      <c r="L93" s="29" t="s">
        <v>142</v>
      </c>
      <c r="M93" s="29" t="s">
        <v>141</v>
      </c>
      <c r="N93" s="29" t="s">
        <v>142</v>
      </c>
      <c r="O93" s="29" t="s">
        <v>142</v>
      </c>
      <c r="P93" s="29" t="s">
        <v>142</v>
      </c>
      <c r="Q93" s="29" t="s">
        <v>142</v>
      </c>
      <c r="R93" s="29" t="s">
        <v>142</v>
      </c>
      <c r="S93" s="29" t="s">
        <v>141</v>
      </c>
      <c r="T93" s="29" t="s">
        <v>142</v>
      </c>
      <c r="U93" s="29" t="s">
        <v>141</v>
      </c>
      <c r="V93" s="29" t="s">
        <v>142</v>
      </c>
      <c r="W93" s="29" t="s">
        <v>142</v>
      </c>
      <c r="X93" s="29" t="s">
        <v>143</v>
      </c>
      <c r="Y93" s="29" t="s">
        <v>142</v>
      </c>
      <c r="Z93" s="29" t="s">
        <v>142</v>
      </c>
      <c r="AA93" s="29" t="s">
        <v>142</v>
      </c>
      <c r="AB93" s="29" t="s">
        <v>142</v>
      </c>
      <c r="AC93" s="29" t="s">
        <v>142</v>
      </c>
      <c r="AD93" s="29" t="s">
        <v>142</v>
      </c>
      <c r="AE93" s="29" t="s">
        <v>142</v>
      </c>
      <c r="AF93" s="29" t="s">
        <v>142</v>
      </c>
      <c r="AG93" s="29" t="s">
        <v>142</v>
      </c>
      <c r="AH93" s="29" t="s">
        <v>141</v>
      </c>
      <c r="AI93" s="29" t="s">
        <v>142</v>
      </c>
      <c r="AJ93" s="29" t="s">
        <v>142</v>
      </c>
      <c r="AK93" s="29" t="s">
        <v>141</v>
      </c>
      <c r="AL93" s="29" t="s">
        <v>142</v>
      </c>
      <c r="AM93" s="29" t="s">
        <v>142</v>
      </c>
      <c r="AN93" s="29" t="s">
        <v>142</v>
      </c>
      <c r="AO93" s="29" t="s">
        <v>141</v>
      </c>
      <c r="AP93" s="29" t="s">
        <v>141</v>
      </c>
      <c r="AQ93" s="29" t="s">
        <v>142</v>
      </c>
      <c r="AR93" s="29" t="s">
        <v>142</v>
      </c>
      <c r="AS93" s="29" t="s">
        <v>142</v>
      </c>
      <c r="AT93" s="29" t="s">
        <v>142</v>
      </c>
      <c r="AU93" s="29" t="s">
        <v>143</v>
      </c>
      <c r="AV93" s="29" t="s">
        <v>142</v>
      </c>
      <c r="AW93" s="29" t="s">
        <v>142</v>
      </c>
      <c r="AX93" s="29" t="s">
        <v>142</v>
      </c>
      <c r="AY93" s="29" t="s">
        <v>142</v>
      </c>
      <c r="AZ93" s="29" t="s">
        <v>143</v>
      </c>
      <c r="BA93" s="29" t="s">
        <v>142</v>
      </c>
      <c r="BB93" s="29" t="s">
        <v>142</v>
      </c>
      <c r="BC93" s="29" t="s">
        <v>142</v>
      </c>
      <c r="BD93" s="29" t="s">
        <v>142</v>
      </c>
      <c r="BE93" s="29" t="s">
        <v>142</v>
      </c>
      <c r="BF93" s="29" t="s">
        <v>141</v>
      </c>
      <c r="BG93" s="29" t="s">
        <v>142</v>
      </c>
      <c r="BH93" s="29" t="s">
        <v>142</v>
      </c>
      <c r="BI93" s="29" t="s">
        <v>142</v>
      </c>
      <c r="BJ93" s="29" t="s">
        <v>142</v>
      </c>
      <c r="BK93" s="29" t="s">
        <v>142</v>
      </c>
      <c r="BL93" s="29" t="s">
        <v>142</v>
      </c>
      <c r="BM93" s="29" t="s">
        <v>143</v>
      </c>
      <c r="BN93" s="29" t="s">
        <v>142</v>
      </c>
      <c r="BO93" s="29" t="s">
        <v>142</v>
      </c>
      <c r="BP93" s="29" t="s">
        <v>142</v>
      </c>
      <c r="BQ93" s="29" t="s">
        <v>142</v>
      </c>
      <c r="BR93" s="29" t="s">
        <v>142</v>
      </c>
      <c r="BS93" s="29" t="s">
        <v>142</v>
      </c>
      <c r="BT93" s="29" t="s">
        <v>142</v>
      </c>
      <c r="BU93" s="29" t="s">
        <v>142</v>
      </c>
      <c r="BV93" s="29" t="s">
        <v>142</v>
      </c>
      <c r="BW93" s="29" t="s">
        <v>142</v>
      </c>
      <c r="BX93" s="29" t="s">
        <v>141</v>
      </c>
      <c r="BY93" s="29" t="s">
        <v>143</v>
      </c>
      <c r="BZ93" s="29" t="s">
        <v>141</v>
      </c>
      <c r="CA93" s="29" t="s">
        <v>142</v>
      </c>
      <c r="CB93" s="29" t="s">
        <v>141</v>
      </c>
      <c r="CC93" s="29" t="s">
        <v>142</v>
      </c>
      <c r="CD93" s="29" t="s">
        <v>143</v>
      </c>
      <c r="CE93" s="29" t="s">
        <v>142</v>
      </c>
      <c r="CF93" s="29" t="s">
        <v>142</v>
      </c>
      <c r="CG93" s="29" t="s">
        <v>141</v>
      </c>
      <c r="CH93" s="29" t="s">
        <v>142</v>
      </c>
      <c r="CI93" s="29" t="s">
        <v>141</v>
      </c>
      <c r="CJ93" s="29" t="s">
        <v>142</v>
      </c>
      <c r="CK93" s="29" t="s">
        <v>142</v>
      </c>
      <c r="CL93" s="29" t="s">
        <v>142</v>
      </c>
      <c r="CM93" s="29" t="s">
        <v>141</v>
      </c>
      <c r="CN93" s="29" t="s">
        <v>142</v>
      </c>
      <c r="CO93" s="29" t="s">
        <v>142</v>
      </c>
      <c r="CP93" s="29" t="s">
        <v>142</v>
      </c>
      <c r="CQ93" s="29" t="s">
        <v>142</v>
      </c>
      <c r="CR93" s="29" t="s">
        <v>142</v>
      </c>
      <c r="CS93" s="29" t="s">
        <v>142</v>
      </c>
      <c r="CT93" s="29" t="s">
        <v>141</v>
      </c>
      <c r="CU93" s="29" t="s">
        <v>141</v>
      </c>
      <c r="CV93" s="29" t="s">
        <v>143</v>
      </c>
      <c r="CW93" s="29" t="s">
        <v>142</v>
      </c>
      <c r="CX93" s="29" t="s">
        <v>142</v>
      </c>
      <c r="CY93" s="29" t="s">
        <v>142</v>
      </c>
      <c r="CZ93" s="29" t="s">
        <v>143</v>
      </c>
      <c r="DA93" s="29" t="s">
        <v>142</v>
      </c>
      <c r="DB93" s="29" t="s">
        <v>142</v>
      </c>
      <c r="DC93" s="29" t="s">
        <v>143</v>
      </c>
      <c r="DD93" s="29" t="s">
        <v>142</v>
      </c>
      <c r="DE93" s="29" t="s">
        <v>142</v>
      </c>
      <c r="DF93" s="29" t="s">
        <v>142</v>
      </c>
      <c r="DG93" s="29" t="s">
        <v>141</v>
      </c>
      <c r="DH93" s="29" t="s">
        <v>142</v>
      </c>
      <c r="DI93" s="29" t="s">
        <v>143</v>
      </c>
      <c r="DJ93" s="29" t="s">
        <v>142</v>
      </c>
      <c r="DK93" s="29" t="s">
        <v>143</v>
      </c>
      <c r="DL93" s="29" t="s">
        <v>142</v>
      </c>
      <c r="DM93" s="29" t="s">
        <v>142</v>
      </c>
      <c r="DN93" s="29" t="s">
        <v>142</v>
      </c>
      <c r="DO93" s="29" t="s">
        <v>142</v>
      </c>
      <c r="DP93" s="29" t="s">
        <v>141</v>
      </c>
      <c r="DQ93" s="29" t="s">
        <v>141</v>
      </c>
      <c r="DR93" s="29" t="s">
        <v>143</v>
      </c>
      <c r="DS93" s="29" t="s">
        <v>141</v>
      </c>
      <c r="DT93" s="29" t="s">
        <v>142</v>
      </c>
      <c r="DU93" s="29" t="s">
        <v>141</v>
      </c>
      <c r="DV93" s="29" t="s">
        <v>142</v>
      </c>
      <c r="DW93" s="7"/>
      <c r="DX93" s="7"/>
      <c r="DY93" s="7"/>
      <c r="DZ93" s="7"/>
      <c r="EA93" s="7"/>
      <c r="EB93" s="7"/>
      <c r="EC93" s="7"/>
      <c r="ED93" s="7"/>
    </row>
    <row r="94" spans="1:134" ht="33.75">
      <c r="A94" s="8">
        <v>93</v>
      </c>
      <c r="B94" s="39">
        <v>93</v>
      </c>
      <c r="C94" s="39" t="s">
        <v>300</v>
      </c>
      <c r="D94" s="37" t="s">
        <v>301</v>
      </c>
      <c r="E94" s="38" t="s">
        <v>21</v>
      </c>
      <c r="F94" s="33" t="s">
        <v>142</v>
      </c>
      <c r="G94" s="29" t="s">
        <v>142</v>
      </c>
      <c r="H94" s="29" t="s">
        <v>142</v>
      </c>
      <c r="I94" s="29" t="s">
        <v>143</v>
      </c>
      <c r="J94" s="29" t="s">
        <v>143</v>
      </c>
      <c r="K94" s="29" t="s">
        <v>142</v>
      </c>
      <c r="L94" s="29" t="s">
        <v>142</v>
      </c>
      <c r="M94" s="29" t="s">
        <v>141</v>
      </c>
      <c r="N94" s="29" t="s">
        <v>142</v>
      </c>
      <c r="O94" s="29" t="s">
        <v>142</v>
      </c>
      <c r="P94" s="29" t="s">
        <v>143</v>
      </c>
      <c r="Q94" s="29" t="s">
        <v>142</v>
      </c>
      <c r="R94" s="29" t="s">
        <v>142</v>
      </c>
      <c r="S94" s="29" t="s">
        <v>141</v>
      </c>
      <c r="T94" s="29" t="s">
        <v>143</v>
      </c>
      <c r="U94" s="29" t="s">
        <v>141</v>
      </c>
      <c r="V94" s="29" t="s">
        <v>142</v>
      </c>
      <c r="W94" s="29" t="s">
        <v>142</v>
      </c>
      <c r="X94" s="29" t="s">
        <v>143</v>
      </c>
      <c r="Y94" s="29" t="s">
        <v>142</v>
      </c>
      <c r="Z94" s="29" t="s">
        <v>142</v>
      </c>
      <c r="AA94" s="29" t="s">
        <v>142</v>
      </c>
      <c r="AB94" s="29" t="s">
        <v>142</v>
      </c>
      <c r="AC94" s="29" t="s">
        <v>142</v>
      </c>
      <c r="AD94" s="29" t="s">
        <v>142</v>
      </c>
      <c r="AE94" s="29" t="s">
        <v>142</v>
      </c>
      <c r="AF94" s="29" t="s">
        <v>142</v>
      </c>
      <c r="AG94" s="29" t="s">
        <v>142</v>
      </c>
      <c r="AH94" s="29" t="s">
        <v>141</v>
      </c>
      <c r="AI94" s="29" t="s">
        <v>142</v>
      </c>
      <c r="AJ94" s="29" t="s">
        <v>142</v>
      </c>
      <c r="AK94" s="29" t="s">
        <v>141</v>
      </c>
      <c r="AL94" s="29" t="s">
        <v>142</v>
      </c>
      <c r="AM94" s="29" t="s">
        <v>142</v>
      </c>
      <c r="AN94" s="29" t="s">
        <v>142</v>
      </c>
      <c r="AO94" s="29" t="s">
        <v>141</v>
      </c>
      <c r="AP94" s="29" t="s">
        <v>141</v>
      </c>
      <c r="AQ94" s="29" t="s">
        <v>142</v>
      </c>
      <c r="AR94" s="29" t="s">
        <v>142</v>
      </c>
      <c r="AS94" s="29" t="s">
        <v>142</v>
      </c>
      <c r="AT94" s="29" t="s">
        <v>142</v>
      </c>
      <c r="AU94" s="29" t="s">
        <v>142</v>
      </c>
      <c r="AV94" s="29" t="s">
        <v>142</v>
      </c>
      <c r="AW94" s="29" t="s">
        <v>142</v>
      </c>
      <c r="AX94" s="29" t="s">
        <v>143</v>
      </c>
      <c r="AY94" s="29" t="s">
        <v>142</v>
      </c>
      <c r="AZ94" s="29" t="s">
        <v>143</v>
      </c>
      <c r="BA94" s="29" t="s">
        <v>142</v>
      </c>
      <c r="BB94" s="29" t="s">
        <v>142</v>
      </c>
      <c r="BC94" s="29" t="s">
        <v>142</v>
      </c>
      <c r="BD94" s="29" t="s">
        <v>142</v>
      </c>
      <c r="BE94" s="29" t="s">
        <v>142</v>
      </c>
      <c r="BF94" s="29" t="s">
        <v>141</v>
      </c>
      <c r="BG94" s="29" t="s">
        <v>142</v>
      </c>
      <c r="BH94" s="29" t="s">
        <v>142</v>
      </c>
      <c r="BI94" s="29" t="s">
        <v>142</v>
      </c>
      <c r="BJ94" s="29" t="s">
        <v>142</v>
      </c>
      <c r="BK94" s="29" t="s">
        <v>142</v>
      </c>
      <c r="BL94" s="29" t="s">
        <v>143</v>
      </c>
      <c r="BM94" s="29" t="s">
        <v>143</v>
      </c>
      <c r="BN94" s="29" t="s">
        <v>142</v>
      </c>
      <c r="BO94" s="29" t="s">
        <v>142</v>
      </c>
      <c r="BP94" s="29" t="s">
        <v>142</v>
      </c>
      <c r="BQ94" s="29" t="s">
        <v>142</v>
      </c>
      <c r="BR94" s="29" t="s">
        <v>143</v>
      </c>
      <c r="BS94" s="29" t="s">
        <v>142</v>
      </c>
      <c r="BT94" s="29" t="s">
        <v>142</v>
      </c>
      <c r="BU94" s="29" t="s">
        <v>142</v>
      </c>
      <c r="BV94" s="29" t="s">
        <v>142</v>
      </c>
      <c r="BW94" s="29" t="s">
        <v>143</v>
      </c>
      <c r="BX94" s="29" t="s">
        <v>141</v>
      </c>
      <c r="BY94" s="29" t="s">
        <v>142</v>
      </c>
      <c r="BZ94" s="29" t="s">
        <v>141</v>
      </c>
      <c r="CA94" s="29" t="s">
        <v>142</v>
      </c>
      <c r="CB94" s="29" t="s">
        <v>141</v>
      </c>
      <c r="CC94" s="29" t="s">
        <v>142</v>
      </c>
      <c r="CD94" s="29" t="s">
        <v>143</v>
      </c>
      <c r="CE94" s="29" t="s">
        <v>142</v>
      </c>
      <c r="CF94" s="29" t="s">
        <v>142</v>
      </c>
      <c r="CG94" s="29" t="s">
        <v>141</v>
      </c>
      <c r="CH94" s="29" t="s">
        <v>142</v>
      </c>
      <c r="CI94" s="29" t="s">
        <v>141</v>
      </c>
      <c r="CJ94" s="29" t="s">
        <v>142</v>
      </c>
      <c r="CK94" s="29" t="s">
        <v>142</v>
      </c>
      <c r="CL94" s="29" t="s">
        <v>142</v>
      </c>
      <c r="CM94" s="29" t="s">
        <v>141</v>
      </c>
      <c r="CN94" s="29" t="s">
        <v>142</v>
      </c>
      <c r="CO94" s="29" t="s">
        <v>142</v>
      </c>
      <c r="CP94" s="29" t="s">
        <v>142</v>
      </c>
      <c r="CQ94" s="29" t="s">
        <v>143</v>
      </c>
      <c r="CR94" s="29" t="s">
        <v>142</v>
      </c>
      <c r="CS94" s="29" t="s">
        <v>142</v>
      </c>
      <c r="CT94" s="29" t="s">
        <v>141</v>
      </c>
      <c r="CU94" s="29" t="s">
        <v>141</v>
      </c>
      <c r="CV94" s="29" t="s">
        <v>143</v>
      </c>
      <c r="CW94" s="29" t="s">
        <v>142</v>
      </c>
      <c r="CX94" s="29" t="s">
        <v>142</v>
      </c>
      <c r="CY94" s="29" t="s">
        <v>142</v>
      </c>
      <c r="CZ94" s="29" t="s">
        <v>142</v>
      </c>
      <c r="DA94" s="29" t="s">
        <v>142</v>
      </c>
      <c r="DB94" s="29" t="s">
        <v>142</v>
      </c>
      <c r="DC94" s="29" t="s">
        <v>143</v>
      </c>
      <c r="DD94" s="29" t="s">
        <v>142</v>
      </c>
      <c r="DE94" s="29" t="s">
        <v>142</v>
      </c>
      <c r="DF94" s="29" t="s">
        <v>142</v>
      </c>
      <c r="DG94" s="29" t="s">
        <v>141</v>
      </c>
      <c r="DH94" s="29" t="s">
        <v>142</v>
      </c>
      <c r="DI94" s="29" t="s">
        <v>143</v>
      </c>
      <c r="DJ94" s="29" t="s">
        <v>142</v>
      </c>
      <c r="DK94" s="29" t="s">
        <v>142</v>
      </c>
      <c r="DL94" s="29" t="s">
        <v>142</v>
      </c>
      <c r="DM94" s="29" t="s">
        <v>142</v>
      </c>
      <c r="DN94" s="29" t="s">
        <v>142</v>
      </c>
      <c r="DO94" s="29" t="s">
        <v>142</v>
      </c>
      <c r="DP94" s="29" t="s">
        <v>141</v>
      </c>
      <c r="DQ94" s="29" t="s">
        <v>143</v>
      </c>
      <c r="DR94" s="29" t="s">
        <v>142</v>
      </c>
      <c r="DS94" s="29" t="s">
        <v>143</v>
      </c>
      <c r="DT94" s="29" t="s">
        <v>142</v>
      </c>
      <c r="DU94" s="29" t="s">
        <v>141</v>
      </c>
      <c r="DV94" s="29" t="s">
        <v>142</v>
      </c>
      <c r="DW94" s="7"/>
      <c r="DX94" s="7"/>
      <c r="DY94" s="7"/>
      <c r="DZ94" s="7"/>
      <c r="EA94" s="7"/>
      <c r="EB94" s="7"/>
      <c r="EC94" s="7"/>
      <c r="ED94" s="7"/>
    </row>
    <row r="95" spans="1:134" ht="33.75">
      <c r="A95" s="8">
        <v>94</v>
      </c>
      <c r="B95" s="39">
        <v>94</v>
      </c>
      <c r="C95" s="39" t="s">
        <v>300</v>
      </c>
      <c r="D95" s="37" t="s">
        <v>302</v>
      </c>
      <c r="E95" s="38" t="s">
        <v>21</v>
      </c>
      <c r="F95" s="33" t="s">
        <v>142</v>
      </c>
      <c r="G95" s="29" t="s">
        <v>142</v>
      </c>
      <c r="H95" s="29" t="s">
        <v>143</v>
      </c>
      <c r="I95" s="29" t="s">
        <v>143</v>
      </c>
      <c r="J95" s="29" t="s">
        <v>143</v>
      </c>
      <c r="K95" s="29" t="s">
        <v>142</v>
      </c>
      <c r="L95" s="29" t="s">
        <v>142</v>
      </c>
      <c r="M95" s="29" t="s">
        <v>141</v>
      </c>
      <c r="N95" s="29" t="s">
        <v>142</v>
      </c>
      <c r="O95" s="29" t="s">
        <v>142</v>
      </c>
      <c r="P95" s="29" t="s">
        <v>142</v>
      </c>
      <c r="Q95" s="29" t="s">
        <v>142</v>
      </c>
      <c r="R95" s="29" t="s">
        <v>142</v>
      </c>
      <c r="S95" s="29" t="s">
        <v>141</v>
      </c>
      <c r="T95" s="29" t="s">
        <v>141</v>
      </c>
      <c r="U95" s="29" t="s">
        <v>141</v>
      </c>
      <c r="V95" s="29" t="s">
        <v>142</v>
      </c>
      <c r="W95" s="29" t="s">
        <v>142</v>
      </c>
      <c r="X95" s="29" t="s">
        <v>143</v>
      </c>
      <c r="Y95" s="29" t="s">
        <v>142</v>
      </c>
      <c r="Z95" s="29" t="s">
        <v>142</v>
      </c>
      <c r="AA95" s="29" t="s">
        <v>142</v>
      </c>
      <c r="AB95" s="29" t="s">
        <v>142</v>
      </c>
      <c r="AC95" s="29" t="s">
        <v>142</v>
      </c>
      <c r="AD95" s="29" t="s">
        <v>142</v>
      </c>
      <c r="AE95" s="29" t="s">
        <v>142</v>
      </c>
      <c r="AF95" s="29" t="s">
        <v>142</v>
      </c>
      <c r="AG95" s="29" t="s">
        <v>142</v>
      </c>
      <c r="AH95" s="29" t="s">
        <v>141</v>
      </c>
      <c r="AI95" s="29" t="s">
        <v>142</v>
      </c>
      <c r="AJ95" s="29" t="s">
        <v>142</v>
      </c>
      <c r="AK95" s="29" t="s">
        <v>141</v>
      </c>
      <c r="AL95" s="29" t="s">
        <v>142</v>
      </c>
      <c r="AM95" s="29" t="s">
        <v>142</v>
      </c>
      <c r="AN95" s="29" t="s">
        <v>142</v>
      </c>
      <c r="AO95" s="29" t="s">
        <v>141</v>
      </c>
      <c r="AP95" s="29" t="s">
        <v>141</v>
      </c>
      <c r="AQ95" s="29" t="s">
        <v>142</v>
      </c>
      <c r="AR95" s="29" t="s">
        <v>142</v>
      </c>
      <c r="AS95" s="29" t="s">
        <v>142</v>
      </c>
      <c r="AT95" s="29" t="s">
        <v>142</v>
      </c>
      <c r="AU95" s="29" t="s">
        <v>142</v>
      </c>
      <c r="AV95" s="29" t="s">
        <v>142</v>
      </c>
      <c r="AW95" s="29" t="s">
        <v>142</v>
      </c>
      <c r="AX95" s="29" t="s">
        <v>143</v>
      </c>
      <c r="AY95" s="29" t="s">
        <v>142</v>
      </c>
      <c r="AZ95" s="29" t="s">
        <v>143</v>
      </c>
      <c r="BA95" s="29" t="s">
        <v>142</v>
      </c>
      <c r="BB95" s="29" t="s">
        <v>142</v>
      </c>
      <c r="BC95" s="29" t="s">
        <v>142</v>
      </c>
      <c r="BD95" s="29" t="s">
        <v>142</v>
      </c>
      <c r="BE95" s="29" t="s">
        <v>142</v>
      </c>
      <c r="BF95" s="29" t="s">
        <v>141</v>
      </c>
      <c r="BG95" s="29" t="s">
        <v>142</v>
      </c>
      <c r="BH95" s="29" t="s">
        <v>142</v>
      </c>
      <c r="BI95" s="29" t="s">
        <v>142</v>
      </c>
      <c r="BJ95" s="29" t="s">
        <v>142</v>
      </c>
      <c r="BK95" s="29" t="s">
        <v>142</v>
      </c>
      <c r="BL95" s="29" t="s">
        <v>142</v>
      </c>
      <c r="BM95" s="29" t="s">
        <v>143</v>
      </c>
      <c r="BN95" s="29" t="s">
        <v>142</v>
      </c>
      <c r="BO95" s="29" t="s">
        <v>142</v>
      </c>
      <c r="BP95" s="29" t="s">
        <v>142</v>
      </c>
      <c r="BQ95" s="29" t="s">
        <v>142</v>
      </c>
      <c r="BR95" s="29" t="s">
        <v>143</v>
      </c>
      <c r="BS95" s="29" t="s">
        <v>142</v>
      </c>
      <c r="BT95" s="29" t="s">
        <v>142</v>
      </c>
      <c r="BU95" s="29" t="s">
        <v>142</v>
      </c>
      <c r="BV95" s="29" t="s">
        <v>142</v>
      </c>
      <c r="BW95" s="29" t="s">
        <v>142</v>
      </c>
      <c r="BX95" s="29" t="s">
        <v>141</v>
      </c>
      <c r="BY95" s="29" t="s">
        <v>142</v>
      </c>
      <c r="BZ95" s="29" t="s">
        <v>141</v>
      </c>
      <c r="CA95" s="29" t="s">
        <v>142</v>
      </c>
      <c r="CB95" s="29" t="s">
        <v>141</v>
      </c>
      <c r="CC95" s="29" t="s">
        <v>142</v>
      </c>
      <c r="CD95" s="29" t="s">
        <v>142</v>
      </c>
      <c r="CE95" s="29" t="s">
        <v>142</v>
      </c>
      <c r="CF95" s="29" t="s">
        <v>142</v>
      </c>
      <c r="CG95" s="29" t="s">
        <v>141</v>
      </c>
      <c r="CH95" s="29" t="s">
        <v>141</v>
      </c>
      <c r="CI95" s="29" t="s">
        <v>141</v>
      </c>
      <c r="CJ95" s="29" t="s">
        <v>142</v>
      </c>
      <c r="CK95" s="29" t="s">
        <v>142</v>
      </c>
      <c r="CL95" s="29" t="s">
        <v>142</v>
      </c>
      <c r="CM95" s="29" t="s">
        <v>141</v>
      </c>
      <c r="CN95" s="29" t="s">
        <v>142</v>
      </c>
      <c r="CO95" s="29" t="s">
        <v>142</v>
      </c>
      <c r="CP95" s="29" t="s">
        <v>142</v>
      </c>
      <c r="CQ95" s="29" t="s">
        <v>142</v>
      </c>
      <c r="CR95" s="29" t="s">
        <v>142</v>
      </c>
      <c r="CS95" s="29" t="s">
        <v>142</v>
      </c>
      <c r="CT95" s="29" t="s">
        <v>141</v>
      </c>
      <c r="CU95" s="29" t="s">
        <v>141</v>
      </c>
      <c r="CV95" s="29" t="s">
        <v>143</v>
      </c>
      <c r="CW95" s="29" t="s">
        <v>143</v>
      </c>
      <c r="CX95" s="29" t="s">
        <v>142</v>
      </c>
      <c r="CY95" s="29" t="s">
        <v>142</v>
      </c>
      <c r="CZ95" s="29" t="s">
        <v>142</v>
      </c>
      <c r="DA95" s="29" t="s">
        <v>142</v>
      </c>
      <c r="DB95" s="29" t="s">
        <v>142</v>
      </c>
      <c r="DC95" s="29" t="s">
        <v>143</v>
      </c>
      <c r="DD95" s="29" t="s">
        <v>142</v>
      </c>
      <c r="DE95" s="29" t="s">
        <v>142</v>
      </c>
      <c r="DF95" s="29" t="s">
        <v>142</v>
      </c>
      <c r="DG95" s="29" t="s">
        <v>141</v>
      </c>
      <c r="DH95" s="29" t="s">
        <v>142</v>
      </c>
      <c r="DI95" s="29" t="s">
        <v>143</v>
      </c>
      <c r="DJ95" s="29" t="s">
        <v>142</v>
      </c>
      <c r="DK95" s="29" t="s">
        <v>142</v>
      </c>
      <c r="DL95" s="29" t="s">
        <v>142</v>
      </c>
      <c r="DM95" s="29" t="s">
        <v>142</v>
      </c>
      <c r="DN95" s="29" t="s">
        <v>142</v>
      </c>
      <c r="DO95" s="29" t="s">
        <v>142</v>
      </c>
      <c r="DP95" s="29" t="s">
        <v>141</v>
      </c>
      <c r="DQ95" s="29" t="s">
        <v>143</v>
      </c>
      <c r="DR95" s="29" t="s">
        <v>142</v>
      </c>
      <c r="DS95" s="29" t="s">
        <v>143</v>
      </c>
      <c r="DT95" s="29" t="s">
        <v>142</v>
      </c>
      <c r="DU95" s="29" t="s">
        <v>141</v>
      </c>
      <c r="DV95" s="29" t="s">
        <v>142</v>
      </c>
      <c r="DW95" s="7"/>
      <c r="DX95" s="7"/>
      <c r="DY95" s="7"/>
      <c r="DZ95" s="7"/>
      <c r="EA95" s="7"/>
      <c r="EB95" s="7"/>
      <c r="EC95" s="7"/>
      <c r="ED95" s="7"/>
    </row>
    <row r="96" spans="1:134" ht="33.75">
      <c r="A96" s="8">
        <v>95</v>
      </c>
      <c r="B96" s="39">
        <v>95</v>
      </c>
      <c r="C96" s="39" t="s">
        <v>303</v>
      </c>
      <c r="D96" s="37" t="s">
        <v>304</v>
      </c>
      <c r="E96" s="38" t="s">
        <v>21</v>
      </c>
      <c r="F96" s="33" t="s">
        <v>142</v>
      </c>
      <c r="G96" s="29" t="s">
        <v>142</v>
      </c>
      <c r="H96" s="29" t="s">
        <v>143</v>
      </c>
      <c r="I96" s="29" t="s">
        <v>143</v>
      </c>
      <c r="J96" s="29" t="s">
        <v>142</v>
      </c>
      <c r="K96" s="29" t="s">
        <v>142</v>
      </c>
      <c r="L96" s="29" t="s">
        <v>142</v>
      </c>
      <c r="M96" s="29" t="s">
        <v>141</v>
      </c>
      <c r="N96" s="29" t="s">
        <v>142</v>
      </c>
      <c r="O96" s="29" t="s">
        <v>142</v>
      </c>
      <c r="P96" s="29" t="s">
        <v>143</v>
      </c>
      <c r="Q96" s="29" t="s">
        <v>142</v>
      </c>
      <c r="R96" s="29" t="s">
        <v>142</v>
      </c>
      <c r="S96" s="29" t="s">
        <v>141</v>
      </c>
      <c r="T96" s="29" t="s">
        <v>141</v>
      </c>
      <c r="U96" s="29" t="s">
        <v>141</v>
      </c>
      <c r="V96" s="29" t="s">
        <v>142</v>
      </c>
      <c r="W96" s="29" t="s">
        <v>142</v>
      </c>
      <c r="X96" s="29" t="s">
        <v>143</v>
      </c>
      <c r="Y96" s="29" t="s">
        <v>142</v>
      </c>
      <c r="Z96" s="29" t="s">
        <v>142</v>
      </c>
      <c r="AA96" s="29" t="s">
        <v>142</v>
      </c>
      <c r="AB96" s="29" t="s">
        <v>142</v>
      </c>
      <c r="AC96" s="29" t="s">
        <v>142</v>
      </c>
      <c r="AD96" s="29" t="s">
        <v>142</v>
      </c>
      <c r="AE96" s="29" t="s">
        <v>142</v>
      </c>
      <c r="AF96" s="29" t="s">
        <v>142</v>
      </c>
      <c r="AG96" s="29" t="s">
        <v>142</v>
      </c>
      <c r="AH96" s="29" t="s">
        <v>141</v>
      </c>
      <c r="AI96" s="29" t="s">
        <v>142</v>
      </c>
      <c r="AJ96" s="29" t="s">
        <v>142</v>
      </c>
      <c r="AK96" s="29" t="s">
        <v>141</v>
      </c>
      <c r="AL96" s="29" t="s">
        <v>142</v>
      </c>
      <c r="AM96" s="29" t="s">
        <v>142</v>
      </c>
      <c r="AN96" s="29" t="s">
        <v>142</v>
      </c>
      <c r="AO96" s="29" t="s">
        <v>141</v>
      </c>
      <c r="AP96" s="29" t="s">
        <v>141</v>
      </c>
      <c r="AQ96" s="29" t="s">
        <v>142</v>
      </c>
      <c r="AR96" s="29" t="s">
        <v>142</v>
      </c>
      <c r="AS96" s="29" t="s">
        <v>142</v>
      </c>
      <c r="AT96" s="29" t="s">
        <v>142</v>
      </c>
      <c r="AU96" s="29" t="s">
        <v>142</v>
      </c>
      <c r="AV96" s="29" t="s">
        <v>142</v>
      </c>
      <c r="AW96" s="29" t="s">
        <v>141</v>
      </c>
      <c r="AX96" s="29" t="s">
        <v>142</v>
      </c>
      <c r="AY96" s="29" t="s">
        <v>142</v>
      </c>
      <c r="AZ96" s="29" t="s">
        <v>143</v>
      </c>
      <c r="BA96" s="29" t="s">
        <v>142</v>
      </c>
      <c r="BB96" s="29" t="s">
        <v>142</v>
      </c>
      <c r="BC96" s="29" t="s">
        <v>142</v>
      </c>
      <c r="BD96" s="29" t="s">
        <v>142</v>
      </c>
      <c r="BE96" s="29" t="s">
        <v>142</v>
      </c>
      <c r="BF96" s="29" t="s">
        <v>141</v>
      </c>
      <c r="BG96" s="29" t="s">
        <v>142</v>
      </c>
      <c r="BH96" s="29" t="s">
        <v>142</v>
      </c>
      <c r="BI96" s="29" t="s">
        <v>142</v>
      </c>
      <c r="BJ96" s="29" t="s">
        <v>142</v>
      </c>
      <c r="BK96" s="29" t="s">
        <v>142</v>
      </c>
      <c r="BL96" s="29" t="s">
        <v>142</v>
      </c>
      <c r="BM96" s="29" t="s">
        <v>143</v>
      </c>
      <c r="BN96" s="29" t="s">
        <v>142</v>
      </c>
      <c r="BO96" s="29" t="s">
        <v>142</v>
      </c>
      <c r="BP96" s="29" t="s">
        <v>142</v>
      </c>
      <c r="BQ96" s="29" t="s">
        <v>143</v>
      </c>
      <c r="BR96" s="29" t="s">
        <v>143</v>
      </c>
      <c r="BS96" s="29" t="s">
        <v>142</v>
      </c>
      <c r="BT96" s="29" t="s">
        <v>142</v>
      </c>
      <c r="BU96" s="29" t="s">
        <v>142</v>
      </c>
      <c r="BV96" s="29" t="s">
        <v>142</v>
      </c>
      <c r="BW96" s="29" t="s">
        <v>142</v>
      </c>
      <c r="BX96" s="29" t="s">
        <v>141</v>
      </c>
      <c r="BY96" s="29" t="s">
        <v>142</v>
      </c>
      <c r="BZ96" s="29" t="s">
        <v>141</v>
      </c>
      <c r="CA96" s="29" t="s">
        <v>142</v>
      </c>
      <c r="CB96" s="29" t="s">
        <v>141</v>
      </c>
      <c r="CC96" s="29" t="s">
        <v>142</v>
      </c>
      <c r="CD96" s="29" t="s">
        <v>143</v>
      </c>
      <c r="CE96" s="29" t="s">
        <v>142</v>
      </c>
      <c r="CF96" s="29" t="s">
        <v>142</v>
      </c>
      <c r="CG96" s="29" t="s">
        <v>141</v>
      </c>
      <c r="CH96" s="29" t="s">
        <v>141</v>
      </c>
      <c r="CI96" s="29" t="s">
        <v>141</v>
      </c>
      <c r="CJ96" s="29" t="s">
        <v>142</v>
      </c>
      <c r="CK96" s="29" t="s">
        <v>142</v>
      </c>
      <c r="CL96" s="29" t="s">
        <v>142</v>
      </c>
      <c r="CM96" s="29" t="s">
        <v>141</v>
      </c>
      <c r="CN96" s="29" t="s">
        <v>142</v>
      </c>
      <c r="CO96" s="29" t="s">
        <v>142</v>
      </c>
      <c r="CP96" s="29" t="s">
        <v>142</v>
      </c>
      <c r="CQ96" s="29" t="s">
        <v>142</v>
      </c>
      <c r="CR96" s="29" t="s">
        <v>142</v>
      </c>
      <c r="CS96" s="29" t="s">
        <v>142</v>
      </c>
      <c r="CT96" s="29" t="s">
        <v>141</v>
      </c>
      <c r="CU96" s="29" t="s">
        <v>141</v>
      </c>
      <c r="CV96" s="29" t="s">
        <v>143</v>
      </c>
      <c r="CW96" s="29" t="s">
        <v>142</v>
      </c>
      <c r="CX96" s="29" t="s">
        <v>142</v>
      </c>
      <c r="CY96" s="29" t="s">
        <v>142</v>
      </c>
      <c r="CZ96" s="29" t="s">
        <v>142</v>
      </c>
      <c r="DA96" s="29" t="s">
        <v>142</v>
      </c>
      <c r="DB96" s="29" t="s">
        <v>142</v>
      </c>
      <c r="DC96" s="29" t="s">
        <v>143</v>
      </c>
      <c r="DD96" s="29" t="s">
        <v>142</v>
      </c>
      <c r="DE96" s="29" t="s">
        <v>142</v>
      </c>
      <c r="DF96" s="29" t="s">
        <v>143</v>
      </c>
      <c r="DG96" s="29" t="s">
        <v>141</v>
      </c>
      <c r="DH96" s="29" t="s">
        <v>142</v>
      </c>
      <c r="DI96" s="29" t="s">
        <v>143</v>
      </c>
      <c r="DJ96" s="29" t="s">
        <v>142</v>
      </c>
      <c r="DK96" s="29" t="s">
        <v>142</v>
      </c>
      <c r="DL96" s="29" t="s">
        <v>142</v>
      </c>
      <c r="DM96" s="29" t="s">
        <v>142</v>
      </c>
      <c r="DN96" s="29" t="s">
        <v>142</v>
      </c>
      <c r="DO96" s="29" t="s">
        <v>142</v>
      </c>
      <c r="DP96" s="29" t="s">
        <v>141</v>
      </c>
      <c r="DQ96" s="29" t="s">
        <v>143</v>
      </c>
      <c r="DR96" s="29" t="s">
        <v>142</v>
      </c>
      <c r="DS96" s="29" t="s">
        <v>141</v>
      </c>
      <c r="DT96" s="29" t="s">
        <v>142</v>
      </c>
      <c r="DU96" s="29" t="s">
        <v>141</v>
      </c>
      <c r="DV96" s="29" t="s">
        <v>142</v>
      </c>
      <c r="DW96" s="7"/>
      <c r="DX96" s="7"/>
      <c r="DY96" s="7"/>
      <c r="DZ96" s="7"/>
      <c r="EA96" s="7"/>
      <c r="EB96" s="7"/>
      <c r="EC96" s="7"/>
      <c r="ED96" s="7"/>
    </row>
    <row r="97" spans="1:134" ht="33.75">
      <c r="A97" s="8">
        <v>96</v>
      </c>
      <c r="B97" s="39">
        <v>96</v>
      </c>
      <c r="C97" s="39" t="s">
        <v>303</v>
      </c>
      <c r="D97" s="37" t="s">
        <v>305</v>
      </c>
      <c r="E97" s="38" t="s">
        <v>21</v>
      </c>
      <c r="F97" s="33" t="s">
        <v>142</v>
      </c>
      <c r="G97" s="29" t="s">
        <v>142</v>
      </c>
      <c r="H97" s="29" t="s">
        <v>143</v>
      </c>
      <c r="I97" s="29" t="s">
        <v>143</v>
      </c>
      <c r="J97" s="29" t="s">
        <v>142</v>
      </c>
      <c r="K97" s="29" t="s">
        <v>142</v>
      </c>
      <c r="L97" s="29" t="s">
        <v>142</v>
      </c>
      <c r="M97" s="29" t="s">
        <v>141</v>
      </c>
      <c r="N97" s="29" t="s">
        <v>142</v>
      </c>
      <c r="O97" s="29" t="s">
        <v>142</v>
      </c>
      <c r="P97" s="29" t="s">
        <v>142</v>
      </c>
      <c r="Q97" s="29" t="s">
        <v>142</v>
      </c>
      <c r="R97" s="29" t="s">
        <v>143</v>
      </c>
      <c r="S97" s="29" t="s">
        <v>141</v>
      </c>
      <c r="T97" s="29" t="s">
        <v>141</v>
      </c>
      <c r="U97" s="29" t="s">
        <v>141</v>
      </c>
      <c r="V97" s="29" t="s">
        <v>142</v>
      </c>
      <c r="W97" s="29" t="s">
        <v>142</v>
      </c>
      <c r="X97" s="29" t="s">
        <v>143</v>
      </c>
      <c r="Y97" s="29" t="s">
        <v>142</v>
      </c>
      <c r="Z97" s="29" t="s">
        <v>142</v>
      </c>
      <c r="AA97" s="29" t="s">
        <v>142</v>
      </c>
      <c r="AB97" s="29" t="s">
        <v>142</v>
      </c>
      <c r="AC97" s="29" t="s">
        <v>142</v>
      </c>
      <c r="AD97" s="29" t="s">
        <v>142</v>
      </c>
      <c r="AE97" s="29" t="s">
        <v>142</v>
      </c>
      <c r="AF97" s="29" t="s">
        <v>143</v>
      </c>
      <c r="AG97" s="29" t="s">
        <v>142</v>
      </c>
      <c r="AH97" s="29" t="s">
        <v>141</v>
      </c>
      <c r="AI97" s="29" t="s">
        <v>142</v>
      </c>
      <c r="AJ97" s="29" t="s">
        <v>142</v>
      </c>
      <c r="AK97" s="29" t="s">
        <v>141</v>
      </c>
      <c r="AL97" s="29" t="s">
        <v>142</v>
      </c>
      <c r="AM97" s="29" t="s">
        <v>142</v>
      </c>
      <c r="AN97" s="29" t="s">
        <v>142</v>
      </c>
      <c r="AO97" s="29" t="s">
        <v>141</v>
      </c>
      <c r="AP97" s="29" t="s">
        <v>141</v>
      </c>
      <c r="AQ97" s="29" t="s">
        <v>142</v>
      </c>
      <c r="AR97" s="29" t="s">
        <v>142</v>
      </c>
      <c r="AS97" s="29" t="s">
        <v>142</v>
      </c>
      <c r="AT97" s="29" t="s">
        <v>142</v>
      </c>
      <c r="AU97" s="29" t="s">
        <v>142</v>
      </c>
      <c r="AV97" s="29" t="s">
        <v>142</v>
      </c>
      <c r="AW97" s="29" t="s">
        <v>142</v>
      </c>
      <c r="AX97" s="29" t="s">
        <v>142</v>
      </c>
      <c r="AY97" s="29" t="s">
        <v>142</v>
      </c>
      <c r="AZ97" s="29" t="s">
        <v>143</v>
      </c>
      <c r="BA97" s="29" t="s">
        <v>142</v>
      </c>
      <c r="BB97" s="29" t="s">
        <v>142</v>
      </c>
      <c r="BC97" s="29" t="s">
        <v>142</v>
      </c>
      <c r="BD97" s="29" t="s">
        <v>142</v>
      </c>
      <c r="BE97" s="29" t="s">
        <v>142</v>
      </c>
      <c r="BF97" s="29" t="s">
        <v>141</v>
      </c>
      <c r="BG97" s="29" t="s">
        <v>143</v>
      </c>
      <c r="BH97" s="29" t="s">
        <v>142</v>
      </c>
      <c r="BI97" s="29" t="s">
        <v>142</v>
      </c>
      <c r="BJ97" s="29" t="s">
        <v>142</v>
      </c>
      <c r="BK97" s="29" t="s">
        <v>142</v>
      </c>
      <c r="BL97" s="29" t="s">
        <v>142</v>
      </c>
      <c r="BM97" s="29" t="s">
        <v>143</v>
      </c>
      <c r="BN97" s="29" t="s">
        <v>142</v>
      </c>
      <c r="BO97" s="29" t="s">
        <v>142</v>
      </c>
      <c r="BP97" s="29" t="s">
        <v>143</v>
      </c>
      <c r="BQ97" s="29" t="s">
        <v>142</v>
      </c>
      <c r="BR97" s="29" t="s">
        <v>143</v>
      </c>
      <c r="BS97" s="29" t="s">
        <v>142</v>
      </c>
      <c r="BT97" s="29" t="s">
        <v>142</v>
      </c>
      <c r="BU97" s="29" t="s">
        <v>142</v>
      </c>
      <c r="BV97" s="29" t="s">
        <v>142</v>
      </c>
      <c r="BW97" s="29" t="s">
        <v>142</v>
      </c>
      <c r="BX97" s="29" t="s">
        <v>141</v>
      </c>
      <c r="BY97" s="29" t="s">
        <v>142</v>
      </c>
      <c r="BZ97" s="29" t="s">
        <v>141</v>
      </c>
      <c r="CA97" s="29" t="s">
        <v>142</v>
      </c>
      <c r="CB97" s="29" t="s">
        <v>141</v>
      </c>
      <c r="CC97" s="29" t="s">
        <v>142</v>
      </c>
      <c r="CD97" s="29" t="s">
        <v>142</v>
      </c>
      <c r="CE97" s="29" t="s">
        <v>142</v>
      </c>
      <c r="CF97" s="29" t="s">
        <v>142</v>
      </c>
      <c r="CG97" s="29" t="s">
        <v>141</v>
      </c>
      <c r="CH97" s="29" t="s">
        <v>141</v>
      </c>
      <c r="CI97" s="29" t="s">
        <v>141</v>
      </c>
      <c r="CJ97" s="29" t="s">
        <v>142</v>
      </c>
      <c r="CK97" s="29" t="s">
        <v>142</v>
      </c>
      <c r="CL97" s="29" t="s">
        <v>142</v>
      </c>
      <c r="CM97" s="29" t="s">
        <v>141</v>
      </c>
      <c r="CN97" s="29" t="s">
        <v>142</v>
      </c>
      <c r="CO97" s="29" t="s">
        <v>142</v>
      </c>
      <c r="CP97" s="29" t="s">
        <v>142</v>
      </c>
      <c r="CQ97" s="29" t="s">
        <v>142</v>
      </c>
      <c r="CR97" s="29" t="s">
        <v>142</v>
      </c>
      <c r="CS97" s="29" t="s">
        <v>142</v>
      </c>
      <c r="CT97" s="29" t="s">
        <v>141</v>
      </c>
      <c r="CU97" s="29" t="s">
        <v>141</v>
      </c>
      <c r="CV97" s="29" t="s">
        <v>143</v>
      </c>
      <c r="CW97" s="29" t="s">
        <v>142</v>
      </c>
      <c r="CX97" s="29" t="s">
        <v>142</v>
      </c>
      <c r="CY97" s="29" t="s">
        <v>142</v>
      </c>
      <c r="CZ97" s="29" t="s">
        <v>142</v>
      </c>
      <c r="DA97" s="29" t="s">
        <v>142</v>
      </c>
      <c r="DB97" s="29" t="s">
        <v>142</v>
      </c>
      <c r="DC97" s="29" t="s">
        <v>143</v>
      </c>
      <c r="DD97" s="29" t="s">
        <v>142</v>
      </c>
      <c r="DE97" s="29" t="s">
        <v>142</v>
      </c>
      <c r="DF97" s="29" t="s">
        <v>142</v>
      </c>
      <c r="DG97" s="29" t="s">
        <v>141</v>
      </c>
      <c r="DH97" s="29" t="s">
        <v>142</v>
      </c>
      <c r="DI97" s="29" t="s">
        <v>143</v>
      </c>
      <c r="DJ97" s="29" t="s">
        <v>142</v>
      </c>
      <c r="DK97" s="29" t="s">
        <v>142</v>
      </c>
      <c r="DL97" s="29" t="s">
        <v>142</v>
      </c>
      <c r="DM97" s="29" t="s">
        <v>142</v>
      </c>
      <c r="DN97" s="29" t="s">
        <v>142</v>
      </c>
      <c r="DO97" s="29" t="s">
        <v>142</v>
      </c>
      <c r="DP97" s="29" t="s">
        <v>141</v>
      </c>
      <c r="DQ97" s="29" t="s">
        <v>141</v>
      </c>
      <c r="DR97" s="29" t="s">
        <v>142</v>
      </c>
      <c r="DS97" s="29" t="s">
        <v>141</v>
      </c>
      <c r="DT97" s="29" t="s">
        <v>142</v>
      </c>
      <c r="DU97" s="29" t="s">
        <v>141</v>
      </c>
      <c r="DV97" s="29" t="s">
        <v>142</v>
      </c>
      <c r="DW97" s="7"/>
      <c r="DX97" s="7"/>
      <c r="DY97" s="7"/>
      <c r="DZ97" s="7"/>
      <c r="EA97" s="7"/>
      <c r="EB97" s="7"/>
      <c r="EC97" s="7"/>
      <c r="ED97" s="7"/>
    </row>
    <row r="98" spans="1:134" ht="33.75">
      <c r="A98" s="8">
        <v>97</v>
      </c>
      <c r="B98" s="39">
        <v>97</v>
      </c>
      <c r="C98" s="39" t="s">
        <v>306</v>
      </c>
      <c r="D98" s="37" t="s">
        <v>307</v>
      </c>
      <c r="E98" s="38" t="s">
        <v>21</v>
      </c>
      <c r="F98" s="33" t="s">
        <v>142</v>
      </c>
      <c r="G98" s="29" t="s">
        <v>142</v>
      </c>
      <c r="H98" s="29" t="s">
        <v>143</v>
      </c>
      <c r="I98" s="29" t="s">
        <v>143</v>
      </c>
      <c r="J98" s="29" t="s">
        <v>142</v>
      </c>
      <c r="K98" s="29" t="s">
        <v>142</v>
      </c>
      <c r="L98" s="29" t="s">
        <v>142</v>
      </c>
      <c r="M98" s="29" t="s">
        <v>141</v>
      </c>
      <c r="N98" s="29" t="s">
        <v>142</v>
      </c>
      <c r="O98" s="29" t="s">
        <v>142</v>
      </c>
      <c r="P98" s="29" t="s">
        <v>142</v>
      </c>
      <c r="Q98" s="29" t="s">
        <v>142</v>
      </c>
      <c r="R98" s="29" t="s">
        <v>142</v>
      </c>
      <c r="S98" s="29" t="s">
        <v>141</v>
      </c>
      <c r="T98" s="29" t="s">
        <v>141</v>
      </c>
      <c r="U98" s="29" t="s">
        <v>141</v>
      </c>
      <c r="V98" s="29" t="s">
        <v>142</v>
      </c>
      <c r="W98" s="29" t="s">
        <v>142</v>
      </c>
      <c r="X98" s="29" t="s">
        <v>143</v>
      </c>
      <c r="Y98" s="29" t="s">
        <v>142</v>
      </c>
      <c r="Z98" s="29" t="s">
        <v>142</v>
      </c>
      <c r="AA98" s="29" t="s">
        <v>142</v>
      </c>
      <c r="AB98" s="29" t="s">
        <v>142</v>
      </c>
      <c r="AC98" s="29" t="s">
        <v>142</v>
      </c>
      <c r="AD98" s="29" t="s">
        <v>142</v>
      </c>
      <c r="AE98" s="29" t="s">
        <v>142</v>
      </c>
      <c r="AF98" s="29" t="s">
        <v>142</v>
      </c>
      <c r="AG98" s="29" t="s">
        <v>142</v>
      </c>
      <c r="AH98" s="29" t="s">
        <v>141</v>
      </c>
      <c r="AI98" s="29" t="s">
        <v>142</v>
      </c>
      <c r="AJ98" s="29" t="s">
        <v>142</v>
      </c>
      <c r="AK98" s="29" t="s">
        <v>141</v>
      </c>
      <c r="AL98" s="29" t="s">
        <v>142</v>
      </c>
      <c r="AM98" s="29" t="s">
        <v>142</v>
      </c>
      <c r="AN98" s="29" t="s">
        <v>142</v>
      </c>
      <c r="AO98" s="29" t="s">
        <v>141</v>
      </c>
      <c r="AP98" s="29" t="s">
        <v>141</v>
      </c>
      <c r="AQ98" s="29" t="s">
        <v>142</v>
      </c>
      <c r="AR98" s="29" t="s">
        <v>142</v>
      </c>
      <c r="AS98" s="29" t="s">
        <v>142</v>
      </c>
      <c r="AT98" s="29" t="s">
        <v>142</v>
      </c>
      <c r="AU98" s="29" t="s">
        <v>142</v>
      </c>
      <c r="AV98" s="29" t="s">
        <v>142</v>
      </c>
      <c r="AW98" s="29" t="s">
        <v>142</v>
      </c>
      <c r="AX98" s="29" t="s">
        <v>142</v>
      </c>
      <c r="AY98" s="29" t="s">
        <v>142</v>
      </c>
      <c r="AZ98" s="29" t="s">
        <v>143</v>
      </c>
      <c r="BA98" s="29" t="s">
        <v>142</v>
      </c>
      <c r="BB98" s="29" t="s">
        <v>142</v>
      </c>
      <c r="BC98" s="29" t="s">
        <v>142</v>
      </c>
      <c r="BD98" s="29" t="s">
        <v>142</v>
      </c>
      <c r="BE98" s="29" t="s">
        <v>142</v>
      </c>
      <c r="BF98" s="29" t="s">
        <v>141</v>
      </c>
      <c r="BG98" s="29" t="s">
        <v>142</v>
      </c>
      <c r="BH98" s="29" t="s">
        <v>142</v>
      </c>
      <c r="BI98" s="29" t="s">
        <v>142</v>
      </c>
      <c r="BJ98" s="29" t="s">
        <v>142</v>
      </c>
      <c r="BK98" s="29" t="s">
        <v>142</v>
      </c>
      <c r="BL98" s="29" t="s">
        <v>143</v>
      </c>
      <c r="BM98" s="29" t="s">
        <v>143</v>
      </c>
      <c r="BN98" s="29" t="s">
        <v>142</v>
      </c>
      <c r="BO98" s="29" t="s">
        <v>142</v>
      </c>
      <c r="BP98" s="29" t="s">
        <v>142</v>
      </c>
      <c r="BQ98" s="29" t="s">
        <v>142</v>
      </c>
      <c r="BR98" s="29" t="s">
        <v>143</v>
      </c>
      <c r="BS98" s="29" t="s">
        <v>142</v>
      </c>
      <c r="BT98" s="29" t="s">
        <v>142</v>
      </c>
      <c r="BU98" s="29" t="s">
        <v>142</v>
      </c>
      <c r="BV98" s="29" t="s">
        <v>142</v>
      </c>
      <c r="BW98" s="29" t="s">
        <v>142</v>
      </c>
      <c r="BX98" s="29" t="s">
        <v>141</v>
      </c>
      <c r="BY98" s="29" t="s">
        <v>142</v>
      </c>
      <c r="BZ98" s="29" t="s">
        <v>141</v>
      </c>
      <c r="CA98" s="29" t="s">
        <v>142</v>
      </c>
      <c r="CB98" s="29" t="s">
        <v>141</v>
      </c>
      <c r="CC98" s="29" t="s">
        <v>142</v>
      </c>
      <c r="CD98" s="29" t="s">
        <v>142</v>
      </c>
      <c r="CE98" s="29" t="s">
        <v>142</v>
      </c>
      <c r="CF98" s="29" t="s">
        <v>142</v>
      </c>
      <c r="CG98" s="29" t="s">
        <v>141</v>
      </c>
      <c r="CH98" s="29" t="s">
        <v>141</v>
      </c>
      <c r="CI98" s="29" t="s">
        <v>141</v>
      </c>
      <c r="CJ98" s="29" t="s">
        <v>142</v>
      </c>
      <c r="CK98" s="29" t="s">
        <v>142</v>
      </c>
      <c r="CL98" s="29" t="s">
        <v>142</v>
      </c>
      <c r="CM98" s="29" t="s">
        <v>141</v>
      </c>
      <c r="CN98" s="29" t="s">
        <v>142</v>
      </c>
      <c r="CO98" s="29" t="s">
        <v>142</v>
      </c>
      <c r="CP98" s="29" t="s">
        <v>142</v>
      </c>
      <c r="CQ98" s="29" t="s">
        <v>142</v>
      </c>
      <c r="CR98" s="29" t="s">
        <v>142</v>
      </c>
      <c r="CS98" s="29" t="s">
        <v>142</v>
      </c>
      <c r="CT98" s="29" t="s">
        <v>141</v>
      </c>
      <c r="CU98" s="29" t="s">
        <v>141</v>
      </c>
      <c r="CV98" s="29" t="s">
        <v>143</v>
      </c>
      <c r="CW98" s="29" t="s">
        <v>142</v>
      </c>
      <c r="CX98" s="29" t="s">
        <v>142</v>
      </c>
      <c r="CY98" s="29" t="s">
        <v>142</v>
      </c>
      <c r="CZ98" s="29" t="s">
        <v>142</v>
      </c>
      <c r="DA98" s="29" t="s">
        <v>142</v>
      </c>
      <c r="DB98" s="29" t="s">
        <v>142</v>
      </c>
      <c r="DC98" s="29" t="s">
        <v>143</v>
      </c>
      <c r="DD98" s="29" t="s">
        <v>142</v>
      </c>
      <c r="DE98" s="29" t="s">
        <v>142</v>
      </c>
      <c r="DF98" s="29" t="s">
        <v>142</v>
      </c>
      <c r="DG98" s="29" t="s">
        <v>141</v>
      </c>
      <c r="DH98" s="29" t="s">
        <v>142</v>
      </c>
      <c r="DI98" s="29" t="s">
        <v>143</v>
      </c>
      <c r="DJ98" s="29" t="s">
        <v>142</v>
      </c>
      <c r="DK98" s="29" t="s">
        <v>142</v>
      </c>
      <c r="DL98" s="29" t="s">
        <v>142</v>
      </c>
      <c r="DM98" s="29" t="s">
        <v>142</v>
      </c>
      <c r="DN98" s="29" t="s">
        <v>142</v>
      </c>
      <c r="DO98" s="29" t="s">
        <v>142</v>
      </c>
      <c r="DP98" s="29" t="s">
        <v>141</v>
      </c>
      <c r="DQ98" s="29" t="s">
        <v>141</v>
      </c>
      <c r="DR98" s="29" t="s">
        <v>142</v>
      </c>
      <c r="DS98" s="29" t="s">
        <v>141</v>
      </c>
      <c r="DT98" s="29" t="s">
        <v>142</v>
      </c>
      <c r="DU98" s="29" t="s">
        <v>141</v>
      </c>
      <c r="DV98" s="29" t="s">
        <v>142</v>
      </c>
      <c r="DW98" s="7"/>
      <c r="DX98" s="7"/>
      <c r="DY98" s="7"/>
      <c r="DZ98" s="7"/>
      <c r="EA98" s="7"/>
      <c r="EB98" s="7"/>
      <c r="EC98" s="7"/>
      <c r="ED98" s="7"/>
    </row>
    <row r="99" spans="1:134" ht="33.75">
      <c r="A99" s="8">
        <v>98</v>
      </c>
      <c r="B99" s="39">
        <v>98</v>
      </c>
      <c r="C99" s="39" t="s">
        <v>306</v>
      </c>
      <c r="D99" s="37" t="s">
        <v>308</v>
      </c>
      <c r="E99" s="38" t="s">
        <v>21</v>
      </c>
      <c r="F99" s="33" t="s">
        <v>142</v>
      </c>
      <c r="G99" s="29" t="s">
        <v>142</v>
      </c>
      <c r="H99" s="29" t="s">
        <v>143</v>
      </c>
      <c r="I99" s="29" t="s">
        <v>143</v>
      </c>
      <c r="J99" s="29" t="s">
        <v>142</v>
      </c>
      <c r="K99" s="29" t="s">
        <v>142</v>
      </c>
      <c r="L99" s="29" t="s">
        <v>142</v>
      </c>
      <c r="M99" s="29" t="s">
        <v>141</v>
      </c>
      <c r="N99" s="29" t="s">
        <v>142</v>
      </c>
      <c r="O99" s="29" t="s">
        <v>142</v>
      </c>
      <c r="P99" s="29" t="s">
        <v>142</v>
      </c>
      <c r="Q99" s="29" t="s">
        <v>142</v>
      </c>
      <c r="R99" s="29" t="s">
        <v>142</v>
      </c>
      <c r="S99" s="29" t="s">
        <v>141</v>
      </c>
      <c r="T99" s="29" t="s">
        <v>141</v>
      </c>
      <c r="U99" s="29" t="s">
        <v>141</v>
      </c>
      <c r="V99" s="29" t="s">
        <v>142</v>
      </c>
      <c r="W99" s="29" t="s">
        <v>142</v>
      </c>
      <c r="X99" s="29" t="s">
        <v>143</v>
      </c>
      <c r="Y99" s="29" t="s">
        <v>142</v>
      </c>
      <c r="Z99" s="29" t="s">
        <v>142</v>
      </c>
      <c r="AA99" s="29" t="s">
        <v>142</v>
      </c>
      <c r="AB99" s="29" t="s">
        <v>142</v>
      </c>
      <c r="AC99" s="29" t="s">
        <v>142</v>
      </c>
      <c r="AD99" s="29" t="s">
        <v>142</v>
      </c>
      <c r="AE99" s="29" t="s">
        <v>142</v>
      </c>
      <c r="AF99" s="29" t="s">
        <v>142</v>
      </c>
      <c r="AG99" s="29" t="s">
        <v>142</v>
      </c>
      <c r="AH99" s="29" t="s">
        <v>141</v>
      </c>
      <c r="AI99" s="29" t="s">
        <v>142</v>
      </c>
      <c r="AJ99" s="29" t="s">
        <v>142</v>
      </c>
      <c r="AK99" s="29" t="s">
        <v>141</v>
      </c>
      <c r="AL99" s="29" t="s">
        <v>142</v>
      </c>
      <c r="AM99" s="29" t="s">
        <v>142</v>
      </c>
      <c r="AN99" s="29" t="s">
        <v>142</v>
      </c>
      <c r="AO99" s="29" t="s">
        <v>141</v>
      </c>
      <c r="AP99" s="29" t="s">
        <v>141</v>
      </c>
      <c r="AQ99" s="29" t="s">
        <v>142</v>
      </c>
      <c r="AR99" s="29" t="s">
        <v>142</v>
      </c>
      <c r="AS99" s="29" t="s">
        <v>142</v>
      </c>
      <c r="AT99" s="29" t="s">
        <v>142</v>
      </c>
      <c r="AU99" s="29" t="s">
        <v>142</v>
      </c>
      <c r="AV99" s="29" t="s">
        <v>142</v>
      </c>
      <c r="AW99" s="29" t="s">
        <v>142</v>
      </c>
      <c r="AX99" s="29" t="s">
        <v>142</v>
      </c>
      <c r="AY99" s="29" t="s">
        <v>142</v>
      </c>
      <c r="AZ99" s="29" t="s">
        <v>143</v>
      </c>
      <c r="BA99" s="29" t="s">
        <v>142</v>
      </c>
      <c r="BB99" s="29" t="s">
        <v>142</v>
      </c>
      <c r="BC99" s="29" t="s">
        <v>142</v>
      </c>
      <c r="BD99" s="29" t="s">
        <v>142</v>
      </c>
      <c r="BE99" s="29" t="s">
        <v>142</v>
      </c>
      <c r="BF99" s="29" t="s">
        <v>141</v>
      </c>
      <c r="BG99" s="29" t="s">
        <v>142</v>
      </c>
      <c r="BH99" s="29" t="s">
        <v>142</v>
      </c>
      <c r="BI99" s="29" t="s">
        <v>142</v>
      </c>
      <c r="BJ99" s="29" t="s">
        <v>142</v>
      </c>
      <c r="BK99" s="29" t="s">
        <v>142</v>
      </c>
      <c r="BL99" s="29" t="s">
        <v>142</v>
      </c>
      <c r="BM99" s="29" t="s">
        <v>143</v>
      </c>
      <c r="BN99" s="29" t="s">
        <v>142</v>
      </c>
      <c r="BO99" s="29" t="s">
        <v>142</v>
      </c>
      <c r="BP99" s="29" t="s">
        <v>142</v>
      </c>
      <c r="BQ99" s="29" t="s">
        <v>142</v>
      </c>
      <c r="BR99" s="29" t="s">
        <v>143</v>
      </c>
      <c r="BS99" s="29" t="s">
        <v>142</v>
      </c>
      <c r="BT99" s="29" t="s">
        <v>142</v>
      </c>
      <c r="BU99" s="29" t="s">
        <v>142</v>
      </c>
      <c r="BV99" s="29" t="s">
        <v>142</v>
      </c>
      <c r="BW99" s="29" t="s">
        <v>142</v>
      </c>
      <c r="BX99" s="29" t="s">
        <v>141</v>
      </c>
      <c r="BY99" s="29" t="s">
        <v>142</v>
      </c>
      <c r="BZ99" s="29" t="s">
        <v>141</v>
      </c>
      <c r="CA99" s="29" t="s">
        <v>142</v>
      </c>
      <c r="CB99" s="29" t="s">
        <v>141</v>
      </c>
      <c r="CC99" s="29" t="s">
        <v>142</v>
      </c>
      <c r="CD99" s="29" t="s">
        <v>142</v>
      </c>
      <c r="CE99" s="29" t="s">
        <v>142</v>
      </c>
      <c r="CF99" s="29" t="s">
        <v>142</v>
      </c>
      <c r="CG99" s="29" t="s">
        <v>141</v>
      </c>
      <c r="CH99" s="29" t="s">
        <v>141</v>
      </c>
      <c r="CI99" s="29" t="s">
        <v>141</v>
      </c>
      <c r="CJ99" s="29" t="s">
        <v>142</v>
      </c>
      <c r="CK99" s="29" t="s">
        <v>142</v>
      </c>
      <c r="CL99" s="29" t="s">
        <v>142</v>
      </c>
      <c r="CM99" s="29" t="s">
        <v>141</v>
      </c>
      <c r="CN99" s="29" t="s">
        <v>142</v>
      </c>
      <c r="CO99" s="29" t="s">
        <v>142</v>
      </c>
      <c r="CP99" s="29" t="s">
        <v>142</v>
      </c>
      <c r="CQ99" s="29" t="s">
        <v>142</v>
      </c>
      <c r="CR99" s="29" t="s">
        <v>142</v>
      </c>
      <c r="CS99" s="29" t="s">
        <v>142</v>
      </c>
      <c r="CT99" s="29" t="s">
        <v>141</v>
      </c>
      <c r="CU99" s="29" t="s">
        <v>141</v>
      </c>
      <c r="CV99" s="29" t="s">
        <v>143</v>
      </c>
      <c r="CW99" s="29" t="s">
        <v>143</v>
      </c>
      <c r="CX99" s="29" t="s">
        <v>142</v>
      </c>
      <c r="CY99" s="29" t="s">
        <v>142</v>
      </c>
      <c r="CZ99" s="29" t="s">
        <v>142</v>
      </c>
      <c r="DA99" s="29" t="s">
        <v>142</v>
      </c>
      <c r="DB99" s="29" t="s">
        <v>142</v>
      </c>
      <c r="DC99" s="29" t="s">
        <v>143</v>
      </c>
      <c r="DD99" s="29" t="s">
        <v>142</v>
      </c>
      <c r="DE99" s="29" t="s">
        <v>142</v>
      </c>
      <c r="DF99" s="29" t="s">
        <v>142</v>
      </c>
      <c r="DG99" s="29" t="s">
        <v>141</v>
      </c>
      <c r="DH99" s="29" t="s">
        <v>142</v>
      </c>
      <c r="DI99" s="29" t="s">
        <v>143</v>
      </c>
      <c r="DJ99" s="29" t="s">
        <v>142</v>
      </c>
      <c r="DK99" s="29" t="s">
        <v>142</v>
      </c>
      <c r="DL99" s="29" t="s">
        <v>142</v>
      </c>
      <c r="DM99" s="29" t="s">
        <v>142</v>
      </c>
      <c r="DN99" s="29" t="s">
        <v>142</v>
      </c>
      <c r="DO99" s="29" t="s">
        <v>142</v>
      </c>
      <c r="DP99" s="29" t="s">
        <v>141</v>
      </c>
      <c r="DQ99" s="29" t="s">
        <v>141</v>
      </c>
      <c r="DR99" s="29" t="s">
        <v>142</v>
      </c>
      <c r="DS99" s="29" t="s">
        <v>141</v>
      </c>
      <c r="DT99" s="29" t="s">
        <v>142</v>
      </c>
      <c r="DU99" s="29" t="s">
        <v>141</v>
      </c>
      <c r="DV99" s="29" t="s">
        <v>142</v>
      </c>
      <c r="DW99" s="7"/>
      <c r="DX99" s="7"/>
      <c r="DY99" s="7"/>
      <c r="DZ99" s="7"/>
      <c r="EA99" s="7"/>
      <c r="EB99" s="7"/>
      <c r="EC99" s="7"/>
      <c r="ED99" s="7"/>
    </row>
    <row r="100" spans="1:134" ht="33.75">
      <c r="A100" s="8">
        <v>99</v>
      </c>
      <c r="B100" s="39">
        <v>99</v>
      </c>
      <c r="C100" s="39" t="s">
        <v>309</v>
      </c>
      <c r="D100" s="37" t="s">
        <v>310</v>
      </c>
      <c r="E100" s="38" t="s">
        <v>21</v>
      </c>
      <c r="F100" s="33" t="s">
        <v>142</v>
      </c>
      <c r="G100" s="29" t="s">
        <v>142</v>
      </c>
      <c r="H100" s="29" t="s">
        <v>143</v>
      </c>
      <c r="I100" s="29" t="s">
        <v>143</v>
      </c>
      <c r="J100" s="29" t="s">
        <v>142</v>
      </c>
      <c r="K100" s="29" t="s">
        <v>142</v>
      </c>
      <c r="L100" s="29" t="s">
        <v>142</v>
      </c>
      <c r="M100" s="29" t="s">
        <v>141</v>
      </c>
      <c r="N100" s="29" t="s">
        <v>142</v>
      </c>
      <c r="O100" s="29" t="s">
        <v>142</v>
      </c>
      <c r="P100" s="29" t="s">
        <v>142</v>
      </c>
      <c r="Q100" s="29" t="s">
        <v>142</v>
      </c>
      <c r="R100" s="29" t="s">
        <v>142</v>
      </c>
      <c r="S100" s="29" t="s">
        <v>141</v>
      </c>
      <c r="T100" s="29" t="s">
        <v>141</v>
      </c>
      <c r="U100" s="29" t="s">
        <v>141</v>
      </c>
      <c r="V100" s="29" t="s">
        <v>142</v>
      </c>
      <c r="W100" s="29" t="s">
        <v>142</v>
      </c>
      <c r="X100" s="29" t="s">
        <v>143</v>
      </c>
      <c r="Y100" s="29" t="s">
        <v>142</v>
      </c>
      <c r="Z100" s="29" t="s">
        <v>142</v>
      </c>
      <c r="AA100" s="29" t="s">
        <v>142</v>
      </c>
      <c r="AB100" s="29" t="s">
        <v>142</v>
      </c>
      <c r="AC100" s="29" t="s">
        <v>142</v>
      </c>
      <c r="AD100" s="29" t="s">
        <v>142</v>
      </c>
      <c r="AE100" s="29" t="s">
        <v>142</v>
      </c>
      <c r="AF100" s="29" t="s">
        <v>142</v>
      </c>
      <c r="AG100" s="29" t="s">
        <v>142</v>
      </c>
      <c r="AH100" s="29" t="s">
        <v>141</v>
      </c>
      <c r="AI100" s="29" t="s">
        <v>142</v>
      </c>
      <c r="AJ100" s="29" t="s">
        <v>142</v>
      </c>
      <c r="AK100" s="29" t="s">
        <v>141</v>
      </c>
      <c r="AL100" s="29" t="s">
        <v>142</v>
      </c>
      <c r="AM100" s="29" t="s">
        <v>142</v>
      </c>
      <c r="AN100" s="29" t="s">
        <v>142</v>
      </c>
      <c r="AO100" s="29" t="s">
        <v>141</v>
      </c>
      <c r="AP100" s="29" t="s">
        <v>141</v>
      </c>
      <c r="AQ100" s="29" t="s">
        <v>142</v>
      </c>
      <c r="AR100" s="29" t="s">
        <v>142</v>
      </c>
      <c r="AS100" s="29" t="s">
        <v>142</v>
      </c>
      <c r="AT100" s="29" t="s">
        <v>142</v>
      </c>
      <c r="AU100" s="29" t="s">
        <v>143</v>
      </c>
      <c r="AV100" s="29" t="s">
        <v>142</v>
      </c>
      <c r="AW100" s="29" t="s">
        <v>142</v>
      </c>
      <c r="AX100" s="29" t="s">
        <v>142</v>
      </c>
      <c r="AY100" s="29" t="s">
        <v>142</v>
      </c>
      <c r="AZ100" s="29" t="s">
        <v>143</v>
      </c>
      <c r="BA100" s="29" t="s">
        <v>142</v>
      </c>
      <c r="BB100" s="29" t="s">
        <v>142</v>
      </c>
      <c r="BC100" s="29" t="s">
        <v>142</v>
      </c>
      <c r="BD100" s="29" t="s">
        <v>142</v>
      </c>
      <c r="BE100" s="29" t="s">
        <v>142</v>
      </c>
      <c r="BF100" s="29" t="s">
        <v>141</v>
      </c>
      <c r="BG100" s="29" t="s">
        <v>142</v>
      </c>
      <c r="BH100" s="29" t="s">
        <v>142</v>
      </c>
      <c r="BI100" s="29" t="s">
        <v>142</v>
      </c>
      <c r="BJ100" s="29" t="s">
        <v>142</v>
      </c>
      <c r="BK100" s="29" t="s">
        <v>142</v>
      </c>
      <c r="BL100" s="29" t="s">
        <v>142</v>
      </c>
      <c r="BM100" s="29" t="s">
        <v>143</v>
      </c>
      <c r="BN100" s="29" t="s">
        <v>142</v>
      </c>
      <c r="BO100" s="29" t="s">
        <v>142</v>
      </c>
      <c r="BP100" s="29" t="s">
        <v>142</v>
      </c>
      <c r="BQ100" s="29" t="s">
        <v>142</v>
      </c>
      <c r="BR100" s="29" t="s">
        <v>143</v>
      </c>
      <c r="BS100" s="29" t="s">
        <v>142</v>
      </c>
      <c r="BT100" s="29" t="s">
        <v>142</v>
      </c>
      <c r="BU100" s="29" t="s">
        <v>142</v>
      </c>
      <c r="BV100" s="29" t="s">
        <v>142</v>
      </c>
      <c r="BW100" s="29" t="s">
        <v>142</v>
      </c>
      <c r="BX100" s="29" t="s">
        <v>141</v>
      </c>
      <c r="BY100" s="29" t="s">
        <v>142</v>
      </c>
      <c r="BZ100" s="29" t="s">
        <v>141</v>
      </c>
      <c r="CA100" s="29" t="s">
        <v>142</v>
      </c>
      <c r="CB100" s="29" t="s">
        <v>141</v>
      </c>
      <c r="CC100" s="29" t="s">
        <v>142</v>
      </c>
      <c r="CD100" s="29" t="s">
        <v>142</v>
      </c>
      <c r="CE100" s="29" t="s">
        <v>142</v>
      </c>
      <c r="CF100" s="29" t="s">
        <v>142</v>
      </c>
      <c r="CG100" s="29" t="s">
        <v>141</v>
      </c>
      <c r="CH100" s="29" t="s">
        <v>141</v>
      </c>
      <c r="CI100" s="29" t="s">
        <v>141</v>
      </c>
      <c r="CJ100" s="29" t="s">
        <v>142</v>
      </c>
      <c r="CK100" s="29" t="s">
        <v>142</v>
      </c>
      <c r="CL100" s="29" t="s">
        <v>142</v>
      </c>
      <c r="CM100" s="29" t="s">
        <v>141</v>
      </c>
      <c r="CN100" s="29" t="s">
        <v>142</v>
      </c>
      <c r="CO100" s="29" t="s">
        <v>142</v>
      </c>
      <c r="CP100" s="29" t="s">
        <v>142</v>
      </c>
      <c r="CQ100" s="29" t="s">
        <v>142</v>
      </c>
      <c r="CR100" s="29" t="s">
        <v>142</v>
      </c>
      <c r="CS100" s="29" t="s">
        <v>142</v>
      </c>
      <c r="CT100" s="29" t="s">
        <v>141</v>
      </c>
      <c r="CU100" s="29" t="s">
        <v>141</v>
      </c>
      <c r="CV100" s="29" t="s">
        <v>143</v>
      </c>
      <c r="CW100" s="29" t="s">
        <v>142</v>
      </c>
      <c r="CX100" s="29" t="s">
        <v>142</v>
      </c>
      <c r="CY100" s="29" t="s">
        <v>142</v>
      </c>
      <c r="CZ100" s="29" t="s">
        <v>142</v>
      </c>
      <c r="DA100" s="29" t="s">
        <v>142</v>
      </c>
      <c r="DB100" s="29" t="s">
        <v>142</v>
      </c>
      <c r="DC100" s="29" t="s">
        <v>143</v>
      </c>
      <c r="DD100" s="29" t="s">
        <v>142</v>
      </c>
      <c r="DE100" s="29" t="s">
        <v>142</v>
      </c>
      <c r="DF100" s="29" t="s">
        <v>142</v>
      </c>
      <c r="DG100" s="29" t="s">
        <v>141</v>
      </c>
      <c r="DH100" s="29" t="s">
        <v>142</v>
      </c>
      <c r="DI100" s="29" t="s">
        <v>143</v>
      </c>
      <c r="DJ100" s="29" t="s">
        <v>142</v>
      </c>
      <c r="DK100" s="29" t="s">
        <v>143</v>
      </c>
      <c r="DL100" s="29" t="s">
        <v>142</v>
      </c>
      <c r="DM100" s="29" t="s">
        <v>142</v>
      </c>
      <c r="DN100" s="29" t="s">
        <v>142</v>
      </c>
      <c r="DO100" s="29" t="s">
        <v>142</v>
      </c>
      <c r="DP100" s="29" t="s">
        <v>141</v>
      </c>
      <c r="DQ100" s="29" t="s">
        <v>141</v>
      </c>
      <c r="DR100" s="29" t="s">
        <v>142</v>
      </c>
      <c r="DS100" s="29" t="s">
        <v>141</v>
      </c>
      <c r="DT100" s="29" t="s">
        <v>142</v>
      </c>
      <c r="DU100" s="29" t="s">
        <v>141</v>
      </c>
      <c r="DV100" s="29" t="s">
        <v>142</v>
      </c>
      <c r="DW100" s="7"/>
      <c r="DX100" s="7"/>
      <c r="DY100" s="7"/>
      <c r="DZ100" s="7"/>
      <c r="EA100" s="7"/>
      <c r="EB100" s="7"/>
      <c r="EC100" s="7"/>
      <c r="ED100" s="7"/>
    </row>
    <row r="101" spans="1:134" ht="33.75">
      <c r="A101" s="8">
        <v>100</v>
      </c>
      <c r="B101" s="39">
        <v>100</v>
      </c>
      <c r="C101" s="39" t="s">
        <v>309</v>
      </c>
      <c r="D101" s="37" t="s">
        <v>311</v>
      </c>
      <c r="E101" s="38" t="s">
        <v>21</v>
      </c>
      <c r="F101" s="33" t="s">
        <v>142</v>
      </c>
      <c r="G101" s="29" t="s">
        <v>142</v>
      </c>
      <c r="H101" s="29" t="s">
        <v>143</v>
      </c>
      <c r="I101" s="29" t="s">
        <v>143</v>
      </c>
      <c r="J101" s="29" t="s">
        <v>142</v>
      </c>
      <c r="K101" s="29" t="s">
        <v>142</v>
      </c>
      <c r="L101" s="29" t="s">
        <v>142</v>
      </c>
      <c r="M101" s="29" t="s">
        <v>141</v>
      </c>
      <c r="N101" s="29" t="s">
        <v>142</v>
      </c>
      <c r="O101" s="29" t="s">
        <v>142</v>
      </c>
      <c r="P101" s="29" t="s">
        <v>142</v>
      </c>
      <c r="Q101" s="29" t="s">
        <v>142</v>
      </c>
      <c r="R101" s="29" t="s">
        <v>142</v>
      </c>
      <c r="S101" s="29" t="s">
        <v>141</v>
      </c>
      <c r="T101" s="29" t="s">
        <v>141</v>
      </c>
      <c r="U101" s="29" t="s">
        <v>141</v>
      </c>
      <c r="V101" s="29" t="s">
        <v>142</v>
      </c>
      <c r="W101" s="29" t="s">
        <v>142</v>
      </c>
      <c r="X101" s="29" t="s">
        <v>143</v>
      </c>
      <c r="Y101" s="29" t="s">
        <v>142</v>
      </c>
      <c r="Z101" s="29" t="s">
        <v>142</v>
      </c>
      <c r="AA101" s="29" t="s">
        <v>142</v>
      </c>
      <c r="AB101" s="29" t="s">
        <v>142</v>
      </c>
      <c r="AC101" s="29" t="s">
        <v>142</v>
      </c>
      <c r="AD101" s="29" t="s">
        <v>142</v>
      </c>
      <c r="AE101" s="29" t="s">
        <v>142</v>
      </c>
      <c r="AF101" s="29" t="s">
        <v>142</v>
      </c>
      <c r="AG101" s="29" t="s">
        <v>142</v>
      </c>
      <c r="AH101" s="29" t="s">
        <v>141</v>
      </c>
      <c r="AI101" s="29" t="s">
        <v>142</v>
      </c>
      <c r="AJ101" s="29" t="s">
        <v>142</v>
      </c>
      <c r="AK101" s="29" t="s">
        <v>141</v>
      </c>
      <c r="AL101" s="29" t="s">
        <v>142</v>
      </c>
      <c r="AM101" s="29" t="s">
        <v>142</v>
      </c>
      <c r="AN101" s="29" t="s">
        <v>142</v>
      </c>
      <c r="AO101" s="29" t="s">
        <v>141</v>
      </c>
      <c r="AP101" s="29" t="s">
        <v>141</v>
      </c>
      <c r="AQ101" s="29" t="s">
        <v>142</v>
      </c>
      <c r="AR101" s="29" t="s">
        <v>142</v>
      </c>
      <c r="AS101" s="29" t="s">
        <v>142</v>
      </c>
      <c r="AT101" s="29" t="s">
        <v>142</v>
      </c>
      <c r="AU101" s="29" t="s">
        <v>143</v>
      </c>
      <c r="AV101" s="29" t="s">
        <v>142</v>
      </c>
      <c r="AW101" s="29" t="s">
        <v>142</v>
      </c>
      <c r="AX101" s="29" t="s">
        <v>143</v>
      </c>
      <c r="AY101" s="29" t="s">
        <v>142</v>
      </c>
      <c r="AZ101" s="29" t="s">
        <v>143</v>
      </c>
      <c r="BA101" s="29" t="s">
        <v>142</v>
      </c>
      <c r="BB101" s="29" t="s">
        <v>142</v>
      </c>
      <c r="BC101" s="29" t="s">
        <v>142</v>
      </c>
      <c r="BD101" s="29" t="s">
        <v>142</v>
      </c>
      <c r="BE101" s="29" t="s">
        <v>142</v>
      </c>
      <c r="BF101" s="29" t="s">
        <v>141</v>
      </c>
      <c r="BG101" s="29" t="s">
        <v>142</v>
      </c>
      <c r="BH101" s="29" t="s">
        <v>142</v>
      </c>
      <c r="BI101" s="29" t="s">
        <v>142</v>
      </c>
      <c r="BJ101" s="29" t="s">
        <v>142</v>
      </c>
      <c r="BK101" s="29" t="s">
        <v>142</v>
      </c>
      <c r="BL101" s="29" t="s">
        <v>142</v>
      </c>
      <c r="BM101" s="29" t="s">
        <v>143</v>
      </c>
      <c r="BN101" s="29" t="s">
        <v>142</v>
      </c>
      <c r="BO101" s="29" t="s">
        <v>142</v>
      </c>
      <c r="BP101" s="29" t="s">
        <v>142</v>
      </c>
      <c r="BQ101" s="29" t="s">
        <v>142</v>
      </c>
      <c r="BR101" s="29" t="s">
        <v>143</v>
      </c>
      <c r="BS101" s="29" t="s">
        <v>142</v>
      </c>
      <c r="BT101" s="29" t="s">
        <v>142</v>
      </c>
      <c r="BU101" s="29" t="s">
        <v>142</v>
      </c>
      <c r="BV101" s="29" t="s">
        <v>142</v>
      </c>
      <c r="BW101" s="29" t="s">
        <v>142</v>
      </c>
      <c r="BX101" s="29" t="s">
        <v>141</v>
      </c>
      <c r="BY101" s="29" t="s">
        <v>142</v>
      </c>
      <c r="BZ101" s="29" t="s">
        <v>141</v>
      </c>
      <c r="CA101" s="29" t="s">
        <v>142</v>
      </c>
      <c r="CB101" s="29" t="s">
        <v>141</v>
      </c>
      <c r="CC101" s="29" t="s">
        <v>142</v>
      </c>
      <c r="CD101" s="29" t="s">
        <v>142</v>
      </c>
      <c r="CE101" s="29" t="s">
        <v>142</v>
      </c>
      <c r="CF101" s="29" t="s">
        <v>142</v>
      </c>
      <c r="CG101" s="29" t="s">
        <v>141</v>
      </c>
      <c r="CH101" s="29" t="s">
        <v>141</v>
      </c>
      <c r="CI101" s="29" t="s">
        <v>141</v>
      </c>
      <c r="CJ101" s="29" t="s">
        <v>142</v>
      </c>
      <c r="CK101" s="29" t="s">
        <v>142</v>
      </c>
      <c r="CL101" s="29" t="s">
        <v>142</v>
      </c>
      <c r="CM101" s="29" t="s">
        <v>141</v>
      </c>
      <c r="CN101" s="29" t="s">
        <v>142</v>
      </c>
      <c r="CO101" s="29" t="s">
        <v>142</v>
      </c>
      <c r="CP101" s="29" t="s">
        <v>142</v>
      </c>
      <c r="CQ101" s="29" t="s">
        <v>142</v>
      </c>
      <c r="CR101" s="29" t="s">
        <v>142</v>
      </c>
      <c r="CS101" s="29" t="s">
        <v>142</v>
      </c>
      <c r="CT101" s="29" t="s">
        <v>141</v>
      </c>
      <c r="CU101" s="29" t="s">
        <v>141</v>
      </c>
      <c r="CV101" s="29" t="s">
        <v>143</v>
      </c>
      <c r="CW101" s="29" t="s">
        <v>142</v>
      </c>
      <c r="CX101" s="29" t="s">
        <v>142</v>
      </c>
      <c r="CY101" s="29" t="s">
        <v>142</v>
      </c>
      <c r="CZ101" s="29" t="s">
        <v>142</v>
      </c>
      <c r="DA101" s="29" t="s">
        <v>142</v>
      </c>
      <c r="DB101" s="29" t="s">
        <v>142</v>
      </c>
      <c r="DC101" s="29" t="s">
        <v>143</v>
      </c>
      <c r="DD101" s="29" t="s">
        <v>142</v>
      </c>
      <c r="DE101" s="29" t="s">
        <v>142</v>
      </c>
      <c r="DF101" s="29" t="s">
        <v>142</v>
      </c>
      <c r="DG101" s="29" t="s">
        <v>141</v>
      </c>
      <c r="DH101" s="29" t="s">
        <v>142</v>
      </c>
      <c r="DI101" s="29" t="s">
        <v>143</v>
      </c>
      <c r="DJ101" s="29" t="s">
        <v>142</v>
      </c>
      <c r="DK101" s="29" t="s">
        <v>143</v>
      </c>
      <c r="DL101" s="29" t="s">
        <v>142</v>
      </c>
      <c r="DM101" s="29" t="s">
        <v>143</v>
      </c>
      <c r="DN101" s="29" t="s">
        <v>142</v>
      </c>
      <c r="DO101" s="29" t="s">
        <v>142</v>
      </c>
      <c r="DP101" s="29" t="s">
        <v>141</v>
      </c>
      <c r="DQ101" s="29" t="s">
        <v>141</v>
      </c>
      <c r="DR101" s="29" t="s">
        <v>142</v>
      </c>
      <c r="DS101" s="29" t="s">
        <v>141</v>
      </c>
      <c r="DT101" s="29" t="s">
        <v>142</v>
      </c>
      <c r="DU101" s="29" t="s">
        <v>141</v>
      </c>
      <c r="DV101" s="29" t="s">
        <v>142</v>
      </c>
      <c r="DW101" s="7"/>
      <c r="DX101" s="7"/>
      <c r="DY101" s="7"/>
      <c r="DZ101" s="7"/>
      <c r="EA101" s="7"/>
      <c r="EB101" s="7"/>
      <c r="EC101" s="7"/>
      <c r="ED101" s="7"/>
    </row>
    <row r="102" spans="1:134" ht="22.5">
      <c r="A102" s="8">
        <v>101</v>
      </c>
      <c r="B102" s="39">
        <v>101</v>
      </c>
      <c r="C102" s="39" t="s">
        <v>312</v>
      </c>
      <c r="D102" s="37" t="s">
        <v>313</v>
      </c>
      <c r="E102" s="38" t="s">
        <v>21</v>
      </c>
      <c r="F102" s="33" t="s">
        <v>142</v>
      </c>
      <c r="G102" s="29" t="s">
        <v>142</v>
      </c>
      <c r="H102" s="29" t="s">
        <v>142</v>
      </c>
      <c r="I102" s="29" t="s">
        <v>142</v>
      </c>
      <c r="J102" s="29" t="s">
        <v>142</v>
      </c>
      <c r="K102" s="29" t="s">
        <v>142</v>
      </c>
      <c r="L102" s="29" t="s">
        <v>142</v>
      </c>
      <c r="M102" s="29" t="s">
        <v>141</v>
      </c>
      <c r="N102" s="29" t="s">
        <v>142</v>
      </c>
      <c r="O102" s="29" t="s">
        <v>143</v>
      </c>
      <c r="P102" s="29" t="s">
        <v>142</v>
      </c>
      <c r="Q102" s="29" t="s">
        <v>142</v>
      </c>
      <c r="R102" s="29" t="s">
        <v>142</v>
      </c>
      <c r="S102" s="29" t="s">
        <v>141</v>
      </c>
      <c r="T102" s="29" t="s">
        <v>141</v>
      </c>
      <c r="U102" s="29" t="s">
        <v>141</v>
      </c>
      <c r="V102" s="29" t="s">
        <v>143</v>
      </c>
      <c r="W102" s="29" t="s">
        <v>142</v>
      </c>
      <c r="X102" s="29" t="s">
        <v>143</v>
      </c>
      <c r="Y102" s="29" t="s">
        <v>142</v>
      </c>
      <c r="Z102" s="29" t="s">
        <v>142</v>
      </c>
      <c r="AA102" s="29" t="s">
        <v>143</v>
      </c>
      <c r="AB102" s="29" t="s">
        <v>142</v>
      </c>
      <c r="AC102" s="29" t="s">
        <v>142</v>
      </c>
      <c r="AD102" s="29" t="s">
        <v>142</v>
      </c>
      <c r="AE102" s="29" t="s">
        <v>142</v>
      </c>
      <c r="AF102" s="29" t="s">
        <v>142</v>
      </c>
      <c r="AG102" s="29" t="s">
        <v>142</v>
      </c>
      <c r="AH102" s="29" t="s">
        <v>141</v>
      </c>
      <c r="AI102" s="29" t="s">
        <v>143</v>
      </c>
      <c r="AJ102" s="29" t="s">
        <v>142</v>
      </c>
      <c r="AK102" s="29" t="s">
        <v>141</v>
      </c>
      <c r="AL102" s="29" t="s">
        <v>142</v>
      </c>
      <c r="AM102" s="29" t="s">
        <v>142</v>
      </c>
      <c r="AN102" s="29" t="s">
        <v>143</v>
      </c>
      <c r="AO102" s="29" t="s">
        <v>141</v>
      </c>
      <c r="AP102" s="29" t="s">
        <v>141</v>
      </c>
      <c r="AQ102" s="29" t="s">
        <v>142</v>
      </c>
      <c r="AR102" s="29" t="s">
        <v>142</v>
      </c>
      <c r="AS102" s="29" t="s">
        <v>143</v>
      </c>
      <c r="AT102" s="29" t="s">
        <v>142</v>
      </c>
      <c r="AU102" s="29" t="s">
        <v>143</v>
      </c>
      <c r="AV102" s="29" t="s">
        <v>142</v>
      </c>
      <c r="AW102" s="29" t="s">
        <v>142</v>
      </c>
      <c r="AX102" s="29" t="s">
        <v>142</v>
      </c>
      <c r="AY102" s="29" t="s">
        <v>142</v>
      </c>
      <c r="AZ102" s="29" t="s">
        <v>143</v>
      </c>
      <c r="BA102" s="29" t="s">
        <v>142</v>
      </c>
      <c r="BB102" s="29" t="s">
        <v>142</v>
      </c>
      <c r="BC102" s="29" t="s">
        <v>143</v>
      </c>
      <c r="BD102" s="29" t="s">
        <v>142</v>
      </c>
      <c r="BE102" s="29" t="s">
        <v>142</v>
      </c>
      <c r="BF102" s="29" t="s">
        <v>141</v>
      </c>
      <c r="BG102" s="29" t="s">
        <v>142</v>
      </c>
      <c r="BH102" s="29" t="s">
        <v>142</v>
      </c>
      <c r="BI102" s="29" t="s">
        <v>142</v>
      </c>
      <c r="BJ102" s="29" t="s">
        <v>142</v>
      </c>
      <c r="BK102" s="29" t="s">
        <v>143</v>
      </c>
      <c r="BL102" s="29" t="s">
        <v>142</v>
      </c>
      <c r="BM102" s="29" t="s">
        <v>143</v>
      </c>
      <c r="BN102" s="29" t="s">
        <v>142</v>
      </c>
      <c r="BO102" s="29" t="s">
        <v>143</v>
      </c>
      <c r="BP102" s="29" t="s">
        <v>142</v>
      </c>
      <c r="BQ102" s="29" t="s">
        <v>143</v>
      </c>
      <c r="BR102" s="29" t="s">
        <v>142</v>
      </c>
      <c r="BS102" s="29" t="s">
        <v>143</v>
      </c>
      <c r="BT102" s="29" t="s">
        <v>142</v>
      </c>
      <c r="BU102" s="29" t="s">
        <v>142</v>
      </c>
      <c r="BV102" s="29" t="s">
        <v>142</v>
      </c>
      <c r="BW102" s="29" t="s">
        <v>142</v>
      </c>
      <c r="BX102" s="29" t="s">
        <v>141</v>
      </c>
      <c r="BY102" s="29" t="s">
        <v>142</v>
      </c>
      <c r="BZ102" s="29" t="s">
        <v>141</v>
      </c>
      <c r="CA102" s="29" t="s">
        <v>142</v>
      </c>
      <c r="CB102" s="29" t="s">
        <v>141</v>
      </c>
      <c r="CC102" s="29" t="s">
        <v>142</v>
      </c>
      <c r="CD102" s="29" t="s">
        <v>143</v>
      </c>
      <c r="CE102" s="29" t="s">
        <v>143</v>
      </c>
      <c r="CF102" s="29" t="s">
        <v>142</v>
      </c>
      <c r="CG102" s="29" t="s">
        <v>141</v>
      </c>
      <c r="CH102" s="29" t="s">
        <v>141</v>
      </c>
      <c r="CI102" s="29" t="s">
        <v>141</v>
      </c>
      <c r="CJ102" s="29" t="s">
        <v>142</v>
      </c>
      <c r="CK102" s="29" t="s">
        <v>142</v>
      </c>
      <c r="CL102" s="29" t="s">
        <v>143</v>
      </c>
      <c r="CM102" s="29" t="s">
        <v>141</v>
      </c>
      <c r="CN102" s="29" t="s">
        <v>143</v>
      </c>
      <c r="CO102" s="29" t="s">
        <v>143</v>
      </c>
      <c r="CP102" s="29" t="s">
        <v>143</v>
      </c>
      <c r="CQ102" s="29" t="s">
        <v>143</v>
      </c>
      <c r="CR102" s="29" t="s">
        <v>143</v>
      </c>
      <c r="CS102" s="29" t="s">
        <v>142</v>
      </c>
      <c r="CT102" s="29" t="s">
        <v>141</v>
      </c>
      <c r="CU102" s="29" t="s">
        <v>141</v>
      </c>
      <c r="CV102" s="29" t="s">
        <v>143</v>
      </c>
      <c r="CW102" s="29" t="s">
        <v>143</v>
      </c>
      <c r="CX102" s="29" t="s">
        <v>143</v>
      </c>
      <c r="CY102" s="29" t="s">
        <v>142</v>
      </c>
      <c r="CZ102" s="29" t="s">
        <v>143</v>
      </c>
      <c r="DA102" s="29" t="s">
        <v>142</v>
      </c>
      <c r="DB102" s="29" t="s">
        <v>141</v>
      </c>
      <c r="DC102" s="29" t="s">
        <v>143</v>
      </c>
      <c r="DD102" s="29" t="s">
        <v>183</v>
      </c>
      <c r="DE102" s="29" t="s">
        <v>142</v>
      </c>
      <c r="DF102" s="29" t="s">
        <v>143</v>
      </c>
      <c r="DG102" s="29" t="s">
        <v>141</v>
      </c>
      <c r="DH102" s="29" t="s">
        <v>142</v>
      </c>
      <c r="DI102" s="29" t="s">
        <v>143</v>
      </c>
      <c r="DJ102" s="29" t="s">
        <v>142</v>
      </c>
      <c r="DK102" s="29" t="s">
        <v>143</v>
      </c>
      <c r="DL102" s="29" t="s">
        <v>142</v>
      </c>
      <c r="DM102" s="29" t="s">
        <v>143</v>
      </c>
      <c r="DN102" s="29" t="s">
        <v>143</v>
      </c>
      <c r="DO102" s="29" t="s">
        <v>141</v>
      </c>
      <c r="DP102" s="29" t="s">
        <v>141</v>
      </c>
      <c r="DQ102" s="29" t="s">
        <v>143</v>
      </c>
      <c r="DR102" s="29" t="s">
        <v>143</v>
      </c>
      <c r="DS102" s="29" t="s">
        <v>141</v>
      </c>
      <c r="DT102" s="29" t="s">
        <v>142</v>
      </c>
      <c r="DU102" s="29" t="s">
        <v>141</v>
      </c>
      <c r="DV102" s="29" t="s">
        <v>142</v>
      </c>
      <c r="DW102" s="7"/>
      <c r="DX102" s="7"/>
      <c r="DY102" s="7"/>
      <c r="DZ102" s="7"/>
      <c r="EA102" s="7"/>
      <c r="EB102" s="7"/>
      <c r="EC102" s="7"/>
      <c r="ED102" s="7"/>
    </row>
    <row r="103" spans="1:134" ht="22.5">
      <c r="A103" s="8">
        <v>102</v>
      </c>
      <c r="B103" s="39">
        <v>102</v>
      </c>
      <c r="C103" s="39" t="s">
        <v>314</v>
      </c>
      <c r="D103" s="37" t="s">
        <v>315</v>
      </c>
      <c r="E103" s="38" t="s">
        <v>21</v>
      </c>
      <c r="F103" s="33" t="s">
        <v>143</v>
      </c>
      <c r="G103" s="29" t="s">
        <v>143</v>
      </c>
      <c r="H103" s="29" t="s">
        <v>143</v>
      </c>
      <c r="I103" s="29" t="s">
        <v>143</v>
      </c>
      <c r="J103" s="29" t="s">
        <v>142</v>
      </c>
      <c r="K103" s="29" t="s">
        <v>142</v>
      </c>
      <c r="L103" s="29" t="s">
        <v>143</v>
      </c>
      <c r="M103" s="29" t="s">
        <v>141</v>
      </c>
      <c r="N103" s="29" t="s">
        <v>143</v>
      </c>
      <c r="O103" s="29" t="s">
        <v>142</v>
      </c>
      <c r="P103" s="29" t="s">
        <v>143</v>
      </c>
      <c r="Q103" s="29" t="s">
        <v>142</v>
      </c>
      <c r="R103" s="29" t="s">
        <v>143</v>
      </c>
      <c r="S103" s="29" t="s">
        <v>141</v>
      </c>
      <c r="T103" s="29" t="s">
        <v>141</v>
      </c>
      <c r="U103" s="29" t="s">
        <v>141</v>
      </c>
      <c r="V103" s="29" t="s">
        <v>142</v>
      </c>
      <c r="W103" s="29" t="s">
        <v>142</v>
      </c>
      <c r="X103" s="29" t="s">
        <v>142</v>
      </c>
      <c r="Y103" s="29" t="s">
        <v>143</v>
      </c>
      <c r="Z103" s="29" t="s">
        <v>142</v>
      </c>
      <c r="AA103" s="29" t="s">
        <v>143</v>
      </c>
      <c r="AB103" s="29" t="s">
        <v>143</v>
      </c>
      <c r="AC103" s="29" t="s">
        <v>183</v>
      </c>
      <c r="AD103" s="29" t="s">
        <v>183</v>
      </c>
      <c r="AE103" s="29" t="s">
        <v>143</v>
      </c>
      <c r="AF103" s="29" t="s">
        <v>141</v>
      </c>
      <c r="AG103" s="29" t="s">
        <v>141</v>
      </c>
      <c r="AH103" s="29" t="s">
        <v>141</v>
      </c>
      <c r="AI103" s="29" t="s">
        <v>142</v>
      </c>
      <c r="AJ103" s="29" t="s">
        <v>143</v>
      </c>
      <c r="AK103" s="29" t="s">
        <v>141</v>
      </c>
      <c r="AL103" s="29" t="s">
        <v>142</v>
      </c>
      <c r="AM103" s="29" t="s">
        <v>143</v>
      </c>
      <c r="AN103" s="29" t="s">
        <v>142</v>
      </c>
      <c r="AO103" s="29" t="s">
        <v>141</v>
      </c>
      <c r="AP103" s="29" t="s">
        <v>141</v>
      </c>
      <c r="AQ103" s="29" t="s">
        <v>143</v>
      </c>
      <c r="AR103" s="29" t="s">
        <v>142</v>
      </c>
      <c r="AS103" s="29" t="s">
        <v>142</v>
      </c>
      <c r="AT103" s="29" t="s">
        <v>142</v>
      </c>
      <c r="AU103" s="29" t="s">
        <v>143</v>
      </c>
      <c r="AV103" s="29" t="s">
        <v>143</v>
      </c>
      <c r="AW103" s="29" t="s">
        <v>183</v>
      </c>
      <c r="AX103" s="29" t="s">
        <v>143</v>
      </c>
      <c r="AY103" s="29" t="s">
        <v>142</v>
      </c>
      <c r="AZ103" s="29" t="s">
        <v>142</v>
      </c>
      <c r="BA103" s="29" t="s">
        <v>142</v>
      </c>
      <c r="BB103" s="29" t="s">
        <v>142</v>
      </c>
      <c r="BC103" s="29" t="s">
        <v>143</v>
      </c>
      <c r="BD103" s="29" t="s">
        <v>143</v>
      </c>
      <c r="BE103" s="29" t="s">
        <v>143</v>
      </c>
      <c r="BF103" s="29" t="s">
        <v>141</v>
      </c>
      <c r="BG103" s="29" t="s">
        <v>143</v>
      </c>
      <c r="BH103" s="29" t="s">
        <v>143</v>
      </c>
      <c r="BI103" s="29" t="s">
        <v>142</v>
      </c>
      <c r="BJ103" s="29" t="s">
        <v>142</v>
      </c>
      <c r="BK103" s="29" t="s">
        <v>143</v>
      </c>
      <c r="BL103" s="29" t="s">
        <v>143</v>
      </c>
      <c r="BM103" s="29" t="s">
        <v>142</v>
      </c>
      <c r="BN103" s="29" t="s">
        <v>143</v>
      </c>
      <c r="BO103" s="29" t="s">
        <v>142</v>
      </c>
      <c r="BP103" s="29" t="s">
        <v>143</v>
      </c>
      <c r="BQ103" s="29" t="s">
        <v>142</v>
      </c>
      <c r="BR103" s="29" t="s">
        <v>143</v>
      </c>
      <c r="BS103" s="29" t="s">
        <v>142</v>
      </c>
      <c r="BT103" s="29" t="s">
        <v>143</v>
      </c>
      <c r="BU103" s="29" t="s">
        <v>142</v>
      </c>
      <c r="BV103" s="29" t="s">
        <v>143</v>
      </c>
      <c r="BW103" s="29" t="s">
        <v>142</v>
      </c>
      <c r="BX103" s="29" t="s">
        <v>141</v>
      </c>
      <c r="BY103" s="29" t="s">
        <v>141</v>
      </c>
      <c r="BZ103" s="29" t="s">
        <v>142</v>
      </c>
      <c r="CA103" s="29" t="s">
        <v>143</v>
      </c>
      <c r="CB103" s="29" t="s">
        <v>141</v>
      </c>
      <c r="CC103" s="29" t="s">
        <v>143</v>
      </c>
      <c r="CD103" s="29" t="s">
        <v>142</v>
      </c>
      <c r="CE103" s="29" t="s">
        <v>143</v>
      </c>
      <c r="CF103" s="29" t="s">
        <v>142</v>
      </c>
      <c r="CG103" s="29" t="s">
        <v>141</v>
      </c>
      <c r="CH103" s="29" t="s">
        <v>141</v>
      </c>
      <c r="CI103" s="29" t="s">
        <v>141</v>
      </c>
      <c r="CJ103" s="29" t="s">
        <v>142</v>
      </c>
      <c r="CK103" s="29" t="s">
        <v>143</v>
      </c>
      <c r="CL103" s="29" t="s">
        <v>143</v>
      </c>
      <c r="CM103" s="29" t="s">
        <v>142</v>
      </c>
      <c r="CN103" s="29" t="s">
        <v>141</v>
      </c>
      <c r="CO103" s="29" t="s">
        <v>142</v>
      </c>
      <c r="CP103" s="29" t="s">
        <v>142</v>
      </c>
      <c r="CQ103" s="29" t="s">
        <v>142</v>
      </c>
      <c r="CR103" s="29" t="s">
        <v>143</v>
      </c>
      <c r="CS103" s="29" t="s">
        <v>143</v>
      </c>
      <c r="CT103" s="29" t="s">
        <v>141</v>
      </c>
      <c r="CU103" s="29" t="s">
        <v>141</v>
      </c>
      <c r="CV103" s="29" t="s">
        <v>142</v>
      </c>
      <c r="CW103" s="29" t="s">
        <v>143</v>
      </c>
      <c r="CX103" s="29" t="s">
        <v>142</v>
      </c>
      <c r="CY103" s="29" t="s">
        <v>142</v>
      </c>
      <c r="CZ103" s="29" t="s">
        <v>142</v>
      </c>
      <c r="DA103" s="29" t="s">
        <v>142</v>
      </c>
      <c r="DB103" s="29" t="s">
        <v>142</v>
      </c>
      <c r="DC103" s="29" t="s">
        <v>142</v>
      </c>
      <c r="DD103" s="29" t="s">
        <v>142</v>
      </c>
      <c r="DE103" s="29" t="s">
        <v>143</v>
      </c>
      <c r="DF103" s="29" t="s">
        <v>142</v>
      </c>
      <c r="DG103" s="29" t="s">
        <v>141</v>
      </c>
      <c r="DH103" s="29" t="s">
        <v>142</v>
      </c>
      <c r="DI103" s="29" t="s">
        <v>142</v>
      </c>
      <c r="DJ103" s="29" t="s">
        <v>142</v>
      </c>
      <c r="DK103" s="29" t="s">
        <v>143</v>
      </c>
      <c r="DL103" s="29" t="s">
        <v>142</v>
      </c>
      <c r="DM103" s="29" t="s">
        <v>143</v>
      </c>
      <c r="DN103" s="29" t="s">
        <v>143</v>
      </c>
      <c r="DO103" s="29" t="s">
        <v>141</v>
      </c>
      <c r="DP103" s="29" t="s">
        <v>141</v>
      </c>
      <c r="DQ103" s="29" t="s">
        <v>142</v>
      </c>
      <c r="DR103" s="29" t="s">
        <v>142</v>
      </c>
      <c r="DS103" s="29" t="s">
        <v>142</v>
      </c>
      <c r="DT103" s="29" t="s">
        <v>143</v>
      </c>
      <c r="DU103" s="29" t="s">
        <v>141</v>
      </c>
      <c r="DV103" s="29" t="s">
        <v>143</v>
      </c>
      <c r="DW103" s="7"/>
      <c r="DX103" s="7"/>
      <c r="DY103" s="7"/>
      <c r="DZ103" s="7"/>
      <c r="EA103" s="7"/>
      <c r="EB103" s="7"/>
      <c r="EC103" s="7"/>
      <c r="ED103" s="7"/>
    </row>
    <row r="104" spans="1:134" ht="78.75">
      <c r="A104" s="8">
        <v>103</v>
      </c>
      <c r="B104" s="39">
        <v>103</v>
      </c>
      <c r="C104" s="39" t="s">
        <v>316</v>
      </c>
      <c r="D104" s="37" t="s">
        <v>317</v>
      </c>
      <c r="E104" s="38" t="s">
        <v>21</v>
      </c>
      <c r="F104" s="33" t="s">
        <v>142</v>
      </c>
      <c r="G104" s="29" t="s">
        <v>143</v>
      </c>
      <c r="H104" s="29" t="s">
        <v>142</v>
      </c>
      <c r="I104" s="29" t="s">
        <v>142</v>
      </c>
      <c r="J104" s="29" t="s">
        <v>142</v>
      </c>
      <c r="K104" s="29" t="s">
        <v>142</v>
      </c>
      <c r="L104" s="29" t="s">
        <v>142</v>
      </c>
      <c r="M104" s="29" t="s">
        <v>141</v>
      </c>
      <c r="N104" s="29" t="s">
        <v>142</v>
      </c>
      <c r="O104" s="29" t="s">
        <v>143</v>
      </c>
      <c r="P104" s="29" t="s">
        <v>142</v>
      </c>
      <c r="Q104" s="29" t="s">
        <v>143</v>
      </c>
      <c r="R104" s="29" t="s">
        <v>142</v>
      </c>
      <c r="S104" s="29" t="s">
        <v>141</v>
      </c>
      <c r="T104" s="29" t="s">
        <v>141</v>
      </c>
      <c r="U104" s="29" t="s">
        <v>141</v>
      </c>
      <c r="V104" s="29" t="s">
        <v>142</v>
      </c>
      <c r="W104" s="29" t="s">
        <v>143</v>
      </c>
      <c r="X104" s="29" t="s">
        <v>183</v>
      </c>
      <c r="Y104" s="29" t="s">
        <v>142</v>
      </c>
      <c r="Z104" s="29" t="s">
        <v>142</v>
      </c>
      <c r="AA104" s="29" t="s">
        <v>143</v>
      </c>
      <c r="AB104" s="29" t="s">
        <v>142</v>
      </c>
      <c r="AC104" s="29" t="s">
        <v>142</v>
      </c>
      <c r="AD104" s="29" t="s">
        <v>142</v>
      </c>
      <c r="AE104" s="29" t="s">
        <v>142</v>
      </c>
      <c r="AF104" s="29" t="s">
        <v>142</v>
      </c>
      <c r="AG104" s="29" t="s">
        <v>142</v>
      </c>
      <c r="AH104" s="29" t="s">
        <v>141</v>
      </c>
      <c r="AI104" s="29" t="s">
        <v>143</v>
      </c>
      <c r="AJ104" s="29" t="s">
        <v>142</v>
      </c>
      <c r="AK104" s="29" t="s">
        <v>141</v>
      </c>
      <c r="AL104" s="29" t="s">
        <v>142</v>
      </c>
      <c r="AM104" s="29" t="s">
        <v>142</v>
      </c>
      <c r="AN104" s="29" t="s">
        <v>141</v>
      </c>
      <c r="AO104" s="29" t="s">
        <v>141</v>
      </c>
      <c r="AP104" s="29" t="s">
        <v>141</v>
      </c>
      <c r="AQ104" s="29" t="s">
        <v>142</v>
      </c>
      <c r="AR104" s="29" t="s">
        <v>142</v>
      </c>
      <c r="AS104" s="29" t="s">
        <v>141</v>
      </c>
      <c r="AT104" s="29" t="s">
        <v>143</v>
      </c>
      <c r="AU104" s="29" t="s">
        <v>143</v>
      </c>
      <c r="AV104" s="29" t="s">
        <v>142</v>
      </c>
      <c r="AW104" s="29" t="s">
        <v>142</v>
      </c>
      <c r="AX104" s="29" t="s">
        <v>142</v>
      </c>
      <c r="AY104" s="29" t="s">
        <v>142</v>
      </c>
      <c r="AZ104" s="29" t="s">
        <v>142</v>
      </c>
      <c r="BA104" s="29" t="s">
        <v>142</v>
      </c>
      <c r="BB104" s="29" t="s">
        <v>143</v>
      </c>
      <c r="BC104" s="29" t="s">
        <v>142</v>
      </c>
      <c r="BD104" s="29" t="s">
        <v>142</v>
      </c>
      <c r="BE104" s="29" t="s">
        <v>142</v>
      </c>
      <c r="BF104" s="29" t="s">
        <v>141</v>
      </c>
      <c r="BG104" s="29" t="s">
        <v>142</v>
      </c>
      <c r="BH104" s="29" t="s">
        <v>142</v>
      </c>
      <c r="BI104" s="29" t="s">
        <v>142</v>
      </c>
      <c r="BJ104" s="29" t="s">
        <v>142</v>
      </c>
      <c r="BK104" s="29" t="s">
        <v>142</v>
      </c>
      <c r="BL104" s="29" t="s">
        <v>143</v>
      </c>
      <c r="BM104" s="29" t="s">
        <v>142</v>
      </c>
      <c r="BN104" s="29" t="s">
        <v>142</v>
      </c>
      <c r="BO104" s="29" t="s">
        <v>142</v>
      </c>
      <c r="BP104" s="29" t="s">
        <v>141</v>
      </c>
      <c r="BQ104" s="29" t="s">
        <v>141</v>
      </c>
      <c r="BR104" s="29" t="s">
        <v>142</v>
      </c>
      <c r="BS104" s="29" t="s">
        <v>142</v>
      </c>
      <c r="BT104" s="29" t="s">
        <v>142</v>
      </c>
      <c r="BU104" s="29" t="s">
        <v>143</v>
      </c>
      <c r="BV104" s="29" t="s">
        <v>142</v>
      </c>
      <c r="BW104" s="29" t="s">
        <v>142</v>
      </c>
      <c r="BX104" s="29" t="s">
        <v>141</v>
      </c>
      <c r="BY104" s="29" t="s">
        <v>141</v>
      </c>
      <c r="BZ104" s="29" t="s">
        <v>141</v>
      </c>
      <c r="CA104" s="29" t="s">
        <v>142</v>
      </c>
      <c r="CB104" s="29" t="s">
        <v>141</v>
      </c>
      <c r="CC104" s="29" t="s">
        <v>141</v>
      </c>
      <c r="CD104" s="29" t="s">
        <v>142</v>
      </c>
      <c r="CE104" s="29" t="s">
        <v>143</v>
      </c>
      <c r="CF104" s="29" t="s">
        <v>142</v>
      </c>
      <c r="CG104" s="29" t="s">
        <v>141</v>
      </c>
      <c r="CH104" s="29" t="s">
        <v>143</v>
      </c>
      <c r="CI104" s="29" t="s">
        <v>141</v>
      </c>
      <c r="CJ104" s="29" t="s">
        <v>142</v>
      </c>
      <c r="CK104" s="29" t="s">
        <v>142</v>
      </c>
      <c r="CL104" s="29" t="s">
        <v>143</v>
      </c>
      <c r="CM104" s="29" t="s">
        <v>183</v>
      </c>
      <c r="CN104" s="29" t="s">
        <v>141</v>
      </c>
      <c r="CO104" s="29" t="s">
        <v>143</v>
      </c>
      <c r="CP104" s="29" t="s">
        <v>143</v>
      </c>
      <c r="CQ104" s="29" t="s">
        <v>141</v>
      </c>
      <c r="CR104" s="29" t="s">
        <v>142</v>
      </c>
      <c r="CS104" s="29" t="s">
        <v>142</v>
      </c>
      <c r="CT104" s="29" t="s">
        <v>141</v>
      </c>
      <c r="CU104" s="29" t="s">
        <v>141</v>
      </c>
      <c r="CV104" s="29" t="s">
        <v>183</v>
      </c>
      <c r="CW104" s="29" t="s">
        <v>142</v>
      </c>
      <c r="CX104" s="29" t="s">
        <v>143</v>
      </c>
      <c r="CY104" s="29" t="s">
        <v>142</v>
      </c>
      <c r="CZ104" s="29" t="s">
        <v>142</v>
      </c>
      <c r="DA104" s="29" t="s">
        <v>141</v>
      </c>
      <c r="DB104" s="29" t="s">
        <v>143</v>
      </c>
      <c r="DC104" s="29" t="s">
        <v>183</v>
      </c>
      <c r="DD104" s="29" t="s">
        <v>142</v>
      </c>
      <c r="DE104" s="29" t="s">
        <v>142</v>
      </c>
      <c r="DF104" s="29" t="s">
        <v>143</v>
      </c>
      <c r="DG104" s="29" t="s">
        <v>141</v>
      </c>
      <c r="DH104" s="29" t="s">
        <v>142</v>
      </c>
      <c r="DI104" s="29" t="s">
        <v>141</v>
      </c>
      <c r="DJ104" s="29" t="s">
        <v>142</v>
      </c>
      <c r="DK104" s="29" t="s">
        <v>143</v>
      </c>
      <c r="DL104" s="29" t="s">
        <v>142</v>
      </c>
      <c r="DM104" s="29" t="s">
        <v>142</v>
      </c>
      <c r="DN104" s="29" t="s">
        <v>142</v>
      </c>
      <c r="DO104" s="29" t="s">
        <v>142</v>
      </c>
      <c r="DP104" s="29" t="s">
        <v>141</v>
      </c>
      <c r="DQ104" s="29" t="s">
        <v>143</v>
      </c>
      <c r="DR104" s="29" t="s">
        <v>173</v>
      </c>
      <c r="DS104" s="29" t="s">
        <v>143</v>
      </c>
      <c r="DT104" s="29" t="s">
        <v>142</v>
      </c>
      <c r="DU104" s="29" t="s">
        <v>141</v>
      </c>
      <c r="DV104" s="29" t="s">
        <v>142</v>
      </c>
      <c r="DW104" s="7"/>
      <c r="DX104" s="7"/>
      <c r="DY104" s="7"/>
      <c r="DZ104" s="7"/>
      <c r="EA104" s="7"/>
      <c r="EB104" s="7"/>
      <c r="EC104" s="7"/>
      <c r="ED104" s="7"/>
    </row>
    <row r="105" spans="1:134" ht="78.75">
      <c r="A105" s="8">
        <v>104</v>
      </c>
      <c r="B105" s="39">
        <v>104</v>
      </c>
      <c r="C105" s="39" t="s">
        <v>318</v>
      </c>
      <c r="D105" s="37" t="s">
        <v>319</v>
      </c>
      <c r="E105" s="38" t="s">
        <v>21</v>
      </c>
      <c r="F105" s="33" t="s">
        <v>142</v>
      </c>
      <c r="G105" s="29" t="s">
        <v>143</v>
      </c>
      <c r="H105" s="29" t="s">
        <v>142</v>
      </c>
      <c r="I105" s="29" t="s">
        <v>142</v>
      </c>
      <c r="J105" s="29" t="s">
        <v>142</v>
      </c>
      <c r="K105" s="29" t="s">
        <v>142</v>
      </c>
      <c r="L105" s="29" t="s">
        <v>142</v>
      </c>
      <c r="M105" s="29" t="s">
        <v>141</v>
      </c>
      <c r="N105" s="29" t="s">
        <v>142</v>
      </c>
      <c r="O105" s="29" t="s">
        <v>143</v>
      </c>
      <c r="P105" s="29" t="s">
        <v>142</v>
      </c>
      <c r="Q105" s="29" t="s">
        <v>142</v>
      </c>
      <c r="R105" s="29" t="s">
        <v>142</v>
      </c>
      <c r="S105" s="29" t="s">
        <v>141</v>
      </c>
      <c r="T105" s="29" t="s">
        <v>141</v>
      </c>
      <c r="U105" s="29" t="s">
        <v>141</v>
      </c>
      <c r="V105" s="29" t="s">
        <v>142</v>
      </c>
      <c r="W105" s="29" t="s">
        <v>143</v>
      </c>
      <c r="X105" s="29" t="s">
        <v>183</v>
      </c>
      <c r="Y105" s="29" t="s">
        <v>142</v>
      </c>
      <c r="Z105" s="29" t="s">
        <v>143</v>
      </c>
      <c r="AA105" s="29" t="s">
        <v>141</v>
      </c>
      <c r="AB105" s="29" t="s">
        <v>142</v>
      </c>
      <c r="AC105" s="29" t="s">
        <v>142</v>
      </c>
      <c r="AD105" s="29" t="s">
        <v>142</v>
      </c>
      <c r="AE105" s="29" t="s">
        <v>142</v>
      </c>
      <c r="AF105" s="29" t="s">
        <v>142</v>
      </c>
      <c r="AG105" s="29" t="s">
        <v>142</v>
      </c>
      <c r="AH105" s="29" t="s">
        <v>141</v>
      </c>
      <c r="AI105" s="29" t="s">
        <v>143</v>
      </c>
      <c r="AJ105" s="29" t="s">
        <v>142</v>
      </c>
      <c r="AK105" s="29" t="s">
        <v>141</v>
      </c>
      <c r="AL105" s="29" t="s">
        <v>142</v>
      </c>
      <c r="AM105" s="29" t="s">
        <v>142</v>
      </c>
      <c r="AN105" s="29" t="s">
        <v>141</v>
      </c>
      <c r="AO105" s="29" t="s">
        <v>141</v>
      </c>
      <c r="AP105" s="29" t="s">
        <v>141</v>
      </c>
      <c r="AQ105" s="29" t="s">
        <v>142</v>
      </c>
      <c r="AR105" s="29" t="s">
        <v>142</v>
      </c>
      <c r="AS105" s="29" t="s">
        <v>141</v>
      </c>
      <c r="AT105" s="29" t="s">
        <v>142</v>
      </c>
      <c r="AU105" s="29" t="s">
        <v>143</v>
      </c>
      <c r="AV105" s="29" t="s">
        <v>142</v>
      </c>
      <c r="AW105" s="29" t="s">
        <v>142</v>
      </c>
      <c r="AX105" s="29" t="s">
        <v>142</v>
      </c>
      <c r="AY105" s="29" t="s">
        <v>142</v>
      </c>
      <c r="AZ105" s="29" t="s">
        <v>143</v>
      </c>
      <c r="BA105" s="29" t="s">
        <v>142</v>
      </c>
      <c r="BB105" s="29" t="s">
        <v>143</v>
      </c>
      <c r="BC105" s="29" t="s">
        <v>142</v>
      </c>
      <c r="BD105" s="29" t="s">
        <v>142</v>
      </c>
      <c r="BE105" s="29" t="s">
        <v>142</v>
      </c>
      <c r="BF105" s="29" t="s">
        <v>141</v>
      </c>
      <c r="BG105" s="29" t="s">
        <v>142</v>
      </c>
      <c r="BH105" s="29" t="s">
        <v>142</v>
      </c>
      <c r="BI105" s="29" t="s">
        <v>143</v>
      </c>
      <c r="BJ105" s="29" t="s">
        <v>142</v>
      </c>
      <c r="BK105" s="29" t="s">
        <v>142</v>
      </c>
      <c r="BL105" s="29" t="s">
        <v>143</v>
      </c>
      <c r="BM105" s="29" t="s">
        <v>142</v>
      </c>
      <c r="BN105" s="29" t="s">
        <v>142</v>
      </c>
      <c r="BO105" s="29" t="s">
        <v>142</v>
      </c>
      <c r="BP105" s="29" t="s">
        <v>141</v>
      </c>
      <c r="BQ105" s="29" t="s">
        <v>141</v>
      </c>
      <c r="BR105" s="29" t="s">
        <v>142</v>
      </c>
      <c r="BS105" s="29" t="s">
        <v>142</v>
      </c>
      <c r="BT105" s="29" t="s">
        <v>142</v>
      </c>
      <c r="BU105" s="29" t="s">
        <v>142</v>
      </c>
      <c r="BV105" s="29" t="s">
        <v>142</v>
      </c>
      <c r="BW105" s="29" t="s">
        <v>142</v>
      </c>
      <c r="BX105" s="29" t="s">
        <v>141</v>
      </c>
      <c r="BY105" s="29" t="s">
        <v>141</v>
      </c>
      <c r="BZ105" s="29" t="s">
        <v>183</v>
      </c>
      <c r="CA105" s="29" t="s">
        <v>142</v>
      </c>
      <c r="CB105" s="29" t="s">
        <v>141</v>
      </c>
      <c r="CC105" s="29" t="s">
        <v>141</v>
      </c>
      <c r="CD105" s="29" t="s">
        <v>142</v>
      </c>
      <c r="CE105" s="29" t="s">
        <v>143</v>
      </c>
      <c r="CF105" s="29" t="s">
        <v>142</v>
      </c>
      <c r="CG105" s="29" t="s">
        <v>141</v>
      </c>
      <c r="CH105" s="29" t="s">
        <v>143</v>
      </c>
      <c r="CI105" s="29" t="s">
        <v>141</v>
      </c>
      <c r="CJ105" s="29" t="s">
        <v>142</v>
      </c>
      <c r="CK105" s="29" t="s">
        <v>142</v>
      </c>
      <c r="CL105" s="29" t="s">
        <v>142</v>
      </c>
      <c r="CM105" s="29" t="s">
        <v>183</v>
      </c>
      <c r="CN105" s="29" t="s">
        <v>141</v>
      </c>
      <c r="CO105" s="29" t="s">
        <v>142</v>
      </c>
      <c r="CP105" s="29" t="s">
        <v>143</v>
      </c>
      <c r="CQ105" s="29" t="s">
        <v>143</v>
      </c>
      <c r="CR105" s="29" t="s">
        <v>142</v>
      </c>
      <c r="CS105" s="29" t="s">
        <v>142</v>
      </c>
      <c r="CT105" s="29" t="s">
        <v>141</v>
      </c>
      <c r="CU105" s="29" t="s">
        <v>141</v>
      </c>
      <c r="CV105" s="29" t="s">
        <v>143</v>
      </c>
      <c r="CW105" s="29" t="s">
        <v>143</v>
      </c>
      <c r="CX105" s="29" t="s">
        <v>143</v>
      </c>
      <c r="CY105" s="29" t="s">
        <v>142</v>
      </c>
      <c r="CZ105" s="29" t="s">
        <v>142</v>
      </c>
      <c r="DA105" s="29" t="s">
        <v>141</v>
      </c>
      <c r="DB105" s="29" t="s">
        <v>142</v>
      </c>
      <c r="DC105" s="29" t="s">
        <v>183</v>
      </c>
      <c r="DD105" s="29" t="s">
        <v>142</v>
      </c>
      <c r="DE105" s="29" t="s">
        <v>142</v>
      </c>
      <c r="DF105" s="29" t="s">
        <v>143</v>
      </c>
      <c r="DG105" s="29" t="s">
        <v>141</v>
      </c>
      <c r="DH105" s="29" t="s">
        <v>142</v>
      </c>
      <c r="DI105" s="29" t="s">
        <v>143</v>
      </c>
      <c r="DJ105" s="29" t="s">
        <v>142</v>
      </c>
      <c r="DK105" s="29" t="s">
        <v>143</v>
      </c>
      <c r="DL105" s="29" t="s">
        <v>142</v>
      </c>
      <c r="DM105" s="29" t="s">
        <v>142</v>
      </c>
      <c r="DN105" s="29" t="s">
        <v>142</v>
      </c>
      <c r="DO105" s="29" t="s">
        <v>142</v>
      </c>
      <c r="DP105" s="29" t="s">
        <v>141</v>
      </c>
      <c r="DQ105" s="29" t="s">
        <v>143</v>
      </c>
      <c r="DR105" s="29" t="s">
        <v>143</v>
      </c>
      <c r="DS105" s="29" t="s">
        <v>143</v>
      </c>
      <c r="DT105" s="29" t="s">
        <v>142</v>
      </c>
      <c r="DU105" s="29" t="s">
        <v>141</v>
      </c>
      <c r="DV105" s="29" t="s">
        <v>142</v>
      </c>
      <c r="DW105" s="7"/>
      <c r="DX105" s="7"/>
      <c r="DY105" s="7"/>
      <c r="DZ105" s="7"/>
      <c r="EA105" s="7"/>
      <c r="EB105" s="7"/>
      <c r="EC105" s="7"/>
      <c r="ED105" s="7"/>
    </row>
    <row r="106" spans="1:134" ht="78.75">
      <c r="A106" s="8">
        <v>105</v>
      </c>
      <c r="B106" s="39">
        <v>105</v>
      </c>
      <c r="C106" s="39" t="s">
        <v>318</v>
      </c>
      <c r="D106" s="37" t="s">
        <v>320</v>
      </c>
      <c r="E106" s="38" t="s">
        <v>21</v>
      </c>
      <c r="F106" s="33" t="s">
        <v>142</v>
      </c>
      <c r="G106" s="29" t="s">
        <v>142</v>
      </c>
      <c r="H106" s="29" t="s">
        <v>142</v>
      </c>
      <c r="I106" s="29" t="s">
        <v>142</v>
      </c>
      <c r="J106" s="29" t="s">
        <v>142</v>
      </c>
      <c r="K106" s="29" t="s">
        <v>142</v>
      </c>
      <c r="L106" s="29" t="s">
        <v>142</v>
      </c>
      <c r="M106" s="29" t="s">
        <v>141</v>
      </c>
      <c r="N106" s="29" t="s">
        <v>142</v>
      </c>
      <c r="O106" s="29" t="s">
        <v>143</v>
      </c>
      <c r="P106" s="29" t="s">
        <v>142</v>
      </c>
      <c r="Q106" s="29" t="s">
        <v>142</v>
      </c>
      <c r="R106" s="29" t="s">
        <v>142</v>
      </c>
      <c r="S106" s="29" t="s">
        <v>141</v>
      </c>
      <c r="T106" s="29" t="s">
        <v>141</v>
      </c>
      <c r="U106" s="29" t="s">
        <v>141</v>
      </c>
      <c r="V106" s="29" t="s">
        <v>142</v>
      </c>
      <c r="W106" s="29" t="s">
        <v>142</v>
      </c>
      <c r="X106" s="29" t="s">
        <v>143</v>
      </c>
      <c r="Y106" s="29" t="s">
        <v>142</v>
      </c>
      <c r="Z106" s="29" t="s">
        <v>143</v>
      </c>
      <c r="AA106" s="29" t="s">
        <v>141</v>
      </c>
      <c r="AB106" s="29" t="s">
        <v>142</v>
      </c>
      <c r="AC106" s="29" t="s">
        <v>142</v>
      </c>
      <c r="AD106" s="29" t="s">
        <v>142</v>
      </c>
      <c r="AE106" s="29" t="s">
        <v>142</v>
      </c>
      <c r="AF106" s="29" t="s">
        <v>142</v>
      </c>
      <c r="AG106" s="29" t="s">
        <v>142</v>
      </c>
      <c r="AH106" s="29" t="s">
        <v>141</v>
      </c>
      <c r="AI106" s="29" t="s">
        <v>143</v>
      </c>
      <c r="AJ106" s="29" t="s">
        <v>142</v>
      </c>
      <c r="AK106" s="29" t="s">
        <v>141</v>
      </c>
      <c r="AL106" s="29" t="s">
        <v>142</v>
      </c>
      <c r="AM106" s="29" t="s">
        <v>142</v>
      </c>
      <c r="AN106" s="29" t="s">
        <v>141</v>
      </c>
      <c r="AO106" s="29" t="s">
        <v>141</v>
      </c>
      <c r="AP106" s="29" t="s">
        <v>141</v>
      </c>
      <c r="AQ106" s="29" t="s">
        <v>142</v>
      </c>
      <c r="AR106" s="29" t="s">
        <v>142</v>
      </c>
      <c r="AS106" s="29" t="s">
        <v>143</v>
      </c>
      <c r="AT106" s="29" t="s">
        <v>142</v>
      </c>
      <c r="AU106" s="29" t="s">
        <v>143</v>
      </c>
      <c r="AV106" s="29" t="s">
        <v>142</v>
      </c>
      <c r="AW106" s="29" t="s">
        <v>142</v>
      </c>
      <c r="AX106" s="29" t="s">
        <v>142</v>
      </c>
      <c r="AY106" s="29" t="s">
        <v>142</v>
      </c>
      <c r="AZ106" s="29" t="s">
        <v>142</v>
      </c>
      <c r="BA106" s="29" t="s">
        <v>142</v>
      </c>
      <c r="BB106" s="29" t="s">
        <v>143</v>
      </c>
      <c r="BC106" s="29" t="s">
        <v>142</v>
      </c>
      <c r="BD106" s="29" t="s">
        <v>142</v>
      </c>
      <c r="BE106" s="29" t="s">
        <v>142</v>
      </c>
      <c r="BF106" s="29" t="s">
        <v>141</v>
      </c>
      <c r="BG106" s="29" t="s">
        <v>142</v>
      </c>
      <c r="BH106" s="29" t="s">
        <v>142</v>
      </c>
      <c r="BI106" s="29" t="s">
        <v>143</v>
      </c>
      <c r="BJ106" s="29" t="s">
        <v>142</v>
      </c>
      <c r="BK106" s="29" t="s">
        <v>142</v>
      </c>
      <c r="BL106" s="29" t="s">
        <v>143</v>
      </c>
      <c r="BM106" s="29" t="s">
        <v>143</v>
      </c>
      <c r="BN106" s="29" t="s">
        <v>142</v>
      </c>
      <c r="BO106" s="29" t="s">
        <v>142</v>
      </c>
      <c r="BP106" s="29" t="s">
        <v>142</v>
      </c>
      <c r="BQ106" s="29" t="s">
        <v>143</v>
      </c>
      <c r="BR106" s="29" t="s">
        <v>142</v>
      </c>
      <c r="BS106" s="29" t="s">
        <v>142</v>
      </c>
      <c r="BT106" s="29" t="s">
        <v>142</v>
      </c>
      <c r="BU106" s="29" t="s">
        <v>142</v>
      </c>
      <c r="BV106" s="29" t="s">
        <v>142</v>
      </c>
      <c r="BW106" s="29" t="s">
        <v>142</v>
      </c>
      <c r="BX106" s="29" t="s">
        <v>141</v>
      </c>
      <c r="BY106" s="29" t="s">
        <v>141</v>
      </c>
      <c r="BZ106" s="29" t="s">
        <v>183</v>
      </c>
      <c r="CA106" s="29" t="s">
        <v>142</v>
      </c>
      <c r="CB106" s="29" t="s">
        <v>141</v>
      </c>
      <c r="CC106" s="29" t="s">
        <v>141</v>
      </c>
      <c r="CD106" s="29" t="s">
        <v>142</v>
      </c>
      <c r="CE106" s="29" t="s">
        <v>143</v>
      </c>
      <c r="CF106" s="29" t="s">
        <v>142</v>
      </c>
      <c r="CG106" s="29" t="s">
        <v>141</v>
      </c>
      <c r="CH106" s="29" t="s">
        <v>143</v>
      </c>
      <c r="CI106" s="29" t="s">
        <v>141</v>
      </c>
      <c r="CJ106" s="29" t="s">
        <v>142</v>
      </c>
      <c r="CK106" s="29" t="s">
        <v>142</v>
      </c>
      <c r="CL106" s="29" t="s">
        <v>143</v>
      </c>
      <c r="CM106" s="29" t="s">
        <v>183</v>
      </c>
      <c r="CN106" s="29" t="s">
        <v>141</v>
      </c>
      <c r="CO106" s="29" t="s">
        <v>142</v>
      </c>
      <c r="CP106" s="29" t="s">
        <v>143</v>
      </c>
      <c r="CQ106" s="29" t="s">
        <v>143</v>
      </c>
      <c r="CR106" s="29" t="s">
        <v>142</v>
      </c>
      <c r="CS106" s="29" t="s">
        <v>142</v>
      </c>
      <c r="CT106" s="29" t="s">
        <v>141</v>
      </c>
      <c r="CU106" s="29" t="s">
        <v>141</v>
      </c>
      <c r="CV106" s="29" t="s">
        <v>143</v>
      </c>
      <c r="CW106" s="29" t="s">
        <v>143</v>
      </c>
      <c r="CX106" s="29" t="s">
        <v>143</v>
      </c>
      <c r="CY106" s="29" t="s">
        <v>142</v>
      </c>
      <c r="CZ106" s="29" t="s">
        <v>142</v>
      </c>
      <c r="DA106" s="29" t="s">
        <v>141</v>
      </c>
      <c r="DB106" s="29" t="s">
        <v>142</v>
      </c>
      <c r="DC106" s="29" t="s">
        <v>183</v>
      </c>
      <c r="DD106" s="29" t="s">
        <v>142</v>
      </c>
      <c r="DE106" s="29" t="s">
        <v>142</v>
      </c>
      <c r="DF106" s="29" t="s">
        <v>143</v>
      </c>
      <c r="DG106" s="29" t="s">
        <v>141</v>
      </c>
      <c r="DH106" s="29" t="s">
        <v>142</v>
      </c>
      <c r="DI106" s="29" t="s">
        <v>141</v>
      </c>
      <c r="DJ106" s="29" t="s">
        <v>142</v>
      </c>
      <c r="DK106" s="29" t="s">
        <v>143</v>
      </c>
      <c r="DL106" s="29" t="s">
        <v>142</v>
      </c>
      <c r="DM106" s="29" t="s">
        <v>142</v>
      </c>
      <c r="DN106" s="29" t="s">
        <v>142</v>
      </c>
      <c r="DO106" s="29" t="s">
        <v>142</v>
      </c>
      <c r="DP106" s="29" t="s">
        <v>141</v>
      </c>
      <c r="DQ106" s="29" t="s">
        <v>143</v>
      </c>
      <c r="DR106" s="29" t="s">
        <v>143</v>
      </c>
      <c r="DS106" s="29" t="s">
        <v>183</v>
      </c>
      <c r="DT106" s="29" t="s">
        <v>142</v>
      </c>
      <c r="DU106" s="29" t="s">
        <v>141</v>
      </c>
      <c r="DV106" s="29" t="s">
        <v>142</v>
      </c>
      <c r="DW106" s="7"/>
      <c r="DX106" s="7"/>
      <c r="DY106" s="7"/>
      <c r="DZ106" s="7"/>
      <c r="EA106" s="7"/>
      <c r="EB106" s="7"/>
      <c r="EC106" s="7"/>
      <c r="ED106" s="7"/>
    </row>
    <row r="107" spans="1:134" ht="56.25">
      <c r="A107" s="8">
        <v>106</v>
      </c>
      <c r="B107" s="39">
        <v>106</v>
      </c>
      <c r="C107" s="39" t="s">
        <v>321</v>
      </c>
      <c r="D107" s="37" t="s">
        <v>322</v>
      </c>
      <c r="E107" s="38" t="s">
        <v>21</v>
      </c>
      <c r="F107" s="33" t="s">
        <v>142</v>
      </c>
      <c r="G107" s="29" t="s">
        <v>142</v>
      </c>
      <c r="H107" s="29" t="s">
        <v>142</v>
      </c>
      <c r="I107" s="29" t="s">
        <v>142</v>
      </c>
      <c r="J107" s="29" t="s">
        <v>142</v>
      </c>
      <c r="K107" s="29" t="s">
        <v>142</v>
      </c>
      <c r="L107" s="29" t="s">
        <v>142</v>
      </c>
      <c r="M107" s="29" t="s">
        <v>141</v>
      </c>
      <c r="N107" s="29" t="s">
        <v>142</v>
      </c>
      <c r="O107" s="29" t="s">
        <v>142</v>
      </c>
      <c r="P107" s="29" t="s">
        <v>142</v>
      </c>
      <c r="Q107" s="29" t="s">
        <v>183</v>
      </c>
      <c r="R107" s="29" t="s">
        <v>142</v>
      </c>
      <c r="S107" s="29" t="s">
        <v>141</v>
      </c>
      <c r="T107" s="29" t="s">
        <v>142</v>
      </c>
      <c r="U107" s="29" t="s">
        <v>141</v>
      </c>
      <c r="V107" s="29" t="s">
        <v>142</v>
      </c>
      <c r="W107" s="29" t="s">
        <v>183</v>
      </c>
      <c r="X107" s="29" t="s">
        <v>142</v>
      </c>
      <c r="Y107" s="29" t="s">
        <v>142</v>
      </c>
      <c r="Z107" s="29" t="s">
        <v>142</v>
      </c>
      <c r="AA107" s="29" t="s">
        <v>142</v>
      </c>
      <c r="AB107" s="29" t="s">
        <v>142</v>
      </c>
      <c r="AC107" s="29" t="s">
        <v>142</v>
      </c>
      <c r="AD107" s="29" t="s">
        <v>142</v>
      </c>
      <c r="AE107" s="29" t="s">
        <v>142</v>
      </c>
      <c r="AF107" s="29" t="s">
        <v>143</v>
      </c>
      <c r="AG107" s="29" t="s">
        <v>142</v>
      </c>
      <c r="AH107" s="29" t="s">
        <v>141</v>
      </c>
      <c r="AI107" s="29" t="s">
        <v>142</v>
      </c>
      <c r="AJ107" s="29" t="s">
        <v>142</v>
      </c>
      <c r="AK107" s="29" t="s">
        <v>141</v>
      </c>
      <c r="AL107" s="29" t="s">
        <v>143</v>
      </c>
      <c r="AM107" s="29" t="s">
        <v>143</v>
      </c>
      <c r="AN107" s="29" t="s">
        <v>142</v>
      </c>
      <c r="AO107" s="29" t="s">
        <v>141</v>
      </c>
      <c r="AP107" s="29" t="s">
        <v>141</v>
      </c>
      <c r="AQ107" s="29" t="s">
        <v>142</v>
      </c>
      <c r="AR107" s="29" t="s">
        <v>142</v>
      </c>
      <c r="AS107" s="29" t="s">
        <v>142</v>
      </c>
      <c r="AT107" s="29" t="s">
        <v>183</v>
      </c>
      <c r="AU107" s="29" t="s">
        <v>143</v>
      </c>
      <c r="AV107" s="29" t="s">
        <v>142</v>
      </c>
      <c r="AW107" s="29" t="s">
        <v>142</v>
      </c>
      <c r="AX107" s="29" t="s">
        <v>143</v>
      </c>
      <c r="AY107" s="29" t="s">
        <v>142</v>
      </c>
      <c r="AZ107" s="29" t="s">
        <v>142</v>
      </c>
      <c r="BA107" s="29" t="s">
        <v>142</v>
      </c>
      <c r="BB107" s="29" t="s">
        <v>142</v>
      </c>
      <c r="BC107" s="29" t="s">
        <v>142</v>
      </c>
      <c r="BD107" s="29" t="s">
        <v>142</v>
      </c>
      <c r="BE107" s="29" t="s">
        <v>142</v>
      </c>
      <c r="BF107" s="29" t="s">
        <v>141</v>
      </c>
      <c r="BG107" s="29" t="s">
        <v>142</v>
      </c>
      <c r="BH107" s="29" t="s">
        <v>183</v>
      </c>
      <c r="BI107" s="29" t="s">
        <v>142</v>
      </c>
      <c r="BJ107" s="29" t="s">
        <v>142</v>
      </c>
      <c r="BK107" s="29" t="s">
        <v>142</v>
      </c>
      <c r="BL107" s="29" t="s">
        <v>183</v>
      </c>
      <c r="BM107" s="29" t="s">
        <v>143</v>
      </c>
      <c r="BN107" s="29" t="s">
        <v>142</v>
      </c>
      <c r="BO107" s="29" t="s">
        <v>142</v>
      </c>
      <c r="BP107" s="29" t="s">
        <v>142</v>
      </c>
      <c r="BQ107" s="29" t="s">
        <v>142</v>
      </c>
      <c r="BR107" s="29" t="s">
        <v>142</v>
      </c>
      <c r="BS107" s="29" t="s">
        <v>142</v>
      </c>
      <c r="BT107" s="29" t="s">
        <v>183</v>
      </c>
      <c r="BU107" s="29" t="s">
        <v>142</v>
      </c>
      <c r="BV107" s="29" t="s">
        <v>143</v>
      </c>
      <c r="BW107" s="29" t="s">
        <v>142</v>
      </c>
      <c r="BX107" s="29" t="s">
        <v>141</v>
      </c>
      <c r="BY107" s="29" t="s">
        <v>141</v>
      </c>
      <c r="BZ107" s="29" t="s">
        <v>142</v>
      </c>
      <c r="CA107" s="29" t="s">
        <v>142</v>
      </c>
      <c r="CB107" s="29" t="s">
        <v>141</v>
      </c>
      <c r="CC107" s="29" t="s">
        <v>143</v>
      </c>
      <c r="CD107" s="29" t="s">
        <v>142</v>
      </c>
      <c r="CE107" s="29" t="s">
        <v>142</v>
      </c>
      <c r="CF107" s="29" t="s">
        <v>183</v>
      </c>
      <c r="CG107" s="29" t="s">
        <v>141</v>
      </c>
      <c r="CH107" s="29" t="s">
        <v>143</v>
      </c>
      <c r="CI107" s="29" t="s">
        <v>141</v>
      </c>
      <c r="CJ107" s="29" t="s">
        <v>142</v>
      </c>
      <c r="CK107" s="29" t="s">
        <v>142</v>
      </c>
      <c r="CL107" s="29" t="s">
        <v>142</v>
      </c>
      <c r="CM107" s="29" t="s">
        <v>142</v>
      </c>
      <c r="CN107" s="29" t="s">
        <v>142</v>
      </c>
      <c r="CO107" s="29" t="s">
        <v>142</v>
      </c>
      <c r="CP107" s="29" t="s">
        <v>142</v>
      </c>
      <c r="CQ107" s="29" t="s">
        <v>142</v>
      </c>
      <c r="CR107" s="29" t="s">
        <v>142</v>
      </c>
      <c r="CS107" s="29" t="s">
        <v>142</v>
      </c>
      <c r="CT107" s="29" t="s">
        <v>141</v>
      </c>
      <c r="CU107" s="29" t="s">
        <v>141</v>
      </c>
      <c r="CV107" s="29" t="s">
        <v>142</v>
      </c>
      <c r="CW107" s="29" t="s">
        <v>142</v>
      </c>
      <c r="CX107" s="29" t="s">
        <v>142</v>
      </c>
      <c r="CY107" s="29" t="s">
        <v>142</v>
      </c>
      <c r="CZ107" s="29" t="s">
        <v>142</v>
      </c>
      <c r="DA107" s="29" t="s">
        <v>143</v>
      </c>
      <c r="DB107" s="29" t="s">
        <v>142</v>
      </c>
      <c r="DC107" s="29" t="s">
        <v>142</v>
      </c>
      <c r="DD107" s="29" t="s">
        <v>142</v>
      </c>
      <c r="DE107" s="29" t="s">
        <v>142</v>
      </c>
      <c r="DF107" s="29" t="s">
        <v>142</v>
      </c>
      <c r="DG107" s="29" t="s">
        <v>141</v>
      </c>
      <c r="DH107" s="29" t="s">
        <v>142</v>
      </c>
      <c r="DI107" s="29" t="s">
        <v>142</v>
      </c>
      <c r="DJ107" s="29" t="s">
        <v>142</v>
      </c>
      <c r="DK107" s="29" t="s">
        <v>142</v>
      </c>
      <c r="DL107" s="29" t="s">
        <v>142</v>
      </c>
      <c r="DM107" s="29" t="s">
        <v>142</v>
      </c>
      <c r="DN107" s="29" t="s">
        <v>142</v>
      </c>
      <c r="DO107" s="29" t="s">
        <v>142</v>
      </c>
      <c r="DP107" s="29" t="s">
        <v>141</v>
      </c>
      <c r="DQ107" s="29" t="s">
        <v>142</v>
      </c>
      <c r="DR107" s="29" t="s">
        <v>142</v>
      </c>
      <c r="DS107" s="29" t="s">
        <v>142</v>
      </c>
      <c r="DT107" s="29" t="s">
        <v>183</v>
      </c>
      <c r="DU107" s="29" t="s">
        <v>141</v>
      </c>
      <c r="DV107" s="29" t="s">
        <v>142</v>
      </c>
      <c r="DW107" s="7"/>
      <c r="DX107" s="7"/>
      <c r="DY107" s="7"/>
      <c r="DZ107" s="7"/>
      <c r="EA107" s="7"/>
      <c r="EB107" s="7"/>
      <c r="EC107" s="7"/>
      <c r="ED107" s="7"/>
    </row>
    <row r="108" spans="1:134" ht="56.25">
      <c r="A108" s="8">
        <v>107</v>
      </c>
      <c r="B108" s="39">
        <v>107</v>
      </c>
      <c r="C108" s="39" t="s">
        <v>323</v>
      </c>
      <c r="D108" s="37" t="s">
        <v>324</v>
      </c>
      <c r="E108" s="38" t="s">
        <v>21</v>
      </c>
      <c r="F108" s="33" t="s">
        <v>142</v>
      </c>
      <c r="G108" s="29" t="s">
        <v>142</v>
      </c>
      <c r="H108" s="29" t="s">
        <v>142</v>
      </c>
      <c r="I108" s="29" t="s">
        <v>142</v>
      </c>
      <c r="J108" s="29" t="s">
        <v>142</v>
      </c>
      <c r="K108" s="29" t="s">
        <v>142</v>
      </c>
      <c r="L108" s="29" t="s">
        <v>142</v>
      </c>
      <c r="M108" s="29" t="s">
        <v>141</v>
      </c>
      <c r="N108" s="29" t="s">
        <v>142</v>
      </c>
      <c r="O108" s="29" t="s">
        <v>142</v>
      </c>
      <c r="P108" s="29" t="s">
        <v>142</v>
      </c>
      <c r="Q108" s="29" t="s">
        <v>142</v>
      </c>
      <c r="R108" s="29" t="s">
        <v>142</v>
      </c>
      <c r="S108" s="29" t="s">
        <v>141</v>
      </c>
      <c r="T108" s="29" t="s">
        <v>142</v>
      </c>
      <c r="U108" s="29" t="s">
        <v>141</v>
      </c>
      <c r="V108" s="29" t="s">
        <v>142</v>
      </c>
      <c r="W108" s="29" t="s">
        <v>142</v>
      </c>
      <c r="X108" s="29" t="s">
        <v>142</v>
      </c>
      <c r="Y108" s="29" t="s">
        <v>142</v>
      </c>
      <c r="Z108" s="29" t="s">
        <v>142</v>
      </c>
      <c r="AA108" s="29" t="s">
        <v>142</v>
      </c>
      <c r="AB108" s="29" t="s">
        <v>142</v>
      </c>
      <c r="AC108" s="29" t="s">
        <v>142</v>
      </c>
      <c r="AD108" s="29" t="s">
        <v>142</v>
      </c>
      <c r="AE108" s="29" t="s">
        <v>142</v>
      </c>
      <c r="AF108" s="29" t="s">
        <v>142</v>
      </c>
      <c r="AG108" s="29" t="s">
        <v>142</v>
      </c>
      <c r="AH108" s="29" t="s">
        <v>141</v>
      </c>
      <c r="AI108" s="29" t="s">
        <v>142</v>
      </c>
      <c r="AJ108" s="29" t="s">
        <v>142</v>
      </c>
      <c r="AK108" s="29" t="s">
        <v>141</v>
      </c>
      <c r="AL108" s="29" t="s">
        <v>142</v>
      </c>
      <c r="AM108" s="29" t="s">
        <v>143</v>
      </c>
      <c r="AN108" s="29" t="s">
        <v>142</v>
      </c>
      <c r="AO108" s="29" t="s">
        <v>141</v>
      </c>
      <c r="AP108" s="29" t="s">
        <v>141</v>
      </c>
      <c r="AQ108" s="29" t="s">
        <v>142</v>
      </c>
      <c r="AR108" s="29" t="s">
        <v>142</v>
      </c>
      <c r="AS108" s="29" t="s">
        <v>142</v>
      </c>
      <c r="AT108" s="29" t="s">
        <v>142</v>
      </c>
      <c r="AU108" s="29" t="s">
        <v>143</v>
      </c>
      <c r="AV108" s="29" t="s">
        <v>142</v>
      </c>
      <c r="AW108" s="29" t="s">
        <v>142</v>
      </c>
      <c r="AX108" s="29" t="s">
        <v>142</v>
      </c>
      <c r="AY108" s="29" t="s">
        <v>142</v>
      </c>
      <c r="AZ108" s="29" t="s">
        <v>142</v>
      </c>
      <c r="BA108" s="29" t="s">
        <v>142</v>
      </c>
      <c r="BB108" s="29" t="s">
        <v>142</v>
      </c>
      <c r="BC108" s="29" t="s">
        <v>142</v>
      </c>
      <c r="BD108" s="29" t="s">
        <v>142</v>
      </c>
      <c r="BE108" s="29" t="s">
        <v>142</v>
      </c>
      <c r="BF108" s="29" t="s">
        <v>141</v>
      </c>
      <c r="BG108" s="29" t="s">
        <v>142</v>
      </c>
      <c r="BH108" s="29" t="s">
        <v>142</v>
      </c>
      <c r="BI108" s="29" t="s">
        <v>142</v>
      </c>
      <c r="BJ108" s="29" t="s">
        <v>142</v>
      </c>
      <c r="BK108" s="29" t="s">
        <v>142</v>
      </c>
      <c r="BL108" s="29" t="s">
        <v>143</v>
      </c>
      <c r="BM108" s="29" t="s">
        <v>142</v>
      </c>
      <c r="BN108" s="29" t="s">
        <v>142</v>
      </c>
      <c r="BO108" s="29" t="s">
        <v>142</v>
      </c>
      <c r="BP108" s="29" t="s">
        <v>142</v>
      </c>
      <c r="BQ108" s="29" t="s">
        <v>142</v>
      </c>
      <c r="BR108" s="29" t="s">
        <v>143</v>
      </c>
      <c r="BS108" s="29" t="s">
        <v>142</v>
      </c>
      <c r="BT108" s="29" t="s">
        <v>142</v>
      </c>
      <c r="BU108" s="29" t="s">
        <v>142</v>
      </c>
      <c r="BV108" s="29" t="s">
        <v>142</v>
      </c>
      <c r="BW108" s="29" t="s">
        <v>142</v>
      </c>
      <c r="BX108" s="29" t="s">
        <v>141</v>
      </c>
      <c r="BY108" s="29" t="s">
        <v>141</v>
      </c>
      <c r="BZ108" s="29" t="s">
        <v>142</v>
      </c>
      <c r="CA108" s="29" t="s">
        <v>142</v>
      </c>
      <c r="CB108" s="29" t="s">
        <v>141</v>
      </c>
      <c r="CC108" s="29" t="s">
        <v>142</v>
      </c>
      <c r="CD108" s="29" t="s">
        <v>142</v>
      </c>
      <c r="CE108" s="29" t="s">
        <v>142</v>
      </c>
      <c r="CF108" s="29" t="s">
        <v>142</v>
      </c>
      <c r="CG108" s="29" t="s">
        <v>141</v>
      </c>
      <c r="CH108" s="29" t="s">
        <v>142</v>
      </c>
      <c r="CI108" s="29" t="s">
        <v>141</v>
      </c>
      <c r="CJ108" s="29" t="s">
        <v>142</v>
      </c>
      <c r="CK108" s="29" t="s">
        <v>142</v>
      </c>
      <c r="CL108" s="29" t="s">
        <v>142</v>
      </c>
      <c r="CM108" s="29" t="s">
        <v>142</v>
      </c>
      <c r="CN108" s="29" t="s">
        <v>142</v>
      </c>
      <c r="CO108" s="29" t="s">
        <v>142</v>
      </c>
      <c r="CP108" s="29" t="s">
        <v>142</v>
      </c>
      <c r="CQ108" s="29" t="s">
        <v>142</v>
      </c>
      <c r="CR108" s="29" t="s">
        <v>141</v>
      </c>
      <c r="CS108" s="29" t="s">
        <v>142</v>
      </c>
      <c r="CT108" s="29" t="s">
        <v>141</v>
      </c>
      <c r="CU108" s="29" t="s">
        <v>141</v>
      </c>
      <c r="CV108" s="29" t="s">
        <v>142</v>
      </c>
      <c r="CW108" s="29" t="s">
        <v>142</v>
      </c>
      <c r="CX108" s="29" t="s">
        <v>142</v>
      </c>
      <c r="CY108" s="29" t="s">
        <v>142</v>
      </c>
      <c r="CZ108" s="29" t="s">
        <v>142</v>
      </c>
      <c r="DA108" s="29" t="s">
        <v>143</v>
      </c>
      <c r="DB108" s="29" t="s">
        <v>142</v>
      </c>
      <c r="DC108" s="29" t="s">
        <v>142</v>
      </c>
      <c r="DD108" s="29" t="s">
        <v>142</v>
      </c>
      <c r="DE108" s="29" t="s">
        <v>142</v>
      </c>
      <c r="DF108" s="29" t="s">
        <v>142</v>
      </c>
      <c r="DG108" s="29" t="s">
        <v>141</v>
      </c>
      <c r="DH108" s="29" t="s">
        <v>143</v>
      </c>
      <c r="DI108" s="29" t="s">
        <v>142</v>
      </c>
      <c r="DJ108" s="29" t="s">
        <v>142</v>
      </c>
      <c r="DK108" s="29" t="s">
        <v>142</v>
      </c>
      <c r="DL108" s="29" t="s">
        <v>142</v>
      </c>
      <c r="DM108" s="29" t="s">
        <v>142</v>
      </c>
      <c r="DN108" s="29" t="s">
        <v>142</v>
      </c>
      <c r="DO108" s="29" t="s">
        <v>142</v>
      </c>
      <c r="DP108" s="29" t="s">
        <v>141</v>
      </c>
      <c r="DQ108" s="29" t="s">
        <v>142</v>
      </c>
      <c r="DR108" s="29" t="s">
        <v>142</v>
      </c>
      <c r="DS108" s="29" t="s">
        <v>142</v>
      </c>
      <c r="DT108" s="29" t="s">
        <v>142</v>
      </c>
      <c r="DU108" s="29" t="s">
        <v>141</v>
      </c>
      <c r="DV108" s="29" t="s">
        <v>142</v>
      </c>
      <c r="DW108" s="7"/>
      <c r="DX108" s="7"/>
      <c r="DY108" s="7"/>
      <c r="DZ108" s="7"/>
      <c r="EA108" s="7"/>
      <c r="EB108" s="7"/>
      <c r="EC108" s="7"/>
      <c r="ED108" s="7"/>
    </row>
    <row r="109" spans="1:134" ht="33.75">
      <c r="A109" s="8">
        <v>108</v>
      </c>
      <c r="B109" s="39">
        <v>108</v>
      </c>
      <c r="C109" s="39" t="s">
        <v>325</v>
      </c>
      <c r="D109" s="37" t="s">
        <v>326</v>
      </c>
      <c r="E109" s="38" t="s">
        <v>21</v>
      </c>
      <c r="F109" s="33" t="s">
        <v>142</v>
      </c>
      <c r="G109" s="29" t="s">
        <v>142</v>
      </c>
      <c r="H109" s="29" t="s">
        <v>142</v>
      </c>
      <c r="I109" s="29" t="s">
        <v>142</v>
      </c>
      <c r="J109" s="29" t="s">
        <v>142</v>
      </c>
      <c r="K109" s="29" t="s">
        <v>142</v>
      </c>
      <c r="L109" s="29" t="s">
        <v>143</v>
      </c>
      <c r="M109" s="29" t="s">
        <v>141</v>
      </c>
      <c r="N109" s="29" t="s">
        <v>142</v>
      </c>
      <c r="O109" s="29" t="s">
        <v>142</v>
      </c>
      <c r="P109" s="29" t="s">
        <v>142</v>
      </c>
      <c r="Q109" s="29" t="s">
        <v>142</v>
      </c>
      <c r="R109" s="29" t="s">
        <v>142</v>
      </c>
      <c r="S109" s="29" t="s">
        <v>141</v>
      </c>
      <c r="T109" s="29" t="s">
        <v>142</v>
      </c>
      <c r="U109" s="29" t="s">
        <v>141</v>
      </c>
      <c r="V109" s="29" t="s">
        <v>142</v>
      </c>
      <c r="W109" s="29" t="s">
        <v>142</v>
      </c>
      <c r="X109" s="29" t="s">
        <v>141</v>
      </c>
      <c r="Y109" s="29" t="s">
        <v>142</v>
      </c>
      <c r="Z109" s="29" t="s">
        <v>142</v>
      </c>
      <c r="AA109" s="29" t="s">
        <v>142</v>
      </c>
      <c r="AB109" s="29" t="s">
        <v>142</v>
      </c>
      <c r="AC109" s="29" t="s">
        <v>142</v>
      </c>
      <c r="AD109" s="29" t="s">
        <v>142</v>
      </c>
      <c r="AE109" s="29" t="s">
        <v>142</v>
      </c>
      <c r="AF109" s="29" t="s">
        <v>142</v>
      </c>
      <c r="AG109" s="29" t="s">
        <v>142</v>
      </c>
      <c r="AH109" s="29" t="s">
        <v>141</v>
      </c>
      <c r="AI109" s="29" t="s">
        <v>142</v>
      </c>
      <c r="AJ109" s="29" t="s">
        <v>142</v>
      </c>
      <c r="AK109" s="29" t="s">
        <v>141</v>
      </c>
      <c r="AL109" s="29" t="s">
        <v>142</v>
      </c>
      <c r="AM109" s="29" t="s">
        <v>142</v>
      </c>
      <c r="AN109" s="29" t="s">
        <v>142</v>
      </c>
      <c r="AO109" s="29" t="s">
        <v>141</v>
      </c>
      <c r="AP109" s="29" t="s">
        <v>141</v>
      </c>
      <c r="AQ109" s="29" t="s">
        <v>142</v>
      </c>
      <c r="AR109" s="29" t="s">
        <v>142</v>
      </c>
      <c r="AS109" s="29" t="s">
        <v>142</v>
      </c>
      <c r="AT109" s="29" t="s">
        <v>142</v>
      </c>
      <c r="AU109" s="29" t="s">
        <v>143</v>
      </c>
      <c r="AV109" s="29" t="s">
        <v>143</v>
      </c>
      <c r="AW109" s="29" t="s">
        <v>142</v>
      </c>
      <c r="AX109" s="29" t="s">
        <v>142</v>
      </c>
      <c r="AY109" s="29" t="s">
        <v>142</v>
      </c>
      <c r="AZ109" s="29" t="s">
        <v>143</v>
      </c>
      <c r="BA109" s="29" t="s">
        <v>141</v>
      </c>
      <c r="BB109" s="29" t="s">
        <v>142</v>
      </c>
      <c r="BC109" s="29" t="s">
        <v>142</v>
      </c>
      <c r="BD109" s="29" t="s">
        <v>142</v>
      </c>
      <c r="BE109" s="29" t="s">
        <v>142</v>
      </c>
      <c r="BF109" s="29" t="s">
        <v>141</v>
      </c>
      <c r="BG109" s="29" t="s">
        <v>142</v>
      </c>
      <c r="BH109" s="29" t="s">
        <v>142</v>
      </c>
      <c r="BI109" s="29" t="s">
        <v>142</v>
      </c>
      <c r="BJ109" s="29" t="s">
        <v>142</v>
      </c>
      <c r="BK109" s="29" t="s">
        <v>142</v>
      </c>
      <c r="BL109" s="29" t="s">
        <v>142</v>
      </c>
      <c r="BM109" s="29" t="s">
        <v>142</v>
      </c>
      <c r="BN109" s="29" t="s">
        <v>142</v>
      </c>
      <c r="BO109" s="29" t="s">
        <v>143</v>
      </c>
      <c r="BP109" s="29" t="s">
        <v>142</v>
      </c>
      <c r="BQ109" s="29" t="s">
        <v>142</v>
      </c>
      <c r="BR109" s="29" t="s">
        <v>142</v>
      </c>
      <c r="BS109" s="29" t="s">
        <v>142</v>
      </c>
      <c r="BT109" s="29" t="s">
        <v>142</v>
      </c>
      <c r="BU109" s="29" t="s">
        <v>142</v>
      </c>
      <c r="BV109" s="29" t="s">
        <v>142</v>
      </c>
      <c r="BW109" s="29" t="s">
        <v>142</v>
      </c>
      <c r="BX109" s="29" t="s">
        <v>141</v>
      </c>
      <c r="BY109" s="29" t="s">
        <v>141</v>
      </c>
      <c r="BZ109" s="29" t="s">
        <v>142</v>
      </c>
      <c r="CA109" s="29" t="s">
        <v>142</v>
      </c>
      <c r="CB109" s="29" t="s">
        <v>141</v>
      </c>
      <c r="CC109" s="29" t="s">
        <v>142</v>
      </c>
      <c r="CD109" s="29" t="s">
        <v>142</v>
      </c>
      <c r="CE109" s="29" t="s">
        <v>142</v>
      </c>
      <c r="CF109" s="29" t="s">
        <v>142</v>
      </c>
      <c r="CG109" s="29" t="s">
        <v>141</v>
      </c>
      <c r="CH109" s="29" t="s">
        <v>142</v>
      </c>
      <c r="CI109" s="29" t="s">
        <v>141</v>
      </c>
      <c r="CJ109" s="29" t="s">
        <v>142</v>
      </c>
      <c r="CK109" s="29" t="s">
        <v>143</v>
      </c>
      <c r="CL109" s="29" t="s">
        <v>142</v>
      </c>
      <c r="CM109" s="29" t="s">
        <v>142</v>
      </c>
      <c r="CN109" s="29" t="s">
        <v>142</v>
      </c>
      <c r="CO109" s="29" t="s">
        <v>142</v>
      </c>
      <c r="CP109" s="29" t="s">
        <v>142</v>
      </c>
      <c r="CQ109" s="29" t="s">
        <v>142</v>
      </c>
      <c r="CR109" s="29" t="s">
        <v>141</v>
      </c>
      <c r="CS109" s="29" t="s">
        <v>142</v>
      </c>
      <c r="CT109" s="29" t="s">
        <v>141</v>
      </c>
      <c r="CU109" s="29" t="s">
        <v>141</v>
      </c>
      <c r="CV109" s="29" t="s">
        <v>142</v>
      </c>
      <c r="CW109" s="29" t="s">
        <v>142</v>
      </c>
      <c r="CX109" s="29" t="s">
        <v>142</v>
      </c>
      <c r="CY109" s="29" t="s">
        <v>142</v>
      </c>
      <c r="CZ109" s="29" t="s">
        <v>142</v>
      </c>
      <c r="DA109" s="29" t="s">
        <v>142</v>
      </c>
      <c r="DB109" s="29" t="s">
        <v>142</v>
      </c>
      <c r="DC109" s="29" t="s">
        <v>142</v>
      </c>
      <c r="DD109" s="29" t="s">
        <v>142</v>
      </c>
      <c r="DE109" s="29" t="s">
        <v>142</v>
      </c>
      <c r="DF109" s="29" t="s">
        <v>142</v>
      </c>
      <c r="DG109" s="29" t="s">
        <v>141</v>
      </c>
      <c r="DH109" s="29" t="s">
        <v>142</v>
      </c>
      <c r="DI109" s="29" t="s">
        <v>142</v>
      </c>
      <c r="DJ109" s="29" t="s">
        <v>142</v>
      </c>
      <c r="DK109" s="29" t="s">
        <v>143</v>
      </c>
      <c r="DL109" s="29" t="s">
        <v>142</v>
      </c>
      <c r="DM109" s="29" t="s">
        <v>142</v>
      </c>
      <c r="DN109" s="29" t="s">
        <v>142</v>
      </c>
      <c r="DO109" s="29" t="s">
        <v>142</v>
      </c>
      <c r="DP109" s="29" t="s">
        <v>141</v>
      </c>
      <c r="DQ109" s="29" t="s">
        <v>143</v>
      </c>
      <c r="DR109" s="29" t="s">
        <v>142</v>
      </c>
      <c r="DS109" s="29" t="s">
        <v>143</v>
      </c>
      <c r="DT109" s="29" t="s">
        <v>142</v>
      </c>
      <c r="DU109" s="29" t="s">
        <v>141</v>
      </c>
      <c r="DV109" s="29" t="s">
        <v>142</v>
      </c>
      <c r="DW109" s="7"/>
      <c r="DX109" s="7"/>
      <c r="DY109" s="7"/>
      <c r="DZ109" s="7"/>
      <c r="EA109" s="7"/>
      <c r="EB109" s="7"/>
      <c r="EC109" s="7"/>
      <c r="ED109" s="7"/>
    </row>
    <row r="110" spans="1:134" ht="33.75">
      <c r="A110" s="8">
        <v>109</v>
      </c>
      <c r="B110" s="39">
        <v>109</v>
      </c>
      <c r="C110" s="39" t="s">
        <v>327</v>
      </c>
      <c r="D110" s="37" t="s">
        <v>328</v>
      </c>
      <c r="E110" s="38" t="s">
        <v>21</v>
      </c>
      <c r="F110" s="33" t="s">
        <v>142</v>
      </c>
      <c r="G110" s="29" t="s">
        <v>142</v>
      </c>
      <c r="H110" s="29" t="s">
        <v>142</v>
      </c>
      <c r="I110" s="29" t="s">
        <v>142</v>
      </c>
      <c r="J110" s="29" t="s">
        <v>142</v>
      </c>
      <c r="K110" s="29" t="s">
        <v>142</v>
      </c>
      <c r="L110" s="29" t="s">
        <v>143</v>
      </c>
      <c r="M110" s="29" t="s">
        <v>141</v>
      </c>
      <c r="N110" s="29" t="s">
        <v>142</v>
      </c>
      <c r="O110" s="29" t="s">
        <v>142</v>
      </c>
      <c r="P110" s="29" t="s">
        <v>142</v>
      </c>
      <c r="Q110" s="29" t="s">
        <v>142</v>
      </c>
      <c r="R110" s="29" t="s">
        <v>143</v>
      </c>
      <c r="S110" s="29" t="s">
        <v>141</v>
      </c>
      <c r="T110" s="29" t="s">
        <v>142</v>
      </c>
      <c r="U110" s="29" t="s">
        <v>141</v>
      </c>
      <c r="V110" s="29" t="s">
        <v>142</v>
      </c>
      <c r="W110" s="29" t="s">
        <v>142</v>
      </c>
      <c r="X110" s="29" t="s">
        <v>141</v>
      </c>
      <c r="Y110" s="29" t="s">
        <v>142</v>
      </c>
      <c r="Z110" s="29" t="s">
        <v>143</v>
      </c>
      <c r="AA110" s="29" t="s">
        <v>142</v>
      </c>
      <c r="AB110" s="29" t="s">
        <v>142</v>
      </c>
      <c r="AC110" s="29" t="s">
        <v>142</v>
      </c>
      <c r="AD110" s="29" t="s">
        <v>142</v>
      </c>
      <c r="AE110" s="29" t="s">
        <v>142</v>
      </c>
      <c r="AF110" s="29" t="s">
        <v>142</v>
      </c>
      <c r="AG110" s="29" t="s">
        <v>141</v>
      </c>
      <c r="AH110" s="29" t="s">
        <v>141</v>
      </c>
      <c r="AI110" s="29" t="s">
        <v>142</v>
      </c>
      <c r="AJ110" s="29" t="s">
        <v>142</v>
      </c>
      <c r="AK110" s="29" t="s">
        <v>141</v>
      </c>
      <c r="AL110" s="29" t="s">
        <v>142</v>
      </c>
      <c r="AM110" s="29" t="s">
        <v>142</v>
      </c>
      <c r="AN110" s="29" t="s">
        <v>142</v>
      </c>
      <c r="AO110" s="29" t="s">
        <v>141</v>
      </c>
      <c r="AP110" s="29" t="s">
        <v>141</v>
      </c>
      <c r="AQ110" s="29" t="s">
        <v>142</v>
      </c>
      <c r="AR110" s="29" t="s">
        <v>142</v>
      </c>
      <c r="AS110" s="29" t="s">
        <v>142</v>
      </c>
      <c r="AT110" s="29" t="s">
        <v>142</v>
      </c>
      <c r="AU110" s="29" t="s">
        <v>143</v>
      </c>
      <c r="AV110" s="29" t="s">
        <v>143</v>
      </c>
      <c r="AW110" s="29" t="s">
        <v>142</v>
      </c>
      <c r="AX110" s="29" t="s">
        <v>143</v>
      </c>
      <c r="AY110" s="29" t="s">
        <v>142</v>
      </c>
      <c r="AZ110" s="29" t="s">
        <v>142</v>
      </c>
      <c r="BA110" s="29" t="s">
        <v>141</v>
      </c>
      <c r="BB110" s="29" t="s">
        <v>142</v>
      </c>
      <c r="BC110" s="29" t="s">
        <v>142</v>
      </c>
      <c r="BD110" s="29" t="s">
        <v>142</v>
      </c>
      <c r="BE110" s="29" t="s">
        <v>143</v>
      </c>
      <c r="BF110" s="29" t="s">
        <v>141</v>
      </c>
      <c r="BG110" s="29" t="s">
        <v>142</v>
      </c>
      <c r="BH110" s="29" t="s">
        <v>142</v>
      </c>
      <c r="BI110" s="29" t="s">
        <v>142</v>
      </c>
      <c r="BJ110" s="29" t="s">
        <v>142</v>
      </c>
      <c r="BK110" s="29" t="s">
        <v>142</v>
      </c>
      <c r="BL110" s="29" t="s">
        <v>142</v>
      </c>
      <c r="BM110" s="29" t="s">
        <v>143</v>
      </c>
      <c r="BN110" s="29" t="s">
        <v>143</v>
      </c>
      <c r="BO110" s="29" t="s">
        <v>142</v>
      </c>
      <c r="BP110" s="29" t="s">
        <v>142</v>
      </c>
      <c r="BQ110" s="29" t="s">
        <v>142</v>
      </c>
      <c r="BR110" s="29" t="s">
        <v>143</v>
      </c>
      <c r="BS110" s="29" t="s">
        <v>142</v>
      </c>
      <c r="BT110" s="29" t="s">
        <v>142</v>
      </c>
      <c r="BU110" s="29" t="s">
        <v>142</v>
      </c>
      <c r="BV110" s="29" t="s">
        <v>142</v>
      </c>
      <c r="BW110" s="29" t="s">
        <v>142</v>
      </c>
      <c r="BX110" s="29" t="s">
        <v>141</v>
      </c>
      <c r="BY110" s="29" t="s">
        <v>141</v>
      </c>
      <c r="BZ110" s="29" t="s">
        <v>142</v>
      </c>
      <c r="CA110" s="29" t="s">
        <v>142</v>
      </c>
      <c r="CB110" s="29" t="s">
        <v>141</v>
      </c>
      <c r="CC110" s="29" t="s">
        <v>142</v>
      </c>
      <c r="CD110" s="29" t="s">
        <v>142</v>
      </c>
      <c r="CE110" s="29" t="s">
        <v>142</v>
      </c>
      <c r="CF110" s="29" t="s">
        <v>142</v>
      </c>
      <c r="CG110" s="29" t="s">
        <v>141</v>
      </c>
      <c r="CH110" s="29" t="s">
        <v>142</v>
      </c>
      <c r="CI110" s="29" t="s">
        <v>141</v>
      </c>
      <c r="CJ110" s="29" t="s">
        <v>142</v>
      </c>
      <c r="CK110" s="29" t="s">
        <v>143</v>
      </c>
      <c r="CL110" s="29" t="s">
        <v>142</v>
      </c>
      <c r="CM110" s="29" t="s">
        <v>142</v>
      </c>
      <c r="CN110" s="29" t="s">
        <v>142</v>
      </c>
      <c r="CO110" s="29" t="s">
        <v>142</v>
      </c>
      <c r="CP110" s="29" t="s">
        <v>143</v>
      </c>
      <c r="CQ110" s="29" t="s">
        <v>142</v>
      </c>
      <c r="CR110" s="29" t="s">
        <v>141</v>
      </c>
      <c r="CS110" s="29" t="s">
        <v>142</v>
      </c>
      <c r="CT110" s="29" t="s">
        <v>141</v>
      </c>
      <c r="CU110" s="29" t="s">
        <v>141</v>
      </c>
      <c r="CV110" s="29" t="s">
        <v>142</v>
      </c>
      <c r="CW110" s="29" t="s">
        <v>142</v>
      </c>
      <c r="CX110" s="29" t="s">
        <v>142</v>
      </c>
      <c r="CY110" s="29" t="s">
        <v>142</v>
      </c>
      <c r="CZ110" s="29" t="s">
        <v>142</v>
      </c>
      <c r="DA110" s="29" t="s">
        <v>142</v>
      </c>
      <c r="DB110" s="29" t="s">
        <v>142</v>
      </c>
      <c r="DC110" s="29" t="s">
        <v>142</v>
      </c>
      <c r="DD110" s="29" t="s">
        <v>142</v>
      </c>
      <c r="DE110" s="29" t="s">
        <v>142</v>
      </c>
      <c r="DF110" s="29" t="s">
        <v>142</v>
      </c>
      <c r="DG110" s="29" t="s">
        <v>141</v>
      </c>
      <c r="DH110" s="29" t="s">
        <v>142</v>
      </c>
      <c r="DI110" s="29" t="s">
        <v>142</v>
      </c>
      <c r="DJ110" s="29" t="s">
        <v>142</v>
      </c>
      <c r="DK110" s="29" t="s">
        <v>142</v>
      </c>
      <c r="DL110" s="29" t="s">
        <v>142</v>
      </c>
      <c r="DM110" s="29" t="s">
        <v>142</v>
      </c>
      <c r="DN110" s="29" t="s">
        <v>142</v>
      </c>
      <c r="DO110" s="29" t="s">
        <v>142</v>
      </c>
      <c r="DP110" s="29" t="s">
        <v>141</v>
      </c>
      <c r="DQ110" s="29" t="s">
        <v>142</v>
      </c>
      <c r="DR110" s="29" t="s">
        <v>142</v>
      </c>
      <c r="DS110" s="29" t="s">
        <v>142</v>
      </c>
      <c r="DT110" s="29" t="s">
        <v>142</v>
      </c>
      <c r="DU110" s="29" t="s">
        <v>141</v>
      </c>
      <c r="DV110" s="29" t="s">
        <v>142</v>
      </c>
      <c r="DW110" s="7"/>
      <c r="DX110" s="7"/>
      <c r="DY110" s="7"/>
      <c r="DZ110" s="7"/>
      <c r="EA110" s="7"/>
      <c r="EB110" s="7"/>
      <c r="EC110" s="7"/>
      <c r="ED110" s="7"/>
    </row>
    <row r="111" spans="1:134" ht="33.75">
      <c r="A111" s="8">
        <v>110</v>
      </c>
      <c r="B111" s="39">
        <v>110</v>
      </c>
      <c r="C111" s="39" t="s">
        <v>329</v>
      </c>
      <c r="D111" s="37" t="s">
        <v>330</v>
      </c>
      <c r="E111" s="38" t="s">
        <v>21</v>
      </c>
      <c r="F111" s="33" t="s">
        <v>142</v>
      </c>
      <c r="G111" s="29" t="s">
        <v>142</v>
      </c>
      <c r="H111" s="29" t="s">
        <v>142</v>
      </c>
      <c r="I111" s="29" t="s">
        <v>143</v>
      </c>
      <c r="J111" s="29" t="s">
        <v>143</v>
      </c>
      <c r="K111" s="29" t="s">
        <v>142</v>
      </c>
      <c r="L111" s="29" t="s">
        <v>142</v>
      </c>
      <c r="M111" s="29" t="s">
        <v>141</v>
      </c>
      <c r="N111" s="29" t="s">
        <v>142</v>
      </c>
      <c r="O111" s="29" t="s">
        <v>142</v>
      </c>
      <c r="P111" s="29" t="s">
        <v>142</v>
      </c>
      <c r="Q111" s="29" t="s">
        <v>142</v>
      </c>
      <c r="R111" s="29" t="s">
        <v>143</v>
      </c>
      <c r="S111" s="29" t="s">
        <v>141</v>
      </c>
      <c r="T111" s="29" t="s">
        <v>142</v>
      </c>
      <c r="U111" s="29" t="s">
        <v>141</v>
      </c>
      <c r="V111" s="29" t="s">
        <v>142</v>
      </c>
      <c r="W111" s="29" t="s">
        <v>142</v>
      </c>
      <c r="X111" s="29" t="s">
        <v>141</v>
      </c>
      <c r="Y111" s="29" t="s">
        <v>142</v>
      </c>
      <c r="Z111" s="29" t="s">
        <v>142</v>
      </c>
      <c r="AA111" s="29" t="s">
        <v>142</v>
      </c>
      <c r="AB111" s="29" t="s">
        <v>142</v>
      </c>
      <c r="AC111" s="29" t="s">
        <v>142</v>
      </c>
      <c r="AD111" s="29" t="s">
        <v>142</v>
      </c>
      <c r="AE111" s="29" t="s">
        <v>142</v>
      </c>
      <c r="AF111" s="29" t="s">
        <v>142</v>
      </c>
      <c r="AG111" s="29" t="s">
        <v>141</v>
      </c>
      <c r="AH111" s="29" t="s">
        <v>141</v>
      </c>
      <c r="AI111" s="29" t="s">
        <v>143</v>
      </c>
      <c r="AJ111" s="29" t="s">
        <v>142</v>
      </c>
      <c r="AK111" s="29" t="s">
        <v>141</v>
      </c>
      <c r="AL111" s="29" t="s">
        <v>142</v>
      </c>
      <c r="AM111" s="29" t="s">
        <v>142</v>
      </c>
      <c r="AN111" s="29" t="s">
        <v>143</v>
      </c>
      <c r="AO111" s="29" t="s">
        <v>141</v>
      </c>
      <c r="AP111" s="29" t="s">
        <v>141</v>
      </c>
      <c r="AQ111" s="29" t="s">
        <v>143</v>
      </c>
      <c r="AR111" s="29" t="s">
        <v>142</v>
      </c>
      <c r="AS111" s="29" t="s">
        <v>143</v>
      </c>
      <c r="AT111" s="29" t="s">
        <v>142</v>
      </c>
      <c r="AU111" s="29" t="s">
        <v>143</v>
      </c>
      <c r="AV111" s="29" t="s">
        <v>142</v>
      </c>
      <c r="AW111" s="29" t="s">
        <v>142</v>
      </c>
      <c r="AX111" s="29" t="s">
        <v>142</v>
      </c>
      <c r="AY111" s="29" t="s">
        <v>142</v>
      </c>
      <c r="AZ111" s="29" t="s">
        <v>143</v>
      </c>
      <c r="BA111" s="29" t="s">
        <v>142</v>
      </c>
      <c r="BB111" s="29" t="s">
        <v>142</v>
      </c>
      <c r="BC111" s="29" t="s">
        <v>142</v>
      </c>
      <c r="BD111" s="29" t="s">
        <v>142</v>
      </c>
      <c r="BE111" s="29" t="s">
        <v>142</v>
      </c>
      <c r="BF111" s="29" t="s">
        <v>141</v>
      </c>
      <c r="BG111" s="29" t="s">
        <v>142</v>
      </c>
      <c r="BH111" s="29" t="s">
        <v>142</v>
      </c>
      <c r="BI111" s="29" t="s">
        <v>142</v>
      </c>
      <c r="BJ111" s="29" t="s">
        <v>143</v>
      </c>
      <c r="BK111" s="29" t="s">
        <v>142</v>
      </c>
      <c r="BL111" s="29" t="s">
        <v>142</v>
      </c>
      <c r="BM111" s="29" t="s">
        <v>142</v>
      </c>
      <c r="BN111" s="29" t="s">
        <v>142</v>
      </c>
      <c r="BO111" s="29" t="s">
        <v>143</v>
      </c>
      <c r="BP111" s="29" t="s">
        <v>142</v>
      </c>
      <c r="BQ111" s="29" t="s">
        <v>143</v>
      </c>
      <c r="BR111" s="29" t="s">
        <v>143</v>
      </c>
      <c r="BS111" s="29" t="s">
        <v>142</v>
      </c>
      <c r="BT111" s="29" t="s">
        <v>142</v>
      </c>
      <c r="BU111" s="29" t="s">
        <v>143</v>
      </c>
      <c r="BV111" s="29" t="s">
        <v>142</v>
      </c>
      <c r="BW111" s="29" t="s">
        <v>143</v>
      </c>
      <c r="BX111" s="29" t="s">
        <v>141</v>
      </c>
      <c r="BY111" s="29" t="s">
        <v>141</v>
      </c>
      <c r="BZ111" s="29" t="s">
        <v>142</v>
      </c>
      <c r="CA111" s="29" t="s">
        <v>142</v>
      </c>
      <c r="CB111" s="29" t="s">
        <v>141</v>
      </c>
      <c r="CC111" s="29" t="s">
        <v>142</v>
      </c>
      <c r="CD111" s="29" t="s">
        <v>143</v>
      </c>
      <c r="CE111" s="29" t="s">
        <v>142</v>
      </c>
      <c r="CF111" s="29" t="s">
        <v>141</v>
      </c>
      <c r="CG111" s="29" t="s">
        <v>141</v>
      </c>
      <c r="CH111" s="29" t="s">
        <v>142</v>
      </c>
      <c r="CI111" s="29" t="s">
        <v>141</v>
      </c>
      <c r="CJ111" s="29" t="s">
        <v>142</v>
      </c>
      <c r="CK111" s="29" t="s">
        <v>142</v>
      </c>
      <c r="CL111" s="29" t="s">
        <v>142</v>
      </c>
      <c r="CM111" s="29" t="s">
        <v>143</v>
      </c>
      <c r="CN111" s="29" t="s">
        <v>142</v>
      </c>
      <c r="CO111" s="29" t="s">
        <v>142</v>
      </c>
      <c r="CP111" s="29" t="s">
        <v>142</v>
      </c>
      <c r="CQ111" s="29" t="s">
        <v>143</v>
      </c>
      <c r="CR111" s="29" t="s">
        <v>141</v>
      </c>
      <c r="CS111" s="29" t="s">
        <v>142</v>
      </c>
      <c r="CT111" s="29" t="s">
        <v>141</v>
      </c>
      <c r="CU111" s="29" t="s">
        <v>141</v>
      </c>
      <c r="CV111" s="29" t="s">
        <v>143</v>
      </c>
      <c r="CW111" s="29" t="s">
        <v>143</v>
      </c>
      <c r="CX111" s="29" t="s">
        <v>142</v>
      </c>
      <c r="CY111" s="29" t="s">
        <v>142</v>
      </c>
      <c r="CZ111" s="29" t="s">
        <v>143</v>
      </c>
      <c r="DA111" s="29" t="s">
        <v>143</v>
      </c>
      <c r="DB111" s="29" t="s">
        <v>142</v>
      </c>
      <c r="DC111" s="29" t="s">
        <v>142</v>
      </c>
      <c r="DD111" s="29" t="s">
        <v>142</v>
      </c>
      <c r="DE111" s="29" t="s">
        <v>143</v>
      </c>
      <c r="DF111" s="29" t="s">
        <v>143</v>
      </c>
      <c r="DG111" s="29" t="s">
        <v>141</v>
      </c>
      <c r="DH111" s="29" t="s">
        <v>142</v>
      </c>
      <c r="DI111" s="29" t="s">
        <v>143</v>
      </c>
      <c r="DJ111" s="29" t="s">
        <v>142</v>
      </c>
      <c r="DK111" s="29" t="s">
        <v>143</v>
      </c>
      <c r="DL111" s="29" t="s">
        <v>142</v>
      </c>
      <c r="DM111" s="29" t="s">
        <v>142</v>
      </c>
      <c r="DN111" s="29" t="s">
        <v>142</v>
      </c>
      <c r="DO111" s="29" t="s">
        <v>143</v>
      </c>
      <c r="DP111" s="29" t="s">
        <v>141</v>
      </c>
      <c r="DQ111" s="29" t="s">
        <v>143</v>
      </c>
      <c r="DR111" s="29" t="s">
        <v>143</v>
      </c>
      <c r="DS111" s="29" t="s">
        <v>143</v>
      </c>
      <c r="DT111" s="29" t="s">
        <v>142</v>
      </c>
      <c r="DU111" s="29" t="s">
        <v>141</v>
      </c>
      <c r="DV111" s="29" t="s">
        <v>142</v>
      </c>
      <c r="DW111" s="7"/>
      <c r="DX111" s="7"/>
      <c r="DY111" s="7"/>
      <c r="DZ111" s="7"/>
      <c r="EA111" s="7"/>
      <c r="EB111" s="7"/>
      <c r="EC111" s="7"/>
      <c r="ED111" s="7"/>
    </row>
    <row r="112" spans="1:134" ht="33.75">
      <c r="A112" s="8">
        <v>111</v>
      </c>
      <c r="B112" s="39">
        <v>111</v>
      </c>
      <c r="C112" s="39" t="s">
        <v>331</v>
      </c>
      <c r="D112" s="37" t="s">
        <v>332</v>
      </c>
      <c r="E112" s="38" t="s">
        <v>21</v>
      </c>
      <c r="F112" s="33" t="s">
        <v>142</v>
      </c>
      <c r="G112" s="29" t="s">
        <v>142</v>
      </c>
      <c r="H112" s="29" t="s">
        <v>142</v>
      </c>
      <c r="I112" s="29" t="s">
        <v>142</v>
      </c>
      <c r="J112" s="29" t="s">
        <v>142</v>
      </c>
      <c r="K112" s="29" t="s">
        <v>142</v>
      </c>
      <c r="L112" s="29" t="s">
        <v>142</v>
      </c>
      <c r="M112" s="29" t="s">
        <v>141</v>
      </c>
      <c r="N112" s="29" t="s">
        <v>142</v>
      </c>
      <c r="O112" s="29" t="s">
        <v>142</v>
      </c>
      <c r="P112" s="29" t="s">
        <v>142</v>
      </c>
      <c r="Q112" s="29" t="s">
        <v>142</v>
      </c>
      <c r="R112" s="29" t="s">
        <v>142</v>
      </c>
      <c r="S112" s="29" t="s">
        <v>141</v>
      </c>
      <c r="T112" s="29" t="s">
        <v>142</v>
      </c>
      <c r="U112" s="29" t="s">
        <v>141</v>
      </c>
      <c r="V112" s="29" t="s">
        <v>142</v>
      </c>
      <c r="W112" s="29" t="s">
        <v>142</v>
      </c>
      <c r="X112" s="29" t="s">
        <v>141</v>
      </c>
      <c r="Y112" s="29" t="s">
        <v>143</v>
      </c>
      <c r="Z112" s="29" t="s">
        <v>142</v>
      </c>
      <c r="AA112" s="29" t="s">
        <v>142</v>
      </c>
      <c r="AB112" s="29" t="s">
        <v>143</v>
      </c>
      <c r="AC112" s="29" t="s">
        <v>142</v>
      </c>
      <c r="AD112" s="29" t="s">
        <v>142</v>
      </c>
      <c r="AE112" s="29" t="s">
        <v>142</v>
      </c>
      <c r="AF112" s="29" t="s">
        <v>142</v>
      </c>
      <c r="AG112" s="29" t="s">
        <v>141</v>
      </c>
      <c r="AH112" s="29" t="s">
        <v>141</v>
      </c>
      <c r="AI112" s="29" t="s">
        <v>143</v>
      </c>
      <c r="AJ112" s="29" t="s">
        <v>142</v>
      </c>
      <c r="AK112" s="29" t="s">
        <v>141</v>
      </c>
      <c r="AL112" s="29" t="s">
        <v>142</v>
      </c>
      <c r="AM112" s="29" t="s">
        <v>142</v>
      </c>
      <c r="AN112" s="29" t="s">
        <v>143</v>
      </c>
      <c r="AO112" s="29" t="s">
        <v>141</v>
      </c>
      <c r="AP112" s="29" t="s">
        <v>141</v>
      </c>
      <c r="AQ112" s="29" t="s">
        <v>142</v>
      </c>
      <c r="AR112" s="29" t="s">
        <v>141</v>
      </c>
      <c r="AS112" s="29" t="s">
        <v>143</v>
      </c>
      <c r="AT112" s="29" t="s">
        <v>142</v>
      </c>
      <c r="AU112" s="29" t="s">
        <v>143</v>
      </c>
      <c r="AV112" s="29" t="s">
        <v>142</v>
      </c>
      <c r="AW112" s="29" t="s">
        <v>142</v>
      </c>
      <c r="AX112" s="29" t="s">
        <v>142</v>
      </c>
      <c r="AY112" s="29" t="s">
        <v>142</v>
      </c>
      <c r="AZ112" s="29" t="s">
        <v>143</v>
      </c>
      <c r="BA112" s="29" t="s">
        <v>142</v>
      </c>
      <c r="BB112" s="29" t="s">
        <v>142</v>
      </c>
      <c r="BC112" s="29" t="s">
        <v>142</v>
      </c>
      <c r="BD112" s="29" t="s">
        <v>142</v>
      </c>
      <c r="BE112" s="29" t="s">
        <v>142</v>
      </c>
      <c r="BF112" s="29" t="s">
        <v>141</v>
      </c>
      <c r="BG112" s="29" t="s">
        <v>142</v>
      </c>
      <c r="BH112" s="29" t="s">
        <v>142</v>
      </c>
      <c r="BI112" s="29" t="s">
        <v>142</v>
      </c>
      <c r="BJ112" s="29" t="s">
        <v>142</v>
      </c>
      <c r="BK112" s="29" t="s">
        <v>142</v>
      </c>
      <c r="BL112" s="29" t="s">
        <v>142</v>
      </c>
      <c r="BM112" s="29" t="s">
        <v>142</v>
      </c>
      <c r="BN112" s="29" t="s">
        <v>142</v>
      </c>
      <c r="BO112" s="29" t="s">
        <v>142</v>
      </c>
      <c r="BP112" s="29" t="s">
        <v>142</v>
      </c>
      <c r="BQ112" s="29" t="s">
        <v>143</v>
      </c>
      <c r="BR112" s="29" t="s">
        <v>142</v>
      </c>
      <c r="BS112" s="29" t="s">
        <v>142</v>
      </c>
      <c r="BT112" s="29" t="s">
        <v>183</v>
      </c>
      <c r="BU112" s="29" t="s">
        <v>143</v>
      </c>
      <c r="BV112" s="29" t="s">
        <v>142</v>
      </c>
      <c r="BW112" s="29" t="s">
        <v>142</v>
      </c>
      <c r="BX112" s="29" t="s">
        <v>141</v>
      </c>
      <c r="BY112" s="29" t="s">
        <v>141</v>
      </c>
      <c r="BZ112" s="29" t="s">
        <v>142</v>
      </c>
      <c r="CA112" s="29" t="s">
        <v>142</v>
      </c>
      <c r="CB112" s="29" t="s">
        <v>141</v>
      </c>
      <c r="CC112" s="29" t="s">
        <v>142</v>
      </c>
      <c r="CD112" s="29" t="s">
        <v>142</v>
      </c>
      <c r="CE112" s="29" t="s">
        <v>142</v>
      </c>
      <c r="CF112" s="29" t="s">
        <v>141</v>
      </c>
      <c r="CG112" s="29" t="s">
        <v>141</v>
      </c>
      <c r="CH112" s="29" t="s">
        <v>142</v>
      </c>
      <c r="CI112" s="29" t="s">
        <v>141</v>
      </c>
      <c r="CJ112" s="29" t="s">
        <v>142</v>
      </c>
      <c r="CK112" s="29" t="s">
        <v>142</v>
      </c>
      <c r="CL112" s="29" t="s">
        <v>142</v>
      </c>
      <c r="CM112" s="29" t="s">
        <v>142</v>
      </c>
      <c r="CN112" s="29" t="s">
        <v>142</v>
      </c>
      <c r="CO112" s="29" t="s">
        <v>142</v>
      </c>
      <c r="CP112" s="29" t="s">
        <v>143</v>
      </c>
      <c r="CQ112" s="29" t="s">
        <v>143</v>
      </c>
      <c r="CR112" s="29" t="s">
        <v>141</v>
      </c>
      <c r="CS112" s="29" t="s">
        <v>142</v>
      </c>
      <c r="CT112" s="29" t="s">
        <v>141</v>
      </c>
      <c r="CU112" s="29" t="s">
        <v>141</v>
      </c>
      <c r="CV112" s="29" t="s">
        <v>143</v>
      </c>
      <c r="CW112" s="29" t="s">
        <v>143</v>
      </c>
      <c r="CX112" s="29" t="s">
        <v>142</v>
      </c>
      <c r="CY112" s="29" t="s">
        <v>142</v>
      </c>
      <c r="CZ112" s="29" t="s">
        <v>142</v>
      </c>
      <c r="DA112" s="29" t="s">
        <v>142</v>
      </c>
      <c r="DB112" s="29" t="s">
        <v>142</v>
      </c>
      <c r="DC112" s="29" t="s">
        <v>142</v>
      </c>
      <c r="DD112" s="29" t="s">
        <v>142</v>
      </c>
      <c r="DE112" s="29" t="s">
        <v>143</v>
      </c>
      <c r="DF112" s="29" t="s">
        <v>143</v>
      </c>
      <c r="DG112" s="29" t="s">
        <v>141</v>
      </c>
      <c r="DH112" s="29" t="s">
        <v>142</v>
      </c>
      <c r="DI112" s="29" t="s">
        <v>142</v>
      </c>
      <c r="DJ112" s="29" t="s">
        <v>142</v>
      </c>
      <c r="DK112" s="29" t="s">
        <v>143</v>
      </c>
      <c r="DL112" s="29" t="s">
        <v>142</v>
      </c>
      <c r="DM112" s="29" t="s">
        <v>142</v>
      </c>
      <c r="DN112" s="29" t="s">
        <v>142</v>
      </c>
      <c r="DO112" s="29" t="s">
        <v>143</v>
      </c>
      <c r="DP112" s="29" t="s">
        <v>141</v>
      </c>
      <c r="DQ112" s="29" t="s">
        <v>143</v>
      </c>
      <c r="DR112" s="29" t="s">
        <v>141</v>
      </c>
      <c r="DS112" s="29" t="s">
        <v>142</v>
      </c>
      <c r="DT112" s="29" t="s">
        <v>142</v>
      </c>
      <c r="DU112" s="29" t="s">
        <v>141</v>
      </c>
      <c r="DV112" s="29" t="s">
        <v>142</v>
      </c>
      <c r="DW112" s="7"/>
      <c r="DX112" s="7"/>
      <c r="DY112" s="7"/>
      <c r="DZ112" s="7"/>
      <c r="EA112" s="7"/>
      <c r="EB112" s="7"/>
      <c r="EC112" s="7"/>
      <c r="ED112" s="7"/>
    </row>
    <row r="113" spans="1:134" ht="101.25">
      <c r="A113" s="8">
        <v>112</v>
      </c>
      <c r="B113" s="39">
        <v>112</v>
      </c>
      <c r="C113" s="39" t="s">
        <v>333</v>
      </c>
      <c r="D113" s="37" t="s">
        <v>334</v>
      </c>
      <c r="E113" s="38" t="s">
        <v>21</v>
      </c>
      <c r="F113" s="33" t="s">
        <v>142</v>
      </c>
      <c r="G113" s="29" t="s">
        <v>142</v>
      </c>
      <c r="H113" s="29" t="s">
        <v>142</v>
      </c>
      <c r="I113" s="29" t="s">
        <v>142</v>
      </c>
      <c r="J113" s="29" t="s">
        <v>142</v>
      </c>
      <c r="K113" s="29" t="s">
        <v>142</v>
      </c>
      <c r="L113" s="29" t="s">
        <v>142</v>
      </c>
      <c r="M113" s="29" t="s">
        <v>141</v>
      </c>
      <c r="N113" s="29" t="s">
        <v>142</v>
      </c>
      <c r="O113" s="29" t="s">
        <v>142</v>
      </c>
      <c r="P113" s="29" t="s">
        <v>142</v>
      </c>
      <c r="Q113" s="29" t="s">
        <v>142</v>
      </c>
      <c r="R113" s="29" t="s">
        <v>142</v>
      </c>
      <c r="S113" s="29" t="s">
        <v>141</v>
      </c>
      <c r="T113" s="29" t="s">
        <v>142</v>
      </c>
      <c r="U113" s="29" t="s">
        <v>141</v>
      </c>
      <c r="V113" s="29" t="s">
        <v>142</v>
      </c>
      <c r="W113" s="29" t="s">
        <v>142</v>
      </c>
      <c r="X113" s="29" t="s">
        <v>141</v>
      </c>
      <c r="Y113" s="29" t="s">
        <v>143</v>
      </c>
      <c r="Z113" s="29" t="s">
        <v>142</v>
      </c>
      <c r="AA113" s="29" t="s">
        <v>142</v>
      </c>
      <c r="AB113" s="29" t="s">
        <v>142</v>
      </c>
      <c r="AC113" s="29" t="s">
        <v>142</v>
      </c>
      <c r="AD113" s="29" t="s">
        <v>142</v>
      </c>
      <c r="AE113" s="29" t="s">
        <v>142</v>
      </c>
      <c r="AF113" s="29" t="s">
        <v>142</v>
      </c>
      <c r="AG113" s="29" t="s">
        <v>142</v>
      </c>
      <c r="AH113" s="29" t="s">
        <v>141</v>
      </c>
      <c r="AI113" s="29" t="s">
        <v>142</v>
      </c>
      <c r="AJ113" s="29" t="s">
        <v>143</v>
      </c>
      <c r="AK113" s="29" t="s">
        <v>141</v>
      </c>
      <c r="AL113" s="29" t="s">
        <v>142</v>
      </c>
      <c r="AM113" s="29" t="s">
        <v>142</v>
      </c>
      <c r="AN113" s="29" t="s">
        <v>142</v>
      </c>
      <c r="AO113" s="29" t="s">
        <v>141</v>
      </c>
      <c r="AP113" s="29" t="s">
        <v>141</v>
      </c>
      <c r="AQ113" s="29" t="s">
        <v>142</v>
      </c>
      <c r="AR113" s="29" t="s">
        <v>141</v>
      </c>
      <c r="AS113" s="29" t="s">
        <v>142</v>
      </c>
      <c r="AT113" s="29" t="s">
        <v>142</v>
      </c>
      <c r="AU113" s="29" t="s">
        <v>143</v>
      </c>
      <c r="AV113" s="29" t="s">
        <v>142</v>
      </c>
      <c r="AW113" s="29" t="s">
        <v>142</v>
      </c>
      <c r="AX113" s="29" t="s">
        <v>142</v>
      </c>
      <c r="AY113" s="29" t="s">
        <v>142</v>
      </c>
      <c r="AZ113" s="29" t="s">
        <v>143</v>
      </c>
      <c r="BA113" s="29" t="s">
        <v>142</v>
      </c>
      <c r="BB113" s="29" t="s">
        <v>142</v>
      </c>
      <c r="BC113" s="29" t="s">
        <v>142</v>
      </c>
      <c r="BD113" s="29" t="s">
        <v>142</v>
      </c>
      <c r="BE113" s="29" t="s">
        <v>142</v>
      </c>
      <c r="BF113" s="29" t="s">
        <v>141</v>
      </c>
      <c r="BG113" s="29" t="s">
        <v>142</v>
      </c>
      <c r="BH113" s="29" t="s">
        <v>142</v>
      </c>
      <c r="BI113" s="29" t="s">
        <v>142</v>
      </c>
      <c r="BJ113" s="29" t="s">
        <v>142</v>
      </c>
      <c r="BK113" s="29" t="s">
        <v>142</v>
      </c>
      <c r="BL113" s="29" t="s">
        <v>142</v>
      </c>
      <c r="BM113" s="29" t="s">
        <v>142</v>
      </c>
      <c r="BN113" s="29" t="s">
        <v>142</v>
      </c>
      <c r="BO113" s="29" t="s">
        <v>142</v>
      </c>
      <c r="BP113" s="29" t="s">
        <v>142</v>
      </c>
      <c r="BQ113" s="29" t="s">
        <v>142</v>
      </c>
      <c r="BR113" s="29" t="s">
        <v>142</v>
      </c>
      <c r="BS113" s="29" t="s">
        <v>142</v>
      </c>
      <c r="BT113" s="29" t="s">
        <v>142</v>
      </c>
      <c r="BU113" s="29" t="s">
        <v>143</v>
      </c>
      <c r="BV113" s="29" t="s">
        <v>142</v>
      </c>
      <c r="BW113" s="29" t="s">
        <v>141</v>
      </c>
      <c r="BX113" s="29" t="s">
        <v>141</v>
      </c>
      <c r="BY113" s="29" t="s">
        <v>141</v>
      </c>
      <c r="BZ113" s="29" t="s">
        <v>143</v>
      </c>
      <c r="CA113" s="29" t="s">
        <v>142</v>
      </c>
      <c r="CB113" s="29" t="s">
        <v>141</v>
      </c>
      <c r="CC113" s="29" t="s">
        <v>142</v>
      </c>
      <c r="CD113" s="29" t="s">
        <v>143</v>
      </c>
      <c r="CE113" s="29" t="s">
        <v>142</v>
      </c>
      <c r="CF113" s="29" t="s">
        <v>141</v>
      </c>
      <c r="CG113" s="29" t="s">
        <v>141</v>
      </c>
      <c r="CH113" s="29" t="s">
        <v>142</v>
      </c>
      <c r="CI113" s="29" t="s">
        <v>141</v>
      </c>
      <c r="CJ113" s="29" t="s">
        <v>143</v>
      </c>
      <c r="CK113" s="29" t="s">
        <v>142</v>
      </c>
      <c r="CL113" s="29" t="s">
        <v>142</v>
      </c>
      <c r="CM113" s="29" t="s">
        <v>143</v>
      </c>
      <c r="CN113" s="29" t="s">
        <v>142</v>
      </c>
      <c r="CO113" s="29" t="s">
        <v>142</v>
      </c>
      <c r="CP113" s="29" t="s">
        <v>142</v>
      </c>
      <c r="CQ113" s="29" t="s">
        <v>142</v>
      </c>
      <c r="CR113" s="29" t="s">
        <v>141</v>
      </c>
      <c r="CS113" s="29" t="s">
        <v>142</v>
      </c>
      <c r="CT113" s="29" t="s">
        <v>141</v>
      </c>
      <c r="CU113" s="29" t="s">
        <v>141</v>
      </c>
      <c r="CV113" s="29" t="s">
        <v>143</v>
      </c>
      <c r="CW113" s="29" t="s">
        <v>142</v>
      </c>
      <c r="CX113" s="29" t="s">
        <v>142</v>
      </c>
      <c r="CY113" s="29" t="s">
        <v>142</v>
      </c>
      <c r="CZ113" s="29" t="s">
        <v>142</v>
      </c>
      <c r="DA113" s="29" t="s">
        <v>143</v>
      </c>
      <c r="DB113" s="29" t="s">
        <v>142</v>
      </c>
      <c r="DC113" s="29" t="s">
        <v>143</v>
      </c>
      <c r="DD113" s="29" t="s">
        <v>142</v>
      </c>
      <c r="DE113" s="29" t="s">
        <v>143</v>
      </c>
      <c r="DF113" s="29" t="s">
        <v>142</v>
      </c>
      <c r="DG113" s="29" t="s">
        <v>141</v>
      </c>
      <c r="DH113" s="29" t="s">
        <v>142</v>
      </c>
      <c r="DI113" s="29" t="s">
        <v>143</v>
      </c>
      <c r="DJ113" s="29" t="s">
        <v>142</v>
      </c>
      <c r="DK113" s="29" t="s">
        <v>142</v>
      </c>
      <c r="DL113" s="29" t="s">
        <v>142</v>
      </c>
      <c r="DM113" s="29" t="s">
        <v>142</v>
      </c>
      <c r="DN113" s="29" t="s">
        <v>142</v>
      </c>
      <c r="DO113" s="29" t="s">
        <v>142</v>
      </c>
      <c r="DP113" s="29" t="s">
        <v>141</v>
      </c>
      <c r="DQ113" s="29" t="s">
        <v>143</v>
      </c>
      <c r="DR113" s="29" t="s">
        <v>142</v>
      </c>
      <c r="DS113" s="29" t="s">
        <v>143</v>
      </c>
      <c r="DT113" s="29" t="s">
        <v>142</v>
      </c>
      <c r="DU113" s="29" t="s">
        <v>141</v>
      </c>
      <c r="DV113" s="29" t="s">
        <v>142</v>
      </c>
      <c r="DW113" s="7"/>
      <c r="DX113" s="7"/>
      <c r="DY113" s="7"/>
      <c r="DZ113" s="7"/>
      <c r="EA113" s="7"/>
      <c r="EB113" s="7"/>
      <c r="EC113" s="7"/>
      <c r="ED113" s="7"/>
    </row>
    <row r="114" spans="1:134" ht="123.75">
      <c r="A114" s="8">
        <v>113</v>
      </c>
      <c r="B114" s="39">
        <v>113</v>
      </c>
      <c r="C114" s="39" t="s">
        <v>335</v>
      </c>
      <c r="D114" s="37" t="s">
        <v>336</v>
      </c>
      <c r="E114" s="38" t="s">
        <v>21</v>
      </c>
      <c r="F114" s="33" t="s">
        <v>142</v>
      </c>
      <c r="G114" s="29" t="s">
        <v>142</v>
      </c>
      <c r="H114" s="29" t="s">
        <v>142</v>
      </c>
      <c r="I114" s="29" t="s">
        <v>142</v>
      </c>
      <c r="J114" s="29" t="s">
        <v>142</v>
      </c>
      <c r="K114" s="29" t="s">
        <v>142</v>
      </c>
      <c r="L114" s="29" t="s">
        <v>142</v>
      </c>
      <c r="M114" s="29" t="s">
        <v>141</v>
      </c>
      <c r="N114" s="29" t="s">
        <v>142</v>
      </c>
      <c r="O114" s="29" t="s">
        <v>142</v>
      </c>
      <c r="P114" s="29" t="s">
        <v>142</v>
      </c>
      <c r="Q114" s="29" t="s">
        <v>142</v>
      </c>
      <c r="R114" s="29" t="s">
        <v>142</v>
      </c>
      <c r="S114" s="29" t="s">
        <v>141</v>
      </c>
      <c r="T114" s="29" t="s">
        <v>142</v>
      </c>
      <c r="U114" s="29" t="s">
        <v>141</v>
      </c>
      <c r="V114" s="29" t="s">
        <v>142</v>
      </c>
      <c r="W114" s="29" t="s">
        <v>142</v>
      </c>
      <c r="X114" s="29" t="s">
        <v>141</v>
      </c>
      <c r="Y114" s="29" t="s">
        <v>142</v>
      </c>
      <c r="Z114" s="29" t="s">
        <v>142</v>
      </c>
      <c r="AA114" s="29" t="s">
        <v>142</v>
      </c>
      <c r="AB114" s="29" t="s">
        <v>142</v>
      </c>
      <c r="AC114" s="29" t="s">
        <v>142</v>
      </c>
      <c r="AD114" s="29" t="s">
        <v>142</v>
      </c>
      <c r="AE114" s="29" t="s">
        <v>142</v>
      </c>
      <c r="AF114" s="29" t="s">
        <v>142</v>
      </c>
      <c r="AG114" s="29" t="s">
        <v>142</v>
      </c>
      <c r="AH114" s="29" t="s">
        <v>141</v>
      </c>
      <c r="AI114" s="29" t="s">
        <v>142</v>
      </c>
      <c r="AJ114" s="29" t="s">
        <v>143</v>
      </c>
      <c r="AK114" s="29" t="s">
        <v>141</v>
      </c>
      <c r="AL114" s="29" t="s">
        <v>142</v>
      </c>
      <c r="AM114" s="29" t="s">
        <v>142</v>
      </c>
      <c r="AN114" s="29" t="s">
        <v>143</v>
      </c>
      <c r="AO114" s="29" t="s">
        <v>141</v>
      </c>
      <c r="AP114" s="29" t="s">
        <v>141</v>
      </c>
      <c r="AQ114" s="29" t="s">
        <v>142</v>
      </c>
      <c r="AR114" s="29" t="s">
        <v>141</v>
      </c>
      <c r="AS114" s="29" t="s">
        <v>142</v>
      </c>
      <c r="AT114" s="29" t="s">
        <v>142</v>
      </c>
      <c r="AU114" s="29" t="s">
        <v>143</v>
      </c>
      <c r="AV114" s="29" t="s">
        <v>142</v>
      </c>
      <c r="AW114" s="29" t="s">
        <v>142</v>
      </c>
      <c r="AX114" s="29" t="s">
        <v>142</v>
      </c>
      <c r="AY114" s="29" t="s">
        <v>142</v>
      </c>
      <c r="AZ114" s="29" t="s">
        <v>142</v>
      </c>
      <c r="BA114" s="29" t="s">
        <v>142</v>
      </c>
      <c r="BB114" s="29" t="s">
        <v>142</v>
      </c>
      <c r="BC114" s="29" t="s">
        <v>142</v>
      </c>
      <c r="BD114" s="29" t="s">
        <v>142</v>
      </c>
      <c r="BE114" s="29" t="s">
        <v>142</v>
      </c>
      <c r="BF114" s="29" t="s">
        <v>141</v>
      </c>
      <c r="BG114" s="29" t="s">
        <v>142</v>
      </c>
      <c r="BH114" s="29" t="s">
        <v>142</v>
      </c>
      <c r="BI114" s="29" t="s">
        <v>142</v>
      </c>
      <c r="BJ114" s="29" t="s">
        <v>142</v>
      </c>
      <c r="BK114" s="29" t="s">
        <v>142</v>
      </c>
      <c r="BL114" s="29" t="s">
        <v>142</v>
      </c>
      <c r="BM114" s="29" t="s">
        <v>142</v>
      </c>
      <c r="BN114" s="29" t="s">
        <v>142</v>
      </c>
      <c r="BO114" s="29" t="s">
        <v>142</v>
      </c>
      <c r="BP114" s="29" t="s">
        <v>142</v>
      </c>
      <c r="BQ114" s="29" t="s">
        <v>143</v>
      </c>
      <c r="BR114" s="29" t="s">
        <v>142</v>
      </c>
      <c r="BS114" s="29" t="s">
        <v>142</v>
      </c>
      <c r="BT114" s="29" t="s">
        <v>142</v>
      </c>
      <c r="BU114" s="29" t="s">
        <v>143</v>
      </c>
      <c r="BV114" s="29" t="s">
        <v>142</v>
      </c>
      <c r="BW114" s="29" t="s">
        <v>141</v>
      </c>
      <c r="BX114" s="29" t="s">
        <v>141</v>
      </c>
      <c r="BY114" s="29" t="s">
        <v>141</v>
      </c>
      <c r="BZ114" s="29" t="s">
        <v>142</v>
      </c>
      <c r="CA114" s="29" t="s">
        <v>142</v>
      </c>
      <c r="CB114" s="29" t="s">
        <v>141</v>
      </c>
      <c r="CC114" s="29" t="s">
        <v>142</v>
      </c>
      <c r="CD114" s="29" t="s">
        <v>142</v>
      </c>
      <c r="CE114" s="29" t="s">
        <v>142</v>
      </c>
      <c r="CF114" s="29" t="s">
        <v>141</v>
      </c>
      <c r="CG114" s="29" t="s">
        <v>141</v>
      </c>
      <c r="CH114" s="29" t="s">
        <v>142</v>
      </c>
      <c r="CI114" s="29" t="s">
        <v>141</v>
      </c>
      <c r="CJ114" s="29" t="s">
        <v>142</v>
      </c>
      <c r="CK114" s="29" t="s">
        <v>142</v>
      </c>
      <c r="CL114" s="29" t="s">
        <v>142</v>
      </c>
      <c r="CM114" s="29" t="s">
        <v>142</v>
      </c>
      <c r="CN114" s="29" t="s">
        <v>142</v>
      </c>
      <c r="CO114" s="29" t="s">
        <v>142</v>
      </c>
      <c r="CP114" s="29" t="s">
        <v>143</v>
      </c>
      <c r="CQ114" s="29" t="s">
        <v>142</v>
      </c>
      <c r="CR114" s="29" t="s">
        <v>141</v>
      </c>
      <c r="CS114" s="29" t="s">
        <v>142</v>
      </c>
      <c r="CT114" s="29" t="s">
        <v>141</v>
      </c>
      <c r="CU114" s="29" t="s">
        <v>141</v>
      </c>
      <c r="CV114" s="29" t="s">
        <v>143</v>
      </c>
      <c r="CW114" s="29" t="s">
        <v>143</v>
      </c>
      <c r="CX114" s="29" t="s">
        <v>142</v>
      </c>
      <c r="CY114" s="29" t="s">
        <v>142</v>
      </c>
      <c r="CZ114" s="29" t="s">
        <v>142</v>
      </c>
      <c r="DA114" s="29" t="s">
        <v>143</v>
      </c>
      <c r="DB114" s="29" t="s">
        <v>142</v>
      </c>
      <c r="DC114" s="29" t="s">
        <v>143</v>
      </c>
      <c r="DD114" s="29" t="s">
        <v>142</v>
      </c>
      <c r="DE114" s="29" t="s">
        <v>142</v>
      </c>
      <c r="DF114" s="29" t="s">
        <v>143</v>
      </c>
      <c r="DG114" s="29" t="s">
        <v>141</v>
      </c>
      <c r="DH114" s="29" t="s">
        <v>142</v>
      </c>
      <c r="DI114" s="29" t="s">
        <v>143</v>
      </c>
      <c r="DJ114" s="29" t="s">
        <v>142</v>
      </c>
      <c r="DK114" s="29" t="s">
        <v>143</v>
      </c>
      <c r="DL114" s="29" t="s">
        <v>142</v>
      </c>
      <c r="DM114" s="29" t="s">
        <v>142</v>
      </c>
      <c r="DN114" s="29" t="s">
        <v>142</v>
      </c>
      <c r="DO114" s="29" t="s">
        <v>142</v>
      </c>
      <c r="DP114" s="29" t="s">
        <v>141</v>
      </c>
      <c r="DQ114" s="29" t="s">
        <v>143</v>
      </c>
      <c r="DR114" s="29" t="s">
        <v>143</v>
      </c>
      <c r="DS114" s="29" t="s">
        <v>143</v>
      </c>
      <c r="DT114" s="29" t="s">
        <v>142</v>
      </c>
      <c r="DU114" s="29" t="s">
        <v>141</v>
      </c>
      <c r="DV114" s="29" t="s">
        <v>142</v>
      </c>
      <c r="DW114" s="7"/>
      <c r="DX114" s="7"/>
      <c r="DY114" s="7"/>
      <c r="DZ114" s="7"/>
      <c r="EA114" s="7"/>
      <c r="EB114" s="7"/>
      <c r="EC114" s="7"/>
      <c r="ED114" s="7"/>
    </row>
    <row r="115" spans="1:134" ht="123.75">
      <c r="A115" s="8">
        <v>114</v>
      </c>
      <c r="B115" s="39">
        <v>114</v>
      </c>
      <c r="C115" s="39" t="s">
        <v>337</v>
      </c>
      <c r="D115" s="37" t="s">
        <v>338</v>
      </c>
      <c r="E115" s="38" t="s">
        <v>21</v>
      </c>
      <c r="F115" s="33" t="s">
        <v>142</v>
      </c>
      <c r="G115" s="29" t="s">
        <v>142</v>
      </c>
      <c r="H115" s="29" t="s">
        <v>143</v>
      </c>
      <c r="I115" s="29" t="s">
        <v>142</v>
      </c>
      <c r="J115" s="29" t="s">
        <v>142</v>
      </c>
      <c r="K115" s="29" t="s">
        <v>142</v>
      </c>
      <c r="L115" s="29" t="s">
        <v>142</v>
      </c>
      <c r="M115" s="29" t="s">
        <v>141</v>
      </c>
      <c r="N115" s="29" t="s">
        <v>142</v>
      </c>
      <c r="O115" s="29" t="s">
        <v>142</v>
      </c>
      <c r="P115" s="29" t="s">
        <v>142</v>
      </c>
      <c r="Q115" s="29" t="s">
        <v>142</v>
      </c>
      <c r="R115" s="29" t="s">
        <v>142</v>
      </c>
      <c r="S115" s="29" t="s">
        <v>141</v>
      </c>
      <c r="T115" s="29" t="s">
        <v>142</v>
      </c>
      <c r="U115" s="29" t="s">
        <v>141</v>
      </c>
      <c r="V115" s="29" t="s">
        <v>142</v>
      </c>
      <c r="W115" s="29" t="s">
        <v>142</v>
      </c>
      <c r="X115" s="29" t="s">
        <v>141</v>
      </c>
      <c r="Y115" s="29" t="s">
        <v>142</v>
      </c>
      <c r="Z115" s="29" t="s">
        <v>142</v>
      </c>
      <c r="AA115" s="29" t="s">
        <v>142</v>
      </c>
      <c r="AB115" s="29" t="s">
        <v>142</v>
      </c>
      <c r="AC115" s="29" t="s">
        <v>142</v>
      </c>
      <c r="AD115" s="29" t="s">
        <v>142</v>
      </c>
      <c r="AE115" s="29" t="s">
        <v>142</v>
      </c>
      <c r="AF115" s="29" t="s">
        <v>142</v>
      </c>
      <c r="AG115" s="29" t="s">
        <v>142</v>
      </c>
      <c r="AH115" s="29" t="s">
        <v>141</v>
      </c>
      <c r="AI115" s="29" t="s">
        <v>142</v>
      </c>
      <c r="AJ115" s="29" t="s">
        <v>143</v>
      </c>
      <c r="AK115" s="29" t="s">
        <v>141</v>
      </c>
      <c r="AL115" s="29" t="s">
        <v>142</v>
      </c>
      <c r="AM115" s="29" t="s">
        <v>142</v>
      </c>
      <c r="AN115" s="29" t="s">
        <v>143</v>
      </c>
      <c r="AO115" s="29" t="s">
        <v>141</v>
      </c>
      <c r="AP115" s="29" t="s">
        <v>141</v>
      </c>
      <c r="AQ115" s="29" t="s">
        <v>142</v>
      </c>
      <c r="AR115" s="29" t="s">
        <v>141</v>
      </c>
      <c r="AS115" s="29" t="s">
        <v>142</v>
      </c>
      <c r="AT115" s="29" t="s">
        <v>142</v>
      </c>
      <c r="AU115" s="29" t="s">
        <v>143</v>
      </c>
      <c r="AV115" s="29" t="s">
        <v>142</v>
      </c>
      <c r="AW115" s="29" t="s">
        <v>142</v>
      </c>
      <c r="AX115" s="29" t="s">
        <v>142</v>
      </c>
      <c r="AY115" s="29" t="s">
        <v>142</v>
      </c>
      <c r="AZ115" s="29" t="s">
        <v>142</v>
      </c>
      <c r="BA115" s="29" t="s">
        <v>142</v>
      </c>
      <c r="BB115" s="29" t="s">
        <v>142</v>
      </c>
      <c r="BC115" s="29" t="s">
        <v>142</v>
      </c>
      <c r="BD115" s="29" t="s">
        <v>142</v>
      </c>
      <c r="BE115" s="29" t="s">
        <v>142</v>
      </c>
      <c r="BF115" s="29" t="s">
        <v>141</v>
      </c>
      <c r="BG115" s="29" t="s">
        <v>142</v>
      </c>
      <c r="BH115" s="29" t="s">
        <v>142</v>
      </c>
      <c r="BI115" s="29" t="s">
        <v>142</v>
      </c>
      <c r="BJ115" s="29" t="s">
        <v>142</v>
      </c>
      <c r="BK115" s="29" t="s">
        <v>142</v>
      </c>
      <c r="BL115" s="29" t="s">
        <v>142</v>
      </c>
      <c r="BM115" s="29" t="s">
        <v>142</v>
      </c>
      <c r="BN115" s="29" t="s">
        <v>142</v>
      </c>
      <c r="BO115" s="29" t="s">
        <v>142</v>
      </c>
      <c r="BP115" s="29" t="s">
        <v>142</v>
      </c>
      <c r="BQ115" s="29" t="s">
        <v>143</v>
      </c>
      <c r="BR115" s="29" t="s">
        <v>142</v>
      </c>
      <c r="BS115" s="29" t="s">
        <v>142</v>
      </c>
      <c r="BT115" s="29" t="s">
        <v>142</v>
      </c>
      <c r="BU115" s="29" t="s">
        <v>143</v>
      </c>
      <c r="BV115" s="29" t="s">
        <v>142</v>
      </c>
      <c r="BW115" s="29" t="s">
        <v>141</v>
      </c>
      <c r="BX115" s="29" t="s">
        <v>141</v>
      </c>
      <c r="BY115" s="29" t="s">
        <v>142</v>
      </c>
      <c r="BZ115" s="29" t="s">
        <v>142</v>
      </c>
      <c r="CA115" s="29" t="s">
        <v>142</v>
      </c>
      <c r="CB115" s="29" t="s">
        <v>141</v>
      </c>
      <c r="CC115" s="29" t="s">
        <v>142</v>
      </c>
      <c r="CD115" s="29" t="s">
        <v>142</v>
      </c>
      <c r="CE115" s="29" t="s">
        <v>142</v>
      </c>
      <c r="CF115" s="29" t="s">
        <v>141</v>
      </c>
      <c r="CG115" s="29" t="s">
        <v>141</v>
      </c>
      <c r="CH115" s="29" t="s">
        <v>142</v>
      </c>
      <c r="CI115" s="29" t="s">
        <v>141</v>
      </c>
      <c r="CJ115" s="29" t="s">
        <v>142</v>
      </c>
      <c r="CK115" s="29" t="s">
        <v>142</v>
      </c>
      <c r="CL115" s="29" t="s">
        <v>142</v>
      </c>
      <c r="CM115" s="29" t="s">
        <v>142</v>
      </c>
      <c r="CN115" s="29" t="s">
        <v>142</v>
      </c>
      <c r="CO115" s="29" t="s">
        <v>142</v>
      </c>
      <c r="CP115" s="29" t="s">
        <v>143</v>
      </c>
      <c r="CQ115" s="29" t="s">
        <v>142</v>
      </c>
      <c r="CR115" s="29" t="s">
        <v>141</v>
      </c>
      <c r="CS115" s="29" t="s">
        <v>142</v>
      </c>
      <c r="CT115" s="29" t="s">
        <v>141</v>
      </c>
      <c r="CU115" s="29" t="s">
        <v>141</v>
      </c>
      <c r="CV115" s="29" t="s">
        <v>142</v>
      </c>
      <c r="CW115" s="29" t="s">
        <v>142</v>
      </c>
      <c r="CX115" s="29" t="s">
        <v>142</v>
      </c>
      <c r="CY115" s="29" t="s">
        <v>142</v>
      </c>
      <c r="CZ115" s="29" t="s">
        <v>142</v>
      </c>
      <c r="DA115" s="29" t="s">
        <v>143</v>
      </c>
      <c r="DB115" s="29" t="s">
        <v>142</v>
      </c>
      <c r="DC115" s="29" t="s">
        <v>142</v>
      </c>
      <c r="DD115" s="29" t="s">
        <v>142</v>
      </c>
      <c r="DE115" s="29" t="s">
        <v>142</v>
      </c>
      <c r="DF115" s="29" t="s">
        <v>143</v>
      </c>
      <c r="DG115" s="29" t="s">
        <v>141</v>
      </c>
      <c r="DH115" s="29" t="s">
        <v>142</v>
      </c>
      <c r="DI115" s="29" t="s">
        <v>142</v>
      </c>
      <c r="DJ115" s="29" t="s">
        <v>142</v>
      </c>
      <c r="DK115" s="29" t="s">
        <v>143</v>
      </c>
      <c r="DL115" s="29" t="s">
        <v>142</v>
      </c>
      <c r="DM115" s="29" t="s">
        <v>142</v>
      </c>
      <c r="DN115" s="29" t="s">
        <v>142</v>
      </c>
      <c r="DO115" s="29" t="s">
        <v>142</v>
      </c>
      <c r="DP115" s="29" t="s">
        <v>141</v>
      </c>
      <c r="DQ115" s="29" t="s">
        <v>142</v>
      </c>
      <c r="DR115" s="29" t="s">
        <v>143</v>
      </c>
      <c r="DS115" s="29" t="s">
        <v>142</v>
      </c>
      <c r="DT115" s="29" t="s">
        <v>142</v>
      </c>
      <c r="DU115" s="29" t="s">
        <v>141</v>
      </c>
      <c r="DV115" s="29" t="s">
        <v>142</v>
      </c>
      <c r="DW115" s="7"/>
      <c r="DX115" s="7"/>
      <c r="DY115" s="7"/>
      <c r="DZ115" s="7"/>
      <c r="EA115" s="7"/>
      <c r="EB115" s="7"/>
      <c r="EC115" s="7"/>
      <c r="ED115" s="7"/>
    </row>
    <row r="116" spans="1:134" ht="112.5">
      <c r="A116" s="8">
        <v>115</v>
      </c>
      <c r="B116" s="39">
        <v>115</v>
      </c>
      <c r="C116" s="39" t="s">
        <v>339</v>
      </c>
      <c r="D116" s="37" t="s">
        <v>340</v>
      </c>
      <c r="E116" s="38" t="s">
        <v>21</v>
      </c>
      <c r="F116" s="33" t="s">
        <v>142</v>
      </c>
      <c r="G116" s="29" t="s">
        <v>142</v>
      </c>
      <c r="H116" s="29" t="s">
        <v>142</v>
      </c>
      <c r="I116" s="29" t="s">
        <v>142</v>
      </c>
      <c r="J116" s="29" t="s">
        <v>142</v>
      </c>
      <c r="K116" s="29" t="s">
        <v>142</v>
      </c>
      <c r="L116" s="29" t="s">
        <v>142</v>
      </c>
      <c r="M116" s="29" t="s">
        <v>141</v>
      </c>
      <c r="N116" s="29" t="s">
        <v>142</v>
      </c>
      <c r="O116" s="29" t="s">
        <v>142</v>
      </c>
      <c r="P116" s="29" t="s">
        <v>143</v>
      </c>
      <c r="Q116" s="29" t="s">
        <v>142</v>
      </c>
      <c r="R116" s="29" t="s">
        <v>142</v>
      </c>
      <c r="S116" s="29" t="s">
        <v>141</v>
      </c>
      <c r="T116" s="29" t="s">
        <v>142</v>
      </c>
      <c r="U116" s="29" t="s">
        <v>141</v>
      </c>
      <c r="V116" s="29" t="s">
        <v>142</v>
      </c>
      <c r="W116" s="29" t="s">
        <v>142</v>
      </c>
      <c r="X116" s="29" t="s">
        <v>141</v>
      </c>
      <c r="Y116" s="29" t="s">
        <v>142</v>
      </c>
      <c r="Z116" s="29" t="s">
        <v>142</v>
      </c>
      <c r="AA116" s="29" t="s">
        <v>142</v>
      </c>
      <c r="AB116" s="29" t="s">
        <v>142</v>
      </c>
      <c r="AC116" s="29" t="s">
        <v>142</v>
      </c>
      <c r="AD116" s="29" t="s">
        <v>142</v>
      </c>
      <c r="AE116" s="29" t="s">
        <v>143</v>
      </c>
      <c r="AF116" s="29" t="s">
        <v>142</v>
      </c>
      <c r="AG116" s="29" t="s">
        <v>142</v>
      </c>
      <c r="AH116" s="29" t="s">
        <v>141</v>
      </c>
      <c r="AI116" s="29" t="s">
        <v>142</v>
      </c>
      <c r="AJ116" s="29" t="s">
        <v>143</v>
      </c>
      <c r="AK116" s="29" t="s">
        <v>141</v>
      </c>
      <c r="AL116" s="29" t="s">
        <v>142</v>
      </c>
      <c r="AM116" s="29" t="s">
        <v>142</v>
      </c>
      <c r="AN116" s="29" t="s">
        <v>143</v>
      </c>
      <c r="AO116" s="29" t="s">
        <v>141</v>
      </c>
      <c r="AP116" s="29" t="s">
        <v>141</v>
      </c>
      <c r="AQ116" s="29" t="s">
        <v>142</v>
      </c>
      <c r="AR116" s="29" t="s">
        <v>141</v>
      </c>
      <c r="AS116" s="29" t="s">
        <v>142</v>
      </c>
      <c r="AT116" s="29" t="s">
        <v>142</v>
      </c>
      <c r="AU116" s="29" t="s">
        <v>143</v>
      </c>
      <c r="AV116" s="29" t="s">
        <v>142</v>
      </c>
      <c r="AW116" s="29" t="s">
        <v>142</v>
      </c>
      <c r="AX116" s="29" t="s">
        <v>142</v>
      </c>
      <c r="AY116" s="29" t="s">
        <v>142</v>
      </c>
      <c r="AZ116" s="29" t="s">
        <v>142</v>
      </c>
      <c r="BA116" s="29" t="s">
        <v>142</v>
      </c>
      <c r="BB116" s="29" t="s">
        <v>142</v>
      </c>
      <c r="BC116" s="29" t="s">
        <v>142</v>
      </c>
      <c r="BD116" s="29" t="s">
        <v>142</v>
      </c>
      <c r="BE116" s="29" t="s">
        <v>142</v>
      </c>
      <c r="BF116" s="29" t="s">
        <v>141</v>
      </c>
      <c r="BG116" s="29" t="s">
        <v>142</v>
      </c>
      <c r="BH116" s="29" t="s">
        <v>142</v>
      </c>
      <c r="BI116" s="29" t="s">
        <v>142</v>
      </c>
      <c r="BJ116" s="29" t="s">
        <v>142</v>
      </c>
      <c r="BK116" s="29" t="s">
        <v>142</v>
      </c>
      <c r="BL116" s="29" t="s">
        <v>142</v>
      </c>
      <c r="BM116" s="29" t="s">
        <v>142</v>
      </c>
      <c r="BN116" s="29" t="s">
        <v>142</v>
      </c>
      <c r="BO116" s="29" t="s">
        <v>142</v>
      </c>
      <c r="BP116" s="29" t="s">
        <v>142</v>
      </c>
      <c r="BQ116" s="29" t="s">
        <v>143</v>
      </c>
      <c r="BR116" s="29" t="s">
        <v>142</v>
      </c>
      <c r="BS116" s="29" t="s">
        <v>142</v>
      </c>
      <c r="BT116" s="29" t="s">
        <v>142</v>
      </c>
      <c r="BU116" s="29" t="s">
        <v>143</v>
      </c>
      <c r="BV116" s="29" t="s">
        <v>142</v>
      </c>
      <c r="BW116" s="29" t="s">
        <v>141</v>
      </c>
      <c r="BX116" s="29" t="s">
        <v>141</v>
      </c>
      <c r="BY116" s="29" t="s">
        <v>142</v>
      </c>
      <c r="BZ116" s="29" t="s">
        <v>142</v>
      </c>
      <c r="CA116" s="29" t="s">
        <v>142</v>
      </c>
      <c r="CB116" s="29" t="s">
        <v>141</v>
      </c>
      <c r="CC116" s="29" t="s">
        <v>142</v>
      </c>
      <c r="CD116" s="29" t="s">
        <v>142</v>
      </c>
      <c r="CE116" s="29" t="s">
        <v>142</v>
      </c>
      <c r="CF116" s="29" t="s">
        <v>141</v>
      </c>
      <c r="CG116" s="29" t="s">
        <v>141</v>
      </c>
      <c r="CH116" s="29" t="s">
        <v>142</v>
      </c>
      <c r="CI116" s="29" t="s">
        <v>141</v>
      </c>
      <c r="CJ116" s="29" t="s">
        <v>142</v>
      </c>
      <c r="CK116" s="29" t="s">
        <v>142</v>
      </c>
      <c r="CL116" s="29" t="s">
        <v>142</v>
      </c>
      <c r="CM116" s="29" t="s">
        <v>142</v>
      </c>
      <c r="CN116" s="29" t="s">
        <v>142</v>
      </c>
      <c r="CO116" s="29" t="s">
        <v>142</v>
      </c>
      <c r="CP116" s="29" t="s">
        <v>143</v>
      </c>
      <c r="CQ116" s="29" t="s">
        <v>142</v>
      </c>
      <c r="CR116" s="29" t="s">
        <v>141</v>
      </c>
      <c r="CS116" s="29" t="s">
        <v>142</v>
      </c>
      <c r="CT116" s="29" t="s">
        <v>141</v>
      </c>
      <c r="CU116" s="29" t="s">
        <v>141</v>
      </c>
      <c r="CV116" s="29" t="s">
        <v>142</v>
      </c>
      <c r="CW116" s="29" t="s">
        <v>143</v>
      </c>
      <c r="CX116" s="29" t="s">
        <v>143</v>
      </c>
      <c r="CY116" s="29" t="s">
        <v>142</v>
      </c>
      <c r="CZ116" s="29" t="s">
        <v>142</v>
      </c>
      <c r="DA116" s="29" t="s">
        <v>143</v>
      </c>
      <c r="DB116" s="29" t="s">
        <v>142</v>
      </c>
      <c r="DC116" s="29" t="s">
        <v>142</v>
      </c>
      <c r="DD116" s="29" t="s">
        <v>142</v>
      </c>
      <c r="DE116" s="29" t="s">
        <v>142</v>
      </c>
      <c r="DF116" s="29" t="s">
        <v>143</v>
      </c>
      <c r="DG116" s="29" t="s">
        <v>141</v>
      </c>
      <c r="DH116" s="29" t="s">
        <v>142</v>
      </c>
      <c r="DI116" s="29" t="s">
        <v>142</v>
      </c>
      <c r="DJ116" s="29" t="s">
        <v>142</v>
      </c>
      <c r="DK116" s="29" t="s">
        <v>143</v>
      </c>
      <c r="DL116" s="29" t="s">
        <v>142</v>
      </c>
      <c r="DM116" s="29" t="s">
        <v>142</v>
      </c>
      <c r="DN116" s="29" t="s">
        <v>142</v>
      </c>
      <c r="DO116" s="29" t="s">
        <v>142</v>
      </c>
      <c r="DP116" s="29" t="s">
        <v>141</v>
      </c>
      <c r="DQ116" s="29" t="s">
        <v>142</v>
      </c>
      <c r="DR116" s="29" t="s">
        <v>143</v>
      </c>
      <c r="DS116" s="29" t="s">
        <v>143</v>
      </c>
      <c r="DT116" s="29" t="s">
        <v>142</v>
      </c>
      <c r="DU116" s="29" t="s">
        <v>141</v>
      </c>
      <c r="DV116" s="29" t="s">
        <v>142</v>
      </c>
      <c r="DW116" s="7"/>
      <c r="DX116" s="7"/>
      <c r="DY116" s="7"/>
      <c r="DZ116" s="7"/>
      <c r="EA116" s="7"/>
      <c r="EB116" s="7"/>
      <c r="EC116" s="7"/>
      <c r="ED116" s="7"/>
    </row>
    <row r="117" spans="1:134" ht="101.25">
      <c r="A117" s="8">
        <v>116</v>
      </c>
      <c r="B117" s="39">
        <v>116</v>
      </c>
      <c r="C117" s="39" t="s">
        <v>341</v>
      </c>
      <c r="D117" s="37" t="s">
        <v>342</v>
      </c>
      <c r="E117" s="38" t="s">
        <v>21</v>
      </c>
      <c r="F117" s="33" t="s">
        <v>142</v>
      </c>
      <c r="G117" s="29" t="s">
        <v>142</v>
      </c>
      <c r="H117" s="29" t="s">
        <v>142</v>
      </c>
      <c r="I117" s="29" t="s">
        <v>142</v>
      </c>
      <c r="J117" s="29" t="s">
        <v>142</v>
      </c>
      <c r="K117" s="29" t="s">
        <v>142</v>
      </c>
      <c r="L117" s="29" t="s">
        <v>142</v>
      </c>
      <c r="M117" s="29" t="s">
        <v>141</v>
      </c>
      <c r="N117" s="29" t="s">
        <v>142</v>
      </c>
      <c r="O117" s="29" t="s">
        <v>142</v>
      </c>
      <c r="P117" s="29" t="s">
        <v>142</v>
      </c>
      <c r="Q117" s="29" t="s">
        <v>142</v>
      </c>
      <c r="R117" s="29" t="s">
        <v>142</v>
      </c>
      <c r="S117" s="29" t="s">
        <v>141</v>
      </c>
      <c r="T117" s="29" t="s">
        <v>142</v>
      </c>
      <c r="U117" s="29" t="s">
        <v>141</v>
      </c>
      <c r="V117" s="29" t="s">
        <v>142</v>
      </c>
      <c r="W117" s="29" t="s">
        <v>142</v>
      </c>
      <c r="X117" s="29" t="s">
        <v>141</v>
      </c>
      <c r="Y117" s="29" t="s">
        <v>142</v>
      </c>
      <c r="Z117" s="29" t="s">
        <v>142</v>
      </c>
      <c r="AA117" s="29" t="s">
        <v>142</v>
      </c>
      <c r="AB117" s="29" t="s">
        <v>142</v>
      </c>
      <c r="AC117" s="29" t="s">
        <v>142</v>
      </c>
      <c r="AD117" s="29" t="s">
        <v>142</v>
      </c>
      <c r="AE117" s="29" t="s">
        <v>142</v>
      </c>
      <c r="AF117" s="29" t="s">
        <v>142</v>
      </c>
      <c r="AG117" s="29" t="s">
        <v>142</v>
      </c>
      <c r="AH117" s="29" t="s">
        <v>141</v>
      </c>
      <c r="AI117" s="29" t="s">
        <v>142</v>
      </c>
      <c r="AJ117" s="29" t="s">
        <v>143</v>
      </c>
      <c r="AK117" s="29" t="s">
        <v>141</v>
      </c>
      <c r="AL117" s="29" t="s">
        <v>143</v>
      </c>
      <c r="AM117" s="29" t="s">
        <v>142</v>
      </c>
      <c r="AN117" s="29" t="s">
        <v>142</v>
      </c>
      <c r="AO117" s="29" t="s">
        <v>141</v>
      </c>
      <c r="AP117" s="29" t="s">
        <v>141</v>
      </c>
      <c r="AQ117" s="29" t="s">
        <v>142</v>
      </c>
      <c r="AR117" s="29" t="s">
        <v>141</v>
      </c>
      <c r="AS117" s="29" t="s">
        <v>142</v>
      </c>
      <c r="AT117" s="29" t="s">
        <v>142</v>
      </c>
      <c r="AU117" s="29" t="s">
        <v>143</v>
      </c>
      <c r="AV117" s="29" t="s">
        <v>142</v>
      </c>
      <c r="AW117" s="29" t="s">
        <v>141</v>
      </c>
      <c r="AX117" s="29" t="s">
        <v>142</v>
      </c>
      <c r="AY117" s="29" t="s">
        <v>142</v>
      </c>
      <c r="AZ117" s="29" t="s">
        <v>143</v>
      </c>
      <c r="BA117" s="29" t="s">
        <v>142</v>
      </c>
      <c r="BB117" s="29" t="s">
        <v>142</v>
      </c>
      <c r="BC117" s="29" t="s">
        <v>142</v>
      </c>
      <c r="BD117" s="29" t="s">
        <v>142</v>
      </c>
      <c r="BE117" s="29" t="s">
        <v>142</v>
      </c>
      <c r="BF117" s="29" t="s">
        <v>141</v>
      </c>
      <c r="BG117" s="29" t="s">
        <v>142</v>
      </c>
      <c r="BH117" s="29" t="s">
        <v>142</v>
      </c>
      <c r="BI117" s="29" t="s">
        <v>142</v>
      </c>
      <c r="BJ117" s="29" t="s">
        <v>142</v>
      </c>
      <c r="BK117" s="29" t="s">
        <v>142</v>
      </c>
      <c r="BL117" s="29" t="s">
        <v>142</v>
      </c>
      <c r="BM117" s="29" t="s">
        <v>143</v>
      </c>
      <c r="BN117" s="29" t="s">
        <v>142</v>
      </c>
      <c r="BO117" s="29" t="s">
        <v>142</v>
      </c>
      <c r="BP117" s="29" t="s">
        <v>142</v>
      </c>
      <c r="BQ117" s="29" t="s">
        <v>142</v>
      </c>
      <c r="BR117" s="29" t="s">
        <v>142</v>
      </c>
      <c r="BS117" s="29" t="s">
        <v>142</v>
      </c>
      <c r="BT117" s="29" t="s">
        <v>142</v>
      </c>
      <c r="BU117" s="29" t="s">
        <v>143</v>
      </c>
      <c r="BV117" s="29" t="s">
        <v>142</v>
      </c>
      <c r="BW117" s="29" t="s">
        <v>141</v>
      </c>
      <c r="BX117" s="29" t="s">
        <v>141</v>
      </c>
      <c r="BY117" s="29" t="s">
        <v>142</v>
      </c>
      <c r="BZ117" s="29" t="s">
        <v>142</v>
      </c>
      <c r="CA117" s="29" t="s">
        <v>143</v>
      </c>
      <c r="CB117" s="29" t="s">
        <v>141</v>
      </c>
      <c r="CC117" s="29" t="s">
        <v>142</v>
      </c>
      <c r="CD117" s="29" t="s">
        <v>143</v>
      </c>
      <c r="CE117" s="29" t="s">
        <v>142</v>
      </c>
      <c r="CF117" s="29" t="s">
        <v>141</v>
      </c>
      <c r="CG117" s="29" t="s">
        <v>141</v>
      </c>
      <c r="CH117" s="29" t="s">
        <v>142</v>
      </c>
      <c r="CI117" s="29" t="s">
        <v>141</v>
      </c>
      <c r="CJ117" s="29" t="s">
        <v>142</v>
      </c>
      <c r="CK117" s="29" t="s">
        <v>142</v>
      </c>
      <c r="CL117" s="29" t="s">
        <v>142</v>
      </c>
      <c r="CM117" s="29" t="s">
        <v>142</v>
      </c>
      <c r="CN117" s="29" t="s">
        <v>142</v>
      </c>
      <c r="CO117" s="29" t="s">
        <v>142</v>
      </c>
      <c r="CP117" s="29" t="s">
        <v>142</v>
      </c>
      <c r="CQ117" s="29" t="s">
        <v>142</v>
      </c>
      <c r="CR117" s="29" t="s">
        <v>141</v>
      </c>
      <c r="CS117" s="29" t="s">
        <v>142</v>
      </c>
      <c r="CT117" s="29" t="s">
        <v>141</v>
      </c>
      <c r="CU117" s="29" t="s">
        <v>141</v>
      </c>
      <c r="CV117" s="29" t="s">
        <v>142</v>
      </c>
      <c r="CW117" s="29" t="s">
        <v>142</v>
      </c>
      <c r="CX117" s="29" t="s">
        <v>142</v>
      </c>
      <c r="CY117" s="29" t="s">
        <v>142</v>
      </c>
      <c r="CZ117" s="29" t="s">
        <v>142</v>
      </c>
      <c r="DA117" s="29" t="s">
        <v>142</v>
      </c>
      <c r="DB117" s="29" t="s">
        <v>142</v>
      </c>
      <c r="DC117" s="29" t="s">
        <v>142</v>
      </c>
      <c r="DD117" s="29" t="s">
        <v>142</v>
      </c>
      <c r="DE117" s="29" t="s">
        <v>142</v>
      </c>
      <c r="DF117" s="29" t="s">
        <v>142</v>
      </c>
      <c r="DG117" s="29" t="s">
        <v>141</v>
      </c>
      <c r="DH117" s="29" t="s">
        <v>142</v>
      </c>
      <c r="DI117" s="29" t="s">
        <v>142</v>
      </c>
      <c r="DJ117" s="29" t="s">
        <v>142</v>
      </c>
      <c r="DK117" s="29" t="s">
        <v>142</v>
      </c>
      <c r="DL117" s="29" t="s">
        <v>142</v>
      </c>
      <c r="DM117" s="29" t="s">
        <v>142</v>
      </c>
      <c r="DN117" s="29" t="s">
        <v>142</v>
      </c>
      <c r="DO117" s="29" t="s">
        <v>142</v>
      </c>
      <c r="DP117" s="29" t="s">
        <v>141</v>
      </c>
      <c r="DQ117" s="29" t="s">
        <v>142</v>
      </c>
      <c r="DR117" s="29" t="s">
        <v>142</v>
      </c>
      <c r="DS117" s="29" t="s">
        <v>142</v>
      </c>
      <c r="DT117" s="29" t="s">
        <v>142</v>
      </c>
      <c r="DU117" s="29" t="s">
        <v>141</v>
      </c>
      <c r="DV117" s="29" t="s">
        <v>142</v>
      </c>
      <c r="DW117" s="7"/>
      <c r="DX117" s="7"/>
      <c r="DY117" s="7"/>
      <c r="DZ117" s="7"/>
      <c r="EA117" s="7"/>
      <c r="EB117" s="7"/>
      <c r="EC117" s="7"/>
      <c r="ED117" s="7"/>
    </row>
    <row r="118" spans="1:134" ht="90">
      <c r="A118" s="8">
        <v>117</v>
      </c>
      <c r="B118" s="39">
        <v>117</v>
      </c>
      <c r="C118" s="39" t="s">
        <v>343</v>
      </c>
      <c r="D118" s="37" t="s">
        <v>344</v>
      </c>
      <c r="E118" s="38" t="s">
        <v>21</v>
      </c>
      <c r="F118" s="33" t="s">
        <v>142</v>
      </c>
      <c r="G118" s="29" t="s">
        <v>142</v>
      </c>
      <c r="H118" s="29" t="s">
        <v>142</v>
      </c>
      <c r="I118" s="29" t="s">
        <v>142</v>
      </c>
      <c r="J118" s="29" t="s">
        <v>142</v>
      </c>
      <c r="K118" s="29" t="s">
        <v>142</v>
      </c>
      <c r="L118" s="29" t="s">
        <v>142</v>
      </c>
      <c r="M118" s="29" t="s">
        <v>141</v>
      </c>
      <c r="N118" s="29" t="s">
        <v>142</v>
      </c>
      <c r="O118" s="29" t="s">
        <v>142</v>
      </c>
      <c r="P118" s="29" t="s">
        <v>142</v>
      </c>
      <c r="Q118" s="29" t="s">
        <v>142</v>
      </c>
      <c r="R118" s="29" t="s">
        <v>142</v>
      </c>
      <c r="S118" s="29" t="s">
        <v>141</v>
      </c>
      <c r="T118" s="29" t="s">
        <v>142</v>
      </c>
      <c r="U118" s="29" t="s">
        <v>141</v>
      </c>
      <c r="V118" s="29" t="s">
        <v>142</v>
      </c>
      <c r="W118" s="29" t="s">
        <v>142</v>
      </c>
      <c r="X118" s="29" t="s">
        <v>141</v>
      </c>
      <c r="Y118" s="29" t="s">
        <v>142</v>
      </c>
      <c r="Z118" s="29" t="s">
        <v>142</v>
      </c>
      <c r="AA118" s="29" t="s">
        <v>142</v>
      </c>
      <c r="AB118" s="29" t="s">
        <v>142</v>
      </c>
      <c r="AC118" s="29" t="s">
        <v>142</v>
      </c>
      <c r="AD118" s="29" t="s">
        <v>142</v>
      </c>
      <c r="AE118" s="29" t="s">
        <v>142</v>
      </c>
      <c r="AF118" s="29" t="s">
        <v>142</v>
      </c>
      <c r="AG118" s="29" t="s">
        <v>142</v>
      </c>
      <c r="AH118" s="29" t="s">
        <v>141</v>
      </c>
      <c r="AI118" s="29" t="s">
        <v>142</v>
      </c>
      <c r="AJ118" s="29" t="s">
        <v>142</v>
      </c>
      <c r="AK118" s="29" t="s">
        <v>141</v>
      </c>
      <c r="AL118" s="29" t="s">
        <v>143</v>
      </c>
      <c r="AM118" s="29" t="s">
        <v>142</v>
      </c>
      <c r="AN118" s="29" t="s">
        <v>142</v>
      </c>
      <c r="AO118" s="29" t="s">
        <v>141</v>
      </c>
      <c r="AP118" s="29" t="s">
        <v>141</v>
      </c>
      <c r="AQ118" s="29" t="s">
        <v>142</v>
      </c>
      <c r="AR118" s="29" t="s">
        <v>141</v>
      </c>
      <c r="AS118" s="29" t="s">
        <v>142</v>
      </c>
      <c r="AT118" s="29" t="s">
        <v>142</v>
      </c>
      <c r="AU118" s="29" t="s">
        <v>142</v>
      </c>
      <c r="AV118" s="29" t="s">
        <v>142</v>
      </c>
      <c r="AW118" s="29" t="s">
        <v>141</v>
      </c>
      <c r="AX118" s="29" t="s">
        <v>142</v>
      </c>
      <c r="AY118" s="29" t="s">
        <v>142</v>
      </c>
      <c r="AZ118" s="29" t="s">
        <v>142</v>
      </c>
      <c r="BA118" s="29" t="s">
        <v>142</v>
      </c>
      <c r="BB118" s="29" t="s">
        <v>142</v>
      </c>
      <c r="BC118" s="29" t="s">
        <v>142</v>
      </c>
      <c r="BD118" s="29" t="s">
        <v>142</v>
      </c>
      <c r="BE118" s="29" t="s">
        <v>142</v>
      </c>
      <c r="BF118" s="29" t="s">
        <v>141</v>
      </c>
      <c r="BG118" s="29" t="s">
        <v>142</v>
      </c>
      <c r="BH118" s="29" t="s">
        <v>142</v>
      </c>
      <c r="BI118" s="29" t="s">
        <v>142</v>
      </c>
      <c r="BJ118" s="29" t="s">
        <v>142</v>
      </c>
      <c r="BK118" s="29" t="s">
        <v>142</v>
      </c>
      <c r="BL118" s="29" t="s">
        <v>142</v>
      </c>
      <c r="BM118" s="29" t="s">
        <v>143</v>
      </c>
      <c r="BN118" s="29" t="s">
        <v>142</v>
      </c>
      <c r="BO118" s="29" t="s">
        <v>142</v>
      </c>
      <c r="BP118" s="29" t="s">
        <v>142</v>
      </c>
      <c r="BQ118" s="29" t="s">
        <v>142</v>
      </c>
      <c r="BR118" s="29" t="s">
        <v>142</v>
      </c>
      <c r="BS118" s="29" t="s">
        <v>142</v>
      </c>
      <c r="BT118" s="29" t="s">
        <v>142</v>
      </c>
      <c r="BU118" s="29" t="s">
        <v>143</v>
      </c>
      <c r="BV118" s="29" t="s">
        <v>142</v>
      </c>
      <c r="BW118" s="29" t="s">
        <v>141</v>
      </c>
      <c r="BX118" s="29" t="s">
        <v>141</v>
      </c>
      <c r="BY118" s="29" t="s">
        <v>142</v>
      </c>
      <c r="BZ118" s="29" t="s">
        <v>142</v>
      </c>
      <c r="CA118" s="29" t="s">
        <v>142</v>
      </c>
      <c r="CB118" s="29" t="s">
        <v>141</v>
      </c>
      <c r="CC118" s="29" t="s">
        <v>142</v>
      </c>
      <c r="CD118" s="29" t="s">
        <v>142</v>
      </c>
      <c r="CE118" s="29" t="s">
        <v>142</v>
      </c>
      <c r="CF118" s="29" t="s">
        <v>141</v>
      </c>
      <c r="CG118" s="29" t="s">
        <v>141</v>
      </c>
      <c r="CH118" s="29" t="s">
        <v>143</v>
      </c>
      <c r="CI118" s="29" t="s">
        <v>141</v>
      </c>
      <c r="CJ118" s="29" t="s">
        <v>142</v>
      </c>
      <c r="CK118" s="29" t="s">
        <v>142</v>
      </c>
      <c r="CL118" s="29" t="s">
        <v>142</v>
      </c>
      <c r="CM118" s="29" t="s">
        <v>142</v>
      </c>
      <c r="CN118" s="29" t="s">
        <v>142</v>
      </c>
      <c r="CO118" s="29" t="s">
        <v>142</v>
      </c>
      <c r="CP118" s="29" t="s">
        <v>142</v>
      </c>
      <c r="CQ118" s="29" t="s">
        <v>142</v>
      </c>
      <c r="CR118" s="29" t="s">
        <v>141</v>
      </c>
      <c r="CS118" s="29" t="s">
        <v>142</v>
      </c>
      <c r="CT118" s="29" t="s">
        <v>141</v>
      </c>
      <c r="CU118" s="29" t="s">
        <v>141</v>
      </c>
      <c r="CV118" s="29" t="s">
        <v>142</v>
      </c>
      <c r="CW118" s="29" t="s">
        <v>142</v>
      </c>
      <c r="CX118" s="29" t="s">
        <v>142</v>
      </c>
      <c r="CY118" s="29" t="s">
        <v>142</v>
      </c>
      <c r="CZ118" s="29" t="s">
        <v>142</v>
      </c>
      <c r="DA118" s="29" t="s">
        <v>142</v>
      </c>
      <c r="DB118" s="29" t="s">
        <v>142</v>
      </c>
      <c r="DC118" s="29" t="s">
        <v>143</v>
      </c>
      <c r="DD118" s="29" t="s">
        <v>142</v>
      </c>
      <c r="DE118" s="29" t="s">
        <v>142</v>
      </c>
      <c r="DF118" s="29" t="s">
        <v>142</v>
      </c>
      <c r="DG118" s="29" t="s">
        <v>141</v>
      </c>
      <c r="DH118" s="29" t="s">
        <v>142</v>
      </c>
      <c r="DI118" s="29" t="s">
        <v>142</v>
      </c>
      <c r="DJ118" s="29" t="s">
        <v>142</v>
      </c>
      <c r="DK118" s="29" t="s">
        <v>142</v>
      </c>
      <c r="DL118" s="29" t="s">
        <v>142</v>
      </c>
      <c r="DM118" s="29" t="s">
        <v>142</v>
      </c>
      <c r="DN118" s="29" t="s">
        <v>142</v>
      </c>
      <c r="DO118" s="29" t="s">
        <v>142</v>
      </c>
      <c r="DP118" s="29" t="s">
        <v>141</v>
      </c>
      <c r="DQ118" s="29" t="s">
        <v>142</v>
      </c>
      <c r="DR118" s="29" t="s">
        <v>142</v>
      </c>
      <c r="DS118" s="29" t="s">
        <v>142</v>
      </c>
      <c r="DT118" s="29" t="s">
        <v>142</v>
      </c>
      <c r="DU118" s="29" t="s">
        <v>141</v>
      </c>
      <c r="DV118" s="29" t="s">
        <v>142</v>
      </c>
      <c r="DW118" s="7"/>
      <c r="DX118" s="7"/>
      <c r="DY118" s="7"/>
      <c r="DZ118" s="7"/>
      <c r="EA118" s="7"/>
      <c r="EB118" s="7"/>
      <c r="EC118" s="7"/>
      <c r="ED118" s="7"/>
    </row>
    <row r="119" spans="1:134" ht="90">
      <c r="A119" s="8">
        <v>118</v>
      </c>
      <c r="B119" s="39">
        <v>118</v>
      </c>
      <c r="C119" s="39" t="s">
        <v>345</v>
      </c>
      <c r="D119" s="37" t="s">
        <v>346</v>
      </c>
      <c r="E119" s="38" t="s">
        <v>21</v>
      </c>
      <c r="F119" s="33" t="s">
        <v>142</v>
      </c>
      <c r="G119" s="29" t="s">
        <v>142</v>
      </c>
      <c r="H119" s="29" t="s">
        <v>142</v>
      </c>
      <c r="I119" s="29" t="s">
        <v>142</v>
      </c>
      <c r="J119" s="29" t="s">
        <v>142</v>
      </c>
      <c r="K119" s="29" t="s">
        <v>142</v>
      </c>
      <c r="L119" s="29" t="s">
        <v>142</v>
      </c>
      <c r="M119" s="29" t="s">
        <v>141</v>
      </c>
      <c r="N119" s="29" t="s">
        <v>142</v>
      </c>
      <c r="O119" s="29" t="s">
        <v>142</v>
      </c>
      <c r="P119" s="29" t="s">
        <v>142</v>
      </c>
      <c r="Q119" s="29" t="s">
        <v>142</v>
      </c>
      <c r="R119" s="29" t="s">
        <v>142</v>
      </c>
      <c r="S119" s="29" t="s">
        <v>141</v>
      </c>
      <c r="T119" s="29" t="s">
        <v>143</v>
      </c>
      <c r="U119" s="29" t="s">
        <v>141</v>
      </c>
      <c r="V119" s="29" t="s">
        <v>142</v>
      </c>
      <c r="W119" s="29" t="s">
        <v>142</v>
      </c>
      <c r="X119" s="29" t="s">
        <v>141</v>
      </c>
      <c r="Y119" s="29" t="s">
        <v>142</v>
      </c>
      <c r="Z119" s="29" t="s">
        <v>142</v>
      </c>
      <c r="AA119" s="29" t="s">
        <v>142</v>
      </c>
      <c r="AB119" s="29" t="s">
        <v>142</v>
      </c>
      <c r="AC119" s="29" t="s">
        <v>142</v>
      </c>
      <c r="AD119" s="29" t="s">
        <v>142</v>
      </c>
      <c r="AE119" s="29" t="s">
        <v>142</v>
      </c>
      <c r="AF119" s="29" t="s">
        <v>142</v>
      </c>
      <c r="AG119" s="29" t="s">
        <v>142</v>
      </c>
      <c r="AH119" s="29" t="s">
        <v>141</v>
      </c>
      <c r="AI119" s="29" t="s">
        <v>142</v>
      </c>
      <c r="AJ119" s="29" t="s">
        <v>142</v>
      </c>
      <c r="AK119" s="29" t="s">
        <v>141</v>
      </c>
      <c r="AL119" s="29" t="s">
        <v>143</v>
      </c>
      <c r="AM119" s="29" t="s">
        <v>142</v>
      </c>
      <c r="AN119" s="29" t="s">
        <v>142</v>
      </c>
      <c r="AO119" s="29" t="s">
        <v>141</v>
      </c>
      <c r="AP119" s="29" t="s">
        <v>141</v>
      </c>
      <c r="AQ119" s="29" t="s">
        <v>142</v>
      </c>
      <c r="AR119" s="29" t="s">
        <v>141</v>
      </c>
      <c r="AS119" s="29" t="s">
        <v>142</v>
      </c>
      <c r="AT119" s="29" t="s">
        <v>142</v>
      </c>
      <c r="AU119" s="29" t="s">
        <v>143</v>
      </c>
      <c r="AV119" s="29" t="s">
        <v>142</v>
      </c>
      <c r="AW119" s="29" t="s">
        <v>141</v>
      </c>
      <c r="AX119" s="29" t="s">
        <v>142</v>
      </c>
      <c r="AY119" s="29" t="s">
        <v>142</v>
      </c>
      <c r="AZ119" s="29" t="s">
        <v>142</v>
      </c>
      <c r="BA119" s="29" t="s">
        <v>142</v>
      </c>
      <c r="BB119" s="29" t="s">
        <v>142</v>
      </c>
      <c r="BC119" s="29" t="s">
        <v>142</v>
      </c>
      <c r="BD119" s="29" t="s">
        <v>142</v>
      </c>
      <c r="BE119" s="29" t="s">
        <v>142</v>
      </c>
      <c r="BF119" s="29" t="s">
        <v>141</v>
      </c>
      <c r="BG119" s="29" t="s">
        <v>142</v>
      </c>
      <c r="BH119" s="29" t="s">
        <v>142</v>
      </c>
      <c r="BI119" s="29" t="s">
        <v>142</v>
      </c>
      <c r="BJ119" s="29" t="s">
        <v>142</v>
      </c>
      <c r="BK119" s="29" t="s">
        <v>142</v>
      </c>
      <c r="BL119" s="29" t="s">
        <v>142</v>
      </c>
      <c r="BM119" s="29" t="s">
        <v>143</v>
      </c>
      <c r="BN119" s="29" t="s">
        <v>142</v>
      </c>
      <c r="BO119" s="29" t="s">
        <v>142</v>
      </c>
      <c r="BP119" s="29" t="s">
        <v>142</v>
      </c>
      <c r="BQ119" s="29" t="s">
        <v>142</v>
      </c>
      <c r="BR119" s="29" t="s">
        <v>142</v>
      </c>
      <c r="BS119" s="29" t="s">
        <v>142</v>
      </c>
      <c r="BT119" s="29" t="s">
        <v>142</v>
      </c>
      <c r="BU119" s="29" t="s">
        <v>142</v>
      </c>
      <c r="BV119" s="29" t="s">
        <v>142</v>
      </c>
      <c r="BW119" s="29" t="s">
        <v>141</v>
      </c>
      <c r="BX119" s="29" t="s">
        <v>141</v>
      </c>
      <c r="BY119" s="29" t="s">
        <v>142</v>
      </c>
      <c r="BZ119" s="29" t="s">
        <v>142</v>
      </c>
      <c r="CA119" s="29" t="s">
        <v>142</v>
      </c>
      <c r="CB119" s="29" t="s">
        <v>141</v>
      </c>
      <c r="CC119" s="29" t="s">
        <v>142</v>
      </c>
      <c r="CD119" s="29" t="s">
        <v>143</v>
      </c>
      <c r="CE119" s="29" t="s">
        <v>142</v>
      </c>
      <c r="CF119" s="29" t="s">
        <v>141</v>
      </c>
      <c r="CG119" s="29" t="s">
        <v>141</v>
      </c>
      <c r="CH119" s="29" t="s">
        <v>143</v>
      </c>
      <c r="CI119" s="29" t="s">
        <v>141</v>
      </c>
      <c r="CJ119" s="29" t="s">
        <v>142</v>
      </c>
      <c r="CK119" s="29" t="s">
        <v>143</v>
      </c>
      <c r="CL119" s="29" t="s">
        <v>142</v>
      </c>
      <c r="CM119" s="29" t="s">
        <v>142</v>
      </c>
      <c r="CN119" s="29" t="s">
        <v>142</v>
      </c>
      <c r="CO119" s="29" t="s">
        <v>142</v>
      </c>
      <c r="CP119" s="29" t="s">
        <v>142</v>
      </c>
      <c r="CQ119" s="29" t="s">
        <v>142</v>
      </c>
      <c r="CR119" s="29" t="s">
        <v>141</v>
      </c>
      <c r="CS119" s="29" t="s">
        <v>142</v>
      </c>
      <c r="CT119" s="29" t="s">
        <v>141</v>
      </c>
      <c r="CU119" s="29" t="s">
        <v>141</v>
      </c>
      <c r="CV119" s="29" t="s">
        <v>142</v>
      </c>
      <c r="CW119" s="29" t="s">
        <v>142</v>
      </c>
      <c r="CX119" s="29" t="s">
        <v>142</v>
      </c>
      <c r="CY119" s="29" t="s">
        <v>142</v>
      </c>
      <c r="CZ119" s="29" t="s">
        <v>142</v>
      </c>
      <c r="DA119" s="29" t="s">
        <v>142</v>
      </c>
      <c r="DB119" s="29" t="s">
        <v>142</v>
      </c>
      <c r="DC119" s="29" t="s">
        <v>142</v>
      </c>
      <c r="DD119" s="29" t="s">
        <v>142</v>
      </c>
      <c r="DE119" s="29" t="s">
        <v>142</v>
      </c>
      <c r="DF119" s="29" t="s">
        <v>142</v>
      </c>
      <c r="DG119" s="29" t="s">
        <v>141</v>
      </c>
      <c r="DH119" s="29" t="s">
        <v>142</v>
      </c>
      <c r="DI119" s="29" t="s">
        <v>142</v>
      </c>
      <c r="DJ119" s="29" t="s">
        <v>142</v>
      </c>
      <c r="DK119" s="29" t="s">
        <v>142</v>
      </c>
      <c r="DL119" s="29" t="s">
        <v>142</v>
      </c>
      <c r="DM119" s="29" t="s">
        <v>142</v>
      </c>
      <c r="DN119" s="29" t="s">
        <v>142</v>
      </c>
      <c r="DO119" s="29" t="s">
        <v>142</v>
      </c>
      <c r="DP119" s="29" t="s">
        <v>141</v>
      </c>
      <c r="DQ119" s="29" t="s">
        <v>143</v>
      </c>
      <c r="DR119" s="29" t="s">
        <v>142</v>
      </c>
      <c r="DS119" s="29" t="s">
        <v>142</v>
      </c>
      <c r="DT119" s="29" t="s">
        <v>142</v>
      </c>
      <c r="DU119" s="29" t="s">
        <v>141</v>
      </c>
      <c r="DV119" s="29" t="s">
        <v>142</v>
      </c>
      <c r="DW119" s="7"/>
      <c r="DX119" s="7"/>
      <c r="DY119" s="7"/>
      <c r="DZ119" s="7"/>
      <c r="EA119" s="7"/>
      <c r="EB119" s="7"/>
      <c r="EC119" s="7"/>
      <c r="ED119" s="7"/>
    </row>
    <row r="120" spans="1:134" ht="101.25">
      <c r="A120" s="8">
        <v>119</v>
      </c>
      <c r="B120" s="39">
        <v>119</v>
      </c>
      <c r="C120" s="39" t="s">
        <v>347</v>
      </c>
      <c r="D120" s="37" t="s">
        <v>348</v>
      </c>
      <c r="E120" s="38" t="s">
        <v>21</v>
      </c>
      <c r="F120" s="33" t="s">
        <v>142</v>
      </c>
      <c r="G120" s="29" t="s">
        <v>142</v>
      </c>
      <c r="H120" s="29" t="s">
        <v>142</v>
      </c>
      <c r="I120" s="29" t="s">
        <v>142</v>
      </c>
      <c r="J120" s="29" t="s">
        <v>142</v>
      </c>
      <c r="K120" s="29" t="s">
        <v>142</v>
      </c>
      <c r="L120" s="29" t="s">
        <v>142</v>
      </c>
      <c r="M120" s="29" t="s">
        <v>141</v>
      </c>
      <c r="N120" s="29" t="s">
        <v>142</v>
      </c>
      <c r="O120" s="29" t="s">
        <v>142</v>
      </c>
      <c r="P120" s="29" t="s">
        <v>143</v>
      </c>
      <c r="Q120" s="29" t="s">
        <v>142</v>
      </c>
      <c r="R120" s="29" t="s">
        <v>142</v>
      </c>
      <c r="S120" s="29" t="s">
        <v>141</v>
      </c>
      <c r="T120" s="29" t="s">
        <v>142</v>
      </c>
      <c r="U120" s="29" t="s">
        <v>141</v>
      </c>
      <c r="V120" s="29" t="s">
        <v>142</v>
      </c>
      <c r="W120" s="29" t="s">
        <v>142</v>
      </c>
      <c r="X120" s="29" t="s">
        <v>141</v>
      </c>
      <c r="Y120" s="29" t="s">
        <v>142</v>
      </c>
      <c r="Z120" s="29" t="s">
        <v>142</v>
      </c>
      <c r="AA120" s="29" t="s">
        <v>142</v>
      </c>
      <c r="AB120" s="29" t="s">
        <v>142</v>
      </c>
      <c r="AC120" s="29" t="s">
        <v>142</v>
      </c>
      <c r="AD120" s="29" t="s">
        <v>142</v>
      </c>
      <c r="AE120" s="29" t="s">
        <v>142</v>
      </c>
      <c r="AF120" s="29" t="s">
        <v>142</v>
      </c>
      <c r="AG120" s="29" t="s">
        <v>142</v>
      </c>
      <c r="AH120" s="29" t="s">
        <v>141</v>
      </c>
      <c r="AI120" s="29" t="s">
        <v>142</v>
      </c>
      <c r="AJ120" s="29" t="s">
        <v>142</v>
      </c>
      <c r="AK120" s="29" t="s">
        <v>141</v>
      </c>
      <c r="AL120" s="29" t="s">
        <v>143</v>
      </c>
      <c r="AM120" s="29" t="s">
        <v>142</v>
      </c>
      <c r="AN120" s="29" t="s">
        <v>142</v>
      </c>
      <c r="AO120" s="29" t="s">
        <v>141</v>
      </c>
      <c r="AP120" s="29" t="s">
        <v>141</v>
      </c>
      <c r="AQ120" s="29" t="s">
        <v>142</v>
      </c>
      <c r="AR120" s="29" t="s">
        <v>141</v>
      </c>
      <c r="AS120" s="29" t="s">
        <v>142</v>
      </c>
      <c r="AT120" s="29" t="s">
        <v>142</v>
      </c>
      <c r="AU120" s="29" t="s">
        <v>142</v>
      </c>
      <c r="AV120" s="29" t="s">
        <v>142</v>
      </c>
      <c r="AW120" s="29" t="s">
        <v>141</v>
      </c>
      <c r="AX120" s="29" t="s">
        <v>142</v>
      </c>
      <c r="AY120" s="29" t="s">
        <v>142</v>
      </c>
      <c r="AZ120" s="29" t="s">
        <v>143</v>
      </c>
      <c r="BA120" s="29" t="s">
        <v>142</v>
      </c>
      <c r="BB120" s="29" t="s">
        <v>142</v>
      </c>
      <c r="BC120" s="29" t="s">
        <v>142</v>
      </c>
      <c r="BD120" s="29" t="s">
        <v>142</v>
      </c>
      <c r="BE120" s="29" t="s">
        <v>142</v>
      </c>
      <c r="BF120" s="29" t="s">
        <v>141</v>
      </c>
      <c r="BG120" s="29" t="s">
        <v>142</v>
      </c>
      <c r="BH120" s="29" t="s">
        <v>142</v>
      </c>
      <c r="BI120" s="29" t="s">
        <v>143</v>
      </c>
      <c r="BJ120" s="29" t="s">
        <v>142</v>
      </c>
      <c r="BK120" s="29" t="s">
        <v>142</v>
      </c>
      <c r="BL120" s="29" t="s">
        <v>142</v>
      </c>
      <c r="BM120" s="29" t="s">
        <v>143</v>
      </c>
      <c r="BN120" s="29" t="s">
        <v>142</v>
      </c>
      <c r="BO120" s="29" t="s">
        <v>142</v>
      </c>
      <c r="BP120" s="29" t="s">
        <v>142</v>
      </c>
      <c r="BQ120" s="29" t="s">
        <v>142</v>
      </c>
      <c r="BR120" s="29" t="s">
        <v>142</v>
      </c>
      <c r="BS120" s="29" t="s">
        <v>142</v>
      </c>
      <c r="BT120" s="29" t="s">
        <v>142</v>
      </c>
      <c r="BU120" s="29" t="s">
        <v>142</v>
      </c>
      <c r="BV120" s="29" t="s">
        <v>142</v>
      </c>
      <c r="BW120" s="29" t="s">
        <v>141</v>
      </c>
      <c r="BX120" s="29" t="s">
        <v>141</v>
      </c>
      <c r="BY120" s="29" t="s">
        <v>143</v>
      </c>
      <c r="BZ120" s="29" t="s">
        <v>142</v>
      </c>
      <c r="CA120" s="29" t="s">
        <v>142</v>
      </c>
      <c r="CB120" s="29" t="s">
        <v>141</v>
      </c>
      <c r="CC120" s="29" t="s">
        <v>142</v>
      </c>
      <c r="CD120" s="29" t="s">
        <v>143</v>
      </c>
      <c r="CE120" s="29" t="s">
        <v>142</v>
      </c>
      <c r="CF120" s="29" t="s">
        <v>141</v>
      </c>
      <c r="CG120" s="29" t="s">
        <v>141</v>
      </c>
      <c r="CH120" s="29" t="s">
        <v>143</v>
      </c>
      <c r="CI120" s="29" t="s">
        <v>141</v>
      </c>
      <c r="CJ120" s="29" t="s">
        <v>142</v>
      </c>
      <c r="CK120" s="29" t="s">
        <v>142</v>
      </c>
      <c r="CL120" s="29" t="s">
        <v>142</v>
      </c>
      <c r="CM120" s="29" t="s">
        <v>142</v>
      </c>
      <c r="CN120" s="29" t="s">
        <v>142</v>
      </c>
      <c r="CO120" s="29" t="s">
        <v>142</v>
      </c>
      <c r="CP120" s="29" t="s">
        <v>142</v>
      </c>
      <c r="CQ120" s="29" t="s">
        <v>142</v>
      </c>
      <c r="CR120" s="29" t="s">
        <v>141</v>
      </c>
      <c r="CS120" s="29" t="s">
        <v>142</v>
      </c>
      <c r="CT120" s="29" t="s">
        <v>141</v>
      </c>
      <c r="CU120" s="29" t="s">
        <v>141</v>
      </c>
      <c r="CV120" s="29" t="s">
        <v>143</v>
      </c>
      <c r="CW120" s="29" t="s">
        <v>142</v>
      </c>
      <c r="CX120" s="29" t="s">
        <v>142</v>
      </c>
      <c r="CY120" s="29" t="s">
        <v>142</v>
      </c>
      <c r="CZ120" s="29" t="s">
        <v>142</v>
      </c>
      <c r="DA120" s="29" t="s">
        <v>142</v>
      </c>
      <c r="DB120" s="29" t="s">
        <v>142</v>
      </c>
      <c r="DC120" s="29" t="s">
        <v>143</v>
      </c>
      <c r="DD120" s="29" t="s">
        <v>142</v>
      </c>
      <c r="DE120" s="29" t="s">
        <v>142</v>
      </c>
      <c r="DF120" s="29" t="s">
        <v>142</v>
      </c>
      <c r="DG120" s="29" t="s">
        <v>141</v>
      </c>
      <c r="DH120" s="29" t="s">
        <v>142</v>
      </c>
      <c r="DI120" s="29" t="s">
        <v>143</v>
      </c>
      <c r="DJ120" s="29" t="s">
        <v>142</v>
      </c>
      <c r="DK120" s="29" t="s">
        <v>142</v>
      </c>
      <c r="DL120" s="29" t="s">
        <v>142</v>
      </c>
      <c r="DM120" s="29" t="s">
        <v>142</v>
      </c>
      <c r="DN120" s="29" t="s">
        <v>142</v>
      </c>
      <c r="DO120" s="29" t="s">
        <v>142</v>
      </c>
      <c r="DP120" s="29" t="s">
        <v>141</v>
      </c>
      <c r="DQ120" s="29" t="s">
        <v>141</v>
      </c>
      <c r="DR120" s="29" t="s">
        <v>142</v>
      </c>
      <c r="DS120" s="29" t="s">
        <v>142</v>
      </c>
      <c r="DT120" s="29" t="s">
        <v>142</v>
      </c>
      <c r="DU120" s="29" t="s">
        <v>141</v>
      </c>
      <c r="DV120" s="29" t="s">
        <v>142</v>
      </c>
      <c r="DW120" s="7"/>
      <c r="DX120" s="7"/>
      <c r="DY120" s="7"/>
      <c r="DZ120" s="7"/>
      <c r="EA120" s="7"/>
      <c r="EB120" s="7"/>
      <c r="EC120" s="7"/>
      <c r="ED120" s="7"/>
    </row>
    <row r="121" spans="1:134" ht="90">
      <c r="A121" s="8">
        <v>120</v>
      </c>
      <c r="B121" s="39">
        <v>120</v>
      </c>
      <c r="C121" s="39" t="s">
        <v>349</v>
      </c>
      <c r="D121" s="37" t="s">
        <v>350</v>
      </c>
      <c r="E121" s="38" t="s">
        <v>21</v>
      </c>
      <c r="F121" s="33" t="s">
        <v>142</v>
      </c>
      <c r="G121" s="29" t="s">
        <v>142</v>
      </c>
      <c r="H121" s="29" t="s">
        <v>142</v>
      </c>
      <c r="I121" s="29" t="s">
        <v>142</v>
      </c>
      <c r="J121" s="29" t="s">
        <v>142</v>
      </c>
      <c r="K121" s="29" t="s">
        <v>142</v>
      </c>
      <c r="L121" s="29" t="s">
        <v>142</v>
      </c>
      <c r="M121" s="29" t="s">
        <v>141</v>
      </c>
      <c r="N121" s="29" t="s">
        <v>142</v>
      </c>
      <c r="O121" s="29" t="s">
        <v>142</v>
      </c>
      <c r="P121" s="29" t="s">
        <v>142</v>
      </c>
      <c r="Q121" s="29" t="s">
        <v>142</v>
      </c>
      <c r="R121" s="29" t="s">
        <v>142</v>
      </c>
      <c r="S121" s="29" t="s">
        <v>141</v>
      </c>
      <c r="T121" s="29" t="s">
        <v>142</v>
      </c>
      <c r="U121" s="29" t="s">
        <v>141</v>
      </c>
      <c r="V121" s="29" t="s">
        <v>142</v>
      </c>
      <c r="W121" s="29" t="s">
        <v>142</v>
      </c>
      <c r="X121" s="29" t="s">
        <v>141</v>
      </c>
      <c r="Y121" s="29" t="s">
        <v>142</v>
      </c>
      <c r="Z121" s="29" t="s">
        <v>142</v>
      </c>
      <c r="AA121" s="29" t="s">
        <v>142</v>
      </c>
      <c r="AB121" s="29" t="s">
        <v>142</v>
      </c>
      <c r="AC121" s="29" t="s">
        <v>142</v>
      </c>
      <c r="AD121" s="29" t="s">
        <v>142</v>
      </c>
      <c r="AE121" s="29" t="s">
        <v>142</v>
      </c>
      <c r="AF121" s="29" t="s">
        <v>142</v>
      </c>
      <c r="AG121" s="29" t="s">
        <v>142</v>
      </c>
      <c r="AH121" s="29" t="s">
        <v>141</v>
      </c>
      <c r="AI121" s="29" t="s">
        <v>142</v>
      </c>
      <c r="AJ121" s="29" t="s">
        <v>142</v>
      </c>
      <c r="AK121" s="29" t="s">
        <v>141</v>
      </c>
      <c r="AL121" s="29" t="s">
        <v>142</v>
      </c>
      <c r="AM121" s="29" t="s">
        <v>142</v>
      </c>
      <c r="AN121" s="29" t="s">
        <v>142</v>
      </c>
      <c r="AO121" s="29" t="s">
        <v>141</v>
      </c>
      <c r="AP121" s="29" t="s">
        <v>141</v>
      </c>
      <c r="AQ121" s="29" t="s">
        <v>142</v>
      </c>
      <c r="AR121" s="29" t="s">
        <v>141</v>
      </c>
      <c r="AS121" s="29" t="s">
        <v>142</v>
      </c>
      <c r="AT121" s="29" t="s">
        <v>142</v>
      </c>
      <c r="AU121" s="29" t="s">
        <v>142</v>
      </c>
      <c r="AV121" s="29" t="s">
        <v>142</v>
      </c>
      <c r="AW121" s="29" t="s">
        <v>141</v>
      </c>
      <c r="AX121" s="29" t="s">
        <v>142</v>
      </c>
      <c r="AY121" s="29" t="s">
        <v>142</v>
      </c>
      <c r="AZ121" s="29" t="s">
        <v>142</v>
      </c>
      <c r="BA121" s="29" t="s">
        <v>142</v>
      </c>
      <c r="BB121" s="29" t="s">
        <v>142</v>
      </c>
      <c r="BC121" s="29" t="s">
        <v>142</v>
      </c>
      <c r="BD121" s="29" t="s">
        <v>142</v>
      </c>
      <c r="BE121" s="29" t="s">
        <v>142</v>
      </c>
      <c r="BF121" s="29" t="s">
        <v>141</v>
      </c>
      <c r="BG121" s="29" t="s">
        <v>142</v>
      </c>
      <c r="BH121" s="29" t="s">
        <v>142</v>
      </c>
      <c r="BI121" s="29" t="s">
        <v>142</v>
      </c>
      <c r="BJ121" s="29" t="s">
        <v>142</v>
      </c>
      <c r="BK121" s="29" t="s">
        <v>142</v>
      </c>
      <c r="BL121" s="29" t="s">
        <v>142</v>
      </c>
      <c r="BM121" s="29" t="s">
        <v>143</v>
      </c>
      <c r="BN121" s="29" t="s">
        <v>142</v>
      </c>
      <c r="BO121" s="29" t="s">
        <v>142</v>
      </c>
      <c r="BP121" s="29" t="s">
        <v>142</v>
      </c>
      <c r="BQ121" s="29" t="s">
        <v>142</v>
      </c>
      <c r="BR121" s="29" t="s">
        <v>142</v>
      </c>
      <c r="BS121" s="29" t="s">
        <v>142</v>
      </c>
      <c r="BT121" s="29" t="s">
        <v>142</v>
      </c>
      <c r="BU121" s="29" t="s">
        <v>142</v>
      </c>
      <c r="BV121" s="29" t="s">
        <v>142</v>
      </c>
      <c r="BW121" s="29" t="s">
        <v>141</v>
      </c>
      <c r="BX121" s="29" t="s">
        <v>141</v>
      </c>
      <c r="BY121" s="29" t="s">
        <v>141</v>
      </c>
      <c r="BZ121" s="29" t="s">
        <v>142</v>
      </c>
      <c r="CA121" s="29" t="s">
        <v>142</v>
      </c>
      <c r="CB121" s="29" t="s">
        <v>141</v>
      </c>
      <c r="CC121" s="29" t="s">
        <v>142</v>
      </c>
      <c r="CD121" s="29" t="s">
        <v>143</v>
      </c>
      <c r="CE121" s="29" t="s">
        <v>142</v>
      </c>
      <c r="CF121" s="29" t="s">
        <v>141</v>
      </c>
      <c r="CG121" s="29" t="s">
        <v>141</v>
      </c>
      <c r="CH121" s="29" t="s">
        <v>143</v>
      </c>
      <c r="CI121" s="29" t="s">
        <v>141</v>
      </c>
      <c r="CJ121" s="29" t="s">
        <v>142</v>
      </c>
      <c r="CK121" s="29" t="s">
        <v>142</v>
      </c>
      <c r="CL121" s="29" t="s">
        <v>142</v>
      </c>
      <c r="CM121" s="29" t="s">
        <v>142</v>
      </c>
      <c r="CN121" s="29" t="s">
        <v>142</v>
      </c>
      <c r="CO121" s="29" t="s">
        <v>142</v>
      </c>
      <c r="CP121" s="29" t="s">
        <v>142</v>
      </c>
      <c r="CQ121" s="29" t="s">
        <v>142</v>
      </c>
      <c r="CR121" s="29" t="s">
        <v>141</v>
      </c>
      <c r="CS121" s="29" t="s">
        <v>142</v>
      </c>
      <c r="CT121" s="29" t="s">
        <v>141</v>
      </c>
      <c r="CU121" s="29" t="s">
        <v>141</v>
      </c>
      <c r="CV121" s="29" t="s">
        <v>142</v>
      </c>
      <c r="CW121" s="29" t="s">
        <v>142</v>
      </c>
      <c r="CX121" s="29" t="s">
        <v>142</v>
      </c>
      <c r="CY121" s="29" t="s">
        <v>142</v>
      </c>
      <c r="CZ121" s="29" t="s">
        <v>142</v>
      </c>
      <c r="DA121" s="29" t="s">
        <v>142</v>
      </c>
      <c r="DB121" s="29" t="s">
        <v>142</v>
      </c>
      <c r="DC121" s="29" t="s">
        <v>143</v>
      </c>
      <c r="DD121" s="29" t="s">
        <v>142</v>
      </c>
      <c r="DE121" s="29" t="s">
        <v>142</v>
      </c>
      <c r="DF121" s="29" t="s">
        <v>142</v>
      </c>
      <c r="DG121" s="29" t="s">
        <v>141</v>
      </c>
      <c r="DH121" s="29" t="s">
        <v>142</v>
      </c>
      <c r="DI121" s="29" t="s">
        <v>142</v>
      </c>
      <c r="DJ121" s="29" t="s">
        <v>142</v>
      </c>
      <c r="DK121" s="29" t="s">
        <v>142</v>
      </c>
      <c r="DL121" s="29" t="s">
        <v>142</v>
      </c>
      <c r="DM121" s="29" t="s">
        <v>142</v>
      </c>
      <c r="DN121" s="29" t="s">
        <v>142</v>
      </c>
      <c r="DO121" s="29" t="s">
        <v>142</v>
      </c>
      <c r="DP121" s="29" t="s">
        <v>141</v>
      </c>
      <c r="DQ121" s="29" t="s">
        <v>141</v>
      </c>
      <c r="DR121" s="29" t="s">
        <v>142</v>
      </c>
      <c r="DS121" s="29" t="s">
        <v>142</v>
      </c>
      <c r="DT121" s="29" t="s">
        <v>142</v>
      </c>
      <c r="DU121" s="29" t="s">
        <v>141</v>
      </c>
      <c r="DV121" s="29" t="s">
        <v>142</v>
      </c>
      <c r="DW121" s="7"/>
      <c r="DX121" s="7"/>
      <c r="DY121" s="7"/>
      <c r="DZ121" s="7"/>
      <c r="EA121" s="7"/>
      <c r="EB121" s="7"/>
      <c r="EC121" s="7"/>
      <c r="ED121" s="7"/>
    </row>
    <row r="122" spans="1:134" ht="90">
      <c r="A122" s="8">
        <v>121</v>
      </c>
      <c r="B122" s="39">
        <v>121</v>
      </c>
      <c r="C122" s="39" t="s">
        <v>351</v>
      </c>
      <c r="D122" s="37" t="s">
        <v>352</v>
      </c>
      <c r="E122" s="38" t="s">
        <v>21</v>
      </c>
      <c r="F122" s="33" t="s">
        <v>142</v>
      </c>
      <c r="G122" s="29" t="s">
        <v>142</v>
      </c>
      <c r="H122" s="29" t="s">
        <v>142</v>
      </c>
      <c r="I122" s="29" t="s">
        <v>142</v>
      </c>
      <c r="J122" s="29" t="s">
        <v>142</v>
      </c>
      <c r="K122" s="29" t="s">
        <v>142</v>
      </c>
      <c r="L122" s="29" t="s">
        <v>142</v>
      </c>
      <c r="M122" s="29" t="s">
        <v>141</v>
      </c>
      <c r="N122" s="29" t="s">
        <v>142</v>
      </c>
      <c r="O122" s="29" t="s">
        <v>142</v>
      </c>
      <c r="P122" s="29" t="s">
        <v>142</v>
      </c>
      <c r="Q122" s="29" t="s">
        <v>142</v>
      </c>
      <c r="R122" s="29" t="s">
        <v>142</v>
      </c>
      <c r="S122" s="29" t="s">
        <v>141</v>
      </c>
      <c r="T122" s="29" t="s">
        <v>142</v>
      </c>
      <c r="U122" s="29" t="s">
        <v>141</v>
      </c>
      <c r="V122" s="29" t="s">
        <v>142</v>
      </c>
      <c r="W122" s="29" t="s">
        <v>142</v>
      </c>
      <c r="X122" s="29" t="s">
        <v>141</v>
      </c>
      <c r="Y122" s="29" t="s">
        <v>142</v>
      </c>
      <c r="Z122" s="29" t="s">
        <v>142</v>
      </c>
      <c r="AA122" s="29" t="s">
        <v>142</v>
      </c>
      <c r="AB122" s="29" t="s">
        <v>142</v>
      </c>
      <c r="AC122" s="29" t="s">
        <v>142</v>
      </c>
      <c r="AD122" s="29" t="s">
        <v>142</v>
      </c>
      <c r="AE122" s="29" t="s">
        <v>142</v>
      </c>
      <c r="AF122" s="29" t="s">
        <v>142</v>
      </c>
      <c r="AG122" s="29" t="s">
        <v>142</v>
      </c>
      <c r="AH122" s="29" t="s">
        <v>141</v>
      </c>
      <c r="AI122" s="29" t="s">
        <v>142</v>
      </c>
      <c r="AJ122" s="29" t="s">
        <v>142</v>
      </c>
      <c r="AK122" s="29" t="s">
        <v>141</v>
      </c>
      <c r="AL122" s="29" t="s">
        <v>142</v>
      </c>
      <c r="AM122" s="29" t="s">
        <v>142</v>
      </c>
      <c r="AN122" s="29" t="s">
        <v>142</v>
      </c>
      <c r="AO122" s="29" t="s">
        <v>141</v>
      </c>
      <c r="AP122" s="29" t="s">
        <v>141</v>
      </c>
      <c r="AQ122" s="29" t="s">
        <v>142</v>
      </c>
      <c r="AR122" s="29" t="s">
        <v>141</v>
      </c>
      <c r="AS122" s="29" t="s">
        <v>142</v>
      </c>
      <c r="AT122" s="29" t="s">
        <v>142</v>
      </c>
      <c r="AU122" s="29" t="s">
        <v>142</v>
      </c>
      <c r="AV122" s="29" t="s">
        <v>142</v>
      </c>
      <c r="AW122" s="29" t="s">
        <v>141</v>
      </c>
      <c r="AX122" s="29" t="s">
        <v>142</v>
      </c>
      <c r="AY122" s="29" t="s">
        <v>142</v>
      </c>
      <c r="AZ122" s="29" t="s">
        <v>143</v>
      </c>
      <c r="BA122" s="29" t="s">
        <v>142</v>
      </c>
      <c r="BB122" s="29" t="s">
        <v>142</v>
      </c>
      <c r="BC122" s="29" t="s">
        <v>142</v>
      </c>
      <c r="BD122" s="29" t="s">
        <v>142</v>
      </c>
      <c r="BE122" s="29" t="s">
        <v>142</v>
      </c>
      <c r="BF122" s="29" t="s">
        <v>141</v>
      </c>
      <c r="BG122" s="29" t="s">
        <v>142</v>
      </c>
      <c r="BH122" s="29" t="s">
        <v>142</v>
      </c>
      <c r="BI122" s="29" t="s">
        <v>142</v>
      </c>
      <c r="BJ122" s="29" t="s">
        <v>142</v>
      </c>
      <c r="BK122" s="29" t="s">
        <v>142</v>
      </c>
      <c r="BL122" s="29" t="s">
        <v>143</v>
      </c>
      <c r="BM122" s="29" t="s">
        <v>143</v>
      </c>
      <c r="BN122" s="29" t="s">
        <v>142</v>
      </c>
      <c r="BO122" s="29" t="s">
        <v>142</v>
      </c>
      <c r="BP122" s="29" t="s">
        <v>142</v>
      </c>
      <c r="BQ122" s="29" t="s">
        <v>142</v>
      </c>
      <c r="BR122" s="29" t="s">
        <v>142</v>
      </c>
      <c r="BS122" s="29" t="s">
        <v>142</v>
      </c>
      <c r="BT122" s="29" t="s">
        <v>142</v>
      </c>
      <c r="BU122" s="29" t="s">
        <v>142</v>
      </c>
      <c r="BV122" s="29" t="s">
        <v>142</v>
      </c>
      <c r="BW122" s="29" t="s">
        <v>141</v>
      </c>
      <c r="BX122" s="29" t="s">
        <v>141</v>
      </c>
      <c r="BY122" s="29" t="s">
        <v>141</v>
      </c>
      <c r="BZ122" s="29" t="s">
        <v>142</v>
      </c>
      <c r="CA122" s="29" t="s">
        <v>142</v>
      </c>
      <c r="CB122" s="29" t="s">
        <v>141</v>
      </c>
      <c r="CC122" s="29" t="s">
        <v>142</v>
      </c>
      <c r="CD122" s="29" t="s">
        <v>143</v>
      </c>
      <c r="CE122" s="29" t="s">
        <v>142</v>
      </c>
      <c r="CF122" s="29" t="s">
        <v>141</v>
      </c>
      <c r="CG122" s="29" t="s">
        <v>141</v>
      </c>
      <c r="CH122" s="29" t="s">
        <v>143</v>
      </c>
      <c r="CI122" s="29" t="s">
        <v>141</v>
      </c>
      <c r="CJ122" s="29" t="s">
        <v>142</v>
      </c>
      <c r="CK122" s="29" t="s">
        <v>142</v>
      </c>
      <c r="CL122" s="29" t="s">
        <v>142</v>
      </c>
      <c r="CM122" s="29" t="s">
        <v>142</v>
      </c>
      <c r="CN122" s="29" t="s">
        <v>142</v>
      </c>
      <c r="CO122" s="29" t="s">
        <v>142</v>
      </c>
      <c r="CP122" s="29" t="s">
        <v>141</v>
      </c>
      <c r="CQ122" s="29" t="s">
        <v>142</v>
      </c>
      <c r="CR122" s="29" t="s">
        <v>141</v>
      </c>
      <c r="CS122" s="29" t="s">
        <v>142</v>
      </c>
      <c r="CT122" s="29" t="s">
        <v>141</v>
      </c>
      <c r="CU122" s="29" t="s">
        <v>141</v>
      </c>
      <c r="CV122" s="29" t="s">
        <v>142</v>
      </c>
      <c r="CW122" s="29" t="s">
        <v>142</v>
      </c>
      <c r="CX122" s="29" t="s">
        <v>142</v>
      </c>
      <c r="CY122" s="29" t="s">
        <v>142</v>
      </c>
      <c r="CZ122" s="29" t="s">
        <v>142</v>
      </c>
      <c r="DA122" s="29" t="s">
        <v>142</v>
      </c>
      <c r="DB122" s="29" t="s">
        <v>142</v>
      </c>
      <c r="DC122" s="29" t="s">
        <v>143</v>
      </c>
      <c r="DD122" s="29" t="s">
        <v>143</v>
      </c>
      <c r="DE122" s="29" t="s">
        <v>142</v>
      </c>
      <c r="DF122" s="29" t="s">
        <v>142</v>
      </c>
      <c r="DG122" s="29" t="s">
        <v>141</v>
      </c>
      <c r="DH122" s="29" t="s">
        <v>142</v>
      </c>
      <c r="DI122" s="29" t="s">
        <v>142</v>
      </c>
      <c r="DJ122" s="29" t="s">
        <v>142</v>
      </c>
      <c r="DK122" s="29" t="s">
        <v>142</v>
      </c>
      <c r="DL122" s="29" t="s">
        <v>142</v>
      </c>
      <c r="DM122" s="29" t="s">
        <v>142</v>
      </c>
      <c r="DN122" s="29" t="s">
        <v>142</v>
      </c>
      <c r="DO122" s="29" t="s">
        <v>142</v>
      </c>
      <c r="DP122" s="29" t="s">
        <v>141</v>
      </c>
      <c r="DQ122" s="29" t="s">
        <v>141</v>
      </c>
      <c r="DR122" s="29" t="s">
        <v>142</v>
      </c>
      <c r="DS122" s="29" t="s">
        <v>142</v>
      </c>
      <c r="DT122" s="29" t="s">
        <v>142</v>
      </c>
      <c r="DU122" s="29" t="s">
        <v>141</v>
      </c>
      <c r="DV122" s="29" t="s">
        <v>142</v>
      </c>
      <c r="DW122" s="7"/>
      <c r="DX122" s="7"/>
      <c r="DY122" s="7"/>
      <c r="DZ122" s="7"/>
      <c r="EA122" s="7"/>
      <c r="EB122" s="7"/>
      <c r="EC122" s="7"/>
      <c r="ED122" s="7"/>
    </row>
    <row r="123" spans="1:134" ht="78.75">
      <c r="A123" s="8">
        <v>122</v>
      </c>
      <c r="B123" s="39">
        <v>122</v>
      </c>
      <c r="C123" s="39" t="s">
        <v>353</v>
      </c>
      <c r="D123" s="37" t="s">
        <v>354</v>
      </c>
      <c r="E123" s="38" t="s">
        <v>21</v>
      </c>
      <c r="F123" s="33" t="s">
        <v>142</v>
      </c>
      <c r="G123" s="29" t="s">
        <v>142</v>
      </c>
      <c r="H123" s="29" t="s">
        <v>142</v>
      </c>
      <c r="I123" s="29" t="s">
        <v>142</v>
      </c>
      <c r="J123" s="29" t="s">
        <v>142</v>
      </c>
      <c r="K123" s="29" t="s">
        <v>142</v>
      </c>
      <c r="L123" s="29" t="s">
        <v>142</v>
      </c>
      <c r="M123" s="29" t="s">
        <v>141</v>
      </c>
      <c r="N123" s="29" t="s">
        <v>142</v>
      </c>
      <c r="O123" s="29" t="s">
        <v>142</v>
      </c>
      <c r="P123" s="29" t="s">
        <v>142</v>
      </c>
      <c r="Q123" s="29" t="s">
        <v>142</v>
      </c>
      <c r="R123" s="29" t="s">
        <v>142</v>
      </c>
      <c r="S123" s="29" t="s">
        <v>141</v>
      </c>
      <c r="T123" s="29" t="s">
        <v>142</v>
      </c>
      <c r="U123" s="29" t="s">
        <v>141</v>
      </c>
      <c r="V123" s="29" t="s">
        <v>142</v>
      </c>
      <c r="W123" s="29" t="s">
        <v>142</v>
      </c>
      <c r="X123" s="29" t="s">
        <v>141</v>
      </c>
      <c r="Y123" s="29" t="s">
        <v>142</v>
      </c>
      <c r="Z123" s="29" t="s">
        <v>142</v>
      </c>
      <c r="AA123" s="29" t="s">
        <v>142</v>
      </c>
      <c r="AB123" s="29" t="s">
        <v>142</v>
      </c>
      <c r="AC123" s="29" t="s">
        <v>142</v>
      </c>
      <c r="AD123" s="29" t="s">
        <v>142</v>
      </c>
      <c r="AE123" s="29" t="s">
        <v>142</v>
      </c>
      <c r="AF123" s="29" t="s">
        <v>142</v>
      </c>
      <c r="AG123" s="29" t="s">
        <v>142</v>
      </c>
      <c r="AH123" s="29" t="s">
        <v>141</v>
      </c>
      <c r="AI123" s="29" t="s">
        <v>142</v>
      </c>
      <c r="AJ123" s="29" t="s">
        <v>142</v>
      </c>
      <c r="AK123" s="29" t="s">
        <v>141</v>
      </c>
      <c r="AL123" s="29" t="s">
        <v>143</v>
      </c>
      <c r="AM123" s="29" t="s">
        <v>142</v>
      </c>
      <c r="AN123" s="29" t="s">
        <v>142</v>
      </c>
      <c r="AO123" s="29" t="s">
        <v>141</v>
      </c>
      <c r="AP123" s="29" t="s">
        <v>141</v>
      </c>
      <c r="AQ123" s="29" t="s">
        <v>142</v>
      </c>
      <c r="AR123" s="29" t="s">
        <v>141</v>
      </c>
      <c r="AS123" s="29" t="s">
        <v>142</v>
      </c>
      <c r="AT123" s="29" t="s">
        <v>142</v>
      </c>
      <c r="AU123" s="29" t="s">
        <v>142</v>
      </c>
      <c r="AV123" s="29" t="s">
        <v>142</v>
      </c>
      <c r="AW123" s="29" t="s">
        <v>141</v>
      </c>
      <c r="AX123" s="29" t="s">
        <v>142</v>
      </c>
      <c r="AY123" s="29" t="s">
        <v>142</v>
      </c>
      <c r="AZ123" s="29" t="s">
        <v>143</v>
      </c>
      <c r="BA123" s="29" t="s">
        <v>142</v>
      </c>
      <c r="BB123" s="29" t="s">
        <v>142</v>
      </c>
      <c r="BC123" s="29" t="s">
        <v>142</v>
      </c>
      <c r="BD123" s="29" t="s">
        <v>142</v>
      </c>
      <c r="BE123" s="29" t="s">
        <v>142</v>
      </c>
      <c r="BF123" s="29" t="s">
        <v>141</v>
      </c>
      <c r="BG123" s="29" t="s">
        <v>142</v>
      </c>
      <c r="BH123" s="29" t="s">
        <v>142</v>
      </c>
      <c r="BI123" s="29" t="s">
        <v>142</v>
      </c>
      <c r="BJ123" s="29" t="s">
        <v>142</v>
      </c>
      <c r="BK123" s="29" t="s">
        <v>142</v>
      </c>
      <c r="BL123" s="29" t="s">
        <v>142</v>
      </c>
      <c r="BM123" s="29" t="s">
        <v>143</v>
      </c>
      <c r="BN123" s="29" t="s">
        <v>142</v>
      </c>
      <c r="BO123" s="29" t="s">
        <v>142</v>
      </c>
      <c r="BP123" s="29" t="s">
        <v>142</v>
      </c>
      <c r="BQ123" s="29" t="s">
        <v>142</v>
      </c>
      <c r="BR123" s="29" t="s">
        <v>142</v>
      </c>
      <c r="BS123" s="29" t="s">
        <v>142</v>
      </c>
      <c r="BT123" s="29" t="s">
        <v>142</v>
      </c>
      <c r="BU123" s="29" t="s">
        <v>142</v>
      </c>
      <c r="BV123" s="29" t="s">
        <v>142</v>
      </c>
      <c r="BW123" s="29" t="s">
        <v>141</v>
      </c>
      <c r="BX123" s="29" t="s">
        <v>141</v>
      </c>
      <c r="BY123" s="29" t="s">
        <v>141</v>
      </c>
      <c r="BZ123" s="29" t="s">
        <v>142</v>
      </c>
      <c r="CA123" s="29" t="s">
        <v>142</v>
      </c>
      <c r="CB123" s="29" t="s">
        <v>141</v>
      </c>
      <c r="CC123" s="29" t="s">
        <v>142</v>
      </c>
      <c r="CD123" s="29" t="s">
        <v>143</v>
      </c>
      <c r="CE123" s="29" t="s">
        <v>142</v>
      </c>
      <c r="CF123" s="29" t="s">
        <v>141</v>
      </c>
      <c r="CG123" s="29" t="s">
        <v>141</v>
      </c>
      <c r="CH123" s="29" t="s">
        <v>143</v>
      </c>
      <c r="CI123" s="29" t="s">
        <v>141</v>
      </c>
      <c r="CJ123" s="29" t="s">
        <v>142</v>
      </c>
      <c r="CK123" s="29" t="s">
        <v>142</v>
      </c>
      <c r="CL123" s="29" t="s">
        <v>142</v>
      </c>
      <c r="CM123" s="29" t="s">
        <v>142</v>
      </c>
      <c r="CN123" s="29" t="s">
        <v>142</v>
      </c>
      <c r="CO123" s="29" t="s">
        <v>142</v>
      </c>
      <c r="CP123" s="29" t="s">
        <v>141</v>
      </c>
      <c r="CQ123" s="29" t="s">
        <v>142</v>
      </c>
      <c r="CR123" s="29" t="s">
        <v>141</v>
      </c>
      <c r="CS123" s="29" t="s">
        <v>142</v>
      </c>
      <c r="CT123" s="29" t="s">
        <v>141</v>
      </c>
      <c r="CU123" s="29" t="s">
        <v>141</v>
      </c>
      <c r="CV123" s="29" t="s">
        <v>142</v>
      </c>
      <c r="CW123" s="29" t="s">
        <v>142</v>
      </c>
      <c r="CX123" s="29" t="s">
        <v>142</v>
      </c>
      <c r="CY123" s="29" t="s">
        <v>142</v>
      </c>
      <c r="CZ123" s="29" t="s">
        <v>142</v>
      </c>
      <c r="DA123" s="29" t="s">
        <v>142</v>
      </c>
      <c r="DB123" s="29" t="s">
        <v>142</v>
      </c>
      <c r="DC123" s="29" t="s">
        <v>143</v>
      </c>
      <c r="DD123" s="29" t="s">
        <v>141</v>
      </c>
      <c r="DE123" s="29" t="s">
        <v>141</v>
      </c>
      <c r="DF123" s="29" t="s">
        <v>142</v>
      </c>
      <c r="DG123" s="29" t="s">
        <v>141</v>
      </c>
      <c r="DH123" s="29" t="s">
        <v>142</v>
      </c>
      <c r="DI123" s="29" t="s">
        <v>142</v>
      </c>
      <c r="DJ123" s="29" t="s">
        <v>142</v>
      </c>
      <c r="DK123" s="29" t="s">
        <v>142</v>
      </c>
      <c r="DL123" s="29" t="s">
        <v>142</v>
      </c>
      <c r="DM123" s="29" t="s">
        <v>142</v>
      </c>
      <c r="DN123" s="29" t="s">
        <v>142</v>
      </c>
      <c r="DO123" s="29" t="s">
        <v>142</v>
      </c>
      <c r="DP123" s="29" t="s">
        <v>141</v>
      </c>
      <c r="DQ123" s="29" t="s">
        <v>141</v>
      </c>
      <c r="DR123" s="29" t="s">
        <v>142</v>
      </c>
      <c r="DS123" s="29" t="s">
        <v>142</v>
      </c>
      <c r="DT123" s="29" t="s">
        <v>142</v>
      </c>
      <c r="DU123" s="29" t="s">
        <v>141</v>
      </c>
      <c r="DV123" s="29" t="s">
        <v>142</v>
      </c>
      <c r="DW123" s="7"/>
      <c r="DX123" s="7"/>
      <c r="DY123" s="7"/>
      <c r="DZ123" s="7"/>
      <c r="EA123" s="7"/>
      <c r="EB123" s="7"/>
      <c r="EC123" s="7"/>
      <c r="ED123" s="7"/>
    </row>
    <row r="124" spans="1:134" ht="78.75">
      <c r="A124" s="8">
        <v>123</v>
      </c>
      <c r="B124" s="39">
        <v>123</v>
      </c>
      <c r="C124" s="39" t="s">
        <v>355</v>
      </c>
      <c r="D124" s="37" t="s">
        <v>356</v>
      </c>
      <c r="E124" s="38" t="s">
        <v>21</v>
      </c>
      <c r="F124" s="33" t="s">
        <v>142</v>
      </c>
      <c r="G124" s="29" t="s">
        <v>142</v>
      </c>
      <c r="H124" s="29" t="s">
        <v>142</v>
      </c>
      <c r="I124" s="29" t="s">
        <v>142</v>
      </c>
      <c r="J124" s="29" t="s">
        <v>142</v>
      </c>
      <c r="K124" s="29" t="s">
        <v>142</v>
      </c>
      <c r="L124" s="29" t="s">
        <v>142</v>
      </c>
      <c r="M124" s="29" t="s">
        <v>141</v>
      </c>
      <c r="N124" s="29" t="s">
        <v>142</v>
      </c>
      <c r="O124" s="29" t="s">
        <v>142</v>
      </c>
      <c r="P124" s="29" t="s">
        <v>142</v>
      </c>
      <c r="Q124" s="29" t="s">
        <v>142</v>
      </c>
      <c r="R124" s="29" t="s">
        <v>142</v>
      </c>
      <c r="S124" s="29" t="s">
        <v>141</v>
      </c>
      <c r="T124" s="29" t="s">
        <v>142</v>
      </c>
      <c r="U124" s="29" t="s">
        <v>141</v>
      </c>
      <c r="V124" s="29" t="s">
        <v>142</v>
      </c>
      <c r="W124" s="29" t="s">
        <v>142</v>
      </c>
      <c r="X124" s="29" t="s">
        <v>141</v>
      </c>
      <c r="Y124" s="29" t="s">
        <v>142</v>
      </c>
      <c r="Z124" s="29" t="s">
        <v>142</v>
      </c>
      <c r="AA124" s="29" t="s">
        <v>142</v>
      </c>
      <c r="AB124" s="29" t="s">
        <v>142</v>
      </c>
      <c r="AC124" s="29" t="s">
        <v>142</v>
      </c>
      <c r="AD124" s="29" t="s">
        <v>142</v>
      </c>
      <c r="AE124" s="29" t="s">
        <v>142</v>
      </c>
      <c r="AF124" s="29" t="s">
        <v>142</v>
      </c>
      <c r="AG124" s="29" t="s">
        <v>142</v>
      </c>
      <c r="AH124" s="29" t="s">
        <v>141</v>
      </c>
      <c r="AI124" s="29" t="s">
        <v>142</v>
      </c>
      <c r="AJ124" s="29" t="s">
        <v>142</v>
      </c>
      <c r="AK124" s="29" t="s">
        <v>141</v>
      </c>
      <c r="AL124" s="29" t="s">
        <v>142</v>
      </c>
      <c r="AM124" s="29" t="s">
        <v>142</v>
      </c>
      <c r="AN124" s="29" t="s">
        <v>143</v>
      </c>
      <c r="AO124" s="29" t="s">
        <v>141</v>
      </c>
      <c r="AP124" s="29" t="s">
        <v>141</v>
      </c>
      <c r="AQ124" s="29" t="s">
        <v>142</v>
      </c>
      <c r="AR124" s="29" t="s">
        <v>141</v>
      </c>
      <c r="AS124" s="29" t="s">
        <v>143</v>
      </c>
      <c r="AT124" s="29" t="s">
        <v>142</v>
      </c>
      <c r="AU124" s="29" t="s">
        <v>142</v>
      </c>
      <c r="AV124" s="29" t="s">
        <v>142</v>
      </c>
      <c r="AW124" s="29" t="s">
        <v>141</v>
      </c>
      <c r="AX124" s="29" t="s">
        <v>142</v>
      </c>
      <c r="AY124" s="29" t="s">
        <v>142</v>
      </c>
      <c r="AZ124" s="29" t="s">
        <v>143</v>
      </c>
      <c r="BA124" s="29" t="s">
        <v>142</v>
      </c>
      <c r="BB124" s="29" t="s">
        <v>142</v>
      </c>
      <c r="BC124" s="29" t="s">
        <v>142</v>
      </c>
      <c r="BD124" s="29" t="s">
        <v>142</v>
      </c>
      <c r="BE124" s="29" t="s">
        <v>142</v>
      </c>
      <c r="BF124" s="29" t="s">
        <v>141</v>
      </c>
      <c r="BG124" s="29" t="s">
        <v>142</v>
      </c>
      <c r="BH124" s="29" t="s">
        <v>142</v>
      </c>
      <c r="BI124" s="29" t="s">
        <v>142</v>
      </c>
      <c r="BJ124" s="29" t="s">
        <v>142</v>
      </c>
      <c r="BK124" s="29" t="s">
        <v>142</v>
      </c>
      <c r="BL124" s="29" t="s">
        <v>183</v>
      </c>
      <c r="BM124" s="29" t="s">
        <v>142</v>
      </c>
      <c r="BN124" s="29" t="s">
        <v>142</v>
      </c>
      <c r="BO124" s="29" t="s">
        <v>142</v>
      </c>
      <c r="BP124" s="29" t="s">
        <v>142</v>
      </c>
      <c r="BQ124" s="29" t="s">
        <v>141</v>
      </c>
      <c r="BR124" s="29" t="s">
        <v>142</v>
      </c>
      <c r="BS124" s="29" t="s">
        <v>142</v>
      </c>
      <c r="BT124" s="29" t="s">
        <v>142</v>
      </c>
      <c r="BU124" s="29" t="s">
        <v>142</v>
      </c>
      <c r="BV124" s="29" t="s">
        <v>142</v>
      </c>
      <c r="BW124" s="29" t="s">
        <v>141</v>
      </c>
      <c r="BX124" s="29" t="s">
        <v>141</v>
      </c>
      <c r="BY124" s="29" t="s">
        <v>141</v>
      </c>
      <c r="BZ124" s="29" t="s">
        <v>143</v>
      </c>
      <c r="CA124" s="29" t="s">
        <v>142</v>
      </c>
      <c r="CB124" s="29" t="s">
        <v>141</v>
      </c>
      <c r="CC124" s="29" t="s">
        <v>142</v>
      </c>
      <c r="CD124" s="29" t="s">
        <v>142</v>
      </c>
      <c r="CE124" s="29" t="s">
        <v>142</v>
      </c>
      <c r="CF124" s="29" t="s">
        <v>141</v>
      </c>
      <c r="CG124" s="29" t="s">
        <v>141</v>
      </c>
      <c r="CH124" s="29" t="s">
        <v>142</v>
      </c>
      <c r="CI124" s="29" t="s">
        <v>141</v>
      </c>
      <c r="CJ124" s="29" t="s">
        <v>142</v>
      </c>
      <c r="CK124" s="29" t="s">
        <v>142</v>
      </c>
      <c r="CL124" s="29" t="s">
        <v>142</v>
      </c>
      <c r="CM124" s="29" t="s">
        <v>141</v>
      </c>
      <c r="CN124" s="29" t="s">
        <v>142</v>
      </c>
      <c r="CO124" s="29" t="s">
        <v>142</v>
      </c>
      <c r="CP124" s="29" t="s">
        <v>141</v>
      </c>
      <c r="CQ124" s="29" t="s">
        <v>143</v>
      </c>
      <c r="CR124" s="29" t="s">
        <v>141</v>
      </c>
      <c r="CS124" s="29" t="s">
        <v>142</v>
      </c>
      <c r="CT124" s="29" t="s">
        <v>141</v>
      </c>
      <c r="CU124" s="29" t="s">
        <v>141</v>
      </c>
      <c r="CV124" s="29" t="s">
        <v>143</v>
      </c>
      <c r="CW124" s="29" t="s">
        <v>142</v>
      </c>
      <c r="CX124" s="29" t="s">
        <v>142</v>
      </c>
      <c r="CY124" s="29" t="s">
        <v>142</v>
      </c>
      <c r="CZ124" s="29" t="s">
        <v>142</v>
      </c>
      <c r="DA124" s="29" t="s">
        <v>142</v>
      </c>
      <c r="DB124" s="29" t="s">
        <v>142</v>
      </c>
      <c r="DC124" s="29" t="s">
        <v>143</v>
      </c>
      <c r="DD124" s="29" t="s">
        <v>141</v>
      </c>
      <c r="DE124" s="29" t="s">
        <v>141</v>
      </c>
      <c r="DF124" s="29" t="s">
        <v>143</v>
      </c>
      <c r="DG124" s="29" t="s">
        <v>141</v>
      </c>
      <c r="DH124" s="29" t="s">
        <v>142</v>
      </c>
      <c r="DI124" s="29" t="s">
        <v>143</v>
      </c>
      <c r="DJ124" s="29" t="s">
        <v>142</v>
      </c>
      <c r="DK124" s="29" t="s">
        <v>143</v>
      </c>
      <c r="DL124" s="29" t="s">
        <v>142</v>
      </c>
      <c r="DM124" s="29" t="s">
        <v>142</v>
      </c>
      <c r="DN124" s="29" t="s">
        <v>142</v>
      </c>
      <c r="DO124" s="29" t="s">
        <v>142</v>
      </c>
      <c r="DP124" s="29" t="s">
        <v>141</v>
      </c>
      <c r="DQ124" s="29" t="s">
        <v>141</v>
      </c>
      <c r="DR124" s="29" t="s">
        <v>143</v>
      </c>
      <c r="DS124" s="29" t="s">
        <v>143</v>
      </c>
      <c r="DT124" s="29" t="s">
        <v>142</v>
      </c>
      <c r="DU124" s="29" t="s">
        <v>141</v>
      </c>
      <c r="DV124" s="29" t="s">
        <v>142</v>
      </c>
      <c r="DW124" s="7"/>
      <c r="DX124" s="7"/>
      <c r="DY124" s="7"/>
      <c r="DZ124" s="7"/>
      <c r="EA124" s="7"/>
      <c r="EB124" s="7"/>
      <c r="EC124" s="7"/>
      <c r="ED124" s="7"/>
    </row>
    <row r="125" spans="1:134" ht="90">
      <c r="A125" s="8">
        <v>124</v>
      </c>
      <c r="B125" s="39">
        <v>124</v>
      </c>
      <c r="C125" s="39" t="s">
        <v>355</v>
      </c>
      <c r="D125" s="37" t="s">
        <v>357</v>
      </c>
      <c r="E125" s="38" t="s">
        <v>21</v>
      </c>
      <c r="F125" s="33" t="s">
        <v>142</v>
      </c>
      <c r="G125" s="29" t="s">
        <v>142</v>
      </c>
      <c r="H125" s="29" t="s">
        <v>142</v>
      </c>
      <c r="I125" s="29" t="s">
        <v>142</v>
      </c>
      <c r="J125" s="29" t="s">
        <v>142</v>
      </c>
      <c r="K125" s="29" t="s">
        <v>142</v>
      </c>
      <c r="L125" s="29" t="s">
        <v>142</v>
      </c>
      <c r="M125" s="29" t="s">
        <v>141</v>
      </c>
      <c r="N125" s="29" t="s">
        <v>142</v>
      </c>
      <c r="O125" s="29" t="s">
        <v>143</v>
      </c>
      <c r="P125" s="29" t="s">
        <v>142</v>
      </c>
      <c r="Q125" s="29" t="s">
        <v>142</v>
      </c>
      <c r="R125" s="29" t="s">
        <v>142</v>
      </c>
      <c r="S125" s="29" t="s">
        <v>141</v>
      </c>
      <c r="T125" s="29" t="s">
        <v>143</v>
      </c>
      <c r="U125" s="29" t="s">
        <v>141</v>
      </c>
      <c r="V125" s="29" t="s">
        <v>142</v>
      </c>
      <c r="W125" s="29" t="s">
        <v>142</v>
      </c>
      <c r="X125" s="29" t="s">
        <v>141</v>
      </c>
      <c r="Y125" s="29" t="s">
        <v>142</v>
      </c>
      <c r="Z125" s="29" t="s">
        <v>142</v>
      </c>
      <c r="AA125" s="29" t="s">
        <v>142</v>
      </c>
      <c r="AB125" s="29" t="s">
        <v>142</v>
      </c>
      <c r="AC125" s="29" t="s">
        <v>142</v>
      </c>
      <c r="AD125" s="29" t="s">
        <v>142</v>
      </c>
      <c r="AE125" s="29" t="s">
        <v>142</v>
      </c>
      <c r="AF125" s="29" t="s">
        <v>142</v>
      </c>
      <c r="AG125" s="29" t="s">
        <v>142</v>
      </c>
      <c r="AH125" s="29" t="s">
        <v>141</v>
      </c>
      <c r="AI125" s="29" t="s">
        <v>142</v>
      </c>
      <c r="AJ125" s="29" t="s">
        <v>142</v>
      </c>
      <c r="AK125" s="29" t="s">
        <v>141</v>
      </c>
      <c r="AL125" s="29" t="s">
        <v>142</v>
      </c>
      <c r="AM125" s="29" t="s">
        <v>142</v>
      </c>
      <c r="AN125" s="29" t="s">
        <v>143</v>
      </c>
      <c r="AO125" s="29" t="s">
        <v>141</v>
      </c>
      <c r="AP125" s="29" t="s">
        <v>141</v>
      </c>
      <c r="AQ125" s="29" t="s">
        <v>142</v>
      </c>
      <c r="AR125" s="29" t="s">
        <v>141</v>
      </c>
      <c r="AS125" s="29" t="s">
        <v>142</v>
      </c>
      <c r="AT125" s="29" t="s">
        <v>142</v>
      </c>
      <c r="AU125" s="29" t="s">
        <v>142</v>
      </c>
      <c r="AV125" s="29" t="s">
        <v>142</v>
      </c>
      <c r="AW125" s="29" t="s">
        <v>141</v>
      </c>
      <c r="AX125" s="29" t="s">
        <v>142</v>
      </c>
      <c r="AY125" s="29" t="s">
        <v>142</v>
      </c>
      <c r="AZ125" s="29" t="s">
        <v>143</v>
      </c>
      <c r="BA125" s="29" t="s">
        <v>142</v>
      </c>
      <c r="BB125" s="29" t="s">
        <v>142</v>
      </c>
      <c r="BC125" s="29" t="s">
        <v>142</v>
      </c>
      <c r="BD125" s="29" t="s">
        <v>142</v>
      </c>
      <c r="BE125" s="29" t="s">
        <v>142</v>
      </c>
      <c r="BF125" s="29" t="s">
        <v>141</v>
      </c>
      <c r="BG125" s="29" t="s">
        <v>142</v>
      </c>
      <c r="BH125" s="29" t="s">
        <v>142</v>
      </c>
      <c r="BI125" s="29" t="s">
        <v>142</v>
      </c>
      <c r="BJ125" s="29" t="s">
        <v>142</v>
      </c>
      <c r="BK125" s="29" t="s">
        <v>142</v>
      </c>
      <c r="BL125" s="29" t="s">
        <v>183</v>
      </c>
      <c r="BM125" s="29" t="s">
        <v>142</v>
      </c>
      <c r="BN125" s="29" t="s">
        <v>142</v>
      </c>
      <c r="BO125" s="29" t="s">
        <v>142</v>
      </c>
      <c r="BP125" s="29" t="s">
        <v>142</v>
      </c>
      <c r="BQ125" s="29" t="s">
        <v>141</v>
      </c>
      <c r="BR125" s="29" t="s">
        <v>142</v>
      </c>
      <c r="BS125" s="29" t="s">
        <v>142</v>
      </c>
      <c r="BT125" s="29" t="s">
        <v>142</v>
      </c>
      <c r="BU125" s="29" t="s">
        <v>142</v>
      </c>
      <c r="BV125" s="29" t="s">
        <v>142</v>
      </c>
      <c r="BW125" s="29" t="s">
        <v>141</v>
      </c>
      <c r="BX125" s="29" t="s">
        <v>141</v>
      </c>
      <c r="BY125" s="29" t="s">
        <v>141</v>
      </c>
      <c r="BZ125" s="29" t="s">
        <v>143</v>
      </c>
      <c r="CA125" s="29" t="s">
        <v>142</v>
      </c>
      <c r="CB125" s="29" t="s">
        <v>141</v>
      </c>
      <c r="CC125" s="29" t="s">
        <v>142</v>
      </c>
      <c r="CD125" s="29" t="s">
        <v>142</v>
      </c>
      <c r="CE125" s="29" t="s">
        <v>142</v>
      </c>
      <c r="CF125" s="29" t="s">
        <v>141</v>
      </c>
      <c r="CG125" s="29" t="s">
        <v>141</v>
      </c>
      <c r="CH125" s="29" t="s">
        <v>142</v>
      </c>
      <c r="CI125" s="29" t="s">
        <v>141</v>
      </c>
      <c r="CJ125" s="29" t="s">
        <v>142</v>
      </c>
      <c r="CK125" s="29" t="s">
        <v>143</v>
      </c>
      <c r="CL125" s="29" t="s">
        <v>142</v>
      </c>
      <c r="CM125" s="29" t="s">
        <v>143</v>
      </c>
      <c r="CN125" s="29" t="s">
        <v>142</v>
      </c>
      <c r="CO125" s="29" t="s">
        <v>142</v>
      </c>
      <c r="CP125" s="29" t="s">
        <v>141</v>
      </c>
      <c r="CQ125" s="29" t="s">
        <v>142</v>
      </c>
      <c r="CR125" s="29" t="s">
        <v>141</v>
      </c>
      <c r="CS125" s="29" t="s">
        <v>142</v>
      </c>
      <c r="CT125" s="29" t="s">
        <v>141</v>
      </c>
      <c r="CU125" s="29" t="s">
        <v>141</v>
      </c>
      <c r="CV125" s="29" t="s">
        <v>143</v>
      </c>
      <c r="CW125" s="29" t="s">
        <v>142</v>
      </c>
      <c r="CX125" s="29" t="s">
        <v>142</v>
      </c>
      <c r="CY125" s="29" t="s">
        <v>142</v>
      </c>
      <c r="CZ125" s="29" t="s">
        <v>142</v>
      </c>
      <c r="DA125" s="29" t="s">
        <v>142</v>
      </c>
      <c r="DB125" s="29" t="s">
        <v>142</v>
      </c>
      <c r="DC125" s="29" t="s">
        <v>143</v>
      </c>
      <c r="DD125" s="29" t="s">
        <v>141</v>
      </c>
      <c r="DE125" s="29" t="s">
        <v>141</v>
      </c>
      <c r="DF125" s="29" t="s">
        <v>141</v>
      </c>
      <c r="DG125" s="29" t="s">
        <v>141</v>
      </c>
      <c r="DH125" s="29" t="s">
        <v>142</v>
      </c>
      <c r="DI125" s="29" t="s">
        <v>143</v>
      </c>
      <c r="DJ125" s="29" t="s">
        <v>142</v>
      </c>
      <c r="DK125" s="29" t="s">
        <v>143</v>
      </c>
      <c r="DL125" s="29" t="s">
        <v>142</v>
      </c>
      <c r="DM125" s="29" t="s">
        <v>143</v>
      </c>
      <c r="DN125" s="29" t="s">
        <v>142</v>
      </c>
      <c r="DO125" s="29" t="s">
        <v>142</v>
      </c>
      <c r="DP125" s="29" t="s">
        <v>141</v>
      </c>
      <c r="DQ125" s="29" t="s">
        <v>141</v>
      </c>
      <c r="DR125" s="29" t="s">
        <v>143</v>
      </c>
      <c r="DS125" s="29" t="s">
        <v>143</v>
      </c>
      <c r="DT125" s="29" t="s">
        <v>142</v>
      </c>
      <c r="DU125" s="29" t="s">
        <v>141</v>
      </c>
      <c r="DV125" s="29" t="s">
        <v>142</v>
      </c>
      <c r="DW125" s="7"/>
      <c r="DX125" s="7"/>
      <c r="DY125" s="7"/>
      <c r="DZ125" s="7"/>
      <c r="EA125" s="7"/>
      <c r="EB125" s="7"/>
      <c r="EC125" s="7"/>
      <c r="ED125" s="7"/>
    </row>
    <row r="126" spans="1:134" ht="101.25">
      <c r="A126" s="8">
        <v>125</v>
      </c>
      <c r="B126" s="39">
        <v>125</v>
      </c>
      <c r="C126" s="39" t="s">
        <v>358</v>
      </c>
      <c r="D126" s="37" t="s">
        <v>359</v>
      </c>
      <c r="E126" s="38" t="s">
        <v>21</v>
      </c>
      <c r="F126" s="33" t="s">
        <v>142</v>
      </c>
      <c r="G126" s="29" t="s">
        <v>143</v>
      </c>
      <c r="H126" s="29" t="s">
        <v>142</v>
      </c>
      <c r="I126" s="29" t="s">
        <v>142</v>
      </c>
      <c r="J126" s="29" t="s">
        <v>142</v>
      </c>
      <c r="K126" s="29" t="s">
        <v>142</v>
      </c>
      <c r="L126" s="29" t="s">
        <v>142</v>
      </c>
      <c r="M126" s="29" t="s">
        <v>141</v>
      </c>
      <c r="N126" s="29" t="s">
        <v>142</v>
      </c>
      <c r="O126" s="29" t="s">
        <v>143</v>
      </c>
      <c r="P126" s="29" t="s">
        <v>142</v>
      </c>
      <c r="Q126" s="29" t="s">
        <v>142</v>
      </c>
      <c r="R126" s="29" t="s">
        <v>142</v>
      </c>
      <c r="S126" s="29" t="s">
        <v>141</v>
      </c>
      <c r="T126" s="29" t="s">
        <v>143</v>
      </c>
      <c r="U126" s="29" t="s">
        <v>141</v>
      </c>
      <c r="V126" s="29" t="s">
        <v>142</v>
      </c>
      <c r="W126" s="29" t="s">
        <v>142</v>
      </c>
      <c r="X126" s="29" t="s">
        <v>141</v>
      </c>
      <c r="Y126" s="29" t="s">
        <v>143</v>
      </c>
      <c r="Z126" s="29" t="s">
        <v>142</v>
      </c>
      <c r="AA126" s="29" t="s">
        <v>142</v>
      </c>
      <c r="AB126" s="29" t="s">
        <v>143</v>
      </c>
      <c r="AC126" s="29" t="s">
        <v>142</v>
      </c>
      <c r="AD126" s="29" t="s">
        <v>142</v>
      </c>
      <c r="AE126" s="29" t="s">
        <v>142</v>
      </c>
      <c r="AF126" s="29" t="s">
        <v>142</v>
      </c>
      <c r="AG126" s="29" t="s">
        <v>142</v>
      </c>
      <c r="AH126" s="29" t="s">
        <v>141</v>
      </c>
      <c r="AI126" s="29" t="s">
        <v>143</v>
      </c>
      <c r="AJ126" s="29" t="s">
        <v>142</v>
      </c>
      <c r="AK126" s="29" t="s">
        <v>141</v>
      </c>
      <c r="AL126" s="29" t="s">
        <v>142</v>
      </c>
      <c r="AM126" s="29" t="s">
        <v>142</v>
      </c>
      <c r="AN126" s="29" t="s">
        <v>143</v>
      </c>
      <c r="AO126" s="29" t="s">
        <v>141</v>
      </c>
      <c r="AP126" s="29" t="s">
        <v>141</v>
      </c>
      <c r="AQ126" s="29" t="s">
        <v>142</v>
      </c>
      <c r="AR126" s="29" t="s">
        <v>141</v>
      </c>
      <c r="AS126" s="29" t="s">
        <v>142</v>
      </c>
      <c r="AT126" s="29" t="s">
        <v>142</v>
      </c>
      <c r="AU126" s="29" t="s">
        <v>142</v>
      </c>
      <c r="AV126" s="29" t="s">
        <v>142</v>
      </c>
      <c r="AW126" s="29" t="s">
        <v>142</v>
      </c>
      <c r="AX126" s="29" t="s">
        <v>142</v>
      </c>
      <c r="AY126" s="29" t="s">
        <v>142</v>
      </c>
      <c r="AZ126" s="29" t="s">
        <v>142</v>
      </c>
      <c r="BA126" s="29" t="s">
        <v>142</v>
      </c>
      <c r="BB126" s="29" t="s">
        <v>142</v>
      </c>
      <c r="BC126" s="29" t="s">
        <v>142</v>
      </c>
      <c r="BD126" s="29" t="s">
        <v>142</v>
      </c>
      <c r="BE126" s="29" t="s">
        <v>142</v>
      </c>
      <c r="BF126" s="29" t="s">
        <v>141</v>
      </c>
      <c r="BG126" s="29" t="s">
        <v>142</v>
      </c>
      <c r="BH126" s="29" t="s">
        <v>142</v>
      </c>
      <c r="BI126" s="29" t="s">
        <v>142</v>
      </c>
      <c r="BJ126" s="29" t="s">
        <v>142</v>
      </c>
      <c r="BK126" s="29" t="s">
        <v>142</v>
      </c>
      <c r="BL126" s="29" t="s">
        <v>173</v>
      </c>
      <c r="BM126" s="29" t="s">
        <v>142</v>
      </c>
      <c r="BN126" s="29" t="s">
        <v>142</v>
      </c>
      <c r="BO126" s="29" t="s">
        <v>142</v>
      </c>
      <c r="BP126" s="29" t="s">
        <v>142</v>
      </c>
      <c r="BQ126" s="29" t="s">
        <v>141</v>
      </c>
      <c r="BR126" s="29" t="s">
        <v>143</v>
      </c>
      <c r="BS126" s="29" t="s">
        <v>142</v>
      </c>
      <c r="BT126" s="29" t="s">
        <v>142</v>
      </c>
      <c r="BU126" s="29" t="s">
        <v>142</v>
      </c>
      <c r="BV126" s="29" t="s">
        <v>142</v>
      </c>
      <c r="BW126" s="29" t="s">
        <v>141</v>
      </c>
      <c r="BX126" s="29" t="s">
        <v>141</v>
      </c>
      <c r="BY126" s="29" t="s">
        <v>141</v>
      </c>
      <c r="BZ126" s="29" t="s">
        <v>142</v>
      </c>
      <c r="CA126" s="29" t="s">
        <v>142</v>
      </c>
      <c r="CB126" s="29" t="s">
        <v>141</v>
      </c>
      <c r="CC126" s="29" t="s">
        <v>142</v>
      </c>
      <c r="CD126" s="29" t="s">
        <v>142</v>
      </c>
      <c r="CE126" s="29" t="s">
        <v>142</v>
      </c>
      <c r="CF126" s="29" t="s">
        <v>141</v>
      </c>
      <c r="CG126" s="29" t="s">
        <v>141</v>
      </c>
      <c r="CH126" s="29" t="s">
        <v>142</v>
      </c>
      <c r="CI126" s="29" t="s">
        <v>141</v>
      </c>
      <c r="CJ126" s="29" t="s">
        <v>142</v>
      </c>
      <c r="CK126" s="29" t="s">
        <v>142</v>
      </c>
      <c r="CL126" s="29" t="s">
        <v>142</v>
      </c>
      <c r="CM126" s="29" t="s">
        <v>142</v>
      </c>
      <c r="CN126" s="29" t="s">
        <v>142</v>
      </c>
      <c r="CO126" s="29" t="s">
        <v>142</v>
      </c>
      <c r="CP126" s="29" t="s">
        <v>141</v>
      </c>
      <c r="CQ126" s="29" t="s">
        <v>142</v>
      </c>
      <c r="CR126" s="29" t="s">
        <v>141</v>
      </c>
      <c r="CS126" s="29" t="s">
        <v>142</v>
      </c>
      <c r="CT126" s="29" t="s">
        <v>141</v>
      </c>
      <c r="CU126" s="29" t="s">
        <v>141</v>
      </c>
      <c r="CV126" s="29" t="s">
        <v>142</v>
      </c>
      <c r="CW126" s="29" t="s">
        <v>142</v>
      </c>
      <c r="CX126" s="29" t="s">
        <v>143</v>
      </c>
      <c r="CY126" s="29" t="s">
        <v>142</v>
      </c>
      <c r="CZ126" s="29" t="s">
        <v>142</v>
      </c>
      <c r="DA126" s="29" t="s">
        <v>142</v>
      </c>
      <c r="DB126" s="29" t="s">
        <v>142</v>
      </c>
      <c r="DC126" s="29" t="s">
        <v>142</v>
      </c>
      <c r="DD126" s="29" t="s">
        <v>141</v>
      </c>
      <c r="DE126" s="29" t="s">
        <v>141</v>
      </c>
      <c r="DF126" s="29" t="s">
        <v>143</v>
      </c>
      <c r="DG126" s="29" t="s">
        <v>141</v>
      </c>
      <c r="DH126" s="29" t="s">
        <v>142</v>
      </c>
      <c r="DI126" s="29" t="s">
        <v>142</v>
      </c>
      <c r="DJ126" s="29" t="s">
        <v>142</v>
      </c>
      <c r="DK126" s="29" t="s">
        <v>143</v>
      </c>
      <c r="DL126" s="29" t="s">
        <v>142</v>
      </c>
      <c r="DM126" s="29" t="s">
        <v>143</v>
      </c>
      <c r="DN126" s="29" t="s">
        <v>142</v>
      </c>
      <c r="DO126" s="29" t="s">
        <v>142</v>
      </c>
      <c r="DP126" s="29" t="s">
        <v>141</v>
      </c>
      <c r="DQ126" s="29" t="s">
        <v>141</v>
      </c>
      <c r="DR126" s="29" t="s">
        <v>143</v>
      </c>
      <c r="DS126" s="29" t="s">
        <v>143</v>
      </c>
      <c r="DT126" s="29" t="s">
        <v>142</v>
      </c>
      <c r="DU126" s="29" t="s">
        <v>141</v>
      </c>
      <c r="DV126" s="29" t="s">
        <v>142</v>
      </c>
      <c r="DW126" s="7"/>
      <c r="DX126" s="7"/>
      <c r="DY126" s="7"/>
      <c r="DZ126" s="7"/>
      <c r="EA126" s="7"/>
      <c r="EB126" s="7"/>
      <c r="EC126" s="7"/>
      <c r="ED126" s="7"/>
    </row>
    <row r="127" spans="1:134" ht="33.75">
      <c r="A127" s="8">
        <v>126</v>
      </c>
      <c r="B127" s="39">
        <v>126</v>
      </c>
      <c r="C127" s="39" t="s">
        <v>360</v>
      </c>
      <c r="D127" s="37" t="s">
        <v>361</v>
      </c>
      <c r="E127" s="38" t="s">
        <v>21</v>
      </c>
      <c r="F127" s="33" t="s">
        <v>142</v>
      </c>
      <c r="G127" s="29" t="s">
        <v>142</v>
      </c>
      <c r="H127" s="29" t="s">
        <v>142</v>
      </c>
      <c r="I127" s="29" t="s">
        <v>142</v>
      </c>
      <c r="J127" s="29" t="s">
        <v>142</v>
      </c>
      <c r="K127" s="29" t="s">
        <v>142</v>
      </c>
      <c r="L127" s="29" t="s">
        <v>142</v>
      </c>
      <c r="M127" s="29" t="s">
        <v>141</v>
      </c>
      <c r="N127" s="29" t="s">
        <v>142</v>
      </c>
      <c r="O127" s="29" t="s">
        <v>142</v>
      </c>
      <c r="P127" s="29" t="s">
        <v>142</v>
      </c>
      <c r="Q127" s="29" t="s">
        <v>142</v>
      </c>
      <c r="R127" s="29" t="s">
        <v>142</v>
      </c>
      <c r="S127" s="29" t="s">
        <v>141</v>
      </c>
      <c r="T127" s="29" t="s">
        <v>143</v>
      </c>
      <c r="U127" s="29" t="s">
        <v>141</v>
      </c>
      <c r="V127" s="29" t="s">
        <v>142</v>
      </c>
      <c r="W127" s="29" t="s">
        <v>142</v>
      </c>
      <c r="X127" s="29" t="s">
        <v>141</v>
      </c>
      <c r="Y127" s="29" t="s">
        <v>142</v>
      </c>
      <c r="Z127" s="29" t="s">
        <v>142</v>
      </c>
      <c r="AA127" s="29" t="s">
        <v>142</v>
      </c>
      <c r="AB127" s="29" t="s">
        <v>142</v>
      </c>
      <c r="AC127" s="29" t="s">
        <v>142</v>
      </c>
      <c r="AD127" s="29" t="s">
        <v>142</v>
      </c>
      <c r="AE127" s="29" t="s">
        <v>142</v>
      </c>
      <c r="AF127" s="29" t="s">
        <v>143</v>
      </c>
      <c r="AG127" s="29" t="s">
        <v>142</v>
      </c>
      <c r="AH127" s="29" t="s">
        <v>141</v>
      </c>
      <c r="AI127" s="29" t="s">
        <v>142</v>
      </c>
      <c r="AJ127" s="29" t="s">
        <v>142</v>
      </c>
      <c r="AK127" s="29" t="s">
        <v>141</v>
      </c>
      <c r="AL127" s="29" t="s">
        <v>142</v>
      </c>
      <c r="AM127" s="29" t="s">
        <v>142</v>
      </c>
      <c r="AN127" s="29" t="s">
        <v>143</v>
      </c>
      <c r="AO127" s="29" t="s">
        <v>141</v>
      </c>
      <c r="AP127" s="29" t="s">
        <v>141</v>
      </c>
      <c r="AQ127" s="29" t="s">
        <v>142</v>
      </c>
      <c r="AR127" s="29" t="s">
        <v>141</v>
      </c>
      <c r="AS127" s="29" t="s">
        <v>142</v>
      </c>
      <c r="AT127" s="29" t="s">
        <v>142</v>
      </c>
      <c r="AU127" s="29" t="s">
        <v>142</v>
      </c>
      <c r="AV127" s="29" t="s">
        <v>142</v>
      </c>
      <c r="AW127" s="29" t="s">
        <v>142</v>
      </c>
      <c r="AX127" s="29" t="s">
        <v>142</v>
      </c>
      <c r="AY127" s="29" t="s">
        <v>142</v>
      </c>
      <c r="AZ127" s="29" t="s">
        <v>143</v>
      </c>
      <c r="BA127" s="29" t="s">
        <v>143</v>
      </c>
      <c r="BB127" s="29" t="s">
        <v>142</v>
      </c>
      <c r="BC127" s="29" t="s">
        <v>142</v>
      </c>
      <c r="BD127" s="29" t="s">
        <v>142</v>
      </c>
      <c r="BE127" s="29" t="s">
        <v>142</v>
      </c>
      <c r="BF127" s="29" t="s">
        <v>141</v>
      </c>
      <c r="BG127" s="29" t="s">
        <v>142</v>
      </c>
      <c r="BH127" s="29" t="s">
        <v>142</v>
      </c>
      <c r="BI127" s="29" t="s">
        <v>142</v>
      </c>
      <c r="BJ127" s="29" t="s">
        <v>142</v>
      </c>
      <c r="BK127" s="29" t="s">
        <v>142</v>
      </c>
      <c r="BL127" s="29" t="s">
        <v>142</v>
      </c>
      <c r="BM127" s="29" t="s">
        <v>142</v>
      </c>
      <c r="BN127" s="29" t="s">
        <v>142</v>
      </c>
      <c r="BO127" s="29" t="s">
        <v>142</v>
      </c>
      <c r="BP127" s="29" t="s">
        <v>142</v>
      </c>
      <c r="BQ127" s="29" t="s">
        <v>142</v>
      </c>
      <c r="BR127" s="29" t="s">
        <v>142</v>
      </c>
      <c r="BS127" s="29" t="s">
        <v>142</v>
      </c>
      <c r="BT127" s="29" t="s">
        <v>142</v>
      </c>
      <c r="BU127" s="29" t="s">
        <v>142</v>
      </c>
      <c r="BV127" s="29" t="s">
        <v>142</v>
      </c>
      <c r="BW127" s="29" t="s">
        <v>141</v>
      </c>
      <c r="BX127" s="29" t="s">
        <v>141</v>
      </c>
      <c r="BY127" s="29" t="s">
        <v>141</v>
      </c>
      <c r="BZ127" s="29" t="s">
        <v>142</v>
      </c>
      <c r="CA127" s="29" t="s">
        <v>142</v>
      </c>
      <c r="CB127" s="29" t="s">
        <v>141</v>
      </c>
      <c r="CC127" s="29" t="s">
        <v>142</v>
      </c>
      <c r="CD127" s="29" t="s">
        <v>142</v>
      </c>
      <c r="CE127" s="29" t="s">
        <v>142</v>
      </c>
      <c r="CF127" s="29" t="s">
        <v>141</v>
      </c>
      <c r="CG127" s="29" t="s">
        <v>141</v>
      </c>
      <c r="CH127" s="29" t="s">
        <v>142</v>
      </c>
      <c r="CI127" s="29" t="s">
        <v>141</v>
      </c>
      <c r="CJ127" s="29" t="s">
        <v>142</v>
      </c>
      <c r="CK127" s="29" t="s">
        <v>142</v>
      </c>
      <c r="CL127" s="29" t="s">
        <v>142</v>
      </c>
      <c r="CM127" s="29" t="s">
        <v>143</v>
      </c>
      <c r="CN127" s="29" t="s">
        <v>142</v>
      </c>
      <c r="CO127" s="29" t="s">
        <v>142</v>
      </c>
      <c r="CP127" s="29" t="s">
        <v>142</v>
      </c>
      <c r="CQ127" s="29" t="s">
        <v>142</v>
      </c>
      <c r="CR127" s="29" t="s">
        <v>141</v>
      </c>
      <c r="CS127" s="29" t="s">
        <v>142</v>
      </c>
      <c r="CT127" s="29" t="s">
        <v>141</v>
      </c>
      <c r="CU127" s="29" t="s">
        <v>141</v>
      </c>
      <c r="CV127" s="29" t="s">
        <v>142</v>
      </c>
      <c r="CW127" s="29" t="s">
        <v>143</v>
      </c>
      <c r="CX127" s="29" t="s">
        <v>142</v>
      </c>
      <c r="CY127" s="29" t="s">
        <v>142</v>
      </c>
      <c r="CZ127" s="29" t="s">
        <v>142</v>
      </c>
      <c r="DA127" s="29" t="s">
        <v>142</v>
      </c>
      <c r="DB127" s="29" t="s">
        <v>142</v>
      </c>
      <c r="DC127" s="29" t="s">
        <v>143</v>
      </c>
      <c r="DD127" s="29" t="s">
        <v>141</v>
      </c>
      <c r="DE127" s="29" t="s">
        <v>141</v>
      </c>
      <c r="DF127" s="29" t="s">
        <v>143</v>
      </c>
      <c r="DG127" s="29" t="s">
        <v>141</v>
      </c>
      <c r="DH127" s="29" t="s">
        <v>142</v>
      </c>
      <c r="DI127" s="29" t="s">
        <v>142</v>
      </c>
      <c r="DJ127" s="29" t="s">
        <v>142</v>
      </c>
      <c r="DK127" s="29" t="s">
        <v>143</v>
      </c>
      <c r="DL127" s="29" t="s">
        <v>142</v>
      </c>
      <c r="DM127" s="29" t="s">
        <v>142</v>
      </c>
      <c r="DN127" s="29" t="s">
        <v>142</v>
      </c>
      <c r="DO127" s="29" t="s">
        <v>142</v>
      </c>
      <c r="DP127" s="29" t="s">
        <v>141</v>
      </c>
      <c r="DQ127" s="29" t="s">
        <v>143</v>
      </c>
      <c r="DR127" s="29" t="s">
        <v>143</v>
      </c>
      <c r="DS127" s="29" t="s">
        <v>142</v>
      </c>
      <c r="DT127" s="29" t="s">
        <v>142</v>
      </c>
      <c r="DU127" s="29" t="s">
        <v>141</v>
      </c>
      <c r="DV127" s="29" t="s">
        <v>142</v>
      </c>
      <c r="DW127" s="7"/>
      <c r="DX127" s="7"/>
      <c r="DY127" s="7"/>
      <c r="DZ127" s="7"/>
      <c r="EA127" s="7"/>
      <c r="EB127" s="7"/>
      <c r="EC127" s="7"/>
      <c r="ED127" s="7"/>
    </row>
    <row r="128" spans="1:134" ht="90">
      <c r="A128" s="8">
        <v>127</v>
      </c>
      <c r="B128" s="39">
        <v>127</v>
      </c>
      <c r="C128" s="39" t="s">
        <v>362</v>
      </c>
      <c r="D128" s="37" t="s">
        <v>363</v>
      </c>
      <c r="E128" s="38" t="s">
        <v>21</v>
      </c>
      <c r="F128" s="33" t="s">
        <v>142</v>
      </c>
      <c r="G128" s="29" t="s">
        <v>142</v>
      </c>
      <c r="H128" s="29" t="s">
        <v>142</v>
      </c>
      <c r="I128" s="29" t="s">
        <v>142</v>
      </c>
      <c r="J128" s="29" t="s">
        <v>142</v>
      </c>
      <c r="K128" s="29" t="s">
        <v>142</v>
      </c>
      <c r="L128" s="29" t="s">
        <v>142</v>
      </c>
      <c r="M128" s="29" t="s">
        <v>141</v>
      </c>
      <c r="N128" s="29" t="s">
        <v>142</v>
      </c>
      <c r="O128" s="29" t="s">
        <v>142</v>
      </c>
      <c r="P128" s="29" t="s">
        <v>142</v>
      </c>
      <c r="Q128" s="29" t="s">
        <v>142</v>
      </c>
      <c r="R128" s="29" t="s">
        <v>142</v>
      </c>
      <c r="S128" s="29" t="s">
        <v>141</v>
      </c>
      <c r="T128" s="29" t="s">
        <v>143</v>
      </c>
      <c r="U128" s="29" t="s">
        <v>141</v>
      </c>
      <c r="V128" s="29" t="s">
        <v>143</v>
      </c>
      <c r="W128" s="29" t="s">
        <v>183</v>
      </c>
      <c r="X128" s="29" t="s">
        <v>141</v>
      </c>
      <c r="Y128" s="29" t="s">
        <v>143</v>
      </c>
      <c r="Z128" s="29" t="s">
        <v>142</v>
      </c>
      <c r="AA128" s="29" t="s">
        <v>142</v>
      </c>
      <c r="AB128" s="29" t="s">
        <v>143</v>
      </c>
      <c r="AC128" s="29" t="s">
        <v>142</v>
      </c>
      <c r="AD128" s="29" t="s">
        <v>142</v>
      </c>
      <c r="AE128" s="29" t="s">
        <v>142</v>
      </c>
      <c r="AF128" s="29" t="s">
        <v>142</v>
      </c>
      <c r="AG128" s="29" t="s">
        <v>142</v>
      </c>
      <c r="AH128" s="29" t="s">
        <v>141</v>
      </c>
      <c r="AI128" s="29" t="s">
        <v>142</v>
      </c>
      <c r="AJ128" s="29" t="s">
        <v>142</v>
      </c>
      <c r="AK128" s="29" t="s">
        <v>141</v>
      </c>
      <c r="AL128" s="29" t="s">
        <v>142</v>
      </c>
      <c r="AM128" s="29" t="s">
        <v>142</v>
      </c>
      <c r="AN128" s="29" t="s">
        <v>143</v>
      </c>
      <c r="AO128" s="29" t="s">
        <v>141</v>
      </c>
      <c r="AP128" s="29" t="s">
        <v>141</v>
      </c>
      <c r="AQ128" s="29" t="s">
        <v>142</v>
      </c>
      <c r="AR128" s="29" t="s">
        <v>141</v>
      </c>
      <c r="AS128" s="29" t="s">
        <v>142</v>
      </c>
      <c r="AT128" s="29" t="s">
        <v>183</v>
      </c>
      <c r="AU128" s="29" t="s">
        <v>142</v>
      </c>
      <c r="AV128" s="29" t="s">
        <v>143</v>
      </c>
      <c r="AW128" s="29" t="s">
        <v>142</v>
      </c>
      <c r="AX128" s="29" t="s">
        <v>183</v>
      </c>
      <c r="AY128" s="29" t="s">
        <v>142</v>
      </c>
      <c r="AZ128" s="29" t="s">
        <v>143</v>
      </c>
      <c r="BA128" s="29" t="s">
        <v>143</v>
      </c>
      <c r="BB128" s="29" t="s">
        <v>143</v>
      </c>
      <c r="BC128" s="29" t="s">
        <v>142</v>
      </c>
      <c r="BD128" s="29" t="s">
        <v>142</v>
      </c>
      <c r="BE128" s="29" t="s">
        <v>142</v>
      </c>
      <c r="BF128" s="29" t="s">
        <v>141</v>
      </c>
      <c r="BG128" s="29" t="s">
        <v>142</v>
      </c>
      <c r="BH128" s="29" t="s">
        <v>183</v>
      </c>
      <c r="BI128" s="29" t="s">
        <v>142</v>
      </c>
      <c r="BJ128" s="29" t="s">
        <v>142</v>
      </c>
      <c r="BK128" s="29" t="s">
        <v>142</v>
      </c>
      <c r="BL128" s="29" t="s">
        <v>183</v>
      </c>
      <c r="BM128" s="29" t="s">
        <v>142</v>
      </c>
      <c r="BN128" s="29" t="s">
        <v>142</v>
      </c>
      <c r="BO128" s="29" t="s">
        <v>142</v>
      </c>
      <c r="BP128" s="29" t="s">
        <v>142</v>
      </c>
      <c r="BQ128" s="29" t="s">
        <v>143</v>
      </c>
      <c r="BR128" s="29" t="s">
        <v>142</v>
      </c>
      <c r="BS128" s="29" t="s">
        <v>142</v>
      </c>
      <c r="BT128" s="29" t="s">
        <v>183</v>
      </c>
      <c r="BU128" s="29" t="s">
        <v>142</v>
      </c>
      <c r="BV128" s="29" t="s">
        <v>142</v>
      </c>
      <c r="BW128" s="29" t="s">
        <v>141</v>
      </c>
      <c r="BX128" s="29" t="s">
        <v>141</v>
      </c>
      <c r="BY128" s="29" t="s">
        <v>141</v>
      </c>
      <c r="BZ128" s="29" t="s">
        <v>142</v>
      </c>
      <c r="CA128" s="29" t="s">
        <v>142</v>
      </c>
      <c r="CB128" s="29" t="s">
        <v>141</v>
      </c>
      <c r="CC128" s="29" t="s">
        <v>142</v>
      </c>
      <c r="CD128" s="29" t="s">
        <v>143</v>
      </c>
      <c r="CE128" s="29" t="s">
        <v>142</v>
      </c>
      <c r="CF128" s="29" t="s">
        <v>141</v>
      </c>
      <c r="CG128" s="29" t="s">
        <v>141</v>
      </c>
      <c r="CH128" s="29" t="s">
        <v>142</v>
      </c>
      <c r="CI128" s="29" t="s">
        <v>141</v>
      </c>
      <c r="CJ128" s="29" t="s">
        <v>143</v>
      </c>
      <c r="CK128" s="29" t="s">
        <v>142</v>
      </c>
      <c r="CL128" s="29" t="s">
        <v>142</v>
      </c>
      <c r="CM128" s="29" t="s">
        <v>142</v>
      </c>
      <c r="CN128" s="29" t="s">
        <v>142</v>
      </c>
      <c r="CO128" s="29" t="s">
        <v>143</v>
      </c>
      <c r="CP128" s="29" t="s">
        <v>143</v>
      </c>
      <c r="CQ128" s="29" t="s">
        <v>143</v>
      </c>
      <c r="CR128" s="29" t="s">
        <v>141</v>
      </c>
      <c r="CS128" s="29" t="s">
        <v>142</v>
      </c>
      <c r="CT128" s="29" t="s">
        <v>141</v>
      </c>
      <c r="CU128" s="29" t="s">
        <v>141</v>
      </c>
      <c r="CV128" s="29" t="s">
        <v>142</v>
      </c>
      <c r="CW128" s="29" t="s">
        <v>142</v>
      </c>
      <c r="CX128" s="29" t="s">
        <v>142</v>
      </c>
      <c r="CY128" s="29" t="s">
        <v>142</v>
      </c>
      <c r="CZ128" s="29" t="s">
        <v>142</v>
      </c>
      <c r="DA128" s="29" t="s">
        <v>142</v>
      </c>
      <c r="DB128" s="29" t="s">
        <v>142</v>
      </c>
      <c r="DC128" s="29" t="s">
        <v>142</v>
      </c>
      <c r="DD128" s="29" t="s">
        <v>141</v>
      </c>
      <c r="DE128" s="29" t="s">
        <v>141</v>
      </c>
      <c r="DF128" s="29" t="s">
        <v>143</v>
      </c>
      <c r="DG128" s="29" t="s">
        <v>141</v>
      </c>
      <c r="DH128" s="29" t="s">
        <v>143</v>
      </c>
      <c r="DI128" s="29" t="s">
        <v>142</v>
      </c>
      <c r="DJ128" s="29" t="s">
        <v>142</v>
      </c>
      <c r="DK128" s="29" t="s">
        <v>143</v>
      </c>
      <c r="DL128" s="29" t="s">
        <v>142</v>
      </c>
      <c r="DM128" s="29" t="s">
        <v>142</v>
      </c>
      <c r="DN128" s="29" t="s">
        <v>142</v>
      </c>
      <c r="DO128" s="29" t="s">
        <v>142</v>
      </c>
      <c r="DP128" s="29" t="s">
        <v>141</v>
      </c>
      <c r="DQ128" s="29" t="s">
        <v>142</v>
      </c>
      <c r="DR128" s="29" t="s">
        <v>143</v>
      </c>
      <c r="DS128" s="29" t="s">
        <v>142</v>
      </c>
      <c r="DT128" s="29" t="s">
        <v>183</v>
      </c>
      <c r="DU128" s="29" t="s">
        <v>141</v>
      </c>
      <c r="DV128" s="29" t="s">
        <v>142</v>
      </c>
      <c r="DW128" s="7"/>
      <c r="DX128" s="7"/>
      <c r="DY128" s="7"/>
      <c r="DZ128" s="7"/>
      <c r="EA128" s="7"/>
      <c r="EB128" s="7"/>
      <c r="EC128" s="7"/>
      <c r="ED128" s="7"/>
    </row>
    <row r="129" spans="1:134" ht="22.5">
      <c r="A129" s="8">
        <v>128</v>
      </c>
      <c r="B129" s="39">
        <v>128</v>
      </c>
      <c r="C129" s="39" t="s">
        <v>364</v>
      </c>
      <c r="D129" s="37" t="s">
        <v>365</v>
      </c>
      <c r="E129" s="38" t="s">
        <v>199</v>
      </c>
      <c r="F129" s="33" t="s">
        <v>143</v>
      </c>
      <c r="G129" s="29" t="s">
        <v>183</v>
      </c>
      <c r="H129" s="29" t="s">
        <v>183</v>
      </c>
      <c r="I129" s="29" t="s">
        <v>141</v>
      </c>
      <c r="J129" s="29" t="s">
        <v>143</v>
      </c>
      <c r="K129" s="29" t="s">
        <v>143</v>
      </c>
      <c r="L129" s="29" t="s">
        <v>143</v>
      </c>
      <c r="M129" s="29" t="s">
        <v>141</v>
      </c>
      <c r="N129" s="29" t="s">
        <v>142</v>
      </c>
      <c r="O129" s="29" t="s">
        <v>143</v>
      </c>
      <c r="P129" s="29" t="s">
        <v>183</v>
      </c>
      <c r="Q129" s="29" t="s">
        <v>173</v>
      </c>
      <c r="R129" s="29" t="s">
        <v>143</v>
      </c>
      <c r="S129" s="29" t="s">
        <v>141</v>
      </c>
      <c r="T129" s="29" t="s">
        <v>143</v>
      </c>
      <c r="U129" s="29" t="s">
        <v>141</v>
      </c>
      <c r="V129" s="29" t="s">
        <v>183</v>
      </c>
      <c r="W129" s="29" t="s">
        <v>143</v>
      </c>
      <c r="X129" s="29" t="s">
        <v>141</v>
      </c>
      <c r="Y129" s="29" t="s">
        <v>183</v>
      </c>
      <c r="Z129" s="29" t="s">
        <v>183</v>
      </c>
      <c r="AA129" s="29" t="s">
        <v>143</v>
      </c>
      <c r="AB129" s="29" t="s">
        <v>183</v>
      </c>
      <c r="AC129" s="29" t="s">
        <v>143</v>
      </c>
      <c r="AD129" s="29" t="s">
        <v>142</v>
      </c>
      <c r="AE129" s="29" t="s">
        <v>142</v>
      </c>
      <c r="AF129" s="29" t="s">
        <v>142</v>
      </c>
      <c r="AG129" s="29" t="s">
        <v>183</v>
      </c>
      <c r="AH129" s="29" t="s">
        <v>141</v>
      </c>
      <c r="AI129" s="29" t="s">
        <v>143</v>
      </c>
      <c r="AJ129" s="29" t="s">
        <v>183</v>
      </c>
      <c r="AK129" s="29" t="s">
        <v>141</v>
      </c>
      <c r="AL129" s="29" t="s">
        <v>143</v>
      </c>
      <c r="AM129" s="29" t="s">
        <v>143</v>
      </c>
      <c r="AN129" s="29" t="s">
        <v>143</v>
      </c>
      <c r="AO129" s="29" t="s">
        <v>141</v>
      </c>
      <c r="AP129" s="29" t="s">
        <v>141</v>
      </c>
      <c r="AQ129" s="29" t="s">
        <v>183</v>
      </c>
      <c r="AR129" s="29" t="s">
        <v>141</v>
      </c>
      <c r="AS129" s="29" t="s">
        <v>143</v>
      </c>
      <c r="AT129" s="29" t="s">
        <v>142</v>
      </c>
      <c r="AU129" s="29" t="s">
        <v>183</v>
      </c>
      <c r="AV129" s="29" t="s">
        <v>183</v>
      </c>
      <c r="AW129" s="29" t="s">
        <v>142</v>
      </c>
      <c r="AX129" s="29" t="s">
        <v>183</v>
      </c>
      <c r="AY129" s="29" t="s">
        <v>183</v>
      </c>
      <c r="AZ129" s="29" t="s">
        <v>143</v>
      </c>
      <c r="BA129" s="29" t="s">
        <v>183</v>
      </c>
      <c r="BB129" s="29" t="s">
        <v>183</v>
      </c>
      <c r="BC129" s="29" t="s">
        <v>143</v>
      </c>
      <c r="BD129" s="29" t="s">
        <v>183</v>
      </c>
      <c r="BE129" s="29" t="s">
        <v>143</v>
      </c>
      <c r="BF129" s="29" t="s">
        <v>141</v>
      </c>
      <c r="BG129" s="29" t="s">
        <v>142</v>
      </c>
      <c r="BH129" s="29" t="s">
        <v>142</v>
      </c>
      <c r="BI129" s="29" t="s">
        <v>183</v>
      </c>
      <c r="BJ129" s="29" t="s">
        <v>143</v>
      </c>
      <c r="BK129" s="29" t="s">
        <v>143</v>
      </c>
      <c r="BL129" s="29" t="s">
        <v>143</v>
      </c>
      <c r="BM129" s="29" t="s">
        <v>143</v>
      </c>
      <c r="BN129" s="29" t="s">
        <v>143</v>
      </c>
      <c r="BO129" s="29" t="s">
        <v>143</v>
      </c>
      <c r="BP129" s="29" t="s">
        <v>183</v>
      </c>
      <c r="BQ129" s="29" t="s">
        <v>143</v>
      </c>
      <c r="BR129" s="29" t="s">
        <v>141</v>
      </c>
      <c r="BS129" s="29" t="s">
        <v>142</v>
      </c>
      <c r="BT129" s="29" t="s">
        <v>142</v>
      </c>
      <c r="BU129" s="29" t="s">
        <v>183</v>
      </c>
      <c r="BV129" s="29" t="s">
        <v>143</v>
      </c>
      <c r="BW129" s="29" t="s">
        <v>141</v>
      </c>
      <c r="BX129" s="29" t="s">
        <v>141</v>
      </c>
      <c r="BY129" s="29" t="s">
        <v>141</v>
      </c>
      <c r="BZ129" s="29" t="s">
        <v>143</v>
      </c>
      <c r="CA129" s="29" t="s">
        <v>142</v>
      </c>
      <c r="CB129" s="29" t="s">
        <v>141</v>
      </c>
      <c r="CC129" s="29" t="s">
        <v>183</v>
      </c>
      <c r="CD129" s="29" t="s">
        <v>143</v>
      </c>
      <c r="CE129" s="29" t="s">
        <v>183</v>
      </c>
      <c r="CF129" s="29" t="s">
        <v>141</v>
      </c>
      <c r="CG129" s="29" t="s">
        <v>141</v>
      </c>
      <c r="CH129" s="29" t="s">
        <v>141</v>
      </c>
      <c r="CI129" s="29" t="s">
        <v>141</v>
      </c>
      <c r="CJ129" s="29" t="s">
        <v>183</v>
      </c>
      <c r="CK129" s="29" t="s">
        <v>183</v>
      </c>
      <c r="CL129" s="29" t="s">
        <v>142</v>
      </c>
      <c r="CM129" s="29" t="s">
        <v>143</v>
      </c>
      <c r="CN129" s="29" t="s">
        <v>143</v>
      </c>
      <c r="CO129" s="29" t="s">
        <v>143</v>
      </c>
      <c r="CP129" s="29" t="s">
        <v>143</v>
      </c>
      <c r="CQ129" s="29" t="s">
        <v>143</v>
      </c>
      <c r="CR129" s="29" t="s">
        <v>141</v>
      </c>
      <c r="CS129" s="29" t="s">
        <v>183</v>
      </c>
      <c r="CT129" s="29" t="s">
        <v>141</v>
      </c>
      <c r="CU129" s="29" t="s">
        <v>141</v>
      </c>
      <c r="CV129" s="29" t="s">
        <v>143</v>
      </c>
      <c r="CW129" s="29" t="s">
        <v>143</v>
      </c>
      <c r="CX129" s="29" t="s">
        <v>183</v>
      </c>
      <c r="CY129" s="29" t="s">
        <v>183</v>
      </c>
      <c r="CZ129" s="29" t="s">
        <v>142</v>
      </c>
      <c r="DA129" s="29" t="s">
        <v>183</v>
      </c>
      <c r="DB129" s="29" t="s">
        <v>183</v>
      </c>
      <c r="DC129" s="29" t="s">
        <v>143</v>
      </c>
      <c r="DD129" s="29" t="s">
        <v>141</v>
      </c>
      <c r="DE129" s="29" t="s">
        <v>141</v>
      </c>
      <c r="DF129" s="29" t="s">
        <v>143</v>
      </c>
      <c r="DG129" s="29" t="s">
        <v>141</v>
      </c>
      <c r="DH129" s="29" t="s">
        <v>183</v>
      </c>
      <c r="DI129" s="29" t="s">
        <v>143</v>
      </c>
      <c r="DJ129" s="29" t="s">
        <v>183</v>
      </c>
      <c r="DK129" s="29" t="s">
        <v>143</v>
      </c>
      <c r="DL129" s="29" t="s">
        <v>183</v>
      </c>
      <c r="DM129" s="29" t="s">
        <v>142</v>
      </c>
      <c r="DN129" s="29" t="s">
        <v>143</v>
      </c>
      <c r="DO129" s="29" t="s">
        <v>173</v>
      </c>
      <c r="DP129" s="29" t="s">
        <v>141</v>
      </c>
      <c r="DQ129" s="29" t="s">
        <v>143</v>
      </c>
      <c r="DR129" s="29" t="s">
        <v>143</v>
      </c>
      <c r="DS129" s="29" t="s">
        <v>143</v>
      </c>
      <c r="DT129" s="29" t="s">
        <v>142</v>
      </c>
      <c r="DU129" s="29" t="s">
        <v>141</v>
      </c>
      <c r="DV129" s="29" t="s">
        <v>143</v>
      </c>
      <c r="DW129" s="7"/>
      <c r="DX129" s="7"/>
      <c r="DY129" s="7"/>
      <c r="DZ129" s="7"/>
      <c r="EA129" s="7"/>
      <c r="EB129" s="7"/>
      <c r="EC129" s="7"/>
      <c r="ED129" s="7"/>
    </row>
    <row r="130" spans="1:134" ht="22.5">
      <c r="A130" s="8">
        <v>129</v>
      </c>
      <c r="B130" s="39">
        <v>129</v>
      </c>
      <c r="C130" s="39" t="s">
        <v>364</v>
      </c>
      <c r="D130" s="37" t="s">
        <v>366</v>
      </c>
      <c r="E130" s="38" t="s">
        <v>199</v>
      </c>
      <c r="F130" s="33" t="s">
        <v>183</v>
      </c>
      <c r="G130" s="29" t="s">
        <v>183</v>
      </c>
      <c r="H130" s="29" t="s">
        <v>183</v>
      </c>
      <c r="I130" s="29" t="s">
        <v>141</v>
      </c>
      <c r="J130" s="29" t="s">
        <v>142</v>
      </c>
      <c r="K130" s="29" t="s">
        <v>143</v>
      </c>
      <c r="L130" s="29" t="s">
        <v>143</v>
      </c>
      <c r="M130" s="29" t="s">
        <v>141</v>
      </c>
      <c r="N130" s="29" t="s">
        <v>142</v>
      </c>
      <c r="O130" s="29" t="s">
        <v>183</v>
      </c>
      <c r="P130" s="29" t="s">
        <v>142</v>
      </c>
      <c r="Q130" s="29" t="s">
        <v>143</v>
      </c>
      <c r="R130" s="29" t="s">
        <v>143</v>
      </c>
      <c r="S130" s="29" t="s">
        <v>141</v>
      </c>
      <c r="T130" s="29" t="s">
        <v>143</v>
      </c>
      <c r="U130" s="29" t="s">
        <v>141</v>
      </c>
      <c r="V130" s="29" t="s">
        <v>183</v>
      </c>
      <c r="W130" s="29" t="s">
        <v>143</v>
      </c>
      <c r="X130" s="29" t="s">
        <v>141</v>
      </c>
      <c r="Y130" s="29" t="s">
        <v>143</v>
      </c>
      <c r="Z130" s="29" t="s">
        <v>143</v>
      </c>
      <c r="AA130" s="29" t="s">
        <v>141</v>
      </c>
      <c r="AB130" s="29" t="s">
        <v>183</v>
      </c>
      <c r="AC130" s="29" t="s">
        <v>183</v>
      </c>
      <c r="AD130" s="29" t="s">
        <v>183</v>
      </c>
      <c r="AE130" s="29" t="s">
        <v>183</v>
      </c>
      <c r="AF130" s="29" t="s">
        <v>143</v>
      </c>
      <c r="AG130" s="29" t="s">
        <v>183</v>
      </c>
      <c r="AH130" s="29" t="s">
        <v>141</v>
      </c>
      <c r="AI130" s="29" t="s">
        <v>143</v>
      </c>
      <c r="AJ130" s="29" t="s">
        <v>183</v>
      </c>
      <c r="AK130" s="29" t="s">
        <v>141</v>
      </c>
      <c r="AL130" s="29" t="s">
        <v>143</v>
      </c>
      <c r="AM130" s="29" t="s">
        <v>143</v>
      </c>
      <c r="AN130" s="29" t="s">
        <v>142</v>
      </c>
      <c r="AO130" s="29" t="s">
        <v>141</v>
      </c>
      <c r="AP130" s="29" t="s">
        <v>141</v>
      </c>
      <c r="AQ130" s="29" t="s">
        <v>183</v>
      </c>
      <c r="AR130" s="29" t="s">
        <v>141</v>
      </c>
      <c r="AS130" s="29" t="s">
        <v>143</v>
      </c>
      <c r="AT130" s="29" t="s">
        <v>143</v>
      </c>
      <c r="AU130" s="29" t="s">
        <v>183</v>
      </c>
      <c r="AV130" s="29" t="s">
        <v>183</v>
      </c>
      <c r="AW130" s="29" t="s">
        <v>183</v>
      </c>
      <c r="AX130" s="29" t="s">
        <v>183</v>
      </c>
      <c r="AY130" s="29" t="s">
        <v>183</v>
      </c>
      <c r="AZ130" s="29" t="s">
        <v>143</v>
      </c>
      <c r="BA130" s="29" t="s">
        <v>183</v>
      </c>
      <c r="BB130" s="29" t="s">
        <v>183</v>
      </c>
      <c r="BC130" s="29" t="s">
        <v>143</v>
      </c>
      <c r="BD130" s="29" t="s">
        <v>143</v>
      </c>
      <c r="BE130" s="29" t="s">
        <v>143</v>
      </c>
      <c r="BF130" s="29" t="s">
        <v>141</v>
      </c>
      <c r="BG130" s="29" t="s">
        <v>143</v>
      </c>
      <c r="BH130" s="29" t="s">
        <v>143</v>
      </c>
      <c r="BI130" s="29" t="s">
        <v>183</v>
      </c>
      <c r="BJ130" s="29" t="s">
        <v>142</v>
      </c>
      <c r="BK130" s="29" t="s">
        <v>143</v>
      </c>
      <c r="BL130" s="29" t="s">
        <v>143</v>
      </c>
      <c r="BM130" s="29" t="s">
        <v>143</v>
      </c>
      <c r="BN130" s="29" t="s">
        <v>143</v>
      </c>
      <c r="BO130" s="29" t="s">
        <v>143</v>
      </c>
      <c r="BP130" s="29" t="s">
        <v>183</v>
      </c>
      <c r="BQ130" s="29" t="s">
        <v>142</v>
      </c>
      <c r="BR130" s="29" t="s">
        <v>141</v>
      </c>
      <c r="BS130" s="29" t="s">
        <v>143</v>
      </c>
      <c r="BT130" s="29" t="s">
        <v>142</v>
      </c>
      <c r="BU130" s="29" t="s">
        <v>183</v>
      </c>
      <c r="BV130" s="29" t="s">
        <v>183</v>
      </c>
      <c r="BW130" s="29" t="s">
        <v>141</v>
      </c>
      <c r="BX130" s="29" t="s">
        <v>141</v>
      </c>
      <c r="BY130" s="29" t="s">
        <v>141</v>
      </c>
      <c r="BZ130" s="29" t="s">
        <v>143</v>
      </c>
      <c r="CA130" s="29" t="s">
        <v>143</v>
      </c>
      <c r="CB130" s="29" t="s">
        <v>141</v>
      </c>
      <c r="CC130" s="29" t="s">
        <v>183</v>
      </c>
      <c r="CD130" s="29" t="s">
        <v>142</v>
      </c>
      <c r="CE130" s="29" t="s">
        <v>183</v>
      </c>
      <c r="CF130" s="29" t="s">
        <v>141</v>
      </c>
      <c r="CG130" s="29" t="s">
        <v>141</v>
      </c>
      <c r="CH130" s="29" t="s">
        <v>141</v>
      </c>
      <c r="CI130" s="29" t="s">
        <v>141</v>
      </c>
      <c r="CJ130" s="29" t="s">
        <v>183</v>
      </c>
      <c r="CK130" s="29" t="s">
        <v>183</v>
      </c>
      <c r="CL130" s="29" t="s">
        <v>183</v>
      </c>
      <c r="CM130" s="29" t="s">
        <v>143</v>
      </c>
      <c r="CN130" s="29" t="s">
        <v>143</v>
      </c>
      <c r="CO130" s="29" t="s">
        <v>143</v>
      </c>
      <c r="CP130" s="29" t="s">
        <v>142</v>
      </c>
      <c r="CQ130" s="29" t="s">
        <v>143</v>
      </c>
      <c r="CR130" s="29" t="s">
        <v>141</v>
      </c>
      <c r="CS130" s="29" t="s">
        <v>183</v>
      </c>
      <c r="CT130" s="29" t="s">
        <v>141</v>
      </c>
      <c r="CU130" s="29" t="s">
        <v>141</v>
      </c>
      <c r="CV130" s="29" t="s">
        <v>143</v>
      </c>
      <c r="CW130" s="29" t="s">
        <v>183</v>
      </c>
      <c r="CX130" s="29" t="s">
        <v>143</v>
      </c>
      <c r="CY130" s="29" t="s">
        <v>183</v>
      </c>
      <c r="CZ130" s="29" t="s">
        <v>143</v>
      </c>
      <c r="DA130" s="29" t="s">
        <v>183</v>
      </c>
      <c r="DB130" s="29" t="s">
        <v>183</v>
      </c>
      <c r="DC130" s="29" t="s">
        <v>143</v>
      </c>
      <c r="DD130" s="29" t="s">
        <v>141</v>
      </c>
      <c r="DE130" s="29" t="s">
        <v>141</v>
      </c>
      <c r="DF130" s="29" t="s">
        <v>142</v>
      </c>
      <c r="DG130" s="29" t="s">
        <v>141</v>
      </c>
      <c r="DH130" s="29" t="s">
        <v>183</v>
      </c>
      <c r="DI130" s="29" t="s">
        <v>143</v>
      </c>
      <c r="DJ130" s="29" t="s">
        <v>183</v>
      </c>
      <c r="DK130" s="29" t="s">
        <v>142</v>
      </c>
      <c r="DL130" s="29" t="s">
        <v>142</v>
      </c>
      <c r="DM130" s="29" t="s">
        <v>143</v>
      </c>
      <c r="DN130" s="29" t="s">
        <v>183</v>
      </c>
      <c r="DO130" s="29" t="s">
        <v>183</v>
      </c>
      <c r="DP130" s="29" t="s">
        <v>141</v>
      </c>
      <c r="DQ130" s="29" t="s">
        <v>143</v>
      </c>
      <c r="DR130" s="29" t="s">
        <v>142</v>
      </c>
      <c r="DS130" s="29" t="s">
        <v>143</v>
      </c>
      <c r="DT130" s="29" t="s">
        <v>142</v>
      </c>
      <c r="DU130" s="29" t="s">
        <v>141</v>
      </c>
      <c r="DV130" s="29" t="s">
        <v>143</v>
      </c>
      <c r="DW130" s="7"/>
      <c r="DX130" s="7"/>
      <c r="DY130" s="7"/>
      <c r="DZ130" s="7"/>
      <c r="EA130" s="7"/>
      <c r="EB130" s="7"/>
      <c r="EC130" s="7"/>
      <c r="ED130" s="7"/>
    </row>
    <row r="131" spans="1:134" ht="22.5">
      <c r="A131" s="8">
        <v>130</v>
      </c>
      <c r="B131" s="39">
        <v>130</v>
      </c>
      <c r="C131" s="39" t="s">
        <v>367</v>
      </c>
      <c r="D131" s="37" t="s">
        <v>368</v>
      </c>
      <c r="E131" s="38" t="s">
        <v>21</v>
      </c>
      <c r="F131" s="33" t="s">
        <v>142</v>
      </c>
      <c r="G131" s="29" t="s">
        <v>142</v>
      </c>
      <c r="H131" s="29" t="s">
        <v>142</v>
      </c>
      <c r="I131" s="29" t="s">
        <v>141</v>
      </c>
      <c r="J131" s="29" t="s">
        <v>142</v>
      </c>
      <c r="K131" s="29" t="s">
        <v>142</v>
      </c>
      <c r="L131" s="29" t="s">
        <v>143</v>
      </c>
      <c r="M131" s="29" t="s">
        <v>141</v>
      </c>
      <c r="N131" s="29" t="s">
        <v>142</v>
      </c>
      <c r="O131" s="29" t="s">
        <v>142</v>
      </c>
      <c r="P131" s="29" t="s">
        <v>142</v>
      </c>
      <c r="Q131" s="29" t="s">
        <v>142</v>
      </c>
      <c r="R131" s="29" t="s">
        <v>143</v>
      </c>
      <c r="S131" s="29" t="s">
        <v>141</v>
      </c>
      <c r="T131" s="29" t="s">
        <v>143</v>
      </c>
      <c r="U131" s="29" t="s">
        <v>141</v>
      </c>
      <c r="V131" s="29" t="s">
        <v>142</v>
      </c>
      <c r="W131" s="29" t="s">
        <v>142</v>
      </c>
      <c r="X131" s="29" t="s">
        <v>141</v>
      </c>
      <c r="Y131" s="29" t="s">
        <v>142</v>
      </c>
      <c r="Z131" s="29" t="s">
        <v>142</v>
      </c>
      <c r="AA131" s="29" t="s">
        <v>142</v>
      </c>
      <c r="AB131" s="29" t="s">
        <v>142</v>
      </c>
      <c r="AC131" s="29" t="s">
        <v>142</v>
      </c>
      <c r="AD131" s="29" t="s">
        <v>142</v>
      </c>
      <c r="AE131" s="29" t="s">
        <v>142</v>
      </c>
      <c r="AF131" s="29" t="s">
        <v>143</v>
      </c>
      <c r="AG131" s="29" t="s">
        <v>142</v>
      </c>
      <c r="AH131" s="29" t="s">
        <v>141</v>
      </c>
      <c r="AI131" s="29" t="s">
        <v>142</v>
      </c>
      <c r="AJ131" s="29" t="s">
        <v>142</v>
      </c>
      <c r="AK131" s="29" t="s">
        <v>141</v>
      </c>
      <c r="AL131" s="29" t="s">
        <v>142</v>
      </c>
      <c r="AM131" s="29" t="s">
        <v>142</v>
      </c>
      <c r="AN131" s="29" t="s">
        <v>143</v>
      </c>
      <c r="AO131" s="29" t="s">
        <v>141</v>
      </c>
      <c r="AP131" s="29" t="s">
        <v>141</v>
      </c>
      <c r="AQ131" s="29" t="s">
        <v>142</v>
      </c>
      <c r="AR131" s="29" t="s">
        <v>141</v>
      </c>
      <c r="AS131" s="29" t="s">
        <v>142</v>
      </c>
      <c r="AT131" s="29" t="s">
        <v>141</v>
      </c>
      <c r="AU131" s="29" t="s">
        <v>142</v>
      </c>
      <c r="AV131" s="29" t="s">
        <v>142</v>
      </c>
      <c r="AW131" s="29" t="s">
        <v>142</v>
      </c>
      <c r="AX131" s="29" t="s">
        <v>142</v>
      </c>
      <c r="AY131" s="29" t="s">
        <v>142</v>
      </c>
      <c r="AZ131" s="29" t="s">
        <v>143</v>
      </c>
      <c r="BA131" s="29" t="s">
        <v>142</v>
      </c>
      <c r="BB131" s="29" t="s">
        <v>142</v>
      </c>
      <c r="BC131" s="29" t="s">
        <v>142</v>
      </c>
      <c r="BD131" s="29" t="s">
        <v>142</v>
      </c>
      <c r="BE131" s="29" t="s">
        <v>142</v>
      </c>
      <c r="BF131" s="29" t="s">
        <v>141</v>
      </c>
      <c r="BG131" s="29" t="s">
        <v>142</v>
      </c>
      <c r="BH131" s="29" t="s">
        <v>142</v>
      </c>
      <c r="BI131" s="29" t="s">
        <v>142</v>
      </c>
      <c r="BJ131" s="29" t="s">
        <v>142</v>
      </c>
      <c r="BK131" s="29" t="s">
        <v>142</v>
      </c>
      <c r="BL131" s="29" t="s">
        <v>142</v>
      </c>
      <c r="BM131" s="29" t="s">
        <v>143</v>
      </c>
      <c r="BN131" s="29" t="s">
        <v>143</v>
      </c>
      <c r="BO131" s="29" t="s">
        <v>142</v>
      </c>
      <c r="BP131" s="29" t="s">
        <v>142</v>
      </c>
      <c r="BQ131" s="29" t="s">
        <v>143</v>
      </c>
      <c r="BR131" s="29" t="s">
        <v>141</v>
      </c>
      <c r="BS131" s="29" t="s">
        <v>142</v>
      </c>
      <c r="BT131" s="29" t="s">
        <v>142</v>
      </c>
      <c r="BU131" s="29" t="s">
        <v>142</v>
      </c>
      <c r="BV131" s="29" t="s">
        <v>142</v>
      </c>
      <c r="BW131" s="29" t="s">
        <v>141</v>
      </c>
      <c r="BX131" s="29" t="s">
        <v>141</v>
      </c>
      <c r="BY131" s="29" t="s">
        <v>141</v>
      </c>
      <c r="BZ131" s="29" t="s">
        <v>143</v>
      </c>
      <c r="CA131" s="29" t="s">
        <v>142</v>
      </c>
      <c r="CB131" s="29" t="s">
        <v>141</v>
      </c>
      <c r="CC131" s="29" t="s">
        <v>142</v>
      </c>
      <c r="CD131" s="29" t="s">
        <v>142</v>
      </c>
      <c r="CE131" s="29" t="s">
        <v>142</v>
      </c>
      <c r="CF131" s="29" t="s">
        <v>141</v>
      </c>
      <c r="CG131" s="29" t="s">
        <v>141</v>
      </c>
      <c r="CH131" s="29" t="s">
        <v>141</v>
      </c>
      <c r="CI131" s="29" t="s">
        <v>141</v>
      </c>
      <c r="CJ131" s="29" t="s">
        <v>142</v>
      </c>
      <c r="CK131" s="29" t="s">
        <v>142</v>
      </c>
      <c r="CL131" s="29" t="s">
        <v>142</v>
      </c>
      <c r="CM131" s="29" t="s">
        <v>143</v>
      </c>
      <c r="CN131" s="29" t="s">
        <v>142</v>
      </c>
      <c r="CO131" s="29" t="s">
        <v>142</v>
      </c>
      <c r="CP131" s="29" t="s">
        <v>143</v>
      </c>
      <c r="CQ131" s="29" t="s">
        <v>142</v>
      </c>
      <c r="CR131" s="29" t="s">
        <v>141</v>
      </c>
      <c r="CS131" s="29" t="s">
        <v>142</v>
      </c>
      <c r="CT131" s="29" t="s">
        <v>141</v>
      </c>
      <c r="CU131" s="29" t="s">
        <v>141</v>
      </c>
      <c r="CV131" s="29" t="s">
        <v>143</v>
      </c>
      <c r="CW131" s="29" t="s">
        <v>142</v>
      </c>
      <c r="CX131" s="29" t="s">
        <v>142</v>
      </c>
      <c r="CY131" s="29" t="s">
        <v>142</v>
      </c>
      <c r="CZ131" s="29" t="s">
        <v>142</v>
      </c>
      <c r="DA131" s="29" t="s">
        <v>142</v>
      </c>
      <c r="DB131" s="29" t="s">
        <v>142</v>
      </c>
      <c r="DC131" s="29" t="s">
        <v>143</v>
      </c>
      <c r="DD131" s="29" t="s">
        <v>141</v>
      </c>
      <c r="DE131" s="29" t="s">
        <v>141</v>
      </c>
      <c r="DF131" s="29" t="s">
        <v>143</v>
      </c>
      <c r="DG131" s="29" t="s">
        <v>141</v>
      </c>
      <c r="DH131" s="29" t="s">
        <v>142</v>
      </c>
      <c r="DI131" s="29" t="s">
        <v>143</v>
      </c>
      <c r="DJ131" s="29" t="s">
        <v>142</v>
      </c>
      <c r="DK131" s="29" t="s">
        <v>143</v>
      </c>
      <c r="DL131" s="29" t="s">
        <v>142</v>
      </c>
      <c r="DM131" s="29" t="s">
        <v>142</v>
      </c>
      <c r="DN131" s="29" t="s">
        <v>142</v>
      </c>
      <c r="DO131" s="29" t="s">
        <v>142</v>
      </c>
      <c r="DP131" s="29" t="s">
        <v>141</v>
      </c>
      <c r="DQ131" s="29" t="s">
        <v>143</v>
      </c>
      <c r="DR131" s="29" t="s">
        <v>143</v>
      </c>
      <c r="DS131" s="29" t="s">
        <v>143</v>
      </c>
      <c r="DT131" s="29" t="s">
        <v>141</v>
      </c>
      <c r="DU131" s="29" t="s">
        <v>141</v>
      </c>
      <c r="DV131" s="29" t="s">
        <v>142</v>
      </c>
      <c r="DW131" s="7"/>
      <c r="DX131" s="7"/>
      <c r="DY131" s="7"/>
      <c r="DZ131" s="7"/>
      <c r="EA131" s="7"/>
      <c r="EB131" s="7"/>
      <c r="EC131" s="7"/>
      <c r="ED131" s="7"/>
    </row>
    <row r="132" spans="1:134" ht="56.25">
      <c r="A132" s="8">
        <v>131</v>
      </c>
      <c r="B132" s="39">
        <v>131</v>
      </c>
      <c r="C132" s="39" t="s">
        <v>369</v>
      </c>
      <c r="D132" s="37" t="s">
        <v>370</v>
      </c>
      <c r="E132" s="38" t="s">
        <v>199</v>
      </c>
      <c r="F132" s="33" t="s">
        <v>183</v>
      </c>
      <c r="G132" s="29" t="s">
        <v>142</v>
      </c>
      <c r="H132" s="29" t="s">
        <v>142</v>
      </c>
      <c r="I132" s="29" t="s">
        <v>141</v>
      </c>
      <c r="J132" s="29" t="s">
        <v>142</v>
      </c>
      <c r="K132" s="29" t="s">
        <v>142</v>
      </c>
      <c r="L132" s="29" t="s">
        <v>143</v>
      </c>
      <c r="M132" s="29" t="s">
        <v>141</v>
      </c>
      <c r="N132" s="29" t="s">
        <v>143</v>
      </c>
      <c r="O132" s="29" t="s">
        <v>143</v>
      </c>
      <c r="P132" s="29" t="s">
        <v>143</v>
      </c>
      <c r="Q132" s="29" t="s">
        <v>142</v>
      </c>
      <c r="R132" s="29" t="s">
        <v>143</v>
      </c>
      <c r="S132" s="29" t="s">
        <v>141</v>
      </c>
      <c r="T132" s="29" t="s">
        <v>142</v>
      </c>
      <c r="U132" s="29" t="s">
        <v>141</v>
      </c>
      <c r="V132" s="29" t="s">
        <v>143</v>
      </c>
      <c r="W132" s="29" t="s">
        <v>183</v>
      </c>
      <c r="X132" s="29" t="s">
        <v>141</v>
      </c>
      <c r="Y132" s="29" t="s">
        <v>143</v>
      </c>
      <c r="Z132" s="29" t="s">
        <v>142</v>
      </c>
      <c r="AA132" s="29" t="s">
        <v>142</v>
      </c>
      <c r="AB132" s="29" t="s">
        <v>143</v>
      </c>
      <c r="AC132" s="29" t="s">
        <v>183</v>
      </c>
      <c r="AD132" s="29" t="s">
        <v>183</v>
      </c>
      <c r="AE132" s="29" t="s">
        <v>183</v>
      </c>
      <c r="AF132" s="29" t="s">
        <v>143</v>
      </c>
      <c r="AG132" s="29" t="s">
        <v>142</v>
      </c>
      <c r="AH132" s="29" t="s">
        <v>141</v>
      </c>
      <c r="AI132" s="29" t="s">
        <v>142</v>
      </c>
      <c r="AJ132" s="29" t="s">
        <v>183</v>
      </c>
      <c r="AK132" s="29" t="s">
        <v>141</v>
      </c>
      <c r="AL132" s="29" t="s">
        <v>143</v>
      </c>
      <c r="AM132" s="29" t="s">
        <v>143</v>
      </c>
      <c r="AN132" s="29" t="s">
        <v>142</v>
      </c>
      <c r="AO132" s="29" t="s">
        <v>141</v>
      </c>
      <c r="AP132" s="29" t="s">
        <v>141</v>
      </c>
      <c r="AQ132" s="29" t="s">
        <v>142</v>
      </c>
      <c r="AR132" s="29" t="s">
        <v>141</v>
      </c>
      <c r="AS132" s="29" t="s">
        <v>142</v>
      </c>
      <c r="AT132" s="29" t="s">
        <v>183</v>
      </c>
      <c r="AU132" s="29" t="s">
        <v>142</v>
      </c>
      <c r="AV132" s="29" t="s">
        <v>143</v>
      </c>
      <c r="AW132" s="29" t="s">
        <v>183</v>
      </c>
      <c r="AX132" s="29" t="s">
        <v>142</v>
      </c>
      <c r="AY132" s="29" t="s">
        <v>142</v>
      </c>
      <c r="AZ132" s="29" t="s">
        <v>143</v>
      </c>
      <c r="BA132" s="29" t="s">
        <v>143</v>
      </c>
      <c r="BB132" s="29" t="s">
        <v>143</v>
      </c>
      <c r="BC132" s="29" t="s">
        <v>143</v>
      </c>
      <c r="BD132" s="29" t="s">
        <v>142</v>
      </c>
      <c r="BE132" s="29" t="s">
        <v>143</v>
      </c>
      <c r="BF132" s="29" t="s">
        <v>141</v>
      </c>
      <c r="BG132" s="29" t="s">
        <v>143</v>
      </c>
      <c r="BH132" s="29" t="s">
        <v>183</v>
      </c>
      <c r="BI132" s="29" t="s">
        <v>183</v>
      </c>
      <c r="BJ132" s="29" t="s">
        <v>142</v>
      </c>
      <c r="BK132" s="29" t="s">
        <v>142</v>
      </c>
      <c r="BL132" s="29" t="s">
        <v>183</v>
      </c>
      <c r="BM132" s="29" t="s">
        <v>142</v>
      </c>
      <c r="BN132" s="29" t="s">
        <v>143</v>
      </c>
      <c r="BO132" s="29" t="s">
        <v>142</v>
      </c>
      <c r="BP132" s="29" t="s">
        <v>143</v>
      </c>
      <c r="BQ132" s="29" t="s">
        <v>142</v>
      </c>
      <c r="BR132" s="29" t="s">
        <v>141</v>
      </c>
      <c r="BS132" s="29" t="s">
        <v>142</v>
      </c>
      <c r="BT132" s="29" t="s">
        <v>173</v>
      </c>
      <c r="BU132" s="29" t="s">
        <v>142</v>
      </c>
      <c r="BV132" s="29" t="s">
        <v>143</v>
      </c>
      <c r="BW132" s="29" t="s">
        <v>141</v>
      </c>
      <c r="BX132" s="29" t="s">
        <v>141</v>
      </c>
      <c r="BY132" s="29" t="s">
        <v>141</v>
      </c>
      <c r="BZ132" s="29" t="s">
        <v>142</v>
      </c>
      <c r="CA132" s="29" t="s">
        <v>142</v>
      </c>
      <c r="CB132" s="29" t="s">
        <v>141</v>
      </c>
      <c r="CC132" s="29" t="s">
        <v>143</v>
      </c>
      <c r="CD132" s="29" t="s">
        <v>142</v>
      </c>
      <c r="CE132" s="29" t="s">
        <v>142</v>
      </c>
      <c r="CF132" s="29" t="s">
        <v>141</v>
      </c>
      <c r="CG132" s="29" t="s">
        <v>141</v>
      </c>
      <c r="CH132" s="29" t="s">
        <v>141</v>
      </c>
      <c r="CI132" s="29" t="s">
        <v>141</v>
      </c>
      <c r="CJ132" s="29" t="s">
        <v>143</v>
      </c>
      <c r="CK132" s="29" t="s">
        <v>142</v>
      </c>
      <c r="CL132" s="29" t="s">
        <v>183</v>
      </c>
      <c r="CM132" s="29" t="s">
        <v>142</v>
      </c>
      <c r="CN132" s="29" t="s">
        <v>142</v>
      </c>
      <c r="CO132" s="29" t="s">
        <v>143</v>
      </c>
      <c r="CP132" s="29" t="s">
        <v>142</v>
      </c>
      <c r="CQ132" s="29" t="s">
        <v>142</v>
      </c>
      <c r="CR132" s="29" t="s">
        <v>141</v>
      </c>
      <c r="CS132" s="29" t="s">
        <v>143</v>
      </c>
      <c r="CT132" s="29" t="s">
        <v>141</v>
      </c>
      <c r="CU132" s="29" t="s">
        <v>141</v>
      </c>
      <c r="CV132" s="29" t="s">
        <v>142</v>
      </c>
      <c r="CW132" s="29" t="s">
        <v>142</v>
      </c>
      <c r="CX132" s="29" t="s">
        <v>142</v>
      </c>
      <c r="CY132" s="29" t="s">
        <v>183</v>
      </c>
      <c r="CZ132" s="29" t="s">
        <v>142</v>
      </c>
      <c r="DA132" s="29" t="s">
        <v>142</v>
      </c>
      <c r="DB132" s="29" t="s">
        <v>142</v>
      </c>
      <c r="DC132" s="29" t="s">
        <v>142</v>
      </c>
      <c r="DD132" s="29" t="s">
        <v>141</v>
      </c>
      <c r="DE132" s="29" t="s">
        <v>141</v>
      </c>
      <c r="DF132" s="29" t="s">
        <v>142</v>
      </c>
      <c r="DG132" s="29" t="s">
        <v>141</v>
      </c>
      <c r="DH132" s="29" t="s">
        <v>143</v>
      </c>
      <c r="DI132" s="29" t="s">
        <v>142</v>
      </c>
      <c r="DJ132" s="29" t="s">
        <v>142</v>
      </c>
      <c r="DK132" s="29" t="s">
        <v>142</v>
      </c>
      <c r="DL132" s="29" t="s">
        <v>142</v>
      </c>
      <c r="DM132" s="29" t="s">
        <v>142</v>
      </c>
      <c r="DN132" s="29" t="s">
        <v>142</v>
      </c>
      <c r="DO132" s="29" t="s">
        <v>142</v>
      </c>
      <c r="DP132" s="29" t="s">
        <v>141</v>
      </c>
      <c r="DQ132" s="29" t="s">
        <v>142</v>
      </c>
      <c r="DR132" s="29" t="s">
        <v>142</v>
      </c>
      <c r="DS132" s="29" t="s">
        <v>142</v>
      </c>
      <c r="DT132" s="29" t="s">
        <v>183</v>
      </c>
      <c r="DU132" s="29" t="s">
        <v>141</v>
      </c>
      <c r="DV132" s="29" t="s">
        <v>143</v>
      </c>
      <c r="DW132" s="7"/>
      <c r="DX132" s="7"/>
      <c r="DY132" s="7"/>
      <c r="DZ132" s="7"/>
      <c r="EA132" s="7"/>
      <c r="EB132" s="7"/>
      <c r="EC132" s="7"/>
      <c r="ED132" s="7"/>
    </row>
    <row r="133" spans="1:134" ht="56.25">
      <c r="A133" s="8">
        <v>132</v>
      </c>
      <c r="B133" s="39">
        <v>132</v>
      </c>
      <c r="C133" s="39" t="s">
        <v>371</v>
      </c>
      <c r="D133" s="37" t="s">
        <v>372</v>
      </c>
      <c r="E133" s="38" t="s">
        <v>21</v>
      </c>
      <c r="F133" s="33" t="s">
        <v>142</v>
      </c>
      <c r="G133" s="29" t="s">
        <v>142</v>
      </c>
      <c r="H133" s="29" t="s">
        <v>142</v>
      </c>
      <c r="I133" s="29" t="s">
        <v>141</v>
      </c>
      <c r="J133" s="29" t="s">
        <v>142</v>
      </c>
      <c r="K133" s="29" t="s">
        <v>142</v>
      </c>
      <c r="L133" s="29" t="s">
        <v>142</v>
      </c>
      <c r="M133" s="29" t="s">
        <v>141</v>
      </c>
      <c r="N133" s="29" t="s">
        <v>142</v>
      </c>
      <c r="O133" s="29" t="s">
        <v>183</v>
      </c>
      <c r="P133" s="29" t="s">
        <v>142</v>
      </c>
      <c r="Q133" s="29" t="s">
        <v>142</v>
      </c>
      <c r="R133" s="29" t="s">
        <v>143</v>
      </c>
      <c r="S133" s="29" t="s">
        <v>141</v>
      </c>
      <c r="T133" s="29" t="s">
        <v>142</v>
      </c>
      <c r="U133" s="29" t="s">
        <v>141</v>
      </c>
      <c r="V133" s="29" t="s">
        <v>142</v>
      </c>
      <c r="W133" s="29" t="s">
        <v>142</v>
      </c>
      <c r="X133" s="29" t="s">
        <v>141</v>
      </c>
      <c r="Y133" s="29" t="s">
        <v>142</v>
      </c>
      <c r="Z133" s="29" t="s">
        <v>142</v>
      </c>
      <c r="AA133" s="29" t="s">
        <v>142</v>
      </c>
      <c r="AB133" s="29" t="s">
        <v>142</v>
      </c>
      <c r="AC133" s="29" t="s">
        <v>142</v>
      </c>
      <c r="AD133" s="29" t="s">
        <v>142</v>
      </c>
      <c r="AE133" s="29" t="s">
        <v>142</v>
      </c>
      <c r="AF133" s="29" t="s">
        <v>142</v>
      </c>
      <c r="AG133" s="29" t="s">
        <v>142</v>
      </c>
      <c r="AH133" s="29" t="s">
        <v>141</v>
      </c>
      <c r="AI133" s="29" t="s">
        <v>142</v>
      </c>
      <c r="AJ133" s="29" t="s">
        <v>142</v>
      </c>
      <c r="AK133" s="29" t="s">
        <v>141</v>
      </c>
      <c r="AL133" s="29" t="s">
        <v>143</v>
      </c>
      <c r="AM133" s="29" t="s">
        <v>142</v>
      </c>
      <c r="AN133" s="29" t="s">
        <v>142</v>
      </c>
      <c r="AO133" s="29" t="s">
        <v>141</v>
      </c>
      <c r="AP133" s="29" t="s">
        <v>141</v>
      </c>
      <c r="AQ133" s="29" t="s">
        <v>142</v>
      </c>
      <c r="AR133" s="29" t="s">
        <v>141</v>
      </c>
      <c r="AS133" s="29" t="s">
        <v>142</v>
      </c>
      <c r="AT133" s="29" t="s">
        <v>142</v>
      </c>
      <c r="AU133" s="29" t="s">
        <v>142</v>
      </c>
      <c r="AV133" s="29" t="s">
        <v>142</v>
      </c>
      <c r="AW133" s="29" t="s">
        <v>142</v>
      </c>
      <c r="AX133" s="29" t="s">
        <v>142</v>
      </c>
      <c r="AY133" s="29" t="s">
        <v>142</v>
      </c>
      <c r="AZ133" s="29" t="s">
        <v>143</v>
      </c>
      <c r="BA133" s="29" t="s">
        <v>142</v>
      </c>
      <c r="BB133" s="29" t="s">
        <v>142</v>
      </c>
      <c r="BC133" s="29" t="s">
        <v>142</v>
      </c>
      <c r="BD133" s="29" t="s">
        <v>142</v>
      </c>
      <c r="BE133" s="29" t="s">
        <v>142</v>
      </c>
      <c r="BF133" s="29" t="s">
        <v>141</v>
      </c>
      <c r="BG133" s="29" t="s">
        <v>142</v>
      </c>
      <c r="BH133" s="29" t="s">
        <v>142</v>
      </c>
      <c r="BI133" s="29" t="s">
        <v>142</v>
      </c>
      <c r="BJ133" s="29" t="s">
        <v>142</v>
      </c>
      <c r="BK133" s="29" t="s">
        <v>142</v>
      </c>
      <c r="BL133" s="29" t="s">
        <v>183</v>
      </c>
      <c r="BM133" s="29" t="s">
        <v>142</v>
      </c>
      <c r="BN133" s="29" t="s">
        <v>142</v>
      </c>
      <c r="BO133" s="29" t="s">
        <v>142</v>
      </c>
      <c r="BP133" s="29" t="s">
        <v>142</v>
      </c>
      <c r="BQ133" s="29" t="s">
        <v>142</v>
      </c>
      <c r="BR133" s="29" t="s">
        <v>141</v>
      </c>
      <c r="BS133" s="29" t="s">
        <v>142</v>
      </c>
      <c r="BT133" s="29" t="s">
        <v>142</v>
      </c>
      <c r="BU133" s="29" t="s">
        <v>142</v>
      </c>
      <c r="BV133" s="29" t="s">
        <v>142</v>
      </c>
      <c r="BW133" s="29" t="s">
        <v>141</v>
      </c>
      <c r="BX133" s="29" t="s">
        <v>141</v>
      </c>
      <c r="BY133" s="29" t="s">
        <v>141</v>
      </c>
      <c r="BZ133" s="29" t="s">
        <v>142</v>
      </c>
      <c r="CA133" s="29" t="s">
        <v>142</v>
      </c>
      <c r="CB133" s="29" t="s">
        <v>141</v>
      </c>
      <c r="CC133" s="29" t="s">
        <v>142</v>
      </c>
      <c r="CD133" s="29" t="s">
        <v>142</v>
      </c>
      <c r="CE133" s="29" t="s">
        <v>142</v>
      </c>
      <c r="CF133" s="29" t="s">
        <v>141</v>
      </c>
      <c r="CG133" s="29" t="s">
        <v>141</v>
      </c>
      <c r="CH133" s="29" t="s">
        <v>141</v>
      </c>
      <c r="CI133" s="29" t="s">
        <v>141</v>
      </c>
      <c r="CJ133" s="29" t="s">
        <v>142</v>
      </c>
      <c r="CK133" s="29" t="s">
        <v>142</v>
      </c>
      <c r="CL133" s="29" t="s">
        <v>142</v>
      </c>
      <c r="CM133" s="29" t="s">
        <v>143</v>
      </c>
      <c r="CN133" s="29" t="s">
        <v>142</v>
      </c>
      <c r="CO133" s="29" t="s">
        <v>142</v>
      </c>
      <c r="CP133" s="29" t="s">
        <v>142</v>
      </c>
      <c r="CQ133" s="29" t="s">
        <v>142</v>
      </c>
      <c r="CR133" s="29" t="s">
        <v>141</v>
      </c>
      <c r="CS133" s="29" t="s">
        <v>142</v>
      </c>
      <c r="CT133" s="29" t="s">
        <v>141</v>
      </c>
      <c r="CU133" s="29" t="s">
        <v>141</v>
      </c>
      <c r="CV133" s="29" t="s">
        <v>142</v>
      </c>
      <c r="CW133" s="29" t="s">
        <v>142</v>
      </c>
      <c r="CX133" s="29" t="s">
        <v>142</v>
      </c>
      <c r="CY133" s="29" t="s">
        <v>142</v>
      </c>
      <c r="CZ133" s="29" t="s">
        <v>142</v>
      </c>
      <c r="DA133" s="29" t="s">
        <v>143</v>
      </c>
      <c r="DB133" s="29" t="s">
        <v>142</v>
      </c>
      <c r="DC133" s="29" t="s">
        <v>143</v>
      </c>
      <c r="DD133" s="29" t="s">
        <v>141</v>
      </c>
      <c r="DE133" s="29" t="s">
        <v>141</v>
      </c>
      <c r="DF133" s="29" t="s">
        <v>142</v>
      </c>
      <c r="DG133" s="29" t="s">
        <v>141</v>
      </c>
      <c r="DH133" s="29" t="s">
        <v>142</v>
      </c>
      <c r="DI133" s="29" t="s">
        <v>142</v>
      </c>
      <c r="DJ133" s="29" t="s">
        <v>142</v>
      </c>
      <c r="DK133" s="29" t="s">
        <v>142</v>
      </c>
      <c r="DL133" s="29" t="s">
        <v>142</v>
      </c>
      <c r="DM133" s="29" t="s">
        <v>142</v>
      </c>
      <c r="DN133" s="29" t="s">
        <v>142</v>
      </c>
      <c r="DO133" s="29" t="s">
        <v>142</v>
      </c>
      <c r="DP133" s="29" t="s">
        <v>141</v>
      </c>
      <c r="DQ133" s="29" t="s">
        <v>143</v>
      </c>
      <c r="DR133" s="29" t="s">
        <v>142</v>
      </c>
      <c r="DS133" s="29" t="s">
        <v>143</v>
      </c>
      <c r="DT133" s="29" t="s">
        <v>142</v>
      </c>
      <c r="DU133" s="29" t="s">
        <v>141</v>
      </c>
      <c r="DV133" s="29" t="s">
        <v>143</v>
      </c>
      <c r="DW133" s="7"/>
      <c r="DX133" s="7"/>
      <c r="DY133" s="7"/>
      <c r="DZ133" s="7"/>
      <c r="EA133" s="7"/>
      <c r="EB133" s="7"/>
      <c r="EC133" s="7"/>
      <c r="ED133" s="7"/>
    </row>
    <row r="134" spans="1:134" ht="67.5">
      <c r="A134" s="8">
        <v>133</v>
      </c>
      <c r="B134" s="39">
        <v>133</v>
      </c>
      <c r="C134" s="39" t="s">
        <v>373</v>
      </c>
      <c r="D134" s="37" t="s">
        <v>374</v>
      </c>
      <c r="E134" s="38" t="s">
        <v>199</v>
      </c>
      <c r="F134" s="33" t="s">
        <v>142</v>
      </c>
      <c r="G134" s="29" t="s">
        <v>142</v>
      </c>
      <c r="H134" s="29" t="s">
        <v>142</v>
      </c>
      <c r="I134" s="29" t="s">
        <v>142</v>
      </c>
      <c r="J134" s="29" t="s">
        <v>142</v>
      </c>
      <c r="K134" s="29" t="s">
        <v>142</v>
      </c>
      <c r="L134" s="29" t="s">
        <v>142</v>
      </c>
      <c r="M134" s="29" t="s">
        <v>141</v>
      </c>
      <c r="N134" s="29" t="s">
        <v>142</v>
      </c>
      <c r="O134" s="29" t="s">
        <v>183</v>
      </c>
      <c r="P134" s="29" t="s">
        <v>142</v>
      </c>
      <c r="Q134" s="29" t="s">
        <v>142</v>
      </c>
      <c r="R134" s="29" t="s">
        <v>142</v>
      </c>
      <c r="S134" s="29" t="s">
        <v>141</v>
      </c>
      <c r="T134" s="29" t="s">
        <v>142</v>
      </c>
      <c r="U134" s="29" t="s">
        <v>141</v>
      </c>
      <c r="V134" s="29" t="s">
        <v>142</v>
      </c>
      <c r="W134" s="29" t="s">
        <v>183</v>
      </c>
      <c r="X134" s="29" t="s">
        <v>141</v>
      </c>
      <c r="Y134" s="29" t="s">
        <v>143</v>
      </c>
      <c r="Z134" s="29" t="s">
        <v>142</v>
      </c>
      <c r="AA134" s="29" t="s">
        <v>142</v>
      </c>
      <c r="AB134" s="29" t="s">
        <v>141</v>
      </c>
      <c r="AC134" s="29" t="s">
        <v>142</v>
      </c>
      <c r="AD134" s="29" t="s">
        <v>142</v>
      </c>
      <c r="AE134" s="29" t="s">
        <v>142</v>
      </c>
      <c r="AF134" s="29" t="s">
        <v>143</v>
      </c>
      <c r="AG134" s="29" t="s">
        <v>142</v>
      </c>
      <c r="AH134" s="29" t="s">
        <v>141</v>
      </c>
      <c r="AI134" s="29" t="s">
        <v>142</v>
      </c>
      <c r="AJ134" s="29" t="s">
        <v>142</v>
      </c>
      <c r="AK134" s="29" t="s">
        <v>141</v>
      </c>
      <c r="AL134" s="29" t="s">
        <v>143</v>
      </c>
      <c r="AM134" s="29" t="s">
        <v>142</v>
      </c>
      <c r="AN134" s="29" t="s">
        <v>142</v>
      </c>
      <c r="AO134" s="29" t="s">
        <v>141</v>
      </c>
      <c r="AP134" s="29" t="s">
        <v>141</v>
      </c>
      <c r="AQ134" s="29" t="s">
        <v>142</v>
      </c>
      <c r="AR134" s="29" t="s">
        <v>141</v>
      </c>
      <c r="AS134" s="29" t="s">
        <v>142</v>
      </c>
      <c r="AT134" s="29" t="s">
        <v>143</v>
      </c>
      <c r="AU134" s="29" t="s">
        <v>183</v>
      </c>
      <c r="AV134" s="29" t="s">
        <v>142</v>
      </c>
      <c r="AW134" s="29" t="s">
        <v>143</v>
      </c>
      <c r="AX134" s="29" t="s">
        <v>142</v>
      </c>
      <c r="AY134" s="29" t="s">
        <v>142</v>
      </c>
      <c r="AZ134" s="29" t="s">
        <v>142</v>
      </c>
      <c r="BA134" s="29" t="s">
        <v>141</v>
      </c>
      <c r="BB134" s="29" t="s">
        <v>143</v>
      </c>
      <c r="BC134" s="29" t="s">
        <v>142</v>
      </c>
      <c r="BD134" s="29" t="s">
        <v>142</v>
      </c>
      <c r="BE134" s="29" t="s">
        <v>142</v>
      </c>
      <c r="BF134" s="29" t="s">
        <v>141</v>
      </c>
      <c r="BG134" s="29" t="s">
        <v>142</v>
      </c>
      <c r="BH134" s="29" t="s">
        <v>142</v>
      </c>
      <c r="BI134" s="29" t="s">
        <v>142</v>
      </c>
      <c r="BJ134" s="29" t="s">
        <v>142</v>
      </c>
      <c r="BK134" s="29" t="s">
        <v>142</v>
      </c>
      <c r="BL134" s="29" t="s">
        <v>183</v>
      </c>
      <c r="BM134" s="29" t="s">
        <v>142</v>
      </c>
      <c r="BN134" s="29" t="s">
        <v>142</v>
      </c>
      <c r="BO134" s="29" t="s">
        <v>143</v>
      </c>
      <c r="BP134" s="29" t="s">
        <v>142</v>
      </c>
      <c r="BQ134" s="29" t="s">
        <v>142</v>
      </c>
      <c r="BR134" s="29" t="s">
        <v>141</v>
      </c>
      <c r="BS134" s="29" t="s">
        <v>142</v>
      </c>
      <c r="BT134" s="29" t="s">
        <v>183</v>
      </c>
      <c r="BU134" s="29" t="s">
        <v>143</v>
      </c>
      <c r="BV134" s="29" t="s">
        <v>142</v>
      </c>
      <c r="BW134" s="29" t="s">
        <v>141</v>
      </c>
      <c r="BX134" s="29" t="s">
        <v>141</v>
      </c>
      <c r="BY134" s="29" t="s">
        <v>141</v>
      </c>
      <c r="BZ134" s="29" t="s">
        <v>142</v>
      </c>
      <c r="CA134" s="29" t="s">
        <v>142</v>
      </c>
      <c r="CB134" s="29" t="s">
        <v>141</v>
      </c>
      <c r="CC134" s="29" t="s">
        <v>143</v>
      </c>
      <c r="CD134" s="29" t="s">
        <v>142</v>
      </c>
      <c r="CE134" s="29" t="s">
        <v>183</v>
      </c>
      <c r="CF134" s="29" t="s">
        <v>141</v>
      </c>
      <c r="CG134" s="29" t="s">
        <v>141</v>
      </c>
      <c r="CH134" s="29" t="s">
        <v>142</v>
      </c>
      <c r="CI134" s="29" t="s">
        <v>141</v>
      </c>
      <c r="CJ134" s="29" t="s">
        <v>142</v>
      </c>
      <c r="CK134" s="29" t="s">
        <v>142</v>
      </c>
      <c r="CL134" s="29" t="s">
        <v>142</v>
      </c>
      <c r="CM134" s="29" t="s">
        <v>141</v>
      </c>
      <c r="CN134" s="29" t="s">
        <v>142</v>
      </c>
      <c r="CO134" s="29" t="s">
        <v>142</v>
      </c>
      <c r="CP134" s="29" t="s">
        <v>142</v>
      </c>
      <c r="CQ134" s="29" t="s">
        <v>142</v>
      </c>
      <c r="CR134" s="29" t="s">
        <v>141</v>
      </c>
      <c r="CS134" s="29" t="s">
        <v>142</v>
      </c>
      <c r="CT134" s="29" t="s">
        <v>141</v>
      </c>
      <c r="CU134" s="29" t="s">
        <v>141</v>
      </c>
      <c r="CV134" s="29" t="s">
        <v>142</v>
      </c>
      <c r="CW134" s="29" t="s">
        <v>143</v>
      </c>
      <c r="CX134" s="29" t="s">
        <v>183</v>
      </c>
      <c r="CY134" s="29" t="s">
        <v>142</v>
      </c>
      <c r="CZ134" s="29" t="s">
        <v>142</v>
      </c>
      <c r="DA134" s="29" t="s">
        <v>143</v>
      </c>
      <c r="DB134" s="29" t="s">
        <v>142</v>
      </c>
      <c r="DC134" s="29" t="s">
        <v>143</v>
      </c>
      <c r="DD134" s="29" t="s">
        <v>141</v>
      </c>
      <c r="DE134" s="29" t="s">
        <v>141</v>
      </c>
      <c r="DF134" s="29" t="s">
        <v>142</v>
      </c>
      <c r="DG134" s="29" t="s">
        <v>141</v>
      </c>
      <c r="DH134" s="29" t="s">
        <v>183</v>
      </c>
      <c r="DI134" s="29" t="s">
        <v>142</v>
      </c>
      <c r="DJ134" s="29" t="s">
        <v>142</v>
      </c>
      <c r="DK134" s="29" t="s">
        <v>142</v>
      </c>
      <c r="DL134" s="29" t="s">
        <v>142</v>
      </c>
      <c r="DM134" s="29" t="s">
        <v>142</v>
      </c>
      <c r="DN134" s="29" t="s">
        <v>142</v>
      </c>
      <c r="DO134" s="29" t="s">
        <v>142</v>
      </c>
      <c r="DP134" s="29" t="s">
        <v>141</v>
      </c>
      <c r="DQ134" s="29" t="s">
        <v>141</v>
      </c>
      <c r="DR134" s="29" t="s">
        <v>142</v>
      </c>
      <c r="DS134" s="29" t="s">
        <v>142</v>
      </c>
      <c r="DT134" s="29" t="s">
        <v>142</v>
      </c>
      <c r="DU134" s="29" t="s">
        <v>141</v>
      </c>
      <c r="DV134" s="29" t="s">
        <v>142</v>
      </c>
      <c r="DW134" s="7"/>
      <c r="DX134" s="7"/>
      <c r="DY134" s="7"/>
      <c r="DZ134" s="7"/>
      <c r="EA134" s="7"/>
      <c r="EB134" s="7"/>
      <c r="EC134" s="7"/>
      <c r="ED134" s="7"/>
    </row>
    <row r="135" spans="1:134" ht="67.5">
      <c r="A135" s="8">
        <v>134</v>
      </c>
      <c r="B135" s="39">
        <v>134</v>
      </c>
      <c r="C135" s="39" t="s">
        <v>373</v>
      </c>
      <c r="D135" s="37" t="s">
        <v>375</v>
      </c>
      <c r="E135" s="38" t="s">
        <v>199</v>
      </c>
      <c r="F135" s="33" t="s">
        <v>142</v>
      </c>
      <c r="G135" s="29" t="s">
        <v>142</v>
      </c>
      <c r="H135" s="29" t="s">
        <v>142</v>
      </c>
      <c r="I135" s="29" t="s">
        <v>142</v>
      </c>
      <c r="J135" s="29" t="s">
        <v>143</v>
      </c>
      <c r="K135" s="29" t="s">
        <v>142</v>
      </c>
      <c r="L135" s="29" t="s">
        <v>142</v>
      </c>
      <c r="M135" s="29" t="s">
        <v>141</v>
      </c>
      <c r="N135" s="29" t="s">
        <v>142</v>
      </c>
      <c r="O135" s="29" t="s">
        <v>183</v>
      </c>
      <c r="P135" s="29" t="s">
        <v>142</v>
      </c>
      <c r="Q135" s="29" t="s">
        <v>142</v>
      </c>
      <c r="R135" s="29" t="s">
        <v>142</v>
      </c>
      <c r="S135" s="29" t="s">
        <v>141</v>
      </c>
      <c r="T135" s="29" t="s">
        <v>142</v>
      </c>
      <c r="U135" s="29" t="s">
        <v>141</v>
      </c>
      <c r="V135" s="29" t="s">
        <v>142</v>
      </c>
      <c r="W135" s="29" t="s">
        <v>142</v>
      </c>
      <c r="X135" s="29" t="s">
        <v>141</v>
      </c>
      <c r="Y135" s="29" t="s">
        <v>143</v>
      </c>
      <c r="Z135" s="29" t="s">
        <v>143</v>
      </c>
      <c r="AA135" s="29" t="s">
        <v>142</v>
      </c>
      <c r="AB135" s="29" t="s">
        <v>141</v>
      </c>
      <c r="AC135" s="29" t="s">
        <v>142</v>
      </c>
      <c r="AD135" s="29" t="s">
        <v>142</v>
      </c>
      <c r="AE135" s="29" t="s">
        <v>142</v>
      </c>
      <c r="AF135" s="29" t="s">
        <v>142</v>
      </c>
      <c r="AG135" s="29" t="s">
        <v>143</v>
      </c>
      <c r="AH135" s="29" t="s">
        <v>141</v>
      </c>
      <c r="AI135" s="29" t="s">
        <v>142</v>
      </c>
      <c r="AJ135" s="29" t="s">
        <v>142</v>
      </c>
      <c r="AK135" s="29" t="s">
        <v>141</v>
      </c>
      <c r="AL135" s="29" t="s">
        <v>143</v>
      </c>
      <c r="AM135" s="29" t="s">
        <v>142</v>
      </c>
      <c r="AN135" s="29" t="s">
        <v>142</v>
      </c>
      <c r="AO135" s="29" t="s">
        <v>141</v>
      </c>
      <c r="AP135" s="29" t="s">
        <v>141</v>
      </c>
      <c r="AQ135" s="29" t="s">
        <v>142</v>
      </c>
      <c r="AR135" s="29" t="s">
        <v>141</v>
      </c>
      <c r="AS135" s="29" t="s">
        <v>142</v>
      </c>
      <c r="AT135" s="29" t="s">
        <v>142</v>
      </c>
      <c r="AU135" s="29" t="s">
        <v>143</v>
      </c>
      <c r="AV135" s="29" t="s">
        <v>142</v>
      </c>
      <c r="AW135" s="29" t="s">
        <v>142</v>
      </c>
      <c r="AX135" s="29" t="s">
        <v>142</v>
      </c>
      <c r="AY135" s="29" t="s">
        <v>142</v>
      </c>
      <c r="AZ135" s="29" t="s">
        <v>142</v>
      </c>
      <c r="BA135" s="29" t="s">
        <v>142</v>
      </c>
      <c r="BB135" s="29" t="s">
        <v>142</v>
      </c>
      <c r="BC135" s="29" t="s">
        <v>142</v>
      </c>
      <c r="BD135" s="29" t="s">
        <v>142</v>
      </c>
      <c r="BE135" s="29" t="s">
        <v>142</v>
      </c>
      <c r="BF135" s="29" t="s">
        <v>141</v>
      </c>
      <c r="BG135" s="29" t="s">
        <v>142</v>
      </c>
      <c r="BH135" s="29" t="s">
        <v>142</v>
      </c>
      <c r="BI135" s="29" t="s">
        <v>142</v>
      </c>
      <c r="BJ135" s="29" t="s">
        <v>143</v>
      </c>
      <c r="BK135" s="29" t="s">
        <v>142</v>
      </c>
      <c r="BL135" s="29" t="s">
        <v>183</v>
      </c>
      <c r="BM135" s="29" t="s">
        <v>142</v>
      </c>
      <c r="BN135" s="29" t="s">
        <v>142</v>
      </c>
      <c r="BO135" s="29" t="s">
        <v>142</v>
      </c>
      <c r="BP135" s="29" t="s">
        <v>142</v>
      </c>
      <c r="BQ135" s="29" t="s">
        <v>142</v>
      </c>
      <c r="BR135" s="29" t="s">
        <v>141</v>
      </c>
      <c r="BS135" s="29" t="s">
        <v>142</v>
      </c>
      <c r="BT135" s="29" t="s">
        <v>142</v>
      </c>
      <c r="BU135" s="29" t="s">
        <v>142</v>
      </c>
      <c r="BV135" s="29" t="s">
        <v>142</v>
      </c>
      <c r="BW135" s="29" t="s">
        <v>141</v>
      </c>
      <c r="BX135" s="29" t="s">
        <v>141</v>
      </c>
      <c r="BY135" s="29" t="s">
        <v>141</v>
      </c>
      <c r="BZ135" s="29" t="s">
        <v>142</v>
      </c>
      <c r="CA135" s="29" t="s">
        <v>142</v>
      </c>
      <c r="CB135" s="29" t="s">
        <v>141</v>
      </c>
      <c r="CC135" s="29" t="s">
        <v>143</v>
      </c>
      <c r="CD135" s="29" t="s">
        <v>143</v>
      </c>
      <c r="CE135" s="29" t="s">
        <v>183</v>
      </c>
      <c r="CF135" s="29" t="s">
        <v>141</v>
      </c>
      <c r="CG135" s="29" t="s">
        <v>141</v>
      </c>
      <c r="CH135" s="29" t="s">
        <v>142</v>
      </c>
      <c r="CI135" s="29" t="s">
        <v>141</v>
      </c>
      <c r="CJ135" s="29" t="s">
        <v>142</v>
      </c>
      <c r="CK135" s="29" t="s">
        <v>142</v>
      </c>
      <c r="CL135" s="29" t="s">
        <v>142</v>
      </c>
      <c r="CM135" s="29" t="s">
        <v>141</v>
      </c>
      <c r="CN135" s="29" t="s">
        <v>142</v>
      </c>
      <c r="CO135" s="29" t="s">
        <v>142</v>
      </c>
      <c r="CP135" s="29" t="s">
        <v>142</v>
      </c>
      <c r="CQ135" s="29" t="s">
        <v>142</v>
      </c>
      <c r="CR135" s="29" t="s">
        <v>141</v>
      </c>
      <c r="CS135" s="29" t="s">
        <v>142</v>
      </c>
      <c r="CT135" s="29" t="s">
        <v>141</v>
      </c>
      <c r="CU135" s="29" t="s">
        <v>141</v>
      </c>
      <c r="CV135" s="29" t="s">
        <v>142</v>
      </c>
      <c r="CW135" s="29" t="s">
        <v>143</v>
      </c>
      <c r="CX135" s="29" t="s">
        <v>143</v>
      </c>
      <c r="CY135" s="29" t="s">
        <v>142</v>
      </c>
      <c r="CZ135" s="29" t="s">
        <v>142</v>
      </c>
      <c r="DA135" s="29" t="s">
        <v>143</v>
      </c>
      <c r="DB135" s="29" t="s">
        <v>142</v>
      </c>
      <c r="DC135" s="29" t="s">
        <v>143</v>
      </c>
      <c r="DD135" s="29" t="s">
        <v>141</v>
      </c>
      <c r="DE135" s="29" t="s">
        <v>141</v>
      </c>
      <c r="DF135" s="29" t="s">
        <v>142</v>
      </c>
      <c r="DG135" s="29" t="s">
        <v>141</v>
      </c>
      <c r="DH135" s="29" t="s">
        <v>142</v>
      </c>
      <c r="DI135" s="29" t="s">
        <v>143</v>
      </c>
      <c r="DJ135" s="29" t="s">
        <v>142</v>
      </c>
      <c r="DK135" s="29" t="s">
        <v>142</v>
      </c>
      <c r="DL135" s="29" t="s">
        <v>142</v>
      </c>
      <c r="DM135" s="29" t="s">
        <v>142</v>
      </c>
      <c r="DN135" s="29" t="s">
        <v>142</v>
      </c>
      <c r="DO135" s="29" t="s">
        <v>142</v>
      </c>
      <c r="DP135" s="29" t="s">
        <v>141</v>
      </c>
      <c r="DQ135" s="29" t="s">
        <v>141</v>
      </c>
      <c r="DR135" s="29" t="s">
        <v>142</v>
      </c>
      <c r="DS135" s="29" t="s">
        <v>142</v>
      </c>
      <c r="DT135" s="29" t="s">
        <v>142</v>
      </c>
      <c r="DU135" s="29" t="s">
        <v>141</v>
      </c>
      <c r="DV135" s="29" t="s">
        <v>142</v>
      </c>
      <c r="DW135" s="7"/>
      <c r="DX135" s="7"/>
      <c r="DY135" s="7"/>
      <c r="DZ135" s="7"/>
      <c r="EA135" s="7"/>
      <c r="EB135" s="7"/>
      <c r="EC135" s="7"/>
      <c r="ED135" s="7"/>
    </row>
    <row r="136" spans="1:134" ht="78.75">
      <c r="A136" s="8">
        <v>135</v>
      </c>
      <c r="B136" s="39">
        <v>135</v>
      </c>
      <c r="C136" s="39" t="s">
        <v>376</v>
      </c>
      <c r="D136" s="37" t="s">
        <v>377</v>
      </c>
      <c r="E136" s="38" t="s">
        <v>199</v>
      </c>
      <c r="F136" s="33" t="s">
        <v>142</v>
      </c>
      <c r="G136" s="29" t="s">
        <v>142</v>
      </c>
      <c r="H136" s="29" t="s">
        <v>142</v>
      </c>
      <c r="I136" s="29" t="s">
        <v>142</v>
      </c>
      <c r="J136" s="29" t="s">
        <v>143</v>
      </c>
      <c r="K136" s="29" t="s">
        <v>142</v>
      </c>
      <c r="L136" s="29" t="s">
        <v>142</v>
      </c>
      <c r="M136" s="29" t="s">
        <v>141</v>
      </c>
      <c r="N136" s="29" t="s">
        <v>142</v>
      </c>
      <c r="O136" s="29" t="s">
        <v>183</v>
      </c>
      <c r="P136" s="29" t="s">
        <v>142</v>
      </c>
      <c r="Q136" s="29" t="s">
        <v>142</v>
      </c>
      <c r="R136" s="29" t="s">
        <v>142</v>
      </c>
      <c r="S136" s="29" t="s">
        <v>141</v>
      </c>
      <c r="T136" s="29" t="s">
        <v>142</v>
      </c>
      <c r="U136" s="29" t="s">
        <v>141</v>
      </c>
      <c r="V136" s="29" t="s">
        <v>142</v>
      </c>
      <c r="W136" s="29" t="s">
        <v>142</v>
      </c>
      <c r="X136" s="29" t="s">
        <v>141</v>
      </c>
      <c r="Y136" s="29" t="s">
        <v>143</v>
      </c>
      <c r="Z136" s="29" t="s">
        <v>143</v>
      </c>
      <c r="AA136" s="29" t="s">
        <v>142</v>
      </c>
      <c r="AB136" s="29" t="s">
        <v>141</v>
      </c>
      <c r="AC136" s="29" t="s">
        <v>142</v>
      </c>
      <c r="AD136" s="29" t="s">
        <v>142</v>
      </c>
      <c r="AE136" s="29" t="s">
        <v>142</v>
      </c>
      <c r="AF136" s="29" t="s">
        <v>142</v>
      </c>
      <c r="AG136" s="29" t="s">
        <v>143</v>
      </c>
      <c r="AH136" s="29" t="s">
        <v>141</v>
      </c>
      <c r="AI136" s="29" t="s">
        <v>142</v>
      </c>
      <c r="AJ136" s="29" t="s">
        <v>142</v>
      </c>
      <c r="AK136" s="29" t="s">
        <v>141</v>
      </c>
      <c r="AL136" s="29" t="s">
        <v>143</v>
      </c>
      <c r="AM136" s="29" t="s">
        <v>142</v>
      </c>
      <c r="AN136" s="29" t="s">
        <v>142</v>
      </c>
      <c r="AO136" s="29" t="s">
        <v>141</v>
      </c>
      <c r="AP136" s="29" t="s">
        <v>141</v>
      </c>
      <c r="AQ136" s="29" t="s">
        <v>142</v>
      </c>
      <c r="AR136" s="29" t="s">
        <v>141</v>
      </c>
      <c r="AS136" s="29" t="s">
        <v>142</v>
      </c>
      <c r="AT136" s="29" t="s">
        <v>142</v>
      </c>
      <c r="AU136" s="29" t="s">
        <v>143</v>
      </c>
      <c r="AV136" s="29" t="s">
        <v>143</v>
      </c>
      <c r="AW136" s="29" t="s">
        <v>142</v>
      </c>
      <c r="AX136" s="29" t="s">
        <v>142</v>
      </c>
      <c r="AY136" s="29" t="s">
        <v>142</v>
      </c>
      <c r="AZ136" s="29" t="s">
        <v>142</v>
      </c>
      <c r="BA136" s="29" t="s">
        <v>141</v>
      </c>
      <c r="BB136" s="29" t="s">
        <v>142</v>
      </c>
      <c r="BC136" s="29" t="s">
        <v>142</v>
      </c>
      <c r="BD136" s="29" t="s">
        <v>142</v>
      </c>
      <c r="BE136" s="29" t="s">
        <v>142</v>
      </c>
      <c r="BF136" s="29" t="s">
        <v>141</v>
      </c>
      <c r="BG136" s="29" t="s">
        <v>142</v>
      </c>
      <c r="BH136" s="29" t="s">
        <v>142</v>
      </c>
      <c r="BI136" s="29" t="s">
        <v>142</v>
      </c>
      <c r="BJ136" s="29" t="s">
        <v>142</v>
      </c>
      <c r="BK136" s="29" t="s">
        <v>142</v>
      </c>
      <c r="BL136" s="29" t="s">
        <v>183</v>
      </c>
      <c r="BM136" s="29" t="s">
        <v>142</v>
      </c>
      <c r="BN136" s="29" t="s">
        <v>142</v>
      </c>
      <c r="BO136" s="29" t="s">
        <v>142</v>
      </c>
      <c r="BP136" s="29" t="s">
        <v>142</v>
      </c>
      <c r="BQ136" s="29" t="s">
        <v>143</v>
      </c>
      <c r="BR136" s="29" t="s">
        <v>141</v>
      </c>
      <c r="BS136" s="29" t="s">
        <v>142</v>
      </c>
      <c r="BT136" s="29" t="s">
        <v>183</v>
      </c>
      <c r="BU136" s="29" t="s">
        <v>142</v>
      </c>
      <c r="BV136" s="29" t="s">
        <v>142</v>
      </c>
      <c r="BW136" s="29" t="s">
        <v>141</v>
      </c>
      <c r="BX136" s="29" t="s">
        <v>141</v>
      </c>
      <c r="BY136" s="29" t="s">
        <v>141</v>
      </c>
      <c r="BZ136" s="29" t="s">
        <v>142</v>
      </c>
      <c r="CA136" s="29" t="s">
        <v>142</v>
      </c>
      <c r="CB136" s="29" t="s">
        <v>141</v>
      </c>
      <c r="CC136" s="29" t="s">
        <v>143</v>
      </c>
      <c r="CD136" s="29" t="s">
        <v>142</v>
      </c>
      <c r="CE136" s="29" t="s">
        <v>143</v>
      </c>
      <c r="CF136" s="29" t="s">
        <v>141</v>
      </c>
      <c r="CG136" s="29" t="s">
        <v>141</v>
      </c>
      <c r="CH136" s="29" t="s">
        <v>142</v>
      </c>
      <c r="CI136" s="29" t="s">
        <v>141</v>
      </c>
      <c r="CJ136" s="29" t="s">
        <v>142</v>
      </c>
      <c r="CK136" s="29" t="s">
        <v>142</v>
      </c>
      <c r="CL136" s="29" t="s">
        <v>142</v>
      </c>
      <c r="CM136" s="29" t="s">
        <v>141</v>
      </c>
      <c r="CN136" s="29" t="s">
        <v>142</v>
      </c>
      <c r="CO136" s="29" t="s">
        <v>142</v>
      </c>
      <c r="CP136" s="29" t="s">
        <v>142</v>
      </c>
      <c r="CQ136" s="29" t="s">
        <v>142</v>
      </c>
      <c r="CR136" s="29" t="s">
        <v>141</v>
      </c>
      <c r="CS136" s="29" t="s">
        <v>142</v>
      </c>
      <c r="CT136" s="29" t="s">
        <v>141</v>
      </c>
      <c r="CU136" s="29" t="s">
        <v>141</v>
      </c>
      <c r="CV136" s="29" t="s">
        <v>142</v>
      </c>
      <c r="CW136" s="29" t="s">
        <v>143</v>
      </c>
      <c r="CX136" s="29" t="s">
        <v>143</v>
      </c>
      <c r="CY136" s="29" t="s">
        <v>142</v>
      </c>
      <c r="CZ136" s="29" t="s">
        <v>142</v>
      </c>
      <c r="DA136" s="29" t="s">
        <v>143</v>
      </c>
      <c r="DB136" s="29" t="s">
        <v>142</v>
      </c>
      <c r="DC136" s="29" t="s">
        <v>143</v>
      </c>
      <c r="DD136" s="29" t="s">
        <v>141</v>
      </c>
      <c r="DE136" s="29" t="s">
        <v>141</v>
      </c>
      <c r="DF136" s="29" t="s">
        <v>142</v>
      </c>
      <c r="DG136" s="29" t="s">
        <v>141</v>
      </c>
      <c r="DH136" s="29" t="s">
        <v>142</v>
      </c>
      <c r="DI136" s="29" t="s">
        <v>142</v>
      </c>
      <c r="DJ136" s="29" t="s">
        <v>142</v>
      </c>
      <c r="DK136" s="29" t="s">
        <v>142</v>
      </c>
      <c r="DL136" s="29" t="s">
        <v>142</v>
      </c>
      <c r="DM136" s="29" t="s">
        <v>142</v>
      </c>
      <c r="DN136" s="29" t="s">
        <v>142</v>
      </c>
      <c r="DO136" s="29" t="s">
        <v>142</v>
      </c>
      <c r="DP136" s="29" t="s">
        <v>141</v>
      </c>
      <c r="DQ136" s="29" t="s">
        <v>142</v>
      </c>
      <c r="DR136" s="29" t="s">
        <v>142</v>
      </c>
      <c r="DS136" s="29" t="s">
        <v>142</v>
      </c>
      <c r="DT136" s="29" t="s">
        <v>142</v>
      </c>
      <c r="DU136" s="29" t="s">
        <v>141</v>
      </c>
      <c r="DV136" s="29" t="s">
        <v>142</v>
      </c>
      <c r="DW136" s="7"/>
      <c r="DX136" s="7"/>
      <c r="DY136" s="7"/>
      <c r="DZ136" s="7"/>
      <c r="EA136" s="7"/>
      <c r="EB136" s="7"/>
      <c r="EC136" s="7"/>
      <c r="ED136" s="7"/>
    </row>
    <row r="137" spans="1:134" ht="67.5">
      <c r="A137" s="8">
        <v>136</v>
      </c>
      <c r="B137" s="39">
        <v>136</v>
      </c>
      <c r="C137" s="39" t="s">
        <v>376</v>
      </c>
      <c r="D137" s="37" t="s">
        <v>378</v>
      </c>
      <c r="E137" s="38" t="s">
        <v>21</v>
      </c>
      <c r="F137" s="33" t="s">
        <v>142</v>
      </c>
      <c r="G137" s="29" t="s">
        <v>142</v>
      </c>
      <c r="H137" s="29" t="s">
        <v>142</v>
      </c>
      <c r="I137" s="29" t="s">
        <v>142</v>
      </c>
      <c r="J137" s="29" t="s">
        <v>142</v>
      </c>
      <c r="K137" s="29" t="s">
        <v>142</v>
      </c>
      <c r="L137" s="29" t="s">
        <v>142</v>
      </c>
      <c r="M137" s="29" t="s">
        <v>141</v>
      </c>
      <c r="N137" s="29" t="s">
        <v>142</v>
      </c>
      <c r="O137" s="29" t="s">
        <v>183</v>
      </c>
      <c r="P137" s="29" t="s">
        <v>142</v>
      </c>
      <c r="Q137" s="29" t="s">
        <v>142</v>
      </c>
      <c r="R137" s="29" t="s">
        <v>142</v>
      </c>
      <c r="S137" s="29" t="s">
        <v>141</v>
      </c>
      <c r="T137" s="29" t="s">
        <v>142</v>
      </c>
      <c r="U137" s="29" t="s">
        <v>141</v>
      </c>
      <c r="V137" s="29" t="s">
        <v>142</v>
      </c>
      <c r="W137" s="29" t="s">
        <v>142</v>
      </c>
      <c r="X137" s="29" t="s">
        <v>141</v>
      </c>
      <c r="Y137" s="29" t="s">
        <v>143</v>
      </c>
      <c r="Z137" s="29" t="s">
        <v>142</v>
      </c>
      <c r="AA137" s="29" t="s">
        <v>142</v>
      </c>
      <c r="AB137" s="29" t="s">
        <v>143</v>
      </c>
      <c r="AC137" s="29" t="s">
        <v>142</v>
      </c>
      <c r="AD137" s="29" t="s">
        <v>142</v>
      </c>
      <c r="AE137" s="29" t="s">
        <v>142</v>
      </c>
      <c r="AF137" s="29" t="s">
        <v>142</v>
      </c>
      <c r="AG137" s="29" t="s">
        <v>143</v>
      </c>
      <c r="AH137" s="29" t="s">
        <v>141</v>
      </c>
      <c r="AI137" s="29" t="s">
        <v>142</v>
      </c>
      <c r="AJ137" s="29" t="s">
        <v>142</v>
      </c>
      <c r="AK137" s="29" t="s">
        <v>141</v>
      </c>
      <c r="AL137" s="29" t="s">
        <v>143</v>
      </c>
      <c r="AM137" s="29" t="s">
        <v>142</v>
      </c>
      <c r="AN137" s="29" t="s">
        <v>142</v>
      </c>
      <c r="AO137" s="29" t="s">
        <v>141</v>
      </c>
      <c r="AP137" s="29" t="s">
        <v>141</v>
      </c>
      <c r="AQ137" s="29" t="s">
        <v>142</v>
      </c>
      <c r="AR137" s="29" t="s">
        <v>141</v>
      </c>
      <c r="AS137" s="29" t="s">
        <v>142</v>
      </c>
      <c r="AT137" s="29" t="s">
        <v>142</v>
      </c>
      <c r="AU137" s="29" t="s">
        <v>143</v>
      </c>
      <c r="AV137" s="29" t="s">
        <v>142</v>
      </c>
      <c r="AW137" s="29" t="s">
        <v>142</v>
      </c>
      <c r="AX137" s="29" t="s">
        <v>142</v>
      </c>
      <c r="AY137" s="29" t="s">
        <v>142</v>
      </c>
      <c r="AZ137" s="29" t="s">
        <v>142</v>
      </c>
      <c r="BA137" s="29" t="s">
        <v>142</v>
      </c>
      <c r="BB137" s="29" t="s">
        <v>142</v>
      </c>
      <c r="BC137" s="29" t="s">
        <v>142</v>
      </c>
      <c r="BD137" s="29" t="s">
        <v>142</v>
      </c>
      <c r="BE137" s="29" t="s">
        <v>142</v>
      </c>
      <c r="BF137" s="29" t="s">
        <v>141</v>
      </c>
      <c r="BG137" s="29" t="s">
        <v>142</v>
      </c>
      <c r="BH137" s="29" t="s">
        <v>142</v>
      </c>
      <c r="BI137" s="29" t="s">
        <v>142</v>
      </c>
      <c r="BJ137" s="29" t="s">
        <v>142</v>
      </c>
      <c r="BK137" s="29" t="s">
        <v>142</v>
      </c>
      <c r="BL137" s="29" t="s">
        <v>183</v>
      </c>
      <c r="BM137" s="29" t="s">
        <v>142</v>
      </c>
      <c r="BN137" s="29" t="s">
        <v>142</v>
      </c>
      <c r="BO137" s="29" t="s">
        <v>142</v>
      </c>
      <c r="BP137" s="29" t="s">
        <v>142</v>
      </c>
      <c r="BQ137" s="29" t="s">
        <v>142</v>
      </c>
      <c r="BR137" s="29" t="s">
        <v>141</v>
      </c>
      <c r="BS137" s="29" t="s">
        <v>142</v>
      </c>
      <c r="BT137" s="29" t="s">
        <v>142</v>
      </c>
      <c r="BU137" s="29" t="s">
        <v>142</v>
      </c>
      <c r="BV137" s="29" t="s">
        <v>142</v>
      </c>
      <c r="BW137" s="29" t="s">
        <v>141</v>
      </c>
      <c r="BX137" s="29" t="s">
        <v>141</v>
      </c>
      <c r="BY137" s="29" t="s">
        <v>141</v>
      </c>
      <c r="BZ137" s="29" t="s">
        <v>142</v>
      </c>
      <c r="CA137" s="29" t="s">
        <v>142</v>
      </c>
      <c r="CB137" s="29" t="s">
        <v>141</v>
      </c>
      <c r="CC137" s="29" t="s">
        <v>142</v>
      </c>
      <c r="CD137" s="29" t="s">
        <v>142</v>
      </c>
      <c r="CE137" s="29" t="s">
        <v>143</v>
      </c>
      <c r="CF137" s="29" t="s">
        <v>141</v>
      </c>
      <c r="CG137" s="29" t="s">
        <v>141</v>
      </c>
      <c r="CH137" s="29" t="s">
        <v>142</v>
      </c>
      <c r="CI137" s="29" t="s">
        <v>141</v>
      </c>
      <c r="CJ137" s="29" t="s">
        <v>142</v>
      </c>
      <c r="CK137" s="29" t="s">
        <v>142</v>
      </c>
      <c r="CL137" s="29" t="s">
        <v>142</v>
      </c>
      <c r="CM137" s="29" t="s">
        <v>142</v>
      </c>
      <c r="CN137" s="29" t="s">
        <v>142</v>
      </c>
      <c r="CO137" s="29" t="s">
        <v>142</v>
      </c>
      <c r="CP137" s="29" t="s">
        <v>142</v>
      </c>
      <c r="CQ137" s="29" t="s">
        <v>142</v>
      </c>
      <c r="CR137" s="29" t="s">
        <v>141</v>
      </c>
      <c r="CS137" s="29" t="s">
        <v>142</v>
      </c>
      <c r="CT137" s="29" t="s">
        <v>141</v>
      </c>
      <c r="CU137" s="29" t="s">
        <v>141</v>
      </c>
      <c r="CV137" s="29" t="s">
        <v>142</v>
      </c>
      <c r="CW137" s="29" t="s">
        <v>142</v>
      </c>
      <c r="CX137" s="29" t="s">
        <v>143</v>
      </c>
      <c r="CY137" s="29" t="s">
        <v>142</v>
      </c>
      <c r="CZ137" s="29" t="s">
        <v>142</v>
      </c>
      <c r="DA137" s="29" t="s">
        <v>143</v>
      </c>
      <c r="DB137" s="29" t="s">
        <v>142</v>
      </c>
      <c r="DC137" s="29" t="s">
        <v>143</v>
      </c>
      <c r="DD137" s="29" t="s">
        <v>141</v>
      </c>
      <c r="DE137" s="29" t="s">
        <v>141</v>
      </c>
      <c r="DF137" s="29" t="s">
        <v>142</v>
      </c>
      <c r="DG137" s="29" t="s">
        <v>141</v>
      </c>
      <c r="DH137" s="29" t="s">
        <v>142</v>
      </c>
      <c r="DI137" s="29" t="s">
        <v>142</v>
      </c>
      <c r="DJ137" s="29" t="s">
        <v>142</v>
      </c>
      <c r="DK137" s="29" t="s">
        <v>142</v>
      </c>
      <c r="DL137" s="29" t="s">
        <v>142</v>
      </c>
      <c r="DM137" s="29" t="s">
        <v>143</v>
      </c>
      <c r="DN137" s="29" t="s">
        <v>142</v>
      </c>
      <c r="DO137" s="29" t="s">
        <v>142</v>
      </c>
      <c r="DP137" s="29" t="s">
        <v>141</v>
      </c>
      <c r="DQ137" s="29" t="s">
        <v>142</v>
      </c>
      <c r="DR137" s="29" t="s">
        <v>142</v>
      </c>
      <c r="DS137" s="29" t="s">
        <v>142</v>
      </c>
      <c r="DT137" s="29" t="s">
        <v>142</v>
      </c>
      <c r="DU137" s="29" t="s">
        <v>141</v>
      </c>
      <c r="DV137" s="29" t="s">
        <v>142</v>
      </c>
      <c r="DW137" s="7"/>
      <c r="DX137" s="7"/>
      <c r="DY137" s="7"/>
      <c r="DZ137" s="7"/>
      <c r="EA137" s="7"/>
      <c r="EB137" s="7"/>
      <c r="EC137" s="7"/>
      <c r="ED137" s="7"/>
    </row>
    <row r="138" spans="1:134" ht="67.5">
      <c r="A138" s="8">
        <v>137</v>
      </c>
      <c r="B138" s="39">
        <v>137</v>
      </c>
      <c r="C138" s="39" t="s">
        <v>379</v>
      </c>
      <c r="D138" s="37" t="s">
        <v>380</v>
      </c>
      <c r="E138" s="38" t="s">
        <v>21</v>
      </c>
      <c r="F138" s="33" t="s">
        <v>142</v>
      </c>
      <c r="G138" s="29" t="s">
        <v>142</v>
      </c>
      <c r="H138" s="29" t="s">
        <v>142</v>
      </c>
      <c r="I138" s="29" t="s">
        <v>142</v>
      </c>
      <c r="J138" s="29" t="s">
        <v>142</v>
      </c>
      <c r="K138" s="29" t="s">
        <v>142</v>
      </c>
      <c r="L138" s="29" t="s">
        <v>142</v>
      </c>
      <c r="M138" s="29" t="s">
        <v>141</v>
      </c>
      <c r="N138" s="29" t="s">
        <v>142</v>
      </c>
      <c r="O138" s="29" t="s">
        <v>183</v>
      </c>
      <c r="P138" s="29" t="s">
        <v>142</v>
      </c>
      <c r="Q138" s="29" t="s">
        <v>142</v>
      </c>
      <c r="R138" s="29" t="s">
        <v>142</v>
      </c>
      <c r="S138" s="29" t="s">
        <v>141</v>
      </c>
      <c r="T138" s="29" t="s">
        <v>142</v>
      </c>
      <c r="U138" s="29" t="s">
        <v>141</v>
      </c>
      <c r="V138" s="29" t="s">
        <v>142</v>
      </c>
      <c r="W138" s="29" t="s">
        <v>142</v>
      </c>
      <c r="X138" s="29" t="s">
        <v>141</v>
      </c>
      <c r="Y138" s="29" t="s">
        <v>143</v>
      </c>
      <c r="Z138" s="29" t="s">
        <v>142</v>
      </c>
      <c r="AA138" s="29" t="s">
        <v>142</v>
      </c>
      <c r="AB138" s="29" t="s">
        <v>142</v>
      </c>
      <c r="AC138" s="29" t="s">
        <v>142</v>
      </c>
      <c r="AD138" s="29" t="s">
        <v>142</v>
      </c>
      <c r="AE138" s="29" t="s">
        <v>142</v>
      </c>
      <c r="AF138" s="29" t="s">
        <v>142</v>
      </c>
      <c r="AG138" s="29" t="s">
        <v>142</v>
      </c>
      <c r="AH138" s="29" t="s">
        <v>141</v>
      </c>
      <c r="AI138" s="29" t="s">
        <v>142</v>
      </c>
      <c r="AJ138" s="29" t="s">
        <v>142</v>
      </c>
      <c r="AK138" s="29" t="s">
        <v>141</v>
      </c>
      <c r="AL138" s="29" t="s">
        <v>143</v>
      </c>
      <c r="AM138" s="29" t="s">
        <v>142</v>
      </c>
      <c r="AN138" s="29" t="s">
        <v>142</v>
      </c>
      <c r="AO138" s="29" t="s">
        <v>141</v>
      </c>
      <c r="AP138" s="29" t="s">
        <v>141</v>
      </c>
      <c r="AQ138" s="29" t="s">
        <v>142</v>
      </c>
      <c r="AR138" s="29" t="s">
        <v>141</v>
      </c>
      <c r="AS138" s="29" t="s">
        <v>142</v>
      </c>
      <c r="AT138" s="29" t="s">
        <v>142</v>
      </c>
      <c r="AU138" s="29" t="s">
        <v>143</v>
      </c>
      <c r="AV138" s="29" t="s">
        <v>142</v>
      </c>
      <c r="AW138" s="29" t="s">
        <v>142</v>
      </c>
      <c r="AX138" s="29" t="s">
        <v>142</v>
      </c>
      <c r="AY138" s="29" t="s">
        <v>142</v>
      </c>
      <c r="AZ138" s="29" t="s">
        <v>142</v>
      </c>
      <c r="BA138" s="29" t="s">
        <v>142</v>
      </c>
      <c r="BB138" s="29" t="s">
        <v>142</v>
      </c>
      <c r="BC138" s="29" t="s">
        <v>142</v>
      </c>
      <c r="BD138" s="29" t="s">
        <v>142</v>
      </c>
      <c r="BE138" s="29" t="s">
        <v>142</v>
      </c>
      <c r="BF138" s="29" t="s">
        <v>141</v>
      </c>
      <c r="BG138" s="29" t="s">
        <v>142</v>
      </c>
      <c r="BH138" s="29" t="s">
        <v>142</v>
      </c>
      <c r="BI138" s="29" t="s">
        <v>142</v>
      </c>
      <c r="BJ138" s="29" t="s">
        <v>142</v>
      </c>
      <c r="BK138" s="29" t="s">
        <v>142</v>
      </c>
      <c r="BL138" s="29" t="s">
        <v>183</v>
      </c>
      <c r="BM138" s="29" t="s">
        <v>142</v>
      </c>
      <c r="BN138" s="29" t="s">
        <v>142</v>
      </c>
      <c r="BO138" s="29" t="s">
        <v>142</v>
      </c>
      <c r="BP138" s="29" t="s">
        <v>142</v>
      </c>
      <c r="BQ138" s="29" t="s">
        <v>142</v>
      </c>
      <c r="BR138" s="29" t="s">
        <v>141</v>
      </c>
      <c r="BS138" s="29" t="s">
        <v>142</v>
      </c>
      <c r="BT138" s="29" t="s">
        <v>142</v>
      </c>
      <c r="BU138" s="29" t="s">
        <v>142</v>
      </c>
      <c r="BV138" s="29" t="s">
        <v>142</v>
      </c>
      <c r="BW138" s="29" t="s">
        <v>141</v>
      </c>
      <c r="BX138" s="29" t="s">
        <v>141</v>
      </c>
      <c r="BY138" s="29" t="s">
        <v>141</v>
      </c>
      <c r="BZ138" s="29" t="s">
        <v>142</v>
      </c>
      <c r="CA138" s="29" t="s">
        <v>142</v>
      </c>
      <c r="CB138" s="29" t="s">
        <v>141</v>
      </c>
      <c r="CC138" s="29" t="s">
        <v>143</v>
      </c>
      <c r="CD138" s="29" t="s">
        <v>142</v>
      </c>
      <c r="CE138" s="29" t="s">
        <v>143</v>
      </c>
      <c r="CF138" s="29" t="s">
        <v>141</v>
      </c>
      <c r="CG138" s="29" t="s">
        <v>141</v>
      </c>
      <c r="CH138" s="29" t="s">
        <v>142</v>
      </c>
      <c r="CI138" s="29" t="s">
        <v>141</v>
      </c>
      <c r="CJ138" s="29" t="s">
        <v>142</v>
      </c>
      <c r="CK138" s="29" t="s">
        <v>142</v>
      </c>
      <c r="CL138" s="29" t="s">
        <v>142</v>
      </c>
      <c r="CM138" s="29" t="s">
        <v>142</v>
      </c>
      <c r="CN138" s="29" t="s">
        <v>142</v>
      </c>
      <c r="CO138" s="29" t="s">
        <v>142</v>
      </c>
      <c r="CP138" s="29" t="s">
        <v>142</v>
      </c>
      <c r="CQ138" s="29" t="s">
        <v>142</v>
      </c>
      <c r="CR138" s="29" t="s">
        <v>141</v>
      </c>
      <c r="CS138" s="29" t="s">
        <v>142</v>
      </c>
      <c r="CT138" s="29" t="s">
        <v>141</v>
      </c>
      <c r="CU138" s="29" t="s">
        <v>141</v>
      </c>
      <c r="CV138" s="29" t="s">
        <v>142</v>
      </c>
      <c r="CW138" s="29" t="s">
        <v>142</v>
      </c>
      <c r="CX138" s="29" t="s">
        <v>143</v>
      </c>
      <c r="CY138" s="29" t="s">
        <v>142</v>
      </c>
      <c r="CZ138" s="29" t="s">
        <v>142</v>
      </c>
      <c r="DA138" s="29" t="s">
        <v>142</v>
      </c>
      <c r="DB138" s="29" t="s">
        <v>142</v>
      </c>
      <c r="DC138" s="29" t="s">
        <v>143</v>
      </c>
      <c r="DD138" s="29" t="s">
        <v>141</v>
      </c>
      <c r="DE138" s="29" t="s">
        <v>141</v>
      </c>
      <c r="DF138" s="29" t="s">
        <v>142</v>
      </c>
      <c r="DG138" s="29" t="s">
        <v>141</v>
      </c>
      <c r="DH138" s="29" t="s">
        <v>142</v>
      </c>
      <c r="DI138" s="29" t="s">
        <v>142</v>
      </c>
      <c r="DJ138" s="29" t="s">
        <v>142</v>
      </c>
      <c r="DK138" s="29" t="s">
        <v>142</v>
      </c>
      <c r="DL138" s="29" t="s">
        <v>142</v>
      </c>
      <c r="DM138" s="29" t="s">
        <v>142</v>
      </c>
      <c r="DN138" s="29" t="s">
        <v>142</v>
      </c>
      <c r="DO138" s="29" t="s">
        <v>142</v>
      </c>
      <c r="DP138" s="29" t="s">
        <v>141</v>
      </c>
      <c r="DQ138" s="29" t="s">
        <v>142</v>
      </c>
      <c r="DR138" s="29" t="s">
        <v>142</v>
      </c>
      <c r="DS138" s="29" t="s">
        <v>142</v>
      </c>
      <c r="DT138" s="29" t="s">
        <v>142</v>
      </c>
      <c r="DU138" s="29" t="s">
        <v>141</v>
      </c>
      <c r="DV138" s="29" t="s">
        <v>142</v>
      </c>
      <c r="DW138" s="7"/>
      <c r="DX138" s="7"/>
      <c r="DY138" s="7"/>
      <c r="DZ138" s="7"/>
      <c r="EA138" s="7"/>
      <c r="EB138" s="7"/>
      <c r="EC138" s="7"/>
      <c r="ED138" s="7"/>
    </row>
    <row r="139" spans="1:134" ht="67.5">
      <c r="A139" s="8">
        <v>138</v>
      </c>
      <c r="B139" s="39">
        <v>138</v>
      </c>
      <c r="C139" s="39" t="s">
        <v>381</v>
      </c>
      <c r="D139" s="37" t="s">
        <v>382</v>
      </c>
      <c r="E139" s="38" t="s">
        <v>21</v>
      </c>
      <c r="F139" s="33" t="s">
        <v>142</v>
      </c>
      <c r="G139" s="29" t="s">
        <v>142</v>
      </c>
      <c r="H139" s="29" t="s">
        <v>142</v>
      </c>
      <c r="I139" s="29" t="s">
        <v>142</v>
      </c>
      <c r="J139" s="29" t="s">
        <v>142</v>
      </c>
      <c r="K139" s="29" t="s">
        <v>142</v>
      </c>
      <c r="L139" s="29" t="s">
        <v>142</v>
      </c>
      <c r="M139" s="29" t="s">
        <v>141</v>
      </c>
      <c r="N139" s="29" t="s">
        <v>142</v>
      </c>
      <c r="O139" s="29" t="s">
        <v>183</v>
      </c>
      <c r="P139" s="29" t="s">
        <v>142</v>
      </c>
      <c r="Q139" s="29" t="s">
        <v>142</v>
      </c>
      <c r="R139" s="29" t="s">
        <v>142</v>
      </c>
      <c r="S139" s="29" t="s">
        <v>141</v>
      </c>
      <c r="T139" s="29" t="s">
        <v>142</v>
      </c>
      <c r="U139" s="29" t="s">
        <v>141</v>
      </c>
      <c r="V139" s="29" t="s">
        <v>142</v>
      </c>
      <c r="W139" s="29" t="s">
        <v>142</v>
      </c>
      <c r="X139" s="29" t="s">
        <v>141</v>
      </c>
      <c r="Y139" s="29" t="s">
        <v>143</v>
      </c>
      <c r="Z139" s="29" t="s">
        <v>142</v>
      </c>
      <c r="AA139" s="29" t="s">
        <v>142</v>
      </c>
      <c r="AB139" s="29" t="s">
        <v>142</v>
      </c>
      <c r="AC139" s="29" t="s">
        <v>142</v>
      </c>
      <c r="AD139" s="29" t="s">
        <v>142</v>
      </c>
      <c r="AE139" s="29" t="s">
        <v>142</v>
      </c>
      <c r="AF139" s="29" t="s">
        <v>142</v>
      </c>
      <c r="AG139" s="29" t="s">
        <v>142</v>
      </c>
      <c r="AH139" s="29" t="s">
        <v>141</v>
      </c>
      <c r="AI139" s="29" t="s">
        <v>142</v>
      </c>
      <c r="AJ139" s="29" t="s">
        <v>142</v>
      </c>
      <c r="AK139" s="29" t="s">
        <v>141</v>
      </c>
      <c r="AL139" s="29" t="s">
        <v>143</v>
      </c>
      <c r="AM139" s="29" t="s">
        <v>142</v>
      </c>
      <c r="AN139" s="29" t="s">
        <v>142</v>
      </c>
      <c r="AO139" s="29" t="s">
        <v>141</v>
      </c>
      <c r="AP139" s="29" t="s">
        <v>141</v>
      </c>
      <c r="AQ139" s="29" t="s">
        <v>142</v>
      </c>
      <c r="AR139" s="29" t="s">
        <v>141</v>
      </c>
      <c r="AS139" s="29" t="s">
        <v>142</v>
      </c>
      <c r="AT139" s="29" t="s">
        <v>142</v>
      </c>
      <c r="AU139" s="29" t="s">
        <v>142</v>
      </c>
      <c r="AV139" s="29" t="s">
        <v>142</v>
      </c>
      <c r="AW139" s="29" t="s">
        <v>142</v>
      </c>
      <c r="AX139" s="29" t="s">
        <v>142</v>
      </c>
      <c r="AY139" s="29" t="s">
        <v>142</v>
      </c>
      <c r="AZ139" s="29" t="s">
        <v>142</v>
      </c>
      <c r="BA139" s="29" t="s">
        <v>142</v>
      </c>
      <c r="BB139" s="29" t="s">
        <v>142</v>
      </c>
      <c r="BC139" s="29" t="s">
        <v>142</v>
      </c>
      <c r="BD139" s="29" t="s">
        <v>142</v>
      </c>
      <c r="BE139" s="29" t="s">
        <v>142</v>
      </c>
      <c r="BF139" s="29" t="s">
        <v>141</v>
      </c>
      <c r="BG139" s="29" t="s">
        <v>142</v>
      </c>
      <c r="BH139" s="29" t="s">
        <v>142</v>
      </c>
      <c r="BI139" s="29" t="s">
        <v>142</v>
      </c>
      <c r="BJ139" s="29" t="s">
        <v>142</v>
      </c>
      <c r="BK139" s="29" t="s">
        <v>142</v>
      </c>
      <c r="BL139" s="29" t="s">
        <v>183</v>
      </c>
      <c r="BM139" s="29" t="s">
        <v>142</v>
      </c>
      <c r="BN139" s="29" t="s">
        <v>142</v>
      </c>
      <c r="BO139" s="29" t="s">
        <v>142</v>
      </c>
      <c r="BP139" s="29" t="s">
        <v>142</v>
      </c>
      <c r="BQ139" s="29" t="s">
        <v>142</v>
      </c>
      <c r="BR139" s="29" t="s">
        <v>141</v>
      </c>
      <c r="BS139" s="29" t="s">
        <v>142</v>
      </c>
      <c r="BT139" s="29" t="s">
        <v>142</v>
      </c>
      <c r="BU139" s="29" t="s">
        <v>142</v>
      </c>
      <c r="BV139" s="29" t="s">
        <v>142</v>
      </c>
      <c r="BW139" s="29" t="s">
        <v>141</v>
      </c>
      <c r="BX139" s="29" t="s">
        <v>141</v>
      </c>
      <c r="BY139" s="29" t="s">
        <v>141</v>
      </c>
      <c r="BZ139" s="29" t="s">
        <v>142</v>
      </c>
      <c r="CA139" s="29" t="s">
        <v>142</v>
      </c>
      <c r="CB139" s="29" t="s">
        <v>141</v>
      </c>
      <c r="CC139" s="29" t="s">
        <v>142</v>
      </c>
      <c r="CD139" s="29" t="s">
        <v>142</v>
      </c>
      <c r="CE139" s="29" t="s">
        <v>143</v>
      </c>
      <c r="CF139" s="29" t="s">
        <v>141</v>
      </c>
      <c r="CG139" s="29" t="s">
        <v>141</v>
      </c>
      <c r="CH139" s="29" t="s">
        <v>142</v>
      </c>
      <c r="CI139" s="29" t="s">
        <v>141</v>
      </c>
      <c r="CJ139" s="29" t="s">
        <v>142</v>
      </c>
      <c r="CK139" s="29" t="s">
        <v>142</v>
      </c>
      <c r="CL139" s="29" t="s">
        <v>142</v>
      </c>
      <c r="CM139" s="29" t="s">
        <v>143</v>
      </c>
      <c r="CN139" s="29" t="s">
        <v>142</v>
      </c>
      <c r="CO139" s="29" t="s">
        <v>142</v>
      </c>
      <c r="CP139" s="29" t="s">
        <v>142</v>
      </c>
      <c r="CQ139" s="29" t="s">
        <v>142</v>
      </c>
      <c r="CR139" s="29" t="s">
        <v>141</v>
      </c>
      <c r="CS139" s="29" t="s">
        <v>142</v>
      </c>
      <c r="CT139" s="29" t="s">
        <v>141</v>
      </c>
      <c r="CU139" s="29" t="s">
        <v>141</v>
      </c>
      <c r="CV139" s="29" t="s">
        <v>142</v>
      </c>
      <c r="CW139" s="29" t="s">
        <v>142</v>
      </c>
      <c r="CX139" s="29" t="s">
        <v>143</v>
      </c>
      <c r="CY139" s="29" t="s">
        <v>142</v>
      </c>
      <c r="CZ139" s="29" t="s">
        <v>142</v>
      </c>
      <c r="DA139" s="29" t="s">
        <v>143</v>
      </c>
      <c r="DB139" s="29" t="s">
        <v>142</v>
      </c>
      <c r="DC139" s="29" t="s">
        <v>143</v>
      </c>
      <c r="DD139" s="29" t="s">
        <v>141</v>
      </c>
      <c r="DE139" s="29" t="s">
        <v>141</v>
      </c>
      <c r="DF139" s="29" t="s">
        <v>142</v>
      </c>
      <c r="DG139" s="29" t="s">
        <v>141</v>
      </c>
      <c r="DH139" s="29" t="s">
        <v>142</v>
      </c>
      <c r="DI139" s="29" t="s">
        <v>143</v>
      </c>
      <c r="DJ139" s="29" t="s">
        <v>142</v>
      </c>
      <c r="DK139" s="29" t="s">
        <v>142</v>
      </c>
      <c r="DL139" s="29" t="s">
        <v>142</v>
      </c>
      <c r="DM139" s="29" t="s">
        <v>142</v>
      </c>
      <c r="DN139" s="29" t="s">
        <v>142</v>
      </c>
      <c r="DO139" s="29" t="s">
        <v>142</v>
      </c>
      <c r="DP139" s="29" t="s">
        <v>141</v>
      </c>
      <c r="DQ139" s="29" t="s">
        <v>142</v>
      </c>
      <c r="DR139" s="29" t="s">
        <v>142</v>
      </c>
      <c r="DS139" s="29" t="s">
        <v>143</v>
      </c>
      <c r="DT139" s="29" t="s">
        <v>142</v>
      </c>
      <c r="DU139" s="29" t="s">
        <v>141</v>
      </c>
      <c r="DV139" s="29" t="s">
        <v>143</v>
      </c>
      <c r="DW139" s="7"/>
      <c r="DX139" s="7"/>
      <c r="DY139" s="7"/>
      <c r="DZ139" s="7"/>
      <c r="EA139" s="7"/>
      <c r="EB139" s="7"/>
      <c r="EC139" s="7"/>
      <c r="ED139" s="7"/>
    </row>
    <row r="140" spans="1:134" ht="78.75">
      <c r="A140" s="8">
        <v>139</v>
      </c>
      <c r="B140" s="39">
        <v>139</v>
      </c>
      <c r="C140" s="39" t="s">
        <v>381</v>
      </c>
      <c r="D140" s="37" t="s">
        <v>383</v>
      </c>
      <c r="E140" s="38" t="s">
        <v>21</v>
      </c>
      <c r="F140" s="33" t="s">
        <v>142</v>
      </c>
      <c r="G140" s="29" t="s">
        <v>142</v>
      </c>
      <c r="H140" s="29" t="s">
        <v>142</v>
      </c>
      <c r="I140" s="29" t="s">
        <v>142</v>
      </c>
      <c r="J140" s="29" t="s">
        <v>142</v>
      </c>
      <c r="K140" s="29" t="s">
        <v>142</v>
      </c>
      <c r="L140" s="29" t="s">
        <v>142</v>
      </c>
      <c r="M140" s="29" t="s">
        <v>141</v>
      </c>
      <c r="N140" s="29" t="s">
        <v>142</v>
      </c>
      <c r="O140" s="29" t="s">
        <v>183</v>
      </c>
      <c r="P140" s="29" t="s">
        <v>142</v>
      </c>
      <c r="Q140" s="29" t="s">
        <v>142</v>
      </c>
      <c r="R140" s="29" t="s">
        <v>142</v>
      </c>
      <c r="S140" s="29" t="s">
        <v>141</v>
      </c>
      <c r="T140" s="29" t="s">
        <v>142</v>
      </c>
      <c r="U140" s="29" t="s">
        <v>141</v>
      </c>
      <c r="V140" s="29" t="s">
        <v>142</v>
      </c>
      <c r="W140" s="29" t="s">
        <v>142</v>
      </c>
      <c r="X140" s="29" t="s">
        <v>141</v>
      </c>
      <c r="Y140" s="29" t="s">
        <v>143</v>
      </c>
      <c r="Z140" s="29" t="s">
        <v>142</v>
      </c>
      <c r="AA140" s="29" t="s">
        <v>142</v>
      </c>
      <c r="AB140" s="29" t="s">
        <v>142</v>
      </c>
      <c r="AC140" s="29" t="s">
        <v>142</v>
      </c>
      <c r="AD140" s="29" t="s">
        <v>142</v>
      </c>
      <c r="AE140" s="29" t="s">
        <v>142</v>
      </c>
      <c r="AF140" s="29" t="s">
        <v>142</v>
      </c>
      <c r="AG140" s="29" t="s">
        <v>143</v>
      </c>
      <c r="AH140" s="29" t="s">
        <v>141</v>
      </c>
      <c r="AI140" s="29" t="s">
        <v>142</v>
      </c>
      <c r="AJ140" s="29" t="s">
        <v>142</v>
      </c>
      <c r="AK140" s="29" t="s">
        <v>141</v>
      </c>
      <c r="AL140" s="29" t="s">
        <v>143</v>
      </c>
      <c r="AM140" s="29" t="s">
        <v>142</v>
      </c>
      <c r="AN140" s="29" t="s">
        <v>142</v>
      </c>
      <c r="AO140" s="29" t="s">
        <v>141</v>
      </c>
      <c r="AP140" s="29" t="s">
        <v>141</v>
      </c>
      <c r="AQ140" s="29" t="s">
        <v>142</v>
      </c>
      <c r="AR140" s="29" t="s">
        <v>141</v>
      </c>
      <c r="AS140" s="29" t="s">
        <v>142</v>
      </c>
      <c r="AT140" s="29" t="s">
        <v>142</v>
      </c>
      <c r="AU140" s="29" t="s">
        <v>183</v>
      </c>
      <c r="AV140" s="29" t="s">
        <v>142</v>
      </c>
      <c r="AW140" s="29" t="s">
        <v>142</v>
      </c>
      <c r="AX140" s="29" t="s">
        <v>142</v>
      </c>
      <c r="AY140" s="29" t="s">
        <v>142</v>
      </c>
      <c r="AZ140" s="29" t="s">
        <v>142</v>
      </c>
      <c r="BA140" s="29" t="s">
        <v>142</v>
      </c>
      <c r="BB140" s="29" t="s">
        <v>142</v>
      </c>
      <c r="BC140" s="29" t="s">
        <v>142</v>
      </c>
      <c r="BD140" s="29" t="s">
        <v>142</v>
      </c>
      <c r="BE140" s="29" t="s">
        <v>142</v>
      </c>
      <c r="BF140" s="29" t="s">
        <v>141</v>
      </c>
      <c r="BG140" s="29" t="s">
        <v>142</v>
      </c>
      <c r="BH140" s="29" t="s">
        <v>142</v>
      </c>
      <c r="BI140" s="29" t="s">
        <v>142</v>
      </c>
      <c r="BJ140" s="29" t="s">
        <v>142</v>
      </c>
      <c r="BK140" s="29" t="s">
        <v>142</v>
      </c>
      <c r="BL140" s="29" t="s">
        <v>183</v>
      </c>
      <c r="BM140" s="29" t="s">
        <v>142</v>
      </c>
      <c r="BN140" s="29" t="s">
        <v>142</v>
      </c>
      <c r="BO140" s="29" t="s">
        <v>142</v>
      </c>
      <c r="BP140" s="29" t="s">
        <v>142</v>
      </c>
      <c r="BQ140" s="29" t="s">
        <v>142</v>
      </c>
      <c r="BR140" s="29" t="s">
        <v>141</v>
      </c>
      <c r="BS140" s="29" t="s">
        <v>142</v>
      </c>
      <c r="BT140" s="29" t="s">
        <v>142</v>
      </c>
      <c r="BU140" s="29" t="s">
        <v>142</v>
      </c>
      <c r="BV140" s="29" t="s">
        <v>142</v>
      </c>
      <c r="BW140" s="29" t="s">
        <v>141</v>
      </c>
      <c r="BX140" s="29" t="s">
        <v>141</v>
      </c>
      <c r="BY140" s="29" t="s">
        <v>141</v>
      </c>
      <c r="BZ140" s="29" t="s">
        <v>142</v>
      </c>
      <c r="CA140" s="29" t="s">
        <v>142</v>
      </c>
      <c r="CB140" s="29" t="s">
        <v>141</v>
      </c>
      <c r="CC140" s="29" t="s">
        <v>142</v>
      </c>
      <c r="CD140" s="29" t="s">
        <v>142</v>
      </c>
      <c r="CE140" s="29" t="s">
        <v>143</v>
      </c>
      <c r="CF140" s="29" t="s">
        <v>141</v>
      </c>
      <c r="CG140" s="29" t="s">
        <v>141</v>
      </c>
      <c r="CH140" s="29" t="s">
        <v>142</v>
      </c>
      <c r="CI140" s="29" t="s">
        <v>141</v>
      </c>
      <c r="CJ140" s="29" t="s">
        <v>142</v>
      </c>
      <c r="CK140" s="29" t="s">
        <v>142</v>
      </c>
      <c r="CL140" s="29" t="s">
        <v>142</v>
      </c>
      <c r="CM140" s="29" t="s">
        <v>142</v>
      </c>
      <c r="CN140" s="29" t="s">
        <v>142</v>
      </c>
      <c r="CO140" s="29" t="s">
        <v>142</v>
      </c>
      <c r="CP140" s="29" t="s">
        <v>142</v>
      </c>
      <c r="CQ140" s="29" t="s">
        <v>142</v>
      </c>
      <c r="CR140" s="29" t="s">
        <v>141</v>
      </c>
      <c r="CS140" s="29" t="s">
        <v>142</v>
      </c>
      <c r="CT140" s="29" t="s">
        <v>141</v>
      </c>
      <c r="CU140" s="29" t="s">
        <v>141</v>
      </c>
      <c r="CV140" s="29" t="s">
        <v>142</v>
      </c>
      <c r="CW140" s="29" t="s">
        <v>143</v>
      </c>
      <c r="CX140" s="29" t="s">
        <v>143</v>
      </c>
      <c r="CY140" s="29" t="s">
        <v>142</v>
      </c>
      <c r="CZ140" s="29" t="s">
        <v>142</v>
      </c>
      <c r="DA140" s="29" t="s">
        <v>143</v>
      </c>
      <c r="DB140" s="29" t="s">
        <v>142</v>
      </c>
      <c r="DC140" s="29" t="s">
        <v>143</v>
      </c>
      <c r="DD140" s="29" t="s">
        <v>141</v>
      </c>
      <c r="DE140" s="29" t="s">
        <v>141</v>
      </c>
      <c r="DF140" s="29" t="s">
        <v>142</v>
      </c>
      <c r="DG140" s="29" t="s">
        <v>141</v>
      </c>
      <c r="DH140" s="29" t="s">
        <v>142</v>
      </c>
      <c r="DI140" s="29" t="s">
        <v>142</v>
      </c>
      <c r="DJ140" s="29" t="s">
        <v>142</v>
      </c>
      <c r="DK140" s="29" t="s">
        <v>142</v>
      </c>
      <c r="DL140" s="29" t="s">
        <v>142</v>
      </c>
      <c r="DM140" s="29" t="s">
        <v>142</v>
      </c>
      <c r="DN140" s="29" t="s">
        <v>142</v>
      </c>
      <c r="DO140" s="29" t="s">
        <v>142</v>
      </c>
      <c r="DP140" s="29" t="s">
        <v>141</v>
      </c>
      <c r="DQ140" s="29" t="s">
        <v>142</v>
      </c>
      <c r="DR140" s="29" t="s">
        <v>142</v>
      </c>
      <c r="DS140" s="29" t="s">
        <v>142</v>
      </c>
      <c r="DT140" s="29" t="s">
        <v>142</v>
      </c>
      <c r="DU140" s="29" t="s">
        <v>141</v>
      </c>
      <c r="DV140" s="29" t="s">
        <v>143</v>
      </c>
      <c r="DW140" s="7"/>
      <c r="DX140" s="7"/>
      <c r="DY140" s="7"/>
      <c r="DZ140" s="7"/>
      <c r="EA140" s="7"/>
      <c r="EB140" s="7"/>
      <c r="EC140" s="7"/>
      <c r="ED140" s="7"/>
    </row>
    <row r="141" spans="1:134" ht="67.5">
      <c r="A141" s="8">
        <v>140</v>
      </c>
      <c r="B141" s="39">
        <v>140</v>
      </c>
      <c r="C141" s="39" t="s">
        <v>384</v>
      </c>
      <c r="D141" s="37" t="s">
        <v>385</v>
      </c>
      <c r="E141" s="38" t="s">
        <v>21</v>
      </c>
      <c r="F141" s="33" t="s">
        <v>142</v>
      </c>
      <c r="G141" s="29" t="s">
        <v>142</v>
      </c>
      <c r="H141" s="29" t="s">
        <v>142</v>
      </c>
      <c r="I141" s="29" t="s">
        <v>142</v>
      </c>
      <c r="J141" s="29" t="s">
        <v>142</v>
      </c>
      <c r="K141" s="29" t="s">
        <v>142</v>
      </c>
      <c r="L141" s="29" t="s">
        <v>142</v>
      </c>
      <c r="M141" s="29" t="s">
        <v>141</v>
      </c>
      <c r="N141" s="29" t="s">
        <v>142</v>
      </c>
      <c r="O141" s="29" t="s">
        <v>183</v>
      </c>
      <c r="P141" s="29" t="s">
        <v>142</v>
      </c>
      <c r="Q141" s="29" t="s">
        <v>142</v>
      </c>
      <c r="R141" s="29" t="s">
        <v>142</v>
      </c>
      <c r="S141" s="29" t="s">
        <v>141</v>
      </c>
      <c r="T141" s="29" t="s">
        <v>142</v>
      </c>
      <c r="U141" s="29" t="s">
        <v>141</v>
      </c>
      <c r="V141" s="29" t="s">
        <v>142</v>
      </c>
      <c r="W141" s="29" t="s">
        <v>142</v>
      </c>
      <c r="X141" s="29" t="s">
        <v>141</v>
      </c>
      <c r="Y141" s="29" t="s">
        <v>143</v>
      </c>
      <c r="Z141" s="29" t="s">
        <v>142</v>
      </c>
      <c r="AA141" s="29" t="s">
        <v>142</v>
      </c>
      <c r="AB141" s="29" t="s">
        <v>142</v>
      </c>
      <c r="AC141" s="29" t="s">
        <v>142</v>
      </c>
      <c r="AD141" s="29" t="s">
        <v>142</v>
      </c>
      <c r="AE141" s="29" t="s">
        <v>142</v>
      </c>
      <c r="AF141" s="29" t="s">
        <v>142</v>
      </c>
      <c r="AG141" s="29" t="s">
        <v>142</v>
      </c>
      <c r="AH141" s="29" t="s">
        <v>141</v>
      </c>
      <c r="AI141" s="29" t="s">
        <v>142</v>
      </c>
      <c r="AJ141" s="29" t="s">
        <v>142</v>
      </c>
      <c r="AK141" s="29" t="s">
        <v>141</v>
      </c>
      <c r="AL141" s="29" t="s">
        <v>143</v>
      </c>
      <c r="AM141" s="29" t="s">
        <v>142</v>
      </c>
      <c r="AN141" s="29" t="s">
        <v>142</v>
      </c>
      <c r="AO141" s="29" t="s">
        <v>141</v>
      </c>
      <c r="AP141" s="29" t="s">
        <v>141</v>
      </c>
      <c r="AQ141" s="29" t="s">
        <v>142</v>
      </c>
      <c r="AR141" s="29" t="s">
        <v>141</v>
      </c>
      <c r="AS141" s="29" t="s">
        <v>142</v>
      </c>
      <c r="AT141" s="29" t="s">
        <v>142</v>
      </c>
      <c r="AU141" s="29" t="s">
        <v>143</v>
      </c>
      <c r="AV141" s="29" t="s">
        <v>142</v>
      </c>
      <c r="AW141" s="29" t="s">
        <v>142</v>
      </c>
      <c r="AX141" s="29" t="s">
        <v>142</v>
      </c>
      <c r="AY141" s="29" t="s">
        <v>142</v>
      </c>
      <c r="AZ141" s="29" t="s">
        <v>142</v>
      </c>
      <c r="BA141" s="29" t="s">
        <v>142</v>
      </c>
      <c r="BB141" s="29" t="s">
        <v>142</v>
      </c>
      <c r="BC141" s="29" t="s">
        <v>142</v>
      </c>
      <c r="BD141" s="29" t="s">
        <v>142</v>
      </c>
      <c r="BE141" s="29" t="s">
        <v>142</v>
      </c>
      <c r="BF141" s="29" t="s">
        <v>141</v>
      </c>
      <c r="BG141" s="29" t="s">
        <v>142</v>
      </c>
      <c r="BH141" s="29" t="s">
        <v>142</v>
      </c>
      <c r="BI141" s="29" t="s">
        <v>142</v>
      </c>
      <c r="BJ141" s="29" t="s">
        <v>142</v>
      </c>
      <c r="BK141" s="29" t="s">
        <v>142</v>
      </c>
      <c r="BL141" s="29" t="s">
        <v>183</v>
      </c>
      <c r="BM141" s="29" t="s">
        <v>142</v>
      </c>
      <c r="BN141" s="29" t="s">
        <v>142</v>
      </c>
      <c r="BO141" s="29" t="s">
        <v>142</v>
      </c>
      <c r="BP141" s="29" t="s">
        <v>142</v>
      </c>
      <c r="BQ141" s="29" t="s">
        <v>142</v>
      </c>
      <c r="BR141" s="29" t="s">
        <v>141</v>
      </c>
      <c r="BS141" s="29" t="s">
        <v>142</v>
      </c>
      <c r="BT141" s="29" t="s">
        <v>183</v>
      </c>
      <c r="BU141" s="29" t="s">
        <v>142</v>
      </c>
      <c r="BV141" s="29" t="s">
        <v>142</v>
      </c>
      <c r="BW141" s="29" t="s">
        <v>141</v>
      </c>
      <c r="BX141" s="29" t="s">
        <v>141</v>
      </c>
      <c r="BY141" s="29" t="s">
        <v>141</v>
      </c>
      <c r="BZ141" s="29" t="s">
        <v>142</v>
      </c>
      <c r="CA141" s="29" t="s">
        <v>142</v>
      </c>
      <c r="CB141" s="29" t="s">
        <v>141</v>
      </c>
      <c r="CC141" s="29" t="s">
        <v>142</v>
      </c>
      <c r="CD141" s="29" t="s">
        <v>142</v>
      </c>
      <c r="CE141" s="29" t="s">
        <v>143</v>
      </c>
      <c r="CF141" s="29" t="s">
        <v>141</v>
      </c>
      <c r="CG141" s="29" t="s">
        <v>141</v>
      </c>
      <c r="CH141" s="29" t="s">
        <v>142</v>
      </c>
      <c r="CI141" s="29" t="s">
        <v>141</v>
      </c>
      <c r="CJ141" s="29" t="s">
        <v>142</v>
      </c>
      <c r="CK141" s="29" t="s">
        <v>142</v>
      </c>
      <c r="CL141" s="29" t="s">
        <v>142</v>
      </c>
      <c r="CM141" s="29" t="s">
        <v>142</v>
      </c>
      <c r="CN141" s="29" t="s">
        <v>142</v>
      </c>
      <c r="CO141" s="29" t="s">
        <v>142</v>
      </c>
      <c r="CP141" s="29" t="s">
        <v>142</v>
      </c>
      <c r="CQ141" s="29" t="s">
        <v>142</v>
      </c>
      <c r="CR141" s="29" t="s">
        <v>141</v>
      </c>
      <c r="CS141" s="29" t="s">
        <v>142</v>
      </c>
      <c r="CT141" s="29" t="s">
        <v>141</v>
      </c>
      <c r="CU141" s="29" t="s">
        <v>141</v>
      </c>
      <c r="CV141" s="29" t="s">
        <v>142</v>
      </c>
      <c r="CW141" s="29" t="s">
        <v>143</v>
      </c>
      <c r="CX141" s="29" t="s">
        <v>143</v>
      </c>
      <c r="CY141" s="29" t="s">
        <v>142</v>
      </c>
      <c r="CZ141" s="29" t="s">
        <v>142</v>
      </c>
      <c r="DA141" s="29" t="s">
        <v>143</v>
      </c>
      <c r="DB141" s="29" t="s">
        <v>142</v>
      </c>
      <c r="DC141" s="29" t="s">
        <v>143</v>
      </c>
      <c r="DD141" s="29" t="s">
        <v>141</v>
      </c>
      <c r="DE141" s="29" t="s">
        <v>141</v>
      </c>
      <c r="DF141" s="29" t="s">
        <v>142</v>
      </c>
      <c r="DG141" s="29" t="s">
        <v>141</v>
      </c>
      <c r="DH141" s="29" t="s">
        <v>142</v>
      </c>
      <c r="DI141" s="29" t="s">
        <v>142</v>
      </c>
      <c r="DJ141" s="29" t="s">
        <v>142</v>
      </c>
      <c r="DK141" s="29" t="s">
        <v>142</v>
      </c>
      <c r="DL141" s="29" t="s">
        <v>142</v>
      </c>
      <c r="DM141" s="29" t="s">
        <v>142</v>
      </c>
      <c r="DN141" s="29" t="s">
        <v>142</v>
      </c>
      <c r="DO141" s="29" t="s">
        <v>142</v>
      </c>
      <c r="DP141" s="29" t="s">
        <v>141</v>
      </c>
      <c r="DQ141" s="29" t="s">
        <v>143</v>
      </c>
      <c r="DR141" s="29" t="s">
        <v>143</v>
      </c>
      <c r="DS141" s="29" t="s">
        <v>142</v>
      </c>
      <c r="DT141" s="29" t="s">
        <v>142</v>
      </c>
      <c r="DU141" s="29" t="s">
        <v>141</v>
      </c>
      <c r="DV141" s="29" t="s">
        <v>143</v>
      </c>
      <c r="DW141" s="7"/>
      <c r="DX141" s="7"/>
      <c r="DY141" s="7"/>
      <c r="DZ141" s="7"/>
      <c r="EA141" s="7"/>
      <c r="EB141" s="7"/>
      <c r="EC141" s="7"/>
      <c r="ED141" s="7"/>
    </row>
    <row r="142" spans="1:134" ht="78.75">
      <c r="A142" s="8">
        <v>141</v>
      </c>
      <c r="B142" s="39">
        <v>141</v>
      </c>
      <c r="C142" s="39" t="s">
        <v>384</v>
      </c>
      <c r="D142" s="37" t="s">
        <v>386</v>
      </c>
      <c r="E142" s="38" t="s">
        <v>21</v>
      </c>
      <c r="F142" s="33" t="s">
        <v>142</v>
      </c>
      <c r="G142" s="29" t="s">
        <v>142</v>
      </c>
      <c r="H142" s="29" t="s">
        <v>142</v>
      </c>
      <c r="I142" s="29" t="s">
        <v>142</v>
      </c>
      <c r="J142" s="29" t="s">
        <v>142</v>
      </c>
      <c r="K142" s="29" t="s">
        <v>142</v>
      </c>
      <c r="L142" s="29" t="s">
        <v>142</v>
      </c>
      <c r="M142" s="29" t="s">
        <v>141</v>
      </c>
      <c r="N142" s="29" t="s">
        <v>142</v>
      </c>
      <c r="O142" s="29" t="s">
        <v>183</v>
      </c>
      <c r="P142" s="29" t="s">
        <v>142</v>
      </c>
      <c r="Q142" s="29" t="s">
        <v>142</v>
      </c>
      <c r="R142" s="29" t="s">
        <v>142</v>
      </c>
      <c r="S142" s="29" t="s">
        <v>141</v>
      </c>
      <c r="T142" s="29" t="s">
        <v>142</v>
      </c>
      <c r="U142" s="29" t="s">
        <v>141</v>
      </c>
      <c r="V142" s="29" t="s">
        <v>142</v>
      </c>
      <c r="W142" s="29" t="s">
        <v>142</v>
      </c>
      <c r="X142" s="29" t="s">
        <v>141</v>
      </c>
      <c r="Y142" s="29" t="s">
        <v>143</v>
      </c>
      <c r="Z142" s="29" t="s">
        <v>142</v>
      </c>
      <c r="AA142" s="29" t="s">
        <v>142</v>
      </c>
      <c r="AB142" s="29" t="s">
        <v>142</v>
      </c>
      <c r="AC142" s="29" t="s">
        <v>142</v>
      </c>
      <c r="AD142" s="29" t="s">
        <v>142</v>
      </c>
      <c r="AE142" s="29" t="s">
        <v>142</v>
      </c>
      <c r="AF142" s="29" t="s">
        <v>142</v>
      </c>
      <c r="AG142" s="29" t="s">
        <v>142</v>
      </c>
      <c r="AH142" s="29" t="s">
        <v>141</v>
      </c>
      <c r="AI142" s="29" t="s">
        <v>142</v>
      </c>
      <c r="AJ142" s="29" t="s">
        <v>142</v>
      </c>
      <c r="AK142" s="29" t="s">
        <v>141</v>
      </c>
      <c r="AL142" s="29" t="s">
        <v>143</v>
      </c>
      <c r="AM142" s="29" t="s">
        <v>142</v>
      </c>
      <c r="AN142" s="29" t="s">
        <v>142</v>
      </c>
      <c r="AO142" s="29" t="s">
        <v>141</v>
      </c>
      <c r="AP142" s="29" t="s">
        <v>141</v>
      </c>
      <c r="AQ142" s="29" t="s">
        <v>142</v>
      </c>
      <c r="AR142" s="29" t="s">
        <v>141</v>
      </c>
      <c r="AS142" s="29" t="s">
        <v>142</v>
      </c>
      <c r="AT142" s="29" t="s">
        <v>142</v>
      </c>
      <c r="AU142" s="29" t="s">
        <v>143</v>
      </c>
      <c r="AV142" s="29" t="s">
        <v>142</v>
      </c>
      <c r="AW142" s="29" t="s">
        <v>142</v>
      </c>
      <c r="AX142" s="29" t="s">
        <v>142</v>
      </c>
      <c r="AY142" s="29" t="s">
        <v>142</v>
      </c>
      <c r="AZ142" s="29" t="s">
        <v>142</v>
      </c>
      <c r="BA142" s="29" t="s">
        <v>142</v>
      </c>
      <c r="BB142" s="29" t="s">
        <v>142</v>
      </c>
      <c r="BC142" s="29" t="s">
        <v>142</v>
      </c>
      <c r="BD142" s="29" t="s">
        <v>142</v>
      </c>
      <c r="BE142" s="29" t="s">
        <v>142</v>
      </c>
      <c r="BF142" s="29" t="s">
        <v>141</v>
      </c>
      <c r="BG142" s="29" t="s">
        <v>142</v>
      </c>
      <c r="BH142" s="29" t="s">
        <v>142</v>
      </c>
      <c r="BI142" s="29" t="s">
        <v>142</v>
      </c>
      <c r="BJ142" s="29" t="s">
        <v>142</v>
      </c>
      <c r="BK142" s="29" t="s">
        <v>142</v>
      </c>
      <c r="BL142" s="29" t="s">
        <v>173</v>
      </c>
      <c r="BM142" s="29" t="s">
        <v>143</v>
      </c>
      <c r="BN142" s="29" t="s">
        <v>142</v>
      </c>
      <c r="BO142" s="29" t="s">
        <v>142</v>
      </c>
      <c r="BP142" s="29" t="s">
        <v>142</v>
      </c>
      <c r="BQ142" s="29" t="s">
        <v>142</v>
      </c>
      <c r="BR142" s="29" t="s">
        <v>141</v>
      </c>
      <c r="BS142" s="29" t="s">
        <v>142</v>
      </c>
      <c r="BT142" s="29" t="s">
        <v>143</v>
      </c>
      <c r="BU142" s="29" t="s">
        <v>142</v>
      </c>
      <c r="BV142" s="29" t="s">
        <v>142</v>
      </c>
      <c r="BW142" s="29" t="s">
        <v>141</v>
      </c>
      <c r="BX142" s="29" t="s">
        <v>141</v>
      </c>
      <c r="BY142" s="29" t="s">
        <v>141</v>
      </c>
      <c r="BZ142" s="29" t="s">
        <v>142</v>
      </c>
      <c r="CA142" s="29" t="s">
        <v>142</v>
      </c>
      <c r="CB142" s="29" t="s">
        <v>141</v>
      </c>
      <c r="CC142" s="29" t="s">
        <v>143</v>
      </c>
      <c r="CD142" s="29" t="s">
        <v>142</v>
      </c>
      <c r="CE142" s="29" t="s">
        <v>143</v>
      </c>
      <c r="CF142" s="29" t="s">
        <v>141</v>
      </c>
      <c r="CG142" s="29" t="s">
        <v>141</v>
      </c>
      <c r="CH142" s="29" t="s">
        <v>142</v>
      </c>
      <c r="CI142" s="29" t="s">
        <v>141</v>
      </c>
      <c r="CJ142" s="29" t="s">
        <v>142</v>
      </c>
      <c r="CK142" s="29" t="s">
        <v>142</v>
      </c>
      <c r="CL142" s="29" t="s">
        <v>142</v>
      </c>
      <c r="CM142" s="29" t="s">
        <v>142</v>
      </c>
      <c r="CN142" s="29" t="s">
        <v>142</v>
      </c>
      <c r="CO142" s="29" t="s">
        <v>142</v>
      </c>
      <c r="CP142" s="29" t="s">
        <v>142</v>
      </c>
      <c r="CQ142" s="29" t="s">
        <v>142</v>
      </c>
      <c r="CR142" s="29" t="s">
        <v>141</v>
      </c>
      <c r="CS142" s="29" t="s">
        <v>142</v>
      </c>
      <c r="CT142" s="29" t="s">
        <v>141</v>
      </c>
      <c r="CU142" s="29" t="s">
        <v>141</v>
      </c>
      <c r="CV142" s="29" t="s">
        <v>142</v>
      </c>
      <c r="CW142" s="29" t="s">
        <v>142</v>
      </c>
      <c r="CX142" s="29" t="s">
        <v>143</v>
      </c>
      <c r="CY142" s="29" t="s">
        <v>142</v>
      </c>
      <c r="CZ142" s="29" t="s">
        <v>142</v>
      </c>
      <c r="DA142" s="29" t="s">
        <v>142</v>
      </c>
      <c r="DB142" s="29" t="s">
        <v>142</v>
      </c>
      <c r="DC142" s="29" t="s">
        <v>143</v>
      </c>
      <c r="DD142" s="29" t="s">
        <v>141</v>
      </c>
      <c r="DE142" s="29" t="s">
        <v>141</v>
      </c>
      <c r="DF142" s="29" t="s">
        <v>142</v>
      </c>
      <c r="DG142" s="29" t="s">
        <v>141</v>
      </c>
      <c r="DH142" s="29" t="s">
        <v>142</v>
      </c>
      <c r="DI142" s="29" t="s">
        <v>142</v>
      </c>
      <c r="DJ142" s="29" t="s">
        <v>142</v>
      </c>
      <c r="DK142" s="29" t="s">
        <v>142</v>
      </c>
      <c r="DL142" s="29" t="s">
        <v>142</v>
      </c>
      <c r="DM142" s="29" t="s">
        <v>142</v>
      </c>
      <c r="DN142" s="29" t="s">
        <v>142</v>
      </c>
      <c r="DO142" s="29" t="s">
        <v>142</v>
      </c>
      <c r="DP142" s="29" t="s">
        <v>141</v>
      </c>
      <c r="DQ142" s="29" t="s">
        <v>142</v>
      </c>
      <c r="DR142" s="29" t="s">
        <v>142</v>
      </c>
      <c r="DS142" s="29" t="s">
        <v>142</v>
      </c>
      <c r="DT142" s="29" t="s">
        <v>142</v>
      </c>
      <c r="DU142" s="29" t="s">
        <v>141</v>
      </c>
      <c r="DV142" s="29" t="s">
        <v>143</v>
      </c>
      <c r="DW142" s="7"/>
      <c r="DX142" s="7"/>
      <c r="DY142" s="7"/>
      <c r="DZ142" s="7"/>
      <c r="EA142" s="7"/>
      <c r="EB142" s="7"/>
      <c r="EC142" s="7"/>
      <c r="ED142" s="7"/>
    </row>
    <row r="143" spans="1:134" ht="67.5">
      <c r="A143" s="8">
        <v>142</v>
      </c>
      <c r="B143" s="39">
        <v>142</v>
      </c>
      <c r="C143" s="39" t="s">
        <v>387</v>
      </c>
      <c r="D143" s="37" t="s">
        <v>374</v>
      </c>
      <c r="E143" s="38" t="s">
        <v>199</v>
      </c>
      <c r="F143" s="33" t="s">
        <v>142</v>
      </c>
      <c r="G143" s="29" t="s">
        <v>142</v>
      </c>
      <c r="H143" s="29" t="s">
        <v>142</v>
      </c>
      <c r="I143" s="29" t="s">
        <v>142</v>
      </c>
      <c r="J143" s="29" t="s">
        <v>142</v>
      </c>
      <c r="K143" s="29" t="s">
        <v>142</v>
      </c>
      <c r="L143" s="29" t="s">
        <v>142</v>
      </c>
      <c r="M143" s="29" t="s">
        <v>141</v>
      </c>
      <c r="N143" s="29" t="s">
        <v>142</v>
      </c>
      <c r="O143" s="29" t="s">
        <v>183</v>
      </c>
      <c r="P143" s="29" t="s">
        <v>142</v>
      </c>
      <c r="Q143" s="29" t="s">
        <v>142</v>
      </c>
      <c r="R143" s="29" t="s">
        <v>142</v>
      </c>
      <c r="S143" s="29" t="s">
        <v>141</v>
      </c>
      <c r="T143" s="29" t="s">
        <v>142</v>
      </c>
      <c r="U143" s="29" t="s">
        <v>141</v>
      </c>
      <c r="V143" s="29" t="s">
        <v>142</v>
      </c>
      <c r="W143" s="29" t="s">
        <v>142</v>
      </c>
      <c r="X143" s="29" t="s">
        <v>141</v>
      </c>
      <c r="Y143" s="29" t="s">
        <v>143</v>
      </c>
      <c r="Z143" s="29" t="s">
        <v>142</v>
      </c>
      <c r="AA143" s="29" t="s">
        <v>142</v>
      </c>
      <c r="AB143" s="29" t="s">
        <v>142</v>
      </c>
      <c r="AC143" s="29" t="s">
        <v>142</v>
      </c>
      <c r="AD143" s="29" t="s">
        <v>142</v>
      </c>
      <c r="AE143" s="29" t="s">
        <v>142</v>
      </c>
      <c r="AF143" s="29" t="s">
        <v>142</v>
      </c>
      <c r="AG143" s="29" t="s">
        <v>142</v>
      </c>
      <c r="AH143" s="29" t="s">
        <v>141</v>
      </c>
      <c r="AI143" s="29" t="s">
        <v>142</v>
      </c>
      <c r="AJ143" s="29" t="s">
        <v>142</v>
      </c>
      <c r="AK143" s="29" t="s">
        <v>141</v>
      </c>
      <c r="AL143" s="29" t="s">
        <v>143</v>
      </c>
      <c r="AM143" s="29" t="s">
        <v>142</v>
      </c>
      <c r="AN143" s="29" t="s">
        <v>142</v>
      </c>
      <c r="AO143" s="29" t="s">
        <v>141</v>
      </c>
      <c r="AP143" s="29" t="s">
        <v>141</v>
      </c>
      <c r="AQ143" s="29" t="s">
        <v>142</v>
      </c>
      <c r="AR143" s="29" t="s">
        <v>141</v>
      </c>
      <c r="AS143" s="29" t="s">
        <v>142</v>
      </c>
      <c r="AT143" s="29" t="s">
        <v>142</v>
      </c>
      <c r="AU143" s="29" t="s">
        <v>143</v>
      </c>
      <c r="AV143" s="29" t="s">
        <v>142</v>
      </c>
      <c r="AW143" s="29" t="s">
        <v>142</v>
      </c>
      <c r="AX143" s="29" t="s">
        <v>142</v>
      </c>
      <c r="AY143" s="29" t="s">
        <v>142</v>
      </c>
      <c r="AZ143" s="29" t="s">
        <v>142</v>
      </c>
      <c r="BA143" s="29" t="s">
        <v>142</v>
      </c>
      <c r="BB143" s="29" t="s">
        <v>143</v>
      </c>
      <c r="BC143" s="29" t="s">
        <v>142</v>
      </c>
      <c r="BD143" s="29" t="s">
        <v>142</v>
      </c>
      <c r="BE143" s="29" t="s">
        <v>142</v>
      </c>
      <c r="BF143" s="29" t="s">
        <v>141</v>
      </c>
      <c r="BG143" s="29" t="s">
        <v>142</v>
      </c>
      <c r="BH143" s="29" t="s">
        <v>142</v>
      </c>
      <c r="BI143" s="29" t="s">
        <v>142</v>
      </c>
      <c r="BJ143" s="29" t="s">
        <v>142</v>
      </c>
      <c r="BK143" s="29" t="s">
        <v>142</v>
      </c>
      <c r="BL143" s="29" t="s">
        <v>183</v>
      </c>
      <c r="BM143" s="29" t="s">
        <v>142</v>
      </c>
      <c r="BN143" s="29" t="s">
        <v>142</v>
      </c>
      <c r="BO143" s="29" t="s">
        <v>142</v>
      </c>
      <c r="BP143" s="29" t="s">
        <v>142</v>
      </c>
      <c r="BQ143" s="29" t="s">
        <v>142</v>
      </c>
      <c r="BR143" s="29" t="s">
        <v>141</v>
      </c>
      <c r="BS143" s="29" t="s">
        <v>142</v>
      </c>
      <c r="BT143" s="29" t="s">
        <v>143</v>
      </c>
      <c r="BU143" s="29" t="s">
        <v>142</v>
      </c>
      <c r="BV143" s="29" t="s">
        <v>142</v>
      </c>
      <c r="BW143" s="29" t="s">
        <v>141</v>
      </c>
      <c r="BX143" s="29" t="s">
        <v>141</v>
      </c>
      <c r="BY143" s="29" t="s">
        <v>141</v>
      </c>
      <c r="BZ143" s="29" t="s">
        <v>142</v>
      </c>
      <c r="CA143" s="29" t="s">
        <v>142</v>
      </c>
      <c r="CB143" s="29" t="s">
        <v>141</v>
      </c>
      <c r="CC143" s="29" t="s">
        <v>143</v>
      </c>
      <c r="CD143" s="29" t="s">
        <v>142</v>
      </c>
      <c r="CE143" s="29" t="s">
        <v>143</v>
      </c>
      <c r="CF143" s="29" t="s">
        <v>141</v>
      </c>
      <c r="CG143" s="29" t="s">
        <v>141</v>
      </c>
      <c r="CH143" s="29" t="s">
        <v>142</v>
      </c>
      <c r="CI143" s="29" t="s">
        <v>141</v>
      </c>
      <c r="CJ143" s="29" t="s">
        <v>142</v>
      </c>
      <c r="CK143" s="29" t="s">
        <v>142</v>
      </c>
      <c r="CL143" s="29" t="s">
        <v>142</v>
      </c>
      <c r="CM143" s="29" t="s">
        <v>143</v>
      </c>
      <c r="CN143" s="29" t="s">
        <v>142</v>
      </c>
      <c r="CO143" s="29" t="s">
        <v>142</v>
      </c>
      <c r="CP143" s="29" t="s">
        <v>142</v>
      </c>
      <c r="CQ143" s="29" t="s">
        <v>143</v>
      </c>
      <c r="CR143" s="29" t="s">
        <v>141</v>
      </c>
      <c r="CS143" s="29" t="s">
        <v>142</v>
      </c>
      <c r="CT143" s="29" t="s">
        <v>141</v>
      </c>
      <c r="CU143" s="29" t="s">
        <v>141</v>
      </c>
      <c r="CV143" s="29" t="s">
        <v>142</v>
      </c>
      <c r="CW143" s="29" t="s">
        <v>143</v>
      </c>
      <c r="CX143" s="29" t="s">
        <v>143</v>
      </c>
      <c r="CY143" s="29" t="s">
        <v>142</v>
      </c>
      <c r="CZ143" s="29" t="s">
        <v>142</v>
      </c>
      <c r="DA143" s="29" t="s">
        <v>143</v>
      </c>
      <c r="DB143" s="29" t="s">
        <v>142</v>
      </c>
      <c r="DC143" s="29" t="s">
        <v>141</v>
      </c>
      <c r="DD143" s="29" t="s">
        <v>141</v>
      </c>
      <c r="DE143" s="29" t="s">
        <v>141</v>
      </c>
      <c r="DF143" s="29" t="s">
        <v>142</v>
      </c>
      <c r="DG143" s="29" t="s">
        <v>141</v>
      </c>
      <c r="DH143" s="29" t="s">
        <v>142</v>
      </c>
      <c r="DI143" s="29" t="s">
        <v>142</v>
      </c>
      <c r="DJ143" s="29" t="s">
        <v>142</v>
      </c>
      <c r="DK143" s="29" t="s">
        <v>142</v>
      </c>
      <c r="DL143" s="29" t="s">
        <v>142</v>
      </c>
      <c r="DM143" s="29" t="s">
        <v>142</v>
      </c>
      <c r="DN143" s="29" t="s">
        <v>142</v>
      </c>
      <c r="DO143" s="29" t="s">
        <v>142</v>
      </c>
      <c r="DP143" s="29" t="s">
        <v>141</v>
      </c>
      <c r="DQ143" s="29" t="s">
        <v>142</v>
      </c>
      <c r="DR143" s="29" t="s">
        <v>142</v>
      </c>
      <c r="DS143" s="29" t="s">
        <v>142</v>
      </c>
      <c r="DT143" s="29" t="s">
        <v>142</v>
      </c>
      <c r="DU143" s="29" t="s">
        <v>141</v>
      </c>
      <c r="DV143" s="29" t="s">
        <v>143</v>
      </c>
      <c r="DW143" s="7"/>
      <c r="DX143" s="7"/>
      <c r="DY143" s="7"/>
      <c r="DZ143" s="7"/>
      <c r="EA143" s="7"/>
      <c r="EB143" s="7"/>
      <c r="EC143" s="7"/>
      <c r="ED143" s="7"/>
    </row>
    <row r="144" spans="1:134" ht="56.25">
      <c r="A144" s="8">
        <v>143</v>
      </c>
      <c r="B144" s="39">
        <v>143</v>
      </c>
      <c r="C144" s="39" t="s">
        <v>388</v>
      </c>
      <c r="D144" s="37" t="s">
        <v>389</v>
      </c>
      <c r="E144" s="38" t="s">
        <v>199</v>
      </c>
      <c r="F144" s="33" t="s">
        <v>183</v>
      </c>
      <c r="G144" s="29" t="s">
        <v>142</v>
      </c>
      <c r="H144" s="29" t="s">
        <v>142</v>
      </c>
      <c r="I144" s="29" t="s">
        <v>142</v>
      </c>
      <c r="J144" s="29" t="s">
        <v>143</v>
      </c>
      <c r="K144" s="29" t="s">
        <v>142</v>
      </c>
      <c r="L144" s="29" t="s">
        <v>143</v>
      </c>
      <c r="M144" s="29" t="s">
        <v>141</v>
      </c>
      <c r="N144" s="29" t="s">
        <v>183</v>
      </c>
      <c r="O144" s="29" t="s">
        <v>183</v>
      </c>
      <c r="P144" s="29" t="s">
        <v>142</v>
      </c>
      <c r="Q144" s="29" t="s">
        <v>142</v>
      </c>
      <c r="R144" s="29" t="s">
        <v>143</v>
      </c>
      <c r="S144" s="29" t="s">
        <v>141</v>
      </c>
      <c r="T144" s="29" t="s">
        <v>143</v>
      </c>
      <c r="U144" s="29" t="s">
        <v>141</v>
      </c>
      <c r="V144" s="29" t="s">
        <v>143</v>
      </c>
      <c r="W144" s="29" t="s">
        <v>143</v>
      </c>
      <c r="X144" s="29" t="s">
        <v>141</v>
      </c>
      <c r="Y144" s="29" t="s">
        <v>143</v>
      </c>
      <c r="Z144" s="29" t="s">
        <v>142</v>
      </c>
      <c r="AA144" s="29" t="s">
        <v>143</v>
      </c>
      <c r="AB144" s="29" t="s">
        <v>143</v>
      </c>
      <c r="AC144" s="29" t="s">
        <v>183</v>
      </c>
      <c r="AD144" s="29" t="s">
        <v>183</v>
      </c>
      <c r="AE144" s="29" t="s">
        <v>183</v>
      </c>
      <c r="AF144" s="29" t="s">
        <v>142</v>
      </c>
      <c r="AG144" s="29" t="s">
        <v>183</v>
      </c>
      <c r="AH144" s="29" t="s">
        <v>141</v>
      </c>
      <c r="AI144" s="29" t="s">
        <v>143</v>
      </c>
      <c r="AJ144" s="29" t="s">
        <v>143</v>
      </c>
      <c r="AK144" s="29" t="s">
        <v>141</v>
      </c>
      <c r="AL144" s="29" t="s">
        <v>143</v>
      </c>
      <c r="AM144" s="29" t="s">
        <v>143</v>
      </c>
      <c r="AN144" s="29" t="s">
        <v>141</v>
      </c>
      <c r="AO144" s="29" t="s">
        <v>141</v>
      </c>
      <c r="AP144" s="29" t="s">
        <v>141</v>
      </c>
      <c r="AQ144" s="29" t="s">
        <v>142</v>
      </c>
      <c r="AR144" s="29" t="s">
        <v>141</v>
      </c>
      <c r="AS144" s="29" t="s">
        <v>143</v>
      </c>
      <c r="AT144" s="29" t="s">
        <v>143</v>
      </c>
      <c r="AU144" s="29" t="s">
        <v>142</v>
      </c>
      <c r="AV144" s="29" t="s">
        <v>183</v>
      </c>
      <c r="AW144" s="29" t="s">
        <v>183</v>
      </c>
      <c r="AX144" s="29" t="s">
        <v>173</v>
      </c>
      <c r="AY144" s="29" t="s">
        <v>142</v>
      </c>
      <c r="AZ144" s="29" t="s">
        <v>143</v>
      </c>
      <c r="BA144" s="29" t="s">
        <v>143</v>
      </c>
      <c r="BB144" s="29" t="s">
        <v>183</v>
      </c>
      <c r="BC144" s="29" t="s">
        <v>143</v>
      </c>
      <c r="BD144" s="29" t="s">
        <v>142</v>
      </c>
      <c r="BE144" s="29" t="s">
        <v>143</v>
      </c>
      <c r="BF144" s="29" t="s">
        <v>141</v>
      </c>
      <c r="BG144" s="29" t="s">
        <v>143</v>
      </c>
      <c r="BH144" s="29" t="s">
        <v>143</v>
      </c>
      <c r="BI144" s="29" t="s">
        <v>183</v>
      </c>
      <c r="BJ144" s="29" t="s">
        <v>143</v>
      </c>
      <c r="BK144" s="29" t="s">
        <v>183</v>
      </c>
      <c r="BL144" s="29" t="s">
        <v>142</v>
      </c>
      <c r="BM144" s="29" t="s">
        <v>143</v>
      </c>
      <c r="BN144" s="29" t="s">
        <v>143</v>
      </c>
      <c r="BO144" s="29" t="s">
        <v>183</v>
      </c>
      <c r="BP144" s="29" t="s">
        <v>143</v>
      </c>
      <c r="BQ144" s="29" t="s">
        <v>141</v>
      </c>
      <c r="BR144" s="29" t="s">
        <v>141</v>
      </c>
      <c r="BS144" s="29" t="s">
        <v>142</v>
      </c>
      <c r="BT144" s="29" t="s">
        <v>143</v>
      </c>
      <c r="BU144" s="29" t="s">
        <v>143</v>
      </c>
      <c r="BV144" s="29" t="s">
        <v>183</v>
      </c>
      <c r="BW144" s="29" t="s">
        <v>141</v>
      </c>
      <c r="BX144" s="29" t="s">
        <v>141</v>
      </c>
      <c r="BY144" s="29" t="s">
        <v>141</v>
      </c>
      <c r="BZ144" s="29" t="s">
        <v>143</v>
      </c>
      <c r="CA144" s="29" t="s">
        <v>142</v>
      </c>
      <c r="CB144" s="29" t="s">
        <v>141</v>
      </c>
      <c r="CC144" s="29" t="s">
        <v>143</v>
      </c>
      <c r="CD144" s="29" t="s">
        <v>143</v>
      </c>
      <c r="CE144" s="29" t="s">
        <v>142</v>
      </c>
      <c r="CF144" s="29" t="s">
        <v>141</v>
      </c>
      <c r="CG144" s="29" t="s">
        <v>141</v>
      </c>
      <c r="CH144" s="29" t="s">
        <v>142</v>
      </c>
      <c r="CI144" s="29" t="s">
        <v>141</v>
      </c>
      <c r="CJ144" s="29" t="s">
        <v>143</v>
      </c>
      <c r="CK144" s="29" t="s">
        <v>142</v>
      </c>
      <c r="CL144" s="29" t="s">
        <v>183</v>
      </c>
      <c r="CM144" s="29" t="s">
        <v>143</v>
      </c>
      <c r="CN144" s="29" t="s">
        <v>143</v>
      </c>
      <c r="CO144" s="29" t="s">
        <v>143</v>
      </c>
      <c r="CP144" s="29" t="s">
        <v>143</v>
      </c>
      <c r="CQ144" s="29" t="s">
        <v>143</v>
      </c>
      <c r="CR144" s="29" t="s">
        <v>141</v>
      </c>
      <c r="CS144" s="29" t="s">
        <v>183</v>
      </c>
      <c r="CT144" s="29" t="s">
        <v>141</v>
      </c>
      <c r="CU144" s="29" t="s">
        <v>141</v>
      </c>
      <c r="CV144" s="29" t="s">
        <v>143</v>
      </c>
      <c r="CW144" s="29" t="s">
        <v>142</v>
      </c>
      <c r="CX144" s="29" t="s">
        <v>142</v>
      </c>
      <c r="CY144" s="29" t="s">
        <v>183</v>
      </c>
      <c r="CZ144" s="29" t="s">
        <v>183</v>
      </c>
      <c r="DA144" s="29" t="s">
        <v>142</v>
      </c>
      <c r="DB144" s="29" t="s">
        <v>142</v>
      </c>
      <c r="DC144" s="29" t="s">
        <v>143</v>
      </c>
      <c r="DD144" s="29" t="s">
        <v>141</v>
      </c>
      <c r="DE144" s="29" t="s">
        <v>141</v>
      </c>
      <c r="DF144" s="29" t="s">
        <v>141</v>
      </c>
      <c r="DG144" s="29" t="s">
        <v>141</v>
      </c>
      <c r="DH144" s="29" t="s">
        <v>183</v>
      </c>
      <c r="DI144" s="29" t="s">
        <v>143</v>
      </c>
      <c r="DJ144" s="29" t="s">
        <v>142</v>
      </c>
      <c r="DK144" s="29" t="s">
        <v>143</v>
      </c>
      <c r="DL144" s="29" t="s">
        <v>142</v>
      </c>
      <c r="DM144" s="29" t="s">
        <v>143</v>
      </c>
      <c r="DN144" s="29" t="s">
        <v>183</v>
      </c>
      <c r="DO144" s="29" t="s">
        <v>143</v>
      </c>
      <c r="DP144" s="29" t="s">
        <v>141</v>
      </c>
      <c r="DQ144" s="29" t="s">
        <v>142</v>
      </c>
      <c r="DR144" s="29" t="s">
        <v>143</v>
      </c>
      <c r="DS144" s="29" t="s">
        <v>143</v>
      </c>
      <c r="DT144" s="29" t="s">
        <v>143</v>
      </c>
      <c r="DU144" s="29" t="s">
        <v>141</v>
      </c>
      <c r="DV144" s="29" t="s">
        <v>143</v>
      </c>
      <c r="DW144" s="7"/>
      <c r="DX144" s="7"/>
      <c r="DY144" s="7"/>
      <c r="DZ144" s="7"/>
      <c r="EA144" s="7"/>
      <c r="EB144" s="7"/>
      <c r="EC144" s="7"/>
      <c r="ED144" s="7"/>
    </row>
    <row r="145" spans="1:134" ht="67.5">
      <c r="A145" s="8">
        <v>144</v>
      </c>
      <c r="B145" s="39">
        <v>144</v>
      </c>
      <c r="C145" s="39" t="s">
        <v>388</v>
      </c>
      <c r="D145" s="37" t="s">
        <v>390</v>
      </c>
      <c r="E145" s="38" t="s">
        <v>21</v>
      </c>
      <c r="F145" s="33" t="s">
        <v>142</v>
      </c>
      <c r="G145" s="29" t="s">
        <v>183</v>
      </c>
      <c r="H145" s="29" t="s">
        <v>183</v>
      </c>
      <c r="I145" s="29" t="s">
        <v>143</v>
      </c>
      <c r="J145" s="29" t="s">
        <v>143</v>
      </c>
      <c r="K145" s="29" t="s">
        <v>142</v>
      </c>
      <c r="L145" s="29" t="s">
        <v>142</v>
      </c>
      <c r="M145" s="29" t="s">
        <v>141</v>
      </c>
      <c r="N145" s="29" t="s">
        <v>142</v>
      </c>
      <c r="O145" s="29" t="s">
        <v>142</v>
      </c>
      <c r="P145" s="29" t="s">
        <v>142</v>
      </c>
      <c r="Q145" s="29" t="s">
        <v>142</v>
      </c>
      <c r="R145" s="29" t="s">
        <v>142</v>
      </c>
      <c r="S145" s="29" t="s">
        <v>141</v>
      </c>
      <c r="T145" s="29" t="s">
        <v>142</v>
      </c>
      <c r="U145" s="29" t="s">
        <v>141</v>
      </c>
      <c r="V145" s="29" t="s">
        <v>142</v>
      </c>
      <c r="W145" s="29" t="s">
        <v>142</v>
      </c>
      <c r="X145" s="29" t="s">
        <v>141</v>
      </c>
      <c r="Y145" s="29" t="s">
        <v>143</v>
      </c>
      <c r="Z145" s="29" t="s">
        <v>183</v>
      </c>
      <c r="AA145" s="29" t="s">
        <v>142</v>
      </c>
      <c r="AB145" s="29" t="s">
        <v>142</v>
      </c>
      <c r="AC145" s="29" t="s">
        <v>142</v>
      </c>
      <c r="AD145" s="29" t="s">
        <v>142</v>
      </c>
      <c r="AE145" s="29" t="s">
        <v>142</v>
      </c>
      <c r="AF145" s="29" t="s">
        <v>143</v>
      </c>
      <c r="AG145" s="29" t="s">
        <v>183</v>
      </c>
      <c r="AH145" s="29" t="s">
        <v>141</v>
      </c>
      <c r="AI145" s="29" t="s">
        <v>142</v>
      </c>
      <c r="AJ145" s="29" t="s">
        <v>142</v>
      </c>
      <c r="AK145" s="29" t="s">
        <v>141</v>
      </c>
      <c r="AL145" s="29" t="s">
        <v>142</v>
      </c>
      <c r="AM145" s="29" t="s">
        <v>142</v>
      </c>
      <c r="AN145" s="29" t="s">
        <v>143</v>
      </c>
      <c r="AO145" s="29" t="s">
        <v>141</v>
      </c>
      <c r="AP145" s="29" t="s">
        <v>141</v>
      </c>
      <c r="AQ145" s="29" t="s">
        <v>183</v>
      </c>
      <c r="AR145" s="29" t="s">
        <v>141</v>
      </c>
      <c r="AS145" s="29" t="s">
        <v>142</v>
      </c>
      <c r="AT145" s="29" t="s">
        <v>142</v>
      </c>
      <c r="AU145" s="29" t="s">
        <v>183</v>
      </c>
      <c r="AV145" s="29" t="s">
        <v>142</v>
      </c>
      <c r="AW145" s="29" t="s">
        <v>142</v>
      </c>
      <c r="AX145" s="29" t="s">
        <v>142</v>
      </c>
      <c r="AY145" s="29" t="s">
        <v>183</v>
      </c>
      <c r="AZ145" s="29" t="s">
        <v>142</v>
      </c>
      <c r="BA145" s="29" t="s">
        <v>142</v>
      </c>
      <c r="BB145" s="29" t="s">
        <v>142</v>
      </c>
      <c r="BC145" s="29" t="s">
        <v>142</v>
      </c>
      <c r="BD145" s="29" t="s">
        <v>183</v>
      </c>
      <c r="BE145" s="29" t="s">
        <v>142</v>
      </c>
      <c r="BF145" s="29" t="s">
        <v>141</v>
      </c>
      <c r="BG145" s="29" t="s">
        <v>142</v>
      </c>
      <c r="BH145" s="29" t="s">
        <v>142</v>
      </c>
      <c r="BI145" s="29" t="s">
        <v>142</v>
      </c>
      <c r="BJ145" s="29" t="s">
        <v>142</v>
      </c>
      <c r="BK145" s="29" t="s">
        <v>142</v>
      </c>
      <c r="BL145" s="29" t="s">
        <v>142</v>
      </c>
      <c r="BM145" s="29" t="s">
        <v>143</v>
      </c>
      <c r="BN145" s="29" t="s">
        <v>142</v>
      </c>
      <c r="BO145" s="29" t="s">
        <v>142</v>
      </c>
      <c r="BP145" s="29" t="s">
        <v>142</v>
      </c>
      <c r="BQ145" s="29" t="s">
        <v>142</v>
      </c>
      <c r="BR145" s="29" t="s">
        <v>141</v>
      </c>
      <c r="BS145" s="29" t="s">
        <v>142</v>
      </c>
      <c r="BT145" s="29" t="s">
        <v>142</v>
      </c>
      <c r="BU145" s="29" t="s">
        <v>183</v>
      </c>
      <c r="BV145" s="29" t="s">
        <v>142</v>
      </c>
      <c r="BW145" s="29" t="s">
        <v>141</v>
      </c>
      <c r="BX145" s="29" t="s">
        <v>141</v>
      </c>
      <c r="BY145" s="29" t="s">
        <v>141</v>
      </c>
      <c r="BZ145" s="29" t="s">
        <v>142</v>
      </c>
      <c r="CA145" s="29" t="s">
        <v>183</v>
      </c>
      <c r="CB145" s="29" t="s">
        <v>141</v>
      </c>
      <c r="CC145" s="29" t="s">
        <v>142</v>
      </c>
      <c r="CD145" s="29" t="s">
        <v>142</v>
      </c>
      <c r="CE145" s="29" t="s">
        <v>183</v>
      </c>
      <c r="CF145" s="29" t="s">
        <v>141</v>
      </c>
      <c r="CG145" s="29" t="s">
        <v>141</v>
      </c>
      <c r="CH145" s="29" t="s">
        <v>142</v>
      </c>
      <c r="CI145" s="29" t="s">
        <v>141</v>
      </c>
      <c r="CJ145" s="29" t="s">
        <v>142</v>
      </c>
      <c r="CK145" s="29" t="s">
        <v>183</v>
      </c>
      <c r="CL145" s="29" t="s">
        <v>142</v>
      </c>
      <c r="CM145" s="29" t="s">
        <v>143</v>
      </c>
      <c r="CN145" s="29" t="s">
        <v>142</v>
      </c>
      <c r="CO145" s="29" t="s">
        <v>142</v>
      </c>
      <c r="CP145" s="29" t="s">
        <v>142</v>
      </c>
      <c r="CQ145" s="29" t="s">
        <v>142</v>
      </c>
      <c r="CR145" s="29" t="s">
        <v>141</v>
      </c>
      <c r="CS145" s="29" t="s">
        <v>142</v>
      </c>
      <c r="CT145" s="29" t="s">
        <v>141</v>
      </c>
      <c r="CU145" s="29" t="s">
        <v>141</v>
      </c>
      <c r="CV145" s="29" t="s">
        <v>142</v>
      </c>
      <c r="CW145" s="29" t="s">
        <v>183</v>
      </c>
      <c r="CX145" s="29" t="s">
        <v>183</v>
      </c>
      <c r="CY145" s="29" t="s">
        <v>142</v>
      </c>
      <c r="CZ145" s="29" t="s">
        <v>142</v>
      </c>
      <c r="DA145" s="29" t="s">
        <v>143</v>
      </c>
      <c r="DB145" s="29" t="s">
        <v>142</v>
      </c>
      <c r="DC145" s="29" t="s">
        <v>143</v>
      </c>
      <c r="DD145" s="29" t="s">
        <v>141</v>
      </c>
      <c r="DE145" s="29" t="s">
        <v>141</v>
      </c>
      <c r="DF145" s="29" t="s">
        <v>142</v>
      </c>
      <c r="DG145" s="29" t="s">
        <v>141</v>
      </c>
      <c r="DH145" s="29" t="s">
        <v>142</v>
      </c>
      <c r="DI145" s="29" t="s">
        <v>142</v>
      </c>
      <c r="DJ145" s="29" t="s">
        <v>183</v>
      </c>
      <c r="DK145" s="29" t="s">
        <v>142</v>
      </c>
      <c r="DL145" s="29" t="s">
        <v>183</v>
      </c>
      <c r="DM145" s="29" t="s">
        <v>142</v>
      </c>
      <c r="DN145" s="29" t="s">
        <v>142</v>
      </c>
      <c r="DO145" s="29" t="s">
        <v>142</v>
      </c>
      <c r="DP145" s="29" t="s">
        <v>141</v>
      </c>
      <c r="DQ145" s="29" t="s">
        <v>142</v>
      </c>
      <c r="DR145" s="29" t="s">
        <v>143</v>
      </c>
      <c r="DS145" s="29" t="s">
        <v>142</v>
      </c>
      <c r="DT145" s="29" t="s">
        <v>142</v>
      </c>
      <c r="DU145" s="29" t="s">
        <v>141</v>
      </c>
      <c r="DV145" s="29" t="s">
        <v>143</v>
      </c>
      <c r="DW145" s="7"/>
      <c r="DX145" s="7"/>
      <c r="DY145" s="7"/>
      <c r="DZ145" s="7"/>
      <c r="EA145" s="7"/>
      <c r="EB145" s="7"/>
      <c r="EC145" s="7"/>
      <c r="ED145" s="7"/>
    </row>
    <row r="146" spans="1:134" ht="56.25">
      <c r="A146" s="8">
        <v>145</v>
      </c>
      <c r="B146" s="39">
        <v>145</v>
      </c>
      <c r="C146" s="39" t="s">
        <v>391</v>
      </c>
      <c r="D146" s="37" t="s">
        <v>392</v>
      </c>
      <c r="E146" s="38" t="s">
        <v>199</v>
      </c>
      <c r="F146" s="33" t="s">
        <v>143</v>
      </c>
      <c r="G146" s="29" t="s">
        <v>142</v>
      </c>
      <c r="H146" s="29" t="s">
        <v>142</v>
      </c>
      <c r="I146" s="29" t="s">
        <v>142</v>
      </c>
      <c r="J146" s="29" t="s">
        <v>183</v>
      </c>
      <c r="K146" s="29" t="s">
        <v>142</v>
      </c>
      <c r="L146" s="29" t="s">
        <v>142</v>
      </c>
      <c r="M146" s="29" t="s">
        <v>141</v>
      </c>
      <c r="N146" s="29" t="s">
        <v>143</v>
      </c>
      <c r="O146" s="29" t="s">
        <v>183</v>
      </c>
      <c r="P146" s="29" t="s">
        <v>142</v>
      </c>
      <c r="Q146" s="29" t="s">
        <v>142</v>
      </c>
      <c r="R146" s="29" t="s">
        <v>143</v>
      </c>
      <c r="S146" s="29" t="s">
        <v>141</v>
      </c>
      <c r="T146" s="29" t="s">
        <v>142</v>
      </c>
      <c r="U146" s="29" t="s">
        <v>141</v>
      </c>
      <c r="V146" s="29" t="s">
        <v>143</v>
      </c>
      <c r="W146" s="29" t="s">
        <v>141</v>
      </c>
      <c r="X146" s="29" t="s">
        <v>141</v>
      </c>
      <c r="Y146" s="29" t="s">
        <v>143</v>
      </c>
      <c r="Z146" s="29" t="s">
        <v>143</v>
      </c>
      <c r="AA146" s="29" t="s">
        <v>142</v>
      </c>
      <c r="AB146" s="29" t="s">
        <v>143</v>
      </c>
      <c r="AC146" s="29" t="s">
        <v>183</v>
      </c>
      <c r="AD146" s="29" t="s">
        <v>183</v>
      </c>
      <c r="AE146" s="29" t="s">
        <v>183</v>
      </c>
      <c r="AF146" s="29" t="s">
        <v>143</v>
      </c>
      <c r="AG146" s="29" t="s">
        <v>142</v>
      </c>
      <c r="AH146" s="29" t="s">
        <v>141</v>
      </c>
      <c r="AI146" s="29" t="s">
        <v>142</v>
      </c>
      <c r="AJ146" s="29" t="s">
        <v>143</v>
      </c>
      <c r="AK146" s="29" t="s">
        <v>141</v>
      </c>
      <c r="AL146" s="29" t="s">
        <v>143</v>
      </c>
      <c r="AM146" s="29" t="s">
        <v>142</v>
      </c>
      <c r="AN146" s="29" t="s">
        <v>142</v>
      </c>
      <c r="AO146" s="29" t="s">
        <v>141</v>
      </c>
      <c r="AP146" s="29" t="s">
        <v>141</v>
      </c>
      <c r="AQ146" s="29" t="s">
        <v>142</v>
      </c>
      <c r="AR146" s="29" t="s">
        <v>141</v>
      </c>
      <c r="AS146" s="29" t="s">
        <v>142</v>
      </c>
      <c r="AT146" s="29" t="s">
        <v>143</v>
      </c>
      <c r="AU146" s="29" t="s">
        <v>143</v>
      </c>
      <c r="AV146" s="29" t="s">
        <v>143</v>
      </c>
      <c r="AW146" s="29" t="s">
        <v>183</v>
      </c>
      <c r="AX146" s="29" t="s">
        <v>183</v>
      </c>
      <c r="AY146" s="29" t="s">
        <v>142</v>
      </c>
      <c r="AZ146" s="29" t="s">
        <v>142</v>
      </c>
      <c r="BA146" s="29" t="s">
        <v>142</v>
      </c>
      <c r="BB146" s="29" t="s">
        <v>143</v>
      </c>
      <c r="BC146" s="29" t="s">
        <v>143</v>
      </c>
      <c r="BD146" s="29" t="s">
        <v>142</v>
      </c>
      <c r="BE146" s="29" t="s">
        <v>143</v>
      </c>
      <c r="BF146" s="29" t="s">
        <v>141</v>
      </c>
      <c r="BG146" s="29" t="s">
        <v>143</v>
      </c>
      <c r="BH146" s="29" t="s">
        <v>143</v>
      </c>
      <c r="BI146" s="29" t="s">
        <v>143</v>
      </c>
      <c r="BJ146" s="29" t="s">
        <v>143</v>
      </c>
      <c r="BK146" s="29" t="s">
        <v>142</v>
      </c>
      <c r="BL146" s="29" t="s">
        <v>143</v>
      </c>
      <c r="BM146" s="29" t="s">
        <v>143</v>
      </c>
      <c r="BN146" s="29" t="s">
        <v>143</v>
      </c>
      <c r="BO146" s="29" t="s">
        <v>142</v>
      </c>
      <c r="BP146" s="29" t="s">
        <v>143</v>
      </c>
      <c r="BQ146" s="29" t="s">
        <v>142</v>
      </c>
      <c r="BR146" s="29" t="s">
        <v>141</v>
      </c>
      <c r="BS146" s="29" t="s">
        <v>142</v>
      </c>
      <c r="BT146" s="29" t="s">
        <v>183</v>
      </c>
      <c r="BU146" s="29" t="s">
        <v>142</v>
      </c>
      <c r="BV146" s="29" t="s">
        <v>143</v>
      </c>
      <c r="BW146" s="29" t="s">
        <v>141</v>
      </c>
      <c r="BX146" s="29" t="s">
        <v>141</v>
      </c>
      <c r="BY146" s="29" t="s">
        <v>141</v>
      </c>
      <c r="BZ146" s="29" t="s">
        <v>142</v>
      </c>
      <c r="CA146" s="29" t="s">
        <v>142</v>
      </c>
      <c r="CB146" s="29" t="s">
        <v>141</v>
      </c>
      <c r="CC146" s="29" t="s">
        <v>143</v>
      </c>
      <c r="CD146" s="29" t="s">
        <v>143</v>
      </c>
      <c r="CE146" s="29" t="s">
        <v>143</v>
      </c>
      <c r="CF146" s="29" t="s">
        <v>141</v>
      </c>
      <c r="CG146" s="29" t="s">
        <v>141</v>
      </c>
      <c r="CH146" s="29" t="s">
        <v>142</v>
      </c>
      <c r="CI146" s="29" t="s">
        <v>141</v>
      </c>
      <c r="CJ146" s="29" t="s">
        <v>142</v>
      </c>
      <c r="CK146" s="29" t="s">
        <v>142</v>
      </c>
      <c r="CL146" s="29" t="s">
        <v>183</v>
      </c>
      <c r="CM146" s="29" t="s">
        <v>142</v>
      </c>
      <c r="CN146" s="29" t="s">
        <v>142</v>
      </c>
      <c r="CO146" s="29" t="s">
        <v>143</v>
      </c>
      <c r="CP146" s="29" t="s">
        <v>142</v>
      </c>
      <c r="CQ146" s="29" t="s">
        <v>142</v>
      </c>
      <c r="CR146" s="29" t="s">
        <v>141</v>
      </c>
      <c r="CS146" s="29" t="s">
        <v>142</v>
      </c>
      <c r="CT146" s="29" t="s">
        <v>141</v>
      </c>
      <c r="CU146" s="29" t="s">
        <v>141</v>
      </c>
      <c r="CV146" s="29" t="s">
        <v>142</v>
      </c>
      <c r="CW146" s="29" t="s">
        <v>142</v>
      </c>
      <c r="CX146" s="29" t="s">
        <v>143</v>
      </c>
      <c r="CY146" s="29" t="s">
        <v>183</v>
      </c>
      <c r="CZ146" s="29" t="s">
        <v>142</v>
      </c>
      <c r="DA146" s="29" t="s">
        <v>143</v>
      </c>
      <c r="DB146" s="29" t="s">
        <v>142</v>
      </c>
      <c r="DC146" s="29" t="s">
        <v>142</v>
      </c>
      <c r="DD146" s="29" t="s">
        <v>141</v>
      </c>
      <c r="DE146" s="29" t="s">
        <v>141</v>
      </c>
      <c r="DF146" s="29" t="s">
        <v>142</v>
      </c>
      <c r="DG146" s="29" t="s">
        <v>141</v>
      </c>
      <c r="DH146" s="29" t="s">
        <v>143</v>
      </c>
      <c r="DI146" s="29" t="s">
        <v>142</v>
      </c>
      <c r="DJ146" s="29" t="s">
        <v>142</v>
      </c>
      <c r="DK146" s="29" t="s">
        <v>142</v>
      </c>
      <c r="DL146" s="29" t="s">
        <v>142</v>
      </c>
      <c r="DM146" s="29" t="s">
        <v>142</v>
      </c>
      <c r="DN146" s="29" t="s">
        <v>142</v>
      </c>
      <c r="DO146" s="29" t="s">
        <v>142</v>
      </c>
      <c r="DP146" s="29" t="s">
        <v>141</v>
      </c>
      <c r="DQ146" s="29" t="s">
        <v>142</v>
      </c>
      <c r="DR146" s="29" t="s">
        <v>142</v>
      </c>
      <c r="DS146" s="29" t="s">
        <v>142</v>
      </c>
      <c r="DT146" s="29" t="s">
        <v>143</v>
      </c>
      <c r="DU146" s="29" t="s">
        <v>141</v>
      </c>
      <c r="DV146" s="29" t="s">
        <v>142</v>
      </c>
      <c r="DW146" s="7"/>
      <c r="DX146" s="7"/>
      <c r="DY146" s="7"/>
      <c r="DZ146" s="7"/>
      <c r="EA146" s="7"/>
      <c r="EB146" s="7"/>
      <c r="EC146" s="7"/>
      <c r="ED146" s="7"/>
    </row>
    <row r="147" spans="1:134" ht="56.25">
      <c r="A147" s="8">
        <v>146</v>
      </c>
      <c r="B147" s="39">
        <v>146</v>
      </c>
      <c r="C147" s="39" t="s">
        <v>391</v>
      </c>
      <c r="D147" s="37" t="s">
        <v>393</v>
      </c>
      <c r="E147" s="38" t="s">
        <v>199</v>
      </c>
      <c r="F147" s="33" t="s">
        <v>142</v>
      </c>
      <c r="G147" s="29" t="s">
        <v>142</v>
      </c>
      <c r="H147" s="29" t="s">
        <v>142</v>
      </c>
      <c r="I147" s="29" t="s">
        <v>142</v>
      </c>
      <c r="J147" s="29" t="s">
        <v>143</v>
      </c>
      <c r="K147" s="29" t="s">
        <v>142</v>
      </c>
      <c r="L147" s="29" t="s">
        <v>142</v>
      </c>
      <c r="M147" s="29" t="s">
        <v>141</v>
      </c>
      <c r="N147" s="29" t="s">
        <v>142</v>
      </c>
      <c r="O147" s="29" t="s">
        <v>183</v>
      </c>
      <c r="P147" s="29" t="s">
        <v>142</v>
      </c>
      <c r="Q147" s="29" t="s">
        <v>142</v>
      </c>
      <c r="R147" s="29" t="s">
        <v>143</v>
      </c>
      <c r="S147" s="29" t="s">
        <v>141</v>
      </c>
      <c r="T147" s="29" t="s">
        <v>142</v>
      </c>
      <c r="U147" s="29" t="s">
        <v>141</v>
      </c>
      <c r="V147" s="29" t="s">
        <v>143</v>
      </c>
      <c r="W147" s="29" t="s">
        <v>141</v>
      </c>
      <c r="X147" s="29" t="s">
        <v>141</v>
      </c>
      <c r="Y147" s="29" t="s">
        <v>143</v>
      </c>
      <c r="Z147" s="29" t="s">
        <v>142</v>
      </c>
      <c r="AA147" s="29" t="s">
        <v>142</v>
      </c>
      <c r="AB147" s="29" t="s">
        <v>143</v>
      </c>
      <c r="AC147" s="29" t="s">
        <v>183</v>
      </c>
      <c r="AD147" s="29" t="s">
        <v>183</v>
      </c>
      <c r="AE147" s="29" t="s">
        <v>183</v>
      </c>
      <c r="AF147" s="29" t="s">
        <v>143</v>
      </c>
      <c r="AG147" s="29" t="s">
        <v>142</v>
      </c>
      <c r="AH147" s="29" t="s">
        <v>141</v>
      </c>
      <c r="AI147" s="29" t="s">
        <v>142</v>
      </c>
      <c r="AJ147" s="29" t="s">
        <v>143</v>
      </c>
      <c r="AK147" s="29" t="s">
        <v>141</v>
      </c>
      <c r="AL147" s="29" t="s">
        <v>143</v>
      </c>
      <c r="AM147" s="29" t="s">
        <v>142</v>
      </c>
      <c r="AN147" s="29" t="s">
        <v>142</v>
      </c>
      <c r="AO147" s="29" t="s">
        <v>141</v>
      </c>
      <c r="AP147" s="29" t="s">
        <v>141</v>
      </c>
      <c r="AQ147" s="29" t="s">
        <v>142</v>
      </c>
      <c r="AR147" s="29" t="s">
        <v>141</v>
      </c>
      <c r="AS147" s="29" t="s">
        <v>142</v>
      </c>
      <c r="AT147" s="29" t="s">
        <v>143</v>
      </c>
      <c r="AU147" s="29" t="s">
        <v>142</v>
      </c>
      <c r="AV147" s="29" t="s">
        <v>143</v>
      </c>
      <c r="AW147" s="29" t="s">
        <v>143</v>
      </c>
      <c r="AX147" s="29" t="s">
        <v>183</v>
      </c>
      <c r="AY147" s="29" t="s">
        <v>142</v>
      </c>
      <c r="AZ147" s="29" t="s">
        <v>142</v>
      </c>
      <c r="BA147" s="29" t="s">
        <v>143</v>
      </c>
      <c r="BB147" s="29" t="s">
        <v>143</v>
      </c>
      <c r="BC147" s="29" t="s">
        <v>143</v>
      </c>
      <c r="BD147" s="29" t="s">
        <v>142</v>
      </c>
      <c r="BE147" s="29" t="s">
        <v>142</v>
      </c>
      <c r="BF147" s="29" t="s">
        <v>141</v>
      </c>
      <c r="BG147" s="29" t="s">
        <v>142</v>
      </c>
      <c r="BH147" s="29" t="s">
        <v>143</v>
      </c>
      <c r="BI147" s="29" t="s">
        <v>143</v>
      </c>
      <c r="BJ147" s="29" t="s">
        <v>143</v>
      </c>
      <c r="BK147" s="29" t="s">
        <v>142</v>
      </c>
      <c r="BL147" s="29" t="s">
        <v>143</v>
      </c>
      <c r="BM147" s="29" t="s">
        <v>142</v>
      </c>
      <c r="BN147" s="29" t="s">
        <v>143</v>
      </c>
      <c r="BO147" s="29" t="s">
        <v>142</v>
      </c>
      <c r="BP147" s="29" t="s">
        <v>143</v>
      </c>
      <c r="BQ147" s="29" t="s">
        <v>142</v>
      </c>
      <c r="BR147" s="29" t="s">
        <v>141</v>
      </c>
      <c r="BS147" s="29" t="s">
        <v>142</v>
      </c>
      <c r="BT147" s="29" t="s">
        <v>143</v>
      </c>
      <c r="BU147" s="29" t="s">
        <v>142</v>
      </c>
      <c r="BV147" s="29" t="s">
        <v>183</v>
      </c>
      <c r="BW147" s="29" t="s">
        <v>141</v>
      </c>
      <c r="BX147" s="29" t="s">
        <v>141</v>
      </c>
      <c r="BY147" s="29" t="s">
        <v>141</v>
      </c>
      <c r="BZ147" s="29" t="s">
        <v>142</v>
      </c>
      <c r="CA147" s="29" t="s">
        <v>142</v>
      </c>
      <c r="CB147" s="29" t="s">
        <v>141</v>
      </c>
      <c r="CC147" s="29" t="s">
        <v>143</v>
      </c>
      <c r="CD147" s="29" t="s">
        <v>143</v>
      </c>
      <c r="CE147" s="29" t="s">
        <v>142</v>
      </c>
      <c r="CF147" s="29" t="s">
        <v>141</v>
      </c>
      <c r="CG147" s="29" t="s">
        <v>141</v>
      </c>
      <c r="CH147" s="29" t="s">
        <v>142</v>
      </c>
      <c r="CI147" s="29" t="s">
        <v>141</v>
      </c>
      <c r="CJ147" s="29" t="s">
        <v>143</v>
      </c>
      <c r="CK147" s="29" t="s">
        <v>142</v>
      </c>
      <c r="CL147" s="29" t="s">
        <v>183</v>
      </c>
      <c r="CM147" s="29" t="s">
        <v>142</v>
      </c>
      <c r="CN147" s="29" t="s">
        <v>142</v>
      </c>
      <c r="CO147" s="29" t="s">
        <v>143</v>
      </c>
      <c r="CP147" s="29" t="s">
        <v>142</v>
      </c>
      <c r="CQ147" s="29" t="s">
        <v>142</v>
      </c>
      <c r="CR147" s="29" t="s">
        <v>141</v>
      </c>
      <c r="CS147" s="29" t="s">
        <v>142</v>
      </c>
      <c r="CT147" s="29" t="s">
        <v>141</v>
      </c>
      <c r="CU147" s="29" t="s">
        <v>141</v>
      </c>
      <c r="CV147" s="29" t="s">
        <v>142</v>
      </c>
      <c r="CW147" s="29" t="s">
        <v>142</v>
      </c>
      <c r="CX147" s="29" t="s">
        <v>142</v>
      </c>
      <c r="CY147" s="29" t="s">
        <v>183</v>
      </c>
      <c r="CZ147" s="29" t="s">
        <v>142</v>
      </c>
      <c r="DA147" s="29" t="s">
        <v>143</v>
      </c>
      <c r="DB147" s="29" t="s">
        <v>142</v>
      </c>
      <c r="DC147" s="29" t="s">
        <v>142</v>
      </c>
      <c r="DD147" s="29" t="s">
        <v>141</v>
      </c>
      <c r="DE147" s="29" t="s">
        <v>141</v>
      </c>
      <c r="DF147" s="29" t="s">
        <v>142</v>
      </c>
      <c r="DG147" s="29" t="s">
        <v>141</v>
      </c>
      <c r="DH147" s="29" t="s">
        <v>143</v>
      </c>
      <c r="DI147" s="29" t="s">
        <v>142</v>
      </c>
      <c r="DJ147" s="29" t="s">
        <v>142</v>
      </c>
      <c r="DK147" s="29" t="s">
        <v>142</v>
      </c>
      <c r="DL147" s="29" t="s">
        <v>142</v>
      </c>
      <c r="DM147" s="29" t="s">
        <v>142</v>
      </c>
      <c r="DN147" s="29" t="s">
        <v>142</v>
      </c>
      <c r="DO147" s="29" t="s">
        <v>142</v>
      </c>
      <c r="DP147" s="29" t="s">
        <v>141</v>
      </c>
      <c r="DQ147" s="29" t="s">
        <v>142</v>
      </c>
      <c r="DR147" s="29" t="s">
        <v>142</v>
      </c>
      <c r="DS147" s="29" t="s">
        <v>142</v>
      </c>
      <c r="DT147" s="29" t="s">
        <v>143</v>
      </c>
      <c r="DU147" s="29" t="s">
        <v>141</v>
      </c>
      <c r="DV147" s="29" t="s">
        <v>142</v>
      </c>
      <c r="DW147" s="7"/>
      <c r="DX147" s="7"/>
      <c r="DY147" s="7"/>
      <c r="DZ147" s="7"/>
      <c r="EA147" s="7"/>
      <c r="EB147" s="7"/>
      <c r="EC147" s="7"/>
      <c r="ED147" s="7"/>
    </row>
    <row r="148" spans="1:134" ht="78.75">
      <c r="A148" s="8">
        <v>147</v>
      </c>
      <c r="B148" s="39">
        <v>147</v>
      </c>
      <c r="C148" s="39" t="s">
        <v>394</v>
      </c>
      <c r="D148" s="37" t="s">
        <v>395</v>
      </c>
      <c r="E148" s="38" t="s">
        <v>21</v>
      </c>
      <c r="F148" s="33" t="s">
        <v>142</v>
      </c>
      <c r="G148" s="29" t="s">
        <v>142</v>
      </c>
      <c r="H148" s="29" t="s">
        <v>142</v>
      </c>
      <c r="I148" s="29" t="s">
        <v>142</v>
      </c>
      <c r="J148" s="29" t="s">
        <v>142</v>
      </c>
      <c r="K148" s="29" t="s">
        <v>142</v>
      </c>
      <c r="L148" s="29" t="s">
        <v>142</v>
      </c>
      <c r="M148" s="29" t="s">
        <v>141</v>
      </c>
      <c r="N148" s="29" t="s">
        <v>142</v>
      </c>
      <c r="O148" s="29" t="s">
        <v>142</v>
      </c>
      <c r="P148" s="29" t="s">
        <v>142</v>
      </c>
      <c r="Q148" s="29" t="s">
        <v>142</v>
      </c>
      <c r="R148" s="29" t="s">
        <v>142</v>
      </c>
      <c r="S148" s="29" t="s">
        <v>141</v>
      </c>
      <c r="T148" s="29" t="s">
        <v>141</v>
      </c>
      <c r="U148" s="29" t="s">
        <v>141</v>
      </c>
      <c r="V148" s="29" t="s">
        <v>142</v>
      </c>
      <c r="W148" s="29" t="s">
        <v>142</v>
      </c>
      <c r="X148" s="29" t="s">
        <v>141</v>
      </c>
      <c r="Y148" s="29" t="s">
        <v>143</v>
      </c>
      <c r="Z148" s="29" t="s">
        <v>142</v>
      </c>
      <c r="AA148" s="29" t="s">
        <v>141</v>
      </c>
      <c r="AB148" s="29" t="s">
        <v>141</v>
      </c>
      <c r="AC148" s="29" t="s">
        <v>142</v>
      </c>
      <c r="AD148" s="29" t="s">
        <v>142</v>
      </c>
      <c r="AE148" s="29" t="s">
        <v>142</v>
      </c>
      <c r="AF148" s="29" t="s">
        <v>142</v>
      </c>
      <c r="AG148" s="29" t="s">
        <v>142</v>
      </c>
      <c r="AH148" s="29" t="s">
        <v>141</v>
      </c>
      <c r="AI148" s="29" t="s">
        <v>141</v>
      </c>
      <c r="AJ148" s="29" t="s">
        <v>142</v>
      </c>
      <c r="AK148" s="29" t="s">
        <v>141</v>
      </c>
      <c r="AL148" s="29" t="s">
        <v>142</v>
      </c>
      <c r="AM148" s="29" t="s">
        <v>142</v>
      </c>
      <c r="AN148" s="29" t="s">
        <v>143</v>
      </c>
      <c r="AO148" s="29" t="s">
        <v>141</v>
      </c>
      <c r="AP148" s="29" t="s">
        <v>141</v>
      </c>
      <c r="AQ148" s="29" t="s">
        <v>142</v>
      </c>
      <c r="AR148" s="29" t="s">
        <v>141</v>
      </c>
      <c r="AS148" s="29" t="s">
        <v>141</v>
      </c>
      <c r="AT148" s="29" t="s">
        <v>142</v>
      </c>
      <c r="AU148" s="29" t="s">
        <v>142</v>
      </c>
      <c r="AV148" s="29" t="s">
        <v>142</v>
      </c>
      <c r="AW148" s="29" t="s">
        <v>142</v>
      </c>
      <c r="AX148" s="29" t="s">
        <v>142</v>
      </c>
      <c r="AY148" s="29" t="s">
        <v>142</v>
      </c>
      <c r="AZ148" s="29" t="s">
        <v>142</v>
      </c>
      <c r="BA148" s="29" t="s">
        <v>142</v>
      </c>
      <c r="BB148" s="29" t="s">
        <v>142</v>
      </c>
      <c r="BC148" s="29" t="s">
        <v>142</v>
      </c>
      <c r="BD148" s="29" t="s">
        <v>142</v>
      </c>
      <c r="BE148" s="29" t="s">
        <v>142</v>
      </c>
      <c r="BF148" s="29" t="s">
        <v>141</v>
      </c>
      <c r="BG148" s="29" t="s">
        <v>142</v>
      </c>
      <c r="BH148" s="29" t="s">
        <v>142</v>
      </c>
      <c r="BI148" s="29" t="s">
        <v>142</v>
      </c>
      <c r="BJ148" s="29" t="s">
        <v>142</v>
      </c>
      <c r="BK148" s="29" t="s">
        <v>141</v>
      </c>
      <c r="BL148" s="29" t="s">
        <v>141</v>
      </c>
      <c r="BM148" s="29" t="s">
        <v>142</v>
      </c>
      <c r="BN148" s="29" t="s">
        <v>142</v>
      </c>
      <c r="BO148" s="29" t="s">
        <v>141</v>
      </c>
      <c r="BP148" s="29" t="s">
        <v>142</v>
      </c>
      <c r="BQ148" s="29" t="s">
        <v>141</v>
      </c>
      <c r="BR148" s="29" t="s">
        <v>141</v>
      </c>
      <c r="BS148" s="29" t="s">
        <v>143</v>
      </c>
      <c r="BT148" s="29" t="s">
        <v>142</v>
      </c>
      <c r="BU148" s="29" t="s">
        <v>142</v>
      </c>
      <c r="BV148" s="29" t="s">
        <v>142</v>
      </c>
      <c r="BW148" s="29" t="s">
        <v>141</v>
      </c>
      <c r="BX148" s="29" t="s">
        <v>141</v>
      </c>
      <c r="BY148" s="29" t="s">
        <v>141</v>
      </c>
      <c r="BZ148" s="29" t="s">
        <v>142</v>
      </c>
      <c r="CA148" s="29" t="s">
        <v>142</v>
      </c>
      <c r="CB148" s="29" t="s">
        <v>141</v>
      </c>
      <c r="CC148" s="29" t="s">
        <v>142</v>
      </c>
      <c r="CD148" s="29" t="s">
        <v>143</v>
      </c>
      <c r="CE148" s="29" t="s">
        <v>142</v>
      </c>
      <c r="CF148" s="29" t="s">
        <v>141</v>
      </c>
      <c r="CG148" s="29" t="s">
        <v>141</v>
      </c>
      <c r="CH148" s="29" t="s">
        <v>142</v>
      </c>
      <c r="CI148" s="29" t="s">
        <v>141</v>
      </c>
      <c r="CJ148" s="29" t="s">
        <v>143</v>
      </c>
      <c r="CK148" s="29" t="s">
        <v>142</v>
      </c>
      <c r="CL148" s="29" t="s">
        <v>142</v>
      </c>
      <c r="CM148" s="29" t="s">
        <v>143</v>
      </c>
      <c r="CN148" s="29" t="s">
        <v>141</v>
      </c>
      <c r="CO148" s="29" t="s">
        <v>142</v>
      </c>
      <c r="CP148" s="29" t="s">
        <v>141</v>
      </c>
      <c r="CQ148" s="29" t="s">
        <v>141</v>
      </c>
      <c r="CR148" s="29" t="s">
        <v>141</v>
      </c>
      <c r="CS148" s="29" t="s">
        <v>142</v>
      </c>
      <c r="CT148" s="29" t="s">
        <v>141</v>
      </c>
      <c r="CU148" s="29" t="s">
        <v>141</v>
      </c>
      <c r="CV148" s="29" t="s">
        <v>142</v>
      </c>
      <c r="CW148" s="29" t="s">
        <v>142</v>
      </c>
      <c r="CX148" s="29" t="s">
        <v>142</v>
      </c>
      <c r="CY148" s="29" t="s">
        <v>142</v>
      </c>
      <c r="CZ148" s="29" t="s">
        <v>141</v>
      </c>
      <c r="DA148" s="29" t="s">
        <v>143</v>
      </c>
      <c r="DB148" s="29" t="s">
        <v>142</v>
      </c>
      <c r="DC148" s="29" t="s">
        <v>143</v>
      </c>
      <c r="DD148" s="29" t="s">
        <v>141</v>
      </c>
      <c r="DE148" s="29" t="s">
        <v>141</v>
      </c>
      <c r="DF148" s="29" t="s">
        <v>143</v>
      </c>
      <c r="DG148" s="29" t="s">
        <v>141</v>
      </c>
      <c r="DH148" s="29" t="s">
        <v>142</v>
      </c>
      <c r="DI148" s="29" t="s">
        <v>142</v>
      </c>
      <c r="DJ148" s="29" t="s">
        <v>142</v>
      </c>
      <c r="DK148" s="29" t="s">
        <v>141</v>
      </c>
      <c r="DL148" s="29" t="s">
        <v>142</v>
      </c>
      <c r="DM148" s="29" t="s">
        <v>142</v>
      </c>
      <c r="DN148" s="29" t="s">
        <v>141</v>
      </c>
      <c r="DO148" s="29" t="s">
        <v>141</v>
      </c>
      <c r="DP148" s="29" t="s">
        <v>141</v>
      </c>
      <c r="DQ148" s="29" t="s">
        <v>142</v>
      </c>
      <c r="DR148" s="29" t="s">
        <v>142</v>
      </c>
      <c r="DS148" s="29" t="s">
        <v>143</v>
      </c>
      <c r="DT148" s="29" t="s">
        <v>142</v>
      </c>
      <c r="DU148" s="29" t="s">
        <v>141</v>
      </c>
      <c r="DV148" s="29" t="s">
        <v>142</v>
      </c>
      <c r="DW148" s="7"/>
      <c r="DX148" s="7"/>
      <c r="DY148" s="7"/>
      <c r="DZ148" s="7"/>
      <c r="EA148" s="7"/>
      <c r="EB148" s="7"/>
      <c r="EC148" s="7"/>
      <c r="ED148" s="7"/>
    </row>
    <row r="149" spans="1:134" ht="101.25">
      <c r="A149" s="8">
        <v>148</v>
      </c>
      <c r="B149" s="39">
        <v>148</v>
      </c>
      <c r="C149" s="39" t="s">
        <v>396</v>
      </c>
      <c r="D149" s="37" t="s">
        <v>397</v>
      </c>
      <c r="E149" s="38" t="s">
        <v>199</v>
      </c>
      <c r="F149" s="33" t="s">
        <v>183</v>
      </c>
      <c r="G149" s="29" t="s">
        <v>142</v>
      </c>
      <c r="H149" s="29" t="s">
        <v>142</v>
      </c>
      <c r="I149" s="29" t="s">
        <v>142</v>
      </c>
      <c r="J149" s="29" t="s">
        <v>142</v>
      </c>
      <c r="K149" s="29" t="s">
        <v>142</v>
      </c>
      <c r="L149" s="29" t="s">
        <v>142</v>
      </c>
      <c r="M149" s="29" t="s">
        <v>141</v>
      </c>
      <c r="N149" s="29" t="s">
        <v>143</v>
      </c>
      <c r="O149" s="29" t="s">
        <v>183</v>
      </c>
      <c r="P149" s="29" t="s">
        <v>142</v>
      </c>
      <c r="Q149" s="29" t="s">
        <v>142</v>
      </c>
      <c r="R149" s="29" t="s">
        <v>143</v>
      </c>
      <c r="S149" s="29" t="s">
        <v>141</v>
      </c>
      <c r="T149" s="29" t="s">
        <v>141</v>
      </c>
      <c r="U149" s="29" t="s">
        <v>141</v>
      </c>
      <c r="V149" s="29" t="s">
        <v>142</v>
      </c>
      <c r="W149" s="29" t="s">
        <v>142</v>
      </c>
      <c r="X149" s="29" t="s">
        <v>141</v>
      </c>
      <c r="Y149" s="29" t="s">
        <v>143</v>
      </c>
      <c r="Z149" s="29" t="s">
        <v>142</v>
      </c>
      <c r="AA149" s="29" t="s">
        <v>141</v>
      </c>
      <c r="AB149" s="29" t="s">
        <v>141</v>
      </c>
      <c r="AC149" s="29" t="s">
        <v>183</v>
      </c>
      <c r="AD149" s="29" t="s">
        <v>142</v>
      </c>
      <c r="AE149" s="29" t="s">
        <v>183</v>
      </c>
      <c r="AF149" s="29" t="s">
        <v>142</v>
      </c>
      <c r="AG149" s="29" t="s">
        <v>142</v>
      </c>
      <c r="AH149" s="29" t="s">
        <v>141</v>
      </c>
      <c r="AI149" s="29" t="s">
        <v>141</v>
      </c>
      <c r="AJ149" s="29" t="s">
        <v>143</v>
      </c>
      <c r="AK149" s="29" t="s">
        <v>141</v>
      </c>
      <c r="AL149" s="29" t="s">
        <v>183</v>
      </c>
      <c r="AM149" s="29" t="s">
        <v>142</v>
      </c>
      <c r="AN149" s="29" t="s">
        <v>143</v>
      </c>
      <c r="AO149" s="29" t="s">
        <v>141</v>
      </c>
      <c r="AP149" s="29" t="s">
        <v>141</v>
      </c>
      <c r="AQ149" s="29" t="s">
        <v>142</v>
      </c>
      <c r="AR149" s="29" t="s">
        <v>141</v>
      </c>
      <c r="AS149" s="29" t="s">
        <v>141</v>
      </c>
      <c r="AT149" s="29" t="s">
        <v>142</v>
      </c>
      <c r="AU149" s="29" t="s">
        <v>143</v>
      </c>
      <c r="AV149" s="29" t="s">
        <v>142</v>
      </c>
      <c r="AW149" s="29" t="s">
        <v>142</v>
      </c>
      <c r="AX149" s="29" t="s">
        <v>142</v>
      </c>
      <c r="AY149" s="29" t="s">
        <v>142</v>
      </c>
      <c r="AZ149" s="29" t="s">
        <v>142</v>
      </c>
      <c r="BA149" s="29" t="s">
        <v>142</v>
      </c>
      <c r="BB149" s="29" t="s">
        <v>143</v>
      </c>
      <c r="BC149" s="29" t="s">
        <v>143</v>
      </c>
      <c r="BD149" s="29" t="s">
        <v>143</v>
      </c>
      <c r="BE149" s="29" t="s">
        <v>143</v>
      </c>
      <c r="BF149" s="29" t="s">
        <v>141</v>
      </c>
      <c r="BG149" s="29" t="s">
        <v>142</v>
      </c>
      <c r="BH149" s="29" t="s">
        <v>142</v>
      </c>
      <c r="BI149" s="29" t="s">
        <v>183</v>
      </c>
      <c r="BJ149" s="29" t="s">
        <v>142</v>
      </c>
      <c r="BK149" s="29" t="s">
        <v>141</v>
      </c>
      <c r="BL149" s="29" t="s">
        <v>141</v>
      </c>
      <c r="BM149" s="29" t="s">
        <v>142</v>
      </c>
      <c r="BN149" s="29" t="s">
        <v>143</v>
      </c>
      <c r="BO149" s="29" t="s">
        <v>141</v>
      </c>
      <c r="BP149" s="29" t="s">
        <v>183</v>
      </c>
      <c r="BQ149" s="29" t="s">
        <v>141</v>
      </c>
      <c r="BR149" s="29" t="s">
        <v>141</v>
      </c>
      <c r="BS149" s="29" t="s">
        <v>141</v>
      </c>
      <c r="BT149" s="29" t="s">
        <v>143</v>
      </c>
      <c r="BU149" s="29" t="s">
        <v>142</v>
      </c>
      <c r="BV149" s="29" t="s">
        <v>183</v>
      </c>
      <c r="BW149" s="29" t="s">
        <v>141</v>
      </c>
      <c r="BX149" s="29" t="s">
        <v>141</v>
      </c>
      <c r="BY149" s="29" t="s">
        <v>141</v>
      </c>
      <c r="BZ149" s="29" t="s">
        <v>142</v>
      </c>
      <c r="CA149" s="29" t="s">
        <v>142</v>
      </c>
      <c r="CB149" s="29" t="s">
        <v>141</v>
      </c>
      <c r="CC149" s="29" t="s">
        <v>183</v>
      </c>
      <c r="CD149" s="29" t="s">
        <v>143</v>
      </c>
      <c r="CE149" s="29" t="s">
        <v>183</v>
      </c>
      <c r="CF149" s="29" t="s">
        <v>141</v>
      </c>
      <c r="CG149" s="29" t="s">
        <v>141</v>
      </c>
      <c r="CH149" s="29" t="s">
        <v>142</v>
      </c>
      <c r="CI149" s="29" t="s">
        <v>141</v>
      </c>
      <c r="CJ149" s="29" t="s">
        <v>143</v>
      </c>
      <c r="CK149" s="29" t="s">
        <v>142</v>
      </c>
      <c r="CL149" s="29" t="s">
        <v>183</v>
      </c>
      <c r="CM149" s="29" t="s">
        <v>142</v>
      </c>
      <c r="CN149" s="29" t="s">
        <v>141</v>
      </c>
      <c r="CO149" s="29" t="s">
        <v>142</v>
      </c>
      <c r="CP149" s="29" t="s">
        <v>143</v>
      </c>
      <c r="CQ149" s="29" t="s">
        <v>141</v>
      </c>
      <c r="CR149" s="29" t="s">
        <v>141</v>
      </c>
      <c r="CS149" s="29" t="s">
        <v>143</v>
      </c>
      <c r="CT149" s="29" t="s">
        <v>141</v>
      </c>
      <c r="CU149" s="29" t="s">
        <v>141</v>
      </c>
      <c r="CV149" s="29" t="s">
        <v>142</v>
      </c>
      <c r="CW149" s="29" t="s">
        <v>143</v>
      </c>
      <c r="CX149" s="29" t="s">
        <v>143</v>
      </c>
      <c r="CY149" s="29" t="s">
        <v>183</v>
      </c>
      <c r="CZ149" s="29" t="s">
        <v>141</v>
      </c>
      <c r="DA149" s="29" t="s">
        <v>143</v>
      </c>
      <c r="DB149" s="29" t="s">
        <v>143</v>
      </c>
      <c r="DC149" s="29" t="s">
        <v>142</v>
      </c>
      <c r="DD149" s="29" t="s">
        <v>141</v>
      </c>
      <c r="DE149" s="29" t="s">
        <v>141</v>
      </c>
      <c r="DF149" s="29" t="s">
        <v>143</v>
      </c>
      <c r="DG149" s="29" t="s">
        <v>141</v>
      </c>
      <c r="DH149" s="29" t="s">
        <v>142</v>
      </c>
      <c r="DI149" s="29" t="s">
        <v>142</v>
      </c>
      <c r="DJ149" s="29" t="s">
        <v>142</v>
      </c>
      <c r="DK149" s="29" t="s">
        <v>143</v>
      </c>
      <c r="DL149" s="29" t="s">
        <v>142</v>
      </c>
      <c r="DM149" s="29" t="s">
        <v>142</v>
      </c>
      <c r="DN149" s="29" t="s">
        <v>141</v>
      </c>
      <c r="DO149" s="29" t="s">
        <v>141</v>
      </c>
      <c r="DP149" s="29" t="s">
        <v>141</v>
      </c>
      <c r="DQ149" s="29" t="s">
        <v>142</v>
      </c>
      <c r="DR149" s="29" t="s">
        <v>143</v>
      </c>
      <c r="DS149" s="29" t="s">
        <v>142</v>
      </c>
      <c r="DT149" s="29" t="s">
        <v>142</v>
      </c>
      <c r="DU149" s="29" t="s">
        <v>141</v>
      </c>
      <c r="DV149" s="29" t="s">
        <v>143</v>
      </c>
      <c r="DW149" s="7"/>
      <c r="DX149" s="7"/>
      <c r="DY149" s="7"/>
      <c r="DZ149" s="7"/>
      <c r="EA149" s="7"/>
      <c r="EB149" s="7"/>
      <c r="EC149" s="7"/>
      <c r="ED149" s="7"/>
    </row>
    <row r="150" spans="1:134" ht="78.75">
      <c r="A150" s="8">
        <v>149</v>
      </c>
      <c r="B150" s="39">
        <v>149</v>
      </c>
      <c r="C150" s="39" t="s">
        <v>398</v>
      </c>
      <c r="D150" s="37" t="s">
        <v>399</v>
      </c>
      <c r="E150" s="38" t="s">
        <v>199</v>
      </c>
      <c r="F150" s="33" t="s">
        <v>143</v>
      </c>
      <c r="G150" s="29" t="s">
        <v>183</v>
      </c>
      <c r="H150" s="29" t="s">
        <v>183</v>
      </c>
      <c r="I150" s="29" t="s">
        <v>183</v>
      </c>
      <c r="J150" s="29" t="s">
        <v>141</v>
      </c>
      <c r="K150" s="29" t="s">
        <v>143</v>
      </c>
      <c r="L150" s="29" t="s">
        <v>143</v>
      </c>
      <c r="M150" s="29" t="s">
        <v>141</v>
      </c>
      <c r="N150" s="29" t="s">
        <v>183</v>
      </c>
      <c r="O150" s="29" t="s">
        <v>183</v>
      </c>
      <c r="P150" s="29" t="s">
        <v>183</v>
      </c>
      <c r="Q150" s="29" t="s">
        <v>142</v>
      </c>
      <c r="R150" s="29" t="s">
        <v>143</v>
      </c>
      <c r="S150" s="29" t="s">
        <v>141</v>
      </c>
      <c r="T150" s="29" t="s">
        <v>141</v>
      </c>
      <c r="U150" s="29" t="s">
        <v>141</v>
      </c>
      <c r="V150" s="29" t="s">
        <v>143</v>
      </c>
      <c r="W150" s="29" t="s">
        <v>183</v>
      </c>
      <c r="X150" s="29" t="s">
        <v>141</v>
      </c>
      <c r="Y150" s="29" t="s">
        <v>143</v>
      </c>
      <c r="Z150" s="29" t="s">
        <v>183</v>
      </c>
      <c r="AA150" s="29" t="s">
        <v>141</v>
      </c>
      <c r="AB150" s="29" t="s">
        <v>141</v>
      </c>
      <c r="AC150" s="29" t="s">
        <v>183</v>
      </c>
      <c r="AD150" s="29" t="s">
        <v>142</v>
      </c>
      <c r="AE150" s="29" t="s">
        <v>183</v>
      </c>
      <c r="AF150" s="29" t="s">
        <v>143</v>
      </c>
      <c r="AG150" s="29" t="s">
        <v>173</v>
      </c>
      <c r="AH150" s="29" t="s">
        <v>141</v>
      </c>
      <c r="AI150" s="29" t="s">
        <v>141</v>
      </c>
      <c r="AJ150" s="29" t="s">
        <v>183</v>
      </c>
      <c r="AK150" s="29" t="s">
        <v>141</v>
      </c>
      <c r="AL150" s="29" t="s">
        <v>183</v>
      </c>
      <c r="AM150" s="29" t="s">
        <v>143</v>
      </c>
      <c r="AN150" s="29" t="s">
        <v>143</v>
      </c>
      <c r="AO150" s="29" t="s">
        <v>141</v>
      </c>
      <c r="AP150" s="29" t="s">
        <v>141</v>
      </c>
      <c r="AQ150" s="29" t="s">
        <v>183</v>
      </c>
      <c r="AR150" s="29" t="s">
        <v>141</v>
      </c>
      <c r="AS150" s="29" t="s">
        <v>141</v>
      </c>
      <c r="AT150" s="29" t="s">
        <v>183</v>
      </c>
      <c r="AU150" s="29" t="s">
        <v>183</v>
      </c>
      <c r="AV150" s="29" t="s">
        <v>143</v>
      </c>
      <c r="AW150" s="29" t="s">
        <v>183</v>
      </c>
      <c r="AX150" s="29" t="s">
        <v>183</v>
      </c>
      <c r="AY150" s="29" t="s">
        <v>183</v>
      </c>
      <c r="AZ150" s="29" t="s">
        <v>142</v>
      </c>
      <c r="BA150" s="29" t="s">
        <v>141</v>
      </c>
      <c r="BB150" s="29" t="s">
        <v>143</v>
      </c>
      <c r="BC150" s="29" t="s">
        <v>143</v>
      </c>
      <c r="BD150" s="29" t="s">
        <v>183</v>
      </c>
      <c r="BE150" s="29" t="s">
        <v>143</v>
      </c>
      <c r="BF150" s="29" t="s">
        <v>141</v>
      </c>
      <c r="BG150" s="29" t="s">
        <v>143</v>
      </c>
      <c r="BH150" s="29" t="s">
        <v>183</v>
      </c>
      <c r="BI150" s="29" t="s">
        <v>183</v>
      </c>
      <c r="BJ150" s="29" t="s">
        <v>143</v>
      </c>
      <c r="BK150" s="29" t="s">
        <v>141</v>
      </c>
      <c r="BL150" s="29" t="s">
        <v>141</v>
      </c>
      <c r="BM150" s="29" t="s">
        <v>183</v>
      </c>
      <c r="BN150" s="29" t="s">
        <v>143</v>
      </c>
      <c r="BO150" s="29" t="s">
        <v>141</v>
      </c>
      <c r="BP150" s="29" t="s">
        <v>142</v>
      </c>
      <c r="BQ150" s="29" t="s">
        <v>141</v>
      </c>
      <c r="BR150" s="29" t="s">
        <v>141</v>
      </c>
      <c r="BS150" s="29" t="s">
        <v>141</v>
      </c>
      <c r="BT150" s="29" t="s">
        <v>183</v>
      </c>
      <c r="BU150" s="29" t="s">
        <v>183</v>
      </c>
      <c r="BV150" s="29" t="s">
        <v>183</v>
      </c>
      <c r="BW150" s="29" t="s">
        <v>141</v>
      </c>
      <c r="BX150" s="29" t="s">
        <v>141</v>
      </c>
      <c r="BY150" s="29" t="s">
        <v>141</v>
      </c>
      <c r="BZ150" s="29" t="s">
        <v>142</v>
      </c>
      <c r="CA150" s="29" t="s">
        <v>183</v>
      </c>
      <c r="CB150" s="29" t="s">
        <v>141</v>
      </c>
      <c r="CC150" s="29" t="s">
        <v>183</v>
      </c>
      <c r="CD150" s="29" t="s">
        <v>143</v>
      </c>
      <c r="CE150" s="29" t="s">
        <v>183</v>
      </c>
      <c r="CF150" s="29" t="s">
        <v>141</v>
      </c>
      <c r="CG150" s="29" t="s">
        <v>141</v>
      </c>
      <c r="CH150" s="29" t="s">
        <v>183</v>
      </c>
      <c r="CI150" s="29" t="s">
        <v>141</v>
      </c>
      <c r="CJ150" s="29" t="s">
        <v>143</v>
      </c>
      <c r="CK150" s="29" t="s">
        <v>183</v>
      </c>
      <c r="CL150" s="29" t="s">
        <v>142</v>
      </c>
      <c r="CM150" s="29" t="s">
        <v>142</v>
      </c>
      <c r="CN150" s="29" t="s">
        <v>141</v>
      </c>
      <c r="CO150" s="29" t="s">
        <v>143</v>
      </c>
      <c r="CP150" s="29" t="s">
        <v>141</v>
      </c>
      <c r="CQ150" s="29" t="s">
        <v>141</v>
      </c>
      <c r="CR150" s="29" t="s">
        <v>141</v>
      </c>
      <c r="CS150" s="29" t="s">
        <v>143</v>
      </c>
      <c r="CT150" s="29" t="s">
        <v>141</v>
      </c>
      <c r="CU150" s="29" t="s">
        <v>141</v>
      </c>
      <c r="CV150" s="29" t="s">
        <v>142</v>
      </c>
      <c r="CW150" s="29" t="s">
        <v>183</v>
      </c>
      <c r="CX150" s="29" t="s">
        <v>183</v>
      </c>
      <c r="CY150" s="29" t="s">
        <v>183</v>
      </c>
      <c r="CZ150" s="29" t="s">
        <v>141</v>
      </c>
      <c r="DA150" s="29" t="s">
        <v>183</v>
      </c>
      <c r="DB150" s="29" t="s">
        <v>183</v>
      </c>
      <c r="DC150" s="29" t="s">
        <v>142</v>
      </c>
      <c r="DD150" s="29" t="s">
        <v>141</v>
      </c>
      <c r="DE150" s="29" t="s">
        <v>141</v>
      </c>
      <c r="DF150" s="29" t="s">
        <v>143</v>
      </c>
      <c r="DG150" s="29" t="s">
        <v>141</v>
      </c>
      <c r="DH150" s="29" t="s">
        <v>143</v>
      </c>
      <c r="DI150" s="29" t="s">
        <v>142</v>
      </c>
      <c r="DJ150" s="29" t="s">
        <v>183</v>
      </c>
      <c r="DK150" s="29" t="s">
        <v>141</v>
      </c>
      <c r="DL150" s="29" t="s">
        <v>183</v>
      </c>
      <c r="DM150" s="29" t="s">
        <v>143</v>
      </c>
      <c r="DN150" s="29" t="s">
        <v>141</v>
      </c>
      <c r="DO150" s="29" t="s">
        <v>141</v>
      </c>
      <c r="DP150" s="29" t="s">
        <v>141</v>
      </c>
      <c r="DQ150" s="29" t="s">
        <v>142</v>
      </c>
      <c r="DR150" s="29" t="s">
        <v>141</v>
      </c>
      <c r="DS150" s="29" t="s">
        <v>143</v>
      </c>
      <c r="DT150" s="29" t="s">
        <v>143</v>
      </c>
      <c r="DU150" s="29" t="s">
        <v>141</v>
      </c>
      <c r="DV150" s="29" t="s">
        <v>143</v>
      </c>
      <c r="DW150" s="7"/>
      <c r="DX150" s="7"/>
      <c r="DY150" s="7"/>
      <c r="DZ150" s="7"/>
      <c r="EA150" s="7"/>
      <c r="EB150" s="7"/>
      <c r="EC150" s="7"/>
      <c r="ED150" s="7"/>
    </row>
    <row r="151" spans="1:134" ht="78.75">
      <c r="A151" s="8">
        <v>150</v>
      </c>
      <c r="B151" s="39">
        <v>150</v>
      </c>
      <c r="C151" s="39" t="s">
        <v>400</v>
      </c>
      <c r="D151" s="37" t="s">
        <v>401</v>
      </c>
      <c r="E151" s="38" t="s">
        <v>199</v>
      </c>
      <c r="F151" s="33" t="s">
        <v>183</v>
      </c>
      <c r="G151" s="29" t="s">
        <v>183</v>
      </c>
      <c r="H151" s="29" t="s">
        <v>183</v>
      </c>
      <c r="I151" s="29" t="s">
        <v>141</v>
      </c>
      <c r="J151" s="29" t="s">
        <v>141</v>
      </c>
      <c r="K151" s="29" t="s">
        <v>183</v>
      </c>
      <c r="L151" s="29" t="s">
        <v>143</v>
      </c>
      <c r="M151" s="29" t="s">
        <v>141</v>
      </c>
      <c r="N151" s="29" t="s">
        <v>183</v>
      </c>
      <c r="O151" s="29" t="s">
        <v>183</v>
      </c>
      <c r="P151" s="29" t="s">
        <v>141</v>
      </c>
      <c r="Q151" s="29" t="s">
        <v>143</v>
      </c>
      <c r="R151" s="29" t="s">
        <v>143</v>
      </c>
      <c r="S151" s="29" t="s">
        <v>141</v>
      </c>
      <c r="T151" s="29" t="s">
        <v>141</v>
      </c>
      <c r="U151" s="29" t="s">
        <v>141</v>
      </c>
      <c r="V151" s="29" t="s">
        <v>143</v>
      </c>
      <c r="W151" s="29" t="s">
        <v>183</v>
      </c>
      <c r="X151" s="29" t="s">
        <v>141</v>
      </c>
      <c r="Y151" s="29" t="s">
        <v>143</v>
      </c>
      <c r="Z151" s="29" t="s">
        <v>183</v>
      </c>
      <c r="AA151" s="29" t="s">
        <v>141</v>
      </c>
      <c r="AB151" s="29" t="s">
        <v>141</v>
      </c>
      <c r="AC151" s="29" t="s">
        <v>183</v>
      </c>
      <c r="AD151" s="29" t="s">
        <v>183</v>
      </c>
      <c r="AE151" s="29" t="s">
        <v>183</v>
      </c>
      <c r="AF151" s="29" t="s">
        <v>143</v>
      </c>
      <c r="AG151" s="29" t="s">
        <v>183</v>
      </c>
      <c r="AH151" s="29" t="s">
        <v>141</v>
      </c>
      <c r="AI151" s="29" t="s">
        <v>141</v>
      </c>
      <c r="AJ151" s="29" t="s">
        <v>183</v>
      </c>
      <c r="AK151" s="29" t="s">
        <v>141</v>
      </c>
      <c r="AL151" s="29" t="s">
        <v>183</v>
      </c>
      <c r="AM151" s="29" t="s">
        <v>143</v>
      </c>
      <c r="AN151" s="29" t="s">
        <v>143</v>
      </c>
      <c r="AO151" s="29" t="s">
        <v>141</v>
      </c>
      <c r="AP151" s="29" t="s">
        <v>141</v>
      </c>
      <c r="AQ151" s="29" t="s">
        <v>142</v>
      </c>
      <c r="AR151" s="29" t="s">
        <v>141</v>
      </c>
      <c r="AS151" s="29" t="s">
        <v>141</v>
      </c>
      <c r="AT151" s="29" t="s">
        <v>183</v>
      </c>
      <c r="AU151" s="29" t="s">
        <v>183</v>
      </c>
      <c r="AV151" s="29" t="s">
        <v>143</v>
      </c>
      <c r="AW151" s="29" t="s">
        <v>183</v>
      </c>
      <c r="AX151" s="29" t="s">
        <v>141</v>
      </c>
      <c r="AY151" s="29" t="s">
        <v>183</v>
      </c>
      <c r="AZ151" s="29" t="s">
        <v>143</v>
      </c>
      <c r="BA151" s="29" t="s">
        <v>141</v>
      </c>
      <c r="BB151" s="29" t="s">
        <v>143</v>
      </c>
      <c r="BC151" s="29" t="s">
        <v>183</v>
      </c>
      <c r="BD151" s="29" t="s">
        <v>183</v>
      </c>
      <c r="BE151" s="29" t="s">
        <v>143</v>
      </c>
      <c r="BF151" s="29" t="s">
        <v>141</v>
      </c>
      <c r="BG151" s="29" t="s">
        <v>183</v>
      </c>
      <c r="BH151" s="29" t="s">
        <v>183</v>
      </c>
      <c r="BI151" s="29" t="s">
        <v>183</v>
      </c>
      <c r="BJ151" s="29" t="s">
        <v>143</v>
      </c>
      <c r="BK151" s="29" t="s">
        <v>141</v>
      </c>
      <c r="BL151" s="29" t="s">
        <v>141</v>
      </c>
      <c r="BM151" s="29" t="s">
        <v>183</v>
      </c>
      <c r="BN151" s="29" t="s">
        <v>143</v>
      </c>
      <c r="BO151" s="29" t="s">
        <v>141</v>
      </c>
      <c r="BP151" s="29" t="s">
        <v>183</v>
      </c>
      <c r="BQ151" s="29" t="s">
        <v>141</v>
      </c>
      <c r="BR151" s="29" t="s">
        <v>141</v>
      </c>
      <c r="BS151" s="29" t="s">
        <v>141</v>
      </c>
      <c r="BT151" s="29" t="s">
        <v>183</v>
      </c>
      <c r="BU151" s="29" t="s">
        <v>183</v>
      </c>
      <c r="BV151" s="29" t="s">
        <v>183</v>
      </c>
      <c r="BW151" s="29" t="s">
        <v>141</v>
      </c>
      <c r="BX151" s="29" t="s">
        <v>141</v>
      </c>
      <c r="BY151" s="29" t="s">
        <v>141</v>
      </c>
      <c r="BZ151" s="29" t="s">
        <v>142</v>
      </c>
      <c r="CA151" s="29" t="s">
        <v>183</v>
      </c>
      <c r="CB151" s="29" t="s">
        <v>141</v>
      </c>
      <c r="CC151" s="29" t="s">
        <v>183</v>
      </c>
      <c r="CD151" s="29" t="s">
        <v>143</v>
      </c>
      <c r="CE151" s="29" t="s">
        <v>183</v>
      </c>
      <c r="CF151" s="29" t="s">
        <v>141</v>
      </c>
      <c r="CG151" s="29" t="s">
        <v>141</v>
      </c>
      <c r="CH151" s="29" t="s">
        <v>143</v>
      </c>
      <c r="CI151" s="29" t="s">
        <v>141</v>
      </c>
      <c r="CJ151" s="29" t="s">
        <v>143</v>
      </c>
      <c r="CK151" s="29" t="s">
        <v>183</v>
      </c>
      <c r="CL151" s="29" t="s">
        <v>183</v>
      </c>
      <c r="CM151" s="29" t="s">
        <v>142</v>
      </c>
      <c r="CN151" s="29" t="s">
        <v>141</v>
      </c>
      <c r="CO151" s="29" t="s">
        <v>143</v>
      </c>
      <c r="CP151" s="29" t="s">
        <v>141</v>
      </c>
      <c r="CQ151" s="29" t="s">
        <v>141</v>
      </c>
      <c r="CR151" s="29" t="s">
        <v>141</v>
      </c>
      <c r="CS151" s="29" t="s">
        <v>143</v>
      </c>
      <c r="CT151" s="29" t="s">
        <v>141</v>
      </c>
      <c r="CU151" s="29" t="s">
        <v>141</v>
      </c>
      <c r="CV151" s="29" t="s">
        <v>142</v>
      </c>
      <c r="CW151" s="29" t="s">
        <v>183</v>
      </c>
      <c r="CX151" s="29" t="s">
        <v>183</v>
      </c>
      <c r="CY151" s="29" t="s">
        <v>183</v>
      </c>
      <c r="CZ151" s="29" t="s">
        <v>141</v>
      </c>
      <c r="DA151" s="29" t="s">
        <v>183</v>
      </c>
      <c r="DB151" s="29" t="s">
        <v>183</v>
      </c>
      <c r="DC151" s="29" t="s">
        <v>142</v>
      </c>
      <c r="DD151" s="29" t="s">
        <v>141</v>
      </c>
      <c r="DE151" s="29" t="s">
        <v>141</v>
      </c>
      <c r="DF151" s="29" t="s">
        <v>141</v>
      </c>
      <c r="DG151" s="29" t="s">
        <v>141</v>
      </c>
      <c r="DH151" s="29" t="s">
        <v>143</v>
      </c>
      <c r="DI151" s="29" t="s">
        <v>142</v>
      </c>
      <c r="DJ151" s="29" t="s">
        <v>183</v>
      </c>
      <c r="DK151" s="29" t="s">
        <v>141</v>
      </c>
      <c r="DL151" s="29" t="s">
        <v>183</v>
      </c>
      <c r="DM151" s="29" t="s">
        <v>142</v>
      </c>
      <c r="DN151" s="29" t="s">
        <v>141</v>
      </c>
      <c r="DO151" s="29" t="s">
        <v>141</v>
      </c>
      <c r="DP151" s="29" t="s">
        <v>141</v>
      </c>
      <c r="DQ151" s="29" t="s">
        <v>142</v>
      </c>
      <c r="DR151" s="29" t="s">
        <v>141</v>
      </c>
      <c r="DS151" s="29" t="s">
        <v>143</v>
      </c>
      <c r="DT151" s="29" t="s">
        <v>183</v>
      </c>
      <c r="DU151" s="29" t="s">
        <v>141</v>
      </c>
      <c r="DV151" s="29" t="s">
        <v>143</v>
      </c>
      <c r="DW151" s="7"/>
      <c r="DX151" s="7"/>
      <c r="DY151" s="7"/>
      <c r="DZ151" s="7"/>
      <c r="EA151" s="7"/>
      <c r="EB151" s="7"/>
      <c r="EC151" s="7"/>
      <c r="ED151" s="7"/>
    </row>
    <row r="152" spans="1:134" ht="67.5">
      <c r="A152" s="8">
        <v>151</v>
      </c>
      <c r="B152" s="39">
        <v>151</v>
      </c>
      <c r="C152" s="39" t="s">
        <v>402</v>
      </c>
      <c r="D152" s="37" t="s">
        <v>403</v>
      </c>
      <c r="E152" s="38" t="s">
        <v>199</v>
      </c>
      <c r="F152" s="33" t="s">
        <v>142</v>
      </c>
      <c r="G152" s="29" t="s">
        <v>142</v>
      </c>
      <c r="H152" s="29" t="s">
        <v>142</v>
      </c>
      <c r="I152" s="29" t="s">
        <v>141</v>
      </c>
      <c r="J152" s="29" t="s">
        <v>141</v>
      </c>
      <c r="K152" s="29" t="s">
        <v>142</v>
      </c>
      <c r="L152" s="29" t="s">
        <v>142</v>
      </c>
      <c r="M152" s="29" t="s">
        <v>141</v>
      </c>
      <c r="N152" s="29" t="s">
        <v>142</v>
      </c>
      <c r="O152" s="29" t="s">
        <v>143</v>
      </c>
      <c r="P152" s="29" t="s">
        <v>141</v>
      </c>
      <c r="Q152" s="29" t="s">
        <v>142</v>
      </c>
      <c r="R152" s="29" t="s">
        <v>142</v>
      </c>
      <c r="S152" s="29" t="s">
        <v>141</v>
      </c>
      <c r="T152" s="29" t="s">
        <v>141</v>
      </c>
      <c r="U152" s="29" t="s">
        <v>141</v>
      </c>
      <c r="V152" s="29" t="s">
        <v>142</v>
      </c>
      <c r="W152" s="29" t="s">
        <v>141</v>
      </c>
      <c r="X152" s="29" t="s">
        <v>141</v>
      </c>
      <c r="Y152" s="29" t="s">
        <v>143</v>
      </c>
      <c r="Z152" s="29" t="s">
        <v>142</v>
      </c>
      <c r="AA152" s="29" t="s">
        <v>141</v>
      </c>
      <c r="AB152" s="29" t="s">
        <v>141</v>
      </c>
      <c r="AC152" s="29" t="s">
        <v>142</v>
      </c>
      <c r="AD152" s="29" t="s">
        <v>142</v>
      </c>
      <c r="AE152" s="29" t="s">
        <v>142</v>
      </c>
      <c r="AF152" s="29" t="s">
        <v>143</v>
      </c>
      <c r="AG152" s="29" t="s">
        <v>143</v>
      </c>
      <c r="AH152" s="29" t="s">
        <v>141</v>
      </c>
      <c r="AI152" s="29" t="s">
        <v>141</v>
      </c>
      <c r="AJ152" s="29" t="s">
        <v>142</v>
      </c>
      <c r="AK152" s="29" t="s">
        <v>141</v>
      </c>
      <c r="AL152" s="29" t="s">
        <v>142</v>
      </c>
      <c r="AM152" s="29" t="s">
        <v>142</v>
      </c>
      <c r="AN152" s="29" t="s">
        <v>141</v>
      </c>
      <c r="AO152" s="29" t="s">
        <v>141</v>
      </c>
      <c r="AP152" s="29" t="s">
        <v>141</v>
      </c>
      <c r="AQ152" s="29" t="s">
        <v>142</v>
      </c>
      <c r="AR152" s="29" t="s">
        <v>141</v>
      </c>
      <c r="AS152" s="29" t="s">
        <v>141</v>
      </c>
      <c r="AT152" s="29" t="s">
        <v>143</v>
      </c>
      <c r="AU152" s="29" t="s">
        <v>143</v>
      </c>
      <c r="AV152" s="29" t="s">
        <v>141</v>
      </c>
      <c r="AW152" s="29" t="s">
        <v>142</v>
      </c>
      <c r="AX152" s="29" t="s">
        <v>142</v>
      </c>
      <c r="AY152" s="29" t="s">
        <v>142</v>
      </c>
      <c r="AZ152" s="29" t="s">
        <v>143</v>
      </c>
      <c r="BA152" s="29" t="s">
        <v>142</v>
      </c>
      <c r="BB152" s="29" t="s">
        <v>142</v>
      </c>
      <c r="BC152" s="29" t="s">
        <v>142</v>
      </c>
      <c r="BD152" s="29" t="s">
        <v>142</v>
      </c>
      <c r="BE152" s="29" t="s">
        <v>142</v>
      </c>
      <c r="BF152" s="29" t="s">
        <v>141</v>
      </c>
      <c r="BG152" s="29" t="s">
        <v>142</v>
      </c>
      <c r="BH152" s="29" t="s">
        <v>143</v>
      </c>
      <c r="BI152" s="29" t="s">
        <v>142</v>
      </c>
      <c r="BJ152" s="29" t="s">
        <v>143</v>
      </c>
      <c r="BK152" s="29" t="s">
        <v>141</v>
      </c>
      <c r="BL152" s="29" t="s">
        <v>141</v>
      </c>
      <c r="BM152" s="29" t="s">
        <v>142</v>
      </c>
      <c r="BN152" s="29" t="s">
        <v>142</v>
      </c>
      <c r="BO152" s="29" t="s">
        <v>141</v>
      </c>
      <c r="BP152" s="29" t="s">
        <v>142</v>
      </c>
      <c r="BQ152" s="29" t="s">
        <v>141</v>
      </c>
      <c r="BR152" s="29" t="s">
        <v>141</v>
      </c>
      <c r="BS152" s="29" t="s">
        <v>141</v>
      </c>
      <c r="BT152" s="29" t="s">
        <v>143</v>
      </c>
      <c r="BU152" s="29" t="s">
        <v>142</v>
      </c>
      <c r="BV152" s="29" t="s">
        <v>142</v>
      </c>
      <c r="BW152" s="29" t="s">
        <v>141</v>
      </c>
      <c r="BX152" s="29" t="s">
        <v>141</v>
      </c>
      <c r="BY152" s="29" t="s">
        <v>141</v>
      </c>
      <c r="BZ152" s="29" t="s">
        <v>142</v>
      </c>
      <c r="CA152" s="29" t="s">
        <v>142</v>
      </c>
      <c r="CB152" s="29" t="s">
        <v>141</v>
      </c>
      <c r="CC152" s="29" t="s">
        <v>142</v>
      </c>
      <c r="CD152" s="29" t="s">
        <v>141</v>
      </c>
      <c r="CE152" s="29" t="s">
        <v>142</v>
      </c>
      <c r="CF152" s="29" t="s">
        <v>141</v>
      </c>
      <c r="CG152" s="29" t="s">
        <v>141</v>
      </c>
      <c r="CH152" s="29" t="s">
        <v>142</v>
      </c>
      <c r="CI152" s="29" t="s">
        <v>141</v>
      </c>
      <c r="CJ152" s="29" t="s">
        <v>143</v>
      </c>
      <c r="CK152" s="29" t="s">
        <v>142</v>
      </c>
      <c r="CL152" s="29" t="s">
        <v>141</v>
      </c>
      <c r="CM152" s="29" t="s">
        <v>142</v>
      </c>
      <c r="CN152" s="29" t="s">
        <v>141</v>
      </c>
      <c r="CO152" s="29" t="s">
        <v>142</v>
      </c>
      <c r="CP152" s="29" t="s">
        <v>141</v>
      </c>
      <c r="CQ152" s="29" t="s">
        <v>141</v>
      </c>
      <c r="CR152" s="29" t="s">
        <v>141</v>
      </c>
      <c r="CS152" s="29" t="s">
        <v>142</v>
      </c>
      <c r="CT152" s="29" t="s">
        <v>141</v>
      </c>
      <c r="CU152" s="29" t="s">
        <v>141</v>
      </c>
      <c r="CV152" s="29" t="s">
        <v>142</v>
      </c>
      <c r="CW152" s="29" t="s">
        <v>142</v>
      </c>
      <c r="CX152" s="29" t="s">
        <v>142</v>
      </c>
      <c r="CY152" s="29" t="s">
        <v>142</v>
      </c>
      <c r="CZ152" s="29" t="s">
        <v>141</v>
      </c>
      <c r="DA152" s="29" t="s">
        <v>143</v>
      </c>
      <c r="DB152" s="29" t="s">
        <v>142</v>
      </c>
      <c r="DC152" s="29" t="s">
        <v>142</v>
      </c>
      <c r="DD152" s="29" t="s">
        <v>141</v>
      </c>
      <c r="DE152" s="29" t="s">
        <v>141</v>
      </c>
      <c r="DF152" s="29" t="s">
        <v>141</v>
      </c>
      <c r="DG152" s="29" t="s">
        <v>141</v>
      </c>
      <c r="DH152" s="29" t="s">
        <v>142</v>
      </c>
      <c r="DI152" s="29" t="s">
        <v>142</v>
      </c>
      <c r="DJ152" s="29" t="s">
        <v>142</v>
      </c>
      <c r="DK152" s="29" t="s">
        <v>141</v>
      </c>
      <c r="DL152" s="29" t="s">
        <v>142</v>
      </c>
      <c r="DM152" s="29" t="s">
        <v>142</v>
      </c>
      <c r="DN152" s="29" t="s">
        <v>141</v>
      </c>
      <c r="DO152" s="29" t="s">
        <v>141</v>
      </c>
      <c r="DP152" s="29" t="s">
        <v>141</v>
      </c>
      <c r="DQ152" s="29" t="s">
        <v>142</v>
      </c>
      <c r="DR152" s="29" t="s">
        <v>141</v>
      </c>
      <c r="DS152" s="29" t="s">
        <v>142</v>
      </c>
      <c r="DT152" s="29" t="s">
        <v>143</v>
      </c>
      <c r="DU152" s="29" t="s">
        <v>141</v>
      </c>
      <c r="DV152" s="29" t="s">
        <v>142</v>
      </c>
      <c r="DW152" s="7"/>
      <c r="DX152" s="7"/>
      <c r="DY152" s="7"/>
      <c r="DZ152" s="7"/>
      <c r="EA152" s="7"/>
      <c r="EB152" s="7"/>
      <c r="EC152" s="7"/>
      <c r="ED152" s="7"/>
    </row>
    <row r="153" spans="1:134">
      <c r="A153" s="8"/>
      <c r="B153" s="8"/>
      <c r="C153" s="8"/>
      <c r="D153" s="4"/>
      <c r="E153" s="9"/>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row>
    <row r="154" spans="1:134">
      <c r="A154" s="8"/>
      <c r="B154" s="8"/>
      <c r="C154" s="8"/>
      <c r="D154" s="4"/>
      <c r="E154" s="9"/>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row>
    <row r="155" spans="1:134">
      <c r="A155" s="8"/>
      <c r="B155" s="8"/>
      <c r="C155" s="8"/>
      <c r="D155" s="4"/>
      <c r="E155" s="9"/>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row>
    <row r="156" spans="1:134">
      <c r="A156" s="8"/>
      <c r="B156" s="8"/>
      <c r="C156" s="8"/>
      <c r="D156" s="4"/>
      <c r="E156" s="9"/>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row>
    <row r="157" spans="1:134">
      <c r="A157" s="8"/>
      <c r="B157" s="8"/>
      <c r="C157" s="8"/>
      <c r="D157" s="4"/>
      <c r="E157" s="9"/>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row>
    <row r="158" spans="1:134">
      <c r="A158" s="8"/>
      <c r="B158" s="8"/>
      <c r="C158" s="8"/>
      <c r="D158" s="4"/>
      <c r="E158" s="9"/>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row>
    <row r="159" spans="1:134">
      <c r="A159" s="8"/>
      <c r="B159" s="8"/>
      <c r="C159" s="8"/>
      <c r="D159" s="4"/>
      <c r="E159" s="9"/>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row>
    <row r="160" spans="1:134">
      <c r="A160" s="8"/>
      <c r="B160" s="8"/>
      <c r="C160" s="8"/>
      <c r="D160" s="4"/>
      <c r="E160" s="9"/>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row>
    <row r="161" spans="1:134">
      <c r="A161" s="8"/>
      <c r="B161" s="8"/>
      <c r="C161" s="8"/>
      <c r="D161" s="4"/>
      <c r="E161" s="9"/>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row>
    <row r="162" spans="1:134">
      <c r="A162" s="8"/>
      <c r="B162" s="8"/>
      <c r="C162" s="8"/>
      <c r="D162" s="4"/>
      <c r="E162" s="9"/>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row>
    <row r="163" spans="1:134">
      <c r="A163" s="8"/>
      <c r="B163" s="8"/>
      <c r="C163" s="8"/>
      <c r="D163" s="4"/>
      <c r="E163" s="9"/>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row>
    <row r="164" spans="1:134">
      <c r="A164" s="8"/>
      <c r="B164" s="8"/>
      <c r="C164" s="8"/>
      <c r="D164" s="4"/>
      <c r="E164" s="9"/>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row>
    <row r="165" spans="1:134">
      <c r="A165" s="8"/>
      <c r="B165" s="8"/>
      <c r="C165" s="8"/>
      <c r="D165" s="4"/>
      <c r="E165" s="9"/>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row>
    <row r="166" spans="1:134">
      <c r="A166" s="8"/>
      <c r="B166" s="8"/>
      <c r="C166" s="8"/>
      <c r="D166" s="4"/>
      <c r="E166" s="9"/>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row>
    <row r="167" spans="1:134">
      <c r="A167" s="8"/>
      <c r="B167" s="8"/>
      <c r="C167" s="8"/>
      <c r="D167" s="4"/>
      <c r="E167" s="9"/>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row>
    <row r="168" spans="1:134">
      <c r="A168" s="8"/>
      <c r="B168" s="8"/>
      <c r="C168" s="8"/>
      <c r="D168" s="4"/>
      <c r="E168" s="9"/>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row>
    <row r="169" spans="1:134">
      <c r="A169" s="8"/>
      <c r="B169" s="8"/>
      <c r="C169" s="8"/>
      <c r="D169" s="4"/>
      <c r="E169" s="9"/>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row>
    <row r="170" spans="1:134">
      <c r="A170" s="8"/>
      <c r="B170" s="8"/>
      <c r="C170" s="8"/>
      <c r="D170" s="4"/>
      <c r="E170" s="9"/>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row>
    <row r="171" spans="1:134">
      <c r="A171" s="8"/>
      <c r="B171" s="8"/>
      <c r="C171" s="8"/>
      <c r="D171" s="4"/>
      <c r="E171" s="9"/>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row>
    <row r="172" spans="1:134">
      <c r="A172" s="8"/>
      <c r="B172" s="8"/>
      <c r="C172" s="8"/>
      <c r="D172" s="4"/>
      <c r="E172" s="9"/>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row>
    <row r="173" spans="1:134">
      <c r="A173" s="8"/>
      <c r="B173" s="8"/>
      <c r="C173" s="8"/>
      <c r="D173" s="4"/>
      <c r="E173" s="9"/>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row>
    <row r="174" spans="1:134">
      <c r="A174" s="8"/>
      <c r="B174" s="8"/>
      <c r="C174" s="8"/>
      <c r="D174" s="4"/>
      <c r="E174" s="9"/>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row>
    <row r="175" spans="1:134">
      <c r="A175" s="8"/>
      <c r="B175" s="8"/>
      <c r="C175" s="8"/>
      <c r="D175" s="4"/>
      <c r="E175" s="9"/>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row>
    <row r="176" spans="1:134">
      <c r="A176" s="8"/>
      <c r="B176" s="8"/>
      <c r="C176" s="8"/>
      <c r="D176" s="4"/>
      <c r="E176" s="9"/>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row>
    <row r="177" spans="1:134">
      <c r="A177" s="8"/>
      <c r="B177" s="8"/>
      <c r="C177" s="8"/>
      <c r="D177" s="4"/>
      <c r="E177" s="9"/>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row>
    <row r="178" spans="1:134">
      <c r="A178" s="8"/>
      <c r="B178" s="8"/>
      <c r="C178" s="8"/>
      <c r="D178" s="4"/>
      <c r="E178" s="9"/>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row>
    <row r="179" spans="1:134">
      <c r="A179" s="8"/>
      <c r="B179" s="8"/>
      <c r="C179" s="8"/>
      <c r="D179" s="4"/>
      <c r="E179" s="9"/>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row>
    <row r="180" spans="1:134">
      <c r="A180" s="8"/>
      <c r="B180" s="8"/>
      <c r="C180" s="8"/>
      <c r="D180" s="4"/>
      <c r="E180" s="9"/>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row>
    <row r="181" spans="1:134">
      <c r="A181" s="8"/>
      <c r="B181" s="8"/>
      <c r="C181" s="8"/>
      <c r="D181" s="4"/>
      <c r="E181" s="9"/>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row>
    <row r="182" spans="1:134">
      <c r="A182" s="8"/>
      <c r="B182" s="8"/>
      <c r="C182" s="8"/>
      <c r="D182" s="4"/>
      <c r="E182" s="9"/>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row>
    <row r="183" spans="1:134">
      <c r="A183" s="8"/>
      <c r="B183" s="8"/>
      <c r="C183" s="8"/>
      <c r="D183" s="4"/>
      <c r="E183" s="9"/>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row>
    <row r="184" spans="1:134">
      <c r="A184" s="8"/>
      <c r="B184" s="8"/>
      <c r="C184" s="8"/>
      <c r="D184" s="4"/>
      <c r="E184" s="9"/>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row>
    <row r="185" spans="1:134">
      <c r="A185" s="8"/>
      <c r="B185" s="8"/>
      <c r="C185" s="8"/>
      <c r="D185" s="4"/>
      <c r="E185" s="9"/>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row>
    <row r="186" spans="1:134">
      <c r="A186" s="8"/>
      <c r="B186" s="8"/>
      <c r="C186" s="8"/>
      <c r="D186" s="4"/>
      <c r="E186" s="9"/>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row>
    <row r="187" spans="1:134">
      <c r="A187" s="8"/>
      <c r="B187" s="8"/>
      <c r="C187" s="8"/>
      <c r="D187" s="4"/>
      <c r="E187" s="9"/>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row>
    <row r="188" spans="1:134">
      <c r="A188" s="8"/>
      <c r="B188" s="8"/>
      <c r="C188" s="8"/>
      <c r="D188" s="4"/>
      <c r="E188" s="9"/>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row>
    <row r="189" spans="1:134">
      <c r="A189" s="8"/>
      <c r="B189" s="8"/>
      <c r="C189" s="8"/>
      <c r="D189" s="4"/>
      <c r="E189" s="9"/>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row>
    <row r="190" spans="1:134">
      <c r="A190" s="8"/>
      <c r="B190" s="8"/>
      <c r="C190" s="8"/>
      <c r="D190" s="4"/>
      <c r="E190" s="9"/>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row>
    <row r="191" spans="1:134">
      <c r="A191" s="8"/>
      <c r="B191" s="8"/>
      <c r="C191" s="8"/>
      <c r="D191" s="4"/>
      <c r="E191" s="9"/>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row>
    <row r="192" spans="1:134">
      <c r="A192" s="8"/>
      <c r="B192" s="8"/>
      <c r="C192" s="8"/>
      <c r="D192" s="4"/>
      <c r="E192" s="9"/>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row>
    <row r="193" spans="1:134">
      <c r="A193" s="8"/>
      <c r="B193" s="8"/>
      <c r="C193" s="8"/>
      <c r="D193" s="4"/>
      <c r="E193" s="9"/>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row>
    <row r="194" spans="1:134">
      <c r="A194" s="8"/>
      <c r="B194" s="8"/>
      <c r="C194" s="8"/>
      <c r="D194" s="4"/>
      <c r="E194" s="9"/>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row>
    <row r="195" spans="1:134">
      <c r="A195" s="8"/>
      <c r="B195" s="8"/>
      <c r="C195" s="8"/>
      <c r="D195" s="4"/>
      <c r="E195" s="9"/>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row>
    <row r="196" spans="1:134">
      <c r="A196" s="8"/>
      <c r="B196" s="8"/>
      <c r="C196" s="8"/>
      <c r="D196" s="4"/>
      <c r="E196" s="9"/>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row>
    <row r="197" spans="1:134">
      <c r="A197" s="8"/>
      <c r="B197" s="8"/>
      <c r="C197" s="8"/>
      <c r="D197" s="4"/>
      <c r="E197" s="9"/>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row>
    <row r="198" spans="1:134">
      <c r="A198" s="8"/>
      <c r="B198" s="8"/>
      <c r="C198" s="8"/>
      <c r="D198" s="4"/>
      <c r="E198" s="9"/>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row>
    <row r="199" spans="1:134">
      <c r="A199" s="8"/>
      <c r="B199" s="8"/>
      <c r="C199" s="8"/>
      <c r="D199" s="4"/>
      <c r="E199" s="9"/>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row>
    <row r="200" spans="1:134">
      <c r="A200" s="8"/>
      <c r="B200" s="8"/>
      <c r="C200" s="8"/>
      <c r="D200" s="4"/>
      <c r="E200" s="9"/>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row>
    <row r="201" spans="1:134">
      <c r="A201" s="8"/>
      <c r="B201" s="8"/>
      <c r="C201" s="8"/>
      <c r="D201" s="4"/>
      <c r="E201" s="9"/>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row>
    <row r="202" spans="1:134">
      <c r="A202" s="8"/>
      <c r="B202" s="8"/>
      <c r="C202" s="8"/>
      <c r="D202" s="4"/>
      <c r="E202" s="9"/>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row>
    <row r="203" spans="1:134">
      <c r="A203" s="8"/>
      <c r="B203" s="8"/>
      <c r="C203" s="8"/>
      <c r="D203" s="4"/>
      <c r="E203" s="9"/>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row>
    <row r="204" spans="1:134">
      <c r="A204" s="8"/>
      <c r="B204" s="8"/>
      <c r="C204" s="8"/>
      <c r="D204" s="4"/>
      <c r="E204" s="9"/>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row>
    <row r="205" spans="1:134">
      <c r="A205" s="8"/>
      <c r="B205" s="8"/>
      <c r="C205" s="8"/>
      <c r="D205" s="4"/>
      <c r="E205" s="9"/>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row>
    <row r="206" spans="1:134">
      <c r="A206" s="8"/>
      <c r="B206" s="8"/>
      <c r="C206" s="8"/>
      <c r="D206" s="4"/>
      <c r="E206" s="9"/>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row>
    <row r="207" spans="1:134">
      <c r="A207" s="8"/>
      <c r="B207" s="8"/>
      <c r="C207" s="8"/>
      <c r="D207" s="4"/>
      <c r="E207" s="9"/>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row>
    <row r="208" spans="1:134">
      <c r="A208" s="8"/>
      <c r="B208" s="8"/>
      <c r="C208" s="8"/>
      <c r="D208" s="4"/>
      <c r="E208" s="9"/>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row>
    <row r="209" spans="1:134">
      <c r="A209" s="8"/>
      <c r="B209" s="8"/>
      <c r="C209" s="8"/>
      <c r="D209" s="4"/>
      <c r="E209" s="9"/>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row>
    <row r="210" spans="1:134">
      <c r="A210" s="8"/>
      <c r="B210" s="8"/>
      <c r="C210" s="8"/>
      <c r="D210" s="4"/>
      <c r="E210" s="9"/>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row>
    <row r="211" spans="1:134">
      <c r="A211" s="8"/>
      <c r="B211" s="8"/>
      <c r="C211" s="8"/>
      <c r="D211" s="4"/>
      <c r="E211" s="9"/>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row>
    <row r="212" spans="1:134">
      <c r="A212" s="8"/>
      <c r="B212" s="8"/>
      <c r="C212" s="8"/>
      <c r="D212" s="4"/>
      <c r="E212" s="9"/>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row>
    <row r="213" spans="1:134">
      <c r="A213" s="8"/>
      <c r="B213" s="8"/>
      <c r="C213" s="8"/>
      <c r="D213" s="4"/>
      <c r="E213" s="9"/>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row>
    <row r="214" spans="1:134">
      <c r="A214" s="8"/>
      <c r="B214" s="8"/>
      <c r="C214" s="8"/>
      <c r="D214" s="4"/>
      <c r="E214" s="9"/>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row>
    <row r="215" spans="1:134">
      <c r="A215" s="8"/>
      <c r="B215" s="8"/>
      <c r="C215" s="8"/>
      <c r="D215" s="4"/>
      <c r="E215" s="9"/>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row>
    <row r="216" spans="1:134">
      <c r="A216" s="8"/>
      <c r="B216" s="8"/>
      <c r="C216" s="8"/>
      <c r="D216" s="4"/>
      <c r="E216" s="9"/>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row>
    <row r="217" spans="1:134">
      <c r="A217" s="8"/>
      <c r="B217" s="8"/>
      <c r="C217" s="8"/>
      <c r="D217" s="4"/>
      <c r="E217" s="9"/>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row>
    <row r="218" spans="1:134">
      <c r="A218" s="8"/>
      <c r="B218" s="8"/>
      <c r="C218" s="8"/>
      <c r="D218" s="4"/>
      <c r="E218" s="9"/>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row>
    <row r="219" spans="1:134">
      <c r="A219" s="8"/>
      <c r="B219" s="8"/>
      <c r="C219" s="8"/>
      <c r="D219" s="4"/>
      <c r="E219" s="9"/>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row>
    <row r="220" spans="1:134">
      <c r="A220" s="8"/>
      <c r="B220" s="8"/>
      <c r="C220" s="8"/>
      <c r="D220" s="4"/>
      <c r="E220" s="9"/>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row>
    <row r="221" spans="1:134">
      <c r="A221" s="8"/>
      <c r="B221" s="8"/>
      <c r="C221" s="8"/>
      <c r="D221" s="4"/>
      <c r="E221" s="9"/>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row>
    <row r="222" spans="1:134">
      <c r="A222" s="8"/>
      <c r="B222" s="8"/>
      <c r="C222" s="8"/>
      <c r="D222" s="4"/>
      <c r="E222" s="9"/>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row>
    <row r="223" spans="1:134">
      <c r="A223" s="8"/>
      <c r="B223" s="8"/>
      <c r="C223" s="8"/>
      <c r="D223" s="4"/>
      <c r="E223" s="9"/>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row>
    <row r="224" spans="1:134">
      <c r="A224" s="8"/>
      <c r="B224" s="8"/>
      <c r="C224" s="8"/>
      <c r="D224" s="4"/>
      <c r="E224" s="9"/>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row>
    <row r="225" spans="1:134">
      <c r="A225" s="8"/>
      <c r="B225" s="8"/>
      <c r="C225" s="8"/>
      <c r="D225" s="4"/>
      <c r="E225" s="9"/>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row>
    <row r="226" spans="1:134">
      <c r="A226" s="8"/>
      <c r="B226" s="8"/>
      <c r="C226" s="8"/>
      <c r="D226" s="4"/>
      <c r="E226" s="9"/>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row>
    <row r="227" spans="1:134">
      <c r="A227" s="8"/>
      <c r="B227" s="8"/>
      <c r="C227" s="8"/>
      <c r="D227" s="4"/>
      <c r="E227" s="9"/>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row>
    <row r="228" spans="1:134">
      <c r="A228" s="8"/>
      <c r="B228" s="8"/>
      <c r="C228" s="8"/>
      <c r="D228" s="4"/>
      <c r="E228" s="9"/>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row>
    <row r="229" spans="1:134">
      <c r="A229" s="8"/>
      <c r="B229" s="8"/>
      <c r="C229" s="8"/>
      <c r="D229" s="4"/>
      <c r="E229" s="9"/>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row>
    <row r="230" spans="1:134">
      <c r="A230" s="8"/>
      <c r="B230" s="8"/>
      <c r="C230" s="8"/>
      <c r="D230" s="4"/>
      <c r="E230" s="9"/>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row>
    <row r="231" spans="1:134">
      <c r="A231" s="8"/>
      <c r="B231" s="8"/>
      <c r="C231" s="8"/>
      <c r="D231" s="4"/>
      <c r="E231" s="9"/>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row>
    <row r="232" spans="1:134">
      <c r="A232" s="8"/>
      <c r="B232" s="8"/>
      <c r="C232" s="8"/>
      <c r="D232" s="4"/>
      <c r="E232" s="9"/>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row>
    <row r="233" spans="1:134">
      <c r="A233" s="8"/>
      <c r="B233" s="8"/>
      <c r="C233" s="8"/>
      <c r="D233" s="4"/>
      <c r="E233" s="9"/>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row>
    <row r="234" spans="1:134">
      <c r="A234" s="8"/>
      <c r="B234" s="8"/>
      <c r="C234" s="8"/>
      <c r="D234" s="4"/>
      <c r="E234" s="9"/>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row>
    <row r="235" spans="1:134">
      <c r="A235" s="8"/>
      <c r="B235" s="8"/>
      <c r="C235" s="8"/>
      <c r="D235" s="4"/>
      <c r="E235" s="9"/>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row>
    <row r="236" spans="1:134">
      <c r="A236" s="8"/>
      <c r="B236" s="8"/>
      <c r="C236" s="8"/>
      <c r="D236" s="4"/>
      <c r="E236" s="9"/>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row>
    <row r="237" spans="1:134">
      <c r="A237" s="8"/>
      <c r="B237" s="8"/>
      <c r="C237" s="8"/>
      <c r="D237" s="4"/>
      <c r="E237" s="9"/>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row>
    <row r="238" spans="1:134">
      <c r="A238" s="8"/>
      <c r="B238" s="8"/>
      <c r="C238" s="8"/>
      <c r="D238" s="4"/>
      <c r="E238" s="9"/>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row>
    <row r="239" spans="1:134">
      <c r="A239" s="8"/>
      <c r="B239" s="8"/>
      <c r="C239" s="8"/>
      <c r="D239" s="4"/>
      <c r="E239" s="9"/>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row>
    <row r="240" spans="1:134">
      <c r="A240" s="8"/>
      <c r="B240" s="8"/>
      <c r="C240" s="8"/>
      <c r="D240" s="4"/>
      <c r="E240" s="9"/>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row>
    <row r="241" spans="1:134">
      <c r="A241" s="8"/>
      <c r="B241" s="8"/>
      <c r="C241" s="8"/>
      <c r="D241" s="4"/>
      <c r="E241" s="9"/>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row>
    <row r="242" spans="1:134">
      <c r="A242" s="8"/>
      <c r="B242" s="8"/>
      <c r="C242" s="8"/>
      <c r="D242" s="4"/>
      <c r="E242" s="9"/>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row>
    <row r="243" spans="1:134">
      <c r="A243" s="8"/>
      <c r="B243" s="8"/>
      <c r="C243" s="8"/>
      <c r="D243" s="4"/>
      <c r="E243" s="9"/>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row>
    <row r="244" spans="1:134">
      <c r="A244" s="8"/>
      <c r="B244" s="8"/>
      <c r="C244" s="8"/>
      <c r="D244" s="4"/>
      <c r="E244" s="9"/>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row>
    <row r="245" spans="1:134">
      <c r="A245" s="8"/>
      <c r="B245" s="8"/>
      <c r="C245" s="8"/>
      <c r="D245" s="4"/>
      <c r="E245" s="9"/>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row>
    <row r="246" spans="1:134">
      <c r="A246" s="8"/>
      <c r="B246" s="8"/>
      <c r="C246" s="8"/>
      <c r="D246" s="4"/>
      <c r="E246" s="9"/>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row>
    <row r="247" spans="1:134">
      <c r="A247" s="8"/>
      <c r="B247" s="8"/>
      <c r="C247" s="8"/>
      <c r="D247" s="4"/>
      <c r="E247" s="9"/>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row>
    <row r="248" spans="1:134">
      <c r="A248" s="8"/>
      <c r="B248" s="8"/>
      <c r="C248" s="8"/>
      <c r="D248" s="4"/>
      <c r="E248" s="9"/>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row>
    <row r="249" spans="1:134">
      <c r="A249" s="8"/>
      <c r="B249" s="8"/>
      <c r="C249" s="8"/>
      <c r="D249" s="4"/>
      <c r="E249" s="9"/>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row>
    <row r="250" spans="1:134">
      <c r="A250" s="8"/>
      <c r="B250" s="8"/>
      <c r="C250" s="8"/>
      <c r="D250" s="4"/>
      <c r="E250" s="9"/>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row>
    <row r="251" spans="1:134">
      <c r="A251" s="8"/>
      <c r="B251" s="8"/>
      <c r="C251" s="8"/>
      <c r="D251" s="4"/>
      <c r="E251" s="9"/>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row>
    <row r="252" spans="1:134">
      <c r="A252" s="8"/>
      <c r="B252" s="8"/>
      <c r="C252" s="8"/>
      <c r="D252" s="4"/>
      <c r="E252" s="9"/>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row>
    <row r="253" spans="1:134">
      <c r="A253" s="8"/>
      <c r="B253" s="8"/>
      <c r="C253" s="8"/>
      <c r="D253" s="4"/>
      <c r="E253" s="9"/>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row>
    <row r="254" spans="1:134">
      <c r="A254" s="8"/>
      <c r="B254" s="8"/>
      <c r="C254" s="8"/>
      <c r="D254" s="4"/>
      <c r="E254" s="9"/>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row>
    <row r="255" spans="1:134">
      <c r="A255" s="8"/>
      <c r="B255" s="8"/>
      <c r="C255" s="8"/>
      <c r="D255" s="4"/>
      <c r="E255" s="9"/>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row>
    <row r="256" spans="1:134">
      <c r="A256" s="8"/>
      <c r="B256" s="8"/>
      <c r="C256" s="8"/>
      <c r="D256" s="4"/>
      <c r="E256" s="9"/>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row>
    <row r="257" spans="1:134">
      <c r="A257" s="8"/>
      <c r="B257" s="8"/>
      <c r="C257" s="8"/>
      <c r="D257" s="4"/>
      <c r="E257" s="9"/>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row>
    <row r="258" spans="1:134">
      <c r="A258" s="8"/>
      <c r="B258" s="8"/>
      <c r="C258" s="8"/>
      <c r="D258" s="4"/>
      <c r="E258" s="9"/>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row>
    <row r="259" spans="1:134">
      <c r="A259" s="8"/>
      <c r="B259" s="8"/>
      <c r="C259" s="8"/>
      <c r="D259" s="4"/>
      <c r="E259" s="9"/>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row>
    <row r="260" spans="1:134">
      <c r="A260" s="8"/>
      <c r="B260" s="8"/>
      <c r="C260" s="8"/>
      <c r="D260" s="4"/>
      <c r="E260" s="9"/>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row>
    <row r="261" spans="1:134">
      <c r="A261" s="8"/>
      <c r="B261" s="8"/>
      <c r="C261" s="8"/>
      <c r="D261" s="4"/>
      <c r="E261" s="9"/>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row>
    <row r="262" spans="1:134">
      <c r="A262" s="8"/>
      <c r="B262" s="8"/>
      <c r="C262" s="8"/>
      <c r="D262" s="4"/>
      <c r="E262" s="9"/>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row>
    <row r="263" spans="1:134">
      <c r="A263" s="8"/>
      <c r="B263" s="8"/>
      <c r="C263" s="8"/>
      <c r="D263" s="4"/>
      <c r="E263" s="9"/>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row>
    <row r="264" spans="1:134">
      <c r="A264" s="8"/>
      <c r="B264" s="8"/>
      <c r="C264" s="8"/>
      <c r="D264" s="4"/>
      <c r="E264" s="9"/>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row>
    <row r="265" spans="1:134">
      <c r="A265" s="8"/>
      <c r="B265" s="8"/>
      <c r="C265" s="8"/>
      <c r="D265" s="4"/>
      <c r="E265" s="9"/>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row>
    <row r="266" spans="1:134">
      <c r="A266" s="8"/>
      <c r="B266" s="8"/>
      <c r="C266" s="8"/>
      <c r="D266" s="4"/>
      <c r="E266" s="9"/>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row>
    <row r="267" spans="1:134">
      <c r="A267" s="8"/>
      <c r="B267" s="8"/>
      <c r="C267" s="8"/>
      <c r="D267" s="4"/>
      <c r="E267" s="9"/>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row>
    <row r="268" spans="1:134">
      <c r="A268" s="8"/>
      <c r="B268" s="8"/>
      <c r="C268" s="8"/>
      <c r="D268" s="4"/>
      <c r="E268" s="9"/>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row>
    <row r="269" spans="1:134">
      <c r="A269" s="8"/>
      <c r="B269" s="8"/>
      <c r="C269" s="8"/>
      <c r="D269" s="4"/>
      <c r="E269" s="9"/>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row>
    <row r="270" spans="1:134">
      <c r="A270" s="8"/>
      <c r="B270" s="8"/>
      <c r="C270" s="8"/>
      <c r="D270" s="4"/>
      <c r="E270" s="9"/>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row>
    <row r="271" spans="1:134">
      <c r="A271" s="8"/>
      <c r="B271" s="8"/>
      <c r="C271" s="8"/>
      <c r="D271" s="4"/>
      <c r="E271" s="9"/>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row>
    <row r="272" spans="1:134">
      <c r="A272" s="8"/>
      <c r="B272" s="8"/>
      <c r="C272" s="8"/>
      <c r="D272" s="4"/>
      <c r="E272" s="9"/>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row>
    <row r="273" spans="1:134">
      <c r="A273" s="8"/>
      <c r="B273" s="8"/>
      <c r="C273" s="8"/>
      <c r="D273" s="4"/>
      <c r="E273" s="9"/>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row>
    <row r="274" spans="1:134">
      <c r="A274" s="8"/>
      <c r="B274" s="8"/>
      <c r="C274" s="8"/>
      <c r="D274" s="4"/>
      <c r="E274" s="9"/>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row>
    <row r="275" spans="1:134">
      <c r="A275" s="8"/>
      <c r="B275" s="8"/>
      <c r="C275" s="8"/>
      <c r="D275" s="4"/>
      <c r="E275" s="9"/>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row>
    <row r="276" spans="1:134">
      <c r="A276" s="8"/>
      <c r="B276" s="8"/>
      <c r="C276" s="8"/>
      <c r="D276" s="4"/>
      <c r="E276" s="9"/>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row>
    <row r="277" spans="1:134">
      <c r="A277" s="8"/>
      <c r="B277" s="8"/>
      <c r="C277" s="8"/>
      <c r="D277" s="4"/>
      <c r="E277" s="9"/>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row>
    <row r="278" spans="1:134">
      <c r="A278" s="8"/>
      <c r="B278" s="8"/>
      <c r="C278" s="8"/>
      <c r="D278" s="4"/>
      <c r="E278" s="9"/>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row>
    <row r="279" spans="1:134">
      <c r="A279" s="8"/>
      <c r="B279" s="8"/>
      <c r="C279" s="8"/>
      <c r="D279" s="4"/>
      <c r="E279" s="9"/>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row>
    <row r="280" spans="1:134">
      <c r="A280" s="8"/>
      <c r="B280" s="8"/>
      <c r="C280" s="8"/>
      <c r="D280" s="4"/>
      <c r="E280" s="9"/>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row>
    <row r="281" spans="1:134">
      <c r="A281" s="8"/>
      <c r="B281" s="8"/>
      <c r="C281" s="8"/>
      <c r="D281" s="4"/>
      <c r="E281" s="9"/>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row>
    <row r="282" spans="1:134">
      <c r="A282" s="8"/>
      <c r="B282" s="8"/>
      <c r="C282" s="8"/>
      <c r="D282" s="4"/>
      <c r="E282" s="9"/>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row>
    <row r="283" spans="1:134">
      <c r="A283" s="8"/>
      <c r="B283" s="8"/>
      <c r="C283" s="8"/>
      <c r="D283" s="4"/>
      <c r="E283" s="9"/>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row>
    <row r="284" spans="1:134">
      <c r="A284" s="8"/>
      <c r="B284" s="8"/>
      <c r="C284" s="8"/>
      <c r="D284" s="4"/>
      <c r="E284" s="9"/>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row>
    <row r="285" spans="1:134">
      <c r="A285" s="8"/>
      <c r="B285" s="8"/>
      <c r="C285" s="8"/>
      <c r="D285" s="4"/>
      <c r="E285" s="9"/>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row>
    <row r="286" spans="1:134">
      <c r="A286" s="8"/>
      <c r="B286" s="8"/>
      <c r="C286" s="8"/>
      <c r="D286" s="4"/>
      <c r="E286" s="9"/>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row>
    <row r="287" spans="1:134">
      <c r="A287" s="8"/>
      <c r="B287" s="8"/>
      <c r="C287" s="8"/>
      <c r="D287" s="4"/>
      <c r="E287" s="9"/>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row>
    <row r="288" spans="1:134">
      <c r="A288" s="8"/>
      <c r="B288" s="8"/>
      <c r="C288" s="8"/>
      <c r="D288" s="4"/>
      <c r="E288" s="9"/>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row>
    <row r="289" spans="1:134">
      <c r="A289" s="8"/>
      <c r="B289" s="8"/>
      <c r="C289" s="8"/>
      <c r="D289" s="4"/>
      <c r="E289" s="9"/>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row>
    <row r="290" spans="1:134">
      <c r="A290" s="8"/>
      <c r="B290" s="8"/>
      <c r="C290" s="8"/>
      <c r="D290" s="4"/>
      <c r="E290" s="9"/>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row>
    <row r="291" spans="1:134">
      <c r="A291" s="8"/>
      <c r="B291" s="8"/>
      <c r="C291" s="8"/>
      <c r="D291" s="4"/>
      <c r="E291" s="9"/>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row>
    <row r="292" spans="1:134">
      <c r="A292" s="8"/>
      <c r="B292" s="8"/>
      <c r="C292" s="8"/>
      <c r="D292" s="4"/>
      <c r="E292" s="9"/>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row>
    <row r="293" spans="1:134">
      <c r="A293" s="8"/>
      <c r="B293" s="8"/>
      <c r="C293" s="8"/>
      <c r="D293" s="4"/>
      <c r="E293" s="9"/>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row>
    <row r="294" spans="1:134">
      <c r="A294" s="8"/>
      <c r="B294" s="8"/>
      <c r="C294" s="8"/>
      <c r="D294" s="4"/>
      <c r="E294" s="9"/>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row>
    <row r="295" spans="1:134">
      <c r="A295" s="8"/>
      <c r="B295" s="8"/>
      <c r="C295" s="8"/>
      <c r="D295" s="4"/>
      <c r="E295" s="9"/>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row>
    <row r="296" spans="1:134">
      <c r="A296" s="8"/>
      <c r="B296" s="8"/>
      <c r="C296" s="8"/>
      <c r="D296" s="4"/>
      <c r="E296" s="9"/>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row>
    <row r="297" spans="1:134">
      <c r="A297" s="8"/>
      <c r="B297" s="8"/>
      <c r="C297" s="8"/>
      <c r="D297" s="4"/>
      <c r="E297" s="9"/>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row>
    <row r="298" spans="1:134">
      <c r="A298" s="8"/>
      <c r="B298" s="8"/>
      <c r="C298" s="8"/>
      <c r="D298" s="4"/>
      <c r="E298" s="9"/>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row>
    <row r="299" spans="1:134">
      <c r="A299" s="8"/>
      <c r="B299" s="8"/>
      <c r="C299" s="8"/>
      <c r="D299" s="4"/>
      <c r="E299" s="9"/>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row>
    <row r="300" spans="1:134">
      <c r="A300" s="8"/>
      <c r="B300" s="8"/>
      <c r="C300" s="8"/>
      <c r="D300" s="4"/>
      <c r="E300" s="9"/>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row>
    <row r="301" spans="1:134">
      <c r="A301" s="8"/>
      <c r="B301" s="8"/>
      <c r="C301" s="8"/>
      <c r="D301" s="4"/>
      <c r="E301" s="9"/>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row>
    <row r="302" spans="1:134">
      <c r="A302" s="8"/>
      <c r="B302" s="8"/>
      <c r="C302" s="8"/>
      <c r="D302" s="4"/>
      <c r="E302" s="9"/>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row>
    <row r="303" spans="1:134">
      <c r="A303" s="8"/>
      <c r="B303" s="8"/>
      <c r="C303" s="8"/>
      <c r="D303" s="4"/>
      <c r="E303" s="9"/>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row>
    <row r="304" spans="1:134">
      <c r="A304" s="8"/>
      <c r="B304" s="8"/>
      <c r="C304" s="8"/>
      <c r="D304" s="4"/>
      <c r="E304" s="9"/>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row>
    <row r="305" spans="1:134">
      <c r="A305" s="8"/>
      <c r="B305" s="8"/>
      <c r="C305" s="8"/>
      <c r="D305" s="4"/>
      <c r="E305" s="9"/>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row>
    <row r="306" spans="1:134">
      <c r="A306" s="8"/>
      <c r="B306" s="8"/>
      <c r="C306" s="8"/>
      <c r="D306" s="4"/>
      <c r="E306" s="9"/>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row>
    <row r="307" spans="1:134">
      <c r="A307" s="8"/>
      <c r="B307" s="8"/>
      <c r="C307" s="8"/>
      <c r="D307" s="4"/>
      <c r="E307" s="9"/>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row>
    <row r="308" spans="1:134">
      <c r="A308" s="8"/>
      <c r="B308" s="8"/>
      <c r="C308" s="8"/>
      <c r="D308" s="4"/>
      <c r="E308" s="9"/>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row>
    <row r="309" spans="1:134">
      <c r="A309" s="8"/>
      <c r="B309" s="8"/>
      <c r="C309" s="8"/>
      <c r="D309" s="4"/>
      <c r="E309" s="9"/>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row>
    <row r="310" spans="1:134">
      <c r="A310" s="8"/>
      <c r="B310" s="8"/>
      <c r="C310" s="8"/>
      <c r="D310" s="4"/>
      <c r="E310" s="9"/>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row>
    <row r="311" spans="1:134">
      <c r="A311" s="8"/>
      <c r="B311" s="8"/>
      <c r="C311" s="8"/>
      <c r="D311" s="4"/>
      <c r="E311" s="9"/>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row>
    <row r="312" spans="1:134">
      <c r="A312" s="8"/>
      <c r="B312" s="8"/>
      <c r="C312" s="8"/>
      <c r="D312" s="4"/>
      <c r="E312" s="9"/>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row>
    <row r="313" spans="1:134">
      <c r="A313" s="8"/>
      <c r="B313" s="8"/>
      <c r="C313" s="8"/>
      <c r="D313" s="4"/>
      <c r="E313" s="9"/>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row>
    <row r="314" spans="1:134">
      <c r="A314" s="8"/>
      <c r="B314" s="8"/>
      <c r="C314" s="8"/>
      <c r="D314" s="4"/>
      <c r="E314" s="9"/>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row>
    <row r="315" spans="1:134">
      <c r="A315" s="8"/>
      <c r="B315" s="8"/>
      <c r="C315" s="8"/>
      <c r="D315" s="4"/>
      <c r="E315" s="9"/>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row>
    <row r="316" spans="1:134">
      <c r="A316" s="8"/>
      <c r="B316" s="8"/>
      <c r="C316" s="8"/>
      <c r="D316" s="4"/>
      <c r="E316" s="9"/>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row>
    <row r="317" spans="1:134">
      <c r="A317" s="8"/>
      <c r="B317" s="8"/>
      <c r="C317" s="8"/>
      <c r="D317" s="4"/>
      <c r="E317" s="9"/>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row>
    <row r="318" spans="1:134">
      <c r="A318" s="8"/>
      <c r="B318" s="8"/>
      <c r="C318" s="8"/>
      <c r="D318" s="4"/>
      <c r="E318" s="9"/>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row>
    <row r="319" spans="1:134">
      <c r="A319" s="8"/>
      <c r="B319" s="8"/>
      <c r="C319" s="8"/>
      <c r="D319" s="4"/>
      <c r="E319" s="9"/>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row>
    <row r="320" spans="1:134">
      <c r="A320" s="8"/>
      <c r="B320" s="8"/>
      <c r="C320" s="8"/>
      <c r="D320" s="4"/>
      <c r="E320" s="9"/>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row>
    <row r="321" spans="1:134">
      <c r="A321" s="8"/>
      <c r="B321" s="8"/>
      <c r="C321" s="8"/>
      <c r="D321" s="4"/>
      <c r="E321" s="9"/>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row>
    <row r="322" spans="1:134">
      <c r="A322" s="8"/>
      <c r="B322" s="8"/>
      <c r="C322" s="8"/>
      <c r="D322" s="4"/>
      <c r="E322" s="9"/>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row>
    <row r="323" spans="1:134">
      <c r="A323" s="8"/>
      <c r="B323" s="8"/>
      <c r="C323" s="8"/>
      <c r="D323" s="4"/>
      <c r="E323" s="9"/>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row>
    <row r="324" spans="1:134">
      <c r="A324" s="8"/>
      <c r="B324" s="8"/>
      <c r="C324" s="8"/>
      <c r="D324" s="4"/>
      <c r="E324" s="9"/>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row>
    <row r="325" spans="1:134">
      <c r="A325" s="8"/>
      <c r="B325" s="8"/>
      <c r="C325" s="8"/>
      <c r="D325" s="4"/>
      <c r="E325" s="9"/>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row>
    <row r="326" spans="1:134">
      <c r="A326" s="8"/>
      <c r="B326" s="8"/>
      <c r="C326" s="8"/>
      <c r="D326" s="4"/>
      <c r="E326" s="9"/>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row>
    <row r="327" spans="1:134">
      <c r="A327" s="8"/>
      <c r="B327" s="8"/>
      <c r="C327" s="8"/>
      <c r="D327" s="4"/>
      <c r="E327" s="9"/>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row>
    <row r="328" spans="1:134">
      <c r="A328" s="8"/>
      <c r="B328" s="8"/>
      <c r="C328" s="8"/>
      <c r="D328" s="4"/>
      <c r="E328" s="9"/>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row>
    <row r="329" spans="1:134">
      <c r="A329" s="8"/>
      <c r="B329" s="8"/>
      <c r="C329" s="8"/>
      <c r="D329" s="4"/>
      <c r="E329" s="9"/>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row>
    <row r="330" spans="1:134">
      <c r="A330" s="8"/>
      <c r="B330" s="8"/>
      <c r="C330" s="8"/>
      <c r="D330" s="4"/>
      <c r="E330" s="9"/>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row>
    <row r="331" spans="1:134">
      <c r="A331" s="8"/>
      <c r="B331" s="8"/>
      <c r="C331" s="8"/>
      <c r="D331" s="4"/>
      <c r="E331" s="9"/>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row>
    <row r="332" spans="1:134">
      <c r="A332" s="8"/>
      <c r="B332" s="8"/>
      <c r="C332" s="8"/>
      <c r="D332" s="4"/>
      <c r="E332" s="9"/>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row>
    <row r="333" spans="1:134">
      <c r="A333" s="8"/>
      <c r="B333" s="8"/>
      <c r="C333" s="8"/>
      <c r="D333" s="4"/>
      <c r="E333" s="9"/>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row>
    <row r="334" spans="1:134">
      <c r="A334" s="8"/>
      <c r="B334" s="8"/>
      <c r="C334" s="8"/>
      <c r="D334" s="4"/>
      <c r="E334" s="9"/>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row>
    <row r="335" spans="1:134">
      <c r="A335" s="8"/>
      <c r="B335" s="8"/>
      <c r="C335" s="8"/>
      <c r="D335" s="4"/>
      <c r="E335" s="9"/>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row>
    <row r="336" spans="1:134">
      <c r="A336" s="8"/>
      <c r="B336" s="8"/>
      <c r="C336" s="8"/>
      <c r="D336" s="4"/>
      <c r="E336" s="9"/>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row>
    <row r="337" spans="1:134">
      <c r="A337" s="8"/>
      <c r="B337" s="8"/>
      <c r="C337" s="8"/>
      <c r="D337" s="4"/>
      <c r="E337" s="9"/>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row>
    <row r="338" spans="1:134">
      <c r="A338" s="8"/>
      <c r="B338" s="8"/>
      <c r="C338" s="8"/>
      <c r="D338" s="4"/>
      <c r="E338" s="9"/>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row>
    <row r="339" spans="1:134">
      <c r="A339" s="8"/>
      <c r="B339" s="8"/>
      <c r="C339" s="8"/>
      <c r="D339" s="4"/>
      <c r="E339" s="9"/>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row>
    <row r="340" spans="1:134">
      <c r="A340" s="8"/>
      <c r="B340" s="8"/>
      <c r="C340" s="8"/>
      <c r="D340" s="4"/>
      <c r="E340" s="9"/>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row>
    <row r="341" spans="1:134">
      <c r="A341" s="8"/>
      <c r="B341" s="8"/>
      <c r="C341" s="8"/>
      <c r="D341" s="4"/>
      <c r="E341" s="9"/>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row>
    <row r="342" spans="1:134">
      <c r="A342" s="8"/>
      <c r="B342" s="8"/>
      <c r="C342" s="8"/>
      <c r="D342" s="4"/>
      <c r="E342" s="9"/>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row>
    <row r="343" spans="1:134">
      <c r="A343" s="8"/>
      <c r="B343" s="8"/>
      <c r="C343" s="8"/>
      <c r="D343" s="4"/>
      <c r="E343" s="9"/>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row>
    <row r="344" spans="1:134">
      <c r="A344" s="8"/>
      <c r="B344" s="8"/>
      <c r="C344" s="8"/>
      <c r="D344" s="4"/>
      <c r="E344" s="9"/>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row>
    <row r="345" spans="1:134">
      <c r="A345" s="8"/>
      <c r="B345" s="8"/>
      <c r="C345" s="8"/>
      <c r="D345" s="4"/>
      <c r="E345" s="9"/>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row>
    <row r="346" spans="1:134">
      <c r="A346" s="8"/>
      <c r="B346" s="8"/>
      <c r="C346" s="8"/>
      <c r="D346" s="4"/>
      <c r="E346" s="9"/>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row>
    <row r="347" spans="1:134">
      <c r="A347" s="8"/>
      <c r="B347" s="8"/>
      <c r="C347" s="8"/>
      <c r="D347" s="4"/>
      <c r="E347" s="9"/>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row>
    <row r="348" spans="1:134">
      <c r="A348" s="8"/>
      <c r="B348" s="8"/>
      <c r="C348" s="8"/>
      <c r="D348" s="4"/>
      <c r="E348" s="9"/>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row>
    <row r="349" spans="1:134">
      <c r="A349" s="8"/>
      <c r="B349" s="8"/>
      <c r="C349" s="8"/>
      <c r="D349" s="4"/>
      <c r="E349" s="9"/>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row>
    <row r="350" spans="1:134">
      <c r="A350" s="8"/>
      <c r="B350" s="8"/>
      <c r="C350" s="8"/>
      <c r="D350" s="4"/>
      <c r="E350" s="9"/>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row>
    <row r="351" spans="1:134">
      <c r="A351" s="8"/>
      <c r="B351" s="8"/>
      <c r="C351" s="8"/>
      <c r="D351" s="4"/>
      <c r="E351" s="9"/>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row>
    <row r="352" spans="1:134">
      <c r="A352" s="8"/>
      <c r="B352" s="8"/>
      <c r="C352" s="8"/>
      <c r="D352" s="4"/>
      <c r="E352" s="9"/>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row>
    <row r="353" spans="1:134">
      <c r="A353" s="8"/>
      <c r="B353" s="8"/>
      <c r="C353" s="8"/>
      <c r="D353" s="4"/>
      <c r="E353" s="9"/>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row>
    <row r="354" spans="1:134">
      <c r="A354" s="8"/>
      <c r="B354" s="8"/>
      <c r="C354" s="8"/>
      <c r="D354" s="4"/>
      <c r="E354" s="9"/>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row>
    <row r="355" spans="1:134">
      <c r="A355" s="8"/>
      <c r="B355" s="8"/>
      <c r="C355" s="8"/>
      <c r="D355" s="4"/>
      <c r="E355" s="9"/>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row>
    <row r="356" spans="1:134">
      <c r="A356" s="8"/>
      <c r="B356" s="8"/>
      <c r="C356" s="8"/>
      <c r="D356" s="4"/>
      <c r="E356" s="9"/>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row>
    <row r="357" spans="1:134">
      <c r="A357" s="8"/>
      <c r="B357" s="8"/>
      <c r="C357" s="8"/>
      <c r="D357" s="4"/>
      <c r="E357" s="9"/>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row>
    <row r="358" spans="1:134">
      <c r="A358" s="8"/>
      <c r="B358" s="8"/>
      <c r="C358" s="8"/>
      <c r="D358" s="4"/>
      <c r="E358" s="9"/>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row>
    <row r="359" spans="1:134">
      <c r="A359" s="8"/>
      <c r="B359" s="8"/>
      <c r="C359" s="8"/>
      <c r="D359" s="4"/>
      <c r="E359" s="9"/>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row>
    <row r="360" spans="1:134">
      <c r="A360" s="8"/>
      <c r="B360" s="8"/>
      <c r="C360" s="8"/>
      <c r="D360" s="4"/>
      <c r="E360" s="9"/>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row>
    <row r="361" spans="1:134">
      <c r="A361" s="8"/>
      <c r="B361" s="8"/>
      <c r="C361" s="8"/>
      <c r="D361" s="4"/>
      <c r="E361" s="9"/>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row>
    <row r="362" spans="1:134">
      <c r="A362" s="8"/>
      <c r="B362" s="8"/>
      <c r="C362" s="8"/>
      <c r="D362" s="4"/>
      <c r="E362" s="9"/>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row>
    <row r="363" spans="1:134">
      <c r="A363" s="8"/>
      <c r="B363" s="8"/>
      <c r="C363" s="8"/>
      <c r="D363" s="4"/>
      <c r="E363" s="9"/>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row>
    <row r="364" spans="1:134">
      <c r="A364" s="8"/>
      <c r="B364" s="8"/>
      <c r="C364" s="8"/>
      <c r="D364" s="4"/>
      <c r="E364" s="9"/>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row>
    <row r="365" spans="1:134">
      <c r="A365" s="8"/>
      <c r="B365" s="8"/>
      <c r="C365" s="8"/>
      <c r="D365" s="4"/>
      <c r="E365" s="9"/>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row>
    <row r="366" spans="1:134">
      <c r="A366" s="8"/>
      <c r="B366" s="8"/>
      <c r="C366" s="8"/>
      <c r="D366" s="4"/>
      <c r="E366" s="9"/>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row>
    <row r="367" spans="1:134">
      <c r="A367" s="8"/>
      <c r="B367" s="8"/>
      <c r="C367" s="8"/>
      <c r="D367" s="4"/>
      <c r="E367" s="9"/>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row>
    <row r="368" spans="1:134">
      <c r="A368" s="8"/>
      <c r="B368" s="8"/>
      <c r="C368" s="8"/>
      <c r="D368" s="4"/>
      <c r="E368" s="9"/>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row>
    <row r="369" spans="1:134">
      <c r="A369" s="8"/>
      <c r="B369" s="8"/>
      <c r="C369" s="8"/>
      <c r="D369" s="4"/>
      <c r="E369" s="9"/>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row>
    <row r="370" spans="1:134">
      <c r="A370" s="8"/>
      <c r="B370" s="8"/>
      <c r="C370" s="8"/>
      <c r="D370" s="4"/>
      <c r="E370" s="9"/>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row>
    <row r="371" spans="1:134">
      <c r="A371" s="8"/>
      <c r="B371" s="8"/>
      <c r="C371" s="8"/>
      <c r="D371" s="4"/>
      <c r="E371" s="9"/>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row>
    <row r="372" spans="1:134">
      <c r="A372" s="8"/>
      <c r="B372" s="8"/>
      <c r="C372" s="8"/>
      <c r="D372" s="4"/>
      <c r="E372" s="9"/>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row>
    <row r="373" spans="1:134">
      <c r="A373" s="8"/>
      <c r="B373" s="8"/>
      <c r="C373" s="8"/>
      <c r="D373" s="4"/>
      <c r="E373" s="9"/>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row>
    <row r="374" spans="1:134">
      <c r="A374" s="8"/>
      <c r="B374" s="8"/>
      <c r="C374" s="8"/>
      <c r="D374" s="4"/>
      <c r="E374" s="9"/>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row>
    <row r="375" spans="1:134">
      <c r="A375" s="8"/>
      <c r="B375" s="8"/>
      <c r="C375" s="8"/>
      <c r="D375" s="4"/>
      <c r="E375" s="9"/>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row>
    <row r="376" spans="1:134">
      <c r="A376" s="8"/>
      <c r="B376" s="8"/>
      <c r="C376" s="8"/>
      <c r="D376" s="4"/>
      <c r="E376" s="9"/>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row>
    <row r="377" spans="1:134">
      <c r="A377" s="8"/>
      <c r="B377" s="8"/>
      <c r="C377" s="8"/>
      <c r="D377" s="4"/>
      <c r="E377" s="9"/>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row>
    <row r="378" spans="1:134">
      <c r="A378" s="8"/>
      <c r="B378" s="8"/>
      <c r="C378" s="8"/>
      <c r="D378" s="4"/>
      <c r="E378" s="9"/>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row>
    <row r="379" spans="1:134">
      <c r="A379" s="8"/>
      <c r="B379" s="8"/>
      <c r="C379" s="8"/>
      <c r="D379" s="4"/>
      <c r="E379" s="9"/>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row>
    <row r="380" spans="1:134">
      <c r="A380" s="8"/>
      <c r="B380" s="8"/>
      <c r="C380" s="8"/>
      <c r="D380" s="4"/>
      <c r="E380" s="9"/>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row>
    <row r="381" spans="1:134">
      <c r="A381" s="8"/>
      <c r="B381" s="8"/>
      <c r="C381" s="8"/>
      <c r="D381" s="4"/>
      <c r="E381" s="9"/>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row>
    <row r="382" spans="1:134">
      <c r="A382" s="8"/>
      <c r="B382" s="8"/>
      <c r="C382" s="8"/>
      <c r="D382" s="4"/>
      <c r="E382" s="9"/>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row>
    <row r="383" spans="1:134">
      <c r="A383" s="8"/>
      <c r="B383" s="8"/>
      <c r="C383" s="8"/>
      <c r="D383" s="4"/>
      <c r="E383" s="9"/>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row>
    <row r="384" spans="1:134">
      <c r="A384" s="8"/>
      <c r="B384" s="8"/>
      <c r="C384" s="8"/>
      <c r="D384" s="4"/>
      <c r="E384" s="9"/>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row>
    <row r="385" spans="1:134">
      <c r="A385" s="8"/>
      <c r="B385" s="8"/>
      <c r="C385" s="8"/>
      <c r="D385" s="4"/>
      <c r="E385" s="9"/>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row>
    <row r="386" spans="1:134">
      <c r="A386" s="8"/>
      <c r="B386" s="8"/>
      <c r="C386" s="8"/>
      <c r="D386" s="4"/>
      <c r="E386" s="9"/>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row>
    <row r="387" spans="1:134">
      <c r="A387" s="8"/>
      <c r="B387" s="8"/>
      <c r="C387" s="8"/>
      <c r="D387" s="4"/>
      <c r="E387" s="9"/>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row>
    <row r="388" spans="1:134">
      <c r="A388" s="8"/>
      <c r="B388" s="8"/>
      <c r="C388" s="8"/>
      <c r="D388" s="4"/>
      <c r="E388" s="9"/>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row>
    <row r="389" spans="1:134">
      <c r="A389" s="8"/>
      <c r="B389" s="8"/>
      <c r="C389" s="8"/>
      <c r="D389" s="4"/>
      <c r="E389" s="9"/>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row>
    <row r="390" spans="1:134">
      <c r="A390" s="8"/>
      <c r="B390" s="8"/>
      <c r="C390" s="8"/>
      <c r="D390" s="4"/>
      <c r="E390" s="9"/>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row>
    <row r="391" spans="1:134">
      <c r="A391" s="8"/>
      <c r="B391" s="8"/>
      <c r="C391" s="8"/>
      <c r="D391" s="4"/>
      <c r="E391" s="9"/>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row>
    <row r="392" spans="1:134">
      <c r="A392" s="8"/>
      <c r="B392" s="8"/>
      <c r="C392" s="8"/>
      <c r="D392" s="4"/>
      <c r="E392" s="9"/>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row>
    <row r="393" spans="1:134">
      <c r="A393" s="8"/>
      <c r="B393" s="8"/>
      <c r="C393" s="8"/>
      <c r="D393" s="4"/>
      <c r="E393" s="9"/>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row>
    <row r="394" spans="1:134">
      <c r="A394" s="8"/>
      <c r="B394" s="8"/>
      <c r="C394" s="8"/>
      <c r="D394" s="4"/>
      <c r="E394" s="9"/>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row>
    <row r="395" spans="1:134">
      <c r="A395" s="8"/>
      <c r="B395" s="8"/>
      <c r="C395" s="8"/>
      <c r="D395" s="4"/>
      <c r="E395" s="9"/>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row>
    <row r="396" spans="1:134">
      <c r="A396" s="8"/>
      <c r="B396" s="8"/>
      <c r="C396" s="8"/>
      <c r="D396" s="4"/>
      <c r="E396" s="9"/>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row>
    <row r="397" spans="1:134">
      <c r="A397" s="8"/>
      <c r="B397" s="8"/>
      <c r="C397" s="8"/>
      <c r="D397" s="4"/>
      <c r="E397" s="9"/>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row>
    <row r="398" spans="1:134">
      <c r="A398" s="8"/>
      <c r="B398" s="8"/>
      <c r="C398" s="8"/>
      <c r="D398" s="4"/>
      <c r="E398" s="9"/>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row>
    <row r="399" spans="1:134">
      <c r="A399" s="8"/>
      <c r="B399" s="8"/>
      <c r="C399" s="8"/>
      <c r="D399" s="4"/>
      <c r="E399" s="9"/>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row>
    <row r="400" spans="1:134">
      <c r="A400" s="8"/>
      <c r="B400" s="8"/>
      <c r="C400" s="8"/>
      <c r="D400" s="4"/>
      <c r="E400" s="9"/>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row>
    <row r="401" spans="1:134">
      <c r="A401" s="8"/>
      <c r="B401" s="8"/>
      <c r="C401" s="8"/>
      <c r="D401" s="4"/>
      <c r="E401" s="9"/>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row>
    <row r="402" spans="1:134">
      <c r="A402" s="8"/>
      <c r="B402" s="8"/>
      <c r="C402" s="8"/>
      <c r="D402" s="4"/>
      <c r="E402" s="9"/>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row>
    <row r="403" spans="1:134">
      <c r="A403" s="8"/>
      <c r="B403" s="8"/>
      <c r="C403" s="8"/>
      <c r="D403" s="4"/>
      <c r="E403" s="9"/>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row>
    <row r="404" spans="1:134">
      <c r="A404" s="8"/>
      <c r="B404" s="8"/>
      <c r="C404" s="8"/>
      <c r="D404" s="4"/>
      <c r="E404" s="9"/>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row>
    <row r="405" spans="1:134">
      <c r="A405" s="8"/>
      <c r="B405" s="8"/>
      <c r="C405" s="8"/>
      <c r="D405" s="4"/>
      <c r="E405" s="9"/>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row>
    <row r="406" spans="1:134">
      <c r="A406" s="8"/>
      <c r="B406" s="8"/>
      <c r="C406" s="8"/>
      <c r="D406" s="4"/>
      <c r="E406" s="9"/>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row>
    <row r="407" spans="1:134">
      <c r="A407" s="8"/>
      <c r="B407" s="8"/>
      <c r="C407" s="8"/>
      <c r="D407" s="4"/>
      <c r="E407" s="9"/>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row>
    <row r="408" spans="1:134">
      <c r="A408" s="8"/>
      <c r="B408" s="8"/>
      <c r="C408" s="8"/>
      <c r="D408" s="4"/>
      <c r="E408" s="9"/>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row>
    <row r="409" spans="1:134">
      <c r="A409" s="8"/>
      <c r="B409" s="8"/>
      <c r="C409" s="8"/>
      <c r="D409" s="4"/>
      <c r="E409" s="9"/>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row>
    <row r="410" spans="1:134">
      <c r="A410" s="8"/>
      <c r="B410" s="8"/>
      <c r="C410" s="8"/>
      <c r="D410" s="4"/>
      <c r="E410" s="9"/>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row>
    <row r="411" spans="1:134">
      <c r="A411" s="8"/>
      <c r="B411" s="8"/>
      <c r="C411" s="8"/>
      <c r="D411" s="4"/>
      <c r="E411" s="9"/>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row>
    <row r="412" spans="1:134">
      <c r="A412" s="8"/>
      <c r="B412" s="8"/>
      <c r="C412" s="8"/>
      <c r="D412" s="4"/>
      <c r="E412" s="9"/>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row>
    <row r="413" spans="1:134">
      <c r="A413" s="8"/>
      <c r="B413" s="8"/>
      <c r="C413" s="8"/>
      <c r="D413" s="4"/>
      <c r="E413" s="9"/>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row>
    <row r="414" spans="1:134">
      <c r="A414" s="8"/>
      <c r="B414" s="8"/>
      <c r="C414" s="8"/>
      <c r="D414" s="4"/>
      <c r="E414" s="9"/>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row>
    <row r="415" spans="1:134">
      <c r="A415" s="8"/>
      <c r="B415" s="8"/>
      <c r="C415" s="8"/>
      <c r="D415" s="4"/>
      <c r="E415" s="9"/>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row>
    <row r="416" spans="1:134">
      <c r="A416" s="8"/>
      <c r="B416" s="8"/>
      <c r="C416" s="8"/>
      <c r="D416" s="4"/>
      <c r="E416" s="9"/>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row>
    <row r="417" spans="1:134">
      <c r="A417" s="8"/>
      <c r="B417" s="8"/>
      <c r="C417" s="8"/>
      <c r="D417" s="4"/>
      <c r="E417" s="9"/>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row>
    <row r="418" spans="1:134">
      <c r="A418" s="8"/>
      <c r="B418" s="8"/>
      <c r="C418" s="8"/>
      <c r="D418" s="4"/>
      <c r="E418" s="9"/>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row>
    <row r="419" spans="1:134">
      <c r="A419" s="8"/>
      <c r="B419" s="8"/>
      <c r="C419" s="8"/>
      <c r="D419" s="4"/>
      <c r="E419" s="9"/>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row>
    <row r="420" spans="1:134">
      <c r="A420" s="8"/>
      <c r="B420" s="8"/>
      <c r="C420" s="8"/>
      <c r="D420" s="4"/>
      <c r="E420" s="9"/>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row>
    <row r="421" spans="1:134">
      <c r="A421" s="8"/>
      <c r="B421" s="8"/>
      <c r="C421" s="8"/>
      <c r="D421" s="4"/>
      <c r="E421" s="9"/>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row>
    <row r="422" spans="1:134">
      <c r="A422" s="8"/>
      <c r="B422" s="8"/>
      <c r="C422" s="8"/>
      <c r="D422" s="4"/>
      <c r="E422" s="9"/>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row>
    <row r="423" spans="1:134">
      <c r="A423" s="8"/>
      <c r="B423" s="8"/>
      <c r="C423" s="8"/>
      <c r="D423" s="4"/>
      <c r="E423" s="9"/>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row>
    <row r="424" spans="1:134">
      <c r="A424" s="8"/>
      <c r="B424" s="8"/>
      <c r="C424" s="8"/>
      <c r="D424" s="4"/>
      <c r="E424" s="9"/>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row>
    <row r="425" spans="1:134">
      <c r="A425" s="8"/>
      <c r="B425" s="8"/>
      <c r="C425" s="8"/>
      <c r="D425" s="4"/>
      <c r="E425" s="9"/>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row>
    <row r="426" spans="1:134">
      <c r="A426" s="8"/>
      <c r="B426" s="8"/>
      <c r="C426" s="8"/>
      <c r="D426" s="4"/>
      <c r="E426" s="9"/>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row>
    <row r="427" spans="1:134">
      <c r="A427" s="8"/>
      <c r="B427" s="8"/>
      <c r="C427" s="8"/>
      <c r="D427" s="4"/>
      <c r="E427" s="9"/>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row>
    <row r="428" spans="1:134">
      <c r="A428" s="8"/>
      <c r="B428" s="8"/>
      <c r="C428" s="8"/>
      <c r="D428" s="4"/>
      <c r="E428" s="9"/>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row>
    <row r="429" spans="1:134">
      <c r="A429" s="8"/>
      <c r="B429" s="8"/>
      <c r="C429" s="8"/>
      <c r="D429" s="4"/>
      <c r="E429" s="9"/>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row>
    <row r="430" spans="1:134">
      <c r="A430" s="8"/>
      <c r="B430" s="8"/>
      <c r="C430" s="8"/>
      <c r="D430" s="4"/>
      <c r="E430" s="9"/>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row>
    <row r="431" spans="1:134">
      <c r="A431" s="8"/>
      <c r="B431" s="8"/>
      <c r="C431" s="8"/>
      <c r="D431" s="4"/>
      <c r="E431" s="9"/>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row>
    <row r="432" spans="1:134">
      <c r="A432" s="8"/>
      <c r="B432" s="8"/>
      <c r="C432" s="8"/>
      <c r="D432" s="4"/>
      <c r="E432" s="9"/>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row>
    <row r="433" spans="1:134">
      <c r="A433" s="8"/>
      <c r="B433" s="8"/>
      <c r="C433" s="8"/>
      <c r="D433" s="4"/>
      <c r="E433" s="9"/>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row>
    <row r="434" spans="1:134">
      <c r="A434" s="8"/>
      <c r="B434" s="8"/>
      <c r="C434" s="8"/>
      <c r="D434" s="4"/>
      <c r="E434" s="9"/>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row>
    <row r="435" spans="1:134">
      <c r="A435" s="8"/>
      <c r="B435" s="8"/>
      <c r="C435" s="8"/>
      <c r="D435" s="4"/>
      <c r="E435" s="9"/>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row>
    <row r="436" spans="1:134">
      <c r="A436" s="8"/>
      <c r="B436" s="8"/>
      <c r="C436" s="8"/>
      <c r="D436" s="4"/>
      <c r="E436" s="9"/>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row>
    <row r="437" spans="1:134">
      <c r="A437" s="8"/>
      <c r="B437" s="8"/>
      <c r="C437" s="8"/>
      <c r="D437" s="4"/>
      <c r="E437" s="9"/>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row>
    <row r="438" spans="1:134">
      <c r="A438" s="8"/>
      <c r="B438" s="8"/>
      <c r="C438" s="8"/>
      <c r="D438" s="4"/>
      <c r="E438" s="9"/>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row>
    <row r="439" spans="1:134">
      <c r="A439" s="8"/>
      <c r="B439" s="8"/>
      <c r="C439" s="8"/>
      <c r="D439" s="4"/>
      <c r="E439" s="9"/>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row>
    <row r="440" spans="1:134">
      <c r="A440" s="8"/>
      <c r="B440" s="8"/>
      <c r="C440" s="8"/>
      <c r="D440" s="4"/>
      <c r="E440" s="9"/>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row>
    <row r="441" spans="1:134">
      <c r="A441" s="8"/>
      <c r="B441" s="8"/>
      <c r="C441" s="8"/>
      <c r="D441" s="4"/>
      <c r="E441" s="9"/>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row>
    <row r="442" spans="1:134">
      <c r="A442" s="8"/>
      <c r="B442" s="8"/>
      <c r="C442" s="8"/>
      <c r="D442" s="4"/>
      <c r="E442" s="9"/>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row>
    <row r="443" spans="1:134">
      <c r="A443" s="8"/>
      <c r="B443" s="8"/>
      <c r="C443" s="8"/>
      <c r="D443" s="4"/>
      <c r="E443" s="9"/>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row>
    <row r="444" spans="1:134">
      <c r="A444" s="8"/>
      <c r="B444" s="8"/>
      <c r="C444" s="8"/>
      <c r="D444" s="4"/>
      <c r="E444" s="9"/>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row>
    <row r="445" spans="1:134">
      <c r="A445" s="8"/>
      <c r="B445" s="8"/>
      <c r="C445" s="8"/>
      <c r="D445" s="4"/>
      <c r="E445" s="9"/>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row>
    <row r="446" spans="1:134">
      <c r="A446" s="8"/>
      <c r="B446" s="8"/>
      <c r="C446" s="8"/>
      <c r="D446" s="4"/>
      <c r="E446" s="9"/>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row>
    <row r="447" spans="1:134">
      <c r="A447" s="8"/>
      <c r="B447" s="8"/>
      <c r="C447" s="8"/>
      <c r="D447" s="4"/>
      <c r="E447" s="9"/>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row>
    <row r="448" spans="1:134">
      <c r="A448" s="8"/>
      <c r="B448" s="8"/>
      <c r="C448" s="8"/>
      <c r="D448" s="4"/>
      <c r="E448" s="9"/>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row>
    <row r="449" spans="1:134">
      <c r="A449" s="8"/>
      <c r="B449" s="8"/>
      <c r="C449" s="8"/>
      <c r="D449" s="4"/>
      <c r="E449" s="9"/>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row>
    <row r="450" spans="1:134">
      <c r="A450" s="8"/>
      <c r="B450" s="8"/>
      <c r="C450" s="8"/>
      <c r="D450" s="4"/>
      <c r="E450" s="9"/>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row>
    <row r="451" spans="1:134">
      <c r="A451" s="8"/>
      <c r="B451" s="8"/>
      <c r="C451" s="8"/>
      <c r="D451" s="4"/>
      <c r="E451" s="9"/>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row>
    <row r="452" spans="1:134">
      <c r="A452" s="8"/>
      <c r="B452" s="8"/>
      <c r="C452" s="8"/>
      <c r="D452" s="4"/>
      <c r="E452" s="9"/>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row>
    <row r="453" spans="1:134">
      <c r="A453" s="8"/>
      <c r="B453" s="8"/>
      <c r="C453" s="8"/>
      <c r="D453" s="4"/>
      <c r="E453" s="9"/>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row>
    <row r="454" spans="1:134">
      <c r="A454" s="8"/>
      <c r="B454" s="8"/>
      <c r="C454" s="8"/>
      <c r="D454" s="4"/>
      <c r="E454" s="9"/>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row>
    <row r="455" spans="1:134">
      <c r="A455" s="8"/>
      <c r="B455" s="8"/>
      <c r="C455" s="8"/>
      <c r="D455" s="4"/>
      <c r="E455" s="9"/>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row>
    <row r="456" spans="1:134">
      <c r="A456" s="8"/>
      <c r="B456" s="8"/>
      <c r="C456" s="8"/>
      <c r="D456" s="4"/>
      <c r="E456" s="9"/>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row>
    <row r="457" spans="1:134">
      <c r="A457" s="8"/>
      <c r="B457" s="8"/>
      <c r="C457" s="8"/>
      <c r="D457" s="4"/>
      <c r="E457" s="9"/>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row>
    <row r="458" spans="1:134">
      <c r="A458" s="8"/>
      <c r="B458" s="8"/>
      <c r="C458" s="8"/>
      <c r="D458" s="4"/>
      <c r="E458" s="9"/>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row>
    <row r="459" spans="1:134">
      <c r="A459" s="8"/>
      <c r="B459" s="8"/>
      <c r="C459" s="8"/>
      <c r="D459" s="4"/>
      <c r="E459" s="9"/>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row>
    <row r="460" spans="1:134">
      <c r="A460" s="8"/>
      <c r="B460" s="8"/>
      <c r="C460" s="8"/>
      <c r="D460" s="4"/>
      <c r="E460" s="9"/>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row>
    <row r="461" spans="1:134">
      <c r="A461" s="8"/>
      <c r="B461" s="8"/>
      <c r="C461" s="8"/>
      <c r="D461" s="4"/>
      <c r="E461" s="9"/>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row>
    <row r="462" spans="1:134">
      <c r="A462" s="8"/>
      <c r="B462" s="8"/>
      <c r="C462" s="8"/>
      <c r="D462" s="4"/>
      <c r="E462" s="9"/>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row>
    <row r="463" spans="1:134">
      <c r="A463" s="8"/>
      <c r="B463" s="8"/>
      <c r="C463" s="8"/>
      <c r="D463" s="4"/>
      <c r="E463" s="9"/>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row>
    <row r="464" spans="1:134">
      <c r="A464" s="8"/>
      <c r="B464" s="8"/>
      <c r="C464" s="8"/>
      <c r="D464" s="4"/>
      <c r="E464" s="9"/>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row>
    <row r="465" spans="1:134">
      <c r="A465" s="8"/>
      <c r="B465" s="8"/>
      <c r="C465" s="8"/>
      <c r="D465" s="4"/>
      <c r="E465" s="9"/>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row>
    <row r="466" spans="1:134">
      <c r="A466" s="8"/>
      <c r="B466" s="8"/>
      <c r="C466" s="8"/>
      <c r="D466" s="4"/>
      <c r="E466" s="9"/>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row>
    <row r="467" spans="1:134">
      <c r="A467" s="8"/>
      <c r="B467" s="8"/>
      <c r="C467" s="8"/>
      <c r="D467" s="4"/>
      <c r="E467" s="9"/>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row>
    <row r="468" spans="1:134">
      <c r="A468" s="8"/>
      <c r="B468" s="8"/>
      <c r="C468" s="8"/>
      <c r="D468" s="4"/>
      <c r="E468" s="9"/>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row>
    <row r="469" spans="1:134">
      <c r="A469" s="8"/>
      <c r="B469" s="8"/>
      <c r="C469" s="8"/>
      <c r="D469" s="4"/>
      <c r="E469" s="9"/>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row>
    <row r="470" spans="1:134">
      <c r="A470" s="8"/>
      <c r="B470" s="8"/>
      <c r="C470" s="8"/>
      <c r="D470" s="4"/>
      <c r="E470" s="9"/>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row>
    <row r="471" spans="1:134">
      <c r="A471" s="8"/>
      <c r="B471" s="8"/>
      <c r="C471" s="8"/>
      <c r="D471" s="4"/>
      <c r="E471" s="9"/>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row>
    <row r="472" spans="1:134">
      <c r="A472" s="8"/>
      <c r="B472" s="8"/>
      <c r="C472" s="8"/>
      <c r="D472" s="4"/>
      <c r="E472" s="9"/>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row>
    <row r="473" spans="1:134">
      <c r="A473" s="8"/>
      <c r="B473" s="8"/>
      <c r="C473" s="8"/>
      <c r="D473" s="4"/>
      <c r="E473" s="9"/>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row>
    <row r="474" spans="1:134">
      <c r="A474" s="8"/>
      <c r="B474" s="8"/>
      <c r="C474" s="8"/>
      <c r="D474" s="4"/>
      <c r="E474" s="9"/>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row>
    <row r="475" spans="1:134">
      <c r="A475" s="8"/>
      <c r="B475" s="8"/>
      <c r="C475" s="8"/>
      <c r="D475" s="4"/>
      <c r="E475" s="9"/>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row>
    <row r="476" spans="1:134">
      <c r="A476" s="8"/>
      <c r="B476" s="8"/>
      <c r="C476" s="8"/>
      <c r="D476" s="4"/>
      <c r="E476" s="9"/>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row>
    <row r="477" spans="1:134">
      <c r="A477" s="8"/>
      <c r="B477" s="8"/>
      <c r="C477" s="8"/>
      <c r="D477" s="4"/>
      <c r="E477" s="9"/>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row>
    <row r="478" spans="1:134">
      <c r="A478" s="8"/>
      <c r="B478" s="8"/>
      <c r="C478" s="8"/>
      <c r="D478" s="4"/>
      <c r="E478" s="9"/>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row>
    <row r="479" spans="1:134">
      <c r="A479" s="8"/>
      <c r="B479" s="8"/>
      <c r="C479" s="8"/>
      <c r="D479" s="4"/>
      <c r="E479" s="9"/>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row>
    <row r="480" spans="1:134">
      <c r="A480" s="8"/>
      <c r="B480" s="8"/>
      <c r="C480" s="8"/>
      <c r="D480" s="4"/>
      <c r="E480" s="9"/>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row>
    <row r="481" spans="1:134">
      <c r="A481" s="8"/>
      <c r="B481" s="8"/>
      <c r="C481" s="8"/>
      <c r="D481" s="4"/>
      <c r="E481" s="9"/>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row>
    <row r="482" spans="1:134">
      <c r="A482" s="8"/>
      <c r="B482" s="8"/>
      <c r="C482" s="8"/>
      <c r="D482" s="4"/>
      <c r="E482" s="9"/>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row>
    <row r="483" spans="1:134">
      <c r="A483" s="8"/>
      <c r="B483" s="8"/>
      <c r="C483" s="8"/>
      <c r="D483" s="4"/>
      <c r="E483" s="9"/>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row>
    <row r="484" spans="1:134">
      <c r="A484" s="8"/>
      <c r="B484" s="8"/>
      <c r="C484" s="8"/>
      <c r="D484" s="4"/>
      <c r="E484" s="9"/>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row>
    <row r="485" spans="1:134">
      <c r="A485" s="8"/>
      <c r="B485" s="8"/>
      <c r="C485" s="8"/>
      <c r="D485" s="4"/>
      <c r="E485" s="9"/>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row>
    <row r="486" spans="1:134">
      <c r="A486" s="8"/>
      <c r="B486" s="8"/>
      <c r="C486" s="8"/>
      <c r="D486" s="4"/>
      <c r="E486" s="9"/>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row>
    <row r="487" spans="1:134">
      <c r="A487" s="8"/>
      <c r="B487" s="8"/>
      <c r="C487" s="8"/>
      <c r="D487" s="4"/>
      <c r="E487" s="9"/>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row>
    <row r="488" spans="1:134">
      <c r="A488" s="8"/>
      <c r="B488" s="8"/>
      <c r="C488" s="8"/>
      <c r="D488" s="4"/>
      <c r="E488" s="9"/>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row>
    <row r="489" spans="1:134">
      <c r="A489" s="8"/>
      <c r="B489" s="8"/>
      <c r="C489" s="8"/>
      <c r="D489" s="4"/>
      <c r="E489" s="9"/>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row>
    <row r="490" spans="1:134">
      <c r="A490" s="8"/>
      <c r="B490" s="8"/>
      <c r="C490" s="8"/>
      <c r="D490" s="4"/>
      <c r="E490" s="9"/>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row>
    <row r="491" spans="1:134">
      <c r="A491" s="8"/>
      <c r="B491" s="8"/>
      <c r="C491" s="8"/>
      <c r="D491" s="4"/>
      <c r="E491" s="9"/>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row>
    <row r="492" spans="1:134">
      <c r="A492" s="8"/>
      <c r="B492" s="8"/>
      <c r="C492" s="8"/>
      <c r="D492" s="4"/>
      <c r="E492" s="9"/>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row>
    <row r="493" spans="1:134">
      <c r="A493" s="8"/>
      <c r="B493" s="8"/>
      <c r="C493" s="8"/>
      <c r="D493" s="4"/>
      <c r="E493" s="9"/>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row>
    <row r="494" spans="1:134">
      <c r="A494" s="8"/>
      <c r="B494" s="8"/>
      <c r="C494" s="8"/>
      <c r="D494" s="4"/>
      <c r="E494" s="9"/>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row>
    <row r="495" spans="1:134">
      <c r="A495" s="8"/>
      <c r="B495" s="8"/>
      <c r="C495" s="8"/>
      <c r="D495" s="4"/>
      <c r="E495" s="9"/>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row>
    <row r="496" spans="1:134">
      <c r="A496" s="8"/>
      <c r="B496" s="8"/>
      <c r="C496" s="8"/>
      <c r="D496" s="4"/>
      <c r="E496" s="9"/>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row>
    <row r="497" spans="1:134">
      <c r="A497" s="8"/>
      <c r="B497" s="8"/>
      <c r="C497" s="8"/>
      <c r="D497" s="4"/>
      <c r="E497" s="9"/>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row>
    <row r="498" spans="1:134">
      <c r="A498" s="8"/>
      <c r="B498" s="8"/>
      <c r="C498" s="8"/>
      <c r="D498" s="4"/>
      <c r="E498" s="9"/>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row>
    <row r="499" spans="1:134">
      <c r="A499" s="8"/>
      <c r="B499" s="8"/>
      <c r="C499" s="8"/>
      <c r="D499" s="4"/>
      <c r="E499" s="9"/>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row>
    <row r="500" spans="1:134">
      <c r="A500" s="8"/>
      <c r="B500" s="8"/>
      <c r="C500" s="8"/>
      <c r="D500" s="4"/>
      <c r="E500" s="9"/>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row>
    <row r="501" spans="1:134">
      <c r="A501" s="8"/>
      <c r="B501" s="8"/>
      <c r="C501" s="8"/>
      <c r="D501" s="4"/>
      <c r="E501" s="9"/>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row>
    <row r="502" spans="1:134">
      <c r="A502" s="8"/>
      <c r="B502" s="8"/>
      <c r="C502" s="8"/>
      <c r="D502" s="4"/>
      <c r="E502" s="9"/>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row>
    <row r="503" spans="1:134">
      <c r="A503" s="8"/>
      <c r="B503" s="8"/>
      <c r="C503" s="8"/>
      <c r="D503" s="4"/>
      <c r="E503" s="9"/>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row>
    <row r="504" spans="1:134">
      <c r="A504" s="8"/>
      <c r="B504" s="8"/>
      <c r="C504" s="8"/>
      <c r="D504" s="4"/>
      <c r="E504" s="9"/>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row>
    <row r="505" spans="1:134">
      <c r="A505" s="8"/>
      <c r="B505" s="8"/>
      <c r="C505" s="8"/>
      <c r="D505" s="4"/>
      <c r="E505" s="9"/>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row>
    <row r="506" spans="1:134">
      <c r="A506" s="8"/>
      <c r="B506" s="8"/>
      <c r="C506" s="8"/>
      <c r="D506" s="4"/>
      <c r="E506" s="9"/>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row>
    <row r="507" spans="1:134">
      <c r="A507" s="8"/>
      <c r="B507" s="8"/>
      <c r="C507" s="8"/>
      <c r="D507" s="4"/>
      <c r="E507" s="9"/>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row>
    <row r="508" spans="1:134">
      <c r="A508" s="8"/>
      <c r="B508" s="8"/>
      <c r="C508" s="8"/>
      <c r="D508" s="4"/>
      <c r="E508" s="9"/>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row>
    <row r="509" spans="1:134">
      <c r="A509" s="8"/>
      <c r="B509" s="8"/>
      <c r="C509" s="8"/>
      <c r="D509" s="4"/>
      <c r="E509" s="9"/>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row>
    <row r="510" spans="1:134">
      <c r="A510" s="8"/>
      <c r="B510" s="8"/>
      <c r="C510" s="8"/>
      <c r="D510" s="4"/>
      <c r="E510" s="9"/>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row>
    <row r="511" spans="1:134">
      <c r="A511" s="8"/>
      <c r="B511" s="8"/>
      <c r="C511" s="8"/>
      <c r="D511" s="4"/>
      <c r="E511" s="9"/>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row>
    <row r="512" spans="1:134">
      <c r="A512" s="8"/>
      <c r="B512" s="8"/>
      <c r="C512" s="8"/>
      <c r="D512" s="4"/>
      <c r="E512" s="9"/>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row>
    <row r="513" spans="1:134">
      <c r="A513" s="8"/>
      <c r="B513" s="8"/>
      <c r="C513" s="8"/>
      <c r="D513" s="4"/>
      <c r="E513" s="9"/>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row>
    <row r="514" spans="1:134">
      <c r="A514" s="8"/>
      <c r="B514" s="8"/>
      <c r="C514" s="8"/>
      <c r="D514" s="4"/>
      <c r="E514" s="9"/>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row>
    <row r="515" spans="1:134">
      <c r="A515" s="8"/>
      <c r="B515" s="8"/>
      <c r="C515" s="8"/>
      <c r="D515" s="4"/>
      <c r="E515" s="9"/>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row>
    <row r="516" spans="1:134">
      <c r="A516" s="8"/>
      <c r="B516" s="8"/>
      <c r="C516" s="8"/>
      <c r="D516" s="4"/>
      <c r="E516" s="9"/>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row>
    <row r="517" spans="1:134">
      <c r="A517" s="8"/>
      <c r="B517" s="8"/>
      <c r="C517" s="8"/>
      <c r="D517" s="4"/>
      <c r="E517" s="9"/>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row>
    <row r="518" spans="1:134">
      <c r="A518" s="8"/>
      <c r="B518" s="8"/>
      <c r="C518" s="8"/>
      <c r="D518" s="4"/>
      <c r="E518" s="9"/>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row>
    <row r="519" spans="1:134">
      <c r="A519" s="8"/>
      <c r="B519" s="8"/>
      <c r="C519" s="8"/>
      <c r="D519" s="4"/>
      <c r="E519" s="9"/>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row>
    <row r="520" spans="1:134">
      <c r="A520" s="8"/>
      <c r="B520" s="8"/>
      <c r="C520" s="8"/>
      <c r="D520" s="4"/>
      <c r="E520" s="9"/>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row>
    <row r="521" spans="1:134">
      <c r="A521" s="8"/>
      <c r="B521" s="8"/>
      <c r="C521" s="8"/>
      <c r="D521" s="4"/>
      <c r="E521" s="9"/>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row>
    <row r="522" spans="1:134">
      <c r="A522" s="8"/>
      <c r="B522" s="8"/>
      <c r="C522" s="8"/>
      <c r="D522" s="4"/>
      <c r="E522" s="9"/>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row>
    <row r="523" spans="1:134">
      <c r="A523" s="8"/>
      <c r="B523" s="8"/>
      <c r="C523" s="8"/>
      <c r="D523" s="4"/>
      <c r="E523" s="9"/>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row>
    <row r="524" spans="1:134">
      <c r="A524" s="8"/>
      <c r="B524" s="8"/>
      <c r="C524" s="8"/>
      <c r="D524" s="4"/>
      <c r="E524" s="9"/>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row>
    <row r="525" spans="1:134">
      <c r="A525" s="8"/>
      <c r="B525" s="8"/>
      <c r="C525" s="8"/>
      <c r="D525" s="4"/>
      <c r="E525" s="9"/>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row>
    <row r="526" spans="1:134">
      <c r="A526" s="8"/>
      <c r="B526" s="8"/>
      <c r="C526" s="8"/>
      <c r="D526" s="4"/>
      <c r="E526" s="9"/>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row>
    <row r="527" spans="1:134">
      <c r="A527" s="8"/>
      <c r="B527" s="8"/>
      <c r="C527" s="8"/>
      <c r="D527" s="4"/>
      <c r="E527" s="9"/>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row>
    <row r="528" spans="1:134">
      <c r="A528" s="8"/>
      <c r="B528" s="8"/>
      <c r="C528" s="8"/>
      <c r="D528" s="4"/>
      <c r="E528" s="9"/>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row>
    <row r="529" spans="1:134">
      <c r="A529" s="8"/>
      <c r="B529" s="8"/>
      <c r="C529" s="8"/>
      <c r="D529" s="4"/>
      <c r="E529" s="9"/>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row>
    <row r="530" spans="1:134">
      <c r="A530" s="8"/>
      <c r="B530" s="8"/>
      <c r="C530" s="8"/>
      <c r="D530" s="4"/>
      <c r="E530" s="9"/>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row>
    <row r="531" spans="1:134">
      <c r="A531" s="8"/>
      <c r="B531" s="8"/>
      <c r="C531" s="8"/>
      <c r="D531" s="4"/>
      <c r="E531" s="9"/>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row>
    <row r="532" spans="1:134">
      <c r="A532" s="8"/>
      <c r="B532" s="8"/>
      <c r="C532" s="8"/>
      <c r="D532" s="4"/>
      <c r="E532" s="9"/>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row>
    <row r="533" spans="1:134">
      <c r="A533" s="8"/>
      <c r="B533" s="8"/>
      <c r="C533" s="8"/>
      <c r="D533" s="4"/>
      <c r="E533" s="9"/>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row>
    <row r="534" spans="1:134">
      <c r="A534" s="8"/>
      <c r="B534" s="8"/>
      <c r="C534" s="8"/>
      <c r="D534" s="4"/>
      <c r="E534" s="9"/>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row>
    <row r="535" spans="1:134">
      <c r="A535" s="8"/>
      <c r="B535" s="8"/>
      <c r="C535" s="8"/>
      <c r="D535" s="4"/>
      <c r="E535" s="9"/>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row>
    <row r="536" spans="1:134">
      <c r="A536" s="8"/>
      <c r="B536" s="8"/>
      <c r="C536" s="8"/>
      <c r="D536" s="4"/>
      <c r="E536" s="9"/>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row>
    <row r="537" spans="1:134">
      <c r="A537" s="8"/>
      <c r="B537" s="8"/>
      <c r="C537" s="8"/>
      <c r="D537" s="4"/>
      <c r="E537" s="9"/>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row>
    <row r="538" spans="1:134">
      <c r="A538" s="8"/>
      <c r="B538" s="8"/>
      <c r="C538" s="8"/>
      <c r="D538" s="4"/>
      <c r="E538" s="9"/>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row>
    <row r="539" spans="1:134">
      <c r="A539" s="8"/>
      <c r="B539" s="8"/>
      <c r="C539" s="8"/>
      <c r="D539" s="4"/>
      <c r="E539" s="9"/>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row>
    <row r="540" spans="1:134">
      <c r="A540" s="8"/>
      <c r="B540" s="8"/>
      <c r="C540" s="8"/>
      <c r="D540" s="4"/>
      <c r="E540" s="9"/>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row>
    <row r="541" spans="1:134">
      <c r="A541" s="8"/>
      <c r="B541" s="8"/>
      <c r="C541" s="8"/>
      <c r="D541" s="4"/>
      <c r="E541" s="9"/>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row>
    <row r="542" spans="1:134">
      <c r="A542" s="8"/>
      <c r="B542" s="8"/>
      <c r="C542" s="8"/>
      <c r="D542" s="4"/>
      <c r="E542" s="9"/>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row>
    <row r="543" spans="1:134">
      <c r="A543" s="8"/>
      <c r="B543" s="8"/>
      <c r="C543" s="8"/>
      <c r="D543" s="4"/>
      <c r="E543" s="9"/>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row>
    <row r="544" spans="1:134">
      <c r="A544" s="8"/>
      <c r="B544" s="8"/>
      <c r="C544" s="8"/>
      <c r="D544" s="4"/>
      <c r="E544" s="9"/>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row>
    <row r="545" spans="1:134">
      <c r="A545" s="8"/>
      <c r="B545" s="8"/>
      <c r="C545" s="8"/>
      <c r="D545" s="4"/>
      <c r="E545" s="9"/>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row>
    <row r="546" spans="1:134">
      <c r="A546" s="8"/>
      <c r="B546" s="8"/>
      <c r="C546" s="8"/>
      <c r="D546" s="4"/>
      <c r="E546" s="9"/>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row>
    <row r="547" spans="1:134">
      <c r="A547" s="8"/>
      <c r="B547" s="8"/>
      <c r="C547" s="8"/>
      <c r="D547" s="4"/>
      <c r="E547" s="9"/>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row>
    <row r="548" spans="1:134">
      <c r="A548" s="8"/>
      <c r="B548" s="8"/>
      <c r="C548" s="8"/>
      <c r="D548" s="4"/>
      <c r="E548" s="9"/>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row>
    <row r="549" spans="1:134">
      <c r="A549" s="8"/>
      <c r="B549" s="8"/>
      <c r="C549" s="8"/>
      <c r="D549" s="4"/>
      <c r="E549" s="9"/>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row>
    <row r="550" spans="1:134">
      <c r="A550" s="8"/>
      <c r="B550" s="8"/>
      <c r="C550" s="8"/>
      <c r="D550" s="4"/>
      <c r="E550" s="9"/>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row>
    <row r="551" spans="1:134">
      <c r="A551" s="8"/>
      <c r="B551" s="8"/>
      <c r="C551" s="8"/>
      <c r="D551" s="4"/>
      <c r="E551" s="9"/>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row>
    <row r="552" spans="1:134">
      <c r="A552" s="8"/>
      <c r="B552" s="8"/>
      <c r="C552" s="8"/>
      <c r="D552" s="4"/>
      <c r="E552" s="9"/>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row>
    <row r="553" spans="1:134">
      <c r="A553" s="8"/>
      <c r="B553" s="8"/>
      <c r="C553" s="8"/>
      <c r="D553" s="4"/>
      <c r="E553" s="9"/>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row>
    <row r="554" spans="1:134">
      <c r="A554" s="8"/>
      <c r="B554" s="8"/>
      <c r="C554" s="8"/>
      <c r="D554" s="4"/>
      <c r="E554" s="9"/>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row>
    <row r="555" spans="1:134">
      <c r="A555" s="8"/>
      <c r="B555" s="8"/>
      <c r="C555" s="8"/>
      <c r="D555" s="4"/>
      <c r="E555" s="9"/>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row>
    <row r="556" spans="1:134">
      <c r="A556" s="8"/>
      <c r="B556" s="8"/>
      <c r="C556" s="8"/>
      <c r="D556" s="4"/>
      <c r="E556" s="9"/>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row>
    <row r="557" spans="1:134">
      <c r="A557" s="8"/>
      <c r="B557" s="8"/>
      <c r="C557" s="8"/>
      <c r="D557" s="4"/>
      <c r="E557" s="9"/>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row>
    <row r="558" spans="1:134">
      <c r="A558" s="8"/>
      <c r="B558" s="8"/>
      <c r="C558" s="8"/>
      <c r="D558" s="4"/>
      <c r="E558" s="9"/>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row>
    <row r="559" spans="1:134">
      <c r="A559" s="8"/>
      <c r="B559" s="8"/>
      <c r="C559" s="8"/>
      <c r="D559" s="4"/>
      <c r="E559" s="9"/>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row>
    <row r="560" spans="1:134">
      <c r="A560" s="8"/>
      <c r="B560" s="8"/>
      <c r="C560" s="8"/>
      <c r="D560" s="4"/>
      <c r="E560" s="9"/>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row>
    <row r="561" spans="1:134">
      <c r="A561" s="8"/>
      <c r="B561" s="8"/>
      <c r="C561" s="8"/>
      <c r="D561" s="4"/>
      <c r="E561" s="9"/>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row>
    <row r="562" spans="1:134">
      <c r="A562" s="8"/>
      <c r="B562" s="8"/>
      <c r="C562" s="8"/>
      <c r="D562" s="4"/>
      <c r="E562" s="9"/>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row>
    <row r="563" spans="1:134">
      <c r="A563" s="8"/>
      <c r="B563" s="8"/>
      <c r="C563" s="8"/>
      <c r="D563" s="4"/>
      <c r="E563" s="9"/>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row>
    <row r="564" spans="1:134">
      <c r="A564" s="8"/>
      <c r="B564" s="8"/>
      <c r="C564" s="8"/>
      <c r="D564" s="4"/>
      <c r="E564" s="9"/>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row>
    <row r="565" spans="1:134">
      <c r="A565" s="8"/>
      <c r="B565" s="8"/>
      <c r="C565" s="8"/>
      <c r="D565" s="4"/>
      <c r="E565" s="9"/>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row>
    <row r="566" spans="1:134">
      <c r="A566" s="8"/>
      <c r="B566" s="8"/>
      <c r="C566" s="8"/>
      <c r="D566" s="4"/>
      <c r="E566" s="9"/>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row>
    <row r="567" spans="1:134">
      <c r="A567" s="8"/>
      <c r="B567" s="8"/>
      <c r="C567" s="8"/>
      <c r="D567" s="4"/>
      <c r="E567" s="9"/>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row>
    <row r="568" spans="1:134">
      <c r="A568" s="8"/>
      <c r="B568" s="8"/>
      <c r="C568" s="8"/>
      <c r="D568" s="4"/>
      <c r="E568" s="9"/>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row>
    <row r="569" spans="1:134">
      <c r="A569" s="8"/>
      <c r="B569" s="8"/>
      <c r="C569" s="8"/>
      <c r="D569" s="4"/>
      <c r="E569" s="9"/>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row>
    <row r="570" spans="1:134">
      <c r="A570" s="8"/>
      <c r="B570" s="8"/>
      <c r="C570" s="8"/>
      <c r="D570" s="4"/>
      <c r="E570" s="9"/>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row>
    <row r="571" spans="1:134">
      <c r="A571" s="8"/>
      <c r="B571" s="8"/>
      <c r="C571" s="8"/>
      <c r="D571" s="4"/>
      <c r="E571" s="9"/>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row>
    <row r="572" spans="1:134">
      <c r="A572" s="8"/>
      <c r="B572" s="8"/>
      <c r="C572" s="8"/>
      <c r="D572" s="4"/>
      <c r="E572" s="9"/>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row>
    <row r="573" spans="1:134">
      <c r="A573" s="8"/>
      <c r="B573" s="8"/>
      <c r="C573" s="8"/>
      <c r="D573" s="4"/>
      <c r="E573" s="9"/>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row>
    <row r="574" spans="1:134">
      <c r="A574" s="8"/>
      <c r="B574" s="8"/>
      <c r="C574" s="8"/>
      <c r="D574" s="4"/>
      <c r="E574" s="9"/>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row>
    <row r="575" spans="1:134">
      <c r="A575" s="8"/>
      <c r="B575" s="8"/>
      <c r="C575" s="8"/>
      <c r="D575" s="4"/>
      <c r="E575" s="9"/>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row>
    <row r="576" spans="1:134">
      <c r="A576" s="8"/>
      <c r="B576" s="8"/>
      <c r="C576" s="8"/>
      <c r="D576" s="4"/>
      <c r="E576" s="9"/>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row>
    <row r="577" spans="1:134">
      <c r="A577" s="8"/>
      <c r="B577" s="8"/>
      <c r="C577" s="8"/>
      <c r="D577" s="4"/>
      <c r="E577" s="9"/>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row>
    <row r="578" spans="1:134">
      <c r="A578" s="8"/>
      <c r="B578" s="8"/>
      <c r="C578" s="8"/>
      <c r="D578" s="4"/>
      <c r="E578" s="9"/>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row>
    <row r="579" spans="1:134">
      <c r="A579" s="8"/>
      <c r="B579" s="8"/>
      <c r="C579" s="8"/>
      <c r="D579" s="4"/>
      <c r="E579" s="9"/>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row>
    <row r="580" spans="1:134">
      <c r="A580" s="8"/>
      <c r="B580" s="8"/>
      <c r="C580" s="8"/>
      <c r="D580" s="4"/>
      <c r="E580" s="9"/>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row>
    <row r="581" spans="1:134">
      <c r="A581" s="8"/>
      <c r="B581" s="8"/>
      <c r="C581" s="8"/>
      <c r="D581" s="4"/>
      <c r="E581" s="9"/>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row>
    <row r="582" spans="1:134">
      <c r="A582" s="8"/>
      <c r="B582" s="8"/>
      <c r="C582" s="8"/>
      <c r="D582" s="4"/>
      <c r="E582" s="9"/>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row>
    <row r="583" spans="1:134">
      <c r="A583" s="8"/>
      <c r="B583" s="8"/>
      <c r="C583" s="8"/>
      <c r="D583" s="4"/>
      <c r="E583" s="9"/>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row>
    <row r="584" spans="1:134">
      <c r="A584" s="8"/>
      <c r="B584" s="8"/>
      <c r="C584" s="8"/>
      <c r="D584" s="4"/>
      <c r="E584" s="9"/>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row>
    <row r="585" spans="1:134">
      <c r="A585" s="8"/>
      <c r="B585" s="8"/>
      <c r="C585" s="8"/>
      <c r="D585" s="4"/>
      <c r="E585" s="9"/>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row>
    <row r="586" spans="1:134">
      <c r="A586" s="8"/>
      <c r="B586" s="8"/>
      <c r="C586" s="8"/>
      <c r="D586" s="4"/>
      <c r="E586" s="9"/>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row>
    <row r="587" spans="1:134">
      <c r="A587" s="8"/>
      <c r="B587" s="8"/>
      <c r="C587" s="8"/>
      <c r="D587" s="4"/>
      <c r="E587" s="9"/>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row>
    <row r="588" spans="1:134">
      <c r="A588" s="8"/>
      <c r="B588" s="8"/>
      <c r="C588" s="8"/>
      <c r="D588" s="4"/>
      <c r="E588" s="9"/>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row>
    <row r="589" spans="1:134">
      <c r="A589" s="8"/>
      <c r="B589" s="8"/>
      <c r="C589" s="8"/>
      <c r="D589" s="4"/>
      <c r="E589" s="9"/>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row>
    <row r="590" spans="1:134">
      <c r="A590" s="8"/>
      <c r="B590" s="8"/>
      <c r="C590" s="8"/>
      <c r="D590" s="4"/>
      <c r="E590" s="9"/>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row>
    <row r="591" spans="1:134">
      <c r="A591" s="8"/>
      <c r="B591" s="8"/>
      <c r="C591" s="8"/>
      <c r="D591" s="4"/>
      <c r="E591" s="9"/>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row>
    <row r="592" spans="1:134">
      <c r="A592" s="8"/>
      <c r="B592" s="8"/>
      <c r="C592" s="8"/>
      <c r="D592" s="4"/>
      <c r="E592" s="9"/>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row>
    <row r="593" spans="1:134">
      <c r="A593" s="8"/>
      <c r="B593" s="8"/>
      <c r="C593" s="8"/>
      <c r="D593" s="4"/>
      <c r="E593" s="9"/>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row>
    <row r="594" spans="1:134">
      <c r="A594" s="8"/>
      <c r="B594" s="8"/>
      <c r="C594" s="8"/>
      <c r="D594" s="4"/>
      <c r="E594" s="9"/>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row>
    <row r="595" spans="1:134">
      <c r="A595" s="8"/>
      <c r="B595" s="8"/>
      <c r="C595" s="8"/>
      <c r="D595" s="4"/>
      <c r="E595" s="9"/>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row>
    <row r="596" spans="1:134">
      <c r="A596" s="8"/>
      <c r="B596" s="8"/>
      <c r="C596" s="8"/>
      <c r="D596" s="4"/>
      <c r="E596" s="9"/>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row>
    <row r="597" spans="1:134">
      <c r="A597" s="8"/>
      <c r="B597" s="8"/>
      <c r="C597" s="8"/>
      <c r="D597" s="4"/>
      <c r="E597" s="9"/>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row>
    <row r="598" spans="1:134">
      <c r="A598" s="8"/>
      <c r="B598" s="8"/>
      <c r="C598" s="8"/>
      <c r="D598" s="4"/>
      <c r="E598" s="9"/>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row>
    <row r="599" spans="1:134">
      <c r="A599" s="8"/>
      <c r="B599" s="8"/>
      <c r="C599" s="8"/>
      <c r="D599" s="4"/>
      <c r="E599" s="9"/>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row>
    <row r="600" spans="1:134">
      <c r="A600" s="8"/>
      <c r="B600" s="8"/>
      <c r="C600" s="8"/>
      <c r="D600" s="4"/>
      <c r="E600" s="9"/>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row>
    <row r="601" spans="1:134">
      <c r="A601" s="8"/>
      <c r="B601" s="8"/>
      <c r="C601" s="8"/>
      <c r="D601" s="4"/>
      <c r="E601" s="9"/>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row>
    <row r="602" spans="1:134">
      <c r="A602" s="8"/>
      <c r="B602" s="8"/>
      <c r="C602" s="8"/>
      <c r="D602" s="4"/>
      <c r="E602" s="9"/>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row>
    <row r="603" spans="1:134">
      <c r="A603" s="8"/>
      <c r="B603" s="8"/>
      <c r="C603" s="8"/>
      <c r="D603" s="4"/>
      <c r="E603" s="9"/>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row>
    <row r="604" spans="1:134">
      <c r="A604" s="8"/>
      <c r="B604" s="8"/>
      <c r="C604" s="8"/>
      <c r="D604" s="4"/>
      <c r="E604" s="9"/>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row>
    <row r="605" spans="1:134">
      <c r="A605" s="8"/>
      <c r="B605" s="8"/>
      <c r="C605" s="8"/>
      <c r="D605" s="4"/>
      <c r="E605" s="9"/>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row>
    <row r="606" spans="1:134">
      <c r="A606" s="8"/>
      <c r="B606" s="8"/>
      <c r="C606" s="8"/>
      <c r="D606" s="4"/>
      <c r="E606" s="9"/>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row>
    <row r="607" spans="1:134">
      <c r="A607" s="8"/>
      <c r="B607" s="8"/>
      <c r="C607" s="8"/>
      <c r="D607" s="4"/>
      <c r="E607" s="9"/>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row>
    <row r="608" spans="1:134">
      <c r="A608" s="8"/>
      <c r="B608" s="8"/>
      <c r="C608" s="8"/>
      <c r="D608" s="4"/>
      <c r="E608" s="9"/>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row>
    <row r="609" spans="1:134">
      <c r="A609" s="8"/>
      <c r="B609" s="8"/>
      <c r="C609" s="8"/>
      <c r="D609" s="4"/>
      <c r="E609" s="9"/>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row>
    <row r="610" spans="1:134">
      <c r="A610" s="8"/>
      <c r="B610" s="8"/>
      <c r="C610" s="8"/>
      <c r="D610" s="4"/>
      <c r="E610" s="9"/>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row>
    <row r="611" spans="1:134">
      <c r="A611" s="8"/>
      <c r="B611" s="8"/>
      <c r="C611" s="8"/>
      <c r="D611" s="4"/>
      <c r="E611" s="9"/>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row>
    <row r="612" spans="1:134">
      <c r="A612" s="8"/>
      <c r="B612" s="8"/>
      <c r="C612" s="8"/>
      <c r="D612" s="4"/>
      <c r="E612" s="9"/>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row>
    <row r="613" spans="1:134">
      <c r="A613" s="8"/>
      <c r="B613" s="8"/>
      <c r="C613" s="8"/>
      <c r="D613" s="4"/>
      <c r="E613" s="9"/>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row>
    <row r="614" spans="1:134">
      <c r="A614" s="8"/>
      <c r="B614" s="8"/>
      <c r="C614" s="8"/>
      <c r="D614" s="4"/>
      <c r="E614" s="9"/>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row>
    <row r="615" spans="1:134">
      <c r="A615" s="8"/>
      <c r="B615" s="8"/>
      <c r="C615" s="8"/>
      <c r="D615" s="4"/>
      <c r="E615" s="9"/>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row>
    <row r="616" spans="1:134">
      <c r="A616" s="8"/>
      <c r="B616" s="8"/>
      <c r="C616" s="8"/>
      <c r="D616" s="4"/>
      <c r="E616" s="9"/>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row>
    <row r="617" spans="1:134">
      <c r="A617" s="8"/>
      <c r="B617" s="8"/>
      <c r="C617" s="8"/>
      <c r="D617" s="4"/>
      <c r="E617" s="9"/>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row>
    <row r="618" spans="1:134">
      <c r="A618" s="8"/>
      <c r="B618" s="8"/>
      <c r="C618" s="8"/>
      <c r="D618" s="4"/>
      <c r="E618" s="9"/>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row>
    <row r="619" spans="1:134">
      <c r="A619" s="8"/>
      <c r="B619" s="8"/>
      <c r="C619" s="8"/>
      <c r="D619" s="4"/>
      <c r="E619" s="9"/>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row>
    <row r="620" spans="1:134">
      <c r="A620" s="8"/>
      <c r="B620" s="8"/>
      <c r="C620" s="8"/>
      <c r="D620" s="4"/>
      <c r="E620" s="9"/>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row>
    <row r="621" spans="1:134">
      <c r="A621" s="8"/>
      <c r="B621" s="8"/>
      <c r="C621" s="8"/>
      <c r="D621" s="4"/>
      <c r="E621" s="9"/>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row>
    <row r="622" spans="1:134">
      <c r="A622" s="8"/>
      <c r="B622" s="8"/>
      <c r="C622" s="8"/>
      <c r="D622" s="4"/>
      <c r="E622" s="9"/>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row>
    <row r="623" spans="1:134">
      <c r="A623" s="8"/>
      <c r="B623" s="8"/>
      <c r="C623" s="8"/>
      <c r="D623" s="4"/>
      <c r="E623" s="9"/>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row>
    <row r="624" spans="1:134">
      <c r="A624" s="8"/>
      <c r="B624" s="8"/>
      <c r="C624" s="8"/>
      <c r="D624" s="4"/>
      <c r="E624" s="9"/>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row>
    <row r="625" spans="1:134">
      <c r="A625" s="8"/>
      <c r="B625" s="8"/>
      <c r="C625" s="8"/>
      <c r="D625" s="4"/>
      <c r="E625" s="9"/>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row>
    <row r="626" spans="1:134">
      <c r="A626" s="8"/>
      <c r="B626" s="8"/>
      <c r="C626" s="8"/>
      <c r="D626" s="4"/>
      <c r="E626" s="9"/>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row>
    <row r="627" spans="1:134">
      <c r="A627" s="8"/>
      <c r="B627" s="8"/>
      <c r="C627" s="8"/>
      <c r="D627" s="4"/>
      <c r="E627" s="9"/>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row>
    <row r="628" spans="1:134">
      <c r="A628" s="8"/>
      <c r="B628" s="8"/>
      <c r="C628" s="8"/>
      <c r="D628" s="4"/>
      <c r="E628" s="9"/>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row>
    <row r="629" spans="1:134">
      <c r="A629" s="8"/>
      <c r="B629" s="8"/>
      <c r="C629" s="8"/>
      <c r="D629" s="4"/>
      <c r="E629" s="9"/>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row>
    <row r="630" spans="1:134">
      <c r="A630" s="8"/>
      <c r="B630" s="8"/>
      <c r="C630" s="8"/>
      <c r="D630" s="4"/>
      <c r="E630" s="9"/>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row>
    <row r="631" spans="1:134">
      <c r="A631" s="8"/>
      <c r="B631" s="8"/>
      <c r="C631" s="8"/>
      <c r="D631" s="4"/>
      <c r="E631" s="9"/>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row>
    <row r="632" spans="1:134">
      <c r="A632" s="8"/>
      <c r="B632" s="8"/>
      <c r="C632" s="8"/>
      <c r="D632" s="4"/>
      <c r="E632" s="9"/>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row>
    <row r="633" spans="1:134">
      <c r="A633" s="8"/>
      <c r="B633" s="8"/>
      <c r="C633" s="8"/>
      <c r="D633" s="4"/>
      <c r="E633" s="9"/>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row>
    <row r="634" spans="1:134">
      <c r="A634" s="8"/>
      <c r="B634" s="8"/>
      <c r="C634" s="8"/>
      <c r="D634" s="4"/>
      <c r="E634" s="9"/>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row>
    <row r="635" spans="1:134">
      <c r="A635" s="8"/>
      <c r="B635" s="8"/>
      <c r="C635" s="8"/>
      <c r="D635" s="4"/>
      <c r="E635" s="9"/>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row>
    <row r="636" spans="1:134">
      <c r="A636" s="8"/>
      <c r="B636" s="8"/>
      <c r="C636" s="8"/>
      <c r="D636" s="4"/>
      <c r="E636" s="9"/>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row>
    <row r="637" spans="1:134">
      <c r="A637" s="8"/>
      <c r="B637" s="8"/>
      <c r="C637" s="8"/>
      <c r="D637" s="4"/>
      <c r="E637" s="9"/>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row>
    <row r="638" spans="1:134">
      <c r="A638" s="8"/>
      <c r="B638" s="8"/>
      <c r="C638" s="8"/>
      <c r="D638" s="4"/>
      <c r="E638" s="9"/>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row>
    <row r="639" spans="1:134">
      <c r="A639" s="8"/>
      <c r="B639" s="8"/>
      <c r="C639" s="8"/>
      <c r="D639" s="4"/>
      <c r="E639" s="9"/>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row>
    <row r="640" spans="1:134">
      <c r="A640" s="8"/>
      <c r="B640" s="8"/>
      <c r="C640" s="8"/>
      <c r="D640" s="4"/>
      <c r="E640" s="9"/>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row>
    <row r="641" spans="1:134">
      <c r="A641" s="8"/>
      <c r="B641" s="8"/>
      <c r="C641" s="8"/>
      <c r="D641" s="4"/>
      <c r="E641" s="9"/>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row>
    <row r="642" spans="1:134">
      <c r="A642" s="8"/>
      <c r="B642" s="8"/>
      <c r="C642" s="8"/>
      <c r="D642" s="4"/>
      <c r="E642" s="9"/>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row>
    <row r="643" spans="1:134">
      <c r="A643" s="8"/>
      <c r="B643" s="8"/>
      <c r="C643" s="8"/>
      <c r="D643" s="4"/>
      <c r="E643" s="9"/>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row>
    <row r="644" spans="1:134">
      <c r="A644" s="8"/>
      <c r="B644" s="8"/>
      <c r="C644" s="8"/>
      <c r="D644" s="4"/>
      <c r="E644" s="9"/>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row>
    <row r="645" spans="1:134">
      <c r="A645" s="8"/>
      <c r="B645" s="8"/>
      <c r="C645" s="8"/>
      <c r="D645" s="4"/>
      <c r="E645" s="9"/>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row>
    <row r="646" spans="1:134">
      <c r="A646" s="8"/>
      <c r="B646" s="8"/>
      <c r="C646" s="8"/>
      <c r="D646" s="4"/>
      <c r="E646" s="9"/>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row>
    <row r="647" spans="1:134">
      <c r="A647" s="8"/>
      <c r="B647" s="8"/>
      <c r="C647" s="8"/>
      <c r="D647" s="4"/>
      <c r="E647" s="9"/>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row>
    <row r="648" spans="1:134">
      <c r="A648" s="8"/>
      <c r="B648" s="8"/>
      <c r="C648" s="8"/>
      <c r="D648" s="4"/>
      <c r="E648" s="9"/>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row>
    <row r="649" spans="1:134">
      <c r="A649" s="8"/>
      <c r="B649" s="8"/>
      <c r="C649" s="8"/>
      <c r="D649" s="4"/>
      <c r="E649" s="9"/>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row>
    <row r="650" spans="1:134">
      <c r="A650" s="8"/>
      <c r="B650" s="8"/>
      <c r="C650" s="8"/>
      <c r="D650" s="4"/>
      <c r="E650" s="9"/>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row>
    <row r="651" spans="1:134">
      <c r="A651" s="8"/>
      <c r="B651" s="8"/>
      <c r="C651" s="8"/>
      <c r="D651" s="4"/>
      <c r="E651" s="9"/>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row>
    <row r="652" spans="1:134">
      <c r="A652" s="8"/>
      <c r="B652" s="8"/>
      <c r="C652" s="8"/>
      <c r="D652" s="4"/>
      <c r="E652" s="9"/>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row>
    <row r="653" spans="1:134">
      <c r="A653" s="8"/>
      <c r="B653" s="8"/>
      <c r="C653" s="8"/>
      <c r="D653" s="4"/>
      <c r="E653" s="9"/>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row>
    <row r="654" spans="1:134">
      <c r="A654" s="8"/>
      <c r="B654" s="8"/>
      <c r="C654" s="8"/>
      <c r="D654" s="4"/>
      <c r="E654" s="9"/>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row>
    <row r="655" spans="1:134">
      <c r="A655" s="8"/>
      <c r="B655" s="8"/>
      <c r="C655" s="8"/>
      <c r="D655" s="4"/>
      <c r="E655" s="9"/>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row>
    <row r="656" spans="1:134">
      <c r="A656" s="8"/>
      <c r="B656" s="8"/>
      <c r="C656" s="8"/>
      <c r="D656" s="4"/>
      <c r="E656" s="9"/>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row>
    <row r="657" spans="1:134">
      <c r="A657" s="8"/>
      <c r="B657" s="8"/>
      <c r="C657" s="8"/>
      <c r="D657" s="4"/>
      <c r="E657" s="9"/>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row>
    <row r="658" spans="1:134">
      <c r="A658" s="8"/>
      <c r="B658" s="8"/>
      <c r="C658" s="8"/>
      <c r="D658" s="4"/>
      <c r="E658" s="9"/>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row>
    <row r="659" spans="1:134">
      <c r="A659" s="8"/>
      <c r="B659" s="8"/>
      <c r="C659" s="8"/>
      <c r="D659" s="4"/>
      <c r="E659" s="9"/>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row>
    <row r="660" spans="1:134">
      <c r="A660" s="8"/>
      <c r="B660" s="8"/>
      <c r="C660" s="8"/>
      <c r="D660" s="4"/>
      <c r="E660" s="9"/>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row>
    <row r="661" spans="1:134">
      <c r="A661" s="8"/>
      <c r="B661" s="8"/>
      <c r="C661" s="8"/>
      <c r="D661" s="4"/>
      <c r="E661" s="9"/>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row>
    <row r="662" spans="1:134">
      <c r="A662" s="8"/>
      <c r="B662" s="8"/>
      <c r="C662" s="8"/>
      <c r="D662" s="4"/>
      <c r="E662" s="9"/>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row>
    <row r="663" spans="1:134">
      <c r="A663" s="8"/>
      <c r="B663" s="8"/>
      <c r="C663" s="8"/>
      <c r="D663" s="4"/>
      <c r="E663" s="9"/>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row>
    <row r="664" spans="1:134">
      <c r="A664" s="8"/>
      <c r="B664" s="8"/>
      <c r="C664" s="8"/>
      <c r="D664" s="4"/>
      <c r="E664" s="9"/>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row>
    <row r="665" spans="1:134">
      <c r="A665" s="8"/>
      <c r="B665" s="8"/>
      <c r="C665" s="8"/>
      <c r="D665" s="4"/>
      <c r="E665" s="9"/>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row>
    <row r="666" spans="1:134">
      <c r="A666" s="8"/>
      <c r="B666" s="8"/>
      <c r="C666" s="8"/>
      <c r="D666" s="4"/>
      <c r="E666" s="9"/>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row>
    <row r="667" spans="1:134">
      <c r="A667" s="8"/>
      <c r="B667" s="8"/>
      <c r="C667" s="8"/>
      <c r="D667" s="4"/>
      <c r="E667" s="9"/>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row>
    <row r="668" spans="1:134">
      <c r="A668" s="8"/>
      <c r="B668" s="8"/>
      <c r="C668" s="8"/>
      <c r="D668" s="4"/>
      <c r="E668" s="9"/>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row>
    <row r="669" spans="1:134">
      <c r="A669" s="8"/>
      <c r="B669" s="8"/>
      <c r="C669" s="8"/>
      <c r="D669" s="4"/>
      <c r="E669" s="9"/>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row>
    <row r="670" spans="1:134">
      <c r="A670" s="8"/>
      <c r="B670" s="8"/>
      <c r="C670" s="8"/>
      <c r="D670" s="4"/>
      <c r="E670" s="9"/>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row>
    <row r="671" spans="1:134">
      <c r="A671" s="8"/>
      <c r="B671" s="8"/>
      <c r="C671" s="8"/>
      <c r="D671" s="4"/>
      <c r="E671" s="9"/>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row>
    <row r="672" spans="1:134">
      <c r="A672" s="8"/>
      <c r="B672" s="8"/>
      <c r="C672" s="8"/>
      <c r="D672" s="4"/>
      <c r="E672" s="9"/>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row>
    <row r="673" spans="1:134">
      <c r="A673" s="8"/>
      <c r="B673" s="8"/>
      <c r="C673" s="8"/>
      <c r="D673" s="4"/>
      <c r="E673" s="9"/>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row>
    <row r="674" spans="1:134">
      <c r="A674" s="8"/>
      <c r="B674" s="8"/>
      <c r="C674" s="8"/>
      <c r="D674" s="4"/>
      <c r="E674" s="9"/>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row>
    <row r="675" spans="1:134">
      <c r="A675" s="8"/>
      <c r="B675" s="8"/>
      <c r="C675" s="8"/>
      <c r="D675" s="4"/>
      <c r="E675" s="9"/>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row>
    <row r="676" spans="1:134">
      <c r="A676" s="8"/>
      <c r="B676" s="8"/>
      <c r="C676" s="8"/>
      <c r="D676" s="4"/>
      <c r="E676" s="9"/>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row>
    <row r="677" spans="1:134">
      <c r="A677" s="8"/>
      <c r="B677" s="8"/>
      <c r="C677" s="8"/>
      <c r="D677" s="4"/>
      <c r="E677" s="9"/>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row>
    <row r="678" spans="1:134">
      <c r="A678" s="8"/>
      <c r="B678" s="8"/>
      <c r="C678" s="8"/>
      <c r="D678" s="4"/>
      <c r="E678" s="9"/>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row>
    <row r="679" spans="1:134">
      <c r="A679" s="8"/>
      <c r="B679" s="8"/>
      <c r="C679" s="8"/>
      <c r="D679" s="4"/>
      <c r="E679" s="9"/>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row>
    <row r="680" spans="1:134">
      <c r="A680" s="8"/>
      <c r="B680" s="8"/>
      <c r="C680" s="8"/>
      <c r="D680" s="4"/>
      <c r="E680" s="9"/>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row>
    <row r="681" spans="1:134">
      <c r="A681" s="8"/>
      <c r="B681" s="8"/>
      <c r="C681" s="8"/>
      <c r="D681" s="4"/>
      <c r="E681" s="9"/>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row>
    <row r="682" spans="1:134">
      <c r="A682" s="8"/>
      <c r="B682" s="8"/>
      <c r="C682" s="8"/>
      <c r="D682" s="4"/>
      <c r="E682" s="9"/>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row>
    <row r="683" spans="1:134">
      <c r="A683" s="8"/>
      <c r="B683" s="8"/>
      <c r="C683" s="8"/>
      <c r="D683" s="4"/>
      <c r="E683" s="9"/>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row>
    <row r="684" spans="1:134">
      <c r="A684" s="8"/>
      <c r="B684" s="8"/>
      <c r="C684" s="8"/>
      <c r="D684" s="4"/>
      <c r="E684" s="9"/>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row>
    <row r="685" spans="1:134">
      <c r="A685" s="8"/>
      <c r="B685" s="8"/>
      <c r="C685" s="8"/>
      <c r="D685" s="4"/>
      <c r="E685" s="9"/>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row>
    <row r="686" spans="1:134">
      <c r="A686" s="8"/>
      <c r="B686" s="8"/>
      <c r="C686" s="8"/>
      <c r="D686" s="4"/>
      <c r="E686" s="9"/>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row>
    <row r="687" spans="1:134">
      <c r="A687" s="8"/>
      <c r="B687" s="8"/>
      <c r="C687" s="8"/>
      <c r="D687" s="4"/>
      <c r="E687" s="9"/>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row>
    <row r="688" spans="1:134">
      <c r="A688" s="8"/>
      <c r="B688" s="8"/>
      <c r="C688" s="8"/>
      <c r="D688" s="4"/>
      <c r="E688" s="9"/>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row>
    <row r="689" spans="1:134">
      <c r="A689" s="8"/>
      <c r="B689" s="8"/>
      <c r="C689" s="8"/>
      <c r="D689" s="4"/>
      <c r="E689" s="9"/>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row>
    <row r="690" spans="1:134">
      <c r="A690" s="8"/>
      <c r="B690" s="8"/>
      <c r="C690" s="8"/>
      <c r="D690" s="4"/>
      <c r="E690" s="9"/>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row>
    <row r="691" spans="1:134">
      <c r="A691" s="8"/>
      <c r="B691" s="8"/>
      <c r="C691" s="8"/>
      <c r="D691" s="4"/>
      <c r="E691" s="9"/>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row>
    <row r="692" spans="1:134">
      <c r="A692" s="8"/>
      <c r="B692" s="8"/>
      <c r="C692" s="8"/>
      <c r="D692" s="4"/>
      <c r="E692" s="9"/>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row>
    <row r="693" spans="1:134">
      <c r="A693" s="8"/>
      <c r="B693" s="8"/>
      <c r="C693" s="8"/>
      <c r="D693" s="4"/>
      <c r="E693" s="9"/>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row>
    <row r="694" spans="1:134">
      <c r="A694" s="8"/>
      <c r="B694" s="8"/>
      <c r="C694" s="8"/>
      <c r="D694" s="4"/>
      <c r="E694" s="9"/>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row>
    <row r="695" spans="1:134">
      <c r="A695" s="8"/>
      <c r="B695" s="8"/>
      <c r="C695" s="8"/>
      <c r="D695" s="4"/>
      <c r="E695" s="9"/>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row>
    <row r="696" spans="1:134">
      <c r="A696" s="8"/>
      <c r="B696" s="8"/>
      <c r="C696" s="8"/>
      <c r="D696" s="4"/>
      <c r="E696" s="9"/>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row>
    <row r="697" spans="1:134">
      <c r="A697" s="8"/>
      <c r="B697" s="8"/>
      <c r="C697" s="8"/>
      <c r="D697" s="4"/>
      <c r="E697" s="9"/>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row>
    <row r="698" spans="1:134">
      <c r="A698" s="8"/>
      <c r="B698" s="8"/>
      <c r="C698" s="8"/>
      <c r="D698" s="4"/>
      <c r="E698" s="9"/>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row>
    <row r="699" spans="1:134">
      <c r="A699" s="8"/>
      <c r="B699" s="8"/>
      <c r="C699" s="8"/>
      <c r="D699" s="4"/>
      <c r="E699" s="9"/>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row>
    <row r="700" spans="1:134">
      <c r="A700" s="8"/>
      <c r="B700" s="8"/>
      <c r="C700" s="8"/>
      <c r="D700" s="4"/>
      <c r="E700" s="9"/>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row>
    <row r="701" spans="1:134">
      <c r="A701" s="8"/>
      <c r="B701" s="8"/>
      <c r="C701" s="8"/>
      <c r="D701" s="4"/>
      <c r="E701" s="9"/>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row>
    <row r="702" spans="1:134">
      <c r="A702" s="8"/>
      <c r="B702" s="8"/>
      <c r="C702" s="8"/>
      <c r="D702" s="4"/>
      <c r="E702" s="9"/>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row>
    <row r="703" spans="1:134">
      <c r="A703" s="8"/>
      <c r="B703" s="8"/>
      <c r="C703" s="8"/>
      <c r="D703" s="4"/>
      <c r="E703" s="9"/>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row>
    <row r="704" spans="1:134">
      <c r="A704" s="8"/>
      <c r="B704" s="8"/>
      <c r="C704" s="8"/>
      <c r="D704" s="4"/>
      <c r="E704" s="9"/>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row>
    <row r="705" spans="1:134">
      <c r="A705" s="8"/>
      <c r="B705" s="8"/>
      <c r="C705" s="8"/>
      <c r="D705" s="4"/>
      <c r="E705" s="9"/>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row>
    <row r="706" spans="1:134">
      <c r="A706" s="8"/>
      <c r="B706" s="8"/>
      <c r="C706" s="8"/>
      <c r="D706" s="4"/>
      <c r="E706" s="9"/>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row>
    <row r="707" spans="1:134">
      <c r="A707" s="8"/>
      <c r="B707" s="8"/>
      <c r="C707" s="8"/>
      <c r="D707" s="4"/>
      <c r="E707" s="9"/>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row>
    <row r="708" spans="1:134">
      <c r="A708" s="8"/>
      <c r="B708" s="8"/>
      <c r="C708" s="8"/>
      <c r="D708" s="4"/>
      <c r="E708" s="9"/>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row>
    <row r="709" spans="1:134">
      <c r="A709" s="8"/>
      <c r="B709" s="8"/>
      <c r="C709" s="8"/>
      <c r="D709" s="4"/>
      <c r="E709" s="9"/>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row>
    <row r="710" spans="1:134">
      <c r="A710" s="8"/>
      <c r="B710" s="8"/>
      <c r="C710" s="8"/>
      <c r="D710" s="4"/>
      <c r="E710" s="9"/>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row>
    <row r="711" spans="1:134">
      <c r="A711" s="8"/>
      <c r="B711" s="8"/>
      <c r="C711" s="8"/>
      <c r="D711" s="4"/>
      <c r="E711" s="9"/>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row>
    <row r="712" spans="1:134">
      <c r="A712" s="8"/>
      <c r="B712" s="8"/>
      <c r="C712" s="8"/>
      <c r="D712" s="4"/>
      <c r="E712" s="9"/>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row>
    <row r="713" spans="1:134">
      <c r="A713" s="8"/>
      <c r="B713" s="8"/>
      <c r="C713" s="8"/>
      <c r="D713" s="4"/>
      <c r="E713" s="9"/>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row>
    <row r="714" spans="1:134">
      <c r="A714" s="8"/>
      <c r="B714" s="8"/>
      <c r="C714" s="8"/>
      <c r="D714" s="4"/>
      <c r="E714" s="9"/>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row>
    <row r="715" spans="1:134">
      <c r="A715" s="8"/>
      <c r="B715" s="8"/>
      <c r="C715" s="8"/>
      <c r="D715" s="4"/>
      <c r="E715" s="9"/>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row>
    <row r="716" spans="1:134">
      <c r="A716" s="8"/>
      <c r="B716" s="8"/>
      <c r="C716" s="8"/>
      <c r="D716" s="4"/>
      <c r="E716" s="9"/>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row>
    <row r="717" spans="1:134">
      <c r="A717" s="8"/>
      <c r="B717" s="8"/>
      <c r="C717" s="8"/>
      <c r="D717" s="4"/>
      <c r="E717" s="9"/>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row>
    <row r="718" spans="1:134">
      <c r="A718" s="8"/>
      <c r="B718" s="8"/>
      <c r="C718" s="8"/>
      <c r="D718" s="4"/>
      <c r="E718" s="9"/>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row>
    <row r="719" spans="1:134">
      <c r="A719" s="8"/>
      <c r="B719" s="8"/>
      <c r="C719" s="8"/>
      <c r="D719" s="4"/>
      <c r="E719" s="9"/>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row>
    <row r="720" spans="1:134">
      <c r="A720" s="8"/>
      <c r="B720" s="8"/>
      <c r="C720" s="8"/>
      <c r="D720" s="4"/>
      <c r="E720" s="9"/>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row>
    <row r="721" spans="1:134">
      <c r="A721" s="8"/>
      <c r="B721" s="8"/>
      <c r="C721" s="8"/>
      <c r="D721" s="4"/>
      <c r="E721" s="9"/>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row>
    <row r="722" spans="1:134">
      <c r="A722" s="8"/>
      <c r="B722" s="8"/>
      <c r="C722" s="8"/>
      <c r="D722" s="4"/>
      <c r="E722" s="9"/>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row>
    <row r="723" spans="1:134">
      <c r="A723" s="8"/>
      <c r="B723" s="8"/>
      <c r="C723" s="8"/>
      <c r="D723" s="4"/>
      <c r="E723" s="9"/>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row>
    <row r="724" spans="1:134">
      <c r="A724" s="8"/>
      <c r="B724" s="8"/>
      <c r="C724" s="8"/>
      <c r="D724" s="4"/>
      <c r="E724" s="9"/>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row>
    <row r="725" spans="1:134">
      <c r="A725" s="8"/>
      <c r="B725" s="8"/>
      <c r="C725" s="8"/>
      <c r="D725" s="4"/>
      <c r="E725" s="9"/>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row>
    <row r="726" spans="1:134">
      <c r="A726" s="8"/>
      <c r="B726" s="8"/>
      <c r="C726" s="8"/>
      <c r="D726" s="4"/>
      <c r="E726" s="9"/>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row>
    <row r="727" spans="1:134">
      <c r="A727" s="8"/>
      <c r="B727" s="8"/>
      <c r="C727" s="8"/>
      <c r="D727" s="4"/>
      <c r="E727" s="9"/>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row>
    <row r="728" spans="1:134">
      <c r="A728" s="8"/>
      <c r="B728" s="8"/>
      <c r="C728" s="8"/>
      <c r="D728" s="4"/>
      <c r="E728" s="9"/>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row>
    <row r="729" spans="1:134">
      <c r="A729" s="8"/>
      <c r="B729" s="8"/>
      <c r="C729" s="8"/>
      <c r="D729" s="4"/>
      <c r="E729" s="9"/>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row>
    <row r="730" spans="1:134">
      <c r="A730" s="8"/>
      <c r="B730" s="8"/>
      <c r="C730" s="8"/>
      <c r="D730" s="4"/>
      <c r="E730" s="9"/>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row>
    <row r="731" spans="1:134">
      <c r="A731" s="8"/>
      <c r="B731" s="8"/>
      <c r="C731" s="8"/>
      <c r="D731" s="4"/>
      <c r="E731" s="9"/>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row>
    <row r="732" spans="1:134">
      <c r="A732" s="8"/>
      <c r="B732" s="8"/>
      <c r="C732" s="8"/>
      <c r="D732" s="4"/>
      <c r="E732" s="9"/>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row>
    <row r="733" spans="1:134">
      <c r="A733" s="8"/>
      <c r="B733" s="8"/>
      <c r="C733" s="8"/>
      <c r="D733" s="4"/>
      <c r="E733" s="9"/>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row>
    <row r="734" spans="1:134">
      <c r="A734" s="8"/>
      <c r="B734" s="8"/>
      <c r="C734" s="8"/>
      <c r="D734" s="4"/>
      <c r="E734" s="9"/>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row>
    <row r="735" spans="1:134">
      <c r="A735" s="8"/>
      <c r="B735" s="8"/>
      <c r="C735" s="8"/>
      <c r="D735" s="4"/>
      <c r="E735" s="9"/>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row>
    <row r="736" spans="1:134">
      <c r="A736" s="8"/>
      <c r="B736" s="8"/>
      <c r="C736" s="8"/>
      <c r="D736" s="4"/>
      <c r="E736" s="9"/>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row>
    <row r="737" spans="1:134">
      <c r="A737" s="8"/>
      <c r="B737" s="8"/>
      <c r="C737" s="8"/>
      <c r="D737" s="4"/>
      <c r="E737" s="9"/>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row>
    <row r="738" spans="1:134">
      <c r="A738" s="8"/>
      <c r="B738" s="8"/>
      <c r="C738" s="8"/>
      <c r="D738" s="4"/>
      <c r="E738" s="9"/>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row>
    <row r="739" spans="1:134">
      <c r="A739" s="8"/>
      <c r="B739" s="8"/>
      <c r="C739" s="8"/>
      <c r="D739" s="4"/>
      <c r="E739" s="9"/>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row>
    <row r="740" spans="1:134">
      <c r="A740" s="8"/>
      <c r="B740" s="8"/>
      <c r="C740" s="8"/>
      <c r="D740" s="4"/>
      <c r="E740" s="9"/>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row>
    <row r="741" spans="1:134">
      <c r="A741" s="8"/>
      <c r="B741" s="8"/>
      <c r="C741" s="8"/>
      <c r="D741" s="4"/>
      <c r="E741" s="9"/>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row>
    <row r="742" spans="1:134">
      <c r="A742" s="8"/>
      <c r="B742" s="8"/>
      <c r="C742" s="8"/>
      <c r="D742" s="4"/>
      <c r="E742" s="9"/>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row>
    <row r="743" spans="1:134">
      <c r="A743" s="8"/>
      <c r="B743" s="8"/>
      <c r="C743" s="8"/>
      <c r="D743" s="4"/>
      <c r="E743" s="9"/>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row>
    <row r="744" spans="1:134">
      <c r="A744" s="8"/>
      <c r="B744" s="8"/>
      <c r="C744" s="8"/>
      <c r="D744" s="4"/>
      <c r="E744" s="9"/>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row>
    <row r="745" spans="1:134">
      <c r="A745" s="8"/>
      <c r="B745" s="8"/>
      <c r="C745" s="8"/>
      <c r="D745" s="4"/>
      <c r="E745" s="9"/>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row>
    <row r="746" spans="1:134">
      <c r="A746" s="8"/>
      <c r="B746" s="8"/>
      <c r="C746" s="8"/>
      <c r="D746" s="4"/>
      <c r="E746" s="9"/>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row>
    <row r="747" spans="1:134">
      <c r="A747" s="8"/>
      <c r="B747" s="8"/>
      <c r="C747" s="8"/>
      <c r="D747" s="4"/>
      <c r="E747" s="9"/>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row>
    <row r="748" spans="1:134">
      <c r="A748" s="8"/>
      <c r="B748" s="8"/>
      <c r="C748" s="8"/>
      <c r="D748" s="4"/>
      <c r="E748" s="9"/>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row>
    <row r="749" spans="1:134">
      <c r="A749" s="8"/>
      <c r="B749" s="8"/>
      <c r="C749" s="8"/>
      <c r="D749" s="4"/>
      <c r="E749" s="9"/>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row>
    <row r="750" spans="1:134">
      <c r="A750" s="8"/>
      <c r="B750" s="8"/>
      <c r="C750" s="8"/>
      <c r="D750" s="4"/>
      <c r="E750" s="9"/>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row>
    <row r="751" spans="1:134">
      <c r="A751" s="8"/>
      <c r="B751" s="8"/>
      <c r="C751" s="8"/>
      <c r="D751" s="4"/>
      <c r="E751" s="9"/>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row>
    <row r="752" spans="1:134">
      <c r="A752" s="8"/>
      <c r="B752" s="8"/>
      <c r="C752" s="8"/>
      <c r="D752" s="4"/>
      <c r="E752" s="9"/>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row>
    <row r="753" spans="1:134">
      <c r="A753" s="8"/>
      <c r="B753" s="8"/>
      <c r="C753" s="8"/>
      <c r="D753" s="4"/>
      <c r="E753" s="9"/>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row>
    <row r="754" spans="1:134">
      <c r="A754" s="8"/>
      <c r="B754" s="8"/>
      <c r="C754" s="8"/>
      <c r="D754" s="4"/>
      <c r="E754" s="9"/>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row>
    <row r="755" spans="1:134">
      <c r="A755" s="8"/>
      <c r="B755" s="8"/>
      <c r="C755" s="8"/>
      <c r="D755" s="4"/>
      <c r="E755" s="9"/>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row>
    <row r="756" spans="1:134">
      <c r="A756" s="8"/>
      <c r="B756" s="8"/>
      <c r="C756" s="8"/>
      <c r="D756" s="4"/>
      <c r="E756" s="9"/>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row>
    <row r="757" spans="1:134">
      <c r="A757" s="8"/>
      <c r="B757" s="8"/>
      <c r="C757" s="8"/>
      <c r="D757" s="4"/>
      <c r="E757" s="9"/>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row>
    <row r="758" spans="1:134">
      <c r="A758" s="8"/>
      <c r="B758" s="8"/>
      <c r="C758" s="8"/>
      <c r="D758" s="4"/>
      <c r="E758" s="9"/>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row>
    <row r="759" spans="1:134">
      <c r="A759" s="8"/>
      <c r="B759" s="8"/>
      <c r="C759" s="8"/>
      <c r="D759" s="4"/>
      <c r="E759" s="9"/>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row>
    <row r="760" spans="1:134">
      <c r="A760" s="8"/>
      <c r="B760" s="8"/>
      <c r="C760" s="8"/>
      <c r="D760" s="4"/>
      <c r="E760" s="9"/>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row>
    <row r="761" spans="1:134">
      <c r="A761" s="8"/>
      <c r="B761" s="8"/>
      <c r="C761" s="8"/>
      <c r="D761" s="4"/>
      <c r="E761" s="9"/>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row>
    <row r="762" spans="1:134">
      <c r="A762" s="8"/>
      <c r="B762" s="8"/>
      <c r="C762" s="8"/>
      <c r="D762" s="4"/>
      <c r="E762" s="9"/>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row>
    <row r="763" spans="1:134">
      <c r="A763" s="8"/>
      <c r="B763" s="8"/>
      <c r="C763" s="8"/>
      <c r="D763" s="4"/>
      <c r="E763" s="9"/>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row>
    <row r="764" spans="1:134">
      <c r="A764" s="8"/>
      <c r="B764" s="8"/>
      <c r="C764" s="8"/>
      <c r="D764" s="4"/>
      <c r="E764" s="9"/>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row>
    <row r="765" spans="1:134">
      <c r="A765" s="8"/>
      <c r="B765" s="8"/>
      <c r="C765" s="8"/>
      <c r="D765" s="4"/>
      <c r="E765" s="9"/>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row>
    <row r="766" spans="1:134">
      <c r="A766" s="8"/>
      <c r="B766" s="8"/>
      <c r="C766" s="8"/>
      <c r="D766" s="4"/>
      <c r="E766" s="9"/>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row>
    <row r="767" spans="1:134">
      <c r="A767" s="8"/>
      <c r="B767" s="8"/>
      <c r="C767" s="8"/>
      <c r="D767" s="4"/>
      <c r="E767" s="9"/>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row>
    <row r="768" spans="1:134">
      <c r="A768" s="8"/>
      <c r="B768" s="8"/>
      <c r="C768" s="8"/>
      <c r="D768" s="4"/>
      <c r="E768" s="9"/>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row>
    <row r="769" spans="1:134">
      <c r="A769" s="8"/>
      <c r="B769" s="8"/>
      <c r="C769" s="8"/>
      <c r="D769" s="4"/>
      <c r="E769" s="9"/>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row>
    <row r="770" spans="1:134">
      <c r="A770" s="8"/>
      <c r="B770" s="8"/>
      <c r="C770" s="8"/>
      <c r="D770" s="4"/>
      <c r="E770" s="9"/>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row>
    <row r="771" spans="1:134">
      <c r="A771" s="8"/>
      <c r="B771" s="8"/>
      <c r="C771" s="8"/>
      <c r="D771" s="4"/>
      <c r="E771" s="9"/>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row>
    <row r="772" spans="1:134">
      <c r="A772" s="8"/>
      <c r="B772" s="8"/>
      <c r="C772" s="8"/>
      <c r="D772" s="4"/>
      <c r="E772" s="9"/>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row>
    <row r="773" spans="1:134">
      <c r="A773" s="8"/>
      <c r="B773" s="8"/>
      <c r="C773" s="8"/>
      <c r="D773" s="4"/>
      <c r="E773" s="9"/>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row>
    <row r="774" spans="1:134">
      <c r="A774" s="8"/>
      <c r="B774" s="8"/>
      <c r="C774" s="8"/>
      <c r="D774" s="4"/>
      <c r="E774" s="9"/>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row>
    <row r="775" spans="1:134">
      <c r="A775" s="8"/>
      <c r="B775" s="8"/>
      <c r="C775" s="8"/>
      <c r="D775" s="4"/>
      <c r="E775" s="9"/>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row>
    <row r="776" spans="1:134">
      <c r="A776" s="8"/>
      <c r="B776" s="8"/>
      <c r="C776" s="8"/>
      <c r="D776" s="4"/>
      <c r="E776" s="9"/>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row>
    <row r="777" spans="1:134">
      <c r="A777" s="8"/>
      <c r="B777" s="8"/>
      <c r="C777" s="8"/>
      <c r="D777" s="4"/>
      <c r="E777" s="9"/>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row>
    <row r="778" spans="1:134">
      <c r="A778" s="8"/>
      <c r="B778" s="8"/>
      <c r="C778" s="8"/>
      <c r="D778" s="4"/>
      <c r="E778" s="9"/>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row>
    <row r="779" spans="1:134">
      <c r="A779" s="8"/>
      <c r="B779" s="8"/>
      <c r="C779" s="8"/>
      <c r="D779" s="4"/>
      <c r="E779" s="9"/>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row>
    <row r="780" spans="1:134">
      <c r="A780" s="8"/>
      <c r="B780" s="8"/>
      <c r="C780" s="8"/>
      <c r="D780" s="4"/>
      <c r="E780" s="9"/>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row>
    <row r="781" spans="1:134">
      <c r="A781" s="8"/>
      <c r="B781" s="8"/>
      <c r="C781" s="8"/>
      <c r="D781" s="4"/>
      <c r="E781" s="9"/>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row>
    <row r="782" spans="1:134">
      <c r="A782" s="8"/>
      <c r="B782" s="8"/>
      <c r="C782" s="8"/>
      <c r="D782" s="4"/>
      <c r="E782" s="9"/>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row>
    <row r="783" spans="1:134">
      <c r="A783" s="8"/>
      <c r="B783" s="8"/>
      <c r="C783" s="8"/>
      <c r="D783" s="4"/>
      <c r="E783" s="9"/>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row>
    <row r="784" spans="1:134">
      <c r="A784" s="8"/>
      <c r="B784" s="8"/>
      <c r="C784" s="8"/>
      <c r="D784" s="4"/>
      <c r="E784" s="9"/>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row>
    <row r="785" spans="1:134">
      <c r="A785" s="8"/>
      <c r="B785" s="8"/>
      <c r="C785" s="8"/>
      <c r="D785" s="4"/>
      <c r="E785" s="9"/>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row>
    <row r="786" spans="1:134">
      <c r="A786" s="8"/>
      <c r="B786" s="8"/>
      <c r="C786" s="8"/>
      <c r="D786" s="4"/>
      <c r="E786" s="9"/>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row>
    <row r="787" spans="1:134">
      <c r="A787" s="8"/>
      <c r="B787" s="8"/>
      <c r="C787" s="8"/>
      <c r="D787" s="4"/>
      <c r="E787" s="9"/>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row>
    <row r="788" spans="1:134">
      <c r="A788" s="8"/>
      <c r="B788" s="8"/>
      <c r="C788" s="8"/>
      <c r="D788" s="4"/>
      <c r="E788" s="9"/>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row>
    <row r="789" spans="1:134">
      <c r="A789" s="8"/>
      <c r="B789" s="8"/>
      <c r="C789" s="8"/>
      <c r="D789" s="4"/>
      <c r="E789" s="9"/>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row>
    <row r="790" spans="1:134">
      <c r="A790" s="8"/>
      <c r="B790" s="8"/>
      <c r="C790" s="8"/>
      <c r="D790" s="4"/>
      <c r="E790" s="9"/>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row>
    <row r="791" spans="1:134">
      <c r="A791" s="8"/>
      <c r="B791" s="8"/>
      <c r="C791" s="8"/>
      <c r="D791" s="4"/>
      <c r="E791" s="9"/>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row>
    <row r="792" spans="1:134">
      <c r="A792" s="8"/>
      <c r="B792" s="8"/>
      <c r="C792" s="8"/>
      <c r="D792" s="4"/>
      <c r="E792" s="9"/>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row>
    <row r="793" spans="1:134">
      <c r="A793" s="8"/>
      <c r="B793" s="8"/>
      <c r="C793" s="8"/>
      <c r="D793" s="4"/>
      <c r="E793" s="9"/>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row>
    <row r="794" spans="1:134">
      <c r="A794" s="8"/>
      <c r="B794" s="8"/>
      <c r="C794" s="8"/>
      <c r="D794" s="4"/>
      <c r="E794" s="9"/>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row>
    <row r="795" spans="1:134">
      <c r="A795" s="8"/>
      <c r="B795" s="8"/>
      <c r="C795" s="8"/>
      <c r="D795" s="4"/>
      <c r="E795" s="9"/>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row>
    <row r="796" spans="1:134">
      <c r="A796" s="8"/>
      <c r="B796" s="8"/>
      <c r="C796" s="8"/>
      <c r="D796" s="4"/>
      <c r="E796" s="9"/>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row>
    <row r="797" spans="1:134">
      <c r="A797" s="8"/>
      <c r="B797" s="8"/>
      <c r="C797" s="8"/>
      <c r="D797" s="4"/>
      <c r="E797" s="9"/>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row>
    <row r="798" spans="1:134">
      <c r="A798" s="8"/>
      <c r="B798" s="8"/>
      <c r="C798" s="8"/>
      <c r="D798" s="4"/>
      <c r="E798" s="9"/>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row>
    <row r="799" spans="1:134">
      <c r="A799" s="8"/>
      <c r="B799" s="8"/>
      <c r="C799" s="8"/>
      <c r="D799" s="4"/>
      <c r="E799" s="9"/>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row>
    <row r="800" spans="1:134">
      <c r="A800" s="8"/>
      <c r="B800" s="8"/>
      <c r="C800" s="8"/>
      <c r="D800" s="4"/>
      <c r="E800" s="9"/>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row>
    <row r="801" spans="1:134">
      <c r="A801" s="8"/>
      <c r="B801" s="8"/>
      <c r="C801" s="8"/>
      <c r="D801" s="4"/>
      <c r="E801" s="9"/>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row>
    <row r="802" spans="1:134">
      <c r="A802" s="8"/>
      <c r="B802" s="8"/>
      <c r="C802" s="8"/>
      <c r="D802" s="4"/>
      <c r="E802" s="9"/>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row>
    <row r="803" spans="1:134">
      <c r="A803" s="8"/>
      <c r="B803" s="8"/>
      <c r="C803" s="8"/>
      <c r="D803" s="4"/>
      <c r="E803" s="9"/>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row>
    <row r="804" spans="1:134">
      <c r="A804" s="8"/>
      <c r="B804" s="8"/>
      <c r="C804" s="8"/>
      <c r="D804" s="4"/>
      <c r="E804" s="9"/>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row>
    <row r="805" spans="1:134">
      <c r="A805" s="8"/>
      <c r="B805" s="8"/>
      <c r="C805" s="8"/>
      <c r="D805" s="4"/>
      <c r="E805" s="9"/>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row>
    <row r="806" spans="1:134">
      <c r="A806" s="8"/>
      <c r="B806" s="8"/>
      <c r="C806" s="8"/>
      <c r="D806" s="4"/>
      <c r="E806" s="9"/>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row>
    <row r="807" spans="1:134">
      <c r="A807" s="8"/>
      <c r="B807" s="8"/>
      <c r="C807" s="8"/>
      <c r="D807" s="4"/>
      <c r="E807" s="9"/>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row>
    <row r="808" spans="1:134">
      <c r="A808" s="8"/>
      <c r="B808" s="8"/>
      <c r="C808" s="8"/>
      <c r="D808" s="4"/>
      <c r="E808" s="9"/>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row>
    <row r="809" spans="1:134">
      <c r="A809" s="8"/>
      <c r="B809" s="8"/>
      <c r="C809" s="8"/>
      <c r="D809" s="4"/>
      <c r="E809" s="9"/>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row>
    <row r="810" spans="1:134">
      <c r="A810" s="8"/>
      <c r="B810" s="8"/>
      <c r="C810" s="8"/>
      <c r="D810" s="4"/>
      <c r="E810" s="9"/>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row>
    <row r="811" spans="1:134">
      <c r="A811" s="8"/>
      <c r="B811" s="8"/>
      <c r="C811" s="8"/>
      <c r="D811" s="4"/>
      <c r="E811" s="9"/>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row>
    <row r="812" spans="1:134">
      <c r="A812" s="8"/>
      <c r="B812" s="8"/>
      <c r="C812" s="8"/>
      <c r="D812" s="4"/>
      <c r="E812" s="9"/>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row>
    <row r="813" spans="1:134">
      <c r="A813" s="8"/>
      <c r="B813" s="8"/>
      <c r="C813" s="8"/>
      <c r="D813" s="4"/>
      <c r="E813" s="9"/>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row>
    <row r="814" spans="1:134">
      <c r="A814" s="8"/>
      <c r="B814" s="8"/>
      <c r="C814" s="8"/>
      <c r="D814" s="4"/>
      <c r="E814" s="9"/>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row>
    <row r="815" spans="1:134">
      <c r="A815" s="8"/>
      <c r="B815" s="8"/>
      <c r="C815" s="8"/>
      <c r="D815" s="4"/>
      <c r="E815" s="9"/>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row>
    <row r="816" spans="1:134">
      <c r="A816" s="8"/>
      <c r="B816" s="8"/>
      <c r="C816" s="8"/>
      <c r="D816" s="4"/>
      <c r="E816" s="9"/>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row>
    <row r="817" spans="1:134">
      <c r="A817" s="8"/>
      <c r="B817" s="8"/>
      <c r="C817" s="8"/>
      <c r="D817" s="4"/>
      <c r="E817" s="9"/>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row>
    <row r="818" spans="1:134">
      <c r="A818" s="8"/>
      <c r="B818" s="8"/>
      <c r="C818" s="8"/>
      <c r="D818" s="4"/>
      <c r="E818" s="9"/>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row>
    <row r="819" spans="1:134">
      <c r="A819" s="8"/>
      <c r="B819" s="8"/>
      <c r="C819" s="8"/>
      <c r="D819" s="4"/>
      <c r="E819" s="9"/>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row>
    <row r="820" spans="1:134">
      <c r="A820" s="8"/>
      <c r="B820" s="8"/>
      <c r="C820" s="8"/>
      <c r="D820" s="4"/>
      <c r="E820" s="9"/>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row>
    <row r="821" spans="1:134">
      <c r="A821" s="8"/>
      <c r="B821" s="8"/>
      <c r="C821" s="8"/>
      <c r="D821" s="4"/>
      <c r="E821" s="9"/>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row>
    <row r="822" spans="1:134">
      <c r="A822" s="8"/>
      <c r="B822" s="8"/>
      <c r="C822" s="8"/>
      <c r="D822" s="4"/>
      <c r="E822" s="9"/>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row>
    <row r="823" spans="1:134">
      <c r="A823" s="8"/>
      <c r="B823" s="8"/>
      <c r="C823" s="8"/>
      <c r="D823" s="4"/>
      <c r="E823" s="9"/>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row>
    <row r="824" spans="1:134">
      <c r="A824" s="8"/>
      <c r="B824" s="8"/>
      <c r="C824" s="8"/>
      <c r="D824" s="4"/>
      <c r="E824" s="9"/>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row>
    <row r="825" spans="1:134">
      <c r="A825" s="8"/>
      <c r="B825" s="8"/>
      <c r="C825" s="8"/>
      <c r="D825" s="4"/>
      <c r="E825" s="9"/>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row>
    <row r="826" spans="1:134">
      <c r="A826" s="8"/>
      <c r="B826" s="8"/>
      <c r="C826" s="8"/>
      <c r="D826" s="4"/>
      <c r="E826" s="9"/>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row>
    <row r="827" spans="1:134">
      <c r="A827" s="8"/>
      <c r="B827" s="8"/>
      <c r="C827" s="8"/>
      <c r="D827" s="4"/>
      <c r="E827" s="9"/>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row>
    <row r="828" spans="1:134">
      <c r="A828" s="8"/>
      <c r="B828" s="8"/>
      <c r="C828" s="8"/>
      <c r="D828" s="4"/>
      <c r="E828" s="9"/>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row>
    <row r="829" spans="1:134">
      <c r="A829" s="8"/>
      <c r="B829" s="8"/>
      <c r="C829" s="8"/>
      <c r="D829" s="4"/>
      <c r="E829" s="9"/>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row>
    <row r="830" spans="1:134">
      <c r="A830" s="8"/>
      <c r="B830" s="8"/>
      <c r="C830" s="8"/>
      <c r="D830" s="4"/>
      <c r="E830" s="9"/>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row>
    <row r="831" spans="1:134">
      <c r="A831" s="8"/>
      <c r="B831" s="8"/>
      <c r="C831" s="8"/>
      <c r="D831" s="4"/>
      <c r="E831" s="9"/>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row>
    <row r="832" spans="1:134">
      <c r="A832" s="8"/>
      <c r="B832" s="8"/>
      <c r="C832" s="8"/>
      <c r="D832" s="4"/>
      <c r="E832" s="9"/>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row>
    <row r="833" spans="1:134">
      <c r="A833" s="8"/>
      <c r="B833" s="8"/>
      <c r="C833" s="8"/>
      <c r="D833" s="4"/>
      <c r="E833" s="9"/>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row>
    <row r="834" spans="1:134">
      <c r="A834" s="8"/>
      <c r="B834" s="8"/>
      <c r="C834" s="8"/>
      <c r="D834" s="4"/>
      <c r="E834" s="9"/>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row>
    <row r="835" spans="1:134">
      <c r="A835" s="8"/>
      <c r="B835" s="8"/>
      <c r="C835" s="8"/>
      <c r="D835" s="4"/>
      <c r="E835" s="9"/>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row>
    <row r="836" spans="1:134">
      <c r="A836" s="8"/>
      <c r="B836" s="8"/>
      <c r="C836" s="8"/>
      <c r="D836" s="4"/>
      <c r="E836" s="9"/>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row>
    <row r="837" spans="1:134">
      <c r="A837" s="8"/>
      <c r="B837" s="8"/>
      <c r="C837" s="8"/>
      <c r="D837" s="4"/>
      <c r="E837" s="9"/>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row>
    <row r="838" spans="1:134">
      <c r="A838" s="8"/>
      <c r="B838" s="8"/>
      <c r="C838" s="8"/>
      <c r="D838" s="4"/>
      <c r="E838" s="9"/>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row>
    <row r="839" spans="1:134">
      <c r="A839" s="8"/>
      <c r="B839" s="8"/>
      <c r="C839" s="8"/>
      <c r="D839" s="4"/>
      <c r="E839" s="9"/>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row>
    <row r="840" spans="1:134">
      <c r="A840" s="8"/>
      <c r="B840" s="8"/>
      <c r="C840" s="8"/>
      <c r="D840" s="4"/>
      <c r="E840" s="9"/>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row>
    <row r="841" spans="1:134">
      <c r="A841" s="8"/>
      <c r="B841" s="8"/>
      <c r="C841" s="8"/>
      <c r="D841" s="4"/>
      <c r="E841" s="9"/>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row>
    <row r="842" spans="1:134">
      <c r="A842" s="8"/>
      <c r="B842" s="8"/>
      <c r="C842" s="8"/>
      <c r="D842" s="4"/>
      <c r="E842" s="9"/>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row>
    <row r="843" spans="1:134">
      <c r="A843" s="8"/>
      <c r="B843" s="8"/>
      <c r="C843" s="8"/>
      <c r="D843" s="4"/>
      <c r="E843" s="9"/>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row>
    <row r="844" spans="1:134">
      <c r="A844" s="8"/>
      <c r="B844" s="8"/>
      <c r="C844" s="8"/>
      <c r="D844" s="4"/>
      <c r="E844" s="9"/>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row>
    <row r="845" spans="1:134">
      <c r="A845" s="8"/>
      <c r="B845" s="8"/>
      <c r="C845" s="8"/>
      <c r="D845" s="4"/>
      <c r="E845" s="9"/>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row>
    <row r="846" spans="1:134">
      <c r="A846" s="8"/>
      <c r="B846" s="8"/>
      <c r="C846" s="8"/>
      <c r="D846" s="4"/>
      <c r="E846" s="9"/>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row>
    <row r="847" spans="1:134">
      <c r="A847" s="8"/>
      <c r="B847" s="8"/>
      <c r="C847" s="8"/>
      <c r="D847" s="4"/>
      <c r="E847" s="9"/>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row>
    <row r="848" spans="1:134">
      <c r="A848" s="8"/>
      <c r="B848" s="8"/>
      <c r="C848" s="8"/>
      <c r="D848" s="4"/>
      <c r="E848" s="9"/>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row>
    <row r="849" spans="1:134">
      <c r="A849" s="8"/>
      <c r="B849" s="8"/>
      <c r="C849" s="8"/>
      <c r="D849" s="4"/>
      <c r="E849" s="9"/>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row>
    <row r="850" spans="1:134">
      <c r="A850" s="8"/>
      <c r="B850" s="8"/>
      <c r="C850" s="8"/>
      <c r="D850" s="4"/>
      <c r="E850" s="9"/>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row>
    <row r="851" spans="1:134">
      <c r="A851" s="8"/>
      <c r="B851" s="8"/>
      <c r="C851" s="8"/>
      <c r="D851" s="4"/>
      <c r="E851" s="9"/>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row>
    <row r="852" spans="1:134">
      <c r="A852" s="8"/>
      <c r="B852" s="8"/>
      <c r="C852" s="8"/>
      <c r="D852" s="4"/>
      <c r="E852" s="9"/>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row>
    <row r="853" spans="1:134">
      <c r="A853" s="8"/>
      <c r="B853" s="8"/>
      <c r="C853" s="8"/>
      <c r="D853" s="4"/>
      <c r="E853" s="9"/>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row>
    <row r="854" spans="1:134">
      <c r="A854" s="8"/>
      <c r="B854" s="8"/>
      <c r="C854" s="8"/>
      <c r="D854" s="4"/>
      <c r="E854" s="9"/>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row>
    <row r="855" spans="1:134">
      <c r="A855" s="8"/>
      <c r="B855" s="8"/>
      <c r="C855" s="8"/>
      <c r="D855" s="4"/>
      <c r="E855" s="9"/>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row>
    <row r="856" spans="1:134">
      <c r="A856" s="8"/>
      <c r="B856" s="8"/>
      <c r="C856" s="8"/>
      <c r="D856" s="4"/>
      <c r="E856" s="9"/>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row>
    <row r="857" spans="1:134">
      <c r="A857" s="8"/>
      <c r="B857" s="8"/>
      <c r="C857" s="8"/>
      <c r="D857" s="4"/>
      <c r="E857" s="9"/>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row>
    <row r="858" spans="1:134">
      <c r="A858" s="8"/>
      <c r="B858" s="8"/>
      <c r="C858" s="8"/>
      <c r="D858" s="4"/>
      <c r="E858" s="9"/>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row>
    <row r="859" spans="1:134">
      <c r="A859" s="8"/>
      <c r="B859" s="8"/>
      <c r="C859" s="8"/>
      <c r="D859" s="4"/>
      <c r="E859" s="9"/>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row>
    <row r="860" spans="1:134">
      <c r="A860" s="8"/>
      <c r="B860" s="8"/>
      <c r="C860" s="8"/>
      <c r="D860" s="4"/>
      <c r="E860" s="9"/>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row>
    <row r="861" spans="1:134">
      <c r="A861" s="8"/>
      <c r="B861" s="8"/>
      <c r="C861" s="8"/>
      <c r="D861" s="4"/>
      <c r="E861" s="9"/>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row>
    <row r="862" spans="1:134">
      <c r="A862" s="8"/>
      <c r="B862" s="8"/>
      <c r="C862" s="8"/>
      <c r="D862" s="4"/>
      <c r="E862" s="9"/>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row>
    <row r="863" spans="1:134">
      <c r="A863" s="8"/>
      <c r="B863" s="8"/>
      <c r="C863" s="8"/>
      <c r="D863" s="4"/>
      <c r="E863" s="9"/>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row>
    <row r="864" spans="1:134">
      <c r="A864" s="8"/>
      <c r="B864" s="8"/>
      <c r="C864" s="8"/>
      <c r="D864" s="4"/>
      <c r="E864" s="9"/>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row>
    <row r="865" spans="1:134">
      <c r="A865" s="8"/>
      <c r="B865" s="8"/>
      <c r="C865" s="8"/>
      <c r="D865" s="4"/>
      <c r="E865" s="9"/>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row>
    <row r="866" spans="1:134">
      <c r="A866" s="8"/>
      <c r="B866" s="8"/>
      <c r="C866" s="8"/>
      <c r="D866" s="4"/>
      <c r="E866" s="9"/>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row>
    <row r="867" spans="1:134">
      <c r="A867" s="8"/>
      <c r="B867" s="8"/>
      <c r="C867" s="8"/>
      <c r="D867" s="4"/>
      <c r="E867" s="9"/>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row>
    <row r="868" spans="1:134">
      <c r="A868" s="8"/>
      <c r="B868" s="8"/>
      <c r="C868" s="8"/>
      <c r="D868" s="4"/>
      <c r="E868" s="9"/>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row>
    <row r="869" spans="1:134">
      <c r="A869" s="8"/>
      <c r="B869" s="8"/>
      <c r="C869" s="8"/>
      <c r="D869" s="4"/>
      <c r="E869" s="9"/>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row>
    <row r="870" spans="1:134">
      <c r="A870" s="8"/>
      <c r="B870" s="8"/>
      <c r="C870" s="8"/>
      <c r="D870" s="4"/>
      <c r="E870" s="9"/>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row>
    <row r="871" spans="1:134">
      <c r="A871" s="8"/>
      <c r="B871" s="8"/>
      <c r="C871" s="8"/>
      <c r="D871" s="4"/>
      <c r="E871" s="9"/>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row>
    <row r="872" spans="1:134">
      <c r="A872" s="8"/>
      <c r="B872" s="8"/>
      <c r="C872" s="8"/>
      <c r="D872" s="4"/>
      <c r="E872" s="9"/>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row>
    <row r="873" spans="1:134">
      <c r="A873" s="8"/>
      <c r="B873" s="8"/>
      <c r="C873" s="8"/>
      <c r="D873" s="4"/>
      <c r="E873" s="9"/>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row>
    <row r="874" spans="1:134">
      <c r="A874" s="8"/>
      <c r="B874" s="8"/>
      <c r="C874" s="8"/>
      <c r="D874" s="4"/>
      <c r="E874" s="9"/>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row>
    <row r="875" spans="1:134">
      <c r="A875" s="8"/>
      <c r="B875" s="8"/>
      <c r="C875" s="8"/>
      <c r="D875" s="4"/>
      <c r="E875" s="9"/>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row>
    <row r="876" spans="1:134">
      <c r="A876" s="8"/>
      <c r="B876" s="8"/>
      <c r="C876" s="8"/>
      <c r="D876" s="4"/>
      <c r="E876" s="9"/>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row>
    <row r="877" spans="1:134">
      <c r="A877" s="8"/>
      <c r="B877" s="8"/>
      <c r="C877" s="8"/>
      <c r="D877" s="4"/>
      <c r="E877" s="9"/>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row>
    <row r="878" spans="1:134">
      <c r="A878" s="8"/>
      <c r="B878" s="8"/>
      <c r="C878" s="8"/>
      <c r="D878" s="4"/>
      <c r="E878" s="9"/>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row>
    <row r="879" spans="1:134">
      <c r="A879" s="8"/>
      <c r="B879" s="8"/>
      <c r="C879" s="8"/>
      <c r="D879" s="4"/>
      <c r="E879" s="9"/>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row>
    <row r="880" spans="1:134">
      <c r="A880" s="8"/>
      <c r="B880" s="8"/>
      <c r="C880" s="8"/>
      <c r="D880" s="4"/>
      <c r="E880" s="9"/>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row>
    <row r="881" spans="1:134">
      <c r="A881" s="8"/>
      <c r="B881" s="8"/>
      <c r="C881" s="8"/>
      <c r="D881" s="4"/>
      <c r="E881" s="9"/>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row>
    <row r="882" spans="1:134">
      <c r="A882" s="8"/>
      <c r="B882" s="8"/>
      <c r="C882" s="8"/>
      <c r="D882" s="4"/>
      <c r="E882" s="9"/>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row>
    <row r="883" spans="1:134">
      <c r="A883" s="8"/>
      <c r="B883" s="8"/>
      <c r="C883" s="8"/>
      <c r="D883" s="4"/>
      <c r="E883" s="9"/>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row>
    <row r="884" spans="1:134">
      <c r="A884" s="8"/>
      <c r="B884" s="8"/>
      <c r="C884" s="8"/>
      <c r="D884" s="4"/>
      <c r="E884" s="9"/>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row>
    <row r="885" spans="1:134">
      <c r="A885" s="8"/>
      <c r="B885" s="8"/>
      <c r="C885" s="8"/>
      <c r="D885" s="4"/>
      <c r="E885" s="9"/>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row>
    <row r="886" spans="1:134">
      <c r="A886" s="8"/>
      <c r="B886" s="8"/>
      <c r="C886" s="8"/>
      <c r="D886" s="4"/>
      <c r="E886" s="9"/>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row>
    <row r="887" spans="1:134">
      <c r="A887" s="8"/>
      <c r="B887" s="8"/>
      <c r="C887" s="8"/>
      <c r="D887" s="4"/>
      <c r="E887" s="9"/>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row>
    <row r="888" spans="1:134">
      <c r="A888" s="8"/>
      <c r="B888" s="8"/>
      <c r="C888" s="8"/>
      <c r="D888" s="4"/>
      <c r="E888" s="9"/>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row>
    <row r="889" spans="1:134">
      <c r="A889" s="8"/>
      <c r="B889" s="8"/>
      <c r="C889" s="8"/>
      <c r="D889" s="4"/>
      <c r="E889" s="9"/>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row>
    <row r="890" spans="1:134">
      <c r="A890" s="8"/>
      <c r="B890" s="8"/>
      <c r="C890" s="8"/>
      <c r="D890" s="4"/>
      <c r="E890" s="9"/>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row>
    <row r="891" spans="1:134">
      <c r="A891" s="8"/>
      <c r="B891" s="8"/>
      <c r="C891" s="8"/>
      <c r="D891" s="4"/>
      <c r="E891" s="9"/>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row>
    <row r="892" spans="1:134">
      <c r="A892" s="8"/>
      <c r="B892" s="8"/>
      <c r="C892" s="8"/>
      <c r="D892" s="4"/>
      <c r="E892" s="9"/>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row>
    <row r="893" spans="1:134">
      <c r="A893" s="8"/>
      <c r="B893" s="8"/>
      <c r="C893" s="8"/>
      <c r="D893" s="4"/>
      <c r="E893" s="9"/>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row>
    <row r="894" spans="1:134">
      <c r="A894" s="8"/>
      <c r="B894" s="8"/>
      <c r="C894" s="8"/>
      <c r="D894" s="4"/>
      <c r="E894" s="9"/>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row>
    <row r="895" spans="1:134">
      <c r="A895" s="8"/>
      <c r="B895" s="8"/>
      <c r="C895" s="8"/>
      <c r="D895" s="4"/>
      <c r="E895" s="9"/>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row>
    <row r="896" spans="1:134">
      <c r="A896" s="8"/>
      <c r="B896" s="8"/>
      <c r="C896" s="8"/>
      <c r="D896" s="4"/>
      <c r="E896" s="9"/>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row>
    <row r="897" spans="1:134">
      <c r="A897" s="8"/>
      <c r="B897" s="8"/>
      <c r="C897" s="8"/>
      <c r="D897" s="4"/>
      <c r="E897" s="9"/>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row>
    <row r="898" spans="1:134">
      <c r="A898" s="8"/>
      <c r="B898" s="8"/>
      <c r="C898" s="8"/>
      <c r="D898" s="4"/>
      <c r="E898" s="9"/>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row>
    <row r="899" spans="1:134">
      <c r="A899" s="8"/>
      <c r="B899" s="8"/>
      <c r="C899" s="8"/>
      <c r="D899" s="4"/>
      <c r="E899" s="9"/>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row>
    <row r="900" spans="1:134">
      <c r="A900" s="8"/>
      <c r="B900" s="8"/>
      <c r="C900" s="8"/>
      <c r="D900" s="4"/>
      <c r="E900" s="9"/>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row>
    <row r="901" spans="1:134">
      <c r="A901" s="8"/>
      <c r="B901" s="8"/>
      <c r="C901" s="8"/>
      <c r="D901" s="4"/>
      <c r="E901" s="9"/>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row>
    <row r="902" spans="1:134">
      <c r="A902" s="8"/>
      <c r="B902" s="8"/>
      <c r="C902" s="8"/>
      <c r="D902" s="4"/>
      <c r="E902" s="9"/>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row>
    <row r="903" spans="1:134">
      <c r="A903" s="8"/>
      <c r="B903" s="8"/>
      <c r="C903" s="8"/>
      <c r="D903" s="4"/>
      <c r="E903" s="9"/>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row>
    <row r="904" spans="1:134">
      <c r="A904" s="8"/>
      <c r="B904" s="8"/>
      <c r="C904" s="8"/>
      <c r="D904" s="4"/>
      <c r="E904" s="9"/>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row>
    <row r="905" spans="1:134">
      <c r="A905" s="8"/>
      <c r="B905" s="8"/>
      <c r="C905" s="8"/>
      <c r="D905" s="4"/>
      <c r="E905" s="9"/>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row>
    <row r="906" spans="1:134">
      <c r="A906" s="8"/>
      <c r="B906" s="8"/>
      <c r="C906" s="8"/>
      <c r="D906" s="4"/>
      <c r="E906" s="9"/>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row>
    <row r="907" spans="1:134">
      <c r="A907" s="8"/>
      <c r="B907" s="8"/>
      <c r="C907" s="8"/>
      <c r="D907" s="4"/>
      <c r="E907" s="9"/>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row>
    <row r="908" spans="1:134">
      <c r="A908" s="8"/>
      <c r="B908" s="8"/>
      <c r="C908" s="8"/>
      <c r="D908" s="4"/>
      <c r="E908" s="9"/>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row>
    <row r="909" spans="1:134">
      <c r="A909" s="8"/>
      <c r="B909" s="8"/>
      <c r="C909" s="8"/>
      <c r="D909" s="4"/>
      <c r="E909" s="9"/>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row>
    <row r="910" spans="1:134">
      <c r="A910" s="8"/>
      <c r="B910" s="8"/>
      <c r="C910" s="8"/>
      <c r="D910" s="4"/>
      <c r="E910" s="9"/>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row>
    <row r="911" spans="1:134">
      <c r="A911" s="8"/>
      <c r="B911" s="8"/>
      <c r="C911" s="8"/>
      <c r="D911" s="4"/>
      <c r="E911" s="9"/>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row>
    <row r="912" spans="1:134">
      <c r="A912" s="8"/>
      <c r="B912" s="8"/>
      <c r="C912" s="8"/>
      <c r="D912" s="4"/>
      <c r="E912" s="9"/>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row>
    <row r="913" spans="1:134">
      <c r="A913" s="8"/>
      <c r="B913" s="8"/>
      <c r="C913" s="8"/>
      <c r="D913" s="4"/>
      <c r="E913" s="9"/>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row>
    <row r="914" spans="1:134">
      <c r="A914" s="8"/>
      <c r="B914" s="8"/>
      <c r="C914" s="8"/>
      <c r="D914" s="4"/>
      <c r="E914" s="9"/>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row>
    <row r="915" spans="1:134">
      <c r="A915" s="8"/>
      <c r="B915" s="8"/>
      <c r="C915" s="8"/>
      <c r="D915" s="4"/>
      <c r="E915" s="9"/>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row>
    <row r="916" spans="1:134">
      <c r="A916" s="8"/>
      <c r="B916" s="8"/>
      <c r="C916" s="8"/>
      <c r="D916" s="4"/>
      <c r="E916" s="9"/>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row>
    <row r="917" spans="1:134">
      <c r="A917" s="8"/>
      <c r="B917" s="8"/>
      <c r="C917" s="8"/>
      <c r="D917" s="4"/>
      <c r="E917" s="9"/>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row>
    <row r="918" spans="1:134">
      <c r="A918" s="8"/>
      <c r="B918" s="8"/>
      <c r="C918" s="8"/>
      <c r="D918" s="4"/>
      <c r="E918" s="9"/>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row>
    <row r="919" spans="1:134">
      <c r="A919" s="8"/>
      <c r="B919" s="8"/>
      <c r="C919" s="8"/>
      <c r="D919" s="4"/>
      <c r="E919" s="9"/>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row>
    <row r="920" spans="1:134">
      <c r="A920" s="8"/>
      <c r="B920" s="8"/>
      <c r="C920" s="8"/>
      <c r="D920" s="4"/>
      <c r="E920" s="9"/>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row>
    <row r="921" spans="1:134">
      <c r="A921" s="8"/>
      <c r="B921" s="8"/>
      <c r="C921" s="8"/>
      <c r="D921" s="4"/>
      <c r="E921" s="9"/>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row>
    <row r="922" spans="1:134">
      <c r="A922" s="8"/>
      <c r="B922" s="8"/>
      <c r="C922" s="8"/>
      <c r="D922" s="4"/>
      <c r="E922" s="9"/>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row>
    <row r="923" spans="1:134">
      <c r="A923" s="8"/>
      <c r="B923" s="8"/>
      <c r="C923" s="8"/>
      <c r="D923" s="4"/>
      <c r="E923" s="9"/>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row>
    <row r="924" spans="1:134">
      <c r="A924" s="8"/>
      <c r="B924" s="8"/>
      <c r="C924" s="8"/>
      <c r="D924" s="4"/>
      <c r="E924" s="9"/>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row>
    <row r="925" spans="1:134">
      <c r="A925" s="8"/>
      <c r="B925" s="8"/>
      <c r="C925" s="8"/>
      <c r="D925" s="4"/>
      <c r="E925" s="9"/>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row>
    <row r="926" spans="1:134">
      <c r="A926" s="8"/>
      <c r="B926" s="8"/>
      <c r="C926" s="8"/>
      <c r="D926" s="4"/>
      <c r="E926" s="9"/>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row>
    <row r="927" spans="1:134">
      <c r="A927" s="8"/>
      <c r="B927" s="8"/>
      <c r="C927" s="8"/>
      <c r="D927" s="4"/>
      <c r="E927" s="9"/>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row>
    <row r="928" spans="1:134">
      <c r="A928" s="8"/>
      <c r="B928" s="8"/>
      <c r="C928" s="8"/>
      <c r="D928" s="4"/>
      <c r="E928" s="9"/>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row>
    <row r="929" spans="1:134">
      <c r="A929" s="8"/>
      <c r="B929" s="8"/>
      <c r="C929" s="8"/>
      <c r="D929" s="4"/>
      <c r="E929" s="9"/>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row>
    <row r="930" spans="1:134">
      <c r="A930" s="8"/>
      <c r="B930" s="8"/>
      <c r="C930" s="8"/>
      <c r="D930" s="4"/>
      <c r="E930" s="9"/>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row>
    <row r="931" spans="1:134">
      <c r="A931" s="8"/>
      <c r="B931" s="8"/>
      <c r="C931" s="8"/>
      <c r="D931" s="4"/>
      <c r="E931" s="9"/>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row>
    <row r="932" spans="1:134">
      <c r="A932" s="8"/>
      <c r="B932" s="8"/>
      <c r="C932" s="8"/>
      <c r="D932" s="4"/>
      <c r="E932" s="9"/>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row>
    <row r="933" spans="1:134">
      <c r="A933" s="8"/>
      <c r="B933" s="8"/>
      <c r="C933" s="8"/>
      <c r="D933" s="4"/>
      <c r="E933" s="9"/>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row>
    <row r="934" spans="1:134">
      <c r="A934" s="8"/>
      <c r="B934" s="8"/>
      <c r="C934" s="8"/>
      <c r="D934" s="4"/>
      <c r="E934" s="9"/>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row>
    <row r="935" spans="1:134">
      <c r="A935" s="8"/>
      <c r="B935" s="8"/>
      <c r="C935" s="8"/>
      <c r="D935" s="4"/>
      <c r="E935" s="9"/>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row>
    <row r="936" spans="1:134">
      <c r="A936" s="8"/>
      <c r="B936" s="8"/>
      <c r="C936" s="8"/>
      <c r="D936" s="4"/>
      <c r="E936" s="9"/>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row>
    <row r="937" spans="1:134">
      <c r="A937" s="8"/>
      <c r="B937" s="8"/>
      <c r="C937" s="8"/>
      <c r="D937" s="4"/>
      <c r="E937" s="9"/>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row>
    <row r="938" spans="1:134">
      <c r="A938" s="8"/>
      <c r="B938" s="8"/>
      <c r="C938" s="8"/>
      <c r="D938" s="4"/>
      <c r="E938" s="9"/>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row>
    <row r="939" spans="1:134">
      <c r="A939" s="8"/>
      <c r="B939" s="8"/>
      <c r="C939" s="8"/>
      <c r="D939" s="4"/>
      <c r="E939" s="9"/>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row>
    <row r="940" spans="1:134">
      <c r="A940" s="8"/>
      <c r="B940" s="8"/>
      <c r="C940" s="8"/>
      <c r="D940" s="4"/>
      <c r="E940" s="9"/>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row>
    <row r="941" spans="1:134">
      <c r="A941" s="8"/>
      <c r="B941" s="8"/>
      <c r="C941" s="8"/>
      <c r="D941" s="4"/>
      <c r="E941" s="9"/>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row>
    <row r="942" spans="1:134">
      <c r="A942" s="8"/>
      <c r="B942" s="8"/>
      <c r="C942" s="8"/>
      <c r="D942" s="4"/>
      <c r="E942" s="9"/>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row>
    <row r="943" spans="1:134">
      <c r="A943" s="8"/>
      <c r="B943" s="8"/>
      <c r="C943" s="8"/>
      <c r="D943" s="4"/>
      <c r="E943" s="9"/>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row>
    <row r="944" spans="1:134">
      <c r="A944" s="8"/>
      <c r="B944" s="8"/>
      <c r="C944" s="8"/>
      <c r="D944" s="4"/>
      <c r="E944" s="9"/>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row>
    <row r="945" spans="1:134">
      <c r="A945" s="8"/>
      <c r="B945" s="8"/>
      <c r="C945" s="8"/>
      <c r="D945" s="4"/>
      <c r="E945" s="9"/>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row>
    <row r="946" spans="1:134">
      <c r="A946" s="8"/>
      <c r="B946" s="8"/>
      <c r="C946" s="8"/>
      <c r="D946" s="4"/>
      <c r="E946" s="9"/>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row>
    <row r="947" spans="1:134">
      <c r="A947" s="8"/>
      <c r="B947" s="8"/>
      <c r="C947" s="8"/>
      <c r="D947" s="4"/>
      <c r="E947" s="9"/>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row>
    <row r="948" spans="1:134">
      <c r="A948" s="8"/>
      <c r="B948" s="8"/>
      <c r="C948" s="8"/>
      <c r="D948" s="4"/>
      <c r="E948" s="9"/>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row>
    <row r="949" spans="1:134">
      <c r="A949" s="8"/>
      <c r="B949" s="8"/>
      <c r="C949" s="8"/>
      <c r="D949" s="4"/>
      <c r="E949" s="9"/>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row>
    <row r="950" spans="1:134">
      <c r="A950" s="8"/>
      <c r="B950" s="8"/>
      <c r="C950" s="8"/>
      <c r="D950" s="4"/>
      <c r="E950" s="9"/>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row>
    <row r="951" spans="1:134">
      <c r="A951" s="8"/>
      <c r="B951" s="8"/>
      <c r="C951" s="8"/>
      <c r="D951" s="4"/>
      <c r="E951" s="9"/>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row>
    <row r="952" spans="1:134">
      <c r="A952" s="8"/>
      <c r="B952" s="8"/>
      <c r="C952" s="8"/>
      <c r="D952" s="4"/>
      <c r="E952" s="9"/>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row>
    <row r="953" spans="1:134">
      <c r="A953" s="8"/>
      <c r="B953" s="8"/>
      <c r="C953" s="8"/>
      <c r="D953" s="4"/>
      <c r="E953" s="9"/>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row>
    <row r="954" spans="1:134">
      <c r="A954" s="8"/>
      <c r="B954" s="8"/>
      <c r="C954" s="8"/>
      <c r="D954" s="4"/>
      <c r="E954" s="9"/>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row>
    <row r="955" spans="1:134">
      <c r="A955" s="8"/>
      <c r="B955" s="8"/>
      <c r="C955" s="8"/>
      <c r="D955" s="4"/>
      <c r="E955" s="9"/>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row>
    <row r="956" spans="1:134">
      <c r="A956" s="8"/>
      <c r="B956" s="8"/>
      <c r="C956" s="8"/>
      <c r="D956" s="4"/>
      <c r="E956" s="9"/>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row>
    <row r="957" spans="1:134">
      <c r="A957" s="8"/>
      <c r="B957" s="8"/>
      <c r="C957" s="8"/>
      <c r="D957" s="4"/>
      <c r="E957" s="9"/>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row>
    <row r="958" spans="1:134">
      <c r="A958" s="8"/>
      <c r="B958" s="8"/>
      <c r="C958" s="8"/>
      <c r="D958" s="4"/>
      <c r="E958" s="9"/>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row>
    <row r="959" spans="1:134">
      <c r="A959" s="8"/>
      <c r="B959" s="8"/>
      <c r="C959" s="8"/>
      <c r="D959" s="4"/>
      <c r="E959" s="9"/>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row>
    <row r="960" spans="1:134">
      <c r="A960" s="8"/>
      <c r="B960" s="8"/>
      <c r="C960" s="8"/>
      <c r="D960" s="4"/>
      <c r="E960" s="9"/>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row>
    <row r="961" spans="1:134">
      <c r="A961" s="8"/>
      <c r="B961" s="8"/>
      <c r="C961" s="8"/>
      <c r="D961" s="4"/>
      <c r="E961" s="9"/>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row>
    <row r="962" spans="1:134">
      <c r="A962" s="8"/>
      <c r="B962" s="8"/>
      <c r="C962" s="8"/>
      <c r="D962" s="4"/>
      <c r="E962" s="9"/>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row>
    <row r="963" spans="1:134">
      <c r="A963" s="8"/>
      <c r="B963" s="8"/>
      <c r="C963" s="8"/>
      <c r="D963" s="4"/>
      <c r="E963" s="9"/>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row>
    <row r="964" spans="1:134">
      <c r="A964" s="8"/>
      <c r="B964" s="8"/>
      <c r="C964" s="8"/>
      <c r="D964" s="4"/>
      <c r="E964" s="9"/>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row>
    <row r="965" spans="1:134">
      <c r="A965" s="8"/>
      <c r="B965" s="8"/>
      <c r="C965" s="8"/>
      <c r="D965" s="4"/>
      <c r="E965" s="9"/>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row>
    <row r="966" spans="1:134">
      <c r="A966" s="8"/>
      <c r="B966" s="8"/>
      <c r="C966" s="8"/>
      <c r="D966" s="4"/>
      <c r="E966" s="9"/>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row>
    <row r="967" spans="1:134">
      <c r="A967" s="8"/>
      <c r="B967" s="8"/>
      <c r="C967" s="8"/>
      <c r="D967" s="4"/>
      <c r="E967" s="9"/>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row>
    <row r="968" spans="1:134">
      <c r="A968" s="8"/>
      <c r="B968" s="8"/>
      <c r="C968" s="8"/>
      <c r="D968" s="4"/>
      <c r="E968" s="9"/>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row>
    <row r="969" spans="1:134">
      <c r="A969" s="8"/>
      <c r="B969" s="8"/>
      <c r="C969" s="8"/>
      <c r="D969" s="4"/>
      <c r="E969" s="9"/>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row>
    <row r="970" spans="1:134">
      <c r="A970" s="8"/>
      <c r="B970" s="8"/>
      <c r="C970" s="8"/>
      <c r="D970" s="4"/>
      <c r="E970" s="9"/>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row>
    <row r="971" spans="1:134">
      <c r="A971" s="8"/>
      <c r="B971" s="8"/>
      <c r="C971" s="8"/>
      <c r="D971" s="4"/>
      <c r="E971" s="9"/>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row>
    <row r="972" spans="1:134">
      <c r="A972" s="8"/>
      <c r="B972" s="8"/>
      <c r="C972" s="8"/>
      <c r="D972" s="4"/>
      <c r="E972" s="9"/>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row>
    <row r="973" spans="1:134">
      <c r="A973" s="8"/>
      <c r="B973" s="8"/>
      <c r="C973" s="8"/>
      <c r="D973" s="4"/>
      <c r="E973" s="9"/>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row>
    <row r="974" spans="1:134">
      <c r="A974" s="8"/>
      <c r="B974" s="8"/>
      <c r="C974" s="8"/>
      <c r="D974" s="4"/>
      <c r="E974" s="9"/>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row>
    <row r="975" spans="1:134">
      <c r="A975" s="8"/>
      <c r="B975" s="8"/>
      <c r="C975" s="8"/>
      <c r="D975" s="4"/>
      <c r="E975" s="9"/>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row>
    <row r="976" spans="1:134">
      <c r="A976" s="8"/>
      <c r="B976" s="8"/>
      <c r="C976" s="8"/>
      <c r="D976" s="4"/>
      <c r="E976" s="9"/>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row>
    <row r="977" spans="1:134">
      <c r="A977" s="8"/>
      <c r="B977" s="8"/>
      <c r="C977" s="8"/>
      <c r="D977" s="4"/>
      <c r="E977" s="9"/>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row>
    <row r="978" spans="1:134">
      <c r="A978" s="8"/>
      <c r="B978" s="8"/>
      <c r="C978" s="8"/>
      <c r="D978" s="4"/>
      <c r="E978" s="9"/>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row>
    <row r="979" spans="1:134">
      <c r="A979" s="8"/>
      <c r="B979" s="8"/>
      <c r="C979" s="8"/>
      <c r="D979" s="4"/>
      <c r="E979" s="9"/>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row>
    <row r="980" spans="1:134">
      <c r="A980" s="8"/>
      <c r="B980" s="8"/>
      <c r="C980" s="8"/>
      <c r="D980" s="4"/>
      <c r="E980" s="9"/>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row>
    <row r="981" spans="1:134">
      <c r="A981" s="8"/>
      <c r="B981" s="8"/>
      <c r="C981" s="8"/>
      <c r="D981" s="4"/>
      <c r="E981" s="9"/>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row>
    <row r="982" spans="1:134">
      <c r="A982" s="8"/>
      <c r="B982" s="8"/>
      <c r="C982" s="8"/>
      <c r="D982" s="4"/>
      <c r="E982" s="9"/>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row>
    <row r="983" spans="1:134">
      <c r="A983" s="8"/>
      <c r="B983" s="8"/>
      <c r="C983" s="8"/>
      <c r="D983" s="4"/>
      <c r="E983" s="9"/>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row>
    <row r="984" spans="1:134">
      <c r="A984" s="8"/>
      <c r="B984" s="8"/>
      <c r="C984" s="8"/>
      <c r="D984" s="4"/>
      <c r="E984" s="9"/>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row>
    <row r="985" spans="1:134">
      <c r="A985" s="8"/>
      <c r="B985" s="8"/>
      <c r="C985" s="8"/>
      <c r="D985" s="4"/>
      <c r="E985" s="9"/>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row>
    <row r="986" spans="1:134">
      <c r="A986" s="8"/>
      <c r="B986" s="8"/>
      <c r="C986" s="8"/>
      <c r="D986" s="4"/>
      <c r="E986" s="9"/>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row>
    <row r="987" spans="1:134">
      <c r="A987" s="8"/>
      <c r="B987" s="8"/>
      <c r="C987" s="8"/>
      <c r="D987" s="4"/>
      <c r="E987" s="9"/>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row>
    <row r="988" spans="1:134">
      <c r="A988" s="8"/>
      <c r="B988" s="8"/>
      <c r="C988" s="8"/>
      <c r="D988" s="4"/>
      <c r="E988" s="9"/>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row>
    <row r="989" spans="1:134">
      <c r="A989" s="8"/>
      <c r="B989" s="8"/>
      <c r="C989" s="8"/>
      <c r="D989" s="4"/>
      <c r="E989" s="9"/>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row>
    <row r="990" spans="1:134">
      <c r="A990" s="8"/>
      <c r="B990" s="8"/>
      <c r="C990" s="8"/>
      <c r="D990" s="4"/>
      <c r="E990" s="9"/>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row>
    <row r="991" spans="1:134">
      <c r="A991" s="8"/>
      <c r="B991" s="8"/>
      <c r="C991" s="8"/>
      <c r="D991" s="4"/>
      <c r="E991" s="9"/>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row>
    <row r="992" spans="1:134">
      <c r="A992" s="8"/>
      <c r="B992" s="8"/>
      <c r="C992" s="8"/>
      <c r="D992" s="4"/>
      <c r="E992" s="9"/>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row>
    <row r="993" spans="1:134">
      <c r="A993" s="8"/>
      <c r="B993" s="8"/>
      <c r="C993" s="8"/>
      <c r="D993" s="4"/>
      <c r="E993" s="9"/>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row>
    <row r="994" spans="1:134">
      <c r="A994" s="8"/>
      <c r="B994" s="8"/>
      <c r="C994" s="8"/>
      <c r="D994" s="4"/>
      <c r="E994" s="9"/>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row>
    <row r="995" spans="1:134">
      <c r="A995" s="8"/>
      <c r="B995" s="8"/>
      <c r="C995" s="8"/>
      <c r="D995" s="4"/>
      <c r="E995" s="9"/>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row>
    <row r="996" spans="1:134">
      <c r="A996" s="8"/>
      <c r="B996" s="8"/>
      <c r="C996" s="8"/>
      <c r="D996" s="4"/>
      <c r="E996" s="9"/>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row>
    <row r="997" spans="1:134">
      <c r="A997" s="8"/>
      <c r="B997" s="8"/>
      <c r="C997" s="8"/>
      <c r="D997" s="4"/>
      <c r="E997" s="9"/>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row>
    <row r="998" spans="1:134">
      <c r="A998" s="8"/>
      <c r="B998" s="8"/>
      <c r="C998" s="8"/>
      <c r="D998" s="4"/>
      <c r="E998" s="9"/>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row>
    <row r="999" spans="1:134">
      <c r="A999" s="8"/>
      <c r="B999" s="8"/>
      <c r="C999" s="8"/>
      <c r="D999" s="4"/>
      <c r="E999" s="9"/>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row>
    <row r="1000" spans="1:134">
      <c r="A1000" s="8"/>
      <c r="B1000" s="8"/>
      <c r="C1000" s="8"/>
      <c r="D1000" s="4"/>
      <c r="E1000" s="9"/>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row>
    <row r="1001" spans="1:134">
      <c r="A1001" s="8"/>
      <c r="B1001" s="8"/>
      <c r="C1001" s="8"/>
      <c r="D1001" s="4"/>
      <c r="E1001" s="9"/>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row>
    <row r="1002" spans="1:134">
      <c r="A1002" s="8"/>
      <c r="B1002" s="8"/>
      <c r="C1002" s="8"/>
      <c r="D1002" s="4"/>
      <c r="E1002" s="9"/>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row>
    <row r="1003" spans="1:134">
      <c r="A1003" s="8"/>
      <c r="B1003" s="8"/>
      <c r="C1003" s="8"/>
      <c r="D1003" s="4"/>
      <c r="E1003" s="9"/>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row>
    <row r="1004" spans="1:134">
      <c r="A1004" s="8"/>
      <c r="B1004" s="8"/>
      <c r="C1004" s="8"/>
      <c r="D1004" s="4"/>
      <c r="E1004" s="9"/>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row>
    <row r="1005" spans="1:134">
      <c r="A1005" s="8"/>
      <c r="B1005" s="8"/>
      <c r="C1005" s="8"/>
      <c r="D1005" s="4"/>
      <c r="E1005" s="9"/>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row>
    <row r="1006" spans="1:134">
      <c r="A1006" s="8"/>
      <c r="B1006" s="8"/>
      <c r="C1006" s="8"/>
      <c r="D1006" s="4"/>
      <c r="E1006" s="9"/>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row>
    <row r="1007" spans="1:134">
      <c r="A1007" s="8"/>
      <c r="B1007" s="8"/>
      <c r="C1007" s="8"/>
      <c r="D1007" s="4"/>
      <c r="E1007" s="9"/>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row>
    <row r="1008" spans="1:134">
      <c r="A1008" s="8"/>
      <c r="B1008" s="8"/>
      <c r="C1008" s="8"/>
      <c r="D1008" s="4"/>
      <c r="E1008" s="9"/>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row>
    <row r="1009" spans="1:134">
      <c r="A1009" s="8"/>
      <c r="B1009" s="8"/>
      <c r="C1009" s="8"/>
      <c r="D1009" s="4"/>
      <c r="E1009" s="9"/>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row>
    <row r="1010" spans="1:134">
      <c r="A1010" s="8"/>
      <c r="B1010" s="8"/>
      <c r="C1010" s="8"/>
      <c r="D1010" s="4"/>
      <c r="E1010" s="9"/>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row>
    <row r="1011" spans="1:134">
      <c r="A1011" s="8"/>
      <c r="B1011" s="8"/>
      <c r="C1011" s="8"/>
      <c r="D1011" s="4"/>
      <c r="E1011" s="9"/>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row>
    <row r="1012" spans="1:134">
      <c r="A1012" s="8"/>
      <c r="B1012" s="8"/>
      <c r="C1012" s="8"/>
      <c r="D1012" s="4"/>
      <c r="E1012" s="9"/>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row>
    <row r="1013" spans="1:134">
      <c r="A1013" s="8"/>
      <c r="B1013" s="8"/>
      <c r="C1013" s="8"/>
      <c r="D1013" s="4"/>
      <c r="E1013" s="9"/>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row>
    <row r="1014" spans="1:134">
      <c r="A1014" s="8"/>
      <c r="B1014" s="8"/>
      <c r="C1014" s="8"/>
      <c r="D1014" s="4"/>
      <c r="E1014" s="9"/>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row>
    <row r="1015" spans="1:134">
      <c r="A1015" s="8"/>
      <c r="B1015" s="8"/>
      <c r="C1015" s="8"/>
      <c r="D1015" s="4"/>
      <c r="E1015" s="9"/>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row>
    <row r="1016" spans="1:134">
      <c r="A1016" s="8"/>
      <c r="B1016" s="8"/>
      <c r="C1016" s="8"/>
      <c r="D1016" s="4"/>
      <c r="E1016" s="9"/>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row>
    <row r="1017" spans="1:134">
      <c r="A1017" s="8"/>
      <c r="B1017" s="8"/>
      <c r="C1017" s="8"/>
      <c r="D1017" s="4"/>
      <c r="E1017" s="9"/>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row>
    <row r="1018" spans="1:134">
      <c r="A1018" s="8"/>
      <c r="B1018" s="8"/>
      <c r="C1018" s="8"/>
      <c r="D1018" s="4"/>
      <c r="E1018" s="9"/>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row>
    <row r="1019" spans="1:134">
      <c r="A1019" s="8"/>
      <c r="B1019" s="8"/>
      <c r="C1019" s="8"/>
      <c r="D1019" s="4"/>
      <c r="E1019" s="9"/>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row>
    <row r="1020" spans="1:134">
      <c r="A1020" s="8"/>
      <c r="B1020" s="8"/>
      <c r="C1020" s="8"/>
      <c r="D1020" s="4"/>
      <c r="E1020" s="9"/>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row>
    <row r="1021" spans="1:134">
      <c r="A1021" s="8"/>
      <c r="B1021" s="8"/>
      <c r="C1021" s="8"/>
      <c r="D1021" s="4"/>
      <c r="E1021" s="9"/>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row>
    <row r="1022" spans="1:134">
      <c r="A1022" s="8"/>
      <c r="B1022" s="8"/>
      <c r="C1022" s="8"/>
      <c r="D1022" s="4"/>
      <c r="E1022" s="9"/>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row>
    <row r="1023" spans="1:134">
      <c r="A1023" s="8"/>
      <c r="B1023" s="8"/>
      <c r="C1023" s="8"/>
      <c r="D1023" s="4"/>
      <c r="E1023" s="9"/>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row>
    <row r="1024" spans="1:134">
      <c r="A1024" s="8"/>
      <c r="B1024" s="8"/>
      <c r="C1024" s="8"/>
      <c r="D1024" s="4"/>
      <c r="E1024" s="9"/>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row>
    <row r="1025" spans="1:134">
      <c r="A1025" s="8"/>
      <c r="B1025" s="8"/>
      <c r="C1025" s="8"/>
      <c r="D1025" s="4"/>
      <c r="E1025" s="9"/>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row>
    <row r="1026" spans="1:134">
      <c r="A1026" s="8"/>
      <c r="B1026" s="8"/>
      <c r="C1026" s="8"/>
      <c r="D1026" s="4"/>
      <c r="E1026" s="9"/>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row>
    <row r="1027" spans="1:134">
      <c r="A1027" s="8"/>
      <c r="B1027" s="8"/>
      <c r="C1027" s="8"/>
      <c r="D1027" s="4"/>
      <c r="E1027" s="9"/>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row>
    <row r="1028" spans="1:134">
      <c r="A1028" s="8"/>
      <c r="B1028" s="8"/>
      <c r="C1028" s="8"/>
      <c r="D1028" s="4"/>
      <c r="E1028" s="9"/>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row>
    <row r="1029" spans="1:134">
      <c r="A1029" s="8"/>
      <c r="B1029" s="8"/>
      <c r="C1029" s="8"/>
      <c r="D1029" s="4"/>
      <c r="E1029" s="9"/>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row>
    <row r="1030" spans="1:134">
      <c r="A1030" s="8"/>
      <c r="B1030" s="8"/>
      <c r="C1030" s="8"/>
      <c r="D1030" s="4"/>
      <c r="E1030" s="9"/>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row>
    <row r="1031" spans="1:134">
      <c r="A1031" s="8"/>
      <c r="B1031" s="8"/>
      <c r="C1031" s="8"/>
      <c r="D1031" s="4"/>
      <c r="E1031" s="9"/>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row>
    <row r="1032" spans="1:134">
      <c r="A1032" s="8"/>
      <c r="B1032" s="8"/>
      <c r="C1032" s="8"/>
      <c r="D1032" s="4"/>
      <c r="E1032" s="9"/>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row>
    <row r="1033" spans="1:134">
      <c r="A1033" s="8"/>
      <c r="B1033" s="8"/>
      <c r="C1033" s="8"/>
      <c r="D1033" s="4"/>
      <c r="E1033" s="9"/>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row>
    <row r="1034" spans="1:134">
      <c r="A1034" s="8"/>
      <c r="B1034" s="8"/>
      <c r="C1034" s="8"/>
      <c r="D1034" s="4"/>
      <c r="E1034" s="9"/>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row>
    <row r="1035" spans="1:134">
      <c r="A1035" s="8"/>
      <c r="B1035" s="8"/>
      <c r="C1035" s="8"/>
      <c r="D1035" s="4"/>
      <c r="E1035" s="9"/>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row>
    <row r="1036" spans="1:134">
      <c r="A1036" s="8"/>
      <c r="B1036" s="8"/>
      <c r="C1036" s="8"/>
      <c r="D1036" s="4"/>
      <c r="E1036" s="9"/>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row>
    <row r="1037" spans="1:134">
      <c r="A1037" s="8"/>
      <c r="B1037" s="8"/>
      <c r="C1037" s="8"/>
      <c r="D1037" s="4"/>
      <c r="E1037" s="9"/>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row>
    <row r="1038" spans="1:134">
      <c r="A1038" s="8"/>
      <c r="B1038" s="8"/>
      <c r="C1038" s="8"/>
      <c r="D1038" s="4"/>
      <c r="E1038" s="9"/>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row>
    <row r="1039" spans="1:134">
      <c r="A1039" s="8"/>
      <c r="B1039" s="8"/>
      <c r="C1039" s="8"/>
      <c r="D1039" s="4"/>
      <c r="E1039" s="9"/>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row>
    <row r="1040" spans="1:134">
      <c r="A1040" s="8"/>
      <c r="B1040" s="8"/>
      <c r="C1040" s="8"/>
      <c r="D1040" s="4"/>
      <c r="E1040" s="9"/>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row>
    <row r="1041" spans="1:134">
      <c r="A1041" s="8"/>
      <c r="B1041" s="8"/>
      <c r="C1041" s="8"/>
      <c r="D1041" s="4"/>
      <c r="E1041" s="9"/>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row>
    <row r="1042" spans="1:134">
      <c r="A1042" s="8"/>
      <c r="B1042" s="8"/>
      <c r="C1042" s="8"/>
      <c r="D1042" s="4"/>
      <c r="E1042" s="9"/>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row>
    <row r="1043" spans="1:134">
      <c r="A1043" s="8"/>
      <c r="B1043" s="8"/>
      <c r="C1043" s="8"/>
      <c r="D1043" s="4"/>
      <c r="E1043" s="9"/>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row>
    <row r="1044" spans="1:134">
      <c r="A1044" s="8"/>
      <c r="B1044" s="8"/>
      <c r="C1044" s="8"/>
      <c r="D1044" s="4"/>
      <c r="E1044" s="9"/>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row>
    <row r="1045" spans="1:134">
      <c r="A1045" s="8"/>
      <c r="B1045" s="8"/>
      <c r="C1045" s="8"/>
      <c r="D1045" s="4"/>
      <c r="E1045" s="9"/>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row>
    <row r="1046" spans="1:134">
      <c r="A1046" s="8"/>
      <c r="B1046" s="8"/>
      <c r="C1046" s="8"/>
      <c r="D1046" s="4"/>
      <c r="E1046" s="9"/>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row>
    <row r="1047" spans="1:134">
      <c r="A1047" s="8"/>
      <c r="B1047" s="8"/>
      <c r="C1047" s="8"/>
      <c r="D1047" s="4"/>
      <c r="E1047" s="9"/>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row>
    <row r="1048" spans="1:134">
      <c r="A1048" s="8"/>
      <c r="B1048" s="8"/>
      <c r="C1048" s="8"/>
      <c r="D1048" s="4"/>
      <c r="E1048" s="9"/>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row>
    <row r="1049" spans="1:134">
      <c r="A1049" s="8"/>
      <c r="B1049" s="8"/>
      <c r="C1049" s="8"/>
      <c r="D1049" s="4"/>
      <c r="E1049" s="9"/>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row>
    <row r="1050" spans="1:134">
      <c r="A1050" s="8"/>
      <c r="B1050" s="8"/>
      <c r="C1050" s="8"/>
      <c r="D1050" s="4"/>
      <c r="E1050" s="9"/>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row>
    <row r="1051" spans="1:134">
      <c r="A1051" s="8"/>
      <c r="B1051" s="8"/>
      <c r="C1051" s="8"/>
      <c r="D1051" s="4"/>
      <c r="E1051" s="9"/>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row>
    <row r="1052" spans="1:134">
      <c r="A1052" s="8"/>
      <c r="B1052" s="8"/>
      <c r="C1052" s="8"/>
      <c r="D1052" s="4"/>
      <c r="E1052" s="9"/>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row>
    <row r="1053" spans="1:134">
      <c r="A1053" s="8"/>
      <c r="B1053" s="8"/>
      <c r="C1053" s="8"/>
      <c r="D1053" s="4"/>
      <c r="E1053" s="9"/>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row>
    <row r="1054" spans="1:134">
      <c r="A1054" s="8"/>
      <c r="B1054" s="8"/>
      <c r="C1054" s="8"/>
      <c r="D1054" s="4"/>
      <c r="E1054" s="9"/>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row>
    <row r="1055" spans="1:134">
      <c r="A1055" s="8"/>
      <c r="B1055" s="8"/>
      <c r="C1055" s="8"/>
      <c r="D1055" s="4"/>
      <c r="E1055" s="9"/>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row>
    <row r="1056" spans="1:134">
      <c r="A1056" s="8"/>
      <c r="B1056" s="8"/>
      <c r="C1056" s="8"/>
      <c r="D1056" s="4"/>
      <c r="E1056" s="9"/>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row>
    <row r="1057" spans="1:134">
      <c r="A1057" s="8"/>
      <c r="B1057" s="8"/>
      <c r="C1057" s="8"/>
      <c r="D1057" s="4"/>
      <c r="E1057" s="9"/>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row>
    <row r="1058" spans="1:134">
      <c r="A1058" s="8"/>
      <c r="B1058" s="8"/>
      <c r="C1058" s="8"/>
      <c r="D1058" s="4"/>
      <c r="E1058" s="9"/>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row>
    <row r="1059" spans="1:134">
      <c r="A1059" s="8"/>
      <c r="B1059" s="8"/>
      <c r="C1059" s="8"/>
      <c r="D1059" s="4"/>
      <c r="E1059" s="9"/>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row>
    <row r="1060" spans="1:134">
      <c r="A1060" s="8"/>
      <c r="B1060" s="8"/>
      <c r="C1060" s="8"/>
      <c r="D1060" s="4"/>
      <c r="E1060" s="9"/>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row>
    <row r="1061" spans="1:134">
      <c r="A1061" s="8"/>
      <c r="B1061" s="8"/>
      <c r="C1061" s="8"/>
      <c r="D1061" s="4"/>
      <c r="E1061" s="9"/>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row>
    <row r="1062" spans="1:134">
      <c r="A1062" s="8"/>
      <c r="B1062" s="8"/>
      <c r="C1062" s="8"/>
      <c r="D1062" s="4"/>
      <c r="E1062" s="9"/>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row>
    <row r="1063" spans="1:134">
      <c r="A1063" s="8"/>
      <c r="B1063" s="8"/>
      <c r="C1063" s="8"/>
      <c r="D1063" s="4"/>
      <c r="E1063" s="9"/>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row>
    <row r="1064" spans="1:134">
      <c r="A1064" s="8"/>
      <c r="B1064" s="8"/>
      <c r="C1064" s="8"/>
      <c r="D1064" s="4"/>
      <c r="E1064" s="9"/>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row>
    <row r="1065" spans="1:134">
      <c r="A1065" s="8"/>
      <c r="B1065" s="8"/>
      <c r="C1065" s="8"/>
      <c r="D1065" s="4"/>
      <c r="E1065" s="9"/>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row>
    <row r="1066" spans="1:134">
      <c r="A1066" s="8"/>
      <c r="B1066" s="8"/>
      <c r="C1066" s="8"/>
      <c r="D1066" s="4"/>
      <c r="E1066" s="9"/>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row>
    <row r="1067" spans="1:134">
      <c r="A1067" s="8"/>
      <c r="B1067" s="8"/>
      <c r="C1067" s="8"/>
      <c r="D1067" s="4"/>
      <c r="E1067" s="9"/>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row>
    <row r="1068" spans="1:134">
      <c r="A1068" s="8"/>
      <c r="B1068" s="8"/>
      <c r="C1068" s="8"/>
      <c r="D1068" s="4"/>
      <c r="E1068" s="9"/>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row>
    <row r="1069" spans="1:134">
      <c r="A1069" s="8"/>
      <c r="B1069" s="8"/>
      <c r="C1069" s="8"/>
      <c r="D1069" s="4"/>
      <c r="E1069" s="9"/>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row>
    <row r="1070" spans="1:134">
      <c r="A1070" s="8"/>
      <c r="B1070" s="8"/>
      <c r="C1070" s="8"/>
      <c r="D1070" s="4"/>
      <c r="E1070" s="9"/>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row>
    <row r="1071" spans="1:134">
      <c r="A1071" s="8"/>
      <c r="B1071" s="8"/>
      <c r="C1071" s="8"/>
      <c r="D1071" s="4"/>
      <c r="E1071" s="9"/>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row>
    <row r="1072" spans="1:134">
      <c r="A1072" s="8"/>
      <c r="B1072" s="8"/>
      <c r="C1072" s="8"/>
      <c r="D1072" s="4"/>
      <c r="E1072" s="9"/>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row>
    <row r="1073" spans="1:134">
      <c r="A1073" s="8"/>
      <c r="B1073" s="8"/>
      <c r="C1073" s="8"/>
      <c r="D1073" s="4"/>
      <c r="E1073" s="9"/>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row>
    <row r="1074" spans="1:134">
      <c r="A1074" s="8"/>
      <c r="B1074" s="8"/>
      <c r="C1074" s="8"/>
      <c r="D1074" s="4"/>
      <c r="E1074" s="9"/>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row>
    <row r="1075" spans="1:134">
      <c r="A1075" s="8"/>
      <c r="B1075" s="8"/>
      <c r="C1075" s="8"/>
      <c r="D1075" s="4"/>
      <c r="E1075" s="9"/>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row>
    <row r="1076" spans="1:134">
      <c r="A1076" s="8"/>
      <c r="B1076" s="8"/>
      <c r="C1076" s="8"/>
      <c r="D1076" s="4"/>
      <c r="E1076" s="9"/>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row>
    <row r="1077" spans="1:134">
      <c r="A1077" s="8"/>
      <c r="B1077" s="8"/>
      <c r="C1077" s="8"/>
      <c r="D1077" s="4"/>
      <c r="E1077" s="9"/>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row>
    <row r="1078" spans="1:134">
      <c r="A1078" s="8"/>
      <c r="B1078" s="8"/>
      <c r="C1078" s="8"/>
      <c r="D1078" s="4"/>
      <c r="E1078" s="9"/>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row>
    <row r="1079" spans="1:134">
      <c r="A1079" s="8"/>
      <c r="B1079" s="8"/>
      <c r="C1079" s="8"/>
      <c r="D1079" s="4"/>
      <c r="E1079" s="9"/>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row>
    <row r="1080" spans="1:134">
      <c r="A1080" s="8"/>
      <c r="B1080" s="8"/>
      <c r="C1080" s="8"/>
      <c r="D1080" s="4"/>
      <c r="E1080" s="9"/>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row>
    <row r="1081" spans="1:134">
      <c r="A1081" s="8"/>
      <c r="B1081" s="8"/>
      <c r="C1081" s="8"/>
      <c r="D1081" s="4"/>
      <c r="E1081" s="9"/>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row>
    <row r="1082" spans="1:134">
      <c r="A1082" s="8"/>
      <c r="B1082" s="8"/>
      <c r="C1082" s="8"/>
      <c r="D1082" s="4"/>
      <c r="E1082" s="9"/>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row>
    <row r="1083" spans="1:134">
      <c r="A1083" s="8"/>
      <c r="B1083" s="8"/>
      <c r="C1083" s="8"/>
      <c r="D1083" s="4"/>
      <c r="E1083" s="9"/>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row>
    <row r="1084" spans="1:134">
      <c r="A1084" s="8"/>
      <c r="B1084" s="8"/>
      <c r="C1084" s="8"/>
      <c r="D1084" s="4"/>
      <c r="E1084" s="9"/>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row>
    <row r="1085" spans="1:134">
      <c r="A1085" s="8"/>
      <c r="B1085" s="8"/>
      <c r="C1085" s="8"/>
      <c r="D1085" s="4"/>
      <c r="E1085" s="9"/>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row>
    <row r="1086" spans="1:134">
      <c r="A1086" s="8"/>
      <c r="B1086" s="8"/>
      <c r="C1086" s="8"/>
      <c r="D1086" s="4"/>
      <c r="E1086" s="9"/>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row>
    <row r="1087" spans="1:134">
      <c r="A1087" s="8"/>
      <c r="B1087" s="8"/>
      <c r="C1087" s="8"/>
      <c r="D1087" s="4"/>
      <c r="E1087" s="9"/>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row>
    <row r="1088" spans="1:134">
      <c r="A1088" s="8"/>
      <c r="B1088" s="8"/>
      <c r="C1088" s="8"/>
      <c r="D1088" s="4"/>
      <c r="E1088" s="9"/>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row>
    <row r="1089" spans="1:134">
      <c r="A1089" s="8"/>
      <c r="B1089" s="8"/>
      <c r="C1089" s="8"/>
      <c r="D1089" s="4"/>
      <c r="E1089" s="9"/>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row>
    <row r="1090" spans="1:134">
      <c r="A1090" s="8"/>
      <c r="B1090" s="8"/>
      <c r="C1090" s="8"/>
      <c r="D1090" s="4"/>
      <c r="E1090" s="9"/>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row>
    <row r="1091" spans="1:134">
      <c r="A1091" s="8"/>
      <c r="B1091" s="8"/>
      <c r="C1091" s="8"/>
      <c r="D1091" s="4"/>
      <c r="E1091" s="9"/>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row>
    <row r="1092" spans="1:134">
      <c r="A1092" s="8"/>
      <c r="B1092" s="8"/>
      <c r="C1092" s="8"/>
      <c r="D1092" s="4"/>
      <c r="E1092" s="9"/>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row>
    <row r="1093" spans="1:134">
      <c r="A1093" s="8"/>
      <c r="B1093" s="8"/>
      <c r="C1093" s="8"/>
      <c r="D1093" s="4"/>
      <c r="E1093" s="9"/>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row>
    <row r="1094" spans="1:134">
      <c r="A1094" s="8"/>
      <c r="B1094" s="8"/>
      <c r="C1094" s="8"/>
      <c r="D1094" s="4"/>
      <c r="E1094" s="9"/>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row>
    <row r="1095" spans="1:134">
      <c r="A1095" s="8"/>
      <c r="B1095" s="8"/>
      <c r="C1095" s="8"/>
      <c r="D1095" s="4"/>
      <c r="E1095" s="9"/>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row>
    <row r="1096" spans="1:134">
      <c r="A1096" s="8"/>
      <c r="B1096" s="8"/>
      <c r="C1096" s="8"/>
      <c r="D1096" s="4"/>
      <c r="E1096" s="9"/>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row>
    <row r="1097" spans="1:134">
      <c r="A1097" s="8"/>
      <c r="B1097" s="8"/>
      <c r="C1097" s="8"/>
      <c r="D1097" s="4"/>
      <c r="E1097" s="9"/>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row>
    <row r="1098" spans="1:134">
      <c r="A1098" s="8"/>
      <c r="B1098" s="8"/>
      <c r="C1098" s="8"/>
      <c r="D1098" s="4"/>
      <c r="E1098" s="9"/>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row>
    <row r="1099" spans="1:134">
      <c r="A1099" s="8"/>
      <c r="B1099" s="8"/>
      <c r="C1099" s="8"/>
      <c r="D1099" s="4"/>
      <c r="E1099" s="9"/>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row>
    <row r="1100" spans="1:134">
      <c r="A1100" s="8"/>
      <c r="B1100" s="8"/>
      <c r="C1100" s="8"/>
      <c r="D1100" s="4"/>
      <c r="E1100" s="9"/>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row>
    <row r="1101" spans="1:134">
      <c r="A1101" s="8"/>
      <c r="B1101" s="8"/>
      <c r="C1101" s="8"/>
      <c r="D1101" s="4"/>
      <c r="E1101" s="9"/>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row>
    <row r="1102" spans="1:134">
      <c r="A1102" s="8"/>
      <c r="B1102" s="8"/>
      <c r="C1102" s="8"/>
      <c r="D1102" s="4"/>
      <c r="E1102" s="9"/>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row>
    <row r="1103" spans="1:134">
      <c r="A1103" s="8"/>
      <c r="B1103" s="8"/>
      <c r="C1103" s="8"/>
      <c r="D1103" s="4"/>
      <c r="E1103" s="9"/>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row>
    <row r="1104" spans="1:134">
      <c r="A1104" s="8"/>
      <c r="B1104" s="8"/>
      <c r="C1104" s="8"/>
      <c r="D1104" s="4"/>
      <c r="E1104" s="9"/>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row>
    <row r="1105" spans="1:134">
      <c r="A1105" s="8"/>
      <c r="B1105" s="8"/>
      <c r="C1105" s="8"/>
      <c r="D1105" s="4"/>
      <c r="E1105" s="9"/>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row>
    <row r="1106" spans="1:134">
      <c r="A1106" s="8"/>
      <c r="B1106" s="8"/>
      <c r="C1106" s="8"/>
      <c r="D1106" s="4"/>
      <c r="E1106" s="9"/>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row>
    <row r="1107" spans="1:134">
      <c r="A1107" s="8"/>
      <c r="B1107" s="8"/>
      <c r="C1107" s="8"/>
      <c r="D1107" s="4"/>
      <c r="E1107" s="9"/>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row>
    <row r="1108" spans="1:134">
      <c r="A1108" s="8"/>
      <c r="B1108" s="8"/>
      <c r="C1108" s="8"/>
      <c r="D1108" s="4"/>
      <c r="E1108" s="9"/>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row>
    <row r="1109" spans="1:134">
      <c r="A1109" s="8"/>
      <c r="B1109" s="8"/>
      <c r="C1109" s="8"/>
      <c r="D1109" s="4"/>
      <c r="E1109" s="9"/>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row>
    <row r="1110" spans="1:134">
      <c r="A1110" s="8"/>
      <c r="B1110" s="8"/>
      <c r="C1110" s="8"/>
      <c r="D1110" s="4"/>
      <c r="E1110" s="9"/>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row>
    <row r="1111" spans="1:134">
      <c r="A1111" s="8"/>
      <c r="B1111" s="8"/>
      <c r="C1111" s="8"/>
      <c r="D1111" s="4"/>
      <c r="E1111" s="9"/>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row>
    <row r="1112" spans="1:134">
      <c r="A1112" s="8"/>
      <c r="B1112" s="8"/>
      <c r="C1112" s="8"/>
      <c r="D1112" s="4"/>
      <c r="E1112" s="9"/>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row>
    <row r="1113" spans="1:134">
      <c r="A1113" s="8"/>
      <c r="B1113" s="8"/>
      <c r="C1113" s="8"/>
      <c r="D1113" s="4"/>
      <c r="E1113" s="9"/>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row>
    <row r="1114" spans="1:134">
      <c r="A1114" s="8"/>
      <c r="B1114" s="8"/>
      <c r="C1114" s="8"/>
      <c r="D1114" s="4"/>
      <c r="E1114" s="9"/>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row>
    <row r="1115" spans="1:134">
      <c r="A1115" s="8"/>
      <c r="B1115" s="8"/>
      <c r="C1115" s="8"/>
      <c r="D1115" s="4"/>
      <c r="E1115" s="9"/>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row>
    <row r="1116" spans="1:134">
      <c r="A1116" s="8"/>
      <c r="B1116" s="8"/>
      <c r="C1116" s="8"/>
      <c r="D1116" s="4"/>
      <c r="E1116" s="9"/>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row>
    <row r="1117" spans="1:134">
      <c r="A1117" s="8"/>
      <c r="B1117" s="8"/>
      <c r="C1117" s="8"/>
      <c r="D1117" s="4"/>
      <c r="E1117" s="9"/>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row>
    <row r="1118" spans="1:134">
      <c r="A1118" s="8"/>
      <c r="B1118" s="8"/>
      <c r="C1118" s="8"/>
      <c r="D1118" s="4"/>
      <c r="E1118" s="9"/>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row>
    <row r="1119" spans="1:134">
      <c r="A1119" s="8"/>
      <c r="B1119" s="8"/>
      <c r="C1119" s="8"/>
      <c r="D1119" s="4"/>
      <c r="E1119" s="9"/>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row>
    <row r="1120" spans="1:134">
      <c r="A1120" s="8"/>
      <c r="B1120" s="8"/>
      <c r="C1120" s="8"/>
      <c r="D1120" s="4"/>
      <c r="E1120" s="9"/>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row>
    <row r="1121" spans="1:134">
      <c r="A1121" s="8"/>
      <c r="B1121" s="8"/>
      <c r="C1121" s="8"/>
      <c r="D1121" s="4"/>
      <c r="E1121" s="9"/>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row>
    <row r="1122" spans="1:134">
      <c r="A1122" s="8"/>
      <c r="B1122" s="8"/>
      <c r="C1122" s="8"/>
      <c r="D1122" s="4"/>
      <c r="E1122" s="9"/>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row>
    <row r="1123" spans="1:134">
      <c r="A1123" s="8"/>
      <c r="B1123" s="8"/>
      <c r="C1123" s="8"/>
      <c r="D1123" s="4"/>
      <c r="E1123" s="9"/>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row>
    <row r="1124" spans="1:134">
      <c r="A1124" s="8"/>
      <c r="B1124" s="8"/>
      <c r="C1124" s="8"/>
      <c r="D1124" s="4"/>
      <c r="E1124" s="9"/>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row>
    <row r="1125" spans="1:134">
      <c r="A1125" s="8"/>
      <c r="B1125" s="8"/>
      <c r="C1125" s="8"/>
      <c r="D1125" s="4"/>
      <c r="E1125" s="9"/>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row>
    <row r="1126" spans="1:134">
      <c r="A1126" s="8"/>
      <c r="B1126" s="8"/>
      <c r="C1126" s="8"/>
      <c r="D1126" s="4"/>
      <c r="E1126" s="9"/>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row>
    <row r="1127" spans="1:134">
      <c r="A1127" s="8"/>
      <c r="B1127" s="8"/>
      <c r="C1127" s="8"/>
      <c r="D1127" s="4"/>
      <c r="E1127" s="9"/>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row>
    <row r="1128" spans="1:134">
      <c r="A1128" s="8"/>
      <c r="B1128" s="8"/>
      <c r="C1128" s="8"/>
      <c r="D1128" s="4"/>
      <c r="E1128" s="9"/>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row>
    <row r="1129" spans="1:134">
      <c r="A1129" s="8"/>
      <c r="B1129" s="8"/>
      <c r="C1129" s="8"/>
      <c r="D1129" s="4"/>
      <c r="E1129" s="9"/>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row>
    <row r="1130" spans="1:134">
      <c r="A1130" s="8"/>
      <c r="B1130" s="8"/>
      <c r="C1130" s="8"/>
      <c r="D1130" s="4"/>
      <c r="E1130" s="9"/>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row>
    <row r="1131" spans="1:134">
      <c r="A1131" s="8"/>
      <c r="B1131" s="8"/>
      <c r="C1131" s="8"/>
      <c r="D1131" s="4"/>
      <c r="E1131" s="9"/>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row>
    <row r="1132" spans="1:134">
      <c r="A1132" s="8"/>
      <c r="B1132" s="8"/>
      <c r="C1132" s="8"/>
      <c r="D1132" s="4"/>
      <c r="E1132" s="9"/>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row>
    <row r="1133" spans="1:134">
      <c r="A1133" s="8"/>
      <c r="B1133" s="8"/>
      <c r="C1133" s="8"/>
      <c r="D1133" s="4"/>
      <c r="E1133" s="9"/>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row>
    <row r="1134" spans="1:134">
      <c r="A1134" s="8"/>
      <c r="B1134" s="8"/>
      <c r="C1134" s="8"/>
      <c r="D1134" s="4"/>
      <c r="E1134" s="9"/>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row>
    <row r="1135" spans="1:134">
      <c r="A1135" s="8"/>
      <c r="B1135" s="8"/>
      <c r="C1135" s="8"/>
      <c r="D1135" s="4"/>
      <c r="E1135" s="9"/>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row>
    <row r="1136" spans="1:134">
      <c r="A1136" s="8"/>
      <c r="B1136" s="8"/>
      <c r="C1136" s="8"/>
      <c r="D1136" s="4"/>
      <c r="E1136" s="9"/>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row>
    <row r="1137" spans="1:134">
      <c r="A1137" s="8"/>
      <c r="B1137" s="8"/>
      <c r="C1137" s="8"/>
      <c r="D1137" s="4"/>
      <c r="E1137" s="9"/>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row>
    <row r="1138" spans="1:134">
      <c r="A1138" s="8"/>
      <c r="B1138" s="8"/>
      <c r="C1138" s="8"/>
      <c r="D1138" s="4"/>
      <c r="E1138" s="9"/>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row>
    <row r="1139" spans="1:134">
      <c r="A1139" s="8"/>
      <c r="B1139" s="8"/>
      <c r="C1139" s="8"/>
      <c r="D1139" s="4"/>
      <c r="E1139" s="9"/>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row>
    <row r="1140" spans="1:134">
      <c r="A1140" s="8"/>
      <c r="B1140" s="8"/>
      <c r="C1140" s="8"/>
      <c r="D1140" s="4"/>
      <c r="E1140" s="9"/>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row>
    <row r="1141" spans="1:134">
      <c r="A1141" s="8"/>
      <c r="B1141" s="8"/>
      <c r="C1141" s="8"/>
      <c r="D1141" s="4"/>
      <c r="E1141" s="9"/>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row>
    <row r="1142" spans="1:134">
      <c r="A1142" s="8"/>
      <c r="B1142" s="8"/>
      <c r="C1142" s="8"/>
      <c r="D1142" s="4"/>
      <c r="E1142" s="9"/>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row>
    <row r="1143" spans="1:134">
      <c r="A1143" s="8"/>
      <c r="B1143" s="8"/>
      <c r="C1143" s="8"/>
      <c r="D1143" s="4"/>
      <c r="E1143" s="9"/>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row>
    <row r="1144" spans="1:134">
      <c r="A1144" s="8"/>
      <c r="B1144" s="8"/>
      <c r="C1144" s="8"/>
      <c r="D1144" s="4"/>
      <c r="E1144" s="9"/>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row>
    <row r="1145" spans="1:134">
      <c r="A1145" s="8"/>
      <c r="B1145" s="8"/>
      <c r="C1145" s="8"/>
      <c r="D1145" s="4"/>
      <c r="E1145" s="9"/>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row>
    <row r="1146" spans="1:134">
      <c r="A1146" s="8"/>
      <c r="B1146" s="8"/>
      <c r="C1146" s="8"/>
      <c r="D1146" s="4"/>
      <c r="E1146" s="9"/>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row>
    <row r="1147" spans="1:134">
      <c r="A1147" s="8"/>
      <c r="B1147" s="8"/>
      <c r="C1147" s="8"/>
      <c r="D1147" s="4"/>
      <c r="E1147" s="9"/>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row>
    <row r="1148" spans="1:134">
      <c r="A1148" s="8"/>
      <c r="B1148" s="8"/>
      <c r="C1148" s="8"/>
      <c r="D1148" s="4"/>
      <c r="E1148" s="9"/>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row>
    <row r="1149" spans="1:134">
      <c r="A1149" s="8"/>
      <c r="B1149" s="8"/>
      <c r="C1149" s="8"/>
      <c r="D1149" s="4"/>
      <c r="E1149" s="9"/>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row>
    <row r="1150" spans="1:134">
      <c r="A1150" s="8"/>
      <c r="B1150" s="8"/>
      <c r="C1150" s="8"/>
      <c r="D1150" s="4"/>
      <c r="E1150" s="9"/>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row>
    <row r="1151" spans="1:134">
      <c r="A1151" s="8"/>
      <c r="B1151" s="8"/>
      <c r="C1151" s="8"/>
      <c r="D1151" s="4"/>
      <c r="E1151" s="9"/>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row>
    <row r="1152" spans="1:134">
      <c r="A1152" s="8"/>
      <c r="B1152" s="8"/>
      <c r="C1152" s="8"/>
      <c r="D1152" s="4"/>
      <c r="E1152" s="9"/>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row>
    <row r="1153" spans="1:134">
      <c r="A1153" s="8"/>
      <c r="B1153" s="8"/>
      <c r="C1153" s="8"/>
      <c r="D1153" s="4"/>
      <c r="E1153" s="9"/>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row>
    <row r="1154" spans="1:134">
      <c r="A1154" s="8"/>
      <c r="B1154" s="8"/>
      <c r="C1154" s="8"/>
      <c r="D1154" s="4"/>
      <c r="E1154" s="9"/>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row>
    <row r="1155" spans="1:134">
      <c r="A1155" s="8"/>
      <c r="B1155" s="8"/>
      <c r="C1155" s="8"/>
      <c r="D1155" s="4"/>
      <c r="E1155" s="9"/>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row>
    <row r="1156" spans="1:134">
      <c r="A1156" s="8"/>
      <c r="B1156" s="8"/>
      <c r="C1156" s="8"/>
      <c r="D1156" s="4"/>
      <c r="E1156" s="9"/>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row>
    <row r="1157" spans="1:134">
      <c r="A1157" s="8"/>
      <c r="B1157" s="8"/>
      <c r="C1157" s="8"/>
      <c r="D1157" s="4"/>
      <c r="E1157" s="9"/>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row>
    <row r="1158" spans="1:134">
      <c r="A1158" s="8"/>
      <c r="B1158" s="8"/>
      <c r="C1158" s="8"/>
      <c r="D1158" s="4"/>
      <c r="E1158" s="9"/>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row>
    <row r="1159" spans="1:134">
      <c r="A1159" s="8"/>
      <c r="B1159" s="8"/>
      <c r="C1159" s="8"/>
      <c r="D1159" s="4"/>
      <c r="E1159" s="9"/>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row>
    <row r="1160" spans="1:134">
      <c r="A1160" s="8"/>
      <c r="B1160" s="8"/>
      <c r="C1160" s="8"/>
      <c r="D1160" s="4"/>
      <c r="E1160" s="9"/>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row>
    <row r="1161" spans="1:134">
      <c r="A1161" s="8"/>
      <c r="B1161" s="8"/>
      <c r="C1161" s="8"/>
      <c r="D1161" s="4"/>
      <c r="E1161" s="9"/>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row>
    <row r="1162" spans="1:134">
      <c r="A1162" s="8"/>
      <c r="B1162" s="8"/>
      <c r="C1162" s="8"/>
      <c r="D1162" s="4"/>
      <c r="E1162" s="9"/>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row>
    <row r="1163" spans="1:134">
      <c r="A1163" s="8"/>
      <c r="B1163" s="8"/>
      <c r="C1163" s="8"/>
      <c r="D1163" s="4"/>
      <c r="E1163" s="9"/>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row>
    <row r="1164" spans="1:134">
      <c r="A1164" s="8"/>
      <c r="B1164" s="8"/>
      <c r="C1164" s="8"/>
      <c r="D1164" s="4"/>
      <c r="E1164" s="9"/>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row>
    <row r="1165" spans="1:134">
      <c r="A1165" s="8"/>
      <c r="B1165" s="8"/>
      <c r="C1165" s="8"/>
      <c r="D1165" s="4"/>
      <c r="E1165" s="9"/>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row>
    <row r="1166" spans="1:134">
      <c r="A1166" s="8"/>
      <c r="B1166" s="8"/>
      <c r="C1166" s="8"/>
      <c r="D1166" s="4"/>
      <c r="E1166" s="9"/>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row>
    <row r="1167" spans="1:134">
      <c r="A1167" s="8"/>
      <c r="B1167" s="8"/>
      <c r="C1167" s="8"/>
      <c r="D1167" s="4"/>
      <c r="E1167" s="9"/>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row>
    <row r="1168" spans="1:134">
      <c r="A1168" s="8"/>
      <c r="B1168" s="8"/>
      <c r="C1168" s="8"/>
      <c r="D1168" s="4"/>
      <c r="E1168" s="9"/>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row>
    <row r="1169" spans="1:134">
      <c r="A1169" s="8"/>
      <c r="B1169" s="8"/>
      <c r="C1169" s="8"/>
      <c r="D1169" s="4"/>
      <c r="E1169" s="9"/>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row>
    <row r="1170" spans="1:134">
      <c r="A1170" s="8"/>
      <c r="B1170" s="8"/>
      <c r="C1170" s="8"/>
      <c r="D1170" s="4"/>
      <c r="E1170" s="9"/>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row>
    <row r="1171" spans="1:134">
      <c r="A1171" s="8"/>
      <c r="B1171" s="8"/>
      <c r="C1171" s="8"/>
      <c r="D1171" s="4"/>
      <c r="E1171" s="9"/>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row>
    <row r="1172" spans="1:134">
      <c r="A1172" s="8"/>
      <c r="B1172" s="8"/>
      <c r="C1172" s="8"/>
      <c r="D1172" s="4"/>
      <c r="E1172" s="9"/>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row>
    <row r="1173" spans="1:134">
      <c r="A1173" s="8"/>
      <c r="B1173" s="8"/>
      <c r="C1173" s="8"/>
      <c r="D1173" s="4"/>
      <c r="E1173" s="9"/>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row>
    <row r="1174" spans="1:134">
      <c r="A1174" s="8"/>
      <c r="B1174" s="8"/>
      <c r="C1174" s="8"/>
      <c r="D1174" s="4"/>
      <c r="E1174" s="9"/>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row>
    <row r="1175" spans="1:134">
      <c r="A1175" s="8"/>
      <c r="B1175" s="8"/>
      <c r="C1175" s="8"/>
      <c r="D1175" s="4"/>
      <c r="E1175" s="9"/>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row>
    <row r="1176" spans="1:134">
      <c r="A1176" s="8"/>
      <c r="B1176" s="8"/>
      <c r="C1176" s="8"/>
      <c r="D1176" s="4"/>
      <c r="E1176" s="9"/>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row>
    <row r="1177" spans="1:134">
      <c r="A1177" s="8"/>
      <c r="B1177" s="8"/>
      <c r="C1177" s="8"/>
      <c r="D1177" s="4"/>
      <c r="E1177" s="9"/>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row>
    <row r="1178" spans="1:134">
      <c r="A1178" s="8"/>
      <c r="B1178" s="8"/>
      <c r="C1178" s="8"/>
      <c r="D1178" s="4"/>
      <c r="E1178" s="9"/>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row>
    <row r="1179" spans="1:134">
      <c r="A1179" s="8"/>
      <c r="B1179" s="8"/>
      <c r="C1179" s="8"/>
      <c r="D1179" s="4"/>
      <c r="E1179" s="9"/>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row>
    <row r="1180" spans="1:134">
      <c r="A1180" s="8"/>
      <c r="B1180" s="8"/>
      <c r="C1180" s="8"/>
      <c r="D1180" s="4"/>
      <c r="E1180" s="9"/>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row>
    <row r="1181" spans="1:134">
      <c r="A1181" s="8"/>
      <c r="B1181" s="8"/>
      <c r="C1181" s="8"/>
      <c r="D1181" s="4"/>
      <c r="E1181" s="9"/>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row>
    <row r="1182" spans="1:134">
      <c r="A1182" s="8"/>
      <c r="B1182" s="8"/>
      <c r="C1182" s="8"/>
      <c r="D1182" s="4"/>
      <c r="E1182" s="9"/>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row>
    <row r="1183" spans="1:134">
      <c r="A1183" s="8"/>
      <c r="B1183" s="8"/>
      <c r="C1183" s="8"/>
      <c r="D1183" s="4"/>
      <c r="E1183" s="9"/>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row>
    <row r="1184" spans="1:134">
      <c r="A1184" s="8"/>
      <c r="B1184" s="8"/>
      <c r="C1184" s="8"/>
      <c r="D1184" s="4"/>
      <c r="E1184" s="9"/>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row>
    <row r="1185" spans="1:134">
      <c r="A1185" s="8"/>
      <c r="B1185" s="8"/>
      <c r="C1185" s="8"/>
      <c r="D1185" s="4"/>
      <c r="E1185" s="9"/>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row>
    <row r="1186" spans="1:134">
      <c r="A1186" s="8"/>
      <c r="B1186" s="8"/>
      <c r="C1186" s="8"/>
      <c r="D1186" s="4"/>
      <c r="E1186" s="9"/>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row>
    <row r="1187" spans="1:134">
      <c r="A1187" s="8"/>
      <c r="B1187" s="8"/>
      <c r="C1187" s="8"/>
      <c r="D1187" s="4"/>
      <c r="E1187" s="9"/>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row>
    <row r="1188" spans="1:134">
      <c r="A1188" s="8"/>
      <c r="B1188" s="8"/>
      <c r="C1188" s="8"/>
      <c r="D1188" s="4"/>
      <c r="E1188" s="9"/>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row>
    <row r="1189" spans="1:134">
      <c r="A1189" s="8"/>
      <c r="B1189" s="8"/>
      <c r="C1189" s="8"/>
      <c r="D1189" s="4"/>
      <c r="E1189" s="9"/>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row>
    <row r="1190" spans="1:134">
      <c r="A1190" s="8"/>
      <c r="B1190" s="8"/>
      <c r="C1190" s="8"/>
      <c r="D1190" s="4"/>
      <c r="E1190" s="9"/>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row>
    <row r="1191" spans="1:134">
      <c r="A1191" s="8"/>
      <c r="B1191" s="8"/>
      <c r="C1191" s="8"/>
      <c r="D1191" s="4"/>
      <c r="E1191" s="9"/>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row>
    <row r="1192" spans="1:134">
      <c r="A1192" s="8"/>
      <c r="B1192" s="8"/>
      <c r="C1192" s="8"/>
      <c r="D1192" s="4"/>
      <c r="E1192" s="9"/>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row>
    <row r="1193" spans="1:134">
      <c r="A1193" s="8"/>
      <c r="B1193" s="8"/>
      <c r="C1193" s="8"/>
      <c r="D1193" s="4"/>
      <c r="E1193" s="9"/>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row>
    <row r="1194" spans="1:134">
      <c r="A1194" s="8"/>
      <c r="B1194" s="8"/>
      <c r="C1194" s="8"/>
      <c r="D1194" s="4"/>
      <c r="E1194" s="9"/>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row>
    <row r="1195" spans="1:134">
      <c r="A1195" s="8"/>
      <c r="B1195" s="8"/>
      <c r="C1195" s="8"/>
      <c r="D1195" s="4"/>
      <c r="E1195" s="9"/>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row>
    <row r="1196" spans="1:134">
      <c r="A1196" s="8"/>
      <c r="B1196" s="8"/>
      <c r="C1196" s="8"/>
      <c r="D1196" s="4"/>
      <c r="E1196" s="9"/>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row>
    <row r="1197" spans="1:134">
      <c r="A1197" s="8"/>
      <c r="B1197" s="8"/>
      <c r="C1197" s="8"/>
      <c r="D1197" s="4"/>
      <c r="E1197" s="9"/>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row>
    <row r="1198" spans="1:134">
      <c r="A1198" s="8"/>
      <c r="B1198" s="8"/>
      <c r="C1198" s="8"/>
      <c r="D1198" s="4"/>
      <c r="E1198" s="9"/>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row>
    <row r="1199" spans="1:134">
      <c r="A1199" s="8"/>
      <c r="B1199" s="8"/>
      <c r="C1199" s="8"/>
      <c r="D1199" s="4"/>
      <c r="E1199" s="9"/>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row>
    <row r="1200" spans="1:134">
      <c r="A1200" s="8"/>
      <c r="B1200" s="8"/>
      <c r="C1200" s="8"/>
      <c r="D1200" s="4"/>
      <c r="E1200" s="9"/>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row>
    <row r="1201" spans="1:134">
      <c r="A1201" s="8"/>
      <c r="B1201" s="8"/>
      <c r="C1201" s="8"/>
      <c r="D1201" s="4"/>
      <c r="E1201" s="9"/>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row>
    <row r="1202" spans="1:134">
      <c r="A1202" s="8"/>
      <c r="B1202" s="8"/>
      <c r="C1202" s="8"/>
      <c r="D1202" s="4"/>
      <c r="E1202" s="9"/>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row>
    <row r="1203" spans="1:134">
      <c r="A1203" s="8"/>
      <c r="B1203" s="8"/>
      <c r="C1203" s="8"/>
      <c r="D1203" s="4"/>
      <c r="E1203" s="9"/>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row>
    <row r="1204" spans="1:134">
      <c r="A1204" s="8"/>
      <c r="B1204" s="8"/>
      <c r="C1204" s="8"/>
      <c r="D1204" s="4"/>
      <c r="E1204" s="9"/>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row>
    <row r="1205" spans="1:134">
      <c r="A1205" s="8"/>
      <c r="B1205" s="8"/>
      <c r="C1205" s="8"/>
      <c r="D1205" s="4"/>
      <c r="E1205" s="9"/>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row>
    <row r="1206" spans="1:134">
      <c r="A1206" s="8"/>
      <c r="B1206" s="8"/>
      <c r="C1206" s="8"/>
      <c r="D1206" s="4"/>
      <c r="E1206" s="9"/>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row>
    <row r="1207" spans="1:134">
      <c r="A1207" s="8"/>
      <c r="B1207" s="8"/>
      <c r="C1207" s="8"/>
      <c r="D1207" s="4"/>
      <c r="E1207" s="9"/>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row>
    <row r="1208" spans="1:134">
      <c r="A1208" s="8"/>
      <c r="B1208" s="8"/>
      <c r="C1208" s="8"/>
      <c r="D1208" s="4"/>
      <c r="E1208" s="9"/>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row>
    <row r="1209" spans="1:134">
      <c r="A1209" s="8"/>
      <c r="B1209" s="8"/>
      <c r="C1209" s="8"/>
      <c r="D1209" s="4"/>
      <c r="E1209" s="9"/>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row>
    <row r="1210" spans="1:134">
      <c r="A1210" s="8"/>
      <c r="B1210" s="8"/>
      <c r="C1210" s="8"/>
      <c r="D1210" s="4"/>
      <c r="E1210" s="9"/>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row>
    <row r="1211" spans="1:134">
      <c r="A1211" s="8"/>
      <c r="B1211" s="8"/>
      <c r="C1211" s="8"/>
      <c r="D1211" s="4"/>
      <c r="E1211" s="9"/>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row>
    <row r="1212" spans="1:134">
      <c r="A1212" s="8"/>
      <c r="B1212" s="8"/>
      <c r="C1212" s="8"/>
      <c r="D1212" s="4"/>
      <c r="E1212" s="9"/>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row>
    <row r="1213" spans="1:134">
      <c r="A1213" s="8"/>
      <c r="B1213" s="8"/>
      <c r="C1213" s="8"/>
      <c r="D1213" s="4"/>
      <c r="E1213" s="9"/>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row>
    <row r="1214" spans="1:134">
      <c r="A1214" s="8"/>
      <c r="B1214" s="8"/>
      <c r="C1214" s="8"/>
      <c r="D1214" s="4"/>
      <c r="E1214" s="9"/>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row>
    <row r="1215" spans="1:134">
      <c r="A1215" s="8"/>
      <c r="B1215" s="8"/>
      <c r="C1215" s="8"/>
      <c r="D1215" s="4"/>
      <c r="E1215" s="9"/>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row>
    <row r="1216" spans="1:134">
      <c r="A1216" s="8"/>
      <c r="B1216" s="8"/>
      <c r="C1216" s="8"/>
      <c r="D1216" s="4"/>
      <c r="E1216" s="9"/>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row>
    <row r="1217" spans="1:134">
      <c r="A1217" s="8"/>
      <c r="B1217" s="8"/>
      <c r="C1217" s="8"/>
      <c r="D1217" s="4"/>
      <c r="E1217" s="9"/>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row>
    <row r="1218" spans="1:134">
      <c r="A1218" s="8"/>
      <c r="B1218" s="8"/>
      <c r="C1218" s="8"/>
      <c r="D1218" s="4"/>
      <c r="E1218" s="9"/>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row>
    <row r="1219" spans="1:134">
      <c r="A1219" s="8"/>
      <c r="B1219" s="8"/>
      <c r="C1219" s="8"/>
      <c r="D1219" s="4"/>
      <c r="E1219" s="9"/>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row>
    <row r="1220" spans="1:134">
      <c r="A1220" s="8"/>
      <c r="B1220" s="8"/>
      <c r="C1220" s="8"/>
      <c r="D1220" s="4"/>
      <c r="E1220" s="9"/>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row>
    <row r="1221" spans="1:134">
      <c r="A1221" s="8"/>
      <c r="B1221" s="8"/>
      <c r="C1221" s="8"/>
      <c r="D1221" s="4"/>
      <c r="E1221" s="9"/>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row>
    <row r="1222" spans="1:134">
      <c r="A1222" s="8"/>
      <c r="B1222" s="8"/>
      <c r="C1222" s="8"/>
      <c r="D1222" s="4"/>
      <c r="E1222" s="9"/>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row>
    <row r="1223" spans="1:134">
      <c r="A1223" s="8"/>
      <c r="B1223" s="8"/>
      <c r="C1223" s="8"/>
      <c r="D1223" s="4"/>
      <c r="E1223" s="9"/>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row>
    <row r="1224" spans="1:134">
      <c r="A1224" s="8"/>
      <c r="B1224" s="8"/>
      <c r="C1224" s="8"/>
      <c r="D1224" s="4"/>
      <c r="E1224" s="9"/>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row>
    <row r="1225" spans="1:134">
      <c r="A1225" s="8"/>
      <c r="B1225" s="8"/>
      <c r="C1225" s="8"/>
      <c r="D1225" s="4"/>
      <c r="E1225" s="9"/>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row>
    <row r="1226" spans="1:134">
      <c r="A1226" s="8"/>
      <c r="B1226" s="8"/>
      <c r="C1226" s="8"/>
      <c r="D1226" s="4"/>
      <c r="E1226" s="9"/>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row>
    <row r="1227" spans="1:134">
      <c r="A1227" s="8"/>
      <c r="B1227" s="8"/>
      <c r="C1227" s="8"/>
      <c r="D1227" s="4"/>
      <c r="E1227" s="9"/>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row>
    <row r="1228" spans="1:134">
      <c r="A1228" s="8"/>
      <c r="B1228" s="8"/>
      <c r="C1228" s="8"/>
      <c r="D1228" s="4"/>
      <c r="E1228" s="9"/>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row>
    <row r="1229" spans="1:134">
      <c r="A1229" s="8"/>
      <c r="B1229" s="8"/>
      <c r="C1229" s="8"/>
      <c r="D1229" s="4"/>
      <c r="E1229" s="9"/>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row>
    <row r="1230" spans="1:134">
      <c r="A1230" s="8"/>
      <c r="B1230" s="8"/>
      <c r="C1230" s="8"/>
      <c r="D1230" s="4"/>
      <c r="E1230" s="9"/>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row>
    <row r="1231" spans="1:134">
      <c r="A1231" s="8"/>
      <c r="B1231" s="8"/>
      <c r="C1231" s="8"/>
      <c r="D1231" s="4"/>
      <c r="E1231" s="9"/>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row>
    <row r="1232" spans="1:134">
      <c r="A1232" s="8"/>
      <c r="B1232" s="8"/>
      <c r="C1232" s="8"/>
      <c r="D1232" s="4"/>
      <c r="E1232" s="9"/>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row>
    <row r="1233" spans="1:134">
      <c r="A1233" s="8"/>
      <c r="B1233" s="8"/>
      <c r="C1233" s="8"/>
      <c r="D1233" s="4"/>
      <c r="E1233" s="9"/>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row>
    <row r="1234" spans="1:134">
      <c r="A1234" s="8"/>
      <c r="B1234" s="8"/>
      <c r="C1234" s="8"/>
      <c r="D1234" s="4"/>
      <c r="E1234" s="9"/>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row>
    <row r="1235" spans="1:134">
      <c r="A1235" s="8"/>
      <c r="B1235" s="8"/>
      <c r="C1235" s="8"/>
      <c r="D1235" s="4"/>
      <c r="E1235" s="9"/>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row>
    <row r="1236" spans="1:134">
      <c r="A1236" s="8"/>
      <c r="B1236" s="8"/>
      <c r="C1236" s="8"/>
      <c r="D1236" s="4"/>
      <c r="E1236" s="9"/>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row>
    <row r="1237" spans="1:134">
      <c r="A1237" s="8"/>
      <c r="B1237" s="8"/>
      <c r="C1237" s="8"/>
      <c r="D1237" s="4"/>
      <c r="E1237" s="9"/>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row>
    <row r="1238" spans="1:134">
      <c r="A1238" s="8"/>
      <c r="B1238" s="8"/>
      <c r="C1238" s="8"/>
      <c r="D1238" s="4"/>
      <c r="E1238" s="9"/>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row>
    <row r="1239" spans="1:134">
      <c r="A1239" s="8"/>
      <c r="B1239" s="8"/>
      <c r="C1239" s="8"/>
      <c r="D1239" s="4"/>
      <c r="E1239" s="9"/>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row>
    <row r="1240" spans="1:134">
      <c r="A1240" s="8"/>
      <c r="B1240" s="8"/>
      <c r="C1240" s="8"/>
      <c r="D1240" s="4"/>
      <c r="E1240" s="9"/>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row>
    <row r="1241" spans="1:134">
      <c r="A1241" s="8"/>
      <c r="B1241" s="8"/>
      <c r="C1241" s="8"/>
      <c r="D1241" s="4"/>
      <c r="E1241" s="9"/>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row>
    <row r="1242" spans="1:134">
      <c r="A1242" s="8"/>
      <c r="B1242" s="8"/>
      <c r="C1242" s="8"/>
      <c r="D1242" s="4"/>
      <c r="E1242" s="9"/>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row>
    <row r="1243" spans="1:134">
      <c r="A1243" s="8"/>
      <c r="B1243" s="8"/>
      <c r="C1243" s="8"/>
      <c r="D1243" s="4"/>
      <c r="E1243" s="9"/>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row>
    <row r="1244" spans="1:134">
      <c r="A1244" s="8"/>
      <c r="B1244" s="8"/>
      <c r="C1244" s="8"/>
      <c r="D1244" s="4"/>
      <c r="E1244" s="9"/>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row>
    <row r="1245" spans="1:134">
      <c r="A1245" s="8"/>
      <c r="B1245" s="8"/>
      <c r="C1245" s="8"/>
      <c r="D1245" s="4"/>
      <c r="E1245" s="9"/>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row>
    <row r="1246" spans="1:134">
      <c r="A1246" s="8"/>
      <c r="B1246" s="8"/>
      <c r="C1246" s="8"/>
      <c r="D1246" s="4"/>
      <c r="E1246" s="9"/>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row>
    <row r="1247" spans="1:134">
      <c r="A1247" s="8"/>
      <c r="B1247" s="8"/>
      <c r="C1247" s="8"/>
      <c r="D1247" s="4"/>
      <c r="E1247" s="9"/>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row>
    <row r="1248" spans="1:134">
      <c r="A1248" s="8"/>
      <c r="B1248" s="8"/>
      <c r="C1248" s="8"/>
      <c r="D1248" s="4"/>
      <c r="E1248" s="9"/>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row>
    <row r="1249" spans="1:134">
      <c r="A1249" s="8"/>
      <c r="B1249" s="8"/>
      <c r="C1249" s="8"/>
      <c r="D1249" s="4"/>
      <c r="E1249" s="9"/>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row>
    <row r="1250" spans="1:134">
      <c r="A1250" s="8"/>
      <c r="B1250" s="8"/>
      <c r="C1250" s="8"/>
      <c r="D1250" s="4"/>
      <c r="E1250" s="9"/>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row>
    <row r="1251" spans="1:134">
      <c r="A1251" s="8"/>
      <c r="B1251" s="8"/>
      <c r="C1251" s="8"/>
      <c r="D1251" s="4"/>
      <c r="E1251" s="9"/>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row>
    <row r="1252" spans="1:134">
      <c r="A1252" s="8"/>
      <c r="B1252" s="8"/>
      <c r="C1252" s="8"/>
      <c r="D1252" s="4"/>
      <c r="E1252" s="9"/>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row>
    <row r="1253" spans="1:134">
      <c r="A1253" s="8"/>
      <c r="B1253" s="8"/>
      <c r="C1253" s="8"/>
      <c r="D1253" s="4"/>
      <c r="E1253" s="9"/>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row>
    <row r="1254" spans="1:134">
      <c r="A1254" s="8"/>
      <c r="B1254" s="8"/>
      <c r="C1254" s="8"/>
      <c r="D1254" s="4"/>
      <c r="E1254" s="9"/>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row>
    <row r="1255" spans="1:134">
      <c r="A1255" s="8"/>
      <c r="B1255" s="8"/>
      <c r="C1255" s="8"/>
      <c r="D1255" s="4"/>
      <c r="E1255" s="9"/>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row>
    <row r="1256" spans="1:134">
      <c r="A1256" s="8"/>
      <c r="B1256" s="8"/>
      <c r="C1256" s="8"/>
      <c r="D1256" s="4"/>
      <c r="E1256" s="9"/>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row>
    <row r="1257" spans="1:134">
      <c r="A1257" s="8"/>
      <c r="B1257" s="8"/>
      <c r="C1257" s="8"/>
      <c r="D1257" s="4"/>
      <c r="E1257" s="9"/>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row>
    <row r="1258" spans="1:134">
      <c r="A1258" s="8"/>
      <c r="B1258" s="8"/>
      <c r="C1258" s="8"/>
      <c r="D1258" s="4"/>
      <c r="E1258" s="9"/>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row>
    <row r="1259" spans="1:134">
      <c r="A1259" s="8"/>
      <c r="B1259" s="8"/>
      <c r="C1259" s="8"/>
      <c r="D1259" s="4"/>
      <c r="E1259" s="9"/>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row>
    <row r="1260" spans="1:134">
      <c r="A1260" s="8"/>
      <c r="B1260" s="8"/>
      <c r="C1260" s="8"/>
      <c r="D1260" s="4"/>
      <c r="E1260" s="9"/>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row>
    <row r="1261" spans="1:134">
      <c r="A1261" s="8"/>
      <c r="B1261" s="8"/>
      <c r="C1261" s="8"/>
      <c r="D1261" s="4"/>
      <c r="E1261" s="9"/>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row>
    <row r="1262" spans="1:134">
      <c r="A1262" s="8"/>
      <c r="B1262" s="8"/>
      <c r="C1262" s="8"/>
      <c r="D1262" s="4"/>
      <c r="E1262" s="9"/>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row>
    <row r="1263" spans="1:134">
      <c r="A1263" s="8"/>
      <c r="B1263" s="8"/>
      <c r="C1263" s="8"/>
      <c r="D1263" s="4"/>
      <c r="E1263" s="9"/>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row>
    <row r="1264" spans="1:134">
      <c r="A1264" s="8"/>
      <c r="B1264" s="8"/>
      <c r="C1264" s="8"/>
      <c r="D1264" s="4"/>
      <c r="E1264" s="9"/>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row>
    <row r="1265" spans="1:134">
      <c r="A1265" s="8"/>
      <c r="B1265" s="8"/>
      <c r="C1265" s="8"/>
      <c r="D1265" s="4"/>
      <c r="E1265" s="9"/>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row>
    <row r="1266" spans="1:134">
      <c r="A1266" s="8"/>
      <c r="B1266" s="8"/>
      <c r="C1266" s="8"/>
      <c r="D1266" s="4"/>
      <c r="E1266" s="9"/>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row>
    <row r="1267" spans="1:134">
      <c r="A1267" s="8"/>
      <c r="B1267" s="8"/>
      <c r="C1267" s="8"/>
      <c r="D1267" s="4"/>
      <c r="E1267" s="9"/>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row>
    <row r="1268" spans="1:134">
      <c r="A1268" s="8"/>
      <c r="B1268" s="8"/>
      <c r="C1268" s="8"/>
      <c r="D1268" s="4"/>
      <c r="E1268" s="9"/>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row>
    <row r="1269" spans="1:134">
      <c r="A1269" s="8"/>
      <c r="B1269" s="8"/>
      <c r="C1269" s="8"/>
      <c r="D1269" s="4"/>
      <c r="E1269" s="9"/>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row>
    <row r="1270" spans="1:134">
      <c r="A1270" s="8"/>
      <c r="B1270" s="8"/>
      <c r="C1270" s="8"/>
      <c r="D1270" s="4"/>
      <c r="E1270" s="9"/>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row>
    <row r="1271" spans="1:134">
      <c r="A1271" s="8"/>
      <c r="B1271" s="8"/>
      <c r="C1271" s="8"/>
      <c r="D1271" s="4"/>
      <c r="E1271" s="9"/>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row>
    <row r="1272" spans="1:134">
      <c r="A1272" s="8"/>
      <c r="B1272" s="8"/>
      <c r="C1272" s="8"/>
      <c r="D1272" s="4"/>
      <c r="E1272" s="9"/>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row>
    <row r="1273" spans="1:134">
      <c r="A1273" s="8"/>
      <c r="B1273" s="8"/>
      <c r="C1273" s="8"/>
      <c r="D1273" s="4"/>
      <c r="E1273" s="9"/>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row>
    <row r="1274" spans="1:134">
      <c r="A1274" s="8"/>
      <c r="B1274" s="8"/>
      <c r="C1274" s="8"/>
      <c r="D1274" s="4"/>
      <c r="E1274" s="9"/>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row>
    <row r="1275" spans="1:134">
      <c r="A1275" s="8"/>
      <c r="B1275" s="8"/>
      <c r="C1275" s="8"/>
      <c r="D1275" s="4"/>
      <c r="E1275" s="9"/>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row>
    <row r="1276" spans="1:134">
      <c r="A1276" s="8"/>
      <c r="B1276" s="8"/>
      <c r="C1276" s="8"/>
      <c r="D1276" s="4"/>
      <c r="E1276" s="9"/>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row>
    <row r="1277" spans="1:134">
      <c r="A1277" s="8"/>
      <c r="B1277" s="8"/>
      <c r="C1277" s="8"/>
      <c r="D1277" s="4"/>
      <c r="E1277" s="9"/>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row>
    <row r="1278" spans="1:134">
      <c r="A1278" s="8"/>
      <c r="B1278" s="8"/>
      <c r="C1278" s="8"/>
      <c r="D1278" s="4"/>
      <c r="E1278" s="9"/>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row>
    <row r="1279" spans="1:134">
      <c r="A1279" s="8"/>
      <c r="B1279" s="8"/>
      <c r="C1279" s="8"/>
      <c r="D1279" s="4"/>
      <c r="E1279" s="9"/>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row>
    <row r="1280" spans="1:134">
      <c r="A1280" s="8"/>
      <c r="B1280" s="8"/>
      <c r="C1280" s="8"/>
      <c r="D1280" s="4"/>
      <c r="E1280" s="9"/>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row>
    <row r="1281" spans="1:134">
      <c r="A1281" s="8"/>
      <c r="B1281" s="8"/>
      <c r="C1281" s="8"/>
      <c r="D1281" s="4"/>
      <c r="E1281" s="9"/>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row>
    <row r="1282" spans="1:134">
      <c r="A1282" s="8"/>
      <c r="B1282" s="8"/>
      <c r="C1282" s="8"/>
      <c r="D1282" s="4"/>
      <c r="E1282" s="9"/>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row>
    <row r="1283" spans="1:134">
      <c r="A1283" s="8"/>
      <c r="B1283" s="8"/>
      <c r="C1283" s="8"/>
      <c r="D1283" s="4"/>
      <c r="E1283" s="9"/>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row>
    <row r="1284" spans="1:134">
      <c r="A1284" s="8"/>
      <c r="B1284" s="8"/>
      <c r="C1284" s="8"/>
      <c r="D1284" s="4"/>
      <c r="E1284" s="9"/>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row>
    <row r="1285" spans="1:134">
      <c r="A1285" s="8"/>
      <c r="B1285" s="8"/>
      <c r="C1285" s="8"/>
      <c r="D1285" s="4"/>
      <c r="E1285" s="9"/>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row>
    <row r="1286" spans="1:134">
      <c r="A1286" s="8"/>
      <c r="B1286" s="8"/>
      <c r="C1286" s="8"/>
      <c r="D1286" s="4"/>
      <c r="E1286" s="9"/>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row>
    <row r="1287" spans="1:134">
      <c r="A1287" s="8"/>
      <c r="B1287" s="8"/>
      <c r="C1287" s="8"/>
      <c r="D1287" s="4"/>
      <c r="E1287" s="9"/>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row>
    <row r="1288" spans="1:134">
      <c r="A1288" s="8"/>
      <c r="B1288" s="8"/>
      <c r="C1288" s="8"/>
      <c r="D1288" s="4"/>
      <c r="E1288" s="9"/>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row>
    <row r="1289" spans="1:134">
      <c r="A1289" s="8"/>
      <c r="B1289" s="8"/>
      <c r="C1289" s="8"/>
      <c r="D1289" s="4"/>
      <c r="E1289" s="9"/>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row>
    <row r="1290" spans="1:134">
      <c r="A1290" s="8"/>
      <c r="B1290" s="8"/>
      <c r="C1290" s="8"/>
      <c r="D1290" s="4"/>
      <c r="E1290" s="9"/>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row>
    <row r="1291" spans="1:134">
      <c r="A1291" s="8"/>
      <c r="B1291" s="8"/>
      <c r="C1291" s="8"/>
      <c r="D1291" s="4"/>
      <c r="E1291" s="9"/>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row>
    <row r="1292" spans="1:134">
      <c r="A1292" s="8"/>
      <c r="B1292" s="8"/>
      <c r="C1292" s="8"/>
      <c r="D1292" s="4"/>
      <c r="E1292" s="9"/>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row>
    <row r="1293" spans="1:134">
      <c r="A1293" s="8"/>
      <c r="B1293" s="8"/>
      <c r="C1293" s="8"/>
      <c r="D1293" s="4"/>
      <c r="E1293" s="9"/>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row>
    <row r="1294" spans="1:134">
      <c r="A1294" s="8"/>
      <c r="B1294" s="8"/>
      <c r="C1294" s="8"/>
      <c r="D1294" s="4"/>
      <c r="E1294" s="9"/>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row>
    <row r="1295" spans="1:134">
      <c r="A1295" s="8"/>
      <c r="B1295" s="8"/>
      <c r="C1295" s="8"/>
      <c r="D1295" s="4"/>
      <c r="E1295" s="9"/>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row>
    <row r="1296" spans="1:134">
      <c r="A1296" s="8"/>
      <c r="B1296" s="8"/>
      <c r="C1296" s="8"/>
      <c r="D1296" s="4"/>
      <c r="E1296" s="9"/>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row>
    <row r="1297" spans="1:134">
      <c r="A1297" s="8"/>
      <c r="B1297" s="8"/>
      <c r="C1297" s="8"/>
      <c r="D1297" s="4"/>
      <c r="E1297" s="9"/>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row>
    <row r="1298" spans="1:134">
      <c r="A1298" s="8"/>
      <c r="B1298" s="8"/>
      <c r="C1298" s="8"/>
      <c r="D1298" s="4"/>
      <c r="E1298" s="9"/>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row>
    <row r="1299" spans="1:134">
      <c r="A1299" s="8"/>
      <c r="B1299" s="8"/>
      <c r="C1299" s="8"/>
      <c r="D1299" s="4"/>
      <c r="E1299" s="9"/>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row>
    <row r="1300" spans="1:134">
      <c r="A1300" s="8"/>
      <c r="B1300" s="8"/>
      <c r="C1300" s="8"/>
      <c r="D1300" s="4"/>
      <c r="E1300" s="9"/>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row>
    <row r="1301" spans="1:134">
      <c r="A1301" s="8"/>
      <c r="B1301" s="8"/>
      <c r="C1301" s="8"/>
      <c r="D1301" s="4"/>
      <c r="E1301" s="9"/>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row>
    <row r="1302" spans="1:134">
      <c r="A1302" s="8"/>
      <c r="B1302" s="8"/>
      <c r="C1302" s="8"/>
      <c r="D1302" s="4"/>
      <c r="E1302" s="9"/>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row>
    <row r="1303" spans="1:134">
      <c r="A1303" s="8"/>
      <c r="B1303" s="8"/>
      <c r="C1303" s="8"/>
      <c r="D1303" s="4"/>
      <c r="E1303" s="9"/>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row>
    <row r="1304" spans="1:134">
      <c r="A1304" s="8"/>
      <c r="B1304" s="8"/>
      <c r="C1304" s="8"/>
      <c r="D1304" s="4"/>
      <c r="E1304" s="9"/>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row>
    <row r="1305" spans="1:134">
      <c r="A1305" s="8"/>
      <c r="B1305" s="8"/>
      <c r="C1305" s="8"/>
      <c r="D1305" s="4"/>
      <c r="E1305" s="9"/>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row>
    <row r="1306" spans="1:134">
      <c r="A1306" s="8"/>
      <c r="B1306" s="8"/>
      <c r="C1306" s="8"/>
      <c r="D1306" s="4"/>
      <c r="E1306" s="9"/>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row>
    <row r="1307" spans="1:134">
      <c r="A1307" s="8"/>
      <c r="B1307" s="8"/>
      <c r="C1307" s="8"/>
      <c r="D1307" s="4"/>
      <c r="E1307" s="9"/>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row>
    <row r="1308" spans="1:134">
      <c r="A1308" s="8"/>
      <c r="B1308" s="8"/>
      <c r="C1308" s="8"/>
      <c r="D1308" s="4"/>
      <c r="E1308" s="9"/>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row>
    <row r="1309" spans="1:134">
      <c r="A1309" s="8"/>
      <c r="B1309" s="8"/>
      <c r="C1309" s="8"/>
      <c r="D1309" s="4"/>
      <c r="E1309" s="9"/>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row>
    <row r="1310" spans="1:134">
      <c r="A1310" s="8"/>
      <c r="B1310" s="8"/>
      <c r="C1310" s="8"/>
      <c r="D1310" s="4"/>
      <c r="E1310" s="9"/>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row>
    <row r="1311" spans="1:134">
      <c r="A1311" s="8"/>
      <c r="B1311" s="8"/>
      <c r="C1311" s="8"/>
      <c r="D1311" s="4"/>
      <c r="E1311" s="9"/>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row>
    <row r="1312" spans="1:134">
      <c r="A1312" s="8"/>
      <c r="B1312" s="8"/>
      <c r="C1312" s="8"/>
      <c r="D1312" s="4"/>
      <c r="E1312" s="9"/>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row>
    <row r="1313" spans="1:134">
      <c r="A1313" s="8"/>
      <c r="B1313" s="8"/>
      <c r="C1313" s="8"/>
      <c r="D1313" s="4"/>
      <c r="E1313" s="9"/>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row>
    <row r="1314" spans="1:134">
      <c r="A1314" s="8"/>
      <c r="B1314" s="8"/>
      <c r="C1314" s="8"/>
      <c r="D1314" s="4"/>
      <c r="E1314" s="9"/>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row>
    <row r="1315" spans="1:134">
      <c r="A1315" s="8"/>
      <c r="B1315" s="8"/>
      <c r="C1315" s="8"/>
      <c r="D1315" s="4"/>
      <c r="E1315" s="9"/>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row>
    <row r="1316" spans="1:134">
      <c r="A1316" s="8"/>
      <c r="B1316" s="8"/>
      <c r="C1316" s="8"/>
      <c r="D1316" s="4"/>
      <c r="E1316" s="9"/>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row>
    <row r="1317" spans="1:134">
      <c r="A1317" s="8"/>
      <c r="B1317" s="8"/>
      <c r="C1317" s="8"/>
      <c r="D1317" s="4"/>
      <c r="E1317" s="9"/>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row>
    <row r="1318" spans="1:134">
      <c r="A1318" s="8"/>
      <c r="B1318" s="8"/>
      <c r="C1318" s="8"/>
      <c r="D1318" s="4"/>
      <c r="E1318" s="9"/>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row>
    <row r="1319" spans="1:134">
      <c r="A1319" s="8"/>
      <c r="B1319" s="8"/>
      <c r="C1319" s="8"/>
      <c r="D1319" s="4"/>
      <c r="E1319" s="9"/>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row>
    <row r="1320" spans="1:134">
      <c r="A1320" s="8"/>
      <c r="B1320" s="8"/>
      <c r="C1320" s="8"/>
      <c r="D1320" s="4"/>
      <c r="E1320" s="9"/>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row>
    <row r="1321" spans="1:134">
      <c r="A1321" s="8"/>
      <c r="B1321" s="8"/>
      <c r="C1321" s="8"/>
      <c r="D1321" s="4"/>
      <c r="E1321" s="9"/>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row>
    <row r="1322" spans="1:134">
      <c r="A1322" s="8"/>
      <c r="B1322" s="8"/>
      <c r="C1322" s="8"/>
      <c r="D1322" s="4"/>
      <c r="E1322" s="9"/>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row>
    <row r="1323" spans="1:134">
      <c r="A1323" s="8"/>
      <c r="B1323" s="8"/>
      <c r="C1323" s="8"/>
      <c r="D1323" s="4"/>
      <c r="E1323" s="9"/>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row>
    <row r="1324" spans="1:134">
      <c r="A1324" s="8"/>
      <c r="B1324" s="8"/>
      <c r="C1324" s="8"/>
      <c r="D1324" s="4"/>
      <c r="E1324" s="9"/>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row>
    <row r="1325" spans="1:134">
      <c r="A1325" s="8"/>
      <c r="B1325" s="8"/>
      <c r="C1325" s="8"/>
      <c r="D1325" s="4"/>
      <c r="E1325" s="9"/>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row>
    <row r="1326" spans="1:134">
      <c r="A1326" s="8"/>
      <c r="B1326" s="8"/>
      <c r="C1326" s="8"/>
      <c r="D1326" s="4"/>
      <c r="E1326" s="9"/>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row>
    <row r="1327" spans="1:134">
      <c r="A1327" s="8"/>
      <c r="B1327" s="8"/>
      <c r="C1327" s="8"/>
      <c r="D1327" s="4"/>
      <c r="E1327" s="9"/>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row>
    <row r="1328" spans="1:134">
      <c r="A1328" s="8"/>
      <c r="B1328" s="8"/>
      <c r="C1328" s="8"/>
      <c r="D1328" s="4"/>
      <c r="E1328" s="9"/>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row>
    <row r="1329" spans="1:134">
      <c r="A1329" s="8"/>
      <c r="B1329" s="8"/>
      <c r="C1329" s="8"/>
      <c r="D1329" s="4"/>
      <c r="E1329" s="9"/>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row>
    <row r="1330" spans="1:134">
      <c r="A1330" s="8"/>
      <c r="B1330" s="8"/>
      <c r="C1330" s="8"/>
      <c r="D1330" s="4"/>
      <c r="E1330" s="9"/>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row>
    <row r="1331" spans="1:134">
      <c r="A1331" s="8"/>
      <c r="B1331" s="8"/>
      <c r="C1331" s="8"/>
      <c r="D1331" s="4"/>
      <c r="E1331" s="9"/>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row>
    <row r="1332" spans="1:134">
      <c r="A1332" s="8"/>
      <c r="B1332" s="8"/>
      <c r="C1332" s="8"/>
      <c r="D1332" s="4"/>
      <c r="E1332" s="9"/>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row>
    <row r="1333" spans="1:134">
      <c r="A1333" s="8"/>
      <c r="B1333" s="8"/>
      <c r="C1333" s="8"/>
      <c r="D1333" s="4"/>
      <c r="E1333" s="9"/>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row>
    <row r="1334" spans="1:134">
      <c r="A1334" s="8"/>
      <c r="B1334" s="8"/>
      <c r="C1334" s="8"/>
      <c r="D1334" s="4"/>
      <c r="E1334" s="9"/>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row>
    <row r="1335" spans="1:134">
      <c r="A1335" s="8"/>
      <c r="B1335" s="8"/>
      <c r="C1335" s="8"/>
      <c r="D1335" s="4"/>
      <c r="E1335" s="9"/>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row>
    <row r="1336" spans="1:134">
      <c r="A1336" s="8"/>
      <c r="B1336" s="8"/>
      <c r="C1336" s="8"/>
      <c r="D1336" s="4"/>
      <c r="E1336" s="9"/>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row>
    <row r="1337" spans="1:134">
      <c r="A1337" s="8"/>
      <c r="B1337" s="8"/>
      <c r="C1337" s="8"/>
      <c r="D1337" s="4"/>
      <c r="E1337" s="9"/>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row>
    <row r="1338" spans="1:134">
      <c r="A1338" s="8"/>
      <c r="B1338" s="8"/>
      <c r="C1338" s="8"/>
      <c r="D1338" s="4"/>
      <c r="E1338" s="9"/>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row>
    <row r="1339" spans="1:134">
      <c r="A1339" s="8"/>
      <c r="B1339" s="8"/>
      <c r="C1339" s="8"/>
      <c r="D1339" s="4"/>
      <c r="E1339" s="9"/>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row>
    <row r="1340" spans="1:134">
      <c r="A1340" s="8"/>
      <c r="B1340" s="8"/>
      <c r="C1340" s="8"/>
      <c r="D1340" s="4"/>
      <c r="E1340" s="9"/>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row>
    <row r="1341" spans="1:134">
      <c r="A1341" s="8"/>
      <c r="B1341" s="8"/>
      <c r="C1341" s="8"/>
      <c r="D1341" s="4"/>
      <c r="E1341" s="9"/>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row>
    <row r="1342" spans="1:134">
      <c r="A1342" s="8"/>
      <c r="B1342" s="8"/>
      <c r="C1342" s="8"/>
      <c r="D1342" s="4"/>
      <c r="E1342" s="9"/>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row>
    <row r="1343" spans="1:134">
      <c r="A1343" s="8"/>
      <c r="B1343" s="8"/>
      <c r="C1343" s="8"/>
      <c r="D1343" s="4"/>
      <c r="E1343" s="9"/>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row>
    <row r="1344" spans="1:134">
      <c r="A1344" s="8"/>
      <c r="B1344" s="8"/>
      <c r="C1344" s="8"/>
      <c r="D1344" s="4"/>
      <c r="E1344" s="9"/>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row>
    <row r="1345" spans="1:134">
      <c r="A1345" s="8"/>
      <c r="B1345" s="8"/>
      <c r="C1345" s="8"/>
      <c r="D1345" s="4"/>
      <c r="E1345" s="9"/>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row>
    <row r="1346" spans="1:134">
      <c r="A1346" s="8"/>
      <c r="B1346" s="8"/>
      <c r="C1346" s="8"/>
      <c r="D1346" s="4"/>
      <c r="E1346" s="9"/>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row>
    <row r="1347" spans="1:134">
      <c r="A1347" s="8"/>
      <c r="B1347" s="8"/>
      <c r="C1347" s="8"/>
      <c r="D1347" s="4"/>
      <c r="E1347" s="9"/>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row>
    <row r="1348" spans="1:134">
      <c r="A1348" s="8"/>
      <c r="B1348" s="8"/>
      <c r="C1348" s="8"/>
      <c r="D1348" s="4"/>
      <c r="E1348" s="9"/>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row>
    <row r="1349" spans="1:134">
      <c r="A1349" s="8"/>
      <c r="B1349" s="8"/>
      <c r="C1349" s="8"/>
      <c r="D1349" s="4"/>
      <c r="E1349" s="9"/>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row>
    <row r="1350" spans="1:134">
      <c r="A1350" s="8"/>
      <c r="B1350" s="8"/>
      <c r="C1350" s="8"/>
      <c r="D1350" s="4"/>
      <c r="E1350" s="9"/>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row>
    <row r="1351" spans="1:134">
      <c r="A1351" s="8"/>
      <c r="B1351" s="8"/>
      <c r="C1351" s="8"/>
      <c r="D1351" s="4"/>
      <c r="E1351" s="9"/>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row>
    <row r="1352" spans="1:134">
      <c r="A1352" s="8"/>
      <c r="B1352" s="8"/>
      <c r="C1352" s="8"/>
      <c r="D1352" s="4"/>
      <c r="E1352" s="9"/>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row>
    <row r="1353" spans="1:134">
      <c r="A1353" s="8"/>
      <c r="B1353" s="8"/>
      <c r="C1353" s="8"/>
      <c r="D1353" s="4"/>
      <c r="E1353" s="9"/>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row>
    <row r="1354" spans="1:134">
      <c r="A1354" s="8"/>
      <c r="B1354" s="8"/>
      <c r="C1354" s="8"/>
      <c r="D1354" s="4"/>
      <c r="E1354" s="9"/>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row>
    <row r="1355" spans="1:134">
      <c r="A1355" s="8"/>
      <c r="B1355" s="8"/>
      <c r="C1355" s="8"/>
      <c r="D1355" s="4"/>
      <c r="E1355" s="9"/>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row>
    <row r="1356" spans="1:134">
      <c r="A1356" s="8"/>
      <c r="B1356" s="8"/>
      <c r="C1356" s="8"/>
      <c r="D1356" s="4"/>
      <c r="E1356" s="9"/>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row>
    <row r="1357" spans="1:134">
      <c r="A1357" s="8"/>
      <c r="B1357" s="8"/>
      <c r="C1357" s="8"/>
      <c r="D1357" s="4"/>
      <c r="E1357" s="9"/>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row>
    <row r="1358" spans="1:134">
      <c r="A1358" s="8"/>
      <c r="B1358" s="8"/>
      <c r="C1358" s="8"/>
      <c r="D1358" s="4"/>
      <c r="E1358" s="9"/>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row>
    <row r="1359" spans="1:134">
      <c r="A1359" s="8"/>
      <c r="B1359" s="8"/>
      <c r="C1359" s="8"/>
      <c r="D1359" s="4"/>
      <c r="E1359" s="9"/>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row>
    <row r="1360" spans="1:134">
      <c r="A1360" s="8"/>
      <c r="B1360" s="8"/>
      <c r="C1360" s="8"/>
      <c r="D1360" s="4"/>
      <c r="E1360" s="9"/>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row>
    <row r="1361" spans="1:134">
      <c r="A1361" s="8"/>
      <c r="B1361" s="8"/>
      <c r="C1361" s="8"/>
      <c r="D1361" s="4"/>
      <c r="E1361" s="9"/>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row>
    <row r="1362" spans="1:134">
      <c r="A1362" s="8"/>
      <c r="B1362" s="8"/>
      <c r="C1362" s="8"/>
      <c r="D1362" s="4"/>
      <c r="E1362" s="9"/>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row>
    <row r="1363" spans="1:134">
      <c r="A1363" s="8"/>
      <c r="B1363" s="8"/>
      <c r="C1363" s="8"/>
      <c r="D1363" s="4"/>
      <c r="E1363" s="9"/>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row>
    <row r="1364" spans="1:134">
      <c r="A1364" s="8"/>
      <c r="B1364" s="8"/>
      <c r="C1364" s="8"/>
      <c r="D1364" s="4"/>
      <c r="E1364" s="9"/>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row>
    <row r="1365" spans="1:134">
      <c r="A1365" s="8"/>
      <c r="B1365" s="8"/>
      <c r="C1365" s="8"/>
      <c r="D1365" s="4"/>
      <c r="E1365" s="9"/>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row>
    <row r="1366" spans="1:134">
      <c r="A1366" s="8"/>
      <c r="B1366" s="8"/>
      <c r="C1366" s="8"/>
      <c r="D1366" s="4"/>
      <c r="E1366" s="9"/>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row>
    <row r="1367" spans="1:134">
      <c r="A1367" s="8"/>
      <c r="B1367" s="8"/>
      <c r="C1367" s="8"/>
      <c r="D1367" s="4"/>
      <c r="E1367" s="9"/>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row>
    <row r="1368" spans="1:134">
      <c r="A1368" s="8"/>
      <c r="B1368" s="8"/>
      <c r="C1368" s="8"/>
      <c r="D1368" s="4"/>
      <c r="E1368" s="9"/>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row>
    <row r="1369" spans="1:134">
      <c r="A1369" s="8"/>
      <c r="B1369" s="8"/>
      <c r="C1369" s="8"/>
      <c r="D1369" s="4"/>
      <c r="E1369" s="9"/>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row>
    <row r="1370" spans="1:134">
      <c r="A1370" s="8"/>
      <c r="B1370" s="8"/>
      <c r="C1370" s="8"/>
      <c r="D1370" s="4"/>
      <c r="E1370" s="9"/>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row>
    <row r="1371" spans="1:134">
      <c r="A1371" s="8"/>
      <c r="B1371" s="8"/>
      <c r="C1371" s="8"/>
      <c r="D1371" s="4"/>
      <c r="E1371" s="9"/>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row>
    <row r="1372" spans="1:134">
      <c r="A1372" s="8"/>
      <c r="B1372" s="8"/>
      <c r="C1372" s="8"/>
      <c r="D1372" s="4"/>
      <c r="E1372" s="9"/>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row>
    <row r="1373" spans="1:134">
      <c r="A1373" s="8"/>
      <c r="B1373" s="8"/>
      <c r="C1373" s="8"/>
      <c r="D1373" s="4"/>
      <c r="E1373" s="9"/>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row>
    <row r="1374" spans="1:134">
      <c r="A1374" s="8"/>
      <c r="B1374" s="8"/>
      <c r="C1374" s="8"/>
      <c r="D1374" s="4"/>
      <c r="E1374" s="9"/>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row>
    <row r="1375" spans="1:134">
      <c r="A1375" s="8"/>
      <c r="B1375" s="8"/>
      <c r="C1375" s="8"/>
      <c r="D1375" s="4"/>
      <c r="E1375" s="9"/>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row>
    <row r="1376" spans="1:134">
      <c r="A1376" s="8"/>
      <c r="B1376" s="8"/>
      <c r="C1376" s="8"/>
      <c r="D1376" s="4"/>
      <c r="E1376" s="9"/>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row>
    <row r="1377" spans="1:134">
      <c r="A1377" s="8"/>
      <c r="B1377" s="8"/>
      <c r="C1377" s="8"/>
      <c r="D1377" s="4"/>
      <c r="E1377" s="9"/>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row>
    <row r="1378" spans="1:134">
      <c r="A1378" s="8"/>
      <c r="B1378" s="8"/>
      <c r="C1378" s="8"/>
      <c r="D1378" s="4"/>
      <c r="E1378" s="9"/>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row>
    <row r="1379" spans="1:134">
      <c r="A1379" s="8"/>
      <c r="B1379" s="8"/>
      <c r="C1379" s="8"/>
      <c r="D1379" s="4"/>
      <c r="E1379" s="9"/>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row>
    <row r="1380" spans="1:134">
      <c r="A1380" s="8"/>
      <c r="B1380" s="8"/>
      <c r="C1380" s="8"/>
      <c r="D1380" s="4"/>
      <c r="E1380" s="9"/>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row>
    <row r="1381" spans="1:134">
      <c r="A1381" s="8"/>
      <c r="B1381" s="8"/>
      <c r="C1381" s="8"/>
      <c r="D1381" s="4"/>
      <c r="E1381" s="9"/>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row>
    <row r="1382" spans="1:134">
      <c r="A1382" s="8"/>
      <c r="B1382" s="8"/>
      <c r="C1382" s="8"/>
      <c r="D1382" s="4"/>
      <c r="E1382" s="9"/>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row>
    <row r="1383" spans="1:134">
      <c r="A1383" s="8"/>
      <c r="B1383" s="8"/>
      <c r="C1383" s="8"/>
      <c r="D1383" s="4"/>
      <c r="E1383" s="9"/>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row>
    <row r="1384" spans="1:134">
      <c r="A1384" s="8"/>
      <c r="B1384" s="8"/>
      <c r="C1384" s="8"/>
      <c r="D1384" s="4"/>
      <c r="E1384" s="9"/>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row>
    <row r="1385" spans="1:134">
      <c r="A1385" s="8"/>
      <c r="B1385" s="8"/>
      <c r="C1385" s="8"/>
      <c r="D1385" s="4"/>
      <c r="E1385" s="9"/>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row>
    <row r="1386" spans="1:134">
      <c r="A1386" s="8"/>
      <c r="B1386" s="8"/>
      <c r="C1386" s="8"/>
      <c r="D1386" s="4"/>
      <c r="E1386" s="9"/>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row>
    <row r="1387" spans="1:134">
      <c r="A1387" s="8"/>
      <c r="B1387" s="8"/>
      <c r="C1387" s="8"/>
      <c r="D1387" s="4"/>
      <c r="E1387" s="9"/>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row>
    <row r="1388" spans="1:134">
      <c r="A1388" s="8"/>
      <c r="B1388" s="8"/>
      <c r="C1388" s="8"/>
      <c r="D1388" s="4"/>
      <c r="E1388" s="9"/>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row>
    <row r="1389" spans="1:134">
      <c r="A1389" s="8"/>
      <c r="B1389" s="8"/>
      <c r="C1389" s="8"/>
      <c r="D1389" s="4"/>
      <c r="E1389" s="9"/>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row>
    <row r="1390" spans="1:134">
      <c r="A1390" s="8"/>
      <c r="B1390" s="8"/>
      <c r="C1390" s="8"/>
      <c r="D1390" s="4"/>
      <c r="E1390" s="9"/>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row>
    <row r="1391" spans="1:134">
      <c r="A1391" s="8"/>
      <c r="B1391" s="8"/>
      <c r="C1391" s="8"/>
      <c r="D1391" s="4"/>
      <c r="E1391" s="9"/>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row>
    <row r="1392" spans="1:134">
      <c r="A1392" s="8"/>
      <c r="B1392" s="8"/>
      <c r="C1392" s="8"/>
      <c r="D1392" s="4"/>
      <c r="E1392" s="9"/>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row>
    <row r="1393" spans="1:134">
      <c r="A1393" s="8"/>
      <c r="B1393" s="8"/>
      <c r="C1393" s="8"/>
      <c r="D1393" s="4"/>
      <c r="E1393" s="9"/>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row>
    <row r="1394" spans="1:134">
      <c r="A1394" s="8"/>
      <c r="B1394" s="8"/>
      <c r="C1394" s="8"/>
      <c r="D1394" s="4"/>
      <c r="E1394" s="9"/>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row>
    <row r="1395" spans="1:134">
      <c r="A1395" s="8"/>
      <c r="B1395" s="8"/>
      <c r="C1395" s="8"/>
      <c r="D1395" s="4"/>
      <c r="E1395" s="9"/>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row>
    <row r="1396" spans="1:134">
      <c r="A1396" s="8"/>
      <c r="B1396" s="8"/>
      <c r="C1396" s="8"/>
      <c r="D1396" s="4"/>
      <c r="E1396" s="9"/>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row>
    <row r="1397" spans="1:134">
      <c r="A1397" s="8"/>
      <c r="B1397" s="8"/>
      <c r="C1397" s="8"/>
      <c r="D1397" s="4"/>
      <c r="E1397" s="9"/>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row>
    <row r="1398" spans="1:134">
      <c r="A1398" s="8"/>
      <c r="B1398" s="8"/>
      <c r="C1398" s="8"/>
      <c r="D1398" s="4"/>
      <c r="E1398" s="9"/>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row>
    <row r="1399" spans="1:134">
      <c r="A1399" s="8"/>
      <c r="B1399" s="8"/>
      <c r="C1399" s="8"/>
      <c r="D1399" s="4"/>
      <c r="E1399" s="9"/>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row>
    <row r="1400" spans="1:134">
      <c r="A1400" s="8"/>
      <c r="B1400" s="8"/>
      <c r="C1400" s="8"/>
      <c r="D1400" s="4"/>
      <c r="E1400" s="9"/>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row>
    <row r="1401" spans="1:134">
      <c r="A1401" s="8"/>
      <c r="B1401" s="8"/>
      <c r="C1401" s="8"/>
      <c r="D1401" s="4"/>
      <c r="E1401" s="9"/>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row>
    <row r="1402" spans="1:134">
      <c r="A1402" s="8"/>
      <c r="B1402" s="8"/>
      <c r="C1402" s="8"/>
      <c r="D1402" s="4"/>
      <c r="E1402" s="9"/>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row>
    <row r="1403" spans="1:134">
      <c r="A1403" s="8"/>
      <c r="B1403" s="8"/>
      <c r="C1403" s="8"/>
      <c r="D1403" s="4"/>
      <c r="E1403" s="9"/>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row>
    <row r="1404" spans="1:134">
      <c r="A1404" s="8"/>
      <c r="B1404" s="8"/>
      <c r="C1404" s="8"/>
      <c r="D1404" s="4"/>
      <c r="E1404" s="9"/>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row>
    <row r="1405" spans="1:134">
      <c r="A1405" s="8"/>
      <c r="B1405" s="8"/>
      <c r="C1405" s="8"/>
      <c r="D1405" s="4"/>
      <c r="E1405" s="9"/>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row>
    <row r="1406" spans="1:134">
      <c r="A1406" s="8"/>
      <c r="B1406" s="8"/>
      <c r="C1406" s="8"/>
      <c r="D1406" s="4"/>
      <c r="E1406" s="9"/>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row>
    <row r="1407" spans="1:134">
      <c r="A1407" s="8"/>
      <c r="B1407" s="8"/>
      <c r="C1407" s="8"/>
      <c r="D1407" s="4"/>
      <c r="E1407" s="9"/>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row>
    <row r="1408" spans="1:134">
      <c r="A1408" s="8"/>
      <c r="B1408" s="8"/>
      <c r="C1408" s="8"/>
      <c r="D1408" s="4"/>
      <c r="E1408" s="9"/>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row>
    <row r="1409" spans="1:134">
      <c r="A1409" s="8"/>
      <c r="B1409" s="8"/>
      <c r="C1409" s="8"/>
      <c r="D1409" s="4"/>
      <c r="E1409" s="9"/>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row>
    <row r="1410" spans="1:134">
      <c r="A1410" s="8"/>
      <c r="B1410" s="8"/>
      <c r="C1410" s="8"/>
      <c r="D1410" s="4"/>
      <c r="E1410" s="9"/>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row>
    <row r="1411" spans="1:134">
      <c r="A1411" s="8"/>
      <c r="B1411" s="8"/>
      <c r="C1411" s="8"/>
      <c r="D1411" s="4"/>
      <c r="E1411" s="9"/>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row>
    <row r="1412" spans="1:134">
      <c r="A1412" s="8"/>
      <c r="B1412" s="8"/>
      <c r="C1412" s="8"/>
      <c r="D1412" s="4"/>
      <c r="E1412" s="9"/>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row>
    <row r="1413" spans="1:134">
      <c r="A1413" s="8"/>
      <c r="B1413" s="8"/>
      <c r="C1413" s="8"/>
      <c r="D1413" s="4"/>
      <c r="E1413" s="9"/>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row>
    <row r="1414" spans="1:134">
      <c r="A1414" s="8"/>
      <c r="B1414" s="8"/>
      <c r="C1414" s="8"/>
      <c r="D1414" s="4"/>
      <c r="E1414" s="9"/>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row>
    <row r="1415" spans="1:134">
      <c r="A1415" s="8"/>
      <c r="B1415" s="8"/>
      <c r="C1415" s="8"/>
      <c r="D1415" s="4"/>
      <c r="E1415" s="9"/>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row>
    <row r="1416" spans="1:134">
      <c r="A1416" s="8"/>
      <c r="B1416" s="8"/>
      <c r="C1416" s="8"/>
      <c r="D1416" s="4"/>
      <c r="E1416" s="9"/>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row>
    <row r="1417" spans="1:134">
      <c r="A1417" s="8"/>
      <c r="B1417" s="8"/>
      <c r="C1417" s="8"/>
      <c r="D1417" s="4"/>
      <c r="E1417" s="9"/>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row>
    <row r="1418" spans="1:134">
      <c r="A1418" s="8"/>
      <c r="B1418" s="8"/>
      <c r="C1418" s="8"/>
      <c r="D1418" s="4"/>
      <c r="E1418" s="9"/>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row>
    <row r="1419" spans="1:134">
      <c r="A1419" s="8"/>
      <c r="B1419" s="8"/>
      <c r="C1419" s="8"/>
      <c r="D1419" s="4"/>
      <c r="E1419" s="9"/>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row>
    <row r="1420" spans="1:134">
      <c r="A1420" s="8"/>
      <c r="B1420" s="8"/>
      <c r="C1420" s="8"/>
      <c r="D1420" s="4"/>
      <c r="E1420" s="9"/>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row>
    <row r="1421" spans="1:134">
      <c r="A1421" s="8"/>
      <c r="B1421" s="8"/>
      <c r="C1421" s="8"/>
      <c r="D1421" s="4"/>
      <c r="E1421" s="9"/>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row>
    <row r="1422" spans="1:134">
      <c r="A1422" s="8"/>
      <c r="B1422" s="8"/>
      <c r="C1422" s="8"/>
      <c r="D1422" s="4"/>
      <c r="E1422" s="9"/>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row>
    <row r="1423" spans="1:134">
      <c r="A1423" s="8"/>
      <c r="B1423" s="8"/>
      <c r="C1423" s="8"/>
      <c r="D1423" s="4"/>
      <c r="E1423" s="9"/>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row>
    <row r="1424" spans="1:134">
      <c r="A1424" s="8"/>
      <c r="B1424" s="8"/>
      <c r="C1424" s="8"/>
      <c r="D1424" s="4"/>
      <c r="E1424" s="9"/>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row>
    <row r="1425" spans="1:134">
      <c r="A1425" s="8"/>
      <c r="B1425" s="8"/>
      <c r="C1425" s="8"/>
      <c r="D1425" s="4"/>
      <c r="E1425" s="9"/>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row>
    <row r="1426" spans="1:134">
      <c r="A1426" s="8"/>
      <c r="B1426" s="8"/>
      <c r="C1426" s="8"/>
      <c r="D1426" s="4"/>
      <c r="E1426" s="9"/>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row>
    <row r="1427" spans="1:134">
      <c r="A1427" s="8"/>
      <c r="B1427" s="8"/>
      <c r="C1427" s="8"/>
      <c r="D1427" s="4"/>
      <c r="E1427" s="9"/>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row>
    <row r="1428" spans="1:134">
      <c r="A1428" s="8"/>
      <c r="B1428" s="8"/>
      <c r="C1428" s="8"/>
      <c r="D1428" s="4"/>
      <c r="E1428" s="9"/>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row>
    <row r="1429" spans="1:134">
      <c r="A1429" s="8"/>
      <c r="B1429" s="8"/>
      <c r="C1429" s="8"/>
      <c r="D1429" s="4"/>
      <c r="E1429" s="9"/>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row>
    <row r="1430" spans="1:134">
      <c r="A1430" s="8"/>
      <c r="B1430" s="8"/>
      <c r="C1430" s="8"/>
      <c r="D1430" s="4"/>
      <c r="E1430" s="9"/>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row>
    <row r="1431" spans="1:134">
      <c r="A1431" s="8"/>
      <c r="B1431" s="8"/>
      <c r="C1431" s="8"/>
      <c r="D1431" s="4"/>
      <c r="E1431" s="9"/>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row>
    <row r="1432" spans="1:134">
      <c r="A1432" s="8"/>
      <c r="B1432" s="8"/>
      <c r="C1432" s="8"/>
      <c r="D1432" s="4"/>
      <c r="E1432" s="9"/>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row>
    <row r="1433" spans="1:134">
      <c r="A1433" s="8"/>
      <c r="B1433" s="8"/>
      <c r="C1433" s="8"/>
      <c r="D1433" s="4"/>
      <c r="E1433" s="9"/>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row>
    <row r="1434" spans="1:134">
      <c r="A1434" s="8"/>
      <c r="B1434" s="8"/>
      <c r="C1434" s="8"/>
      <c r="D1434" s="4"/>
      <c r="E1434" s="9"/>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row>
    <row r="1435" spans="1:134">
      <c r="A1435" s="8"/>
      <c r="B1435" s="8"/>
      <c r="C1435" s="8"/>
      <c r="D1435" s="4"/>
      <c r="E1435" s="9"/>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row>
    <row r="1436" spans="1:134">
      <c r="A1436" s="8"/>
      <c r="B1436" s="8"/>
      <c r="C1436" s="8"/>
      <c r="D1436" s="4"/>
      <c r="E1436" s="9"/>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row>
    <row r="1437" spans="1:134">
      <c r="A1437" s="8"/>
      <c r="B1437" s="8"/>
      <c r="C1437" s="8"/>
      <c r="D1437" s="4"/>
      <c r="E1437" s="9"/>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row>
    <row r="1438" spans="1:134">
      <c r="A1438" s="8"/>
      <c r="B1438" s="8"/>
      <c r="C1438" s="8"/>
      <c r="D1438" s="4"/>
      <c r="E1438" s="9"/>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row>
    <row r="1439" spans="1:134">
      <c r="A1439" s="8"/>
      <c r="B1439" s="8"/>
      <c r="C1439" s="8"/>
      <c r="D1439" s="4"/>
      <c r="E1439" s="9"/>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row>
    <row r="1440" spans="1:134">
      <c r="A1440" s="8"/>
      <c r="B1440" s="8"/>
      <c r="C1440" s="8"/>
      <c r="D1440" s="4"/>
      <c r="E1440" s="9"/>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row>
    <row r="1441" spans="1:134">
      <c r="A1441" s="8"/>
      <c r="B1441" s="8"/>
      <c r="C1441" s="8"/>
      <c r="D1441" s="4"/>
      <c r="E1441" s="9"/>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row>
    <row r="1442" spans="1:134">
      <c r="A1442" s="8"/>
      <c r="B1442" s="8"/>
      <c r="C1442" s="8"/>
      <c r="D1442" s="4"/>
      <c r="E1442" s="9"/>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row>
    <row r="1443" spans="1:134">
      <c r="A1443" s="8"/>
      <c r="B1443" s="8"/>
      <c r="C1443" s="8"/>
      <c r="D1443" s="4"/>
      <c r="E1443" s="9"/>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row>
    <row r="1444" spans="1:134">
      <c r="A1444" s="8"/>
      <c r="B1444" s="8"/>
      <c r="C1444" s="8"/>
      <c r="D1444" s="4"/>
      <c r="E1444" s="9"/>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row>
    <row r="1445" spans="1:134">
      <c r="A1445" s="8"/>
      <c r="B1445" s="8"/>
      <c r="C1445" s="8"/>
      <c r="D1445" s="4"/>
      <c r="E1445" s="9"/>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row>
    <row r="1446" spans="1:134">
      <c r="A1446" s="8"/>
      <c r="B1446" s="8"/>
      <c r="C1446" s="8"/>
      <c r="D1446" s="4"/>
      <c r="E1446" s="9"/>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row>
    <row r="1447" spans="1:134">
      <c r="A1447" s="8"/>
      <c r="B1447" s="8"/>
      <c r="C1447" s="8"/>
      <c r="D1447" s="4"/>
      <c r="E1447" s="9"/>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row>
    <row r="1448" spans="1:134">
      <c r="A1448" s="8"/>
      <c r="B1448" s="8"/>
      <c r="C1448" s="8"/>
      <c r="D1448" s="4"/>
      <c r="E1448" s="9"/>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row>
    <row r="1449" spans="1:134">
      <c r="A1449" s="8"/>
      <c r="B1449" s="8"/>
      <c r="C1449" s="8"/>
      <c r="D1449" s="4"/>
      <c r="E1449" s="9"/>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row>
    <row r="1450" spans="1:134">
      <c r="A1450" s="8"/>
      <c r="B1450" s="8"/>
      <c r="C1450" s="8"/>
      <c r="D1450" s="4"/>
      <c r="E1450" s="9"/>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row>
    <row r="1451" spans="1:134">
      <c r="A1451" s="8"/>
      <c r="B1451" s="8"/>
      <c r="C1451" s="8"/>
      <c r="D1451" s="4"/>
      <c r="E1451" s="9"/>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row>
    <row r="1452" spans="1:134">
      <c r="A1452" s="8"/>
      <c r="B1452" s="8"/>
      <c r="C1452" s="8"/>
      <c r="D1452" s="4"/>
      <c r="E1452" s="9"/>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row>
    <row r="1453" spans="1:134">
      <c r="A1453" s="8"/>
      <c r="B1453" s="8"/>
      <c r="C1453" s="8"/>
      <c r="D1453" s="4"/>
      <c r="E1453" s="9"/>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row>
    <row r="1454" spans="1:134">
      <c r="A1454" s="8"/>
      <c r="B1454" s="8"/>
      <c r="C1454" s="8"/>
      <c r="D1454" s="4"/>
      <c r="E1454" s="9"/>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row>
    <row r="1455" spans="1:134">
      <c r="A1455" s="8"/>
      <c r="B1455" s="8"/>
      <c r="C1455" s="8"/>
      <c r="D1455" s="4"/>
      <c r="E1455" s="9"/>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row>
    <row r="1456" spans="1:134">
      <c r="A1456" s="8"/>
      <c r="B1456" s="8"/>
      <c r="C1456" s="8"/>
      <c r="D1456" s="4"/>
      <c r="E1456" s="9"/>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row>
    <row r="1457" spans="1:134">
      <c r="A1457" s="8"/>
      <c r="B1457" s="8"/>
      <c r="C1457" s="8"/>
      <c r="D1457" s="4"/>
      <c r="E1457" s="9"/>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row>
    <row r="1458" spans="1:134">
      <c r="A1458" s="8"/>
      <c r="B1458" s="8"/>
      <c r="C1458" s="8"/>
      <c r="D1458" s="4"/>
      <c r="E1458" s="9"/>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row>
    <row r="1459" spans="1:134">
      <c r="A1459" s="8"/>
      <c r="B1459" s="8"/>
      <c r="C1459" s="8"/>
      <c r="D1459" s="4"/>
      <c r="E1459" s="9"/>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row>
    <row r="1460" spans="1:134">
      <c r="A1460" s="8"/>
      <c r="B1460" s="8"/>
      <c r="C1460" s="8"/>
      <c r="D1460" s="4"/>
      <c r="E1460" s="9"/>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row>
    <row r="1461" spans="1:134">
      <c r="A1461" s="8"/>
      <c r="B1461" s="8"/>
      <c r="C1461" s="8"/>
      <c r="D1461" s="4"/>
      <c r="E1461" s="9"/>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row>
    <row r="1462" spans="1:134">
      <c r="A1462" s="8"/>
      <c r="B1462" s="8"/>
      <c r="C1462" s="8"/>
      <c r="D1462" s="4"/>
      <c r="E1462" s="9"/>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row>
    <row r="1463" spans="1:134">
      <c r="A1463" s="8"/>
      <c r="B1463" s="8"/>
      <c r="C1463" s="8"/>
      <c r="D1463" s="4"/>
      <c r="E1463" s="9"/>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row>
    <row r="1464" spans="1:134">
      <c r="A1464" s="8"/>
      <c r="B1464" s="8"/>
      <c r="C1464" s="8"/>
      <c r="D1464" s="4"/>
      <c r="E1464" s="9"/>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row>
    <row r="1465" spans="1:134">
      <c r="A1465" s="8"/>
      <c r="B1465" s="8"/>
      <c r="C1465" s="8"/>
      <c r="D1465" s="4"/>
      <c r="E1465" s="9"/>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row>
    <row r="1466" spans="1:134">
      <c r="A1466" s="8"/>
      <c r="B1466" s="8"/>
      <c r="C1466" s="8"/>
      <c r="D1466" s="4"/>
      <c r="E1466" s="9"/>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row>
    <row r="1467" spans="1:134">
      <c r="A1467" s="8"/>
      <c r="B1467" s="8"/>
      <c r="C1467" s="8"/>
      <c r="D1467" s="4"/>
      <c r="E1467" s="9"/>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row>
    <row r="1468" spans="1:134">
      <c r="A1468" s="8"/>
      <c r="B1468" s="8"/>
      <c r="C1468" s="8"/>
      <c r="D1468" s="4"/>
      <c r="E1468" s="9"/>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row>
    <row r="1469" spans="1:134">
      <c r="A1469" s="8"/>
      <c r="B1469" s="8"/>
      <c r="C1469" s="8"/>
      <c r="D1469" s="4"/>
      <c r="E1469" s="9"/>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row>
    <row r="1470" spans="1:134">
      <c r="A1470" s="8"/>
      <c r="B1470" s="8"/>
      <c r="C1470" s="8"/>
      <c r="D1470" s="4"/>
      <c r="E1470" s="9"/>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row>
    <row r="1471" spans="1:134">
      <c r="A1471" s="8"/>
      <c r="B1471" s="8"/>
      <c r="C1471" s="8"/>
      <c r="D1471" s="4"/>
      <c r="E1471" s="9"/>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row>
    <row r="1472" spans="1:134">
      <c r="A1472" s="8"/>
      <c r="B1472" s="8"/>
      <c r="C1472" s="8"/>
      <c r="D1472" s="4"/>
      <c r="E1472" s="9"/>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row>
    <row r="1473" spans="1:134">
      <c r="A1473" s="8"/>
      <c r="B1473" s="8"/>
      <c r="C1473" s="8"/>
      <c r="D1473" s="4"/>
      <c r="E1473" s="9"/>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row>
    <row r="1474" spans="1:134">
      <c r="A1474" s="8"/>
      <c r="B1474" s="8"/>
      <c r="C1474" s="8"/>
      <c r="D1474" s="4"/>
      <c r="E1474" s="9"/>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row>
    <row r="1475" spans="1:134">
      <c r="A1475" s="8"/>
      <c r="B1475" s="8"/>
      <c r="C1475" s="8"/>
      <c r="D1475" s="4"/>
      <c r="E1475" s="9"/>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row>
    <row r="1476" spans="1:134">
      <c r="A1476" s="8"/>
      <c r="B1476" s="8"/>
      <c r="C1476" s="8"/>
      <c r="D1476" s="4"/>
      <c r="E1476" s="9"/>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row>
    <row r="1477" spans="1:134">
      <c r="A1477" s="8"/>
      <c r="B1477" s="8"/>
      <c r="C1477" s="8"/>
      <c r="D1477" s="4"/>
      <c r="E1477" s="9"/>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row>
    <row r="1478" spans="1:134">
      <c r="A1478" s="8"/>
      <c r="B1478" s="8"/>
      <c r="C1478" s="8"/>
      <c r="D1478" s="4"/>
      <c r="E1478" s="9"/>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row>
    <row r="1479" spans="1:134">
      <c r="A1479" s="8"/>
      <c r="B1479" s="8"/>
      <c r="C1479" s="8"/>
      <c r="D1479" s="4"/>
      <c r="E1479" s="9"/>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row>
    <row r="1480" spans="1:134">
      <c r="A1480" s="8"/>
      <c r="B1480" s="8"/>
      <c r="C1480" s="8"/>
      <c r="D1480" s="4"/>
      <c r="E1480" s="9"/>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row>
    <row r="1481" spans="1:134">
      <c r="A1481" s="8"/>
      <c r="B1481" s="8"/>
      <c r="C1481" s="8"/>
      <c r="D1481" s="4"/>
      <c r="E1481" s="9"/>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row>
    <row r="1482" spans="1:134">
      <c r="A1482" s="8"/>
      <c r="B1482" s="8"/>
      <c r="C1482" s="8"/>
      <c r="D1482" s="4"/>
      <c r="E1482" s="9"/>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row>
    <row r="1483" spans="1:134">
      <c r="A1483" s="8"/>
      <c r="B1483" s="8"/>
      <c r="C1483" s="8"/>
      <c r="D1483" s="4"/>
      <c r="E1483" s="9"/>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row>
    <row r="1484" spans="1:134">
      <c r="A1484" s="8"/>
      <c r="B1484" s="8"/>
      <c r="C1484" s="8"/>
      <c r="D1484" s="4"/>
      <c r="E1484" s="9"/>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row>
    <row r="1485" spans="1:134">
      <c r="A1485" s="8"/>
      <c r="B1485" s="8"/>
      <c r="C1485" s="8"/>
      <c r="D1485" s="4"/>
      <c r="E1485" s="9"/>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row>
    <row r="1486" spans="1:134">
      <c r="A1486" s="8"/>
      <c r="B1486" s="8"/>
      <c r="C1486" s="8"/>
      <c r="D1486" s="4"/>
      <c r="E1486" s="9"/>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row>
    <row r="1487" spans="1:134">
      <c r="A1487" s="8"/>
      <c r="B1487" s="8"/>
      <c r="C1487" s="8"/>
      <c r="D1487" s="4"/>
      <c r="E1487" s="9"/>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row>
    <row r="1488" spans="1:134">
      <c r="A1488" s="8"/>
      <c r="B1488" s="8"/>
      <c r="C1488" s="8"/>
      <c r="D1488" s="4"/>
      <c r="E1488" s="9"/>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row>
    <row r="1489" spans="1:134">
      <c r="A1489" s="8"/>
      <c r="B1489" s="8"/>
      <c r="C1489" s="8"/>
      <c r="D1489" s="4"/>
      <c r="E1489" s="9"/>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row>
    <row r="1490" spans="1:134">
      <c r="A1490" s="8"/>
      <c r="B1490" s="8"/>
      <c r="C1490" s="8"/>
      <c r="D1490" s="4"/>
      <c r="E1490" s="9"/>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row>
    <row r="1491" spans="1:134">
      <c r="A1491" s="8"/>
      <c r="B1491" s="8"/>
      <c r="C1491" s="8"/>
      <c r="D1491" s="4"/>
      <c r="E1491" s="9"/>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row>
    <row r="1492" spans="1:134">
      <c r="A1492" s="8"/>
      <c r="B1492" s="8"/>
      <c r="C1492" s="8"/>
      <c r="D1492" s="4"/>
      <c r="E1492" s="9"/>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row>
    <row r="1493" spans="1:134">
      <c r="A1493" s="8"/>
      <c r="B1493" s="8"/>
      <c r="C1493" s="8"/>
      <c r="D1493" s="4"/>
      <c r="E1493" s="9"/>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row>
    <row r="1494" spans="1:134">
      <c r="A1494" s="8"/>
      <c r="B1494" s="8"/>
      <c r="C1494" s="8"/>
      <c r="D1494" s="4"/>
      <c r="E1494" s="9"/>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row>
    <row r="1495" spans="1:134">
      <c r="A1495" s="8"/>
      <c r="B1495" s="8"/>
      <c r="C1495" s="8"/>
      <c r="D1495" s="4"/>
      <c r="E1495" s="9"/>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row>
    <row r="1496" spans="1:134">
      <c r="A1496" s="8"/>
      <c r="B1496" s="8"/>
      <c r="C1496" s="8"/>
      <c r="D1496" s="4"/>
      <c r="E1496" s="9"/>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row>
    <row r="1497" spans="1:134">
      <c r="A1497" s="8"/>
      <c r="B1497" s="8"/>
      <c r="C1497" s="8"/>
      <c r="D1497" s="4"/>
      <c r="E1497" s="9"/>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row>
    <row r="1498" spans="1:134">
      <c r="A1498" s="8"/>
      <c r="B1498" s="8"/>
      <c r="C1498" s="8"/>
      <c r="D1498" s="4"/>
      <c r="E1498" s="9"/>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row>
    <row r="1499" spans="1:134">
      <c r="A1499" s="8"/>
      <c r="B1499" s="8"/>
      <c r="C1499" s="8"/>
      <c r="D1499" s="4"/>
      <c r="E1499" s="9"/>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row>
    <row r="1500" spans="1:134">
      <c r="A1500" s="8"/>
      <c r="B1500" s="8"/>
      <c r="C1500" s="8"/>
      <c r="D1500" s="4"/>
      <c r="E1500" s="9"/>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row>
    <row r="1501" spans="1:134">
      <c r="A1501" s="8"/>
      <c r="B1501" s="8"/>
      <c r="C1501" s="8"/>
      <c r="D1501" s="4"/>
      <c r="E1501" s="9"/>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row>
    <row r="1502" spans="1:134">
      <c r="A1502" s="8"/>
      <c r="B1502" s="8"/>
      <c r="C1502" s="8"/>
      <c r="D1502" s="4"/>
      <c r="E1502" s="9"/>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row>
    <row r="1503" spans="1:134">
      <c r="A1503" s="8"/>
      <c r="B1503" s="8"/>
      <c r="C1503" s="8"/>
      <c r="D1503" s="4"/>
      <c r="E1503" s="9"/>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row>
    <row r="1504" spans="1:134">
      <c r="A1504" s="8"/>
      <c r="B1504" s="8"/>
      <c r="C1504" s="8"/>
      <c r="D1504" s="4"/>
      <c r="E1504" s="9"/>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row>
    <row r="1505" spans="1:134">
      <c r="A1505" s="8"/>
      <c r="B1505" s="8"/>
      <c r="C1505" s="8"/>
      <c r="D1505" s="4"/>
      <c r="E1505" s="9"/>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row>
    <row r="1506" spans="1:134">
      <c r="A1506" s="8"/>
      <c r="B1506" s="8"/>
      <c r="C1506" s="8"/>
      <c r="D1506" s="4"/>
      <c r="E1506" s="9"/>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row>
    <row r="1507" spans="1:134">
      <c r="A1507" s="8"/>
      <c r="B1507" s="8"/>
      <c r="C1507" s="8"/>
      <c r="D1507" s="4"/>
      <c r="E1507" s="9"/>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row>
    <row r="1508" spans="1:134">
      <c r="A1508" s="8"/>
      <c r="B1508" s="8"/>
      <c r="C1508" s="8"/>
      <c r="D1508" s="4"/>
      <c r="E1508" s="9"/>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row>
    <row r="1509" spans="1:134">
      <c r="A1509" s="8"/>
      <c r="B1509" s="8"/>
      <c r="C1509" s="8"/>
      <c r="D1509" s="4"/>
      <c r="E1509" s="9"/>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row>
    <row r="1510" spans="1:134">
      <c r="A1510" s="8"/>
      <c r="B1510" s="8"/>
      <c r="C1510" s="8"/>
      <c r="D1510" s="4"/>
      <c r="E1510" s="9"/>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row>
    <row r="1511" spans="1:134">
      <c r="A1511" s="8"/>
      <c r="B1511" s="8"/>
      <c r="C1511" s="8"/>
      <c r="D1511" s="4"/>
      <c r="E1511" s="9"/>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row>
    <row r="1512" spans="1:134">
      <c r="A1512" s="8"/>
      <c r="B1512" s="8"/>
      <c r="C1512" s="8"/>
      <c r="D1512" s="4"/>
      <c r="E1512" s="9"/>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row>
    <row r="1513" spans="1:134">
      <c r="A1513" s="8"/>
      <c r="B1513" s="8"/>
      <c r="C1513" s="8"/>
      <c r="D1513" s="4"/>
      <c r="E1513" s="9"/>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row>
    <row r="1514" spans="1:134">
      <c r="A1514" s="8"/>
      <c r="B1514" s="8"/>
      <c r="C1514" s="8"/>
      <c r="D1514" s="4"/>
      <c r="E1514" s="9"/>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row>
    <row r="1515" spans="1:134">
      <c r="A1515" s="8"/>
      <c r="B1515" s="8"/>
      <c r="C1515" s="8"/>
      <c r="D1515" s="4"/>
      <c r="E1515" s="9"/>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row>
    <row r="1516" spans="1:134">
      <c r="A1516" s="8"/>
      <c r="B1516" s="8"/>
      <c r="C1516" s="8"/>
      <c r="D1516" s="4"/>
      <c r="E1516" s="9"/>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row>
    <row r="1517" spans="1:134">
      <c r="A1517" s="8"/>
      <c r="B1517" s="8"/>
      <c r="C1517" s="8"/>
      <c r="D1517" s="4"/>
      <c r="E1517" s="9"/>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row>
    <row r="1518" spans="1:134">
      <c r="A1518" s="8"/>
      <c r="B1518" s="8"/>
      <c r="C1518" s="8"/>
      <c r="D1518" s="4"/>
      <c r="E1518" s="9"/>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row>
    <row r="1519" spans="1:134">
      <c r="A1519" s="8"/>
      <c r="B1519" s="8"/>
      <c r="C1519" s="8"/>
      <c r="D1519" s="4"/>
      <c r="E1519" s="9"/>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row>
    <row r="1520" spans="1:134">
      <c r="A1520" s="8"/>
      <c r="B1520" s="8"/>
      <c r="C1520" s="8"/>
      <c r="D1520" s="4"/>
      <c r="E1520" s="9"/>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row>
    <row r="1521" spans="1:134">
      <c r="A1521" s="8"/>
      <c r="B1521" s="8"/>
      <c r="C1521" s="8"/>
      <c r="D1521" s="4"/>
      <c r="E1521" s="9"/>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row>
    <row r="1522" spans="1:134">
      <c r="A1522" s="8"/>
      <c r="B1522" s="8"/>
      <c r="C1522" s="8"/>
      <c r="D1522" s="4"/>
      <c r="E1522" s="9"/>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row>
    <row r="1523" spans="1:134">
      <c r="A1523" s="8"/>
      <c r="B1523" s="8"/>
      <c r="C1523" s="8"/>
      <c r="D1523" s="4"/>
      <c r="E1523" s="9"/>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row>
    <row r="1524" spans="1:134">
      <c r="A1524" s="8"/>
      <c r="B1524" s="8"/>
      <c r="C1524" s="8"/>
      <c r="D1524" s="4"/>
      <c r="E1524" s="9"/>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row>
    <row r="1525" spans="1:134">
      <c r="A1525" s="8"/>
      <c r="B1525" s="8"/>
      <c r="C1525" s="8"/>
      <c r="D1525" s="4"/>
      <c r="E1525" s="9"/>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row>
    <row r="1526" spans="1:134">
      <c r="A1526" s="8"/>
      <c r="B1526" s="8"/>
      <c r="C1526" s="8"/>
      <c r="D1526" s="4"/>
      <c r="E1526" s="9"/>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row>
    <row r="1527" spans="1:134">
      <c r="A1527" s="8"/>
      <c r="B1527" s="8"/>
      <c r="C1527" s="8"/>
      <c r="D1527" s="4"/>
      <c r="E1527" s="9"/>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row>
    <row r="1528" spans="1:134">
      <c r="A1528" s="8"/>
      <c r="B1528" s="8"/>
      <c r="C1528" s="8"/>
      <c r="D1528" s="4"/>
      <c r="E1528" s="9"/>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row>
    <row r="1529" spans="1:134">
      <c r="A1529" s="8"/>
      <c r="B1529" s="8"/>
      <c r="C1529" s="8"/>
      <c r="D1529" s="4"/>
      <c r="E1529" s="9"/>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row>
    <row r="1530" spans="1:134">
      <c r="A1530" s="8"/>
      <c r="B1530" s="8"/>
      <c r="C1530" s="8"/>
      <c r="D1530" s="4"/>
      <c r="E1530" s="9"/>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row>
    <row r="1531" spans="1:134">
      <c r="A1531" s="8"/>
      <c r="B1531" s="8"/>
      <c r="C1531" s="8"/>
      <c r="D1531" s="4"/>
      <c r="E1531" s="9"/>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row>
    <row r="1532" spans="1:134">
      <c r="A1532" s="8"/>
      <c r="B1532" s="8"/>
      <c r="C1532" s="8"/>
      <c r="D1532" s="4"/>
      <c r="E1532" s="9"/>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row>
    <row r="1533" spans="1:134">
      <c r="A1533" s="8"/>
      <c r="B1533" s="8"/>
      <c r="C1533" s="8"/>
      <c r="D1533" s="4"/>
      <c r="E1533" s="9"/>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row>
    <row r="1534" spans="1:134">
      <c r="A1534" s="8"/>
      <c r="B1534" s="8"/>
      <c r="C1534" s="8"/>
      <c r="D1534" s="4"/>
      <c r="E1534" s="9"/>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row>
    <row r="1535" spans="1:134">
      <c r="A1535" s="8"/>
      <c r="B1535" s="8"/>
      <c r="C1535" s="8"/>
      <c r="D1535" s="4"/>
      <c r="E1535" s="9"/>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row>
    <row r="1536" spans="1:134">
      <c r="A1536" s="8"/>
      <c r="B1536" s="8"/>
      <c r="C1536" s="8"/>
      <c r="D1536" s="4"/>
      <c r="E1536" s="9"/>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row>
    <row r="1537" spans="1:134">
      <c r="A1537" s="8"/>
      <c r="B1537" s="8"/>
      <c r="C1537" s="8"/>
      <c r="D1537" s="4"/>
      <c r="E1537" s="9"/>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row>
    <row r="1538" spans="1:134">
      <c r="A1538" s="8"/>
      <c r="B1538" s="8"/>
      <c r="C1538" s="8"/>
      <c r="D1538" s="4"/>
      <c r="E1538" s="9"/>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row>
    <row r="1539" spans="1:134">
      <c r="A1539" s="8"/>
      <c r="B1539" s="8"/>
      <c r="C1539" s="8"/>
      <c r="D1539" s="4"/>
      <c r="E1539" s="9"/>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row>
    <row r="1540" spans="1:134">
      <c r="A1540" s="8"/>
      <c r="B1540" s="8"/>
      <c r="C1540" s="8"/>
      <c r="D1540" s="4"/>
      <c r="E1540" s="9"/>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row>
    <row r="1541" spans="1:134">
      <c r="A1541" s="8"/>
      <c r="B1541" s="8"/>
      <c r="C1541" s="8"/>
      <c r="D1541" s="4"/>
      <c r="E1541" s="9"/>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row>
    <row r="1542" spans="1:134">
      <c r="A1542" s="8"/>
      <c r="B1542" s="8"/>
      <c r="C1542" s="8"/>
      <c r="D1542" s="4"/>
      <c r="E1542" s="9"/>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row>
    <row r="1543" spans="1:134">
      <c r="A1543" s="8"/>
      <c r="B1543" s="8"/>
      <c r="C1543" s="8"/>
      <c r="D1543" s="4"/>
      <c r="E1543" s="9"/>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row>
    <row r="1544" spans="1:134">
      <c r="A1544" s="8"/>
      <c r="B1544" s="8"/>
      <c r="C1544" s="8"/>
      <c r="D1544" s="4"/>
      <c r="E1544" s="9"/>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row>
    <row r="1545" spans="1:134">
      <c r="A1545" s="8"/>
      <c r="B1545" s="8"/>
      <c r="C1545" s="8"/>
      <c r="D1545" s="4"/>
      <c r="E1545" s="9"/>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row>
    <row r="1546" spans="1:134">
      <c r="A1546" s="8"/>
      <c r="B1546" s="8"/>
      <c r="C1546" s="8"/>
      <c r="D1546" s="4"/>
      <c r="E1546" s="9"/>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row>
    <row r="1547" spans="1:134">
      <c r="A1547" s="8"/>
      <c r="B1547" s="8"/>
      <c r="C1547" s="8"/>
      <c r="D1547" s="4"/>
      <c r="E1547" s="9"/>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row>
    <row r="1548" spans="1:134">
      <c r="A1548" s="8"/>
      <c r="B1548" s="8"/>
      <c r="C1548" s="8"/>
      <c r="D1548" s="4"/>
      <c r="E1548" s="9"/>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row>
    <row r="1549" spans="1:134">
      <c r="A1549" s="8"/>
      <c r="B1549" s="8"/>
      <c r="C1549" s="8"/>
      <c r="D1549" s="4"/>
      <c r="E1549" s="9"/>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row>
    <row r="1550" spans="1:134">
      <c r="A1550" s="8"/>
      <c r="B1550" s="8"/>
      <c r="C1550" s="8"/>
      <c r="D1550" s="4"/>
      <c r="E1550" s="9"/>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row>
    <row r="1551" spans="1:134">
      <c r="A1551" s="8"/>
      <c r="B1551" s="8"/>
      <c r="C1551" s="8"/>
      <c r="D1551" s="4"/>
      <c r="E1551" s="9"/>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row>
    <row r="1552" spans="1:134">
      <c r="A1552" s="8"/>
      <c r="B1552" s="8"/>
      <c r="C1552" s="8"/>
      <c r="D1552" s="4"/>
      <c r="E1552" s="9"/>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row>
    <row r="1553" spans="1:134">
      <c r="A1553" s="8"/>
      <c r="B1553" s="8"/>
      <c r="C1553" s="8"/>
      <c r="D1553" s="4"/>
      <c r="E1553" s="9"/>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row>
    <row r="1554" spans="1:134">
      <c r="A1554" s="8"/>
      <c r="B1554" s="8"/>
      <c r="C1554" s="8"/>
      <c r="D1554" s="4"/>
      <c r="E1554" s="9"/>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row>
    <row r="1555" spans="1:134">
      <c r="A1555" s="8"/>
      <c r="B1555" s="8"/>
      <c r="C1555" s="8"/>
      <c r="D1555" s="4"/>
      <c r="E1555" s="9"/>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row>
    <row r="1556" spans="1:134">
      <c r="A1556" s="8"/>
      <c r="B1556" s="8"/>
      <c r="C1556" s="8"/>
      <c r="D1556" s="4"/>
      <c r="E1556" s="9"/>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row>
    <row r="1557" spans="1:134">
      <c r="A1557" s="8"/>
      <c r="B1557" s="8"/>
      <c r="C1557" s="8"/>
      <c r="D1557" s="4"/>
      <c r="E1557" s="9"/>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row>
    <row r="1558" spans="1:134">
      <c r="A1558" s="8"/>
      <c r="B1558" s="8"/>
      <c r="C1558" s="8"/>
      <c r="D1558" s="4"/>
      <c r="E1558" s="9"/>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row>
    <row r="1559" spans="1:134">
      <c r="A1559" s="8"/>
      <c r="B1559" s="8"/>
      <c r="C1559" s="8"/>
      <c r="D1559" s="4"/>
      <c r="E1559" s="9"/>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row>
    <row r="1560" spans="1:134">
      <c r="A1560" s="8"/>
      <c r="B1560" s="8"/>
      <c r="C1560" s="8"/>
      <c r="D1560" s="4"/>
      <c r="E1560" s="9"/>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row>
    <row r="1561" spans="1:134">
      <c r="A1561" s="8"/>
      <c r="B1561" s="8"/>
      <c r="C1561" s="8"/>
      <c r="D1561" s="4"/>
      <c r="E1561" s="9"/>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row>
    <row r="1562" spans="1:134">
      <c r="A1562" s="8"/>
      <c r="B1562" s="8"/>
      <c r="C1562" s="8"/>
      <c r="D1562" s="4"/>
      <c r="E1562" s="9"/>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row>
    <row r="1563" spans="1:134">
      <c r="A1563" s="8"/>
      <c r="B1563" s="8"/>
      <c r="C1563" s="8"/>
      <c r="D1563" s="4"/>
      <c r="E1563" s="9"/>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row>
    <row r="1564" spans="1:134">
      <c r="A1564" s="8"/>
      <c r="B1564" s="8"/>
      <c r="C1564" s="8"/>
      <c r="D1564" s="4"/>
      <c r="E1564" s="9"/>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row>
    <row r="1565" spans="1:134">
      <c r="A1565" s="8"/>
      <c r="B1565" s="8"/>
      <c r="C1565" s="8"/>
      <c r="D1565" s="4"/>
      <c r="E1565" s="9"/>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row>
    <row r="1566" spans="1:134">
      <c r="A1566" s="8"/>
      <c r="B1566" s="8"/>
      <c r="C1566" s="8"/>
      <c r="D1566" s="4"/>
      <c r="E1566" s="9"/>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row>
    <row r="1567" spans="1:134">
      <c r="A1567" s="8"/>
      <c r="B1567" s="8"/>
      <c r="C1567" s="8"/>
      <c r="D1567" s="4"/>
      <c r="E1567" s="9"/>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row>
    <row r="1568" spans="1:134">
      <c r="A1568" s="8"/>
      <c r="B1568" s="8"/>
      <c r="C1568" s="8"/>
      <c r="D1568" s="4"/>
      <c r="E1568" s="9"/>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row>
    <row r="1569" spans="1:134">
      <c r="A1569" s="8"/>
      <c r="B1569" s="8"/>
      <c r="C1569" s="8"/>
      <c r="D1569" s="4"/>
      <c r="E1569" s="9"/>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row>
    <row r="1570" spans="1:134">
      <c r="A1570" s="8"/>
      <c r="B1570" s="8"/>
      <c r="C1570" s="8"/>
      <c r="D1570" s="4"/>
      <c r="E1570" s="9"/>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row>
    <row r="1571" spans="1:134">
      <c r="A1571" s="8"/>
      <c r="B1571" s="8"/>
      <c r="C1571" s="8"/>
      <c r="D1571" s="4"/>
      <c r="E1571" s="9"/>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row>
    <row r="1572" spans="1:134">
      <c r="A1572" s="8"/>
      <c r="B1572" s="8"/>
      <c r="C1572" s="8"/>
      <c r="D1572" s="4"/>
      <c r="E1572" s="9"/>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row>
    <row r="1573" spans="1:134">
      <c r="A1573" s="8"/>
      <c r="B1573" s="8"/>
      <c r="C1573" s="8"/>
      <c r="D1573" s="4"/>
      <c r="E1573" s="9"/>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row>
    <row r="1574" spans="1:134">
      <c r="A1574" s="8"/>
      <c r="B1574" s="8"/>
      <c r="C1574" s="8"/>
      <c r="D1574" s="4"/>
      <c r="E1574" s="9"/>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row>
    <row r="1575" spans="1:134">
      <c r="A1575" s="8"/>
      <c r="B1575" s="8"/>
      <c r="C1575" s="8"/>
      <c r="D1575" s="4"/>
      <c r="E1575" s="9"/>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row>
    <row r="1576" spans="1:134">
      <c r="A1576" s="8"/>
      <c r="B1576" s="8"/>
      <c r="C1576" s="8"/>
      <c r="D1576" s="4"/>
      <c r="E1576" s="9"/>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row>
    <row r="1577" spans="1:134">
      <c r="A1577" s="8"/>
      <c r="B1577" s="8"/>
      <c r="C1577" s="8"/>
      <c r="D1577" s="4"/>
      <c r="E1577" s="9"/>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row>
    <row r="1578" spans="1:134">
      <c r="A1578" s="8"/>
      <c r="B1578" s="8"/>
      <c r="C1578" s="8"/>
      <c r="D1578" s="4"/>
      <c r="E1578" s="9"/>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row>
    <row r="1579" spans="1:134">
      <c r="A1579" s="8"/>
      <c r="B1579" s="8"/>
      <c r="C1579" s="8"/>
      <c r="D1579" s="4"/>
      <c r="E1579" s="9"/>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row>
    <row r="1580" spans="1:134">
      <c r="A1580" s="8"/>
      <c r="B1580" s="8"/>
      <c r="C1580" s="8"/>
      <c r="D1580" s="4"/>
      <c r="E1580" s="9"/>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row>
    <row r="1581" spans="1:134">
      <c r="A1581" s="8"/>
      <c r="B1581" s="8"/>
      <c r="C1581" s="8"/>
      <c r="D1581" s="4"/>
      <c r="E1581" s="9"/>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row>
    <row r="1582" spans="1:134">
      <c r="A1582" s="8"/>
      <c r="B1582" s="8"/>
      <c r="C1582" s="8"/>
      <c r="D1582" s="4"/>
      <c r="E1582" s="9"/>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row>
    <row r="1583" spans="1:134">
      <c r="A1583" s="8"/>
      <c r="B1583" s="8"/>
      <c r="C1583" s="8"/>
      <c r="D1583" s="4"/>
      <c r="E1583" s="9"/>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row>
    <row r="1584" spans="1:134">
      <c r="A1584" s="8"/>
      <c r="B1584" s="8"/>
      <c r="C1584" s="8"/>
      <c r="D1584" s="4"/>
      <c r="E1584" s="9"/>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row>
    <row r="1585" spans="1:134">
      <c r="A1585" s="8"/>
      <c r="B1585" s="8"/>
      <c r="C1585" s="8"/>
      <c r="D1585" s="4"/>
      <c r="E1585" s="9"/>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row>
    <row r="1586" spans="1:134">
      <c r="A1586" s="8"/>
      <c r="B1586" s="8"/>
      <c r="C1586" s="8"/>
      <c r="D1586" s="4"/>
      <c r="E1586" s="9"/>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row>
    <row r="1587" spans="1:134">
      <c r="A1587" s="8"/>
      <c r="B1587" s="8"/>
      <c r="C1587" s="8"/>
      <c r="D1587" s="4"/>
      <c r="E1587" s="9"/>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row>
    <row r="1588" spans="1:134">
      <c r="A1588" s="8"/>
      <c r="B1588" s="8"/>
      <c r="C1588" s="8"/>
      <c r="D1588" s="4"/>
      <c r="E1588" s="9"/>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row>
    <row r="1589" spans="1:134">
      <c r="A1589" s="8"/>
      <c r="B1589" s="8"/>
      <c r="C1589" s="8"/>
      <c r="D1589" s="4"/>
      <c r="E1589" s="9"/>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row>
    <row r="1590" spans="1:134">
      <c r="A1590" s="8"/>
      <c r="B1590" s="8"/>
      <c r="C1590" s="8"/>
      <c r="D1590" s="4"/>
      <c r="E1590" s="9"/>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row>
    <row r="1591" spans="1:134">
      <c r="A1591" s="8"/>
      <c r="B1591" s="8"/>
      <c r="C1591" s="8"/>
      <c r="D1591" s="4"/>
      <c r="E1591" s="9"/>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row>
    <row r="1592" spans="1:134">
      <c r="A1592" s="8"/>
      <c r="B1592" s="8"/>
      <c r="C1592" s="8"/>
      <c r="D1592" s="4"/>
      <c r="E1592" s="9"/>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row>
    <row r="1593" spans="1:134">
      <c r="A1593" s="8"/>
      <c r="B1593" s="8"/>
      <c r="C1593" s="8"/>
      <c r="D1593" s="4"/>
      <c r="E1593" s="9"/>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row>
    <row r="1594" spans="1:134">
      <c r="A1594" s="8"/>
      <c r="B1594" s="8"/>
      <c r="C1594" s="8"/>
      <c r="D1594" s="4"/>
      <c r="E1594" s="9"/>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row>
    <row r="1595" spans="1:134">
      <c r="A1595" s="8"/>
      <c r="B1595" s="8"/>
      <c r="C1595" s="8"/>
      <c r="D1595" s="4"/>
      <c r="E1595" s="9"/>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row>
    <row r="1596" spans="1:134">
      <c r="A1596" s="8"/>
      <c r="B1596" s="8"/>
      <c r="C1596" s="8"/>
      <c r="D1596" s="4"/>
      <c r="E1596" s="9"/>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row>
    <row r="1597" spans="1:134">
      <c r="A1597" s="8"/>
      <c r="B1597" s="8"/>
      <c r="C1597" s="8"/>
      <c r="D1597" s="4"/>
      <c r="E1597" s="9"/>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row>
    <row r="1598" spans="1:134">
      <c r="A1598" s="8"/>
      <c r="B1598" s="8"/>
      <c r="C1598" s="8"/>
      <c r="D1598" s="4"/>
      <c r="E1598" s="9"/>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row>
    <row r="1599" spans="1:134">
      <c r="A1599" s="8"/>
      <c r="B1599" s="8"/>
      <c r="C1599" s="8"/>
      <c r="D1599" s="4"/>
      <c r="E1599" s="9"/>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row>
    <row r="1600" spans="1:134">
      <c r="A1600" s="8"/>
      <c r="B1600" s="8"/>
      <c r="C1600" s="8"/>
      <c r="D1600" s="4"/>
      <c r="E1600" s="9"/>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row>
    <row r="1601" spans="1:134">
      <c r="A1601" s="8"/>
      <c r="B1601" s="8"/>
      <c r="C1601" s="8"/>
      <c r="D1601" s="4"/>
      <c r="E1601" s="9"/>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row>
    <row r="1602" spans="1:134">
      <c r="A1602" s="8"/>
      <c r="B1602" s="8"/>
      <c r="C1602" s="8"/>
      <c r="D1602" s="4"/>
      <c r="E1602" s="9"/>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row>
    <row r="1603" spans="1:134">
      <c r="A1603" s="8"/>
      <c r="B1603" s="8"/>
      <c r="C1603" s="8"/>
      <c r="D1603" s="4"/>
      <c r="E1603" s="9"/>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row>
    <row r="1604" spans="1:134">
      <c r="A1604" s="8"/>
      <c r="B1604" s="8"/>
      <c r="C1604" s="8"/>
      <c r="D1604" s="4"/>
      <c r="E1604" s="9"/>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row>
    <row r="1605" spans="1:134">
      <c r="A1605" s="8"/>
      <c r="B1605" s="8"/>
      <c r="C1605" s="8"/>
      <c r="D1605" s="4"/>
      <c r="E1605" s="9"/>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row>
    <row r="1606" spans="1:134">
      <c r="A1606" s="8"/>
      <c r="B1606" s="8"/>
      <c r="C1606" s="8"/>
      <c r="D1606" s="4"/>
      <c r="E1606" s="9"/>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row>
    <row r="1607" spans="1:134">
      <c r="A1607" s="8"/>
      <c r="B1607" s="8"/>
      <c r="C1607" s="8"/>
      <c r="D1607" s="4"/>
      <c r="E1607" s="9"/>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row>
    <row r="1608" spans="1:134">
      <c r="A1608" s="8"/>
      <c r="B1608" s="8"/>
      <c r="C1608" s="8"/>
      <c r="D1608" s="4"/>
      <c r="E1608" s="9"/>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row>
    <row r="1609" spans="1:134">
      <c r="A1609" s="8"/>
      <c r="B1609" s="8"/>
      <c r="C1609" s="8"/>
      <c r="D1609" s="4"/>
      <c r="E1609" s="9"/>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row>
    <row r="1610" spans="1:134">
      <c r="A1610" s="8"/>
      <c r="B1610" s="8"/>
      <c r="C1610" s="8"/>
      <c r="D1610" s="4"/>
      <c r="E1610" s="9"/>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row>
    <row r="1611" spans="1:134">
      <c r="A1611" s="8"/>
      <c r="B1611" s="8"/>
      <c r="C1611" s="8"/>
      <c r="D1611" s="4"/>
      <c r="E1611" s="9"/>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row>
    <row r="1612" spans="1:134">
      <c r="A1612" s="8"/>
      <c r="B1612" s="8"/>
      <c r="C1612" s="8"/>
      <c r="D1612" s="4"/>
      <c r="E1612" s="9"/>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row>
    <row r="1613" spans="1:134">
      <c r="A1613" s="8"/>
      <c r="B1613" s="8"/>
      <c r="C1613" s="8"/>
      <c r="D1613" s="4"/>
      <c r="E1613" s="9"/>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row>
    <row r="1614" spans="1:134">
      <c r="A1614" s="8"/>
      <c r="B1614" s="8"/>
      <c r="C1614" s="8"/>
      <c r="D1614" s="4"/>
      <c r="E1614" s="9"/>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row>
    <row r="1615" spans="1:134">
      <c r="A1615" s="8"/>
      <c r="B1615" s="8"/>
      <c r="C1615" s="8"/>
      <c r="D1615" s="4"/>
      <c r="E1615" s="9"/>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row>
    <row r="1616" spans="1:134">
      <c r="A1616" s="8"/>
      <c r="B1616" s="8"/>
      <c r="C1616" s="8"/>
      <c r="D1616" s="4"/>
      <c r="E1616" s="9"/>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row>
    <row r="1617" spans="1:134">
      <c r="A1617" s="8"/>
      <c r="B1617" s="8"/>
      <c r="C1617" s="8"/>
      <c r="D1617" s="4"/>
      <c r="E1617" s="9"/>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row>
    <row r="1618" spans="1:134">
      <c r="A1618" s="8"/>
      <c r="B1618" s="8"/>
      <c r="C1618" s="8"/>
      <c r="D1618" s="4"/>
      <c r="E1618" s="9"/>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row>
    <row r="1619" spans="1:134">
      <c r="A1619" s="8"/>
      <c r="B1619" s="8"/>
      <c r="C1619" s="8"/>
      <c r="D1619" s="4"/>
      <c r="E1619" s="9"/>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row>
    <row r="1620" spans="1:134">
      <c r="A1620" s="8"/>
      <c r="B1620" s="8"/>
      <c r="C1620" s="8"/>
      <c r="D1620" s="4"/>
      <c r="E1620" s="9"/>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row>
    <row r="1621" spans="1:134">
      <c r="A1621" s="8"/>
      <c r="B1621" s="8"/>
      <c r="C1621" s="8"/>
      <c r="D1621" s="4"/>
      <c r="E1621" s="9"/>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row>
    <row r="1622" spans="1:134">
      <c r="A1622" s="8"/>
      <c r="B1622" s="8"/>
      <c r="C1622" s="8"/>
      <c r="D1622" s="4"/>
      <c r="E1622" s="9"/>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row>
    <row r="1623" spans="1:134">
      <c r="A1623" s="8"/>
      <c r="B1623" s="8"/>
      <c r="C1623" s="8"/>
      <c r="D1623" s="4"/>
      <c r="E1623" s="9"/>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row>
    <row r="1624" spans="1:134">
      <c r="A1624" s="8"/>
      <c r="B1624" s="8"/>
      <c r="C1624" s="8"/>
      <c r="D1624" s="4"/>
      <c r="E1624" s="9"/>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row>
    <row r="1625" spans="1:134">
      <c r="A1625" s="8"/>
      <c r="B1625" s="8"/>
      <c r="C1625" s="8"/>
      <c r="D1625" s="4"/>
      <c r="E1625" s="9"/>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row>
    <row r="1626" spans="1:134">
      <c r="A1626" s="8"/>
      <c r="B1626" s="8"/>
      <c r="C1626" s="8"/>
      <c r="D1626" s="4"/>
      <c r="E1626" s="9"/>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row>
    <row r="1627" spans="1:134">
      <c r="A1627" s="8"/>
      <c r="B1627" s="8"/>
      <c r="C1627" s="8"/>
      <c r="D1627" s="4"/>
      <c r="E1627" s="9"/>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row>
    <row r="1628" spans="1:134">
      <c r="A1628" s="8"/>
      <c r="B1628" s="8"/>
      <c r="C1628" s="8"/>
      <c r="D1628" s="4"/>
      <c r="E1628" s="9"/>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row>
    <row r="1629" spans="1:134">
      <c r="A1629" s="8"/>
      <c r="B1629" s="8"/>
      <c r="C1629" s="8"/>
      <c r="D1629" s="4"/>
      <c r="E1629" s="9"/>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row>
    <row r="1630" spans="1:134">
      <c r="A1630" s="8"/>
      <c r="B1630" s="8"/>
      <c r="C1630" s="8"/>
      <c r="D1630" s="4"/>
      <c r="E1630" s="9"/>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row>
    <row r="1631" spans="1:134">
      <c r="A1631" s="8"/>
      <c r="B1631" s="8"/>
      <c r="C1631" s="8"/>
      <c r="D1631" s="4"/>
      <c r="E1631" s="9"/>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row>
    <row r="1632" spans="1:134">
      <c r="A1632" s="8"/>
      <c r="B1632" s="8"/>
      <c r="C1632" s="8"/>
      <c r="D1632" s="4"/>
      <c r="E1632" s="9"/>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row>
    <row r="1633" spans="1:134">
      <c r="A1633" s="8"/>
      <c r="B1633" s="8"/>
      <c r="C1633" s="8"/>
      <c r="D1633" s="4"/>
      <c r="E1633" s="9"/>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row>
    <row r="1634" spans="1:134">
      <c r="A1634" s="8"/>
      <c r="B1634" s="8"/>
      <c r="C1634" s="8"/>
      <c r="D1634" s="4"/>
      <c r="E1634" s="9"/>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row>
    <row r="1635" spans="1:134">
      <c r="A1635" s="8"/>
      <c r="B1635" s="8"/>
      <c r="C1635" s="8"/>
      <c r="D1635" s="4"/>
      <c r="E1635" s="9"/>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row>
    <row r="1636" spans="1:134">
      <c r="A1636" s="8"/>
      <c r="B1636" s="8"/>
      <c r="C1636" s="8"/>
      <c r="D1636" s="4"/>
      <c r="E1636" s="9"/>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row>
    <row r="1637" spans="1:134">
      <c r="A1637" s="8"/>
      <c r="B1637" s="8"/>
      <c r="C1637" s="8"/>
      <c r="D1637" s="4"/>
      <c r="E1637" s="9"/>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row>
    <row r="1638" spans="1:134">
      <c r="A1638" s="8"/>
      <c r="B1638" s="8"/>
      <c r="C1638" s="8"/>
      <c r="D1638" s="4"/>
      <c r="E1638" s="9"/>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row>
    <row r="1639" spans="1:134">
      <c r="A1639" s="8"/>
      <c r="B1639" s="8"/>
      <c r="C1639" s="8"/>
      <c r="D1639" s="4"/>
      <c r="E1639" s="9"/>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row>
    <row r="1640" spans="1:134">
      <c r="A1640" s="8"/>
      <c r="B1640" s="8"/>
      <c r="C1640" s="8"/>
      <c r="D1640" s="4"/>
      <c r="E1640" s="9"/>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row>
    <row r="1641" spans="1:134">
      <c r="A1641" s="8"/>
      <c r="B1641" s="8"/>
      <c r="C1641" s="8"/>
      <c r="D1641" s="4"/>
      <c r="E1641" s="9"/>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row>
    <row r="1642" spans="1:134">
      <c r="A1642" s="8"/>
      <c r="B1642" s="8"/>
      <c r="C1642" s="8"/>
      <c r="D1642" s="4"/>
      <c r="E1642" s="9"/>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row>
    <row r="1643" spans="1:134">
      <c r="A1643" s="8"/>
      <c r="B1643" s="8"/>
      <c r="C1643" s="8"/>
      <c r="D1643" s="4"/>
      <c r="E1643" s="9"/>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row>
    <row r="1644" spans="1:134">
      <c r="A1644" s="8"/>
      <c r="B1644" s="8"/>
      <c r="C1644" s="8"/>
      <c r="D1644" s="4"/>
      <c r="E1644" s="9"/>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row>
    <row r="1645" spans="1:134">
      <c r="A1645" s="8"/>
      <c r="B1645" s="8"/>
      <c r="C1645" s="8"/>
      <c r="D1645" s="4"/>
      <c r="E1645" s="9"/>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row>
    <row r="1646" spans="1:134">
      <c r="A1646" s="8"/>
      <c r="B1646" s="8"/>
      <c r="C1646" s="8"/>
      <c r="D1646" s="4"/>
      <c r="E1646" s="9"/>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row>
    <row r="1647" spans="1:134">
      <c r="A1647" s="8"/>
      <c r="B1647" s="8"/>
      <c r="C1647" s="8"/>
      <c r="D1647" s="4"/>
      <c r="E1647" s="9"/>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row>
    <row r="1648" spans="1:134">
      <c r="A1648" s="8"/>
      <c r="B1648" s="8"/>
      <c r="C1648" s="8"/>
      <c r="D1648" s="4"/>
      <c r="E1648" s="9"/>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row>
    <row r="1649" spans="1:134">
      <c r="A1649" s="8"/>
      <c r="B1649" s="8"/>
      <c r="C1649" s="8"/>
      <c r="D1649" s="4"/>
      <c r="E1649" s="9"/>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row>
    <row r="1650" spans="1:134">
      <c r="A1650" s="8"/>
      <c r="B1650" s="8"/>
      <c r="C1650" s="8"/>
      <c r="D1650" s="4"/>
      <c r="E1650" s="9"/>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row>
    <row r="1651" spans="1:134">
      <c r="A1651" s="8"/>
      <c r="B1651" s="8"/>
      <c r="C1651" s="8"/>
      <c r="D1651" s="4"/>
      <c r="E1651" s="9"/>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row>
    <row r="1652" spans="1:134">
      <c r="A1652" s="8"/>
      <c r="B1652" s="8"/>
      <c r="C1652" s="8"/>
      <c r="D1652" s="4"/>
      <c r="E1652" s="9"/>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row>
    <row r="1653" spans="1:134">
      <c r="A1653" s="8"/>
      <c r="B1653" s="8"/>
      <c r="C1653" s="8"/>
      <c r="D1653" s="4"/>
      <c r="E1653" s="9"/>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row>
    <row r="1654" spans="1:134">
      <c r="A1654" s="8"/>
      <c r="B1654" s="8"/>
      <c r="C1654" s="8"/>
      <c r="D1654" s="4"/>
      <c r="E1654" s="9"/>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row>
    <row r="1655" spans="1:134">
      <c r="A1655" s="8"/>
      <c r="B1655" s="8"/>
      <c r="C1655" s="8"/>
      <c r="D1655" s="4"/>
      <c r="E1655" s="9"/>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row>
    <row r="1656" spans="1:134">
      <c r="A1656" s="8"/>
      <c r="B1656" s="8"/>
      <c r="C1656" s="8"/>
      <c r="D1656" s="4"/>
      <c r="E1656" s="9"/>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row>
    <row r="1657" spans="1:134">
      <c r="A1657" s="8"/>
      <c r="B1657" s="8"/>
      <c r="C1657" s="8"/>
      <c r="D1657" s="4"/>
      <c r="E1657" s="9"/>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row>
    <row r="1658" spans="1:134">
      <c r="A1658" s="8"/>
      <c r="B1658" s="8"/>
      <c r="C1658" s="8"/>
      <c r="D1658" s="4"/>
      <c r="E1658" s="9"/>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row>
    <row r="1659" spans="1:134">
      <c r="A1659" s="8"/>
      <c r="B1659" s="8"/>
      <c r="C1659" s="8"/>
      <c r="D1659" s="4"/>
      <c r="E1659" s="9"/>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row>
    <row r="1660" spans="1:134">
      <c r="A1660" s="8"/>
      <c r="B1660" s="8"/>
      <c r="C1660" s="8"/>
      <c r="D1660" s="4"/>
      <c r="E1660" s="9"/>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row>
    <row r="1661" spans="1:134">
      <c r="A1661" s="8"/>
      <c r="B1661" s="8"/>
      <c r="C1661" s="8"/>
      <c r="D1661" s="4"/>
      <c r="E1661" s="9"/>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row>
    <row r="1662" spans="1:134">
      <c r="A1662" s="8"/>
      <c r="B1662" s="8"/>
      <c r="C1662" s="8"/>
      <c r="D1662" s="4"/>
      <c r="E1662" s="9"/>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row>
    <row r="1663" spans="1:134">
      <c r="A1663" s="8"/>
      <c r="B1663" s="8"/>
      <c r="C1663" s="8"/>
      <c r="D1663" s="4"/>
      <c r="E1663" s="9"/>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row>
    <row r="1664" spans="1:134">
      <c r="A1664" s="8"/>
      <c r="B1664" s="8"/>
      <c r="C1664" s="8"/>
      <c r="D1664" s="4"/>
      <c r="E1664" s="9"/>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row>
    <row r="1665" spans="1:134">
      <c r="A1665" s="8"/>
      <c r="B1665" s="8"/>
      <c r="C1665" s="8"/>
      <c r="D1665" s="4"/>
      <c r="E1665" s="9"/>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row>
    <row r="1666" spans="1:134">
      <c r="A1666" s="8"/>
      <c r="B1666" s="8"/>
      <c r="C1666" s="8"/>
      <c r="D1666" s="4"/>
      <c r="E1666" s="9"/>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row>
    <row r="1667" spans="1:134">
      <c r="A1667" s="8"/>
      <c r="B1667" s="8"/>
      <c r="C1667" s="8"/>
      <c r="D1667" s="4"/>
      <c r="E1667" s="9"/>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row>
    <row r="1668" spans="1:134">
      <c r="A1668" s="8"/>
      <c r="B1668" s="8"/>
      <c r="C1668" s="8"/>
      <c r="D1668" s="4"/>
      <c r="E1668" s="9"/>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row>
    <row r="1669" spans="1:134">
      <c r="A1669" s="8"/>
      <c r="B1669" s="8"/>
      <c r="C1669" s="8"/>
      <c r="D1669" s="4"/>
      <c r="E1669" s="9"/>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row>
    <row r="1670" spans="1:134">
      <c r="A1670" s="8"/>
      <c r="B1670" s="8"/>
      <c r="C1670" s="8"/>
      <c r="D1670" s="4"/>
      <c r="E1670" s="9"/>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row>
    <row r="1671" spans="1:134">
      <c r="A1671" s="8"/>
      <c r="B1671" s="8"/>
      <c r="C1671" s="8"/>
      <c r="D1671" s="4"/>
      <c r="E1671" s="9"/>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row>
    <row r="1672" spans="1:134">
      <c r="A1672" s="8"/>
      <c r="B1672" s="8"/>
      <c r="C1672" s="8"/>
      <c r="D1672" s="4"/>
      <c r="E1672" s="9"/>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row>
    <row r="1673" spans="1:134">
      <c r="A1673" s="8"/>
      <c r="B1673" s="8"/>
      <c r="C1673" s="8"/>
      <c r="D1673" s="4"/>
      <c r="E1673" s="9"/>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row>
    <row r="1674" spans="1:134">
      <c r="A1674" s="8"/>
      <c r="B1674" s="8"/>
      <c r="C1674" s="8"/>
      <c r="D1674" s="4"/>
      <c r="E1674" s="9"/>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row>
    <row r="1675" spans="1:134">
      <c r="A1675" s="8"/>
      <c r="B1675" s="8"/>
      <c r="C1675" s="8"/>
      <c r="D1675" s="4"/>
      <c r="E1675" s="9"/>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row>
    <row r="1676" spans="1:134">
      <c r="A1676" s="8"/>
      <c r="B1676" s="8"/>
      <c r="C1676" s="8"/>
      <c r="D1676" s="4"/>
      <c r="E1676" s="9"/>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row>
    <row r="1677" spans="1:134">
      <c r="A1677" s="8"/>
      <c r="B1677" s="8"/>
      <c r="C1677" s="8"/>
      <c r="D1677" s="4"/>
      <c r="E1677" s="9"/>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row>
    <row r="1678" spans="1:134">
      <c r="A1678" s="8"/>
      <c r="B1678" s="8"/>
      <c r="C1678" s="8"/>
      <c r="D1678" s="4"/>
      <c r="E1678" s="9"/>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row>
    <row r="1679" spans="1:134">
      <c r="A1679" s="8"/>
      <c r="B1679" s="8"/>
      <c r="C1679" s="8"/>
      <c r="D1679" s="4"/>
      <c r="E1679" s="9"/>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row>
    <row r="1680" spans="1:134">
      <c r="A1680" s="8"/>
      <c r="B1680" s="8"/>
      <c r="C1680" s="8"/>
      <c r="D1680" s="4"/>
      <c r="E1680" s="9"/>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row>
    <row r="1681" spans="1:134">
      <c r="A1681" s="8"/>
      <c r="B1681" s="8"/>
      <c r="C1681" s="8"/>
      <c r="D1681" s="4"/>
      <c r="E1681" s="9"/>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row>
    <row r="1682" spans="1:134">
      <c r="A1682" s="8"/>
      <c r="B1682" s="8"/>
      <c r="C1682" s="8"/>
      <c r="D1682" s="4"/>
      <c r="E1682" s="9"/>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row>
    <row r="1683" spans="1:134">
      <c r="A1683" s="8"/>
      <c r="B1683" s="8"/>
      <c r="C1683" s="8"/>
      <c r="D1683" s="4"/>
      <c r="E1683" s="9"/>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row>
    <row r="1684" spans="1:134">
      <c r="A1684" s="8"/>
      <c r="B1684" s="8"/>
      <c r="C1684" s="8"/>
      <c r="D1684" s="4"/>
      <c r="E1684" s="9"/>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row>
    <row r="1685" spans="1:134">
      <c r="A1685" s="8"/>
      <c r="B1685" s="8"/>
      <c r="C1685" s="8"/>
      <c r="D1685" s="4"/>
      <c r="E1685" s="9"/>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row>
    <row r="1686" spans="1:134">
      <c r="A1686" s="8"/>
      <c r="B1686" s="8"/>
      <c r="C1686" s="8"/>
      <c r="D1686" s="4"/>
      <c r="E1686" s="9"/>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row>
    <row r="1687" spans="1:134">
      <c r="A1687" s="8"/>
      <c r="B1687" s="8"/>
      <c r="C1687" s="8"/>
      <c r="D1687" s="4"/>
      <c r="E1687" s="9"/>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row>
    <row r="1688" spans="1:134">
      <c r="A1688" s="8"/>
      <c r="B1688" s="8"/>
      <c r="C1688" s="8"/>
      <c r="D1688" s="4"/>
      <c r="E1688" s="9"/>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row>
    <row r="1689" spans="1:134">
      <c r="A1689" s="8"/>
      <c r="B1689" s="8"/>
      <c r="C1689" s="8"/>
      <c r="D1689" s="4"/>
      <c r="E1689" s="9"/>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row>
    <row r="1690" spans="1:134">
      <c r="A1690" s="8"/>
      <c r="B1690" s="8"/>
      <c r="C1690" s="8"/>
      <c r="D1690" s="4"/>
      <c r="E1690" s="9"/>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row>
    <row r="1691" spans="1:134">
      <c r="A1691" s="8"/>
      <c r="B1691" s="8"/>
      <c r="C1691" s="8"/>
      <c r="D1691" s="4"/>
      <c r="E1691" s="9"/>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row>
    <row r="1692" spans="1:134">
      <c r="A1692" s="8"/>
      <c r="B1692" s="8"/>
      <c r="C1692" s="8"/>
      <c r="D1692" s="4"/>
      <c r="E1692" s="9"/>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row>
    <row r="1693" spans="1:134">
      <c r="A1693" s="8"/>
      <c r="B1693" s="8"/>
      <c r="C1693" s="8"/>
      <c r="D1693" s="4"/>
      <c r="E1693" s="9"/>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row>
    <row r="1694" spans="1:134">
      <c r="A1694" s="8"/>
      <c r="B1694" s="8"/>
      <c r="C1694" s="8"/>
      <c r="D1694" s="4"/>
      <c r="E1694" s="9"/>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row>
    <row r="1695" spans="1:134">
      <c r="A1695" s="8"/>
      <c r="B1695" s="8"/>
      <c r="C1695" s="8"/>
      <c r="D1695" s="4"/>
      <c r="E1695" s="9"/>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row>
    <row r="1696" spans="1:134">
      <c r="A1696" s="8"/>
      <c r="B1696" s="8"/>
      <c r="C1696" s="8"/>
      <c r="D1696" s="4"/>
      <c r="E1696" s="9"/>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row>
    <row r="1697" spans="1:134">
      <c r="A1697" s="8"/>
      <c r="B1697" s="8"/>
      <c r="C1697" s="8"/>
      <c r="D1697" s="4"/>
      <c r="E1697" s="9"/>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row>
    <row r="1698" spans="1:134">
      <c r="A1698" s="8"/>
      <c r="B1698" s="8"/>
      <c r="C1698" s="8"/>
      <c r="D1698" s="4"/>
      <c r="E1698" s="9"/>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row>
    <row r="1699" spans="1:134">
      <c r="A1699" s="8"/>
      <c r="B1699" s="8"/>
      <c r="C1699" s="8"/>
      <c r="D1699" s="4"/>
      <c r="E1699" s="9"/>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row>
    <row r="1700" spans="1:134">
      <c r="A1700" s="8"/>
      <c r="B1700" s="8"/>
      <c r="C1700" s="8"/>
      <c r="D1700" s="4"/>
      <c r="E1700" s="9"/>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row>
    <row r="1701" spans="1:134">
      <c r="A1701" s="8"/>
      <c r="B1701" s="8"/>
      <c r="C1701" s="8"/>
      <c r="D1701" s="4"/>
      <c r="E1701" s="9"/>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row>
    <row r="1702" spans="1:134">
      <c r="A1702" s="8"/>
      <c r="B1702" s="8"/>
      <c r="C1702" s="8"/>
      <c r="D1702" s="4"/>
      <c r="E1702" s="9"/>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row>
    <row r="1703" spans="1:134">
      <c r="A1703" s="8"/>
      <c r="B1703" s="8"/>
      <c r="C1703" s="8"/>
      <c r="D1703" s="4"/>
      <c r="E1703" s="9"/>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row>
    <row r="1704" spans="1:134">
      <c r="A1704" s="8"/>
      <c r="B1704" s="8"/>
      <c r="C1704" s="8"/>
      <c r="D1704" s="4"/>
      <c r="E1704" s="9"/>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row>
    <row r="1705" spans="1:134">
      <c r="A1705" s="8"/>
      <c r="B1705" s="8"/>
      <c r="C1705" s="8"/>
      <c r="D1705" s="4"/>
      <c r="E1705" s="9"/>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row>
    <row r="1706" spans="1:134">
      <c r="A1706" s="8"/>
      <c r="B1706" s="8"/>
      <c r="C1706" s="8"/>
      <c r="D1706" s="4"/>
      <c r="E1706" s="9"/>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row>
    <row r="1707" spans="1:134">
      <c r="A1707" s="8"/>
      <c r="B1707" s="8"/>
      <c r="C1707" s="8"/>
      <c r="D1707" s="4"/>
      <c r="E1707" s="9"/>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row>
    <row r="1708" spans="1:134">
      <c r="A1708" s="8"/>
      <c r="B1708" s="8"/>
      <c r="C1708" s="8"/>
      <c r="D1708" s="4"/>
      <c r="E1708" s="9"/>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row>
    <row r="1709" spans="1:134">
      <c r="A1709" s="8"/>
      <c r="B1709" s="8"/>
      <c r="C1709" s="8"/>
      <c r="D1709" s="4"/>
      <c r="E1709" s="9"/>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row>
    <row r="1710" spans="1:134">
      <c r="A1710" s="8"/>
      <c r="B1710" s="8"/>
      <c r="C1710" s="8"/>
      <c r="D1710" s="4"/>
      <c r="E1710" s="9"/>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row>
    <row r="1711" spans="1:134">
      <c r="A1711" s="8"/>
      <c r="B1711" s="8"/>
      <c r="C1711" s="8"/>
      <c r="D1711" s="4"/>
      <c r="E1711" s="9"/>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row>
    <row r="1712" spans="1:134">
      <c r="A1712" s="8"/>
      <c r="B1712" s="8"/>
      <c r="C1712" s="8"/>
      <c r="D1712" s="4"/>
      <c r="E1712" s="9"/>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row>
    <row r="1713" spans="1:134">
      <c r="A1713" s="8"/>
      <c r="B1713" s="8"/>
      <c r="C1713" s="8"/>
      <c r="D1713" s="4"/>
      <c r="E1713" s="9"/>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row>
    <row r="1714" spans="1:134">
      <c r="A1714" s="8"/>
      <c r="B1714" s="8"/>
      <c r="C1714" s="8"/>
      <c r="D1714" s="4"/>
      <c r="E1714" s="9"/>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row>
    <row r="1715" spans="1:134">
      <c r="A1715" s="8"/>
      <c r="B1715" s="8"/>
      <c r="C1715" s="8"/>
      <c r="D1715" s="4"/>
      <c r="E1715" s="9"/>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row>
    <row r="1716" spans="1:134">
      <c r="A1716" s="8"/>
      <c r="B1716" s="8"/>
      <c r="C1716" s="8"/>
      <c r="D1716" s="4"/>
      <c r="E1716" s="9"/>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row>
    <row r="1717" spans="1:134">
      <c r="A1717" s="8"/>
      <c r="B1717" s="8"/>
      <c r="C1717" s="8"/>
      <c r="D1717" s="4"/>
      <c r="E1717" s="9"/>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row>
    <row r="1718" spans="1:134">
      <c r="A1718" s="8"/>
      <c r="B1718" s="8"/>
      <c r="C1718" s="8"/>
      <c r="D1718" s="4"/>
      <c r="E1718" s="9"/>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row>
    <row r="1719" spans="1:134">
      <c r="A1719" s="8"/>
      <c r="B1719" s="8"/>
      <c r="C1719" s="8"/>
      <c r="D1719" s="4"/>
      <c r="E1719" s="9"/>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row>
    <row r="1720" spans="1:134">
      <c r="A1720" s="8"/>
      <c r="B1720" s="8"/>
      <c r="C1720" s="8"/>
      <c r="D1720" s="4"/>
      <c r="E1720" s="9"/>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row>
    <row r="1721" spans="1:134">
      <c r="A1721" s="8"/>
      <c r="B1721" s="8"/>
      <c r="C1721" s="8"/>
      <c r="D1721" s="4"/>
      <c r="E1721" s="9"/>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row>
    <row r="1722" spans="1:134">
      <c r="A1722" s="8"/>
      <c r="B1722" s="8"/>
      <c r="C1722" s="8"/>
      <c r="D1722" s="4"/>
      <c r="E1722" s="9"/>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row>
    <row r="1723" spans="1:134">
      <c r="A1723" s="8"/>
      <c r="B1723" s="8"/>
      <c r="C1723" s="8"/>
      <c r="D1723" s="4"/>
      <c r="E1723" s="9"/>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row>
    <row r="1724" spans="1:134">
      <c r="A1724" s="8"/>
      <c r="B1724" s="8"/>
      <c r="C1724" s="8"/>
      <c r="D1724" s="4"/>
      <c r="E1724" s="9"/>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row>
    <row r="1725" spans="1:134">
      <c r="A1725" s="8"/>
      <c r="B1725" s="8"/>
      <c r="C1725" s="8"/>
      <c r="D1725" s="4"/>
      <c r="E1725" s="9"/>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row>
    <row r="1726" spans="1:134">
      <c r="A1726" s="8"/>
      <c r="B1726" s="8"/>
      <c r="C1726" s="8"/>
      <c r="D1726" s="4"/>
      <c r="E1726" s="9"/>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row>
    <row r="1727" spans="1:134">
      <c r="A1727" s="8"/>
      <c r="B1727" s="8"/>
      <c r="C1727" s="8"/>
      <c r="D1727" s="4"/>
      <c r="E1727" s="9"/>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row>
    <row r="1728" spans="1:134">
      <c r="A1728" s="8"/>
      <c r="B1728" s="8"/>
      <c r="C1728" s="8"/>
      <c r="D1728" s="4"/>
      <c r="E1728" s="9"/>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row>
    <row r="1729" spans="1:134">
      <c r="A1729" s="8"/>
      <c r="B1729" s="8"/>
      <c r="C1729" s="8"/>
      <c r="D1729" s="4"/>
      <c r="E1729" s="9"/>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row>
    <row r="1730" spans="1:134">
      <c r="A1730" s="8"/>
      <c r="B1730" s="8"/>
      <c r="C1730" s="8"/>
      <c r="D1730" s="4"/>
      <c r="E1730" s="9"/>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row>
    <row r="1731" spans="1:134">
      <c r="A1731" s="8"/>
      <c r="B1731" s="8"/>
      <c r="C1731" s="8"/>
      <c r="D1731" s="4"/>
      <c r="E1731" s="9"/>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row>
    <row r="1732" spans="1:134">
      <c r="A1732" s="8"/>
      <c r="B1732" s="8"/>
      <c r="C1732" s="8"/>
      <c r="D1732" s="4"/>
      <c r="E1732" s="9"/>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row>
    <row r="1733" spans="1:134">
      <c r="A1733" s="8"/>
      <c r="B1733" s="8"/>
      <c r="C1733" s="8"/>
      <c r="D1733" s="4"/>
      <c r="E1733" s="9"/>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row>
    <row r="1734" spans="1:134">
      <c r="A1734" s="8"/>
      <c r="B1734" s="8"/>
      <c r="C1734" s="8"/>
      <c r="D1734" s="4"/>
      <c r="E1734" s="9"/>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row>
    <row r="1735" spans="1:134">
      <c r="A1735" s="8"/>
      <c r="B1735" s="8"/>
      <c r="C1735" s="8"/>
      <c r="D1735" s="4"/>
      <c r="E1735" s="9"/>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row>
    <row r="1736" spans="1:134">
      <c r="A1736" s="8"/>
      <c r="B1736" s="8"/>
      <c r="C1736" s="8"/>
      <c r="D1736" s="4"/>
      <c r="E1736" s="9"/>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row>
    <row r="1737" spans="1:134">
      <c r="A1737" s="8"/>
      <c r="B1737" s="8"/>
      <c r="C1737" s="8"/>
      <c r="D1737" s="4"/>
      <c r="E1737" s="9"/>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row>
    <row r="1738" spans="1:134">
      <c r="A1738" s="8"/>
      <c r="B1738" s="8"/>
      <c r="C1738" s="8"/>
      <c r="D1738" s="4"/>
      <c r="E1738" s="9"/>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row>
    <row r="1739" spans="1:134">
      <c r="A1739" s="8"/>
      <c r="B1739" s="8"/>
      <c r="C1739" s="8"/>
      <c r="D1739" s="4"/>
      <c r="E1739" s="9"/>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row>
    <row r="1740" spans="1:134">
      <c r="A1740" s="8"/>
      <c r="B1740" s="8"/>
      <c r="C1740" s="8"/>
      <c r="D1740" s="4"/>
      <c r="E1740" s="9"/>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row>
    <row r="1741" spans="1:134">
      <c r="A1741" s="8"/>
      <c r="B1741" s="8"/>
      <c r="C1741" s="8"/>
      <c r="D1741" s="4"/>
      <c r="E1741" s="9"/>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row>
    <row r="1742" spans="1:134">
      <c r="A1742" s="8"/>
      <c r="B1742" s="8"/>
      <c r="C1742" s="8"/>
      <c r="D1742" s="4"/>
      <c r="E1742" s="9"/>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row>
    <row r="1743" spans="1:134">
      <c r="A1743" s="8"/>
      <c r="B1743" s="8"/>
      <c r="C1743" s="8"/>
      <c r="D1743" s="4"/>
      <c r="E1743" s="9"/>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row>
    <row r="1744" spans="1:134">
      <c r="A1744" s="8"/>
      <c r="B1744" s="8"/>
      <c r="C1744" s="8"/>
      <c r="D1744" s="4"/>
      <c r="E1744" s="9"/>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row>
    <row r="1745" spans="1:134">
      <c r="A1745" s="8"/>
      <c r="B1745" s="8"/>
      <c r="C1745" s="8"/>
      <c r="D1745" s="4"/>
      <c r="E1745" s="9"/>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row>
    <row r="1746" spans="1:134">
      <c r="A1746" s="8"/>
      <c r="B1746" s="8"/>
      <c r="C1746" s="8"/>
      <c r="D1746" s="4"/>
      <c r="E1746" s="9"/>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row>
    <row r="1747" spans="1:134">
      <c r="A1747" s="8"/>
      <c r="B1747" s="8"/>
      <c r="C1747" s="8"/>
      <c r="D1747" s="4"/>
      <c r="E1747" s="9"/>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row>
    <row r="1748" spans="1:134">
      <c r="A1748" s="8"/>
      <c r="B1748" s="8"/>
      <c r="C1748" s="8"/>
      <c r="D1748" s="4"/>
      <c r="E1748" s="9"/>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row>
    <row r="1749" spans="1:134">
      <c r="A1749" s="8"/>
      <c r="B1749" s="8"/>
      <c r="C1749" s="8"/>
      <c r="D1749" s="4"/>
      <c r="E1749" s="9"/>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row>
    <row r="1750" spans="1:134">
      <c r="A1750" s="8"/>
      <c r="B1750" s="8"/>
      <c r="C1750" s="8"/>
      <c r="D1750" s="4"/>
      <c r="E1750" s="9"/>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row>
    <row r="1751" spans="1:134">
      <c r="A1751" s="8"/>
      <c r="B1751" s="8"/>
      <c r="C1751" s="8"/>
      <c r="D1751" s="4"/>
      <c r="E1751" s="9"/>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row>
    <row r="1752" spans="1:134">
      <c r="A1752" s="8"/>
      <c r="B1752" s="8"/>
      <c r="C1752" s="8"/>
      <c r="D1752" s="4"/>
      <c r="E1752" s="9"/>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row>
    <row r="1753" spans="1:134">
      <c r="A1753" s="8"/>
      <c r="B1753" s="8"/>
      <c r="C1753" s="8"/>
      <c r="D1753" s="4"/>
      <c r="E1753" s="9"/>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row>
    <row r="1754" spans="1:134">
      <c r="A1754" s="8"/>
      <c r="B1754" s="8"/>
      <c r="C1754" s="8"/>
      <c r="D1754" s="4"/>
      <c r="E1754" s="9"/>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row>
    <row r="1755" spans="1:134">
      <c r="A1755" s="8"/>
      <c r="B1755" s="8"/>
      <c r="C1755" s="8"/>
      <c r="D1755" s="4"/>
      <c r="E1755" s="9"/>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row>
    <row r="1756" spans="1:134">
      <c r="A1756" s="8"/>
      <c r="B1756" s="8"/>
      <c r="C1756" s="8"/>
      <c r="D1756" s="4"/>
      <c r="E1756" s="9"/>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row>
    <row r="1757" spans="1:134">
      <c r="A1757" s="8"/>
      <c r="B1757" s="8"/>
      <c r="C1757" s="8"/>
      <c r="D1757" s="4"/>
      <c r="E1757" s="9"/>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row>
    <row r="1758" spans="1:134">
      <c r="A1758" s="8"/>
      <c r="B1758" s="8"/>
      <c r="C1758" s="8"/>
      <c r="D1758" s="4"/>
      <c r="E1758" s="9"/>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row>
    <row r="1759" spans="1:134">
      <c r="A1759" s="8"/>
      <c r="B1759" s="8"/>
      <c r="C1759" s="8"/>
      <c r="D1759" s="4"/>
      <c r="E1759" s="9"/>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row>
    <row r="1760" spans="1:134">
      <c r="A1760" s="8"/>
      <c r="B1760" s="8"/>
      <c r="C1760" s="8"/>
      <c r="D1760" s="4"/>
      <c r="E1760" s="9"/>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row>
    <row r="1761" spans="1:134">
      <c r="A1761" s="8"/>
      <c r="B1761" s="8"/>
      <c r="C1761" s="8"/>
      <c r="D1761" s="4"/>
      <c r="E1761" s="9"/>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c r="DX1761" s="7"/>
      <c r="DY1761" s="7"/>
      <c r="DZ1761" s="7"/>
      <c r="EA1761" s="7"/>
      <c r="EB1761" s="7"/>
      <c r="EC1761" s="7"/>
      <c r="ED1761" s="7"/>
    </row>
    <row r="1762" spans="1:134">
      <c r="A1762" s="8"/>
      <c r="B1762" s="8"/>
      <c r="C1762" s="8"/>
      <c r="D1762" s="4"/>
      <c r="E1762" s="9"/>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row>
    <row r="1763" spans="1:134">
      <c r="A1763" s="8"/>
      <c r="B1763" s="8"/>
      <c r="C1763" s="8"/>
      <c r="D1763" s="4"/>
      <c r="E1763" s="9"/>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row>
    <row r="1764" spans="1:134">
      <c r="A1764" s="8"/>
      <c r="B1764" s="8"/>
      <c r="C1764" s="8"/>
      <c r="D1764" s="4"/>
      <c r="E1764" s="9"/>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row>
    <row r="1765" spans="1:134">
      <c r="A1765" s="8"/>
      <c r="B1765" s="8"/>
      <c r="C1765" s="8"/>
      <c r="D1765" s="4"/>
      <c r="E1765" s="9"/>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row>
    <row r="1766" spans="1:134">
      <c r="A1766" s="8"/>
      <c r="B1766" s="8"/>
      <c r="C1766" s="8"/>
      <c r="D1766" s="4"/>
      <c r="E1766" s="9"/>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row>
    <row r="1767" spans="1:134">
      <c r="A1767" s="8"/>
      <c r="B1767" s="8"/>
      <c r="C1767" s="8"/>
      <c r="D1767" s="4"/>
      <c r="E1767" s="9"/>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row>
    <row r="1768" spans="1:134">
      <c r="A1768" s="8"/>
      <c r="B1768" s="8"/>
      <c r="C1768" s="8"/>
      <c r="D1768" s="4"/>
      <c r="E1768" s="9"/>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row>
    <row r="1769" spans="1:134">
      <c r="A1769" s="8"/>
      <c r="B1769" s="8"/>
      <c r="C1769" s="8"/>
      <c r="D1769" s="4"/>
      <c r="E1769" s="9"/>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row>
    <row r="1770" spans="1:134">
      <c r="A1770" s="8"/>
      <c r="B1770" s="8"/>
      <c r="C1770" s="8"/>
      <c r="D1770" s="4"/>
      <c r="E1770" s="9"/>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row>
    <row r="1771" spans="1:134">
      <c r="A1771" s="8"/>
      <c r="B1771" s="8"/>
      <c r="C1771" s="8"/>
      <c r="D1771" s="4"/>
      <c r="E1771" s="9"/>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row>
    <row r="1772" spans="1:134">
      <c r="A1772" s="8"/>
      <c r="B1772" s="8"/>
      <c r="C1772" s="8"/>
      <c r="D1772" s="4"/>
      <c r="E1772" s="9"/>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row>
    <row r="1773" spans="1:134">
      <c r="A1773" s="8"/>
      <c r="B1773" s="8"/>
      <c r="C1773" s="8"/>
      <c r="D1773" s="4"/>
      <c r="E1773" s="9"/>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row>
    <row r="1774" spans="1:134">
      <c r="A1774" s="8"/>
      <c r="B1774" s="8"/>
      <c r="C1774" s="8"/>
      <c r="D1774" s="4"/>
      <c r="E1774" s="9"/>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row>
    <row r="1775" spans="1:134">
      <c r="A1775" s="8"/>
      <c r="B1775" s="8"/>
      <c r="C1775" s="8"/>
      <c r="D1775" s="4"/>
      <c r="E1775" s="9"/>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row>
    <row r="1776" spans="1:134">
      <c r="A1776" s="8"/>
      <c r="B1776" s="8"/>
      <c r="C1776" s="8"/>
      <c r="D1776" s="4"/>
      <c r="E1776" s="9"/>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row>
    <row r="1777" spans="1:134">
      <c r="A1777" s="8"/>
      <c r="B1777" s="8"/>
      <c r="C1777" s="8"/>
      <c r="D1777" s="4"/>
      <c r="E1777" s="9"/>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row>
    <row r="1778" spans="1:134">
      <c r="A1778" s="8"/>
      <c r="B1778" s="8"/>
      <c r="C1778" s="8"/>
      <c r="D1778" s="4"/>
      <c r="E1778" s="9"/>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row>
    <row r="1779" spans="1:134">
      <c r="A1779" s="8"/>
      <c r="B1779" s="8"/>
      <c r="C1779" s="8"/>
      <c r="D1779" s="4"/>
      <c r="E1779" s="9"/>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row>
    <row r="1780" spans="1:134">
      <c r="A1780" s="8"/>
      <c r="B1780" s="8"/>
      <c r="C1780" s="8"/>
      <c r="D1780" s="4"/>
      <c r="E1780" s="9"/>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row>
    <row r="1781" spans="1:134">
      <c r="A1781" s="8"/>
      <c r="B1781" s="8"/>
      <c r="C1781" s="8"/>
      <c r="D1781" s="4"/>
      <c r="E1781" s="9"/>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row>
    <row r="1782" spans="1:134">
      <c r="A1782" s="8"/>
      <c r="B1782" s="8"/>
      <c r="C1782" s="8"/>
      <c r="D1782" s="4"/>
      <c r="E1782" s="9"/>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row>
    <row r="1783" spans="1:134">
      <c r="A1783" s="8"/>
      <c r="B1783" s="8"/>
      <c r="C1783" s="8"/>
      <c r="D1783" s="4"/>
      <c r="E1783" s="9"/>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row>
    <row r="1784" spans="1:134">
      <c r="A1784" s="8"/>
      <c r="B1784" s="8"/>
      <c r="C1784" s="8"/>
      <c r="D1784" s="4"/>
      <c r="E1784" s="9"/>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row>
    <row r="1785" spans="1:134">
      <c r="A1785" s="8"/>
      <c r="B1785" s="8"/>
      <c r="C1785" s="8"/>
      <c r="D1785" s="4"/>
      <c r="E1785" s="9"/>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row>
    <row r="1786" spans="1:134">
      <c r="A1786" s="8"/>
      <c r="B1786" s="8"/>
      <c r="C1786" s="8"/>
      <c r="D1786" s="4"/>
      <c r="E1786" s="9"/>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row>
    <row r="1787" spans="1:134">
      <c r="A1787" s="8"/>
      <c r="B1787" s="8"/>
      <c r="C1787" s="8"/>
      <c r="D1787" s="4"/>
      <c r="E1787" s="9"/>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row>
    <row r="1788" spans="1:134">
      <c r="A1788" s="8"/>
      <c r="B1788" s="8"/>
      <c r="C1788" s="8"/>
      <c r="D1788" s="4"/>
      <c r="E1788" s="9"/>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row>
    <row r="1789" spans="1:134">
      <c r="A1789" s="8"/>
      <c r="B1789" s="8"/>
      <c r="C1789" s="8"/>
      <c r="D1789" s="4"/>
      <c r="E1789" s="9"/>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row>
    <row r="1790" spans="1:134">
      <c r="A1790" s="8"/>
      <c r="B1790" s="8"/>
      <c r="C1790" s="8"/>
      <c r="D1790" s="4"/>
      <c r="E1790" s="9"/>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row>
    <row r="1791" spans="1:134">
      <c r="A1791" s="8"/>
      <c r="B1791" s="8"/>
      <c r="C1791" s="8"/>
      <c r="D1791" s="4"/>
      <c r="E1791" s="9"/>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row>
    <row r="1792" spans="1:134">
      <c r="A1792" s="8"/>
      <c r="B1792" s="8"/>
      <c r="C1792" s="8"/>
      <c r="D1792" s="4"/>
      <c r="E1792" s="9"/>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row>
    <row r="1793" spans="1:134">
      <c r="A1793" s="8"/>
      <c r="B1793" s="8"/>
      <c r="C1793" s="8"/>
      <c r="D1793" s="4"/>
      <c r="E1793" s="9"/>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row>
    <row r="1794" spans="1:134">
      <c r="A1794" s="8"/>
      <c r="B1794" s="8"/>
      <c r="C1794" s="8"/>
      <c r="D1794" s="4"/>
      <c r="E1794" s="9"/>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row>
    <row r="1795" spans="1:134">
      <c r="A1795" s="8"/>
      <c r="B1795" s="8"/>
      <c r="C1795" s="8"/>
      <c r="D1795" s="4"/>
      <c r="E1795" s="9"/>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row>
    <row r="1796" spans="1:134">
      <c r="A1796" s="8"/>
      <c r="B1796" s="8"/>
      <c r="C1796" s="8"/>
      <c r="D1796" s="4"/>
      <c r="E1796" s="9"/>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row>
    <row r="1797" spans="1:134">
      <c r="A1797" s="8"/>
      <c r="B1797" s="8"/>
      <c r="C1797" s="8"/>
      <c r="D1797" s="4"/>
      <c r="E1797" s="9"/>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row>
    <row r="1798" spans="1:134">
      <c r="A1798" s="8"/>
      <c r="B1798" s="8"/>
      <c r="C1798" s="8"/>
      <c r="D1798" s="4"/>
      <c r="E1798" s="9"/>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row>
    <row r="1799" spans="1:134">
      <c r="A1799" s="8"/>
      <c r="B1799" s="8"/>
      <c r="C1799" s="8"/>
      <c r="D1799" s="4"/>
      <c r="E1799" s="9"/>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row>
    <row r="1800" spans="1:134">
      <c r="A1800" s="8"/>
      <c r="B1800" s="8"/>
      <c r="C1800" s="8"/>
      <c r="D1800" s="4"/>
      <c r="E1800" s="9"/>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row>
    <row r="1801" spans="1:134">
      <c r="A1801" s="8"/>
      <c r="B1801" s="8"/>
      <c r="C1801" s="8"/>
      <c r="D1801" s="4"/>
      <c r="E1801" s="9"/>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row>
    <row r="1802" spans="1:134">
      <c r="A1802" s="8"/>
      <c r="B1802" s="8"/>
      <c r="C1802" s="8"/>
      <c r="D1802" s="4"/>
      <c r="E1802" s="9"/>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row>
    <row r="1803" spans="1:134">
      <c r="A1803" s="8"/>
      <c r="B1803" s="8"/>
      <c r="C1803" s="8"/>
      <c r="D1803" s="4"/>
      <c r="E1803" s="9"/>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row>
    <row r="1804" spans="1:134">
      <c r="A1804" s="8"/>
      <c r="B1804" s="8"/>
      <c r="C1804" s="8"/>
      <c r="D1804" s="4"/>
      <c r="E1804" s="9"/>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row>
    <row r="1805" spans="1:134">
      <c r="A1805" s="8"/>
      <c r="B1805" s="8"/>
      <c r="C1805" s="8"/>
      <c r="D1805" s="4"/>
      <c r="E1805" s="9"/>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row>
    <row r="1806" spans="1:134">
      <c r="A1806" s="8"/>
      <c r="B1806" s="8"/>
      <c r="C1806" s="8"/>
      <c r="D1806" s="4"/>
      <c r="E1806" s="9"/>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row>
    <row r="1807" spans="1:134">
      <c r="A1807" s="8"/>
      <c r="B1807" s="8"/>
      <c r="C1807" s="8"/>
      <c r="D1807" s="4"/>
      <c r="E1807" s="9"/>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row>
    <row r="1808" spans="1:134">
      <c r="A1808" s="8"/>
      <c r="B1808" s="8"/>
      <c r="C1808" s="8"/>
      <c r="D1808" s="4"/>
      <c r="E1808" s="9"/>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row>
    <row r="1809" spans="1:134">
      <c r="A1809" s="8"/>
      <c r="B1809" s="8"/>
      <c r="C1809" s="8"/>
      <c r="D1809" s="4"/>
      <c r="E1809" s="9"/>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row>
    <row r="1810" spans="1:134">
      <c r="A1810" s="8"/>
      <c r="B1810" s="8"/>
      <c r="C1810" s="8"/>
      <c r="D1810" s="4"/>
      <c r="E1810" s="9"/>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row>
    <row r="1811" spans="1:134">
      <c r="A1811" s="8"/>
      <c r="B1811" s="8"/>
      <c r="C1811" s="8"/>
      <c r="D1811" s="4"/>
      <c r="E1811" s="9"/>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row>
    <row r="1812" spans="1:134">
      <c r="A1812" s="8"/>
      <c r="B1812" s="8"/>
      <c r="C1812" s="8"/>
      <c r="D1812" s="4"/>
      <c r="E1812" s="9"/>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row>
    <row r="1813" spans="1:134">
      <c r="A1813" s="8"/>
      <c r="B1813" s="8"/>
      <c r="C1813" s="8"/>
      <c r="D1813" s="4"/>
      <c r="E1813" s="9"/>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row>
    <row r="1814" spans="1:134">
      <c r="A1814" s="8"/>
      <c r="B1814" s="8"/>
      <c r="C1814" s="8"/>
      <c r="D1814" s="4"/>
      <c r="E1814" s="9"/>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row>
    <row r="1815" spans="1:134">
      <c r="A1815" s="8"/>
      <c r="B1815" s="8"/>
      <c r="C1815" s="8"/>
      <c r="D1815" s="4"/>
      <c r="E1815" s="9"/>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row>
    <row r="1816" spans="1:134">
      <c r="A1816" s="8"/>
      <c r="B1816" s="8"/>
      <c r="C1816" s="8"/>
      <c r="D1816" s="4"/>
      <c r="E1816" s="9"/>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row>
    <row r="1817" spans="1:134">
      <c r="A1817" s="8"/>
      <c r="B1817" s="8"/>
      <c r="C1817" s="8"/>
      <c r="D1817" s="4"/>
      <c r="E1817" s="9"/>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row>
    <row r="1818" spans="1:134">
      <c r="A1818" s="8"/>
      <c r="B1818" s="8"/>
      <c r="C1818" s="8"/>
      <c r="D1818" s="4"/>
      <c r="E1818" s="9"/>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row>
    <row r="1819" spans="1:134">
      <c r="A1819" s="8"/>
      <c r="B1819" s="8"/>
      <c r="C1819" s="8"/>
      <c r="D1819" s="4"/>
      <c r="E1819" s="9"/>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row>
    <row r="1820" spans="1:134">
      <c r="A1820" s="8"/>
      <c r="B1820" s="8"/>
      <c r="C1820" s="8"/>
      <c r="D1820" s="4"/>
      <c r="E1820" s="9"/>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row>
    <row r="1821" spans="1:134">
      <c r="A1821" s="8"/>
      <c r="B1821" s="8"/>
      <c r="C1821" s="8"/>
      <c r="D1821" s="4"/>
      <c r="E1821" s="9"/>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row>
    <row r="1822" spans="1:134">
      <c r="A1822" s="8"/>
      <c r="B1822" s="8"/>
      <c r="C1822" s="8"/>
      <c r="D1822" s="4"/>
      <c r="E1822" s="9"/>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row>
    <row r="1823" spans="1:134">
      <c r="A1823" s="8"/>
      <c r="B1823" s="8"/>
      <c r="C1823" s="8"/>
      <c r="D1823" s="4"/>
      <c r="E1823" s="9"/>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row>
    <row r="1824" spans="1:134">
      <c r="A1824" s="8"/>
      <c r="B1824" s="8"/>
      <c r="C1824" s="8"/>
      <c r="D1824" s="4"/>
      <c r="E1824" s="9"/>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row>
    <row r="1825" spans="1:134">
      <c r="A1825" s="8"/>
      <c r="B1825" s="8"/>
      <c r="C1825" s="8"/>
      <c r="D1825" s="4"/>
      <c r="E1825" s="9"/>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row>
    <row r="1826" spans="1:134">
      <c r="A1826" s="8"/>
      <c r="B1826" s="8"/>
      <c r="C1826" s="8"/>
      <c r="D1826" s="4"/>
      <c r="E1826" s="9"/>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row>
    <row r="1827" spans="1:134">
      <c r="A1827" s="8"/>
      <c r="B1827" s="8"/>
      <c r="C1827" s="8"/>
      <c r="D1827" s="4"/>
      <c r="E1827" s="9"/>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row>
    <row r="1828" spans="1:134">
      <c r="A1828" s="8"/>
      <c r="B1828" s="8"/>
      <c r="C1828" s="8"/>
      <c r="D1828" s="4"/>
      <c r="E1828" s="9"/>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row>
    <row r="1829" spans="1:134">
      <c r="A1829" s="8"/>
      <c r="B1829" s="8"/>
      <c r="C1829" s="8"/>
      <c r="D1829" s="4"/>
      <c r="E1829" s="9"/>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row>
    <row r="1830" spans="1:134">
      <c r="A1830" s="8"/>
      <c r="B1830" s="8"/>
      <c r="C1830" s="8"/>
      <c r="D1830" s="4"/>
      <c r="E1830" s="9"/>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row>
    <row r="1831" spans="1:134">
      <c r="A1831" s="8"/>
      <c r="B1831" s="8"/>
      <c r="C1831" s="8"/>
      <c r="D1831" s="4"/>
      <c r="E1831" s="9"/>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row>
    <row r="1832" spans="1:134">
      <c r="A1832" s="8"/>
      <c r="B1832" s="8"/>
      <c r="C1832" s="8"/>
      <c r="D1832" s="4"/>
      <c r="E1832" s="9"/>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row>
    <row r="1833" spans="1:134">
      <c r="A1833" s="8"/>
      <c r="B1833" s="8"/>
      <c r="C1833" s="8"/>
      <c r="D1833" s="4"/>
      <c r="E1833" s="9"/>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row>
    <row r="1834" spans="1:134">
      <c r="A1834" s="8"/>
      <c r="B1834" s="8"/>
      <c r="C1834" s="8"/>
      <c r="D1834" s="4"/>
      <c r="E1834" s="9"/>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row>
    <row r="1835" spans="1:134">
      <c r="A1835" s="8"/>
      <c r="B1835" s="8"/>
      <c r="C1835" s="8"/>
      <c r="D1835" s="4"/>
      <c r="E1835" s="9"/>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row>
    <row r="1836" spans="1:134">
      <c r="A1836" s="8"/>
      <c r="B1836" s="8"/>
      <c r="C1836" s="8"/>
      <c r="D1836" s="4"/>
      <c r="E1836" s="9"/>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row>
    <row r="1837" spans="1:134">
      <c r="A1837" s="8"/>
      <c r="B1837" s="8"/>
      <c r="C1837" s="8"/>
      <c r="D1837" s="4"/>
      <c r="E1837" s="9"/>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row>
    <row r="1838" spans="1:134">
      <c r="A1838" s="8"/>
      <c r="B1838" s="8"/>
      <c r="C1838" s="8"/>
      <c r="D1838" s="4"/>
      <c r="E1838" s="9"/>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row>
    <row r="1839" spans="1:134">
      <c r="A1839" s="8"/>
      <c r="B1839" s="8"/>
      <c r="C1839" s="8"/>
      <c r="D1839" s="4"/>
      <c r="E1839" s="9"/>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row>
    <row r="1840" spans="1:134">
      <c r="A1840" s="8"/>
      <c r="B1840" s="8"/>
      <c r="C1840" s="8"/>
      <c r="D1840" s="4"/>
      <c r="E1840" s="9"/>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row>
    <row r="1841" spans="1:134">
      <c r="A1841" s="8"/>
      <c r="B1841" s="8"/>
      <c r="C1841" s="8"/>
      <c r="D1841" s="4"/>
      <c r="E1841" s="9"/>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row>
    <row r="1842" spans="1:134">
      <c r="A1842" s="8"/>
      <c r="B1842" s="8"/>
      <c r="C1842" s="8"/>
      <c r="D1842" s="4"/>
      <c r="E1842" s="9"/>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row>
    <row r="1843" spans="1:134">
      <c r="A1843" s="8"/>
      <c r="B1843" s="8"/>
      <c r="C1843" s="8"/>
      <c r="D1843" s="4"/>
      <c r="E1843" s="9"/>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row>
    <row r="1844" spans="1:134">
      <c r="A1844" s="8"/>
      <c r="B1844" s="8"/>
      <c r="C1844" s="8"/>
      <c r="D1844" s="4"/>
      <c r="E1844" s="9"/>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row>
    <row r="1845" spans="1:134">
      <c r="A1845" s="8"/>
      <c r="B1845" s="8"/>
      <c r="C1845" s="8"/>
      <c r="D1845" s="4"/>
      <c r="E1845" s="9"/>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row>
    <row r="1846" spans="1:134">
      <c r="A1846" s="8"/>
      <c r="B1846" s="8"/>
      <c r="C1846" s="8"/>
      <c r="D1846" s="4"/>
      <c r="E1846" s="9"/>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row>
    <row r="1847" spans="1:134">
      <c r="A1847" s="8"/>
      <c r="B1847" s="8"/>
      <c r="C1847" s="8"/>
      <c r="D1847" s="4"/>
      <c r="E1847" s="9"/>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row>
    <row r="1848" spans="1:134">
      <c r="A1848" s="8"/>
      <c r="B1848" s="8"/>
      <c r="C1848" s="8"/>
      <c r="D1848" s="4"/>
      <c r="E1848" s="9"/>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row>
    <row r="1849" spans="1:134">
      <c r="A1849" s="8"/>
      <c r="B1849" s="8"/>
      <c r="C1849" s="8"/>
      <c r="D1849" s="4"/>
      <c r="E1849" s="9"/>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row>
    <row r="1850" spans="1:134">
      <c r="A1850" s="8"/>
      <c r="B1850" s="8"/>
      <c r="C1850" s="8"/>
      <c r="D1850" s="4"/>
      <c r="E1850" s="9"/>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row>
    <row r="1851" spans="1:134">
      <c r="A1851" s="8"/>
      <c r="B1851" s="8"/>
      <c r="C1851" s="8"/>
      <c r="D1851" s="4"/>
      <c r="E1851" s="9"/>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row>
    <row r="1852" spans="1:134">
      <c r="A1852" s="8"/>
      <c r="B1852" s="8"/>
      <c r="C1852" s="8"/>
      <c r="D1852" s="4"/>
      <c r="E1852" s="9"/>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row>
    <row r="1853" spans="1:134">
      <c r="A1853" s="8"/>
      <c r="B1853" s="8"/>
      <c r="C1853" s="8"/>
      <c r="D1853" s="4"/>
      <c r="E1853" s="9"/>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row>
    <row r="1854" spans="1:134">
      <c r="A1854" s="8"/>
      <c r="B1854" s="8"/>
      <c r="C1854" s="8"/>
      <c r="D1854" s="4"/>
      <c r="E1854" s="9"/>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row>
    <row r="1855" spans="1:134">
      <c r="A1855" s="8"/>
      <c r="B1855" s="8"/>
      <c r="C1855" s="8"/>
      <c r="D1855" s="4"/>
      <c r="E1855" s="9"/>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row>
    <row r="1856" spans="1:134">
      <c r="A1856" s="8"/>
      <c r="B1856" s="8"/>
      <c r="C1856" s="8"/>
      <c r="D1856" s="4"/>
      <c r="E1856" s="9"/>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row>
    <row r="1857" spans="1:134">
      <c r="A1857" s="8"/>
      <c r="B1857" s="8"/>
      <c r="C1857" s="8"/>
      <c r="D1857" s="4"/>
      <c r="E1857" s="9"/>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row>
    <row r="1858" spans="1:134">
      <c r="A1858" s="8"/>
      <c r="B1858" s="8"/>
      <c r="C1858" s="8"/>
      <c r="D1858" s="4"/>
      <c r="E1858" s="9"/>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row>
    <row r="1859" spans="1:134">
      <c r="A1859" s="8"/>
      <c r="B1859" s="8"/>
      <c r="C1859" s="8"/>
      <c r="D1859" s="4"/>
      <c r="E1859" s="9"/>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row>
    <row r="1860" spans="1:134">
      <c r="A1860" s="8"/>
      <c r="B1860" s="8"/>
      <c r="C1860" s="8"/>
      <c r="D1860" s="4"/>
      <c r="E1860" s="9"/>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row>
    <row r="1861" spans="1:134">
      <c r="A1861" s="8"/>
      <c r="B1861" s="8"/>
      <c r="C1861" s="8"/>
      <c r="D1861" s="4"/>
      <c r="E1861" s="9"/>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row>
    <row r="1862" spans="1:134">
      <c r="A1862" s="8"/>
      <c r="B1862" s="8"/>
      <c r="C1862" s="8"/>
      <c r="D1862" s="4"/>
      <c r="E1862" s="9"/>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row>
    <row r="1863" spans="1:134">
      <c r="A1863" s="8"/>
      <c r="B1863" s="8"/>
      <c r="C1863" s="8"/>
      <c r="D1863" s="4"/>
      <c r="E1863" s="9"/>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row>
    <row r="1864" spans="1:134">
      <c r="A1864" s="8"/>
      <c r="B1864" s="8"/>
      <c r="C1864" s="8"/>
      <c r="D1864" s="4"/>
      <c r="E1864" s="9"/>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row>
    <row r="1865" spans="1:134">
      <c r="A1865" s="8"/>
      <c r="B1865" s="8"/>
      <c r="C1865" s="8"/>
      <c r="D1865" s="4"/>
      <c r="E1865" s="9"/>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row>
    <row r="1866" spans="1:134">
      <c r="A1866" s="8"/>
      <c r="B1866" s="8"/>
      <c r="C1866" s="8"/>
      <c r="D1866" s="4"/>
      <c r="E1866" s="9"/>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row>
    <row r="1867" spans="1:134">
      <c r="A1867" s="8"/>
      <c r="B1867" s="8"/>
      <c r="C1867" s="8"/>
      <c r="D1867" s="4"/>
      <c r="E1867" s="9"/>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row>
    <row r="1868" spans="1:134">
      <c r="A1868" s="8"/>
      <c r="B1868" s="8"/>
      <c r="C1868" s="8"/>
      <c r="D1868" s="4"/>
      <c r="E1868" s="9"/>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row>
    <row r="1869" spans="1:134">
      <c r="A1869" s="8"/>
      <c r="B1869" s="8"/>
      <c r="C1869" s="8"/>
      <c r="D1869" s="4"/>
      <c r="E1869" s="9"/>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row>
    <row r="1870" spans="1:134">
      <c r="A1870" s="8"/>
      <c r="B1870" s="8"/>
      <c r="C1870" s="8"/>
      <c r="D1870" s="4"/>
      <c r="E1870" s="9"/>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row>
    <row r="1871" spans="1:134">
      <c r="A1871" s="8"/>
      <c r="B1871" s="8"/>
      <c r="C1871" s="8"/>
      <c r="D1871" s="4"/>
      <c r="E1871" s="9"/>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7"/>
      <c r="EC1871" s="7"/>
      <c r="ED1871" s="7"/>
    </row>
    <row r="1872" spans="1:134">
      <c r="A1872" s="8"/>
      <c r="B1872" s="8"/>
      <c r="C1872" s="8"/>
      <c r="D1872" s="4"/>
      <c r="E1872" s="9"/>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row>
    <row r="1873" spans="1:134">
      <c r="A1873" s="8"/>
      <c r="B1873" s="8"/>
      <c r="C1873" s="8"/>
      <c r="D1873" s="4"/>
      <c r="E1873" s="9"/>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row>
    <row r="1874" spans="1:134">
      <c r="A1874" s="8"/>
      <c r="B1874" s="8"/>
      <c r="C1874" s="8"/>
      <c r="D1874" s="4"/>
      <c r="E1874" s="9"/>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row>
    <row r="1875" spans="1:134">
      <c r="A1875" s="8"/>
      <c r="B1875" s="8"/>
      <c r="C1875" s="8"/>
      <c r="D1875" s="4"/>
      <c r="E1875" s="9"/>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row>
    <row r="1876" spans="1:134">
      <c r="A1876" s="8"/>
      <c r="B1876" s="8"/>
      <c r="C1876" s="8"/>
      <c r="D1876" s="4"/>
      <c r="E1876" s="9"/>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row>
    <row r="1877" spans="1:134">
      <c r="A1877" s="8"/>
      <c r="B1877" s="8"/>
      <c r="C1877" s="8"/>
      <c r="D1877" s="4"/>
      <c r="E1877" s="9"/>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row>
    <row r="1878" spans="1:134">
      <c r="A1878" s="8"/>
      <c r="B1878" s="8"/>
      <c r="C1878" s="8"/>
      <c r="D1878" s="4"/>
      <c r="E1878" s="9"/>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row>
    <row r="1879" spans="1:134">
      <c r="A1879" s="8"/>
      <c r="B1879" s="8"/>
      <c r="C1879" s="8"/>
      <c r="D1879" s="4"/>
      <c r="E1879" s="9"/>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row>
    <row r="1880" spans="1:134">
      <c r="A1880" s="8"/>
      <c r="B1880" s="8"/>
      <c r="C1880" s="8"/>
      <c r="D1880" s="4"/>
      <c r="E1880" s="9"/>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row>
    <row r="1881" spans="1:134">
      <c r="A1881" s="8"/>
      <c r="B1881" s="8"/>
      <c r="C1881" s="8"/>
      <c r="D1881" s="4"/>
      <c r="E1881" s="9"/>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row>
    <row r="1882" spans="1:134">
      <c r="A1882" s="8"/>
      <c r="B1882" s="8"/>
      <c r="C1882" s="8"/>
      <c r="D1882" s="4"/>
      <c r="E1882" s="9"/>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row>
    <row r="1883" spans="1:134">
      <c r="A1883" s="8"/>
      <c r="B1883" s="8"/>
      <c r="C1883" s="8"/>
      <c r="D1883" s="4"/>
      <c r="E1883" s="9"/>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row>
    <row r="1884" spans="1:134">
      <c r="A1884" s="8"/>
      <c r="B1884" s="8"/>
      <c r="C1884" s="8"/>
      <c r="D1884" s="4"/>
      <c r="E1884" s="9"/>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row>
    <row r="1885" spans="1:134">
      <c r="A1885" s="8"/>
      <c r="B1885" s="8"/>
      <c r="C1885" s="8"/>
      <c r="D1885" s="4"/>
      <c r="E1885" s="9"/>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row>
    <row r="1886" spans="1:134">
      <c r="A1886" s="8"/>
      <c r="B1886" s="8"/>
      <c r="C1886" s="8"/>
      <c r="D1886" s="4"/>
      <c r="E1886" s="9"/>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row>
    <row r="1887" spans="1:134">
      <c r="A1887" s="8"/>
      <c r="B1887" s="8"/>
      <c r="C1887" s="8"/>
      <c r="D1887" s="4"/>
      <c r="E1887" s="9"/>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row>
    <row r="1888" spans="1:134">
      <c r="A1888" s="8"/>
      <c r="B1888" s="8"/>
      <c r="C1888" s="8"/>
      <c r="D1888" s="4"/>
      <c r="E1888" s="9"/>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row>
    <row r="1889" spans="1:134">
      <c r="A1889" s="8"/>
      <c r="B1889" s="8"/>
      <c r="C1889" s="8"/>
      <c r="D1889" s="4"/>
      <c r="E1889" s="9"/>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row>
    <row r="1890" spans="1:134">
      <c r="A1890" s="8"/>
      <c r="B1890" s="8"/>
      <c r="C1890" s="8"/>
      <c r="D1890" s="4"/>
      <c r="E1890" s="9"/>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row>
    <row r="1891" spans="1:134">
      <c r="A1891" s="8"/>
      <c r="B1891" s="8"/>
      <c r="C1891" s="8"/>
      <c r="D1891" s="4"/>
      <c r="E1891" s="9"/>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row>
    <row r="1892" spans="1:134">
      <c r="A1892" s="8"/>
      <c r="B1892" s="8"/>
      <c r="C1892" s="8"/>
      <c r="D1892" s="4"/>
      <c r="E1892" s="9"/>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row>
    <row r="1893" spans="1:134">
      <c r="A1893" s="8"/>
      <c r="B1893" s="8"/>
      <c r="C1893" s="8"/>
      <c r="D1893" s="4"/>
      <c r="E1893" s="9"/>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row>
    <row r="1894" spans="1:134">
      <c r="A1894" s="8"/>
      <c r="B1894" s="8"/>
      <c r="C1894" s="8"/>
      <c r="D1894" s="4"/>
      <c r="E1894" s="9"/>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row>
    <row r="1895" spans="1:134">
      <c r="A1895" s="8"/>
      <c r="B1895" s="8"/>
      <c r="C1895" s="8"/>
      <c r="D1895" s="4"/>
      <c r="E1895" s="9"/>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row>
    <row r="1896" spans="1:134">
      <c r="A1896" s="8"/>
      <c r="B1896" s="8"/>
      <c r="C1896" s="8"/>
      <c r="D1896" s="4"/>
      <c r="E1896" s="9"/>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row>
    <row r="1897" spans="1:134">
      <c r="A1897" s="8"/>
      <c r="B1897" s="8"/>
      <c r="C1897" s="8"/>
      <c r="D1897" s="4"/>
      <c r="E1897" s="9"/>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row>
    <row r="1898" spans="1:134">
      <c r="A1898" s="8"/>
      <c r="B1898" s="8"/>
      <c r="C1898" s="8"/>
      <c r="D1898" s="4"/>
      <c r="E1898" s="9"/>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row>
    <row r="1899" spans="1:134">
      <c r="A1899" s="8"/>
      <c r="B1899" s="8"/>
      <c r="C1899" s="8"/>
      <c r="D1899" s="4"/>
      <c r="E1899" s="9"/>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row>
    <row r="1900" spans="1:134">
      <c r="A1900" s="8"/>
      <c r="B1900" s="8"/>
      <c r="C1900" s="8"/>
      <c r="D1900" s="4"/>
      <c r="E1900" s="9"/>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row>
    <row r="1901" spans="1:134">
      <c r="A1901" s="8"/>
      <c r="B1901" s="8"/>
      <c r="C1901" s="8"/>
      <c r="D1901" s="4"/>
      <c r="E1901" s="9"/>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row>
    <row r="1902" spans="1:134">
      <c r="A1902" s="8"/>
      <c r="B1902" s="8"/>
      <c r="C1902" s="8"/>
      <c r="D1902" s="4"/>
      <c r="E1902" s="9"/>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row>
    <row r="1903" spans="1:134">
      <c r="A1903" s="8"/>
      <c r="B1903" s="8"/>
      <c r="C1903" s="8"/>
      <c r="D1903" s="4"/>
      <c r="E1903" s="9"/>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row>
    <row r="1904" spans="1:134">
      <c r="A1904" s="8"/>
      <c r="B1904" s="8"/>
      <c r="C1904" s="8"/>
      <c r="D1904" s="4"/>
      <c r="E1904" s="9"/>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row>
    <row r="1905" spans="1:134">
      <c r="A1905" s="8"/>
      <c r="B1905" s="8"/>
      <c r="C1905" s="8"/>
      <c r="D1905" s="4"/>
      <c r="E1905" s="9"/>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row>
    <row r="1906" spans="1:134">
      <c r="A1906" s="8"/>
      <c r="B1906" s="8"/>
      <c r="C1906" s="8"/>
      <c r="D1906" s="4"/>
      <c r="E1906" s="9"/>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row>
    <row r="1907" spans="1:134">
      <c r="A1907" s="8"/>
      <c r="B1907" s="8"/>
      <c r="C1907" s="8"/>
      <c r="D1907" s="4"/>
      <c r="E1907" s="9"/>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row>
    <row r="1908" spans="1:134">
      <c r="A1908" s="8"/>
      <c r="B1908" s="8"/>
      <c r="C1908" s="8"/>
      <c r="D1908" s="4"/>
      <c r="E1908" s="9"/>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row>
    <row r="1909" spans="1:134">
      <c r="A1909" s="8"/>
      <c r="B1909" s="8"/>
      <c r="C1909" s="8"/>
      <c r="D1909" s="4"/>
      <c r="E1909" s="9"/>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row>
    <row r="1910" spans="1:134">
      <c r="A1910" s="8"/>
      <c r="B1910" s="8"/>
      <c r="C1910" s="8"/>
      <c r="D1910" s="4"/>
      <c r="E1910" s="9"/>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row>
    <row r="1911" spans="1:134">
      <c r="A1911" s="8"/>
      <c r="B1911" s="8"/>
      <c r="C1911" s="8"/>
      <c r="D1911" s="4"/>
      <c r="E1911" s="9"/>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row>
    <row r="1912" spans="1:134">
      <c r="A1912" s="8"/>
      <c r="B1912" s="8"/>
      <c r="C1912" s="8"/>
      <c r="D1912" s="4"/>
      <c r="E1912" s="9"/>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row>
    <row r="1913" spans="1:134">
      <c r="A1913" s="8"/>
      <c r="B1913" s="8"/>
      <c r="C1913" s="8"/>
      <c r="D1913" s="4"/>
      <c r="E1913" s="9"/>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row>
    <row r="1914" spans="1:134">
      <c r="A1914" s="8"/>
      <c r="B1914" s="8"/>
      <c r="C1914" s="8"/>
      <c r="D1914" s="4"/>
      <c r="E1914" s="9"/>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row>
    <row r="1915" spans="1:134">
      <c r="A1915" s="8"/>
      <c r="B1915" s="8"/>
      <c r="C1915" s="8"/>
      <c r="D1915" s="4"/>
      <c r="E1915" s="9"/>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row>
    <row r="1916" spans="1:134">
      <c r="A1916" s="8"/>
      <c r="B1916" s="8"/>
      <c r="C1916" s="8"/>
      <c r="D1916" s="4"/>
      <c r="E1916" s="9"/>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row>
    <row r="1917" spans="1:134">
      <c r="A1917" s="8"/>
      <c r="B1917" s="8"/>
      <c r="C1917" s="8"/>
      <c r="D1917" s="4"/>
      <c r="E1917" s="9"/>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row>
    <row r="1918" spans="1:134">
      <c r="A1918" s="8"/>
      <c r="B1918" s="8"/>
      <c r="C1918" s="8"/>
      <c r="D1918" s="4"/>
      <c r="E1918" s="9"/>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row>
    <row r="1919" spans="1:134">
      <c r="A1919" s="8"/>
      <c r="B1919" s="8"/>
      <c r="C1919" s="8"/>
      <c r="D1919" s="4"/>
      <c r="E1919" s="9"/>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row>
    <row r="1920" spans="1:134">
      <c r="A1920" s="8"/>
      <c r="B1920" s="8"/>
      <c r="C1920" s="8"/>
      <c r="D1920" s="4"/>
      <c r="E1920" s="9"/>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row>
    <row r="1921" spans="1:134">
      <c r="A1921" s="8"/>
      <c r="B1921" s="8"/>
      <c r="C1921" s="8"/>
      <c r="D1921" s="4"/>
      <c r="E1921" s="9"/>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row>
    <row r="1922" spans="1:134">
      <c r="A1922" s="8"/>
      <c r="B1922" s="8"/>
      <c r="C1922" s="8"/>
      <c r="D1922" s="4"/>
      <c r="E1922" s="9"/>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row>
    <row r="1923" spans="1:134">
      <c r="A1923" s="8"/>
      <c r="B1923" s="8"/>
      <c r="C1923" s="8"/>
      <c r="D1923" s="4"/>
      <c r="E1923" s="9"/>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row>
    <row r="1924" spans="1:134">
      <c r="A1924" s="8"/>
      <c r="B1924" s="8"/>
      <c r="C1924" s="8"/>
      <c r="D1924" s="4"/>
      <c r="E1924" s="9"/>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row>
    <row r="1925" spans="1:134">
      <c r="A1925" s="8"/>
      <c r="B1925" s="8"/>
      <c r="C1925" s="8"/>
      <c r="D1925" s="4"/>
      <c r="E1925" s="9"/>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row>
    <row r="1926" spans="1:134">
      <c r="A1926" s="8"/>
      <c r="B1926" s="8"/>
      <c r="C1926" s="8"/>
      <c r="D1926" s="4"/>
      <c r="E1926" s="9"/>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row>
    <row r="1927" spans="1:134">
      <c r="A1927" s="8"/>
      <c r="B1927" s="8"/>
      <c r="C1927" s="8"/>
      <c r="D1927" s="4"/>
      <c r="E1927" s="9"/>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row>
    <row r="1928" spans="1:134">
      <c r="A1928" s="8"/>
      <c r="B1928" s="8"/>
      <c r="C1928" s="8"/>
      <c r="D1928" s="4"/>
      <c r="E1928" s="9"/>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row>
    <row r="1929" spans="1:134">
      <c r="A1929" s="8"/>
      <c r="B1929" s="8"/>
      <c r="C1929" s="8"/>
      <c r="D1929" s="4"/>
      <c r="E1929" s="9"/>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row>
    <row r="1930" spans="1:134">
      <c r="A1930" s="8"/>
      <c r="B1930" s="8"/>
      <c r="C1930" s="8"/>
      <c r="D1930" s="4"/>
      <c r="E1930" s="9"/>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row>
    <row r="1931" spans="1:134">
      <c r="A1931" s="8"/>
      <c r="B1931" s="8"/>
      <c r="C1931" s="8"/>
      <c r="D1931" s="4"/>
      <c r="E1931" s="9"/>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row>
    <row r="1932" spans="1:134">
      <c r="A1932" s="8"/>
      <c r="B1932" s="8"/>
      <c r="C1932" s="8"/>
      <c r="D1932" s="4"/>
      <c r="E1932" s="9"/>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row>
    <row r="1933" spans="1:134">
      <c r="A1933" s="8"/>
      <c r="B1933" s="8"/>
      <c r="C1933" s="8"/>
      <c r="D1933" s="4"/>
      <c r="E1933" s="9"/>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row>
    <row r="1934" spans="1:134">
      <c r="A1934" s="8"/>
      <c r="B1934" s="8"/>
      <c r="C1934" s="8"/>
      <c r="D1934" s="4"/>
      <c r="E1934" s="9"/>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row>
    <row r="1935" spans="1:134">
      <c r="A1935" s="8"/>
      <c r="B1935" s="8"/>
      <c r="C1935" s="8"/>
      <c r="D1935" s="4"/>
      <c r="E1935" s="9"/>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row>
    <row r="1936" spans="1:134">
      <c r="A1936" s="8"/>
      <c r="B1936" s="8"/>
      <c r="C1936" s="8"/>
      <c r="D1936" s="4"/>
      <c r="E1936" s="9"/>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row>
    <row r="1937" spans="1:134">
      <c r="A1937" s="8"/>
      <c r="B1937" s="8"/>
      <c r="C1937" s="8"/>
      <c r="D1937" s="4"/>
      <c r="E1937" s="9"/>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row>
    <row r="1938" spans="1:134">
      <c r="A1938" s="8"/>
      <c r="B1938" s="8"/>
      <c r="C1938" s="8"/>
      <c r="D1938" s="4"/>
      <c r="E1938" s="9"/>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row>
    <row r="1939" spans="1:134">
      <c r="A1939" s="8"/>
      <c r="B1939" s="8"/>
      <c r="C1939" s="8"/>
      <c r="D1939" s="4"/>
      <c r="E1939" s="9"/>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row>
    <row r="1940" spans="1:134">
      <c r="A1940" s="8"/>
      <c r="B1940" s="8"/>
      <c r="C1940" s="8"/>
      <c r="D1940" s="4"/>
      <c r="E1940" s="9"/>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row>
    <row r="1941" spans="1:134">
      <c r="A1941" s="8"/>
      <c r="B1941" s="8"/>
      <c r="C1941" s="8"/>
      <c r="D1941" s="4"/>
      <c r="E1941" s="9"/>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row>
    <row r="1942" spans="1:134">
      <c r="A1942" s="8"/>
      <c r="B1942" s="8"/>
      <c r="C1942" s="8"/>
      <c r="D1942" s="4"/>
      <c r="E1942" s="9"/>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row>
    <row r="1943" spans="1:134">
      <c r="A1943" s="8"/>
      <c r="B1943" s="8"/>
      <c r="C1943" s="8"/>
      <c r="D1943" s="4"/>
      <c r="E1943" s="9"/>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row>
    <row r="1944" spans="1:134">
      <c r="A1944" s="8"/>
      <c r="B1944" s="8"/>
      <c r="C1944" s="8"/>
      <c r="D1944" s="4"/>
      <c r="E1944" s="9"/>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row>
    <row r="1945" spans="1:134">
      <c r="A1945" s="8"/>
      <c r="B1945" s="8"/>
      <c r="C1945" s="8"/>
      <c r="D1945" s="4"/>
      <c r="E1945" s="9"/>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row>
    <row r="1946" spans="1:134">
      <c r="A1946" s="8"/>
      <c r="B1946" s="8"/>
      <c r="C1946" s="8"/>
      <c r="D1946" s="4"/>
      <c r="E1946" s="9"/>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row>
    <row r="1947" spans="1:134">
      <c r="A1947" s="8"/>
      <c r="B1947" s="8"/>
      <c r="C1947" s="8"/>
      <c r="D1947" s="4"/>
      <c r="E1947" s="9"/>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row>
    <row r="1948" spans="1:134">
      <c r="A1948" s="8"/>
      <c r="B1948" s="8"/>
      <c r="C1948" s="8"/>
      <c r="D1948" s="4"/>
      <c r="E1948" s="9"/>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row>
    <row r="1949" spans="1:134">
      <c r="A1949" s="8"/>
      <c r="B1949" s="8"/>
      <c r="C1949" s="8"/>
      <c r="D1949" s="4"/>
      <c r="E1949" s="9"/>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row>
    <row r="1950" spans="1:134">
      <c r="A1950" s="8"/>
      <c r="B1950" s="8"/>
      <c r="C1950" s="8"/>
      <c r="D1950" s="4"/>
      <c r="E1950" s="9"/>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row>
    <row r="1951" spans="1:134">
      <c r="A1951" s="8"/>
      <c r="B1951" s="8"/>
      <c r="C1951" s="8"/>
      <c r="D1951" s="4"/>
      <c r="E1951" s="9"/>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row>
    <row r="1952" spans="1:134">
      <c r="A1952" s="8"/>
      <c r="B1952" s="8"/>
      <c r="C1952" s="8"/>
      <c r="D1952" s="4"/>
      <c r="E1952" s="9"/>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row>
    <row r="1953" spans="1:134">
      <c r="A1953" s="8"/>
      <c r="B1953" s="8"/>
      <c r="C1953" s="8"/>
      <c r="D1953" s="4"/>
      <c r="E1953" s="9"/>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row>
    <row r="1954" spans="1:134">
      <c r="A1954" s="8"/>
      <c r="B1954" s="8"/>
      <c r="C1954" s="8"/>
      <c r="D1954" s="4"/>
      <c r="E1954" s="9"/>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row>
    <row r="1955" spans="1:134">
      <c r="A1955" s="8"/>
      <c r="B1955" s="8"/>
      <c r="C1955" s="8"/>
      <c r="D1955" s="4"/>
      <c r="E1955" s="9"/>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row>
    <row r="1956" spans="1:134">
      <c r="A1956" s="8"/>
      <c r="B1956" s="8"/>
      <c r="C1956" s="8"/>
      <c r="D1956" s="4"/>
      <c r="E1956" s="9"/>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row>
    <row r="1957" spans="1:134">
      <c r="A1957" s="8"/>
      <c r="B1957" s="8"/>
      <c r="C1957" s="8"/>
      <c r="D1957" s="4"/>
      <c r="E1957" s="9"/>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row>
    <row r="1958" spans="1:134">
      <c r="A1958" s="8"/>
      <c r="B1958" s="8"/>
      <c r="C1958" s="8"/>
      <c r="D1958" s="4"/>
      <c r="E1958" s="9"/>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row>
    <row r="1959" spans="1:134">
      <c r="A1959" s="8"/>
      <c r="B1959" s="8"/>
      <c r="C1959" s="8"/>
      <c r="D1959" s="4"/>
      <c r="E1959" s="9"/>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row>
    <row r="1960" spans="1:134">
      <c r="A1960" s="8"/>
      <c r="B1960" s="8"/>
      <c r="C1960" s="8"/>
      <c r="D1960" s="4"/>
      <c r="E1960" s="9"/>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row>
    <row r="1961" spans="1:134">
      <c r="A1961" s="8"/>
      <c r="B1961" s="8"/>
      <c r="C1961" s="8"/>
      <c r="D1961" s="4"/>
      <c r="E1961" s="9"/>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row>
    <row r="1962" spans="1:134">
      <c r="A1962" s="8"/>
      <c r="B1962" s="8"/>
      <c r="C1962" s="8"/>
      <c r="D1962" s="4"/>
      <c r="E1962" s="9"/>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row>
    <row r="1963" spans="1:134">
      <c r="A1963" s="8"/>
      <c r="B1963" s="8"/>
      <c r="C1963" s="8"/>
      <c r="D1963" s="4"/>
      <c r="E1963" s="9"/>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row>
    <row r="1964" spans="1:134">
      <c r="A1964" s="8"/>
      <c r="B1964" s="8"/>
      <c r="C1964" s="8"/>
      <c r="D1964" s="4"/>
      <c r="E1964" s="9"/>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row>
    <row r="1965" spans="1:134">
      <c r="A1965" s="8"/>
      <c r="B1965" s="8"/>
      <c r="C1965" s="8"/>
      <c r="D1965" s="4"/>
      <c r="E1965" s="9"/>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row>
    <row r="1966" spans="1:134">
      <c r="A1966" s="8"/>
      <c r="B1966" s="8"/>
      <c r="C1966" s="8"/>
      <c r="D1966" s="4"/>
      <c r="E1966" s="9"/>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row>
    <row r="1967" spans="1:134">
      <c r="A1967" s="8"/>
      <c r="B1967" s="8"/>
      <c r="C1967" s="8"/>
      <c r="D1967" s="4"/>
      <c r="E1967" s="9"/>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row>
    <row r="1968" spans="1:134">
      <c r="A1968" s="8"/>
      <c r="B1968" s="8"/>
      <c r="C1968" s="8"/>
      <c r="D1968" s="4"/>
      <c r="E1968" s="9"/>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row>
    <row r="1969" spans="1:134">
      <c r="A1969" s="8"/>
      <c r="B1969" s="8"/>
      <c r="C1969" s="8"/>
      <c r="D1969" s="4"/>
      <c r="E1969" s="9"/>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row>
    <row r="1970" spans="1:134">
      <c r="A1970" s="8"/>
      <c r="B1970" s="8"/>
      <c r="C1970" s="8"/>
      <c r="D1970" s="4"/>
      <c r="E1970" s="9"/>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row>
    <row r="1971" spans="1:134">
      <c r="A1971" s="8"/>
      <c r="B1971" s="8"/>
      <c r="C1971" s="8"/>
      <c r="D1971" s="4"/>
      <c r="E1971" s="9"/>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row>
    <row r="1972" spans="1:134">
      <c r="A1972" s="8"/>
      <c r="B1972" s="8"/>
      <c r="C1972" s="8"/>
      <c r="D1972" s="4"/>
      <c r="E1972" s="9"/>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row>
    <row r="1973" spans="1:134">
      <c r="A1973" s="8"/>
      <c r="B1973" s="8"/>
      <c r="C1973" s="8"/>
      <c r="D1973" s="4"/>
      <c r="E1973" s="9"/>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row>
    <row r="1974" spans="1:134">
      <c r="A1974" s="8"/>
      <c r="B1974" s="8"/>
      <c r="C1974" s="8"/>
      <c r="D1974" s="4"/>
      <c r="E1974" s="9"/>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row>
    <row r="1975" spans="1:134">
      <c r="A1975" s="8"/>
      <c r="B1975" s="8"/>
      <c r="C1975" s="8"/>
      <c r="D1975" s="4"/>
      <c r="E1975" s="9"/>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row>
    <row r="1976" spans="1:134">
      <c r="A1976" s="8"/>
      <c r="B1976" s="8"/>
      <c r="C1976" s="8"/>
      <c r="D1976" s="4"/>
      <c r="E1976" s="9"/>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row>
    <row r="1977" spans="1:134">
      <c r="A1977" s="8"/>
      <c r="B1977" s="8"/>
      <c r="C1977" s="8"/>
      <c r="D1977" s="4"/>
      <c r="E1977" s="9"/>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row>
    <row r="1978" spans="1:134">
      <c r="A1978" s="8"/>
      <c r="B1978" s="8"/>
      <c r="C1978" s="8"/>
      <c r="D1978" s="4"/>
      <c r="E1978" s="9"/>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row>
    <row r="1979" spans="1:134">
      <c r="A1979" s="8"/>
      <c r="B1979" s="8"/>
      <c r="C1979" s="8"/>
      <c r="D1979" s="4"/>
      <c r="E1979" s="9"/>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row>
    <row r="1980" spans="1:134">
      <c r="A1980" s="8"/>
      <c r="B1980" s="8"/>
      <c r="C1980" s="8"/>
      <c r="D1980" s="4"/>
      <c r="E1980" s="9"/>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row>
    <row r="1981" spans="1:134">
      <c r="A1981" s="8"/>
      <c r="B1981" s="8"/>
      <c r="C1981" s="8"/>
      <c r="D1981" s="4"/>
      <c r="E1981" s="9"/>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row>
    <row r="1982" spans="1:134">
      <c r="A1982" s="8"/>
      <c r="B1982" s="8"/>
      <c r="C1982" s="8"/>
      <c r="D1982" s="4"/>
      <c r="E1982" s="9"/>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row>
    <row r="1983" spans="1:134">
      <c r="A1983" s="8"/>
      <c r="B1983" s="8"/>
      <c r="C1983" s="8"/>
      <c r="D1983" s="4"/>
      <c r="E1983" s="9"/>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row>
    <row r="1984" spans="1:134">
      <c r="A1984" s="8"/>
      <c r="B1984" s="8"/>
      <c r="C1984" s="8"/>
      <c r="D1984" s="4"/>
      <c r="E1984" s="9"/>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row>
    <row r="1985" spans="1:134">
      <c r="A1985" s="8"/>
      <c r="B1985" s="8"/>
      <c r="C1985" s="8"/>
      <c r="D1985" s="4"/>
      <c r="E1985" s="9"/>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row>
    <row r="1986" spans="1:134">
      <c r="A1986" s="8"/>
      <c r="B1986" s="8"/>
      <c r="C1986" s="8"/>
      <c r="D1986" s="4"/>
      <c r="E1986" s="9"/>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row>
    <row r="1987" spans="1:134">
      <c r="A1987" s="8"/>
      <c r="B1987" s="8"/>
      <c r="C1987" s="8"/>
      <c r="D1987" s="4"/>
      <c r="E1987" s="9"/>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row>
    <row r="1988" spans="1:134">
      <c r="A1988" s="8"/>
      <c r="B1988" s="8"/>
      <c r="C1988" s="8"/>
      <c r="D1988" s="4"/>
      <c r="E1988" s="9"/>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row>
    <row r="1989" spans="1:134">
      <c r="A1989" s="8"/>
      <c r="B1989" s="8"/>
      <c r="C1989" s="8"/>
      <c r="D1989" s="4"/>
      <c r="E1989" s="9"/>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row>
    <row r="1990" spans="1:134">
      <c r="A1990" s="8"/>
      <c r="B1990" s="8"/>
      <c r="C1990" s="8"/>
      <c r="D1990" s="4"/>
      <c r="E1990" s="9"/>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row>
    <row r="1991" spans="1:134">
      <c r="A1991" s="8"/>
      <c r="B1991" s="8"/>
      <c r="C1991" s="8"/>
      <c r="D1991" s="4"/>
      <c r="E1991" s="9"/>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row>
    <row r="1992" spans="1:134">
      <c r="A1992" s="8"/>
      <c r="B1992" s="8"/>
      <c r="C1992" s="8"/>
      <c r="D1992" s="4"/>
      <c r="E1992" s="9"/>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row>
    <row r="1993" spans="1:134">
      <c r="A1993" s="8"/>
      <c r="B1993" s="8"/>
      <c r="C1993" s="8"/>
      <c r="D1993" s="4"/>
      <c r="E1993" s="9"/>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row>
    <row r="1994" spans="1:134">
      <c r="A1994" s="8"/>
      <c r="B1994" s="8"/>
      <c r="C1994" s="8"/>
      <c r="D1994" s="4"/>
      <c r="E1994" s="9"/>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row>
    <row r="1995" spans="1:134">
      <c r="A1995" s="8"/>
      <c r="B1995" s="8"/>
      <c r="C1995" s="8"/>
      <c r="D1995" s="4"/>
      <c r="E1995" s="9"/>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row>
    <row r="1996" spans="1:134">
      <c r="A1996" s="8"/>
      <c r="B1996" s="8"/>
      <c r="C1996" s="8"/>
      <c r="D1996" s="4"/>
      <c r="E1996" s="9"/>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row>
    <row r="1997" spans="1:134">
      <c r="A1997" s="8"/>
      <c r="B1997" s="8"/>
      <c r="C1997" s="8"/>
      <c r="D1997" s="4"/>
      <c r="E1997" s="9"/>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row>
    <row r="1998" spans="1:134">
      <c r="A1998" s="8"/>
      <c r="B1998" s="8"/>
      <c r="C1998" s="8"/>
      <c r="D1998" s="4"/>
      <c r="E1998" s="9"/>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row>
    <row r="1999" spans="1:134">
      <c r="A1999" s="8"/>
      <c r="B1999" s="8"/>
      <c r="C1999" s="8"/>
      <c r="D1999" s="4"/>
      <c r="E1999" s="9"/>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row>
    <row r="2000" spans="1:134">
      <c r="A2000" s="8"/>
      <c r="B2000" s="8"/>
      <c r="C2000" s="8"/>
      <c r="D2000" s="4"/>
      <c r="E2000" s="9"/>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row>
    <row r="2001" spans="1:134">
      <c r="A2001" s="8"/>
      <c r="B2001" s="8"/>
      <c r="C2001" s="8"/>
      <c r="D2001" s="4"/>
      <c r="E2001" s="9"/>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row>
    <row r="2002" spans="1:134">
      <c r="A2002" s="8"/>
      <c r="B2002" s="8"/>
      <c r="C2002" s="8"/>
      <c r="D2002" s="4"/>
      <c r="E2002" s="9"/>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row>
    <row r="2003" spans="1:134">
      <c r="A2003" s="8"/>
      <c r="B2003" s="8"/>
      <c r="C2003" s="8"/>
      <c r="D2003" s="4"/>
      <c r="E2003" s="9"/>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row>
    <row r="2004" spans="1:134">
      <c r="A2004" s="8"/>
      <c r="B2004" s="8"/>
      <c r="C2004" s="8"/>
      <c r="D2004" s="4"/>
      <c r="E2004" s="9"/>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row>
    <row r="2005" spans="1:134">
      <c r="A2005" s="8"/>
      <c r="B2005" s="8"/>
      <c r="C2005" s="8"/>
      <c r="D2005" s="4"/>
      <c r="E2005" s="9"/>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row>
    <row r="2006" spans="1:134">
      <c r="A2006" s="8"/>
      <c r="B2006" s="8"/>
      <c r="C2006" s="8"/>
      <c r="D2006" s="4"/>
      <c r="E2006" s="9"/>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row>
    <row r="2007" spans="1:134">
      <c r="A2007" s="8"/>
      <c r="B2007" s="8"/>
      <c r="C2007" s="8"/>
      <c r="D2007" s="4"/>
      <c r="E2007" s="9"/>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row>
    <row r="2008" spans="1:134">
      <c r="A2008" s="8"/>
      <c r="B2008" s="8"/>
      <c r="C2008" s="8"/>
      <c r="D2008" s="4"/>
      <c r="E2008" s="9"/>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row>
    <row r="2009" spans="1:134">
      <c r="A2009" s="8"/>
      <c r="B2009" s="8"/>
      <c r="C2009" s="8"/>
      <c r="D2009" s="4"/>
      <c r="E2009" s="9"/>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row>
    <row r="2010" spans="1:134">
      <c r="A2010" s="8"/>
      <c r="B2010" s="8"/>
      <c r="C2010" s="8"/>
      <c r="D2010" s="4"/>
      <c r="E2010" s="9"/>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row>
    <row r="2011" spans="1:134">
      <c r="A2011" s="8"/>
      <c r="B2011" s="8"/>
      <c r="C2011" s="8"/>
      <c r="D2011" s="4"/>
      <c r="E2011" s="9"/>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row>
    <row r="2012" spans="1:134">
      <c r="A2012" s="8"/>
      <c r="B2012" s="8"/>
      <c r="C2012" s="8"/>
      <c r="D2012" s="4"/>
      <c r="E2012" s="9"/>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row>
    <row r="2013" spans="1:134">
      <c r="A2013" s="8"/>
      <c r="B2013" s="8"/>
      <c r="C2013" s="8"/>
      <c r="D2013" s="4"/>
      <c r="E2013" s="9"/>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row>
    <row r="2014" spans="1:134">
      <c r="A2014" s="8"/>
      <c r="B2014" s="8"/>
      <c r="C2014" s="8"/>
      <c r="D2014" s="4"/>
      <c r="E2014" s="9"/>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row>
    <row r="2015" spans="1:134">
      <c r="A2015" s="8"/>
      <c r="B2015" s="8"/>
      <c r="C2015" s="8"/>
      <c r="D2015" s="4"/>
      <c r="E2015" s="9"/>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row>
    <row r="2016" spans="1:134">
      <c r="A2016" s="8"/>
      <c r="B2016" s="8"/>
      <c r="C2016" s="8"/>
      <c r="D2016" s="4"/>
      <c r="E2016" s="9"/>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row>
    <row r="2017" spans="1:134">
      <c r="A2017" s="8"/>
      <c r="B2017" s="8"/>
      <c r="C2017" s="8"/>
      <c r="D2017" s="4"/>
      <c r="E2017" s="9"/>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row>
    <row r="2018" spans="1:134">
      <c r="A2018" s="8"/>
      <c r="B2018" s="8"/>
      <c r="C2018" s="8"/>
      <c r="D2018" s="4"/>
      <c r="E2018" s="9"/>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row>
    <row r="2019" spans="1:134">
      <c r="A2019" s="8"/>
      <c r="B2019" s="8"/>
      <c r="C2019" s="8"/>
      <c r="D2019" s="4"/>
      <c r="E2019" s="9"/>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row>
    <row r="2020" spans="1:134">
      <c r="A2020" s="8"/>
      <c r="B2020" s="8"/>
      <c r="C2020" s="8"/>
      <c r="D2020" s="4"/>
      <c r="E2020" s="9"/>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row>
    <row r="2021" spans="1:134">
      <c r="A2021" s="8"/>
      <c r="B2021" s="8"/>
      <c r="C2021" s="8"/>
      <c r="D2021" s="4"/>
      <c r="E2021" s="9"/>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row>
    <row r="2022" spans="1:134">
      <c r="A2022" s="8"/>
      <c r="B2022" s="8"/>
      <c r="C2022" s="8"/>
      <c r="D2022" s="4"/>
      <c r="E2022" s="9"/>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row>
    <row r="2023" spans="1:134">
      <c r="A2023" s="8"/>
      <c r="B2023" s="8"/>
      <c r="C2023" s="8"/>
      <c r="D2023" s="4"/>
      <c r="E2023" s="9"/>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row>
    <row r="2024" spans="1:134">
      <c r="A2024" s="8"/>
      <c r="B2024" s="8"/>
      <c r="C2024" s="8"/>
      <c r="D2024" s="4"/>
      <c r="E2024" s="9"/>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row>
    <row r="2025" spans="1:134">
      <c r="A2025" s="8"/>
      <c r="B2025" s="8"/>
      <c r="C2025" s="8"/>
      <c r="D2025" s="4"/>
      <c r="E2025" s="9"/>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row>
    <row r="2026" spans="1:134">
      <c r="A2026" s="8"/>
      <c r="B2026" s="8"/>
      <c r="C2026" s="8"/>
      <c r="D2026" s="4"/>
      <c r="E2026" s="9"/>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row>
    <row r="2027" spans="1:134">
      <c r="A2027" s="8"/>
      <c r="B2027" s="8"/>
      <c r="C2027" s="8"/>
      <c r="D2027" s="4"/>
      <c r="E2027" s="9"/>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row>
    <row r="2028" spans="1:134">
      <c r="A2028" s="8"/>
      <c r="B2028" s="8"/>
      <c r="C2028" s="8"/>
      <c r="D2028" s="4"/>
      <c r="E2028" s="9"/>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row>
    <row r="2029" spans="1:134">
      <c r="A2029" s="8"/>
      <c r="B2029" s="8"/>
      <c r="C2029" s="8"/>
      <c r="D2029" s="4"/>
      <c r="E2029" s="9"/>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row>
    <row r="2030" spans="1:134">
      <c r="A2030" s="8"/>
      <c r="B2030" s="8"/>
      <c r="C2030" s="8"/>
      <c r="D2030" s="4"/>
      <c r="E2030" s="9"/>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row>
    <row r="2031" spans="1:134">
      <c r="A2031" s="8"/>
      <c r="B2031" s="8"/>
      <c r="C2031" s="8"/>
      <c r="D2031" s="4"/>
      <c r="E2031" s="9"/>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row>
    <row r="2032" spans="1:134">
      <c r="A2032" s="8"/>
      <c r="B2032" s="8"/>
      <c r="C2032" s="8"/>
      <c r="D2032" s="4"/>
      <c r="E2032" s="9"/>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row>
    <row r="2033" spans="1:134">
      <c r="A2033" s="8"/>
      <c r="B2033" s="8"/>
      <c r="C2033" s="8"/>
      <c r="D2033" s="4"/>
      <c r="E2033" s="9"/>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row>
    <row r="2034" spans="1:134">
      <c r="A2034" s="8"/>
      <c r="B2034" s="8"/>
      <c r="C2034" s="8"/>
      <c r="D2034" s="4"/>
      <c r="E2034" s="9"/>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row>
    <row r="2035" spans="1:134">
      <c r="A2035" s="8"/>
      <c r="B2035" s="8"/>
      <c r="C2035" s="8"/>
      <c r="D2035" s="4"/>
      <c r="E2035" s="9"/>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row>
    <row r="2036" spans="1:134">
      <c r="A2036" s="8"/>
      <c r="B2036" s="8"/>
      <c r="C2036" s="8"/>
      <c r="D2036" s="4"/>
      <c r="E2036" s="9"/>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row>
    <row r="2037" spans="1:134">
      <c r="A2037" s="8"/>
      <c r="B2037" s="8"/>
      <c r="C2037" s="8"/>
      <c r="D2037" s="4"/>
      <c r="E2037" s="9"/>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row>
    <row r="2038" spans="1:134">
      <c r="A2038" s="8"/>
      <c r="B2038" s="8"/>
      <c r="C2038" s="8"/>
      <c r="D2038" s="4"/>
      <c r="E2038" s="9"/>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row>
    <row r="2039" spans="1:134">
      <c r="A2039" s="8"/>
      <c r="B2039" s="8"/>
      <c r="C2039" s="8"/>
      <c r="D2039" s="4"/>
      <c r="E2039" s="9"/>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row>
    <row r="2040" spans="1:134">
      <c r="A2040" s="8"/>
      <c r="B2040" s="8"/>
      <c r="C2040" s="8"/>
      <c r="D2040" s="4"/>
      <c r="E2040" s="9"/>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row>
    <row r="2041" spans="1:134">
      <c r="A2041" s="8"/>
      <c r="B2041" s="8"/>
      <c r="C2041" s="8"/>
      <c r="D2041" s="4"/>
      <c r="E2041" s="9"/>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row>
    <row r="2042" spans="1:134">
      <c r="A2042" s="8"/>
      <c r="B2042" s="8"/>
      <c r="C2042" s="8"/>
      <c r="D2042" s="4"/>
      <c r="E2042" s="9"/>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row>
    <row r="2043" spans="1:134">
      <c r="A2043" s="8"/>
      <c r="B2043" s="8"/>
      <c r="C2043" s="8"/>
      <c r="D2043" s="4"/>
      <c r="E2043" s="9"/>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row>
    <row r="2044" spans="1:134">
      <c r="A2044" s="8"/>
      <c r="B2044" s="8"/>
      <c r="C2044" s="8"/>
      <c r="D2044" s="4"/>
      <c r="E2044" s="9"/>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row>
    <row r="2045" spans="1:134">
      <c r="A2045" s="8"/>
      <c r="B2045" s="8"/>
      <c r="C2045" s="8"/>
      <c r="D2045" s="4"/>
      <c r="E2045" s="9"/>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row>
    <row r="2046" spans="1:134">
      <c r="A2046" s="8"/>
      <c r="B2046" s="8"/>
      <c r="C2046" s="8"/>
      <c r="D2046" s="4"/>
      <c r="E2046" s="9"/>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row>
    <row r="2047" spans="1:134">
      <c r="A2047" s="8"/>
      <c r="B2047" s="8"/>
      <c r="C2047" s="8"/>
      <c r="D2047" s="4"/>
      <c r="E2047" s="9"/>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row>
    <row r="2048" spans="1:134">
      <c r="A2048" s="8"/>
      <c r="B2048" s="8"/>
      <c r="C2048" s="8"/>
      <c r="D2048" s="4"/>
      <c r="E2048" s="9"/>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row>
    <row r="2049" spans="1:134">
      <c r="A2049" s="8"/>
      <c r="B2049" s="8"/>
      <c r="C2049" s="8"/>
      <c r="D2049" s="4"/>
      <c r="E2049" s="9"/>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row>
    <row r="2050" spans="1:134">
      <c r="A2050" s="8"/>
      <c r="B2050" s="8"/>
      <c r="C2050" s="8"/>
      <c r="D2050" s="4"/>
      <c r="E2050" s="9"/>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row>
    <row r="2051" spans="1:134">
      <c r="A2051" s="8"/>
      <c r="B2051" s="8"/>
      <c r="C2051" s="8"/>
      <c r="D2051" s="4"/>
      <c r="E2051" s="9"/>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row>
    <row r="2052" spans="1:134">
      <c r="A2052" s="8"/>
      <c r="B2052" s="8"/>
      <c r="C2052" s="8"/>
      <c r="D2052" s="4"/>
      <c r="E2052" s="9"/>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row>
    <row r="2053" spans="1:134">
      <c r="A2053" s="8"/>
      <c r="B2053" s="8"/>
      <c r="C2053" s="8"/>
      <c r="D2053" s="4"/>
      <c r="E2053" s="9"/>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row>
    <row r="2054" spans="1:134">
      <c r="A2054" s="8"/>
      <c r="B2054" s="8"/>
      <c r="C2054" s="8"/>
      <c r="D2054" s="4"/>
      <c r="E2054" s="9"/>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row>
    <row r="2055" spans="1:134">
      <c r="A2055" s="8"/>
      <c r="B2055" s="8"/>
      <c r="C2055" s="8"/>
      <c r="D2055" s="4"/>
      <c r="E2055" s="9"/>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row>
    <row r="2056" spans="1:134">
      <c r="A2056" s="8"/>
      <c r="B2056" s="8"/>
      <c r="C2056" s="8"/>
      <c r="D2056" s="4"/>
      <c r="E2056" s="9"/>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row>
    <row r="2057" spans="1:134">
      <c r="A2057" s="8"/>
      <c r="B2057" s="8"/>
      <c r="C2057" s="8"/>
      <c r="D2057" s="4"/>
      <c r="E2057" s="9"/>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row>
    <row r="2058" spans="1:134">
      <c r="A2058" s="8"/>
      <c r="B2058" s="8"/>
      <c r="C2058" s="8"/>
      <c r="D2058" s="4"/>
      <c r="E2058" s="9"/>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row>
    <row r="2059" spans="1:134">
      <c r="A2059" s="8"/>
      <c r="B2059" s="8"/>
      <c r="C2059" s="8"/>
      <c r="D2059" s="4"/>
      <c r="E2059" s="9"/>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row>
    <row r="2060" spans="1:134">
      <c r="A2060" s="8"/>
      <c r="B2060" s="8"/>
      <c r="C2060" s="8"/>
      <c r="D2060" s="4"/>
      <c r="E2060" s="9"/>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row>
    <row r="2061" spans="1:134">
      <c r="A2061" s="8"/>
      <c r="B2061" s="8"/>
      <c r="C2061" s="8"/>
      <c r="D2061" s="4"/>
      <c r="E2061" s="9"/>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row>
    <row r="2062" spans="1:134">
      <c r="A2062" s="8"/>
      <c r="B2062" s="8"/>
      <c r="C2062" s="8"/>
      <c r="D2062" s="4"/>
      <c r="E2062" s="9"/>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row>
    <row r="2063" spans="1:134">
      <c r="A2063" s="8"/>
      <c r="B2063" s="8"/>
      <c r="C2063" s="8"/>
      <c r="D2063" s="4"/>
      <c r="E2063" s="9"/>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row>
    <row r="2064" spans="1:134">
      <c r="A2064" s="8"/>
      <c r="B2064" s="8"/>
      <c r="C2064" s="8"/>
      <c r="D2064" s="4"/>
      <c r="E2064" s="9"/>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row>
    <row r="2065" spans="1:134">
      <c r="A2065" s="8"/>
      <c r="B2065" s="8"/>
      <c r="C2065" s="8"/>
      <c r="D2065" s="4"/>
      <c r="E2065" s="9"/>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row>
    <row r="2066" spans="1:134">
      <c r="A2066" s="8"/>
      <c r="B2066" s="8"/>
      <c r="C2066" s="8"/>
      <c r="D2066" s="4"/>
      <c r="E2066" s="9"/>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row>
    <row r="2067" spans="1:134">
      <c r="A2067" s="8"/>
      <c r="B2067" s="8"/>
      <c r="C2067" s="8"/>
      <c r="D2067" s="4"/>
      <c r="E2067" s="9"/>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row>
    <row r="2068" spans="1:134">
      <c r="A2068" s="8"/>
      <c r="B2068" s="8"/>
      <c r="C2068" s="8"/>
      <c r="D2068" s="4"/>
      <c r="E2068" s="9"/>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row>
    <row r="2069" spans="1:134">
      <c r="A2069" s="8"/>
      <c r="B2069" s="8"/>
      <c r="C2069" s="8"/>
      <c r="D2069" s="4"/>
      <c r="E2069" s="9"/>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row>
    <row r="2070" spans="1:134">
      <c r="A2070" s="8"/>
      <c r="B2070" s="8"/>
      <c r="C2070" s="8"/>
      <c r="D2070" s="4"/>
      <c r="E2070" s="9"/>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row>
    <row r="2071" spans="1:134">
      <c r="A2071" s="8"/>
      <c r="B2071" s="8"/>
      <c r="C2071" s="8"/>
      <c r="D2071" s="4"/>
      <c r="E2071" s="9"/>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row>
    <row r="2072" spans="1:134">
      <c r="A2072" s="8"/>
      <c r="B2072" s="8"/>
      <c r="C2072" s="8"/>
      <c r="D2072" s="4"/>
      <c r="E2072" s="9"/>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row>
    <row r="2073" spans="1:134">
      <c r="A2073" s="8"/>
      <c r="B2073" s="8"/>
      <c r="C2073" s="8"/>
      <c r="D2073" s="4"/>
      <c r="E2073" s="9"/>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row>
    <row r="2074" spans="1:134">
      <c r="A2074" s="8"/>
      <c r="B2074" s="8"/>
      <c r="C2074" s="8"/>
      <c r="D2074" s="4"/>
      <c r="E2074" s="9"/>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row>
    <row r="2075" spans="1:134">
      <c r="A2075" s="8"/>
      <c r="B2075" s="8"/>
      <c r="C2075" s="8"/>
      <c r="D2075" s="4"/>
      <c r="E2075" s="9"/>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row>
    <row r="2076" spans="1:134">
      <c r="A2076" s="8"/>
      <c r="B2076" s="8"/>
      <c r="C2076" s="8"/>
      <c r="D2076" s="4"/>
      <c r="E2076" s="9"/>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row>
    <row r="2077" spans="1:134">
      <c r="A2077" s="8"/>
      <c r="B2077" s="8"/>
      <c r="C2077" s="8"/>
      <c r="D2077" s="4"/>
      <c r="E2077" s="9"/>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row>
    <row r="2078" spans="1:134">
      <c r="A2078" s="8"/>
      <c r="B2078" s="8"/>
      <c r="C2078" s="8"/>
      <c r="D2078" s="4"/>
      <c r="E2078" s="9"/>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row>
    <row r="2079" spans="1:134">
      <c r="A2079" s="8"/>
      <c r="B2079" s="8"/>
      <c r="C2079" s="8"/>
      <c r="D2079" s="4"/>
      <c r="E2079" s="9"/>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row>
    <row r="2080" spans="1:134">
      <c r="A2080" s="8"/>
      <c r="B2080" s="8"/>
      <c r="C2080" s="8"/>
      <c r="D2080" s="4"/>
      <c r="E2080" s="9"/>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row>
    <row r="2081" spans="1:134">
      <c r="A2081" s="8"/>
      <c r="B2081" s="8"/>
      <c r="C2081" s="8"/>
      <c r="D2081" s="4"/>
      <c r="E2081" s="9"/>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row>
    <row r="2082" spans="1:134">
      <c r="A2082" s="8"/>
      <c r="B2082" s="8"/>
      <c r="C2082" s="8"/>
      <c r="D2082" s="4"/>
      <c r="E2082" s="9"/>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row>
    <row r="2083" spans="1:134">
      <c r="A2083" s="8"/>
      <c r="B2083" s="8"/>
      <c r="C2083" s="8"/>
      <c r="D2083" s="4"/>
      <c r="E2083" s="9"/>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row>
    <row r="2084" spans="1:134">
      <c r="A2084" s="8"/>
      <c r="B2084" s="8"/>
      <c r="C2084" s="8"/>
      <c r="D2084" s="4"/>
      <c r="E2084" s="9"/>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row>
    <row r="2085" spans="1:134">
      <c r="A2085" s="8"/>
      <c r="B2085" s="8"/>
      <c r="C2085" s="8"/>
      <c r="D2085" s="4"/>
      <c r="E2085" s="9"/>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row>
    <row r="2086" spans="1:134">
      <c r="A2086" s="8"/>
      <c r="B2086" s="8"/>
      <c r="C2086" s="8"/>
      <c r="D2086" s="4"/>
      <c r="E2086" s="9"/>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row>
    <row r="2087" spans="1:134">
      <c r="A2087" s="8"/>
      <c r="B2087" s="8"/>
      <c r="C2087" s="8"/>
      <c r="D2087" s="4"/>
      <c r="E2087" s="9"/>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row>
    <row r="2088" spans="1:134">
      <c r="A2088" s="8"/>
      <c r="B2088" s="8"/>
      <c r="C2088" s="8"/>
      <c r="D2088" s="4"/>
      <c r="E2088" s="9"/>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row>
    <row r="2089" spans="1:134">
      <c r="A2089" s="8"/>
      <c r="B2089" s="8"/>
      <c r="C2089" s="8"/>
      <c r="D2089" s="4"/>
      <c r="E2089" s="9"/>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row>
    <row r="2090" spans="1:134">
      <c r="A2090" s="8"/>
      <c r="B2090" s="8"/>
      <c r="C2090" s="8"/>
      <c r="D2090" s="4"/>
      <c r="E2090" s="9"/>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row>
    <row r="2091" spans="1:134">
      <c r="A2091" s="8"/>
      <c r="B2091" s="8"/>
      <c r="C2091" s="8"/>
      <c r="D2091" s="4"/>
      <c r="E2091" s="9"/>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row>
    <row r="2092" spans="1:134">
      <c r="A2092" s="8"/>
      <c r="B2092" s="8"/>
      <c r="C2092" s="8"/>
      <c r="D2092" s="4"/>
      <c r="E2092" s="9"/>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row>
    <row r="2093" spans="1:134">
      <c r="A2093" s="8"/>
      <c r="B2093" s="8"/>
      <c r="C2093" s="8"/>
      <c r="D2093" s="4"/>
      <c r="E2093" s="9"/>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row>
    <row r="2094" spans="1:134">
      <c r="A2094" s="8"/>
      <c r="B2094" s="8"/>
      <c r="C2094" s="8"/>
      <c r="D2094" s="4"/>
      <c r="E2094" s="9"/>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row>
    <row r="2095" spans="1:134">
      <c r="A2095" s="8"/>
      <c r="B2095" s="8"/>
      <c r="C2095" s="8"/>
      <c r="D2095" s="4"/>
      <c r="E2095" s="9"/>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row>
    <row r="2096" spans="1:134">
      <c r="A2096" s="8"/>
      <c r="B2096" s="8"/>
      <c r="C2096" s="8"/>
      <c r="D2096" s="4"/>
      <c r="E2096" s="9"/>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row>
    <row r="2097" spans="1:134">
      <c r="A2097" s="8"/>
      <c r="B2097" s="8"/>
      <c r="C2097" s="8"/>
      <c r="D2097" s="4"/>
      <c r="E2097" s="9"/>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row>
    <row r="2098" spans="1:134">
      <c r="A2098" s="8"/>
      <c r="B2098" s="8"/>
      <c r="C2098" s="8"/>
      <c r="D2098" s="4"/>
      <c r="E2098" s="9"/>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row>
    <row r="2099" spans="1:134">
      <c r="A2099" s="8"/>
      <c r="B2099" s="8"/>
      <c r="C2099" s="8"/>
      <c r="D2099" s="4"/>
      <c r="E2099" s="9"/>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row>
    <row r="2100" spans="1:134">
      <c r="A2100" s="8"/>
      <c r="B2100" s="8"/>
      <c r="C2100" s="8"/>
      <c r="D2100" s="4"/>
      <c r="E2100" s="9"/>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row>
    <row r="2101" spans="1:134">
      <c r="A2101" s="8"/>
      <c r="B2101" s="8"/>
      <c r="C2101" s="8"/>
      <c r="D2101" s="4"/>
      <c r="E2101" s="9"/>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row>
    <row r="2102" spans="1:134">
      <c r="A2102" s="8"/>
      <c r="B2102" s="8"/>
      <c r="C2102" s="8"/>
      <c r="D2102" s="4"/>
      <c r="E2102" s="9"/>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row>
    <row r="2103" spans="1:134">
      <c r="A2103" s="8"/>
      <c r="B2103" s="8"/>
      <c r="C2103" s="8"/>
      <c r="D2103" s="4"/>
      <c r="E2103" s="9"/>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row>
    <row r="2104" spans="1:134">
      <c r="A2104" s="8"/>
      <c r="B2104" s="8"/>
      <c r="C2104" s="8"/>
      <c r="D2104" s="4"/>
      <c r="E2104" s="9"/>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row>
    <row r="2105" spans="1:134">
      <c r="A2105" s="8"/>
      <c r="B2105" s="8"/>
      <c r="C2105" s="8"/>
      <c r="D2105" s="4"/>
      <c r="E2105" s="9"/>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row>
    <row r="2106" spans="1:134">
      <c r="A2106" s="8"/>
      <c r="B2106" s="8"/>
      <c r="C2106" s="8"/>
      <c r="D2106" s="4"/>
      <c r="E2106" s="9"/>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row>
    <row r="2107" spans="1:134">
      <c r="A2107" s="8"/>
      <c r="B2107" s="8"/>
      <c r="C2107" s="8"/>
      <c r="D2107" s="4"/>
      <c r="E2107" s="9"/>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row>
    <row r="2108" spans="1:134">
      <c r="A2108" s="8"/>
      <c r="B2108" s="8"/>
      <c r="C2108" s="8"/>
      <c r="D2108" s="4"/>
      <c r="E2108" s="9"/>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row>
    <row r="2109" spans="1:134">
      <c r="A2109" s="8"/>
      <c r="B2109" s="8"/>
      <c r="C2109" s="8"/>
      <c r="D2109" s="4"/>
      <c r="E2109" s="9"/>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row>
    <row r="2110" spans="1:134">
      <c r="A2110" s="8"/>
      <c r="B2110" s="8"/>
      <c r="C2110" s="8"/>
      <c r="D2110" s="4"/>
      <c r="E2110" s="9"/>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row>
    <row r="2111" spans="1:134">
      <c r="A2111" s="8"/>
      <c r="B2111" s="8"/>
      <c r="C2111" s="8"/>
      <c r="D2111" s="4"/>
      <c r="E2111" s="9"/>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row>
    <row r="2112" spans="1:134">
      <c r="A2112" s="8"/>
      <c r="B2112" s="8"/>
      <c r="C2112" s="8"/>
      <c r="D2112" s="4"/>
      <c r="E2112" s="9"/>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row>
    <row r="2113" spans="1:134">
      <c r="A2113" s="8"/>
      <c r="B2113" s="8"/>
      <c r="C2113" s="8"/>
      <c r="D2113" s="4"/>
      <c r="E2113" s="9"/>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row>
    <row r="2114" spans="1:134">
      <c r="A2114" s="8"/>
      <c r="B2114" s="8"/>
      <c r="C2114" s="8"/>
      <c r="D2114" s="4"/>
      <c r="E2114" s="9"/>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row>
    <row r="2115" spans="1:134">
      <c r="A2115" s="8"/>
      <c r="B2115" s="8"/>
      <c r="C2115" s="8"/>
      <c r="D2115" s="4"/>
      <c r="E2115" s="9"/>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row>
    <row r="2116" spans="1:134">
      <c r="A2116" s="8"/>
      <c r="B2116" s="8"/>
      <c r="C2116" s="8"/>
      <c r="D2116" s="4"/>
      <c r="E2116" s="9"/>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row>
    <row r="2117" spans="1:134">
      <c r="A2117" s="8"/>
      <c r="B2117" s="8"/>
      <c r="C2117" s="8"/>
      <c r="D2117" s="4"/>
      <c r="E2117" s="9"/>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row>
    <row r="2118" spans="1:134">
      <c r="A2118" s="8"/>
      <c r="B2118" s="8"/>
      <c r="C2118" s="8"/>
      <c r="D2118" s="4"/>
      <c r="E2118" s="9"/>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row>
    <row r="2119" spans="1:134">
      <c r="A2119" s="8"/>
      <c r="B2119" s="8"/>
      <c r="C2119" s="8"/>
      <c r="D2119" s="4"/>
      <c r="E2119" s="9"/>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row>
    <row r="2120" spans="1:134">
      <c r="A2120" s="8"/>
      <c r="B2120" s="8"/>
      <c r="C2120" s="8"/>
      <c r="D2120" s="4"/>
      <c r="E2120" s="9"/>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row>
    <row r="2121" spans="1:134">
      <c r="A2121" s="8"/>
      <c r="B2121" s="8"/>
      <c r="C2121" s="8"/>
      <c r="D2121" s="4"/>
      <c r="E2121" s="9"/>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row>
    <row r="2122" spans="1:134">
      <c r="A2122" s="8"/>
      <c r="B2122" s="8"/>
      <c r="C2122" s="8"/>
      <c r="D2122" s="4"/>
      <c r="E2122" s="9"/>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row>
    <row r="2123" spans="1:134">
      <c r="A2123" s="8"/>
      <c r="B2123" s="8"/>
      <c r="C2123" s="8"/>
      <c r="D2123" s="4"/>
      <c r="E2123" s="9"/>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row>
    <row r="2124" spans="1:134">
      <c r="A2124" s="8"/>
      <c r="B2124" s="8"/>
      <c r="C2124" s="8"/>
      <c r="D2124" s="4"/>
      <c r="E2124" s="9"/>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row>
    <row r="2125" spans="1:134">
      <c r="A2125" s="8"/>
      <c r="B2125" s="8"/>
      <c r="C2125" s="8"/>
      <c r="D2125" s="4"/>
      <c r="E2125" s="9"/>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row>
    <row r="2126" spans="1:134">
      <c r="A2126" s="8"/>
      <c r="B2126" s="8"/>
      <c r="C2126" s="8"/>
      <c r="D2126" s="4"/>
      <c r="E2126" s="9"/>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row>
    <row r="2127" spans="1:134">
      <c r="A2127" s="8"/>
      <c r="B2127" s="8"/>
      <c r="C2127" s="8"/>
      <c r="D2127" s="4"/>
      <c r="E2127" s="9"/>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row>
    <row r="2128" spans="1:134">
      <c r="A2128" s="8"/>
      <c r="B2128" s="8"/>
      <c r="C2128" s="8"/>
      <c r="D2128" s="4"/>
      <c r="E2128" s="9"/>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row>
    <row r="2129" spans="1:134">
      <c r="A2129" s="8"/>
      <c r="B2129" s="8"/>
      <c r="C2129" s="8"/>
      <c r="D2129" s="4"/>
      <c r="E2129" s="9"/>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row>
    <row r="2130" spans="1:134">
      <c r="A2130" s="8"/>
      <c r="B2130" s="8"/>
      <c r="C2130" s="8"/>
      <c r="D2130" s="4"/>
      <c r="E2130" s="9"/>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row>
    <row r="2131" spans="1:134">
      <c r="A2131" s="8"/>
      <c r="B2131" s="8"/>
      <c r="C2131" s="8"/>
      <c r="D2131" s="4"/>
      <c r="E2131" s="9"/>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row>
    <row r="2132" spans="1:134">
      <c r="A2132" s="8"/>
      <c r="B2132" s="8"/>
      <c r="C2132" s="8"/>
      <c r="D2132" s="4"/>
      <c r="E2132" s="9"/>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row>
    <row r="2133" spans="1:134">
      <c r="A2133" s="8"/>
      <c r="B2133" s="8"/>
      <c r="C2133" s="8"/>
      <c r="D2133" s="4"/>
      <c r="E2133" s="9"/>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row>
    <row r="2134" spans="1:134">
      <c r="A2134" s="8"/>
      <c r="B2134" s="8"/>
      <c r="C2134" s="8"/>
      <c r="D2134" s="4"/>
      <c r="E2134" s="9"/>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row>
    <row r="2135" spans="1:134">
      <c r="A2135" s="8"/>
      <c r="B2135" s="8"/>
      <c r="C2135" s="8"/>
      <c r="D2135" s="4"/>
      <c r="E2135" s="9"/>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row>
    <row r="2136" spans="1:134">
      <c r="A2136" s="8"/>
      <c r="B2136" s="8"/>
      <c r="C2136" s="8"/>
      <c r="D2136" s="4"/>
      <c r="E2136" s="9"/>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row>
    <row r="2137" spans="1:134">
      <c r="A2137" s="8"/>
      <c r="B2137" s="8"/>
      <c r="C2137" s="8"/>
      <c r="D2137" s="4"/>
      <c r="E2137" s="9"/>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row>
    <row r="2138" spans="1:134">
      <c r="A2138" s="8"/>
      <c r="B2138" s="8"/>
      <c r="C2138" s="8"/>
      <c r="D2138" s="4"/>
      <c r="E2138" s="9"/>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row>
    <row r="2139" spans="1:134">
      <c r="A2139" s="8"/>
      <c r="B2139" s="8"/>
      <c r="C2139" s="8"/>
      <c r="D2139" s="4"/>
      <c r="E2139" s="9"/>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row>
    <row r="2140" spans="1:134">
      <c r="A2140" s="8"/>
      <c r="B2140" s="8"/>
      <c r="C2140" s="8"/>
      <c r="D2140" s="4"/>
      <c r="E2140" s="9"/>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row>
    <row r="2141" spans="1:134">
      <c r="A2141" s="8"/>
      <c r="B2141" s="8"/>
      <c r="C2141" s="8"/>
      <c r="D2141" s="4"/>
      <c r="E2141" s="9"/>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row>
    <row r="2142" spans="1:134">
      <c r="A2142" s="8"/>
      <c r="B2142" s="8"/>
      <c r="C2142" s="8"/>
      <c r="D2142" s="4"/>
      <c r="E2142" s="9"/>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row>
    <row r="2143" spans="1:134">
      <c r="A2143" s="8"/>
      <c r="B2143" s="8"/>
      <c r="C2143" s="8"/>
      <c r="D2143" s="4"/>
      <c r="E2143" s="9"/>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row>
    <row r="2144" spans="1:134">
      <c r="A2144" s="8"/>
      <c r="B2144" s="8"/>
      <c r="C2144" s="8"/>
      <c r="D2144" s="4"/>
      <c r="E2144" s="9"/>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row>
    <row r="2145" spans="1:134">
      <c r="A2145" s="8"/>
      <c r="B2145" s="8"/>
      <c r="C2145" s="8"/>
      <c r="D2145" s="4"/>
      <c r="E2145" s="9"/>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row>
    <row r="2146" spans="1:134">
      <c r="A2146" s="8"/>
      <c r="B2146" s="8"/>
      <c r="C2146" s="8"/>
      <c r="D2146" s="4"/>
      <c r="E2146" s="9"/>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row>
    <row r="2147" spans="1:134">
      <c r="A2147" s="8"/>
      <c r="B2147" s="8"/>
      <c r="C2147" s="8"/>
      <c r="D2147" s="4"/>
      <c r="E2147" s="9"/>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row>
    <row r="2148" spans="1:134">
      <c r="A2148" s="8"/>
      <c r="B2148" s="8"/>
      <c r="C2148" s="8"/>
      <c r="D2148" s="4"/>
      <c r="E2148" s="9"/>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row>
    <row r="2149" spans="1:134">
      <c r="A2149" s="8"/>
      <c r="B2149" s="8"/>
      <c r="C2149" s="8"/>
      <c r="D2149" s="4"/>
      <c r="E2149" s="9"/>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row>
    <row r="2150" spans="1:134">
      <c r="A2150" s="8"/>
      <c r="B2150" s="8"/>
      <c r="C2150" s="8"/>
      <c r="D2150" s="4"/>
      <c r="E2150" s="9"/>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row>
    <row r="2151" spans="1:134">
      <c r="A2151" s="8"/>
      <c r="B2151" s="8"/>
      <c r="C2151" s="8"/>
      <c r="D2151" s="4"/>
      <c r="E2151" s="9"/>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row>
    <row r="2152" spans="1:134">
      <c r="A2152" s="8"/>
      <c r="B2152" s="8"/>
      <c r="C2152" s="8"/>
      <c r="D2152" s="4"/>
      <c r="E2152" s="9"/>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row>
    <row r="2153" spans="1:134">
      <c r="A2153" s="8"/>
      <c r="B2153" s="8"/>
      <c r="C2153" s="8"/>
      <c r="D2153" s="4"/>
      <c r="E2153" s="9"/>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row>
    <row r="2154" spans="1:134">
      <c r="A2154" s="8"/>
      <c r="B2154" s="8"/>
      <c r="C2154" s="8"/>
      <c r="D2154" s="4"/>
      <c r="E2154" s="9"/>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row>
    <row r="2155" spans="1:134">
      <c r="A2155" s="8"/>
      <c r="B2155" s="8"/>
      <c r="C2155" s="8"/>
      <c r="D2155" s="4"/>
      <c r="E2155" s="9"/>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row>
    <row r="2156" spans="1:134">
      <c r="A2156" s="8"/>
      <c r="B2156" s="8"/>
      <c r="C2156" s="8"/>
      <c r="D2156" s="4"/>
      <c r="E2156" s="9"/>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row>
    <row r="2157" spans="1:134">
      <c r="A2157" s="8"/>
      <c r="B2157" s="8"/>
      <c r="C2157" s="8"/>
      <c r="D2157" s="4"/>
      <c r="E2157" s="9"/>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row>
    <row r="2158" spans="1:134">
      <c r="A2158" s="8"/>
      <c r="B2158" s="8"/>
      <c r="C2158" s="8"/>
      <c r="D2158" s="4"/>
      <c r="E2158" s="9"/>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row>
    <row r="2159" spans="1:134">
      <c r="A2159" s="8"/>
      <c r="B2159" s="8"/>
      <c r="C2159" s="8"/>
      <c r="D2159" s="4"/>
      <c r="E2159" s="9"/>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row>
    <row r="2160" spans="1:134">
      <c r="A2160" s="8"/>
      <c r="B2160" s="8"/>
      <c r="C2160" s="8"/>
      <c r="D2160" s="4"/>
      <c r="E2160" s="9"/>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row>
    <row r="2161" spans="1:134">
      <c r="A2161" s="8"/>
      <c r="B2161" s="8"/>
      <c r="C2161" s="8"/>
      <c r="D2161" s="4"/>
      <c r="E2161" s="9"/>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row>
    <row r="2162" spans="1:134">
      <c r="A2162" s="8"/>
      <c r="B2162" s="8"/>
      <c r="C2162" s="8"/>
      <c r="D2162" s="4"/>
      <c r="E2162" s="9"/>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row>
    <row r="2163" spans="1:134">
      <c r="A2163" s="8"/>
      <c r="B2163" s="8"/>
      <c r="C2163" s="8"/>
      <c r="D2163" s="4"/>
      <c r="E2163" s="9"/>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row>
    <row r="2164" spans="1:134">
      <c r="A2164" s="8"/>
      <c r="B2164" s="8"/>
      <c r="C2164" s="8"/>
      <c r="D2164" s="4"/>
      <c r="E2164" s="9"/>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row>
    <row r="2165" spans="1:134">
      <c r="A2165" s="8"/>
      <c r="B2165" s="8"/>
      <c r="C2165" s="8"/>
      <c r="D2165" s="4"/>
      <c r="E2165" s="9"/>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row>
    <row r="2166" spans="1:134">
      <c r="A2166" s="8"/>
      <c r="B2166" s="8"/>
      <c r="C2166" s="8"/>
      <c r="D2166" s="4"/>
      <c r="E2166" s="9"/>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row>
    <row r="2167" spans="1:134">
      <c r="A2167" s="8"/>
      <c r="B2167" s="8"/>
      <c r="C2167" s="8"/>
      <c r="D2167" s="4"/>
      <c r="E2167" s="9"/>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row>
    <row r="2168" spans="1:134">
      <c r="A2168" s="8"/>
      <c r="B2168" s="8"/>
      <c r="C2168" s="8"/>
      <c r="D2168" s="4"/>
      <c r="E2168" s="9"/>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row>
    <row r="2169" spans="1:134">
      <c r="A2169" s="8"/>
      <c r="B2169" s="8"/>
      <c r="C2169" s="8"/>
      <c r="D2169" s="4"/>
      <c r="E2169" s="9"/>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row>
    <row r="2170" spans="1:134">
      <c r="A2170" s="8"/>
      <c r="B2170" s="8"/>
      <c r="C2170" s="8"/>
      <c r="D2170" s="4"/>
      <c r="E2170" s="9"/>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row>
    <row r="2171" spans="1:134">
      <c r="A2171" s="8"/>
      <c r="B2171" s="8"/>
      <c r="C2171" s="8"/>
      <c r="D2171" s="4"/>
      <c r="E2171" s="9"/>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row>
    <row r="2172" spans="1:134">
      <c r="A2172" s="8"/>
      <c r="B2172" s="8"/>
      <c r="C2172" s="8"/>
      <c r="D2172" s="4"/>
      <c r="E2172" s="9"/>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row>
    <row r="2173" spans="1:134">
      <c r="A2173" s="8"/>
      <c r="B2173" s="8"/>
      <c r="C2173" s="8"/>
      <c r="D2173" s="4"/>
      <c r="E2173" s="9"/>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row>
    <row r="2174" spans="1:134">
      <c r="A2174" s="8"/>
      <c r="B2174" s="8"/>
      <c r="C2174" s="8"/>
      <c r="D2174" s="4"/>
      <c r="E2174" s="9"/>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row>
    <row r="2175" spans="1:134">
      <c r="A2175" s="8"/>
      <c r="B2175" s="8"/>
      <c r="C2175" s="8"/>
      <c r="D2175" s="4"/>
      <c r="E2175" s="9"/>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row>
    <row r="2176" spans="1:134">
      <c r="A2176" s="8"/>
      <c r="B2176" s="8"/>
      <c r="C2176" s="8"/>
      <c r="D2176" s="4"/>
      <c r="E2176" s="9"/>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row>
    <row r="2177" spans="1:134">
      <c r="A2177" s="8"/>
      <c r="B2177" s="8"/>
      <c r="C2177" s="8"/>
      <c r="D2177" s="4"/>
      <c r="E2177" s="9"/>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row>
    <row r="2178" spans="1:134">
      <c r="A2178" s="8"/>
      <c r="B2178" s="8"/>
      <c r="C2178" s="8"/>
      <c r="D2178" s="4"/>
      <c r="E2178" s="9"/>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row>
    <row r="2179" spans="1:134">
      <c r="A2179" s="8"/>
      <c r="B2179" s="8"/>
      <c r="C2179" s="8"/>
      <c r="D2179" s="4"/>
      <c r="E2179" s="9"/>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row>
    <row r="2180" spans="1:134">
      <c r="A2180" s="8"/>
      <c r="B2180" s="8"/>
      <c r="C2180" s="8"/>
      <c r="D2180" s="4"/>
      <c r="E2180" s="9"/>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row>
    <row r="2181" spans="1:134">
      <c r="A2181" s="8"/>
      <c r="B2181" s="8"/>
      <c r="C2181" s="8"/>
      <c r="D2181" s="4"/>
      <c r="E2181" s="9"/>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row>
    <row r="2182" spans="1:134">
      <c r="A2182" s="8"/>
      <c r="B2182" s="8"/>
      <c r="C2182" s="8"/>
      <c r="D2182" s="4"/>
      <c r="E2182" s="9"/>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row>
    <row r="2183" spans="1:134">
      <c r="A2183" s="8"/>
      <c r="B2183" s="8"/>
      <c r="C2183" s="8"/>
      <c r="D2183" s="4"/>
      <c r="E2183" s="9"/>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row>
    <row r="2184" spans="1:134">
      <c r="A2184" s="8"/>
      <c r="B2184" s="8"/>
      <c r="C2184" s="8"/>
      <c r="D2184" s="4"/>
      <c r="E2184" s="9"/>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row>
    <row r="2185" spans="1:134">
      <c r="A2185" s="8"/>
      <c r="B2185" s="8"/>
      <c r="C2185" s="8"/>
      <c r="D2185" s="4"/>
      <c r="E2185" s="9"/>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row>
    <row r="2186" spans="1:134">
      <c r="A2186" s="8"/>
      <c r="B2186" s="8"/>
      <c r="C2186" s="8"/>
      <c r="D2186" s="4"/>
      <c r="E2186" s="9"/>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row>
    <row r="2187" spans="1:134">
      <c r="A2187" s="8"/>
      <c r="B2187" s="8"/>
      <c r="C2187" s="8"/>
      <c r="D2187" s="4"/>
      <c r="E2187" s="9"/>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row>
    <row r="2188" spans="1:134">
      <c r="A2188" s="8"/>
      <c r="B2188" s="8"/>
      <c r="C2188" s="8"/>
      <c r="D2188" s="4"/>
      <c r="E2188" s="9"/>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row>
    <row r="2189" spans="1:134">
      <c r="A2189" s="8"/>
      <c r="B2189" s="8"/>
      <c r="C2189" s="8"/>
      <c r="D2189" s="4"/>
      <c r="E2189" s="9"/>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row>
    <row r="2190" spans="1:134">
      <c r="A2190" s="8"/>
      <c r="B2190" s="8"/>
      <c r="C2190" s="8"/>
      <c r="D2190" s="4"/>
      <c r="E2190" s="9"/>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row>
    <row r="2191" spans="1:134">
      <c r="A2191" s="8"/>
      <c r="B2191" s="8"/>
      <c r="C2191" s="8"/>
      <c r="D2191" s="4"/>
      <c r="E2191" s="9"/>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row>
    <row r="2192" spans="1:134">
      <c r="A2192" s="8"/>
      <c r="B2192" s="8"/>
      <c r="C2192" s="8"/>
      <c r="D2192" s="4"/>
      <c r="E2192" s="9"/>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row>
    <row r="2193" spans="1:134">
      <c r="A2193" s="8"/>
      <c r="B2193" s="8"/>
      <c r="C2193" s="8"/>
      <c r="D2193" s="4"/>
      <c r="E2193" s="9"/>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row>
    <row r="2194" spans="1:134">
      <c r="A2194" s="8"/>
      <c r="B2194" s="8"/>
      <c r="C2194" s="8"/>
      <c r="D2194" s="4"/>
      <c r="E2194" s="9"/>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row>
    <row r="2195" spans="1:134">
      <c r="A2195" s="8"/>
      <c r="B2195" s="8"/>
      <c r="C2195" s="8"/>
      <c r="D2195" s="4"/>
      <c r="E2195" s="9"/>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row>
    <row r="2196" spans="1:134">
      <c r="A2196" s="8"/>
      <c r="B2196" s="8"/>
      <c r="C2196" s="8"/>
      <c r="D2196" s="4"/>
      <c r="E2196" s="9"/>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row>
    <row r="2197" spans="1:134">
      <c r="A2197" s="8"/>
      <c r="B2197" s="8"/>
      <c r="C2197" s="8"/>
      <c r="D2197" s="4"/>
      <c r="E2197" s="9"/>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row>
    <row r="2198" spans="1:134">
      <c r="A2198" s="8"/>
      <c r="B2198" s="8"/>
      <c r="C2198" s="8"/>
      <c r="D2198" s="4"/>
      <c r="E2198" s="9"/>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row>
    <row r="2199" spans="1:134">
      <c r="A2199" s="8"/>
      <c r="B2199" s="8"/>
      <c r="C2199" s="8"/>
      <c r="D2199" s="4"/>
      <c r="E2199" s="9"/>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row>
    <row r="2200" spans="1:134">
      <c r="A2200" s="8"/>
      <c r="B2200" s="8"/>
      <c r="C2200" s="8"/>
      <c r="D2200" s="4"/>
      <c r="E2200" s="9"/>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row>
    <row r="2201" spans="1:134">
      <c r="A2201" s="8"/>
      <c r="B2201" s="8"/>
      <c r="C2201" s="8"/>
      <c r="D2201" s="4"/>
      <c r="E2201" s="9"/>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row>
    <row r="2202" spans="1:134">
      <c r="A2202" s="8"/>
      <c r="B2202" s="8"/>
      <c r="C2202" s="8"/>
      <c r="D2202" s="4"/>
      <c r="E2202" s="9"/>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row>
    <row r="2203" spans="1:134">
      <c r="A2203" s="8"/>
      <c r="B2203" s="8"/>
      <c r="C2203" s="8"/>
      <c r="D2203" s="4"/>
      <c r="E2203" s="9"/>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row>
    <row r="2204" spans="1:134">
      <c r="A2204" s="8"/>
      <c r="B2204" s="8"/>
      <c r="C2204" s="8"/>
      <c r="D2204" s="4"/>
      <c r="E2204" s="9"/>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row>
    <row r="2205" spans="1:134">
      <c r="A2205" s="8"/>
      <c r="B2205" s="8"/>
      <c r="C2205" s="8"/>
      <c r="D2205" s="4"/>
      <c r="E2205" s="9"/>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row>
    <row r="2206" spans="1:134">
      <c r="A2206" s="8"/>
      <c r="B2206" s="8"/>
      <c r="C2206" s="8"/>
      <c r="D2206" s="4"/>
      <c r="E2206" s="9"/>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row>
    <row r="2207" spans="1:134">
      <c r="A2207" s="8"/>
      <c r="B2207" s="8"/>
      <c r="C2207" s="8"/>
      <c r="D2207" s="4"/>
      <c r="E2207" s="9"/>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row>
    <row r="2208" spans="1:134">
      <c r="A2208" s="8"/>
      <c r="B2208" s="8"/>
      <c r="C2208" s="8"/>
      <c r="D2208" s="4"/>
      <c r="E2208" s="9"/>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row>
    <row r="2209" spans="1:134">
      <c r="A2209" s="8"/>
      <c r="B2209" s="8"/>
      <c r="C2209" s="8"/>
      <c r="D2209" s="4"/>
      <c r="E2209" s="9"/>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row>
    <row r="2210" spans="1:134">
      <c r="A2210" s="8"/>
      <c r="B2210" s="8"/>
      <c r="C2210" s="8"/>
      <c r="D2210" s="4"/>
      <c r="E2210" s="9"/>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row>
    <row r="2211" spans="1:134">
      <c r="A2211" s="8"/>
      <c r="B2211" s="8"/>
      <c r="C2211" s="8"/>
      <c r="D2211" s="4"/>
      <c r="E2211" s="9"/>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row>
    <row r="2212" spans="1:134">
      <c r="A2212" s="8"/>
      <c r="B2212" s="8"/>
      <c r="C2212" s="8"/>
      <c r="D2212" s="4"/>
      <c r="E2212" s="9"/>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row>
    <row r="2213" spans="1:134">
      <c r="A2213" s="8"/>
      <c r="B2213" s="8"/>
      <c r="C2213" s="8"/>
      <c r="D2213" s="4"/>
      <c r="E2213" s="9"/>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row>
    <row r="2214" spans="1:134">
      <c r="A2214" s="8"/>
      <c r="B2214" s="8"/>
      <c r="C2214" s="8"/>
      <c r="D2214" s="4"/>
      <c r="E2214" s="9"/>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row>
    <row r="2215" spans="1:134">
      <c r="A2215" s="8"/>
      <c r="B2215" s="8"/>
      <c r="C2215" s="8"/>
      <c r="D2215" s="4"/>
      <c r="E2215" s="9"/>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row>
    <row r="2216" spans="1:134">
      <c r="A2216" s="8"/>
      <c r="B2216" s="8"/>
      <c r="C2216" s="8"/>
      <c r="D2216" s="4"/>
      <c r="E2216" s="9"/>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row>
    <row r="2217" spans="1:134">
      <c r="A2217" s="8"/>
      <c r="B2217" s="8"/>
      <c r="C2217" s="8"/>
      <c r="D2217" s="4"/>
      <c r="E2217" s="9"/>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row>
    <row r="2218" spans="1:134">
      <c r="A2218" s="8"/>
      <c r="B2218" s="8"/>
      <c r="C2218" s="8"/>
      <c r="D2218" s="4"/>
      <c r="E2218" s="9"/>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row>
    <row r="2219" spans="1:134">
      <c r="A2219" s="8"/>
      <c r="B2219" s="8"/>
      <c r="C2219" s="8"/>
      <c r="D2219" s="4"/>
      <c r="E2219" s="9"/>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row>
    <row r="2220" spans="1:134">
      <c r="A2220" s="8"/>
      <c r="B2220" s="8"/>
      <c r="C2220" s="8"/>
      <c r="D2220" s="4"/>
      <c r="E2220" s="9"/>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row>
    <row r="2221" spans="1:134">
      <c r="A2221" s="8"/>
      <c r="B2221" s="8"/>
      <c r="C2221" s="8"/>
      <c r="D2221" s="4"/>
      <c r="E2221" s="9"/>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row>
    <row r="2222" spans="1:134">
      <c r="A2222" s="8"/>
      <c r="B2222" s="8"/>
      <c r="C2222" s="8"/>
      <c r="D2222" s="4"/>
      <c r="E2222" s="9"/>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row>
    <row r="2223" spans="1:134">
      <c r="A2223" s="8"/>
      <c r="B2223" s="8"/>
      <c r="C2223" s="8"/>
      <c r="D2223" s="4"/>
      <c r="E2223" s="9"/>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row>
    <row r="2224" spans="1:134">
      <c r="A2224" s="8"/>
      <c r="B2224" s="8"/>
      <c r="C2224" s="8"/>
      <c r="D2224" s="4"/>
      <c r="E2224" s="9"/>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row>
    <row r="2225" spans="1:134">
      <c r="A2225" s="8"/>
      <c r="B2225" s="8"/>
      <c r="C2225" s="8"/>
      <c r="D2225" s="4"/>
      <c r="E2225" s="9"/>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row>
    <row r="2226" spans="1:134">
      <c r="A2226" s="8"/>
      <c r="B2226" s="8"/>
      <c r="C2226" s="8"/>
      <c r="D2226" s="4"/>
      <c r="E2226" s="9"/>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row>
    <row r="2227" spans="1:134">
      <c r="A2227" s="8"/>
      <c r="B2227" s="8"/>
      <c r="C2227" s="8"/>
      <c r="D2227" s="4"/>
      <c r="E2227" s="9"/>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row>
    <row r="2228" spans="1:134">
      <c r="A2228" s="8"/>
      <c r="B2228" s="8"/>
      <c r="C2228" s="8"/>
      <c r="D2228" s="4"/>
      <c r="E2228" s="9"/>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row>
    <row r="2229" spans="1:134">
      <c r="A2229" s="8"/>
      <c r="B2229" s="8"/>
      <c r="C2229" s="8"/>
      <c r="D2229" s="4"/>
      <c r="E2229" s="9"/>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row>
    <row r="2230" spans="1:134">
      <c r="A2230" s="8"/>
      <c r="B2230" s="8"/>
      <c r="C2230" s="8"/>
      <c r="D2230" s="4"/>
      <c r="E2230" s="9"/>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row>
    <row r="2231" spans="1:134">
      <c r="A2231" s="8"/>
      <c r="B2231" s="8"/>
      <c r="C2231" s="8"/>
      <c r="D2231" s="4"/>
      <c r="E2231" s="9"/>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row>
    <row r="2232" spans="1:134">
      <c r="A2232" s="8"/>
      <c r="B2232" s="8"/>
      <c r="C2232" s="8"/>
      <c r="D2232" s="4"/>
      <c r="E2232" s="9"/>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row>
    <row r="2233" spans="1:134">
      <c r="A2233" s="8"/>
      <c r="B2233" s="8"/>
      <c r="C2233" s="8"/>
      <c r="D2233" s="4"/>
      <c r="E2233" s="9"/>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row>
    <row r="2234" spans="1:134">
      <c r="A2234" s="8"/>
      <c r="B2234" s="8"/>
      <c r="C2234" s="8"/>
      <c r="D2234" s="4"/>
      <c r="E2234" s="9"/>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row>
    <row r="2235" spans="1:134">
      <c r="A2235" s="8"/>
      <c r="B2235" s="8"/>
      <c r="C2235" s="8"/>
      <c r="D2235" s="4"/>
      <c r="E2235" s="9"/>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row>
    <row r="2236" spans="1:134">
      <c r="A2236" s="8"/>
      <c r="B2236" s="8"/>
      <c r="C2236" s="8"/>
      <c r="D2236" s="4"/>
      <c r="E2236" s="9"/>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row>
    <row r="2237" spans="1:134">
      <c r="A2237" s="8"/>
      <c r="B2237" s="8"/>
      <c r="C2237" s="8"/>
      <c r="D2237" s="4"/>
      <c r="E2237" s="9"/>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row>
    <row r="2238" spans="1:134">
      <c r="A2238" s="8"/>
      <c r="B2238" s="8"/>
      <c r="C2238" s="8"/>
      <c r="D2238" s="4"/>
      <c r="E2238" s="9"/>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row>
    <row r="2239" spans="1:134">
      <c r="A2239" s="8"/>
      <c r="B2239" s="8"/>
      <c r="C2239" s="8"/>
      <c r="D2239" s="4"/>
      <c r="E2239" s="9"/>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row>
    <row r="2240" spans="1:134">
      <c r="A2240" s="8"/>
      <c r="B2240" s="8"/>
      <c r="C2240" s="8"/>
      <c r="D2240" s="4"/>
      <c r="E2240" s="9"/>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row>
    <row r="2241" spans="1:134">
      <c r="A2241" s="8"/>
      <c r="B2241" s="8"/>
      <c r="C2241" s="8"/>
      <c r="D2241" s="4"/>
      <c r="E2241" s="9"/>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row>
    <row r="2242" spans="1:134">
      <c r="A2242" s="8"/>
      <c r="B2242" s="8"/>
      <c r="C2242" s="8"/>
      <c r="D2242" s="4"/>
      <c r="E2242" s="9"/>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row>
    <row r="2243" spans="1:134">
      <c r="A2243" s="8"/>
      <c r="B2243" s="8"/>
      <c r="C2243" s="8"/>
      <c r="D2243" s="4"/>
      <c r="E2243" s="9"/>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row>
    <row r="2244" spans="1:134">
      <c r="A2244" s="8"/>
      <c r="B2244" s="8"/>
      <c r="C2244" s="8"/>
      <c r="D2244" s="4"/>
      <c r="E2244" s="9"/>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row>
    <row r="2245" spans="1:134">
      <c r="A2245" s="8"/>
      <c r="B2245" s="8"/>
      <c r="C2245" s="8"/>
      <c r="D2245" s="4"/>
      <c r="E2245" s="9"/>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row>
    <row r="2246" spans="1:134">
      <c r="A2246" s="8"/>
      <c r="B2246" s="8"/>
      <c r="C2246" s="8"/>
      <c r="D2246" s="4"/>
      <c r="E2246" s="9"/>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row>
    <row r="2247" spans="1:134">
      <c r="A2247" s="8"/>
      <c r="B2247" s="8"/>
      <c r="C2247" s="8"/>
      <c r="D2247" s="4"/>
      <c r="E2247" s="9"/>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row>
    <row r="2248" spans="1:134">
      <c r="A2248" s="8"/>
      <c r="B2248" s="8"/>
      <c r="C2248" s="8"/>
      <c r="D2248" s="4"/>
      <c r="E2248" s="9"/>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row>
    <row r="2249" spans="1:134">
      <c r="A2249" s="8"/>
      <c r="B2249" s="8"/>
      <c r="C2249" s="8"/>
      <c r="D2249" s="4"/>
      <c r="E2249" s="9"/>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row>
    <row r="2250" spans="1:134">
      <c r="A2250" s="8"/>
      <c r="B2250" s="8"/>
      <c r="C2250" s="8"/>
      <c r="D2250" s="4"/>
      <c r="E2250" s="9"/>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row>
    <row r="2251" spans="1:134">
      <c r="A2251" s="8"/>
      <c r="B2251" s="8"/>
      <c r="C2251" s="8"/>
      <c r="D2251" s="4"/>
      <c r="E2251" s="9"/>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row>
    <row r="2252" spans="1:134">
      <c r="A2252" s="8"/>
      <c r="B2252" s="8"/>
      <c r="C2252" s="8"/>
      <c r="D2252" s="4"/>
      <c r="E2252" s="9"/>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row>
    <row r="2253" spans="1:134">
      <c r="A2253" s="8"/>
      <c r="B2253" s="8"/>
      <c r="C2253" s="8"/>
      <c r="D2253" s="4"/>
      <c r="E2253" s="9"/>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row>
    <row r="2254" spans="1:134">
      <c r="A2254" s="8"/>
      <c r="B2254" s="8"/>
      <c r="C2254" s="8"/>
      <c r="D2254" s="4"/>
      <c r="E2254" s="9"/>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row>
    <row r="2255" spans="1:134">
      <c r="A2255" s="8"/>
      <c r="B2255" s="8"/>
      <c r="C2255" s="8"/>
      <c r="D2255" s="4"/>
      <c r="E2255" s="9"/>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row>
    <row r="2256" spans="1:134">
      <c r="A2256" s="8"/>
      <c r="B2256" s="8"/>
      <c r="C2256" s="8"/>
      <c r="D2256" s="4"/>
      <c r="E2256" s="9"/>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row>
    <row r="2257" spans="1:134">
      <c r="A2257" s="8"/>
      <c r="B2257" s="8"/>
      <c r="C2257" s="8"/>
      <c r="D2257" s="4"/>
      <c r="E2257" s="9"/>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row>
    <row r="2258" spans="1:134">
      <c r="A2258" s="8"/>
      <c r="B2258" s="8"/>
      <c r="C2258" s="8"/>
      <c r="D2258" s="4"/>
      <c r="E2258" s="9"/>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row>
    <row r="2259" spans="1:134">
      <c r="A2259" s="8"/>
      <c r="B2259" s="8"/>
      <c r="C2259" s="8"/>
      <c r="D2259" s="4"/>
      <c r="E2259" s="9"/>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row>
    <row r="2260" spans="1:134">
      <c r="A2260" s="8"/>
      <c r="B2260" s="8"/>
      <c r="C2260" s="8"/>
      <c r="D2260" s="4"/>
      <c r="E2260" s="9"/>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row>
    <row r="2261" spans="1:134">
      <c r="A2261" s="8"/>
      <c r="B2261" s="8"/>
      <c r="C2261" s="8"/>
      <c r="D2261" s="4"/>
      <c r="E2261" s="9"/>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row>
    <row r="2262" spans="1:134">
      <c r="A2262" s="8"/>
      <c r="B2262" s="8"/>
      <c r="C2262" s="8"/>
      <c r="D2262" s="4"/>
      <c r="E2262" s="9"/>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row>
    <row r="2263" spans="1:134">
      <c r="A2263" s="8"/>
      <c r="B2263" s="8"/>
      <c r="C2263" s="8"/>
      <c r="D2263" s="4"/>
      <c r="E2263" s="9"/>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row>
    <row r="2264" spans="1:134">
      <c r="A2264" s="8"/>
      <c r="B2264" s="8"/>
      <c r="C2264" s="8"/>
      <c r="D2264" s="4"/>
      <c r="E2264" s="9"/>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row>
    <row r="2265" spans="1:134">
      <c r="A2265" s="8"/>
      <c r="B2265" s="8"/>
      <c r="C2265" s="8"/>
      <c r="D2265" s="4"/>
      <c r="E2265" s="9"/>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row>
    <row r="2266" spans="1:134">
      <c r="A2266" s="8"/>
      <c r="B2266" s="8"/>
      <c r="C2266" s="8"/>
      <c r="D2266" s="4"/>
      <c r="E2266" s="9"/>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row>
    <row r="2267" spans="1:134">
      <c r="A2267" s="8"/>
      <c r="B2267" s="8"/>
      <c r="C2267" s="8"/>
      <c r="D2267" s="4"/>
      <c r="E2267" s="9"/>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row>
    <row r="2268" spans="1:134">
      <c r="A2268" s="8"/>
      <c r="B2268" s="8"/>
      <c r="C2268" s="8"/>
      <c r="D2268" s="4"/>
      <c r="E2268" s="9"/>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row>
    <row r="2269" spans="1:134">
      <c r="A2269" s="8"/>
      <c r="B2269" s="8"/>
      <c r="C2269" s="8"/>
      <c r="D2269" s="4"/>
      <c r="E2269" s="9"/>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row>
    <row r="2270" spans="1:134">
      <c r="A2270" s="8"/>
      <c r="B2270" s="8"/>
      <c r="C2270" s="8"/>
      <c r="D2270" s="4"/>
      <c r="E2270" s="9"/>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row>
    <row r="2271" spans="1:134">
      <c r="A2271" s="8"/>
      <c r="B2271" s="8"/>
      <c r="C2271" s="8"/>
      <c r="D2271" s="4"/>
      <c r="E2271" s="9"/>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row>
    <row r="2272" spans="1:134">
      <c r="A2272" s="8"/>
      <c r="B2272" s="8"/>
      <c r="C2272" s="8"/>
      <c r="D2272" s="4"/>
      <c r="E2272" s="9"/>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row>
    <row r="2273" spans="1:134">
      <c r="A2273" s="8"/>
      <c r="B2273" s="8"/>
      <c r="C2273" s="8"/>
      <c r="D2273" s="4"/>
      <c r="E2273" s="9"/>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row>
    <row r="2274" spans="1:134">
      <c r="A2274" s="8"/>
      <c r="B2274" s="8"/>
      <c r="C2274" s="8"/>
      <c r="D2274" s="4"/>
      <c r="E2274" s="9"/>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row>
    <row r="2275" spans="1:134">
      <c r="A2275" s="8"/>
      <c r="B2275" s="8"/>
      <c r="C2275" s="8"/>
      <c r="D2275" s="4"/>
      <c r="E2275" s="9"/>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row>
    <row r="2276" spans="1:134">
      <c r="A2276" s="8"/>
      <c r="B2276" s="8"/>
      <c r="C2276" s="8"/>
      <c r="D2276" s="4"/>
      <c r="E2276" s="9"/>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row>
    <row r="2277" spans="1:134">
      <c r="A2277" s="8"/>
      <c r="B2277" s="8"/>
      <c r="C2277" s="8"/>
      <c r="D2277" s="4"/>
      <c r="E2277" s="9"/>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row>
    <row r="2278" spans="1:134">
      <c r="A2278" s="8"/>
      <c r="B2278" s="8"/>
      <c r="C2278" s="8"/>
      <c r="D2278" s="4"/>
      <c r="E2278" s="9"/>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row>
    <row r="2279" spans="1:134">
      <c r="A2279" s="8"/>
      <c r="B2279" s="8"/>
      <c r="C2279" s="8"/>
      <c r="D2279" s="4"/>
      <c r="E2279" s="9"/>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row>
    <row r="2280" spans="1:134">
      <c r="A2280" s="8"/>
      <c r="B2280" s="8"/>
      <c r="C2280" s="8"/>
      <c r="D2280" s="4"/>
      <c r="E2280" s="9"/>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row>
    <row r="2281" spans="1:134">
      <c r="A2281" s="8"/>
      <c r="B2281" s="8"/>
      <c r="C2281" s="8"/>
      <c r="D2281" s="4"/>
      <c r="E2281" s="9"/>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row>
    <row r="2282" spans="1:134">
      <c r="A2282" s="8"/>
      <c r="B2282" s="8"/>
      <c r="C2282" s="8"/>
      <c r="D2282" s="4"/>
      <c r="E2282" s="9"/>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row>
    <row r="2283" spans="1:134">
      <c r="A2283" s="8"/>
      <c r="B2283" s="8"/>
      <c r="C2283" s="8"/>
      <c r="D2283" s="4"/>
      <c r="E2283" s="9"/>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row>
    <row r="2284" spans="1:134">
      <c r="A2284" s="8"/>
      <c r="B2284" s="8"/>
      <c r="C2284" s="8"/>
      <c r="D2284" s="4"/>
      <c r="E2284" s="9"/>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row>
    <row r="2285" spans="1:134">
      <c r="A2285" s="8"/>
      <c r="B2285" s="8"/>
      <c r="C2285" s="8"/>
      <c r="D2285" s="4"/>
      <c r="E2285" s="9"/>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row>
    <row r="2286" spans="1:134">
      <c r="A2286" s="8"/>
      <c r="B2286" s="8"/>
      <c r="C2286" s="8"/>
      <c r="D2286" s="4"/>
      <c r="E2286" s="9"/>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row>
    <row r="2287" spans="1:134">
      <c r="A2287" s="8"/>
      <c r="B2287" s="8"/>
      <c r="C2287" s="8"/>
      <c r="D2287" s="4"/>
      <c r="E2287" s="9"/>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row>
    <row r="2288" spans="1:134">
      <c r="A2288" s="8"/>
      <c r="B2288" s="8"/>
      <c r="C2288" s="8"/>
      <c r="D2288" s="4"/>
      <c r="E2288" s="9"/>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row>
    <row r="2289" spans="1:134">
      <c r="A2289" s="8"/>
      <c r="B2289" s="8"/>
      <c r="C2289" s="8"/>
      <c r="D2289" s="4"/>
      <c r="E2289" s="9"/>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row>
    <row r="2290" spans="1:134">
      <c r="A2290" s="8"/>
      <c r="B2290" s="8"/>
      <c r="C2290" s="8"/>
      <c r="D2290" s="4"/>
      <c r="E2290" s="9"/>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row>
    <row r="2291" spans="1:134">
      <c r="A2291" s="8"/>
      <c r="B2291" s="8"/>
      <c r="C2291" s="8"/>
      <c r="D2291" s="4"/>
      <c r="E2291" s="9"/>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row>
    <row r="2292" spans="1:134">
      <c r="A2292" s="8"/>
      <c r="B2292" s="8"/>
      <c r="C2292" s="8"/>
      <c r="D2292" s="4"/>
      <c r="E2292" s="9"/>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row>
    <row r="2293" spans="1:134">
      <c r="A2293" s="8"/>
      <c r="B2293" s="8"/>
      <c r="C2293" s="8"/>
      <c r="D2293" s="4"/>
      <c r="E2293" s="9"/>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row>
    <row r="2294" spans="1:134">
      <c r="A2294" s="8"/>
      <c r="B2294" s="8"/>
      <c r="C2294" s="8"/>
      <c r="D2294" s="4"/>
      <c r="E2294" s="9"/>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row>
    <row r="2295" spans="1:134">
      <c r="A2295" s="8"/>
      <c r="B2295" s="8"/>
      <c r="C2295" s="8"/>
      <c r="D2295" s="4"/>
      <c r="E2295" s="9"/>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row>
    <row r="2296" spans="1:134">
      <c r="A2296" s="8"/>
      <c r="B2296" s="8"/>
      <c r="C2296" s="8"/>
      <c r="D2296" s="4"/>
      <c r="E2296" s="9"/>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row>
    <row r="2297" spans="1:134">
      <c r="A2297" s="8"/>
      <c r="B2297" s="8"/>
      <c r="C2297" s="8"/>
      <c r="D2297" s="4"/>
      <c r="E2297" s="9"/>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row>
    <row r="2298" spans="1:134">
      <c r="A2298" s="8"/>
      <c r="B2298" s="8"/>
      <c r="C2298" s="8"/>
      <c r="D2298" s="4"/>
      <c r="E2298" s="9"/>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row>
    <row r="2299" spans="1:134">
      <c r="A2299" s="8"/>
      <c r="B2299" s="8"/>
      <c r="C2299" s="8"/>
      <c r="D2299" s="4"/>
      <c r="E2299" s="9"/>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row>
    <row r="2300" spans="1:134">
      <c r="A2300" s="8"/>
      <c r="B2300" s="8"/>
      <c r="C2300" s="8"/>
      <c r="D2300" s="4"/>
      <c r="E2300" s="9"/>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row>
    <row r="2301" spans="1:134">
      <c r="A2301" s="8"/>
      <c r="B2301" s="8"/>
      <c r="C2301" s="8"/>
      <c r="D2301" s="4"/>
      <c r="E2301" s="9"/>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row>
    <row r="2302" spans="1:134">
      <c r="A2302" s="8"/>
      <c r="B2302" s="8"/>
      <c r="C2302" s="8"/>
      <c r="D2302" s="4"/>
      <c r="E2302" s="9"/>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row>
    <row r="2303" spans="1:134">
      <c r="A2303" s="8"/>
      <c r="B2303" s="8"/>
      <c r="C2303" s="8"/>
      <c r="D2303" s="4"/>
      <c r="E2303" s="9"/>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row>
    <row r="2304" spans="1:134">
      <c r="A2304" s="8"/>
      <c r="B2304" s="8"/>
      <c r="C2304" s="8"/>
      <c r="D2304" s="4"/>
      <c r="E2304" s="9"/>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row>
    <row r="2305" spans="1:134">
      <c r="A2305" s="8"/>
      <c r="B2305" s="8"/>
      <c r="C2305" s="8"/>
      <c r="D2305" s="4"/>
      <c r="E2305" s="9"/>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row>
    <row r="2306" spans="1:134">
      <c r="A2306" s="8"/>
      <c r="B2306" s="8"/>
      <c r="C2306" s="8"/>
      <c r="D2306" s="4"/>
      <c r="E2306" s="9"/>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row>
    <row r="2307" spans="1:134">
      <c r="A2307" s="8"/>
      <c r="B2307" s="8"/>
      <c r="C2307" s="8"/>
      <c r="D2307" s="4"/>
      <c r="E2307" s="9"/>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row>
    <row r="2308" spans="1:134">
      <c r="A2308" s="8"/>
      <c r="B2308" s="8"/>
      <c r="C2308" s="8"/>
      <c r="D2308" s="4"/>
      <c r="E2308" s="9"/>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row>
    <row r="2309" spans="1:134">
      <c r="A2309" s="8"/>
      <c r="B2309" s="8"/>
      <c r="C2309" s="8"/>
      <c r="D2309" s="4"/>
      <c r="E2309" s="9"/>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row>
    <row r="2310" spans="1:134">
      <c r="A2310" s="8"/>
      <c r="B2310" s="8"/>
      <c r="C2310" s="8"/>
      <c r="D2310" s="4"/>
      <c r="E2310" s="9"/>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row>
    <row r="2311" spans="1:134">
      <c r="A2311" s="8"/>
      <c r="B2311" s="8"/>
      <c r="C2311" s="8"/>
      <c r="D2311" s="4"/>
      <c r="E2311" s="9"/>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row>
    <row r="2312" spans="1:134">
      <c r="A2312" s="8"/>
      <c r="B2312" s="8"/>
      <c r="C2312" s="8"/>
      <c r="D2312" s="4"/>
      <c r="E2312" s="9"/>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row>
    <row r="2313" spans="1:134">
      <c r="A2313" s="8"/>
      <c r="B2313" s="8"/>
      <c r="C2313" s="8"/>
      <c r="D2313" s="4"/>
      <c r="E2313" s="9"/>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row>
    <row r="2314" spans="1:134">
      <c r="A2314" s="8"/>
      <c r="B2314" s="8"/>
      <c r="C2314" s="8"/>
      <c r="D2314" s="4"/>
      <c r="E2314" s="9"/>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row>
    <row r="2315" spans="1:134">
      <c r="A2315" s="8"/>
      <c r="B2315" s="8"/>
      <c r="C2315" s="8"/>
      <c r="D2315" s="4"/>
      <c r="E2315" s="9"/>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row>
    <row r="2316" spans="1:134">
      <c r="A2316" s="8"/>
      <c r="B2316" s="8"/>
      <c r="C2316" s="8"/>
      <c r="D2316" s="4"/>
      <c r="E2316" s="9"/>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row>
    <row r="2317" spans="1:134">
      <c r="A2317" s="8"/>
      <c r="B2317" s="8"/>
      <c r="C2317" s="8"/>
      <c r="D2317" s="4"/>
      <c r="E2317" s="9"/>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row>
    <row r="2318" spans="1:134">
      <c r="A2318" s="8"/>
      <c r="B2318" s="8"/>
      <c r="C2318" s="8"/>
      <c r="D2318" s="4"/>
      <c r="E2318" s="9"/>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row>
    <row r="2319" spans="1:134">
      <c r="A2319" s="8"/>
      <c r="B2319" s="8"/>
      <c r="C2319" s="8"/>
      <c r="D2319" s="4"/>
      <c r="E2319" s="9"/>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row>
    <row r="2320" spans="1:134">
      <c r="A2320" s="8"/>
      <c r="B2320" s="8"/>
      <c r="C2320" s="8"/>
      <c r="D2320" s="4"/>
      <c r="E2320" s="9"/>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row>
    <row r="2321" spans="1:134">
      <c r="A2321" s="8"/>
      <c r="B2321" s="8"/>
      <c r="C2321" s="8"/>
      <c r="D2321" s="4"/>
      <c r="E2321" s="9"/>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row>
    <row r="2322" spans="1:134">
      <c r="A2322" s="8"/>
      <c r="B2322" s="8"/>
      <c r="C2322" s="8"/>
      <c r="D2322" s="4"/>
      <c r="E2322" s="9"/>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row>
    <row r="2323" spans="1:134">
      <c r="A2323" s="8"/>
      <c r="B2323" s="8"/>
      <c r="C2323" s="8"/>
      <c r="D2323" s="4"/>
      <c r="E2323" s="9"/>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row>
    <row r="2324" spans="1:134">
      <c r="A2324" s="8"/>
      <c r="B2324" s="8"/>
      <c r="C2324" s="8"/>
      <c r="D2324" s="4"/>
      <c r="E2324" s="9"/>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row>
    <row r="2325" spans="1:134">
      <c r="A2325" s="8"/>
      <c r="B2325" s="8"/>
      <c r="C2325" s="8"/>
      <c r="D2325" s="4"/>
      <c r="E2325" s="9"/>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row>
    <row r="2326" spans="1:134">
      <c r="A2326" s="8"/>
      <c r="B2326" s="8"/>
      <c r="C2326" s="8"/>
      <c r="D2326" s="4"/>
      <c r="E2326" s="9"/>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row>
    <row r="2327" spans="1:134">
      <c r="A2327" s="8"/>
      <c r="B2327" s="8"/>
      <c r="C2327" s="8"/>
      <c r="D2327" s="4"/>
      <c r="E2327" s="9"/>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row>
    <row r="2328" spans="1:134">
      <c r="A2328" s="8"/>
      <c r="B2328" s="8"/>
      <c r="C2328" s="8"/>
      <c r="D2328" s="4"/>
      <c r="E2328" s="9"/>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row>
    <row r="2329" spans="1:134">
      <c r="A2329" s="8"/>
      <c r="B2329" s="8"/>
      <c r="C2329" s="8"/>
      <c r="D2329" s="4"/>
      <c r="E2329" s="9"/>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row>
    <row r="2330" spans="1:134">
      <c r="A2330" s="8"/>
      <c r="B2330" s="8"/>
      <c r="C2330" s="8"/>
      <c r="D2330" s="4"/>
      <c r="E2330" s="9"/>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row>
    <row r="2331" spans="1:134">
      <c r="A2331" s="8"/>
      <c r="B2331" s="8"/>
      <c r="C2331" s="8"/>
      <c r="D2331" s="4"/>
      <c r="E2331" s="9"/>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row>
    <row r="2332" spans="1:134">
      <c r="A2332" s="8"/>
      <c r="B2332" s="8"/>
      <c r="C2332" s="8"/>
      <c r="D2332" s="4"/>
      <c r="E2332" s="9"/>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row>
    <row r="2333" spans="1:134">
      <c r="A2333" s="8"/>
      <c r="B2333" s="8"/>
      <c r="C2333" s="8"/>
      <c r="D2333" s="4"/>
      <c r="E2333" s="9"/>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row>
    <row r="2334" spans="1:134">
      <c r="A2334" s="8"/>
      <c r="B2334" s="8"/>
      <c r="C2334" s="8"/>
      <c r="D2334" s="4"/>
      <c r="E2334" s="9"/>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row>
    <row r="2335" spans="1:134">
      <c r="A2335" s="8"/>
      <c r="B2335" s="8"/>
      <c r="C2335" s="8"/>
      <c r="D2335" s="4"/>
      <c r="E2335" s="9"/>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row>
    <row r="2336" spans="1:134">
      <c r="A2336" s="8"/>
      <c r="B2336" s="8"/>
      <c r="C2336" s="8"/>
      <c r="D2336" s="4"/>
      <c r="E2336" s="9"/>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row>
    <row r="2337" spans="1:134">
      <c r="A2337" s="8"/>
      <c r="B2337" s="8"/>
      <c r="C2337" s="8"/>
      <c r="D2337" s="4"/>
      <c r="E2337" s="9"/>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row>
    <row r="2338" spans="1:134">
      <c r="A2338" s="8"/>
      <c r="B2338" s="8"/>
      <c r="C2338" s="8"/>
      <c r="D2338" s="4"/>
      <c r="E2338" s="9"/>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row>
    <row r="2339" spans="1:134">
      <c r="A2339" s="8"/>
      <c r="B2339" s="8"/>
      <c r="C2339" s="8"/>
      <c r="D2339" s="4"/>
      <c r="E2339" s="9"/>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row>
    <row r="2340" spans="1:134">
      <c r="A2340" s="8"/>
      <c r="B2340" s="8"/>
      <c r="C2340" s="8"/>
      <c r="D2340" s="4"/>
      <c r="E2340" s="9"/>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row>
    <row r="2341" spans="1:134">
      <c r="A2341" s="8"/>
      <c r="B2341" s="8"/>
      <c r="C2341" s="8"/>
      <c r="D2341" s="4"/>
      <c r="E2341" s="9"/>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row>
    <row r="2342" spans="1:134">
      <c r="A2342" s="8"/>
      <c r="B2342" s="8"/>
      <c r="C2342" s="8"/>
      <c r="D2342" s="4"/>
      <c r="E2342" s="9"/>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row>
    <row r="2343" spans="1:134">
      <c r="A2343" s="8"/>
      <c r="B2343" s="8"/>
      <c r="C2343" s="8"/>
      <c r="D2343" s="4"/>
      <c r="E2343" s="9"/>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row>
    <row r="2344" spans="1:134">
      <c r="A2344" s="8"/>
      <c r="B2344" s="8"/>
      <c r="C2344" s="8"/>
      <c r="D2344" s="4"/>
      <c r="E2344" s="9"/>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row>
    <row r="2345" spans="1:134">
      <c r="A2345" s="8"/>
      <c r="B2345" s="8"/>
      <c r="C2345" s="8"/>
      <c r="D2345" s="4"/>
      <c r="E2345" s="9"/>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row>
    <row r="2346" spans="1:134">
      <c r="A2346" s="8"/>
      <c r="B2346" s="8"/>
      <c r="C2346" s="8"/>
      <c r="D2346" s="4"/>
      <c r="E2346" s="9"/>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row>
    <row r="2347" spans="1:134">
      <c r="A2347" s="8"/>
      <c r="B2347" s="8"/>
      <c r="C2347" s="8"/>
      <c r="D2347" s="4"/>
      <c r="E2347" s="9"/>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7"/>
      <c r="EC2347" s="7"/>
      <c r="ED2347" s="7"/>
    </row>
    <row r="2348" spans="1:134">
      <c r="A2348" s="8"/>
      <c r="B2348" s="8"/>
      <c r="C2348" s="8"/>
      <c r="D2348" s="4"/>
      <c r="E2348" s="9"/>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7"/>
      <c r="EC2348" s="7"/>
      <c r="ED2348" s="7"/>
    </row>
    <row r="2349" spans="1:134">
      <c r="A2349" s="8"/>
      <c r="B2349" s="8"/>
      <c r="C2349" s="8"/>
      <c r="D2349" s="4"/>
      <c r="E2349" s="9"/>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7"/>
      <c r="EC2349" s="7"/>
      <c r="ED2349" s="7"/>
    </row>
    <row r="2350" spans="1:134">
      <c r="A2350" s="8"/>
      <c r="B2350" s="8"/>
      <c r="C2350" s="8"/>
      <c r="D2350" s="4"/>
      <c r="E2350" s="9"/>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row>
    <row r="2351" spans="1:134">
      <c r="A2351" s="8"/>
      <c r="B2351" s="8"/>
      <c r="C2351" s="8"/>
      <c r="D2351" s="4"/>
      <c r="E2351" s="9"/>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row>
    <row r="2352" spans="1:134">
      <c r="A2352" s="8"/>
      <c r="B2352" s="8"/>
      <c r="C2352" s="8"/>
      <c r="D2352" s="4"/>
      <c r="E2352" s="9"/>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7"/>
      <c r="EC2352" s="7"/>
      <c r="ED2352" s="7"/>
    </row>
    <row r="2353" spans="1:134">
      <c r="A2353" s="8"/>
      <c r="B2353" s="8"/>
      <c r="C2353" s="8"/>
      <c r="D2353" s="4"/>
      <c r="E2353" s="9"/>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7"/>
      <c r="EC2353" s="7"/>
      <c r="ED2353" s="7"/>
    </row>
    <row r="2354" spans="1:134">
      <c r="A2354" s="8"/>
      <c r="B2354" s="8"/>
      <c r="C2354" s="8"/>
      <c r="D2354" s="4"/>
      <c r="E2354" s="9"/>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7"/>
      <c r="EC2354" s="7"/>
      <c r="ED2354" s="7"/>
    </row>
    <row r="2355" spans="1:134">
      <c r="A2355" s="8"/>
      <c r="B2355" s="8"/>
      <c r="C2355" s="8"/>
      <c r="D2355" s="4"/>
      <c r="E2355" s="9"/>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7"/>
      <c r="EC2355" s="7"/>
      <c r="ED2355" s="7"/>
    </row>
    <row r="2356" spans="1:134">
      <c r="A2356" s="8"/>
      <c r="B2356" s="8"/>
      <c r="C2356" s="8"/>
      <c r="D2356" s="4"/>
      <c r="E2356" s="9"/>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7"/>
      <c r="EC2356" s="7"/>
      <c r="ED2356" s="7"/>
    </row>
    <row r="2357" spans="1:134">
      <c r="A2357" s="8"/>
      <c r="B2357" s="8"/>
      <c r="C2357" s="8"/>
      <c r="D2357" s="4"/>
      <c r="E2357" s="9"/>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7"/>
      <c r="EC2357" s="7"/>
      <c r="ED2357" s="7"/>
    </row>
    <row r="2358" spans="1:134">
      <c r="A2358" s="8"/>
      <c r="B2358" s="8"/>
      <c r="C2358" s="8"/>
      <c r="D2358" s="4"/>
      <c r="E2358" s="9"/>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row>
    <row r="2359" spans="1:134">
      <c r="A2359" s="8"/>
      <c r="B2359" s="8"/>
      <c r="C2359" s="8"/>
      <c r="D2359" s="4"/>
      <c r="E2359" s="9"/>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7"/>
      <c r="EC2359" s="7"/>
      <c r="ED2359" s="7"/>
    </row>
    <row r="2360" spans="1:134">
      <c r="A2360" s="8"/>
      <c r="B2360" s="8"/>
      <c r="C2360" s="8"/>
      <c r="D2360" s="4"/>
      <c r="E2360" s="9"/>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c r="DX2360" s="7"/>
      <c r="DY2360" s="7"/>
      <c r="DZ2360" s="7"/>
      <c r="EA2360" s="7"/>
      <c r="EB2360" s="7"/>
      <c r="EC2360" s="7"/>
      <c r="ED2360" s="7"/>
    </row>
    <row r="2361" spans="1:134">
      <c r="A2361" s="8"/>
      <c r="B2361" s="8"/>
      <c r="C2361" s="8"/>
      <c r="D2361" s="4"/>
      <c r="E2361" s="9"/>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c r="DX2361" s="7"/>
      <c r="DY2361" s="7"/>
      <c r="DZ2361" s="7"/>
      <c r="EA2361" s="7"/>
      <c r="EB2361" s="7"/>
      <c r="EC2361" s="7"/>
      <c r="ED2361" s="7"/>
    </row>
    <row r="2362" spans="1:134">
      <c r="A2362" s="8"/>
      <c r="B2362" s="8"/>
      <c r="C2362" s="8"/>
      <c r="D2362" s="4"/>
      <c r="E2362" s="9"/>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c r="DX2362" s="7"/>
      <c r="DY2362" s="7"/>
      <c r="DZ2362" s="7"/>
      <c r="EA2362" s="7"/>
      <c r="EB2362" s="7"/>
      <c r="EC2362" s="7"/>
      <c r="ED2362" s="7"/>
    </row>
    <row r="2363" spans="1:134">
      <c r="A2363" s="8"/>
      <c r="B2363" s="8"/>
      <c r="C2363" s="8"/>
      <c r="D2363" s="4"/>
      <c r="E2363" s="9"/>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c r="DX2363" s="7"/>
      <c r="DY2363" s="7"/>
      <c r="DZ2363" s="7"/>
      <c r="EA2363" s="7"/>
      <c r="EB2363" s="7"/>
      <c r="EC2363" s="7"/>
      <c r="ED2363" s="7"/>
    </row>
    <row r="2364" spans="1:134">
      <c r="A2364" s="8"/>
      <c r="B2364" s="8"/>
      <c r="C2364" s="8"/>
      <c r="D2364" s="4"/>
      <c r="E2364" s="9"/>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row>
    <row r="2365" spans="1:134">
      <c r="A2365" s="8"/>
      <c r="B2365" s="8"/>
      <c r="C2365" s="8"/>
      <c r="D2365" s="4"/>
      <c r="E2365" s="9"/>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c r="DX2365" s="7"/>
      <c r="DY2365" s="7"/>
      <c r="DZ2365" s="7"/>
      <c r="EA2365" s="7"/>
      <c r="EB2365" s="7"/>
      <c r="EC2365" s="7"/>
      <c r="ED2365" s="7"/>
    </row>
    <row r="2366" spans="1:134">
      <c r="A2366" s="8"/>
      <c r="B2366" s="8"/>
      <c r="C2366" s="8"/>
      <c r="D2366" s="4"/>
      <c r="E2366" s="9"/>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row>
    <row r="2367" spans="1:134">
      <c r="A2367" s="8"/>
      <c r="B2367" s="8"/>
      <c r="C2367" s="8"/>
      <c r="D2367" s="4"/>
      <c r="E2367" s="9"/>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c r="DX2367" s="7"/>
      <c r="DY2367" s="7"/>
      <c r="DZ2367" s="7"/>
      <c r="EA2367" s="7"/>
      <c r="EB2367" s="7"/>
      <c r="EC2367" s="7"/>
      <c r="ED2367" s="7"/>
    </row>
    <row r="2368" spans="1:134">
      <c r="A2368" s="8"/>
      <c r="B2368" s="8"/>
      <c r="C2368" s="8"/>
      <c r="D2368" s="4"/>
      <c r="E2368" s="9"/>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c r="DX2368" s="7"/>
      <c r="DY2368" s="7"/>
      <c r="DZ2368" s="7"/>
      <c r="EA2368" s="7"/>
      <c r="EB2368" s="7"/>
      <c r="EC2368" s="7"/>
      <c r="ED2368" s="7"/>
    </row>
    <row r="2369" spans="1:134">
      <c r="A2369" s="8"/>
      <c r="B2369" s="8"/>
      <c r="C2369" s="8"/>
      <c r="D2369" s="4"/>
      <c r="E2369" s="9"/>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c r="DX2369" s="7"/>
      <c r="DY2369" s="7"/>
      <c r="DZ2369" s="7"/>
      <c r="EA2369" s="7"/>
      <c r="EB2369" s="7"/>
      <c r="EC2369" s="7"/>
      <c r="ED2369" s="7"/>
    </row>
    <row r="2370" spans="1:134">
      <c r="A2370" s="8"/>
      <c r="B2370" s="8"/>
      <c r="C2370" s="8"/>
      <c r="D2370" s="4"/>
      <c r="E2370" s="9"/>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c r="DX2370" s="7"/>
      <c r="DY2370" s="7"/>
      <c r="DZ2370" s="7"/>
      <c r="EA2370" s="7"/>
      <c r="EB2370" s="7"/>
      <c r="EC2370" s="7"/>
      <c r="ED2370" s="7"/>
    </row>
    <row r="2371" spans="1:134">
      <c r="A2371" s="8"/>
      <c r="B2371" s="8"/>
      <c r="C2371" s="8"/>
      <c r="D2371" s="4"/>
      <c r="E2371" s="9"/>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c r="DX2371" s="7"/>
      <c r="DY2371" s="7"/>
      <c r="DZ2371" s="7"/>
      <c r="EA2371" s="7"/>
      <c r="EB2371" s="7"/>
      <c r="EC2371" s="7"/>
      <c r="ED2371" s="7"/>
    </row>
    <row r="2372" spans="1:134">
      <c r="A2372" s="8"/>
      <c r="B2372" s="8"/>
      <c r="C2372" s="8"/>
      <c r="D2372" s="4"/>
      <c r="E2372" s="9"/>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c r="DX2372" s="7"/>
      <c r="DY2372" s="7"/>
      <c r="DZ2372" s="7"/>
      <c r="EA2372" s="7"/>
      <c r="EB2372" s="7"/>
      <c r="EC2372" s="7"/>
      <c r="ED2372" s="7"/>
    </row>
    <row r="2373" spans="1:134">
      <c r="A2373" s="8"/>
      <c r="B2373" s="8"/>
      <c r="C2373" s="8"/>
      <c r="D2373" s="4"/>
      <c r="E2373" s="9"/>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7"/>
      <c r="DF2373" s="7"/>
      <c r="DG2373" s="7"/>
      <c r="DH2373" s="7"/>
      <c r="DI2373" s="7"/>
      <c r="DJ2373" s="7"/>
      <c r="DK2373" s="7"/>
      <c r="DL2373" s="7"/>
      <c r="DM2373" s="7"/>
      <c r="DN2373" s="7"/>
      <c r="DO2373" s="7"/>
      <c r="DP2373" s="7"/>
      <c r="DQ2373" s="7"/>
      <c r="DR2373" s="7"/>
      <c r="DS2373" s="7"/>
      <c r="DT2373" s="7"/>
      <c r="DU2373" s="7"/>
      <c r="DV2373" s="7"/>
      <c r="DW2373" s="7"/>
      <c r="DX2373" s="7"/>
      <c r="DY2373" s="7"/>
      <c r="DZ2373" s="7"/>
      <c r="EA2373" s="7"/>
      <c r="EB2373" s="7"/>
      <c r="EC2373" s="7"/>
      <c r="ED2373" s="7"/>
    </row>
    <row r="2374" spans="1:134">
      <c r="A2374" s="8"/>
      <c r="B2374" s="8"/>
      <c r="C2374" s="8"/>
      <c r="D2374" s="4"/>
      <c r="E2374" s="9"/>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row>
    <row r="2375" spans="1:134">
      <c r="A2375" s="8"/>
      <c r="B2375" s="8"/>
      <c r="C2375" s="8"/>
      <c r="D2375" s="4"/>
      <c r="E2375" s="9"/>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c r="DX2375" s="7"/>
      <c r="DY2375" s="7"/>
      <c r="DZ2375" s="7"/>
      <c r="EA2375" s="7"/>
      <c r="EB2375" s="7"/>
      <c r="EC2375" s="7"/>
      <c r="ED2375" s="7"/>
    </row>
    <row r="2376" spans="1:134">
      <c r="A2376" s="8"/>
      <c r="B2376" s="8"/>
      <c r="C2376" s="8"/>
      <c r="D2376" s="4"/>
      <c r="E2376" s="9"/>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c r="DX2376" s="7"/>
      <c r="DY2376" s="7"/>
      <c r="DZ2376" s="7"/>
      <c r="EA2376" s="7"/>
      <c r="EB2376" s="7"/>
      <c r="EC2376" s="7"/>
      <c r="ED2376" s="7"/>
    </row>
    <row r="2377" spans="1:134">
      <c r="A2377" s="8"/>
      <c r="B2377" s="8"/>
      <c r="C2377" s="8"/>
      <c r="D2377" s="4"/>
      <c r="E2377" s="9"/>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row>
    <row r="2378" spans="1:134">
      <c r="A2378" s="8"/>
      <c r="B2378" s="8"/>
      <c r="C2378" s="8"/>
      <c r="D2378" s="4"/>
      <c r="E2378" s="9"/>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7"/>
      <c r="DF2378" s="7"/>
      <c r="DG2378" s="7"/>
      <c r="DH2378" s="7"/>
      <c r="DI2378" s="7"/>
      <c r="DJ2378" s="7"/>
      <c r="DK2378" s="7"/>
      <c r="DL2378" s="7"/>
      <c r="DM2378" s="7"/>
      <c r="DN2378" s="7"/>
      <c r="DO2378" s="7"/>
      <c r="DP2378" s="7"/>
      <c r="DQ2378" s="7"/>
      <c r="DR2378" s="7"/>
      <c r="DS2378" s="7"/>
      <c r="DT2378" s="7"/>
      <c r="DU2378" s="7"/>
      <c r="DV2378" s="7"/>
      <c r="DW2378" s="7"/>
      <c r="DX2378" s="7"/>
      <c r="DY2378" s="7"/>
      <c r="DZ2378" s="7"/>
      <c r="EA2378" s="7"/>
      <c r="EB2378" s="7"/>
      <c r="EC2378" s="7"/>
      <c r="ED2378" s="7"/>
    </row>
    <row r="2379" spans="1:134">
      <c r="A2379" s="8"/>
      <c r="B2379" s="8"/>
      <c r="C2379" s="8"/>
      <c r="D2379" s="4"/>
      <c r="E2379" s="9"/>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7"/>
      <c r="DF2379" s="7"/>
      <c r="DG2379" s="7"/>
      <c r="DH2379" s="7"/>
      <c r="DI2379" s="7"/>
      <c r="DJ2379" s="7"/>
      <c r="DK2379" s="7"/>
      <c r="DL2379" s="7"/>
      <c r="DM2379" s="7"/>
      <c r="DN2379" s="7"/>
      <c r="DO2379" s="7"/>
      <c r="DP2379" s="7"/>
      <c r="DQ2379" s="7"/>
      <c r="DR2379" s="7"/>
      <c r="DS2379" s="7"/>
      <c r="DT2379" s="7"/>
      <c r="DU2379" s="7"/>
      <c r="DV2379" s="7"/>
      <c r="DW2379" s="7"/>
      <c r="DX2379" s="7"/>
      <c r="DY2379" s="7"/>
      <c r="DZ2379" s="7"/>
      <c r="EA2379" s="7"/>
      <c r="EB2379" s="7"/>
      <c r="EC2379" s="7"/>
      <c r="ED2379" s="7"/>
    </row>
    <row r="2380" spans="1:134">
      <c r="A2380" s="8"/>
      <c r="B2380" s="8"/>
      <c r="C2380" s="8"/>
      <c r="D2380" s="4"/>
      <c r="E2380" s="9"/>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7"/>
      <c r="DF2380" s="7"/>
      <c r="DG2380" s="7"/>
      <c r="DH2380" s="7"/>
      <c r="DI2380" s="7"/>
      <c r="DJ2380" s="7"/>
      <c r="DK2380" s="7"/>
      <c r="DL2380" s="7"/>
      <c r="DM2380" s="7"/>
      <c r="DN2380" s="7"/>
      <c r="DO2380" s="7"/>
      <c r="DP2380" s="7"/>
      <c r="DQ2380" s="7"/>
      <c r="DR2380" s="7"/>
      <c r="DS2380" s="7"/>
      <c r="DT2380" s="7"/>
      <c r="DU2380" s="7"/>
      <c r="DV2380" s="7"/>
      <c r="DW2380" s="7"/>
      <c r="DX2380" s="7"/>
      <c r="DY2380" s="7"/>
      <c r="DZ2380" s="7"/>
      <c r="EA2380" s="7"/>
      <c r="EB2380" s="7"/>
      <c r="EC2380" s="7"/>
      <c r="ED2380" s="7"/>
    </row>
    <row r="2381" spans="1:134">
      <c r="A2381" s="8"/>
      <c r="B2381" s="8"/>
      <c r="C2381" s="8"/>
      <c r="D2381" s="4"/>
      <c r="E2381" s="9"/>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7"/>
      <c r="DF2381" s="7"/>
      <c r="DG2381" s="7"/>
      <c r="DH2381" s="7"/>
      <c r="DI2381" s="7"/>
      <c r="DJ2381" s="7"/>
      <c r="DK2381" s="7"/>
      <c r="DL2381" s="7"/>
      <c r="DM2381" s="7"/>
      <c r="DN2381" s="7"/>
      <c r="DO2381" s="7"/>
      <c r="DP2381" s="7"/>
      <c r="DQ2381" s="7"/>
      <c r="DR2381" s="7"/>
      <c r="DS2381" s="7"/>
      <c r="DT2381" s="7"/>
      <c r="DU2381" s="7"/>
      <c r="DV2381" s="7"/>
      <c r="DW2381" s="7"/>
      <c r="DX2381" s="7"/>
      <c r="DY2381" s="7"/>
      <c r="DZ2381" s="7"/>
      <c r="EA2381" s="7"/>
      <c r="EB2381" s="7"/>
      <c r="EC2381" s="7"/>
      <c r="ED2381" s="7"/>
    </row>
    <row r="2382" spans="1:134">
      <c r="A2382" s="8"/>
      <c r="B2382" s="8"/>
      <c r="C2382" s="8"/>
      <c r="D2382" s="4"/>
      <c r="E2382" s="9"/>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row>
    <row r="2383" spans="1:134">
      <c r="A2383" s="8"/>
      <c r="B2383" s="8"/>
      <c r="C2383" s="8"/>
      <c r="D2383" s="4"/>
      <c r="E2383" s="9"/>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c r="DX2383" s="7"/>
      <c r="DY2383" s="7"/>
      <c r="DZ2383" s="7"/>
      <c r="EA2383" s="7"/>
      <c r="EB2383" s="7"/>
      <c r="EC2383" s="7"/>
      <c r="ED2383" s="7"/>
    </row>
    <row r="2384" spans="1:134">
      <c r="A2384" s="8"/>
      <c r="B2384" s="8"/>
      <c r="C2384" s="8"/>
      <c r="D2384" s="4"/>
      <c r="E2384" s="9"/>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c r="DX2384" s="7"/>
      <c r="DY2384" s="7"/>
      <c r="DZ2384" s="7"/>
      <c r="EA2384" s="7"/>
      <c r="EB2384" s="7"/>
      <c r="EC2384" s="7"/>
      <c r="ED2384" s="7"/>
    </row>
    <row r="2385" spans="1:134">
      <c r="A2385" s="8"/>
      <c r="B2385" s="8"/>
      <c r="C2385" s="8"/>
      <c r="D2385" s="4"/>
      <c r="E2385" s="9"/>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c r="DX2385" s="7"/>
      <c r="DY2385" s="7"/>
      <c r="DZ2385" s="7"/>
      <c r="EA2385" s="7"/>
      <c r="EB2385" s="7"/>
      <c r="EC2385" s="7"/>
      <c r="ED2385" s="7"/>
    </row>
    <row r="2386" spans="1:134">
      <c r="A2386" s="8"/>
      <c r="B2386" s="8"/>
      <c r="C2386" s="8"/>
      <c r="D2386" s="4"/>
      <c r="E2386" s="9"/>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c r="DX2386" s="7"/>
      <c r="DY2386" s="7"/>
      <c r="DZ2386" s="7"/>
      <c r="EA2386" s="7"/>
      <c r="EB2386" s="7"/>
      <c r="EC2386" s="7"/>
      <c r="ED2386" s="7"/>
    </row>
    <row r="2387" spans="1:134">
      <c r="A2387" s="8"/>
      <c r="B2387" s="8"/>
      <c r="C2387" s="8"/>
      <c r="D2387" s="4"/>
      <c r="E2387" s="9"/>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row>
    <row r="2388" spans="1:134">
      <c r="A2388" s="8"/>
      <c r="B2388" s="8"/>
      <c r="C2388" s="8"/>
      <c r="D2388" s="4"/>
      <c r="E2388" s="9"/>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c r="DX2388" s="7"/>
      <c r="DY2388" s="7"/>
      <c r="DZ2388" s="7"/>
      <c r="EA2388" s="7"/>
      <c r="EB2388" s="7"/>
      <c r="EC2388" s="7"/>
      <c r="ED2388" s="7"/>
    </row>
    <row r="2389" spans="1:134">
      <c r="A2389" s="8"/>
      <c r="B2389" s="8"/>
      <c r="C2389" s="8"/>
      <c r="D2389" s="4"/>
      <c r="E2389" s="9"/>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c r="DX2389" s="7"/>
      <c r="DY2389" s="7"/>
      <c r="DZ2389" s="7"/>
      <c r="EA2389" s="7"/>
      <c r="EB2389" s="7"/>
      <c r="EC2389" s="7"/>
      <c r="ED2389" s="7"/>
    </row>
    <row r="2390" spans="1:134">
      <c r="A2390" s="8"/>
      <c r="B2390" s="8"/>
      <c r="C2390" s="8"/>
      <c r="D2390" s="4"/>
      <c r="E2390" s="9"/>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row>
    <row r="2391" spans="1:134">
      <c r="A2391" s="8"/>
      <c r="B2391" s="8"/>
      <c r="C2391" s="8"/>
      <c r="D2391" s="4"/>
      <c r="E2391" s="9"/>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7"/>
      <c r="DY2391" s="7"/>
      <c r="DZ2391" s="7"/>
      <c r="EA2391" s="7"/>
      <c r="EB2391" s="7"/>
      <c r="EC2391" s="7"/>
      <c r="ED2391" s="7"/>
    </row>
    <row r="2392" spans="1:134">
      <c r="A2392" s="8"/>
      <c r="B2392" s="8"/>
      <c r="C2392" s="8"/>
      <c r="D2392" s="4"/>
      <c r="E2392" s="9"/>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row>
    <row r="2393" spans="1:134">
      <c r="A2393" s="8"/>
      <c r="B2393" s="8"/>
      <c r="C2393" s="8"/>
      <c r="D2393" s="4"/>
      <c r="E2393" s="9"/>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7"/>
      <c r="DY2393" s="7"/>
      <c r="DZ2393" s="7"/>
      <c r="EA2393" s="7"/>
      <c r="EB2393" s="7"/>
      <c r="EC2393" s="7"/>
      <c r="ED2393" s="7"/>
    </row>
    <row r="2394" spans="1:134">
      <c r="A2394" s="8"/>
      <c r="B2394" s="8"/>
      <c r="C2394" s="8"/>
      <c r="D2394" s="4"/>
      <c r="E2394" s="9"/>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7"/>
      <c r="DY2394" s="7"/>
      <c r="DZ2394" s="7"/>
      <c r="EA2394" s="7"/>
      <c r="EB2394" s="7"/>
      <c r="EC2394" s="7"/>
      <c r="ED2394" s="7"/>
    </row>
    <row r="2395" spans="1:134">
      <c r="A2395" s="8"/>
      <c r="B2395" s="8"/>
      <c r="C2395" s="8"/>
      <c r="D2395" s="4"/>
      <c r="E2395" s="9"/>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7"/>
      <c r="DY2395" s="7"/>
      <c r="DZ2395" s="7"/>
      <c r="EA2395" s="7"/>
      <c r="EB2395" s="7"/>
      <c r="EC2395" s="7"/>
      <c r="ED2395" s="7"/>
    </row>
    <row r="2396" spans="1:134">
      <c r="A2396" s="8"/>
      <c r="B2396" s="8"/>
      <c r="C2396" s="8"/>
      <c r="D2396" s="4"/>
      <c r="E2396" s="9"/>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7"/>
      <c r="DY2396" s="7"/>
      <c r="DZ2396" s="7"/>
      <c r="EA2396" s="7"/>
      <c r="EB2396" s="7"/>
      <c r="EC2396" s="7"/>
      <c r="ED2396" s="7"/>
    </row>
    <row r="2397" spans="1:134">
      <c r="A2397" s="8"/>
      <c r="B2397" s="8"/>
      <c r="C2397" s="8"/>
      <c r="D2397" s="4"/>
      <c r="E2397" s="9"/>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7"/>
      <c r="DY2397" s="7"/>
      <c r="DZ2397" s="7"/>
      <c r="EA2397" s="7"/>
      <c r="EB2397" s="7"/>
      <c r="EC2397" s="7"/>
      <c r="ED2397" s="7"/>
    </row>
    <row r="2398" spans="1:134">
      <c r="A2398" s="8"/>
      <c r="B2398" s="8"/>
      <c r="C2398" s="8"/>
      <c r="D2398" s="4"/>
      <c r="E2398" s="9"/>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row>
    <row r="2399" spans="1:134">
      <c r="A2399" s="8"/>
      <c r="B2399" s="8"/>
      <c r="C2399" s="8"/>
      <c r="D2399" s="4"/>
      <c r="E2399" s="9"/>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c r="DX2399" s="7"/>
      <c r="DY2399" s="7"/>
      <c r="DZ2399" s="7"/>
      <c r="EA2399" s="7"/>
      <c r="EB2399" s="7"/>
      <c r="EC2399" s="7"/>
      <c r="ED2399" s="7"/>
    </row>
    <row r="2400" spans="1:134">
      <c r="A2400" s="8"/>
      <c r="B2400" s="8"/>
      <c r="C2400" s="8"/>
      <c r="D2400" s="4"/>
      <c r="E2400" s="9"/>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c r="DX2400" s="7"/>
      <c r="DY2400" s="7"/>
      <c r="DZ2400" s="7"/>
      <c r="EA2400" s="7"/>
      <c r="EB2400" s="7"/>
      <c r="EC2400" s="7"/>
      <c r="ED2400" s="7"/>
    </row>
    <row r="2401" spans="1:134">
      <c r="A2401" s="8"/>
      <c r="B2401" s="8"/>
      <c r="C2401" s="8"/>
      <c r="D2401" s="4"/>
      <c r="E2401" s="9"/>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c r="DX2401" s="7"/>
      <c r="DY2401" s="7"/>
      <c r="DZ2401" s="7"/>
      <c r="EA2401" s="7"/>
      <c r="EB2401" s="7"/>
      <c r="EC2401" s="7"/>
      <c r="ED2401" s="7"/>
    </row>
    <row r="2402" spans="1:134">
      <c r="A2402" s="8"/>
      <c r="B2402" s="8"/>
      <c r="C2402" s="8"/>
      <c r="D2402" s="4"/>
      <c r="E2402" s="9"/>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c r="DX2402" s="7"/>
      <c r="DY2402" s="7"/>
      <c r="DZ2402" s="7"/>
      <c r="EA2402" s="7"/>
      <c r="EB2402" s="7"/>
      <c r="EC2402" s="7"/>
      <c r="ED2402" s="7"/>
    </row>
    <row r="2403" spans="1:134">
      <c r="A2403" s="8"/>
      <c r="B2403" s="8"/>
      <c r="C2403" s="8"/>
      <c r="D2403" s="4"/>
      <c r="E2403" s="9"/>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c r="DX2403" s="7"/>
      <c r="DY2403" s="7"/>
      <c r="DZ2403" s="7"/>
      <c r="EA2403" s="7"/>
      <c r="EB2403" s="7"/>
      <c r="EC2403" s="7"/>
      <c r="ED2403" s="7"/>
    </row>
    <row r="2404" spans="1:134">
      <c r="A2404" s="8"/>
      <c r="B2404" s="8"/>
      <c r="C2404" s="8"/>
      <c r="D2404" s="4"/>
      <c r="E2404" s="9"/>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7"/>
      <c r="DY2404" s="7"/>
      <c r="DZ2404" s="7"/>
      <c r="EA2404" s="7"/>
      <c r="EB2404" s="7"/>
      <c r="EC2404" s="7"/>
      <c r="ED2404" s="7"/>
    </row>
    <row r="2405" spans="1:134">
      <c r="A2405" s="8"/>
      <c r="B2405" s="8"/>
      <c r="C2405" s="8"/>
      <c r="D2405" s="4"/>
      <c r="E2405" s="9"/>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row>
    <row r="2406" spans="1:134">
      <c r="A2406" s="8"/>
      <c r="B2406" s="8"/>
      <c r="C2406" s="8"/>
      <c r="D2406" s="4"/>
      <c r="E2406" s="9"/>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row>
    <row r="2407" spans="1:134">
      <c r="A2407" s="8"/>
      <c r="B2407" s="8"/>
      <c r="C2407" s="8"/>
      <c r="D2407" s="4"/>
      <c r="E2407" s="9"/>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7"/>
      <c r="DY2407" s="7"/>
      <c r="DZ2407" s="7"/>
      <c r="EA2407" s="7"/>
      <c r="EB2407" s="7"/>
      <c r="EC2407" s="7"/>
      <c r="ED2407" s="7"/>
    </row>
    <row r="2408" spans="1:134">
      <c r="A2408" s="8"/>
      <c r="B2408" s="8"/>
      <c r="C2408" s="8"/>
      <c r="D2408" s="4"/>
      <c r="E2408" s="9"/>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7"/>
      <c r="DY2408" s="7"/>
      <c r="DZ2408" s="7"/>
      <c r="EA2408" s="7"/>
      <c r="EB2408" s="7"/>
      <c r="EC2408" s="7"/>
      <c r="ED2408" s="7"/>
    </row>
    <row r="2409" spans="1:134">
      <c r="A2409" s="8"/>
      <c r="B2409" s="8"/>
      <c r="C2409" s="8"/>
      <c r="D2409" s="4"/>
      <c r="E2409" s="9"/>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7"/>
      <c r="DY2409" s="7"/>
      <c r="DZ2409" s="7"/>
      <c r="EA2409" s="7"/>
      <c r="EB2409" s="7"/>
      <c r="EC2409" s="7"/>
      <c r="ED2409" s="7"/>
    </row>
    <row r="2410" spans="1:134">
      <c r="A2410" s="8"/>
      <c r="B2410" s="8"/>
      <c r="C2410" s="8"/>
      <c r="D2410" s="4"/>
      <c r="E2410" s="9"/>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row>
    <row r="2411" spans="1:134">
      <c r="A2411" s="8"/>
      <c r="B2411" s="8"/>
      <c r="C2411" s="8"/>
      <c r="D2411" s="4"/>
      <c r="E2411" s="9"/>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7"/>
      <c r="DY2411" s="7"/>
      <c r="DZ2411" s="7"/>
      <c r="EA2411" s="7"/>
      <c r="EB2411" s="7"/>
      <c r="EC2411" s="7"/>
      <c r="ED2411" s="7"/>
    </row>
    <row r="2412" spans="1:134">
      <c r="A2412" s="8"/>
      <c r="B2412" s="8"/>
      <c r="C2412" s="8"/>
      <c r="D2412" s="4"/>
      <c r="E2412" s="9"/>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7"/>
      <c r="DY2412" s="7"/>
      <c r="DZ2412" s="7"/>
      <c r="EA2412" s="7"/>
      <c r="EB2412" s="7"/>
      <c r="EC2412" s="7"/>
      <c r="ED2412" s="7"/>
    </row>
    <row r="2413" spans="1:134">
      <c r="A2413" s="8"/>
      <c r="B2413" s="8"/>
      <c r="C2413" s="8"/>
      <c r="D2413" s="4"/>
      <c r="E2413" s="9"/>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7"/>
      <c r="DF2413" s="7"/>
      <c r="DG2413" s="7"/>
      <c r="DH2413" s="7"/>
      <c r="DI2413" s="7"/>
      <c r="DJ2413" s="7"/>
      <c r="DK2413" s="7"/>
      <c r="DL2413" s="7"/>
      <c r="DM2413" s="7"/>
      <c r="DN2413" s="7"/>
      <c r="DO2413" s="7"/>
      <c r="DP2413" s="7"/>
      <c r="DQ2413" s="7"/>
      <c r="DR2413" s="7"/>
      <c r="DS2413" s="7"/>
      <c r="DT2413" s="7"/>
      <c r="DU2413" s="7"/>
      <c r="DV2413" s="7"/>
      <c r="DW2413" s="7"/>
      <c r="DX2413" s="7"/>
      <c r="DY2413" s="7"/>
      <c r="DZ2413" s="7"/>
      <c r="EA2413" s="7"/>
      <c r="EB2413" s="7"/>
      <c r="EC2413" s="7"/>
      <c r="ED2413" s="7"/>
    </row>
    <row r="2414" spans="1:134">
      <c r="A2414" s="8"/>
      <c r="B2414" s="8"/>
      <c r="C2414" s="8"/>
      <c r="D2414" s="4"/>
      <c r="E2414" s="9"/>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row>
    <row r="2415" spans="1:134">
      <c r="A2415" s="8"/>
      <c r="B2415" s="8"/>
      <c r="C2415" s="8"/>
      <c r="D2415" s="4"/>
      <c r="E2415" s="9"/>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row>
    <row r="2416" spans="1:134">
      <c r="A2416" s="8"/>
      <c r="B2416" s="8"/>
      <c r="C2416" s="8"/>
      <c r="D2416" s="4"/>
      <c r="E2416" s="9"/>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c r="DX2416" s="7"/>
      <c r="DY2416" s="7"/>
      <c r="DZ2416" s="7"/>
      <c r="EA2416" s="7"/>
      <c r="EB2416" s="7"/>
      <c r="EC2416" s="7"/>
      <c r="ED2416" s="7"/>
    </row>
    <row r="2417" spans="1:134">
      <c r="A2417" s="8"/>
      <c r="B2417" s="8"/>
      <c r="C2417" s="8"/>
      <c r="D2417" s="4"/>
      <c r="E2417" s="9"/>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c r="DX2417" s="7"/>
      <c r="DY2417" s="7"/>
      <c r="DZ2417" s="7"/>
      <c r="EA2417" s="7"/>
      <c r="EB2417" s="7"/>
      <c r="EC2417" s="7"/>
      <c r="ED2417" s="7"/>
    </row>
    <row r="2418" spans="1:134">
      <c r="A2418" s="8"/>
      <c r="B2418" s="8"/>
      <c r="C2418" s="8"/>
      <c r="D2418" s="4"/>
      <c r="E2418" s="9"/>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7"/>
      <c r="DF2418" s="7"/>
      <c r="DG2418" s="7"/>
      <c r="DH2418" s="7"/>
      <c r="DI2418" s="7"/>
      <c r="DJ2418" s="7"/>
      <c r="DK2418" s="7"/>
      <c r="DL2418" s="7"/>
      <c r="DM2418" s="7"/>
      <c r="DN2418" s="7"/>
      <c r="DO2418" s="7"/>
      <c r="DP2418" s="7"/>
      <c r="DQ2418" s="7"/>
      <c r="DR2418" s="7"/>
      <c r="DS2418" s="7"/>
      <c r="DT2418" s="7"/>
      <c r="DU2418" s="7"/>
      <c r="DV2418" s="7"/>
      <c r="DW2418" s="7"/>
      <c r="DX2418" s="7"/>
      <c r="DY2418" s="7"/>
      <c r="DZ2418" s="7"/>
      <c r="EA2418" s="7"/>
      <c r="EB2418" s="7"/>
      <c r="EC2418" s="7"/>
      <c r="ED2418" s="7"/>
    </row>
    <row r="2419" spans="1:134">
      <c r="A2419" s="8"/>
      <c r="B2419" s="8"/>
      <c r="C2419" s="8"/>
      <c r="D2419" s="4"/>
      <c r="E2419" s="9"/>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7"/>
      <c r="DF2419" s="7"/>
      <c r="DG2419" s="7"/>
      <c r="DH2419" s="7"/>
      <c r="DI2419" s="7"/>
      <c r="DJ2419" s="7"/>
      <c r="DK2419" s="7"/>
      <c r="DL2419" s="7"/>
      <c r="DM2419" s="7"/>
      <c r="DN2419" s="7"/>
      <c r="DO2419" s="7"/>
      <c r="DP2419" s="7"/>
      <c r="DQ2419" s="7"/>
      <c r="DR2419" s="7"/>
      <c r="DS2419" s="7"/>
      <c r="DT2419" s="7"/>
      <c r="DU2419" s="7"/>
      <c r="DV2419" s="7"/>
      <c r="DW2419" s="7"/>
      <c r="DX2419" s="7"/>
      <c r="DY2419" s="7"/>
      <c r="DZ2419" s="7"/>
      <c r="EA2419" s="7"/>
      <c r="EB2419" s="7"/>
      <c r="EC2419" s="7"/>
      <c r="ED2419" s="7"/>
    </row>
    <row r="2420" spans="1:134">
      <c r="A2420" s="8"/>
      <c r="B2420" s="8"/>
      <c r="C2420" s="8"/>
      <c r="D2420" s="4"/>
      <c r="E2420" s="9"/>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row>
    <row r="2421" spans="1:134">
      <c r="A2421" s="8"/>
      <c r="B2421" s="8"/>
      <c r="C2421" s="8"/>
      <c r="D2421" s="4"/>
      <c r="E2421" s="9"/>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7"/>
      <c r="DF2421" s="7"/>
      <c r="DG2421" s="7"/>
      <c r="DH2421" s="7"/>
      <c r="DI2421" s="7"/>
      <c r="DJ2421" s="7"/>
      <c r="DK2421" s="7"/>
      <c r="DL2421" s="7"/>
      <c r="DM2421" s="7"/>
      <c r="DN2421" s="7"/>
      <c r="DO2421" s="7"/>
      <c r="DP2421" s="7"/>
      <c r="DQ2421" s="7"/>
      <c r="DR2421" s="7"/>
      <c r="DS2421" s="7"/>
      <c r="DT2421" s="7"/>
      <c r="DU2421" s="7"/>
      <c r="DV2421" s="7"/>
      <c r="DW2421" s="7"/>
      <c r="DX2421" s="7"/>
      <c r="DY2421" s="7"/>
      <c r="DZ2421" s="7"/>
      <c r="EA2421" s="7"/>
      <c r="EB2421" s="7"/>
      <c r="EC2421" s="7"/>
      <c r="ED2421" s="7"/>
    </row>
    <row r="2422" spans="1:134">
      <c r="A2422" s="8"/>
      <c r="B2422" s="8"/>
      <c r="C2422" s="8"/>
      <c r="D2422" s="4"/>
      <c r="E2422" s="9"/>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row>
    <row r="2423" spans="1:134">
      <c r="A2423" s="8"/>
      <c r="B2423" s="8"/>
      <c r="C2423" s="8"/>
      <c r="D2423" s="4"/>
      <c r="E2423" s="9"/>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c r="DX2423" s="7"/>
      <c r="DY2423" s="7"/>
      <c r="DZ2423" s="7"/>
      <c r="EA2423" s="7"/>
      <c r="EB2423" s="7"/>
      <c r="EC2423" s="7"/>
      <c r="ED2423" s="7"/>
    </row>
    <row r="2424" spans="1:134">
      <c r="A2424" s="8"/>
      <c r="B2424" s="8"/>
      <c r="C2424" s="8"/>
      <c r="D2424" s="4"/>
      <c r="E2424" s="9"/>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c r="DX2424" s="7"/>
      <c r="DY2424" s="7"/>
      <c r="DZ2424" s="7"/>
      <c r="EA2424" s="7"/>
      <c r="EB2424" s="7"/>
      <c r="EC2424" s="7"/>
      <c r="ED2424" s="7"/>
    </row>
    <row r="2425" spans="1:134">
      <c r="A2425" s="8"/>
      <c r="B2425" s="8"/>
      <c r="C2425" s="8"/>
      <c r="D2425" s="4"/>
      <c r="E2425" s="9"/>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c r="DX2425" s="7"/>
      <c r="DY2425" s="7"/>
      <c r="DZ2425" s="7"/>
      <c r="EA2425" s="7"/>
      <c r="EB2425" s="7"/>
      <c r="EC2425" s="7"/>
      <c r="ED2425" s="7"/>
    </row>
    <row r="2426" spans="1:134">
      <c r="A2426" s="8"/>
      <c r="B2426" s="8"/>
      <c r="C2426" s="8"/>
      <c r="D2426" s="4"/>
      <c r="E2426" s="9"/>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row>
    <row r="2427" spans="1:134">
      <c r="A2427" s="8"/>
      <c r="B2427" s="8"/>
      <c r="C2427" s="8"/>
      <c r="D2427" s="4"/>
      <c r="E2427" s="9"/>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c r="DX2427" s="7"/>
      <c r="DY2427" s="7"/>
      <c r="DZ2427" s="7"/>
      <c r="EA2427" s="7"/>
      <c r="EB2427" s="7"/>
      <c r="EC2427" s="7"/>
      <c r="ED2427" s="7"/>
    </row>
    <row r="2428" spans="1:134">
      <c r="A2428" s="8"/>
      <c r="B2428" s="8"/>
      <c r="C2428" s="8"/>
      <c r="D2428" s="4"/>
      <c r="E2428" s="9"/>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c r="DX2428" s="7"/>
      <c r="DY2428" s="7"/>
      <c r="DZ2428" s="7"/>
      <c r="EA2428" s="7"/>
      <c r="EB2428" s="7"/>
      <c r="EC2428" s="7"/>
      <c r="ED2428" s="7"/>
    </row>
    <row r="2429" spans="1:134">
      <c r="A2429" s="8"/>
      <c r="B2429" s="8"/>
      <c r="C2429" s="8"/>
      <c r="D2429" s="4"/>
      <c r="E2429" s="9"/>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c r="DX2429" s="7"/>
      <c r="DY2429" s="7"/>
      <c r="DZ2429" s="7"/>
      <c r="EA2429" s="7"/>
      <c r="EB2429" s="7"/>
      <c r="EC2429" s="7"/>
      <c r="ED2429" s="7"/>
    </row>
    <row r="2430" spans="1:134">
      <c r="A2430" s="8"/>
      <c r="B2430" s="8"/>
      <c r="C2430" s="8"/>
      <c r="D2430" s="4"/>
      <c r="E2430" s="9"/>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row>
    <row r="2431" spans="1:134">
      <c r="A2431" s="8"/>
      <c r="B2431" s="8"/>
      <c r="C2431" s="8"/>
      <c r="D2431" s="4"/>
      <c r="E2431" s="9"/>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c r="DX2431" s="7"/>
      <c r="DY2431" s="7"/>
      <c r="DZ2431" s="7"/>
      <c r="EA2431" s="7"/>
      <c r="EB2431" s="7"/>
      <c r="EC2431" s="7"/>
      <c r="ED2431" s="7"/>
    </row>
    <row r="2432" spans="1:134">
      <c r="A2432" s="8"/>
      <c r="B2432" s="8"/>
      <c r="C2432" s="8"/>
      <c r="D2432" s="4"/>
      <c r="E2432" s="9"/>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c r="DX2432" s="7"/>
      <c r="DY2432" s="7"/>
      <c r="DZ2432" s="7"/>
      <c r="EA2432" s="7"/>
      <c r="EB2432" s="7"/>
      <c r="EC2432" s="7"/>
      <c r="ED2432" s="7"/>
    </row>
    <row r="2433" spans="1:134">
      <c r="A2433" s="8"/>
      <c r="B2433" s="8"/>
      <c r="C2433" s="8"/>
      <c r="D2433" s="4"/>
      <c r="E2433" s="9"/>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c r="DX2433" s="7"/>
      <c r="DY2433" s="7"/>
      <c r="DZ2433" s="7"/>
      <c r="EA2433" s="7"/>
      <c r="EB2433" s="7"/>
      <c r="EC2433" s="7"/>
      <c r="ED2433" s="7"/>
    </row>
    <row r="2434" spans="1:134">
      <c r="A2434" s="8"/>
      <c r="B2434" s="8"/>
      <c r="C2434" s="8"/>
      <c r="D2434" s="4"/>
      <c r="E2434" s="9"/>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c r="DX2434" s="7"/>
      <c r="DY2434" s="7"/>
      <c r="DZ2434" s="7"/>
      <c r="EA2434" s="7"/>
      <c r="EB2434" s="7"/>
      <c r="EC2434" s="7"/>
      <c r="ED2434" s="7"/>
    </row>
    <row r="2435" spans="1:134">
      <c r="A2435" s="8"/>
      <c r="B2435" s="8"/>
      <c r="C2435" s="8"/>
      <c r="D2435" s="4"/>
      <c r="E2435" s="9"/>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c r="DX2435" s="7"/>
      <c r="DY2435" s="7"/>
      <c r="DZ2435" s="7"/>
      <c r="EA2435" s="7"/>
      <c r="EB2435" s="7"/>
      <c r="EC2435" s="7"/>
      <c r="ED2435" s="7"/>
    </row>
    <row r="2436" spans="1:134">
      <c r="A2436" s="8"/>
      <c r="B2436" s="8"/>
      <c r="C2436" s="8"/>
      <c r="D2436" s="4"/>
      <c r="E2436" s="9"/>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row>
    <row r="2437" spans="1:134">
      <c r="A2437" s="8"/>
      <c r="B2437" s="8"/>
      <c r="C2437" s="8"/>
      <c r="D2437" s="4"/>
      <c r="E2437" s="9"/>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c r="DX2437" s="7"/>
      <c r="DY2437" s="7"/>
      <c r="DZ2437" s="7"/>
      <c r="EA2437" s="7"/>
      <c r="EB2437" s="7"/>
      <c r="EC2437" s="7"/>
      <c r="ED2437" s="7"/>
    </row>
    <row r="2438" spans="1:134">
      <c r="A2438" s="8"/>
      <c r="B2438" s="8"/>
      <c r="C2438" s="8"/>
      <c r="D2438" s="4"/>
      <c r="E2438" s="9"/>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row>
    <row r="2439" spans="1:134">
      <c r="A2439" s="8"/>
      <c r="B2439" s="8"/>
      <c r="C2439" s="8"/>
      <c r="D2439" s="4"/>
      <c r="E2439" s="9"/>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c r="DX2439" s="7"/>
      <c r="DY2439" s="7"/>
      <c r="DZ2439" s="7"/>
      <c r="EA2439" s="7"/>
      <c r="EB2439" s="7"/>
      <c r="EC2439" s="7"/>
      <c r="ED2439" s="7"/>
    </row>
    <row r="2440" spans="1:134">
      <c r="A2440" s="8"/>
      <c r="B2440" s="8"/>
      <c r="C2440" s="8"/>
      <c r="D2440" s="4"/>
      <c r="E2440" s="9"/>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c r="DX2440" s="7"/>
      <c r="DY2440" s="7"/>
      <c r="DZ2440" s="7"/>
      <c r="EA2440" s="7"/>
      <c r="EB2440" s="7"/>
      <c r="EC2440" s="7"/>
      <c r="ED2440" s="7"/>
    </row>
    <row r="2441" spans="1:134">
      <c r="A2441" s="8"/>
      <c r="B2441" s="8"/>
      <c r="C2441" s="8"/>
      <c r="D2441" s="4"/>
      <c r="E2441" s="9"/>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row>
    <row r="2442" spans="1:134">
      <c r="A2442" s="8"/>
      <c r="B2442" s="8"/>
      <c r="C2442" s="8"/>
      <c r="D2442" s="4"/>
      <c r="E2442" s="9"/>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c r="DX2442" s="7"/>
      <c r="DY2442" s="7"/>
      <c r="DZ2442" s="7"/>
      <c r="EA2442" s="7"/>
      <c r="EB2442" s="7"/>
      <c r="EC2442" s="7"/>
      <c r="ED2442" s="7"/>
    </row>
    <row r="2443" spans="1:134">
      <c r="A2443" s="8"/>
      <c r="B2443" s="8"/>
      <c r="C2443" s="8"/>
      <c r="D2443" s="4"/>
      <c r="E2443" s="9"/>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c r="DX2443" s="7"/>
      <c r="DY2443" s="7"/>
      <c r="DZ2443" s="7"/>
      <c r="EA2443" s="7"/>
      <c r="EB2443" s="7"/>
      <c r="EC2443" s="7"/>
      <c r="ED2443" s="7"/>
    </row>
    <row r="2444" spans="1:134">
      <c r="A2444" s="8"/>
      <c r="B2444" s="8"/>
      <c r="C2444" s="8"/>
      <c r="D2444" s="4"/>
      <c r="E2444" s="9"/>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c r="DX2444" s="7"/>
      <c r="DY2444" s="7"/>
      <c r="DZ2444" s="7"/>
      <c r="EA2444" s="7"/>
      <c r="EB2444" s="7"/>
      <c r="EC2444" s="7"/>
      <c r="ED2444" s="7"/>
    </row>
    <row r="2445" spans="1:134">
      <c r="A2445" s="8"/>
      <c r="B2445" s="8"/>
      <c r="C2445" s="8"/>
      <c r="D2445" s="4"/>
      <c r="E2445" s="9"/>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c r="DX2445" s="7"/>
      <c r="DY2445" s="7"/>
      <c r="DZ2445" s="7"/>
      <c r="EA2445" s="7"/>
      <c r="EB2445" s="7"/>
      <c r="EC2445" s="7"/>
      <c r="ED2445" s="7"/>
    </row>
    <row r="2446" spans="1:134">
      <c r="A2446" s="8"/>
      <c r="B2446" s="8"/>
      <c r="C2446" s="8"/>
      <c r="D2446" s="4"/>
      <c r="E2446" s="9"/>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row>
    <row r="2447" spans="1:134">
      <c r="A2447" s="8"/>
      <c r="B2447" s="8"/>
      <c r="C2447" s="8"/>
      <c r="D2447" s="4"/>
      <c r="E2447" s="9"/>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c r="DX2447" s="7"/>
      <c r="DY2447" s="7"/>
      <c r="DZ2447" s="7"/>
      <c r="EA2447" s="7"/>
      <c r="EB2447" s="7"/>
      <c r="EC2447" s="7"/>
      <c r="ED2447" s="7"/>
    </row>
    <row r="2448" spans="1:134">
      <c r="A2448" s="8"/>
      <c r="B2448" s="8"/>
      <c r="C2448" s="8"/>
      <c r="D2448" s="4"/>
      <c r="E2448" s="9"/>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row>
    <row r="2449" spans="1:134">
      <c r="A2449" s="8"/>
      <c r="B2449" s="8"/>
      <c r="C2449" s="8"/>
      <c r="D2449" s="4"/>
      <c r="E2449" s="9"/>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row>
    <row r="2450" spans="1:134">
      <c r="A2450" s="8"/>
      <c r="B2450" s="8"/>
      <c r="C2450" s="8"/>
      <c r="D2450" s="4"/>
      <c r="E2450" s="9"/>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row>
    <row r="2451" spans="1:134">
      <c r="A2451" s="8"/>
      <c r="B2451" s="8"/>
      <c r="C2451" s="8"/>
      <c r="D2451" s="4"/>
      <c r="E2451" s="9"/>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row>
    <row r="2452" spans="1:134">
      <c r="A2452" s="8"/>
      <c r="B2452" s="8"/>
      <c r="C2452" s="8"/>
      <c r="D2452" s="4"/>
      <c r="E2452" s="9"/>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row>
    <row r="2453" spans="1:134">
      <c r="A2453" s="8"/>
      <c r="B2453" s="8"/>
      <c r="C2453" s="8"/>
      <c r="D2453" s="4"/>
      <c r="E2453" s="9"/>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row>
    <row r="2454" spans="1:134">
      <c r="A2454" s="8"/>
      <c r="B2454" s="8"/>
      <c r="C2454" s="8"/>
      <c r="D2454" s="4"/>
      <c r="E2454" s="9"/>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row>
    <row r="2455" spans="1:134">
      <c r="A2455" s="8"/>
      <c r="B2455" s="8"/>
      <c r="C2455" s="8"/>
      <c r="D2455" s="4"/>
      <c r="E2455" s="9"/>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row>
    <row r="2456" spans="1:134">
      <c r="A2456" s="8"/>
      <c r="B2456" s="8"/>
      <c r="C2456" s="8"/>
      <c r="D2456" s="4"/>
      <c r="E2456" s="9"/>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row>
    <row r="2457" spans="1:134">
      <c r="A2457" s="8"/>
      <c r="B2457" s="8"/>
      <c r="C2457" s="8"/>
      <c r="D2457" s="4"/>
      <c r="E2457" s="9"/>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row>
    <row r="2458" spans="1:134">
      <c r="A2458" s="8"/>
      <c r="B2458" s="8"/>
      <c r="C2458" s="8"/>
      <c r="D2458" s="4"/>
      <c r="E2458" s="9"/>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row>
    <row r="2459" spans="1:134">
      <c r="A2459" s="8"/>
      <c r="B2459" s="8"/>
      <c r="C2459" s="8"/>
      <c r="D2459" s="4"/>
      <c r="E2459" s="9"/>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row>
    <row r="2460" spans="1:134">
      <c r="A2460" s="8"/>
      <c r="B2460" s="8"/>
      <c r="C2460" s="8"/>
      <c r="D2460" s="4"/>
      <c r="E2460" s="9"/>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row>
    <row r="2461" spans="1:134">
      <c r="A2461" s="8"/>
      <c r="B2461" s="8"/>
      <c r="C2461" s="8"/>
      <c r="D2461" s="4"/>
      <c r="E2461" s="9"/>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row>
    <row r="2462" spans="1:134">
      <c r="A2462" s="8"/>
      <c r="B2462" s="8"/>
      <c r="C2462" s="8"/>
      <c r="D2462" s="4"/>
      <c r="E2462" s="9"/>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row>
    <row r="2463" spans="1:134">
      <c r="A2463" s="8"/>
      <c r="B2463" s="8"/>
      <c r="C2463" s="8"/>
      <c r="D2463" s="4"/>
      <c r="E2463" s="9"/>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row>
    <row r="2464" spans="1:134">
      <c r="A2464" s="8"/>
      <c r="B2464" s="8"/>
      <c r="C2464" s="8"/>
      <c r="D2464" s="4"/>
      <c r="E2464" s="9"/>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row>
    <row r="2465" spans="1:134">
      <c r="A2465" s="8"/>
      <c r="B2465" s="8"/>
      <c r="C2465" s="8"/>
      <c r="D2465" s="4"/>
      <c r="E2465" s="9"/>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row>
    <row r="2466" spans="1:134">
      <c r="A2466" s="8"/>
      <c r="B2466" s="8"/>
      <c r="C2466" s="8"/>
      <c r="D2466" s="4"/>
      <c r="E2466" s="9"/>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row>
    <row r="2467" spans="1:134">
      <c r="A2467" s="8"/>
      <c r="B2467" s="8"/>
      <c r="C2467" s="8"/>
      <c r="D2467" s="4"/>
      <c r="E2467" s="9"/>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row>
    <row r="2468" spans="1:134">
      <c r="A2468" s="8"/>
      <c r="B2468" s="8"/>
      <c r="C2468" s="8"/>
      <c r="D2468" s="4"/>
      <c r="E2468" s="9"/>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row>
    <row r="2469" spans="1:134">
      <c r="A2469" s="8"/>
      <c r="B2469" s="8"/>
      <c r="C2469" s="8"/>
      <c r="D2469" s="4"/>
      <c r="E2469" s="9"/>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row>
    <row r="2470" spans="1:134">
      <c r="A2470" s="8"/>
      <c r="B2470" s="8"/>
      <c r="C2470" s="8"/>
      <c r="D2470" s="4"/>
      <c r="E2470" s="9"/>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row>
    <row r="2471" spans="1:134">
      <c r="A2471" s="8"/>
      <c r="B2471" s="8"/>
      <c r="C2471" s="8"/>
      <c r="D2471" s="4"/>
      <c r="E2471" s="9"/>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row>
    <row r="2472" spans="1:134">
      <c r="A2472" s="8"/>
      <c r="B2472" s="8"/>
      <c r="C2472" s="8"/>
      <c r="D2472" s="4"/>
      <c r="E2472" s="9"/>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row>
    <row r="2473" spans="1:134">
      <c r="A2473" s="8"/>
      <c r="B2473" s="8"/>
      <c r="C2473" s="8"/>
      <c r="D2473" s="4"/>
      <c r="E2473" s="9"/>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row>
    <row r="2474" spans="1:134">
      <c r="A2474" s="8"/>
      <c r="B2474" s="8"/>
      <c r="C2474" s="8"/>
      <c r="D2474" s="4"/>
      <c r="E2474" s="9"/>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row>
    <row r="2475" spans="1:134">
      <c r="A2475" s="8"/>
      <c r="B2475" s="8"/>
      <c r="C2475" s="8"/>
      <c r="D2475" s="4"/>
      <c r="E2475" s="9"/>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row>
    <row r="2476" spans="1:134">
      <c r="A2476" s="8"/>
      <c r="B2476" s="8"/>
      <c r="C2476" s="8"/>
      <c r="D2476" s="4"/>
      <c r="E2476" s="9"/>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row>
    <row r="2477" spans="1:134">
      <c r="A2477" s="8"/>
      <c r="B2477" s="8"/>
      <c r="C2477" s="8"/>
      <c r="D2477" s="4"/>
      <c r="E2477" s="9"/>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row>
    <row r="2478" spans="1:134">
      <c r="A2478" s="8"/>
      <c r="B2478" s="8"/>
      <c r="C2478" s="8"/>
      <c r="D2478" s="4"/>
      <c r="E2478" s="9"/>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row>
    <row r="2479" spans="1:134">
      <c r="A2479" s="8"/>
      <c r="B2479" s="8"/>
      <c r="C2479" s="8"/>
      <c r="D2479" s="4"/>
      <c r="E2479" s="9"/>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row>
    <row r="2480" spans="1:134">
      <c r="A2480" s="8"/>
      <c r="B2480" s="8"/>
      <c r="C2480" s="8"/>
      <c r="D2480" s="4"/>
      <c r="E2480" s="9"/>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row>
    <row r="2481" spans="1:134">
      <c r="A2481" s="8"/>
      <c r="B2481" s="8"/>
      <c r="C2481" s="8"/>
      <c r="D2481" s="4"/>
      <c r="E2481" s="9"/>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c r="DX2481" s="7"/>
      <c r="DY2481" s="7"/>
      <c r="DZ2481" s="7"/>
      <c r="EA2481" s="7"/>
      <c r="EB2481" s="7"/>
      <c r="EC2481" s="7"/>
      <c r="ED2481" s="7"/>
    </row>
    <row r="2482" spans="1:134">
      <c r="A2482" s="8"/>
      <c r="B2482" s="8"/>
      <c r="C2482" s="8"/>
      <c r="D2482" s="4"/>
      <c r="E2482" s="9"/>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c r="DX2482" s="7"/>
      <c r="DY2482" s="7"/>
      <c r="DZ2482" s="7"/>
      <c r="EA2482" s="7"/>
      <c r="EB2482" s="7"/>
      <c r="EC2482" s="7"/>
      <c r="ED2482" s="7"/>
    </row>
    <row r="2483" spans="1:134">
      <c r="A2483" s="8"/>
      <c r="B2483" s="8"/>
      <c r="C2483" s="8"/>
      <c r="D2483" s="4"/>
      <c r="E2483" s="9"/>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c r="DX2483" s="7"/>
      <c r="DY2483" s="7"/>
      <c r="DZ2483" s="7"/>
      <c r="EA2483" s="7"/>
      <c r="EB2483" s="7"/>
      <c r="EC2483" s="7"/>
      <c r="ED2483" s="7"/>
    </row>
    <row r="2484" spans="1:134">
      <c r="A2484" s="8"/>
      <c r="B2484" s="8"/>
      <c r="C2484" s="8"/>
      <c r="D2484" s="4"/>
      <c r="E2484" s="9"/>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c r="DX2484" s="7"/>
      <c r="DY2484" s="7"/>
      <c r="DZ2484" s="7"/>
      <c r="EA2484" s="7"/>
      <c r="EB2484" s="7"/>
      <c r="EC2484" s="7"/>
      <c r="ED2484" s="7"/>
    </row>
    <row r="2485" spans="1:134">
      <c r="A2485" s="8"/>
      <c r="B2485" s="8"/>
      <c r="C2485" s="8"/>
      <c r="D2485" s="4"/>
      <c r="E2485" s="9"/>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c r="DX2485" s="7"/>
      <c r="DY2485" s="7"/>
      <c r="DZ2485" s="7"/>
      <c r="EA2485" s="7"/>
      <c r="EB2485" s="7"/>
      <c r="EC2485" s="7"/>
      <c r="ED2485" s="7"/>
    </row>
    <row r="2486" spans="1:134">
      <c r="A2486" s="8"/>
      <c r="B2486" s="8"/>
      <c r="C2486" s="8"/>
      <c r="D2486" s="4"/>
      <c r="E2486" s="9"/>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row>
    <row r="2487" spans="1:134">
      <c r="A2487" s="8"/>
      <c r="B2487" s="8"/>
      <c r="C2487" s="8"/>
      <c r="D2487" s="4"/>
      <c r="E2487" s="9"/>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c r="DX2487" s="7"/>
      <c r="DY2487" s="7"/>
      <c r="DZ2487" s="7"/>
      <c r="EA2487" s="7"/>
      <c r="EB2487" s="7"/>
      <c r="EC2487" s="7"/>
      <c r="ED2487" s="7"/>
    </row>
    <row r="2488" spans="1:134">
      <c r="A2488" s="8"/>
      <c r="B2488" s="8"/>
      <c r="C2488" s="8"/>
      <c r="D2488" s="4"/>
      <c r="E2488" s="9"/>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c r="DX2488" s="7"/>
      <c r="DY2488" s="7"/>
      <c r="DZ2488" s="7"/>
      <c r="EA2488" s="7"/>
      <c r="EB2488" s="7"/>
      <c r="EC2488" s="7"/>
      <c r="ED2488" s="7"/>
    </row>
    <row r="2489" spans="1:134">
      <c r="A2489" s="8"/>
      <c r="B2489" s="8"/>
      <c r="C2489" s="8"/>
      <c r="D2489" s="4"/>
      <c r="E2489" s="9"/>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c r="DX2489" s="7"/>
      <c r="DY2489" s="7"/>
      <c r="DZ2489" s="7"/>
      <c r="EA2489" s="7"/>
      <c r="EB2489" s="7"/>
      <c r="EC2489" s="7"/>
      <c r="ED2489" s="7"/>
    </row>
    <row r="2490" spans="1:134">
      <c r="A2490" s="8"/>
      <c r="B2490" s="8"/>
      <c r="C2490" s="8"/>
      <c r="D2490" s="4"/>
      <c r="E2490" s="9"/>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c r="DX2490" s="7"/>
      <c r="DY2490" s="7"/>
      <c r="DZ2490" s="7"/>
      <c r="EA2490" s="7"/>
      <c r="EB2490" s="7"/>
      <c r="EC2490" s="7"/>
      <c r="ED2490" s="7"/>
    </row>
    <row r="2491" spans="1:134">
      <c r="A2491" s="8"/>
      <c r="B2491" s="8"/>
      <c r="C2491" s="8"/>
      <c r="D2491" s="4"/>
      <c r="E2491" s="9"/>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c r="DX2491" s="7"/>
      <c r="DY2491" s="7"/>
      <c r="DZ2491" s="7"/>
      <c r="EA2491" s="7"/>
      <c r="EB2491" s="7"/>
      <c r="EC2491" s="7"/>
      <c r="ED2491" s="7"/>
    </row>
    <row r="2492" spans="1:134">
      <c r="A2492" s="8"/>
      <c r="B2492" s="8"/>
      <c r="C2492" s="8"/>
      <c r="D2492" s="4"/>
      <c r="E2492" s="9"/>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c r="DX2492" s="7"/>
      <c r="DY2492" s="7"/>
      <c r="DZ2492" s="7"/>
      <c r="EA2492" s="7"/>
      <c r="EB2492" s="7"/>
      <c r="EC2492" s="7"/>
      <c r="ED2492" s="7"/>
    </row>
    <row r="2493" spans="1:134">
      <c r="A2493" s="8"/>
      <c r="B2493" s="8"/>
      <c r="C2493" s="8"/>
      <c r="D2493" s="4"/>
      <c r="E2493" s="9"/>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c r="DX2493" s="7"/>
      <c r="DY2493" s="7"/>
      <c r="DZ2493" s="7"/>
      <c r="EA2493" s="7"/>
      <c r="EB2493" s="7"/>
      <c r="EC2493" s="7"/>
      <c r="ED2493" s="7"/>
    </row>
    <row r="2494" spans="1:134">
      <c r="A2494" s="8"/>
      <c r="B2494" s="8"/>
      <c r="C2494" s="8"/>
      <c r="D2494" s="4"/>
      <c r="E2494" s="9"/>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row>
    <row r="2495" spans="1:134">
      <c r="A2495" s="8"/>
      <c r="B2495" s="8"/>
      <c r="C2495" s="8"/>
      <c r="D2495" s="4"/>
      <c r="E2495" s="9"/>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c r="DX2495" s="7"/>
      <c r="DY2495" s="7"/>
      <c r="DZ2495" s="7"/>
      <c r="EA2495" s="7"/>
      <c r="EB2495" s="7"/>
      <c r="EC2495" s="7"/>
      <c r="ED2495" s="7"/>
    </row>
    <row r="2496" spans="1:134">
      <c r="A2496" s="8"/>
      <c r="B2496" s="8"/>
      <c r="C2496" s="8"/>
      <c r="D2496" s="4"/>
      <c r="E2496" s="9"/>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c r="DX2496" s="7"/>
      <c r="DY2496" s="7"/>
      <c r="DZ2496" s="7"/>
      <c r="EA2496" s="7"/>
      <c r="EB2496" s="7"/>
      <c r="EC2496" s="7"/>
      <c r="ED2496" s="7"/>
    </row>
    <row r="2497" spans="1:134">
      <c r="A2497" s="8"/>
      <c r="B2497" s="8"/>
      <c r="C2497" s="8"/>
      <c r="D2497" s="4"/>
      <c r="E2497" s="9"/>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c r="DX2497" s="7"/>
      <c r="DY2497" s="7"/>
      <c r="DZ2497" s="7"/>
      <c r="EA2497" s="7"/>
      <c r="EB2497" s="7"/>
      <c r="EC2497" s="7"/>
      <c r="ED2497" s="7"/>
    </row>
    <row r="2498" spans="1:134">
      <c r="A2498" s="8"/>
      <c r="B2498" s="8"/>
      <c r="C2498" s="8"/>
      <c r="D2498" s="4"/>
      <c r="E2498" s="9"/>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c r="DX2498" s="7"/>
      <c r="DY2498" s="7"/>
      <c r="DZ2498" s="7"/>
      <c r="EA2498" s="7"/>
      <c r="EB2498" s="7"/>
      <c r="EC2498" s="7"/>
      <c r="ED2498" s="7"/>
    </row>
    <row r="2499" spans="1:134">
      <c r="A2499" s="8"/>
      <c r="B2499" s="8"/>
      <c r="C2499" s="8"/>
      <c r="D2499" s="4"/>
      <c r="E2499" s="9"/>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c r="DX2499" s="7"/>
      <c r="DY2499" s="7"/>
      <c r="DZ2499" s="7"/>
      <c r="EA2499" s="7"/>
      <c r="EB2499" s="7"/>
      <c r="EC2499" s="7"/>
      <c r="ED2499" s="7"/>
    </row>
    <row r="2500" spans="1:134">
      <c r="A2500" s="8"/>
      <c r="B2500" s="8"/>
      <c r="C2500" s="8"/>
      <c r="D2500" s="4"/>
      <c r="E2500" s="9"/>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c r="DX2500" s="7"/>
      <c r="DY2500" s="7"/>
      <c r="DZ2500" s="7"/>
      <c r="EA2500" s="7"/>
      <c r="EB2500" s="7"/>
      <c r="EC2500" s="7"/>
      <c r="ED2500" s="7"/>
    </row>
    <row r="2501" spans="1:134">
      <c r="A2501" s="8"/>
      <c r="B2501" s="8"/>
      <c r="C2501" s="8"/>
      <c r="D2501" s="4"/>
      <c r="E2501" s="9"/>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7"/>
      <c r="DF2501" s="7"/>
      <c r="DG2501" s="7"/>
      <c r="DH2501" s="7"/>
      <c r="DI2501" s="7"/>
      <c r="DJ2501" s="7"/>
      <c r="DK2501" s="7"/>
      <c r="DL2501" s="7"/>
      <c r="DM2501" s="7"/>
      <c r="DN2501" s="7"/>
      <c r="DO2501" s="7"/>
      <c r="DP2501" s="7"/>
      <c r="DQ2501" s="7"/>
      <c r="DR2501" s="7"/>
      <c r="DS2501" s="7"/>
      <c r="DT2501" s="7"/>
      <c r="DU2501" s="7"/>
      <c r="DV2501" s="7"/>
      <c r="DW2501" s="7"/>
      <c r="DX2501" s="7"/>
      <c r="DY2501" s="7"/>
      <c r="DZ2501" s="7"/>
      <c r="EA2501" s="7"/>
      <c r="EB2501" s="7"/>
      <c r="EC2501" s="7"/>
      <c r="ED2501" s="7"/>
    </row>
    <row r="2502" spans="1:134">
      <c r="A2502" s="8"/>
      <c r="B2502" s="8"/>
      <c r="C2502" s="8"/>
      <c r="D2502" s="4"/>
      <c r="E2502" s="9"/>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row>
    <row r="2503" spans="1:134">
      <c r="A2503" s="8"/>
      <c r="B2503" s="8"/>
      <c r="C2503" s="8"/>
      <c r="D2503" s="4"/>
      <c r="E2503" s="9"/>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c r="DX2503" s="7"/>
      <c r="DY2503" s="7"/>
      <c r="DZ2503" s="7"/>
      <c r="EA2503" s="7"/>
      <c r="EB2503" s="7"/>
      <c r="EC2503" s="7"/>
      <c r="ED2503" s="7"/>
    </row>
    <row r="2504" spans="1:134">
      <c r="A2504" s="8"/>
      <c r="B2504" s="8"/>
      <c r="C2504" s="8"/>
      <c r="D2504" s="4"/>
      <c r="E2504" s="9"/>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7"/>
      <c r="DF2504" s="7"/>
      <c r="DG2504" s="7"/>
      <c r="DH2504" s="7"/>
      <c r="DI2504" s="7"/>
      <c r="DJ2504" s="7"/>
      <c r="DK2504" s="7"/>
      <c r="DL2504" s="7"/>
      <c r="DM2504" s="7"/>
      <c r="DN2504" s="7"/>
      <c r="DO2504" s="7"/>
      <c r="DP2504" s="7"/>
      <c r="DQ2504" s="7"/>
      <c r="DR2504" s="7"/>
      <c r="DS2504" s="7"/>
      <c r="DT2504" s="7"/>
      <c r="DU2504" s="7"/>
      <c r="DV2504" s="7"/>
      <c r="DW2504" s="7"/>
      <c r="DX2504" s="7"/>
      <c r="DY2504" s="7"/>
      <c r="DZ2504" s="7"/>
      <c r="EA2504" s="7"/>
      <c r="EB2504" s="7"/>
      <c r="EC2504" s="7"/>
      <c r="ED2504" s="7"/>
    </row>
    <row r="2505" spans="1:134">
      <c r="A2505" s="8"/>
      <c r="B2505" s="8"/>
      <c r="C2505" s="8"/>
      <c r="D2505" s="4"/>
      <c r="E2505" s="9"/>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7"/>
      <c r="DF2505" s="7"/>
      <c r="DG2505" s="7"/>
      <c r="DH2505" s="7"/>
      <c r="DI2505" s="7"/>
      <c r="DJ2505" s="7"/>
      <c r="DK2505" s="7"/>
      <c r="DL2505" s="7"/>
      <c r="DM2505" s="7"/>
      <c r="DN2505" s="7"/>
      <c r="DO2505" s="7"/>
      <c r="DP2505" s="7"/>
      <c r="DQ2505" s="7"/>
      <c r="DR2505" s="7"/>
      <c r="DS2505" s="7"/>
      <c r="DT2505" s="7"/>
      <c r="DU2505" s="7"/>
      <c r="DV2505" s="7"/>
      <c r="DW2505" s="7"/>
      <c r="DX2505" s="7"/>
      <c r="DY2505" s="7"/>
      <c r="DZ2505" s="7"/>
      <c r="EA2505" s="7"/>
      <c r="EB2505" s="7"/>
      <c r="EC2505" s="7"/>
      <c r="ED2505" s="7"/>
    </row>
    <row r="2506" spans="1:134">
      <c r="A2506" s="8"/>
      <c r="B2506" s="8"/>
      <c r="C2506" s="8"/>
      <c r="D2506" s="4"/>
      <c r="E2506" s="9"/>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7"/>
      <c r="DF2506" s="7"/>
      <c r="DG2506" s="7"/>
      <c r="DH2506" s="7"/>
      <c r="DI2506" s="7"/>
      <c r="DJ2506" s="7"/>
      <c r="DK2506" s="7"/>
      <c r="DL2506" s="7"/>
      <c r="DM2506" s="7"/>
      <c r="DN2506" s="7"/>
      <c r="DO2506" s="7"/>
      <c r="DP2506" s="7"/>
      <c r="DQ2506" s="7"/>
      <c r="DR2506" s="7"/>
      <c r="DS2506" s="7"/>
      <c r="DT2506" s="7"/>
      <c r="DU2506" s="7"/>
      <c r="DV2506" s="7"/>
      <c r="DW2506" s="7"/>
      <c r="DX2506" s="7"/>
      <c r="DY2506" s="7"/>
      <c r="DZ2506" s="7"/>
      <c r="EA2506" s="7"/>
      <c r="EB2506" s="7"/>
      <c r="EC2506" s="7"/>
      <c r="ED2506" s="7"/>
    </row>
    <row r="2507" spans="1:134">
      <c r="A2507" s="8"/>
      <c r="B2507" s="8"/>
      <c r="C2507" s="8"/>
      <c r="D2507" s="4"/>
      <c r="E2507" s="9"/>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7"/>
      <c r="DF2507" s="7"/>
      <c r="DG2507" s="7"/>
      <c r="DH2507" s="7"/>
      <c r="DI2507" s="7"/>
      <c r="DJ2507" s="7"/>
      <c r="DK2507" s="7"/>
      <c r="DL2507" s="7"/>
      <c r="DM2507" s="7"/>
      <c r="DN2507" s="7"/>
      <c r="DO2507" s="7"/>
      <c r="DP2507" s="7"/>
      <c r="DQ2507" s="7"/>
      <c r="DR2507" s="7"/>
      <c r="DS2507" s="7"/>
      <c r="DT2507" s="7"/>
      <c r="DU2507" s="7"/>
      <c r="DV2507" s="7"/>
      <c r="DW2507" s="7"/>
      <c r="DX2507" s="7"/>
      <c r="DY2507" s="7"/>
      <c r="DZ2507" s="7"/>
      <c r="EA2507" s="7"/>
      <c r="EB2507" s="7"/>
      <c r="EC2507" s="7"/>
      <c r="ED2507" s="7"/>
    </row>
    <row r="2508" spans="1:134">
      <c r="A2508" s="8"/>
      <c r="B2508" s="8"/>
      <c r="C2508" s="8"/>
      <c r="D2508" s="4"/>
      <c r="E2508" s="9"/>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7"/>
      <c r="DF2508" s="7"/>
      <c r="DG2508" s="7"/>
      <c r="DH2508" s="7"/>
      <c r="DI2508" s="7"/>
      <c r="DJ2508" s="7"/>
      <c r="DK2508" s="7"/>
      <c r="DL2508" s="7"/>
      <c r="DM2508" s="7"/>
      <c r="DN2508" s="7"/>
      <c r="DO2508" s="7"/>
      <c r="DP2508" s="7"/>
      <c r="DQ2508" s="7"/>
      <c r="DR2508" s="7"/>
      <c r="DS2508" s="7"/>
      <c r="DT2508" s="7"/>
      <c r="DU2508" s="7"/>
      <c r="DV2508" s="7"/>
      <c r="DW2508" s="7"/>
      <c r="DX2508" s="7"/>
      <c r="DY2508" s="7"/>
      <c r="DZ2508" s="7"/>
      <c r="EA2508" s="7"/>
      <c r="EB2508" s="7"/>
      <c r="EC2508" s="7"/>
      <c r="ED2508" s="7"/>
    </row>
    <row r="2509" spans="1:134">
      <c r="A2509" s="8"/>
      <c r="B2509" s="8"/>
      <c r="C2509" s="8"/>
      <c r="D2509" s="4"/>
      <c r="E2509" s="9"/>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c r="DX2509" s="7"/>
      <c r="DY2509" s="7"/>
      <c r="DZ2509" s="7"/>
      <c r="EA2509" s="7"/>
      <c r="EB2509" s="7"/>
      <c r="EC2509" s="7"/>
      <c r="ED2509" s="7"/>
    </row>
    <row r="2510" spans="1:134">
      <c r="A2510" s="8"/>
      <c r="B2510" s="8"/>
      <c r="C2510" s="8"/>
      <c r="D2510" s="4"/>
      <c r="E2510" s="9"/>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row>
    <row r="2511" spans="1:134">
      <c r="A2511" s="8"/>
      <c r="B2511" s="8"/>
      <c r="C2511" s="8"/>
      <c r="D2511" s="4"/>
      <c r="E2511" s="9"/>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c r="DX2511" s="7"/>
      <c r="DY2511" s="7"/>
      <c r="DZ2511" s="7"/>
      <c r="EA2511" s="7"/>
      <c r="EB2511" s="7"/>
      <c r="EC2511" s="7"/>
      <c r="ED2511" s="7"/>
    </row>
    <row r="2512" spans="1:134">
      <c r="A2512" s="8"/>
      <c r="B2512" s="8"/>
      <c r="C2512" s="8"/>
      <c r="D2512" s="4"/>
      <c r="E2512" s="9"/>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c r="DX2512" s="7"/>
      <c r="DY2512" s="7"/>
      <c r="DZ2512" s="7"/>
      <c r="EA2512" s="7"/>
      <c r="EB2512" s="7"/>
      <c r="EC2512" s="7"/>
      <c r="ED2512" s="7"/>
    </row>
    <row r="2513" spans="1:134">
      <c r="A2513" s="8"/>
      <c r="B2513" s="8"/>
      <c r="C2513" s="8"/>
      <c r="D2513" s="4"/>
      <c r="E2513" s="9"/>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c r="DX2513" s="7"/>
      <c r="DY2513" s="7"/>
      <c r="DZ2513" s="7"/>
      <c r="EA2513" s="7"/>
      <c r="EB2513" s="7"/>
      <c r="EC2513" s="7"/>
      <c r="ED2513" s="7"/>
    </row>
    <row r="2514" spans="1:134">
      <c r="A2514" s="8"/>
      <c r="B2514" s="8"/>
      <c r="C2514" s="8"/>
      <c r="D2514" s="4"/>
      <c r="E2514" s="9"/>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c r="DX2514" s="7"/>
      <c r="DY2514" s="7"/>
      <c r="DZ2514" s="7"/>
      <c r="EA2514" s="7"/>
      <c r="EB2514" s="7"/>
      <c r="EC2514" s="7"/>
      <c r="ED2514" s="7"/>
    </row>
    <row r="2515" spans="1:134">
      <c r="A2515" s="8"/>
      <c r="B2515" s="8"/>
      <c r="C2515" s="8"/>
      <c r="D2515" s="4"/>
      <c r="E2515" s="9"/>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c r="DX2515" s="7"/>
      <c r="DY2515" s="7"/>
      <c r="DZ2515" s="7"/>
      <c r="EA2515" s="7"/>
      <c r="EB2515" s="7"/>
      <c r="EC2515" s="7"/>
      <c r="ED2515" s="7"/>
    </row>
    <row r="2516" spans="1:134">
      <c r="A2516" s="8"/>
      <c r="B2516" s="8"/>
      <c r="C2516" s="8"/>
      <c r="D2516" s="4"/>
      <c r="E2516" s="9"/>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c r="DX2516" s="7"/>
      <c r="DY2516" s="7"/>
      <c r="DZ2516" s="7"/>
      <c r="EA2516" s="7"/>
      <c r="EB2516" s="7"/>
      <c r="EC2516" s="7"/>
      <c r="ED2516" s="7"/>
    </row>
    <row r="2517" spans="1:134">
      <c r="A2517" s="8"/>
      <c r="B2517" s="8"/>
      <c r="C2517" s="8"/>
      <c r="D2517" s="4"/>
      <c r="E2517" s="9"/>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c r="DX2517" s="7"/>
      <c r="DY2517" s="7"/>
      <c r="DZ2517" s="7"/>
      <c r="EA2517" s="7"/>
      <c r="EB2517" s="7"/>
      <c r="EC2517" s="7"/>
      <c r="ED2517" s="7"/>
    </row>
    <row r="2518" spans="1:134">
      <c r="A2518" s="8"/>
      <c r="B2518" s="8"/>
      <c r="C2518" s="8"/>
      <c r="D2518" s="4"/>
      <c r="E2518" s="9"/>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row>
    <row r="2519" spans="1:134">
      <c r="A2519" s="8"/>
      <c r="B2519" s="8"/>
      <c r="C2519" s="8"/>
      <c r="D2519" s="4"/>
      <c r="E2519" s="9"/>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c r="DX2519" s="7"/>
      <c r="DY2519" s="7"/>
      <c r="DZ2519" s="7"/>
      <c r="EA2519" s="7"/>
      <c r="EB2519" s="7"/>
      <c r="EC2519" s="7"/>
      <c r="ED2519" s="7"/>
    </row>
    <row r="2520" spans="1:134">
      <c r="A2520" s="8"/>
      <c r="B2520" s="8"/>
      <c r="C2520" s="8"/>
      <c r="D2520" s="4"/>
      <c r="E2520" s="9"/>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c r="DX2520" s="7"/>
      <c r="DY2520" s="7"/>
      <c r="DZ2520" s="7"/>
      <c r="EA2520" s="7"/>
      <c r="EB2520" s="7"/>
      <c r="EC2520" s="7"/>
      <c r="ED2520" s="7"/>
    </row>
    <row r="2521" spans="1:134">
      <c r="A2521" s="8"/>
      <c r="B2521" s="8"/>
      <c r="C2521" s="8"/>
      <c r="D2521" s="4"/>
      <c r="E2521" s="9"/>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c r="DX2521" s="7"/>
      <c r="DY2521" s="7"/>
      <c r="DZ2521" s="7"/>
      <c r="EA2521" s="7"/>
      <c r="EB2521" s="7"/>
      <c r="EC2521" s="7"/>
      <c r="ED2521" s="7"/>
    </row>
    <row r="2522" spans="1:134">
      <c r="A2522" s="8"/>
      <c r="B2522" s="8"/>
      <c r="C2522" s="8"/>
      <c r="D2522" s="4"/>
      <c r="E2522" s="9"/>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c r="DX2522" s="7"/>
      <c r="DY2522" s="7"/>
      <c r="DZ2522" s="7"/>
      <c r="EA2522" s="7"/>
      <c r="EB2522" s="7"/>
      <c r="EC2522" s="7"/>
      <c r="ED2522" s="7"/>
    </row>
    <row r="2523" spans="1:134">
      <c r="A2523" s="8"/>
      <c r="B2523" s="8"/>
      <c r="C2523" s="8"/>
      <c r="D2523" s="4"/>
      <c r="E2523" s="9"/>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c r="DX2523" s="7"/>
      <c r="DY2523" s="7"/>
      <c r="DZ2523" s="7"/>
      <c r="EA2523" s="7"/>
      <c r="EB2523" s="7"/>
      <c r="EC2523" s="7"/>
      <c r="ED2523" s="7"/>
    </row>
    <row r="2524" spans="1:134">
      <c r="A2524" s="8"/>
      <c r="B2524" s="8"/>
      <c r="C2524" s="8"/>
      <c r="D2524" s="4"/>
      <c r="E2524" s="9"/>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c r="DX2524" s="7"/>
      <c r="DY2524" s="7"/>
      <c r="DZ2524" s="7"/>
      <c r="EA2524" s="7"/>
      <c r="EB2524" s="7"/>
      <c r="EC2524" s="7"/>
      <c r="ED2524" s="7"/>
    </row>
    <row r="2525" spans="1:134">
      <c r="A2525" s="8"/>
      <c r="B2525" s="8"/>
      <c r="C2525" s="8"/>
      <c r="D2525" s="4"/>
      <c r="E2525" s="9"/>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c r="DX2525" s="7"/>
      <c r="DY2525" s="7"/>
      <c r="DZ2525" s="7"/>
      <c r="EA2525" s="7"/>
      <c r="EB2525" s="7"/>
      <c r="EC2525" s="7"/>
      <c r="ED2525" s="7"/>
    </row>
    <row r="2526" spans="1:134">
      <c r="A2526" s="8"/>
      <c r="B2526" s="8"/>
      <c r="C2526" s="8"/>
      <c r="D2526" s="4"/>
      <c r="E2526" s="9"/>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row>
    <row r="2527" spans="1:134">
      <c r="A2527" s="8"/>
      <c r="B2527" s="8"/>
      <c r="C2527" s="8"/>
      <c r="D2527" s="4"/>
      <c r="E2527" s="9"/>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c r="DX2527" s="7"/>
      <c r="DY2527" s="7"/>
      <c r="DZ2527" s="7"/>
      <c r="EA2527" s="7"/>
      <c r="EB2527" s="7"/>
      <c r="EC2527" s="7"/>
      <c r="ED2527" s="7"/>
    </row>
    <row r="2528" spans="1:134">
      <c r="A2528" s="8"/>
      <c r="B2528" s="8"/>
      <c r="C2528" s="8"/>
      <c r="D2528" s="4"/>
      <c r="E2528" s="9"/>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c r="DX2528" s="7"/>
      <c r="DY2528" s="7"/>
      <c r="DZ2528" s="7"/>
      <c r="EA2528" s="7"/>
      <c r="EB2528" s="7"/>
      <c r="EC2528" s="7"/>
      <c r="ED2528" s="7"/>
    </row>
    <row r="2529" spans="1:134">
      <c r="A2529" s="8"/>
      <c r="B2529" s="8"/>
      <c r="C2529" s="8"/>
      <c r="D2529" s="4"/>
      <c r="E2529" s="9"/>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c r="DX2529" s="7"/>
      <c r="DY2529" s="7"/>
      <c r="DZ2529" s="7"/>
      <c r="EA2529" s="7"/>
      <c r="EB2529" s="7"/>
      <c r="EC2529" s="7"/>
      <c r="ED2529" s="7"/>
    </row>
    <row r="2530" spans="1:134">
      <c r="A2530" s="8"/>
      <c r="B2530" s="8"/>
      <c r="C2530" s="8"/>
      <c r="D2530" s="4"/>
      <c r="E2530" s="9"/>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c r="DX2530" s="7"/>
      <c r="DY2530" s="7"/>
      <c r="DZ2530" s="7"/>
      <c r="EA2530" s="7"/>
      <c r="EB2530" s="7"/>
      <c r="EC2530" s="7"/>
      <c r="ED2530" s="7"/>
    </row>
    <row r="2531" spans="1:134">
      <c r="A2531" s="8"/>
      <c r="B2531" s="8"/>
      <c r="C2531" s="8"/>
      <c r="D2531" s="4"/>
      <c r="E2531" s="9"/>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c r="DX2531" s="7"/>
      <c r="DY2531" s="7"/>
      <c r="DZ2531" s="7"/>
      <c r="EA2531" s="7"/>
      <c r="EB2531" s="7"/>
      <c r="EC2531" s="7"/>
      <c r="ED2531" s="7"/>
    </row>
    <row r="2532" spans="1:134">
      <c r="A2532" s="8"/>
      <c r="B2532" s="8"/>
      <c r="C2532" s="8"/>
      <c r="D2532" s="4"/>
      <c r="E2532" s="9"/>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c r="DX2532" s="7"/>
      <c r="DY2532" s="7"/>
      <c r="DZ2532" s="7"/>
      <c r="EA2532" s="7"/>
      <c r="EB2532" s="7"/>
      <c r="EC2532" s="7"/>
      <c r="ED2532" s="7"/>
    </row>
    <row r="2533" spans="1:134">
      <c r="A2533" s="8"/>
      <c r="B2533" s="8"/>
      <c r="C2533" s="8"/>
      <c r="D2533" s="4"/>
      <c r="E2533" s="9"/>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c r="DX2533" s="7"/>
      <c r="DY2533" s="7"/>
      <c r="DZ2533" s="7"/>
      <c r="EA2533" s="7"/>
      <c r="EB2533" s="7"/>
      <c r="EC2533" s="7"/>
      <c r="ED2533" s="7"/>
    </row>
    <row r="2534" spans="1:134">
      <c r="A2534" s="8"/>
      <c r="B2534" s="8"/>
      <c r="C2534" s="8"/>
      <c r="D2534" s="4"/>
      <c r="E2534" s="9"/>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row>
    <row r="2535" spans="1:134">
      <c r="A2535" s="8"/>
      <c r="B2535" s="8"/>
      <c r="C2535" s="8"/>
      <c r="D2535" s="4"/>
      <c r="E2535" s="9"/>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c r="DX2535" s="7"/>
      <c r="DY2535" s="7"/>
      <c r="DZ2535" s="7"/>
      <c r="EA2535" s="7"/>
      <c r="EB2535" s="7"/>
      <c r="EC2535" s="7"/>
      <c r="ED2535" s="7"/>
    </row>
    <row r="2536" spans="1:134">
      <c r="A2536" s="8"/>
      <c r="B2536" s="8"/>
      <c r="C2536" s="8"/>
      <c r="D2536" s="4"/>
      <c r="E2536" s="9"/>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c r="DX2536" s="7"/>
      <c r="DY2536" s="7"/>
      <c r="DZ2536" s="7"/>
      <c r="EA2536" s="7"/>
      <c r="EB2536" s="7"/>
      <c r="EC2536" s="7"/>
      <c r="ED2536" s="7"/>
    </row>
    <row r="2537" spans="1:134">
      <c r="A2537" s="8"/>
      <c r="B2537" s="8"/>
      <c r="C2537" s="8"/>
      <c r="D2537" s="4"/>
      <c r="E2537" s="9"/>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c r="DX2537" s="7"/>
      <c r="DY2537" s="7"/>
      <c r="DZ2537" s="7"/>
      <c r="EA2537" s="7"/>
      <c r="EB2537" s="7"/>
      <c r="EC2537" s="7"/>
      <c r="ED2537" s="7"/>
    </row>
    <row r="2538" spans="1:134">
      <c r="A2538" s="8"/>
      <c r="B2538" s="8"/>
      <c r="C2538" s="8"/>
      <c r="D2538" s="4"/>
      <c r="E2538" s="9"/>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c r="DX2538" s="7"/>
      <c r="DY2538" s="7"/>
      <c r="DZ2538" s="7"/>
      <c r="EA2538" s="7"/>
      <c r="EB2538" s="7"/>
      <c r="EC2538" s="7"/>
      <c r="ED2538" s="7"/>
    </row>
    <row r="2539" spans="1:134">
      <c r="A2539" s="8"/>
      <c r="B2539" s="8"/>
      <c r="C2539" s="8"/>
      <c r="D2539" s="4"/>
      <c r="E2539" s="9"/>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c r="DX2539" s="7"/>
      <c r="DY2539" s="7"/>
      <c r="DZ2539" s="7"/>
      <c r="EA2539" s="7"/>
      <c r="EB2539" s="7"/>
      <c r="EC2539" s="7"/>
      <c r="ED2539" s="7"/>
    </row>
    <row r="2540" spans="1:134">
      <c r="A2540" s="8"/>
      <c r="B2540" s="8"/>
      <c r="C2540" s="8"/>
      <c r="D2540" s="4"/>
      <c r="E2540" s="9"/>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c r="DX2540" s="7"/>
      <c r="DY2540" s="7"/>
      <c r="DZ2540" s="7"/>
      <c r="EA2540" s="7"/>
      <c r="EB2540" s="7"/>
      <c r="EC2540" s="7"/>
      <c r="ED2540" s="7"/>
    </row>
    <row r="2541" spans="1:134">
      <c r="A2541" s="8"/>
      <c r="B2541" s="8"/>
      <c r="C2541" s="8"/>
      <c r="D2541" s="4"/>
      <c r="E2541" s="9"/>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c r="DX2541" s="7"/>
      <c r="DY2541" s="7"/>
      <c r="DZ2541" s="7"/>
      <c r="EA2541" s="7"/>
      <c r="EB2541" s="7"/>
      <c r="EC2541" s="7"/>
      <c r="ED2541" s="7"/>
    </row>
    <row r="2542" spans="1:134">
      <c r="A2542" s="8"/>
      <c r="B2542" s="8"/>
      <c r="C2542" s="8"/>
      <c r="D2542" s="4"/>
      <c r="E2542" s="9"/>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row>
    <row r="2543" spans="1:134">
      <c r="A2543" s="8"/>
      <c r="B2543" s="8"/>
      <c r="C2543" s="8"/>
      <c r="D2543" s="4"/>
      <c r="E2543" s="9"/>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c r="DX2543" s="7"/>
      <c r="DY2543" s="7"/>
      <c r="DZ2543" s="7"/>
      <c r="EA2543" s="7"/>
      <c r="EB2543" s="7"/>
      <c r="EC2543" s="7"/>
      <c r="ED2543" s="7"/>
    </row>
    <row r="2544" spans="1:134">
      <c r="A2544" s="8"/>
      <c r="B2544" s="8"/>
      <c r="C2544" s="8"/>
      <c r="D2544" s="4"/>
      <c r="E2544" s="9"/>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7"/>
      <c r="DF2544" s="7"/>
      <c r="DG2544" s="7"/>
      <c r="DH2544" s="7"/>
      <c r="DI2544" s="7"/>
      <c r="DJ2544" s="7"/>
      <c r="DK2544" s="7"/>
      <c r="DL2544" s="7"/>
      <c r="DM2544" s="7"/>
      <c r="DN2544" s="7"/>
      <c r="DO2544" s="7"/>
      <c r="DP2544" s="7"/>
      <c r="DQ2544" s="7"/>
      <c r="DR2544" s="7"/>
      <c r="DS2544" s="7"/>
      <c r="DT2544" s="7"/>
      <c r="DU2544" s="7"/>
      <c r="DV2544" s="7"/>
      <c r="DW2544" s="7"/>
      <c r="DX2544" s="7"/>
      <c r="DY2544" s="7"/>
      <c r="DZ2544" s="7"/>
      <c r="EA2544" s="7"/>
      <c r="EB2544" s="7"/>
      <c r="EC2544" s="7"/>
      <c r="ED2544" s="7"/>
    </row>
    <row r="2545" spans="1:134">
      <c r="A2545" s="8"/>
      <c r="B2545" s="8"/>
      <c r="C2545" s="8"/>
      <c r="D2545" s="4"/>
      <c r="E2545" s="9"/>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7"/>
      <c r="BV2545" s="7"/>
      <c r="BW2545" s="7"/>
      <c r="BX2545" s="7"/>
      <c r="BY2545" s="7"/>
      <c r="BZ2545" s="7"/>
      <c r="CA2545" s="7"/>
      <c r="CB2545" s="7"/>
      <c r="CC2545" s="7"/>
      <c r="CD2545" s="7"/>
      <c r="CE2545" s="7"/>
      <c r="CF2545" s="7"/>
      <c r="CG2545" s="7"/>
      <c r="CH2545" s="7"/>
      <c r="CI2545" s="7"/>
      <c r="CJ2545" s="7"/>
      <c r="CK2545" s="7"/>
      <c r="CL2545" s="7"/>
      <c r="CM2545" s="7"/>
      <c r="CN2545" s="7"/>
      <c r="CO2545" s="7"/>
      <c r="CP2545" s="7"/>
      <c r="CQ2545" s="7"/>
      <c r="CR2545" s="7"/>
      <c r="CS2545" s="7"/>
      <c r="CT2545" s="7"/>
      <c r="CU2545" s="7"/>
      <c r="CV2545" s="7"/>
      <c r="CW2545" s="7"/>
      <c r="CX2545" s="7"/>
      <c r="CY2545" s="7"/>
      <c r="CZ2545" s="7"/>
      <c r="DA2545" s="7"/>
      <c r="DB2545" s="7"/>
      <c r="DC2545" s="7"/>
      <c r="DD2545" s="7"/>
      <c r="DE2545" s="7"/>
      <c r="DF2545" s="7"/>
      <c r="DG2545" s="7"/>
      <c r="DH2545" s="7"/>
      <c r="DI2545" s="7"/>
      <c r="DJ2545" s="7"/>
      <c r="DK2545" s="7"/>
      <c r="DL2545" s="7"/>
      <c r="DM2545" s="7"/>
      <c r="DN2545" s="7"/>
      <c r="DO2545" s="7"/>
      <c r="DP2545" s="7"/>
      <c r="DQ2545" s="7"/>
      <c r="DR2545" s="7"/>
      <c r="DS2545" s="7"/>
      <c r="DT2545" s="7"/>
      <c r="DU2545" s="7"/>
      <c r="DV2545" s="7"/>
      <c r="DW2545" s="7"/>
      <c r="DX2545" s="7"/>
      <c r="DY2545" s="7"/>
      <c r="DZ2545" s="7"/>
      <c r="EA2545" s="7"/>
      <c r="EB2545" s="7"/>
      <c r="EC2545" s="7"/>
      <c r="ED2545" s="7"/>
    </row>
    <row r="2546" spans="1:134">
      <c r="A2546" s="8"/>
      <c r="B2546" s="8"/>
      <c r="C2546" s="8"/>
      <c r="D2546" s="4"/>
      <c r="E2546" s="9"/>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7"/>
      <c r="BV2546" s="7"/>
      <c r="BW2546" s="7"/>
      <c r="BX2546" s="7"/>
      <c r="BY2546" s="7"/>
      <c r="BZ2546" s="7"/>
      <c r="CA2546" s="7"/>
      <c r="CB2546" s="7"/>
      <c r="CC2546" s="7"/>
      <c r="CD2546" s="7"/>
      <c r="CE2546" s="7"/>
      <c r="CF2546" s="7"/>
      <c r="CG2546" s="7"/>
      <c r="CH2546" s="7"/>
      <c r="CI2546" s="7"/>
      <c r="CJ2546" s="7"/>
      <c r="CK2546" s="7"/>
      <c r="CL2546" s="7"/>
      <c r="CM2546" s="7"/>
      <c r="CN2546" s="7"/>
      <c r="CO2546" s="7"/>
      <c r="CP2546" s="7"/>
      <c r="CQ2546" s="7"/>
      <c r="CR2546" s="7"/>
      <c r="CS2546" s="7"/>
      <c r="CT2546" s="7"/>
      <c r="CU2546" s="7"/>
      <c r="CV2546" s="7"/>
      <c r="CW2546" s="7"/>
      <c r="CX2546" s="7"/>
      <c r="CY2546" s="7"/>
      <c r="CZ2546" s="7"/>
      <c r="DA2546" s="7"/>
      <c r="DB2546" s="7"/>
      <c r="DC2546" s="7"/>
      <c r="DD2546" s="7"/>
      <c r="DE2546" s="7"/>
      <c r="DF2546" s="7"/>
      <c r="DG2546" s="7"/>
      <c r="DH2546" s="7"/>
      <c r="DI2546" s="7"/>
      <c r="DJ2546" s="7"/>
      <c r="DK2546" s="7"/>
      <c r="DL2546" s="7"/>
      <c r="DM2546" s="7"/>
      <c r="DN2546" s="7"/>
      <c r="DO2546" s="7"/>
      <c r="DP2546" s="7"/>
      <c r="DQ2546" s="7"/>
      <c r="DR2546" s="7"/>
      <c r="DS2546" s="7"/>
      <c r="DT2546" s="7"/>
      <c r="DU2546" s="7"/>
      <c r="DV2546" s="7"/>
      <c r="DW2546" s="7"/>
      <c r="DX2546" s="7"/>
      <c r="DY2546" s="7"/>
      <c r="DZ2546" s="7"/>
      <c r="EA2546" s="7"/>
      <c r="EB2546" s="7"/>
      <c r="EC2546" s="7"/>
      <c r="ED2546" s="7"/>
    </row>
    <row r="2547" spans="1:134">
      <c r="A2547" s="8"/>
      <c r="B2547" s="8"/>
      <c r="C2547" s="8"/>
      <c r="D2547" s="4"/>
      <c r="E2547" s="9"/>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7"/>
      <c r="BV2547" s="7"/>
      <c r="BW2547" s="7"/>
      <c r="BX2547" s="7"/>
      <c r="BY2547" s="7"/>
      <c r="BZ2547" s="7"/>
      <c r="CA2547" s="7"/>
      <c r="CB2547" s="7"/>
      <c r="CC2547" s="7"/>
      <c r="CD2547" s="7"/>
      <c r="CE2547" s="7"/>
      <c r="CF2547" s="7"/>
      <c r="CG2547" s="7"/>
      <c r="CH2547" s="7"/>
      <c r="CI2547" s="7"/>
      <c r="CJ2547" s="7"/>
      <c r="CK2547" s="7"/>
      <c r="CL2547" s="7"/>
      <c r="CM2547" s="7"/>
      <c r="CN2547" s="7"/>
      <c r="CO2547" s="7"/>
      <c r="CP2547" s="7"/>
      <c r="CQ2547" s="7"/>
      <c r="CR2547" s="7"/>
      <c r="CS2547" s="7"/>
      <c r="CT2547" s="7"/>
      <c r="CU2547" s="7"/>
      <c r="CV2547" s="7"/>
      <c r="CW2547" s="7"/>
      <c r="CX2547" s="7"/>
      <c r="CY2547" s="7"/>
      <c r="CZ2547" s="7"/>
      <c r="DA2547" s="7"/>
      <c r="DB2547" s="7"/>
      <c r="DC2547" s="7"/>
      <c r="DD2547" s="7"/>
      <c r="DE2547" s="7"/>
      <c r="DF2547" s="7"/>
      <c r="DG2547" s="7"/>
      <c r="DH2547" s="7"/>
      <c r="DI2547" s="7"/>
      <c r="DJ2547" s="7"/>
      <c r="DK2547" s="7"/>
      <c r="DL2547" s="7"/>
      <c r="DM2547" s="7"/>
      <c r="DN2547" s="7"/>
      <c r="DO2547" s="7"/>
      <c r="DP2547" s="7"/>
      <c r="DQ2547" s="7"/>
      <c r="DR2547" s="7"/>
      <c r="DS2547" s="7"/>
      <c r="DT2547" s="7"/>
      <c r="DU2547" s="7"/>
      <c r="DV2547" s="7"/>
      <c r="DW2547" s="7"/>
      <c r="DX2547" s="7"/>
      <c r="DY2547" s="7"/>
      <c r="DZ2547" s="7"/>
      <c r="EA2547" s="7"/>
      <c r="EB2547" s="7"/>
      <c r="EC2547" s="7"/>
      <c r="ED2547" s="7"/>
    </row>
    <row r="2548" spans="1:134">
      <c r="A2548" s="8"/>
      <c r="B2548" s="8"/>
      <c r="C2548" s="8"/>
      <c r="D2548" s="4"/>
      <c r="E2548" s="9"/>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7"/>
      <c r="BV2548" s="7"/>
      <c r="BW2548" s="7"/>
      <c r="BX2548" s="7"/>
      <c r="BY2548" s="7"/>
      <c r="BZ2548" s="7"/>
      <c r="CA2548" s="7"/>
      <c r="CB2548" s="7"/>
      <c r="CC2548" s="7"/>
      <c r="CD2548" s="7"/>
      <c r="CE2548" s="7"/>
      <c r="CF2548" s="7"/>
      <c r="CG2548" s="7"/>
      <c r="CH2548" s="7"/>
      <c r="CI2548" s="7"/>
      <c r="CJ2548" s="7"/>
      <c r="CK2548" s="7"/>
      <c r="CL2548" s="7"/>
      <c r="CM2548" s="7"/>
      <c r="CN2548" s="7"/>
      <c r="CO2548" s="7"/>
      <c r="CP2548" s="7"/>
      <c r="CQ2548" s="7"/>
      <c r="CR2548" s="7"/>
      <c r="CS2548" s="7"/>
      <c r="CT2548" s="7"/>
      <c r="CU2548" s="7"/>
      <c r="CV2548" s="7"/>
      <c r="CW2548" s="7"/>
      <c r="CX2548" s="7"/>
      <c r="CY2548" s="7"/>
      <c r="CZ2548" s="7"/>
      <c r="DA2548" s="7"/>
      <c r="DB2548" s="7"/>
      <c r="DC2548" s="7"/>
      <c r="DD2548" s="7"/>
      <c r="DE2548" s="7"/>
      <c r="DF2548" s="7"/>
      <c r="DG2548" s="7"/>
      <c r="DH2548" s="7"/>
      <c r="DI2548" s="7"/>
      <c r="DJ2548" s="7"/>
      <c r="DK2548" s="7"/>
      <c r="DL2548" s="7"/>
      <c r="DM2548" s="7"/>
      <c r="DN2548" s="7"/>
      <c r="DO2548" s="7"/>
      <c r="DP2548" s="7"/>
      <c r="DQ2548" s="7"/>
      <c r="DR2548" s="7"/>
      <c r="DS2548" s="7"/>
      <c r="DT2548" s="7"/>
      <c r="DU2548" s="7"/>
      <c r="DV2548" s="7"/>
      <c r="DW2548" s="7"/>
      <c r="DX2548" s="7"/>
      <c r="DY2548" s="7"/>
      <c r="DZ2548" s="7"/>
      <c r="EA2548" s="7"/>
      <c r="EB2548" s="7"/>
      <c r="EC2548" s="7"/>
      <c r="ED2548" s="7"/>
    </row>
    <row r="2549" spans="1:134">
      <c r="A2549" s="8"/>
      <c r="B2549" s="8"/>
      <c r="C2549" s="8"/>
      <c r="D2549" s="4"/>
      <c r="E2549" s="9"/>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7"/>
      <c r="BV2549" s="7"/>
      <c r="BW2549" s="7"/>
      <c r="BX2549" s="7"/>
      <c r="BY2549" s="7"/>
      <c r="BZ2549" s="7"/>
      <c r="CA2549" s="7"/>
      <c r="CB2549" s="7"/>
      <c r="CC2549" s="7"/>
      <c r="CD2549" s="7"/>
      <c r="CE2549" s="7"/>
      <c r="CF2549" s="7"/>
      <c r="CG2549" s="7"/>
      <c r="CH2549" s="7"/>
      <c r="CI2549" s="7"/>
      <c r="CJ2549" s="7"/>
      <c r="CK2549" s="7"/>
      <c r="CL2549" s="7"/>
      <c r="CM2549" s="7"/>
      <c r="CN2549" s="7"/>
      <c r="CO2549" s="7"/>
      <c r="CP2549" s="7"/>
      <c r="CQ2549" s="7"/>
      <c r="CR2549" s="7"/>
      <c r="CS2549" s="7"/>
      <c r="CT2549" s="7"/>
      <c r="CU2549" s="7"/>
      <c r="CV2549" s="7"/>
      <c r="CW2549" s="7"/>
      <c r="CX2549" s="7"/>
      <c r="CY2549" s="7"/>
      <c r="CZ2549" s="7"/>
      <c r="DA2549" s="7"/>
      <c r="DB2549" s="7"/>
      <c r="DC2549" s="7"/>
      <c r="DD2549" s="7"/>
      <c r="DE2549" s="7"/>
      <c r="DF2549" s="7"/>
      <c r="DG2549" s="7"/>
      <c r="DH2549" s="7"/>
      <c r="DI2549" s="7"/>
      <c r="DJ2549" s="7"/>
      <c r="DK2549" s="7"/>
      <c r="DL2549" s="7"/>
      <c r="DM2549" s="7"/>
      <c r="DN2549" s="7"/>
      <c r="DO2549" s="7"/>
      <c r="DP2549" s="7"/>
      <c r="DQ2549" s="7"/>
      <c r="DR2549" s="7"/>
      <c r="DS2549" s="7"/>
      <c r="DT2549" s="7"/>
      <c r="DU2549" s="7"/>
      <c r="DV2549" s="7"/>
      <c r="DW2549" s="7"/>
      <c r="DX2549" s="7"/>
      <c r="DY2549" s="7"/>
      <c r="DZ2549" s="7"/>
      <c r="EA2549" s="7"/>
      <c r="EB2549" s="7"/>
      <c r="EC2549" s="7"/>
      <c r="ED2549" s="7"/>
    </row>
    <row r="2550" spans="1:134">
      <c r="A2550" s="8"/>
      <c r="B2550" s="8"/>
      <c r="C2550" s="8"/>
      <c r="D2550" s="4"/>
      <c r="E2550" s="9"/>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c r="DX2550" s="7"/>
      <c r="DY2550" s="7"/>
      <c r="DZ2550" s="7"/>
      <c r="EA2550" s="7"/>
      <c r="EB2550" s="7"/>
      <c r="EC2550" s="7"/>
      <c r="ED2550" s="7"/>
    </row>
    <row r="2551" spans="1:134">
      <c r="A2551" s="8"/>
      <c r="B2551" s="8"/>
      <c r="C2551" s="8"/>
      <c r="D2551" s="4"/>
      <c r="E2551" s="9"/>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7"/>
      <c r="DF2551" s="7"/>
      <c r="DG2551" s="7"/>
      <c r="DH2551" s="7"/>
      <c r="DI2551" s="7"/>
      <c r="DJ2551" s="7"/>
      <c r="DK2551" s="7"/>
      <c r="DL2551" s="7"/>
      <c r="DM2551" s="7"/>
      <c r="DN2551" s="7"/>
      <c r="DO2551" s="7"/>
      <c r="DP2551" s="7"/>
      <c r="DQ2551" s="7"/>
      <c r="DR2551" s="7"/>
      <c r="DS2551" s="7"/>
      <c r="DT2551" s="7"/>
      <c r="DU2551" s="7"/>
      <c r="DV2551" s="7"/>
      <c r="DW2551" s="7"/>
      <c r="DX2551" s="7"/>
      <c r="DY2551" s="7"/>
      <c r="DZ2551" s="7"/>
      <c r="EA2551" s="7"/>
      <c r="EB2551" s="7"/>
      <c r="EC2551" s="7"/>
      <c r="ED2551" s="7"/>
    </row>
    <row r="2552" spans="1:134">
      <c r="A2552" s="8"/>
      <c r="B2552" s="8"/>
      <c r="C2552" s="8"/>
      <c r="D2552" s="4"/>
      <c r="E2552" s="9"/>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7"/>
      <c r="DF2552" s="7"/>
      <c r="DG2552" s="7"/>
      <c r="DH2552" s="7"/>
      <c r="DI2552" s="7"/>
      <c r="DJ2552" s="7"/>
      <c r="DK2552" s="7"/>
      <c r="DL2552" s="7"/>
      <c r="DM2552" s="7"/>
      <c r="DN2552" s="7"/>
      <c r="DO2552" s="7"/>
      <c r="DP2552" s="7"/>
      <c r="DQ2552" s="7"/>
      <c r="DR2552" s="7"/>
      <c r="DS2552" s="7"/>
      <c r="DT2552" s="7"/>
      <c r="DU2552" s="7"/>
      <c r="DV2552" s="7"/>
      <c r="DW2552" s="7"/>
      <c r="DX2552" s="7"/>
      <c r="DY2552" s="7"/>
      <c r="DZ2552" s="7"/>
      <c r="EA2552" s="7"/>
      <c r="EB2552" s="7"/>
      <c r="EC2552" s="7"/>
      <c r="ED2552" s="7"/>
    </row>
    <row r="2553" spans="1:134">
      <c r="A2553" s="8"/>
      <c r="B2553" s="8"/>
      <c r="C2553" s="8"/>
      <c r="D2553" s="4"/>
      <c r="E2553" s="9"/>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7"/>
      <c r="DF2553" s="7"/>
      <c r="DG2553" s="7"/>
      <c r="DH2553" s="7"/>
      <c r="DI2553" s="7"/>
      <c r="DJ2553" s="7"/>
      <c r="DK2553" s="7"/>
      <c r="DL2553" s="7"/>
      <c r="DM2553" s="7"/>
      <c r="DN2553" s="7"/>
      <c r="DO2553" s="7"/>
      <c r="DP2553" s="7"/>
      <c r="DQ2553" s="7"/>
      <c r="DR2553" s="7"/>
      <c r="DS2553" s="7"/>
      <c r="DT2553" s="7"/>
      <c r="DU2553" s="7"/>
      <c r="DV2553" s="7"/>
      <c r="DW2553" s="7"/>
      <c r="DX2553" s="7"/>
      <c r="DY2553" s="7"/>
      <c r="DZ2553" s="7"/>
      <c r="EA2553" s="7"/>
      <c r="EB2553" s="7"/>
      <c r="EC2553" s="7"/>
      <c r="ED2553" s="7"/>
    </row>
    <row r="2554" spans="1:134">
      <c r="A2554" s="8"/>
      <c r="B2554" s="8"/>
      <c r="C2554" s="8"/>
      <c r="D2554" s="4"/>
      <c r="E2554" s="9"/>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7"/>
      <c r="DF2554" s="7"/>
      <c r="DG2554" s="7"/>
      <c r="DH2554" s="7"/>
      <c r="DI2554" s="7"/>
      <c r="DJ2554" s="7"/>
      <c r="DK2554" s="7"/>
      <c r="DL2554" s="7"/>
      <c r="DM2554" s="7"/>
      <c r="DN2554" s="7"/>
      <c r="DO2554" s="7"/>
      <c r="DP2554" s="7"/>
      <c r="DQ2554" s="7"/>
      <c r="DR2554" s="7"/>
      <c r="DS2554" s="7"/>
      <c r="DT2554" s="7"/>
      <c r="DU2554" s="7"/>
      <c r="DV2554" s="7"/>
      <c r="DW2554" s="7"/>
      <c r="DX2554" s="7"/>
      <c r="DY2554" s="7"/>
      <c r="DZ2554" s="7"/>
      <c r="EA2554" s="7"/>
      <c r="EB2554" s="7"/>
      <c r="EC2554" s="7"/>
      <c r="ED2554" s="7"/>
    </row>
    <row r="2555" spans="1:134">
      <c r="A2555" s="8"/>
      <c r="B2555" s="8"/>
      <c r="C2555" s="8"/>
      <c r="D2555" s="4"/>
      <c r="E2555" s="9"/>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7"/>
      <c r="DF2555" s="7"/>
      <c r="DG2555" s="7"/>
      <c r="DH2555" s="7"/>
      <c r="DI2555" s="7"/>
      <c r="DJ2555" s="7"/>
      <c r="DK2555" s="7"/>
      <c r="DL2555" s="7"/>
      <c r="DM2555" s="7"/>
      <c r="DN2555" s="7"/>
      <c r="DO2555" s="7"/>
      <c r="DP2555" s="7"/>
      <c r="DQ2555" s="7"/>
      <c r="DR2555" s="7"/>
      <c r="DS2555" s="7"/>
      <c r="DT2555" s="7"/>
      <c r="DU2555" s="7"/>
      <c r="DV2555" s="7"/>
      <c r="DW2555" s="7"/>
      <c r="DX2555" s="7"/>
      <c r="DY2555" s="7"/>
      <c r="DZ2555" s="7"/>
      <c r="EA2555" s="7"/>
      <c r="EB2555" s="7"/>
      <c r="EC2555" s="7"/>
      <c r="ED2555" s="7"/>
    </row>
    <row r="2556" spans="1:134">
      <c r="A2556" s="8"/>
      <c r="B2556" s="8"/>
      <c r="C2556" s="8"/>
      <c r="D2556" s="4"/>
      <c r="E2556" s="9"/>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7"/>
      <c r="DF2556" s="7"/>
      <c r="DG2556" s="7"/>
      <c r="DH2556" s="7"/>
      <c r="DI2556" s="7"/>
      <c r="DJ2556" s="7"/>
      <c r="DK2556" s="7"/>
      <c r="DL2556" s="7"/>
      <c r="DM2556" s="7"/>
      <c r="DN2556" s="7"/>
      <c r="DO2556" s="7"/>
      <c r="DP2556" s="7"/>
      <c r="DQ2556" s="7"/>
      <c r="DR2556" s="7"/>
      <c r="DS2556" s="7"/>
      <c r="DT2556" s="7"/>
      <c r="DU2556" s="7"/>
      <c r="DV2556" s="7"/>
      <c r="DW2556" s="7"/>
      <c r="DX2556" s="7"/>
      <c r="DY2556" s="7"/>
      <c r="DZ2556" s="7"/>
      <c r="EA2556" s="7"/>
      <c r="EB2556" s="7"/>
      <c r="EC2556" s="7"/>
      <c r="ED2556" s="7"/>
    </row>
    <row r="2557" spans="1:134">
      <c r="A2557" s="8"/>
      <c r="B2557" s="8"/>
      <c r="C2557" s="8"/>
      <c r="D2557" s="4"/>
      <c r="E2557" s="9"/>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7"/>
      <c r="DF2557" s="7"/>
      <c r="DG2557" s="7"/>
      <c r="DH2557" s="7"/>
      <c r="DI2557" s="7"/>
      <c r="DJ2557" s="7"/>
      <c r="DK2557" s="7"/>
      <c r="DL2557" s="7"/>
      <c r="DM2557" s="7"/>
      <c r="DN2557" s="7"/>
      <c r="DO2557" s="7"/>
      <c r="DP2557" s="7"/>
      <c r="DQ2557" s="7"/>
      <c r="DR2557" s="7"/>
      <c r="DS2557" s="7"/>
      <c r="DT2557" s="7"/>
      <c r="DU2557" s="7"/>
      <c r="DV2557" s="7"/>
      <c r="DW2557" s="7"/>
      <c r="DX2557" s="7"/>
      <c r="DY2557" s="7"/>
      <c r="DZ2557" s="7"/>
      <c r="EA2557" s="7"/>
      <c r="EB2557" s="7"/>
      <c r="EC2557" s="7"/>
      <c r="ED2557" s="7"/>
    </row>
    <row r="2558" spans="1:134">
      <c r="A2558" s="8"/>
      <c r="B2558" s="8"/>
      <c r="C2558" s="8"/>
      <c r="D2558" s="4"/>
      <c r="E2558" s="9"/>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c r="DX2558" s="7"/>
      <c r="DY2558" s="7"/>
      <c r="DZ2558" s="7"/>
      <c r="EA2558" s="7"/>
      <c r="EB2558" s="7"/>
      <c r="EC2558" s="7"/>
      <c r="ED2558" s="7"/>
    </row>
    <row r="2559" spans="1:134">
      <c r="A2559" s="8"/>
      <c r="B2559" s="8"/>
      <c r="C2559" s="8"/>
      <c r="D2559" s="4"/>
      <c r="E2559" s="9"/>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7"/>
      <c r="DF2559" s="7"/>
      <c r="DG2559" s="7"/>
      <c r="DH2559" s="7"/>
      <c r="DI2559" s="7"/>
      <c r="DJ2559" s="7"/>
      <c r="DK2559" s="7"/>
      <c r="DL2559" s="7"/>
      <c r="DM2559" s="7"/>
      <c r="DN2559" s="7"/>
      <c r="DO2559" s="7"/>
      <c r="DP2559" s="7"/>
      <c r="DQ2559" s="7"/>
      <c r="DR2559" s="7"/>
      <c r="DS2559" s="7"/>
      <c r="DT2559" s="7"/>
      <c r="DU2559" s="7"/>
      <c r="DV2559" s="7"/>
      <c r="DW2559" s="7"/>
      <c r="DX2559" s="7"/>
      <c r="DY2559" s="7"/>
      <c r="DZ2559" s="7"/>
      <c r="EA2559" s="7"/>
      <c r="EB2559" s="7"/>
      <c r="EC2559" s="7"/>
      <c r="ED2559" s="7"/>
    </row>
    <row r="2560" spans="1:134">
      <c r="A2560" s="8"/>
      <c r="B2560" s="8"/>
      <c r="C2560" s="8"/>
      <c r="D2560" s="4"/>
      <c r="E2560" s="9"/>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7"/>
      <c r="DF2560" s="7"/>
      <c r="DG2560" s="7"/>
      <c r="DH2560" s="7"/>
      <c r="DI2560" s="7"/>
      <c r="DJ2560" s="7"/>
      <c r="DK2560" s="7"/>
      <c r="DL2560" s="7"/>
      <c r="DM2560" s="7"/>
      <c r="DN2560" s="7"/>
      <c r="DO2560" s="7"/>
      <c r="DP2560" s="7"/>
      <c r="DQ2560" s="7"/>
      <c r="DR2560" s="7"/>
      <c r="DS2560" s="7"/>
      <c r="DT2560" s="7"/>
      <c r="DU2560" s="7"/>
      <c r="DV2560" s="7"/>
      <c r="DW2560" s="7"/>
      <c r="DX2560" s="7"/>
      <c r="DY2560" s="7"/>
      <c r="DZ2560" s="7"/>
      <c r="EA2560" s="7"/>
      <c r="EB2560" s="7"/>
      <c r="EC2560" s="7"/>
      <c r="ED2560" s="7"/>
    </row>
    <row r="2561" spans="1:134">
      <c r="A2561" s="8"/>
      <c r="B2561" s="8"/>
      <c r="C2561" s="8"/>
      <c r="D2561" s="4"/>
      <c r="E2561" s="9"/>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7"/>
      <c r="DF2561" s="7"/>
      <c r="DG2561" s="7"/>
      <c r="DH2561" s="7"/>
      <c r="DI2561" s="7"/>
      <c r="DJ2561" s="7"/>
      <c r="DK2561" s="7"/>
      <c r="DL2561" s="7"/>
      <c r="DM2561" s="7"/>
      <c r="DN2561" s="7"/>
      <c r="DO2561" s="7"/>
      <c r="DP2561" s="7"/>
      <c r="DQ2561" s="7"/>
      <c r="DR2561" s="7"/>
      <c r="DS2561" s="7"/>
      <c r="DT2561" s="7"/>
      <c r="DU2561" s="7"/>
      <c r="DV2561" s="7"/>
      <c r="DW2561" s="7"/>
      <c r="DX2561" s="7"/>
      <c r="DY2561" s="7"/>
      <c r="DZ2561" s="7"/>
      <c r="EA2561" s="7"/>
      <c r="EB2561" s="7"/>
      <c r="EC2561" s="7"/>
      <c r="ED2561" s="7"/>
    </row>
    <row r="2562" spans="1:134">
      <c r="A2562" s="8"/>
      <c r="B2562" s="8"/>
      <c r="C2562" s="8"/>
      <c r="D2562" s="4"/>
      <c r="E2562" s="9"/>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7"/>
      <c r="DF2562" s="7"/>
      <c r="DG2562" s="7"/>
      <c r="DH2562" s="7"/>
      <c r="DI2562" s="7"/>
      <c r="DJ2562" s="7"/>
      <c r="DK2562" s="7"/>
      <c r="DL2562" s="7"/>
      <c r="DM2562" s="7"/>
      <c r="DN2562" s="7"/>
      <c r="DO2562" s="7"/>
      <c r="DP2562" s="7"/>
      <c r="DQ2562" s="7"/>
      <c r="DR2562" s="7"/>
      <c r="DS2562" s="7"/>
      <c r="DT2562" s="7"/>
      <c r="DU2562" s="7"/>
      <c r="DV2562" s="7"/>
      <c r="DW2562" s="7"/>
      <c r="DX2562" s="7"/>
      <c r="DY2562" s="7"/>
      <c r="DZ2562" s="7"/>
      <c r="EA2562" s="7"/>
      <c r="EB2562" s="7"/>
      <c r="EC2562" s="7"/>
      <c r="ED2562" s="7"/>
    </row>
    <row r="2563" spans="1:134">
      <c r="A2563" s="8"/>
      <c r="B2563" s="8"/>
      <c r="C2563" s="8"/>
      <c r="D2563" s="4"/>
      <c r="E2563" s="9"/>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7"/>
      <c r="DF2563" s="7"/>
      <c r="DG2563" s="7"/>
      <c r="DH2563" s="7"/>
      <c r="DI2563" s="7"/>
      <c r="DJ2563" s="7"/>
      <c r="DK2563" s="7"/>
      <c r="DL2563" s="7"/>
      <c r="DM2563" s="7"/>
      <c r="DN2563" s="7"/>
      <c r="DO2563" s="7"/>
      <c r="DP2563" s="7"/>
      <c r="DQ2563" s="7"/>
      <c r="DR2563" s="7"/>
      <c r="DS2563" s="7"/>
      <c r="DT2563" s="7"/>
      <c r="DU2563" s="7"/>
      <c r="DV2563" s="7"/>
      <c r="DW2563" s="7"/>
      <c r="DX2563" s="7"/>
      <c r="DY2563" s="7"/>
      <c r="DZ2563" s="7"/>
      <c r="EA2563" s="7"/>
      <c r="EB2563" s="7"/>
      <c r="EC2563" s="7"/>
      <c r="ED2563" s="7"/>
    </row>
    <row r="2564" spans="1:134">
      <c r="A2564" s="8"/>
      <c r="B2564" s="8"/>
      <c r="C2564" s="8"/>
      <c r="D2564" s="4"/>
      <c r="E2564" s="9"/>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7"/>
      <c r="DF2564" s="7"/>
      <c r="DG2564" s="7"/>
      <c r="DH2564" s="7"/>
      <c r="DI2564" s="7"/>
      <c r="DJ2564" s="7"/>
      <c r="DK2564" s="7"/>
      <c r="DL2564" s="7"/>
      <c r="DM2564" s="7"/>
      <c r="DN2564" s="7"/>
      <c r="DO2564" s="7"/>
      <c r="DP2564" s="7"/>
      <c r="DQ2564" s="7"/>
      <c r="DR2564" s="7"/>
      <c r="DS2564" s="7"/>
      <c r="DT2564" s="7"/>
      <c r="DU2564" s="7"/>
      <c r="DV2564" s="7"/>
      <c r="DW2564" s="7"/>
      <c r="DX2564" s="7"/>
      <c r="DY2564" s="7"/>
      <c r="DZ2564" s="7"/>
      <c r="EA2564" s="7"/>
      <c r="EB2564" s="7"/>
      <c r="EC2564" s="7"/>
      <c r="ED2564" s="7"/>
    </row>
    <row r="2565" spans="1:134">
      <c r="A2565" s="8"/>
      <c r="B2565" s="8"/>
      <c r="C2565" s="8"/>
      <c r="D2565" s="4"/>
      <c r="E2565" s="9"/>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7"/>
      <c r="DF2565" s="7"/>
      <c r="DG2565" s="7"/>
      <c r="DH2565" s="7"/>
      <c r="DI2565" s="7"/>
      <c r="DJ2565" s="7"/>
      <c r="DK2565" s="7"/>
      <c r="DL2565" s="7"/>
      <c r="DM2565" s="7"/>
      <c r="DN2565" s="7"/>
      <c r="DO2565" s="7"/>
      <c r="DP2565" s="7"/>
      <c r="DQ2565" s="7"/>
      <c r="DR2565" s="7"/>
      <c r="DS2565" s="7"/>
      <c r="DT2565" s="7"/>
      <c r="DU2565" s="7"/>
      <c r="DV2565" s="7"/>
      <c r="DW2565" s="7"/>
      <c r="DX2565" s="7"/>
      <c r="DY2565" s="7"/>
      <c r="DZ2565" s="7"/>
      <c r="EA2565" s="7"/>
      <c r="EB2565" s="7"/>
      <c r="EC2565" s="7"/>
      <c r="ED2565" s="7"/>
    </row>
    <row r="2566" spans="1:134">
      <c r="A2566" s="8"/>
      <c r="B2566" s="8"/>
      <c r="C2566" s="8"/>
      <c r="D2566" s="4"/>
      <c r="E2566" s="9"/>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c r="DX2566" s="7"/>
      <c r="DY2566" s="7"/>
      <c r="DZ2566" s="7"/>
      <c r="EA2566" s="7"/>
      <c r="EB2566" s="7"/>
      <c r="EC2566" s="7"/>
      <c r="ED2566" s="7"/>
    </row>
    <row r="2567" spans="1:134">
      <c r="A2567" s="8"/>
      <c r="B2567" s="8"/>
      <c r="C2567" s="8"/>
      <c r="D2567" s="4"/>
      <c r="E2567" s="9"/>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7"/>
      <c r="DF2567" s="7"/>
      <c r="DG2567" s="7"/>
      <c r="DH2567" s="7"/>
      <c r="DI2567" s="7"/>
      <c r="DJ2567" s="7"/>
      <c r="DK2567" s="7"/>
      <c r="DL2567" s="7"/>
      <c r="DM2567" s="7"/>
      <c r="DN2567" s="7"/>
      <c r="DO2567" s="7"/>
      <c r="DP2567" s="7"/>
      <c r="DQ2567" s="7"/>
      <c r="DR2567" s="7"/>
      <c r="DS2567" s="7"/>
      <c r="DT2567" s="7"/>
      <c r="DU2567" s="7"/>
      <c r="DV2567" s="7"/>
      <c r="DW2567" s="7"/>
      <c r="DX2567" s="7"/>
      <c r="DY2567" s="7"/>
      <c r="DZ2567" s="7"/>
      <c r="EA2567" s="7"/>
      <c r="EB2567" s="7"/>
      <c r="EC2567" s="7"/>
      <c r="ED2567" s="7"/>
    </row>
    <row r="2568" spans="1:134">
      <c r="A2568" s="8"/>
      <c r="B2568" s="8"/>
      <c r="C2568" s="8"/>
      <c r="D2568" s="4"/>
      <c r="E2568" s="9"/>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7"/>
      <c r="DF2568" s="7"/>
      <c r="DG2568" s="7"/>
      <c r="DH2568" s="7"/>
      <c r="DI2568" s="7"/>
      <c r="DJ2568" s="7"/>
      <c r="DK2568" s="7"/>
      <c r="DL2568" s="7"/>
      <c r="DM2568" s="7"/>
      <c r="DN2568" s="7"/>
      <c r="DO2568" s="7"/>
      <c r="DP2568" s="7"/>
      <c r="DQ2568" s="7"/>
      <c r="DR2568" s="7"/>
      <c r="DS2568" s="7"/>
      <c r="DT2568" s="7"/>
      <c r="DU2568" s="7"/>
      <c r="DV2568" s="7"/>
      <c r="DW2568" s="7"/>
      <c r="DX2568" s="7"/>
      <c r="DY2568" s="7"/>
      <c r="DZ2568" s="7"/>
      <c r="EA2568" s="7"/>
      <c r="EB2568" s="7"/>
      <c r="EC2568" s="7"/>
      <c r="ED2568" s="7"/>
    </row>
    <row r="2569" spans="1:134">
      <c r="A2569" s="8"/>
      <c r="B2569" s="8"/>
      <c r="C2569" s="8"/>
      <c r="D2569" s="4"/>
      <c r="E2569" s="9"/>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7"/>
      <c r="DF2569" s="7"/>
      <c r="DG2569" s="7"/>
      <c r="DH2569" s="7"/>
      <c r="DI2569" s="7"/>
      <c r="DJ2569" s="7"/>
      <c r="DK2569" s="7"/>
      <c r="DL2569" s="7"/>
      <c r="DM2569" s="7"/>
      <c r="DN2569" s="7"/>
      <c r="DO2569" s="7"/>
      <c r="DP2569" s="7"/>
      <c r="DQ2569" s="7"/>
      <c r="DR2569" s="7"/>
      <c r="DS2569" s="7"/>
      <c r="DT2569" s="7"/>
      <c r="DU2569" s="7"/>
      <c r="DV2569" s="7"/>
      <c r="DW2569" s="7"/>
      <c r="DX2569" s="7"/>
      <c r="DY2569" s="7"/>
      <c r="DZ2569" s="7"/>
      <c r="EA2569" s="7"/>
      <c r="EB2569" s="7"/>
      <c r="EC2569" s="7"/>
      <c r="ED2569" s="7"/>
    </row>
    <row r="2570" spans="1:134">
      <c r="A2570" s="8"/>
      <c r="B2570" s="8"/>
      <c r="C2570" s="8"/>
      <c r="D2570" s="4"/>
      <c r="E2570" s="9"/>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7"/>
      <c r="DF2570" s="7"/>
      <c r="DG2570" s="7"/>
      <c r="DH2570" s="7"/>
      <c r="DI2570" s="7"/>
      <c r="DJ2570" s="7"/>
      <c r="DK2570" s="7"/>
      <c r="DL2570" s="7"/>
      <c r="DM2570" s="7"/>
      <c r="DN2570" s="7"/>
      <c r="DO2570" s="7"/>
      <c r="DP2570" s="7"/>
      <c r="DQ2570" s="7"/>
      <c r="DR2570" s="7"/>
      <c r="DS2570" s="7"/>
      <c r="DT2570" s="7"/>
      <c r="DU2570" s="7"/>
      <c r="DV2570" s="7"/>
      <c r="DW2570" s="7"/>
      <c r="DX2570" s="7"/>
      <c r="DY2570" s="7"/>
      <c r="DZ2570" s="7"/>
      <c r="EA2570" s="7"/>
      <c r="EB2570" s="7"/>
      <c r="EC2570" s="7"/>
      <c r="ED2570" s="7"/>
    </row>
    <row r="2571" spans="1:134">
      <c r="A2571" s="8"/>
      <c r="B2571" s="8"/>
      <c r="C2571" s="8"/>
      <c r="D2571" s="4"/>
      <c r="E2571" s="9"/>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7"/>
      <c r="DF2571" s="7"/>
      <c r="DG2571" s="7"/>
      <c r="DH2571" s="7"/>
      <c r="DI2571" s="7"/>
      <c r="DJ2571" s="7"/>
      <c r="DK2571" s="7"/>
      <c r="DL2571" s="7"/>
      <c r="DM2571" s="7"/>
      <c r="DN2571" s="7"/>
      <c r="DO2571" s="7"/>
      <c r="DP2571" s="7"/>
      <c r="DQ2571" s="7"/>
      <c r="DR2571" s="7"/>
      <c r="DS2571" s="7"/>
      <c r="DT2571" s="7"/>
      <c r="DU2571" s="7"/>
      <c r="DV2571" s="7"/>
      <c r="DW2571" s="7"/>
      <c r="DX2571" s="7"/>
      <c r="DY2571" s="7"/>
      <c r="DZ2571" s="7"/>
      <c r="EA2571" s="7"/>
      <c r="EB2571" s="7"/>
      <c r="EC2571" s="7"/>
      <c r="ED2571" s="7"/>
    </row>
    <row r="2572" spans="1:134">
      <c r="A2572" s="8"/>
      <c r="B2572" s="8"/>
      <c r="C2572" s="8"/>
      <c r="D2572" s="4"/>
      <c r="E2572" s="9"/>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7"/>
      <c r="DF2572" s="7"/>
      <c r="DG2572" s="7"/>
      <c r="DH2572" s="7"/>
      <c r="DI2572" s="7"/>
      <c r="DJ2572" s="7"/>
      <c r="DK2572" s="7"/>
      <c r="DL2572" s="7"/>
      <c r="DM2572" s="7"/>
      <c r="DN2572" s="7"/>
      <c r="DO2572" s="7"/>
      <c r="DP2572" s="7"/>
      <c r="DQ2572" s="7"/>
      <c r="DR2572" s="7"/>
      <c r="DS2572" s="7"/>
      <c r="DT2572" s="7"/>
      <c r="DU2572" s="7"/>
      <c r="DV2572" s="7"/>
      <c r="DW2572" s="7"/>
      <c r="DX2572" s="7"/>
      <c r="DY2572" s="7"/>
      <c r="DZ2572" s="7"/>
      <c r="EA2572" s="7"/>
      <c r="EB2572" s="7"/>
      <c r="EC2572" s="7"/>
      <c r="ED2572" s="7"/>
    </row>
    <row r="2573" spans="1:134">
      <c r="A2573" s="8"/>
      <c r="B2573" s="8"/>
      <c r="C2573" s="8"/>
      <c r="D2573" s="4"/>
      <c r="E2573" s="9"/>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7"/>
      <c r="DF2573" s="7"/>
      <c r="DG2573" s="7"/>
      <c r="DH2573" s="7"/>
      <c r="DI2573" s="7"/>
      <c r="DJ2573" s="7"/>
      <c r="DK2573" s="7"/>
      <c r="DL2573" s="7"/>
      <c r="DM2573" s="7"/>
      <c r="DN2573" s="7"/>
      <c r="DO2573" s="7"/>
      <c r="DP2573" s="7"/>
      <c r="DQ2573" s="7"/>
      <c r="DR2573" s="7"/>
      <c r="DS2573" s="7"/>
      <c r="DT2573" s="7"/>
      <c r="DU2573" s="7"/>
      <c r="DV2573" s="7"/>
      <c r="DW2573" s="7"/>
      <c r="DX2573" s="7"/>
      <c r="DY2573" s="7"/>
      <c r="DZ2573" s="7"/>
      <c r="EA2573" s="7"/>
      <c r="EB2573" s="7"/>
      <c r="EC2573" s="7"/>
      <c r="ED2573" s="7"/>
    </row>
    <row r="2574" spans="1:134">
      <c r="A2574" s="8"/>
      <c r="B2574" s="8"/>
      <c r="C2574" s="8"/>
      <c r="D2574" s="4"/>
      <c r="E2574" s="9"/>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c r="DX2574" s="7"/>
      <c r="DY2574" s="7"/>
      <c r="DZ2574" s="7"/>
      <c r="EA2574" s="7"/>
      <c r="EB2574" s="7"/>
      <c r="EC2574" s="7"/>
      <c r="ED2574" s="7"/>
    </row>
    <row r="2575" spans="1:134">
      <c r="A2575" s="8"/>
      <c r="B2575" s="8"/>
      <c r="C2575" s="8"/>
      <c r="D2575" s="4"/>
      <c r="E2575" s="9"/>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7"/>
      <c r="DF2575" s="7"/>
      <c r="DG2575" s="7"/>
      <c r="DH2575" s="7"/>
      <c r="DI2575" s="7"/>
      <c r="DJ2575" s="7"/>
      <c r="DK2575" s="7"/>
      <c r="DL2575" s="7"/>
      <c r="DM2575" s="7"/>
      <c r="DN2575" s="7"/>
      <c r="DO2575" s="7"/>
      <c r="DP2575" s="7"/>
      <c r="DQ2575" s="7"/>
      <c r="DR2575" s="7"/>
      <c r="DS2575" s="7"/>
      <c r="DT2575" s="7"/>
      <c r="DU2575" s="7"/>
      <c r="DV2575" s="7"/>
      <c r="DW2575" s="7"/>
      <c r="DX2575" s="7"/>
      <c r="DY2575" s="7"/>
      <c r="DZ2575" s="7"/>
      <c r="EA2575" s="7"/>
      <c r="EB2575" s="7"/>
      <c r="EC2575" s="7"/>
      <c r="ED2575" s="7"/>
    </row>
    <row r="2576" spans="1:134">
      <c r="A2576" s="8"/>
      <c r="B2576" s="8"/>
      <c r="C2576" s="8"/>
      <c r="D2576" s="4"/>
      <c r="E2576" s="9"/>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7"/>
      <c r="DF2576" s="7"/>
      <c r="DG2576" s="7"/>
      <c r="DH2576" s="7"/>
      <c r="DI2576" s="7"/>
      <c r="DJ2576" s="7"/>
      <c r="DK2576" s="7"/>
      <c r="DL2576" s="7"/>
      <c r="DM2576" s="7"/>
      <c r="DN2576" s="7"/>
      <c r="DO2576" s="7"/>
      <c r="DP2576" s="7"/>
      <c r="DQ2576" s="7"/>
      <c r="DR2576" s="7"/>
      <c r="DS2576" s="7"/>
      <c r="DT2576" s="7"/>
      <c r="DU2576" s="7"/>
      <c r="DV2576" s="7"/>
      <c r="DW2576" s="7"/>
      <c r="DX2576" s="7"/>
      <c r="DY2576" s="7"/>
      <c r="DZ2576" s="7"/>
      <c r="EA2576" s="7"/>
      <c r="EB2576" s="7"/>
      <c r="EC2576" s="7"/>
      <c r="ED2576" s="7"/>
    </row>
    <row r="2577" spans="1:134">
      <c r="A2577" s="8"/>
      <c r="B2577" s="8"/>
      <c r="C2577" s="8"/>
      <c r="D2577" s="4"/>
      <c r="E2577" s="9"/>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7"/>
      <c r="DF2577" s="7"/>
      <c r="DG2577" s="7"/>
      <c r="DH2577" s="7"/>
      <c r="DI2577" s="7"/>
      <c r="DJ2577" s="7"/>
      <c r="DK2577" s="7"/>
      <c r="DL2577" s="7"/>
      <c r="DM2577" s="7"/>
      <c r="DN2577" s="7"/>
      <c r="DO2577" s="7"/>
      <c r="DP2577" s="7"/>
      <c r="DQ2577" s="7"/>
      <c r="DR2577" s="7"/>
      <c r="DS2577" s="7"/>
      <c r="DT2577" s="7"/>
      <c r="DU2577" s="7"/>
      <c r="DV2577" s="7"/>
      <c r="DW2577" s="7"/>
      <c r="DX2577" s="7"/>
      <c r="DY2577" s="7"/>
      <c r="DZ2577" s="7"/>
      <c r="EA2577" s="7"/>
      <c r="EB2577" s="7"/>
      <c r="EC2577" s="7"/>
      <c r="ED2577" s="7"/>
    </row>
    <row r="2578" spans="1:134">
      <c r="A2578" s="8"/>
      <c r="B2578" s="8"/>
      <c r="C2578" s="8"/>
      <c r="D2578" s="4"/>
      <c r="E2578" s="9"/>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7"/>
      <c r="DF2578" s="7"/>
      <c r="DG2578" s="7"/>
      <c r="DH2578" s="7"/>
      <c r="DI2578" s="7"/>
      <c r="DJ2578" s="7"/>
      <c r="DK2578" s="7"/>
      <c r="DL2578" s="7"/>
      <c r="DM2578" s="7"/>
      <c r="DN2578" s="7"/>
      <c r="DO2578" s="7"/>
      <c r="DP2578" s="7"/>
      <c r="DQ2578" s="7"/>
      <c r="DR2578" s="7"/>
      <c r="DS2578" s="7"/>
      <c r="DT2578" s="7"/>
      <c r="DU2578" s="7"/>
      <c r="DV2578" s="7"/>
      <c r="DW2578" s="7"/>
      <c r="DX2578" s="7"/>
      <c r="DY2578" s="7"/>
      <c r="DZ2578" s="7"/>
      <c r="EA2578" s="7"/>
      <c r="EB2578" s="7"/>
      <c r="EC2578" s="7"/>
      <c r="ED2578" s="7"/>
    </row>
    <row r="2579" spans="1:134">
      <c r="A2579" s="8"/>
      <c r="B2579" s="8"/>
      <c r="C2579" s="8"/>
      <c r="D2579" s="4"/>
      <c r="E2579" s="9"/>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7"/>
      <c r="DF2579" s="7"/>
      <c r="DG2579" s="7"/>
      <c r="DH2579" s="7"/>
      <c r="DI2579" s="7"/>
      <c r="DJ2579" s="7"/>
      <c r="DK2579" s="7"/>
      <c r="DL2579" s="7"/>
      <c r="DM2579" s="7"/>
      <c r="DN2579" s="7"/>
      <c r="DO2579" s="7"/>
      <c r="DP2579" s="7"/>
      <c r="DQ2579" s="7"/>
      <c r="DR2579" s="7"/>
      <c r="DS2579" s="7"/>
      <c r="DT2579" s="7"/>
      <c r="DU2579" s="7"/>
      <c r="DV2579" s="7"/>
      <c r="DW2579" s="7"/>
      <c r="DX2579" s="7"/>
      <c r="DY2579" s="7"/>
      <c r="DZ2579" s="7"/>
      <c r="EA2579" s="7"/>
      <c r="EB2579" s="7"/>
      <c r="EC2579" s="7"/>
      <c r="ED2579" s="7"/>
    </row>
    <row r="2580" spans="1:134">
      <c r="A2580" s="8"/>
      <c r="B2580" s="8"/>
      <c r="C2580" s="8"/>
      <c r="D2580" s="4"/>
      <c r="E2580" s="9"/>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7"/>
      <c r="DF2580" s="7"/>
      <c r="DG2580" s="7"/>
      <c r="DH2580" s="7"/>
      <c r="DI2580" s="7"/>
      <c r="DJ2580" s="7"/>
      <c r="DK2580" s="7"/>
      <c r="DL2580" s="7"/>
      <c r="DM2580" s="7"/>
      <c r="DN2580" s="7"/>
      <c r="DO2580" s="7"/>
      <c r="DP2580" s="7"/>
      <c r="DQ2580" s="7"/>
      <c r="DR2580" s="7"/>
      <c r="DS2580" s="7"/>
      <c r="DT2580" s="7"/>
      <c r="DU2580" s="7"/>
      <c r="DV2580" s="7"/>
      <c r="DW2580" s="7"/>
      <c r="DX2580" s="7"/>
      <c r="DY2580" s="7"/>
      <c r="DZ2580" s="7"/>
      <c r="EA2580" s="7"/>
      <c r="EB2580" s="7"/>
      <c r="EC2580" s="7"/>
      <c r="ED2580" s="7"/>
    </row>
    <row r="2581" spans="1:134">
      <c r="A2581" s="8"/>
      <c r="B2581" s="8"/>
      <c r="C2581" s="8"/>
      <c r="D2581" s="4"/>
      <c r="E2581" s="9"/>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7"/>
      <c r="DF2581" s="7"/>
      <c r="DG2581" s="7"/>
      <c r="DH2581" s="7"/>
      <c r="DI2581" s="7"/>
      <c r="DJ2581" s="7"/>
      <c r="DK2581" s="7"/>
      <c r="DL2581" s="7"/>
      <c r="DM2581" s="7"/>
      <c r="DN2581" s="7"/>
      <c r="DO2581" s="7"/>
      <c r="DP2581" s="7"/>
      <c r="DQ2581" s="7"/>
      <c r="DR2581" s="7"/>
      <c r="DS2581" s="7"/>
      <c r="DT2581" s="7"/>
      <c r="DU2581" s="7"/>
      <c r="DV2581" s="7"/>
      <c r="DW2581" s="7"/>
      <c r="DX2581" s="7"/>
      <c r="DY2581" s="7"/>
      <c r="DZ2581" s="7"/>
      <c r="EA2581" s="7"/>
      <c r="EB2581" s="7"/>
      <c r="EC2581" s="7"/>
      <c r="ED2581" s="7"/>
    </row>
    <row r="2582" spans="1:134">
      <c r="A2582" s="8"/>
      <c r="B2582" s="8"/>
      <c r="C2582" s="8"/>
      <c r="D2582" s="4"/>
      <c r="E2582" s="9"/>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c r="DX2582" s="7"/>
      <c r="DY2582" s="7"/>
      <c r="DZ2582" s="7"/>
      <c r="EA2582" s="7"/>
      <c r="EB2582" s="7"/>
      <c r="EC2582" s="7"/>
      <c r="ED2582" s="7"/>
    </row>
    <row r="2583" spans="1:134">
      <c r="A2583" s="8"/>
      <c r="B2583" s="8"/>
      <c r="C2583" s="8"/>
      <c r="D2583" s="4"/>
      <c r="E2583" s="9"/>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7"/>
      <c r="DF2583" s="7"/>
      <c r="DG2583" s="7"/>
      <c r="DH2583" s="7"/>
      <c r="DI2583" s="7"/>
      <c r="DJ2583" s="7"/>
      <c r="DK2583" s="7"/>
      <c r="DL2583" s="7"/>
      <c r="DM2583" s="7"/>
      <c r="DN2583" s="7"/>
      <c r="DO2583" s="7"/>
      <c r="DP2583" s="7"/>
      <c r="DQ2583" s="7"/>
      <c r="DR2583" s="7"/>
      <c r="DS2583" s="7"/>
      <c r="DT2583" s="7"/>
      <c r="DU2583" s="7"/>
      <c r="DV2583" s="7"/>
      <c r="DW2583" s="7"/>
      <c r="DX2583" s="7"/>
      <c r="DY2583" s="7"/>
      <c r="DZ2583" s="7"/>
      <c r="EA2583" s="7"/>
      <c r="EB2583" s="7"/>
      <c r="EC2583" s="7"/>
      <c r="ED2583" s="7"/>
    </row>
    <row r="2584" spans="1:134">
      <c r="A2584" s="8"/>
      <c r="B2584" s="8"/>
      <c r="C2584" s="8"/>
      <c r="D2584" s="4"/>
      <c r="E2584" s="9"/>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7"/>
      <c r="DF2584" s="7"/>
      <c r="DG2584" s="7"/>
      <c r="DH2584" s="7"/>
      <c r="DI2584" s="7"/>
      <c r="DJ2584" s="7"/>
      <c r="DK2584" s="7"/>
      <c r="DL2584" s="7"/>
      <c r="DM2584" s="7"/>
      <c r="DN2584" s="7"/>
      <c r="DO2584" s="7"/>
      <c r="DP2584" s="7"/>
      <c r="DQ2584" s="7"/>
      <c r="DR2584" s="7"/>
      <c r="DS2584" s="7"/>
      <c r="DT2584" s="7"/>
      <c r="DU2584" s="7"/>
      <c r="DV2584" s="7"/>
      <c r="DW2584" s="7"/>
      <c r="DX2584" s="7"/>
      <c r="DY2584" s="7"/>
      <c r="DZ2584" s="7"/>
      <c r="EA2584" s="7"/>
      <c r="EB2584" s="7"/>
      <c r="EC2584" s="7"/>
      <c r="ED2584" s="7"/>
    </row>
    <row r="2585" spans="1:134">
      <c r="A2585" s="8"/>
      <c r="B2585" s="8"/>
      <c r="C2585" s="8"/>
      <c r="D2585" s="4"/>
      <c r="E2585" s="9"/>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7"/>
      <c r="DF2585" s="7"/>
      <c r="DG2585" s="7"/>
      <c r="DH2585" s="7"/>
      <c r="DI2585" s="7"/>
      <c r="DJ2585" s="7"/>
      <c r="DK2585" s="7"/>
      <c r="DL2585" s="7"/>
      <c r="DM2585" s="7"/>
      <c r="DN2585" s="7"/>
      <c r="DO2585" s="7"/>
      <c r="DP2585" s="7"/>
      <c r="DQ2585" s="7"/>
      <c r="DR2585" s="7"/>
      <c r="DS2585" s="7"/>
      <c r="DT2585" s="7"/>
      <c r="DU2585" s="7"/>
      <c r="DV2585" s="7"/>
      <c r="DW2585" s="7"/>
      <c r="DX2585" s="7"/>
      <c r="DY2585" s="7"/>
      <c r="DZ2585" s="7"/>
      <c r="EA2585" s="7"/>
      <c r="EB2585" s="7"/>
      <c r="EC2585" s="7"/>
      <c r="ED2585" s="7"/>
    </row>
    <row r="2586" spans="1:134">
      <c r="A2586" s="8"/>
      <c r="B2586" s="8"/>
      <c r="C2586" s="8"/>
      <c r="D2586" s="4"/>
      <c r="E2586" s="9"/>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7"/>
      <c r="DF2586" s="7"/>
      <c r="DG2586" s="7"/>
      <c r="DH2586" s="7"/>
      <c r="DI2586" s="7"/>
      <c r="DJ2586" s="7"/>
      <c r="DK2586" s="7"/>
      <c r="DL2586" s="7"/>
      <c r="DM2586" s="7"/>
      <c r="DN2586" s="7"/>
      <c r="DO2586" s="7"/>
      <c r="DP2586" s="7"/>
      <c r="DQ2586" s="7"/>
      <c r="DR2586" s="7"/>
      <c r="DS2586" s="7"/>
      <c r="DT2586" s="7"/>
      <c r="DU2586" s="7"/>
      <c r="DV2586" s="7"/>
      <c r="DW2586" s="7"/>
      <c r="DX2586" s="7"/>
      <c r="DY2586" s="7"/>
      <c r="DZ2586" s="7"/>
      <c r="EA2586" s="7"/>
      <c r="EB2586" s="7"/>
      <c r="EC2586" s="7"/>
      <c r="ED2586" s="7"/>
    </row>
    <row r="2587" spans="1:134">
      <c r="A2587" s="8"/>
      <c r="B2587" s="8"/>
      <c r="C2587" s="8"/>
      <c r="D2587" s="4"/>
      <c r="E2587" s="9"/>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7"/>
      <c r="DF2587" s="7"/>
      <c r="DG2587" s="7"/>
      <c r="DH2587" s="7"/>
      <c r="DI2587" s="7"/>
      <c r="DJ2587" s="7"/>
      <c r="DK2587" s="7"/>
      <c r="DL2587" s="7"/>
      <c r="DM2587" s="7"/>
      <c r="DN2587" s="7"/>
      <c r="DO2587" s="7"/>
      <c r="DP2587" s="7"/>
      <c r="DQ2587" s="7"/>
      <c r="DR2587" s="7"/>
      <c r="DS2587" s="7"/>
      <c r="DT2587" s="7"/>
      <c r="DU2587" s="7"/>
      <c r="DV2587" s="7"/>
      <c r="DW2587" s="7"/>
      <c r="DX2587" s="7"/>
      <c r="DY2587" s="7"/>
      <c r="DZ2587" s="7"/>
      <c r="EA2587" s="7"/>
      <c r="EB2587" s="7"/>
      <c r="EC2587" s="7"/>
      <c r="ED2587" s="7"/>
    </row>
    <row r="2588" spans="1:134">
      <c r="A2588" s="8"/>
      <c r="B2588" s="8"/>
      <c r="C2588" s="8"/>
      <c r="D2588" s="4"/>
      <c r="E2588" s="9"/>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7"/>
      <c r="DF2588" s="7"/>
      <c r="DG2588" s="7"/>
      <c r="DH2588" s="7"/>
      <c r="DI2588" s="7"/>
      <c r="DJ2588" s="7"/>
      <c r="DK2588" s="7"/>
      <c r="DL2588" s="7"/>
      <c r="DM2588" s="7"/>
      <c r="DN2588" s="7"/>
      <c r="DO2588" s="7"/>
      <c r="DP2588" s="7"/>
      <c r="DQ2588" s="7"/>
      <c r="DR2588" s="7"/>
      <c r="DS2588" s="7"/>
      <c r="DT2588" s="7"/>
      <c r="DU2588" s="7"/>
      <c r="DV2588" s="7"/>
      <c r="DW2588" s="7"/>
      <c r="DX2588" s="7"/>
      <c r="DY2588" s="7"/>
      <c r="DZ2588" s="7"/>
      <c r="EA2588" s="7"/>
      <c r="EB2588" s="7"/>
      <c r="EC2588" s="7"/>
      <c r="ED2588" s="7"/>
    </row>
    <row r="2589" spans="1:134">
      <c r="A2589" s="8"/>
      <c r="B2589" s="8"/>
      <c r="C2589" s="8"/>
      <c r="D2589" s="4"/>
      <c r="E2589" s="9"/>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7"/>
      <c r="DF2589" s="7"/>
      <c r="DG2589" s="7"/>
      <c r="DH2589" s="7"/>
      <c r="DI2589" s="7"/>
      <c r="DJ2589" s="7"/>
      <c r="DK2589" s="7"/>
      <c r="DL2589" s="7"/>
      <c r="DM2589" s="7"/>
      <c r="DN2589" s="7"/>
      <c r="DO2589" s="7"/>
      <c r="DP2589" s="7"/>
      <c r="DQ2589" s="7"/>
      <c r="DR2589" s="7"/>
      <c r="DS2589" s="7"/>
      <c r="DT2589" s="7"/>
      <c r="DU2589" s="7"/>
      <c r="DV2589" s="7"/>
      <c r="DW2589" s="7"/>
      <c r="DX2589" s="7"/>
      <c r="DY2589" s="7"/>
      <c r="DZ2589" s="7"/>
      <c r="EA2589" s="7"/>
      <c r="EB2589" s="7"/>
      <c r="EC2589" s="7"/>
      <c r="ED2589" s="7"/>
    </row>
    <row r="2590" spans="1:134">
      <c r="A2590" s="8"/>
      <c r="B2590" s="8"/>
      <c r="C2590" s="8"/>
      <c r="D2590" s="4"/>
      <c r="E2590" s="9"/>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7"/>
      <c r="DF2590" s="7"/>
      <c r="DG2590" s="7"/>
      <c r="DH2590" s="7"/>
      <c r="DI2590" s="7"/>
      <c r="DJ2590" s="7"/>
      <c r="DK2590" s="7"/>
      <c r="DL2590" s="7"/>
      <c r="DM2590" s="7"/>
      <c r="DN2590" s="7"/>
      <c r="DO2590" s="7"/>
      <c r="DP2590" s="7"/>
      <c r="DQ2590" s="7"/>
      <c r="DR2590" s="7"/>
      <c r="DS2590" s="7"/>
      <c r="DT2590" s="7"/>
      <c r="DU2590" s="7"/>
      <c r="DV2590" s="7"/>
      <c r="DW2590" s="7"/>
      <c r="DX2590" s="7"/>
      <c r="DY2590" s="7"/>
      <c r="DZ2590" s="7"/>
      <c r="EA2590" s="7"/>
      <c r="EB2590" s="7"/>
      <c r="EC2590" s="7"/>
      <c r="ED2590" s="7"/>
    </row>
    <row r="2591" spans="1:134">
      <c r="A2591" s="8"/>
      <c r="B2591" s="8"/>
      <c r="C2591" s="8"/>
      <c r="D2591" s="4"/>
      <c r="E2591" s="9"/>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7"/>
      <c r="DF2591" s="7"/>
      <c r="DG2591" s="7"/>
      <c r="DH2591" s="7"/>
      <c r="DI2591" s="7"/>
      <c r="DJ2591" s="7"/>
      <c r="DK2591" s="7"/>
      <c r="DL2591" s="7"/>
      <c r="DM2591" s="7"/>
      <c r="DN2591" s="7"/>
      <c r="DO2591" s="7"/>
      <c r="DP2591" s="7"/>
      <c r="DQ2591" s="7"/>
      <c r="DR2591" s="7"/>
      <c r="DS2591" s="7"/>
      <c r="DT2591" s="7"/>
      <c r="DU2591" s="7"/>
      <c r="DV2591" s="7"/>
      <c r="DW2591" s="7"/>
      <c r="DX2591" s="7"/>
      <c r="DY2591" s="7"/>
      <c r="DZ2591" s="7"/>
      <c r="EA2591" s="7"/>
      <c r="EB2591" s="7"/>
      <c r="EC2591" s="7"/>
      <c r="ED2591" s="7"/>
    </row>
    <row r="2592" spans="1:134">
      <c r="A2592" s="8"/>
      <c r="B2592" s="8"/>
      <c r="C2592" s="8"/>
      <c r="D2592" s="4"/>
      <c r="E2592" s="9"/>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7"/>
      <c r="DF2592" s="7"/>
      <c r="DG2592" s="7"/>
      <c r="DH2592" s="7"/>
      <c r="DI2592" s="7"/>
      <c r="DJ2592" s="7"/>
      <c r="DK2592" s="7"/>
      <c r="DL2592" s="7"/>
      <c r="DM2592" s="7"/>
      <c r="DN2592" s="7"/>
      <c r="DO2592" s="7"/>
      <c r="DP2592" s="7"/>
      <c r="DQ2592" s="7"/>
      <c r="DR2592" s="7"/>
      <c r="DS2592" s="7"/>
      <c r="DT2592" s="7"/>
      <c r="DU2592" s="7"/>
      <c r="DV2592" s="7"/>
      <c r="DW2592" s="7"/>
      <c r="DX2592" s="7"/>
      <c r="DY2592" s="7"/>
      <c r="DZ2592" s="7"/>
      <c r="EA2592" s="7"/>
      <c r="EB2592" s="7"/>
      <c r="EC2592" s="7"/>
      <c r="ED2592" s="7"/>
    </row>
    <row r="2593" spans="1:134">
      <c r="A2593" s="8"/>
      <c r="B2593" s="8"/>
      <c r="C2593" s="8"/>
      <c r="D2593" s="4"/>
      <c r="E2593" s="9"/>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7"/>
      <c r="DF2593" s="7"/>
      <c r="DG2593" s="7"/>
      <c r="DH2593" s="7"/>
      <c r="DI2593" s="7"/>
      <c r="DJ2593" s="7"/>
      <c r="DK2593" s="7"/>
      <c r="DL2593" s="7"/>
      <c r="DM2593" s="7"/>
      <c r="DN2593" s="7"/>
      <c r="DO2593" s="7"/>
      <c r="DP2593" s="7"/>
      <c r="DQ2593" s="7"/>
      <c r="DR2593" s="7"/>
      <c r="DS2593" s="7"/>
      <c r="DT2593" s="7"/>
      <c r="DU2593" s="7"/>
      <c r="DV2593" s="7"/>
      <c r="DW2593" s="7"/>
      <c r="DX2593" s="7"/>
      <c r="DY2593" s="7"/>
      <c r="DZ2593" s="7"/>
      <c r="EA2593" s="7"/>
      <c r="EB2593" s="7"/>
      <c r="EC2593" s="7"/>
      <c r="ED2593" s="7"/>
    </row>
    <row r="2594" spans="1:134">
      <c r="A2594" s="8"/>
      <c r="B2594" s="8"/>
      <c r="C2594" s="8"/>
      <c r="D2594" s="4"/>
      <c r="E2594" s="9"/>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7"/>
      <c r="BV2594" s="7"/>
      <c r="BW2594" s="7"/>
      <c r="BX2594" s="7"/>
      <c r="BY2594" s="7"/>
      <c r="BZ2594" s="7"/>
      <c r="CA2594" s="7"/>
      <c r="CB2594" s="7"/>
      <c r="CC2594" s="7"/>
      <c r="CD2594" s="7"/>
      <c r="CE2594" s="7"/>
      <c r="CF2594" s="7"/>
      <c r="CG2594" s="7"/>
      <c r="CH2594" s="7"/>
      <c r="CI2594" s="7"/>
      <c r="CJ2594" s="7"/>
      <c r="CK2594" s="7"/>
      <c r="CL2594" s="7"/>
      <c r="CM2594" s="7"/>
      <c r="CN2594" s="7"/>
      <c r="CO2594" s="7"/>
      <c r="CP2594" s="7"/>
      <c r="CQ2594" s="7"/>
      <c r="CR2594" s="7"/>
      <c r="CS2594" s="7"/>
      <c r="CT2594" s="7"/>
      <c r="CU2594" s="7"/>
      <c r="CV2594" s="7"/>
      <c r="CW2594" s="7"/>
      <c r="CX2594" s="7"/>
      <c r="CY2594" s="7"/>
      <c r="CZ2594" s="7"/>
      <c r="DA2594" s="7"/>
      <c r="DB2594" s="7"/>
      <c r="DC2594" s="7"/>
      <c r="DD2594" s="7"/>
      <c r="DE2594" s="7"/>
      <c r="DF2594" s="7"/>
      <c r="DG2594" s="7"/>
      <c r="DH2594" s="7"/>
      <c r="DI2594" s="7"/>
      <c r="DJ2594" s="7"/>
      <c r="DK2594" s="7"/>
      <c r="DL2594" s="7"/>
      <c r="DM2594" s="7"/>
      <c r="DN2594" s="7"/>
      <c r="DO2594" s="7"/>
      <c r="DP2594" s="7"/>
      <c r="DQ2594" s="7"/>
      <c r="DR2594" s="7"/>
      <c r="DS2594" s="7"/>
      <c r="DT2594" s="7"/>
      <c r="DU2594" s="7"/>
      <c r="DV2594" s="7"/>
      <c r="DW2594" s="7"/>
      <c r="DX2594" s="7"/>
      <c r="DY2594" s="7"/>
      <c r="DZ2594" s="7"/>
      <c r="EA2594" s="7"/>
      <c r="EB2594" s="7"/>
      <c r="EC2594" s="7"/>
      <c r="ED2594" s="7"/>
    </row>
    <row r="2595" spans="1:134">
      <c r="A2595" s="8"/>
      <c r="B2595" s="8"/>
      <c r="C2595" s="8"/>
      <c r="D2595" s="4"/>
      <c r="E2595" s="9"/>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7"/>
      <c r="BV2595" s="7"/>
      <c r="BW2595" s="7"/>
      <c r="BX2595" s="7"/>
      <c r="BY2595" s="7"/>
      <c r="BZ2595" s="7"/>
      <c r="CA2595" s="7"/>
      <c r="CB2595" s="7"/>
      <c r="CC2595" s="7"/>
      <c r="CD2595" s="7"/>
      <c r="CE2595" s="7"/>
      <c r="CF2595" s="7"/>
      <c r="CG2595" s="7"/>
      <c r="CH2595" s="7"/>
      <c r="CI2595" s="7"/>
      <c r="CJ2595" s="7"/>
      <c r="CK2595" s="7"/>
      <c r="CL2595" s="7"/>
      <c r="CM2595" s="7"/>
      <c r="CN2595" s="7"/>
      <c r="CO2595" s="7"/>
      <c r="CP2595" s="7"/>
      <c r="CQ2595" s="7"/>
      <c r="CR2595" s="7"/>
      <c r="CS2595" s="7"/>
      <c r="CT2595" s="7"/>
      <c r="CU2595" s="7"/>
      <c r="CV2595" s="7"/>
      <c r="CW2595" s="7"/>
      <c r="CX2595" s="7"/>
      <c r="CY2595" s="7"/>
      <c r="CZ2595" s="7"/>
      <c r="DA2595" s="7"/>
      <c r="DB2595" s="7"/>
      <c r="DC2595" s="7"/>
      <c r="DD2595" s="7"/>
      <c r="DE2595" s="7"/>
      <c r="DF2595" s="7"/>
      <c r="DG2595" s="7"/>
      <c r="DH2595" s="7"/>
      <c r="DI2595" s="7"/>
      <c r="DJ2595" s="7"/>
      <c r="DK2595" s="7"/>
      <c r="DL2595" s="7"/>
      <c r="DM2595" s="7"/>
      <c r="DN2595" s="7"/>
      <c r="DO2595" s="7"/>
      <c r="DP2595" s="7"/>
      <c r="DQ2595" s="7"/>
      <c r="DR2595" s="7"/>
      <c r="DS2595" s="7"/>
      <c r="DT2595" s="7"/>
      <c r="DU2595" s="7"/>
      <c r="DV2595" s="7"/>
      <c r="DW2595" s="7"/>
      <c r="DX2595" s="7"/>
      <c r="DY2595" s="7"/>
      <c r="DZ2595" s="7"/>
      <c r="EA2595" s="7"/>
      <c r="EB2595" s="7"/>
      <c r="EC2595" s="7"/>
      <c r="ED2595" s="7"/>
    </row>
    <row r="2596" spans="1:134">
      <c r="A2596" s="8"/>
      <c r="B2596" s="8"/>
      <c r="C2596" s="8"/>
      <c r="D2596" s="4"/>
      <c r="E2596" s="9"/>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7"/>
      <c r="BV2596" s="7"/>
      <c r="BW2596" s="7"/>
      <c r="BX2596" s="7"/>
      <c r="BY2596" s="7"/>
      <c r="BZ2596" s="7"/>
      <c r="CA2596" s="7"/>
      <c r="CB2596" s="7"/>
      <c r="CC2596" s="7"/>
      <c r="CD2596" s="7"/>
      <c r="CE2596" s="7"/>
      <c r="CF2596" s="7"/>
      <c r="CG2596" s="7"/>
      <c r="CH2596" s="7"/>
      <c r="CI2596" s="7"/>
      <c r="CJ2596" s="7"/>
      <c r="CK2596" s="7"/>
      <c r="CL2596" s="7"/>
      <c r="CM2596" s="7"/>
      <c r="CN2596" s="7"/>
      <c r="CO2596" s="7"/>
      <c r="CP2596" s="7"/>
      <c r="CQ2596" s="7"/>
      <c r="CR2596" s="7"/>
      <c r="CS2596" s="7"/>
      <c r="CT2596" s="7"/>
      <c r="CU2596" s="7"/>
      <c r="CV2596" s="7"/>
      <c r="CW2596" s="7"/>
      <c r="CX2596" s="7"/>
      <c r="CY2596" s="7"/>
      <c r="CZ2596" s="7"/>
      <c r="DA2596" s="7"/>
      <c r="DB2596" s="7"/>
      <c r="DC2596" s="7"/>
      <c r="DD2596" s="7"/>
      <c r="DE2596" s="7"/>
      <c r="DF2596" s="7"/>
      <c r="DG2596" s="7"/>
      <c r="DH2596" s="7"/>
      <c r="DI2596" s="7"/>
      <c r="DJ2596" s="7"/>
      <c r="DK2596" s="7"/>
      <c r="DL2596" s="7"/>
      <c r="DM2596" s="7"/>
      <c r="DN2596" s="7"/>
      <c r="DO2596" s="7"/>
      <c r="DP2596" s="7"/>
      <c r="DQ2596" s="7"/>
      <c r="DR2596" s="7"/>
      <c r="DS2596" s="7"/>
      <c r="DT2596" s="7"/>
      <c r="DU2596" s="7"/>
      <c r="DV2596" s="7"/>
      <c r="DW2596" s="7"/>
      <c r="DX2596" s="7"/>
      <c r="DY2596" s="7"/>
      <c r="DZ2596" s="7"/>
      <c r="EA2596" s="7"/>
      <c r="EB2596" s="7"/>
      <c r="EC2596" s="7"/>
      <c r="ED2596" s="7"/>
    </row>
    <row r="2597" spans="1:134">
      <c r="A2597" s="8"/>
      <c r="B2597" s="8"/>
      <c r="C2597" s="8"/>
      <c r="D2597" s="4"/>
      <c r="E2597" s="9"/>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7"/>
      <c r="BV2597" s="7"/>
      <c r="BW2597" s="7"/>
      <c r="BX2597" s="7"/>
      <c r="BY2597" s="7"/>
      <c r="BZ2597" s="7"/>
      <c r="CA2597" s="7"/>
      <c r="CB2597" s="7"/>
      <c r="CC2597" s="7"/>
      <c r="CD2597" s="7"/>
      <c r="CE2597" s="7"/>
      <c r="CF2597" s="7"/>
      <c r="CG2597" s="7"/>
      <c r="CH2597" s="7"/>
      <c r="CI2597" s="7"/>
      <c r="CJ2597" s="7"/>
      <c r="CK2597" s="7"/>
      <c r="CL2597" s="7"/>
      <c r="CM2597" s="7"/>
      <c r="CN2597" s="7"/>
      <c r="CO2597" s="7"/>
      <c r="CP2597" s="7"/>
      <c r="CQ2597" s="7"/>
      <c r="CR2597" s="7"/>
      <c r="CS2597" s="7"/>
      <c r="CT2597" s="7"/>
      <c r="CU2597" s="7"/>
      <c r="CV2597" s="7"/>
      <c r="CW2597" s="7"/>
      <c r="CX2597" s="7"/>
      <c r="CY2597" s="7"/>
      <c r="CZ2597" s="7"/>
      <c r="DA2597" s="7"/>
      <c r="DB2597" s="7"/>
      <c r="DC2597" s="7"/>
      <c r="DD2597" s="7"/>
      <c r="DE2597" s="7"/>
      <c r="DF2597" s="7"/>
      <c r="DG2597" s="7"/>
      <c r="DH2597" s="7"/>
      <c r="DI2597" s="7"/>
      <c r="DJ2597" s="7"/>
      <c r="DK2597" s="7"/>
      <c r="DL2597" s="7"/>
      <c r="DM2597" s="7"/>
      <c r="DN2597" s="7"/>
      <c r="DO2597" s="7"/>
      <c r="DP2597" s="7"/>
      <c r="DQ2597" s="7"/>
      <c r="DR2597" s="7"/>
      <c r="DS2597" s="7"/>
      <c r="DT2597" s="7"/>
      <c r="DU2597" s="7"/>
      <c r="DV2597" s="7"/>
      <c r="DW2597" s="7"/>
      <c r="DX2597" s="7"/>
      <c r="DY2597" s="7"/>
      <c r="DZ2597" s="7"/>
      <c r="EA2597" s="7"/>
      <c r="EB2597" s="7"/>
      <c r="EC2597" s="7"/>
      <c r="ED2597" s="7"/>
    </row>
    <row r="2598" spans="1:134">
      <c r="A2598" s="8"/>
      <c r="B2598" s="8"/>
      <c r="C2598" s="8"/>
      <c r="D2598" s="4"/>
      <c r="E2598" s="9"/>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7"/>
      <c r="DF2598" s="7"/>
      <c r="DG2598" s="7"/>
      <c r="DH2598" s="7"/>
      <c r="DI2598" s="7"/>
      <c r="DJ2598" s="7"/>
      <c r="DK2598" s="7"/>
      <c r="DL2598" s="7"/>
      <c r="DM2598" s="7"/>
      <c r="DN2598" s="7"/>
      <c r="DO2598" s="7"/>
      <c r="DP2598" s="7"/>
      <c r="DQ2598" s="7"/>
      <c r="DR2598" s="7"/>
      <c r="DS2598" s="7"/>
      <c r="DT2598" s="7"/>
      <c r="DU2598" s="7"/>
      <c r="DV2598" s="7"/>
      <c r="DW2598" s="7"/>
      <c r="DX2598" s="7"/>
      <c r="DY2598" s="7"/>
      <c r="DZ2598" s="7"/>
      <c r="EA2598" s="7"/>
      <c r="EB2598" s="7"/>
      <c r="EC2598" s="7"/>
      <c r="ED2598" s="7"/>
    </row>
    <row r="2599" spans="1:134">
      <c r="A2599" s="8"/>
      <c r="B2599" s="8"/>
      <c r="C2599" s="8"/>
      <c r="D2599" s="4"/>
      <c r="E2599" s="9"/>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7"/>
      <c r="DF2599" s="7"/>
      <c r="DG2599" s="7"/>
      <c r="DH2599" s="7"/>
      <c r="DI2599" s="7"/>
      <c r="DJ2599" s="7"/>
      <c r="DK2599" s="7"/>
      <c r="DL2599" s="7"/>
      <c r="DM2599" s="7"/>
      <c r="DN2599" s="7"/>
      <c r="DO2599" s="7"/>
      <c r="DP2599" s="7"/>
      <c r="DQ2599" s="7"/>
      <c r="DR2599" s="7"/>
      <c r="DS2599" s="7"/>
      <c r="DT2599" s="7"/>
      <c r="DU2599" s="7"/>
      <c r="DV2599" s="7"/>
      <c r="DW2599" s="7"/>
      <c r="DX2599" s="7"/>
      <c r="DY2599" s="7"/>
      <c r="DZ2599" s="7"/>
      <c r="EA2599" s="7"/>
      <c r="EB2599" s="7"/>
      <c r="EC2599" s="7"/>
      <c r="ED2599" s="7"/>
    </row>
    <row r="2600" spans="1:134">
      <c r="A2600" s="8"/>
      <c r="B2600" s="8"/>
      <c r="C2600" s="8"/>
      <c r="D2600" s="4"/>
      <c r="E2600" s="9"/>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7"/>
      <c r="DF2600" s="7"/>
      <c r="DG2600" s="7"/>
      <c r="DH2600" s="7"/>
      <c r="DI2600" s="7"/>
      <c r="DJ2600" s="7"/>
      <c r="DK2600" s="7"/>
      <c r="DL2600" s="7"/>
      <c r="DM2600" s="7"/>
      <c r="DN2600" s="7"/>
      <c r="DO2600" s="7"/>
      <c r="DP2600" s="7"/>
      <c r="DQ2600" s="7"/>
      <c r="DR2600" s="7"/>
      <c r="DS2600" s="7"/>
      <c r="DT2600" s="7"/>
      <c r="DU2600" s="7"/>
      <c r="DV2600" s="7"/>
      <c r="DW2600" s="7"/>
      <c r="DX2600" s="7"/>
      <c r="DY2600" s="7"/>
      <c r="DZ2600" s="7"/>
      <c r="EA2600" s="7"/>
      <c r="EB2600" s="7"/>
      <c r="EC2600" s="7"/>
      <c r="ED2600" s="7"/>
    </row>
    <row r="2601" spans="1:134">
      <c r="A2601" s="8"/>
      <c r="B2601" s="8"/>
      <c r="C2601" s="8"/>
      <c r="D2601" s="4"/>
      <c r="E2601" s="9"/>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7"/>
      <c r="DF2601" s="7"/>
      <c r="DG2601" s="7"/>
      <c r="DH2601" s="7"/>
      <c r="DI2601" s="7"/>
      <c r="DJ2601" s="7"/>
      <c r="DK2601" s="7"/>
      <c r="DL2601" s="7"/>
      <c r="DM2601" s="7"/>
      <c r="DN2601" s="7"/>
      <c r="DO2601" s="7"/>
      <c r="DP2601" s="7"/>
      <c r="DQ2601" s="7"/>
      <c r="DR2601" s="7"/>
      <c r="DS2601" s="7"/>
      <c r="DT2601" s="7"/>
      <c r="DU2601" s="7"/>
      <c r="DV2601" s="7"/>
      <c r="DW2601" s="7"/>
      <c r="DX2601" s="7"/>
      <c r="DY2601" s="7"/>
      <c r="DZ2601" s="7"/>
      <c r="EA2601" s="7"/>
      <c r="EB2601" s="7"/>
      <c r="EC2601" s="7"/>
      <c r="ED2601" s="7"/>
    </row>
    <row r="2602" spans="1:134">
      <c r="A2602" s="8"/>
      <c r="B2602" s="8"/>
      <c r="C2602" s="8"/>
      <c r="D2602" s="4"/>
      <c r="E2602" s="9"/>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7"/>
      <c r="DF2602" s="7"/>
      <c r="DG2602" s="7"/>
      <c r="DH2602" s="7"/>
      <c r="DI2602" s="7"/>
      <c r="DJ2602" s="7"/>
      <c r="DK2602" s="7"/>
      <c r="DL2602" s="7"/>
      <c r="DM2602" s="7"/>
      <c r="DN2602" s="7"/>
      <c r="DO2602" s="7"/>
      <c r="DP2602" s="7"/>
      <c r="DQ2602" s="7"/>
      <c r="DR2602" s="7"/>
      <c r="DS2602" s="7"/>
      <c r="DT2602" s="7"/>
      <c r="DU2602" s="7"/>
      <c r="DV2602" s="7"/>
      <c r="DW2602" s="7"/>
      <c r="DX2602" s="7"/>
      <c r="DY2602" s="7"/>
      <c r="DZ2602" s="7"/>
      <c r="EA2602" s="7"/>
      <c r="EB2602" s="7"/>
      <c r="EC2602" s="7"/>
      <c r="ED2602" s="7"/>
    </row>
    <row r="2603" spans="1:134">
      <c r="A2603" s="8"/>
      <c r="B2603" s="8"/>
      <c r="C2603" s="8"/>
      <c r="D2603" s="4"/>
      <c r="E2603" s="9"/>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7"/>
      <c r="DF2603" s="7"/>
      <c r="DG2603" s="7"/>
      <c r="DH2603" s="7"/>
      <c r="DI2603" s="7"/>
      <c r="DJ2603" s="7"/>
      <c r="DK2603" s="7"/>
      <c r="DL2603" s="7"/>
      <c r="DM2603" s="7"/>
      <c r="DN2603" s="7"/>
      <c r="DO2603" s="7"/>
      <c r="DP2603" s="7"/>
      <c r="DQ2603" s="7"/>
      <c r="DR2603" s="7"/>
      <c r="DS2603" s="7"/>
      <c r="DT2603" s="7"/>
      <c r="DU2603" s="7"/>
      <c r="DV2603" s="7"/>
      <c r="DW2603" s="7"/>
      <c r="DX2603" s="7"/>
      <c r="DY2603" s="7"/>
      <c r="DZ2603" s="7"/>
      <c r="EA2603" s="7"/>
      <c r="EB2603" s="7"/>
      <c r="EC2603" s="7"/>
      <c r="ED2603" s="7"/>
    </row>
    <row r="2604" spans="1:134">
      <c r="A2604" s="8"/>
      <c r="B2604" s="8"/>
      <c r="C2604" s="8"/>
      <c r="D2604" s="4"/>
      <c r="E2604" s="9"/>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7"/>
      <c r="DF2604" s="7"/>
      <c r="DG2604" s="7"/>
      <c r="DH2604" s="7"/>
      <c r="DI2604" s="7"/>
      <c r="DJ2604" s="7"/>
      <c r="DK2604" s="7"/>
      <c r="DL2604" s="7"/>
      <c r="DM2604" s="7"/>
      <c r="DN2604" s="7"/>
      <c r="DO2604" s="7"/>
      <c r="DP2604" s="7"/>
      <c r="DQ2604" s="7"/>
      <c r="DR2604" s="7"/>
      <c r="DS2604" s="7"/>
      <c r="DT2604" s="7"/>
      <c r="DU2604" s="7"/>
      <c r="DV2604" s="7"/>
      <c r="DW2604" s="7"/>
      <c r="DX2604" s="7"/>
      <c r="DY2604" s="7"/>
      <c r="DZ2604" s="7"/>
      <c r="EA2604" s="7"/>
      <c r="EB2604" s="7"/>
      <c r="EC2604" s="7"/>
      <c r="ED2604" s="7"/>
    </row>
    <row r="2605" spans="1:134">
      <c r="A2605" s="8"/>
      <c r="B2605" s="8"/>
      <c r="C2605" s="8"/>
      <c r="D2605" s="4"/>
      <c r="E2605" s="9"/>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7"/>
      <c r="DF2605" s="7"/>
      <c r="DG2605" s="7"/>
      <c r="DH2605" s="7"/>
      <c r="DI2605" s="7"/>
      <c r="DJ2605" s="7"/>
      <c r="DK2605" s="7"/>
      <c r="DL2605" s="7"/>
      <c r="DM2605" s="7"/>
      <c r="DN2605" s="7"/>
      <c r="DO2605" s="7"/>
      <c r="DP2605" s="7"/>
      <c r="DQ2605" s="7"/>
      <c r="DR2605" s="7"/>
      <c r="DS2605" s="7"/>
      <c r="DT2605" s="7"/>
      <c r="DU2605" s="7"/>
      <c r="DV2605" s="7"/>
      <c r="DW2605" s="7"/>
      <c r="DX2605" s="7"/>
      <c r="DY2605" s="7"/>
      <c r="DZ2605" s="7"/>
      <c r="EA2605" s="7"/>
      <c r="EB2605" s="7"/>
      <c r="EC2605" s="7"/>
      <c r="ED2605" s="7"/>
    </row>
    <row r="2606" spans="1:134">
      <c r="A2606" s="8"/>
      <c r="B2606" s="8"/>
      <c r="C2606" s="8"/>
      <c r="D2606" s="4"/>
      <c r="E2606" s="9"/>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c r="DX2606" s="7"/>
      <c r="DY2606" s="7"/>
      <c r="DZ2606" s="7"/>
      <c r="EA2606" s="7"/>
      <c r="EB2606" s="7"/>
      <c r="EC2606" s="7"/>
      <c r="ED2606" s="7"/>
    </row>
    <row r="2607" spans="1:134">
      <c r="A2607" s="8"/>
      <c r="B2607" s="8"/>
      <c r="C2607" s="8"/>
      <c r="D2607" s="4"/>
      <c r="E2607" s="9"/>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7"/>
      <c r="DF2607" s="7"/>
      <c r="DG2607" s="7"/>
      <c r="DH2607" s="7"/>
      <c r="DI2607" s="7"/>
      <c r="DJ2607" s="7"/>
      <c r="DK2607" s="7"/>
      <c r="DL2607" s="7"/>
      <c r="DM2607" s="7"/>
      <c r="DN2607" s="7"/>
      <c r="DO2607" s="7"/>
      <c r="DP2607" s="7"/>
      <c r="DQ2607" s="7"/>
      <c r="DR2607" s="7"/>
      <c r="DS2607" s="7"/>
      <c r="DT2607" s="7"/>
      <c r="DU2607" s="7"/>
      <c r="DV2607" s="7"/>
      <c r="DW2607" s="7"/>
      <c r="DX2607" s="7"/>
      <c r="DY2607" s="7"/>
      <c r="DZ2607" s="7"/>
      <c r="EA2607" s="7"/>
      <c r="EB2607" s="7"/>
      <c r="EC2607" s="7"/>
      <c r="ED2607" s="7"/>
    </row>
    <row r="2608" spans="1:134">
      <c r="A2608" s="8"/>
      <c r="B2608" s="8"/>
      <c r="C2608" s="8"/>
      <c r="D2608" s="4"/>
      <c r="E2608" s="9"/>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7"/>
      <c r="DF2608" s="7"/>
      <c r="DG2608" s="7"/>
      <c r="DH2608" s="7"/>
      <c r="DI2608" s="7"/>
      <c r="DJ2608" s="7"/>
      <c r="DK2608" s="7"/>
      <c r="DL2608" s="7"/>
      <c r="DM2608" s="7"/>
      <c r="DN2608" s="7"/>
      <c r="DO2608" s="7"/>
      <c r="DP2608" s="7"/>
      <c r="DQ2608" s="7"/>
      <c r="DR2608" s="7"/>
      <c r="DS2608" s="7"/>
      <c r="DT2608" s="7"/>
      <c r="DU2608" s="7"/>
      <c r="DV2608" s="7"/>
      <c r="DW2608" s="7"/>
      <c r="DX2608" s="7"/>
      <c r="DY2608" s="7"/>
      <c r="DZ2608" s="7"/>
      <c r="EA2608" s="7"/>
      <c r="EB2608" s="7"/>
      <c r="EC2608" s="7"/>
      <c r="ED2608" s="7"/>
    </row>
    <row r="2609" spans="1:134">
      <c r="A2609" s="8"/>
      <c r="B2609" s="8"/>
      <c r="C2609" s="8"/>
      <c r="D2609" s="4"/>
      <c r="E2609" s="9"/>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7"/>
      <c r="DF2609" s="7"/>
      <c r="DG2609" s="7"/>
      <c r="DH2609" s="7"/>
      <c r="DI2609" s="7"/>
      <c r="DJ2609" s="7"/>
      <c r="DK2609" s="7"/>
      <c r="DL2609" s="7"/>
      <c r="DM2609" s="7"/>
      <c r="DN2609" s="7"/>
      <c r="DO2609" s="7"/>
      <c r="DP2609" s="7"/>
      <c r="DQ2609" s="7"/>
      <c r="DR2609" s="7"/>
      <c r="DS2609" s="7"/>
      <c r="DT2609" s="7"/>
      <c r="DU2609" s="7"/>
      <c r="DV2609" s="7"/>
      <c r="DW2609" s="7"/>
      <c r="DX2609" s="7"/>
      <c r="DY2609" s="7"/>
      <c r="DZ2609" s="7"/>
      <c r="EA2609" s="7"/>
      <c r="EB2609" s="7"/>
      <c r="EC2609" s="7"/>
      <c r="ED2609" s="7"/>
    </row>
    <row r="2610" spans="1:134">
      <c r="A2610" s="8"/>
      <c r="B2610" s="8"/>
      <c r="C2610" s="8"/>
      <c r="D2610" s="4"/>
      <c r="E2610" s="9"/>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7"/>
      <c r="DF2610" s="7"/>
      <c r="DG2610" s="7"/>
      <c r="DH2610" s="7"/>
      <c r="DI2610" s="7"/>
      <c r="DJ2610" s="7"/>
      <c r="DK2610" s="7"/>
      <c r="DL2610" s="7"/>
      <c r="DM2610" s="7"/>
      <c r="DN2610" s="7"/>
      <c r="DO2610" s="7"/>
      <c r="DP2610" s="7"/>
      <c r="DQ2610" s="7"/>
      <c r="DR2610" s="7"/>
      <c r="DS2610" s="7"/>
      <c r="DT2610" s="7"/>
      <c r="DU2610" s="7"/>
      <c r="DV2610" s="7"/>
      <c r="DW2610" s="7"/>
      <c r="DX2610" s="7"/>
      <c r="DY2610" s="7"/>
      <c r="DZ2610" s="7"/>
      <c r="EA2610" s="7"/>
      <c r="EB2610" s="7"/>
      <c r="EC2610" s="7"/>
      <c r="ED2610" s="7"/>
    </row>
    <row r="2611" spans="1:134">
      <c r="A2611" s="8"/>
      <c r="B2611" s="8"/>
      <c r="C2611" s="8"/>
      <c r="D2611" s="4"/>
      <c r="E2611" s="9"/>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7"/>
      <c r="DF2611" s="7"/>
      <c r="DG2611" s="7"/>
      <c r="DH2611" s="7"/>
      <c r="DI2611" s="7"/>
      <c r="DJ2611" s="7"/>
      <c r="DK2611" s="7"/>
      <c r="DL2611" s="7"/>
      <c r="DM2611" s="7"/>
      <c r="DN2611" s="7"/>
      <c r="DO2611" s="7"/>
      <c r="DP2611" s="7"/>
      <c r="DQ2611" s="7"/>
      <c r="DR2611" s="7"/>
      <c r="DS2611" s="7"/>
      <c r="DT2611" s="7"/>
      <c r="DU2611" s="7"/>
      <c r="DV2611" s="7"/>
      <c r="DW2611" s="7"/>
      <c r="DX2611" s="7"/>
      <c r="DY2611" s="7"/>
      <c r="DZ2611" s="7"/>
      <c r="EA2611" s="7"/>
      <c r="EB2611" s="7"/>
      <c r="EC2611" s="7"/>
      <c r="ED2611" s="7"/>
    </row>
    <row r="2612" spans="1:134">
      <c r="A2612" s="8"/>
      <c r="B2612" s="8"/>
      <c r="C2612" s="8"/>
      <c r="D2612" s="4"/>
      <c r="E2612" s="9"/>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7"/>
      <c r="DF2612" s="7"/>
      <c r="DG2612" s="7"/>
      <c r="DH2612" s="7"/>
      <c r="DI2612" s="7"/>
      <c r="DJ2612" s="7"/>
      <c r="DK2612" s="7"/>
      <c r="DL2612" s="7"/>
      <c r="DM2612" s="7"/>
      <c r="DN2612" s="7"/>
      <c r="DO2612" s="7"/>
      <c r="DP2612" s="7"/>
      <c r="DQ2612" s="7"/>
      <c r="DR2612" s="7"/>
      <c r="DS2612" s="7"/>
      <c r="DT2612" s="7"/>
      <c r="DU2612" s="7"/>
      <c r="DV2612" s="7"/>
      <c r="DW2612" s="7"/>
      <c r="DX2612" s="7"/>
      <c r="DY2612" s="7"/>
      <c r="DZ2612" s="7"/>
      <c r="EA2612" s="7"/>
      <c r="EB2612" s="7"/>
      <c r="EC2612" s="7"/>
      <c r="ED2612" s="7"/>
    </row>
    <row r="2613" spans="1:134">
      <c r="A2613" s="8"/>
      <c r="B2613" s="8"/>
      <c r="C2613" s="8"/>
      <c r="D2613" s="4"/>
      <c r="E2613" s="9"/>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7"/>
      <c r="DF2613" s="7"/>
      <c r="DG2613" s="7"/>
      <c r="DH2613" s="7"/>
      <c r="DI2613" s="7"/>
      <c r="DJ2613" s="7"/>
      <c r="DK2613" s="7"/>
      <c r="DL2613" s="7"/>
      <c r="DM2613" s="7"/>
      <c r="DN2613" s="7"/>
      <c r="DO2613" s="7"/>
      <c r="DP2613" s="7"/>
      <c r="DQ2613" s="7"/>
      <c r="DR2613" s="7"/>
      <c r="DS2613" s="7"/>
      <c r="DT2613" s="7"/>
      <c r="DU2613" s="7"/>
      <c r="DV2613" s="7"/>
      <c r="DW2613" s="7"/>
      <c r="DX2613" s="7"/>
      <c r="DY2613" s="7"/>
      <c r="DZ2613" s="7"/>
      <c r="EA2613" s="7"/>
      <c r="EB2613" s="7"/>
      <c r="EC2613" s="7"/>
      <c r="ED2613" s="7"/>
    </row>
    <row r="2614" spans="1:134">
      <c r="A2614" s="8"/>
      <c r="B2614" s="8"/>
      <c r="C2614" s="8"/>
      <c r="D2614" s="4"/>
      <c r="E2614" s="9"/>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c r="DX2614" s="7"/>
      <c r="DY2614" s="7"/>
      <c r="DZ2614" s="7"/>
      <c r="EA2614" s="7"/>
      <c r="EB2614" s="7"/>
      <c r="EC2614" s="7"/>
      <c r="ED2614" s="7"/>
    </row>
    <row r="2615" spans="1:134">
      <c r="A2615" s="8"/>
      <c r="B2615" s="8"/>
      <c r="C2615" s="8"/>
      <c r="D2615" s="4"/>
      <c r="E2615" s="9"/>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7"/>
      <c r="DF2615" s="7"/>
      <c r="DG2615" s="7"/>
      <c r="DH2615" s="7"/>
      <c r="DI2615" s="7"/>
      <c r="DJ2615" s="7"/>
      <c r="DK2615" s="7"/>
      <c r="DL2615" s="7"/>
      <c r="DM2615" s="7"/>
      <c r="DN2615" s="7"/>
      <c r="DO2615" s="7"/>
      <c r="DP2615" s="7"/>
      <c r="DQ2615" s="7"/>
      <c r="DR2615" s="7"/>
      <c r="DS2615" s="7"/>
      <c r="DT2615" s="7"/>
      <c r="DU2615" s="7"/>
      <c r="DV2615" s="7"/>
      <c r="DW2615" s="7"/>
      <c r="DX2615" s="7"/>
      <c r="DY2615" s="7"/>
      <c r="DZ2615" s="7"/>
      <c r="EA2615" s="7"/>
      <c r="EB2615" s="7"/>
      <c r="EC2615" s="7"/>
      <c r="ED2615" s="7"/>
    </row>
    <row r="2616" spans="1:134">
      <c r="A2616" s="8"/>
      <c r="B2616" s="8"/>
      <c r="C2616" s="8"/>
      <c r="D2616" s="4"/>
      <c r="E2616" s="9"/>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7"/>
      <c r="DF2616" s="7"/>
      <c r="DG2616" s="7"/>
      <c r="DH2616" s="7"/>
      <c r="DI2616" s="7"/>
      <c r="DJ2616" s="7"/>
      <c r="DK2616" s="7"/>
      <c r="DL2616" s="7"/>
      <c r="DM2616" s="7"/>
      <c r="DN2616" s="7"/>
      <c r="DO2616" s="7"/>
      <c r="DP2616" s="7"/>
      <c r="DQ2616" s="7"/>
      <c r="DR2616" s="7"/>
      <c r="DS2616" s="7"/>
      <c r="DT2616" s="7"/>
      <c r="DU2616" s="7"/>
      <c r="DV2616" s="7"/>
      <c r="DW2616" s="7"/>
      <c r="DX2616" s="7"/>
      <c r="DY2616" s="7"/>
      <c r="DZ2616" s="7"/>
      <c r="EA2616" s="7"/>
      <c r="EB2616" s="7"/>
      <c r="EC2616" s="7"/>
      <c r="ED2616" s="7"/>
    </row>
    <row r="2617" spans="1:134">
      <c r="A2617" s="8"/>
      <c r="B2617" s="8"/>
      <c r="C2617" s="8"/>
      <c r="D2617" s="4"/>
      <c r="E2617" s="9"/>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7"/>
      <c r="DF2617" s="7"/>
      <c r="DG2617" s="7"/>
      <c r="DH2617" s="7"/>
      <c r="DI2617" s="7"/>
      <c r="DJ2617" s="7"/>
      <c r="DK2617" s="7"/>
      <c r="DL2617" s="7"/>
      <c r="DM2617" s="7"/>
      <c r="DN2617" s="7"/>
      <c r="DO2617" s="7"/>
      <c r="DP2617" s="7"/>
      <c r="DQ2617" s="7"/>
      <c r="DR2617" s="7"/>
      <c r="DS2617" s="7"/>
      <c r="DT2617" s="7"/>
      <c r="DU2617" s="7"/>
      <c r="DV2617" s="7"/>
      <c r="DW2617" s="7"/>
      <c r="DX2617" s="7"/>
      <c r="DY2617" s="7"/>
      <c r="DZ2617" s="7"/>
      <c r="EA2617" s="7"/>
      <c r="EB2617" s="7"/>
      <c r="EC2617" s="7"/>
      <c r="ED2617" s="7"/>
    </row>
    <row r="2618" spans="1:134">
      <c r="A2618" s="8"/>
      <c r="B2618" s="8"/>
      <c r="C2618" s="8"/>
      <c r="D2618" s="4"/>
      <c r="E2618" s="9"/>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7"/>
      <c r="DF2618" s="7"/>
      <c r="DG2618" s="7"/>
      <c r="DH2618" s="7"/>
      <c r="DI2618" s="7"/>
      <c r="DJ2618" s="7"/>
      <c r="DK2618" s="7"/>
      <c r="DL2618" s="7"/>
      <c r="DM2618" s="7"/>
      <c r="DN2618" s="7"/>
      <c r="DO2618" s="7"/>
      <c r="DP2618" s="7"/>
      <c r="DQ2618" s="7"/>
      <c r="DR2618" s="7"/>
      <c r="DS2618" s="7"/>
      <c r="DT2618" s="7"/>
      <c r="DU2618" s="7"/>
      <c r="DV2618" s="7"/>
      <c r="DW2618" s="7"/>
      <c r="DX2618" s="7"/>
      <c r="DY2618" s="7"/>
      <c r="DZ2618" s="7"/>
      <c r="EA2618" s="7"/>
      <c r="EB2618" s="7"/>
      <c r="EC2618" s="7"/>
      <c r="ED2618" s="7"/>
    </row>
    <row r="2619" spans="1:134">
      <c r="A2619" s="8"/>
      <c r="B2619" s="8"/>
      <c r="C2619" s="8"/>
      <c r="D2619" s="4"/>
      <c r="E2619" s="9"/>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7"/>
      <c r="DF2619" s="7"/>
      <c r="DG2619" s="7"/>
      <c r="DH2619" s="7"/>
      <c r="DI2619" s="7"/>
      <c r="DJ2619" s="7"/>
      <c r="DK2619" s="7"/>
      <c r="DL2619" s="7"/>
      <c r="DM2619" s="7"/>
      <c r="DN2619" s="7"/>
      <c r="DO2619" s="7"/>
      <c r="DP2619" s="7"/>
      <c r="DQ2619" s="7"/>
      <c r="DR2619" s="7"/>
      <c r="DS2619" s="7"/>
      <c r="DT2619" s="7"/>
      <c r="DU2619" s="7"/>
      <c r="DV2619" s="7"/>
      <c r="DW2619" s="7"/>
      <c r="DX2619" s="7"/>
      <c r="DY2619" s="7"/>
      <c r="DZ2619" s="7"/>
      <c r="EA2619" s="7"/>
      <c r="EB2619" s="7"/>
      <c r="EC2619" s="7"/>
      <c r="ED2619" s="7"/>
    </row>
    <row r="2620" spans="1:134">
      <c r="A2620" s="8"/>
      <c r="B2620" s="8"/>
      <c r="C2620" s="8"/>
      <c r="D2620" s="4"/>
      <c r="E2620" s="9"/>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7"/>
      <c r="DF2620" s="7"/>
      <c r="DG2620" s="7"/>
      <c r="DH2620" s="7"/>
      <c r="DI2620" s="7"/>
      <c r="DJ2620" s="7"/>
      <c r="DK2620" s="7"/>
      <c r="DL2620" s="7"/>
      <c r="DM2620" s="7"/>
      <c r="DN2620" s="7"/>
      <c r="DO2620" s="7"/>
      <c r="DP2620" s="7"/>
      <c r="DQ2620" s="7"/>
      <c r="DR2620" s="7"/>
      <c r="DS2620" s="7"/>
      <c r="DT2620" s="7"/>
      <c r="DU2620" s="7"/>
      <c r="DV2620" s="7"/>
      <c r="DW2620" s="7"/>
      <c r="DX2620" s="7"/>
      <c r="DY2620" s="7"/>
      <c r="DZ2620" s="7"/>
      <c r="EA2620" s="7"/>
      <c r="EB2620" s="7"/>
      <c r="EC2620" s="7"/>
      <c r="ED2620" s="7"/>
    </row>
    <row r="2621" spans="1:134">
      <c r="A2621" s="8"/>
      <c r="B2621" s="8"/>
      <c r="C2621" s="8"/>
      <c r="D2621" s="4"/>
      <c r="E2621" s="9"/>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7"/>
      <c r="DF2621" s="7"/>
      <c r="DG2621" s="7"/>
      <c r="DH2621" s="7"/>
      <c r="DI2621" s="7"/>
      <c r="DJ2621" s="7"/>
      <c r="DK2621" s="7"/>
      <c r="DL2621" s="7"/>
      <c r="DM2621" s="7"/>
      <c r="DN2621" s="7"/>
      <c r="DO2621" s="7"/>
      <c r="DP2621" s="7"/>
      <c r="DQ2621" s="7"/>
      <c r="DR2621" s="7"/>
      <c r="DS2621" s="7"/>
      <c r="DT2621" s="7"/>
      <c r="DU2621" s="7"/>
      <c r="DV2621" s="7"/>
      <c r="DW2621" s="7"/>
      <c r="DX2621" s="7"/>
      <c r="DY2621" s="7"/>
      <c r="DZ2621" s="7"/>
      <c r="EA2621" s="7"/>
      <c r="EB2621" s="7"/>
      <c r="EC2621" s="7"/>
      <c r="ED2621" s="7"/>
    </row>
    <row r="2622" spans="1:134">
      <c r="A2622" s="8"/>
      <c r="B2622" s="8"/>
      <c r="C2622" s="8"/>
      <c r="D2622" s="4"/>
      <c r="E2622" s="9"/>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c r="DX2622" s="7"/>
      <c r="DY2622" s="7"/>
      <c r="DZ2622" s="7"/>
      <c r="EA2622" s="7"/>
      <c r="EB2622" s="7"/>
      <c r="EC2622" s="7"/>
      <c r="ED2622" s="7"/>
    </row>
    <row r="2623" spans="1:134">
      <c r="A2623" s="8"/>
      <c r="B2623" s="8"/>
      <c r="C2623" s="8"/>
      <c r="D2623" s="4"/>
      <c r="E2623" s="9"/>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7"/>
      <c r="DF2623" s="7"/>
      <c r="DG2623" s="7"/>
      <c r="DH2623" s="7"/>
      <c r="DI2623" s="7"/>
      <c r="DJ2623" s="7"/>
      <c r="DK2623" s="7"/>
      <c r="DL2623" s="7"/>
      <c r="DM2623" s="7"/>
      <c r="DN2623" s="7"/>
      <c r="DO2623" s="7"/>
      <c r="DP2623" s="7"/>
      <c r="DQ2623" s="7"/>
      <c r="DR2623" s="7"/>
      <c r="DS2623" s="7"/>
      <c r="DT2623" s="7"/>
      <c r="DU2623" s="7"/>
      <c r="DV2623" s="7"/>
      <c r="DW2623" s="7"/>
      <c r="DX2623" s="7"/>
      <c r="DY2623" s="7"/>
      <c r="DZ2623" s="7"/>
      <c r="EA2623" s="7"/>
      <c r="EB2623" s="7"/>
      <c r="EC2623" s="7"/>
      <c r="ED2623" s="7"/>
    </row>
    <row r="2624" spans="1:134">
      <c r="A2624" s="8"/>
      <c r="B2624" s="8"/>
      <c r="C2624" s="8"/>
      <c r="D2624" s="4"/>
      <c r="E2624" s="9"/>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7"/>
      <c r="DF2624" s="7"/>
      <c r="DG2624" s="7"/>
      <c r="DH2624" s="7"/>
      <c r="DI2624" s="7"/>
      <c r="DJ2624" s="7"/>
      <c r="DK2624" s="7"/>
      <c r="DL2624" s="7"/>
      <c r="DM2624" s="7"/>
      <c r="DN2624" s="7"/>
      <c r="DO2624" s="7"/>
      <c r="DP2624" s="7"/>
      <c r="DQ2624" s="7"/>
      <c r="DR2624" s="7"/>
      <c r="DS2624" s="7"/>
      <c r="DT2624" s="7"/>
      <c r="DU2624" s="7"/>
      <c r="DV2624" s="7"/>
      <c r="DW2624" s="7"/>
      <c r="DX2624" s="7"/>
      <c r="DY2624" s="7"/>
      <c r="DZ2624" s="7"/>
      <c r="EA2624" s="7"/>
      <c r="EB2624" s="7"/>
      <c r="EC2624" s="7"/>
      <c r="ED2624" s="7"/>
    </row>
    <row r="2625" spans="1:134">
      <c r="A2625" s="8"/>
      <c r="B2625" s="8"/>
      <c r="C2625" s="8"/>
      <c r="D2625" s="4"/>
      <c r="E2625" s="9"/>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7"/>
      <c r="DF2625" s="7"/>
      <c r="DG2625" s="7"/>
      <c r="DH2625" s="7"/>
      <c r="DI2625" s="7"/>
      <c r="DJ2625" s="7"/>
      <c r="DK2625" s="7"/>
      <c r="DL2625" s="7"/>
      <c r="DM2625" s="7"/>
      <c r="DN2625" s="7"/>
      <c r="DO2625" s="7"/>
      <c r="DP2625" s="7"/>
      <c r="DQ2625" s="7"/>
      <c r="DR2625" s="7"/>
      <c r="DS2625" s="7"/>
      <c r="DT2625" s="7"/>
      <c r="DU2625" s="7"/>
      <c r="DV2625" s="7"/>
      <c r="DW2625" s="7"/>
      <c r="DX2625" s="7"/>
      <c r="DY2625" s="7"/>
      <c r="DZ2625" s="7"/>
      <c r="EA2625" s="7"/>
      <c r="EB2625" s="7"/>
      <c r="EC2625" s="7"/>
      <c r="ED2625" s="7"/>
    </row>
    <row r="2626" spans="1:134">
      <c r="A2626" s="8"/>
      <c r="B2626" s="8"/>
      <c r="C2626" s="8"/>
      <c r="D2626" s="4"/>
      <c r="E2626" s="9"/>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7"/>
      <c r="DF2626" s="7"/>
      <c r="DG2626" s="7"/>
      <c r="DH2626" s="7"/>
      <c r="DI2626" s="7"/>
      <c r="DJ2626" s="7"/>
      <c r="DK2626" s="7"/>
      <c r="DL2626" s="7"/>
      <c r="DM2626" s="7"/>
      <c r="DN2626" s="7"/>
      <c r="DO2626" s="7"/>
      <c r="DP2626" s="7"/>
      <c r="DQ2626" s="7"/>
      <c r="DR2626" s="7"/>
      <c r="DS2626" s="7"/>
      <c r="DT2626" s="7"/>
      <c r="DU2626" s="7"/>
      <c r="DV2626" s="7"/>
      <c r="DW2626" s="7"/>
      <c r="DX2626" s="7"/>
      <c r="DY2626" s="7"/>
      <c r="DZ2626" s="7"/>
      <c r="EA2626" s="7"/>
      <c r="EB2626" s="7"/>
      <c r="EC2626" s="7"/>
      <c r="ED2626" s="7"/>
    </row>
    <row r="2627" spans="1:134">
      <c r="A2627" s="8"/>
      <c r="B2627" s="8"/>
      <c r="C2627" s="8"/>
      <c r="D2627" s="4"/>
      <c r="E2627" s="9"/>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7"/>
      <c r="DF2627" s="7"/>
      <c r="DG2627" s="7"/>
      <c r="DH2627" s="7"/>
      <c r="DI2627" s="7"/>
      <c r="DJ2627" s="7"/>
      <c r="DK2627" s="7"/>
      <c r="DL2627" s="7"/>
      <c r="DM2627" s="7"/>
      <c r="DN2627" s="7"/>
      <c r="DO2627" s="7"/>
      <c r="DP2627" s="7"/>
      <c r="DQ2627" s="7"/>
      <c r="DR2627" s="7"/>
      <c r="DS2627" s="7"/>
      <c r="DT2627" s="7"/>
      <c r="DU2627" s="7"/>
      <c r="DV2627" s="7"/>
      <c r="DW2627" s="7"/>
      <c r="DX2627" s="7"/>
      <c r="DY2627" s="7"/>
      <c r="DZ2627" s="7"/>
      <c r="EA2627" s="7"/>
      <c r="EB2627" s="7"/>
      <c r="EC2627" s="7"/>
      <c r="ED2627" s="7"/>
    </row>
    <row r="2628" spans="1:134">
      <c r="A2628" s="8"/>
      <c r="B2628" s="8"/>
      <c r="C2628" s="8"/>
      <c r="D2628" s="4"/>
      <c r="E2628" s="9"/>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7"/>
      <c r="DF2628" s="7"/>
      <c r="DG2628" s="7"/>
      <c r="DH2628" s="7"/>
      <c r="DI2628" s="7"/>
      <c r="DJ2628" s="7"/>
      <c r="DK2628" s="7"/>
      <c r="DL2628" s="7"/>
      <c r="DM2628" s="7"/>
      <c r="DN2628" s="7"/>
      <c r="DO2628" s="7"/>
      <c r="DP2628" s="7"/>
      <c r="DQ2628" s="7"/>
      <c r="DR2628" s="7"/>
      <c r="DS2628" s="7"/>
      <c r="DT2628" s="7"/>
      <c r="DU2628" s="7"/>
      <c r="DV2628" s="7"/>
      <c r="DW2628" s="7"/>
      <c r="DX2628" s="7"/>
      <c r="DY2628" s="7"/>
      <c r="DZ2628" s="7"/>
      <c r="EA2628" s="7"/>
      <c r="EB2628" s="7"/>
      <c r="EC2628" s="7"/>
      <c r="ED2628" s="7"/>
    </row>
    <row r="2629" spans="1:134">
      <c r="A2629" s="8"/>
      <c r="B2629" s="8"/>
      <c r="C2629" s="8"/>
      <c r="D2629" s="4"/>
      <c r="E2629" s="9"/>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7"/>
      <c r="DF2629" s="7"/>
      <c r="DG2629" s="7"/>
      <c r="DH2629" s="7"/>
      <c r="DI2629" s="7"/>
      <c r="DJ2629" s="7"/>
      <c r="DK2629" s="7"/>
      <c r="DL2629" s="7"/>
      <c r="DM2629" s="7"/>
      <c r="DN2629" s="7"/>
      <c r="DO2629" s="7"/>
      <c r="DP2629" s="7"/>
      <c r="DQ2629" s="7"/>
      <c r="DR2629" s="7"/>
      <c r="DS2629" s="7"/>
      <c r="DT2629" s="7"/>
      <c r="DU2629" s="7"/>
      <c r="DV2629" s="7"/>
      <c r="DW2629" s="7"/>
      <c r="DX2629" s="7"/>
      <c r="DY2629" s="7"/>
      <c r="DZ2629" s="7"/>
      <c r="EA2629" s="7"/>
      <c r="EB2629" s="7"/>
      <c r="EC2629" s="7"/>
      <c r="ED2629" s="7"/>
    </row>
    <row r="2630" spans="1:134">
      <c r="A2630" s="8"/>
      <c r="B2630" s="8"/>
      <c r="C2630" s="8"/>
      <c r="D2630" s="4"/>
      <c r="E2630" s="9"/>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c r="DX2630" s="7"/>
      <c r="DY2630" s="7"/>
      <c r="DZ2630" s="7"/>
      <c r="EA2630" s="7"/>
      <c r="EB2630" s="7"/>
      <c r="EC2630" s="7"/>
      <c r="ED2630" s="7"/>
    </row>
    <row r="2631" spans="1:134">
      <c r="A2631" s="8"/>
      <c r="B2631" s="8"/>
      <c r="C2631" s="8"/>
      <c r="D2631" s="4"/>
      <c r="E2631" s="9"/>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7"/>
      <c r="DF2631" s="7"/>
      <c r="DG2631" s="7"/>
      <c r="DH2631" s="7"/>
      <c r="DI2631" s="7"/>
      <c r="DJ2631" s="7"/>
      <c r="DK2631" s="7"/>
      <c r="DL2631" s="7"/>
      <c r="DM2631" s="7"/>
      <c r="DN2631" s="7"/>
      <c r="DO2631" s="7"/>
      <c r="DP2631" s="7"/>
      <c r="DQ2631" s="7"/>
      <c r="DR2631" s="7"/>
      <c r="DS2631" s="7"/>
      <c r="DT2631" s="7"/>
      <c r="DU2631" s="7"/>
      <c r="DV2631" s="7"/>
      <c r="DW2631" s="7"/>
      <c r="DX2631" s="7"/>
      <c r="DY2631" s="7"/>
      <c r="DZ2631" s="7"/>
      <c r="EA2631" s="7"/>
      <c r="EB2631" s="7"/>
      <c r="EC2631" s="7"/>
      <c r="ED2631" s="7"/>
    </row>
    <row r="2632" spans="1:134">
      <c r="A2632" s="8"/>
      <c r="B2632" s="8"/>
      <c r="C2632" s="8"/>
      <c r="D2632" s="4"/>
      <c r="E2632" s="9"/>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7"/>
      <c r="DF2632" s="7"/>
      <c r="DG2632" s="7"/>
      <c r="DH2632" s="7"/>
      <c r="DI2632" s="7"/>
      <c r="DJ2632" s="7"/>
      <c r="DK2632" s="7"/>
      <c r="DL2632" s="7"/>
      <c r="DM2632" s="7"/>
      <c r="DN2632" s="7"/>
      <c r="DO2632" s="7"/>
      <c r="DP2632" s="7"/>
      <c r="DQ2632" s="7"/>
      <c r="DR2632" s="7"/>
      <c r="DS2632" s="7"/>
      <c r="DT2632" s="7"/>
      <c r="DU2632" s="7"/>
      <c r="DV2632" s="7"/>
      <c r="DW2632" s="7"/>
      <c r="DX2632" s="7"/>
      <c r="DY2632" s="7"/>
      <c r="DZ2632" s="7"/>
      <c r="EA2632" s="7"/>
      <c r="EB2632" s="7"/>
      <c r="EC2632" s="7"/>
      <c r="ED2632" s="7"/>
    </row>
    <row r="2633" spans="1:134">
      <c r="A2633" s="8"/>
      <c r="B2633" s="8"/>
      <c r="C2633" s="8"/>
      <c r="D2633" s="4"/>
      <c r="E2633" s="9"/>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7"/>
      <c r="DF2633" s="7"/>
      <c r="DG2633" s="7"/>
      <c r="DH2633" s="7"/>
      <c r="DI2633" s="7"/>
      <c r="DJ2633" s="7"/>
      <c r="DK2633" s="7"/>
      <c r="DL2633" s="7"/>
      <c r="DM2633" s="7"/>
      <c r="DN2633" s="7"/>
      <c r="DO2633" s="7"/>
      <c r="DP2633" s="7"/>
      <c r="DQ2633" s="7"/>
      <c r="DR2633" s="7"/>
      <c r="DS2633" s="7"/>
      <c r="DT2633" s="7"/>
      <c r="DU2633" s="7"/>
      <c r="DV2633" s="7"/>
      <c r="DW2633" s="7"/>
      <c r="DX2633" s="7"/>
      <c r="DY2633" s="7"/>
      <c r="DZ2633" s="7"/>
      <c r="EA2633" s="7"/>
      <c r="EB2633" s="7"/>
      <c r="EC2633" s="7"/>
      <c r="ED2633" s="7"/>
    </row>
    <row r="2634" spans="1:134">
      <c r="A2634" s="8"/>
      <c r="B2634" s="8"/>
      <c r="C2634" s="8"/>
      <c r="D2634" s="4"/>
      <c r="E2634" s="9"/>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7"/>
      <c r="DF2634" s="7"/>
      <c r="DG2634" s="7"/>
      <c r="DH2634" s="7"/>
      <c r="DI2634" s="7"/>
      <c r="DJ2634" s="7"/>
      <c r="DK2634" s="7"/>
      <c r="DL2634" s="7"/>
      <c r="DM2634" s="7"/>
      <c r="DN2634" s="7"/>
      <c r="DO2634" s="7"/>
      <c r="DP2634" s="7"/>
      <c r="DQ2634" s="7"/>
      <c r="DR2634" s="7"/>
      <c r="DS2634" s="7"/>
      <c r="DT2634" s="7"/>
      <c r="DU2634" s="7"/>
      <c r="DV2634" s="7"/>
      <c r="DW2634" s="7"/>
      <c r="DX2634" s="7"/>
      <c r="DY2634" s="7"/>
      <c r="DZ2634" s="7"/>
      <c r="EA2634" s="7"/>
      <c r="EB2634" s="7"/>
      <c r="EC2634" s="7"/>
      <c r="ED2634" s="7"/>
    </row>
    <row r="2635" spans="1:134">
      <c r="A2635" s="8"/>
      <c r="B2635" s="8"/>
      <c r="C2635" s="8"/>
      <c r="D2635" s="4"/>
      <c r="E2635" s="9"/>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7"/>
      <c r="DF2635" s="7"/>
      <c r="DG2635" s="7"/>
      <c r="DH2635" s="7"/>
      <c r="DI2635" s="7"/>
      <c r="DJ2635" s="7"/>
      <c r="DK2635" s="7"/>
      <c r="DL2635" s="7"/>
      <c r="DM2635" s="7"/>
      <c r="DN2635" s="7"/>
      <c r="DO2635" s="7"/>
      <c r="DP2635" s="7"/>
      <c r="DQ2635" s="7"/>
      <c r="DR2635" s="7"/>
      <c r="DS2635" s="7"/>
      <c r="DT2635" s="7"/>
      <c r="DU2635" s="7"/>
      <c r="DV2635" s="7"/>
      <c r="DW2635" s="7"/>
      <c r="DX2635" s="7"/>
      <c r="DY2635" s="7"/>
      <c r="DZ2635" s="7"/>
      <c r="EA2635" s="7"/>
      <c r="EB2635" s="7"/>
      <c r="EC2635" s="7"/>
      <c r="ED2635" s="7"/>
    </row>
    <row r="2636" spans="1:134">
      <c r="A2636" s="8"/>
      <c r="B2636" s="8"/>
      <c r="C2636" s="8"/>
      <c r="D2636" s="4"/>
      <c r="E2636" s="9"/>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7"/>
      <c r="DF2636" s="7"/>
      <c r="DG2636" s="7"/>
      <c r="DH2636" s="7"/>
      <c r="DI2636" s="7"/>
      <c r="DJ2636" s="7"/>
      <c r="DK2636" s="7"/>
      <c r="DL2636" s="7"/>
      <c r="DM2636" s="7"/>
      <c r="DN2636" s="7"/>
      <c r="DO2636" s="7"/>
      <c r="DP2636" s="7"/>
      <c r="DQ2636" s="7"/>
      <c r="DR2636" s="7"/>
      <c r="DS2636" s="7"/>
      <c r="DT2636" s="7"/>
      <c r="DU2636" s="7"/>
      <c r="DV2636" s="7"/>
      <c r="DW2636" s="7"/>
      <c r="DX2636" s="7"/>
      <c r="DY2636" s="7"/>
      <c r="DZ2636" s="7"/>
      <c r="EA2636" s="7"/>
      <c r="EB2636" s="7"/>
      <c r="EC2636" s="7"/>
      <c r="ED2636" s="7"/>
    </row>
    <row r="2637" spans="1:134">
      <c r="A2637" s="8"/>
      <c r="B2637" s="8"/>
      <c r="C2637" s="8"/>
      <c r="D2637" s="4"/>
      <c r="E2637" s="9"/>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7"/>
      <c r="DF2637" s="7"/>
      <c r="DG2637" s="7"/>
      <c r="DH2637" s="7"/>
      <c r="DI2637" s="7"/>
      <c r="DJ2637" s="7"/>
      <c r="DK2637" s="7"/>
      <c r="DL2637" s="7"/>
      <c r="DM2637" s="7"/>
      <c r="DN2637" s="7"/>
      <c r="DO2637" s="7"/>
      <c r="DP2637" s="7"/>
      <c r="DQ2637" s="7"/>
      <c r="DR2637" s="7"/>
      <c r="DS2637" s="7"/>
      <c r="DT2637" s="7"/>
      <c r="DU2637" s="7"/>
      <c r="DV2637" s="7"/>
      <c r="DW2637" s="7"/>
      <c r="DX2637" s="7"/>
      <c r="DY2637" s="7"/>
      <c r="DZ2637" s="7"/>
      <c r="EA2637" s="7"/>
      <c r="EB2637" s="7"/>
      <c r="EC2637" s="7"/>
      <c r="ED2637" s="7"/>
    </row>
    <row r="2638" spans="1:134">
      <c r="A2638" s="8"/>
      <c r="B2638" s="8"/>
      <c r="C2638" s="8"/>
      <c r="D2638" s="4"/>
      <c r="E2638" s="9"/>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c r="DX2638" s="7"/>
      <c r="DY2638" s="7"/>
      <c r="DZ2638" s="7"/>
      <c r="EA2638" s="7"/>
      <c r="EB2638" s="7"/>
      <c r="EC2638" s="7"/>
      <c r="ED2638" s="7"/>
    </row>
    <row r="2639" spans="1:134">
      <c r="A2639" s="8"/>
      <c r="B2639" s="8"/>
      <c r="C2639" s="8"/>
      <c r="D2639" s="4"/>
      <c r="E2639" s="9"/>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7"/>
      <c r="DF2639" s="7"/>
      <c r="DG2639" s="7"/>
      <c r="DH2639" s="7"/>
      <c r="DI2639" s="7"/>
      <c r="DJ2639" s="7"/>
      <c r="DK2639" s="7"/>
      <c r="DL2639" s="7"/>
      <c r="DM2639" s="7"/>
      <c r="DN2639" s="7"/>
      <c r="DO2639" s="7"/>
      <c r="DP2639" s="7"/>
      <c r="DQ2639" s="7"/>
      <c r="DR2639" s="7"/>
      <c r="DS2639" s="7"/>
      <c r="DT2639" s="7"/>
      <c r="DU2639" s="7"/>
      <c r="DV2639" s="7"/>
      <c r="DW2639" s="7"/>
      <c r="DX2639" s="7"/>
      <c r="DY2639" s="7"/>
      <c r="DZ2639" s="7"/>
      <c r="EA2639" s="7"/>
      <c r="EB2639" s="7"/>
      <c r="EC2639" s="7"/>
      <c r="ED2639" s="7"/>
    </row>
    <row r="2640" spans="1:134">
      <c r="A2640" s="8"/>
      <c r="B2640" s="8"/>
      <c r="C2640" s="8"/>
      <c r="D2640" s="4"/>
      <c r="E2640" s="9"/>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7"/>
      <c r="DF2640" s="7"/>
      <c r="DG2640" s="7"/>
      <c r="DH2640" s="7"/>
      <c r="DI2640" s="7"/>
      <c r="DJ2640" s="7"/>
      <c r="DK2640" s="7"/>
      <c r="DL2640" s="7"/>
      <c r="DM2640" s="7"/>
      <c r="DN2640" s="7"/>
      <c r="DO2640" s="7"/>
      <c r="DP2640" s="7"/>
      <c r="DQ2640" s="7"/>
      <c r="DR2640" s="7"/>
      <c r="DS2640" s="7"/>
      <c r="DT2640" s="7"/>
      <c r="DU2640" s="7"/>
      <c r="DV2640" s="7"/>
      <c r="DW2640" s="7"/>
      <c r="DX2640" s="7"/>
      <c r="DY2640" s="7"/>
      <c r="DZ2640" s="7"/>
      <c r="EA2640" s="7"/>
      <c r="EB2640" s="7"/>
      <c r="EC2640" s="7"/>
      <c r="ED2640" s="7"/>
    </row>
    <row r="2641" spans="1:134">
      <c r="A2641" s="8"/>
      <c r="B2641" s="8"/>
      <c r="C2641" s="8"/>
      <c r="D2641" s="4"/>
      <c r="E2641" s="9"/>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7"/>
      <c r="DF2641" s="7"/>
      <c r="DG2641" s="7"/>
      <c r="DH2641" s="7"/>
      <c r="DI2641" s="7"/>
      <c r="DJ2641" s="7"/>
      <c r="DK2641" s="7"/>
      <c r="DL2641" s="7"/>
      <c r="DM2641" s="7"/>
      <c r="DN2641" s="7"/>
      <c r="DO2641" s="7"/>
      <c r="DP2641" s="7"/>
      <c r="DQ2641" s="7"/>
      <c r="DR2641" s="7"/>
      <c r="DS2641" s="7"/>
      <c r="DT2641" s="7"/>
      <c r="DU2641" s="7"/>
      <c r="DV2641" s="7"/>
      <c r="DW2641" s="7"/>
      <c r="DX2641" s="7"/>
      <c r="DY2641" s="7"/>
      <c r="DZ2641" s="7"/>
      <c r="EA2641" s="7"/>
      <c r="EB2641" s="7"/>
      <c r="EC2641" s="7"/>
      <c r="ED2641" s="7"/>
    </row>
    <row r="2642" spans="1:134">
      <c r="A2642" s="8"/>
      <c r="B2642" s="8"/>
      <c r="C2642" s="8"/>
      <c r="D2642" s="4"/>
      <c r="E2642" s="9"/>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7"/>
      <c r="DF2642" s="7"/>
      <c r="DG2642" s="7"/>
      <c r="DH2642" s="7"/>
      <c r="DI2642" s="7"/>
      <c r="DJ2642" s="7"/>
      <c r="DK2642" s="7"/>
      <c r="DL2642" s="7"/>
      <c r="DM2642" s="7"/>
      <c r="DN2642" s="7"/>
      <c r="DO2642" s="7"/>
      <c r="DP2642" s="7"/>
      <c r="DQ2642" s="7"/>
      <c r="DR2642" s="7"/>
      <c r="DS2642" s="7"/>
      <c r="DT2642" s="7"/>
      <c r="DU2642" s="7"/>
      <c r="DV2642" s="7"/>
      <c r="DW2642" s="7"/>
      <c r="DX2642" s="7"/>
      <c r="DY2642" s="7"/>
      <c r="DZ2642" s="7"/>
      <c r="EA2642" s="7"/>
      <c r="EB2642" s="7"/>
      <c r="EC2642" s="7"/>
      <c r="ED2642" s="7"/>
    </row>
    <row r="2643" spans="1:134">
      <c r="A2643" s="8"/>
      <c r="B2643" s="8"/>
      <c r="C2643" s="8"/>
      <c r="D2643" s="4"/>
      <c r="E2643" s="9"/>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7"/>
      <c r="DF2643" s="7"/>
      <c r="DG2643" s="7"/>
      <c r="DH2643" s="7"/>
      <c r="DI2643" s="7"/>
      <c r="DJ2643" s="7"/>
      <c r="DK2643" s="7"/>
      <c r="DL2643" s="7"/>
      <c r="DM2643" s="7"/>
      <c r="DN2643" s="7"/>
      <c r="DO2643" s="7"/>
      <c r="DP2643" s="7"/>
      <c r="DQ2643" s="7"/>
      <c r="DR2643" s="7"/>
      <c r="DS2643" s="7"/>
      <c r="DT2643" s="7"/>
      <c r="DU2643" s="7"/>
      <c r="DV2643" s="7"/>
      <c r="DW2643" s="7"/>
      <c r="DX2643" s="7"/>
      <c r="DY2643" s="7"/>
      <c r="DZ2643" s="7"/>
      <c r="EA2643" s="7"/>
      <c r="EB2643" s="7"/>
      <c r="EC2643" s="7"/>
      <c r="ED2643" s="7"/>
    </row>
    <row r="2644" spans="1:134">
      <c r="A2644" s="8"/>
      <c r="B2644" s="8"/>
      <c r="C2644" s="8"/>
      <c r="D2644" s="4"/>
      <c r="E2644" s="9"/>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7"/>
      <c r="BV2644" s="7"/>
      <c r="BW2644" s="7"/>
      <c r="BX2644" s="7"/>
      <c r="BY2644" s="7"/>
      <c r="BZ2644" s="7"/>
      <c r="CA2644" s="7"/>
      <c r="CB2644" s="7"/>
      <c r="CC2644" s="7"/>
      <c r="CD2644" s="7"/>
      <c r="CE2644" s="7"/>
      <c r="CF2644" s="7"/>
      <c r="CG2644" s="7"/>
      <c r="CH2644" s="7"/>
      <c r="CI2644" s="7"/>
      <c r="CJ2644" s="7"/>
      <c r="CK2644" s="7"/>
      <c r="CL2644" s="7"/>
      <c r="CM2644" s="7"/>
      <c r="CN2644" s="7"/>
      <c r="CO2644" s="7"/>
      <c r="CP2644" s="7"/>
      <c r="CQ2644" s="7"/>
      <c r="CR2644" s="7"/>
      <c r="CS2644" s="7"/>
      <c r="CT2644" s="7"/>
      <c r="CU2644" s="7"/>
      <c r="CV2644" s="7"/>
      <c r="CW2644" s="7"/>
      <c r="CX2644" s="7"/>
      <c r="CY2644" s="7"/>
      <c r="CZ2644" s="7"/>
      <c r="DA2644" s="7"/>
      <c r="DB2644" s="7"/>
      <c r="DC2644" s="7"/>
      <c r="DD2644" s="7"/>
      <c r="DE2644" s="7"/>
      <c r="DF2644" s="7"/>
      <c r="DG2644" s="7"/>
      <c r="DH2644" s="7"/>
      <c r="DI2644" s="7"/>
      <c r="DJ2644" s="7"/>
      <c r="DK2644" s="7"/>
      <c r="DL2644" s="7"/>
      <c r="DM2644" s="7"/>
      <c r="DN2644" s="7"/>
      <c r="DO2644" s="7"/>
      <c r="DP2644" s="7"/>
      <c r="DQ2644" s="7"/>
      <c r="DR2644" s="7"/>
      <c r="DS2644" s="7"/>
      <c r="DT2644" s="7"/>
      <c r="DU2644" s="7"/>
      <c r="DV2644" s="7"/>
      <c r="DW2644" s="7"/>
      <c r="DX2644" s="7"/>
      <c r="DY2644" s="7"/>
      <c r="DZ2644" s="7"/>
      <c r="EA2644" s="7"/>
      <c r="EB2644" s="7"/>
      <c r="EC2644" s="7"/>
      <c r="ED2644" s="7"/>
    </row>
    <row r="2645" spans="1:134">
      <c r="A2645" s="8"/>
      <c r="B2645" s="8"/>
      <c r="C2645" s="8"/>
      <c r="D2645" s="4"/>
      <c r="E2645" s="9"/>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7"/>
      <c r="DF2645" s="7"/>
      <c r="DG2645" s="7"/>
      <c r="DH2645" s="7"/>
      <c r="DI2645" s="7"/>
      <c r="DJ2645" s="7"/>
      <c r="DK2645" s="7"/>
      <c r="DL2645" s="7"/>
      <c r="DM2645" s="7"/>
      <c r="DN2645" s="7"/>
      <c r="DO2645" s="7"/>
      <c r="DP2645" s="7"/>
      <c r="DQ2645" s="7"/>
      <c r="DR2645" s="7"/>
      <c r="DS2645" s="7"/>
      <c r="DT2645" s="7"/>
      <c r="DU2645" s="7"/>
      <c r="DV2645" s="7"/>
      <c r="DW2645" s="7"/>
      <c r="DX2645" s="7"/>
      <c r="DY2645" s="7"/>
      <c r="DZ2645" s="7"/>
      <c r="EA2645" s="7"/>
      <c r="EB2645" s="7"/>
      <c r="EC2645" s="7"/>
      <c r="ED2645" s="7"/>
    </row>
    <row r="2646" spans="1:134">
      <c r="A2646" s="8"/>
      <c r="B2646" s="8"/>
      <c r="C2646" s="8"/>
      <c r="D2646" s="4"/>
      <c r="E2646" s="9"/>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c r="DX2646" s="7"/>
      <c r="DY2646" s="7"/>
      <c r="DZ2646" s="7"/>
      <c r="EA2646" s="7"/>
      <c r="EB2646" s="7"/>
      <c r="EC2646" s="7"/>
      <c r="ED2646" s="7"/>
    </row>
    <row r="2647" spans="1:134">
      <c r="A2647" s="8"/>
      <c r="B2647" s="8"/>
      <c r="C2647" s="8"/>
      <c r="D2647" s="4"/>
      <c r="E2647" s="9"/>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7"/>
      <c r="BV2647" s="7"/>
      <c r="BW2647" s="7"/>
      <c r="BX2647" s="7"/>
      <c r="BY2647" s="7"/>
      <c r="BZ2647" s="7"/>
      <c r="CA2647" s="7"/>
      <c r="CB2647" s="7"/>
      <c r="CC2647" s="7"/>
      <c r="CD2647" s="7"/>
      <c r="CE2647" s="7"/>
      <c r="CF2647" s="7"/>
      <c r="CG2647" s="7"/>
      <c r="CH2647" s="7"/>
      <c r="CI2647" s="7"/>
      <c r="CJ2647" s="7"/>
      <c r="CK2647" s="7"/>
      <c r="CL2647" s="7"/>
      <c r="CM2647" s="7"/>
      <c r="CN2647" s="7"/>
      <c r="CO2647" s="7"/>
      <c r="CP2647" s="7"/>
      <c r="CQ2647" s="7"/>
      <c r="CR2647" s="7"/>
      <c r="CS2647" s="7"/>
      <c r="CT2647" s="7"/>
      <c r="CU2647" s="7"/>
      <c r="CV2647" s="7"/>
      <c r="CW2647" s="7"/>
      <c r="CX2647" s="7"/>
      <c r="CY2647" s="7"/>
      <c r="CZ2647" s="7"/>
      <c r="DA2647" s="7"/>
      <c r="DB2647" s="7"/>
      <c r="DC2647" s="7"/>
      <c r="DD2647" s="7"/>
      <c r="DE2647" s="7"/>
      <c r="DF2647" s="7"/>
      <c r="DG2647" s="7"/>
      <c r="DH2647" s="7"/>
      <c r="DI2647" s="7"/>
      <c r="DJ2647" s="7"/>
      <c r="DK2647" s="7"/>
      <c r="DL2647" s="7"/>
      <c r="DM2647" s="7"/>
      <c r="DN2647" s="7"/>
      <c r="DO2647" s="7"/>
      <c r="DP2647" s="7"/>
      <c r="DQ2647" s="7"/>
      <c r="DR2647" s="7"/>
      <c r="DS2647" s="7"/>
      <c r="DT2647" s="7"/>
      <c r="DU2647" s="7"/>
      <c r="DV2647" s="7"/>
      <c r="DW2647" s="7"/>
      <c r="DX2647" s="7"/>
      <c r="DY2647" s="7"/>
      <c r="DZ2647" s="7"/>
      <c r="EA2647" s="7"/>
      <c r="EB2647" s="7"/>
      <c r="EC2647" s="7"/>
      <c r="ED2647" s="7"/>
    </row>
    <row r="2648" spans="1:134">
      <c r="A2648" s="8"/>
      <c r="B2648" s="8"/>
      <c r="C2648" s="8"/>
      <c r="D2648" s="4"/>
      <c r="E2648" s="9"/>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7"/>
      <c r="BV2648" s="7"/>
      <c r="BW2648" s="7"/>
      <c r="BX2648" s="7"/>
      <c r="BY2648" s="7"/>
      <c r="BZ2648" s="7"/>
      <c r="CA2648" s="7"/>
      <c r="CB2648" s="7"/>
      <c r="CC2648" s="7"/>
      <c r="CD2648" s="7"/>
      <c r="CE2648" s="7"/>
      <c r="CF2648" s="7"/>
      <c r="CG2648" s="7"/>
      <c r="CH2648" s="7"/>
      <c r="CI2648" s="7"/>
      <c r="CJ2648" s="7"/>
      <c r="CK2648" s="7"/>
      <c r="CL2648" s="7"/>
      <c r="CM2648" s="7"/>
      <c r="CN2648" s="7"/>
      <c r="CO2648" s="7"/>
      <c r="CP2648" s="7"/>
      <c r="CQ2648" s="7"/>
      <c r="CR2648" s="7"/>
      <c r="CS2648" s="7"/>
      <c r="CT2648" s="7"/>
      <c r="CU2648" s="7"/>
      <c r="CV2648" s="7"/>
      <c r="CW2648" s="7"/>
      <c r="CX2648" s="7"/>
      <c r="CY2648" s="7"/>
      <c r="CZ2648" s="7"/>
      <c r="DA2648" s="7"/>
      <c r="DB2648" s="7"/>
      <c r="DC2648" s="7"/>
      <c r="DD2648" s="7"/>
      <c r="DE2648" s="7"/>
      <c r="DF2648" s="7"/>
      <c r="DG2648" s="7"/>
      <c r="DH2648" s="7"/>
      <c r="DI2648" s="7"/>
      <c r="DJ2648" s="7"/>
      <c r="DK2648" s="7"/>
      <c r="DL2648" s="7"/>
      <c r="DM2648" s="7"/>
      <c r="DN2648" s="7"/>
      <c r="DO2648" s="7"/>
      <c r="DP2648" s="7"/>
      <c r="DQ2648" s="7"/>
      <c r="DR2648" s="7"/>
      <c r="DS2648" s="7"/>
      <c r="DT2648" s="7"/>
      <c r="DU2648" s="7"/>
      <c r="DV2648" s="7"/>
      <c r="DW2648" s="7"/>
      <c r="DX2648" s="7"/>
      <c r="DY2648" s="7"/>
      <c r="DZ2648" s="7"/>
      <c r="EA2648" s="7"/>
      <c r="EB2648" s="7"/>
      <c r="EC2648" s="7"/>
      <c r="ED2648" s="7"/>
    </row>
    <row r="2649" spans="1:134">
      <c r="A2649" s="8"/>
      <c r="B2649" s="8"/>
      <c r="C2649" s="8"/>
      <c r="D2649" s="4"/>
      <c r="E2649" s="9"/>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7"/>
      <c r="BV2649" s="7"/>
      <c r="BW2649" s="7"/>
      <c r="BX2649" s="7"/>
      <c r="BY2649" s="7"/>
      <c r="BZ2649" s="7"/>
      <c r="CA2649" s="7"/>
      <c r="CB2649" s="7"/>
      <c r="CC2649" s="7"/>
      <c r="CD2649" s="7"/>
      <c r="CE2649" s="7"/>
      <c r="CF2649" s="7"/>
      <c r="CG2649" s="7"/>
      <c r="CH2649" s="7"/>
      <c r="CI2649" s="7"/>
      <c r="CJ2649" s="7"/>
      <c r="CK2649" s="7"/>
      <c r="CL2649" s="7"/>
      <c r="CM2649" s="7"/>
      <c r="CN2649" s="7"/>
      <c r="CO2649" s="7"/>
      <c r="CP2649" s="7"/>
      <c r="CQ2649" s="7"/>
      <c r="CR2649" s="7"/>
      <c r="CS2649" s="7"/>
      <c r="CT2649" s="7"/>
      <c r="CU2649" s="7"/>
      <c r="CV2649" s="7"/>
      <c r="CW2649" s="7"/>
      <c r="CX2649" s="7"/>
      <c r="CY2649" s="7"/>
      <c r="CZ2649" s="7"/>
      <c r="DA2649" s="7"/>
      <c r="DB2649" s="7"/>
      <c r="DC2649" s="7"/>
      <c r="DD2649" s="7"/>
      <c r="DE2649" s="7"/>
      <c r="DF2649" s="7"/>
      <c r="DG2649" s="7"/>
      <c r="DH2649" s="7"/>
      <c r="DI2649" s="7"/>
      <c r="DJ2649" s="7"/>
      <c r="DK2649" s="7"/>
      <c r="DL2649" s="7"/>
      <c r="DM2649" s="7"/>
      <c r="DN2649" s="7"/>
      <c r="DO2649" s="7"/>
      <c r="DP2649" s="7"/>
      <c r="DQ2649" s="7"/>
      <c r="DR2649" s="7"/>
      <c r="DS2649" s="7"/>
      <c r="DT2649" s="7"/>
      <c r="DU2649" s="7"/>
      <c r="DV2649" s="7"/>
      <c r="DW2649" s="7"/>
      <c r="DX2649" s="7"/>
      <c r="DY2649" s="7"/>
      <c r="DZ2649" s="7"/>
      <c r="EA2649" s="7"/>
      <c r="EB2649" s="7"/>
      <c r="EC2649" s="7"/>
      <c r="ED2649" s="7"/>
    </row>
    <row r="2650" spans="1:134">
      <c r="A2650" s="8"/>
      <c r="B2650" s="8"/>
      <c r="C2650" s="8"/>
      <c r="D2650" s="4"/>
      <c r="E2650" s="9"/>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7"/>
      <c r="BV2650" s="7"/>
      <c r="BW2650" s="7"/>
      <c r="BX2650" s="7"/>
      <c r="BY2650" s="7"/>
      <c r="BZ2650" s="7"/>
      <c r="CA2650" s="7"/>
      <c r="CB2650" s="7"/>
      <c r="CC2650" s="7"/>
      <c r="CD2650" s="7"/>
      <c r="CE2650" s="7"/>
      <c r="CF2650" s="7"/>
      <c r="CG2650" s="7"/>
      <c r="CH2650" s="7"/>
      <c r="CI2650" s="7"/>
      <c r="CJ2650" s="7"/>
      <c r="CK2650" s="7"/>
      <c r="CL2650" s="7"/>
      <c r="CM2650" s="7"/>
      <c r="CN2650" s="7"/>
      <c r="CO2650" s="7"/>
      <c r="CP2650" s="7"/>
      <c r="CQ2650" s="7"/>
      <c r="CR2650" s="7"/>
      <c r="CS2650" s="7"/>
      <c r="CT2650" s="7"/>
      <c r="CU2650" s="7"/>
      <c r="CV2650" s="7"/>
      <c r="CW2650" s="7"/>
      <c r="CX2650" s="7"/>
      <c r="CY2650" s="7"/>
      <c r="CZ2650" s="7"/>
      <c r="DA2650" s="7"/>
      <c r="DB2650" s="7"/>
      <c r="DC2650" s="7"/>
      <c r="DD2650" s="7"/>
      <c r="DE2650" s="7"/>
      <c r="DF2650" s="7"/>
      <c r="DG2650" s="7"/>
      <c r="DH2650" s="7"/>
      <c r="DI2650" s="7"/>
      <c r="DJ2650" s="7"/>
      <c r="DK2650" s="7"/>
      <c r="DL2650" s="7"/>
      <c r="DM2650" s="7"/>
      <c r="DN2650" s="7"/>
      <c r="DO2650" s="7"/>
      <c r="DP2650" s="7"/>
      <c r="DQ2650" s="7"/>
      <c r="DR2650" s="7"/>
      <c r="DS2650" s="7"/>
      <c r="DT2650" s="7"/>
      <c r="DU2650" s="7"/>
      <c r="DV2650" s="7"/>
      <c r="DW2650" s="7"/>
      <c r="DX2650" s="7"/>
      <c r="DY2650" s="7"/>
      <c r="DZ2650" s="7"/>
      <c r="EA2650" s="7"/>
      <c r="EB2650" s="7"/>
      <c r="EC2650" s="7"/>
      <c r="ED2650" s="7"/>
    </row>
    <row r="2651" spans="1:134">
      <c r="A2651" s="8"/>
      <c r="B2651" s="8"/>
      <c r="C2651" s="8"/>
      <c r="D2651" s="4"/>
      <c r="E2651" s="9"/>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7"/>
      <c r="BV2651" s="7"/>
      <c r="BW2651" s="7"/>
      <c r="BX2651" s="7"/>
      <c r="BY2651" s="7"/>
      <c r="BZ2651" s="7"/>
      <c r="CA2651" s="7"/>
      <c r="CB2651" s="7"/>
      <c r="CC2651" s="7"/>
      <c r="CD2651" s="7"/>
      <c r="CE2651" s="7"/>
      <c r="CF2651" s="7"/>
      <c r="CG2651" s="7"/>
      <c r="CH2651" s="7"/>
      <c r="CI2651" s="7"/>
      <c r="CJ2651" s="7"/>
      <c r="CK2651" s="7"/>
      <c r="CL2651" s="7"/>
      <c r="CM2651" s="7"/>
      <c r="CN2651" s="7"/>
      <c r="CO2651" s="7"/>
      <c r="CP2651" s="7"/>
      <c r="CQ2651" s="7"/>
      <c r="CR2651" s="7"/>
      <c r="CS2651" s="7"/>
      <c r="CT2651" s="7"/>
      <c r="CU2651" s="7"/>
      <c r="CV2651" s="7"/>
      <c r="CW2651" s="7"/>
      <c r="CX2651" s="7"/>
      <c r="CY2651" s="7"/>
      <c r="CZ2651" s="7"/>
      <c r="DA2651" s="7"/>
      <c r="DB2651" s="7"/>
      <c r="DC2651" s="7"/>
      <c r="DD2651" s="7"/>
      <c r="DE2651" s="7"/>
      <c r="DF2651" s="7"/>
      <c r="DG2651" s="7"/>
      <c r="DH2651" s="7"/>
      <c r="DI2651" s="7"/>
      <c r="DJ2651" s="7"/>
      <c r="DK2651" s="7"/>
      <c r="DL2651" s="7"/>
      <c r="DM2651" s="7"/>
      <c r="DN2651" s="7"/>
      <c r="DO2651" s="7"/>
      <c r="DP2651" s="7"/>
      <c r="DQ2651" s="7"/>
      <c r="DR2651" s="7"/>
      <c r="DS2651" s="7"/>
      <c r="DT2651" s="7"/>
      <c r="DU2651" s="7"/>
      <c r="DV2651" s="7"/>
      <c r="DW2651" s="7"/>
      <c r="DX2651" s="7"/>
      <c r="DY2651" s="7"/>
      <c r="DZ2651" s="7"/>
      <c r="EA2651" s="7"/>
      <c r="EB2651" s="7"/>
      <c r="EC2651" s="7"/>
      <c r="ED2651" s="7"/>
    </row>
    <row r="2652" spans="1:134">
      <c r="A2652" s="8"/>
      <c r="B2652" s="8"/>
      <c r="C2652" s="8"/>
      <c r="D2652" s="4"/>
      <c r="E2652" s="9"/>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7"/>
      <c r="BV2652" s="7"/>
      <c r="BW2652" s="7"/>
      <c r="BX2652" s="7"/>
      <c r="BY2652" s="7"/>
      <c r="BZ2652" s="7"/>
      <c r="CA2652" s="7"/>
      <c r="CB2652" s="7"/>
      <c r="CC2652" s="7"/>
      <c r="CD2652" s="7"/>
      <c r="CE2652" s="7"/>
      <c r="CF2652" s="7"/>
      <c r="CG2652" s="7"/>
      <c r="CH2652" s="7"/>
      <c r="CI2652" s="7"/>
      <c r="CJ2652" s="7"/>
      <c r="CK2652" s="7"/>
      <c r="CL2652" s="7"/>
      <c r="CM2652" s="7"/>
      <c r="CN2652" s="7"/>
      <c r="CO2652" s="7"/>
      <c r="CP2652" s="7"/>
      <c r="CQ2652" s="7"/>
      <c r="CR2652" s="7"/>
      <c r="CS2652" s="7"/>
      <c r="CT2652" s="7"/>
      <c r="CU2652" s="7"/>
      <c r="CV2652" s="7"/>
      <c r="CW2652" s="7"/>
      <c r="CX2652" s="7"/>
      <c r="CY2652" s="7"/>
      <c r="CZ2652" s="7"/>
      <c r="DA2652" s="7"/>
      <c r="DB2652" s="7"/>
      <c r="DC2652" s="7"/>
      <c r="DD2652" s="7"/>
      <c r="DE2652" s="7"/>
      <c r="DF2652" s="7"/>
      <c r="DG2652" s="7"/>
      <c r="DH2652" s="7"/>
      <c r="DI2652" s="7"/>
      <c r="DJ2652" s="7"/>
      <c r="DK2652" s="7"/>
      <c r="DL2652" s="7"/>
      <c r="DM2652" s="7"/>
      <c r="DN2652" s="7"/>
      <c r="DO2652" s="7"/>
      <c r="DP2652" s="7"/>
      <c r="DQ2652" s="7"/>
      <c r="DR2652" s="7"/>
      <c r="DS2652" s="7"/>
      <c r="DT2652" s="7"/>
      <c r="DU2652" s="7"/>
      <c r="DV2652" s="7"/>
      <c r="DW2652" s="7"/>
      <c r="DX2652" s="7"/>
      <c r="DY2652" s="7"/>
      <c r="DZ2652" s="7"/>
      <c r="EA2652" s="7"/>
      <c r="EB2652" s="7"/>
      <c r="EC2652" s="7"/>
      <c r="ED2652" s="7"/>
    </row>
    <row r="2653" spans="1:134">
      <c r="A2653" s="8"/>
      <c r="B2653" s="8"/>
      <c r="C2653" s="8"/>
      <c r="D2653" s="4"/>
      <c r="E2653" s="9"/>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7"/>
      <c r="BV2653" s="7"/>
      <c r="BW2653" s="7"/>
      <c r="BX2653" s="7"/>
      <c r="BY2653" s="7"/>
      <c r="BZ2653" s="7"/>
      <c r="CA2653" s="7"/>
      <c r="CB2653" s="7"/>
      <c r="CC2653" s="7"/>
      <c r="CD2653" s="7"/>
      <c r="CE2653" s="7"/>
      <c r="CF2653" s="7"/>
      <c r="CG2653" s="7"/>
      <c r="CH2653" s="7"/>
      <c r="CI2653" s="7"/>
      <c r="CJ2653" s="7"/>
      <c r="CK2653" s="7"/>
      <c r="CL2653" s="7"/>
      <c r="CM2653" s="7"/>
      <c r="CN2653" s="7"/>
      <c r="CO2653" s="7"/>
      <c r="CP2653" s="7"/>
      <c r="CQ2653" s="7"/>
      <c r="CR2653" s="7"/>
      <c r="CS2653" s="7"/>
      <c r="CT2653" s="7"/>
      <c r="CU2653" s="7"/>
      <c r="CV2653" s="7"/>
      <c r="CW2653" s="7"/>
      <c r="CX2653" s="7"/>
      <c r="CY2653" s="7"/>
      <c r="CZ2653" s="7"/>
      <c r="DA2653" s="7"/>
      <c r="DB2653" s="7"/>
      <c r="DC2653" s="7"/>
      <c r="DD2653" s="7"/>
      <c r="DE2653" s="7"/>
      <c r="DF2653" s="7"/>
      <c r="DG2653" s="7"/>
      <c r="DH2653" s="7"/>
      <c r="DI2653" s="7"/>
      <c r="DJ2653" s="7"/>
      <c r="DK2653" s="7"/>
      <c r="DL2653" s="7"/>
      <c r="DM2653" s="7"/>
      <c r="DN2653" s="7"/>
      <c r="DO2653" s="7"/>
      <c r="DP2653" s="7"/>
      <c r="DQ2653" s="7"/>
      <c r="DR2653" s="7"/>
      <c r="DS2653" s="7"/>
      <c r="DT2653" s="7"/>
      <c r="DU2653" s="7"/>
      <c r="DV2653" s="7"/>
      <c r="DW2653" s="7"/>
      <c r="DX2653" s="7"/>
      <c r="DY2653" s="7"/>
      <c r="DZ2653" s="7"/>
      <c r="EA2653" s="7"/>
      <c r="EB2653" s="7"/>
      <c r="EC2653" s="7"/>
      <c r="ED2653" s="7"/>
    </row>
    <row r="2654" spans="1:134">
      <c r="A2654" s="8"/>
      <c r="B2654" s="8"/>
      <c r="C2654" s="8"/>
      <c r="D2654" s="4"/>
      <c r="E2654" s="9"/>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7"/>
      <c r="DF2654" s="7"/>
      <c r="DG2654" s="7"/>
      <c r="DH2654" s="7"/>
      <c r="DI2654" s="7"/>
      <c r="DJ2654" s="7"/>
      <c r="DK2654" s="7"/>
      <c r="DL2654" s="7"/>
      <c r="DM2654" s="7"/>
      <c r="DN2654" s="7"/>
      <c r="DO2654" s="7"/>
      <c r="DP2654" s="7"/>
      <c r="DQ2654" s="7"/>
      <c r="DR2654" s="7"/>
      <c r="DS2654" s="7"/>
      <c r="DT2654" s="7"/>
      <c r="DU2654" s="7"/>
      <c r="DV2654" s="7"/>
      <c r="DW2654" s="7"/>
      <c r="DX2654" s="7"/>
      <c r="DY2654" s="7"/>
      <c r="DZ2654" s="7"/>
      <c r="EA2654" s="7"/>
      <c r="EB2654" s="7"/>
      <c r="EC2654" s="7"/>
      <c r="ED2654" s="7"/>
    </row>
    <row r="2655" spans="1:134">
      <c r="A2655" s="8"/>
      <c r="B2655" s="8"/>
      <c r="C2655" s="8"/>
      <c r="D2655" s="4"/>
      <c r="E2655" s="9"/>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7"/>
      <c r="DF2655" s="7"/>
      <c r="DG2655" s="7"/>
      <c r="DH2655" s="7"/>
      <c r="DI2655" s="7"/>
      <c r="DJ2655" s="7"/>
      <c r="DK2655" s="7"/>
      <c r="DL2655" s="7"/>
      <c r="DM2655" s="7"/>
      <c r="DN2655" s="7"/>
      <c r="DO2655" s="7"/>
      <c r="DP2655" s="7"/>
      <c r="DQ2655" s="7"/>
      <c r="DR2655" s="7"/>
      <c r="DS2655" s="7"/>
      <c r="DT2655" s="7"/>
      <c r="DU2655" s="7"/>
      <c r="DV2655" s="7"/>
      <c r="DW2655" s="7"/>
      <c r="DX2655" s="7"/>
      <c r="DY2655" s="7"/>
      <c r="DZ2655" s="7"/>
      <c r="EA2655" s="7"/>
      <c r="EB2655" s="7"/>
      <c r="EC2655" s="7"/>
      <c r="ED2655" s="7"/>
    </row>
    <row r="2656" spans="1:134">
      <c r="A2656" s="8"/>
      <c r="B2656" s="8"/>
      <c r="C2656" s="8"/>
      <c r="D2656" s="4"/>
      <c r="E2656" s="9"/>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7"/>
      <c r="DF2656" s="7"/>
      <c r="DG2656" s="7"/>
      <c r="DH2656" s="7"/>
      <c r="DI2656" s="7"/>
      <c r="DJ2656" s="7"/>
      <c r="DK2656" s="7"/>
      <c r="DL2656" s="7"/>
      <c r="DM2656" s="7"/>
      <c r="DN2656" s="7"/>
      <c r="DO2656" s="7"/>
      <c r="DP2656" s="7"/>
      <c r="DQ2656" s="7"/>
      <c r="DR2656" s="7"/>
      <c r="DS2656" s="7"/>
      <c r="DT2656" s="7"/>
      <c r="DU2656" s="7"/>
      <c r="DV2656" s="7"/>
      <c r="DW2656" s="7"/>
      <c r="DX2656" s="7"/>
      <c r="DY2656" s="7"/>
      <c r="DZ2656" s="7"/>
      <c r="EA2656" s="7"/>
      <c r="EB2656" s="7"/>
      <c r="EC2656" s="7"/>
      <c r="ED2656" s="7"/>
    </row>
    <row r="2657" spans="1:134">
      <c r="A2657" s="8"/>
      <c r="B2657" s="8"/>
      <c r="C2657" s="8"/>
      <c r="D2657" s="4"/>
      <c r="E2657" s="9"/>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7"/>
      <c r="DF2657" s="7"/>
      <c r="DG2657" s="7"/>
      <c r="DH2657" s="7"/>
      <c r="DI2657" s="7"/>
      <c r="DJ2657" s="7"/>
      <c r="DK2657" s="7"/>
      <c r="DL2657" s="7"/>
      <c r="DM2657" s="7"/>
      <c r="DN2657" s="7"/>
      <c r="DO2657" s="7"/>
      <c r="DP2657" s="7"/>
      <c r="DQ2657" s="7"/>
      <c r="DR2657" s="7"/>
      <c r="DS2657" s="7"/>
      <c r="DT2657" s="7"/>
      <c r="DU2657" s="7"/>
      <c r="DV2657" s="7"/>
      <c r="DW2657" s="7"/>
      <c r="DX2657" s="7"/>
      <c r="DY2657" s="7"/>
      <c r="DZ2657" s="7"/>
      <c r="EA2657" s="7"/>
      <c r="EB2657" s="7"/>
      <c r="EC2657" s="7"/>
      <c r="ED2657" s="7"/>
    </row>
    <row r="2658" spans="1:134">
      <c r="A2658" s="8"/>
      <c r="B2658" s="8"/>
      <c r="C2658" s="8"/>
      <c r="D2658" s="4"/>
      <c r="E2658" s="9"/>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7"/>
      <c r="DF2658" s="7"/>
      <c r="DG2658" s="7"/>
      <c r="DH2658" s="7"/>
      <c r="DI2658" s="7"/>
      <c r="DJ2658" s="7"/>
      <c r="DK2658" s="7"/>
      <c r="DL2658" s="7"/>
      <c r="DM2658" s="7"/>
      <c r="DN2658" s="7"/>
      <c r="DO2658" s="7"/>
      <c r="DP2658" s="7"/>
      <c r="DQ2658" s="7"/>
      <c r="DR2658" s="7"/>
      <c r="DS2658" s="7"/>
      <c r="DT2658" s="7"/>
      <c r="DU2658" s="7"/>
      <c r="DV2658" s="7"/>
      <c r="DW2658" s="7"/>
      <c r="DX2658" s="7"/>
      <c r="DY2658" s="7"/>
      <c r="DZ2658" s="7"/>
      <c r="EA2658" s="7"/>
      <c r="EB2658" s="7"/>
      <c r="EC2658" s="7"/>
      <c r="ED2658" s="7"/>
    </row>
    <row r="2659" spans="1:134">
      <c r="A2659" s="8"/>
      <c r="B2659" s="8"/>
      <c r="C2659" s="8"/>
      <c r="D2659" s="4"/>
      <c r="E2659" s="9"/>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7"/>
      <c r="DF2659" s="7"/>
      <c r="DG2659" s="7"/>
      <c r="DH2659" s="7"/>
      <c r="DI2659" s="7"/>
      <c r="DJ2659" s="7"/>
      <c r="DK2659" s="7"/>
      <c r="DL2659" s="7"/>
      <c r="DM2659" s="7"/>
      <c r="DN2659" s="7"/>
      <c r="DO2659" s="7"/>
      <c r="DP2659" s="7"/>
      <c r="DQ2659" s="7"/>
      <c r="DR2659" s="7"/>
      <c r="DS2659" s="7"/>
      <c r="DT2659" s="7"/>
      <c r="DU2659" s="7"/>
      <c r="DV2659" s="7"/>
      <c r="DW2659" s="7"/>
      <c r="DX2659" s="7"/>
      <c r="DY2659" s="7"/>
      <c r="DZ2659" s="7"/>
      <c r="EA2659" s="7"/>
      <c r="EB2659" s="7"/>
      <c r="EC2659" s="7"/>
      <c r="ED2659" s="7"/>
    </row>
    <row r="2660" spans="1:134">
      <c r="A2660" s="8"/>
      <c r="B2660" s="8"/>
      <c r="C2660" s="8"/>
      <c r="D2660" s="4"/>
      <c r="E2660" s="9"/>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7"/>
      <c r="BV2660" s="7"/>
      <c r="BW2660" s="7"/>
      <c r="BX2660" s="7"/>
      <c r="BY2660" s="7"/>
      <c r="BZ2660" s="7"/>
      <c r="CA2660" s="7"/>
      <c r="CB2660" s="7"/>
      <c r="CC2660" s="7"/>
      <c r="CD2660" s="7"/>
      <c r="CE2660" s="7"/>
      <c r="CF2660" s="7"/>
      <c r="CG2660" s="7"/>
      <c r="CH2660" s="7"/>
      <c r="CI2660" s="7"/>
      <c r="CJ2660" s="7"/>
      <c r="CK2660" s="7"/>
      <c r="CL2660" s="7"/>
      <c r="CM2660" s="7"/>
      <c r="CN2660" s="7"/>
      <c r="CO2660" s="7"/>
      <c r="CP2660" s="7"/>
      <c r="CQ2660" s="7"/>
      <c r="CR2660" s="7"/>
      <c r="CS2660" s="7"/>
      <c r="CT2660" s="7"/>
      <c r="CU2660" s="7"/>
      <c r="CV2660" s="7"/>
      <c r="CW2660" s="7"/>
      <c r="CX2660" s="7"/>
      <c r="CY2660" s="7"/>
      <c r="CZ2660" s="7"/>
      <c r="DA2660" s="7"/>
      <c r="DB2660" s="7"/>
      <c r="DC2660" s="7"/>
      <c r="DD2660" s="7"/>
      <c r="DE2660" s="7"/>
      <c r="DF2660" s="7"/>
      <c r="DG2660" s="7"/>
      <c r="DH2660" s="7"/>
      <c r="DI2660" s="7"/>
      <c r="DJ2660" s="7"/>
      <c r="DK2660" s="7"/>
      <c r="DL2660" s="7"/>
      <c r="DM2660" s="7"/>
      <c r="DN2660" s="7"/>
      <c r="DO2660" s="7"/>
      <c r="DP2660" s="7"/>
      <c r="DQ2660" s="7"/>
      <c r="DR2660" s="7"/>
      <c r="DS2660" s="7"/>
      <c r="DT2660" s="7"/>
      <c r="DU2660" s="7"/>
      <c r="DV2660" s="7"/>
      <c r="DW2660" s="7"/>
      <c r="DX2660" s="7"/>
      <c r="DY2660" s="7"/>
      <c r="DZ2660" s="7"/>
      <c r="EA2660" s="7"/>
      <c r="EB2660" s="7"/>
      <c r="EC2660" s="7"/>
      <c r="ED2660" s="7"/>
    </row>
    <row r="2661" spans="1:134">
      <c r="A2661" s="8"/>
      <c r="B2661" s="8"/>
      <c r="C2661" s="8"/>
      <c r="D2661" s="4"/>
      <c r="E2661" s="9"/>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7"/>
      <c r="DF2661" s="7"/>
      <c r="DG2661" s="7"/>
      <c r="DH2661" s="7"/>
      <c r="DI2661" s="7"/>
      <c r="DJ2661" s="7"/>
      <c r="DK2661" s="7"/>
      <c r="DL2661" s="7"/>
      <c r="DM2661" s="7"/>
      <c r="DN2661" s="7"/>
      <c r="DO2661" s="7"/>
      <c r="DP2661" s="7"/>
      <c r="DQ2661" s="7"/>
      <c r="DR2661" s="7"/>
      <c r="DS2661" s="7"/>
      <c r="DT2661" s="7"/>
      <c r="DU2661" s="7"/>
      <c r="DV2661" s="7"/>
      <c r="DW2661" s="7"/>
      <c r="DX2661" s="7"/>
      <c r="DY2661" s="7"/>
      <c r="DZ2661" s="7"/>
      <c r="EA2661" s="7"/>
      <c r="EB2661" s="7"/>
      <c r="EC2661" s="7"/>
      <c r="ED2661" s="7"/>
    </row>
    <row r="2662" spans="1:134">
      <c r="A2662" s="8"/>
      <c r="B2662" s="8"/>
      <c r="C2662" s="8"/>
      <c r="D2662" s="4"/>
      <c r="E2662" s="9"/>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c r="DX2662" s="7"/>
      <c r="DY2662" s="7"/>
      <c r="DZ2662" s="7"/>
      <c r="EA2662" s="7"/>
      <c r="EB2662" s="7"/>
      <c r="EC2662" s="7"/>
      <c r="ED2662" s="7"/>
    </row>
    <row r="2663" spans="1:134">
      <c r="A2663" s="8"/>
      <c r="B2663" s="8"/>
      <c r="C2663" s="8"/>
      <c r="D2663" s="4"/>
      <c r="E2663" s="9"/>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7"/>
      <c r="DF2663" s="7"/>
      <c r="DG2663" s="7"/>
      <c r="DH2663" s="7"/>
      <c r="DI2663" s="7"/>
      <c r="DJ2663" s="7"/>
      <c r="DK2663" s="7"/>
      <c r="DL2663" s="7"/>
      <c r="DM2663" s="7"/>
      <c r="DN2663" s="7"/>
      <c r="DO2663" s="7"/>
      <c r="DP2663" s="7"/>
      <c r="DQ2663" s="7"/>
      <c r="DR2663" s="7"/>
      <c r="DS2663" s="7"/>
      <c r="DT2663" s="7"/>
      <c r="DU2663" s="7"/>
      <c r="DV2663" s="7"/>
      <c r="DW2663" s="7"/>
      <c r="DX2663" s="7"/>
      <c r="DY2663" s="7"/>
      <c r="DZ2663" s="7"/>
      <c r="EA2663" s="7"/>
      <c r="EB2663" s="7"/>
      <c r="EC2663" s="7"/>
      <c r="ED2663" s="7"/>
    </row>
    <row r="2664" spans="1:134">
      <c r="A2664" s="8"/>
      <c r="B2664" s="8"/>
      <c r="C2664" s="8"/>
      <c r="D2664" s="4"/>
      <c r="E2664" s="9"/>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7"/>
      <c r="DF2664" s="7"/>
      <c r="DG2664" s="7"/>
      <c r="DH2664" s="7"/>
      <c r="DI2664" s="7"/>
      <c r="DJ2664" s="7"/>
      <c r="DK2664" s="7"/>
      <c r="DL2664" s="7"/>
      <c r="DM2664" s="7"/>
      <c r="DN2664" s="7"/>
      <c r="DO2664" s="7"/>
      <c r="DP2664" s="7"/>
      <c r="DQ2664" s="7"/>
      <c r="DR2664" s="7"/>
      <c r="DS2664" s="7"/>
      <c r="DT2664" s="7"/>
      <c r="DU2664" s="7"/>
      <c r="DV2664" s="7"/>
      <c r="DW2664" s="7"/>
      <c r="DX2664" s="7"/>
      <c r="DY2664" s="7"/>
      <c r="DZ2664" s="7"/>
      <c r="EA2664" s="7"/>
      <c r="EB2664" s="7"/>
      <c r="EC2664" s="7"/>
      <c r="ED2664" s="7"/>
    </row>
    <row r="2665" spans="1:134">
      <c r="A2665" s="8"/>
      <c r="B2665" s="8"/>
      <c r="C2665" s="8"/>
      <c r="D2665" s="4"/>
      <c r="E2665" s="9"/>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7"/>
      <c r="DF2665" s="7"/>
      <c r="DG2665" s="7"/>
      <c r="DH2665" s="7"/>
      <c r="DI2665" s="7"/>
      <c r="DJ2665" s="7"/>
      <c r="DK2665" s="7"/>
      <c r="DL2665" s="7"/>
      <c r="DM2665" s="7"/>
      <c r="DN2665" s="7"/>
      <c r="DO2665" s="7"/>
      <c r="DP2665" s="7"/>
      <c r="DQ2665" s="7"/>
      <c r="DR2665" s="7"/>
      <c r="DS2665" s="7"/>
      <c r="DT2665" s="7"/>
      <c r="DU2665" s="7"/>
      <c r="DV2665" s="7"/>
      <c r="DW2665" s="7"/>
      <c r="DX2665" s="7"/>
      <c r="DY2665" s="7"/>
      <c r="DZ2665" s="7"/>
      <c r="EA2665" s="7"/>
      <c r="EB2665" s="7"/>
      <c r="EC2665" s="7"/>
      <c r="ED2665" s="7"/>
    </row>
    <row r="2666" spans="1:134">
      <c r="A2666" s="8"/>
      <c r="B2666" s="8"/>
      <c r="C2666" s="8"/>
      <c r="D2666" s="4"/>
      <c r="E2666" s="9"/>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7"/>
      <c r="DF2666" s="7"/>
      <c r="DG2666" s="7"/>
      <c r="DH2666" s="7"/>
      <c r="DI2666" s="7"/>
      <c r="DJ2666" s="7"/>
      <c r="DK2666" s="7"/>
      <c r="DL2666" s="7"/>
      <c r="DM2666" s="7"/>
      <c r="DN2666" s="7"/>
      <c r="DO2666" s="7"/>
      <c r="DP2666" s="7"/>
      <c r="DQ2666" s="7"/>
      <c r="DR2666" s="7"/>
      <c r="DS2666" s="7"/>
      <c r="DT2666" s="7"/>
      <c r="DU2666" s="7"/>
      <c r="DV2666" s="7"/>
      <c r="DW2666" s="7"/>
      <c r="DX2666" s="7"/>
      <c r="DY2666" s="7"/>
      <c r="DZ2666" s="7"/>
      <c r="EA2666" s="7"/>
      <c r="EB2666" s="7"/>
      <c r="EC2666" s="7"/>
      <c r="ED2666" s="7"/>
    </row>
    <row r="2667" spans="1:134">
      <c r="A2667" s="8"/>
      <c r="B2667" s="8"/>
      <c r="C2667" s="8"/>
      <c r="D2667" s="4"/>
      <c r="E2667" s="9"/>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7"/>
      <c r="DF2667" s="7"/>
      <c r="DG2667" s="7"/>
      <c r="DH2667" s="7"/>
      <c r="DI2667" s="7"/>
      <c r="DJ2667" s="7"/>
      <c r="DK2667" s="7"/>
      <c r="DL2667" s="7"/>
      <c r="DM2667" s="7"/>
      <c r="DN2667" s="7"/>
      <c r="DO2667" s="7"/>
      <c r="DP2667" s="7"/>
      <c r="DQ2667" s="7"/>
      <c r="DR2667" s="7"/>
      <c r="DS2667" s="7"/>
      <c r="DT2667" s="7"/>
      <c r="DU2667" s="7"/>
      <c r="DV2667" s="7"/>
      <c r="DW2667" s="7"/>
      <c r="DX2667" s="7"/>
      <c r="DY2667" s="7"/>
      <c r="DZ2667" s="7"/>
      <c r="EA2667" s="7"/>
      <c r="EB2667" s="7"/>
      <c r="EC2667" s="7"/>
      <c r="ED2667" s="7"/>
    </row>
    <row r="2668" spans="1:134">
      <c r="A2668" s="8"/>
      <c r="B2668" s="8"/>
      <c r="C2668" s="8"/>
      <c r="D2668" s="4"/>
      <c r="E2668" s="9"/>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7"/>
      <c r="DF2668" s="7"/>
      <c r="DG2668" s="7"/>
      <c r="DH2668" s="7"/>
      <c r="DI2668" s="7"/>
      <c r="DJ2668" s="7"/>
      <c r="DK2668" s="7"/>
      <c r="DL2668" s="7"/>
      <c r="DM2668" s="7"/>
      <c r="DN2668" s="7"/>
      <c r="DO2668" s="7"/>
      <c r="DP2668" s="7"/>
      <c r="DQ2668" s="7"/>
      <c r="DR2668" s="7"/>
      <c r="DS2668" s="7"/>
      <c r="DT2668" s="7"/>
      <c r="DU2668" s="7"/>
      <c r="DV2668" s="7"/>
      <c r="DW2668" s="7"/>
      <c r="DX2668" s="7"/>
      <c r="DY2668" s="7"/>
      <c r="DZ2668" s="7"/>
      <c r="EA2668" s="7"/>
      <c r="EB2668" s="7"/>
      <c r="EC2668" s="7"/>
      <c r="ED2668" s="7"/>
    </row>
    <row r="2669" spans="1:134">
      <c r="A2669" s="8"/>
      <c r="B2669" s="8"/>
      <c r="C2669" s="8"/>
      <c r="D2669" s="4"/>
      <c r="E2669" s="9"/>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7"/>
      <c r="DF2669" s="7"/>
      <c r="DG2669" s="7"/>
      <c r="DH2669" s="7"/>
      <c r="DI2669" s="7"/>
      <c r="DJ2669" s="7"/>
      <c r="DK2669" s="7"/>
      <c r="DL2669" s="7"/>
      <c r="DM2669" s="7"/>
      <c r="DN2669" s="7"/>
      <c r="DO2669" s="7"/>
      <c r="DP2669" s="7"/>
      <c r="DQ2669" s="7"/>
      <c r="DR2669" s="7"/>
      <c r="DS2669" s="7"/>
      <c r="DT2669" s="7"/>
      <c r="DU2669" s="7"/>
      <c r="DV2669" s="7"/>
      <c r="DW2669" s="7"/>
      <c r="DX2669" s="7"/>
      <c r="DY2669" s="7"/>
      <c r="DZ2669" s="7"/>
      <c r="EA2669" s="7"/>
      <c r="EB2669" s="7"/>
      <c r="EC2669" s="7"/>
      <c r="ED2669" s="7"/>
    </row>
    <row r="2670" spans="1:134">
      <c r="A2670" s="8"/>
      <c r="B2670" s="8"/>
      <c r="C2670" s="8"/>
      <c r="D2670" s="4"/>
      <c r="E2670" s="9"/>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row>
    <row r="2671" spans="1:134">
      <c r="A2671" s="8"/>
      <c r="B2671" s="8"/>
      <c r="C2671" s="8"/>
      <c r="D2671" s="4"/>
      <c r="E2671" s="9"/>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c r="DX2671" s="7"/>
      <c r="DY2671" s="7"/>
      <c r="DZ2671" s="7"/>
      <c r="EA2671" s="7"/>
      <c r="EB2671" s="7"/>
      <c r="EC2671" s="7"/>
      <c r="ED2671" s="7"/>
    </row>
    <row r="2672" spans="1:134">
      <c r="A2672" s="8"/>
      <c r="B2672" s="8"/>
      <c r="C2672" s="8"/>
      <c r="D2672" s="4"/>
      <c r="E2672" s="9"/>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c r="DX2672" s="7"/>
      <c r="DY2672" s="7"/>
      <c r="DZ2672" s="7"/>
      <c r="EA2672" s="7"/>
      <c r="EB2672" s="7"/>
      <c r="EC2672" s="7"/>
      <c r="ED2672" s="7"/>
    </row>
    <row r="2673" spans="1:134">
      <c r="A2673" s="8"/>
      <c r="B2673" s="8"/>
      <c r="C2673" s="8"/>
      <c r="D2673" s="4"/>
      <c r="E2673" s="9"/>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c r="DX2673" s="7"/>
      <c r="DY2673" s="7"/>
      <c r="DZ2673" s="7"/>
      <c r="EA2673" s="7"/>
      <c r="EB2673" s="7"/>
      <c r="EC2673" s="7"/>
      <c r="ED2673" s="7"/>
    </row>
    <row r="2674" spans="1:134">
      <c r="A2674" s="8"/>
      <c r="B2674" s="8"/>
      <c r="C2674" s="8"/>
      <c r="D2674" s="4"/>
      <c r="E2674" s="9"/>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c r="DX2674" s="7"/>
      <c r="DY2674" s="7"/>
      <c r="DZ2674" s="7"/>
      <c r="EA2674" s="7"/>
      <c r="EB2674" s="7"/>
      <c r="EC2674" s="7"/>
      <c r="ED2674" s="7"/>
    </row>
    <row r="2675" spans="1:134">
      <c r="A2675" s="8"/>
      <c r="B2675" s="8"/>
      <c r="C2675" s="8"/>
      <c r="D2675" s="4"/>
      <c r="E2675" s="9"/>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c r="DX2675" s="7"/>
      <c r="DY2675" s="7"/>
      <c r="DZ2675" s="7"/>
      <c r="EA2675" s="7"/>
      <c r="EB2675" s="7"/>
      <c r="EC2675" s="7"/>
      <c r="ED2675" s="7"/>
    </row>
    <row r="2676" spans="1:134">
      <c r="A2676" s="8"/>
      <c r="B2676" s="8"/>
      <c r="C2676" s="8"/>
      <c r="D2676" s="4"/>
      <c r="E2676" s="9"/>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c r="DX2676" s="7"/>
      <c r="DY2676" s="7"/>
      <c r="DZ2676" s="7"/>
      <c r="EA2676" s="7"/>
      <c r="EB2676" s="7"/>
      <c r="EC2676" s="7"/>
      <c r="ED2676" s="7"/>
    </row>
    <row r="2677" spans="1:134">
      <c r="A2677" s="8"/>
      <c r="B2677" s="8"/>
      <c r="C2677" s="8"/>
      <c r="D2677" s="4"/>
      <c r="E2677" s="9"/>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c r="DX2677" s="7"/>
      <c r="DY2677" s="7"/>
      <c r="DZ2677" s="7"/>
      <c r="EA2677" s="7"/>
      <c r="EB2677" s="7"/>
      <c r="EC2677" s="7"/>
      <c r="ED2677" s="7"/>
    </row>
    <row r="2678" spans="1:134">
      <c r="A2678" s="8"/>
      <c r="B2678" s="8"/>
      <c r="C2678" s="8"/>
      <c r="D2678" s="4"/>
      <c r="E2678" s="9"/>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row>
    <row r="2679" spans="1:134">
      <c r="A2679" s="8"/>
      <c r="B2679" s="8"/>
      <c r="C2679" s="8"/>
      <c r="D2679" s="4"/>
      <c r="E2679" s="9"/>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c r="DX2679" s="7"/>
      <c r="DY2679" s="7"/>
      <c r="DZ2679" s="7"/>
      <c r="EA2679" s="7"/>
      <c r="EB2679" s="7"/>
      <c r="EC2679" s="7"/>
      <c r="ED2679" s="7"/>
    </row>
    <row r="2680" spans="1:134">
      <c r="A2680" s="8"/>
      <c r="B2680" s="8"/>
      <c r="C2680" s="8"/>
      <c r="D2680" s="4"/>
      <c r="E2680" s="9"/>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c r="DX2680" s="7"/>
      <c r="DY2680" s="7"/>
      <c r="DZ2680" s="7"/>
      <c r="EA2680" s="7"/>
      <c r="EB2680" s="7"/>
      <c r="EC2680" s="7"/>
      <c r="ED2680" s="7"/>
    </row>
    <row r="2681" spans="1:134">
      <c r="A2681" s="8"/>
      <c r="B2681" s="8"/>
      <c r="C2681" s="8"/>
      <c r="D2681" s="4"/>
      <c r="E2681" s="9"/>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c r="DX2681" s="7"/>
      <c r="DY2681" s="7"/>
      <c r="DZ2681" s="7"/>
      <c r="EA2681" s="7"/>
      <c r="EB2681" s="7"/>
      <c r="EC2681" s="7"/>
      <c r="ED2681" s="7"/>
    </row>
    <row r="2682" spans="1:134">
      <c r="A2682" s="8"/>
      <c r="B2682" s="8"/>
      <c r="C2682" s="8"/>
      <c r="D2682" s="4"/>
      <c r="E2682" s="9"/>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c r="DX2682" s="7"/>
      <c r="DY2682" s="7"/>
      <c r="DZ2682" s="7"/>
      <c r="EA2682" s="7"/>
      <c r="EB2682" s="7"/>
      <c r="EC2682" s="7"/>
      <c r="ED2682" s="7"/>
    </row>
    <row r="2683" spans="1:134">
      <c r="A2683" s="8"/>
      <c r="B2683" s="8"/>
      <c r="C2683" s="8"/>
      <c r="D2683" s="4"/>
      <c r="E2683" s="9"/>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7"/>
      <c r="DF2683" s="7"/>
      <c r="DG2683" s="7"/>
      <c r="DH2683" s="7"/>
      <c r="DI2683" s="7"/>
      <c r="DJ2683" s="7"/>
      <c r="DK2683" s="7"/>
      <c r="DL2683" s="7"/>
      <c r="DM2683" s="7"/>
      <c r="DN2683" s="7"/>
      <c r="DO2683" s="7"/>
      <c r="DP2683" s="7"/>
      <c r="DQ2683" s="7"/>
      <c r="DR2683" s="7"/>
      <c r="DS2683" s="7"/>
      <c r="DT2683" s="7"/>
      <c r="DU2683" s="7"/>
      <c r="DV2683" s="7"/>
      <c r="DW2683" s="7"/>
      <c r="DX2683" s="7"/>
      <c r="DY2683" s="7"/>
      <c r="DZ2683" s="7"/>
      <c r="EA2683" s="7"/>
      <c r="EB2683" s="7"/>
      <c r="EC2683" s="7"/>
      <c r="ED2683" s="7"/>
    </row>
    <row r="2684" spans="1:134">
      <c r="A2684" s="8"/>
      <c r="B2684" s="8"/>
      <c r="C2684" s="8"/>
      <c r="D2684" s="4"/>
      <c r="E2684" s="9"/>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7"/>
      <c r="DF2684" s="7"/>
      <c r="DG2684" s="7"/>
      <c r="DH2684" s="7"/>
      <c r="DI2684" s="7"/>
      <c r="DJ2684" s="7"/>
      <c r="DK2684" s="7"/>
      <c r="DL2684" s="7"/>
      <c r="DM2684" s="7"/>
      <c r="DN2684" s="7"/>
      <c r="DO2684" s="7"/>
      <c r="DP2684" s="7"/>
      <c r="DQ2684" s="7"/>
      <c r="DR2684" s="7"/>
      <c r="DS2684" s="7"/>
      <c r="DT2684" s="7"/>
      <c r="DU2684" s="7"/>
      <c r="DV2684" s="7"/>
      <c r="DW2684" s="7"/>
      <c r="DX2684" s="7"/>
      <c r="DY2684" s="7"/>
      <c r="DZ2684" s="7"/>
      <c r="EA2684" s="7"/>
      <c r="EB2684" s="7"/>
      <c r="EC2684" s="7"/>
      <c r="ED2684" s="7"/>
    </row>
    <row r="2685" spans="1:134">
      <c r="A2685" s="8"/>
      <c r="B2685" s="8"/>
      <c r="C2685" s="8"/>
      <c r="D2685" s="4"/>
      <c r="E2685" s="9"/>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7"/>
      <c r="DF2685" s="7"/>
      <c r="DG2685" s="7"/>
      <c r="DH2685" s="7"/>
      <c r="DI2685" s="7"/>
      <c r="DJ2685" s="7"/>
      <c r="DK2685" s="7"/>
      <c r="DL2685" s="7"/>
      <c r="DM2685" s="7"/>
      <c r="DN2685" s="7"/>
      <c r="DO2685" s="7"/>
      <c r="DP2685" s="7"/>
      <c r="DQ2685" s="7"/>
      <c r="DR2685" s="7"/>
      <c r="DS2685" s="7"/>
      <c r="DT2685" s="7"/>
      <c r="DU2685" s="7"/>
      <c r="DV2685" s="7"/>
      <c r="DW2685" s="7"/>
      <c r="DX2685" s="7"/>
      <c r="DY2685" s="7"/>
      <c r="DZ2685" s="7"/>
      <c r="EA2685" s="7"/>
      <c r="EB2685" s="7"/>
      <c r="EC2685" s="7"/>
      <c r="ED2685" s="7"/>
    </row>
    <row r="2686" spans="1:134">
      <c r="A2686" s="8"/>
      <c r="B2686" s="8"/>
      <c r="C2686" s="8"/>
      <c r="D2686" s="4"/>
      <c r="E2686" s="9"/>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c r="DX2686" s="7"/>
      <c r="DY2686" s="7"/>
      <c r="DZ2686" s="7"/>
      <c r="EA2686" s="7"/>
      <c r="EB2686" s="7"/>
      <c r="EC2686" s="7"/>
      <c r="ED2686" s="7"/>
    </row>
    <row r="2687" spans="1:134">
      <c r="A2687" s="8"/>
      <c r="B2687" s="8"/>
      <c r="C2687" s="8"/>
      <c r="D2687" s="4"/>
      <c r="E2687" s="9"/>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7"/>
      <c r="DF2687" s="7"/>
      <c r="DG2687" s="7"/>
      <c r="DH2687" s="7"/>
      <c r="DI2687" s="7"/>
      <c r="DJ2687" s="7"/>
      <c r="DK2687" s="7"/>
      <c r="DL2687" s="7"/>
      <c r="DM2687" s="7"/>
      <c r="DN2687" s="7"/>
      <c r="DO2687" s="7"/>
      <c r="DP2687" s="7"/>
      <c r="DQ2687" s="7"/>
      <c r="DR2687" s="7"/>
      <c r="DS2687" s="7"/>
      <c r="DT2687" s="7"/>
      <c r="DU2687" s="7"/>
      <c r="DV2687" s="7"/>
      <c r="DW2687" s="7"/>
      <c r="DX2687" s="7"/>
      <c r="DY2687" s="7"/>
      <c r="DZ2687" s="7"/>
      <c r="EA2687" s="7"/>
      <c r="EB2687" s="7"/>
      <c r="EC2687" s="7"/>
      <c r="ED2687" s="7"/>
    </row>
    <row r="2688" spans="1:134">
      <c r="A2688" s="8"/>
      <c r="B2688" s="8"/>
      <c r="C2688" s="8"/>
      <c r="D2688" s="4"/>
      <c r="E2688" s="9"/>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7"/>
      <c r="DF2688" s="7"/>
      <c r="DG2688" s="7"/>
      <c r="DH2688" s="7"/>
      <c r="DI2688" s="7"/>
      <c r="DJ2688" s="7"/>
      <c r="DK2688" s="7"/>
      <c r="DL2688" s="7"/>
      <c r="DM2688" s="7"/>
      <c r="DN2688" s="7"/>
      <c r="DO2688" s="7"/>
      <c r="DP2688" s="7"/>
      <c r="DQ2688" s="7"/>
      <c r="DR2688" s="7"/>
      <c r="DS2688" s="7"/>
      <c r="DT2688" s="7"/>
      <c r="DU2688" s="7"/>
      <c r="DV2688" s="7"/>
      <c r="DW2688" s="7"/>
      <c r="DX2688" s="7"/>
      <c r="DY2688" s="7"/>
      <c r="DZ2688" s="7"/>
      <c r="EA2688" s="7"/>
      <c r="EB2688" s="7"/>
      <c r="EC2688" s="7"/>
      <c r="ED2688" s="7"/>
    </row>
    <row r="2689" spans="1:134">
      <c r="A2689" s="8"/>
      <c r="B2689" s="8"/>
      <c r="C2689" s="8"/>
      <c r="D2689" s="4"/>
      <c r="E2689" s="9"/>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7"/>
      <c r="DF2689" s="7"/>
      <c r="DG2689" s="7"/>
      <c r="DH2689" s="7"/>
      <c r="DI2689" s="7"/>
      <c r="DJ2689" s="7"/>
      <c r="DK2689" s="7"/>
      <c r="DL2689" s="7"/>
      <c r="DM2689" s="7"/>
      <c r="DN2689" s="7"/>
      <c r="DO2689" s="7"/>
      <c r="DP2689" s="7"/>
      <c r="DQ2689" s="7"/>
      <c r="DR2689" s="7"/>
      <c r="DS2689" s="7"/>
      <c r="DT2689" s="7"/>
      <c r="DU2689" s="7"/>
      <c r="DV2689" s="7"/>
      <c r="DW2689" s="7"/>
      <c r="DX2689" s="7"/>
      <c r="DY2689" s="7"/>
      <c r="DZ2689" s="7"/>
      <c r="EA2689" s="7"/>
      <c r="EB2689" s="7"/>
      <c r="EC2689" s="7"/>
      <c r="ED2689" s="7"/>
    </row>
    <row r="2690" spans="1:134">
      <c r="A2690" s="8"/>
      <c r="B2690" s="8"/>
      <c r="C2690" s="8"/>
      <c r="D2690" s="4"/>
      <c r="E2690" s="9"/>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7"/>
      <c r="DF2690" s="7"/>
      <c r="DG2690" s="7"/>
      <c r="DH2690" s="7"/>
      <c r="DI2690" s="7"/>
      <c r="DJ2690" s="7"/>
      <c r="DK2690" s="7"/>
      <c r="DL2690" s="7"/>
      <c r="DM2690" s="7"/>
      <c r="DN2690" s="7"/>
      <c r="DO2690" s="7"/>
      <c r="DP2690" s="7"/>
      <c r="DQ2690" s="7"/>
      <c r="DR2690" s="7"/>
      <c r="DS2690" s="7"/>
      <c r="DT2690" s="7"/>
      <c r="DU2690" s="7"/>
      <c r="DV2690" s="7"/>
      <c r="DW2690" s="7"/>
      <c r="DX2690" s="7"/>
      <c r="DY2690" s="7"/>
      <c r="DZ2690" s="7"/>
      <c r="EA2690" s="7"/>
      <c r="EB2690" s="7"/>
      <c r="EC2690" s="7"/>
      <c r="ED2690" s="7"/>
    </row>
    <row r="2691" spans="1:134">
      <c r="A2691" s="8"/>
      <c r="B2691" s="8"/>
      <c r="C2691" s="8"/>
      <c r="D2691" s="4"/>
      <c r="E2691" s="9"/>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7"/>
      <c r="DF2691" s="7"/>
      <c r="DG2691" s="7"/>
      <c r="DH2691" s="7"/>
      <c r="DI2691" s="7"/>
      <c r="DJ2691" s="7"/>
      <c r="DK2691" s="7"/>
      <c r="DL2691" s="7"/>
      <c r="DM2691" s="7"/>
      <c r="DN2691" s="7"/>
      <c r="DO2691" s="7"/>
      <c r="DP2691" s="7"/>
      <c r="DQ2691" s="7"/>
      <c r="DR2691" s="7"/>
      <c r="DS2691" s="7"/>
      <c r="DT2691" s="7"/>
      <c r="DU2691" s="7"/>
      <c r="DV2691" s="7"/>
      <c r="DW2691" s="7"/>
      <c r="DX2691" s="7"/>
      <c r="DY2691" s="7"/>
      <c r="DZ2691" s="7"/>
      <c r="EA2691" s="7"/>
      <c r="EB2691" s="7"/>
      <c r="EC2691" s="7"/>
      <c r="ED2691" s="7"/>
    </row>
    <row r="2692" spans="1:134">
      <c r="A2692" s="8"/>
      <c r="B2692" s="8"/>
      <c r="C2692" s="8"/>
      <c r="D2692" s="4"/>
      <c r="E2692" s="9"/>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7"/>
      <c r="DF2692" s="7"/>
      <c r="DG2692" s="7"/>
      <c r="DH2692" s="7"/>
      <c r="DI2692" s="7"/>
      <c r="DJ2692" s="7"/>
      <c r="DK2692" s="7"/>
      <c r="DL2692" s="7"/>
      <c r="DM2692" s="7"/>
      <c r="DN2692" s="7"/>
      <c r="DO2692" s="7"/>
      <c r="DP2692" s="7"/>
      <c r="DQ2692" s="7"/>
      <c r="DR2692" s="7"/>
      <c r="DS2692" s="7"/>
      <c r="DT2692" s="7"/>
      <c r="DU2692" s="7"/>
      <c r="DV2692" s="7"/>
      <c r="DW2692" s="7"/>
      <c r="DX2692" s="7"/>
      <c r="DY2692" s="7"/>
      <c r="DZ2692" s="7"/>
      <c r="EA2692" s="7"/>
      <c r="EB2692" s="7"/>
      <c r="EC2692" s="7"/>
      <c r="ED2692" s="7"/>
    </row>
    <row r="2693" spans="1:134">
      <c r="A2693" s="8"/>
      <c r="B2693" s="8"/>
      <c r="C2693" s="8"/>
      <c r="D2693" s="4"/>
      <c r="E2693" s="9"/>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7"/>
      <c r="DF2693" s="7"/>
      <c r="DG2693" s="7"/>
      <c r="DH2693" s="7"/>
      <c r="DI2693" s="7"/>
      <c r="DJ2693" s="7"/>
      <c r="DK2693" s="7"/>
      <c r="DL2693" s="7"/>
      <c r="DM2693" s="7"/>
      <c r="DN2693" s="7"/>
      <c r="DO2693" s="7"/>
      <c r="DP2693" s="7"/>
      <c r="DQ2693" s="7"/>
      <c r="DR2693" s="7"/>
      <c r="DS2693" s="7"/>
      <c r="DT2693" s="7"/>
      <c r="DU2693" s="7"/>
      <c r="DV2693" s="7"/>
      <c r="DW2693" s="7"/>
      <c r="DX2693" s="7"/>
      <c r="DY2693" s="7"/>
      <c r="DZ2693" s="7"/>
      <c r="EA2693" s="7"/>
      <c r="EB2693" s="7"/>
      <c r="EC2693" s="7"/>
      <c r="ED2693" s="7"/>
    </row>
    <row r="2694" spans="1:134">
      <c r="A2694" s="8"/>
      <c r="B2694" s="8"/>
      <c r="C2694" s="8"/>
      <c r="D2694" s="4"/>
      <c r="E2694" s="9"/>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c r="DX2694" s="7"/>
      <c r="DY2694" s="7"/>
      <c r="DZ2694" s="7"/>
      <c r="EA2694" s="7"/>
      <c r="EB2694" s="7"/>
      <c r="EC2694" s="7"/>
      <c r="ED2694" s="7"/>
    </row>
    <row r="2695" spans="1:134">
      <c r="A2695" s="8"/>
      <c r="B2695" s="8"/>
      <c r="C2695" s="8"/>
      <c r="D2695" s="4"/>
      <c r="E2695" s="9"/>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7"/>
      <c r="DF2695" s="7"/>
      <c r="DG2695" s="7"/>
      <c r="DH2695" s="7"/>
      <c r="DI2695" s="7"/>
      <c r="DJ2695" s="7"/>
      <c r="DK2695" s="7"/>
      <c r="DL2695" s="7"/>
      <c r="DM2695" s="7"/>
      <c r="DN2695" s="7"/>
      <c r="DO2695" s="7"/>
      <c r="DP2695" s="7"/>
      <c r="DQ2695" s="7"/>
      <c r="DR2695" s="7"/>
      <c r="DS2695" s="7"/>
      <c r="DT2695" s="7"/>
      <c r="DU2695" s="7"/>
      <c r="DV2695" s="7"/>
      <c r="DW2695" s="7"/>
      <c r="DX2695" s="7"/>
      <c r="DY2695" s="7"/>
      <c r="DZ2695" s="7"/>
      <c r="EA2695" s="7"/>
      <c r="EB2695" s="7"/>
      <c r="EC2695" s="7"/>
      <c r="ED2695" s="7"/>
    </row>
    <row r="2696" spans="1:134">
      <c r="A2696" s="8"/>
      <c r="B2696" s="8"/>
      <c r="C2696" s="8"/>
      <c r="D2696" s="4"/>
      <c r="E2696" s="9"/>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7"/>
      <c r="DF2696" s="7"/>
      <c r="DG2696" s="7"/>
      <c r="DH2696" s="7"/>
      <c r="DI2696" s="7"/>
      <c r="DJ2696" s="7"/>
      <c r="DK2696" s="7"/>
      <c r="DL2696" s="7"/>
      <c r="DM2696" s="7"/>
      <c r="DN2696" s="7"/>
      <c r="DO2696" s="7"/>
      <c r="DP2696" s="7"/>
      <c r="DQ2696" s="7"/>
      <c r="DR2696" s="7"/>
      <c r="DS2696" s="7"/>
      <c r="DT2696" s="7"/>
      <c r="DU2696" s="7"/>
      <c r="DV2696" s="7"/>
      <c r="DW2696" s="7"/>
      <c r="DX2696" s="7"/>
      <c r="DY2696" s="7"/>
      <c r="DZ2696" s="7"/>
      <c r="EA2696" s="7"/>
      <c r="EB2696" s="7"/>
      <c r="EC2696" s="7"/>
      <c r="ED2696" s="7"/>
    </row>
    <row r="2697" spans="1:134">
      <c r="A2697" s="8"/>
      <c r="B2697" s="8"/>
      <c r="C2697" s="8"/>
      <c r="D2697" s="4"/>
      <c r="E2697" s="9"/>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7"/>
      <c r="DF2697" s="7"/>
      <c r="DG2697" s="7"/>
      <c r="DH2697" s="7"/>
      <c r="DI2697" s="7"/>
      <c r="DJ2697" s="7"/>
      <c r="DK2697" s="7"/>
      <c r="DL2697" s="7"/>
      <c r="DM2697" s="7"/>
      <c r="DN2697" s="7"/>
      <c r="DO2697" s="7"/>
      <c r="DP2697" s="7"/>
      <c r="DQ2697" s="7"/>
      <c r="DR2697" s="7"/>
      <c r="DS2697" s="7"/>
      <c r="DT2697" s="7"/>
      <c r="DU2697" s="7"/>
      <c r="DV2697" s="7"/>
      <c r="DW2697" s="7"/>
      <c r="DX2697" s="7"/>
      <c r="DY2697" s="7"/>
      <c r="DZ2697" s="7"/>
      <c r="EA2697" s="7"/>
      <c r="EB2697" s="7"/>
      <c r="EC2697" s="7"/>
      <c r="ED2697" s="7"/>
    </row>
    <row r="2698" spans="1:134">
      <c r="A2698" s="8"/>
      <c r="B2698" s="8"/>
      <c r="C2698" s="8"/>
      <c r="D2698" s="4"/>
      <c r="E2698" s="9"/>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7"/>
      <c r="DF2698" s="7"/>
      <c r="DG2698" s="7"/>
      <c r="DH2698" s="7"/>
      <c r="DI2698" s="7"/>
      <c r="DJ2698" s="7"/>
      <c r="DK2698" s="7"/>
      <c r="DL2698" s="7"/>
      <c r="DM2698" s="7"/>
      <c r="DN2698" s="7"/>
      <c r="DO2698" s="7"/>
      <c r="DP2698" s="7"/>
      <c r="DQ2698" s="7"/>
      <c r="DR2698" s="7"/>
      <c r="DS2698" s="7"/>
      <c r="DT2698" s="7"/>
      <c r="DU2698" s="7"/>
      <c r="DV2698" s="7"/>
      <c r="DW2698" s="7"/>
      <c r="DX2698" s="7"/>
      <c r="DY2698" s="7"/>
      <c r="DZ2698" s="7"/>
      <c r="EA2698" s="7"/>
      <c r="EB2698" s="7"/>
      <c r="EC2698" s="7"/>
      <c r="ED2698" s="7"/>
    </row>
    <row r="2699" spans="1:134">
      <c r="A2699" s="8"/>
      <c r="B2699" s="8"/>
      <c r="C2699" s="8"/>
      <c r="D2699" s="4"/>
      <c r="E2699" s="9"/>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7"/>
      <c r="DF2699" s="7"/>
      <c r="DG2699" s="7"/>
      <c r="DH2699" s="7"/>
      <c r="DI2699" s="7"/>
      <c r="DJ2699" s="7"/>
      <c r="DK2699" s="7"/>
      <c r="DL2699" s="7"/>
      <c r="DM2699" s="7"/>
      <c r="DN2699" s="7"/>
      <c r="DO2699" s="7"/>
      <c r="DP2699" s="7"/>
      <c r="DQ2699" s="7"/>
      <c r="DR2699" s="7"/>
      <c r="DS2699" s="7"/>
      <c r="DT2699" s="7"/>
      <c r="DU2699" s="7"/>
      <c r="DV2699" s="7"/>
      <c r="DW2699" s="7"/>
      <c r="DX2699" s="7"/>
      <c r="DY2699" s="7"/>
      <c r="DZ2699" s="7"/>
      <c r="EA2699" s="7"/>
      <c r="EB2699" s="7"/>
      <c r="EC2699" s="7"/>
      <c r="ED2699" s="7"/>
    </row>
    <row r="2700" spans="1:134">
      <c r="A2700" s="8"/>
      <c r="B2700" s="8"/>
      <c r="C2700" s="8"/>
      <c r="D2700" s="4"/>
      <c r="E2700" s="9"/>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7"/>
      <c r="BV2700" s="7"/>
      <c r="BW2700" s="7"/>
      <c r="BX2700" s="7"/>
      <c r="BY2700" s="7"/>
      <c r="BZ2700" s="7"/>
      <c r="CA2700" s="7"/>
      <c r="CB2700" s="7"/>
      <c r="CC2700" s="7"/>
      <c r="CD2700" s="7"/>
      <c r="CE2700" s="7"/>
      <c r="CF2700" s="7"/>
      <c r="CG2700" s="7"/>
      <c r="CH2700" s="7"/>
      <c r="CI2700" s="7"/>
      <c r="CJ2700" s="7"/>
      <c r="CK2700" s="7"/>
      <c r="CL2700" s="7"/>
      <c r="CM2700" s="7"/>
      <c r="CN2700" s="7"/>
      <c r="CO2700" s="7"/>
      <c r="CP2700" s="7"/>
      <c r="CQ2700" s="7"/>
      <c r="CR2700" s="7"/>
      <c r="CS2700" s="7"/>
      <c r="CT2700" s="7"/>
      <c r="CU2700" s="7"/>
      <c r="CV2700" s="7"/>
      <c r="CW2700" s="7"/>
      <c r="CX2700" s="7"/>
      <c r="CY2700" s="7"/>
      <c r="CZ2700" s="7"/>
      <c r="DA2700" s="7"/>
      <c r="DB2700" s="7"/>
      <c r="DC2700" s="7"/>
      <c r="DD2700" s="7"/>
      <c r="DE2700" s="7"/>
      <c r="DF2700" s="7"/>
      <c r="DG2700" s="7"/>
      <c r="DH2700" s="7"/>
      <c r="DI2700" s="7"/>
      <c r="DJ2700" s="7"/>
      <c r="DK2700" s="7"/>
      <c r="DL2700" s="7"/>
      <c r="DM2700" s="7"/>
      <c r="DN2700" s="7"/>
      <c r="DO2700" s="7"/>
      <c r="DP2700" s="7"/>
      <c r="DQ2700" s="7"/>
      <c r="DR2700" s="7"/>
      <c r="DS2700" s="7"/>
      <c r="DT2700" s="7"/>
      <c r="DU2700" s="7"/>
      <c r="DV2700" s="7"/>
      <c r="DW2700" s="7"/>
      <c r="DX2700" s="7"/>
      <c r="DY2700" s="7"/>
      <c r="DZ2700" s="7"/>
      <c r="EA2700" s="7"/>
      <c r="EB2700" s="7"/>
      <c r="EC2700" s="7"/>
      <c r="ED2700" s="7"/>
    </row>
    <row r="2701" spans="1:134">
      <c r="A2701" s="8"/>
      <c r="B2701" s="8"/>
      <c r="C2701" s="8"/>
      <c r="D2701" s="4"/>
      <c r="E2701" s="9"/>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7"/>
      <c r="BV2701" s="7"/>
      <c r="BW2701" s="7"/>
      <c r="BX2701" s="7"/>
      <c r="BY2701" s="7"/>
      <c r="BZ2701" s="7"/>
      <c r="CA2701" s="7"/>
      <c r="CB2701" s="7"/>
      <c r="CC2701" s="7"/>
      <c r="CD2701" s="7"/>
      <c r="CE2701" s="7"/>
      <c r="CF2701" s="7"/>
      <c r="CG2701" s="7"/>
      <c r="CH2701" s="7"/>
      <c r="CI2701" s="7"/>
      <c r="CJ2701" s="7"/>
      <c r="CK2701" s="7"/>
      <c r="CL2701" s="7"/>
      <c r="CM2701" s="7"/>
      <c r="CN2701" s="7"/>
      <c r="CO2701" s="7"/>
      <c r="CP2701" s="7"/>
      <c r="CQ2701" s="7"/>
      <c r="CR2701" s="7"/>
      <c r="CS2701" s="7"/>
      <c r="CT2701" s="7"/>
      <c r="CU2701" s="7"/>
      <c r="CV2701" s="7"/>
      <c r="CW2701" s="7"/>
      <c r="CX2701" s="7"/>
      <c r="CY2701" s="7"/>
      <c r="CZ2701" s="7"/>
      <c r="DA2701" s="7"/>
      <c r="DB2701" s="7"/>
      <c r="DC2701" s="7"/>
      <c r="DD2701" s="7"/>
      <c r="DE2701" s="7"/>
      <c r="DF2701" s="7"/>
      <c r="DG2701" s="7"/>
      <c r="DH2701" s="7"/>
      <c r="DI2701" s="7"/>
      <c r="DJ2701" s="7"/>
      <c r="DK2701" s="7"/>
      <c r="DL2701" s="7"/>
      <c r="DM2701" s="7"/>
      <c r="DN2701" s="7"/>
      <c r="DO2701" s="7"/>
      <c r="DP2701" s="7"/>
      <c r="DQ2701" s="7"/>
      <c r="DR2701" s="7"/>
      <c r="DS2701" s="7"/>
      <c r="DT2701" s="7"/>
      <c r="DU2701" s="7"/>
      <c r="DV2701" s="7"/>
      <c r="DW2701" s="7"/>
      <c r="DX2701" s="7"/>
      <c r="DY2701" s="7"/>
      <c r="DZ2701" s="7"/>
      <c r="EA2701" s="7"/>
      <c r="EB2701" s="7"/>
      <c r="EC2701" s="7"/>
      <c r="ED2701" s="7"/>
    </row>
    <row r="2702" spans="1:134">
      <c r="A2702" s="8"/>
      <c r="B2702" s="8"/>
      <c r="C2702" s="8"/>
      <c r="D2702" s="4"/>
      <c r="E2702" s="9"/>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7"/>
      <c r="DF2702" s="7"/>
      <c r="DG2702" s="7"/>
      <c r="DH2702" s="7"/>
      <c r="DI2702" s="7"/>
      <c r="DJ2702" s="7"/>
      <c r="DK2702" s="7"/>
      <c r="DL2702" s="7"/>
      <c r="DM2702" s="7"/>
      <c r="DN2702" s="7"/>
      <c r="DO2702" s="7"/>
      <c r="DP2702" s="7"/>
      <c r="DQ2702" s="7"/>
      <c r="DR2702" s="7"/>
      <c r="DS2702" s="7"/>
      <c r="DT2702" s="7"/>
      <c r="DU2702" s="7"/>
      <c r="DV2702" s="7"/>
      <c r="DW2702" s="7"/>
      <c r="DX2702" s="7"/>
      <c r="DY2702" s="7"/>
      <c r="DZ2702" s="7"/>
      <c r="EA2702" s="7"/>
      <c r="EB2702" s="7"/>
      <c r="EC2702" s="7"/>
      <c r="ED2702" s="7"/>
    </row>
    <row r="2703" spans="1:134">
      <c r="A2703" s="8"/>
      <c r="B2703" s="8"/>
      <c r="C2703" s="8"/>
      <c r="D2703" s="4"/>
      <c r="E2703" s="9"/>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7"/>
      <c r="BV2703" s="7"/>
      <c r="BW2703" s="7"/>
      <c r="BX2703" s="7"/>
      <c r="BY2703" s="7"/>
      <c r="BZ2703" s="7"/>
      <c r="CA2703" s="7"/>
      <c r="CB2703" s="7"/>
      <c r="CC2703" s="7"/>
      <c r="CD2703" s="7"/>
      <c r="CE2703" s="7"/>
      <c r="CF2703" s="7"/>
      <c r="CG2703" s="7"/>
      <c r="CH2703" s="7"/>
      <c r="CI2703" s="7"/>
      <c r="CJ2703" s="7"/>
      <c r="CK2703" s="7"/>
      <c r="CL2703" s="7"/>
      <c r="CM2703" s="7"/>
      <c r="CN2703" s="7"/>
      <c r="CO2703" s="7"/>
      <c r="CP2703" s="7"/>
      <c r="CQ2703" s="7"/>
      <c r="CR2703" s="7"/>
      <c r="CS2703" s="7"/>
      <c r="CT2703" s="7"/>
      <c r="CU2703" s="7"/>
      <c r="CV2703" s="7"/>
      <c r="CW2703" s="7"/>
      <c r="CX2703" s="7"/>
      <c r="CY2703" s="7"/>
      <c r="CZ2703" s="7"/>
      <c r="DA2703" s="7"/>
      <c r="DB2703" s="7"/>
      <c r="DC2703" s="7"/>
      <c r="DD2703" s="7"/>
      <c r="DE2703" s="7"/>
      <c r="DF2703" s="7"/>
      <c r="DG2703" s="7"/>
      <c r="DH2703" s="7"/>
      <c r="DI2703" s="7"/>
      <c r="DJ2703" s="7"/>
      <c r="DK2703" s="7"/>
      <c r="DL2703" s="7"/>
      <c r="DM2703" s="7"/>
      <c r="DN2703" s="7"/>
      <c r="DO2703" s="7"/>
      <c r="DP2703" s="7"/>
      <c r="DQ2703" s="7"/>
      <c r="DR2703" s="7"/>
      <c r="DS2703" s="7"/>
      <c r="DT2703" s="7"/>
      <c r="DU2703" s="7"/>
      <c r="DV2703" s="7"/>
      <c r="DW2703" s="7"/>
      <c r="DX2703" s="7"/>
      <c r="DY2703" s="7"/>
      <c r="DZ2703" s="7"/>
      <c r="EA2703" s="7"/>
      <c r="EB2703" s="7"/>
      <c r="EC2703" s="7"/>
      <c r="ED2703" s="7"/>
    </row>
    <row r="2704" spans="1:134">
      <c r="A2704" s="8"/>
      <c r="B2704" s="8"/>
      <c r="C2704" s="8"/>
      <c r="D2704" s="4"/>
      <c r="E2704" s="9"/>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7"/>
      <c r="BV2704" s="7"/>
      <c r="BW2704" s="7"/>
      <c r="BX2704" s="7"/>
      <c r="BY2704" s="7"/>
      <c r="BZ2704" s="7"/>
      <c r="CA2704" s="7"/>
      <c r="CB2704" s="7"/>
      <c r="CC2704" s="7"/>
      <c r="CD2704" s="7"/>
      <c r="CE2704" s="7"/>
      <c r="CF2704" s="7"/>
      <c r="CG2704" s="7"/>
      <c r="CH2704" s="7"/>
      <c r="CI2704" s="7"/>
      <c r="CJ2704" s="7"/>
      <c r="CK2704" s="7"/>
      <c r="CL2704" s="7"/>
      <c r="CM2704" s="7"/>
      <c r="CN2704" s="7"/>
      <c r="CO2704" s="7"/>
      <c r="CP2704" s="7"/>
      <c r="CQ2704" s="7"/>
      <c r="CR2704" s="7"/>
      <c r="CS2704" s="7"/>
      <c r="CT2704" s="7"/>
      <c r="CU2704" s="7"/>
      <c r="CV2704" s="7"/>
      <c r="CW2704" s="7"/>
      <c r="CX2704" s="7"/>
      <c r="CY2704" s="7"/>
      <c r="CZ2704" s="7"/>
      <c r="DA2704" s="7"/>
      <c r="DB2704" s="7"/>
      <c r="DC2704" s="7"/>
      <c r="DD2704" s="7"/>
      <c r="DE2704" s="7"/>
      <c r="DF2704" s="7"/>
      <c r="DG2704" s="7"/>
      <c r="DH2704" s="7"/>
      <c r="DI2704" s="7"/>
      <c r="DJ2704" s="7"/>
      <c r="DK2704" s="7"/>
      <c r="DL2704" s="7"/>
      <c r="DM2704" s="7"/>
      <c r="DN2704" s="7"/>
      <c r="DO2704" s="7"/>
      <c r="DP2704" s="7"/>
      <c r="DQ2704" s="7"/>
      <c r="DR2704" s="7"/>
      <c r="DS2704" s="7"/>
      <c r="DT2704" s="7"/>
      <c r="DU2704" s="7"/>
      <c r="DV2704" s="7"/>
      <c r="DW2704" s="7"/>
      <c r="DX2704" s="7"/>
      <c r="DY2704" s="7"/>
      <c r="DZ2704" s="7"/>
      <c r="EA2704" s="7"/>
      <c r="EB2704" s="7"/>
      <c r="EC2704" s="7"/>
      <c r="ED2704" s="7"/>
    </row>
    <row r="2705" spans="1:134">
      <c r="A2705" s="8"/>
      <c r="B2705" s="8"/>
      <c r="C2705" s="8"/>
      <c r="D2705" s="4"/>
      <c r="E2705" s="9"/>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7"/>
      <c r="DF2705" s="7"/>
      <c r="DG2705" s="7"/>
      <c r="DH2705" s="7"/>
      <c r="DI2705" s="7"/>
      <c r="DJ2705" s="7"/>
      <c r="DK2705" s="7"/>
      <c r="DL2705" s="7"/>
      <c r="DM2705" s="7"/>
      <c r="DN2705" s="7"/>
      <c r="DO2705" s="7"/>
      <c r="DP2705" s="7"/>
      <c r="DQ2705" s="7"/>
      <c r="DR2705" s="7"/>
      <c r="DS2705" s="7"/>
      <c r="DT2705" s="7"/>
      <c r="DU2705" s="7"/>
      <c r="DV2705" s="7"/>
      <c r="DW2705" s="7"/>
      <c r="DX2705" s="7"/>
      <c r="DY2705" s="7"/>
      <c r="DZ2705" s="7"/>
      <c r="EA2705" s="7"/>
      <c r="EB2705" s="7"/>
      <c r="EC2705" s="7"/>
      <c r="ED2705" s="7"/>
    </row>
    <row r="2706" spans="1:134">
      <c r="A2706" s="8"/>
      <c r="B2706" s="8"/>
      <c r="C2706" s="8"/>
      <c r="D2706" s="4"/>
      <c r="E2706" s="9"/>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7"/>
      <c r="DF2706" s="7"/>
      <c r="DG2706" s="7"/>
      <c r="DH2706" s="7"/>
      <c r="DI2706" s="7"/>
      <c r="DJ2706" s="7"/>
      <c r="DK2706" s="7"/>
      <c r="DL2706" s="7"/>
      <c r="DM2706" s="7"/>
      <c r="DN2706" s="7"/>
      <c r="DO2706" s="7"/>
      <c r="DP2706" s="7"/>
      <c r="DQ2706" s="7"/>
      <c r="DR2706" s="7"/>
      <c r="DS2706" s="7"/>
      <c r="DT2706" s="7"/>
      <c r="DU2706" s="7"/>
      <c r="DV2706" s="7"/>
      <c r="DW2706" s="7"/>
      <c r="DX2706" s="7"/>
      <c r="DY2706" s="7"/>
      <c r="DZ2706" s="7"/>
      <c r="EA2706" s="7"/>
      <c r="EB2706" s="7"/>
      <c r="EC2706" s="7"/>
      <c r="ED2706" s="7"/>
    </row>
    <row r="2707" spans="1:134">
      <c r="A2707" s="8"/>
      <c r="B2707" s="8"/>
      <c r="C2707" s="8"/>
      <c r="D2707" s="4"/>
      <c r="E2707" s="9"/>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7"/>
      <c r="DF2707" s="7"/>
      <c r="DG2707" s="7"/>
      <c r="DH2707" s="7"/>
      <c r="DI2707" s="7"/>
      <c r="DJ2707" s="7"/>
      <c r="DK2707" s="7"/>
      <c r="DL2707" s="7"/>
      <c r="DM2707" s="7"/>
      <c r="DN2707" s="7"/>
      <c r="DO2707" s="7"/>
      <c r="DP2707" s="7"/>
      <c r="DQ2707" s="7"/>
      <c r="DR2707" s="7"/>
      <c r="DS2707" s="7"/>
      <c r="DT2707" s="7"/>
      <c r="DU2707" s="7"/>
      <c r="DV2707" s="7"/>
      <c r="DW2707" s="7"/>
      <c r="DX2707" s="7"/>
      <c r="DY2707" s="7"/>
      <c r="DZ2707" s="7"/>
      <c r="EA2707" s="7"/>
      <c r="EB2707" s="7"/>
      <c r="EC2707" s="7"/>
      <c r="ED2707" s="7"/>
    </row>
    <row r="2708" spans="1:134">
      <c r="A2708" s="8"/>
      <c r="B2708" s="8"/>
      <c r="C2708" s="8"/>
      <c r="D2708" s="4"/>
      <c r="E2708" s="9"/>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7"/>
      <c r="DF2708" s="7"/>
      <c r="DG2708" s="7"/>
      <c r="DH2708" s="7"/>
      <c r="DI2708" s="7"/>
      <c r="DJ2708" s="7"/>
      <c r="DK2708" s="7"/>
      <c r="DL2708" s="7"/>
      <c r="DM2708" s="7"/>
      <c r="DN2708" s="7"/>
      <c r="DO2708" s="7"/>
      <c r="DP2708" s="7"/>
      <c r="DQ2708" s="7"/>
      <c r="DR2708" s="7"/>
      <c r="DS2708" s="7"/>
      <c r="DT2708" s="7"/>
      <c r="DU2708" s="7"/>
      <c r="DV2708" s="7"/>
      <c r="DW2708" s="7"/>
      <c r="DX2708" s="7"/>
      <c r="DY2708" s="7"/>
      <c r="DZ2708" s="7"/>
      <c r="EA2708" s="7"/>
      <c r="EB2708" s="7"/>
      <c r="EC2708" s="7"/>
      <c r="ED2708" s="7"/>
    </row>
    <row r="2709" spans="1:134">
      <c r="A2709" s="8"/>
      <c r="B2709" s="8"/>
      <c r="C2709" s="8"/>
      <c r="D2709" s="4"/>
      <c r="E2709" s="9"/>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7"/>
      <c r="DF2709" s="7"/>
      <c r="DG2709" s="7"/>
      <c r="DH2709" s="7"/>
      <c r="DI2709" s="7"/>
      <c r="DJ2709" s="7"/>
      <c r="DK2709" s="7"/>
      <c r="DL2709" s="7"/>
      <c r="DM2709" s="7"/>
      <c r="DN2709" s="7"/>
      <c r="DO2709" s="7"/>
      <c r="DP2709" s="7"/>
      <c r="DQ2709" s="7"/>
      <c r="DR2709" s="7"/>
      <c r="DS2709" s="7"/>
      <c r="DT2709" s="7"/>
      <c r="DU2709" s="7"/>
      <c r="DV2709" s="7"/>
      <c r="DW2709" s="7"/>
      <c r="DX2709" s="7"/>
      <c r="DY2709" s="7"/>
      <c r="DZ2709" s="7"/>
      <c r="EA2709" s="7"/>
      <c r="EB2709" s="7"/>
      <c r="EC2709" s="7"/>
      <c r="ED2709" s="7"/>
    </row>
    <row r="2710" spans="1:134">
      <c r="A2710" s="8"/>
      <c r="B2710" s="8"/>
      <c r="C2710" s="8"/>
      <c r="D2710" s="4"/>
      <c r="E2710" s="9"/>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c r="DX2710" s="7"/>
      <c r="DY2710" s="7"/>
      <c r="DZ2710" s="7"/>
      <c r="EA2710" s="7"/>
      <c r="EB2710" s="7"/>
      <c r="EC2710" s="7"/>
      <c r="ED2710" s="7"/>
    </row>
    <row r="2711" spans="1:134">
      <c r="A2711" s="8"/>
      <c r="B2711" s="8"/>
      <c r="C2711" s="8"/>
      <c r="D2711" s="4"/>
      <c r="E2711" s="9"/>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7"/>
      <c r="DF2711" s="7"/>
      <c r="DG2711" s="7"/>
      <c r="DH2711" s="7"/>
      <c r="DI2711" s="7"/>
      <c r="DJ2711" s="7"/>
      <c r="DK2711" s="7"/>
      <c r="DL2711" s="7"/>
      <c r="DM2711" s="7"/>
      <c r="DN2711" s="7"/>
      <c r="DO2711" s="7"/>
      <c r="DP2711" s="7"/>
      <c r="DQ2711" s="7"/>
      <c r="DR2711" s="7"/>
      <c r="DS2711" s="7"/>
      <c r="DT2711" s="7"/>
      <c r="DU2711" s="7"/>
      <c r="DV2711" s="7"/>
      <c r="DW2711" s="7"/>
      <c r="DX2711" s="7"/>
      <c r="DY2711" s="7"/>
      <c r="DZ2711" s="7"/>
      <c r="EA2711" s="7"/>
      <c r="EB2711" s="7"/>
      <c r="EC2711" s="7"/>
      <c r="ED2711" s="7"/>
    </row>
    <row r="2712" spans="1:134">
      <c r="A2712" s="8"/>
      <c r="B2712" s="8"/>
      <c r="C2712" s="8"/>
      <c r="D2712" s="4"/>
      <c r="E2712" s="9"/>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7"/>
      <c r="DF2712" s="7"/>
      <c r="DG2712" s="7"/>
      <c r="DH2712" s="7"/>
      <c r="DI2712" s="7"/>
      <c r="DJ2712" s="7"/>
      <c r="DK2712" s="7"/>
      <c r="DL2712" s="7"/>
      <c r="DM2712" s="7"/>
      <c r="DN2712" s="7"/>
      <c r="DO2712" s="7"/>
      <c r="DP2712" s="7"/>
      <c r="DQ2712" s="7"/>
      <c r="DR2712" s="7"/>
      <c r="DS2712" s="7"/>
      <c r="DT2712" s="7"/>
      <c r="DU2712" s="7"/>
      <c r="DV2712" s="7"/>
      <c r="DW2712" s="7"/>
      <c r="DX2712" s="7"/>
      <c r="DY2712" s="7"/>
      <c r="DZ2712" s="7"/>
      <c r="EA2712" s="7"/>
      <c r="EB2712" s="7"/>
      <c r="EC2712" s="7"/>
      <c r="ED2712" s="7"/>
    </row>
    <row r="2713" spans="1:134">
      <c r="A2713" s="8"/>
      <c r="B2713" s="8"/>
      <c r="C2713" s="8"/>
      <c r="D2713" s="4"/>
      <c r="E2713" s="9"/>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7"/>
      <c r="DF2713" s="7"/>
      <c r="DG2713" s="7"/>
      <c r="DH2713" s="7"/>
      <c r="DI2713" s="7"/>
      <c r="DJ2713" s="7"/>
      <c r="DK2713" s="7"/>
      <c r="DL2713" s="7"/>
      <c r="DM2713" s="7"/>
      <c r="DN2713" s="7"/>
      <c r="DO2713" s="7"/>
      <c r="DP2713" s="7"/>
      <c r="DQ2713" s="7"/>
      <c r="DR2713" s="7"/>
      <c r="DS2713" s="7"/>
      <c r="DT2713" s="7"/>
      <c r="DU2713" s="7"/>
      <c r="DV2713" s="7"/>
      <c r="DW2713" s="7"/>
      <c r="DX2713" s="7"/>
      <c r="DY2713" s="7"/>
      <c r="DZ2713" s="7"/>
      <c r="EA2713" s="7"/>
      <c r="EB2713" s="7"/>
      <c r="EC2713" s="7"/>
      <c r="ED2713" s="7"/>
    </row>
    <row r="2714" spans="1:134">
      <c r="A2714" s="8"/>
      <c r="B2714" s="8"/>
      <c r="C2714" s="8"/>
      <c r="D2714" s="4"/>
      <c r="E2714" s="9"/>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7"/>
      <c r="DF2714" s="7"/>
      <c r="DG2714" s="7"/>
      <c r="DH2714" s="7"/>
      <c r="DI2714" s="7"/>
      <c r="DJ2714" s="7"/>
      <c r="DK2714" s="7"/>
      <c r="DL2714" s="7"/>
      <c r="DM2714" s="7"/>
      <c r="DN2714" s="7"/>
      <c r="DO2714" s="7"/>
      <c r="DP2714" s="7"/>
      <c r="DQ2714" s="7"/>
      <c r="DR2714" s="7"/>
      <c r="DS2714" s="7"/>
      <c r="DT2714" s="7"/>
      <c r="DU2714" s="7"/>
      <c r="DV2714" s="7"/>
      <c r="DW2714" s="7"/>
      <c r="DX2714" s="7"/>
      <c r="DY2714" s="7"/>
      <c r="DZ2714" s="7"/>
      <c r="EA2714" s="7"/>
      <c r="EB2714" s="7"/>
      <c r="EC2714" s="7"/>
      <c r="ED2714" s="7"/>
    </row>
    <row r="2715" spans="1:134">
      <c r="A2715" s="8"/>
      <c r="B2715" s="8"/>
      <c r="C2715" s="8"/>
      <c r="D2715" s="4"/>
      <c r="E2715" s="9"/>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7"/>
      <c r="DF2715" s="7"/>
      <c r="DG2715" s="7"/>
      <c r="DH2715" s="7"/>
      <c r="DI2715" s="7"/>
      <c r="DJ2715" s="7"/>
      <c r="DK2715" s="7"/>
      <c r="DL2715" s="7"/>
      <c r="DM2715" s="7"/>
      <c r="DN2715" s="7"/>
      <c r="DO2715" s="7"/>
      <c r="DP2715" s="7"/>
      <c r="DQ2715" s="7"/>
      <c r="DR2715" s="7"/>
      <c r="DS2715" s="7"/>
      <c r="DT2715" s="7"/>
      <c r="DU2715" s="7"/>
      <c r="DV2715" s="7"/>
      <c r="DW2715" s="7"/>
      <c r="DX2715" s="7"/>
      <c r="DY2715" s="7"/>
      <c r="DZ2715" s="7"/>
      <c r="EA2715" s="7"/>
      <c r="EB2715" s="7"/>
      <c r="EC2715" s="7"/>
      <c r="ED2715" s="7"/>
    </row>
    <row r="2716" spans="1:134">
      <c r="A2716" s="8"/>
      <c r="B2716" s="8"/>
      <c r="C2716" s="8"/>
      <c r="D2716" s="4"/>
      <c r="E2716" s="9"/>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7"/>
      <c r="DF2716" s="7"/>
      <c r="DG2716" s="7"/>
      <c r="DH2716" s="7"/>
      <c r="DI2716" s="7"/>
      <c r="DJ2716" s="7"/>
      <c r="DK2716" s="7"/>
      <c r="DL2716" s="7"/>
      <c r="DM2716" s="7"/>
      <c r="DN2716" s="7"/>
      <c r="DO2716" s="7"/>
      <c r="DP2716" s="7"/>
      <c r="DQ2716" s="7"/>
      <c r="DR2716" s="7"/>
      <c r="DS2716" s="7"/>
      <c r="DT2716" s="7"/>
      <c r="DU2716" s="7"/>
      <c r="DV2716" s="7"/>
      <c r="DW2716" s="7"/>
      <c r="DX2716" s="7"/>
      <c r="DY2716" s="7"/>
      <c r="DZ2716" s="7"/>
      <c r="EA2716" s="7"/>
      <c r="EB2716" s="7"/>
      <c r="EC2716" s="7"/>
      <c r="ED2716" s="7"/>
    </row>
    <row r="2717" spans="1:134">
      <c r="A2717" s="8"/>
      <c r="B2717" s="8"/>
      <c r="C2717" s="8"/>
      <c r="D2717" s="4"/>
      <c r="E2717" s="9"/>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7"/>
      <c r="DF2717" s="7"/>
      <c r="DG2717" s="7"/>
      <c r="DH2717" s="7"/>
      <c r="DI2717" s="7"/>
      <c r="DJ2717" s="7"/>
      <c r="DK2717" s="7"/>
      <c r="DL2717" s="7"/>
      <c r="DM2717" s="7"/>
      <c r="DN2717" s="7"/>
      <c r="DO2717" s="7"/>
      <c r="DP2717" s="7"/>
      <c r="DQ2717" s="7"/>
      <c r="DR2717" s="7"/>
      <c r="DS2717" s="7"/>
      <c r="DT2717" s="7"/>
      <c r="DU2717" s="7"/>
      <c r="DV2717" s="7"/>
      <c r="DW2717" s="7"/>
      <c r="DX2717" s="7"/>
      <c r="DY2717" s="7"/>
      <c r="DZ2717" s="7"/>
      <c r="EA2717" s="7"/>
      <c r="EB2717" s="7"/>
      <c r="EC2717" s="7"/>
      <c r="ED2717" s="7"/>
    </row>
    <row r="2718" spans="1:134">
      <c r="A2718" s="8"/>
      <c r="B2718" s="8"/>
      <c r="C2718" s="8"/>
      <c r="D2718" s="4"/>
      <c r="E2718" s="9"/>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c r="DX2718" s="7"/>
      <c r="DY2718" s="7"/>
      <c r="DZ2718" s="7"/>
      <c r="EA2718" s="7"/>
      <c r="EB2718" s="7"/>
      <c r="EC2718" s="7"/>
      <c r="ED2718" s="7"/>
    </row>
    <row r="2719" spans="1:134">
      <c r="A2719" s="8"/>
      <c r="B2719" s="8"/>
      <c r="C2719" s="8"/>
      <c r="D2719" s="4"/>
      <c r="E2719" s="9"/>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7"/>
      <c r="DF2719" s="7"/>
      <c r="DG2719" s="7"/>
      <c r="DH2719" s="7"/>
      <c r="DI2719" s="7"/>
      <c r="DJ2719" s="7"/>
      <c r="DK2719" s="7"/>
      <c r="DL2719" s="7"/>
      <c r="DM2719" s="7"/>
      <c r="DN2719" s="7"/>
      <c r="DO2719" s="7"/>
      <c r="DP2719" s="7"/>
      <c r="DQ2719" s="7"/>
      <c r="DR2719" s="7"/>
      <c r="DS2719" s="7"/>
      <c r="DT2719" s="7"/>
      <c r="DU2719" s="7"/>
      <c r="DV2719" s="7"/>
      <c r="DW2719" s="7"/>
      <c r="DX2719" s="7"/>
      <c r="DY2719" s="7"/>
      <c r="DZ2719" s="7"/>
      <c r="EA2719" s="7"/>
      <c r="EB2719" s="7"/>
      <c r="EC2719" s="7"/>
      <c r="ED2719" s="7"/>
    </row>
    <row r="2720" spans="1:134">
      <c r="A2720" s="8"/>
      <c r="B2720" s="8"/>
      <c r="C2720" s="8"/>
      <c r="D2720" s="4"/>
      <c r="E2720" s="9"/>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7"/>
      <c r="DF2720" s="7"/>
      <c r="DG2720" s="7"/>
      <c r="DH2720" s="7"/>
      <c r="DI2720" s="7"/>
      <c r="DJ2720" s="7"/>
      <c r="DK2720" s="7"/>
      <c r="DL2720" s="7"/>
      <c r="DM2720" s="7"/>
      <c r="DN2720" s="7"/>
      <c r="DO2720" s="7"/>
      <c r="DP2720" s="7"/>
      <c r="DQ2720" s="7"/>
      <c r="DR2720" s="7"/>
      <c r="DS2720" s="7"/>
      <c r="DT2720" s="7"/>
      <c r="DU2720" s="7"/>
      <c r="DV2720" s="7"/>
      <c r="DW2720" s="7"/>
      <c r="DX2720" s="7"/>
      <c r="DY2720" s="7"/>
      <c r="DZ2720" s="7"/>
      <c r="EA2720" s="7"/>
      <c r="EB2720" s="7"/>
      <c r="EC2720" s="7"/>
      <c r="ED2720" s="7"/>
    </row>
    <row r="2721" spans="1:134">
      <c r="A2721" s="8"/>
      <c r="B2721" s="8"/>
      <c r="C2721" s="8"/>
      <c r="D2721" s="4"/>
      <c r="E2721" s="9"/>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7"/>
      <c r="DF2721" s="7"/>
      <c r="DG2721" s="7"/>
      <c r="DH2721" s="7"/>
      <c r="DI2721" s="7"/>
      <c r="DJ2721" s="7"/>
      <c r="DK2721" s="7"/>
      <c r="DL2721" s="7"/>
      <c r="DM2721" s="7"/>
      <c r="DN2721" s="7"/>
      <c r="DO2721" s="7"/>
      <c r="DP2721" s="7"/>
      <c r="DQ2721" s="7"/>
      <c r="DR2721" s="7"/>
      <c r="DS2721" s="7"/>
      <c r="DT2721" s="7"/>
      <c r="DU2721" s="7"/>
      <c r="DV2721" s="7"/>
      <c r="DW2721" s="7"/>
      <c r="DX2721" s="7"/>
      <c r="DY2721" s="7"/>
      <c r="DZ2721" s="7"/>
      <c r="EA2721" s="7"/>
      <c r="EB2721" s="7"/>
      <c r="EC2721" s="7"/>
      <c r="ED2721" s="7"/>
    </row>
    <row r="2722" spans="1:134">
      <c r="A2722" s="8"/>
      <c r="B2722" s="8"/>
      <c r="C2722" s="8"/>
      <c r="D2722" s="4"/>
      <c r="E2722" s="9"/>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7"/>
      <c r="DF2722" s="7"/>
      <c r="DG2722" s="7"/>
      <c r="DH2722" s="7"/>
      <c r="DI2722" s="7"/>
      <c r="DJ2722" s="7"/>
      <c r="DK2722" s="7"/>
      <c r="DL2722" s="7"/>
      <c r="DM2722" s="7"/>
      <c r="DN2722" s="7"/>
      <c r="DO2722" s="7"/>
      <c r="DP2722" s="7"/>
      <c r="DQ2722" s="7"/>
      <c r="DR2722" s="7"/>
      <c r="DS2722" s="7"/>
      <c r="DT2722" s="7"/>
      <c r="DU2722" s="7"/>
      <c r="DV2722" s="7"/>
      <c r="DW2722" s="7"/>
      <c r="DX2722" s="7"/>
      <c r="DY2722" s="7"/>
      <c r="DZ2722" s="7"/>
      <c r="EA2722" s="7"/>
      <c r="EB2722" s="7"/>
      <c r="EC2722" s="7"/>
      <c r="ED2722" s="7"/>
    </row>
    <row r="2723" spans="1:134">
      <c r="A2723" s="8"/>
      <c r="B2723" s="8"/>
      <c r="C2723" s="8"/>
      <c r="D2723" s="4"/>
      <c r="E2723" s="9"/>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7"/>
      <c r="DF2723" s="7"/>
      <c r="DG2723" s="7"/>
      <c r="DH2723" s="7"/>
      <c r="DI2723" s="7"/>
      <c r="DJ2723" s="7"/>
      <c r="DK2723" s="7"/>
      <c r="DL2723" s="7"/>
      <c r="DM2723" s="7"/>
      <c r="DN2723" s="7"/>
      <c r="DO2723" s="7"/>
      <c r="DP2723" s="7"/>
      <c r="DQ2723" s="7"/>
      <c r="DR2723" s="7"/>
      <c r="DS2723" s="7"/>
      <c r="DT2723" s="7"/>
      <c r="DU2723" s="7"/>
      <c r="DV2723" s="7"/>
      <c r="DW2723" s="7"/>
      <c r="DX2723" s="7"/>
      <c r="DY2723" s="7"/>
      <c r="DZ2723" s="7"/>
      <c r="EA2723" s="7"/>
      <c r="EB2723" s="7"/>
      <c r="EC2723" s="7"/>
      <c r="ED2723" s="7"/>
    </row>
    <row r="2724" spans="1:134">
      <c r="A2724" s="8"/>
      <c r="B2724" s="8"/>
      <c r="C2724" s="8"/>
      <c r="D2724" s="4"/>
      <c r="E2724" s="9"/>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7"/>
      <c r="DF2724" s="7"/>
      <c r="DG2724" s="7"/>
      <c r="DH2724" s="7"/>
      <c r="DI2724" s="7"/>
      <c r="DJ2724" s="7"/>
      <c r="DK2724" s="7"/>
      <c r="DL2724" s="7"/>
      <c r="DM2724" s="7"/>
      <c r="DN2724" s="7"/>
      <c r="DO2724" s="7"/>
      <c r="DP2724" s="7"/>
      <c r="DQ2724" s="7"/>
      <c r="DR2724" s="7"/>
      <c r="DS2724" s="7"/>
      <c r="DT2724" s="7"/>
      <c r="DU2724" s="7"/>
      <c r="DV2724" s="7"/>
      <c r="DW2724" s="7"/>
      <c r="DX2724" s="7"/>
      <c r="DY2724" s="7"/>
      <c r="DZ2724" s="7"/>
      <c r="EA2724" s="7"/>
      <c r="EB2724" s="7"/>
      <c r="EC2724" s="7"/>
      <c r="ED2724" s="7"/>
    </row>
    <row r="2725" spans="1:134">
      <c r="A2725" s="8"/>
      <c r="B2725" s="8"/>
      <c r="C2725" s="8"/>
      <c r="D2725" s="4"/>
      <c r="E2725" s="9"/>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7"/>
      <c r="DF2725" s="7"/>
      <c r="DG2725" s="7"/>
      <c r="DH2725" s="7"/>
      <c r="DI2725" s="7"/>
      <c r="DJ2725" s="7"/>
      <c r="DK2725" s="7"/>
      <c r="DL2725" s="7"/>
      <c r="DM2725" s="7"/>
      <c r="DN2725" s="7"/>
      <c r="DO2725" s="7"/>
      <c r="DP2725" s="7"/>
      <c r="DQ2725" s="7"/>
      <c r="DR2725" s="7"/>
      <c r="DS2725" s="7"/>
      <c r="DT2725" s="7"/>
      <c r="DU2725" s="7"/>
      <c r="DV2725" s="7"/>
      <c r="DW2725" s="7"/>
      <c r="DX2725" s="7"/>
      <c r="DY2725" s="7"/>
      <c r="DZ2725" s="7"/>
      <c r="EA2725" s="7"/>
      <c r="EB2725" s="7"/>
      <c r="EC2725" s="7"/>
      <c r="ED2725" s="7"/>
    </row>
    <row r="2726" spans="1:134">
      <c r="A2726" s="8"/>
      <c r="B2726" s="8"/>
      <c r="C2726" s="8"/>
      <c r="D2726" s="4"/>
      <c r="E2726" s="9"/>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c r="DX2726" s="7"/>
      <c r="DY2726" s="7"/>
      <c r="DZ2726" s="7"/>
      <c r="EA2726" s="7"/>
      <c r="EB2726" s="7"/>
      <c r="EC2726" s="7"/>
      <c r="ED2726" s="7"/>
    </row>
    <row r="2727" spans="1:134">
      <c r="A2727" s="8"/>
      <c r="B2727" s="8"/>
      <c r="C2727" s="8"/>
      <c r="D2727" s="4"/>
      <c r="E2727" s="9"/>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c r="DX2727" s="7"/>
      <c r="DY2727" s="7"/>
      <c r="DZ2727" s="7"/>
      <c r="EA2727" s="7"/>
      <c r="EB2727" s="7"/>
      <c r="EC2727" s="7"/>
      <c r="ED2727" s="7"/>
    </row>
    <row r="2728" spans="1:134">
      <c r="A2728" s="8"/>
      <c r="B2728" s="8"/>
      <c r="C2728" s="8"/>
      <c r="D2728" s="4"/>
      <c r="E2728" s="9"/>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c r="DX2728" s="7"/>
      <c r="DY2728" s="7"/>
      <c r="DZ2728" s="7"/>
      <c r="EA2728" s="7"/>
      <c r="EB2728" s="7"/>
      <c r="EC2728" s="7"/>
      <c r="ED2728" s="7"/>
    </row>
    <row r="2729" spans="1:134">
      <c r="A2729" s="8"/>
      <c r="B2729" s="8"/>
      <c r="C2729" s="8"/>
      <c r="D2729" s="4"/>
      <c r="E2729" s="9"/>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c r="DX2729" s="7"/>
      <c r="DY2729" s="7"/>
      <c r="DZ2729" s="7"/>
      <c r="EA2729" s="7"/>
      <c r="EB2729" s="7"/>
      <c r="EC2729" s="7"/>
      <c r="ED2729" s="7"/>
    </row>
    <row r="2730" spans="1:134">
      <c r="A2730" s="8"/>
      <c r="B2730" s="8"/>
      <c r="C2730" s="8"/>
      <c r="D2730" s="4"/>
      <c r="E2730" s="9"/>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c r="DX2730" s="7"/>
      <c r="DY2730" s="7"/>
      <c r="DZ2730" s="7"/>
      <c r="EA2730" s="7"/>
      <c r="EB2730" s="7"/>
      <c r="EC2730" s="7"/>
      <c r="ED2730" s="7"/>
    </row>
    <row r="2731" spans="1:134">
      <c r="A2731" s="8"/>
      <c r="B2731" s="8"/>
      <c r="C2731" s="8"/>
      <c r="D2731" s="4"/>
      <c r="E2731" s="9"/>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c r="DX2731" s="7"/>
      <c r="DY2731" s="7"/>
      <c r="DZ2731" s="7"/>
      <c r="EA2731" s="7"/>
      <c r="EB2731" s="7"/>
      <c r="EC2731" s="7"/>
      <c r="ED2731" s="7"/>
    </row>
    <row r="2732" spans="1:134">
      <c r="A2732" s="8"/>
      <c r="B2732" s="8"/>
      <c r="C2732" s="8"/>
      <c r="D2732" s="4"/>
      <c r="E2732" s="9"/>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c r="DX2732" s="7"/>
      <c r="DY2732" s="7"/>
      <c r="DZ2732" s="7"/>
      <c r="EA2732" s="7"/>
      <c r="EB2732" s="7"/>
      <c r="EC2732" s="7"/>
      <c r="ED2732" s="7"/>
    </row>
    <row r="2733" spans="1:134">
      <c r="A2733" s="8"/>
      <c r="B2733" s="8"/>
      <c r="C2733" s="8"/>
      <c r="D2733" s="4"/>
      <c r="E2733" s="9"/>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7"/>
      <c r="DF2733" s="7"/>
      <c r="DG2733" s="7"/>
      <c r="DH2733" s="7"/>
      <c r="DI2733" s="7"/>
      <c r="DJ2733" s="7"/>
      <c r="DK2733" s="7"/>
      <c r="DL2733" s="7"/>
      <c r="DM2733" s="7"/>
      <c r="DN2733" s="7"/>
      <c r="DO2733" s="7"/>
      <c r="DP2733" s="7"/>
      <c r="DQ2733" s="7"/>
      <c r="DR2733" s="7"/>
      <c r="DS2733" s="7"/>
      <c r="DT2733" s="7"/>
      <c r="DU2733" s="7"/>
      <c r="DV2733" s="7"/>
      <c r="DW2733" s="7"/>
      <c r="DX2733" s="7"/>
      <c r="DY2733" s="7"/>
      <c r="DZ2733" s="7"/>
      <c r="EA2733" s="7"/>
      <c r="EB2733" s="7"/>
      <c r="EC2733" s="7"/>
      <c r="ED2733" s="7"/>
    </row>
    <row r="2734" spans="1:134">
      <c r="A2734" s="8"/>
      <c r="B2734" s="8"/>
      <c r="C2734" s="8"/>
      <c r="D2734" s="4"/>
      <c r="E2734" s="9"/>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c r="DX2734" s="7"/>
      <c r="DY2734" s="7"/>
      <c r="DZ2734" s="7"/>
      <c r="EA2734" s="7"/>
      <c r="EB2734" s="7"/>
      <c r="EC2734" s="7"/>
      <c r="ED2734" s="7"/>
    </row>
    <row r="2735" spans="1:134">
      <c r="A2735" s="8"/>
      <c r="B2735" s="8"/>
      <c r="C2735" s="8"/>
      <c r="D2735" s="4"/>
      <c r="E2735" s="9"/>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7"/>
      <c r="DF2735" s="7"/>
      <c r="DG2735" s="7"/>
      <c r="DH2735" s="7"/>
      <c r="DI2735" s="7"/>
      <c r="DJ2735" s="7"/>
      <c r="DK2735" s="7"/>
      <c r="DL2735" s="7"/>
      <c r="DM2735" s="7"/>
      <c r="DN2735" s="7"/>
      <c r="DO2735" s="7"/>
      <c r="DP2735" s="7"/>
      <c r="DQ2735" s="7"/>
      <c r="DR2735" s="7"/>
      <c r="DS2735" s="7"/>
      <c r="DT2735" s="7"/>
      <c r="DU2735" s="7"/>
      <c r="DV2735" s="7"/>
      <c r="DW2735" s="7"/>
      <c r="DX2735" s="7"/>
      <c r="DY2735" s="7"/>
      <c r="DZ2735" s="7"/>
      <c r="EA2735" s="7"/>
      <c r="EB2735" s="7"/>
      <c r="EC2735" s="7"/>
      <c r="ED2735" s="7"/>
    </row>
    <row r="2736" spans="1:134">
      <c r="A2736" s="8"/>
      <c r="B2736" s="8"/>
      <c r="C2736" s="8"/>
      <c r="D2736" s="4"/>
      <c r="E2736" s="9"/>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7"/>
      <c r="BV2736" s="7"/>
      <c r="BW2736" s="7"/>
      <c r="BX2736" s="7"/>
      <c r="BY2736" s="7"/>
      <c r="BZ2736" s="7"/>
      <c r="CA2736" s="7"/>
      <c r="CB2736" s="7"/>
      <c r="CC2736" s="7"/>
      <c r="CD2736" s="7"/>
      <c r="CE2736" s="7"/>
      <c r="CF2736" s="7"/>
      <c r="CG2736" s="7"/>
      <c r="CH2736" s="7"/>
      <c r="CI2736" s="7"/>
      <c r="CJ2736" s="7"/>
      <c r="CK2736" s="7"/>
      <c r="CL2736" s="7"/>
      <c r="CM2736" s="7"/>
      <c r="CN2736" s="7"/>
      <c r="CO2736" s="7"/>
      <c r="CP2736" s="7"/>
      <c r="CQ2736" s="7"/>
      <c r="CR2736" s="7"/>
      <c r="CS2736" s="7"/>
      <c r="CT2736" s="7"/>
      <c r="CU2736" s="7"/>
      <c r="CV2736" s="7"/>
      <c r="CW2736" s="7"/>
      <c r="CX2736" s="7"/>
      <c r="CY2736" s="7"/>
      <c r="CZ2736" s="7"/>
      <c r="DA2736" s="7"/>
      <c r="DB2736" s="7"/>
      <c r="DC2736" s="7"/>
      <c r="DD2736" s="7"/>
      <c r="DE2736" s="7"/>
      <c r="DF2736" s="7"/>
      <c r="DG2736" s="7"/>
      <c r="DH2736" s="7"/>
      <c r="DI2736" s="7"/>
      <c r="DJ2736" s="7"/>
      <c r="DK2736" s="7"/>
      <c r="DL2736" s="7"/>
      <c r="DM2736" s="7"/>
      <c r="DN2736" s="7"/>
      <c r="DO2736" s="7"/>
      <c r="DP2736" s="7"/>
      <c r="DQ2736" s="7"/>
      <c r="DR2736" s="7"/>
      <c r="DS2736" s="7"/>
      <c r="DT2736" s="7"/>
      <c r="DU2736" s="7"/>
      <c r="DV2736" s="7"/>
      <c r="DW2736" s="7"/>
      <c r="DX2736" s="7"/>
      <c r="DY2736" s="7"/>
      <c r="DZ2736" s="7"/>
      <c r="EA2736" s="7"/>
      <c r="EB2736" s="7"/>
      <c r="EC2736" s="7"/>
      <c r="ED2736" s="7"/>
    </row>
    <row r="2737" spans="1:134">
      <c r="A2737" s="8"/>
      <c r="B2737" s="8"/>
      <c r="C2737" s="8"/>
      <c r="D2737" s="4"/>
      <c r="E2737" s="9"/>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7"/>
      <c r="DF2737" s="7"/>
      <c r="DG2737" s="7"/>
      <c r="DH2737" s="7"/>
      <c r="DI2737" s="7"/>
      <c r="DJ2737" s="7"/>
      <c r="DK2737" s="7"/>
      <c r="DL2737" s="7"/>
      <c r="DM2737" s="7"/>
      <c r="DN2737" s="7"/>
      <c r="DO2737" s="7"/>
      <c r="DP2737" s="7"/>
      <c r="DQ2737" s="7"/>
      <c r="DR2737" s="7"/>
      <c r="DS2737" s="7"/>
      <c r="DT2737" s="7"/>
      <c r="DU2737" s="7"/>
      <c r="DV2737" s="7"/>
      <c r="DW2737" s="7"/>
      <c r="DX2737" s="7"/>
      <c r="DY2737" s="7"/>
      <c r="DZ2737" s="7"/>
      <c r="EA2737" s="7"/>
      <c r="EB2737" s="7"/>
      <c r="EC2737" s="7"/>
      <c r="ED2737" s="7"/>
    </row>
    <row r="2738" spans="1:134">
      <c r="A2738" s="8"/>
      <c r="B2738" s="8"/>
      <c r="C2738" s="8"/>
      <c r="D2738" s="4"/>
      <c r="E2738" s="9"/>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7"/>
      <c r="DF2738" s="7"/>
      <c r="DG2738" s="7"/>
      <c r="DH2738" s="7"/>
      <c r="DI2738" s="7"/>
      <c r="DJ2738" s="7"/>
      <c r="DK2738" s="7"/>
      <c r="DL2738" s="7"/>
      <c r="DM2738" s="7"/>
      <c r="DN2738" s="7"/>
      <c r="DO2738" s="7"/>
      <c r="DP2738" s="7"/>
      <c r="DQ2738" s="7"/>
      <c r="DR2738" s="7"/>
      <c r="DS2738" s="7"/>
      <c r="DT2738" s="7"/>
      <c r="DU2738" s="7"/>
      <c r="DV2738" s="7"/>
      <c r="DW2738" s="7"/>
      <c r="DX2738" s="7"/>
      <c r="DY2738" s="7"/>
      <c r="DZ2738" s="7"/>
      <c r="EA2738" s="7"/>
      <c r="EB2738" s="7"/>
      <c r="EC2738" s="7"/>
      <c r="ED2738" s="7"/>
    </row>
    <row r="2739" spans="1:134">
      <c r="A2739" s="8"/>
      <c r="B2739" s="8"/>
      <c r="C2739" s="8"/>
      <c r="D2739" s="4"/>
      <c r="E2739" s="9"/>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7"/>
      <c r="DF2739" s="7"/>
      <c r="DG2739" s="7"/>
      <c r="DH2739" s="7"/>
      <c r="DI2739" s="7"/>
      <c r="DJ2739" s="7"/>
      <c r="DK2739" s="7"/>
      <c r="DL2739" s="7"/>
      <c r="DM2739" s="7"/>
      <c r="DN2739" s="7"/>
      <c r="DO2739" s="7"/>
      <c r="DP2739" s="7"/>
      <c r="DQ2739" s="7"/>
      <c r="DR2739" s="7"/>
      <c r="DS2739" s="7"/>
      <c r="DT2739" s="7"/>
      <c r="DU2739" s="7"/>
      <c r="DV2739" s="7"/>
      <c r="DW2739" s="7"/>
      <c r="DX2739" s="7"/>
      <c r="DY2739" s="7"/>
      <c r="DZ2739" s="7"/>
      <c r="EA2739" s="7"/>
      <c r="EB2739" s="7"/>
      <c r="EC2739" s="7"/>
      <c r="ED2739" s="7"/>
    </row>
    <row r="2740" spans="1:134">
      <c r="A2740" s="8"/>
      <c r="B2740" s="8"/>
      <c r="C2740" s="8"/>
      <c r="D2740" s="4"/>
      <c r="E2740" s="9"/>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7"/>
      <c r="BV2740" s="7"/>
      <c r="BW2740" s="7"/>
      <c r="BX2740" s="7"/>
      <c r="BY2740" s="7"/>
      <c r="BZ2740" s="7"/>
      <c r="CA2740" s="7"/>
      <c r="CB2740" s="7"/>
      <c r="CC2740" s="7"/>
      <c r="CD2740" s="7"/>
      <c r="CE2740" s="7"/>
      <c r="CF2740" s="7"/>
      <c r="CG2740" s="7"/>
      <c r="CH2740" s="7"/>
      <c r="CI2740" s="7"/>
      <c r="CJ2740" s="7"/>
      <c r="CK2740" s="7"/>
      <c r="CL2740" s="7"/>
      <c r="CM2740" s="7"/>
      <c r="CN2740" s="7"/>
      <c r="CO2740" s="7"/>
      <c r="CP2740" s="7"/>
      <c r="CQ2740" s="7"/>
      <c r="CR2740" s="7"/>
      <c r="CS2740" s="7"/>
      <c r="CT2740" s="7"/>
      <c r="CU2740" s="7"/>
      <c r="CV2740" s="7"/>
      <c r="CW2740" s="7"/>
      <c r="CX2740" s="7"/>
      <c r="CY2740" s="7"/>
      <c r="CZ2740" s="7"/>
      <c r="DA2740" s="7"/>
      <c r="DB2740" s="7"/>
      <c r="DC2740" s="7"/>
      <c r="DD2740" s="7"/>
      <c r="DE2740" s="7"/>
      <c r="DF2740" s="7"/>
      <c r="DG2740" s="7"/>
      <c r="DH2740" s="7"/>
      <c r="DI2740" s="7"/>
      <c r="DJ2740" s="7"/>
      <c r="DK2740" s="7"/>
      <c r="DL2740" s="7"/>
      <c r="DM2740" s="7"/>
      <c r="DN2740" s="7"/>
      <c r="DO2740" s="7"/>
      <c r="DP2740" s="7"/>
      <c r="DQ2740" s="7"/>
      <c r="DR2740" s="7"/>
      <c r="DS2740" s="7"/>
      <c r="DT2740" s="7"/>
      <c r="DU2740" s="7"/>
      <c r="DV2740" s="7"/>
      <c r="DW2740" s="7"/>
      <c r="DX2740" s="7"/>
      <c r="DY2740" s="7"/>
      <c r="DZ2740" s="7"/>
      <c r="EA2740" s="7"/>
      <c r="EB2740" s="7"/>
      <c r="EC2740" s="7"/>
      <c r="ED2740" s="7"/>
    </row>
    <row r="2741" spans="1:134">
      <c r="A2741" s="8"/>
      <c r="B2741" s="8"/>
      <c r="C2741" s="8"/>
      <c r="D2741" s="4"/>
      <c r="E2741" s="9"/>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7"/>
      <c r="BV2741" s="7"/>
      <c r="BW2741" s="7"/>
      <c r="BX2741" s="7"/>
      <c r="BY2741" s="7"/>
      <c r="BZ2741" s="7"/>
      <c r="CA2741" s="7"/>
      <c r="CB2741" s="7"/>
      <c r="CC2741" s="7"/>
      <c r="CD2741" s="7"/>
      <c r="CE2741" s="7"/>
      <c r="CF2741" s="7"/>
      <c r="CG2741" s="7"/>
      <c r="CH2741" s="7"/>
      <c r="CI2741" s="7"/>
      <c r="CJ2741" s="7"/>
      <c r="CK2741" s="7"/>
      <c r="CL2741" s="7"/>
      <c r="CM2741" s="7"/>
      <c r="CN2741" s="7"/>
      <c r="CO2741" s="7"/>
      <c r="CP2741" s="7"/>
      <c r="CQ2741" s="7"/>
      <c r="CR2741" s="7"/>
      <c r="CS2741" s="7"/>
      <c r="CT2741" s="7"/>
      <c r="CU2741" s="7"/>
      <c r="CV2741" s="7"/>
      <c r="CW2741" s="7"/>
      <c r="CX2741" s="7"/>
      <c r="CY2741" s="7"/>
      <c r="CZ2741" s="7"/>
      <c r="DA2741" s="7"/>
      <c r="DB2741" s="7"/>
      <c r="DC2741" s="7"/>
      <c r="DD2741" s="7"/>
      <c r="DE2741" s="7"/>
      <c r="DF2741" s="7"/>
      <c r="DG2741" s="7"/>
      <c r="DH2741" s="7"/>
      <c r="DI2741" s="7"/>
      <c r="DJ2741" s="7"/>
      <c r="DK2741" s="7"/>
      <c r="DL2741" s="7"/>
      <c r="DM2741" s="7"/>
      <c r="DN2741" s="7"/>
      <c r="DO2741" s="7"/>
      <c r="DP2741" s="7"/>
      <c r="DQ2741" s="7"/>
      <c r="DR2741" s="7"/>
      <c r="DS2741" s="7"/>
      <c r="DT2741" s="7"/>
      <c r="DU2741" s="7"/>
      <c r="DV2741" s="7"/>
      <c r="DW2741" s="7"/>
      <c r="DX2741" s="7"/>
      <c r="DY2741" s="7"/>
      <c r="DZ2741" s="7"/>
      <c r="EA2741" s="7"/>
      <c r="EB2741" s="7"/>
      <c r="EC2741" s="7"/>
      <c r="ED2741" s="7"/>
    </row>
    <row r="2742" spans="1:134">
      <c r="A2742" s="8"/>
      <c r="B2742" s="8"/>
      <c r="C2742" s="8"/>
      <c r="D2742" s="4"/>
      <c r="E2742" s="9"/>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7"/>
      <c r="DF2742" s="7"/>
      <c r="DG2742" s="7"/>
      <c r="DH2742" s="7"/>
      <c r="DI2742" s="7"/>
      <c r="DJ2742" s="7"/>
      <c r="DK2742" s="7"/>
      <c r="DL2742" s="7"/>
      <c r="DM2742" s="7"/>
      <c r="DN2742" s="7"/>
      <c r="DO2742" s="7"/>
      <c r="DP2742" s="7"/>
      <c r="DQ2742" s="7"/>
      <c r="DR2742" s="7"/>
      <c r="DS2742" s="7"/>
      <c r="DT2742" s="7"/>
      <c r="DU2742" s="7"/>
      <c r="DV2742" s="7"/>
      <c r="DW2742" s="7"/>
      <c r="DX2742" s="7"/>
      <c r="DY2742" s="7"/>
      <c r="DZ2742" s="7"/>
      <c r="EA2742" s="7"/>
      <c r="EB2742" s="7"/>
      <c r="EC2742" s="7"/>
      <c r="ED2742" s="7"/>
    </row>
    <row r="2743" spans="1:134">
      <c r="A2743" s="8"/>
      <c r="B2743" s="8"/>
      <c r="C2743" s="8"/>
      <c r="D2743" s="4"/>
      <c r="E2743" s="9"/>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7"/>
      <c r="BV2743" s="7"/>
      <c r="BW2743" s="7"/>
      <c r="BX2743" s="7"/>
      <c r="BY2743" s="7"/>
      <c r="BZ2743" s="7"/>
      <c r="CA2743" s="7"/>
      <c r="CB2743" s="7"/>
      <c r="CC2743" s="7"/>
      <c r="CD2743" s="7"/>
      <c r="CE2743" s="7"/>
      <c r="CF2743" s="7"/>
      <c r="CG2743" s="7"/>
      <c r="CH2743" s="7"/>
      <c r="CI2743" s="7"/>
      <c r="CJ2743" s="7"/>
      <c r="CK2743" s="7"/>
      <c r="CL2743" s="7"/>
      <c r="CM2743" s="7"/>
      <c r="CN2743" s="7"/>
      <c r="CO2743" s="7"/>
      <c r="CP2743" s="7"/>
      <c r="CQ2743" s="7"/>
      <c r="CR2743" s="7"/>
      <c r="CS2743" s="7"/>
      <c r="CT2743" s="7"/>
      <c r="CU2743" s="7"/>
      <c r="CV2743" s="7"/>
      <c r="CW2743" s="7"/>
      <c r="CX2743" s="7"/>
      <c r="CY2743" s="7"/>
      <c r="CZ2743" s="7"/>
      <c r="DA2743" s="7"/>
      <c r="DB2743" s="7"/>
      <c r="DC2743" s="7"/>
      <c r="DD2743" s="7"/>
      <c r="DE2743" s="7"/>
      <c r="DF2743" s="7"/>
      <c r="DG2743" s="7"/>
      <c r="DH2743" s="7"/>
      <c r="DI2743" s="7"/>
      <c r="DJ2743" s="7"/>
      <c r="DK2743" s="7"/>
      <c r="DL2743" s="7"/>
      <c r="DM2743" s="7"/>
      <c r="DN2743" s="7"/>
      <c r="DO2743" s="7"/>
      <c r="DP2743" s="7"/>
      <c r="DQ2743" s="7"/>
      <c r="DR2743" s="7"/>
      <c r="DS2743" s="7"/>
      <c r="DT2743" s="7"/>
      <c r="DU2743" s="7"/>
      <c r="DV2743" s="7"/>
      <c r="DW2743" s="7"/>
      <c r="DX2743" s="7"/>
      <c r="DY2743" s="7"/>
      <c r="DZ2743" s="7"/>
      <c r="EA2743" s="7"/>
      <c r="EB2743" s="7"/>
      <c r="EC2743" s="7"/>
      <c r="ED2743" s="7"/>
    </row>
    <row r="2744" spans="1:134">
      <c r="A2744" s="8"/>
      <c r="B2744" s="8"/>
      <c r="C2744" s="8"/>
      <c r="D2744" s="4"/>
      <c r="E2744" s="9"/>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7"/>
      <c r="BV2744" s="7"/>
      <c r="BW2744" s="7"/>
      <c r="BX2744" s="7"/>
      <c r="BY2744" s="7"/>
      <c r="BZ2744" s="7"/>
      <c r="CA2744" s="7"/>
      <c r="CB2744" s="7"/>
      <c r="CC2744" s="7"/>
      <c r="CD2744" s="7"/>
      <c r="CE2744" s="7"/>
      <c r="CF2744" s="7"/>
      <c r="CG2744" s="7"/>
      <c r="CH2744" s="7"/>
      <c r="CI2744" s="7"/>
      <c r="CJ2744" s="7"/>
      <c r="CK2744" s="7"/>
      <c r="CL2744" s="7"/>
      <c r="CM2744" s="7"/>
      <c r="CN2744" s="7"/>
      <c r="CO2744" s="7"/>
      <c r="CP2744" s="7"/>
      <c r="CQ2744" s="7"/>
      <c r="CR2744" s="7"/>
      <c r="CS2744" s="7"/>
      <c r="CT2744" s="7"/>
      <c r="CU2744" s="7"/>
      <c r="CV2744" s="7"/>
      <c r="CW2744" s="7"/>
      <c r="CX2744" s="7"/>
      <c r="CY2744" s="7"/>
      <c r="CZ2744" s="7"/>
      <c r="DA2744" s="7"/>
      <c r="DB2744" s="7"/>
      <c r="DC2744" s="7"/>
      <c r="DD2744" s="7"/>
      <c r="DE2744" s="7"/>
      <c r="DF2744" s="7"/>
      <c r="DG2744" s="7"/>
      <c r="DH2744" s="7"/>
      <c r="DI2744" s="7"/>
      <c r="DJ2744" s="7"/>
      <c r="DK2744" s="7"/>
      <c r="DL2744" s="7"/>
      <c r="DM2744" s="7"/>
      <c r="DN2744" s="7"/>
      <c r="DO2744" s="7"/>
      <c r="DP2744" s="7"/>
      <c r="DQ2744" s="7"/>
      <c r="DR2744" s="7"/>
      <c r="DS2744" s="7"/>
      <c r="DT2744" s="7"/>
      <c r="DU2744" s="7"/>
      <c r="DV2744" s="7"/>
      <c r="DW2744" s="7"/>
      <c r="DX2744" s="7"/>
      <c r="DY2744" s="7"/>
      <c r="DZ2744" s="7"/>
      <c r="EA2744" s="7"/>
      <c r="EB2744" s="7"/>
      <c r="EC2744" s="7"/>
      <c r="ED2744" s="7"/>
    </row>
    <row r="2745" spans="1:134">
      <c r="A2745" s="8"/>
      <c r="B2745" s="8"/>
      <c r="C2745" s="8"/>
      <c r="D2745" s="4"/>
      <c r="E2745" s="9"/>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7"/>
      <c r="DF2745" s="7"/>
      <c r="DG2745" s="7"/>
      <c r="DH2745" s="7"/>
      <c r="DI2745" s="7"/>
      <c r="DJ2745" s="7"/>
      <c r="DK2745" s="7"/>
      <c r="DL2745" s="7"/>
      <c r="DM2745" s="7"/>
      <c r="DN2745" s="7"/>
      <c r="DO2745" s="7"/>
      <c r="DP2745" s="7"/>
      <c r="DQ2745" s="7"/>
      <c r="DR2745" s="7"/>
      <c r="DS2745" s="7"/>
      <c r="DT2745" s="7"/>
      <c r="DU2745" s="7"/>
      <c r="DV2745" s="7"/>
      <c r="DW2745" s="7"/>
      <c r="DX2745" s="7"/>
      <c r="DY2745" s="7"/>
      <c r="DZ2745" s="7"/>
      <c r="EA2745" s="7"/>
      <c r="EB2745" s="7"/>
      <c r="EC2745" s="7"/>
      <c r="ED2745" s="7"/>
    </row>
    <row r="2746" spans="1:134">
      <c r="A2746" s="8"/>
      <c r="B2746" s="8"/>
      <c r="C2746" s="8"/>
      <c r="D2746" s="4"/>
      <c r="E2746" s="9"/>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7"/>
      <c r="DF2746" s="7"/>
      <c r="DG2746" s="7"/>
      <c r="DH2746" s="7"/>
      <c r="DI2746" s="7"/>
      <c r="DJ2746" s="7"/>
      <c r="DK2746" s="7"/>
      <c r="DL2746" s="7"/>
      <c r="DM2746" s="7"/>
      <c r="DN2746" s="7"/>
      <c r="DO2746" s="7"/>
      <c r="DP2746" s="7"/>
      <c r="DQ2746" s="7"/>
      <c r="DR2746" s="7"/>
      <c r="DS2746" s="7"/>
      <c r="DT2746" s="7"/>
      <c r="DU2746" s="7"/>
      <c r="DV2746" s="7"/>
      <c r="DW2746" s="7"/>
      <c r="DX2746" s="7"/>
      <c r="DY2746" s="7"/>
      <c r="DZ2746" s="7"/>
      <c r="EA2746" s="7"/>
      <c r="EB2746" s="7"/>
      <c r="EC2746" s="7"/>
      <c r="ED2746" s="7"/>
    </row>
    <row r="2747" spans="1:134">
      <c r="A2747" s="8"/>
      <c r="B2747" s="8"/>
      <c r="C2747" s="8"/>
      <c r="D2747" s="4"/>
      <c r="E2747" s="9"/>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7"/>
      <c r="DF2747" s="7"/>
      <c r="DG2747" s="7"/>
      <c r="DH2747" s="7"/>
      <c r="DI2747" s="7"/>
      <c r="DJ2747" s="7"/>
      <c r="DK2747" s="7"/>
      <c r="DL2747" s="7"/>
      <c r="DM2747" s="7"/>
      <c r="DN2747" s="7"/>
      <c r="DO2747" s="7"/>
      <c r="DP2747" s="7"/>
      <c r="DQ2747" s="7"/>
      <c r="DR2747" s="7"/>
      <c r="DS2747" s="7"/>
      <c r="DT2747" s="7"/>
      <c r="DU2747" s="7"/>
      <c r="DV2747" s="7"/>
      <c r="DW2747" s="7"/>
      <c r="DX2747" s="7"/>
      <c r="DY2747" s="7"/>
      <c r="DZ2747" s="7"/>
      <c r="EA2747" s="7"/>
      <c r="EB2747" s="7"/>
      <c r="EC2747" s="7"/>
      <c r="ED2747" s="7"/>
    </row>
    <row r="2748" spans="1:134">
      <c r="A2748" s="8"/>
      <c r="B2748" s="8"/>
      <c r="C2748" s="8"/>
      <c r="D2748" s="4"/>
      <c r="E2748" s="9"/>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7"/>
      <c r="DF2748" s="7"/>
      <c r="DG2748" s="7"/>
      <c r="DH2748" s="7"/>
      <c r="DI2748" s="7"/>
      <c r="DJ2748" s="7"/>
      <c r="DK2748" s="7"/>
      <c r="DL2748" s="7"/>
      <c r="DM2748" s="7"/>
      <c r="DN2748" s="7"/>
      <c r="DO2748" s="7"/>
      <c r="DP2748" s="7"/>
      <c r="DQ2748" s="7"/>
      <c r="DR2748" s="7"/>
      <c r="DS2748" s="7"/>
      <c r="DT2748" s="7"/>
      <c r="DU2748" s="7"/>
      <c r="DV2748" s="7"/>
      <c r="DW2748" s="7"/>
      <c r="DX2748" s="7"/>
      <c r="DY2748" s="7"/>
      <c r="DZ2748" s="7"/>
      <c r="EA2748" s="7"/>
      <c r="EB2748" s="7"/>
      <c r="EC2748" s="7"/>
      <c r="ED2748" s="7"/>
    </row>
    <row r="2749" spans="1:134">
      <c r="A2749" s="8"/>
      <c r="B2749" s="8"/>
      <c r="C2749" s="8"/>
      <c r="D2749" s="4"/>
      <c r="E2749" s="9"/>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7"/>
      <c r="DF2749" s="7"/>
      <c r="DG2749" s="7"/>
      <c r="DH2749" s="7"/>
      <c r="DI2749" s="7"/>
      <c r="DJ2749" s="7"/>
      <c r="DK2749" s="7"/>
      <c r="DL2749" s="7"/>
      <c r="DM2749" s="7"/>
      <c r="DN2749" s="7"/>
      <c r="DO2749" s="7"/>
      <c r="DP2749" s="7"/>
      <c r="DQ2749" s="7"/>
      <c r="DR2749" s="7"/>
      <c r="DS2749" s="7"/>
      <c r="DT2749" s="7"/>
      <c r="DU2749" s="7"/>
      <c r="DV2749" s="7"/>
      <c r="DW2749" s="7"/>
      <c r="DX2749" s="7"/>
      <c r="DY2749" s="7"/>
      <c r="DZ2749" s="7"/>
      <c r="EA2749" s="7"/>
      <c r="EB2749" s="7"/>
      <c r="EC2749" s="7"/>
      <c r="ED2749" s="7"/>
    </row>
    <row r="2750" spans="1:134">
      <c r="A2750" s="8"/>
      <c r="B2750" s="8"/>
      <c r="C2750" s="8"/>
      <c r="D2750" s="4"/>
      <c r="E2750" s="9"/>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c r="DX2750" s="7"/>
      <c r="DY2750" s="7"/>
      <c r="DZ2750" s="7"/>
      <c r="EA2750" s="7"/>
      <c r="EB2750" s="7"/>
      <c r="EC2750" s="7"/>
      <c r="ED2750" s="7"/>
    </row>
    <row r="2751" spans="1:134">
      <c r="A2751" s="8"/>
      <c r="B2751" s="8"/>
      <c r="C2751" s="8"/>
      <c r="D2751" s="4"/>
      <c r="E2751" s="9"/>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7"/>
      <c r="DF2751" s="7"/>
      <c r="DG2751" s="7"/>
      <c r="DH2751" s="7"/>
      <c r="DI2751" s="7"/>
      <c r="DJ2751" s="7"/>
      <c r="DK2751" s="7"/>
      <c r="DL2751" s="7"/>
      <c r="DM2751" s="7"/>
      <c r="DN2751" s="7"/>
      <c r="DO2751" s="7"/>
      <c r="DP2751" s="7"/>
      <c r="DQ2751" s="7"/>
      <c r="DR2751" s="7"/>
      <c r="DS2751" s="7"/>
      <c r="DT2751" s="7"/>
      <c r="DU2751" s="7"/>
      <c r="DV2751" s="7"/>
      <c r="DW2751" s="7"/>
      <c r="DX2751" s="7"/>
      <c r="DY2751" s="7"/>
      <c r="DZ2751" s="7"/>
      <c r="EA2751" s="7"/>
      <c r="EB2751" s="7"/>
      <c r="EC2751" s="7"/>
      <c r="ED2751" s="7"/>
    </row>
    <row r="2752" spans="1:134">
      <c r="A2752" s="8"/>
      <c r="B2752" s="8"/>
      <c r="C2752" s="8"/>
      <c r="D2752" s="4"/>
      <c r="E2752" s="9"/>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7"/>
      <c r="DF2752" s="7"/>
      <c r="DG2752" s="7"/>
      <c r="DH2752" s="7"/>
      <c r="DI2752" s="7"/>
      <c r="DJ2752" s="7"/>
      <c r="DK2752" s="7"/>
      <c r="DL2752" s="7"/>
      <c r="DM2752" s="7"/>
      <c r="DN2752" s="7"/>
      <c r="DO2752" s="7"/>
      <c r="DP2752" s="7"/>
      <c r="DQ2752" s="7"/>
      <c r="DR2752" s="7"/>
      <c r="DS2752" s="7"/>
      <c r="DT2752" s="7"/>
      <c r="DU2752" s="7"/>
      <c r="DV2752" s="7"/>
      <c r="DW2752" s="7"/>
      <c r="DX2752" s="7"/>
      <c r="DY2752" s="7"/>
      <c r="DZ2752" s="7"/>
      <c r="EA2752" s="7"/>
      <c r="EB2752" s="7"/>
      <c r="EC2752" s="7"/>
      <c r="ED2752" s="7"/>
    </row>
    <row r="2753" spans="1:134">
      <c r="A2753" s="8"/>
      <c r="B2753" s="8"/>
      <c r="C2753" s="8"/>
      <c r="D2753" s="4"/>
      <c r="E2753" s="9"/>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7"/>
      <c r="DF2753" s="7"/>
      <c r="DG2753" s="7"/>
      <c r="DH2753" s="7"/>
      <c r="DI2753" s="7"/>
      <c r="DJ2753" s="7"/>
      <c r="DK2753" s="7"/>
      <c r="DL2753" s="7"/>
      <c r="DM2753" s="7"/>
      <c r="DN2753" s="7"/>
      <c r="DO2753" s="7"/>
      <c r="DP2753" s="7"/>
      <c r="DQ2753" s="7"/>
      <c r="DR2753" s="7"/>
      <c r="DS2753" s="7"/>
      <c r="DT2753" s="7"/>
      <c r="DU2753" s="7"/>
      <c r="DV2753" s="7"/>
      <c r="DW2753" s="7"/>
      <c r="DX2753" s="7"/>
      <c r="DY2753" s="7"/>
      <c r="DZ2753" s="7"/>
      <c r="EA2753" s="7"/>
      <c r="EB2753" s="7"/>
      <c r="EC2753" s="7"/>
      <c r="ED2753" s="7"/>
    </row>
    <row r="2754" spans="1:134">
      <c r="A2754" s="8"/>
      <c r="B2754" s="8"/>
      <c r="C2754" s="8"/>
      <c r="D2754" s="4"/>
      <c r="E2754" s="9"/>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7"/>
      <c r="DF2754" s="7"/>
      <c r="DG2754" s="7"/>
      <c r="DH2754" s="7"/>
      <c r="DI2754" s="7"/>
      <c r="DJ2754" s="7"/>
      <c r="DK2754" s="7"/>
      <c r="DL2754" s="7"/>
      <c r="DM2754" s="7"/>
      <c r="DN2754" s="7"/>
      <c r="DO2754" s="7"/>
      <c r="DP2754" s="7"/>
      <c r="DQ2754" s="7"/>
      <c r="DR2754" s="7"/>
      <c r="DS2754" s="7"/>
      <c r="DT2754" s="7"/>
      <c r="DU2754" s="7"/>
      <c r="DV2754" s="7"/>
      <c r="DW2754" s="7"/>
      <c r="DX2754" s="7"/>
      <c r="DY2754" s="7"/>
      <c r="DZ2754" s="7"/>
      <c r="EA2754" s="7"/>
      <c r="EB2754" s="7"/>
      <c r="EC2754" s="7"/>
      <c r="ED2754" s="7"/>
    </row>
    <row r="2755" spans="1:134">
      <c r="A2755" s="8"/>
      <c r="B2755" s="8"/>
      <c r="C2755" s="8"/>
      <c r="D2755" s="4"/>
      <c r="E2755" s="9"/>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7"/>
      <c r="DF2755" s="7"/>
      <c r="DG2755" s="7"/>
      <c r="DH2755" s="7"/>
      <c r="DI2755" s="7"/>
      <c r="DJ2755" s="7"/>
      <c r="DK2755" s="7"/>
      <c r="DL2755" s="7"/>
      <c r="DM2755" s="7"/>
      <c r="DN2755" s="7"/>
      <c r="DO2755" s="7"/>
      <c r="DP2755" s="7"/>
      <c r="DQ2755" s="7"/>
      <c r="DR2755" s="7"/>
      <c r="DS2755" s="7"/>
      <c r="DT2755" s="7"/>
      <c r="DU2755" s="7"/>
      <c r="DV2755" s="7"/>
      <c r="DW2755" s="7"/>
      <c r="DX2755" s="7"/>
      <c r="DY2755" s="7"/>
      <c r="DZ2755" s="7"/>
      <c r="EA2755" s="7"/>
      <c r="EB2755" s="7"/>
      <c r="EC2755" s="7"/>
      <c r="ED2755" s="7"/>
    </row>
    <row r="2756" spans="1:134">
      <c r="A2756" s="8"/>
      <c r="B2756" s="8"/>
      <c r="C2756" s="8"/>
      <c r="D2756" s="4"/>
      <c r="E2756" s="9"/>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7"/>
      <c r="DF2756" s="7"/>
      <c r="DG2756" s="7"/>
      <c r="DH2756" s="7"/>
      <c r="DI2756" s="7"/>
      <c r="DJ2756" s="7"/>
      <c r="DK2756" s="7"/>
      <c r="DL2756" s="7"/>
      <c r="DM2756" s="7"/>
      <c r="DN2756" s="7"/>
      <c r="DO2756" s="7"/>
      <c r="DP2756" s="7"/>
      <c r="DQ2756" s="7"/>
      <c r="DR2756" s="7"/>
      <c r="DS2756" s="7"/>
      <c r="DT2756" s="7"/>
      <c r="DU2756" s="7"/>
      <c r="DV2756" s="7"/>
      <c r="DW2756" s="7"/>
      <c r="DX2756" s="7"/>
      <c r="DY2756" s="7"/>
      <c r="DZ2756" s="7"/>
      <c r="EA2756" s="7"/>
      <c r="EB2756" s="7"/>
      <c r="EC2756" s="7"/>
      <c r="ED2756" s="7"/>
    </row>
    <row r="2757" spans="1:134">
      <c r="A2757" s="8"/>
      <c r="B2757" s="8"/>
      <c r="C2757" s="8"/>
      <c r="D2757" s="4"/>
      <c r="E2757" s="9"/>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7"/>
      <c r="DF2757" s="7"/>
      <c r="DG2757" s="7"/>
      <c r="DH2757" s="7"/>
      <c r="DI2757" s="7"/>
      <c r="DJ2757" s="7"/>
      <c r="DK2757" s="7"/>
      <c r="DL2757" s="7"/>
      <c r="DM2757" s="7"/>
      <c r="DN2757" s="7"/>
      <c r="DO2757" s="7"/>
      <c r="DP2757" s="7"/>
      <c r="DQ2757" s="7"/>
      <c r="DR2757" s="7"/>
      <c r="DS2757" s="7"/>
      <c r="DT2757" s="7"/>
      <c r="DU2757" s="7"/>
      <c r="DV2757" s="7"/>
      <c r="DW2757" s="7"/>
      <c r="DX2757" s="7"/>
      <c r="DY2757" s="7"/>
      <c r="DZ2757" s="7"/>
      <c r="EA2757" s="7"/>
      <c r="EB2757" s="7"/>
      <c r="EC2757" s="7"/>
      <c r="ED2757" s="7"/>
    </row>
    <row r="2758" spans="1:134">
      <c r="A2758" s="8"/>
      <c r="B2758" s="8"/>
      <c r="C2758" s="8"/>
      <c r="D2758" s="4"/>
      <c r="E2758" s="9"/>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c r="DX2758" s="7"/>
      <c r="DY2758" s="7"/>
      <c r="DZ2758" s="7"/>
      <c r="EA2758" s="7"/>
      <c r="EB2758" s="7"/>
      <c r="EC2758" s="7"/>
      <c r="ED2758" s="7"/>
    </row>
    <row r="2759" spans="1:134">
      <c r="A2759" s="8"/>
      <c r="B2759" s="8"/>
      <c r="C2759" s="8"/>
      <c r="D2759" s="4"/>
      <c r="E2759" s="9"/>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7"/>
      <c r="DF2759" s="7"/>
      <c r="DG2759" s="7"/>
      <c r="DH2759" s="7"/>
      <c r="DI2759" s="7"/>
      <c r="DJ2759" s="7"/>
      <c r="DK2759" s="7"/>
      <c r="DL2759" s="7"/>
      <c r="DM2759" s="7"/>
      <c r="DN2759" s="7"/>
      <c r="DO2759" s="7"/>
      <c r="DP2759" s="7"/>
      <c r="DQ2759" s="7"/>
      <c r="DR2759" s="7"/>
      <c r="DS2759" s="7"/>
      <c r="DT2759" s="7"/>
      <c r="DU2759" s="7"/>
      <c r="DV2759" s="7"/>
      <c r="DW2759" s="7"/>
      <c r="DX2759" s="7"/>
      <c r="DY2759" s="7"/>
      <c r="DZ2759" s="7"/>
      <c r="EA2759" s="7"/>
      <c r="EB2759" s="7"/>
      <c r="EC2759" s="7"/>
      <c r="ED2759" s="7"/>
    </row>
    <row r="2760" spans="1:134">
      <c r="A2760" s="8"/>
      <c r="B2760" s="8"/>
      <c r="C2760" s="8"/>
      <c r="D2760" s="4"/>
      <c r="E2760" s="9"/>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7"/>
      <c r="DF2760" s="7"/>
      <c r="DG2760" s="7"/>
      <c r="DH2760" s="7"/>
      <c r="DI2760" s="7"/>
      <c r="DJ2760" s="7"/>
      <c r="DK2760" s="7"/>
      <c r="DL2760" s="7"/>
      <c r="DM2760" s="7"/>
      <c r="DN2760" s="7"/>
      <c r="DO2760" s="7"/>
      <c r="DP2760" s="7"/>
      <c r="DQ2760" s="7"/>
      <c r="DR2760" s="7"/>
      <c r="DS2760" s="7"/>
      <c r="DT2760" s="7"/>
      <c r="DU2760" s="7"/>
      <c r="DV2760" s="7"/>
      <c r="DW2760" s="7"/>
      <c r="DX2760" s="7"/>
      <c r="DY2760" s="7"/>
      <c r="DZ2760" s="7"/>
      <c r="EA2760" s="7"/>
      <c r="EB2760" s="7"/>
      <c r="EC2760" s="7"/>
      <c r="ED2760" s="7"/>
    </row>
    <row r="2761" spans="1:134">
      <c r="A2761" s="8"/>
      <c r="B2761" s="8"/>
      <c r="C2761" s="8"/>
      <c r="D2761" s="4"/>
      <c r="E2761" s="9"/>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7"/>
      <c r="DF2761" s="7"/>
      <c r="DG2761" s="7"/>
      <c r="DH2761" s="7"/>
      <c r="DI2761" s="7"/>
      <c r="DJ2761" s="7"/>
      <c r="DK2761" s="7"/>
      <c r="DL2761" s="7"/>
      <c r="DM2761" s="7"/>
      <c r="DN2761" s="7"/>
      <c r="DO2761" s="7"/>
      <c r="DP2761" s="7"/>
      <c r="DQ2761" s="7"/>
      <c r="DR2761" s="7"/>
      <c r="DS2761" s="7"/>
      <c r="DT2761" s="7"/>
      <c r="DU2761" s="7"/>
      <c r="DV2761" s="7"/>
      <c r="DW2761" s="7"/>
      <c r="DX2761" s="7"/>
      <c r="DY2761" s="7"/>
      <c r="DZ2761" s="7"/>
      <c r="EA2761" s="7"/>
      <c r="EB2761" s="7"/>
      <c r="EC2761" s="7"/>
      <c r="ED2761" s="7"/>
    </row>
    <row r="2762" spans="1:134">
      <c r="A2762" s="8"/>
      <c r="B2762" s="8"/>
      <c r="C2762" s="8"/>
      <c r="D2762" s="4"/>
      <c r="E2762" s="9"/>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7"/>
      <c r="DF2762" s="7"/>
      <c r="DG2762" s="7"/>
      <c r="DH2762" s="7"/>
      <c r="DI2762" s="7"/>
      <c r="DJ2762" s="7"/>
      <c r="DK2762" s="7"/>
      <c r="DL2762" s="7"/>
      <c r="DM2762" s="7"/>
      <c r="DN2762" s="7"/>
      <c r="DO2762" s="7"/>
      <c r="DP2762" s="7"/>
      <c r="DQ2762" s="7"/>
      <c r="DR2762" s="7"/>
      <c r="DS2762" s="7"/>
      <c r="DT2762" s="7"/>
      <c r="DU2762" s="7"/>
      <c r="DV2762" s="7"/>
      <c r="DW2762" s="7"/>
      <c r="DX2762" s="7"/>
      <c r="DY2762" s="7"/>
      <c r="DZ2762" s="7"/>
      <c r="EA2762" s="7"/>
      <c r="EB2762" s="7"/>
      <c r="EC2762" s="7"/>
      <c r="ED2762" s="7"/>
    </row>
    <row r="2763" spans="1:134">
      <c r="A2763" s="8"/>
      <c r="B2763" s="8"/>
      <c r="C2763" s="8"/>
      <c r="D2763" s="4"/>
      <c r="E2763" s="9"/>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7"/>
      <c r="DF2763" s="7"/>
      <c r="DG2763" s="7"/>
      <c r="DH2763" s="7"/>
      <c r="DI2763" s="7"/>
      <c r="DJ2763" s="7"/>
      <c r="DK2763" s="7"/>
      <c r="DL2763" s="7"/>
      <c r="DM2763" s="7"/>
      <c r="DN2763" s="7"/>
      <c r="DO2763" s="7"/>
      <c r="DP2763" s="7"/>
      <c r="DQ2763" s="7"/>
      <c r="DR2763" s="7"/>
      <c r="DS2763" s="7"/>
      <c r="DT2763" s="7"/>
      <c r="DU2763" s="7"/>
      <c r="DV2763" s="7"/>
      <c r="DW2763" s="7"/>
      <c r="DX2763" s="7"/>
      <c r="DY2763" s="7"/>
      <c r="DZ2763" s="7"/>
      <c r="EA2763" s="7"/>
      <c r="EB2763" s="7"/>
      <c r="EC2763" s="7"/>
      <c r="ED2763" s="7"/>
    </row>
    <row r="2764" spans="1:134">
      <c r="A2764" s="8"/>
      <c r="B2764" s="8"/>
      <c r="C2764" s="8"/>
      <c r="D2764" s="4"/>
      <c r="E2764" s="9"/>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7"/>
      <c r="DF2764" s="7"/>
      <c r="DG2764" s="7"/>
      <c r="DH2764" s="7"/>
      <c r="DI2764" s="7"/>
      <c r="DJ2764" s="7"/>
      <c r="DK2764" s="7"/>
      <c r="DL2764" s="7"/>
      <c r="DM2764" s="7"/>
      <c r="DN2764" s="7"/>
      <c r="DO2764" s="7"/>
      <c r="DP2764" s="7"/>
      <c r="DQ2764" s="7"/>
      <c r="DR2764" s="7"/>
      <c r="DS2764" s="7"/>
      <c r="DT2764" s="7"/>
      <c r="DU2764" s="7"/>
      <c r="DV2764" s="7"/>
      <c r="DW2764" s="7"/>
      <c r="DX2764" s="7"/>
      <c r="DY2764" s="7"/>
      <c r="DZ2764" s="7"/>
      <c r="EA2764" s="7"/>
      <c r="EB2764" s="7"/>
      <c r="EC2764" s="7"/>
      <c r="ED2764" s="7"/>
    </row>
    <row r="2765" spans="1:134">
      <c r="A2765" s="8"/>
      <c r="B2765" s="8"/>
      <c r="C2765" s="8"/>
      <c r="D2765" s="4"/>
      <c r="E2765" s="9"/>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7"/>
      <c r="DF2765" s="7"/>
      <c r="DG2765" s="7"/>
      <c r="DH2765" s="7"/>
      <c r="DI2765" s="7"/>
      <c r="DJ2765" s="7"/>
      <c r="DK2765" s="7"/>
      <c r="DL2765" s="7"/>
      <c r="DM2765" s="7"/>
      <c r="DN2765" s="7"/>
      <c r="DO2765" s="7"/>
      <c r="DP2765" s="7"/>
      <c r="DQ2765" s="7"/>
      <c r="DR2765" s="7"/>
      <c r="DS2765" s="7"/>
      <c r="DT2765" s="7"/>
      <c r="DU2765" s="7"/>
      <c r="DV2765" s="7"/>
      <c r="DW2765" s="7"/>
      <c r="DX2765" s="7"/>
      <c r="DY2765" s="7"/>
      <c r="DZ2765" s="7"/>
      <c r="EA2765" s="7"/>
      <c r="EB2765" s="7"/>
      <c r="EC2765" s="7"/>
      <c r="ED2765" s="7"/>
    </row>
    <row r="2766" spans="1:134">
      <c r="A2766" s="8"/>
      <c r="B2766" s="8"/>
      <c r="C2766" s="8"/>
      <c r="D2766" s="4"/>
      <c r="E2766" s="9"/>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c r="DX2766" s="7"/>
      <c r="DY2766" s="7"/>
      <c r="DZ2766" s="7"/>
      <c r="EA2766" s="7"/>
      <c r="EB2766" s="7"/>
      <c r="EC2766" s="7"/>
      <c r="ED2766" s="7"/>
    </row>
    <row r="2767" spans="1:134">
      <c r="A2767" s="8"/>
      <c r="B2767" s="8"/>
      <c r="C2767" s="8"/>
      <c r="D2767" s="4"/>
      <c r="E2767" s="9"/>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7"/>
      <c r="DF2767" s="7"/>
      <c r="DG2767" s="7"/>
      <c r="DH2767" s="7"/>
      <c r="DI2767" s="7"/>
      <c r="DJ2767" s="7"/>
      <c r="DK2767" s="7"/>
      <c r="DL2767" s="7"/>
      <c r="DM2767" s="7"/>
      <c r="DN2767" s="7"/>
      <c r="DO2767" s="7"/>
      <c r="DP2767" s="7"/>
      <c r="DQ2767" s="7"/>
      <c r="DR2767" s="7"/>
      <c r="DS2767" s="7"/>
      <c r="DT2767" s="7"/>
      <c r="DU2767" s="7"/>
      <c r="DV2767" s="7"/>
      <c r="DW2767" s="7"/>
      <c r="DX2767" s="7"/>
      <c r="DY2767" s="7"/>
      <c r="DZ2767" s="7"/>
      <c r="EA2767" s="7"/>
      <c r="EB2767" s="7"/>
      <c r="EC2767" s="7"/>
      <c r="ED2767" s="7"/>
    </row>
    <row r="2768" spans="1:134">
      <c r="A2768" s="8"/>
      <c r="B2768" s="8"/>
      <c r="C2768" s="8"/>
      <c r="D2768" s="4"/>
      <c r="E2768" s="9"/>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7"/>
      <c r="DF2768" s="7"/>
      <c r="DG2768" s="7"/>
      <c r="DH2768" s="7"/>
      <c r="DI2768" s="7"/>
      <c r="DJ2768" s="7"/>
      <c r="DK2768" s="7"/>
      <c r="DL2768" s="7"/>
      <c r="DM2768" s="7"/>
      <c r="DN2768" s="7"/>
      <c r="DO2768" s="7"/>
      <c r="DP2768" s="7"/>
      <c r="DQ2768" s="7"/>
      <c r="DR2768" s="7"/>
      <c r="DS2768" s="7"/>
      <c r="DT2768" s="7"/>
      <c r="DU2768" s="7"/>
      <c r="DV2768" s="7"/>
      <c r="DW2768" s="7"/>
      <c r="DX2768" s="7"/>
      <c r="DY2768" s="7"/>
      <c r="DZ2768" s="7"/>
      <c r="EA2768" s="7"/>
      <c r="EB2768" s="7"/>
      <c r="EC2768" s="7"/>
      <c r="ED2768" s="7"/>
    </row>
    <row r="2769" spans="1:134">
      <c r="A2769" s="8"/>
      <c r="B2769" s="8"/>
      <c r="C2769" s="8"/>
      <c r="D2769" s="4"/>
      <c r="E2769" s="9"/>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7"/>
      <c r="DF2769" s="7"/>
      <c r="DG2769" s="7"/>
      <c r="DH2769" s="7"/>
      <c r="DI2769" s="7"/>
      <c r="DJ2769" s="7"/>
      <c r="DK2769" s="7"/>
      <c r="DL2769" s="7"/>
      <c r="DM2769" s="7"/>
      <c r="DN2769" s="7"/>
      <c r="DO2769" s="7"/>
      <c r="DP2769" s="7"/>
      <c r="DQ2769" s="7"/>
      <c r="DR2769" s="7"/>
      <c r="DS2769" s="7"/>
      <c r="DT2769" s="7"/>
      <c r="DU2769" s="7"/>
      <c r="DV2769" s="7"/>
      <c r="DW2769" s="7"/>
      <c r="DX2769" s="7"/>
      <c r="DY2769" s="7"/>
      <c r="DZ2769" s="7"/>
      <c r="EA2769" s="7"/>
      <c r="EB2769" s="7"/>
      <c r="EC2769" s="7"/>
      <c r="ED2769" s="7"/>
    </row>
    <row r="2770" spans="1:134">
      <c r="A2770" s="8"/>
      <c r="B2770" s="8"/>
      <c r="C2770" s="8"/>
      <c r="D2770" s="4"/>
      <c r="E2770" s="9"/>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7"/>
      <c r="DF2770" s="7"/>
      <c r="DG2770" s="7"/>
      <c r="DH2770" s="7"/>
      <c r="DI2770" s="7"/>
      <c r="DJ2770" s="7"/>
      <c r="DK2770" s="7"/>
      <c r="DL2770" s="7"/>
      <c r="DM2770" s="7"/>
      <c r="DN2770" s="7"/>
      <c r="DO2770" s="7"/>
      <c r="DP2770" s="7"/>
      <c r="DQ2770" s="7"/>
      <c r="DR2770" s="7"/>
      <c r="DS2770" s="7"/>
      <c r="DT2770" s="7"/>
      <c r="DU2770" s="7"/>
      <c r="DV2770" s="7"/>
      <c r="DW2770" s="7"/>
      <c r="DX2770" s="7"/>
      <c r="DY2770" s="7"/>
      <c r="DZ2770" s="7"/>
      <c r="EA2770" s="7"/>
      <c r="EB2770" s="7"/>
      <c r="EC2770" s="7"/>
      <c r="ED2770" s="7"/>
    </row>
    <row r="2771" spans="1:134">
      <c r="A2771" s="8"/>
      <c r="B2771" s="8"/>
      <c r="C2771" s="8"/>
      <c r="D2771" s="4"/>
      <c r="E2771" s="9"/>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7"/>
      <c r="DF2771" s="7"/>
      <c r="DG2771" s="7"/>
      <c r="DH2771" s="7"/>
      <c r="DI2771" s="7"/>
      <c r="DJ2771" s="7"/>
      <c r="DK2771" s="7"/>
      <c r="DL2771" s="7"/>
      <c r="DM2771" s="7"/>
      <c r="DN2771" s="7"/>
      <c r="DO2771" s="7"/>
      <c r="DP2771" s="7"/>
      <c r="DQ2771" s="7"/>
      <c r="DR2771" s="7"/>
      <c r="DS2771" s="7"/>
      <c r="DT2771" s="7"/>
      <c r="DU2771" s="7"/>
      <c r="DV2771" s="7"/>
      <c r="DW2771" s="7"/>
      <c r="DX2771" s="7"/>
      <c r="DY2771" s="7"/>
      <c r="DZ2771" s="7"/>
      <c r="EA2771" s="7"/>
      <c r="EB2771" s="7"/>
      <c r="EC2771" s="7"/>
      <c r="ED2771" s="7"/>
    </row>
    <row r="2772" spans="1:134">
      <c r="A2772" s="8"/>
      <c r="B2772" s="8"/>
      <c r="C2772" s="8"/>
      <c r="D2772" s="4"/>
      <c r="E2772" s="9"/>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7"/>
      <c r="DF2772" s="7"/>
      <c r="DG2772" s="7"/>
      <c r="DH2772" s="7"/>
      <c r="DI2772" s="7"/>
      <c r="DJ2772" s="7"/>
      <c r="DK2772" s="7"/>
      <c r="DL2772" s="7"/>
      <c r="DM2772" s="7"/>
      <c r="DN2772" s="7"/>
      <c r="DO2772" s="7"/>
      <c r="DP2772" s="7"/>
      <c r="DQ2772" s="7"/>
      <c r="DR2772" s="7"/>
      <c r="DS2772" s="7"/>
      <c r="DT2772" s="7"/>
      <c r="DU2772" s="7"/>
      <c r="DV2772" s="7"/>
      <c r="DW2772" s="7"/>
      <c r="DX2772" s="7"/>
      <c r="DY2772" s="7"/>
      <c r="DZ2772" s="7"/>
      <c r="EA2772" s="7"/>
      <c r="EB2772" s="7"/>
      <c r="EC2772" s="7"/>
      <c r="ED2772" s="7"/>
    </row>
    <row r="2773" spans="1:134">
      <c r="A2773" s="8"/>
      <c r="B2773" s="8"/>
      <c r="C2773" s="8"/>
      <c r="D2773" s="4"/>
      <c r="E2773" s="9"/>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7"/>
      <c r="BV2773" s="7"/>
      <c r="BW2773" s="7"/>
      <c r="BX2773" s="7"/>
      <c r="BY2773" s="7"/>
      <c r="BZ2773" s="7"/>
      <c r="CA2773" s="7"/>
      <c r="CB2773" s="7"/>
      <c r="CC2773" s="7"/>
      <c r="CD2773" s="7"/>
      <c r="CE2773" s="7"/>
      <c r="CF2773" s="7"/>
      <c r="CG2773" s="7"/>
      <c r="CH2773" s="7"/>
      <c r="CI2773" s="7"/>
      <c r="CJ2773" s="7"/>
      <c r="CK2773" s="7"/>
      <c r="CL2773" s="7"/>
      <c r="CM2773" s="7"/>
      <c r="CN2773" s="7"/>
      <c r="CO2773" s="7"/>
      <c r="CP2773" s="7"/>
      <c r="CQ2773" s="7"/>
      <c r="CR2773" s="7"/>
      <c r="CS2773" s="7"/>
      <c r="CT2773" s="7"/>
      <c r="CU2773" s="7"/>
      <c r="CV2773" s="7"/>
      <c r="CW2773" s="7"/>
      <c r="CX2773" s="7"/>
      <c r="CY2773" s="7"/>
      <c r="CZ2773" s="7"/>
      <c r="DA2773" s="7"/>
      <c r="DB2773" s="7"/>
      <c r="DC2773" s="7"/>
      <c r="DD2773" s="7"/>
      <c r="DE2773" s="7"/>
      <c r="DF2773" s="7"/>
      <c r="DG2773" s="7"/>
      <c r="DH2773" s="7"/>
      <c r="DI2773" s="7"/>
      <c r="DJ2773" s="7"/>
      <c r="DK2773" s="7"/>
      <c r="DL2773" s="7"/>
      <c r="DM2773" s="7"/>
      <c r="DN2773" s="7"/>
      <c r="DO2773" s="7"/>
      <c r="DP2773" s="7"/>
      <c r="DQ2773" s="7"/>
      <c r="DR2773" s="7"/>
      <c r="DS2773" s="7"/>
      <c r="DT2773" s="7"/>
      <c r="DU2773" s="7"/>
      <c r="DV2773" s="7"/>
      <c r="DW2773" s="7"/>
      <c r="DX2773" s="7"/>
      <c r="DY2773" s="7"/>
      <c r="DZ2773" s="7"/>
      <c r="EA2773" s="7"/>
      <c r="EB2773" s="7"/>
      <c r="EC2773" s="7"/>
      <c r="ED2773" s="7"/>
    </row>
    <row r="2774" spans="1:134">
      <c r="A2774" s="8"/>
      <c r="B2774" s="8"/>
      <c r="C2774" s="8"/>
      <c r="D2774" s="4"/>
      <c r="E2774" s="9"/>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7"/>
      <c r="DF2774" s="7"/>
      <c r="DG2774" s="7"/>
      <c r="DH2774" s="7"/>
      <c r="DI2774" s="7"/>
      <c r="DJ2774" s="7"/>
      <c r="DK2774" s="7"/>
      <c r="DL2774" s="7"/>
      <c r="DM2774" s="7"/>
      <c r="DN2774" s="7"/>
      <c r="DO2774" s="7"/>
      <c r="DP2774" s="7"/>
      <c r="DQ2774" s="7"/>
      <c r="DR2774" s="7"/>
      <c r="DS2774" s="7"/>
      <c r="DT2774" s="7"/>
      <c r="DU2774" s="7"/>
      <c r="DV2774" s="7"/>
      <c r="DW2774" s="7"/>
      <c r="DX2774" s="7"/>
      <c r="DY2774" s="7"/>
      <c r="DZ2774" s="7"/>
      <c r="EA2774" s="7"/>
      <c r="EB2774" s="7"/>
      <c r="EC2774" s="7"/>
      <c r="ED2774" s="7"/>
    </row>
    <row r="2775" spans="1:134">
      <c r="A2775" s="8"/>
      <c r="B2775" s="8"/>
      <c r="C2775" s="8"/>
      <c r="D2775" s="4"/>
      <c r="E2775" s="9"/>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7"/>
      <c r="BV2775" s="7"/>
      <c r="BW2775" s="7"/>
      <c r="BX2775" s="7"/>
      <c r="BY2775" s="7"/>
      <c r="BZ2775" s="7"/>
      <c r="CA2775" s="7"/>
      <c r="CB2775" s="7"/>
      <c r="CC2775" s="7"/>
      <c r="CD2775" s="7"/>
      <c r="CE2775" s="7"/>
      <c r="CF2775" s="7"/>
      <c r="CG2775" s="7"/>
      <c r="CH2775" s="7"/>
      <c r="CI2775" s="7"/>
      <c r="CJ2775" s="7"/>
      <c r="CK2775" s="7"/>
      <c r="CL2775" s="7"/>
      <c r="CM2775" s="7"/>
      <c r="CN2775" s="7"/>
      <c r="CO2775" s="7"/>
      <c r="CP2775" s="7"/>
      <c r="CQ2775" s="7"/>
      <c r="CR2775" s="7"/>
      <c r="CS2775" s="7"/>
      <c r="CT2775" s="7"/>
      <c r="CU2775" s="7"/>
      <c r="CV2775" s="7"/>
      <c r="CW2775" s="7"/>
      <c r="CX2775" s="7"/>
      <c r="CY2775" s="7"/>
      <c r="CZ2775" s="7"/>
      <c r="DA2775" s="7"/>
      <c r="DB2775" s="7"/>
      <c r="DC2775" s="7"/>
      <c r="DD2775" s="7"/>
      <c r="DE2775" s="7"/>
      <c r="DF2775" s="7"/>
      <c r="DG2775" s="7"/>
      <c r="DH2775" s="7"/>
      <c r="DI2775" s="7"/>
      <c r="DJ2775" s="7"/>
      <c r="DK2775" s="7"/>
      <c r="DL2775" s="7"/>
      <c r="DM2775" s="7"/>
      <c r="DN2775" s="7"/>
      <c r="DO2775" s="7"/>
      <c r="DP2775" s="7"/>
      <c r="DQ2775" s="7"/>
      <c r="DR2775" s="7"/>
      <c r="DS2775" s="7"/>
      <c r="DT2775" s="7"/>
      <c r="DU2775" s="7"/>
      <c r="DV2775" s="7"/>
      <c r="DW2775" s="7"/>
      <c r="DX2775" s="7"/>
      <c r="DY2775" s="7"/>
      <c r="DZ2775" s="7"/>
      <c r="EA2775" s="7"/>
      <c r="EB2775" s="7"/>
      <c r="EC2775" s="7"/>
      <c r="ED2775" s="7"/>
    </row>
    <row r="2776" spans="1:134">
      <c r="A2776" s="8"/>
      <c r="B2776" s="8"/>
      <c r="C2776" s="8"/>
      <c r="D2776" s="4"/>
      <c r="E2776" s="9"/>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7"/>
      <c r="CK2776" s="7"/>
      <c r="CL2776" s="7"/>
      <c r="CM2776" s="7"/>
      <c r="CN2776" s="7"/>
      <c r="CO2776" s="7"/>
      <c r="CP2776" s="7"/>
      <c r="CQ2776" s="7"/>
      <c r="CR2776" s="7"/>
      <c r="CS2776" s="7"/>
      <c r="CT2776" s="7"/>
      <c r="CU2776" s="7"/>
      <c r="CV2776" s="7"/>
      <c r="CW2776" s="7"/>
      <c r="CX2776" s="7"/>
      <c r="CY2776" s="7"/>
      <c r="CZ2776" s="7"/>
      <c r="DA2776" s="7"/>
      <c r="DB2776" s="7"/>
      <c r="DC2776" s="7"/>
      <c r="DD2776" s="7"/>
      <c r="DE2776" s="7"/>
      <c r="DF2776" s="7"/>
      <c r="DG2776" s="7"/>
      <c r="DH2776" s="7"/>
      <c r="DI2776" s="7"/>
      <c r="DJ2776" s="7"/>
      <c r="DK2776" s="7"/>
      <c r="DL2776" s="7"/>
      <c r="DM2776" s="7"/>
      <c r="DN2776" s="7"/>
      <c r="DO2776" s="7"/>
      <c r="DP2776" s="7"/>
      <c r="DQ2776" s="7"/>
      <c r="DR2776" s="7"/>
      <c r="DS2776" s="7"/>
      <c r="DT2776" s="7"/>
      <c r="DU2776" s="7"/>
      <c r="DV2776" s="7"/>
      <c r="DW2776" s="7"/>
      <c r="DX2776" s="7"/>
      <c r="DY2776" s="7"/>
      <c r="DZ2776" s="7"/>
      <c r="EA2776" s="7"/>
      <c r="EB2776" s="7"/>
      <c r="EC2776" s="7"/>
      <c r="ED2776" s="7"/>
    </row>
    <row r="2777" spans="1:134">
      <c r="A2777" s="8"/>
      <c r="B2777" s="8"/>
      <c r="C2777" s="8"/>
      <c r="D2777" s="4"/>
      <c r="E2777" s="9"/>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7"/>
      <c r="BV2777" s="7"/>
      <c r="BW2777" s="7"/>
      <c r="BX2777" s="7"/>
      <c r="BY2777" s="7"/>
      <c r="BZ2777" s="7"/>
      <c r="CA2777" s="7"/>
      <c r="CB2777" s="7"/>
      <c r="CC2777" s="7"/>
      <c r="CD2777" s="7"/>
      <c r="CE2777" s="7"/>
      <c r="CF2777" s="7"/>
      <c r="CG2777" s="7"/>
      <c r="CH2777" s="7"/>
      <c r="CI2777" s="7"/>
      <c r="CJ2777" s="7"/>
      <c r="CK2777" s="7"/>
      <c r="CL2777" s="7"/>
      <c r="CM2777" s="7"/>
      <c r="CN2777" s="7"/>
      <c r="CO2777" s="7"/>
      <c r="CP2777" s="7"/>
      <c r="CQ2777" s="7"/>
      <c r="CR2777" s="7"/>
      <c r="CS2777" s="7"/>
      <c r="CT2777" s="7"/>
      <c r="CU2777" s="7"/>
      <c r="CV2777" s="7"/>
      <c r="CW2777" s="7"/>
      <c r="CX2777" s="7"/>
      <c r="CY2777" s="7"/>
      <c r="CZ2777" s="7"/>
      <c r="DA2777" s="7"/>
      <c r="DB2777" s="7"/>
      <c r="DC2777" s="7"/>
      <c r="DD2777" s="7"/>
      <c r="DE2777" s="7"/>
      <c r="DF2777" s="7"/>
      <c r="DG2777" s="7"/>
      <c r="DH2777" s="7"/>
      <c r="DI2777" s="7"/>
      <c r="DJ2777" s="7"/>
      <c r="DK2777" s="7"/>
      <c r="DL2777" s="7"/>
      <c r="DM2777" s="7"/>
      <c r="DN2777" s="7"/>
      <c r="DO2777" s="7"/>
      <c r="DP2777" s="7"/>
      <c r="DQ2777" s="7"/>
      <c r="DR2777" s="7"/>
      <c r="DS2777" s="7"/>
      <c r="DT2777" s="7"/>
      <c r="DU2777" s="7"/>
      <c r="DV2777" s="7"/>
      <c r="DW2777" s="7"/>
      <c r="DX2777" s="7"/>
      <c r="DY2777" s="7"/>
      <c r="DZ2777" s="7"/>
      <c r="EA2777" s="7"/>
      <c r="EB2777" s="7"/>
      <c r="EC2777" s="7"/>
      <c r="ED2777" s="7"/>
    </row>
    <row r="2778" spans="1:134">
      <c r="A2778" s="8"/>
      <c r="B2778" s="8"/>
      <c r="C2778" s="8"/>
      <c r="D2778" s="4"/>
      <c r="E2778" s="9"/>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7"/>
      <c r="DF2778" s="7"/>
      <c r="DG2778" s="7"/>
      <c r="DH2778" s="7"/>
      <c r="DI2778" s="7"/>
      <c r="DJ2778" s="7"/>
      <c r="DK2778" s="7"/>
      <c r="DL2778" s="7"/>
      <c r="DM2778" s="7"/>
      <c r="DN2778" s="7"/>
      <c r="DO2778" s="7"/>
      <c r="DP2778" s="7"/>
      <c r="DQ2778" s="7"/>
      <c r="DR2778" s="7"/>
      <c r="DS2778" s="7"/>
      <c r="DT2778" s="7"/>
      <c r="DU2778" s="7"/>
      <c r="DV2778" s="7"/>
      <c r="DW2778" s="7"/>
      <c r="DX2778" s="7"/>
      <c r="DY2778" s="7"/>
      <c r="DZ2778" s="7"/>
      <c r="EA2778" s="7"/>
      <c r="EB2778" s="7"/>
      <c r="EC2778" s="7"/>
      <c r="ED2778" s="7"/>
    </row>
    <row r="2779" spans="1:134">
      <c r="A2779" s="8"/>
      <c r="B2779" s="8"/>
      <c r="C2779" s="8"/>
      <c r="D2779" s="4"/>
      <c r="E2779" s="9"/>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7"/>
      <c r="DF2779" s="7"/>
      <c r="DG2779" s="7"/>
      <c r="DH2779" s="7"/>
      <c r="DI2779" s="7"/>
      <c r="DJ2779" s="7"/>
      <c r="DK2779" s="7"/>
      <c r="DL2779" s="7"/>
      <c r="DM2779" s="7"/>
      <c r="DN2779" s="7"/>
      <c r="DO2779" s="7"/>
      <c r="DP2779" s="7"/>
      <c r="DQ2779" s="7"/>
      <c r="DR2779" s="7"/>
      <c r="DS2779" s="7"/>
      <c r="DT2779" s="7"/>
      <c r="DU2779" s="7"/>
      <c r="DV2779" s="7"/>
      <c r="DW2779" s="7"/>
      <c r="DX2779" s="7"/>
      <c r="DY2779" s="7"/>
      <c r="DZ2779" s="7"/>
      <c r="EA2779" s="7"/>
      <c r="EB2779" s="7"/>
      <c r="EC2779" s="7"/>
      <c r="ED2779" s="7"/>
    </row>
    <row r="2780" spans="1:134">
      <c r="A2780" s="8"/>
      <c r="B2780" s="8"/>
      <c r="C2780" s="8"/>
      <c r="D2780" s="4"/>
      <c r="E2780" s="9"/>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7"/>
      <c r="DF2780" s="7"/>
      <c r="DG2780" s="7"/>
      <c r="DH2780" s="7"/>
      <c r="DI2780" s="7"/>
      <c r="DJ2780" s="7"/>
      <c r="DK2780" s="7"/>
      <c r="DL2780" s="7"/>
      <c r="DM2780" s="7"/>
      <c r="DN2780" s="7"/>
      <c r="DO2780" s="7"/>
      <c r="DP2780" s="7"/>
      <c r="DQ2780" s="7"/>
      <c r="DR2780" s="7"/>
      <c r="DS2780" s="7"/>
      <c r="DT2780" s="7"/>
      <c r="DU2780" s="7"/>
      <c r="DV2780" s="7"/>
      <c r="DW2780" s="7"/>
      <c r="DX2780" s="7"/>
      <c r="DY2780" s="7"/>
      <c r="DZ2780" s="7"/>
      <c r="EA2780" s="7"/>
      <c r="EB2780" s="7"/>
      <c r="EC2780" s="7"/>
      <c r="ED2780" s="7"/>
    </row>
    <row r="2781" spans="1:134">
      <c r="A2781" s="8"/>
      <c r="B2781" s="8"/>
      <c r="C2781" s="8"/>
      <c r="D2781" s="4"/>
      <c r="E2781" s="9"/>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7"/>
      <c r="DF2781" s="7"/>
      <c r="DG2781" s="7"/>
      <c r="DH2781" s="7"/>
      <c r="DI2781" s="7"/>
      <c r="DJ2781" s="7"/>
      <c r="DK2781" s="7"/>
      <c r="DL2781" s="7"/>
      <c r="DM2781" s="7"/>
      <c r="DN2781" s="7"/>
      <c r="DO2781" s="7"/>
      <c r="DP2781" s="7"/>
      <c r="DQ2781" s="7"/>
      <c r="DR2781" s="7"/>
      <c r="DS2781" s="7"/>
      <c r="DT2781" s="7"/>
      <c r="DU2781" s="7"/>
      <c r="DV2781" s="7"/>
      <c r="DW2781" s="7"/>
      <c r="DX2781" s="7"/>
      <c r="DY2781" s="7"/>
      <c r="DZ2781" s="7"/>
      <c r="EA2781" s="7"/>
      <c r="EB2781" s="7"/>
      <c r="EC2781" s="7"/>
      <c r="ED2781" s="7"/>
    </row>
    <row r="2782" spans="1:134">
      <c r="A2782" s="8"/>
      <c r="B2782" s="8"/>
      <c r="C2782" s="8"/>
      <c r="D2782" s="4"/>
      <c r="E2782" s="9"/>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c r="DX2782" s="7"/>
      <c r="DY2782" s="7"/>
      <c r="DZ2782" s="7"/>
      <c r="EA2782" s="7"/>
      <c r="EB2782" s="7"/>
      <c r="EC2782" s="7"/>
      <c r="ED2782" s="7"/>
    </row>
    <row r="2783" spans="1:134">
      <c r="A2783" s="8"/>
      <c r="B2783" s="8"/>
      <c r="C2783" s="8"/>
      <c r="D2783" s="4"/>
      <c r="E2783" s="9"/>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7"/>
      <c r="DF2783" s="7"/>
      <c r="DG2783" s="7"/>
      <c r="DH2783" s="7"/>
      <c r="DI2783" s="7"/>
      <c r="DJ2783" s="7"/>
      <c r="DK2783" s="7"/>
      <c r="DL2783" s="7"/>
      <c r="DM2783" s="7"/>
      <c r="DN2783" s="7"/>
      <c r="DO2783" s="7"/>
      <c r="DP2783" s="7"/>
      <c r="DQ2783" s="7"/>
      <c r="DR2783" s="7"/>
      <c r="DS2783" s="7"/>
      <c r="DT2783" s="7"/>
      <c r="DU2783" s="7"/>
      <c r="DV2783" s="7"/>
      <c r="DW2783" s="7"/>
      <c r="DX2783" s="7"/>
      <c r="DY2783" s="7"/>
      <c r="DZ2783" s="7"/>
      <c r="EA2783" s="7"/>
      <c r="EB2783" s="7"/>
      <c r="EC2783" s="7"/>
      <c r="ED2783" s="7"/>
    </row>
    <row r="2784" spans="1:134">
      <c r="A2784" s="8"/>
      <c r="B2784" s="8"/>
      <c r="C2784" s="8"/>
      <c r="D2784" s="4"/>
      <c r="E2784" s="9"/>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7"/>
      <c r="DF2784" s="7"/>
      <c r="DG2784" s="7"/>
      <c r="DH2784" s="7"/>
      <c r="DI2784" s="7"/>
      <c r="DJ2784" s="7"/>
      <c r="DK2784" s="7"/>
      <c r="DL2784" s="7"/>
      <c r="DM2784" s="7"/>
      <c r="DN2784" s="7"/>
      <c r="DO2784" s="7"/>
      <c r="DP2784" s="7"/>
      <c r="DQ2784" s="7"/>
      <c r="DR2784" s="7"/>
      <c r="DS2784" s="7"/>
      <c r="DT2784" s="7"/>
      <c r="DU2784" s="7"/>
      <c r="DV2784" s="7"/>
      <c r="DW2784" s="7"/>
      <c r="DX2784" s="7"/>
      <c r="DY2784" s="7"/>
      <c r="DZ2784" s="7"/>
      <c r="EA2784" s="7"/>
      <c r="EB2784" s="7"/>
      <c r="EC2784" s="7"/>
      <c r="ED2784" s="7"/>
    </row>
    <row r="2785" spans="1:134">
      <c r="A2785" s="8"/>
      <c r="B2785" s="8"/>
      <c r="C2785" s="8"/>
      <c r="D2785" s="4"/>
      <c r="E2785" s="9"/>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7"/>
      <c r="DF2785" s="7"/>
      <c r="DG2785" s="7"/>
      <c r="DH2785" s="7"/>
      <c r="DI2785" s="7"/>
      <c r="DJ2785" s="7"/>
      <c r="DK2785" s="7"/>
      <c r="DL2785" s="7"/>
      <c r="DM2785" s="7"/>
      <c r="DN2785" s="7"/>
      <c r="DO2785" s="7"/>
      <c r="DP2785" s="7"/>
      <c r="DQ2785" s="7"/>
      <c r="DR2785" s="7"/>
      <c r="DS2785" s="7"/>
      <c r="DT2785" s="7"/>
      <c r="DU2785" s="7"/>
      <c r="DV2785" s="7"/>
      <c r="DW2785" s="7"/>
      <c r="DX2785" s="7"/>
      <c r="DY2785" s="7"/>
      <c r="DZ2785" s="7"/>
      <c r="EA2785" s="7"/>
      <c r="EB2785" s="7"/>
      <c r="EC2785" s="7"/>
      <c r="ED2785" s="7"/>
    </row>
    <row r="2786" spans="1:134">
      <c r="A2786" s="8"/>
      <c r="B2786" s="8"/>
      <c r="C2786" s="8"/>
      <c r="D2786" s="4"/>
      <c r="E2786" s="9"/>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7"/>
      <c r="DF2786" s="7"/>
      <c r="DG2786" s="7"/>
      <c r="DH2786" s="7"/>
      <c r="DI2786" s="7"/>
      <c r="DJ2786" s="7"/>
      <c r="DK2786" s="7"/>
      <c r="DL2786" s="7"/>
      <c r="DM2786" s="7"/>
      <c r="DN2786" s="7"/>
      <c r="DO2786" s="7"/>
      <c r="DP2786" s="7"/>
      <c r="DQ2786" s="7"/>
      <c r="DR2786" s="7"/>
      <c r="DS2786" s="7"/>
      <c r="DT2786" s="7"/>
      <c r="DU2786" s="7"/>
      <c r="DV2786" s="7"/>
      <c r="DW2786" s="7"/>
      <c r="DX2786" s="7"/>
      <c r="DY2786" s="7"/>
      <c r="DZ2786" s="7"/>
      <c r="EA2786" s="7"/>
      <c r="EB2786" s="7"/>
      <c r="EC2786" s="7"/>
      <c r="ED2786" s="7"/>
    </row>
    <row r="2787" spans="1:134">
      <c r="A2787" s="8"/>
      <c r="B2787" s="8"/>
      <c r="C2787" s="8"/>
      <c r="D2787" s="4"/>
      <c r="E2787" s="9"/>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7"/>
      <c r="DF2787" s="7"/>
      <c r="DG2787" s="7"/>
      <c r="DH2787" s="7"/>
      <c r="DI2787" s="7"/>
      <c r="DJ2787" s="7"/>
      <c r="DK2787" s="7"/>
      <c r="DL2787" s="7"/>
      <c r="DM2787" s="7"/>
      <c r="DN2787" s="7"/>
      <c r="DO2787" s="7"/>
      <c r="DP2787" s="7"/>
      <c r="DQ2787" s="7"/>
      <c r="DR2787" s="7"/>
      <c r="DS2787" s="7"/>
      <c r="DT2787" s="7"/>
      <c r="DU2787" s="7"/>
      <c r="DV2787" s="7"/>
      <c r="DW2787" s="7"/>
      <c r="DX2787" s="7"/>
      <c r="DY2787" s="7"/>
      <c r="DZ2787" s="7"/>
      <c r="EA2787" s="7"/>
      <c r="EB2787" s="7"/>
      <c r="EC2787" s="7"/>
      <c r="ED2787" s="7"/>
    </row>
    <row r="2788" spans="1:134">
      <c r="A2788" s="8"/>
      <c r="B2788" s="8"/>
      <c r="C2788" s="8"/>
      <c r="D2788" s="4"/>
      <c r="E2788" s="9"/>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7"/>
      <c r="DF2788" s="7"/>
      <c r="DG2788" s="7"/>
      <c r="DH2788" s="7"/>
      <c r="DI2788" s="7"/>
      <c r="DJ2788" s="7"/>
      <c r="DK2788" s="7"/>
      <c r="DL2788" s="7"/>
      <c r="DM2788" s="7"/>
      <c r="DN2788" s="7"/>
      <c r="DO2788" s="7"/>
      <c r="DP2788" s="7"/>
      <c r="DQ2788" s="7"/>
      <c r="DR2788" s="7"/>
      <c r="DS2788" s="7"/>
      <c r="DT2788" s="7"/>
      <c r="DU2788" s="7"/>
      <c r="DV2788" s="7"/>
      <c r="DW2788" s="7"/>
      <c r="DX2788" s="7"/>
      <c r="DY2788" s="7"/>
      <c r="DZ2788" s="7"/>
      <c r="EA2788" s="7"/>
      <c r="EB2788" s="7"/>
      <c r="EC2788" s="7"/>
      <c r="ED2788" s="7"/>
    </row>
    <row r="2789" spans="1:134">
      <c r="A2789" s="8"/>
      <c r="B2789" s="8"/>
      <c r="C2789" s="8"/>
      <c r="D2789" s="4"/>
      <c r="E2789" s="9"/>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7"/>
      <c r="DF2789" s="7"/>
      <c r="DG2789" s="7"/>
      <c r="DH2789" s="7"/>
      <c r="DI2789" s="7"/>
      <c r="DJ2789" s="7"/>
      <c r="DK2789" s="7"/>
      <c r="DL2789" s="7"/>
      <c r="DM2789" s="7"/>
      <c r="DN2789" s="7"/>
      <c r="DO2789" s="7"/>
      <c r="DP2789" s="7"/>
      <c r="DQ2789" s="7"/>
      <c r="DR2789" s="7"/>
      <c r="DS2789" s="7"/>
      <c r="DT2789" s="7"/>
      <c r="DU2789" s="7"/>
      <c r="DV2789" s="7"/>
      <c r="DW2789" s="7"/>
      <c r="DX2789" s="7"/>
      <c r="DY2789" s="7"/>
      <c r="DZ2789" s="7"/>
      <c r="EA2789" s="7"/>
      <c r="EB2789" s="7"/>
      <c r="EC2789" s="7"/>
      <c r="ED2789" s="7"/>
    </row>
    <row r="2790" spans="1:134">
      <c r="A2790" s="8"/>
      <c r="B2790" s="8"/>
      <c r="C2790" s="8"/>
      <c r="D2790" s="4"/>
      <c r="E2790" s="9"/>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7"/>
      <c r="DF2790" s="7"/>
      <c r="DG2790" s="7"/>
      <c r="DH2790" s="7"/>
      <c r="DI2790" s="7"/>
      <c r="DJ2790" s="7"/>
      <c r="DK2790" s="7"/>
      <c r="DL2790" s="7"/>
      <c r="DM2790" s="7"/>
      <c r="DN2790" s="7"/>
      <c r="DO2790" s="7"/>
      <c r="DP2790" s="7"/>
      <c r="DQ2790" s="7"/>
      <c r="DR2790" s="7"/>
      <c r="DS2790" s="7"/>
      <c r="DT2790" s="7"/>
      <c r="DU2790" s="7"/>
      <c r="DV2790" s="7"/>
      <c r="DW2790" s="7"/>
      <c r="DX2790" s="7"/>
      <c r="DY2790" s="7"/>
      <c r="DZ2790" s="7"/>
      <c r="EA2790" s="7"/>
      <c r="EB2790" s="7"/>
      <c r="EC2790" s="7"/>
      <c r="ED2790" s="7"/>
    </row>
    <row r="2791" spans="1:134">
      <c r="A2791" s="8"/>
      <c r="B2791" s="8"/>
      <c r="C2791" s="8"/>
      <c r="D2791" s="4"/>
      <c r="E2791" s="9"/>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7"/>
      <c r="BV2791" s="7"/>
      <c r="BW2791" s="7"/>
      <c r="BX2791" s="7"/>
      <c r="BY2791" s="7"/>
      <c r="BZ2791" s="7"/>
      <c r="CA2791" s="7"/>
      <c r="CB2791" s="7"/>
      <c r="CC2791" s="7"/>
      <c r="CD2791" s="7"/>
      <c r="CE2791" s="7"/>
      <c r="CF2791" s="7"/>
      <c r="CG2791" s="7"/>
      <c r="CH2791" s="7"/>
      <c r="CI2791" s="7"/>
      <c r="CJ2791" s="7"/>
      <c r="CK2791" s="7"/>
      <c r="CL2791" s="7"/>
      <c r="CM2791" s="7"/>
      <c r="CN2791" s="7"/>
      <c r="CO2791" s="7"/>
      <c r="CP2791" s="7"/>
      <c r="CQ2791" s="7"/>
      <c r="CR2791" s="7"/>
      <c r="CS2791" s="7"/>
      <c r="CT2791" s="7"/>
      <c r="CU2791" s="7"/>
      <c r="CV2791" s="7"/>
      <c r="CW2791" s="7"/>
      <c r="CX2791" s="7"/>
      <c r="CY2791" s="7"/>
      <c r="CZ2791" s="7"/>
      <c r="DA2791" s="7"/>
      <c r="DB2791" s="7"/>
      <c r="DC2791" s="7"/>
      <c r="DD2791" s="7"/>
      <c r="DE2791" s="7"/>
      <c r="DF2791" s="7"/>
      <c r="DG2791" s="7"/>
      <c r="DH2791" s="7"/>
      <c r="DI2791" s="7"/>
      <c r="DJ2791" s="7"/>
      <c r="DK2791" s="7"/>
      <c r="DL2791" s="7"/>
      <c r="DM2791" s="7"/>
      <c r="DN2791" s="7"/>
      <c r="DO2791" s="7"/>
      <c r="DP2791" s="7"/>
      <c r="DQ2791" s="7"/>
      <c r="DR2791" s="7"/>
      <c r="DS2791" s="7"/>
      <c r="DT2791" s="7"/>
      <c r="DU2791" s="7"/>
      <c r="DV2791" s="7"/>
      <c r="DW2791" s="7"/>
      <c r="DX2791" s="7"/>
      <c r="DY2791" s="7"/>
      <c r="DZ2791" s="7"/>
      <c r="EA2791" s="7"/>
      <c r="EB2791" s="7"/>
      <c r="EC2791" s="7"/>
      <c r="ED2791" s="7"/>
    </row>
    <row r="2792" spans="1:134">
      <c r="A2792" s="8"/>
      <c r="B2792" s="8"/>
      <c r="C2792" s="8"/>
      <c r="D2792" s="4"/>
      <c r="E2792" s="9"/>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7"/>
      <c r="BV2792" s="7"/>
      <c r="BW2792" s="7"/>
      <c r="BX2792" s="7"/>
      <c r="BY2792" s="7"/>
      <c r="BZ2792" s="7"/>
      <c r="CA2792" s="7"/>
      <c r="CB2792" s="7"/>
      <c r="CC2792" s="7"/>
      <c r="CD2792" s="7"/>
      <c r="CE2792" s="7"/>
      <c r="CF2792" s="7"/>
      <c r="CG2792" s="7"/>
      <c r="CH2792" s="7"/>
      <c r="CI2792" s="7"/>
      <c r="CJ2792" s="7"/>
      <c r="CK2792" s="7"/>
      <c r="CL2792" s="7"/>
      <c r="CM2792" s="7"/>
      <c r="CN2792" s="7"/>
      <c r="CO2792" s="7"/>
      <c r="CP2792" s="7"/>
      <c r="CQ2792" s="7"/>
      <c r="CR2792" s="7"/>
      <c r="CS2792" s="7"/>
      <c r="CT2792" s="7"/>
      <c r="CU2792" s="7"/>
      <c r="CV2792" s="7"/>
      <c r="CW2792" s="7"/>
      <c r="CX2792" s="7"/>
      <c r="CY2792" s="7"/>
      <c r="CZ2792" s="7"/>
      <c r="DA2792" s="7"/>
      <c r="DB2792" s="7"/>
      <c r="DC2792" s="7"/>
      <c r="DD2792" s="7"/>
      <c r="DE2792" s="7"/>
      <c r="DF2792" s="7"/>
      <c r="DG2792" s="7"/>
      <c r="DH2792" s="7"/>
      <c r="DI2792" s="7"/>
      <c r="DJ2792" s="7"/>
      <c r="DK2792" s="7"/>
      <c r="DL2792" s="7"/>
      <c r="DM2792" s="7"/>
      <c r="DN2792" s="7"/>
      <c r="DO2792" s="7"/>
      <c r="DP2792" s="7"/>
      <c r="DQ2792" s="7"/>
      <c r="DR2792" s="7"/>
      <c r="DS2792" s="7"/>
      <c r="DT2792" s="7"/>
      <c r="DU2792" s="7"/>
      <c r="DV2792" s="7"/>
      <c r="DW2792" s="7"/>
      <c r="DX2792" s="7"/>
      <c r="DY2792" s="7"/>
      <c r="DZ2792" s="7"/>
      <c r="EA2792" s="7"/>
      <c r="EB2792" s="7"/>
      <c r="EC2792" s="7"/>
      <c r="ED2792" s="7"/>
    </row>
    <row r="2793" spans="1:134">
      <c r="A2793" s="8"/>
      <c r="B2793" s="8"/>
      <c r="C2793" s="8"/>
      <c r="D2793" s="4"/>
      <c r="E2793" s="9"/>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7"/>
      <c r="BV2793" s="7"/>
      <c r="BW2793" s="7"/>
      <c r="BX2793" s="7"/>
      <c r="BY2793" s="7"/>
      <c r="BZ2793" s="7"/>
      <c r="CA2793" s="7"/>
      <c r="CB2793" s="7"/>
      <c r="CC2793" s="7"/>
      <c r="CD2793" s="7"/>
      <c r="CE2793" s="7"/>
      <c r="CF2793" s="7"/>
      <c r="CG2793" s="7"/>
      <c r="CH2793" s="7"/>
      <c r="CI2793" s="7"/>
      <c r="CJ2793" s="7"/>
      <c r="CK2793" s="7"/>
      <c r="CL2793" s="7"/>
      <c r="CM2793" s="7"/>
      <c r="CN2793" s="7"/>
      <c r="CO2793" s="7"/>
      <c r="CP2793" s="7"/>
      <c r="CQ2793" s="7"/>
      <c r="CR2793" s="7"/>
      <c r="CS2793" s="7"/>
      <c r="CT2793" s="7"/>
      <c r="CU2793" s="7"/>
      <c r="CV2793" s="7"/>
      <c r="CW2793" s="7"/>
      <c r="CX2793" s="7"/>
      <c r="CY2793" s="7"/>
      <c r="CZ2793" s="7"/>
      <c r="DA2793" s="7"/>
      <c r="DB2793" s="7"/>
      <c r="DC2793" s="7"/>
      <c r="DD2793" s="7"/>
      <c r="DE2793" s="7"/>
      <c r="DF2793" s="7"/>
      <c r="DG2793" s="7"/>
      <c r="DH2793" s="7"/>
      <c r="DI2793" s="7"/>
      <c r="DJ2793" s="7"/>
      <c r="DK2793" s="7"/>
      <c r="DL2793" s="7"/>
      <c r="DM2793" s="7"/>
      <c r="DN2793" s="7"/>
      <c r="DO2793" s="7"/>
      <c r="DP2793" s="7"/>
      <c r="DQ2793" s="7"/>
      <c r="DR2793" s="7"/>
      <c r="DS2793" s="7"/>
      <c r="DT2793" s="7"/>
      <c r="DU2793" s="7"/>
      <c r="DV2793" s="7"/>
      <c r="DW2793" s="7"/>
      <c r="DX2793" s="7"/>
      <c r="DY2793" s="7"/>
      <c r="DZ2793" s="7"/>
      <c r="EA2793" s="7"/>
      <c r="EB2793" s="7"/>
      <c r="EC2793" s="7"/>
      <c r="ED2793" s="7"/>
    </row>
    <row r="2794" spans="1:134">
      <c r="A2794" s="8"/>
      <c r="B2794" s="8"/>
      <c r="C2794" s="8"/>
      <c r="D2794" s="4"/>
      <c r="E2794" s="9"/>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7"/>
      <c r="BV2794" s="7"/>
      <c r="BW2794" s="7"/>
      <c r="BX2794" s="7"/>
      <c r="BY2794" s="7"/>
      <c r="BZ2794" s="7"/>
      <c r="CA2794" s="7"/>
      <c r="CB2794" s="7"/>
      <c r="CC2794" s="7"/>
      <c r="CD2794" s="7"/>
      <c r="CE2794" s="7"/>
      <c r="CF2794" s="7"/>
      <c r="CG2794" s="7"/>
      <c r="CH2794" s="7"/>
      <c r="CI2794" s="7"/>
      <c r="CJ2794" s="7"/>
      <c r="CK2794" s="7"/>
      <c r="CL2794" s="7"/>
      <c r="CM2794" s="7"/>
      <c r="CN2794" s="7"/>
      <c r="CO2794" s="7"/>
      <c r="CP2794" s="7"/>
      <c r="CQ2794" s="7"/>
      <c r="CR2794" s="7"/>
      <c r="CS2794" s="7"/>
      <c r="CT2794" s="7"/>
      <c r="CU2794" s="7"/>
      <c r="CV2794" s="7"/>
      <c r="CW2794" s="7"/>
      <c r="CX2794" s="7"/>
      <c r="CY2794" s="7"/>
      <c r="CZ2794" s="7"/>
      <c r="DA2794" s="7"/>
      <c r="DB2794" s="7"/>
      <c r="DC2794" s="7"/>
      <c r="DD2794" s="7"/>
      <c r="DE2794" s="7"/>
      <c r="DF2794" s="7"/>
      <c r="DG2794" s="7"/>
      <c r="DH2794" s="7"/>
      <c r="DI2794" s="7"/>
      <c r="DJ2794" s="7"/>
      <c r="DK2794" s="7"/>
      <c r="DL2794" s="7"/>
      <c r="DM2794" s="7"/>
      <c r="DN2794" s="7"/>
      <c r="DO2794" s="7"/>
      <c r="DP2794" s="7"/>
      <c r="DQ2794" s="7"/>
      <c r="DR2794" s="7"/>
      <c r="DS2794" s="7"/>
      <c r="DT2794" s="7"/>
      <c r="DU2794" s="7"/>
      <c r="DV2794" s="7"/>
      <c r="DW2794" s="7"/>
      <c r="DX2794" s="7"/>
      <c r="DY2794" s="7"/>
      <c r="DZ2794" s="7"/>
      <c r="EA2794" s="7"/>
      <c r="EB2794" s="7"/>
      <c r="EC2794" s="7"/>
      <c r="ED2794" s="7"/>
    </row>
    <row r="2795" spans="1:134">
      <c r="A2795" s="8"/>
      <c r="B2795" s="8"/>
      <c r="C2795" s="8"/>
      <c r="D2795" s="4"/>
      <c r="E2795" s="9"/>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7"/>
      <c r="DF2795" s="7"/>
      <c r="DG2795" s="7"/>
      <c r="DH2795" s="7"/>
      <c r="DI2795" s="7"/>
      <c r="DJ2795" s="7"/>
      <c r="DK2795" s="7"/>
      <c r="DL2795" s="7"/>
      <c r="DM2795" s="7"/>
      <c r="DN2795" s="7"/>
      <c r="DO2795" s="7"/>
      <c r="DP2795" s="7"/>
      <c r="DQ2795" s="7"/>
      <c r="DR2795" s="7"/>
      <c r="DS2795" s="7"/>
      <c r="DT2795" s="7"/>
      <c r="DU2795" s="7"/>
      <c r="DV2795" s="7"/>
      <c r="DW2795" s="7"/>
      <c r="DX2795" s="7"/>
      <c r="DY2795" s="7"/>
      <c r="DZ2795" s="7"/>
      <c r="EA2795" s="7"/>
      <c r="EB2795" s="7"/>
      <c r="EC2795" s="7"/>
      <c r="ED2795" s="7"/>
    </row>
    <row r="2796" spans="1:134">
      <c r="A2796" s="8"/>
      <c r="B2796" s="8"/>
      <c r="C2796" s="8"/>
      <c r="D2796" s="4"/>
      <c r="E2796" s="9"/>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7"/>
      <c r="DF2796" s="7"/>
      <c r="DG2796" s="7"/>
      <c r="DH2796" s="7"/>
      <c r="DI2796" s="7"/>
      <c r="DJ2796" s="7"/>
      <c r="DK2796" s="7"/>
      <c r="DL2796" s="7"/>
      <c r="DM2796" s="7"/>
      <c r="DN2796" s="7"/>
      <c r="DO2796" s="7"/>
      <c r="DP2796" s="7"/>
      <c r="DQ2796" s="7"/>
      <c r="DR2796" s="7"/>
      <c r="DS2796" s="7"/>
      <c r="DT2796" s="7"/>
      <c r="DU2796" s="7"/>
      <c r="DV2796" s="7"/>
      <c r="DW2796" s="7"/>
      <c r="DX2796" s="7"/>
      <c r="DY2796" s="7"/>
      <c r="DZ2796" s="7"/>
      <c r="EA2796" s="7"/>
      <c r="EB2796" s="7"/>
      <c r="EC2796" s="7"/>
      <c r="ED2796" s="7"/>
    </row>
    <row r="2797" spans="1:134">
      <c r="A2797" s="8"/>
      <c r="B2797" s="8"/>
      <c r="C2797" s="8"/>
      <c r="D2797" s="4"/>
      <c r="E2797" s="9"/>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7"/>
      <c r="DF2797" s="7"/>
      <c r="DG2797" s="7"/>
      <c r="DH2797" s="7"/>
      <c r="DI2797" s="7"/>
      <c r="DJ2797" s="7"/>
      <c r="DK2797" s="7"/>
      <c r="DL2797" s="7"/>
      <c r="DM2797" s="7"/>
      <c r="DN2797" s="7"/>
      <c r="DO2797" s="7"/>
      <c r="DP2797" s="7"/>
      <c r="DQ2797" s="7"/>
      <c r="DR2797" s="7"/>
      <c r="DS2797" s="7"/>
      <c r="DT2797" s="7"/>
      <c r="DU2797" s="7"/>
      <c r="DV2797" s="7"/>
      <c r="DW2797" s="7"/>
      <c r="DX2797" s="7"/>
      <c r="DY2797" s="7"/>
      <c r="DZ2797" s="7"/>
      <c r="EA2797" s="7"/>
      <c r="EB2797" s="7"/>
      <c r="EC2797" s="7"/>
      <c r="ED2797" s="7"/>
    </row>
    <row r="2798" spans="1:134">
      <c r="A2798" s="8"/>
      <c r="B2798" s="8"/>
      <c r="C2798" s="8"/>
      <c r="D2798" s="4"/>
      <c r="E2798" s="9"/>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c r="DX2798" s="7"/>
      <c r="DY2798" s="7"/>
      <c r="DZ2798" s="7"/>
      <c r="EA2798" s="7"/>
      <c r="EB2798" s="7"/>
      <c r="EC2798" s="7"/>
      <c r="ED2798" s="7"/>
    </row>
    <row r="2799" spans="1:134">
      <c r="A2799" s="8"/>
      <c r="B2799" s="8"/>
      <c r="C2799" s="8"/>
      <c r="D2799" s="4"/>
      <c r="E2799" s="9"/>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7"/>
      <c r="DF2799" s="7"/>
      <c r="DG2799" s="7"/>
      <c r="DH2799" s="7"/>
      <c r="DI2799" s="7"/>
      <c r="DJ2799" s="7"/>
      <c r="DK2799" s="7"/>
      <c r="DL2799" s="7"/>
      <c r="DM2799" s="7"/>
      <c r="DN2799" s="7"/>
      <c r="DO2799" s="7"/>
      <c r="DP2799" s="7"/>
      <c r="DQ2799" s="7"/>
      <c r="DR2799" s="7"/>
      <c r="DS2799" s="7"/>
      <c r="DT2799" s="7"/>
      <c r="DU2799" s="7"/>
      <c r="DV2799" s="7"/>
      <c r="DW2799" s="7"/>
      <c r="DX2799" s="7"/>
      <c r="DY2799" s="7"/>
      <c r="DZ2799" s="7"/>
      <c r="EA2799" s="7"/>
      <c r="EB2799" s="7"/>
      <c r="EC2799" s="7"/>
      <c r="ED2799" s="7"/>
    </row>
    <row r="2800" spans="1:134">
      <c r="A2800" s="8"/>
      <c r="B2800" s="8"/>
      <c r="C2800" s="8"/>
      <c r="D2800" s="4"/>
      <c r="E2800" s="9"/>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7"/>
      <c r="DF2800" s="7"/>
      <c r="DG2800" s="7"/>
      <c r="DH2800" s="7"/>
      <c r="DI2800" s="7"/>
      <c r="DJ2800" s="7"/>
      <c r="DK2800" s="7"/>
      <c r="DL2800" s="7"/>
      <c r="DM2800" s="7"/>
      <c r="DN2800" s="7"/>
      <c r="DO2800" s="7"/>
      <c r="DP2800" s="7"/>
      <c r="DQ2800" s="7"/>
      <c r="DR2800" s="7"/>
      <c r="DS2800" s="7"/>
      <c r="DT2800" s="7"/>
      <c r="DU2800" s="7"/>
      <c r="DV2800" s="7"/>
      <c r="DW2800" s="7"/>
      <c r="DX2800" s="7"/>
      <c r="DY2800" s="7"/>
      <c r="DZ2800" s="7"/>
      <c r="EA2800" s="7"/>
      <c r="EB2800" s="7"/>
      <c r="EC2800" s="7"/>
      <c r="ED2800" s="7"/>
    </row>
    <row r="2801" spans="1:134">
      <c r="A2801" s="8"/>
      <c r="B2801" s="8"/>
      <c r="C2801" s="8"/>
      <c r="D2801" s="4"/>
      <c r="E2801" s="9"/>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7"/>
      <c r="DF2801" s="7"/>
      <c r="DG2801" s="7"/>
      <c r="DH2801" s="7"/>
      <c r="DI2801" s="7"/>
      <c r="DJ2801" s="7"/>
      <c r="DK2801" s="7"/>
      <c r="DL2801" s="7"/>
      <c r="DM2801" s="7"/>
      <c r="DN2801" s="7"/>
      <c r="DO2801" s="7"/>
      <c r="DP2801" s="7"/>
      <c r="DQ2801" s="7"/>
      <c r="DR2801" s="7"/>
      <c r="DS2801" s="7"/>
      <c r="DT2801" s="7"/>
      <c r="DU2801" s="7"/>
      <c r="DV2801" s="7"/>
      <c r="DW2801" s="7"/>
      <c r="DX2801" s="7"/>
      <c r="DY2801" s="7"/>
      <c r="DZ2801" s="7"/>
      <c r="EA2801" s="7"/>
      <c r="EB2801" s="7"/>
      <c r="EC2801" s="7"/>
      <c r="ED2801" s="7"/>
    </row>
    <row r="2802" spans="1:134">
      <c r="A2802" s="8"/>
      <c r="B2802" s="8"/>
      <c r="C2802" s="8"/>
      <c r="D2802" s="4"/>
      <c r="E2802" s="9"/>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7"/>
      <c r="DF2802" s="7"/>
      <c r="DG2802" s="7"/>
      <c r="DH2802" s="7"/>
      <c r="DI2802" s="7"/>
      <c r="DJ2802" s="7"/>
      <c r="DK2802" s="7"/>
      <c r="DL2802" s="7"/>
      <c r="DM2802" s="7"/>
      <c r="DN2802" s="7"/>
      <c r="DO2802" s="7"/>
      <c r="DP2802" s="7"/>
      <c r="DQ2802" s="7"/>
      <c r="DR2802" s="7"/>
      <c r="DS2802" s="7"/>
      <c r="DT2802" s="7"/>
      <c r="DU2802" s="7"/>
      <c r="DV2802" s="7"/>
      <c r="DW2802" s="7"/>
      <c r="DX2802" s="7"/>
      <c r="DY2802" s="7"/>
      <c r="DZ2802" s="7"/>
      <c r="EA2802" s="7"/>
      <c r="EB2802" s="7"/>
      <c r="EC2802" s="7"/>
      <c r="ED2802" s="7"/>
    </row>
    <row r="2803" spans="1:134">
      <c r="A2803" s="8"/>
      <c r="B2803" s="8"/>
      <c r="C2803" s="8"/>
      <c r="D2803" s="4"/>
      <c r="E2803" s="9"/>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7"/>
      <c r="DF2803" s="7"/>
      <c r="DG2803" s="7"/>
      <c r="DH2803" s="7"/>
      <c r="DI2803" s="7"/>
      <c r="DJ2803" s="7"/>
      <c r="DK2803" s="7"/>
      <c r="DL2803" s="7"/>
      <c r="DM2803" s="7"/>
      <c r="DN2803" s="7"/>
      <c r="DO2803" s="7"/>
      <c r="DP2803" s="7"/>
      <c r="DQ2803" s="7"/>
      <c r="DR2803" s="7"/>
      <c r="DS2803" s="7"/>
      <c r="DT2803" s="7"/>
      <c r="DU2803" s="7"/>
      <c r="DV2803" s="7"/>
      <c r="DW2803" s="7"/>
      <c r="DX2803" s="7"/>
      <c r="DY2803" s="7"/>
      <c r="DZ2803" s="7"/>
      <c r="EA2803" s="7"/>
      <c r="EB2803" s="7"/>
      <c r="EC2803" s="7"/>
      <c r="ED2803" s="7"/>
    </row>
    <row r="2804" spans="1:134">
      <c r="A2804" s="8"/>
      <c r="B2804" s="8"/>
      <c r="C2804" s="8"/>
      <c r="D2804" s="4"/>
      <c r="E2804" s="9"/>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7"/>
      <c r="DF2804" s="7"/>
      <c r="DG2804" s="7"/>
      <c r="DH2804" s="7"/>
      <c r="DI2804" s="7"/>
      <c r="DJ2804" s="7"/>
      <c r="DK2804" s="7"/>
      <c r="DL2804" s="7"/>
      <c r="DM2804" s="7"/>
      <c r="DN2804" s="7"/>
      <c r="DO2804" s="7"/>
      <c r="DP2804" s="7"/>
      <c r="DQ2804" s="7"/>
      <c r="DR2804" s="7"/>
      <c r="DS2804" s="7"/>
      <c r="DT2804" s="7"/>
      <c r="DU2804" s="7"/>
      <c r="DV2804" s="7"/>
      <c r="DW2804" s="7"/>
      <c r="DX2804" s="7"/>
      <c r="DY2804" s="7"/>
      <c r="DZ2804" s="7"/>
      <c r="EA2804" s="7"/>
      <c r="EB2804" s="7"/>
      <c r="EC2804" s="7"/>
      <c r="ED2804" s="7"/>
    </row>
    <row r="2805" spans="1:134">
      <c r="A2805" s="8"/>
      <c r="B2805" s="8"/>
      <c r="C2805" s="8"/>
      <c r="D2805" s="4"/>
      <c r="E2805" s="9"/>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7"/>
      <c r="DF2805" s="7"/>
      <c r="DG2805" s="7"/>
      <c r="DH2805" s="7"/>
      <c r="DI2805" s="7"/>
      <c r="DJ2805" s="7"/>
      <c r="DK2805" s="7"/>
      <c r="DL2805" s="7"/>
      <c r="DM2805" s="7"/>
      <c r="DN2805" s="7"/>
      <c r="DO2805" s="7"/>
      <c r="DP2805" s="7"/>
      <c r="DQ2805" s="7"/>
      <c r="DR2805" s="7"/>
      <c r="DS2805" s="7"/>
      <c r="DT2805" s="7"/>
      <c r="DU2805" s="7"/>
      <c r="DV2805" s="7"/>
      <c r="DW2805" s="7"/>
      <c r="DX2805" s="7"/>
      <c r="DY2805" s="7"/>
      <c r="DZ2805" s="7"/>
      <c r="EA2805" s="7"/>
      <c r="EB2805" s="7"/>
      <c r="EC2805" s="7"/>
      <c r="ED2805" s="7"/>
    </row>
    <row r="2806" spans="1:134">
      <c r="A2806" s="8"/>
      <c r="B2806" s="8"/>
      <c r="C2806" s="8"/>
      <c r="D2806" s="4"/>
      <c r="E2806" s="9"/>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c r="DX2806" s="7"/>
      <c r="DY2806" s="7"/>
      <c r="DZ2806" s="7"/>
      <c r="EA2806" s="7"/>
      <c r="EB2806" s="7"/>
      <c r="EC2806" s="7"/>
      <c r="ED2806" s="7"/>
    </row>
    <row r="2807" spans="1:134">
      <c r="A2807" s="8"/>
      <c r="B2807" s="8"/>
      <c r="C2807" s="8"/>
      <c r="D2807" s="4"/>
      <c r="E2807" s="9"/>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7"/>
      <c r="DF2807" s="7"/>
      <c r="DG2807" s="7"/>
      <c r="DH2807" s="7"/>
      <c r="DI2807" s="7"/>
      <c r="DJ2807" s="7"/>
      <c r="DK2807" s="7"/>
      <c r="DL2807" s="7"/>
      <c r="DM2807" s="7"/>
      <c r="DN2807" s="7"/>
      <c r="DO2807" s="7"/>
      <c r="DP2807" s="7"/>
      <c r="DQ2807" s="7"/>
      <c r="DR2807" s="7"/>
      <c r="DS2807" s="7"/>
      <c r="DT2807" s="7"/>
      <c r="DU2807" s="7"/>
      <c r="DV2807" s="7"/>
      <c r="DW2807" s="7"/>
      <c r="DX2807" s="7"/>
      <c r="DY2807" s="7"/>
      <c r="DZ2807" s="7"/>
      <c r="EA2807" s="7"/>
      <c r="EB2807" s="7"/>
      <c r="EC2807" s="7"/>
      <c r="ED2807" s="7"/>
    </row>
    <row r="2808" spans="1:134">
      <c r="A2808" s="8"/>
      <c r="B2808" s="8"/>
      <c r="C2808" s="8"/>
      <c r="D2808" s="4"/>
      <c r="E2808" s="9"/>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7"/>
      <c r="BV2808" s="7"/>
      <c r="BW2808" s="7"/>
      <c r="BX2808" s="7"/>
      <c r="BY2808" s="7"/>
      <c r="BZ2808" s="7"/>
      <c r="CA2808" s="7"/>
      <c r="CB2808" s="7"/>
      <c r="CC2808" s="7"/>
      <c r="CD2808" s="7"/>
      <c r="CE2808" s="7"/>
      <c r="CF2808" s="7"/>
      <c r="CG2808" s="7"/>
      <c r="CH2808" s="7"/>
      <c r="CI2808" s="7"/>
      <c r="CJ2808" s="7"/>
      <c r="CK2808" s="7"/>
      <c r="CL2808" s="7"/>
      <c r="CM2808" s="7"/>
      <c r="CN2808" s="7"/>
      <c r="CO2808" s="7"/>
      <c r="CP2808" s="7"/>
      <c r="CQ2808" s="7"/>
      <c r="CR2808" s="7"/>
      <c r="CS2808" s="7"/>
      <c r="CT2808" s="7"/>
      <c r="CU2808" s="7"/>
      <c r="CV2808" s="7"/>
      <c r="CW2808" s="7"/>
      <c r="CX2808" s="7"/>
      <c r="CY2808" s="7"/>
      <c r="CZ2808" s="7"/>
      <c r="DA2808" s="7"/>
      <c r="DB2808" s="7"/>
      <c r="DC2808" s="7"/>
      <c r="DD2808" s="7"/>
      <c r="DE2808" s="7"/>
      <c r="DF2808" s="7"/>
      <c r="DG2808" s="7"/>
      <c r="DH2808" s="7"/>
      <c r="DI2808" s="7"/>
      <c r="DJ2808" s="7"/>
      <c r="DK2808" s="7"/>
      <c r="DL2808" s="7"/>
      <c r="DM2808" s="7"/>
      <c r="DN2808" s="7"/>
      <c r="DO2808" s="7"/>
      <c r="DP2808" s="7"/>
      <c r="DQ2808" s="7"/>
      <c r="DR2808" s="7"/>
      <c r="DS2808" s="7"/>
      <c r="DT2808" s="7"/>
      <c r="DU2808" s="7"/>
      <c r="DV2808" s="7"/>
      <c r="DW2808" s="7"/>
      <c r="DX2808" s="7"/>
      <c r="DY2808" s="7"/>
      <c r="DZ2808" s="7"/>
      <c r="EA2808" s="7"/>
      <c r="EB2808" s="7"/>
      <c r="EC2808" s="7"/>
      <c r="ED2808" s="7"/>
    </row>
    <row r="2809" spans="1:134">
      <c r="A2809" s="8"/>
      <c r="B2809" s="8"/>
      <c r="C2809" s="8"/>
      <c r="D2809" s="4"/>
      <c r="E2809" s="9"/>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7"/>
      <c r="BV2809" s="7"/>
      <c r="BW2809" s="7"/>
      <c r="BX2809" s="7"/>
      <c r="BY2809" s="7"/>
      <c r="BZ2809" s="7"/>
      <c r="CA2809" s="7"/>
      <c r="CB2809" s="7"/>
      <c r="CC2809" s="7"/>
      <c r="CD2809" s="7"/>
      <c r="CE2809" s="7"/>
      <c r="CF2809" s="7"/>
      <c r="CG2809" s="7"/>
      <c r="CH2809" s="7"/>
      <c r="CI2809" s="7"/>
      <c r="CJ2809" s="7"/>
      <c r="CK2809" s="7"/>
      <c r="CL2809" s="7"/>
      <c r="CM2809" s="7"/>
      <c r="CN2809" s="7"/>
      <c r="CO2809" s="7"/>
      <c r="CP2809" s="7"/>
      <c r="CQ2809" s="7"/>
      <c r="CR2809" s="7"/>
      <c r="CS2809" s="7"/>
      <c r="CT2809" s="7"/>
      <c r="CU2809" s="7"/>
      <c r="CV2809" s="7"/>
      <c r="CW2809" s="7"/>
      <c r="CX2809" s="7"/>
      <c r="CY2809" s="7"/>
      <c r="CZ2809" s="7"/>
      <c r="DA2809" s="7"/>
      <c r="DB2809" s="7"/>
      <c r="DC2809" s="7"/>
      <c r="DD2809" s="7"/>
      <c r="DE2809" s="7"/>
      <c r="DF2809" s="7"/>
      <c r="DG2809" s="7"/>
      <c r="DH2809" s="7"/>
      <c r="DI2809" s="7"/>
      <c r="DJ2809" s="7"/>
      <c r="DK2809" s="7"/>
      <c r="DL2809" s="7"/>
      <c r="DM2809" s="7"/>
      <c r="DN2809" s="7"/>
      <c r="DO2809" s="7"/>
      <c r="DP2809" s="7"/>
      <c r="DQ2809" s="7"/>
      <c r="DR2809" s="7"/>
      <c r="DS2809" s="7"/>
      <c r="DT2809" s="7"/>
      <c r="DU2809" s="7"/>
      <c r="DV2809" s="7"/>
      <c r="DW2809" s="7"/>
      <c r="DX2809" s="7"/>
      <c r="DY2809" s="7"/>
      <c r="DZ2809" s="7"/>
      <c r="EA2809" s="7"/>
      <c r="EB2809" s="7"/>
      <c r="EC2809" s="7"/>
      <c r="ED2809" s="7"/>
    </row>
    <row r="2810" spans="1:134">
      <c r="A2810" s="8"/>
      <c r="B2810" s="8"/>
      <c r="C2810" s="8"/>
      <c r="D2810" s="4"/>
      <c r="E2810" s="9"/>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7"/>
      <c r="BV2810" s="7"/>
      <c r="BW2810" s="7"/>
      <c r="BX2810" s="7"/>
      <c r="BY2810" s="7"/>
      <c r="BZ2810" s="7"/>
      <c r="CA2810" s="7"/>
      <c r="CB2810" s="7"/>
      <c r="CC2810" s="7"/>
      <c r="CD2810" s="7"/>
      <c r="CE2810" s="7"/>
      <c r="CF2810" s="7"/>
      <c r="CG2810" s="7"/>
      <c r="CH2810" s="7"/>
      <c r="CI2810" s="7"/>
      <c r="CJ2810" s="7"/>
      <c r="CK2810" s="7"/>
      <c r="CL2810" s="7"/>
      <c r="CM2810" s="7"/>
      <c r="CN2810" s="7"/>
      <c r="CO2810" s="7"/>
      <c r="CP2810" s="7"/>
      <c r="CQ2810" s="7"/>
      <c r="CR2810" s="7"/>
      <c r="CS2810" s="7"/>
      <c r="CT2810" s="7"/>
      <c r="CU2810" s="7"/>
      <c r="CV2810" s="7"/>
      <c r="CW2810" s="7"/>
      <c r="CX2810" s="7"/>
      <c r="CY2810" s="7"/>
      <c r="CZ2810" s="7"/>
      <c r="DA2810" s="7"/>
      <c r="DB2810" s="7"/>
      <c r="DC2810" s="7"/>
      <c r="DD2810" s="7"/>
      <c r="DE2810" s="7"/>
      <c r="DF2810" s="7"/>
      <c r="DG2810" s="7"/>
      <c r="DH2810" s="7"/>
      <c r="DI2810" s="7"/>
      <c r="DJ2810" s="7"/>
      <c r="DK2810" s="7"/>
      <c r="DL2810" s="7"/>
      <c r="DM2810" s="7"/>
      <c r="DN2810" s="7"/>
      <c r="DO2810" s="7"/>
      <c r="DP2810" s="7"/>
      <c r="DQ2810" s="7"/>
      <c r="DR2810" s="7"/>
      <c r="DS2810" s="7"/>
      <c r="DT2810" s="7"/>
      <c r="DU2810" s="7"/>
      <c r="DV2810" s="7"/>
      <c r="DW2810" s="7"/>
      <c r="DX2810" s="7"/>
      <c r="DY2810" s="7"/>
      <c r="DZ2810" s="7"/>
      <c r="EA2810" s="7"/>
      <c r="EB2810" s="7"/>
      <c r="EC2810" s="7"/>
      <c r="ED2810" s="7"/>
    </row>
    <row r="2811" spans="1:134">
      <c r="A2811" s="8"/>
      <c r="B2811" s="8"/>
      <c r="C2811" s="8"/>
      <c r="D2811" s="4"/>
      <c r="E2811" s="9"/>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7"/>
      <c r="BV2811" s="7"/>
      <c r="BW2811" s="7"/>
      <c r="BX2811" s="7"/>
      <c r="BY2811" s="7"/>
      <c r="BZ2811" s="7"/>
      <c r="CA2811" s="7"/>
      <c r="CB2811" s="7"/>
      <c r="CC2811" s="7"/>
      <c r="CD2811" s="7"/>
      <c r="CE2811" s="7"/>
      <c r="CF2811" s="7"/>
      <c r="CG2811" s="7"/>
      <c r="CH2811" s="7"/>
      <c r="CI2811" s="7"/>
      <c r="CJ2811" s="7"/>
      <c r="CK2811" s="7"/>
      <c r="CL2811" s="7"/>
      <c r="CM2811" s="7"/>
      <c r="CN2811" s="7"/>
      <c r="CO2811" s="7"/>
      <c r="CP2811" s="7"/>
      <c r="CQ2811" s="7"/>
      <c r="CR2811" s="7"/>
      <c r="CS2811" s="7"/>
      <c r="CT2811" s="7"/>
      <c r="CU2811" s="7"/>
      <c r="CV2811" s="7"/>
      <c r="CW2811" s="7"/>
      <c r="CX2811" s="7"/>
      <c r="CY2811" s="7"/>
      <c r="CZ2811" s="7"/>
      <c r="DA2811" s="7"/>
      <c r="DB2811" s="7"/>
      <c r="DC2811" s="7"/>
      <c r="DD2811" s="7"/>
      <c r="DE2811" s="7"/>
      <c r="DF2811" s="7"/>
      <c r="DG2811" s="7"/>
      <c r="DH2811" s="7"/>
      <c r="DI2811" s="7"/>
      <c r="DJ2811" s="7"/>
      <c r="DK2811" s="7"/>
      <c r="DL2811" s="7"/>
      <c r="DM2811" s="7"/>
      <c r="DN2811" s="7"/>
      <c r="DO2811" s="7"/>
      <c r="DP2811" s="7"/>
      <c r="DQ2811" s="7"/>
      <c r="DR2811" s="7"/>
      <c r="DS2811" s="7"/>
      <c r="DT2811" s="7"/>
      <c r="DU2811" s="7"/>
      <c r="DV2811" s="7"/>
      <c r="DW2811" s="7"/>
      <c r="DX2811" s="7"/>
      <c r="DY2811" s="7"/>
      <c r="DZ2811" s="7"/>
      <c r="EA2811" s="7"/>
      <c r="EB2811" s="7"/>
      <c r="EC2811" s="7"/>
      <c r="ED2811" s="7"/>
    </row>
    <row r="2812" spans="1:134">
      <c r="A2812" s="8"/>
      <c r="B2812" s="8"/>
      <c r="C2812" s="8"/>
      <c r="D2812" s="4"/>
      <c r="E2812" s="9"/>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7"/>
      <c r="BV2812" s="7"/>
      <c r="BW2812" s="7"/>
      <c r="BX2812" s="7"/>
      <c r="BY2812" s="7"/>
      <c r="BZ2812" s="7"/>
      <c r="CA2812" s="7"/>
      <c r="CB2812" s="7"/>
      <c r="CC2812" s="7"/>
      <c r="CD2812" s="7"/>
      <c r="CE2812" s="7"/>
      <c r="CF2812" s="7"/>
      <c r="CG2812" s="7"/>
      <c r="CH2812" s="7"/>
      <c r="CI2812" s="7"/>
      <c r="CJ2812" s="7"/>
      <c r="CK2812" s="7"/>
      <c r="CL2812" s="7"/>
      <c r="CM2812" s="7"/>
      <c r="CN2812" s="7"/>
      <c r="CO2812" s="7"/>
      <c r="CP2812" s="7"/>
      <c r="CQ2812" s="7"/>
      <c r="CR2812" s="7"/>
      <c r="CS2812" s="7"/>
      <c r="CT2812" s="7"/>
      <c r="CU2812" s="7"/>
      <c r="CV2812" s="7"/>
      <c r="CW2812" s="7"/>
      <c r="CX2812" s="7"/>
      <c r="CY2812" s="7"/>
      <c r="CZ2812" s="7"/>
      <c r="DA2812" s="7"/>
      <c r="DB2812" s="7"/>
      <c r="DC2812" s="7"/>
      <c r="DD2812" s="7"/>
      <c r="DE2812" s="7"/>
      <c r="DF2812" s="7"/>
      <c r="DG2812" s="7"/>
      <c r="DH2812" s="7"/>
      <c r="DI2812" s="7"/>
      <c r="DJ2812" s="7"/>
      <c r="DK2812" s="7"/>
      <c r="DL2812" s="7"/>
      <c r="DM2812" s="7"/>
      <c r="DN2812" s="7"/>
      <c r="DO2812" s="7"/>
      <c r="DP2812" s="7"/>
      <c r="DQ2812" s="7"/>
      <c r="DR2812" s="7"/>
      <c r="DS2812" s="7"/>
      <c r="DT2812" s="7"/>
      <c r="DU2812" s="7"/>
      <c r="DV2812" s="7"/>
      <c r="DW2812" s="7"/>
      <c r="DX2812" s="7"/>
      <c r="DY2812" s="7"/>
      <c r="DZ2812" s="7"/>
      <c r="EA2812" s="7"/>
      <c r="EB2812" s="7"/>
      <c r="EC2812" s="7"/>
      <c r="ED2812" s="7"/>
    </row>
    <row r="2813" spans="1:134">
      <c r="A2813" s="8"/>
      <c r="B2813" s="8"/>
      <c r="C2813" s="8"/>
      <c r="D2813" s="4"/>
      <c r="E2813" s="9"/>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7"/>
      <c r="DF2813" s="7"/>
      <c r="DG2813" s="7"/>
      <c r="DH2813" s="7"/>
      <c r="DI2813" s="7"/>
      <c r="DJ2813" s="7"/>
      <c r="DK2813" s="7"/>
      <c r="DL2813" s="7"/>
      <c r="DM2813" s="7"/>
      <c r="DN2813" s="7"/>
      <c r="DO2813" s="7"/>
      <c r="DP2813" s="7"/>
      <c r="DQ2813" s="7"/>
      <c r="DR2813" s="7"/>
      <c r="DS2813" s="7"/>
      <c r="DT2813" s="7"/>
      <c r="DU2813" s="7"/>
      <c r="DV2813" s="7"/>
      <c r="DW2813" s="7"/>
      <c r="DX2813" s="7"/>
      <c r="DY2813" s="7"/>
      <c r="DZ2813" s="7"/>
      <c r="EA2813" s="7"/>
      <c r="EB2813" s="7"/>
      <c r="EC2813" s="7"/>
      <c r="ED2813" s="7"/>
    </row>
    <row r="2814" spans="1:134">
      <c r="A2814" s="8"/>
      <c r="B2814" s="8"/>
      <c r="C2814" s="8"/>
      <c r="D2814" s="4"/>
      <c r="E2814" s="9"/>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c r="DX2814" s="7"/>
      <c r="DY2814" s="7"/>
      <c r="DZ2814" s="7"/>
      <c r="EA2814" s="7"/>
      <c r="EB2814" s="7"/>
      <c r="EC2814" s="7"/>
      <c r="ED2814" s="7"/>
    </row>
    <row r="2815" spans="1:134">
      <c r="A2815" s="8"/>
      <c r="B2815" s="8"/>
      <c r="C2815" s="8"/>
      <c r="D2815" s="4"/>
      <c r="E2815" s="9"/>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7"/>
      <c r="DF2815" s="7"/>
      <c r="DG2815" s="7"/>
      <c r="DH2815" s="7"/>
      <c r="DI2815" s="7"/>
      <c r="DJ2815" s="7"/>
      <c r="DK2815" s="7"/>
      <c r="DL2815" s="7"/>
      <c r="DM2815" s="7"/>
      <c r="DN2815" s="7"/>
      <c r="DO2815" s="7"/>
      <c r="DP2815" s="7"/>
      <c r="DQ2815" s="7"/>
      <c r="DR2815" s="7"/>
      <c r="DS2815" s="7"/>
      <c r="DT2815" s="7"/>
      <c r="DU2815" s="7"/>
      <c r="DV2815" s="7"/>
      <c r="DW2815" s="7"/>
      <c r="DX2815" s="7"/>
      <c r="DY2815" s="7"/>
      <c r="DZ2815" s="7"/>
      <c r="EA2815" s="7"/>
      <c r="EB2815" s="7"/>
      <c r="EC2815" s="7"/>
      <c r="ED2815" s="7"/>
    </row>
    <row r="2816" spans="1:134">
      <c r="A2816" s="8"/>
      <c r="B2816" s="8"/>
      <c r="C2816" s="8"/>
      <c r="D2816" s="4"/>
      <c r="E2816" s="9"/>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7"/>
      <c r="DF2816" s="7"/>
      <c r="DG2816" s="7"/>
      <c r="DH2816" s="7"/>
      <c r="DI2816" s="7"/>
      <c r="DJ2816" s="7"/>
      <c r="DK2816" s="7"/>
      <c r="DL2816" s="7"/>
      <c r="DM2816" s="7"/>
      <c r="DN2816" s="7"/>
      <c r="DO2816" s="7"/>
      <c r="DP2816" s="7"/>
      <c r="DQ2816" s="7"/>
      <c r="DR2816" s="7"/>
      <c r="DS2816" s="7"/>
      <c r="DT2816" s="7"/>
      <c r="DU2816" s="7"/>
      <c r="DV2816" s="7"/>
      <c r="DW2816" s="7"/>
      <c r="DX2816" s="7"/>
      <c r="DY2816" s="7"/>
      <c r="DZ2816" s="7"/>
      <c r="EA2816" s="7"/>
      <c r="EB2816" s="7"/>
      <c r="EC2816" s="7"/>
      <c r="ED2816" s="7"/>
    </row>
    <row r="2817" spans="1:134">
      <c r="A2817" s="8"/>
      <c r="B2817" s="8"/>
      <c r="C2817" s="8"/>
      <c r="D2817" s="4"/>
      <c r="E2817" s="9"/>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7"/>
      <c r="DF2817" s="7"/>
      <c r="DG2817" s="7"/>
      <c r="DH2817" s="7"/>
      <c r="DI2817" s="7"/>
      <c r="DJ2817" s="7"/>
      <c r="DK2817" s="7"/>
      <c r="DL2817" s="7"/>
      <c r="DM2817" s="7"/>
      <c r="DN2817" s="7"/>
      <c r="DO2817" s="7"/>
      <c r="DP2817" s="7"/>
      <c r="DQ2817" s="7"/>
      <c r="DR2817" s="7"/>
      <c r="DS2817" s="7"/>
      <c r="DT2817" s="7"/>
      <c r="DU2817" s="7"/>
      <c r="DV2817" s="7"/>
      <c r="DW2817" s="7"/>
      <c r="DX2817" s="7"/>
      <c r="DY2817" s="7"/>
      <c r="DZ2817" s="7"/>
      <c r="EA2817" s="7"/>
      <c r="EB2817" s="7"/>
      <c r="EC2817" s="7"/>
      <c r="ED2817" s="7"/>
    </row>
    <row r="2818" spans="1:134">
      <c r="A2818" s="8"/>
      <c r="B2818" s="8"/>
      <c r="C2818" s="8"/>
      <c r="D2818" s="4"/>
      <c r="E2818" s="9"/>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7"/>
      <c r="DF2818" s="7"/>
      <c r="DG2818" s="7"/>
      <c r="DH2818" s="7"/>
      <c r="DI2818" s="7"/>
      <c r="DJ2818" s="7"/>
      <c r="DK2818" s="7"/>
      <c r="DL2818" s="7"/>
      <c r="DM2818" s="7"/>
      <c r="DN2818" s="7"/>
      <c r="DO2818" s="7"/>
      <c r="DP2818" s="7"/>
      <c r="DQ2818" s="7"/>
      <c r="DR2818" s="7"/>
      <c r="DS2818" s="7"/>
      <c r="DT2818" s="7"/>
      <c r="DU2818" s="7"/>
      <c r="DV2818" s="7"/>
      <c r="DW2818" s="7"/>
      <c r="DX2818" s="7"/>
      <c r="DY2818" s="7"/>
      <c r="DZ2818" s="7"/>
      <c r="EA2818" s="7"/>
      <c r="EB2818" s="7"/>
      <c r="EC2818" s="7"/>
      <c r="ED2818" s="7"/>
    </row>
    <row r="2819" spans="1:134">
      <c r="A2819" s="8"/>
      <c r="B2819" s="8"/>
      <c r="C2819" s="8"/>
      <c r="D2819" s="4"/>
      <c r="E2819" s="9"/>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7"/>
      <c r="DF2819" s="7"/>
      <c r="DG2819" s="7"/>
      <c r="DH2819" s="7"/>
      <c r="DI2819" s="7"/>
      <c r="DJ2819" s="7"/>
      <c r="DK2819" s="7"/>
      <c r="DL2819" s="7"/>
      <c r="DM2819" s="7"/>
      <c r="DN2819" s="7"/>
      <c r="DO2819" s="7"/>
      <c r="DP2819" s="7"/>
      <c r="DQ2819" s="7"/>
      <c r="DR2819" s="7"/>
      <c r="DS2819" s="7"/>
      <c r="DT2819" s="7"/>
      <c r="DU2819" s="7"/>
      <c r="DV2819" s="7"/>
      <c r="DW2819" s="7"/>
      <c r="DX2819" s="7"/>
      <c r="DY2819" s="7"/>
      <c r="DZ2819" s="7"/>
      <c r="EA2819" s="7"/>
      <c r="EB2819" s="7"/>
      <c r="EC2819" s="7"/>
      <c r="ED2819" s="7"/>
    </row>
    <row r="2820" spans="1:134">
      <c r="A2820" s="8"/>
      <c r="B2820" s="8"/>
      <c r="C2820" s="8"/>
      <c r="D2820" s="4"/>
      <c r="E2820" s="9"/>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7"/>
      <c r="DF2820" s="7"/>
      <c r="DG2820" s="7"/>
      <c r="DH2820" s="7"/>
      <c r="DI2820" s="7"/>
      <c r="DJ2820" s="7"/>
      <c r="DK2820" s="7"/>
      <c r="DL2820" s="7"/>
      <c r="DM2820" s="7"/>
      <c r="DN2820" s="7"/>
      <c r="DO2820" s="7"/>
      <c r="DP2820" s="7"/>
      <c r="DQ2820" s="7"/>
      <c r="DR2820" s="7"/>
      <c r="DS2820" s="7"/>
      <c r="DT2820" s="7"/>
      <c r="DU2820" s="7"/>
      <c r="DV2820" s="7"/>
      <c r="DW2820" s="7"/>
      <c r="DX2820" s="7"/>
      <c r="DY2820" s="7"/>
      <c r="DZ2820" s="7"/>
      <c r="EA2820" s="7"/>
      <c r="EB2820" s="7"/>
      <c r="EC2820" s="7"/>
      <c r="ED2820" s="7"/>
    </row>
    <row r="2821" spans="1:134">
      <c r="A2821" s="8"/>
      <c r="B2821" s="8"/>
      <c r="C2821" s="8"/>
      <c r="D2821" s="4"/>
      <c r="E2821" s="9"/>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7"/>
      <c r="DF2821" s="7"/>
      <c r="DG2821" s="7"/>
      <c r="DH2821" s="7"/>
      <c r="DI2821" s="7"/>
      <c r="DJ2821" s="7"/>
      <c r="DK2821" s="7"/>
      <c r="DL2821" s="7"/>
      <c r="DM2821" s="7"/>
      <c r="DN2821" s="7"/>
      <c r="DO2821" s="7"/>
      <c r="DP2821" s="7"/>
      <c r="DQ2821" s="7"/>
      <c r="DR2821" s="7"/>
      <c r="DS2821" s="7"/>
      <c r="DT2821" s="7"/>
      <c r="DU2821" s="7"/>
      <c r="DV2821" s="7"/>
      <c r="DW2821" s="7"/>
      <c r="DX2821" s="7"/>
      <c r="DY2821" s="7"/>
      <c r="DZ2821" s="7"/>
      <c r="EA2821" s="7"/>
      <c r="EB2821" s="7"/>
      <c r="EC2821" s="7"/>
      <c r="ED2821" s="7"/>
    </row>
    <row r="2822" spans="1:134">
      <c r="A2822" s="8"/>
      <c r="B2822" s="8"/>
      <c r="C2822" s="8"/>
      <c r="D2822" s="4"/>
      <c r="E2822" s="9"/>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row>
    <row r="2823" spans="1:134">
      <c r="A2823" s="8"/>
      <c r="B2823" s="8"/>
      <c r="C2823" s="8"/>
      <c r="D2823" s="4"/>
      <c r="E2823" s="9"/>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7"/>
      <c r="DF2823" s="7"/>
      <c r="DG2823" s="7"/>
      <c r="DH2823" s="7"/>
      <c r="DI2823" s="7"/>
      <c r="DJ2823" s="7"/>
      <c r="DK2823" s="7"/>
      <c r="DL2823" s="7"/>
      <c r="DM2823" s="7"/>
      <c r="DN2823" s="7"/>
      <c r="DO2823" s="7"/>
      <c r="DP2823" s="7"/>
      <c r="DQ2823" s="7"/>
      <c r="DR2823" s="7"/>
      <c r="DS2823" s="7"/>
      <c r="DT2823" s="7"/>
      <c r="DU2823" s="7"/>
      <c r="DV2823" s="7"/>
      <c r="DW2823" s="7"/>
      <c r="DX2823" s="7"/>
      <c r="DY2823" s="7"/>
      <c r="DZ2823" s="7"/>
      <c r="EA2823" s="7"/>
      <c r="EB2823" s="7"/>
      <c r="EC2823" s="7"/>
      <c r="ED2823" s="7"/>
    </row>
    <row r="2824" spans="1:134">
      <c r="A2824" s="8"/>
      <c r="B2824" s="8"/>
      <c r="C2824" s="8"/>
      <c r="D2824" s="4"/>
      <c r="E2824" s="9"/>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c r="DX2824" s="7"/>
      <c r="DY2824" s="7"/>
      <c r="DZ2824" s="7"/>
      <c r="EA2824" s="7"/>
      <c r="EB2824" s="7"/>
      <c r="EC2824" s="7"/>
      <c r="ED2824" s="7"/>
    </row>
    <row r="2825" spans="1:134">
      <c r="A2825" s="8"/>
      <c r="B2825" s="8"/>
      <c r="C2825" s="8"/>
      <c r="D2825" s="4"/>
      <c r="E2825" s="9"/>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7"/>
      <c r="DF2825" s="7"/>
      <c r="DG2825" s="7"/>
      <c r="DH2825" s="7"/>
      <c r="DI2825" s="7"/>
      <c r="DJ2825" s="7"/>
      <c r="DK2825" s="7"/>
      <c r="DL2825" s="7"/>
      <c r="DM2825" s="7"/>
      <c r="DN2825" s="7"/>
      <c r="DO2825" s="7"/>
      <c r="DP2825" s="7"/>
      <c r="DQ2825" s="7"/>
      <c r="DR2825" s="7"/>
      <c r="DS2825" s="7"/>
      <c r="DT2825" s="7"/>
      <c r="DU2825" s="7"/>
      <c r="DV2825" s="7"/>
      <c r="DW2825" s="7"/>
      <c r="DX2825" s="7"/>
      <c r="DY2825" s="7"/>
      <c r="DZ2825" s="7"/>
      <c r="EA2825" s="7"/>
      <c r="EB2825" s="7"/>
      <c r="EC2825" s="7"/>
      <c r="ED2825" s="7"/>
    </row>
    <row r="2826" spans="1:134">
      <c r="A2826" s="8"/>
      <c r="B2826" s="8"/>
      <c r="C2826" s="8"/>
      <c r="D2826" s="4"/>
      <c r="E2826" s="9"/>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7"/>
      <c r="BV2826" s="7"/>
      <c r="BW2826" s="7"/>
      <c r="BX2826" s="7"/>
      <c r="BY2826" s="7"/>
      <c r="BZ2826" s="7"/>
      <c r="CA2826" s="7"/>
      <c r="CB2826" s="7"/>
      <c r="CC2826" s="7"/>
      <c r="CD2826" s="7"/>
      <c r="CE2826" s="7"/>
      <c r="CF2826" s="7"/>
      <c r="CG2826" s="7"/>
      <c r="CH2826" s="7"/>
      <c r="CI2826" s="7"/>
      <c r="CJ2826" s="7"/>
      <c r="CK2826" s="7"/>
      <c r="CL2826" s="7"/>
      <c r="CM2826" s="7"/>
      <c r="CN2826" s="7"/>
      <c r="CO2826" s="7"/>
      <c r="CP2826" s="7"/>
      <c r="CQ2826" s="7"/>
      <c r="CR2826" s="7"/>
      <c r="CS2826" s="7"/>
      <c r="CT2826" s="7"/>
      <c r="CU2826" s="7"/>
      <c r="CV2826" s="7"/>
      <c r="CW2826" s="7"/>
      <c r="CX2826" s="7"/>
      <c r="CY2826" s="7"/>
      <c r="CZ2826" s="7"/>
      <c r="DA2826" s="7"/>
      <c r="DB2826" s="7"/>
      <c r="DC2826" s="7"/>
      <c r="DD2826" s="7"/>
      <c r="DE2826" s="7"/>
      <c r="DF2826" s="7"/>
      <c r="DG2826" s="7"/>
      <c r="DH2826" s="7"/>
      <c r="DI2826" s="7"/>
      <c r="DJ2826" s="7"/>
      <c r="DK2826" s="7"/>
      <c r="DL2826" s="7"/>
      <c r="DM2826" s="7"/>
      <c r="DN2826" s="7"/>
      <c r="DO2826" s="7"/>
      <c r="DP2826" s="7"/>
      <c r="DQ2826" s="7"/>
      <c r="DR2826" s="7"/>
      <c r="DS2826" s="7"/>
      <c r="DT2826" s="7"/>
      <c r="DU2826" s="7"/>
      <c r="DV2826" s="7"/>
      <c r="DW2826" s="7"/>
      <c r="DX2826" s="7"/>
      <c r="DY2826" s="7"/>
      <c r="DZ2826" s="7"/>
      <c r="EA2826" s="7"/>
      <c r="EB2826" s="7"/>
      <c r="EC2826" s="7"/>
      <c r="ED2826" s="7"/>
    </row>
    <row r="2827" spans="1:134">
      <c r="A2827" s="8"/>
      <c r="B2827" s="8"/>
      <c r="C2827" s="8"/>
      <c r="D2827" s="4"/>
      <c r="E2827" s="9"/>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7"/>
      <c r="BV2827" s="7"/>
      <c r="BW2827" s="7"/>
      <c r="BX2827" s="7"/>
      <c r="BY2827" s="7"/>
      <c r="BZ2827" s="7"/>
      <c r="CA2827" s="7"/>
      <c r="CB2827" s="7"/>
      <c r="CC2827" s="7"/>
      <c r="CD2827" s="7"/>
      <c r="CE2827" s="7"/>
      <c r="CF2827" s="7"/>
      <c r="CG2827" s="7"/>
      <c r="CH2827" s="7"/>
      <c r="CI2827" s="7"/>
      <c r="CJ2827" s="7"/>
      <c r="CK2827" s="7"/>
      <c r="CL2827" s="7"/>
      <c r="CM2827" s="7"/>
      <c r="CN2827" s="7"/>
      <c r="CO2827" s="7"/>
      <c r="CP2827" s="7"/>
      <c r="CQ2827" s="7"/>
      <c r="CR2827" s="7"/>
      <c r="CS2827" s="7"/>
      <c r="CT2827" s="7"/>
      <c r="CU2827" s="7"/>
      <c r="CV2827" s="7"/>
      <c r="CW2827" s="7"/>
      <c r="CX2827" s="7"/>
      <c r="CY2827" s="7"/>
      <c r="CZ2827" s="7"/>
      <c r="DA2827" s="7"/>
      <c r="DB2827" s="7"/>
      <c r="DC2827" s="7"/>
      <c r="DD2827" s="7"/>
      <c r="DE2827" s="7"/>
      <c r="DF2827" s="7"/>
      <c r="DG2827" s="7"/>
      <c r="DH2827" s="7"/>
      <c r="DI2827" s="7"/>
      <c r="DJ2827" s="7"/>
      <c r="DK2827" s="7"/>
      <c r="DL2827" s="7"/>
      <c r="DM2827" s="7"/>
      <c r="DN2827" s="7"/>
      <c r="DO2827" s="7"/>
      <c r="DP2827" s="7"/>
      <c r="DQ2827" s="7"/>
      <c r="DR2827" s="7"/>
      <c r="DS2827" s="7"/>
      <c r="DT2827" s="7"/>
      <c r="DU2827" s="7"/>
      <c r="DV2827" s="7"/>
      <c r="DW2827" s="7"/>
      <c r="DX2827" s="7"/>
      <c r="DY2827" s="7"/>
      <c r="DZ2827" s="7"/>
      <c r="EA2827" s="7"/>
      <c r="EB2827" s="7"/>
      <c r="EC2827" s="7"/>
      <c r="ED2827" s="7"/>
    </row>
    <row r="2828" spans="1:134">
      <c r="A2828" s="8"/>
      <c r="B2828" s="8"/>
      <c r="C2828" s="8"/>
      <c r="D2828" s="4"/>
      <c r="E2828" s="9"/>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7"/>
      <c r="BV2828" s="7"/>
      <c r="BW2828" s="7"/>
      <c r="BX2828" s="7"/>
      <c r="BY2828" s="7"/>
      <c r="BZ2828" s="7"/>
      <c r="CA2828" s="7"/>
      <c r="CB2828" s="7"/>
      <c r="CC2828" s="7"/>
      <c r="CD2828" s="7"/>
      <c r="CE2828" s="7"/>
      <c r="CF2828" s="7"/>
      <c r="CG2828" s="7"/>
      <c r="CH2828" s="7"/>
      <c r="CI2828" s="7"/>
      <c r="CJ2828" s="7"/>
      <c r="CK2828" s="7"/>
      <c r="CL2828" s="7"/>
      <c r="CM2828" s="7"/>
      <c r="CN2828" s="7"/>
      <c r="CO2828" s="7"/>
      <c r="CP2828" s="7"/>
      <c r="CQ2828" s="7"/>
      <c r="CR2828" s="7"/>
      <c r="CS2828" s="7"/>
      <c r="CT2828" s="7"/>
      <c r="CU2828" s="7"/>
      <c r="CV2828" s="7"/>
      <c r="CW2828" s="7"/>
      <c r="CX2828" s="7"/>
      <c r="CY2828" s="7"/>
      <c r="CZ2828" s="7"/>
      <c r="DA2828" s="7"/>
      <c r="DB2828" s="7"/>
      <c r="DC2828" s="7"/>
      <c r="DD2828" s="7"/>
      <c r="DE2828" s="7"/>
      <c r="DF2828" s="7"/>
      <c r="DG2828" s="7"/>
      <c r="DH2828" s="7"/>
      <c r="DI2828" s="7"/>
      <c r="DJ2828" s="7"/>
      <c r="DK2828" s="7"/>
      <c r="DL2828" s="7"/>
      <c r="DM2828" s="7"/>
      <c r="DN2828" s="7"/>
      <c r="DO2828" s="7"/>
      <c r="DP2828" s="7"/>
      <c r="DQ2828" s="7"/>
      <c r="DR2828" s="7"/>
      <c r="DS2828" s="7"/>
      <c r="DT2828" s="7"/>
      <c r="DU2828" s="7"/>
      <c r="DV2828" s="7"/>
      <c r="DW2828" s="7"/>
      <c r="DX2828" s="7"/>
      <c r="DY2828" s="7"/>
      <c r="DZ2828" s="7"/>
      <c r="EA2828" s="7"/>
      <c r="EB2828" s="7"/>
      <c r="EC2828" s="7"/>
      <c r="ED2828" s="7"/>
    </row>
    <row r="2829" spans="1:134">
      <c r="A2829" s="8"/>
      <c r="B2829" s="8"/>
      <c r="C2829" s="8"/>
      <c r="D2829" s="4"/>
      <c r="E2829" s="9"/>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7"/>
      <c r="BV2829" s="7"/>
      <c r="BW2829" s="7"/>
      <c r="BX2829" s="7"/>
      <c r="BY2829" s="7"/>
      <c r="BZ2829" s="7"/>
      <c r="CA2829" s="7"/>
      <c r="CB2829" s="7"/>
      <c r="CC2829" s="7"/>
      <c r="CD2829" s="7"/>
      <c r="CE2829" s="7"/>
      <c r="CF2829" s="7"/>
      <c r="CG2829" s="7"/>
      <c r="CH2829" s="7"/>
      <c r="CI2829" s="7"/>
      <c r="CJ2829" s="7"/>
      <c r="CK2829" s="7"/>
      <c r="CL2829" s="7"/>
      <c r="CM2829" s="7"/>
      <c r="CN2829" s="7"/>
      <c r="CO2829" s="7"/>
      <c r="CP2829" s="7"/>
      <c r="CQ2829" s="7"/>
      <c r="CR2829" s="7"/>
      <c r="CS2829" s="7"/>
      <c r="CT2829" s="7"/>
      <c r="CU2829" s="7"/>
      <c r="CV2829" s="7"/>
      <c r="CW2829" s="7"/>
      <c r="CX2829" s="7"/>
      <c r="CY2829" s="7"/>
      <c r="CZ2829" s="7"/>
      <c r="DA2829" s="7"/>
      <c r="DB2829" s="7"/>
      <c r="DC2829" s="7"/>
      <c r="DD2829" s="7"/>
      <c r="DE2829" s="7"/>
      <c r="DF2829" s="7"/>
      <c r="DG2829" s="7"/>
      <c r="DH2829" s="7"/>
      <c r="DI2829" s="7"/>
      <c r="DJ2829" s="7"/>
      <c r="DK2829" s="7"/>
      <c r="DL2829" s="7"/>
      <c r="DM2829" s="7"/>
      <c r="DN2829" s="7"/>
      <c r="DO2829" s="7"/>
      <c r="DP2829" s="7"/>
      <c r="DQ2829" s="7"/>
      <c r="DR2829" s="7"/>
      <c r="DS2829" s="7"/>
      <c r="DT2829" s="7"/>
      <c r="DU2829" s="7"/>
      <c r="DV2829" s="7"/>
      <c r="DW2829" s="7"/>
      <c r="DX2829" s="7"/>
      <c r="DY2829" s="7"/>
      <c r="DZ2829" s="7"/>
      <c r="EA2829" s="7"/>
      <c r="EB2829" s="7"/>
      <c r="EC2829" s="7"/>
      <c r="ED2829" s="7"/>
    </row>
    <row r="2830" spans="1:134">
      <c r="A2830" s="8"/>
      <c r="B2830" s="8"/>
      <c r="C2830" s="8"/>
      <c r="D2830" s="4"/>
      <c r="E2830" s="9"/>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7"/>
      <c r="DF2830" s="7"/>
      <c r="DG2830" s="7"/>
      <c r="DH2830" s="7"/>
      <c r="DI2830" s="7"/>
      <c r="DJ2830" s="7"/>
      <c r="DK2830" s="7"/>
      <c r="DL2830" s="7"/>
      <c r="DM2830" s="7"/>
      <c r="DN2830" s="7"/>
      <c r="DO2830" s="7"/>
      <c r="DP2830" s="7"/>
      <c r="DQ2830" s="7"/>
      <c r="DR2830" s="7"/>
      <c r="DS2830" s="7"/>
      <c r="DT2830" s="7"/>
      <c r="DU2830" s="7"/>
      <c r="DV2830" s="7"/>
      <c r="DW2830" s="7"/>
      <c r="DX2830" s="7"/>
      <c r="DY2830" s="7"/>
      <c r="DZ2830" s="7"/>
      <c r="EA2830" s="7"/>
      <c r="EB2830" s="7"/>
      <c r="EC2830" s="7"/>
      <c r="ED2830" s="7"/>
    </row>
    <row r="2831" spans="1:134">
      <c r="A2831" s="8"/>
      <c r="B2831" s="8"/>
      <c r="C2831" s="8"/>
      <c r="D2831" s="4"/>
      <c r="E2831" s="9"/>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7"/>
      <c r="DF2831" s="7"/>
      <c r="DG2831" s="7"/>
      <c r="DH2831" s="7"/>
      <c r="DI2831" s="7"/>
      <c r="DJ2831" s="7"/>
      <c r="DK2831" s="7"/>
      <c r="DL2831" s="7"/>
      <c r="DM2831" s="7"/>
      <c r="DN2831" s="7"/>
      <c r="DO2831" s="7"/>
      <c r="DP2831" s="7"/>
      <c r="DQ2831" s="7"/>
      <c r="DR2831" s="7"/>
      <c r="DS2831" s="7"/>
      <c r="DT2831" s="7"/>
      <c r="DU2831" s="7"/>
      <c r="DV2831" s="7"/>
      <c r="DW2831" s="7"/>
      <c r="DX2831" s="7"/>
      <c r="DY2831" s="7"/>
      <c r="DZ2831" s="7"/>
      <c r="EA2831" s="7"/>
      <c r="EB2831" s="7"/>
      <c r="EC2831" s="7"/>
      <c r="ED2831" s="7"/>
    </row>
    <row r="2832" spans="1:134">
      <c r="A2832" s="8"/>
      <c r="B2832" s="8"/>
      <c r="C2832" s="8"/>
      <c r="D2832" s="4"/>
      <c r="E2832" s="9"/>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7"/>
      <c r="DF2832" s="7"/>
      <c r="DG2832" s="7"/>
      <c r="DH2832" s="7"/>
      <c r="DI2832" s="7"/>
      <c r="DJ2832" s="7"/>
      <c r="DK2832" s="7"/>
      <c r="DL2832" s="7"/>
      <c r="DM2832" s="7"/>
      <c r="DN2832" s="7"/>
      <c r="DO2832" s="7"/>
      <c r="DP2832" s="7"/>
      <c r="DQ2832" s="7"/>
      <c r="DR2832" s="7"/>
      <c r="DS2832" s="7"/>
      <c r="DT2832" s="7"/>
      <c r="DU2832" s="7"/>
      <c r="DV2832" s="7"/>
      <c r="DW2832" s="7"/>
      <c r="DX2832" s="7"/>
      <c r="DY2832" s="7"/>
      <c r="DZ2832" s="7"/>
      <c r="EA2832" s="7"/>
      <c r="EB2832" s="7"/>
      <c r="EC2832" s="7"/>
      <c r="ED2832" s="7"/>
    </row>
    <row r="2833" spans="1:134">
      <c r="A2833" s="8"/>
      <c r="B2833" s="8"/>
      <c r="C2833" s="8"/>
      <c r="D2833" s="4"/>
      <c r="E2833" s="9"/>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7"/>
      <c r="DF2833" s="7"/>
      <c r="DG2833" s="7"/>
      <c r="DH2833" s="7"/>
      <c r="DI2833" s="7"/>
      <c r="DJ2833" s="7"/>
      <c r="DK2833" s="7"/>
      <c r="DL2833" s="7"/>
      <c r="DM2833" s="7"/>
      <c r="DN2833" s="7"/>
      <c r="DO2833" s="7"/>
      <c r="DP2833" s="7"/>
      <c r="DQ2833" s="7"/>
      <c r="DR2833" s="7"/>
      <c r="DS2833" s="7"/>
      <c r="DT2833" s="7"/>
      <c r="DU2833" s="7"/>
      <c r="DV2833" s="7"/>
      <c r="DW2833" s="7"/>
      <c r="DX2833" s="7"/>
      <c r="DY2833" s="7"/>
      <c r="DZ2833" s="7"/>
      <c r="EA2833" s="7"/>
      <c r="EB2833" s="7"/>
      <c r="EC2833" s="7"/>
      <c r="ED2833" s="7"/>
    </row>
    <row r="2834" spans="1:134">
      <c r="A2834" s="8"/>
      <c r="B2834" s="8"/>
      <c r="C2834" s="8"/>
      <c r="D2834" s="4"/>
      <c r="E2834" s="9"/>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7"/>
      <c r="DF2834" s="7"/>
      <c r="DG2834" s="7"/>
      <c r="DH2834" s="7"/>
      <c r="DI2834" s="7"/>
      <c r="DJ2834" s="7"/>
      <c r="DK2834" s="7"/>
      <c r="DL2834" s="7"/>
      <c r="DM2834" s="7"/>
      <c r="DN2834" s="7"/>
      <c r="DO2834" s="7"/>
      <c r="DP2834" s="7"/>
      <c r="DQ2834" s="7"/>
      <c r="DR2834" s="7"/>
      <c r="DS2834" s="7"/>
      <c r="DT2834" s="7"/>
      <c r="DU2834" s="7"/>
      <c r="DV2834" s="7"/>
      <c r="DW2834" s="7"/>
      <c r="DX2834" s="7"/>
      <c r="DY2834" s="7"/>
      <c r="DZ2834" s="7"/>
      <c r="EA2834" s="7"/>
      <c r="EB2834" s="7"/>
      <c r="EC2834" s="7"/>
      <c r="ED2834" s="7"/>
    </row>
    <row r="2835" spans="1:134">
      <c r="A2835" s="8"/>
      <c r="B2835" s="8"/>
      <c r="C2835" s="8"/>
      <c r="D2835" s="4"/>
      <c r="E2835" s="9"/>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7"/>
      <c r="DF2835" s="7"/>
      <c r="DG2835" s="7"/>
      <c r="DH2835" s="7"/>
      <c r="DI2835" s="7"/>
      <c r="DJ2835" s="7"/>
      <c r="DK2835" s="7"/>
      <c r="DL2835" s="7"/>
      <c r="DM2835" s="7"/>
      <c r="DN2835" s="7"/>
      <c r="DO2835" s="7"/>
      <c r="DP2835" s="7"/>
      <c r="DQ2835" s="7"/>
      <c r="DR2835" s="7"/>
      <c r="DS2835" s="7"/>
      <c r="DT2835" s="7"/>
      <c r="DU2835" s="7"/>
      <c r="DV2835" s="7"/>
      <c r="DW2835" s="7"/>
      <c r="DX2835" s="7"/>
      <c r="DY2835" s="7"/>
      <c r="DZ2835" s="7"/>
      <c r="EA2835" s="7"/>
      <c r="EB2835" s="7"/>
      <c r="EC2835" s="7"/>
      <c r="ED2835" s="7"/>
    </row>
    <row r="2836" spans="1:134">
      <c r="A2836" s="8"/>
      <c r="B2836" s="8"/>
      <c r="C2836" s="8"/>
      <c r="D2836" s="4"/>
      <c r="E2836" s="9"/>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7"/>
      <c r="DF2836" s="7"/>
      <c r="DG2836" s="7"/>
      <c r="DH2836" s="7"/>
      <c r="DI2836" s="7"/>
      <c r="DJ2836" s="7"/>
      <c r="DK2836" s="7"/>
      <c r="DL2836" s="7"/>
      <c r="DM2836" s="7"/>
      <c r="DN2836" s="7"/>
      <c r="DO2836" s="7"/>
      <c r="DP2836" s="7"/>
      <c r="DQ2836" s="7"/>
      <c r="DR2836" s="7"/>
      <c r="DS2836" s="7"/>
      <c r="DT2836" s="7"/>
      <c r="DU2836" s="7"/>
      <c r="DV2836" s="7"/>
      <c r="DW2836" s="7"/>
      <c r="DX2836" s="7"/>
      <c r="DY2836" s="7"/>
      <c r="DZ2836" s="7"/>
      <c r="EA2836" s="7"/>
      <c r="EB2836" s="7"/>
      <c r="EC2836" s="7"/>
      <c r="ED2836" s="7"/>
    </row>
    <row r="2837" spans="1:134">
      <c r="A2837" s="8"/>
      <c r="B2837" s="8"/>
      <c r="C2837" s="8"/>
      <c r="D2837" s="4"/>
      <c r="E2837" s="9"/>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7"/>
      <c r="DF2837" s="7"/>
      <c r="DG2837" s="7"/>
      <c r="DH2837" s="7"/>
      <c r="DI2837" s="7"/>
      <c r="DJ2837" s="7"/>
      <c r="DK2837" s="7"/>
      <c r="DL2837" s="7"/>
      <c r="DM2837" s="7"/>
      <c r="DN2837" s="7"/>
      <c r="DO2837" s="7"/>
      <c r="DP2837" s="7"/>
      <c r="DQ2837" s="7"/>
      <c r="DR2837" s="7"/>
      <c r="DS2837" s="7"/>
      <c r="DT2837" s="7"/>
      <c r="DU2837" s="7"/>
      <c r="DV2837" s="7"/>
      <c r="DW2837" s="7"/>
      <c r="DX2837" s="7"/>
      <c r="DY2837" s="7"/>
      <c r="DZ2837" s="7"/>
      <c r="EA2837" s="7"/>
      <c r="EB2837" s="7"/>
      <c r="EC2837" s="7"/>
      <c r="ED2837" s="7"/>
    </row>
    <row r="2838" spans="1:134">
      <c r="A2838" s="8"/>
      <c r="B2838" s="8"/>
      <c r="C2838" s="8"/>
      <c r="D2838" s="4"/>
      <c r="E2838" s="9"/>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c r="DX2838" s="7"/>
      <c r="DY2838" s="7"/>
      <c r="DZ2838" s="7"/>
      <c r="EA2838" s="7"/>
      <c r="EB2838" s="7"/>
      <c r="EC2838" s="7"/>
      <c r="ED2838" s="7"/>
    </row>
    <row r="2839" spans="1:134">
      <c r="A2839" s="8"/>
      <c r="B2839" s="8"/>
      <c r="C2839" s="8"/>
      <c r="D2839" s="4"/>
      <c r="E2839" s="9"/>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7"/>
      <c r="DF2839" s="7"/>
      <c r="DG2839" s="7"/>
      <c r="DH2839" s="7"/>
      <c r="DI2839" s="7"/>
      <c r="DJ2839" s="7"/>
      <c r="DK2839" s="7"/>
      <c r="DL2839" s="7"/>
      <c r="DM2839" s="7"/>
      <c r="DN2839" s="7"/>
      <c r="DO2839" s="7"/>
      <c r="DP2839" s="7"/>
      <c r="DQ2839" s="7"/>
      <c r="DR2839" s="7"/>
      <c r="DS2839" s="7"/>
      <c r="DT2839" s="7"/>
      <c r="DU2839" s="7"/>
      <c r="DV2839" s="7"/>
      <c r="DW2839" s="7"/>
      <c r="DX2839" s="7"/>
      <c r="DY2839" s="7"/>
      <c r="DZ2839" s="7"/>
      <c r="EA2839" s="7"/>
      <c r="EB2839" s="7"/>
      <c r="EC2839" s="7"/>
      <c r="ED2839" s="7"/>
    </row>
    <row r="2840" spans="1:134">
      <c r="A2840" s="8"/>
      <c r="B2840" s="8"/>
      <c r="C2840" s="8"/>
      <c r="D2840" s="4"/>
      <c r="E2840" s="9"/>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7"/>
      <c r="DF2840" s="7"/>
      <c r="DG2840" s="7"/>
      <c r="DH2840" s="7"/>
      <c r="DI2840" s="7"/>
      <c r="DJ2840" s="7"/>
      <c r="DK2840" s="7"/>
      <c r="DL2840" s="7"/>
      <c r="DM2840" s="7"/>
      <c r="DN2840" s="7"/>
      <c r="DO2840" s="7"/>
      <c r="DP2840" s="7"/>
      <c r="DQ2840" s="7"/>
      <c r="DR2840" s="7"/>
      <c r="DS2840" s="7"/>
      <c r="DT2840" s="7"/>
      <c r="DU2840" s="7"/>
      <c r="DV2840" s="7"/>
      <c r="DW2840" s="7"/>
      <c r="DX2840" s="7"/>
      <c r="DY2840" s="7"/>
      <c r="DZ2840" s="7"/>
      <c r="EA2840" s="7"/>
      <c r="EB2840" s="7"/>
      <c r="EC2840" s="7"/>
      <c r="ED2840" s="7"/>
    </row>
    <row r="2841" spans="1:134">
      <c r="A2841" s="8"/>
      <c r="B2841" s="8"/>
      <c r="C2841" s="8"/>
      <c r="D2841" s="4"/>
      <c r="E2841" s="9"/>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7"/>
      <c r="BV2841" s="7"/>
      <c r="BW2841" s="7"/>
      <c r="BX2841" s="7"/>
      <c r="BY2841" s="7"/>
      <c r="BZ2841" s="7"/>
      <c r="CA2841" s="7"/>
      <c r="CB2841" s="7"/>
      <c r="CC2841" s="7"/>
      <c r="CD2841" s="7"/>
      <c r="CE2841" s="7"/>
      <c r="CF2841" s="7"/>
      <c r="CG2841" s="7"/>
      <c r="CH2841" s="7"/>
      <c r="CI2841" s="7"/>
      <c r="CJ2841" s="7"/>
      <c r="CK2841" s="7"/>
      <c r="CL2841" s="7"/>
      <c r="CM2841" s="7"/>
      <c r="CN2841" s="7"/>
      <c r="CO2841" s="7"/>
      <c r="CP2841" s="7"/>
      <c r="CQ2841" s="7"/>
      <c r="CR2841" s="7"/>
      <c r="CS2841" s="7"/>
      <c r="CT2841" s="7"/>
      <c r="CU2841" s="7"/>
      <c r="CV2841" s="7"/>
      <c r="CW2841" s="7"/>
      <c r="CX2841" s="7"/>
      <c r="CY2841" s="7"/>
      <c r="CZ2841" s="7"/>
      <c r="DA2841" s="7"/>
      <c r="DB2841" s="7"/>
      <c r="DC2841" s="7"/>
      <c r="DD2841" s="7"/>
      <c r="DE2841" s="7"/>
      <c r="DF2841" s="7"/>
      <c r="DG2841" s="7"/>
      <c r="DH2841" s="7"/>
      <c r="DI2841" s="7"/>
      <c r="DJ2841" s="7"/>
      <c r="DK2841" s="7"/>
      <c r="DL2841" s="7"/>
      <c r="DM2841" s="7"/>
      <c r="DN2841" s="7"/>
      <c r="DO2841" s="7"/>
      <c r="DP2841" s="7"/>
      <c r="DQ2841" s="7"/>
      <c r="DR2841" s="7"/>
      <c r="DS2841" s="7"/>
      <c r="DT2841" s="7"/>
      <c r="DU2841" s="7"/>
      <c r="DV2841" s="7"/>
      <c r="DW2841" s="7"/>
      <c r="DX2841" s="7"/>
      <c r="DY2841" s="7"/>
      <c r="DZ2841" s="7"/>
      <c r="EA2841" s="7"/>
      <c r="EB2841" s="7"/>
      <c r="EC2841" s="7"/>
      <c r="ED2841" s="7"/>
    </row>
    <row r="2842" spans="1:134">
      <c r="A2842" s="8"/>
      <c r="B2842" s="8"/>
      <c r="C2842" s="8"/>
      <c r="D2842" s="4"/>
      <c r="E2842" s="9"/>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7"/>
      <c r="BV2842" s="7"/>
      <c r="BW2842" s="7"/>
      <c r="BX2842" s="7"/>
      <c r="BY2842" s="7"/>
      <c r="BZ2842" s="7"/>
      <c r="CA2842" s="7"/>
      <c r="CB2842" s="7"/>
      <c r="CC2842" s="7"/>
      <c r="CD2842" s="7"/>
      <c r="CE2842" s="7"/>
      <c r="CF2842" s="7"/>
      <c r="CG2842" s="7"/>
      <c r="CH2842" s="7"/>
      <c r="CI2842" s="7"/>
      <c r="CJ2842" s="7"/>
      <c r="CK2842" s="7"/>
      <c r="CL2842" s="7"/>
      <c r="CM2842" s="7"/>
      <c r="CN2842" s="7"/>
      <c r="CO2842" s="7"/>
      <c r="CP2842" s="7"/>
      <c r="CQ2842" s="7"/>
      <c r="CR2842" s="7"/>
      <c r="CS2842" s="7"/>
      <c r="CT2842" s="7"/>
      <c r="CU2842" s="7"/>
      <c r="CV2842" s="7"/>
      <c r="CW2842" s="7"/>
      <c r="CX2842" s="7"/>
      <c r="CY2842" s="7"/>
      <c r="CZ2842" s="7"/>
      <c r="DA2842" s="7"/>
      <c r="DB2842" s="7"/>
      <c r="DC2842" s="7"/>
      <c r="DD2842" s="7"/>
      <c r="DE2842" s="7"/>
      <c r="DF2842" s="7"/>
      <c r="DG2842" s="7"/>
      <c r="DH2842" s="7"/>
      <c r="DI2842" s="7"/>
      <c r="DJ2842" s="7"/>
      <c r="DK2842" s="7"/>
      <c r="DL2842" s="7"/>
      <c r="DM2842" s="7"/>
      <c r="DN2842" s="7"/>
      <c r="DO2842" s="7"/>
      <c r="DP2842" s="7"/>
      <c r="DQ2842" s="7"/>
      <c r="DR2842" s="7"/>
      <c r="DS2842" s="7"/>
      <c r="DT2842" s="7"/>
      <c r="DU2842" s="7"/>
      <c r="DV2842" s="7"/>
      <c r="DW2842" s="7"/>
      <c r="DX2842" s="7"/>
      <c r="DY2842" s="7"/>
      <c r="DZ2842" s="7"/>
      <c r="EA2842" s="7"/>
      <c r="EB2842" s="7"/>
      <c r="EC2842" s="7"/>
      <c r="ED2842" s="7"/>
    </row>
    <row r="2843" spans="1:134">
      <c r="A2843" s="8"/>
      <c r="B2843" s="8"/>
      <c r="C2843" s="8"/>
      <c r="D2843" s="4"/>
      <c r="E2843" s="9"/>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7"/>
      <c r="DF2843" s="7"/>
      <c r="DG2843" s="7"/>
      <c r="DH2843" s="7"/>
      <c r="DI2843" s="7"/>
      <c r="DJ2843" s="7"/>
      <c r="DK2843" s="7"/>
      <c r="DL2843" s="7"/>
      <c r="DM2843" s="7"/>
      <c r="DN2843" s="7"/>
      <c r="DO2843" s="7"/>
      <c r="DP2843" s="7"/>
      <c r="DQ2843" s="7"/>
      <c r="DR2843" s="7"/>
      <c r="DS2843" s="7"/>
      <c r="DT2843" s="7"/>
      <c r="DU2843" s="7"/>
      <c r="DV2843" s="7"/>
      <c r="DW2843" s="7"/>
      <c r="DX2843" s="7"/>
      <c r="DY2843" s="7"/>
      <c r="DZ2843" s="7"/>
      <c r="EA2843" s="7"/>
      <c r="EB2843" s="7"/>
      <c r="EC2843" s="7"/>
      <c r="ED2843" s="7"/>
    </row>
    <row r="2844" spans="1:134">
      <c r="A2844" s="8"/>
      <c r="B2844" s="8"/>
      <c r="C2844" s="8"/>
      <c r="D2844" s="4"/>
      <c r="E2844" s="9"/>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7"/>
      <c r="DF2844" s="7"/>
      <c r="DG2844" s="7"/>
      <c r="DH2844" s="7"/>
      <c r="DI2844" s="7"/>
      <c r="DJ2844" s="7"/>
      <c r="DK2844" s="7"/>
      <c r="DL2844" s="7"/>
      <c r="DM2844" s="7"/>
      <c r="DN2844" s="7"/>
      <c r="DO2844" s="7"/>
      <c r="DP2844" s="7"/>
      <c r="DQ2844" s="7"/>
      <c r="DR2844" s="7"/>
      <c r="DS2844" s="7"/>
      <c r="DT2844" s="7"/>
      <c r="DU2844" s="7"/>
      <c r="DV2844" s="7"/>
      <c r="DW2844" s="7"/>
      <c r="DX2844" s="7"/>
      <c r="DY2844" s="7"/>
      <c r="DZ2844" s="7"/>
      <c r="EA2844" s="7"/>
      <c r="EB2844" s="7"/>
      <c r="EC2844" s="7"/>
      <c r="ED2844" s="7"/>
    </row>
    <row r="2845" spans="1:134">
      <c r="A2845" s="8"/>
      <c r="B2845" s="8"/>
      <c r="C2845" s="8"/>
      <c r="D2845" s="4"/>
      <c r="E2845" s="9"/>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7"/>
      <c r="DF2845" s="7"/>
      <c r="DG2845" s="7"/>
      <c r="DH2845" s="7"/>
      <c r="DI2845" s="7"/>
      <c r="DJ2845" s="7"/>
      <c r="DK2845" s="7"/>
      <c r="DL2845" s="7"/>
      <c r="DM2845" s="7"/>
      <c r="DN2845" s="7"/>
      <c r="DO2845" s="7"/>
      <c r="DP2845" s="7"/>
      <c r="DQ2845" s="7"/>
      <c r="DR2845" s="7"/>
      <c r="DS2845" s="7"/>
      <c r="DT2845" s="7"/>
      <c r="DU2845" s="7"/>
      <c r="DV2845" s="7"/>
      <c r="DW2845" s="7"/>
      <c r="DX2845" s="7"/>
      <c r="DY2845" s="7"/>
      <c r="DZ2845" s="7"/>
      <c r="EA2845" s="7"/>
      <c r="EB2845" s="7"/>
      <c r="EC2845" s="7"/>
      <c r="ED2845" s="7"/>
    </row>
    <row r="2846" spans="1:134">
      <c r="A2846" s="8"/>
      <c r="B2846" s="8"/>
      <c r="C2846" s="8"/>
      <c r="D2846" s="4"/>
      <c r="E2846" s="9"/>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c r="DX2846" s="7"/>
      <c r="DY2846" s="7"/>
      <c r="DZ2846" s="7"/>
      <c r="EA2846" s="7"/>
      <c r="EB2846" s="7"/>
      <c r="EC2846" s="7"/>
      <c r="ED2846" s="7"/>
    </row>
    <row r="2847" spans="1:134">
      <c r="A2847" s="8"/>
      <c r="B2847" s="8"/>
      <c r="C2847" s="8"/>
      <c r="D2847" s="4"/>
      <c r="E2847" s="9"/>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7"/>
      <c r="DF2847" s="7"/>
      <c r="DG2847" s="7"/>
      <c r="DH2847" s="7"/>
      <c r="DI2847" s="7"/>
      <c r="DJ2847" s="7"/>
      <c r="DK2847" s="7"/>
      <c r="DL2847" s="7"/>
      <c r="DM2847" s="7"/>
      <c r="DN2847" s="7"/>
      <c r="DO2847" s="7"/>
      <c r="DP2847" s="7"/>
      <c r="DQ2847" s="7"/>
      <c r="DR2847" s="7"/>
      <c r="DS2847" s="7"/>
      <c r="DT2847" s="7"/>
      <c r="DU2847" s="7"/>
      <c r="DV2847" s="7"/>
      <c r="DW2847" s="7"/>
      <c r="DX2847" s="7"/>
      <c r="DY2847" s="7"/>
      <c r="DZ2847" s="7"/>
      <c r="EA2847" s="7"/>
      <c r="EB2847" s="7"/>
      <c r="EC2847" s="7"/>
      <c r="ED2847" s="7"/>
    </row>
    <row r="2848" spans="1:134">
      <c r="A2848" s="8"/>
      <c r="B2848" s="8"/>
      <c r="C2848" s="8"/>
      <c r="D2848" s="4"/>
      <c r="E2848" s="9"/>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7"/>
      <c r="DF2848" s="7"/>
      <c r="DG2848" s="7"/>
      <c r="DH2848" s="7"/>
      <c r="DI2848" s="7"/>
      <c r="DJ2848" s="7"/>
      <c r="DK2848" s="7"/>
      <c r="DL2848" s="7"/>
      <c r="DM2848" s="7"/>
      <c r="DN2848" s="7"/>
      <c r="DO2848" s="7"/>
      <c r="DP2848" s="7"/>
      <c r="DQ2848" s="7"/>
      <c r="DR2848" s="7"/>
      <c r="DS2848" s="7"/>
      <c r="DT2848" s="7"/>
      <c r="DU2848" s="7"/>
      <c r="DV2848" s="7"/>
      <c r="DW2848" s="7"/>
      <c r="DX2848" s="7"/>
      <c r="DY2848" s="7"/>
      <c r="DZ2848" s="7"/>
      <c r="EA2848" s="7"/>
      <c r="EB2848" s="7"/>
      <c r="EC2848" s="7"/>
      <c r="ED2848" s="7"/>
    </row>
    <row r="2849" spans="1:134">
      <c r="A2849" s="8"/>
      <c r="B2849" s="8"/>
      <c r="C2849" s="8"/>
      <c r="D2849" s="4"/>
      <c r="E2849" s="9"/>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7"/>
      <c r="DF2849" s="7"/>
      <c r="DG2849" s="7"/>
      <c r="DH2849" s="7"/>
      <c r="DI2849" s="7"/>
      <c r="DJ2849" s="7"/>
      <c r="DK2849" s="7"/>
      <c r="DL2849" s="7"/>
      <c r="DM2849" s="7"/>
      <c r="DN2849" s="7"/>
      <c r="DO2849" s="7"/>
      <c r="DP2849" s="7"/>
      <c r="DQ2849" s="7"/>
      <c r="DR2849" s="7"/>
      <c r="DS2849" s="7"/>
      <c r="DT2849" s="7"/>
      <c r="DU2849" s="7"/>
      <c r="DV2849" s="7"/>
      <c r="DW2849" s="7"/>
      <c r="DX2849" s="7"/>
      <c r="DY2849" s="7"/>
      <c r="DZ2849" s="7"/>
      <c r="EA2849" s="7"/>
      <c r="EB2849" s="7"/>
      <c r="EC2849" s="7"/>
      <c r="ED2849" s="7"/>
    </row>
    <row r="2850" spans="1:134">
      <c r="A2850" s="8"/>
      <c r="B2850" s="8"/>
      <c r="C2850" s="8"/>
      <c r="D2850" s="4"/>
      <c r="E2850" s="9"/>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7"/>
      <c r="DF2850" s="7"/>
      <c r="DG2850" s="7"/>
      <c r="DH2850" s="7"/>
      <c r="DI2850" s="7"/>
      <c r="DJ2850" s="7"/>
      <c r="DK2850" s="7"/>
      <c r="DL2850" s="7"/>
      <c r="DM2850" s="7"/>
      <c r="DN2850" s="7"/>
      <c r="DO2850" s="7"/>
      <c r="DP2850" s="7"/>
      <c r="DQ2850" s="7"/>
      <c r="DR2850" s="7"/>
      <c r="DS2850" s="7"/>
      <c r="DT2850" s="7"/>
      <c r="DU2850" s="7"/>
      <c r="DV2850" s="7"/>
      <c r="DW2850" s="7"/>
      <c r="DX2850" s="7"/>
      <c r="DY2850" s="7"/>
      <c r="DZ2850" s="7"/>
      <c r="EA2850" s="7"/>
      <c r="EB2850" s="7"/>
      <c r="EC2850" s="7"/>
      <c r="ED2850" s="7"/>
    </row>
    <row r="2851" spans="1:134">
      <c r="A2851" s="8"/>
      <c r="B2851" s="8"/>
      <c r="C2851" s="8"/>
      <c r="D2851" s="4"/>
      <c r="E2851" s="9"/>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7"/>
      <c r="DF2851" s="7"/>
      <c r="DG2851" s="7"/>
      <c r="DH2851" s="7"/>
      <c r="DI2851" s="7"/>
      <c r="DJ2851" s="7"/>
      <c r="DK2851" s="7"/>
      <c r="DL2851" s="7"/>
      <c r="DM2851" s="7"/>
      <c r="DN2851" s="7"/>
      <c r="DO2851" s="7"/>
      <c r="DP2851" s="7"/>
      <c r="DQ2851" s="7"/>
      <c r="DR2851" s="7"/>
      <c r="DS2851" s="7"/>
      <c r="DT2851" s="7"/>
      <c r="DU2851" s="7"/>
      <c r="DV2851" s="7"/>
      <c r="DW2851" s="7"/>
      <c r="DX2851" s="7"/>
      <c r="DY2851" s="7"/>
      <c r="DZ2851" s="7"/>
      <c r="EA2851" s="7"/>
      <c r="EB2851" s="7"/>
      <c r="EC2851" s="7"/>
      <c r="ED2851" s="7"/>
    </row>
    <row r="2852" spans="1:134">
      <c r="A2852" s="8"/>
      <c r="B2852" s="8"/>
      <c r="C2852" s="8"/>
      <c r="D2852" s="4"/>
      <c r="E2852" s="9"/>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7"/>
      <c r="DF2852" s="7"/>
      <c r="DG2852" s="7"/>
      <c r="DH2852" s="7"/>
      <c r="DI2852" s="7"/>
      <c r="DJ2852" s="7"/>
      <c r="DK2852" s="7"/>
      <c r="DL2852" s="7"/>
      <c r="DM2852" s="7"/>
      <c r="DN2852" s="7"/>
      <c r="DO2852" s="7"/>
      <c r="DP2852" s="7"/>
      <c r="DQ2852" s="7"/>
      <c r="DR2852" s="7"/>
      <c r="DS2852" s="7"/>
      <c r="DT2852" s="7"/>
      <c r="DU2852" s="7"/>
      <c r="DV2852" s="7"/>
      <c r="DW2852" s="7"/>
      <c r="DX2852" s="7"/>
      <c r="DY2852" s="7"/>
      <c r="DZ2852" s="7"/>
      <c r="EA2852" s="7"/>
      <c r="EB2852" s="7"/>
      <c r="EC2852" s="7"/>
      <c r="ED2852" s="7"/>
    </row>
    <row r="2853" spans="1:134">
      <c r="A2853" s="8"/>
      <c r="B2853" s="8"/>
      <c r="C2853" s="8"/>
      <c r="D2853" s="4"/>
      <c r="E2853" s="9"/>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7"/>
      <c r="DF2853" s="7"/>
      <c r="DG2853" s="7"/>
      <c r="DH2853" s="7"/>
      <c r="DI2853" s="7"/>
      <c r="DJ2853" s="7"/>
      <c r="DK2853" s="7"/>
      <c r="DL2853" s="7"/>
      <c r="DM2853" s="7"/>
      <c r="DN2853" s="7"/>
      <c r="DO2853" s="7"/>
      <c r="DP2853" s="7"/>
      <c r="DQ2853" s="7"/>
      <c r="DR2853" s="7"/>
      <c r="DS2853" s="7"/>
      <c r="DT2853" s="7"/>
      <c r="DU2853" s="7"/>
      <c r="DV2853" s="7"/>
      <c r="DW2853" s="7"/>
      <c r="DX2853" s="7"/>
      <c r="DY2853" s="7"/>
      <c r="DZ2853" s="7"/>
      <c r="EA2853" s="7"/>
      <c r="EB2853" s="7"/>
      <c r="EC2853" s="7"/>
      <c r="ED2853" s="7"/>
    </row>
    <row r="2854" spans="1:134">
      <c r="A2854" s="8"/>
      <c r="B2854" s="8"/>
      <c r="C2854" s="8"/>
      <c r="D2854" s="4"/>
      <c r="E2854" s="9"/>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c r="DX2854" s="7"/>
      <c r="DY2854" s="7"/>
      <c r="DZ2854" s="7"/>
      <c r="EA2854" s="7"/>
      <c r="EB2854" s="7"/>
      <c r="EC2854" s="7"/>
      <c r="ED2854" s="7"/>
    </row>
    <row r="2855" spans="1:134">
      <c r="A2855" s="8"/>
      <c r="B2855" s="8"/>
      <c r="C2855" s="8"/>
      <c r="D2855" s="4"/>
      <c r="E2855" s="9"/>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7"/>
      <c r="DF2855" s="7"/>
      <c r="DG2855" s="7"/>
      <c r="DH2855" s="7"/>
      <c r="DI2855" s="7"/>
      <c r="DJ2855" s="7"/>
      <c r="DK2855" s="7"/>
      <c r="DL2855" s="7"/>
      <c r="DM2855" s="7"/>
      <c r="DN2855" s="7"/>
      <c r="DO2855" s="7"/>
      <c r="DP2855" s="7"/>
      <c r="DQ2855" s="7"/>
      <c r="DR2855" s="7"/>
      <c r="DS2855" s="7"/>
      <c r="DT2855" s="7"/>
      <c r="DU2855" s="7"/>
      <c r="DV2855" s="7"/>
      <c r="DW2855" s="7"/>
      <c r="DX2855" s="7"/>
      <c r="DY2855" s="7"/>
      <c r="DZ2855" s="7"/>
      <c r="EA2855" s="7"/>
      <c r="EB2855" s="7"/>
      <c r="EC2855" s="7"/>
      <c r="ED2855" s="7"/>
    </row>
    <row r="2856" spans="1:134">
      <c r="A2856" s="8"/>
      <c r="B2856" s="8"/>
      <c r="C2856" s="8"/>
      <c r="D2856" s="4"/>
      <c r="E2856" s="9"/>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7"/>
      <c r="DF2856" s="7"/>
      <c r="DG2856" s="7"/>
      <c r="DH2856" s="7"/>
      <c r="DI2856" s="7"/>
      <c r="DJ2856" s="7"/>
      <c r="DK2856" s="7"/>
      <c r="DL2856" s="7"/>
      <c r="DM2856" s="7"/>
      <c r="DN2856" s="7"/>
      <c r="DO2856" s="7"/>
      <c r="DP2856" s="7"/>
      <c r="DQ2856" s="7"/>
      <c r="DR2856" s="7"/>
      <c r="DS2856" s="7"/>
      <c r="DT2856" s="7"/>
      <c r="DU2856" s="7"/>
      <c r="DV2856" s="7"/>
      <c r="DW2856" s="7"/>
      <c r="DX2856" s="7"/>
      <c r="DY2856" s="7"/>
      <c r="DZ2856" s="7"/>
      <c r="EA2856" s="7"/>
      <c r="EB2856" s="7"/>
      <c r="EC2856" s="7"/>
      <c r="ED2856" s="7"/>
    </row>
    <row r="2857" spans="1:134">
      <c r="A2857" s="8"/>
      <c r="B2857" s="8"/>
      <c r="C2857" s="8"/>
      <c r="D2857" s="4"/>
      <c r="E2857" s="9"/>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7"/>
      <c r="DF2857" s="7"/>
      <c r="DG2857" s="7"/>
      <c r="DH2857" s="7"/>
      <c r="DI2857" s="7"/>
      <c r="DJ2857" s="7"/>
      <c r="DK2857" s="7"/>
      <c r="DL2857" s="7"/>
      <c r="DM2857" s="7"/>
      <c r="DN2857" s="7"/>
      <c r="DO2857" s="7"/>
      <c r="DP2857" s="7"/>
      <c r="DQ2857" s="7"/>
      <c r="DR2857" s="7"/>
      <c r="DS2857" s="7"/>
      <c r="DT2857" s="7"/>
      <c r="DU2857" s="7"/>
      <c r="DV2857" s="7"/>
      <c r="DW2857" s="7"/>
      <c r="DX2857" s="7"/>
      <c r="DY2857" s="7"/>
      <c r="DZ2857" s="7"/>
      <c r="EA2857" s="7"/>
      <c r="EB2857" s="7"/>
      <c r="EC2857" s="7"/>
      <c r="ED2857" s="7"/>
    </row>
    <row r="2858" spans="1:134">
      <c r="A2858" s="8"/>
      <c r="B2858" s="8"/>
      <c r="C2858" s="8"/>
      <c r="D2858" s="4"/>
      <c r="E2858" s="9"/>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7"/>
      <c r="DF2858" s="7"/>
      <c r="DG2858" s="7"/>
      <c r="DH2858" s="7"/>
      <c r="DI2858" s="7"/>
      <c r="DJ2858" s="7"/>
      <c r="DK2858" s="7"/>
      <c r="DL2858" s="7"/>
      <c r="DM2858" s="7"/>
      <c r="DN2858" s="7"/>
      <c r="DO2858" s="7"/>
      <c r="DP2858" s="7"/>
      <c r="DQ2858" s="7"/>
      <c r="DR2858" s="7"/>
      <c r="DS2858" s="7"/>
      <c r="DT2858" s="7"/>
      <c r="DU2858" s="7"/>
      <c r="DV2858" s="7"/>
      <c r="DW2858" s="7"/>
      <c r="DX2858" s="7"/>
      <c r="DY2858" s="7"/>
      <c r="DZ2858" s="7"/>
      <c r="EA2858" s="7"/>
      <c r="EB2858" s="7"/>
      <c r="EC2858" s="7"/>
      <c r="ED2858" s="7"/>
    </row>
    <row r="2859" spans="1:134">
      <c r="A2859" s="8"/>
      <c r="B2859" s="8"/>
      <c r="C2859" s="8"/>
      <c r="D2859" s="4"/>
      <c r="E2859" s="9"/>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7"/>
      <c r="DF2859" s="7"/>
      <c r="DG2859" s="7"/>
      <c r="DH2859" s="7"/>
      <c r="DI2859" s="7"/>
      <c r="DJ2859" s="7"/>
      <c r="DK2859" s="7"/>
      <c r="DL2859" s="7"/>
      <c r="DM2859" s="7"/>
      <c r="DN2859" s="7"/>
      <c r="DO2859" s="7"/>
      <c r="DP2859" s="7"/>
      <c r="DQ2859" s="7"/>
      <c r="DR2859" s="7"/>
      <c r="DS2859" s="7"/>
      <c r="DT2859" s="7"/>
      <c r="DU2859" s="7"/>
      <c r="DV2859" s="7"/>
      <c r="DW2859" s="7"/>
      <c r="DX2859" s="7"/>
      <c r="DY2859" s="7"/>
      <c r="DZ2859" s="7"/>
      <c r="EA2859" s="7"/>
      <c r="EB2859" s="7"/>
      <c r="EC2859" s="7"/>
      <c r="ED2859" s="7"/>
    </row>
    <row r="2860" spans="1:134">
      <c r="A2860" s="8"/>
      <c r="B2860" s="8"/>
      <c r="C2860" s="8"/>
      <c r="D2860" s="4"/>
      <c r="E2860" s="9"/>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7"/>
      <c r="DF2860" s="7"/>
      <c r="DG2860" s="7"/>
      <c r="DH2860" s="7"/>
      <c r="DI2860" s="7"/>
      <c r="DJ2860" s="7"/>
      <c r="DK2860" s="7"/>
      <c r="DL2860" s="7"/>
      <c r="DM2860" s="7"/>
      <c r="DN2860" s="7"/>
      <c r="DO2860" s="7"/>
      <c r="DP2860" s="7"/>
      <c r="DQ2860" s="7"/>
      <c r="DR2860" s="7"/>
      <c r="DS2860" s="7"/>
      <c r="DT2860" s="7"/>
      <c r="DU2860" s="7"/>
      <c r="DV2860" s="7"/>
      <c r="DW2860" s="7"/>
      <c r="DX2860" s="7"/>
      <c r="DY2860" s="7"/>
      <c r="DZ2860" s="7"/>
      <c r="EA2860" s="7"/>
      <c r="EB2860" s="7"/>
      <c r="EC2860" s="7"/>
      <c r="ED2860" s="7"/>
    </row>
    <row r="2861" spans="1:134">
      <c r="A2861" s="8"/>
      <c r="B2861" s="8"/>
      <c r="C2861" s="8"/>
      <c r="D2861" s="4"/>
      <c r="E2861" s="9"/>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7"/>
      <c r="DF2861" s="7"/>
      <c r="DG2861" s="7"/>
      <c r="DH2861" s="7"/>
      <c r="DI2861" s="7"/>
      <c r="DJ2861" s="7"/>
      <c r="DK2861" s="7"/>
      <c r="DL2861" s="7"/>
      <c r="DM2861" s="7"/>
      <c r="DN2861" s="7"/>
      <c r="DO2861" s="7"/>
      <c r="DP2861" s="7"/>
      <c r="DQ2861" s="7"/>
      <c r="DR2861" s="7"/>
      <c r="DS2861" s="7"/>
      <c r="DT2861" s="7"/>
      <c r="DU2861" s="7"/>
      <c r="DV2861" s="7"/>
      <c r="DW2861" s="7"/>
      <c r="DX2861" s="7"/>
      <c r="DY2861" s="7"/>
      <c r="DZ2861" s="7"/>
      <c r="EA2861" s="7"/>
      <c r="EB2861" s="7"/>
      <c r="EC2861" s="7"/>
      <c r="ED2861" s="7"/>
    </row>
    <row r="2862" spans="1:134">
      <c r="A2862" s="8"/>
      <c r="B2862" s="8"/>
      <c r="C2862" s="8"/>
      <c r="D2862" s="4"/>
      <c r="E2862" s="9"/>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c r="DX2862" s="7"/>
      <c r="DY2862" s="7"/>
      <c r="DZ2862" s="7"/>
      <c r="EA2862" s="7"/>
      <c r="EB2862" s="7"/>
      <c r="EC2862" s="7"/>
      <c r="ED2862" s="7"/>
    </row>
    <row r="2863" spans="1:134">
      <c r="A2863" s="8"/>
      <c r="B2863" s="8"/>
      <c r="C2863" s="8"/>
      <c r="D2863" s="4"/>
      <c r="E2863" s="9"/>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7"/>
      <c r="DF2863" s="7"/>
      <c r="DG2863" s="7"/>
      <c r="DH2863" s="7"/>
      <c r="DI2863" s="7"/>
      <c r="DJ2863" s="7"/>
      <c r="DK2863" s="7"/>
      <c r="DL2863" s="7"/>
      <c r="DM2863" s="7"/>
      <c r="DN2863" s="7"/>
      <c r="DO2863" s="7"/>
      <c r="DP2863" s="7"/>
      <c r="DQ2863" s="7"/>
      <c r="DR2863" s="7"/>
      <c r="DS2863" s="7"/>
      <c r="DT2863" s="7"/>
      <c r="DU2863" s="7"/>
      <c r="DV2863" s="7"/>
      <c r="DW2863" s="7"/>
      <c r="DX2863" s="7"/>
      <c r="DY2863" s="7"/>
      <c r="DZ2863" s="7"/>
      <c r="EA2863" s="7"/>
      <c r="EB2863" s="7"/>
      <c r="EC2863" s="7"/>
      <c r="ED2863" s="7"/>
    </row>
    <row r="2864" spans="1:134">
      <c r="A2864" s="8"/>
      <c r="B2864" s="8"/>
      <c r="C2864" s="8"/>
      <c r="D2864" s="4"/>
      <c r="E2864" s="9"/>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7"/>
      <c r="DF2864" s="7"/>
      <c r="DG2864" s="7"/>
      <c r="DH2864" s="7"/>
      <c r="DI2864" s="7"/>
      <c r="DJ2864" s="7"/>
      <c r="DK2864" s="7"/>
      <c r="DL2864" s="7"/>
      <c r="DM2864" s="7"/>
      <c r="DN2864" s="7"/>
      <c r="DO2864" s="7"/>
      <c r="DP2864" s="7"/>
      <c r="DQ2864" s="7"/>
      <c r="DR2864" s="7"/>
      <c r="DS2864" s="7"/>
      <c r="DT2864" s="7"/>
      <c r="DU2864" s="7"/>
      <c r="DV2864" s="7"/>
      <c r="DW2864" s="7"/>
      <c r="DX2864" s="7"/>
      <c r="DY2864" s="7"/>
      <c r="DZ2864" s="7"/>
      <c r="EA2864" s="7"/>
      <c r="EB2864" s="7"/>
      <c r="EC2864" s="7"/>
      <c r="ED2864" s="7"/>
    </row>
    <row r="2865" spans="1:134">
      <c r="A2865" s="8"/>
      <c r="B2865" s="8"/>
      <c r="C2865" s="8"/>
      <c r="D2865" s="4"/>
      <c r="E2865" s="9"/>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7"/>
      <c r="DF2865" s="7"/>
      <c r="DG2865" s="7"/>
      <c r="DH2865" s="7"/>
      <c r="DI2865" s="7"/>
      <c r="DJ2865" s="7"/>
      <c r="DK2865" s="7"/>
      <c r="DL2865" s="7"/>
      <c r="DM2865" s="7"/>
      <c r="DN2865" s="7"/>
      <c r="DO2865" s="7"/>
      <c r="DP2865" s="7"/>
      <c r="DQ2865" s="7"/>
      <c r="DR2865" s="7"/>
      <c r="DS2865" s="7"/>
      <c r="DT2865" s="7"/>
      <c r="DU2865" s="7"/>
      <c r="DV2865" s="7"/>
      <c r="DW2865" s="7"/>
      <c r="DX2865" s="7"/>
      <c r="DY2865" s="7"/>
      <c r="DZ2865" s="7"/>
      <c r="EA2865" s="7"/>
      <c r="EB2865" s="7"/>
      <c r="EC2865" s="7"/>
      <c r="ED2865" s="7"/>
    </row>
    <row r="2866" spans="1:134">
      <c r="A2866" s="8"/>
      <c r="B2866" s="8"/>
      <c r="C2866" s="8"/>
      <c r="D2866" s="4"/>
      <c r="E2866" s="9"/>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7"/>
      <c r="DF2866" s="7"/>
      <c r="DG2866" s="7"/>
      <c r="DH2866" s="7"/>
      <c r="DI2866" s="7"/>
      <c r="DJ2866" s="7"/>
      <c r="DK2866" s="7"/>
      <c r="DL2866" s="7"/>
      <c r="DM2866" s="7"/>
      <c r="DN2866" s="7"/>
      <c r="DO2866" s="7"/>
      <c r="DP2866" s="7"/>
      <c r="DQ2866" s="7"/>
      <c r="DR2866" s="7"/>
      <c r="DS2866" s="7"/>
      <c r="DT2866" s="7"/>
      <c r="DU2866" s="7"/>
      <c r="DV2866" s="7"/>
      <c r="DW2866" s="7"/>
      <c r="DX2866" s="7"/>
      <c r="DY2866" s="7"/>
      <c r="DZ2866" s="7"/>
      <c r="EA2866" s="7"/>
      <c r="EB2866" s="7"/>
      <c r="EC2866" s="7"/>
      <c r="ED2866" s="7"/>
    </row>
    <row r="2867" spans="1:134">
      <c r="A2867" s="8"/>
      <c r="B2867" s="8"/>
      <c r="C2867" s="8"/>
      <c r="D2867" s="4"/>
      <c r="E2867" s="9"/>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7"/>
      <c r="DF2867" s="7"/>
      <c r="DG2867" s="7"/>
      <c r="DH2867" s="7"/>
      <c r="DI2867" s="7"/>
      <c r="DJ2867" s="7"/>
      <c r="DK2867" s="7"/>
      <c r="DL2867" s="7"/>
      <c r="DM2867" s="7"/>
      <c r="DN2867" s="7"/>
      <c r="DO2867" s="7"/>
      <c r="DP2867" s="7"/>
      <c r="DQ2867" s="7"/>
      <c r="DR2867" s="7"/>
      <c r="DS2867" s="7"/>
      <c r="DT2867" s="7"/>
      <c r="DU2867" s="7"/>
      <c r="DV2867" s="7"/>
      <c r="DW2867" s="7"/>
      <c r="DX2867" s="7"/>
      <c r="DY2867" s="7"/>
      <c r="DZ2867" s="7"/>
      <c r="EA2867" s="7"/>
      <c r="EB2867" s="7"/>
      <c r="EC2867" s="7"/>
      <c r="ED2867" s="7"/>
    </row>
    <row r="2868" spans="1:134">
      <c r="A2868" s="8"/>
      <c r="B2868" s="8"/>
      <c r="C2868" s="8"/>
      <c r="D2868" s="4"/>
      <c r="E2868" s="9"/>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7"/>
      <c r="DF2868" s="7"/>
      <c r="DG2868" s="7"/>
      <c r="DH2868" s="7"/>
      <c r="DI2868" s="7"/>
      <c r="DJ2868" s="7"/>
      <c r="DK2868" s="7"/>
      <c r="DL2868" s="7"/>
      <c r="DM2868" s="7"/>
      <c r="DN2868" s="7"/>
      <c r="DO2868" s="7"/>
      <c r="DP2868" s="7"/>
      <c r="DQ2868" s="7"/>
      <c r="DR2868" s="7"/>
      <c r="DS2868" s="7"/>
      <c r="DT2868" s="7"/>
      <c r="DU2868" s="7"/>
      <c r="DV2868" s="7"/>
      <c r="DW2868" s="7"/>
      <c r="DX2868" s="7"/>
      <c r="DY2868" s="7"/>
      <c r="DZ2868" s="7"/>
      <c r="EA2868" s="7"/>
      <c r="EB2868" s="7"/>
      <c r="EC2868" s="7"/>
      <c r="ED2868" s="7"/>
    </row>
    <row r="2869" spans="1:134">
      <c r="A2869" s="8"/>
      <c r="B2869" s="8"/>
      <c r="C2869" s="8"/>
      <c r="D2869" s="4"/>
      <c r="E2869" s="9"/>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7"/>
      <c r="DF2869" s="7"/>
      <c r="DG2869" s="7"/>
      <c r="DH2869" s="7"/>
      <c r="DI2869" s="7"/>
      <c r="DJ2869" s="7"/>
      <c r="DK2869" s="7"/>
      <c r="DL2869" s="7"/>
      <c r="DM2869" s="7"/>
      <c r="DN2869" s="7"/>
      <c r="DO2869" s="7"/>
      <c r="DP2869" s="7"/>
      <c r="DQ2869" s="7"/>
      <c r="DR2869" s="7"/>
      <c r="DS2869" s="7"/>
      <c r="DT2869" s="7"/>
      <c r="DU2869" s="7"/>
      <c r="DV2869" s="7"/>
      <c r="DW2869" s="7"/>
      <c r="DX2869" s="7"/>
      <c r="DY2869" s="7"/>
      <c r="DZ2869" s="7"/>
      <c r="EA2869" s="7"/>
      <c r="EB2869" s="7"/>
      <c r="EC2869" s="7"/>
      <c r="ED2869" s="7"/>
    </row>
    <row r="2870" spans="1:134">
      <c r="A2870" s="8"/>
      <c r="B2870" s="8"/>
      <c r="C2870" s="8"/>
      <c r="D2870" s="4"/>
      <c r="E2870" s="9"/>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7"/>
      <c r="DF2870" s="7"/>
      <c r="DG2870" s="7"/>
      <c r="DH2870" s="7"/>
      <c r="DI2870" s="7"/>
      <c r="DJ2870" s="7"/>
      <c r="DK2870" s="7"/>
      <c r="DL2870" s="7"/>
      <c r="DM2870" s="7"/>
      <c r="DN2870" s="7"/>
      <c r="DO2870" s="7"/>
      <c r="DP2870" s="7"/>
      <c r="DQ2870" s="7"/>
      <c r="DR2870" s="7"/>
      <c r="DS2870" s="7"/>
      <c r="DT2870" s="7"/>
      <c r="DU2870" s="7"/>
      <c r="DV2870" s="7"/>
      <c r="DW2870" s="7"/>
      <c r="DX2870" s="7"/>
      <c r="DY2870" s="7"/>
      <c r="DZ2870" s="7"/>
      <c r="EA2870" s="7"/>
      <c r="EB2870" s="7"/>
      <c r="EC2870" s="7"/>
      <c r="ED2870" s="7"/>
    </row>
    <row r="2871" spans="1:134">
      <c r="A2871" s="8"/>
      <c r="B2871" s="8"/>
      <c r="C2871" s="8"/>
      <c r="D2871" s="4"/>
      <c r="E2871" s="9"/>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7"/>
      <c r="DF2871" s="7"/>
      <c r="DG2871" s="7"/>
      <c r="DH2871" s="7"/>
      <c r="DI2871" s="7"/>
      <c r="DJ2871" s="7"/>
      <c r="DK2871" s="7"/>
      <c r="DL2871" s="7"/>
      <c r="DM2871" s="7"/>
      <c r="DN2871" s="7"/>
      <c r="DO2871" s="7"/>
      <c r="DP2871" s="7"/>
      <c r="DQ2871" s="7"/>
      <c r="DR2871" s="7"/>
      <c r="DS2871" s="7"/>
      <c r="DT2871" s="7"/>
      <c r="DU2871" s="7"/>
      <c r="DV2871" s="7"/>
      <c r="DW2871" s="7"/>
      <c r="DX2871" s="7"/>
      <c r="DY2871" s="7"/>
      <c r="DZ2871" s="7"/>
      <c r="EA2871" s="7"/>
      <c r="EB2871" s="7"/>
      <c r="EC2871" s="7"/>
      <c r="ED2871" s="7"/>
    </row>
    <row r="2872" spans="1:134">
      <c r="A2872" s="8"/>
      <c r="B2872" s="8"/>
      <c r="C2872" s="8"/>
      <c r="D2872" s="4"/>
      <c r="E2872" s="9"/>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7"/>
      <c r="DF2872" s="7"/>
      <c r="DG2872" s="7"/>
      <c r="DH2872" s="7"/>
      <c r="DI2872" s="7"/>
      <c r="DJ2872" s="7"/>
      <c r="DK2872" s="7"/>
      <c r="DL2872" s="7"/>
      <c r="DM2872" s="7"/>
      <c r="DN2872" s="7"/>
      <c r="DO2872" s="7"/>
      <c r="DP2872" s="7"/>
      <c r="DQ2872" s="7"/>
      <c r="DR2872" s="7"/>
      <c r="DS2872" s="7"/>
      <c r="DT2872" s="7"/>
      <c r="DU2872" s="7"/>
      <c r="DV2872" s="7"/>
      <c r="DW2872" s="7"/>
      <c r="DX2872" s="7"/>
      <c r="DY2872" s="7"/>
      <c r="DZ2872" s="7"/>
      <c r="EA2872" s="7"/>
      <c r="EB2872" s="7"/>
      <c r="EC2872" s="7"/>
      <c r="ED2872" s="7"/>
    </row>
    <row r="2873" spans="1:134">
      <c r="A2873" s="8"/>
      <c r="B2873" s="8"/>
      <c r="C2873" s="8"/>
      <c r="D2873" s="4"/>
      <c r="E2873" s="9"/>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7"/>
      <c r="DF2873" s="7"/>
      <c r="DG2873" s="7"/>
      <c r="DH2873" s="7"/>
      <c r="DI2873" s="7"/>
      <c r="DJ2873" s="7"/>
      <c r="DK2873" s="7"/>
      <c r="DL2873" s="7"/>
      <c r="DM2873" s="7"/>
      <c r="DN2873" s="7"/>
      <c r="DO2873" s="7"/>
      <c r="DP2873" s="7"/>
      <c r="DQ2873" s="7"/>
      <c r="DR2873" s="7"/>
      <c r="DS2873" s="7"/>
      <c r="DT2873" s="7"/>
      <c r="DU2873" s="7"/>
      <c r="DV2873" s="7"/>
      <c r="DW2873" s="7"/>
      <c r="DX2873" s="7"/>
      <c r="DY2873" s="7"/>
      <c r="DZ2873" s="7"/>
      <c r="EA2873" s="7"/>
      <c r="EB2873" s="7"/>
      <c r="EC2873" s="7"/>
      <c r="ED2873" s="7"/>
    </row>
    <row r="2874" spans="1:134">
      <c r="A2874" s="8"/>
      <c r="B2874" s="8"/>
      <c r="C2874" s="8"/>
      <c r="D2874" s="4"/>
      <c r="E2874" s="9"/>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7"/>
      <c r="DF2874" s="7"/>
      <c r="DG2874" s="7"/>
      <c r="DH2874" s="7"/>
      <c r="DI2874" s="7"/>
      <c r="DJ2874" s="7"/>
      <c r="DK2874" s="7"/>
      <c r="DL2874" s="7"/>
      <c r="DM2874" s="7"/>
      <c r="DN2874" s="7"/>
      <c r="DO2874" s="7"/>
      <c r="DP2874" s="7"/>
      <c r="DQ2874" s="7"/>
      <c r="DR2874" s="7"/>
      <c r="DS2874" s="7"/>
      <c r="DT2874" s="7"/>
      <c r="DU2874" s="7"/>
      <c r="DV2874" s="7"/>
      <c r="DW2874" s="7"/>
      <c r="DX2874" s="7"/>
      <c r="DY2874" s="7"/>
      <c r="DZ2874" s="7"/>
      <c r="EA2874" s="7"/>
      <c r="EB2874" s="7"/>
      <c r="EC2874" s="7"/>
      <c r="ED2874" s="7"/>
    </row>
    <row r="2875" spans="1:134">
      <c r="A2875" s="8"/>
      <c r="B2875" s="8"/>
      <c r="C2875" s="8"/>
      <c r="D2875" s="4"/>
      <c r="E2875" s="9"/>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7"/>
      <c r="DF2875" s="7"/>
      <c r="DG2875" s="7"/>
      <c r="DH2875" s="7"/>
      <c r="DI2875" s="7"/>
      <c r="DJ2875" s="7"/>
      <c r="DK2875" s="7"/>
      <c r="DL2875" s="7"/>
      <c r="DM2875" s="7"/>
      <c r="DN2875" s="7"/>
      <c r="DO2875" s="7"/>
      <c r="DP2875" s="7"/>
      <c r="DQ2875" s="7"/>
      <c r="DR2875" s="7"/>
      <c r="DS2875" s="7"/>
      <c r="DT2875" s="7"/>
      <c r="DU2875" s="7"/>
      <c r="DV2875" s="7"/>
      <c r="DW2875" s="7"/>
      <c r="DX2875" s="7"/>
      <c r="DY2875" s="7"/>
      <c r="DZ2875" s="7"/>
      <c r="EA2875" s="7"/>
      <c r="EB2875" s="7"/>
      <c r="EC2875" s="7"/>
      <c r="ED2875" s="7"/>
    </row>
    <row r="2876" spans="1:134">
      <c r="A2876" s="8"/>
      <c r="B2876" s="8"/>
      <c r="C2876" s="8"/>
      <c r="D2876" s="4"/>
      <c r="E2876" s="9"/>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7"/>
      <c r="DF2876" s="7"/>
      <c r="DG2876" s="7"/>
      <c r="DH2876" s="7"/>
      <c r="DI2876" s="7"/>
      <c r="DJ2876" s="7"/>
      <c r="DK2876" s="7"/>
      <c r="DL2876" s="7"/>
      <c r="DM2876" s="7"/>
      <c r="DN2876" s="7"/>
      <c r="DO2876" s="7"/>
      <c r="DP2876" s="7"/>
      <c r="DQ2876" s="7"/>
      <c r="DR2876" s="7"/>
      <c r="DS2876" s="7"/>
      <c r="DT2876" s="7"/>
      <c r="DU2876" s="7"/>
      <c r="DV2876" s="7"/>
      <c r="DW2876" s="7"/>
      <c r="DX2876" s="7"/>
      <c r="DY2876" s="7"/>
      <c r="DZ2876" s="7"/>
      <c r="EA2876" s="7"/>
      <c r="EB2876" s="7"/>
      <c r="EC2876" s="7"/>
      <c r="ED2876" s="7"/>
    </row>
    <row r="2877" spans="1:134">
      <c r="A2877" s="8"/>
      <c r="B2877" s="8"/>
      <c r="C2877" s="8"/>
      <c r="D2877" s="4"/>
      <c r="E2877" s="9"/>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7"/>
      <c r="DF2877" s="7"/>
      <c r="DG2877" s="7"/>
      <c r="DH2877" s="7"/>
      <c r="DI2877" s="7"/>
      <c r="DJ2877" s="7"/>
      <c r="DK2877" s="7"/>
      <c r="DL2877" s="7"/>
      <c r="DM2877" s="7"/>
      <c r="DN2877" s="7"/>
      <c r="DO2877" s="7"/>
      <c r="DP2877" s="7"/>
      <c r="DQ2877" s="7"/>
      <c r="DR2877" s="7"/>
      <c r="DS2877" s="7"/>
      <c r="DT2877" s="7"/>
      <c r="DU2877" s="7"/>
      <c r="DV2877" s="7"/>
      <c r="DW2877" s="7"/>
      <c r="DX2877" s="7"/>
      <c r="DY2877" s="7"/>
      <c r="DZ2877" s="7"/>
      <c r="EA2877" s="7"/>
      <c r="EB2877" s="7"/>
      <c r="EC2877" s="7"/>
      <c r="ED2877" s="7"/>
    </row>
    <row r="2878" spans="1:134">
      <c r="A2878" s="8"/>
      <c r="B2878" s="8"/>
      <c r="C2878" s="8"/>
      <c r="D2878" s="4"/>
      <c r="E2878" s="9"/>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7"/>
      <c r="DF2878" s="7"/>
      <c r="DG2878" s="7"/>
      <c r="DH2878" s="7"/>
      <c r="DI2878" s="7"/>
      <c r="DJ2878" s="7"/>
      <c r="DK2878" s="7"/>
      <c r="DL2878" s="7"/>
      <c r="DM2878" s="7"/>
      <c r="DN2878" s="7"/>
      <c r="DO2878" s="7"/>
      <c r="DP2878" s="7"/>
      <c r="DQ2878" s="7"/>
      <c r="DR2878" s="7"/>
      <c r="DS2878" s="7"/>
      <c r="DT2878" s="7"/>
      <c r="DU2878" s="7"/>
      <c r="DV2878" s="7"/>
      <c r="DW2878" s="7"/>
      <c r="DX2878" s="7"/>
      <c r="DY2878" s="7"/>
      <c r="DZ2878" s="7"/>
      <c r="EA2878" s="7"/>
      <c r="EB2878" s="7"/>
      <c r="EC2878" s="7"/>
      <c r="ED2878" s="7"/>
    </row>
    <row r="2879" spans="1:134">
      <c r="A2879" s="8"/>
      <c r="B2879" s="8"/>
      <c r="C2879" s="8"/>
      <c r="D2879" s="4"/>
      <c r="E2879" s="9"/>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7"/>
      <c r="DF2879" s="7"/>
      <c r="DG2879" s="7"/>
      <c r="DH2879" s="7"/>
      <c r="DI2879" s="7"/>
      <c r="DJ2879" s="7"/>
      <c r="DK2879" s="7"/>
      <c r="DL2879" s="7"/>
      <c r="DM2879" s="7"/>
      <c r="DN2879" s="7"/>
      <c r="DO2879" s="7"/>
      <c r="DP2879" s="7"/>
      <c r="DQ2879" s="7"/>
      <c r="DR2879" s="7"/>
      <c r="DS2879" s="7"/>
      <c r="DT2879" s="7"/>
      <c r="DU2879" s="7"/>
      <c r="DV2879" s="7"/>
      <c r="DW2879" s="7"/>
      <c r="DX2879" s="7"/>
      <c r="DY2879" s="7"/>
      <c r="DZ2879" s="7"/>
      <c r="EA2879" s="7"/>
      <c r="EB2879" s="7"/>
      <c r="EC2879" s="7"/>
      <c r="ED2879" s="7"/>
    </row>
    <row r="2880" spans="1:134">
      <c r="A2880" s="8"/>
      <c r="B2880" s="8"/>
      <c r="C2880" s="8"/>
      <c r="D2880" s="4"/>
      <c r="E2880" s="9"/>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7"/>
      <c r="DF2880" s="7"/>
      <c r="DG2880" s="7"/>
      <c r="DH2880" s="7"/>
      <c r="DI2880" s="7"/>
      <c r="DJ2880" s="7"/>
      <c r="DK2880" s="7"/>
      <c r="DL2880" s="7"/>
      <c r="DM2880" s="7"/>
      <c r="DN2880" s="7"/>
      <c r="DO2880" s="7"/>
      <c r="DP2880" s="7"/>
      <c r="DQ2880" s="7"/>
      <c r="DR2880" s="7"/>
      <c r="DS2880" s="7"/>
      <c r="DT2880" s="7"/>
      <c r="DU2880" s="7"/>
      <c r="DV2880" s="7"/>
      <c r="DW2880" s="7"/>
      <c r="DX2880" s="7"/>
      <c r="DY2880" s="7"/>
      <c r="DZ2880" s="7"/>
      <c r="EA2880" s="7"/>
      <c r="EB2880" s="7"/>
      <c r="EC2880" s="7"/>
      <c r="ED2880" s="7"/>
    </row>
    <row r="2881" spans="1:134">
      <c r="A2881" s="8"/>
      <c r="B2881" s="8"/>
      <c r="C2881" s="8"/>
      <c r="D2881" s="4"/>
      <c r="E2881" s="9"/>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7"/>
      <c r="DF2881" s="7"/>
      <c r="DG2881" s="7"/>
      <c r="DH2881" s="7"/>
      <c r="DI2881" s="7"/>
      <c r="DJ2881" s="7"/>
      <c r="DK2881" s="7"/>
      <c r="DL2881" s="7"/>
      <c r="DM2881" s="7"/>
      <c r="DN2881" s="7"/>
      <c r="DO2881" s="7"/>
      <c r="DP2881" s="7"/>
      <c r="DQ2881" s="7"/>
      <c r="DR2881" s="7"/>
      <c r="DS2881" s="7"/>
      <c r="DT2881" s="7"/>
      <c r="DU2881" s="7"/>
      <c r="DV2881" s="7"/>
      <c r="DW2881" s="7"/>
      <c r="DX2881" s="7"/>
      <c r="DY2881" s="7"/>
      <c r="DZ2881" s="7"/>
      <c r="EA2881" s="7"/>
      <c r="EB2881" s="7"/>
      <c r="EC2881" s="7"/>
      <c r="ED2881" s="7"/>
    </row>
    <row r="2882" spans="1:134">
      <c r="A2882" s="8"/>
      <c r="B2882" s="8"/>
      <c r="C2882" s="8"/>
      <c r="D2882" s="4"/>
      <c r="E2882" s="9"/>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7"/>
      <c r="DF2882" s="7"/>
      <c r="DG2882" s="7"/>
      <c r="DH2882" s="7"/>
      <c r="DI2882" s="7"/>
      <c r="DJ2882" s="7"/>
      <c r="DK2882" s="7"/>
      <c r="DL2882" s="7"/>
      <c r="DM2882" s="7"/>
      <c r="DN2882" s="7"/>
      <c r="DO2882" s="7"/>
      <c r="DP2882" s="7"/>
      <c r="DQ2882" s="7"/>
      <c r="DR2882" s="7"/>
      <c r="DS2882" s="7"/>
      <c r="DT2882" s="7"/>
      <c r="DU2882" s="7"/>
      <c r="DV2882" s="7"/>
      <c r="DW2882" s="7"/>
      <c r="DX2882" s="7"/>
      <c r="DY2882" s="7"/>
      <c r="DZ2882" s="7"/>
      <c r="EA2882" s="7"/>
      <c r="EB2882" s="7"/>
      <c r="EC2882" s="7"/>
      <c r="ED2882" s="7"/>
    </row>
    <row r="2883" spans="1:134">
      <c r="A2883" s="8"/>
      <c r="B2883" s="8"/>
      <c r="C2883" s="8"/>
      <c r="D2883" s="4"/>
      <c r="E2883" s="9"/>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7"/>
      <c r="DF2883" s="7"/>
      <c r="DG2883" s="7"/>
      <c r="DH2883" s="7"/>
      <c r="DI2883" s="7"/>
      <c r="DJ2883" s="7"/>
      <c r="DK2883" s="7"/>
      <c r="DL2883" s="7"/>
      <c r="DM2883" s="7"/>
      <c r="DN2883" s="7"/>
      <c r="DO2883" s="7"/>
      <c r="DP2883" s="7"/>
      <c r="DQ2883" s="7"/>
      <c r="DR2883" s="7"/>
      <c r="DS2883" s="7"/>
      <c r="DT2883" s="7"/>
      <c r="DU2883" s="7"/>
      <c r="DV2883" s="7"/>
      <c r="DW2883" s="7"/>
      <c r="DX2883" s="7"/>
      <c r="DY2883" s="7"/>
      <c r="DZ2883" s="7"/>
      <c r="EA2883" s="7"/>
      <c r="EB2883" s="7"/>
      <c r="EC2883" s="7"/>
      <c r="ED2883" s="7"/>
    </row>
    <row r="2884" spans="1:134">
      <c r="A2884" s="8"/>
      <c r="B2884" s="8"/>
      <c r="C2884" s="8"/>
      <c r="D2884" s="4"/>
      <c r="E2884" s="9"/>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7"/>
      <c r="BV2884" s="7"/>
      <c r="BW2884" s="7"/>
      <c r="BX2884" s="7"/>
      <c r="BY2884" s="7"/>
      <c r="BZ2884" s="7"/>
      <c r="CA2884" s="7"/>
      <c r="CB2884" s="7"/>
      <c r="CC2884" s="7"/>
      <c r="CD2884" s="7"/>
      <c r="CE2884" s="7"/>
      <c r="CF2884" s="7"/>
      <c r="CG2884" s="7"/>
      <c r="CH2884" s="7"/>
      <c r="CI2884" s="7"/>
      <c r="CJ2884" s="7"/>
      <c r="CK2884" s="7"/>
      <c r="CL2884" s="7"/>
      <c r="CM2884" s="7"/>
      <c r="CN2884" s="7"/>
      <c r="CO2884" s="7"/>
      <c r="CP2884" s="7"/>
      <c r="CQ2884" s="7"/>
      <c r="CR2884" s="7"/>
      <c r="CS2884" s="7"/>
      <c r="CT2884" s="7"/>
      <c r="CU2884" s="7"/>
      <c r="CV2884" s="7"/>
      <c r="CW2884" s="7"/>
      <c r="CX2884" s="7"/>
      <c r="CY2884" s="7"/>
      <c r="CZ2884" s="7"/>
      <c r="DA2884" s="7"/>
      <c r="DB2884" s="7"/>
      <c r="DC2884" s="7"/>
      <c r="DD2884" s="7"/>
      <c r="DE2884" s="7"/>
      <c r="DF2884" s="7"/>
      <c r="DG2884" s="7"/>
      <c r="DH2884" s="7"/>
      <c r="DI2884" s="7"/>
      <c r="DJ2884" s="7"/>
      <c r="DK2884" s="7"/>
      <c r="DL2884" s="7"/>
      <c r="DM2884" s="7"/>
      <c r="DN2884" s="7"/>
      <c r="DO2884" s="7"/>
      <c r="DP2884" s="7"/>
      <c r="DQ2884" s="7"/>
      <c r="DR2884" s="7"/>
      <c r="DS2884" s="7"/>
      <c r="DT2884" s="7"/>
      <c r="DU2884" s="7"/>
      <c r="DV2884" s="7"/>
      <c r="DW2884" s="7"/>
      <c r="DX2884" s="7"/>
      <c r="DY2884" s="7"/>
      <c r="DZ2884" s="7"/>
      <c r="EA2884" s="7"/>
      <c r="EB2884" s="7"/>
      <c r="EC2884" s="7"/>
      <c r="ED2884" s="7"/>
    </row>
    <row r="2885" spans="1:134">
      <c r="A2885" s="8"/>
      <c r="B2885" s="8"/>
      <c r="C2885" s="8"/>
      <c r="D2885" s="4"/>
      <c r="E2885" s="9"/>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7"/>
      <c r="BV2885" s="7"/>
      <c r="BW2885" s="7"/>
      <c r="BX2885" s="7"/>
      <c r="BY2885" s="7"/>
      <c r="BZ2885" s="7"/>
      <c r="CA2885" s="7"/>
      <c r="CB2885" s="7"/>
      <c r="CC2885" s="7"/>
      <c r="CD2885" s="7"/>
      <c r="CE2885" s="7"/>
      <c r="CF2885" s="7"/>
      <c r="CG2885" s="7"/>
      <c r="CH2885" s="7"/>
      <c r="CI2885" s="7"/>
      <c r="CJ2885" s="7"/>
      <c r="CK2885" s="7"/>
      <c r="CL2885" s="7"/>
      <c r="CM2885" s="7"/>
      <c r="CN2885" s="7"/>
      <c r="CO2885" s="7"/>
      <c r="CP2885" s="7"/>
      <c r="CQ2885" s="7"/>
      <c r="CR2885" s="7"/>
      <c r="CS2885" s="7"/>
      <c r="CT2885" s="7"/>
      <c r="CU2885" s="7"/>
      <c r="CV2885" s="7"/>
      <c r="CW2885" s="7"/>
      <c r="CX2885" s="7"/>
      <c r="CY2885" s="7"/>
      <c r="CZ2885" s="7"/>
      <c r="DA2885" s="7"/>
      <c r="DB2885" s="7"/>
      <c r="DC2885" s="7"/>
      <c r="DD2885" s="7"/>
      <c r="DE2885" s="7"/>
      <c r="DF2885" s="7"/>
      <c r="DG2885" s="7"/>
      <c r="DH2885" s="7"/>
      <c r="DI2885" s="7"/>
      <c r="DJ2885" s="7"/>
      <c r="DK2885" s="7"/>
      <c r="DL2885" s="7"/>
      <c r="DM2885" s="7"/>
      <c r="DN2885" s="7"/>
      <c r="DO2885" s="7"/>
      <c r="DP2885" s="7"/>
      <c r="DQ2885" s="7"/>
      <c r="DR2885" s="7"/>
      <c r="DS2885" s="7"/>
      <c r="DT2885" s="7"/>
      <c r="DU2885" s="7"/>
      <c r="DV2885" s="7"/>
      <c r="DW2885" s="7"/>
      <c r="DX2885" s="7"/>
      <c r="DY2885" s="7"/>
      <c r="DZ2885" s="7"/>
      <c r="EA2885" s="7"/>
      <c r="EB2885" s="7"/>
      <c r="EC2885" s="7"/>
      <c r="ED2885" s="7"/>
    </row>
    <row r="2886" spans="1:134">
      <c r="A2886" s="8"/>
      <c r="B2886" s="8"/>
      <c r="C2886" s="8"/>
      <c r="D2886" s="4"/>
      <c r="E2886" s="9"/>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7"/>
      <c r="BV2886" s="7"/>
      <c r="BW2886" s="7"/>
      <c r="BX2886" s="7"/>
      <c r="BY2886" s="7"/>
      <c r="BZ2886" s="7"/>
      <c r="CA2886" s="7"/>
      <c r="CB2886" s="7"/>
      <c r="CC2886" s="7"/>
      <c r="CD2886" s="7"/>
      <c r="CE2886" s="7"/>
      <c r="CF2886" s="7"/>
      <c r="CG2886" s="7"/>
      <c r="CH2886" s="7"/>
      <c r="CI2886" s="7"/>
      <c r="CJ2886" s="7"/>
      <c r="CK2886" s="7"/>
      <c r="CL2886" s="7"/>
      <c r="CM2886" s="7"/>
      <c r="CN2886" s="7"/>
      <c r="CO2886" s="7"/>
      <c r="CP2886" s="7"/>
      <c r="CQ2886" s="7"/>
      <c r="CR2886" s="7"/>
      <c r="CS2886" s="7"/>
      <c r="CT2886" s="7"/>
      <c r="CU2886" s="7"/>
      <c r="CV2886" s="7"/>
      <c r="CW2886" s="7"/>
      <c r="CX2886" s="7"/>
      <c r="CY2886" s="7"/>
      <c r="CZ2886" s="7"/>
      <c r="DA2886" s="7"/>
      <c r="DB2886" s="7"/>
      <c r="DC2886" s="7"/>
      <c r="DD2886" s="7"/>
      <c r="DE2886" s="7"/>
      <c r="DF2886" s="7"/>
      <c r="DG2886" s="7"/>
      <c r="DH2886" s="7"/>
      <c r="DI2886" s="7"/>
      <c r="DJ2886" s="7"/>
      <c r="DK2886" s="7"/>
      <c r="DL2886" s="7"/>
      <c r="DM2886" s="7"/>
      <c r="DN2886" s="7"/>
      <c r="DO2886" s="7"/>
      <c r="DP2886" s="7"/>
      <c r="DQ2886" s="7"/>
      <c r="DR2886" s="7"/>
      <c r="DS2886" s="7"/>
      <c r="DT2886" s="7"/>
      <c r="DU2886" s="7"/>
      <c r="DV2886" s="7"/>
      <c r="DW2886" s="7"/>
      <c r="DX2886" s="7"/>
      <c r="DY2886" s="7"/>
      <c r="DZ2886" s="7"/>
      <c r="EA2886" s="7"/>
      <c r="EB2886" s="7"/>
      <c r="EC2886" s="7"/>
      <c r="ED2886" s="7"/>
    </row>
    <row r="2887" spans="1:134">
      <c r="A2887" s="8"/>
      <c r="B2887" s="8"/>
      <c r="C2887" s="8"/>
      <c r="D2887" s="4"/>
      <c r="E2887" s="9"/>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7"/>
      <c r="BV2887" s="7"/>
      <c r="BW2887" s="7"/>
      <c r="BX2887" s="7"/>
      <c r="BY2887" s="7"/>
      <c r="BZ2887" s="7"/>
      <c r="CA2887" s="7"/>
      <c r="CB2887" s="7"/>
      <c r="CC2887" s="7"/>
      <c r="CD2887" s="7"/>
      <c r="CE2887" s="7"/>
      <c r="CF2887" s="7"/>
      <c r="CG2887" s="7"/>
      <c r="CH2887" s="7"/>
      <c r="CI2887" s="7"/>
      <c r="CJ2887" s="7"/>
      <c r="CK2887" s="7"/>
      <c r="CL2887" s="7"/>
      <c r="CM2887" s="7"/>
      <c r="CN2887" s="7"/>
      <c r="CO2887" s="7"/>
      <c r="CP2887" s="7"/>
      <c r="CQ2887" s="7"/>
      <c r="CR2887" s="7"/>
      <c r="CS2887" s="7"/>
      <c r="CT2887" s="7"/>
      <c r="CU2887" s="7"/>
      <c r="CV2887" s="7"/>
      <c r="CW2887" s="7"/>
      <c r="CX2887" s="7"/>
      <c r="CY2887" s="7"/>
      <c r="CZ2887" s="7"/>
      <c r="DA2887" s="7"/>
      <c r="DB2887" s="7"/>
      <c r="DC2887" s="7"/>
      <c r="DD2887" s="7"/>
      <c r="DE2887" s="7"/>
      <c r="DF2887" s="7"/>
      <c r="DG2887" s="7"/>
      <c r="DH2887" s="7"/>
      <c r="DI2887" s="7"/>
      <c r="DJ2887" s="7"/>
      <c r="DK2887" s="7"/>
      <c r="DL2887" s="7"/>
      <c r="DM2887" s="7"/>
      <c r="DN2887" s="7"/>
      <c r="DO2887" s="7"/>
      <c r="DP2887" s="7"/>
      <c r="DQ2887" s="7"/>
      <c r="DR2887" s="7"/>
      <c r="DS2887" s="7"/>
      <c r="DT2887" s="7"/>
      <c r="DU2887" s="7"/>
      <c r="DV2887" s="7"/>
      <c r="DW2887" s="7"/>
      <c r="DX2887" s="7"/>
      <c r="DY2887" s="7"/>
      <c r="DZ2887" s="7"/>
      <c r="EA2887" s="7"/>
      <c r="EB2887" s="7"/>
      <c r="EC2887" s="7"/>
      <c r="ED2887" s="7"/>
    </row>
    <row r="2888" spans="1:134">
      <c r="A2888" s="8"/>
      <c r="B2888" s="8"/>
      <c r="C2888" s="8"/>
      <c r="D2888" s="4"/>
      <c r="E2888" s="9"/>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7"/>
      <c r="BV2888" s="7"/>
      <c r="BW2888" s="7"/>
      <c r="BX2888" s="7"/>
      <c r="BY2888" s="7"/>
      <c r="BZ2888" s="7"/>
      <c r="CA2888" s="7"/>
      <c r="CB2888" s="7"/>
      <c r="CC2888" s="7"/>
      <c r="CD2888" s="7"/>
      <c r="CE2888" s="7"/>
      <c r="CF2888" s="7"/>
      <c r="CG2888" s="7"/>
      <c r="CH2888" s="7"/>
      <c r="CI2888" s="7"/>
      <c r="CJ2888" s="7"/>
      <c r="CK2888" s="7"/>
      <c r="CL2888" s="7"/>
      <c r="CM2888" s="7"/>
      <c r="CN2888" s="7"/>
      <c r="CO2888" s="7"/>
      <c r="CP2888" s="7"/>
      <c r="CQ2888" s="7"/>
      <c r="CR2888" s="7"/>
      <c r="CS2888" s="7"/>
      <c r="CT2888" s="7"/>
      <c r="CU2888" s="7"/>
      <c r="CV2888" s="7"/>
      <c r="CW2888" s="7"/>
      <c r="CX2888" s="7"/>
      <c r="CY2888" s="7"/>
      <c r="CZ2888" s="7"/>
      <c r="DA2888" s="7"/>
      <c r="DB2888" s="7"/>
      <c r="DC2888" s="7"/>
      <c r="DD2888" s="7"/>
      <c r="DE2888" s="7"/>
      <c r="DF2888" s="7"/>
      <c r="DG2888" s="7"/>
      <c r="DH2888" s="7"/>
      <c r="DI2888" s="7"/>
      <c r="DJ2888" s="7"/>
      <c r="DK2888" s="7"/>
      <c r="DL2888" s="7"/>
      <c r="DM2888" s="7"/>
      <c r="DN2888" s="7"/>
      <c r="DO2888" s="7"/>
      <c r="DP2888" s="7"/>
      <c r="DQ2888" s="7"/>
      <c r="DR2888" s="7"/>
      <c r="DS2888" s="7"/>
      <c r="DT2888" s="7"/>
      <c r="DU2888" s="7"/>
      <c r="DV2888" s="7"/>
      <c r="DW2888" s="7"/>
      <c r="DX2888" s="7"/>
      <c r="DY2888" s="7"/>
      <c r="DZ2888" s="7"/>
      <c r="EA2888" s="7"/>
      <c r="EB2888" s="7"/>
      <c r="EC2888" s="7"/>
      <c r="ED2888" s="7"/>
    </row>
    <row r="2889" spans="1:134">
      <c r="A2889" s="8"/>
      <c r="B2889" s="8"/>
      <c r="C2889" s="8"/>
      <c r="D2889" s="4"/>
      <c r="E2889" s="9"/>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7"/>
      <c r="DF2889" s="7"/>
      <c r="DG2889" s="7"/>
      <c r="DH2889" s="7"/>
      <c r="DI2889" s="7"/>
      <c r="DJ2889" s="7"/>
      <c r="DK2889" s="7"/>
      <c r="DL2889" s="7"/>
      <c r="DM2889" s="7"/>
      <c r="DN2889" s="7"/>
      <c r="DO2889" s="7"/>
      <c r="DP2889" s="7"/>
      <c r="DQ2889" s="7"/>
      <c r="DR2889" s="7"/>
      <c r="DS2889" s="7"/>
      <c r="DT2889" s="7"/>
      <c r="DU2889" s="7"/>
      <c r="DV2889" s="7"/>
      <c r="DW2889" s="7"/>
      <c r="DX2889" s="7"/>
      <c r="DY2889" s="7"/>
      <c r="DZ2889" s="7"/>
      <c r="EA2889" s="7"/>
      <c r="EB2889" s="7"/>
      <c r="EC2889" s="7"/>
      <c r="ED2889" s="7"/>
    </row>
    <row r="2890" spans="1:134">
      <c r="A2890" s="8"/>
      <c r="B2890" s="8"/>
      <c r="C2890" s="8"/>
      <c r="D2890" s="4"/>
      <c r="E2890" s="9"/>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7"/>
      <c r="DF2890" s="7"/>
      <c r="DG2890" s="7"/>
      <c r="DH2890" s="7"/>
      <c r="DI2890" s="7"/>
      <c r="DJ2890" s="7"/>
      <c r="DK2890" s="7"/>
      <c r="DL2890" s="7"/>
      <c r="DM2890" s="7"/>
      <c r="DN2890" s="7"/>
      <c r="DO2890" s="7"/>
      <c r="DP2890" s="7"/>
      <c r="DQ2890" s="7"/>
      <c r="DR2890" s="7"/>
      <c r="DS2890" s="7"/>
      <c r="DT2890" s="7"/>
      <c r="DU2890" s="7"/>
      <c r="DV2890" s="7"/>
      <c r="DW2890" s="7"/>
      <c r="DX2890" s="7"/>
      <c r="DY2890" s="7"/>
      <c r="DZ2890" s="7"/>
      <c r="EA2890" s="7"/>
      <c r="EB2890" s="7"/>
      <c r="EC2890" s="7"/>
      <c r="ED2890" s="7"/>
    </row>
    <row r="2891" spans="1:134">
      <c r="A2891" s="8"/>
      <c r="B2891" s="8"/>
      <c r="C2891" s="8"/>
      <c r="D2891" s="4"/>
      <c r="E2891" s="9"/>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7"/>
      <c r="DF2891" s="7"/>
      <c r="DG2891" s="7"/>
      <c r="DH2891" s="7"/>
      <c r="DI2891" s="7"/>
      <c r="DJ2891" s="7"/>
      <c r="DK2891" s="7"/>
      <c r="DL2891" s="7"/>
      <c r="DM2891" s="7"/>
      <c r="DN2891" s="7"/>
      <c r="DO2891" s="7"/>
      <c r="DP2891" s="7"/>
      <c r="DQ2891" s="7"/>
      <c r="DR2891" s="7"/>
      <c r="DS2891" s="7"/>
      <c r="DT2891" s="7"/>
      <c r="DU2891" s="7"/>
      <c r="DV2891" s="7"/>
      <c r="DW2891" s="7"/>
      <c r="DX2891" s="7"/>
      <c r="DY2891" s="7"/>
      <c r="DZ2891" s="7"/>
      <c r="EA2891" s="7"/>
      <c r="EB2891" s="7"/>
      <c r="EC2891" s="7"/>
      <c r="ED2891" s="7"/>
    </row>
    <row r="2892" spans="1:134">
      <c r="A2892" s="8"/>
      <c r="B2892" s="8"/>
      <c r="C2892" s="8"/>
      <c r="D2892" s="4"/>
      <c r="E2892" s="9"/>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7"/>
      <c r="DF2892" s="7"/>
      <c r="DG2892" s="7"/>
      <c r="DH2892" s="7"/>
      <c r="DI2892" s="7"/>
      <c r="DJ2892" s="7"/>
      <c r="DK2892" s="7"/>
      <c r="DL2892" s="7"/>
      <c r="DM2892" s="7"/>
      <c r="DN2892" s="7"/>
      <c r="DO2892" s="7"/>
      <c r="DP2892" s="7"/>
      <c r="DQ2892" s="7"/>
      <c r="DR2892" s="7"/>
      <c r="DS2892" s="7"/>
      <c r="DT2892" s="7"/>
      <c r="DU2892" s="7"/>
      <c r="DV2892" s="7"/>
      <c r="DW2892" s="7"/>
      <c r="DX2892" s="7"/>
      <c r="DY2892" s="7"/>
      <c r="DZ2892" s="7"/>
      <c r="EA2892" s="7"/>
      <c r="EB2892" s="7"/>
      <c r="EC2892" s="7"/>
      <c r="ED2892" s="7"/>
    </row>
    <row r="2893" spans="1:134">
      <c r="A2893" s="8"/>
      <c r="B2893" s="8"/>
      <c r="C2893" s="8"/>
      <c r="D2893" s="4"/>
      <c r="E2893" s="9"/>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7"/>
      <c r="DF2893" s="7"/>
      <c r="DG2893" s="7"/>
      <c r="DH2893" s="7"/>
      <c r="DI2893" s="7"/>
      <c r="DJ2893" s="7"/>
      <c r="DK2893" s="7"/>
      <c r="DL2893" s="7"/>
      <c r="DM2893" s="7"/>
      <c r="DN2893" s="7"/>
      <c r="DO2893" s="7"/>
      <c r="DP2893" s="7"/>
      <c r="DQ2893" s="7"/>
      <c r="DR2893" s="7"/>
      <c r="DS2893" s="7"/>
      <c r="DT2893" s="7"/>
      <c r="DU2893" s="7"/>
      <c r="DV2893" s="7"/>
      <c r="DW2893" s="7"/>
      <c r="DX2893" s="7"/>
      <c r="DY2893" s="7"/>
      <c r="DZ2893" s="7"/>
      <c r="EA2893" s="7"/>
      <c r="EB2893" s="7"/>
      <c r="EC2893" s="7"/>
      <c r="ED2893" s="7"/>
    </row>
    <row r="2894" spans="1:134">
      <c r="A2894" s="8"/>
      <c r="B2894" s="8"/>
      <c r="C2894" s="8"/>
      <c r="D2894" s="4"/>
      <c r="E2894" s="9"/>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7"/>
      <c r="DF2894" s="7"/>
      <c r="DG2894" s="7"/>
      <c r="DH2894" s="7"/>
      <c r="DI2894" s="7"/>
      <c r="DJ2894" s="7"/>
      <c r="DK2894" s="7"/>
      <c r="DL2894" s="7"/>
      <c r="DM2894" s="7"/>
      <c r="DN2894" s="7"/>
      <c r="DO2894" s="7"/>
      <c r="DP2894" s="7"/>
      <c r="DQ2894" s="7"/>
      <c r="DR2894" s="7"/>
      <c r="DS2894" s="7"/>
      <c r="DT2894" s="7"/>
      <c r="DU2894" s="7"/>
      <c r="DV2894" s="7"/>
      <c r="DW2894" s="7"/>
      <c r="DX2894" s="7"/>
      <c r="DY2894" s="7"/>
      <c r="DZ2894" s="7"/>
      <c r="EA2894" s="7"/>
      <c r="EB2894" s="7"/>
      <c r="EC2894" s="7"/>
      <c r="ED2894" s="7"/>
    </row>
    <row r="2895" spans="1:134">
      <c r="A2895" s="8"/>
      <c r="B2895" s="8"/>
      <c r="C2895" s="8"/>
      <c r="D2895" s="4"/>
      <c r="E2895" s="9"/>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c r="DX2895" s="7"/>
      <c r="DY2895" s="7"/>
      <c r="DZ2895" s="7"/>
      <c r="EA2895" s="7"/>
      <c r="EB2895" s="7"/>
      <c r="EC2895" s="7"/>
      <c r="ED2895" s="7"/>
    </row>
    <row r="2896" spans="1:134">
      <c r="A2896" s="8"/>
      <c r="B2896" s="8"/>
      <c r="C2896" s="8"/>
      <c r="D2896" s="4"/>
      <c r="E2896" s="9"/>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c r="DX2896" s="7"/>
      <c r="DY2896" s="7"/>
      <c r="DZ2896" s="7"/>
      <c r="EA2896" s="7"/>
      <c r="EB2896" s="7"/>
      <c r="EC2896" s="7"/>
      <c r="ED2896" s="7"/>
    </row>
    <row r="2897" spans="1:134">
      <c r="A2897" s="8"/>
      <c r="B2897" s="8"/>
      <c r="C2897" s="8"/>
      <c r="D2897" s="4"/>
      <c r="E2897" s="9"/>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c r="DX2897" s="7"/>
      <c r="DY2897" s="7"/>
      <c r="DZ2897" s="7"/>
      <c r="EA2897" s="7"/>
      <c r="EB2897" s="7"/>
      <c r="EC2897" s="7"/>
      <c r="ED2897" s="7"/>
    </row>
    <row r="2898" spans="1:134">
      <c r="A2898" s="8"/>
      <c r="B2898" s="8"/>
      <c r="C2898" s="8"/>
      <c r="D2898" s="4"/>
      <c r="E2898" s="9"/>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c r="DX2898" s="7"/>
      <c r="DY2898" s="7"/>
      <c r="DZ2898" s="7"/>
      <c r="EA2898" s="7"/>
      <c r="EB2898" s="7"/>
      <c r="EC2898" s="7"/>
      <c r="ED2898" s="7"/>
    </row>
    <row r="2899" spans="1:134">
      <c r="A2899" s="8"/>
      <c r="B2899" s="8"/>
      <c r="C2899" s="8"/>
      <c r="D2899" s="4"/>
      <c r="E2899" s="9"/>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c r="DX2899" s="7"/>
      <c r="DY2899" s="7"/>
      <c r="DZ2899" s="7"/>
      <c r="EA2899" s="7"/>
      <c r="EB2899" s="7"/>
      <c r="EC2899" s="7"/>
      <c r="ED2899" s="7"/>
    </row>
    <row r="2900" spans="1:134">
      <c r="A2900" s="8"/>
      <c r="B2900" s="8"/>
      <c r="C2900" s="8"/>
      <c r="D2900" s="4"/>
      <c r="E2900" s="9"/>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c r="DX2900" s="7"/>
      <c r="DY2900" s="7"/>
      <c r="DZ2900" s="7"/>
      <c r="EA2900" s="7"/>
      <c r="EB2900" s="7"/>
      <c r="EC2900" s="7"/>
      <c r="ED2900" s="7"/>
    </row>
    <row r="2901" spans="1:134">
      <c r="A2901" s="8"/>
      <c r="B2901" s="8"/>
      <c r="C2901" s="8"/>
      <c r="D2901" s="4"/>
      <c r="E2901" s="9"/>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c r="DX2901" s="7"/>
      <c r="DY2901" s="7"/>
      <c r="DZ2901" s="7"/>
      <c r="EA2901" s="7"/>
      <c r="EB2901" s="7"/>
      <c r="EC2901" s="7"/>
      <c r="ED2901" s="7"/>
    </row>
    <row r="2902" spans="1:134">
      <c r="A2902" s="8"/>
      <c r="B2902" s="8"/>
      <c r="C2902" s="8"/>
      <c r="D2902" s="4"/>
      <c r="E2902" s="9"/>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c r="DX2902" s="7"/>
      <c r="DY2902" s="7"/>
      <c r="DZ2902" s="7"/>
      <c r="EA2902" s="7"/>
      <c r="EB2902" s="7"/>
      <c r="EC2902" s="7"/>
      <c r="ED2902" s="7"/>
    </row>
    <row r="2903" spans="1:134">
      <c r="A2903" s="8"/>
      <c r="B2903" s="8"/>
      <c r="C2903" s="8"/>
      <c r="D2903" s="4"/>
      <c r="E2903" s="9"/>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c r="DX2903" s="7"/>
      <c r="DY2903" s="7"/>
      <c r="DZ2903" s="7"/>
      <c r="EA2903" s="7"/>
      <c r="EB2903" s="7"/>
      <c r="EC2903" s="7"/>
      <c r="ED2903" s="7"/>
    </row>
    <row r="2904" spans="1:134">
      <c r="A2904" s="8"/>
      <c r="B2904" s="8"/>
      <c r="C2904" s="8"/>
      <c r="D2904" s="4"/>
      <c r="E2904" s="9"/>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7"/>
      <c r="DF2904" s="7"/>
      <c r="DG2904" s="7"/>
      <c r="DH2904" s="7"/>
      <c r="DI2904" s="7"/>
      <c r="DJ2904" s="7"/>
      <c r="DK2904" s="7"/>
      <c r="DL2904" s="7"/>
      <c r="DM2904" s="7"/>
      <c r="DN2904" s="7"/>
      <c r="DO2904" s="7"/>
      <c r="DP2904" s="7"/>
      <c r="DQ2904" s="7"/>
      <c r="DR2904" s="7"/>
      <c r="DS2904" s="7"/>
      <c r="DT2904" s="7"/>
      <c r="DU2904" s="7"/>
      <c r="DV2904" s="7"/>
      <c r="DW2904" s="7"/>
      <c r="DX2904" s="7"/>
      <c r="DY2904" s="7"/>
      <c r="DZ2904" s="7"/>
      <c r="EA2904" s="7"/>
      <c r="EB2904" s="7"/>
      <c r="EC2904" s="7"/>
      <c r="ED2904" s="7"/>
    </row>
    <row r="2905" spans="1:134">
      <c r="A2905" s="8"/>
      <c r="B2905" s="8"/>
      <c r="C2905" s="8"/>
      <c r="D2905" s="4"/>
      <c r="E2905" s="9"/>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c r="DX2905" s="7"/>
      <c r="DY2905" s="7"/>
      <c r="DZ2905" s="7"/>
      <c r="EA2905" s="7"/>
      <c r="EB2905" s="7"/>
      <c r="EC2905" s="7"/>
      <c r="ED2905" s="7"/>
    </row>
    <row r="2906" spans="1:134">
      <c r="A2906" s="8"/>
      <c r="B2906" s="8"/>
      <c r="C2906" s="8"/>
      <c r="D2906" s="4"/>
      <c r="E2906" s="9"/>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c r="DX2906" s="7"/>
      <c r="DY2906" s="7"/>
      <c r="DZ2906" s="7"/>
      <c r="EA2906" s="7"/>
      <c r="EB2906" s="7"/>
      <c r="EC2906" s="7"/>
      <c r="ED2906" s="7"/>
    </row>
    <row r="2907" spans="1:134">
      <c r="A2907" s="8"/>
      <c r="B2907" s="8"/>
      <c r="C2907" s="8"/>
      <c r="D2907" s="4"/>
      <c r="E2907" s="9"/>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c r="DX2907" s="7"/>
      <c r="DY2907" s="7"/>
      <c r="DZ2907" s="7"/>
      <c r="EA2907" s="7"/>
      <c r="EB2907" s="7"/>
      <c r="EC2907" s="7"/>
      <c r="ED2907" s="7"/>
    </row>
    <row r="2908" spans="1:134">
      <c r="A2908" s="8"/>
      <c r="B2908" s="8"/>
      <c r="C2908" s="8"/>
      <c r="D2908" s="4"/>
      <c r="E2908" s="9"/>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c r="DX2908" s="7"/>
      <c r="DY2908" s="7"/>
      <c r="DZ2908" s="7"/>
      <c r="EA2908" s="7"/>
      <c r="EB2908" s="7"/>
      <c r="EC2908" s="7"/>
      <c r="ED2908" s="7"/>
    </row>
    <row r="2909" spans="1:134">
      <c r="A2909" s="8"/>
      <c r="B2909" s="8"/>
      <c r="C2909" s="8"/>
      <c r="D2909" s="4"/>
      <c r="E2909" s="9"/>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c r="DX2909" s="7"/>
      <c r="DY2909" s="7"/>
      <c r="DZ2909" s="7"/>
      <c r="EA2909" s="7"/>
      <c r="EB2909" s="7"/>
      <c r="EC2909" s="7"/>
      <c r="ED2909" s="7"/>
    </row>
    <row r="2910" spans="1:134">
      <c r="A2910" s="8"/>
      <c r="B2910" s="8"/>
      <c r="C2910" s="8"/>
      <c r="D2910" s="4"/>
      <c r="E2910" s="9"/>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c r="DX2910" s="7"/>
      <c r="DY2910" s="7"/>
      <c r="DZ2910" s="7"/>
      <c r="EA2910" s="7"/>
      <c r="EB2910" s="7"/>
      <c r="EC2910" s="7"/>
      <c r="ED2910" s="7"/>
    </row>
    <row r="2911" spans="1:134">
      <c r="A2911" s="8"/>
      <c r="B2911" s="8"/>
      <c r="C2911" s="8"/>
      <c r="D2911" s="4"/>
      <c r="E2911" s="9"/>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c r="DX2911" s="7"/>
      <c r="DY2911" s="7"/>
      <c r="DZ2911" s="7"/>
      <c r="EA2911" s="7"/>
      <c r="EB2911" s="7"/>
      <c r="EC2911" s="7"/>
      <c r="ED2911" s="7"/>
    </row>
    <row r="2912" spans="1:134">
      <c r="A2912" s="8"/>
      <c r="B2912" s="8"/>
      <c r="C2912" s="8"/>
      <c r="D2912" s="4"/>
      <c r="E2912" s="9"/>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7"/>
      <c r="DF2912" s="7"/>
      <c r="DG2912" s="7"/>
      <c r="DH2912" s="7"/>
      <c r="DI2912" s="7"/>
      <c r="DJ2912" s="7"/>
      <c r="DK2912" s="7"/>
      <c r="DL2912" s="7"/>
      <c r="DM2912" s="7"/>
      <c r="DN2912" s="7"/>
      <c r="DO2912" s="7"/>
      <c r="DP2912" s="7"/>
      <c r="DQ2912" s="7"/>
      <c r="DR2912" s="7"/>
      <c r="DS2912" s="7"/>
      <c r="DT2912" s="7"/>
      <c r="DU2912" s="7"/>
      <c r="DV2912" s="7"/>
      <c r="DW2912" s="7"/>
      <c r="DX2912" s="7"/>
      <c r="DY2912" s="7"/>
      <c r="DZ2912" s="7"/>
      <c r="EA2912" s="7"/>
      <c r="EB2912" s="7"/>
      <c r="EC2912" s="7"/>
      <c r="ED2912" s="7"/>
    </row>
    <row r="2913" spans="1:134">
      <c r="A2913" s="8"/>
      <c r="B2913" s="8"/>
      <c r="C2913" s="8"/>
      <c r="D2913" s="4"/>
      <c r="E2913" s="9"/>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c r="DX2913" s="7"/>
      <c r="DY2913" s="7"/>
      <c r="DZ2913" s="7"/>
      <c r="EA2913" s="7"/>
      <c r="EB2913" s="7"/>
      <c r="EC2913" s="7"/>
      <c r="ED2913" s="7"/>
    </row>
    <row r="2914" spans="1:134">
      <c r="A2914" s="8"/>
      <c r="B2914" s="8"/>
      <c r="C2914" s="8"/>
      <c r="D2914" s="4"/>
      <c r="E2914" s="9"/>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c r="DX2914" s="7"/>
      <c r="DY2914" s="7"/>
      <c r="DZ2914" s="7"/>
      <c r="EA2914" s="7"/>
      <c r="EB2914" s="7"/>
      <c r="EC2914" s="7"/>
      <c r="ED2914" s="7"/>
    </row>
    <row r="2915" spans="1:134">
      <c r="A2915" s="8"/>
      <c r="B2915" s="8"/>
      <c r="C2915" s="8"/>
      <c r="D2915" s="4"/>
      <c r="E2915" s="9"/>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c r="DX2915" s="7"/>
      <c r="DY2915" s="7"/>
      <c r="DZ2915" s="7"/>
      <c r="EA2915" s="7"/>
      <c r="EB2915" s="7"/>
      <c r="EC2915" s="7"/>
      <c r="ED2915" s="7"/>
    </row>
    <row r="2916" spans="1:134">
      <c r="A2916" s="8"/>
      <c r="B2916" s="8"/>
      <c r="C2916" s="8"/>
      <c r="D2916" s="4"/>
      <c r="E2916" s="9"/>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c r="DX2916" s="7"/>
      <c r="DY2916" s="7"/>
      <c r="DZ2916" s="7"/>
      <c r="EA2916" s="7"/>
      <c r="EB2916" s="7"/>
      <c r="EC2916" s="7"/>
      <c r="ED2916" s="7"/>
    </row>
    <row r="2917" spans="1:134">
      <c r="A2917" s="8"/>
      <c r="B2917" s="8"/>
      <c r="C2917" s="8"/>
      <c r="D2917" s="4"/>
      <c r="E2917" s="9"/>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c r="DX2917" s="7"/>
      <c r="DY2917" s="7"/>
      <c r="DZ2917" s="7"/>
      <c r="EA2917" s="7"/>
      <c r="EB2917" s="7"/>
      <c r="EC2917" s="7"/>
      <c r="ED2917" s="7"/>
    </row>
    <row r="2918" spans="1:134">
      <c r="A2918" s="8"/>
      <c r="B2918" s="8"/>
      <c r="C2918" s="8"/>
      <c r="D2918" s="4"/>
      <c r="E2918" s="9"/>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c r="DX2918" s="7"/>
      <c r="DY2918" s="7"/>
      <c r="DZ2918" s="7"/>
      <c r="EA2918" s="7"/>
      <c r="EB2918" s="7"/>
      <c r="EC2918" s="7"/>
      <c r="ED2918" s="7"/>
    </row>
    <row r="2919" spans="1:134">
      <c r="A2919" s="8"/>
      <c r="B2919" s="8"/>
      <c r="C2919" s="8"/>
      <c r="D2919" s="4"/>
      <c r="E2919" s="9"/>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c r="DX2919" s="7"/>
      <c r="DY2919" s="7"/>
      <c r="DZ2919" s="7"/>
      <c r="EA2919" s="7"/>
      <c r="EB2919" s="7"/>
      <c r="EC2919" s="7"/>
      <c r="ED2919" s="7"/>
    </row>
    <row r="2920" spans="1:134">
      <c r="A2920" s="8"/>
      <c r="B2920" s="8"/>
      <c r="C2920" s="8"/>
      <c r="D2920" s="4"/>
      <c r="E2920" s="9"/>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c r="DX2920" s="7"/>
      <c r="DY2920" s="7"/>
      <c r="DZ2920" s="7"/>
      <c r="EA2920" s="7"/>
      <c r="EB2920" s="7"/>
      <c r="EC2920" s="7"/>
      <c r="ED2920" s="7"/>
    </row>
    <row r="2921" spans="1:134">
      <c r="A2921" s="8"/>
      <c r="B2921" s="8"/>
      <c r="C2921" s="8"/>
      <c r="D2921" s="4"/>
      <c r="E2921" s="9"/>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c r="DX2921" s="7"/>
      <c r="DY2921" s="7"/>
      <c r="DZ2921" s="7"/>
      <c r="EA2921" s="7"/>
      <c r="EB2921" s="7"/>
      <c r="EC2921" s="7"/>
      <c r="ED2921" s="7"/>
    </row>
    <row r="2922" spans="1:134">
      <c r="A2922" s="8"/>
      <c r="B2922" s="8"/>
      <c r="C2922" s="8"/>
      <c r="D2922" s="4"/>
      <c r="E2922" s="9"/>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c r="DX2922" s="7"/>
      <c r="DY2922" s="7"/>
      <c r="DZ2922" s="7"/>
      <c r="EA2922" s="7"/>
      <c r="EB2922" s="7"/>
      <c r="EC2922" s="7"/>
      <c r="ED2922" s="7"/>
    </row>
    <row r="2923" spans="1:134">
      <c r="A2923" s="8"/>
      <c r="B2923" s="8"/>
      <c r="C2923" s="8"/>
      <c r="D2923" s="4"/>
      <c r="E2923" s="9"/>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c r="DX2923" s="7"/>
      <c r="DY2923" s="7"/>
      <c r="DZ2923" s="7"/>
      <c r="EA2923" s="7"/>
      <c r="EB2923" s="7"/>
      <c r="EC2923" s="7"/>
      <c r="ED2923" s="7"/>
    </row>
    <row r="2924" spans="1:134">
      <c r="A2924" s="8"/>
      <c r="B2924" s="8"/>
      <c r="C2924" s="8"/>
      <c r="D2924" s="4"/>
      <c r="E2924" s="9"/>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c r="DX2924" s="7"/>
      <c r="DY2924" s="7"/>
      <c r="DZ2924" s="7"/>
      <c r="EA2924" s="7"/>
      <c r="EB2924" s="7"/>
      <c r="EC2924" s="7"/>
      <c r="ED2924" s="7"/>
    </row>
    <row r="2925" spans="1:134">
      <c r="A2925" s="8"/>
      <c r="B2925" s="8"/>
      <c r="C2925" s="8"/>
      <c r="D2925" s="4"/>
      <c r="E2925" s="9"/>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7"/>
      <c r="DF2925" s="7"/>
      <c r="DG2925" s="7"/>
      <c r="DH2925" s="7"/>
      <c r="DI2925" s="7"/>
      <c r="DJ2925" s="7"/>
      <c r="DK2925" s="7"/>
      <c r="DL2925" s="7"/>
      <c r="DM2925" s="7"/>
      <c r="DN2925" s="7"/>
      <c r="DO2925" s="7"/>
      <c r="DP2925" s="7"/>
      <c r="DQ2925" s="7"/>
      <c r="DR2925" s="7"/>
      <c r="DS2925" s="7"/>
      <c r="DT2925" s="7"/>
      <c r="DU2925" s="7"/>
      <c r="DV2925" s="7"/>
      <c r="DW2925" s="7"/>
      <c r="DX2925" s="7"/>
      <c r="DY2925" s="7"/>
      <c r="DZ2925" s="7"/>
      <c r="EA2925" s="7"/>
      <c r="EB2925" s="7"/>
      <c r="EC2925" s="7"/>
      <c r="ED2925" s="7"/>
    </row>
    <row r="2926" spans="1:134">
      <c r="A2926" s="8"/>
      <c r="B2926" s="8"/>
      <c r="C2926" s="8"/>
      <c r="D2926" s="4"/>
      <c r="E2926" s="9"/>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7"/>
      <c r="DF2926" s="7"/>
      <c r="DG2926" s="7"/>
      <c r="DH2926" s="7"/>
      <c r="DI2926" s="7"/>
      <c r="DJ2926" s="7"/>
      <c r="DK2926" s="7"/>
      <c r="DL2926" s="7"/>
      <c r="DM2926" s="7"/>
      <c r="DN2926" s="7"/>
      <c r="DO2926" s="7"/>
      <c r="DP2926" s="7"/>
      <c r="DQ2926" s="7"/>
      <c r="DR2926" s="7"/>
      <c r="DS2926" s="7"/>
      <c r="DT2926" s="7"/>
      <c r="DU2926" s="7"/>
      <c r="DV2926" s="7"/>
      <c r="DW2926" s="7"/>
      <c r="DX2926" s="7"/>
      <c r="DY2926" s="7"/>
      <c r="DZ2926" s="7"/>
      <c r="EA2926" s="7"/>
      <c r="EB2926" s="7"/>
      <c r="EC2926" s="7"/>
      <c r="ED2926" s="7"/>
    </row>
    <row r="2927" spans="1:134">
      <c r="A2927" s="8"/>
      <c r="B2927" s="8"/>
      <c r="C2927" s="8"/>
      <c r="D2927" s="4"/>
      <c r="E2927" s="9"/>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7"/>
      <c r="DF2927" s="7"/>
      <c r="DG2927" s="7"/>
      <c r="DH2927" s="7"/>
      <c r="DI2927" s="7"/>
      <c r="DJ2927" s="7"/>
      <c r="DK2927" s="7"/>
      <c r="DL2927" s="7"/>
      <c r="DM2927" s="7"/>
      <c r="DN2927" s="7"/>
      <c r="DO2927" s="7"/>
      <c r="DP2927" s="7"/>
      <c r="DQ2927" s="7"/>
      <c r="DR2927" s="7"/>
      <c r="DS2927" s="7"/>
      <c r="DT2927" s="7"/>
      <c r="DU2927" s="7"/>
      <c r="DV2927" s="7"/>
      <c r="DW2927" s="7"/>
      <c r="DX2927" s="7"/>
      <c r="DY2927" s="7"/>
      <c r="DZ2927" s="7"/>
      <c r="EA2927" s="7"/>
      <c r="EB2927" s="7"/>
      <c r="EC2927" s="7"/>
      <c r="ED2927" s="7"/>
    </row>
    <row r="2928" spans="1:134">
      <c r="A2928" s="8"/>
      <c r="B2928" s="8"/>
      <c r="C2928" s="8"/>
      <c r="D2928" s="4"/>
      <c r="E2928" s="9"/>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7"/>
      <c r="DF2928" s="7"/>
      <c r="DG2928" s="7"/>
      <c r="DH2928" s="7"/>
      <c r="DI2928" s="7"/>
      <c r="DJ2928" s="7"/>
      <c r="DK2928" s="7"/>
      <c r="DL2928" s="7"/>
      <c r="DM2928" s="7"/>
      <c r="DN2928" s="7"/>
      <c r="DO2928" s="7"/>
      <c r="DP2928" s="7"/>
      <c r="DQ2928" s="7"/>
      <c r="DR2928" s="7"/>
      <c r="DS2928" s="7"/>
      <c r="DT2928" s="7"/>
      <c r="DU2928" s="7"/>
      <c r="DV2928" s="7"/>
      <c r="DW2928" s="7"/>
      <c r="DX2928" s="7"/>
      <c r="DY2928" s="7"/>
      <c r="DZ2928" s="7"/>
      <c r="EA2928" s="7"/>
      <c r="EB2928" s="7"/>
      <c r="EC2928" s="7"/>
      <c r="ED2928" s="7"/>
    </row>
    <row r="2929" spans="1:134">
      <c r="A2929" s="8"/>
      <c r="B2929" s="8"/>
      <c r="C2929" s="8"/>
      <c r="D2929" s="4"/>
      <c r="E2929" s="9"/>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7"/>
      <c r="DF2929" s="7"/>
      <c r="DG2929" s="7"/>
      <c r="DH2929" s="7"/>
      <c r="DI2929" s="7"/>
      <c r="DJ2929" s="7"/>
      <c r="DK2929" s="7"/>
      <c r="DL2929" s="7"/>
      <c r="DM2929" s="7"/>
      <c r="DN2929" s="7"/>
      <c r="DO2929" s="7"/>
      <c r="DP2929" s="7"/>
      <c r="DQ2929" s="7"/>
      <c r="DR2929" s="7"/>
      <c r="DS2929" s="7"/>
      <c r="DT2929" s="7"/>
      <c r="DU2929" s="7"/>
      <c r="DV2929" s="7"/>
      <c r="DW2929" s="7"/>
      <c r="DX2929" s="7"/>
      <c r="DY2929" s="7"/>
      <c r="DZ2929" s="7"/>
      <c r="EA2929" s="7"/>
      <c r="EB2929" s="7"/>
      <c r="EC2929" s="7"/>
      <c r="ED2929" s="7"/>
    </row>
    <row r="2930" spans="1:134">
      <c r="A2930" s="8"/>
      <c r="B2930" s="8"/>
      <c r="C2930" s="8"/>
      <c r="D2930" s="4"/>
      <c r="E2930" s="9"/>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7"/>
      <c r="DF2930" s="7"/>
      <c r="DG2930" s="7"/>
      <c r="DH2930" s="7"/>
      <c r="DI2930" s="7"/>
      <c r="DJ2930" s="7"/>
      <c r="DK2930" s="7"/>
      <c r="DL2930" s="7"/>
      <c r="DM2930" s="7"/>
      <c r="DN2930" s="7"/>
      <c r="DO2930" s="7"/>
      <c r="DP2930" s="7"/>
      <c r="DQ2930" s="7"/>
      <c r="DR2930" s="7"/>
      <c r="DS2930" s="7"/>
      <c r="DT2930" s="7"/>
      <c r="DU2930" s="7"/>
      <c r="DV2930" s="7"/>
      <c r="DW2930" s="7"/>
      <c r="DX2930" s="7"/>
      <c r="DY2930" s="7"/>
      <c r="DZ2930" s="7"/>
      <c r="EA2930" s="7"/>
      <c r="EB2930" s="7"/>
      <c r="EC2930" s="7"/>
      <c r="ED2930" s="7"/>
    </row>
    <row r="2931" spans="1:134">
      <c r="A2931" s="8"/>
      <c r="B2931" s="8"/>
      <c r="C2931" s="8"/>
      <c r="D2931" s="4"/>
      <c r="E2931" s="9"/>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7"/>
      <c r="DF2931" s="7"/>
      <c r="DG2931" s="7"/>
      <c r="DH2931" s="7"/>
      <c r="DI2931" s="7"/>
      <c r="DJ2931" s="7"/>
      <c r="DK2931" s="7"/>
      <c r="DL2931" s="7"/>
      <c r="DM2931" s="7"/>
      <c r="DN2931" s="7"/>
      <c r="DO2931" s="7"/>
      <c r="DP2931" s="7"/>
      <c r="DQ2931" s="7"/>
      <c r="DR2931" s="7"/>
      <c r="DS2931" s="7"/>
      <c r="DT2931" s="7"/>
      <c r="DU2931" s="7"/>
      <c r="DV2931" s="7"/>
      <c r="DW2931" s="7"/>
      <c r="DX2931" s="7"/>
      <c r="DY2931" s="7"/>
      <c r="DZ2931" s="7"/>
      <c r="EA2931" s="7"/>
      <c r="EB2931" s="7"/>
      <c r="EC2931" s="7"/>
      <c r="ED2931" s="7"/>
    </row>
    <row r="2932" spans="1:134">
      <c r="A2932" s="8"/>
      <c r="B2932" s="8"/>
      <c r="C2932" s="8"/>
      <c r="D2932" s="4"/>
      <c r="E2932" s="9"/>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7"/>
      <c r="DF2932" s="7"/>
      <c r="DG2932" s="7"/>
      <c r="DH2932" s="7"/>
      <c r="DI2932" s="7"/>
      <c r="DJ2932" s="7"/>
      <c r="DK2932" s="7"/>
      <c r="DL2932" s="7"/>
      <c r="DM2932" s="7"/>
      <c r="DN2932" s="7"/>
      <c r="DO2932" s="7"/>
      <c r="DP2932" s="7"/>
      <c r="DQ2932" s="7"/>
      <c r="DR2932" s="7"/>
      <c r="DS2932" s="7"/>
      <c r="DT2932" s="7"/>
      <c r="DU2932" s="7"/>
      <c r="DV2932" s="7"/>
      <c r="DW2932" s="7"/>
      <c r="DX2932" s="7"/>
      <c r="DY2932" s="7"/>
      <c r="DZ2932" s="7"/>
      <c r="EA2932" s="7"/>
      <c r="EB2932" s="7"/>
      <c r="EC2932" s="7"/>
      <c r="ED2932" s="7"/>
    </row>
    <row r="2933" spans="1:134">
      <c r="A2933" s="8"/>
      <c r="B2933" s="8"/>
      <c r="C2933" s="8"/>
      <c r="D2933" s="4"/>
      <c r="E2933" s="9"/>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7"/>
      <c r="DF2933" s="7"/>
      <c r="DG2933" s="7"/>
      <c r="DH2933" s="7"/>
      <c r="DI2933" s="7"/>
      <c r="DJ2933" s="7"/>
      <c r="DK2933" s="7"/>
      <c r="DL2933" s="7"/>
      <c r="DM2933" s="7"/>
      <c r="DN2933" s="7"/>
      <c r="DO2933" s="7"/>
      <c r="DP2933" s="7"/>
      <c r="DQ2933" s="7"/>
      <c r="DR2933" s="7"/>
      <c r="DS2933" s="7"/>
      <c r="DT2933" s="7"/>
      <c r="DU2933" s="7"/>
      <c r="DV2933" s="7"/>
      <c r="DW2933" s="7"/>
      <c r="DX2933" s="7"/>
      <c r="DY2933" s="7"/>
      <c r="DZ2933" s="7"/>
      <c r="EA2933" s="7"/>
      <c r="EB2933" s="7"/>
      <c r="EC2933" s="7"/>
      <c r="ED2933" s="7"/>
    </row>
    <row r="2934" spans="1:134">
      <c r="A2934" s="8"/>
      <c r="B2934" s="8"/>
      <c r="C2934" s="8"/>
      <c r="D2934" s="4"/>
      <c r="E2934" s="9"/>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7"/>
      <c r="DF2934" s="7"/>
      <c r="DG2934" s="7"/>
      <c r="DH2934" s="7"/>
      <c r="DI2934" s="7"/>
      <c r="DJ2934" s="7"/>
      <c r="DK2934" s="7"/>
      <c r="DL2934" s="7"/>
      <c r="DM2934" s="7"/>
      <c r="DN2934" s="7"/>
      <c r="DO2934" s="7"/>
      <c r="DP2934" s="7"/>
      <c r="DQ2934" s="7"/>
      <c r="DR2934" s="7"/>
      <c r="DS2934" s="7"/>
      <c r="DT2934" s="7"/>
      <c r="DU2934" s="7"/>
      <c r="DV2934" s="7"/>
      <c r="DW2934" s="7"/>
      <c r="DX2934" s="7"/>
      <c r="DY2934" s="7"/>
      <c r="DZ2934" s="7"/>
      <c r="EA2934" s="7"/>
      <c r="EB2934" s="7"/>
      <c r="EC2934" s="7"/>
      <c r="ED2934" s="7"/>
    </row>
    <row r="2935" spans="1:134">
      <c r="A2935" s="8"/>
      <c r="B2935" s="8"/>
      <c r="C2935" s="8"/>
      <c r="D2935" s="4"/>
      <c r="E2935" s="9"/>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7"/>
      <c r="DF2935" s="7"/>
      <c r="DG2935" s="7"/>
      <c r="DH2935" s="7"/>
      <c r="DI2935" s="7"/>
      <c r="DJ2935" s="7"/>
      <c r="DK2935" s="7"/>
      <c r="DL2935" s="7"/>
      <c r="DM2935" s="7"/>
      <c r="DN2935" s="7"/>
      <c r="DO2935" s="7"/>
      <c r="DP2935" s="7"/>
      <c r="DQ2935" s="7"/>
      <c r="DR2935" s="7"/>
      <c r="DS2935" s="7"/>
      <c r="DT2935" s="7"/>
      <c r="DU2935" s="7"/>
      <c r="DV2935" s="7"/>
      <c r="DW2935" s="7"/>
      <c r="DX2935" s="7"/>
      <c r="DY2935" s="7"/>
      <c r="DZ2935" s="7"/>
      <c r="EA2935" s="7"/>
      <c r="EB2935" s="7"/>
      <c r="EC2935" s="7"/>
      <c r="ED2935" s="7"/>
    </row>
    <row r="2936" spans="1:134">
      <c r="A2936" s="8"/>
      <c r="B2936" s="8"/>
      <c r="C2936" s="8"/>
      <c r="D2936" s="4"/>
      <c r="E2936" s="9"/>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7"/>
      <c r="DF2936" s="7"/>
      <c r="DG2936" s="7"/>
      <c r="DH2936" s="7"/>
      <c r="DI2936" s="7"/>
      <c r="DJ2936" s="7"/>
      <c r="DK2936" s="7"/>
      <c r="DL2936" s="7"/>
      <c r="DM2936" s="7"/>
      <c r="DN2936" s="7"/>
      <c r="DO2936" s="7"/>
      <c r="DP2936" s="7"/>
      <c r="DQ2936" s="7"/>
      <c r="DR2936" s="7"/>
      <c r="DS2936" s="7"/>
      <c r="DT2936" s="7"/>
      <c r="DU2936" s="7"/>
      <c r="DV2936" s="7"/>
      <c r="DW2936" s="7"/>
      <c r="DX2936" s="7"/>
      <c r="DY2936" s="7"/>
      <c r="DZ2936" s="7"/>
      <c r="EA2936" s="7"/>
      <c r="EB2936" s="7"/>
      <c r="EC2936" s="7"/>
      <c r="ED2936" s="7"/>
    </row>
    <row r="2937" spans="1:134">
      <c r="A2937" s="8"/>
      <c r="B2937" s="8"/>
      <c r="C2937" s="8"/>
      <c r="D2937" s="4"/>
      <c r="E2937" s="9"/>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7"/>
      <c r="DF2937" s="7"/>
      <c r="DG2937" s="7"/>
      <c r="DH2937" s="7"/>
      <c r="DI2937" s="7"/>
      <c r="DJ2937" s="7"/>
      <c r="DK2937" s="7"/>
      <c r="DL2937" s="7"/>
      <c r="DM2937" s="7"/>
      <c r="DN2937" s="7"/>
      <c r="DO2937" s="7"/>
      <c r="DP2937" s="7"/>
      <c r="DQ2937" s="7"/>
      <c r="DR2937" s="7"/>
      <c r="DS2937" s="7"/>
      <c r="DT2937" s="7"/>
      <c r="DU2937" s="7"/>
      <c r="DV2937" s="7"/>
      <c r="DW2937" s="7"/>
      <c r="DX2937" s="7"/>
      <c r="DY2937" s="7"/>
      <c r="DZ2937" s="7"/>
      <c r="EA2937" s="7"/>
      <c r="EB2937" s="7"/>
      <c r="EC2937" s="7"/>
      <c r="ED2937" s="7"/>
    </row>
    <row r="2938" spans="1:134">
      <c r="A2938" s="8"/>
      <c r="B2938" s="8"/>
      <c r="C2938" s="8"/>
      <c r="D2938" s="4"/>
      <c r="E2938" s="9"/>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7"/>
      <c r="DF2938" s="7"/>
      <c r="DG2938" s="7"/>
      <c r="DH2938" s="7"/>
      <c r="DI2938" s="7"/>
      <c r="DJ2938" s="7"/>
      <c r="DK2938" s="7"/>
      <c r="DL2938" s="7"/>
      <c r="DM2938" s="7"/>
      <c r="DN2938" s="7"/>
      <c r="DO2938" s="7"/>
      <c r="DP2938" s="7"/>
      <c r="DQ2938" s="7"/>
      <c r="DR2938" s="7"/>
      <c r="DS2938" s="7"/>
      <c r="DT2938" s="7"/>
      <c r="DU2938" s="7"/>
      <c r="DV2938" s="7"/>
      <c r="DW2938" s="7"/>
      <c r="DX2938" s="7"/>
      <c r="DY2938" s="7"/>
      <c r="DZ2938" s="7"/>
      <c r="EA2938" s="7"/>
      <c r="EB2938" s="7"/>
      <c r="EC2938" s="7"/>
      <c r="ED2938" s="7"/>
    </row>
    <row r="2939" spans="1:134">
      <c r="A2939" s="8"/>
      <c r="B2939" s="8"/>
      <c r="C2939" s="8"/>
      <c r="D2939" s="4"/>
      <c r="E2939" s="9"/>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7"/>
      <c r="DF2939" s="7"/>
      <c r="DG2939" s="7"/>
      <c r="DH2939" s="7"/>
      <c r="DI2939" s="7"/>
      <c r="DJ2939" s="7"/>
      <c r="DK2939" s="7"/>
      <c r="DL2939" s="7"/>
      <c r="DM2939" s="7"/>
      <c r="DN2939" s="7"/>
      <c r="DO2939" s="7"/>
      <c r="DP2939" s="7"/>
      <c r="DQ2939" s="7"/>
      <c r="DR2939" s="7"/>
      <c r="DS2939" s="7"/>
      <c r="DT2939" s="7"/>
      <c r="DU2939" s="7"/>
      <c r="DV2939" s="7"/>
      <c r="DW2939" s="7"/>
      <c r="DX2939" s="7"/>
      <c r="DY2939" s="7"/>
      <c r="DZ2939" s="7"/>
      <c r="EA2939" s="7"/>
      <c r="EB2939" s="7"/>
      <c r="EC2939" s="7"/>
      <c r="ED2939" s="7"/>
    </row>
    <row r="2940" spans="1:134">
      <c r="A2940" s="8"/>
      <c r="B2940" s="8"/>
      <c r="C2940" s="8"/>
      <c r="D2940" s="4"/>
      <c r="E2940" s="9"/>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7"/>
      <c r="DF2940" s="7"/>
      <c r="DG2940" s="7"/>
      <c r="DH2940" s="7"/>
      <c r="DI2940" s="7"/>
      <c r="DJ2940" s="7"/>
      <c r="DK2940" s="7"/>
      <c r="DL2940" s="7"/>
      <c r="DM2940" s="7"/>
      <c r="DN2940" s="7"/>
      <c r="DO2940" s="7"/>
      <c r="DP2940" s="7"/>
      <c r="DQ2940" s="7"/>
      <c r="DR2940" s="7"/>
      <c r="DS2940" s="7"/>
      <c r="DT2940" s="7"/>
      <c r="DU2940" s="7"/>
      <c r="DV2940" s="7"/>
      <c r="DW2940" s="7"/>
      <c r="DX2940" s="7"/>
      <c r="DY2940" s="7"/>
      <c r="DZ2940" s="7"/>
      <c r="EA2940" s="7"/>
      <c r="EB2940" s="7"/>
      <c r="EC2940" s="7"/>
      <c r="ED2940" s="7"/>
    </row>
    <row r="2941" spans="1:134">
      <c r="A2941" s="8"/>
      <c r="B2941" s="8"/>
      <c r="C2941" s="8"/>
      <c r="D2941" s="4"/>
      <c r="E2941" s="9"/>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7"/>
      <c r="DF2941" s="7"/>
      <c r="DG2941" s="7"/>
      <c r="DH2941" s="7"/>
      <c r="DI2941" s="7"/>
      <c r="DJ2941" s="7"/>
      <c r="DK2941" s="7"/>
      <c r="DL2941" s="7"/>
      <c r="DM2941" s="7"/>
      <c r="DN2941" s="7"/>
      <c r="DO2941" s="7"/>
      <c r="DP2941" s="7"/>
      <c r="DQ2941" s="7"/>
      <c r="DR2941" s="7"/>
      <c r="DS2941" s="7"/>
      <c r="DT2941" s="7"/>
      <c r="DU2941" s="7"/>
      <c r="DV2941" s="7"/>
      <c r="DW2941" s="7"/>
      <c r="DX2941" s="7"/>
      <c r="DY2941" s="7"/>
      <c r="DZ2941" s="7"/>
      <c r="EA2941" s="7"/>
      <c r="EB2941" s="7"/>
      <c r="EC2941" s="7"/>
      <c r="ED2941" s="7"/>
    </row>
    <row r="2942" spans="1:134">
      <c r="A2942" s="8"/>
      <c r="B2942" s="8"/>
      <c r="C2942" s="8"/>
      <c r="D2942" s="4"/>
      <c r="E2942" s="9"/>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7"/>
      <c r="DF2942" s="7"/>
      <c r="DG2942" s="7"/>
      <c r="DH2942" s="7"/>
      <c r="DI2942" s="7"/>
      <c r="DJ2942" s="7"/>
      <c r="DK2942" s="7"/>
      <c r="DL2942" s="7"/>
      <c r="DM2942" s="7"/>
      <c r="DN2942" s="7"/>
      <c r="DO2942" s="7"/>
      <c r="DP2942" s="7"/>
      <c r="DQ2942" s="7"/>
      <c r="DR2942" s="7"/>
      <c r="DS2942" s="7"/>
      <c r="DT2942" s="7"/>
      <c r="DU2942" s="7"/>
      <c r="DV2942" s="7"/>
      <c r="DW2942" s="7"/>
      <c r="DX2942" s="7"/>
      <c r="DY2942" s="7"/>
      <c r="DZ2942" s="7"/>
      <c r="EA2942" s="7"/>
      <c r="EB2942" s="7"/>
      <c r="EC2942" s="7"/>
      <c r="ED2942" s="7"/>
    </row>
    <row r="2943" spans="1:134">
      <c r="A2943" s="8"/>
      <c r="B2943" s="8"/>
      <c r="C2943" s="8"/>
      <c r="D2943" s="4"/>
      <c r="E2943" s="9"/>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7"/>
      <c r="DF2943" s="7"/>
      <c r="DG2943" s="7"/>
      <c r="DH2943" s="7"/>
      <c r="DI2943" s="7"/>
      <c r="DJ2943" s="7"/>
      <c r="DK2943" s="7"/>
      <c r="DL2943" s="7"/>
      <c r="DM2943" s="7"/>
      <c r="DN2943" s="7"/>
      <c r="DO2943" s="7"/>
      <c r="DP2943" s="7"/>
      <c r="DQ2943" s="7"/>
      <c r="DR2943" s="7"/>
      <c r="DS2943" s="7"/>
      <c r="DT2943" s="7"/>
      <c r="DU2943" s="7"/>
      <c r="DV2943" s="7"/>
      <c r="DW2943" s="7"/>
      <c r="DX2943" s="7"/>
      <c r="DY2943" s="7"/>
      <c r="DZ2943" s="7"/>
      <c r="EA2943" s="7"/>
      <c r="EB2943" s="7"/>
      <c r="EC2943" s="7"/>
      <c r="ED2943" s="7"/>
    </row>
    <row r="2944" spans="1:134">
      <c r="A2944" s="8"/>
      <c r="B2944" s="8"/>
      <c r="C2944" s="8"/>
      <c r="D2944" s="4"/>
      <c r="E2944" s="9"/>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7"/>
      <c r="DF2944" s="7"/>
      <c r="DG2944" s="7"/>
      <c r="DH2944" s="7"/>
      <c r="DI2944" s="7"/>
      <c r="DJ2944" s="7"/>
      <c r="DK2944" s="7"/>
      <c r="DL2944" s="7"/>
      <c r="DM2944" s="7"/>
      <c r="DN2944" s="7"/>
      <c r="DO2944" s="7"/>
      <c r="DP2944" s="7"/>
      <c r="DQ2944" s="7"/>
      <c r="DR2944" s="7"/>
      <c r="DS2944" s="7"/>
      <c r="DT2944" s="7"/>
      <c r="DU2944" s="7"/>
      <c r="DV2944" s="7"/>
      <c r="DW2944" s="7"/>
      <c r="DX2944" s="7"/>
      <c r="DY2944" s="7"/>
      <c r="DZ2944" s="7"/>
      <c r="EA2944" s="7"/>
      <c r="EB2944" s="7"/>
      <c r="EC2944" s="7"/>
      <c r="ED2944" s="7"/>
    </row>
    <row r="2945" spans="1:134">
      <c r="A2945" s="8"/>
      <c r="B2945" s="8"/>
      <c r="C2945" s="8"/>
      <c r="D2945" s="4"/>
      <c r="E2945" s="9"/>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7"/>
      <c r="DF2945" s="7"/>
      <c r="DG2945" s="7"/>
      <c r="DH2945" s="7"/>
      <c r="DI2945" s="7"/>
      <c r="DJ2945" s="7"/>
      <c r="DK2945" s="7"/>
      <c r="DL2945" s="7"/>
      <c r="DM2945" s="7"/>
      <c r="DN2945" s="7"/>
      <c r="DO2945" s="7"/>
      <c r="DP2945" s="7"/>
      <c r="DQ2945" s="7"/>
      <c r="DR2945" s="7"/>
      <c r="DS2945" s="7"/>
      <c r="DT2945" s="7"/>
      <c r="DU2945" s="7"/>
      <c r="DV2945" s="7"/>
      <c r="DW2945" s="7"/>
      <c r="DX2945" s="7"/>
      <c r="DY2945" s="7"/>
      <c r="DZ2945" s="7"/>
      <c r="EA2945" s="7"/>
      <c r="EB2945" s="7"/>
      <c r="EC2945" s="7"/>
      <c r="ED2945" s="7"/>
    </row>
    <row r="2946" spans="1:134">
      <c r="A2946" s="8"/>
      <c r="B2946" s="8"/>
      <c r="C2946" s="8"/>
      <c r="D2946" s="4"/>
      <c r="E2946" s="9"/>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7"/>
      <c r="DF2946" s="7"/>
      <c r="DG2946" s="7"/>
      <c r="DH2946" s="7"/>
      <c r="DI2946" s="7"/>
      <c r="DJ2946" s="7"/>
      <c r="DK2946" s="7"/>
      <c r="DL2946" s="7"/>
      <c r="DM2946" s="7"/>
      <c r="DN2946" s="7"/>
      <c r="DO2946" s="7"/>
      <c r="DP2946" s="7"/>
      <c r="DQ2946" s="7"/>
      <c r="DR2946" s="7"/>
      <c r="DS2946" s="7"/>
      <c r="DT2946" s="7"/>
      <c r="DU2946" s="7"/>
      <c r="DV2946" s="7"/>
      <c r="DW2946" s="7"/>
      <c r="DX2946" s="7"/>
      <c r="DY2946" s="7"/>
      <c r="DZ2946" s="7"/>
      <c r="EA2946" s="7"/>
      <c r="EB2946" s="7"/>
      <c r="EC2946" s="7"/>
      <c r="ED2946" s="7"/>
    </row>
    <row r="2947" spans="1:134">
      <c r="A2947" s="8"/>
      <c r="B2947" s="8"/>
      <c r="C2947" s="8"/>
      <c r="D2947" s="4"/>
      <c r="E2947" s="9"/>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7"/>
      <c r="DF2947" s="7"/>
      <c r="DG2947" s="7"/>
      <c r="DH2947" s="7"/>
      <c r="DI2947" s="7"/>
      <c r="DJ2947" s="7"/>
      <c r="DK2947" s="7"/>
      <c r="DL2947" s="7"/>
      <c r="DM2947" s="7"/>
      <c r="DN2947" s="7"/>
      <c r="DO2947" s="7"/>
      <c r="DP2947" s="7"/>
      <c r="DQ2947" s="7"/>
      <c r="DR2947" s="7"/>
      <c r="DS2947" s="7"/>
      <c r="DT2947" s="7"/>
      <c r="DU2947" s="7"/>
      <c r="DV2947" s="7"/>
      <c r="DW2947" s="7"/>
      <c r="DX2947" s="7"/>
      <c r="DY2947" s="7"/>
      <c r="DZ2947" s="7"/>
      <c r="EA2947" s="7"/>
      <c r="EB2947" s="7"/>
      <c r="EC2947" s="7"/>
      <c r="ED2947" s="7"/>
    </row>
    <row r="2948" spans="1:134">
      <c r="A2948" s="8"/>
      <c r="B2948" s="8"/>
      <c r="C2948" s="8"/>
      <c r="D2948" s="4"/>
      <c r="E2948" s="9"/>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7"/>
      <c r="DF2948" s="7"/>
      <c r="DG2948" s="7"/>
      <c r="DH2948" s="7"/>
      <c r="DI2948" s="7"/>
      <c r="DJ2948" s="7"/>
      <c r="DK2948" s="7"/>
      <c r="DL2948" s="7"/>
      <c r="DM2948" s="7"/>
      <c r="DN2948" s="7"/>
      <c r="DO2948" s="7"/>
      <c r="DP2948" s="7"/>
      <c r="DQ2948" s="7"/>
      <c r="DR2948" s="7"/>
      <c r="DS2948" s="7"/>
      <c r="DT2948" s="7"/>
      <c r="DU2948" s="7"/>
      <c r="DV2948" s="7"/>
      <c r="DW2948" s="7"/>
      <c r="DX2948" s="7"/>
      <c r="DY2948" s="7"/>
      <c r="DZ2948" s="7"/>
      <c r="EA2948" s="7"/>
      <c r="EB2948" s="7"/>
      <c r="EC2948" s="7"/>
      <c r="ED2948" s="7"/>
    </row>
    <row r="2949" spans="1:134">
      <c r="A2949" s="8"/>
      <c r="B2949" s="8"/>
      <c r="C2949" s="8"/>
      <c r="D2949" s="4"/>
      <c r="E2949" s="9"/>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7"/>
      <c r="DF2949" s="7"/>
      <c r="DG2949" s="7"/>
      <c r="DH2949" s="7"/>
      <c r="DI2949" s="7"/>
      <c r="DJ2949" s="7"/>
      <c r="DK2949" s="7"/>
      <c r="DL2949" s="7"/>
      <c r="DM2949" s="7"/>
      <c r="DN2949" s="7"/>
      <c r="DO2949" s="7"/>
      <c r="DP2949" s="7"/>
      <c r="DQ2949" s="7"/>
      <c r="DR2949" s="7"/>
      <c r="DS2949" s="7"/>
      <c r="DT2949" s="7"/>
      <c r="DU2949" s="7"/>
      <c r="DV2949" s="7"/>
      <c r="DW2949" s="7"/>
      <c r="DX2949" s="7"/>
      <c r="DY2949" s="7"/>
      <c r="DZ2949" s="7"/>
      <c r="EA2949" s="7"/>
      <c r="EB2949" s="7"/>
      <c r="EC2949" s="7"/>
      <c r="ED2949" s="7"/>
    </row>
    <row r="2950" spans="1:134">
      <c r="A2950" s="8"/>
      <c r="B2950" s="8"/>
      <c r="C2950" s="8"/>
      <c r="D2950" s="4"/>
      <c r="E2950" s="9"/>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7"/>
      <c r="DF2950" s="7"/>
      <c r="DG2950" s="7"/>
      <c r="DH2950" s="7"/>
      <c r="DI2950" s="7"/>
      <c r="DJ2950" s="7"/>
      <c r="DK2950" s="7"/>
      <c r="DL2950" s="7"/>
      <c r="DM2950" s="7"/>
      <c r="DN2950" s="7"/>
      <c r="DO2950" s="7"/>
      <c r="DP2950" s="7"/>
      <c r="DQ2950" s="7"/>
      <c r="DR2950" s="7"/>
      <c r="DS2950" s="7"/>
      <c r="DT2950" s="7"/>
      <c r="DU2950" s="7"/>
      <c r="DV2950" s="7"/>
      <c r="DW2950" s="7"/>
      <c r="DX2950" s="7"/>
      <c r="DY2950" s="7"/>
      <c r="DZ2950" s="7"/>
      <c r="EA2950" s="7"/>
      <c r="EB2950" s="7"/>
      <c r="EC2950" s="7"/>
      <c r="ED2950" s="7"/>
    </row>
    <row r="2951" spans="1:134">
      <c r="A2951" s="8"/>
      <c r="B2951" s="8"/>
      <c r="C2951" s="8"/>
      <c r="D2951" s="4"/>
      <c r="E2951" s="9"/>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7"/>
      <c r="DF2951" s="7"/>
      <c r="DG2951" s="7"/>
      <c r="DH2951" s="7"/>
      <c r="DI2951" s="7"/>
      <c r="DJ2951" s="7"/>
      <c r="DK2951" s="7"/>
      <c r="DL2951" s="7"/>
      <c r="DM2951" s="7"/>
      <c r="DN2951" s="7"/>
      <c r="DO2951" s="7"/>
      <c r="DP2951" s="7"/>
      <c r="DQ2951" s="7"/>
      <c r="DR2951" s="7"/>
      <c r="DS2951" s="7"/>
      <c r="DT2951" s="7"/>
      <c r="DU2951" s="7"/>
      <c r="DV2951" s="7"/>
      <c r="DW2951" s="7"/>
      <c r="DX2951" s="7"/>
      <c r="DY2951" s="7"/>
      <c r="DZ2951" s="7"/>
      <c r="EA2951" s="7"/>
      <c r="EB2951" s="7"/>
      <c r="EC2951" s="7"/>
      <c r="ED2951" s="7"/>
    </row>
    <row r="2952" spans="1:134">
      <c r="A2952" s="8"/>
      <c r="B2952" s="8"/>
      <c r="C2952" s="8"/>
      <c r="D2952" s="4"/>
      <c r="E2952" s="9"/>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7"/>
      <c r="DF2952" s="7"/>
      <c r="DG2952" s="7"/>
      <c r="DH2952" s="7"/>
      <c r="DI2952" s="7"/>
      <c r="DJ2952" s="7"/>
      <c r="DK2952" s="7"/>
      <c r="DL2952" s="7"/>
      <c r="DM2952" s="7"/>
      <c r="DN2952" s="7"/>
      <c r="DO2952" s="7"/>
      <c r="DP2952" s="7"/>
      <c r="DQ2952" s="7"/>
      <c r="DR2952" s="7"/>
      <c r="DS2952" s="7"/>
      <c r="DT2952" s="7"/>
      <c r="DU2952" s="7"/>
      <c r="DV2952" s="7"/>
      <c r="DW2952" s="7"/>
      <c r="DX2952" s="7"/>
      <c r="DY2952" s="7"/>
      <c r="DZ2952" s="7"/>
      <c r="EA2952" s="7"/>
      <c r="EB2952" s="7"/>
      <c r="EC2952" s="7"/>
      <c r="ED2952" s="7"/>
    </row>
    <row r="2953" spans="1:134">
      <c r="A2953" s="8"/>
      <c r="B2953" s="8"/>
      <c r="C2953" s="8"/>
      <c r="D2953" s="4"/>
      <c r="E2953" s="9"/>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7"/>
      <c r="DF2953" s="7"/>
      <c r="DG2953" s="7"/>
      <c r="DH2953" s="7"/>
      <c r="DI2953" s="7"/>
      <c r="DJ2953" s="7"/>
      <c r="DK2953" s="7"/>
      <c r="DL2953" s="7"/>
      <c r="DM2953" s="7"/>
      <c r="DN2953" s="7"/>
      <c r="DO2953" s="7"/>
      <c r="DP2953" s="7"/>
      <c r="DQ2953" s="7"/>
      <c r="DR2953" s="7"/>
      <c r="DS2953" s="7"/>
      <c r="DT2953" s="7"/>
      <c r="DU2953" s="7"/>
      <c r="DV2953" s="7"/>
      <c r="DW2953" s="7"/>
      <c r="DX2953" s="7"/>
      <c r="DY2953" s="7"/>
      <c r="DZ2953" s="7"/>
      <c r="EA2953" s="7"/>
      <c r="EB2953" s="7"/>
      <c r="EC2953" s="7"/>
      <c r="ED2953" s="7"/>
    </row>
    <row r="2954" spans="1:134">
      <c r="A2954" s="8"/>
      <c r="B2954" s="8"/>
      <c r="C2954" s="8"/>
      <c r="D2954" s="4"/>
      <c r="E2954" s="9"/>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7"/>
      <c r="DF2954" s="7"/>
      <c r="DG2954" s="7"/>
      <c r="DH2954" s="7"/>
      <c r="DI2954" s="7"/>
      <c r="DJ2954" s="7"/>
      <c r="DK2954" s="7"/>
      <c r="DL2954" s="7"/>
      <c r="DM2954" s="7"/>
      <c r="DN2954" s="7"/>
      <c r="DO2954" s="7"/>
      <c r="DP2954" s="7"/>
      <c r="DQ2954" s="7"/>
      <c r="DR2954" s="7"/>
      <c r="DS2954" s="7"/>
      <c r="DT2954" s="7"/>
      <c r="DU2954" s="7"/>
      <c r="DV2954" s="7"/>
      <c r="DW2954" s="7"/>
      <c r="DX2954" s="7"/>
      <c r="DY2954" s="7"/>
      <c r="DZ2954" s="7"/>
      <c r="EA2954" s="7"/>
      <c r="EB2954" s="7"/>
      <c r="EC2954" s="7"/>
      <c r="ED2954" s="7"/>
    </row>
    <row r="2955" spans="1:134">
      <c r="A2955" s="8"/>
      <c r="B2955" s="8"/>
      <c r="C2955" s="8"/>
      <c r="D2955" s="4"/>
      <c r="E2955" s="9"/>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7"/>
      <c r="DF2955" s="7"/>
      <c r="DG2955" s="7"/>
      <c r="DH2955" s="7"/>
      <c r="DI2955" s="7"/>
      <c r="DJ2955" s="7"/>
      <c r="DK2955" s="7"/>
      <c r="DL2955" s="7"/>
      <c r="DM2955" s="7"/>
      <c r="DN2955" s="7"/>
      <c r="DO2955" s="7"/>
      <c r="DP2955" s="7"/>
      <c r="DQ2955" s="7"/>
      <c r="DR2955" s="7"/>
      <c r="DS2955" s="7"/>
      <c r="DT2955" s="7"/>
      <c r="DU2955" s="7"/>
      <c r="DV2955" s="7"/>
      <c r="DW2955" s="7"/>
      <c r="DX2955" s="7"/>
      <c r="DY2955" s="7"/>
      <c r="DZ2955" s="7"/>
      <c r="EA2955" s="7"/>
      <c r="EB2955" s="7"/>
      <c r="EC2955" s="7"/>
      <c r="ED2955" s="7"/>
    </row>
    <row r="2956" spans="1:134">
      <c r="A2956" s="8"/>
      <c r="B2956" s="8"/>
      <c r="C2956" s="8"/>
      <c r="D2956" s="4"/>
      <c r="E2956" s="9"/>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7"/>
      <c r="DF2956" s="7"/>
      <c r="DG2956" s="7"/>
      <c r="DH2956" s="7"/>
      <c r="DI2956" s="7"/>
      <c r="DJ2956" s="7"/>
      <c r="DK2956" s="7"/>
      <c r="DL2956" s="7"/>
      <c r="DM2956" s="7"/>
      <c r="DN2956" s="7"/>
      <c r="DO2956" s="7"/>
      <c r="DP2956" s="7"/>
      <c r="DQ2956" s="7"/>
      <c r="DR2956" s="7"/>
      <c r="DS2956" s="7"/>
      <c r="DT2956" s="7"/>
      <c r="DU2956" s="7"/>
      <c r="DV2956" s="7"/>
      <c r="DW2956" s="7"/>
      <c r="DX2956" s="7"/>
      <c r="DY2956" s="7"/>
      <c r="DZ2956" s="7"/>
      <c r="EA2956" s="7"/>
      <c r="EB2956" s="7"/>
      <c r="EC2956" s="7"/>
      <c r="ED2956" s="7"/>
    </row>
    <row r="2957" spans="1:134">
      <c r="A2957" s="8"/>
      <c r="B2957" s="8"/>
      <c r="C2957" s="8"/>
      <c r="D2957" s="4"/>
      <c r="E2957" s="9"/>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7"/>
      <c r="DF2957" s="7"/>
      <c r="DG2957" s="7"/>
      <c r="DH2957" s="7"/>
      <c r="DI2957" s="7"/>
      <c r="DJ2957" s="7"/>
      <c r="DK2957" s="7"/>
      <c r="DL2957" s="7"/>
      <c r="DM2957" s="7"/>
      <c r="DN2957" s="7"/>
      <c r="DO2957" s="7"/>
      <c r="DP2957" s="7"/>
      <c r="DQ2957" s="7"/>
      <c r="DR2957" s="7"/>
      <c r="DS2957" s="7"/>
      <c r="DT2957" s="7"/>
      <c r="DU2957" s="7"/>
      <c r="DV2957" s="7"/>
      <c r="DW2957" s="7"/>
      <c r="DX2957" s="7"/>
      <c r="DY2957" s="7"/>
      <c r="DZ2957" s="7"/>
      <c r="EA2957" s="7"/>
      <c r="EB2957" s="7"/>
      <c r="EC2957" s="7"/>
      <c r="ED2957" s="7"/>
    </row>
    <row r="2958" spans="1:134">
      <c r="A2958" s="8"/>
      <c r="B2958" s="8"/>
      <c r="C2958" s="8"/>
      <c r="D2958" s="4"/>
      <c r="E2958" s="9"/>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7"/>
      <c r="DF2958" s="7"/>
      <c r="DG2958" s="7"/>
      <c r="DH2958" s="7"/>
      <c r="DI2958" s="7"/>
      <c r="DJ2958" s="7"/>
      <c r="DK2958" s="7"/>
      <c r="DL2958" s="7"/>
      <c r="DM2958" s="7"/>
      <c r="DN2958" s="7"/>
      <c r="DO2958" s="7"/>
      <c r="DP2958" s="7"/>
      <c r="DQ2958" s="7"/>
      <c r="DR2958" s="7"/>
      <c r="DS2958" s="7"/>
      <c r="DT2958" s="7"/>
      <c r="DU2958" s="7"/>
      <c r="DV2958" s="7"/>
      <c r="DW2958" s="7"/>
      <c r="DX2958" s="7"/>
      <c r="DY2958" s="7"/>
      <c r="DZ2958" s="7"/>
      <c r="EA2958" s="7"/>
      <c r="EB2958" s="7"/>
      <c r="EC2958" s="7"/>
      <c r="ED2958" s="7"/>
    </row>
    <row r="2959" spans="1:134">
      <c r="A2959" s="8"/>
      <c r="B2959" s="8"/>
      <c r="C2959" s="8"/>
      <c r="D2959" s="4"/>
      <c r="E2959" s="9"/>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7"/>
      <c r="DF2959" s="7"/>
      <c r="DG2959" s="7"/>
      <c r="DH2959" s="7"/>
      <c r="DI2959" s="7"/>
      <c r="DJ2959" s="7"/>
      <c r="DK2959" s="7"/>
      <c r="DL2959" s="7"/>
      <c r="DM2959" s="7"/>
      <c r="DN2959" s="7"/>
      <c r="DO2959" s="7"/>
      <c r="DP2959" s="7"/>
      <c r="DQ2959" s="7"/>
      <c r="DR2959" s="7"/>
      <c r="DS2959" s="7"/>
      <c r="DT2959" s="7"/>
      <c r="DU2959" s="7"/>
      <c r="DV2959" s="7"/>
      <c r="DW2959" s="7"/>
      <c r="DX2959" s="7"/>
      <c r="DY2959" s="7"/>
      <c r="DZ2959" s="7"/>
      <c r="EA2959" s="7"/>
      <c r="EB2959" s="7"/>
      <c r="EC2959" s="7"/>
      <c r="ED2959" s="7"/>
    </row>
    <row r="2960" spans="1:134">
      <c r="A2960" s="8"/>
      <c r="B2960" s="8"/>
      <c r="C2960" s="8"/>
      <c r="D2960" s="4"/>
      <c r="E2960" s="9"/>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7"/>
      <c r="DF2960" s="7"/>
      <c r="DG2960" s="7"/>
      <c r="DH2960" s="7"/>
      <c r="DI2960" s="7"/>
      <c r="DJ2960" s="7"/>
      <c r="DK2960" s="7"/>
      <c r="DL2960" s="7"/>
      <c r="DM2960" s="7"/>
      <c r="DN2960" s="7"/>
      <c r="DO2960" s="7"/>
      <c r="DP2960" s="7"/>
      <c r="DQ2960" s="7"/>
      <c r="DR2960" s="7"/>
      <c r="DS2960" s="7"/>
      <c r="DT2960" s="7"/>
      <c r="DU2960" s="7"/>
      <c r="DV2960" s="7"/>
      <c r="DW2960" s="7"/>
      <c r="DX2960" s="7"/>
      <c r="DY2960" s="7"/>
      <c r="DZ2960" s="7"/>
      <c r="EA2960" s="7"/>
      <c r="EB2960" s="7"/>
      <c r="EC2960" s="7"/>
      <c r="ED2960" s="7"/>
    </row>
    <row r="2961" spans="1:134">
      <c r="A2961" s="8"/>
      <c r="B2961" s="8"/>
      <c r="C2961" s="8"/>
      <c r="D2961" s="4"/>
      <c r="E2961" s="9"/>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7"/>
      <c r="DF2961" s="7"/>
      <c r="DG2961" s="7"/>
      <c r="DH2961" s="7"/>
      <c r="DI2961" s="7"/>
      <c r="DJ2961" s="7"/>
      <c r="DK2961" s="7"/>
      <c r="DL2961" s="7"/>
      <c r="DM2961" s="7"/>
      <c r="DN2961" s="7"/>
      <c r="DO2961" s="7"/>
      <c r="DP2961" s="7"/>
      <c r="DQ2961" s="7"/>
      <c r="DR2961" s="7"/>
      <c r="DS2961" s="7"/>
      <c r="DT2961" s="7"/>
      <c r="DU2961" s="7"/>
      <c r="DV2961" s="7"/>
      <c r="DW2961" s="7"/>
      <c r="DX2961" s="7"/>
      <c r="DY2961" s="7"/>
      <c r="DZ2961" s="7"/>
      <c r="EA2961" s="7"/>
      <c r="EB2961" s="7"/>
      <c r="EC2961" s="7"/>
      <c r="ED2961" s="7"/>
    </row>
    <row r="2962" spans="1:134">
      <c r="A2962" s="8"/>
      <c r="B2962" s="8"/>
      <c r="C2962" s="8"/>
      <c r="D2962" s="4"/>
      <c r="E2962" s="9"/>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7"/>
      <c r="DF2962" s="7"/>
      <c r="DG2962" s="7"/>
      <c r="DH2962" s="7"/>
      <c r="DI2962" s="7"/>
      <c r="DJ2962" s="7"/>
      <c r="DK2962" s="7"/>
      <c r="DL2962" s="7"/>
      <c r="DM2962" s="7"/>
      <c r="DN2962" s="7"/>
      <c r="DO2962" s="7"/>
      <c r="DP2962" s="7"/>
      <c r="DQ2962" s="7"/>
      <c r="DR2962" s="7"/>
      <c r="DS2962" s="7"/>
      <c r="DT2962" s="7"/>
      <c r="DU2962" s="7"/>
      <c r="DV2962" s="7"/>
      <c r="DW2962" s="7"/>
      <c r="DX2962" s="7"/>
      <c r="DY2962" s="7"/>
      <c r="DZ2962" s="7"/>
      <c r="EA2962" s="7"/>
      <c r="EB2962" s="7"/>
      <c r="EC2962" s="7"/>
      <c r="ED2962" s="7"/>
    </row>
    <row r="2963" spans="1:134">
      <c r="A2963" s="8"/>
      <c r="B2963" s="8"/>
      <c r="C2963" s="8"/>
      <c r="D2963" s="4"/>
      <c r="E2963" s="9"/>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7"/>
      <c r="DF2963" s="7"/>
      <c r="DG2963" s="7"/>
      <c r="DH2963" s="7"/>
      <c r="DI2963" s="7"/>
      <c r="DJ2963" s="7"/>
      <c r="DK2963" s="7"/>
      <c r="DL2963" s="7"/>
      <c r="DM2963" s="7"/>
      <c r="DN2963" s="7"/>
      <c r="DO2963" s="7"/>
      <c r="DP2963" s="7"/>
      <c r="DQ2963" s="7"/>
      <c r="DR2963" s="7"/>
      <c r="DS2963" s="7"/>
      <c r="DT2963" s="7"/>
      <c r="DU2963" s="7"/>
      <c r="DV2963" s="7"/>
      <c r="DW2963" s="7"/>
      <c r="DX2963" s="7"/>
      <c r="DY2963" s="7"/>
      <c r="DZ2963" s="7"/>
      <c r="EA2963" s="7"/>
      <c r="EB2963" s="7"/>
      <c r="EC2963" s="7"/>
      <c r="ED2963" s="7"/>
    </row>
    <row r="2964" spans="1:134">
      <c r="A2964" s="8"/>
      <c r="B2964" s="8"/>
      <c r="C2964" s="8"/>
      <c r="D2964" s="4"/>
      <c r="E2964" s="9"/>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7"/>
      <c r="DF2964" s="7"/>
      <c r="DG2964" s="7"/>
      <c r="DH2964" s="7"/>
      <c r="DI2964" s="7"/>
      <c r="DJ2964" s="7"/>
      <c r="DK2964" s="7"/>
      <c r="DL2964" s="7"/>
      <c r="DM2964" s="7"/>
      <c r="DN2964" s="7"/>
      <c r="DO2964" s="7"/>
      <c r="DP2964" s="7"/>
      <c r="DQ2964" s="7"/>
      <c r="DR2964" s="7"/>
      <c r="DS2964" s="7"/>
      <c r="DT2964" s="7"/>
      <c r="DU2964" s="7"/>
      <c r="DV2964" s="7"/>
      <c r="DW2964" s="7"/>
      <c r="DX2964" s="7"/>
      <c r="DY2964" s="7"/>
      <c r="DZ2964" s="7"/>
      <c r="EA2964" s="7"/>
      <c r="EB2964" s="7"/>
      <c r="EC2964" s="7"/>
      <c r="ED2964" s="7"/>
    </row>
    <row r="2965" spans="1:134">
      <c r="A2965" s="8"/>
      <c r="B2965" s="8"/>
      <c r="C2965" s="8"/>
      <c r="D2965" s="4"/>
      <c r="E2965" s="9"/>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7"/>
      <c r="DF2965" s="7"/>
      <c r="DG2965" s="7"/>
      <c r="DH2965" s="7"/>
      <c r="DI2965" s="7"/>
      <c r="DJ2965" s="7"/>
      <c r="DK2965" s="7"/>
      <c r="DL2965" s="7"/>
      <c r="DM2965" s="7"/>
      <c r="DN2965" s="7"/>
      <c r="DO2965" s="7"/>
      <c r="DP2965" s="7"/>
      <c r="DQ2965" s="7"/>
      <c r="DR2965" s="7"/>
      <c r="DS2965" s="7"/>
      <c r="DT2965" s="7"/>
      <c r="DU2965" s="7"/>
      <c r="DV2965" s="7"/>
      <c r="DW2965" s="7"/>
      <c r="DX2965" s="7"/>
      <c r="DY2965" s="7"/>
      <c r="DZ2965" s="7"/>
      <c r="EA2965" s="7"/>
      <c r="EB2965" s="7"/>
      <c r="EC2965" s="7"/>
      <c r="ED2965" s="7"/>
    </row>
    <row r="2966" spans="1:134">
      <c r="A2966" s="8"/>
      <c r="B2966" s="8"/>
      <c r="C2966" s="8"/>
      <c r="D2966" s="4"/>
      <c r="E2966" s="9"/>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7"/>
      <c r="DF2966" s="7"/>
      <c r="DG2966" s="7"/>
      <c r="DH2966" s="7"/>
      <c r="DI2966" s="7"/>
      <c r="DJ2966" s="7"/>
      <c r="DK2966" s="7"/>
      <c r="DL2966" s="7"/>
      <c r="DM2966" s="7"/>
      <c r="DN2966" s="7"/>
      <c r="DO2966" s="7"/>
      <c r="DP2966" s="7"/>
      <c r="DQ2966" s="7"/>
      <c r="DR2966" s="7"/>
      <c r="DS2966" s="7"/>
      <c r="DT2966" s="7"/>
      <c r="DU2966" s="7"/>
      <c r="DV2966" s="7"/>
      <c r="DW2966" s="7"/>
      <c r="DX2966" s="7"/>
      <c r="DY2966" s="7"/>
      <c r="DZ2966" s="7"/>
      <c r="EA2966" s="7"/>
      <c r="EB2966" s="7"/>
      <c r="EC2966" s="7"/>
      <c r="ED2966" s="7"/>
    </row>
    <row r="2967" spans="1:134">
      <c r="A2967" s="8"/>
      <c r="B2967" s="8"/>
      <c r="C2967" s="8"/>
      <c r="D2967" s="4"/>
      <c r="E2967" s="9"/>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7"/>
      <c r="DF2967" s="7"/>
      <c r="DG2967" s="7"/>
      <c r="DH2967" s="7"/>
      <c r="DI2967" s="7"/>
      <c r="DJ2967" s="7"/>
      <c r="DK2967" s="7"/>
      <c r="DL2967" s="7"/>
      <c r="DM2967" s="7"/>
      <c r="DN2967" s="7"/>
      <c r="DO2967" s="7"/>
      <c r="DP2967" s="7"/>
      <c r="DQ2967" s="7"/>
      <c r="DR2967" s="7"/>
      <c r="DS2967" s="7"/>
      <c r="DT2967" s="7"/>
      <c r="DU2967" s="7"/>
      <c r="DV2967" s="7"/>
      <c r="DW2967" s="7"/>
      <c r="DX2967" s="7"/>
      <c r="DY2967" s="7"/>
      <c r="DZ2967" s="7"/>
      <c r="EA2967" s="7"/>
      <c r="EB2967" s="7"/>
      <c r="EC2967" s="7"/>
      <c r="ED2967" s="7"/>
    </row>
    <row r="2968" spans="1:134">
      <c r="A2968" s="8"/>
      <c r="B2968" s="8"/>
      <c r="C2968" s="8"/>
      <c r="D2968" s="4"/>
      <c r="E2968" s="9"/>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7"/>
      <c r="DF2968" s="7"/>
      <c r="DG2968" s="7"/>
      <c r="DH2968" s="7"/>
      <c r="DI2968" s="7"/>
      <c r="DJ2968" s="7"/>
      <c r="DK2968" s="7"/>
      <c r="DL2968" s="7"/>
      <c r="DM2968" s="7"/>
      <c r="DN2968" s="7"/>
      <c r="DO2968" s="7"/>
      <c r="DP2968" s="7"/>
      <c r="DQ2968" s="7"/>
      <c r="DR2968" s="7"/>
      <c r="DS2968" s="7"/>
      <c r="DT2968" s="7"/>
      <c r="DU2968" s="7"/>
      <c r="DV2968" s="7"/>
      <c r="DW2968" s="7"/>
      <c r="DX2968" s="7"/>
      <c r="DY2968" s="7"/>
      <c r="DZ2968" s="7"/>
      <c r="EA2968" s="7"/>
      <c r="EB2968" s="7"/>
      <c r="EC2968" s="7"/>
      <c r="ED2968" s="7"/>
    </row>
  </sheetData>
  <conditionalFormatting sqref="F2:DV152">
    <cfRule type="containsText" dxfId="62" priority="1" operator="containsText" text="З">
      <formula>NOT(ISERROR(SEARCH(("З"),(F2))))</formula>
    </cfRule>
  </conditionalFormatting>
  <conditionalFormatting sqref="F2:DV152">
    <cfRule type="cellIs" dxfId="61" priority="2" operator="equal">
      <formula>"Не голосував"</formula>
    </cfRule>
  </conditionalFormatting>
  <conditionalFormatting sqref="F2:DV152">
    <cfRule type="cellIs" dxfId="60" priority="3" operator="equal">
      <formula>"Проти"</formula>
    </cfRule>
  </conditionalFormatting>
  <conditionalFormatting sqref="F2:DV152">
    <cfRule type="cellIs" dxfId="59" priority="4" operator="equal">
      <formula>"Утримався"</formula>
    </cfRule>
  </conditionalFormatting>
  <conditionalFormatting sqref="F2:DV152">
    <cfRule type="containsBlanks" dxfId="58" priority="5">
      <formula>LEN(TRIM(F2))=0</formula>
    </cfRule>
  </conditionalFormatting>
  <conditionalFormatting sqref="E2:E2968">
    <cfRule type="cellIs" dxfId="57" priority="6" operator="equal">
      <formula>"Рішення ПРИЙНЯТЕ"</formula>
    </cfRule>
  </conditionalFormatting>
  <conditionalFormatting sqref="E2:E2968">
    <cfRule type="cellIs" dxfId="56" priority="7" operator="equal">
      <formula>"Рішення НЕ ПРИЙНЯТЕ"</formula>
    </cfRule>
  </conditionalFormatting>
  <printOptions horizontalCentered="1" gridLines="1"/>
  <pageMargins left="0.7" right="0.7" top="0.75" bottom="0.75" header="0" footer="0"/>
  <pageSetup paperSize="9"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99"/>
    <outlinePr summaryBelow="0" summaryRight="0"/>
  </sheetPr>
  <dimension ref="A1:E3873"/>
  <sheetViews>
    <sheetView workbookViewId="0"/>
  </sheetViews>
  <sheetFormatPr defaultColWidth="14.42578125" defaultRowHeight="15.75" customHeight="1"/>
  <cols>
    <col min="4" max="4" width="16.5703125" customWidth="1"/>
  </cols>
  <sheetData>
    <row r="1" spans="1:5">
      <c r="A1" s="7"/>
      <c r="B1" s="7"/>
      <c r="C1" s="7"/>
      <c r="D1" s="7"/>
    </row>
    <row r="2" spans="1:5">
      <c r="A2" s="7"/>
      <c r="B2" s="7"/>
      <c r="C2" s="7"/>
      <c r="D2" s="7"/>
    </row>
    <row r="3" spans="1:5">
      <c r="A3" s="7"/>
      <c r="B3" s="7"/>
      <c r="C3" s="7"/>
      <c r="D3" s="7"/>
    </row>
    <row r="4" spans="1:5">
      <c r="A4" s="7"/>
      <c r="B4" s="7"/>
      <c r="C4" s="7"/>
      <c r="D4" s="7"/>
    </row>
    <row r="5" spans="1:5">
      <c r="A5" s="20" t="s">
        <v>12</v>
      </c>
      <c r="B5" s="21"/>
      <c r="C5" s="20" t="s">
        <v>0</v>
      </c>
      <c r="D5" s="20" t="s">
        <v>13</v>
      </c>
      <c r="E5" s="20" t="s">
        <v>2</v>
      </c>
    </row>
    <row r="6" spans="1:5">
      <c r="A6" s="22" t="str">
        <f t="shared" ref="A6:A924" ca="1" si="0">LEFT(D6,8)</f>
        <v>08.07.21</v>
      </c>
      <c r="B6" s="22">
        <f ca="1">IFERROR(__xludf.DUMMYFUNCTION("QUERY(TRANSPOSE(questions),""select Col1 where (Col3 &lt;&gt; 'ПІБ') and (Col3 &lt;&gt; '№')"")"),1)</f>
        <v>1</v>
      </c>
      <c r="C6" s="22">
        <f ca="1">IFERROR(__xludf.DUMMYFUNCTION("QUERY(TRANSPOSE(questions3),""select Col2 where Col3 = '№'"")"),1)</f>
        <v>1</v>
      </c>
      <c r="D6" s="22" t="str">
        <f ca="1">IFERROR(__xludf.DUMMYFUNCTION("QUERY(TRANSPOSE(questions),""select Col2,Col3 where Col1 &gt; 0"")"),"08.07.21 10:57")</f>
        <v>08.07.21 10:57</v>
      </c>
      <c r="E6" s="19" t="str">
        <f ca="1">IFERROR(__xludf.DUMMYFUNCTION("""COMPUTED_VALUE"""),"За прийняття порядку денного за основу.")</f>
        <v>За прийняття порядку денного за основу.</v>
      </c>
    </row>
    <row r="7" spans="1:5">
      <c r="A7" s="22" t="str">
        <f t="shared" ca="1" si="0"/>
        <v>08.07.21</v>
      </c>
      <c r="B7" s="7">
        <f ca="1">IFERROR(__xludf.DUMMYFUNCTION("""COMPUTED_VALUE"""),2)</f>
        <v>2</v>
      </c>
      <c r="C7" s="7">
        <f ca="1">IFERROR(__xludf.DUMMYFUNCTION("""COMPUTED_VALUE"""),2)</f>
        <v>2</v>
      </c>
      <c r="D7" s="7" t="str">
        <f ca="1">IFERROR(__xludf.DUMMYFUNCTION("""COMPUTED_VALUE"""),"08.07.21 10:59")</f>
        <v>08.07.21 10:59</v>
      </c>
      <c r="E7" s="19" t="str">
        <f ca="1">IFERROR(__xludf.DUMMYFUNCTION("""COMPUTED_VALUE"""),"За внесення до порядку денного питання про затвердження міської цільової програми «Діти. Сім’я. Столиця на 2022-2024 роки». (Від 25.05.2021 № 08/231-1746/ПР).")</f>
        <v>За внесення до порядку денного питання про затвердження міської цільової програми «Діти. Сім’я. Столиця на 2022-2024 роки». (Від 25.05.2021 № 08/231-1746/ПР).</v>
      </c>
    </row>
    <row r="8" spans="1:5">
      <c r="A8" s="22" t="str">
        <f t="shared" ca="1" si="0"/>
        <v>08.07.21</v>
      </c>
      <c r="B8" s="7">
        <f ca="1">IFERROR(__xludf.DUMMYFUNCTION("""COMPUTED_VALUE"""),3)</f>
        <v>3</v>
      </c>
      <c r="C8" s="7">
        <f ca="1">IFERROR(__xludf.DUMMYFUNCTION("""COMPUTED_VALUE"""),3)</f>
        <v>3</v>
      </c>
      <c r="D8" s="7" t="str">
        <f ca="1">IFERROR(__xludf.DUMMYFUNCTION("""COMPUTED_VALUE"""),"08.07.21 11:00")</f>
        <v>08.07.21 11:00</v>
      </c>
      <c r="E8" s="19" t="str">
        <f ca="1">IFERROR(__xludf.DUMMYFUNCTION("""COMPUTED_VALUE"""),"За внесення до порядку денного питання про затвердження міської цільової програми «Діти. Сім’я. Столиця на 2019-2021 роки». (Від 25.06.2021 № 08/231-2233/ПР).")</f>
        <v>За внесення до порядку денного питання про затвердження міської цільової програми «Діти. Сім’я. Столиця на 2019-2021 роки». (Від 25.06.2021 № 08/231-2233/ПР).</v>
      </c>
    </row>
    <row r="9" spans="1:5">
      <c r="A9" s="22" t="str">
        <f t="shared" ca="1" si="0"/>
        <v>08.07.21</v>
      </c>
      <c r="B9" s="7">
        <f ca="1">IFERROR(__xludf.DUMMYFUNCTION("""COMPUTED_VALUE"""),4)</f>
        <v>4</v>
      </c>
      <c r="C9" s="7">
        <f ca="1">IFERROR(__xludf.DUMMYFUNCTION("""COMPUTED_VALUE"""),4)</f>
        <v>4</v>
      </c>
      <c r="D9" s="7" t="str">
        <f ca="1">IFERROR(__xludf.DUMMYFUNCTION("""COMPUTED_VALUE"""),"08.07.21 11:01")</f>
        <v>08.07.21 11:01</v>
      </c>
      <c r="E9" s="19" t="str">
        <f ca="1">IFERROR(__xludf.DUMMYFUNCTION("""COMPUTED_VALUE"""),"За внесення до порядку денного питання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08/231-2285/"&amp;"ПР).")</f>
        <v>За внесення до порядку денного питання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row>
    <row r="10" spans="1:5">
      <c r="A10" s="22" t="str">
        <f t="shared" ca="1" si="0"/>
        <v>08.07.21</v>
      </c>
      <c r="B10" s="7">
        <f ca="1">IFERROR(__xludf.DUMMYFUNCTION("""COMPUTED_VALUE"""),5)</f>
        <v>5</v>
      </c>
      <c r="C10" s="7">
        <f ca="1">IFERROR(__xludf.DUMMYFUNCTION("""COMPUTED_VALUE"""),5)</f>
        <v>5</v>
      </c>
      <c r="D10" s="7" t="str">
        <f ca="1">IFERROR(__xludf.DUMMYFUNCTION("""COMPUTED_VALUE"""),"08.07.21 11:02")</f>
        <v>08.07.21 11:02</v>
      </c>
      <c r="E10" s="19" t="str">
        <f ca="1">IFERROR(__xludf.DUMMYFUNCTION("""COMPUTED_VALUE"""),"За внесення до порядку денного питання 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f>
        <v>За внесення до порядку денного питання 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v>
      </c>
    </row>
    <row r="11" spans="1:5">
      <c r="A11" s="22" t="str">
        <f t="shared" ca="1" si="0"/>
        <v>08.07.21</v>
      </c>
      <c r="B11" s="7">
        <f ca="1">IFERROR(__xludf.DUMMYFUNCTION("""COMPUTED_VALUE"""),6)</f>
        <v>6</v>
      </c>
      <c r="C11" s="7">
        <f ca="1">IFERROR(__xludf.DUMMYFUNCTION("""COMPUTED_VALUE"""),6)</f>
        <v>6</v>
      </c>
      <c r="D11" s="7" t="str">
        <f ca="1">IFERROR(__xludf.DUMMYFUNCTION("""COMPUTED_VALUE"""),"08.07.21 11:03")</f>
        <v>08.07.21 11:03</v>
      </c>
      <c r="E11" s="19" t="str">
        <f ca="1">IFERROR(__xludf.DUMMYFUNCTION("""COMPUTED_VALUE"""),"За внесення до порядку денного питання 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т"&amp;"а об’єктів зв’язку між вул. Медовою та вул. Променистою у Солом’янському районі міста Києва (454394884)(Від 09.06.2021 №08/231-2018).")</f>
        <v>За внесення до порядку денного питання 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v>
      </c>
    </row>
    <row r="12" spans="1:5">
      <c r="A12" s="22" t="str">
        <f t="shared" ca="1" si="0"/>
        <v>08.07.21</v>
      </c>
      <c r="B12" s="7">
        <f ca="1">IFERROR(__xludf.DUMMYFUNCTION("""COMPUTED_VALUE"""),7)</f>
        <v>7</v>
      </c>
      <c r="C12" s="7">
        <f ca="1">IFERROR(__xludf.DUMMYFUNCTION("""COMPUTED_VALUE"""),7)</f>
        <v>7</v>
      </c>
      <c r="D12" s="7" t="str">
        <f ca="1">IFERROR(__xludf.DUMMYFUNCTION("""COMPUTED_VALUE"""),"08.07.21 11:15")</f>
        <v>08.07.21 11:15</v>
      </c>
      <c r="E12" s="19" t="str">
        <f ca="1">IFERROR(__xludf.DUMMYFUNCTION("""COMPUTED_VALUE"""),"За внесення до порядку денного питання про демонтаж пам’ятного знаку на честь дружби міст Києва та Москви, встановленого у сквері на вул. Маршала Якубовського. (Від 09.04.2021 № 08/231-1253/ПР).")</f>
        <v>За внесення до порядку денного питання про демонтаж пам’ятного знаку на честь дружби міст Києва та Москви, встановленого у сквері на вул. Маршала Якубовського. (Від 09.04.2021 № 08/231-1253/ПР).</v>
      </c>
    </row>
    <row r="13" spans="1:5">
      <c r="A13" s="22" t="str">
        <f t="shared" ca="1" si="0"/>
        <v>08.07.21</v>
      </c>
      <c r="B13" s="7">
        <f ca="1">IFERROR(__xludf.DUMMYFUNCTION("""COMPUTED_VALUE"""),8)</f>
        <v>8</v>
      </c>
      <c r="C13" s="7">
        <f ca="1">IFERROR(__xludf.DUMMYFUNCTION("""COMPUTED_VALUE"""),8)</f>
        <v>8</v>
      </c>
      <c r="D13" s="7" t="str">
        <f ca="1">IFERROR(__xludf.DUMMYFUNCTION("""COMPUTED_VALUE"""),"08.07.21 11:16")</f>
        <v>08.07.21 11:16</v>
      </c>
      <c r="E13" s="19" t="str">
        <f ca="1">IFERROR(__xludf.DUMMYFUNCTION("""COMPUTED_VALUE"""),"За внесення до порядку денного питання 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№08/"&amp;"231-2360/ПР).")</f>
        <v>За внесення до порядку денного питання 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v>
      </c>
    </row>
    <row r="14" spans="1:5">
      <c r="A14" s="22" t="str">
        <f t="shared" ca="1" si="0"/>
        <v>08.07.21</v>
      </c>
      <c r="B14" s="7">
        <f ca="1">IFERROR(__xludf.DUMMYFUNCTION("""COMPUTED_VALUE"""),9)</f>
        <v>9</v>
      </c>
      <c r="C14" s="7">
        <f ca="1">IFERROR(__xludf.DUMMYFUNCTION("""COMPUTED_VALUE"""),9)</f>
        <v>9</v>
      </c>
      <c r="D14" s="7" t="str">
        <f ca="1">IFERROR(__xludf.DUMMYFUNCTION("""COMPUTED_VALUE"""),"08.07.21 11:20")</f>
        <v>08.07.21 11:20</v>
      </c>
      <c r="E14" s="19" t="str">
        <f ca="1">IFERROR(__xludf.DUMMYFUNCTION("""COMPUTED_VALUE"""),"За зняття з порядку денного питання 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користув"&amp;"ання для обслуговування та експлуатації зелених насаджень (скверу) на перетині Стратегічного шосе та просп. Науки у Голосiївському районі міста Києва (696550135). (Від 02.10.2019 № 08/231-2980/ПР).")</f>
        <v>За зняття з порядку денного питання 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(скверу) на перетині Стратегічного шосе та просп. Науки у Голосiївському районі міста Києва (696550135). (Від 02.10.2019 № 08/231-2980/ПР).</v>
      </c>
    </row>
    <row r="15" spans="1:5">
      <c r="A15" s="22" t="str">
        <f t="shared" ca="1" si="0"/>
        <v>08.07.21</v>
      </c>
      <c r="B15" s="7">
        <f ca="1">IFERROR(__xludf.DUMMYFUNCTION("""COMPUTED_VALUE"""),10)</f>
        <v>10</v>
      </c>
      <c r="C15" s="7">
        <f ca="1">IFERROR(__xludf.DUMMYFUNCTION("""COMPUTED_VALUE"""),10)</f>
        <v>10</v>
      </c>
      <c r="D15" s="7" t="str">
        <f ca="1">IFERROR(__xludf.DUMMYFUNCTION("""COMPUTED_VALUE"""),"08.07.21 11:20")</f>
        <v>08.07.21 11:20</v>
      </c>
      <c r="E15" s="19" t="str">
        <f ca="1">IFERROR(__xludf.DUMMYFUNCTION("""COMPUTED_VALUE"""),"За перенесення питання порядку денного на наступне засідання про надання ПРИВАТНОМУ ПІДПРИЄМСТВУ «ГЕНЕРАЛ» земельної ділянки в оренду для експлуатації та обслуговування нежитлової будівлі (магазину) на вул. Попудренка, 42/46 у Дніпровському районі міста К"&amp;"иєва (651684191). (Від 10.06.2021 № 08/231-2046/ПР).")</f>
        <v>За перенесення питання порядку денного на наступне засідання про надання ПРИВАТНОМУ ПІДПРИЄМСТВУ «ГЕНЕРАЛ» земельної ділянки в оренду для експлуатації та обслуговування нежитлової будівлі (магазину) на вул. Попудренка, 42/46 у Дніпровському районі міста Києва (651684191). (Від 10.06.2021 № 08/231-2046/ПР).</v>
      </c>
    </row>
    <row r="16" spans="1:5">
      <c r="A16" s="22" t="str">
        <f t="shared" ca="1" si="0"/>
        <v>08.07.21</v>
      </c>
      <c r="B16" s="7">
        <f ca="1">IFERROR(__xludf.DUMMYFUNCTION("""COMPUTED_VALUE"""),11)</f>
        <v>11</v>
      </c>
      <c r="C16" s="7">
        <f ca="1">IFERROR(__xludf.DUMMYFUNCTION("""COMPUTED_VALUE"""),11)</f>
        <v>11</v>
      </c>
      <c r="D16" s="7" t="str">
        <f ca="1">IFERROR(__xludf.DUMMYFUNCTION("""COMPUTED_VALUE"""),"08.07.21 11:33")</f>
        <v>08.07.21 11:33</v>
      </c>
      <c r="E16" s="19" t="str">
        <f ca="1">IFERROR(__xludf.DUMMYFUNCTION("""COMPUTED_VALUE"""),"За зняття з порядку денного питання про затвердження проекту землеустрою щодо відведення земельної ділянки Центральному територіальному управлінню капітального будівництва для будівництва багатоповерхового житлового будинку з вбудовано-прибудованими примі"&amp;"щеннями соціально-громадського призначення (дошкільний навчальний заклад) на вул. Симиренка, 20 - 26 у Святошинському районі м. Києва (Д-8975). (Від 26.10.2018 № 08/231-3781/ПР).")</f>
        <v>За зняття з порядку денного питання про затвердження проекту землеустрою щодо відведення земельної ділянки Центральному територіальному управлінню капітального будівництва для будівництва багатоповерхового житлового будинку з вбудовано-прибудованими приміщеннями соціально-громадського призначення (дошкільний навчальний заклад) на вул. Симиренка, 20 - 26 у Святошинському районі м. Києва (Д-8975). (Від 26.10.2018 № 08/231-3781/ПР).</v>
      </c>
    </row>
    <row r="17" spans="1:5">
      <c r="A17" s="22" t="str">
        <f t="shared" ca="1" si="0"/>
        <v>08.07.21</v>
      </c>
      <c r="B17" s="7">
        <f ca="1">IFERROR(__xludf.DUMMYFUNCTION("""COMPUTED_VALUE"""),12)</f>
        <v>12</v>
      </c>
      <c r="C17" s="7">
        <f ca="1">IFERROR(__xludf.DUMMYFUNCTION("""COMPUTED_VALUE"""),12)</f>
        <v>12</v>
      </c>
      <c r="D17" s="7" t="str">
        <f ca="1">IFERROR(__xludf.DUMMYFUNCTION("""COMPUTED_VALUE"""),"08.07.21 11:36")</f>
        <v>08.07.21 11:36</v>
      </c>
      <c r="E17" s="19" t="str">
        <f ca="1">IFERROR(__xludf.DUMMYFUNCTION("""COMPUTED_VALUE"""),"За порядок денний в цілому")</f>
        <v>За порядок денний в цілому</v>
      </c>
    </row>
    <row r="18" spans="1:5">
      <c r="A18" s="22" t="str">
        <f t="shared" ca="1" si="0"/>
        <v>08.07.21</v>
      </c>
      <c r="B18" s="7">
        <f ca="1">IFERROR(__xludf.DUMMYFUNCTION("""COMPUTED_VALUE"""),13)</f>
        <v>13</v>
      </c>
      <c r="C18" s="7">
        <f ca="1">IFERROR(__xludf.DUMMYFUNCTION("""COMPUTED_VALUE"""),13)</f>
        <v>13</v>
      </c>
      <c r="D18" s="7" t="str">
        <f ca="1">IFERROR(__xludf.DUMMYFUNCTION("""COMPUTED_VALUE"""),"08.07.21 11:53")</f>
        <v>08.07.21 11:53</v>
      </c>
      <c r="E18" s="19" t="str">
        <f ca="1">IFERROR(__xludf.DUMMYFUNCTION("""COMPUTED_VALUE"""),"За підтримку депутатських запитів")</f>
        <v>За підтримку депутатських запитів</v>
      </c>
    </row>
    <row r="19" spans="1:5">
      <c r="A19" s="22" t="str">
        <f t="shared" ca="1" si="0"/>
        <v>08.07.21</v>
      </c>
      <c r="B19" s="7">
        <f ca="1">IFERROR(__xludf.DUMMYFUNCTION("""COMPUTED_VALUE"""),14)</f>
        <v>14</v>
      </c>
      <c r="C19" s="7">
        <f ca="1">IFERROR(__xludf.DUMMYFUNCTION("""COMPUTED_VALUE"""),14)</f>
        <v>14</v>
      </c>
      <c r="D19" s="7" t="str">
        <f ca="1">IFERROR(__xludf.DUMMYFUNCTION("""COMPUTED_VALUE"""),"08.07.21 11:55")</f>
        <v>08.07.21 11:55</v>
      </c>
      <c r="E19" s="19" t="str">
        <f ca="1">IFERROR(__xludf.DUMMYFUNCTION("""COMPUTED_VALUE"""),"Про зміну найменування деяких закладів освіти Деснянського району міста Києва. (Від 07.05.2021 № 08/231-1437/ПР).")</f>
        <v>Про зміну найменування деяких закладів освіти Деснянського району міста Києва. (Від 07.05.2021 № 08/231-1437/ПР).</v>
      </c>
    </row>
    <row r="20" spans="1:5">
      <c r="A20" s="22" t="str">
        <f t="shared" ca="1" si="0"/>
        <v>08.07.21</v>
      </c>
      <c r="B20" s="7">
        <f ca="1">IFERROR(__xludf.DUMMYFUNCTION("""COMPUTED_VALUE"""),15)</f>
        <v>15</v>
      </c>
      <c r="C20" s="7">
        <f ca="1">IFERROR(__xludf.DUMMYFUNCTION("""COMPUTED_VALUE"""),15)</f>
        <v>15</v>
      </c>
      <c r="D20" s="7" t="str">
        <f ca="1">IFERROR(__xludf.DUMMYFUNCTION("""COMPUTED_VALUE"""),"08.07.21 11:56")</f>
        <v>08.07.21 11:56</v>
      </c>
      <c r="E20" s="19" t="str">
        <f ca="1">IFERROR(__xludf.DUMMYFUNCTION("""COMPUTED_VALUE"""),"Про зміну типу та найменування деяких закладів освіти Святошинського району міста Києва. (Від 07.05.2021 № 08/231-1436/ПР).")</f>
        <v>Про зміну типу та найменування деяких закладів освіти Святошинського району міста Києва. (Від 07.05.2021 № 08/231-1436/ПР).</v>
      </c>
    </row>
    <row r="21" spans="1:5">
      <c r="A21" s="22" t="str">
        <f t="shared" ca="1" si="0"/>
        <v>08.07.21</v>
      </c>
      <c r="B21" s="7">
        <f ca="1">IFERROR(__xludf.DUMMYFUNCTION("""COMPUTED_VALUE"""),16)</f>
        <v>16</v>
      </c>
      <c r="C21" s="7">
        <f ca="1">IFERROR(__xludf.DUMMYFUNCTION("""COMPUTED_VALUE"""),16)</f>
        <v>16</v>
      </c>
      <c r="D21" s="7" t="str">
        <f ca="1">IFERROR(__xludf.DUMMYFUNCTION("""COMPUTED_VALUE"""),"08.07.21 12:03")</f>
        <v>08.07.21 12:03</v>
      </c>
      <c r="E21" s="19" t="str">
        <f ca="1">IFERROR(__xludf.DUMMYFUNCTION("""COMPUTED_VALUE"""),"Про зміну типу та найменування деяких закладів освіти Деснянського району міста Києва. (Від 26.05.2021 № 08/231-1749/ПР).")</f>
        <v>Про зміну типу та найменування деяких закладів освіти Деснянського району міста Києва. (Від 26.05.2021 № 08/231-1749/ПР).</v>
      </c>
    </row>
    <row r="22" spans="1:5">
      <c r="A22" s="22" t="str">
        <f t="shared" ca="1" si="0"/>
        <v>08.07.21</v>
      </c>
      <c r="B22" s="7">
        <f ca="1">IFERROR(__xludf.DUMMYFUNCTION("""COMPUTED_VALUE"""),17)</f>
        <v>17</v>
      </c>
      <c r="C22" s="7">
        <f ca="1">IFERROR(__xludf.DUMMYFUNCTION("""COMPUTED_VALUE"""),17)</f>
        <v>17</v>
      </c>
      <c r="D22" s="7" t="str">
        <f ca="1">IFERROR(__xludf.DUMMYFUNCTION("""COMPUTED_VALUE"""),"08.07.21 12:06")</f>
        <v>08.07.21 12:06</v>
      </c>
      <c r="E22" s="19" t="str">
        <f ca="1">IFERROR(__xludf.DUMMYFUNCTION("""COMPUTED_VALUE"""),"Про створення інклюзивно-ресурсних центрів. (Від 17.06.2021 № 08/231-2105/ПР).")</f>
        <v>Про створення інклюзивно-ресурсних центрів. (Від 17.06.2021 № 08/231-2105/ПР).</v>
      </c>
    </row>
    <row r="23" spans="1:5">
      <c r="A23" s="22" t="str">
        <f t="shared" ca="1" si="0"/>
        <v>08.07.21</v>
      </c>
      <c r="B23" s="7">
        <f ca="1">IFERROR(__xludf.DUMMYFUNCTION("""COMPUTED_VALUE"""),18)</f>
        <v>18</v>
      </c>
      <c r="C23" s="7">
        <f ca="1">IFERROR(__xludf.DUMMYFUNCTION("""COMPUTED_VALUE"""),18)</f>
        <v>18</v>
      </c>
      <c r="D23" s="7" t="str">
        <f ca="1">IFERROR(__xludf.DUMMYFUNCTION("""COMPUTED_VALUE"""),"08.07.21 12:12")</f>
        <v>08.07.21 12:12</v>
      </c>
      <c r="E23" s="19" t="str">
        <f ca="1">IFERROR(__xludf.DUMMYFUNCTION("""COMPUTED_VALUE"""),"Про порушення перед комітетом Верховної Ради України з питань освіти, науки та інновацій клопотання про присудження Премії Верховної Ради України педагогічним працівникам закладів дошкільної, загальної середньої, професійної (професійно-технічної) та поза"&amp;"шкільної освіти Петренко Діні Іллівні. (Від 13.05.2021 № 08/231-1538/ПР).")</f>
        <v>Про порушення перед комітетом Верховної Ради України з питань освіти, науки та інновацій клопотання про присудження Премії Верховної Ради України педагогічним працівникам закладів дошкільної, загальної середньої, професійної (професійно-технічної) та позашкільної освіти Петренко Діні Іллівні. (Від 13.05.2021 № 08/231-1538/ПР).</v>
      </c>
    </row>
    <row r="24" spans="1:5">
      <c r="A24" s="22" t="str">
        <f t="shared" ca="1" si="0"/>
        <v>08.07.21</v>
      </c>
      <c r="B24" s="7">
        <f ca="1">IFERROR(__xludf.DUMMYFUNCTION("""COMPUTED_VALUE"""),19)</f>
        <v>19</v>
      </c>
      <c r="C24" s="7">
        <f ca="1">IFERROR(__xludf.DUMMYFUNCTION("""COMPUTED_VALUE"""),19)</f>
        <v>19</v>
      </c>
      <c r="D24" s="7" t="str">
        <f ca="1">IFERROR(__xludf.DUMMYFUNCTION("""COMPUTED_VALUE"""),"08.07.21 12:12")</f>
        <v>08.07.21 12:12</v>
      </c>
      <c r="E24" s="19" t="str">
        <f ca="1">IFERROR(__xludf.DUMMYFUNCTION("""COMPUTED_VALUE"""),"Про зміну типу та найменування Навчально-виховного комплексу №299 Оболонського району м. Києва. (Від 24.05.2021 № 08/231-1745/ПР).")</f>
        <v>Про зміну типу та найменування Навчально-виховного комплексу №299 Оболонського району м. Києва. (Від 24.05.2021 № 08/231-1745/ПР).</v>
      </c>
    </row>
    <row r="25" spans="1:5">
      <c r="A25" s="22" t="str">
        <f t="shared" ca="1" si="0"/>
        <v>08.07.21</v>
      </c>
      <c r="B25" s="7">
        <f ca="1">IFERROR(__xludf.DUMMYFUNCTION("""COMPUTED_VALUE"""),20)</f>
        <v>20</v>
      </c>
      <c r="C25" s="7">
        <f ca="1">IFERROR(__xludf.DUMMYFUNCTION("""COMPUTED_VALUE"""),20)</f>
        <v>20</v>
      </c>
      <c r="D25" s="7" t="str">
        <f ca="1">IFERROR(__xludf.DUMMYFUNCTION("""COMPUTED_VALUE"""),"08.07.21 12:14")</f>
        <v>08.07.21 12:14</v>
      </c>
      <c r="E25" s="19" t="str">
        <f ca="1">IFERROR(__xludf.DUMMYFUNCTION("""COMPUTED_VALUE"""),"Про затвердження змін до рішення Київської міської ради від 20 грудня 2018 року № 479/6530 «Про затвердження Програми поліпшення організації підготовки громадян до військової служби, приписки до призовної дільниці, призову на строкову військову службу, пр"&amp;"изову військовозобов'язаних під час мобілізації, прийняття на військову службу за контрактом, відбору та прийняття на службу у військовому резерві на 2019 - 2021 роки. (Від 06.05.2021 № 08/231-1418/ПР).")</f>
        <v>Про затвердження змін до рішення Київської міської ради від 20 грудня 2018 року № 479/6530 «Про затвердження Програми поліпшення організації підготовки громадян до військової служби, приписки до призовної дільниці, призову на строкову військову службу, призову військовозобов'язаних під час мобілізації, прийняття на військову службу за контрактом, відбору та прийняття на службу у військовому резерві на 2019 - 2021 роки. (Від 06.05.2021 № 08/231-1418/ПР).</v>
      </c>
    </row>
    <row r="26" spans="1:5">
      <c r="A26" s="22" t="str">
        <f t="shared" ca="1" si="0"/>
        <v>08.07.21</v>
      </c>
      <c r="B26" s="7">
        <f ca="1">IFERROR(__xludf.DUMMYFUNCTION("""COMPUTED_VALUE"""),21)</f>
        <v>21</v>
      </c>
      <c r="C26" s="7">
        <f ca="1">IFERROR(__xludf.DUMMYFUNCTION("""COMPUTED_VALUE"""),21)</f>
        <v>21</v>
      </c>
      <c r="D26" s="7" t="str">
        <f ca="1">IFERROR(__xludf.DUMMYFUNCTION("""COMPUTED_VALUE"""),"08.07.21 12:35")</f>
        <v>08.07.21 12:35</v>
      </c>
      <c r="E26" s="19" t="str">
        <f ca="1">IFERROR(__xludf.DUMMYFUNCTION("""COMPUTED_VALUE"""),"За основу 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f>
        <v>За основу 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v>
      </c>
    </row>
    <row r="27" spans="1:5">
      <c r="A27" s="22" t="str">
        <f t="shared" ca="1" si="0"/>
        <v>08.07.21</v>
      </c>
      <c r="B27" s="7">
        <f ca="1">IFERROR(__xludf.DUMMYFUNCTION("""COMPUTED_VALUE"""),22)</f>
        <v>22</v>
      </c>
      <c r="C27" s="7">
        <f ca="1">IFERROR(__xludf.DUMMYFUNCTION("""COMPUTED_VALUE"""),22)</f>
        <v>22</v>
      </c>
      <c r="D27" s="7" t="str">
        <f ca="1">IFERROR(__xludf.DUMMYFUNCTION("""COMPUTED_VALUE"""),"08.07.21 12:38")</f>
        <v>08.07.21 12:38</v>
      </c>
      <c r="E27" s="19" t="str">
        <f ca="1">IFERROR(__xludf.DUMMYFUNCTION("""COMPUTED_VALUE"""),"За правку допитання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f>
        <v>За правку допитання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v>
      </c>
    </row>
    <row r="28" spans="1:5">
      <c r="A28" s="22" t="str">
        <f t="shared" ca="1" si="0"/>
        <v>08.07.21</v>
      </c>
      <c r="B28" s="7">
        <f ca="1">IFERROR(__xludf.DUMMYFUNCTION("""COMPUTED_VALUE"""),23)</f>
        <v>23</v>
      </c>
      <c r="C28" s="7">
        <f ca="1">IFERROR(__xludf.DUMMYFUNCTION("""COMPUTED_VALUE"""),23)</f>
        <v>23</v>
      </c>
      <c r="D28" s="7" t="str">
        <f ca="1">IFERROR(__xludf.DUMMYFUNCTION("""COMPUTED_VALUE"""),"08.07.21 12:39")</f>
        <v>08.07.21 12:39</v>
      </c>
      <c r="E28" s="19" t="str">
        <f ca="1">IFERROR(__xludf.DUMMYFUNCTION("""COMPUTED_VALUE"""),"Про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 в цілому.")</f>
        <v>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 в цілому.</v>
      </c>
    </row>
    <row r="29" spans="1:5">
      <c r="A29" s="22" t="str">
        <f t="shared" ca="1" si="0"/>
        <v>08.07.21</v>
      </c>
      <c r="B29" s="7">
        <f ca="1">IFERROR(__xludf.DUMMYFUNCTION("""COMPUTED_VALUE"""),24)</f>
        <v>24</v>
      </c>
      <c r="C29" s="7">
        <f ca="1">IFERROR(__xludf.DUMMYFUNCTION("""COMPUTED_VALUE"""),24)</f>
        <v>24</v>
      </c>
      <c r="D29" s="7" t="str">
        <f ca="1">IFERROR(__xludf.DUMMYFUNCTION("""COMPUTED_VALUE"""),"08.07.21 12:40")</f>
        <v>08.07.21 12:40</v>
      </c>
      <c r="E29" s="19" t="str">
        <f ca="1">IFERROR(__xludf.DUMMYFUNCTION("""COMPUTED_VALUE"""),"Про внесення змін у додаток до рішення Київської міської ради від 12.03.2020 № 235/8405 «Про затвердження списку присяжних Деснянського районного суду міста Києва». (Від 11.06.2021 № 08/231-2049/ПР).")</f>
        <v>Про внесення змін у додаток до рішення Київської міської ради від 12.03.2020 № 235/8405 «Про затвердження списку присяжних Деснянського районного суду міста Києва». (Від 11.06.2021 № 08/231-2049/ПР).</v>
      </c>
    </row>
    <row r="30" spans="1:5">
      <c r="A30" s="22" t="str">
        <f t="shared" ca="1" si="0"/>
        <v>08.07.21</v>
      </c>
      <c r="B30" s="7">
        <f ca="1">IFERROR(__xludf.DUMMYFUNCTION("""COMPUTED_VALUE"""),25)</f>
        <v>25</v>
      </c>
      <c r="C30" s="7">
        <f ca="1">IFERROR(__xludf.DUMMYFUNCTION("""COMPUTED_VALUE"""),25)</f>
        <v>25</v>
      </c>
      <c r="D30" s="7" t="str">
        <f ca="1">IFERROR(__xludf.DUMMYFUNCTION("""COMPUTED_VALUE"""),"08.07.21 12:41")</f>
        <v>08.07.21 12:41</v>
      </c>
      <c r="E30" s="19" t="str">
        <f ca="1">IFERROR(__xludf.DUMMYFUNCTION("""COMPUTED_VALUE"""),"Про внесення змін у додаток до рішення Київської міської ради від 12.03.2020 № 233/8403 «Про затвердження списку присяжних Солом’янського районного суду міста Києва». (Від 11.06.2021 № 08/231-2048/ПР).")</f>
        <v>Про внесення змін у додаток до рішення Київської міської ради від 12.03.2020 № 233/8403 «Про затвердження списку присяжних Солом’янського районного суду міста Києва». (Від 11.06.2021 № 08/231-2048/ПР).</v>
      </c>
    </row>
    <row r="31" spans="1:5">
      <c r="A31" s="22" t="str">
        <f t="shared" ca="1" si="0"/>
        <v>08.07.21</v>
      </c>
      <c r="B31" s="7">
        <f ca="1">IFERROR(__xludf.DUMMYFUNCTION("""COMPUTED_VALUE"""),26)</f>
        <v>26</v>
      </c>
      <c r="C31" s="7">
        <f ca="1">IFERROR(__xludf.DUMMYFUNCTION("""COMPUTED_VALUE"""),26)</f>
        <v>26</v>
      </c>
      <c r="D31" s="7" t="str">
        <f ca="1">IFERROR(__xludf.DUMMYFUNCTION("""COMPUTED_VALUE"""),"08.07.21 12:42")</f>
        <v>08.07.21 12:42</v>
      </c>
      <c r="E31" s="19" t="str">
        <f ca="1">IFERROR(__xludf.DUMMYFUNCTION("""COMPUTED_VALUE"""),"Про внесення змін у додаток до рішення Київської міської ради від 06.02.2020 № 3/8173 «Про затвердження списку присяжних Оболонського районного суду міста Києва». (Від 11.06.2021 № 08/231-2047/ПР).")</f>
        <v>Про внесення змін у додаток до рішення Київської міської ради від 06.02.2020 № 3/8173 «Про затвердження списку присяжних Оболонського районного суду міста Києва». (Від 11.06.2021 № 08/231-2047/ПР).</v>
      </c>
    </row>
    <row r="32" spans="1:5">
      <c r="A32" s="22" t="str">
        <f t="shared" ca="1" si="0"/>
        <v>08.07.21</v>
      </c>
      <c r="B32" s="7">
        <f ca="1">IFERROR(__xludf.DUMMYFUNCTION("""COMPUTED_VALUE"""),27)</f>
        <v>27</v>
      </c>
      <c r="C32" s="7">
        <f ca="1">IFERROR(__xludf.DUMMYFUNCTION("""COMPUTED_VALUE"""),27)</f>
        <v>27</v>
      </c>
      <c r="D32" s="7" t="str">
        <f ca="1">IFERROR(__xludf.DUMMYFUNCTION("""COMPUTED_VALUE"""),"08.07.21 12:43")</f>
        <v>08.07.21 12:43</v>
      </c>
      <c r="E32" s="19" t="str">
        <f ca="1">IFERROR(__xludf.DUMMYFUNCTION("""COMPUTED_VALUE"""),"Про внесення змін у додаток до рішення Київської міської ради від 12.03.2020 № 234/8404 «Про затвердження списку присяжних Дарницького районного суду міста Києва». (Від 11.06.2021 № 08/231-2050/ПР).")</f>
        <v>Про внесення змін у додаток до рішення Київської міської ради від 12.03.2020 № 234/8404 «Про затвердження списку присяжних Дарницького районного суду міста Києва». (Від 11.06.2021 № 08/231-2050/ПР).</v>
      </c>
    </row>
    <row r="33" spans="1:5">
      <c r="A33" s="22" t="str">
        <f t="shared" ca="1" si="0"/>
        <v>08.07.21</v>
      </c>
      <c r="B33" s="7">
        <f ca="1">IFERROR(__xludf.DUMMYFUNCTION("""COMPUTED_VALUE"""),28)</f>
        <v>28</v>
      </c>
      <c r="C33" s="7">
        <f ca="1">IFERROR(__xludf.DUMMYFUNCTION("""COMPUTED_VALUE"""),28)</f>
        <v>28</v>
      </c>
      <c r="D33" s="7" t="str">
        <f ca="1">IFERROR(__xludf.DUMMYFUNCTION("""COMPUTED_VALUE"""),"08.07.21 12:43")</f>
        <v>08.07.21 12:43</v>
      </c>
      <c r="E33" s="19" t="str">
        <f ca="1">IFERROR(__xludf.DUMMYFUNCTION("""COMPUTED_VALUE"""),"За основу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основу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row>
    <row r="34" spans="1:5">
      <c r="A34" s="22" t="str">
        <f t="shared" ca="1" si="0"/>
        <v>08.07.21</v>
      </c>
      <c r="B34" s="7">
        <f ca="1">IFERROR(__xludf.DUMMYFUNCTION("""COMPUTED_VALUE"""),29)</f>
        <v>29</v>
      </c>
      <c r="C34" s="7">
        <f ca="1">IFERROR(__xludf.DUMMYFUNCTION("""COMPUTED_VALUE"""),29)</f>
        <v>29</v>
      </c>
      <c r="D34" s="7" t="str">
        <f ca="1">IFERROR(__xludf.DUMMYFUNCTION("""COMPUTED_VALUE"""),"08.07.21 12:48")</f>
        <v>08.07.21 12:48</v>
      </c>
      <c r="E34"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row>
    <row r="35" spans="1:5">
      <c r="A35" s="22" t="str">
        <f t="shared" ca="1" si="0"/>
        <v>08.07.21</v>
      </c>
      <c r="B35" s="7">
        <f ca="1">IFERROR(__xludf.DUMMYFUNCTION("""COMPUTED_VALUE"""),30)</f>
        <v>30</v>
      </c>
      <c r="C35" s="7">
        <f ca="1">IFERROR(__xludf.DUMMYFUNCTION("""COMPUTED_VALUE"""),30)</f>
        <v>30</v>
      </c>
      <c r="D35" s="7" t="str">
        <f ca="1">IFERROR(__xludf.DUMMYFUNCTION("""COMPUTED_VALUE"""),"08.07.21 12:49")</f>
        <v>08.07.21 12:49</v>
      </c>
      <c r="E35"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row>
    <row r="36" spans="1:5">
      <c r="A36" s="22" t="str">
        <f t="shared" ca="1" si="0"/>
        <v>08.07.21</v>
      </c>
      <c r="B36" s="7">
        <f ca="1">IFERROR(__xludf.DUMMYFUNCTION("""COMPUTED_VALUE"""),31)</f>
        <v>31</v>
      </c>
      <c r="C36" s="7">
        <f ca="1">IFERROR(__xludf.DUMMYFUNCTION("""COMPUTED_VALUE"""),31)</f>
        <v>31</v>
      </c>
      <c r="D36" s="7" t="str">
        <f ca="1">IFERROR(__xludf.DUMMYFUNCTION("""COMPUTED_VALUE"""),"08.07.21 12:50")</f>
        <v>08.07.21 12:50</v>
      </c>
      <c r="E36"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row>
    <row r="37" spans="1:5">
      <c r="A37" s="22" t="str">
        <f t="shared" ca="1" si="0"/>
        <v>08.07.21</v>
      </c>
      <c r="B37" s="7">
        <f ca="1">IFERROR(__xludf.DUMMYFUNCTION("""COMPUTED_VALUE"""),32)</f>
        <v>32</v>
      </c>
      <c r="C37" s="7">
        <f ca="1">IFERROR(__xludf.DUMMYFUNCTION("""COMPUTED_VALUE"""),32)</f>
        <v>32</v>
      </c>
      <c r="D37" s="7" t="str">
        <f ca="1">IFERROR(__xludf.DUMMYFUNCTION("""COMPUTED_VALUE"""),"08.07.21 12:52")</f>
        <v>08.07.21 12:52</v>
      </c>
      <c r="E37"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row>
    <row r="38" spans="1:5">
      <c r="A38" s="22" t="str">
        <f t="shared" ca="1" si="0"/>
        <v>08.07.21</v>
      </c>
      <c r="B38" s="7">
        <f ca="1">IFERROR(__xludf.DUMMYFUNCTION("""COMPUTED_VALUE"""),33)</f>
        <v>33</v>
      </c>
      <c r="C38" s="7">
        <f ca="1">IFERROR(__xludf.DUMMYFUNCTION("""COMPUTED_VALUE"""),33)</f>
        <v>33</v>
      </c>
      <c r="D38" s="7" t="str">
        <f ca="1">IFERROR(__xludf.DUMMYFUNCTION("""COMPUTED_VALUE"""),"08.07.21 12:52")</f>
        <v>08.07.21 12:52</v>
      </c>
      <c r="E38" s="19" t="str">
        <f ca="1">IFERROR(__xludf.DUMMYFUNCTION("""COMPUTED_VALUE"""),"Про оприлюднення інформації щодо проведення обстеження, обрізки та видалення зелених насаджень в місті Києві. (Від 06.05.2021 № 08/231-1420/ПР)в цілому.")</f>
        <v>Про оприлюднення інформації щодо проведення обстеження, обрізки та видалення зелених насаджень в місті Києві. (Від 06.05.2021 № 08/231-1420/ПР)в цілому.</v>
      </c>
    </row>
    <row r="39" spans="1:5">
      <c r="A39" s="22" t="str">
        <f t="shared" ca="1" si="0"/>
        <v>08.07.21</v>
      </c>
      <c r="B39" s="7">
        <f ca="1">IFERROR(__xludf.DUMMYFUNCTION("""COMPUTED_VALUE"""),34)</f>
        <v>34</v>
      </c>
      <c r="C39" s="7">
        <f ca="1">IFERROR(__xludf.DUMMYFUNCTION("""COMPUTED_VALUE"""),34)</f>
        <v>34</v>
      </c>
      <c r="D39" s="7" t="str">
        <f ca="1">IFERROR(__xludf.DUMMYFUNCTION("""COMPUTED_VALUE"""),"08.07.21 13:00")</f>
        <v>08.07.21 13:00</v>
      </c>
      <c r="E39" s="19" t="str">
        <f ca="1">IFERROR(__xludf.DUMMYFUNCTION("""COMPUTED_VALUE"""),"Про затвердження технічної документації з нормативної грошової оцінки земель міста Києва (525461728). (Від 13.05.2021 № 08/231-1543/ПР).")</f>
        <v>Про затвердження технічної документації з нормативної грошової оцінки земель міста Києва (525461728). (Від 13.05.2021 № 08/231-1543/ПР).</v>
      </c>
    </row>
    <row r="40" spans="1:5">
      <c r="A40" s="22" t="str">
        <f t="shared" ca="1" si="0"/>
        <v>08.07.21</v>
      </c>
      <c r="B40" s="7">
        <f ca="1">IFERROR(__xludf.DUMMYFUNCTION("""COMPUTED_VALUE"""),35)</f>
        <v>35</v>
      </c>
      <c r="C40" s="7">
        <f ca="1">IFERROR(__xludf.DUMMYFUNCTION("""COMPUTED_VALUE"""),35)</f>
        <v>35</v>
      </c>
      <c r="D40" s="7" t="str">
        <f ca="1">IFERROR(__xludf.DUMMYFUNCTION("""COMPUTED_VALUE"""),"08.07.21 13:00")</f>
        <v>08.07.21 13:00</v>
      </c>
      <c r="E40" s="19" t="str">
        <f ca="1">IFERROR(__xludf.DUMMYFUNCTION("""COMPUTED_VALUE"""),"Про затвердження міської цільової програми «Діти. Сім’я. Столиця на 2022-2024 роки». (Від 25.05.2021 № 08/231-1746/ПР).")</f>
        <v>Про затвердження міської цільової програми «Діти. Сім’я. Столиця на 2022-2024 роки». (Від 25.05.2021 № 08/231-1746/ПР).</v>
      </c>
    </row>
    <row r="41" spans="1:5">
      <c r="A41" s="22" t="str">
        <f t="shared" ca="1" si="0"/>
        <v>08.07.21</v>
      </c>
      <c r="B41" s="7">
        <f ca="1">IFERROR(__xludf.DUMMYFUNCTION("""COMPUTED_VALUE"""),36)</f>
        <v>36</v>
      </c>
      <c r="C41" s="7">
        <f ca="1">IFERROR(__xludf.DUMMYFUNCTION("""COMPUTED_VALUE"""),36)</f>
        <v>36</v>
      </c>
      <c r="D41" s="7" t="str">
        <f ca="1">IFERROR(__xludf.DUMMYFUNCTION("""COMPUTED_VALUE"""),"08.07.21 13:01")</f>
        <v>08.07.21 13:01</v>
      </c>
      <c r="E41" s="19" t="str">
        <f ca="1">IFERROR(__xludf.DUMMYFUNCTION("""COMPUTED_VALUE"""),"За скасування реультатів голосування щодо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(Ві"&amp;"д 14.09.2020 № 08/231-2285/ПР).")</f>
        <v>За скасування реультатів голосування щодо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row>
    <row r="42" spans="1:5">
      <c r="A42" s="22" t="str">
        <f t="shared" ca="1" si="0"/>
        <v>08.07.21</v>
      </c>
      <c r="B42" s="7">
        <f ca="1">IFERROR(__xludf.DUMMYFUNCTION("""COMPUTED_VALUE"""),37)</f>
        <v>37</v>
      </c>
      <c r="C42" s="7">
        <f ca="1">IFERROR(__xludf.DUMMYFUNCTION("""COMPUTED_VALUE"""),37)</f>
        <v>37</v>
      </c>
      <c r="D42" s="7" t="str">
        <f ca="1">IFERROR(__xludf.DUMMYFUNCTION("""COMPUTED_VALUE"""),"08.07.21 13:02")</f>
        <v>08.07.21 13:02</v>
      </c>
      <c r="E42" s="19" t="str">
        <f ca="1">IFERROR(__xludf.DUMMYFUNCTION("""COMPUTED_VALUE"""),"За основу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f>
        <v>За основу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row>
    <row r="43" spans="1:5">
      <c r="A43" s="22" t="str">
        <f t="shared" ca="1" si="0"/>
        <v>08.07.21</v>
      </c>
      <c r="B43" s="7">
        <f ca="1">IFERROR(__xludf.DUMMYFUNCTION("""COMPUTED_VALUE"""),38)</f>
        <v>38</v>
      </c>
      <c r="C43" s="7">
        <f ca="1">IFERROR(__xludf.DUMMYFUNCTION("""COMPUTED_VALUE"""),38)</f>
        <v>38</v>
      </c>
      <c r="D43" s="7" t="str">
        <f ca="1">IFERROR(__xludf.DUMMYFUNCTION("""COMPUTED_VALUE"""),"08.07.21 13:03")</f>
        <v>08.07.21 13:03</v>
      </c>
      <c r="E43" s="19" t="str">
        <f ca="1">IFERROR(__xludf.DUMMYFUNCTION("""COMPUTED_VALUE"""),"За правку 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08/231-2285/ПР"&amp;").")</f>
        <v>За правку 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row>
    <row r="44" spans="1:5">
      <c r="A44" s="22" t="str">
        <f t="shared" ca="1" si="0"/>
        <v>08.07.21</v>
      </c>
      <c r="B44" s="7">
        <f ca="1">IFERROR(__xludf.DUMMYFUNCTION("""COMPUTED_VALUE"""),39)</f>
        <v>39</v>
      </c>
      <c r="C44" s="7">
        <f ca="1">IFERROR(__xludf.DUMMYFUNCTION("""COMPUTED_VALUE"""),39)</f>
        <v>39</v>
      </c>
      <c r="D44" s="7" t="str">
        <f ca="1">IFERROR(__xludf.DUMMYFUNCTION("""COMPUTED_VALUE"""),"08.07.21 13:03")</f>
        <v>08.07.21 13:03</v>
      </c>
      <c r="E44" s="19" t="str">
        <f ca="1">IFERROR(__xludf.DUMMYFUNCTION("""COMPUTED_VALUE"""),"Про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08/231-2285/ПР).в цілому")</f>
        <v>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08/231-2285/ПР).в цілому</v>
      </c>
    </row>
    <row r="45" spans="1:5">
      <c r="A45" s="22" t="str">
        <f t="shared" ca="1" si="0"/>
        <v>08.07.21</v>
      </c>
      <c r="B45" s="7">
        <f ca="1">IFERROR(__xludf.DUMMYFUNCTION("""COMPUTED_VALUE"""),40)</f>
        <v>40</v>
      </c>
      <c r="C45" s="7">
        <f ca="1">IFERROR(__xludf.DUMMYFUNCTION("""COMPUTED_VALUE"""),40)</f>
        <v>40</v>
      </c>
      <c r="D45" s="7" t="str">
        <f ca="1">IFERROR(__xludf.DUMMYFUNCTION("""COMPUTED_VALUE"""),"08.07.21 13:03")</f>
        <v>08.07.21 13:03</v>
      </c>
      <c r="E45" s="19" t="str">
        <f ca="1">IFERROR(__xludf.DUMMYFUNCTION("""COMPUTED_VALUE"""),"Про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f>
        <v>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v>
      </c>
    </row>
    <row r="46" spans="1:5">
      <c r="A46" s="22" t="str">
        <f t="shared" ca="1" si="0"/>
        <v>08.07.21</v>
      </c>
      <c r="B46" s="7">
        <f ca="1">IFERROR(__xludf.DUMMYFUNCTION("""COMPUTED_VALUE"""),41)</f>
        <v>41</v>
      </c>
      <c r="C46" s="7">
        <f ca="1">IFERROR(__xludf.DUMMYFUNCTION("""COMPUTED_VALUE"""),41)</f>
        <v>41</v>
      </c>
      <c r="D46" s="7" t="str">
        <f ca="1">IFERROR(__xludf.DUMMYFUNCTION("""COMPUTED_VALUE"""),"08.07.21 13:08")</f>
        <v>08.07.21 13:08</v>
      </c>
      <c r="E46" s="19" t="str">
        <f ca="1">IFERROR(__xludf.DUMMYFUNCTION("""COMPUTED_VALUE"""),"За основу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основу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row>
    <row r="47" spans="1:5">
      <c r="A47" s="22" t="str">
        <f t="shared" ca="1" si="0"/>
        <v>08.07.21</v>
      </c>
      <c r="B47" s="7">
        <f ca="1">IFERROR(__xludf.DUMMYFUNCTION("""COMPUTED_VALUE"""),42)</f>
        <v>42</v>
      </c>
      <c r="C47" s="7">
        <f ca="1">IFERROR(__xludf.DUMMYFUNCTION("""COMPUTED_VALUE"""),42)</f>
        <v>42</v>
      </c>
      <c r="D47" s="7" t="str">
        <f ca="1">IFERROR(__xludf.DUMMYFUNCTION("""COMPUTED_VALUE"""),"08.07.21 13:11")</f>
        <v>08.07.21 13:11</v>
      </c>
      <c r="E47" s="19" t="str">
        <f ca="1">IFERROR(__xludf.DUMMYFUNCTION("""COMPUTED_VALUE"""),"За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row>
    <row r="48" spans="1:5">
      <c r="A48" s="22" t="str">
        <f t="shared" ca="1" si="0"/>
        <v>08.07.21</v>
      </c>
      <c r="B48" s="7">
        <f ca="1">IFERROR(__xludf.DUMMYFUNCTION("""COMPUTED_VALUE"""),43)</f>
        <v>43</v>
      </c>
      <c r="C48" s="7">
        <f ca="1">IFERROR(__xludf.DUMMYFUNCTION("""COMPUTED_VALUE"""),43)</f>
        <v>43</v>
      </c>
      <c r="D48" s="7" t="str">
        <f ca="1">IFERROR(__xludf.DUMMYFUNCTION("""COMPUTED_VALUE"""),"08.07.21 13:12")</f>
        <v>08.07.21 13:12</v>
      </c>
      <c r="E48" s="19" t="str">
        <f ca="1">IFERROR(__xludf.DUMMYFUNCTION("""COMPUTED_VALUE"""),"За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row>
    <row r="49" spans="1:5">
      <c r="A49" s="22" t="str">
        <f t="shared" ca="1" si="0"/>
        <v>08.07.21</v>
      </c>
      <c r="B49" s="7">
        <f ca="1">IFERROR(__xludf.DUMMYFUNCTION("""COMPUTED_VALUE"""),44)</f>
        <v>44</v>
      </c>
      <c r="C49" s="7">
        <f ca="1">IFERROR(__xludf.DUMMYFUNCTION("""COMPUTED_VALUE"""),44)</f>
        <v>44</v>
      </c>
      <c r="D49" s="7" t="str">
        <f ca="1">IFERROR(__xludf.DUMMYFUNCTION("""COMPUTED_VALUE"""),"08.07.21 13:12")</f>
        <v>08.07.21 13:12</v>
      </c>
      <c r="E49" s="19" t="str">
        <f ca="1">IFERROR(__xludf.DUMMYFUNCTION("""COMPUTED_VALUE"""),"Про демонтаж пам’ятного знаку на честь дружби міст Києва та Москви, встановленого у сквері на вул. Маршала Якубовського. (Від 09.04.2021 № 08/231-1253/ПР) в цілому.")</f>
        <v>Про демонтаж пам’ятного знаку на честь дружби міст Києва та Москви, встановленого у сквері на вул. Маршала Якубовського. (Від 09.04.2021 № 08/231-1253/ПР) в цілому.</v>
      </c>
    </row>
    <row r="50" spans="1:5">
      <c r="A50" s="22" t="str">
        <f t="shared" ca="1" si="0"/>
        <v>08.07.21</v>
      </c>
      <c r="B50" s="7">
        <f ca="1">IFERROR(__xludf.DUMMYFUNCTION("""COMPUTED_VALUE"""),45)</f>
        <v>45</v>
      </c>
      <c r="C50" s="7">
        <f ca="1">IFERROR(__xludf.DUMMYFUNCTION("""COMPUTED_VALUE"""),45)</f>
        <v>45</v>
      </c>
      <c r="D50" s="7" t="str">
        <f ca="1">IFERROR(__xludf.DUMMYFUNCTION("""COMPUTED_VALUE"""),"08.07.21 13:13")</f>
        <v>08.07.21 13:13</v>
      </c>
      <c r="E50" s="19" t="str">
        <f ca="1">IFERROR(__xludf.DUMMYFUNCTION("""COMPUTED_VALUE"""),"Про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f>
        <v>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v>
      </c>
    </row>
    <row r="51" spans="1:5">
      <c r="A51" s="22" t="str">
        <f t="shared" ca="1" si="0"/>
        <v>08.07.21</v>
      </c>
      <c r="B51" s="7">
        <f ca="1">IFERROR(__xludf.DUMMYFUNCTION("""COMPUTED_VALUE"""),46)</f>
        <v>46</v>
      </c>
      <c r="C51" s="7">
        <f ca="1">IFERROR(__xludf.DUMMYFUNCTION("""COMPUTED_VALUE"""),46)</f>
        <v>46</v>
      </c>
      <c r="D51" s="7" t="str">
        <f ca="1">IFERROR(__xludf.DUMMYFUNCTION("""COMPUTED_VALUE"""),"08.07.21 13:37")</f>
        <v>08.07.21 13:37</v>
      </c>
      <c r="E51" s="19" t="str">
        <f ca="1">IFERROR(__xludf.DUMMYFUNCTION("""COMPUTED_VALUE"""),"Про організаційно-правові заходи щодо впорядкування використання майна територіальної громади міста Києва. (Від 06.04.2021 № 08/231-1208/ПР).")</f>
        <v>Про організаційно-правові заходи щодо впорядкування використання майна територіальної громади міста Києва. (Від 06.04.2021 № 08/231-1208/ПР).</v>
      </c>
    </row>
    <row r="52" spans="1:5">
      <c r="A52" s="22" t="str">
        <f t="shared" ca="1" si="0"/>
        <v>08.07.21</v>
      </c>
      <c r="B52" s="7">
        <f ca="1">IFERROR(__xludf.DUMMYFUNCTION("""COMPUTED_VALUE"""),47)</f>
        <v>47</v>
      </c>
      <c r="C52" s="7">
        <f ca="1">IFERROR(__xludf.DUMMYFUNCTION("""COMPUTED_VALUE"""),47)</f>
        <v>47</v>
      </c>
      <c r="D52" s="7" t="str">
        <f ca="1">IFERROR(__xludf.DUMMYFUNCTION("""COMPUTED_VALUE"""),"08.07.21 13:38")</f>
        <v>08.07.21 13:38</v>
      </c>
      <c r="E52" s="19" t="str">
        <f ca="1">IFERROR(__xludf.DUMMYFUNCTION("""COMPUTED_VALUE"""),"За основу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основу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row>
    <row r="53" spans="1:5">
      <c r="A53" s="22" t="str">
        <f t="shared" ca="1" si="0"/>
        <v>08.07.21</v>
      </c>
      <c r="B53" s="7">
        <f ca="1">IFERROR(__xludf.DUMMYFUNCTION("""COMPUTED_VALUE"""),48)</f>
        <v>48</v>
      </c>
      <c r="C53" s="7">
        <f ca="1">IFERROR(__xludf.DUMMYFUNCTION("""COMPUTED_VALUE"""),48)</f>
        <v>48</v>
      </c>
      <c r="D53" s="7" t="str">
        <f ca="1">IFERROR(__xludf.DUMMYFUNCTION("""COMPUTED_VALUE"""),"08.07.21 13:39")</f>
        <v>08.07.21 13:39</v>
      </c>
      <c r="E53" s="19" t="str">
        <f ca="1">IFERROR(__xludf.DUMMYFUNCTION("""COMPUTED_VALUE"""),"За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row>
    <row r="54" spans="1:5">
      <c r="A54" s="22" t="str">
        <f t="shared" ca="1" si="0"/>
        <v>08.07.21</v>
      </c>
      <c r="B54" s="7">
        <f ca="1">IFERROR(__xludf.DUMMYFUNCTION("""COMPUTED_VALUE"""),49)</f>
        <v>49</v>
      </c>
      <c r="C54" s="7">
        <f ca="1">IFERROR(__xludf.DUMMYFUNCTION("""COMPUTED_VALUE"""),49)</f>
        <v>49</v>
      </c>
      <c r="D54" s="7" t="str">
        <f ca="1">IFERROR(__xludf.DUMMYFUNCTION("""COMPUTED_VALUE"""),"08.07.21 13:42")</f>
        <v>08.07.21 13:42</v>
      </c>
      <c r="E54" s="19" t="str">
        <f ca="1">IFERROR(__xludf.DUMMYFUNCTION("""COMPUTED_VALUE"""),"За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row>
    <row r="55" spans="1:5">
      <c r="A55" s="22" t="str">
        <f t="shared" ca="1" si="0"/>
        <v>08.07.21</v>
      </c>
      <c r="B55" s="7">
        <f ca="1">IFERROR(__xludf.DUMMYFUNCTION("""COMPUTED_VALUE"""),50)</f>
        <v>50</v>
      </c>
      <c r="C55" s="7">
        <f ca="1">IFERROR(__xludf.DUMMYFUNCTION("""COMPUTED_VALUE"""),50)</f>
        <v>50</v>
      </c>
      <c r="D55" s="7" t="str">
        <f ca="1">IFERROR(__xludf.DUMMYFUNCTION("""COMPUTED_VALUE"""),"08.07.21 13:42")</f>
        <v>08.07.21 13:42</v>
      </c>
      <c r="E55" s="19" t="str">
        <f ca="1">IFERROR(__xludf.DUMMYFUNCTION("""COMPUTED_VALUE"""),"Про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08/231-1410/ПР).в цілому.")</f>
        <v>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08/231-1410/ПР).в цілому.</v>
      </c>
    </row>
    <row r="56" spans="1:5">
      <c r="A56" s="22" t="str">
        <f t="shared" ca="1" si="0"/>
        <v>08.07.21</v>
      </c>
      <c r="B56" s="7">
        <f ca="1">IFERROR(__xludf.DUMMYFUNCTION("""COMPUTED_VALUE"""),51)</f>
        <v>51</v>
      </c>
      <c r="C56" s="7">
        <f ca="1">IFERROR(__xludf.DUMMYFUNCTION("""COMPUTED_VALUE"""),51)</f>
        <v>51</v>
      </c>
      <c r="D56" s="7" t="str">
        <f ca="1">IFERROR(__xludf.DUMMYFUNCTION("""COMPUTED_VALUE"""),"08.07.21 13:43")</f>
        <v>08.07.21 13:43</v>
      </c>
      <c r="E56" s="19" t="str">
        <f ca="1">IFERROR(__xludf.DUMMYFUNCTION("""COMPUTED_VALUE"""),"За зміну черговості розгляду питаннь порядку денного розділ 3.4. Про відмову у наданні дозволу громадянам на розроблення проєкту землеустрою.")</f>
        <v>За зміну черговості розгляду питаннь порядку денного розділ 3.4. Про відмову у наданні дозволу громадянам на розроблення проєкту землеустрою.</v>
      </c>
    </row>
    <row r="57" spans="1:5">
      <c r="A57" s="22" t="str">
        <f t="shared" ca="1" si="0"/>
        <v>08.07.21</v>
      </c>
      <c r="B57" s="7">
        <f ca="1">IFERROR(__xludf.DUMMYFUNCTION("""COMPUTED_VALUE"""),52)</f>
        <v>52</v>
      </c>
      <c r="C57" s="7">
        <f ca="1">IFERROR(__xludf.DUMMYFUNCTION("""COMPUTED_VALUE"""),52)</f>
        <v>52</v>
      </c>
      <c r="D57" s="7" t="str">
        <f ca="1">IFERROR(__xludf.DUMMYFUNCTION("""COMPUTED_VALUE"""),"08.07.21 13:43")</f>
        <v>08.07.21 13:43</v>
      </c>
      <c r="E57" s="19" t="str">
        <f ca="1">IFERROR(__xludf.DUMMYFUNCTION("""COMPUTED_VALUE"""),"За зміну черговості розгляду питаннь порядку денного  розділу 3.8.2. Для розміщення об’єктів передачі електричної та теплової енергії:")</f>
        <v>За зміну черговості розгляду питаннь порядку денного  розділу 3.8.2. Для розміщення об’єктів передачі електричної та теплової енергії:</v>
      </c>
    </row>
    <row r="58" spans="1:5">
      <c r="A58" s="22" t="str">
        <f t="shared" ca="1" si="0"/>
        <v>08.07.21</v>
      </c>
      <c r="B58" s="7">
        <f ca="1">IFERROR(__xludf.DUMMYFUNCTION("""COMPUTED_VALUE"""),53)</f>
        <v>53</v>
      </c>
      <c r="C58" s="7">
        <f ca="1">IFERROR(__xludf.DUMMYFUNCTION("""COMPUTED_VALUE"""),53)</f>
        <v>53</v>
      </c>
      <c r="D58" s="7" t="str">
        <f ca="1">IFERROR(__xludf.DUMMYFUNCTION("""COMPUTED_VALUE"""),"08.07.21 15:53")</f>
        <v>08.07.21 15:53</v>
      </c>
      <c r="E58" s="19" t="str">
        <f ca="1">IFERROR(__xludf.DUMMYFUNCTION("""COMPUTED_VALUE"""),"За питання розділу порядку денного 3.4."" Про відмову у наданні дозволу громадянам на розроблення проєкту землеустрою.""")</f>
        <v>За питання розділу порядку денного 3.4." Про відмову у наданні дозволу громадянам на розроблення проєкту землеустрою."</v>
      </c>
    </row>
    <row r="59" spans="1:5">
      <c r="A59" s="22" t="str">
        <f t="shared" ca="1" si="0"/>
        <v>08.07.21</v>
      </c>
      <c r="B59" s="7">
        <f ca="1">IFERROR(__xludf.DUMMYFUNCTION("""COMPUTED_VALUE"""),54)</f>
        <v>54</v>
      </c>
      <c r="C59" s="7">
        <f ca="1">IFERROR(__xludf.DUMMYFUNCTION("""COMPUTED_VALUE"""),54)</f>
        <v>54</v>
      </c>
      <c r="D59" s="7" t="str">
        <f ca="1">IFERROR(__xludf.DUMMYFUNCTION("""COMPUTED_VALUE"""),"08.07.21 15:59")</f>
        <v>08.07.21 15:59</v>
      </c>
      <c r="E59" s="19" t="str">
        <f ca="1">IFERROR(__xludf.DUMMYFUNCTION("""COMPUTED_VALUE"""),"За обговорювання окремо, голосувати разом розділ 3.8.2. ""Надання для розміщення об'єктів передачі електричної та теплової енергії""")</f>
        <v>За обговорювання окремо, голосувати разом розділ 3.8.2. "Надання для розміщення об'єктів передачі електричної та теплової енергії"</v>
      </c>
    </row>
    <row r="60" spans="1:5">
      <c r="A60" s="22" t="str">
        <f t="shared" ca="1" si="0"/>
        <v>08.07.21</v>
      </c>
      <c r="B60" s="7">
        <f ca="1">IFERROR(__xludf.DUMMYFUNCTION("""COMPUTED_VALUE"""),55)</f>
        <v>55</v>
      </c>
      <c r="C60" s="7">
        <f ca="1">IFERROR(__xludf.DUMMYFUNCTION("""COMPUTED_VALUE"""),55)</f>
        <v>55</v>
      </c>
      <c r="D60" s="7" t="str">
        <f ca="1">IFERROR(__xludf.DUMMYFUNCTION("""COMPUTED_VALUE"""),"08.07.21 15:59")</f>
        <v>08.07.21 15:59</v>
      </c>
      <c r="E60" s="19" t="str">
        <f ca="1">IFERROR(__xludf.DUMMYFUNCTION("""COMPUTED_VALUE"""),"За розділ порядку денного 3.8.2. ""Надання для розміщення об'єктів передачі електричної та теплової енергії""")</f>
        <v>За розділ порядку денного 3.8.2. "Надання для розміщення об'єктів передачі електричної та теплової енергії"</v>
      </c>
    </row>
    <row r="61" spans="1:5">
      <c r="A61" s="22" t="str">
        <f t="shared" ca="1" si="0"/>
        <v>08.07.21</v>
      </c>
      <c r="B61" s="7">
        <f ca="1">IFERROR(__xludf.DUMMYFUNCTION("""COMPUTED_VALUE"""),56)</f>
        <v>56</v>
      </c>
      <c r="C61" s="7">
        <f ca="1">IFERROR(__xludf.DUMMYFUNCTION("""COMPUTED_VALUE"""),56)</f>
        <v>56</v>
      </c>
      <c r="D61" s="7" t="str">
        <f ca="1">IFERROR(__xludf.DUMMYFUNCTION("""COMPUTED_VALUE"""),"08.07.21 16:00")</f>
        <v>08.07.21 16:00</v>
      </c>
      <c r="E61" s="19" t="str">
        <f ca="1">IFERROR(__xludf.DUMMYFUNCTION("""COMPUTED_VALUE"""),"За включення до порядку денного питання 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будіве"&amp;"льних відходів (ВБВ)№6.(Від 25.06.2021 №08/231-2234/ПР)")</f>
        <v>За включення до порядку денного питання 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(ВБВ)№6.(Від 25.06.2021 №08/231-2234/ПР)</v>
      </c>
    </row>
    <row r="62" spans="1:5">
      <c r="A62" s="22" t="str">
        <f t="shared" ca="1" si="0"/>
        <v>08.07.21</v>
      </c>
      <c r="B62" s="7">
        <f ca="1">IFERROR(__xludf.DUMMYFUNCTION("""COMPUTED_VALUE"""),57)</f>
        <v>57</v>
      </c>
      <c r="C62" s="7">
        <f ca="1">IFERROR(__xludf.DUMMYFUNCTION("""COMPUTED_VALUE"""),57)</f>
        <v>57</v>
      </c>
      <c r="D62" s="7" t="str">
        <f ca="1">IFERROR(__xludf.DUMMYFUNCTION("""COMPUTED_VALUE"""),"08.07.21 16:00")</f>
        <v>08.07.21 16:00</v>
      </c>
      <c r="E62" s="19" t="str">
        <f ca="1">IFERROR(__xludf.DUMMYFUNCTION("""COMPUTED_VALUE"""),"Про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 (Від 25.06.2021 №"&amp;"08/231-2234/ПР).")</f>
        <v>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 (Від 25.06.2021 №08/231-2234/ПР).</v>
      </c>
    </row>
    <row r="63" spans="1:5">
      <c r="A63" s="22" t="str">
        <f t="shared" ca="1" si="0"/>
        <v>08.07.21</v>
      </c>
      <c r="B63" s="7">
        <f ca="1">IFERROR(__xludf.DUMMYFUNCTION("""COMPUTED_VALUE"""),58)</f>
        <v>58</v>
      </c>
      <c r="C63" s="7">
        <f ca="1">IFERROR(__xludf.DUMMYFUNCTION("""COMPUTED_VALUE"""),58)</f>
        <v>58</v>
      </c>
      <c r="D63" s="7" t="str">
        <f ca="1">IFERROR(__xludf.DUMMYFUNCTION("""COMPUTED_VALUE"""),"08.07.21 16:02")</f>
        <v>08.07.21 16:02</v>
      </c>
      <c r="E63" s="19" t="str">
        <f ca="1">IFERROR(__xludf.DUMMYFUNCTION("""COMPUTED_VALUE"""),"За внесення до порядку денного питання 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райо"&amp;"ні м. Києва (Від 08.07.2021 №08/231-2366/ПР)")</f>
        <v>За внесення до порядку денного питання 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v>
      </c>
    </row>
    <row r="64" spans="1:5">
      <c r="A64" s="22" t="str">
        <f t="shared" ca="1" si="0"/>
        <v>08.07.21</v>
      </c>
      <c r="B64" s="7">
        <f ca="1">IFERROR(__xludf.DUMMYFUNCTION("""COMPUTED_VALUE"""),59)</f>
        <v>59</v>
      </c>
      <c r="C64" s="7">
        <f ca="1">IFERROR(__xludf.DUMMYFUNCTION("""COMPUTED_VALUE"""),59)</f>
        <v>59</v>
      </c>
      <c r="D64" s="7" t="str">
        <f ca="1">IFERROR(__xludf.DUMMYFUNCTION("""COMPUTED_VALUE"""),"08.07.21 16:02")</f>
        <v>08.07.21 16:02</v>
      </c>
      <c r="E64" s="19" t="str">
        <f ca="1">IFERROR(__xludf.DUMMYFUNCTION("""COMPUTED_VALUE"""),"Про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№08/231-236"&amp;"6/ПР)")</f>
        <v>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v>
      </c>
    </row>
    <row r="65" spans="1:5">
      <c r="A65" s="22" t="str">
        <f t="shared" ca="1" si="0"/>
        <v>08.07.21</v>
      </c>
      <c r="B65" s="7">
        <f ca="1">IFERROR(__xludf.DUMMYFUNCTION("""COMPUTED_VALUE"""),60)</f>
        <v>60</v>
      </c>
      <c r="C65" s="7">
        <f ca="1">IFERROR(__xludf.DUMMYFUNCTION("""COMPUTED_VALUE"""),60)</f>
        <v>60</v>
      </c>
      <c r="D65" s="7" t="str">
        <f ca="1">IFERROR(__xludf.DUMMYFUNCTION("""COMPUTED_VALUE"""),"08.07.21 16:03")</f>
        <v>08.07.21 16:03</v>
      </c>
      <c r="E65" s="19" t="str">
        <f ca="1">IFERROR(__xludf.DUMMYFUNCTION("""COMPUTED_VALUE"""),"За зміну черговості питань порядку денного.")</f>
        <v>За зміну черговості питань порядку денного.</v>
      </c>
    </row>
    <row r="66" spans="1:5">
      <c r="A66" s="22" t="str">
        <f t="shared" ca="1" si="0"/>
        <v>08.07.21</v>
      </c>
      <c r="B66" s="7">
        <f ca="1">IFERROR(__xludf.DUMMYFUNCTION("""COMPUTED_VALUE"""),61)</f>
        <v>61</v>
      </c>
      <c r="C66" s="7">
        <f ca="1">IFERROR(__xludf.DUMMYFUNCTION("""COMPUTED_VALUE"""),61)</f>
        <v>61</v>
      </c>
      <c r="D66" s="7" t="str">
        <f ca="1">IFERROR(__xludf.DUMMYFUNCTION("""COMPUTED_VALUE"""),"08.07.21 16:08")</f>
        <v>08.07.21 16:08</v>
      </c>
      <c r="E66" s="19" t="str">
        <f ca="1">IFERROR(__xludf.DUMMYFUNCTION("""COMPUTED_VALUE"""),"Про передачу товариству з обмеженою відповідальністю «Залізничний ринок» в оренду земельної ділянки для експлуатації та обслуговування нежилого будинку - критого ринку на вул. Кудряшова, 1, літера А у Солом’янському районі міста Києва (383968500). (Від 06"&amp;".05.2021 № 08/231-1434/ПР). (Повторно).")</f>
        <v>Про передачу товариству з обмеженою відповідальністю «Залізничний ринок» в оренду земельної ділянки для експлуатації та обслуговування нежилого будинку - критого ринку на вул. Кудряшова, 1, літера А у Солом’янському районі міста Києва (383968500). (Від 06.05.2021 № 08/231-1434/ПР). (Повторно).</v>
      </c>
    </row>
    <row r="67" spans="1:5">
      <c r="A67" s="22" t="str">
        <f t="shared" ca="1" si="0"/>
        <v>08.07.21</v>
      </c>
      <c r="B67" s="7">
        <f ca="1">IFERROR(__xludf.DUMMYFUNCTION("""COMPUTED_VALUE"""),62)</f>
        <v>62</v>
      </c>
      <c r="C67" s="7">
        <f ca="1">IFERROR(__xludf.DUMMYFUNCTION("""COMPUTED_VALUE"""),62)</f>
        <v>62</v>
      </c>
      <c r="D67" s="7" t="str">
        <f ca="1">IFERROR(__xludf.DUMMYFUNCTION("""COMPUTED_VALUE"""),"08.07.21 16:09")</f>
        <v>08.07.21 16:09</v>
      </c>
      <c r="E67" s="19" t="str">
        <f ca="1">IFERROR(__xludf.DUMMYFUNCTION("""COMPUTED_VALUE"""),"Про надання Державному науково-дослідному експертно-криміналістичному центру МВС України земельної ділянки у постійне користування для розміщення структурних підрозділів апарату МВС, територіальних органів, закладів, установ і підприємств, що належать до "&amp;"сфери управління МВС на вул. Львівській, 80 у Святошинському районі міста Києва (616793985). (Від 03.03.2021 № 08/231-895/ПР).")</f>
        <v>Про надання Державному науково-дослідному експертно-криміналістичному центру МВС України земельної ділянки у постійне користування для розміщення структурних підрозділів апарату МВС, територіальних органів, закладів, установ і підприємств, що належать до сфери управління МВС на вул. Львівській, 80 у Святошинському районі міста Києва (616793985). (Від 03.03.2021 № 08/231-895/ПР).</v>
      </c>
    </row>
    <row r="68" spans="1:5">
      <c r="A68" s="22" t="str">
        <f t="shared" ca="1" si="0"/>
        <v>08.07.21</v>
      </c>
      <c r="B68" s="7">
        <f ca="1">IFERROR(__xludf.DUMMYFUNCTION("""COMPUTED_VALUE"""),63)</f>
        <v>63</v>
      </c>
      <c r="C68" s="7">
        <f ca="1">IFERROR(__xludf.DUMMYFUNCTION("""COMPUTED_VALUE"""),63)</f>
        <v>63</v>
      </c>
      <c r="D68" s="7" t="str">
        <f ca="1">IFERROR(__xludf.DUMMYFUNCTION("""COMPUTED_VALUE"""),"08.07.21 16:10")</f>
        <v>08.07.21 16:10</v>
      </c>
      <c r="E68" s="19" t="str">
        <f ca="1">IFERROR(__xludf.DUMMYFUNCTION("""COMPUTED_VALUE"""),"Про передачу приватному підприємству «ФІРМА РЕМТОРГСЕРВІС» земельної ділянки для експлуатації та обслуговування автостоянки на вул. Оноре де Бальзака, 10-а у Деснянському районі м. Києва (А-24949). (Від 02.05.2018 № 08-231/1455/ПР)")</f>
        <v>Про передачу приватному підприємству «ФІРМА РЕМТОРГСЕРВІС» земельної ділянки для експлуатації та обслуговування автостоянки на вул. Оноре де Бальзака, 10-а у Деснянському районі м. Києва (А-24949). (Від 02.05.2018 № 08-231/1455/ПР)</v>
      </c>
    </row>
    <row r="69" spans="1:5">
      <c r="A69" s="22" t="str">
        <f t="shared" ca="1" si="0"/>
        <v>08.07.21</v>
      </c>
      <c r="B69" s="7">
        <f ca="1">IFERROR(__xludf.DUMMYFUNCTION("""COMPUTED_VALUE"""),64)</f>
        <v>64</v>
      </c>
      <c r="C69" s="7">
        <f ca="1">IFERROR(__xludf.DUMMYFUNCTION("""COMPUTED_VALUE"""),64)</f>
        <v>64</v>
      </c>
      <c r="D69" s="7" t="str">
        <f ca="1">IFERROR(__xludf.DUMMYFUNCTION("""COMPUTED_VALUE"""),"08.07.21 16:10")</f>
        <v>08.07.21 16:10</v>
      </c>
      <c r="E69" s="19" t="str">
        <f ca="1">IFERROR(__xludf.DUMMYFUNCTION("""COMPUTED_VALUE"""),"Про передачу товариству з обмеженою відповідальністю «РЕМТОЧПІДШИПНИК» земельної ділянки для експлуатації та обслуговування автостоянки на вул. Оноре де Бальзака, 55-а у Деснянському районі м. Києва (А-24952). (Від 02.05.2018 № 08/231-1449/ПР).")</f>
        <v>Про передачу товариству з обмеженою відповідальністю «РЕМТОЧПІДШИПНИК» земельної ділянки для експлуатації та обслуговування автостоянки на вул. Оноре де Бальзака, 55-а у Деснянському районі м. Києва (А-24952). (Від 02.05.2018 № 08/231-1449/ПР).</v>
      </c>
    </row>
    <row r="70" spans="1:5">
      <c r="A70" s="22" t="str">
        <f t="shared" ca="1" si="0"/>
        <v>08.07.21</v>
      </c>
      <c r="B70" s="7">
        <f ca="1">IFERROR(__xludf.DUMMYFUNCTION("""COMPUTED_VALUE"""),65)</f>
        <v>65</v>
      </c>
      <c r="C70" s="7">
        <f ca="1">IFERROR(__xludf.DUMMYFUNCTION("""COMPUTED_VALUE"""),65)</f>
        <v>65</v>
      </c>
      <c r="D70" s="7" t="str">
        <f ca="1">IFERROR(__xludf.DUMMYFUNCTION("""COMPUTED_VALUE"""),"08.07.21 16:11")</f>
        <v>08.07.21 16:11</v>
      </c>
      <c r="E70" s="19" t="str">
        <f ca="1">IFERROR(__xludf.DUMMYFUNCTION("""COMPUTED_VALUE"""),"Про передачу ТОВАРИСТВУ З ОБМЕЖЕНОЮ ВІДПОВІДАЛЬНІСТЮ «В-КОНСТРАКШН» земельної ділянки в оренду для експлуатації та обслуговування адміністративно-виробничих та господарських будівель на вул. Кирилівській, 35, 35Б у Подільському районі міста Києва (7301194"&amp;"43). (Від 27.05.2021 № 08/231-1755/ПР).")</f>
        <v>Про передачу ТОВАРИСТВУ З ОБМЕЖЕНОЮ ВІДПОВІДАЛЬНІСТЮ «В-КОНСТРАКШН» земельної ділянки в оренду для експлуатації та обслуговування адміністративно-виробничих та господарських будівель на вул. Кирилівській, 35, 35Б у Подільському районі міста Києва (730119443). (Від 27.05.2021 № 08/231-1755/ПР).</v>
      </c>
    </row>
    <row r="71" spans="1:5">
      <c r="A71" s="22" t="str">
        <f t="shared" ca="1" si="0"/>
        <v>08.07.21</v>
      </c>
      <c r="B71" s="7">
        <f ca="1">IFERROR(__xludf.DUMMYFUNCTION("""COMPUTED_VALUE"""),66)</f>
        <v>66</v>
      </c>
      <c r="C71" s="7">
        <f ca="1">IFERROR(__xludf.DUMMYFUNCTION("""COMPUTED_VALUE"""),66)</f>
        <v>66</v>
      </c>
      <c r="D71" s="7" t="str">
        <f ca="1">IFERROR(__xludf.DUMMYFUNCTION("""COMPUTED_VALUE"""),"08.07.21 16:12")</f>
        <v>08.07.21 16:12</v>
      </c>
      <c r="E71" s="19" t="str">
        <f ca="1">IFERROR(__xludf.DUMMYFUNCTION("""COMPUTED_VALUE"""),"Про надання в постійне користування земельної ділянки РЕЛІГІЙНІЙ ОРГАНІЗАЦІЇ «РЕЛІГІЙНА ГРОМАДА «ПОМІСНА ЦЕРКВА ЄВАНГЕЛЬСЬКИХ ХРИСТИЯН» В ДНІПРОВСЬКОМУ РАЙОНІ М. КИЄВА» для будівництва, експлуатації та обслуговування церкви на вул. Кубанської України, 2 у"&amp;" Деснянському районі міста Києва (478432092). (Від 06.02.2020 № 08/231-339/ПР).")</f>
        <v>Про надання в постійне користування земельної ділянки РЕЛІГІЙНІЙ ОРГАНІЗАЦІЇ «РЕЛІГІЙНА ГРОМАДА «ПОМІСНА ЦЕРКВА ЄВАНГЕЛЬСЬКИХ ХРИСТИЯН» В ДНІПРОВСЬКОМУ РАЙОНІ М. КИЄВА» для будівництва, експлуатації та обслуговування церкви на вул. Кубанської України, 2 у Деснянському районі міста Києва (478432092). (Від 06.02.2020 № 08/231-339/ПР).</v>
      </c>
    </row>
    <row r="72" spans="1:5">
      <c r="A72" s="22" t="str">
        <f t="shared" ca="1" si="0"/>
        <v>08.07.21</v>
      </c>
      <c r="B72" s="7">
        <f ca="1">IFERROR(__xludf.DUMMYFUNCTION("""COMPUTED_VALUE"""),67)</f>
        <v>67</v>
      </c>
      <c r="C72" s="7">
        <f ca="1">IFERROR(__xludf.DUMMYFUNCTION("""COMPUTED_VALUE"""),67)</f>
        <v>67</v>
      </c>
      <c r="D72" s="7" t="str">
        <f ca="1">IFERROR(__xludf.DUMMYFUNCTION("""COMPUTED_VALUE"""),"08.07.21 16:13")</f>
        <v>08.07.21 16:13</v>
      </c>
      <c r="E72" s="19" t="str">
        <f ca="1">IFERROR(__xludf.DUMMYFUNCTION("""COMPUTED_VALUE"""),"Про передачу ТОВАРИСТВУ З ОБМЕЖЕНОЮ ВІДПОВІДАЛЬНІСТЮ «МАКС ЛЄД» земельних ділянок в оренду для експлуатації та обслуговування нежитлових будівель на вул. Чорнобильській, 16/80 у Святошинському районі міста Києва (695344141). (Від 10.06. 2021 № 08/231-2038"&amp;"/ПР).")</f>
        <v>Про передачу ТОВАРИСТВУ З ОБМЕЖЕНОЮ ВІДПОВІДАЛЬНІСТЮ «МАКС ЛЄД» земельних ділянок в оренду для експлуатації та обслуговування нежитлових будівель на вул. Чорнобильській, 16/80 у Святошинському районі міста Києва (695344141). (Від 10.06. 2021 № 08/231-2038/ПР).</v>
      </c>
    </row>
    <row r="73" spans="1:5">
      <c r="A73" s="22" t="str">
        <f t="shared" ca="1" si="0"/>
        <v>08.07.21</v>
      </c>
      <c r="B73" s="7">
        <f ca="1">IFERROR(__xludf.DUMMYFUNCTION("""COMPUTED_VALUE"""),68)</f>
        <v>68</v>
      </c>
      <c r="C73" s="7">
        <f ca="1">IFERROR(__xludf.DUMMYFUNCTION("""COMPUTED_VALUE"""),68)</f>
        <v>68</v>
      </c>
      <c r="D73" s="7" t="str">
        <f ca="1">IFERROR(__xludf.DUMMYFUNCTION("""COMPUTED_VALUE"""),"08.07.21 16:13")</f>
        <v>08.07.21 16:13</v>
      </c>
      <c r="E73" s="19" t="str">
        <f ca="1">IFERROR(__xludf.DUMMYFUNCTION("""COMPUTED_VALUE"""),"Про передачу акціонерному товариству «РВС БАНК» земельної ділянки в оренду для експлуатації та обслуговування будівлі складу на вул. Віскозній, 17-А у Деснянському районі міста Києва (527039615). (Від 24.11.2020 № 08/231-2986/ПР).")</f>
        <v>Про передачу акціонерному товариству «РВС БАНК» земельної ділянки в оренду для експлуатації та обслуговування будівлі складу на вул. Віскозній, 17-А у Деснянському районі міста Києва (527039615). (Від 24.11.2020 № 08/231-2986/ПР).</v>
      </c>
    </row>
    <row r="74" spans="1:5">
      <c r="A74" s="22" t="str">
        <f t="shared" ca="1" si="0"/>
        <v>08.07.21</v>
      </c>
      <c r="B74" s="7">
        <f ca="1">IFERROR(__xludf.DUMMYFUNCTION("""COMPUTED_VALUE"""),69)</f>
        <v>69</v>
      </c>
      <c r="C74" s="7">
        <f ca="1">IFERROR(__xludf.DUMMYFUNCTION("""COMPUTED_VALUE"""),69)</f>
        <v>69</v>
      </c>
      <c r="D74" s="7" t="str">
        <f ca="1">IFERROR(__xludf.DUMMYFUNCTION("""COMPUTED_VALUE"""),"08.07.21 16:14")</f>
        <v>08.07.21 16:14</v>
      </c>
      <c r="E74" s="19" t="str">
        <f ca="1">IFERROR(__xludf.DUMMYFUNCTION("""COMPUTED_VALUE"""),"Про надання ОБОЛОНСЬКІЙ РАЙОННІЙ В МІСТІ КИЄВІ ДЕРЖАВНІЙ АДМІНІСТРАЦІЇ земельної ділянки у постійне користування для експлуатації та обслуговування громадського будинку на вул. Маршала Тимошенка, 16 в Оболонському районі міста Києва (401415665). (Від 22.0"&amp;"6.2020 № 08/231-1582/ПР).")</f>
        <v>Про надання ОБОЛОНСЬКІЙ РАЙОННІЙ В МІСТІ КИЄВІ ДЕРЖАВНІЙ АДМІНІСТРАЦІЇ земельної ділянки у постійне користування для експлуатації та обслуговування громадського будинку на вул. Маршала Тимошенка, 16 в Оболонському районі міста Києва (401415665). (Від 22.06.2020 № 08/231-1582/ПР).</v>
      </c>
    </row>
    <row r="75" spans="1:5">
      <c r="A75" s="22" t="str">
        <f t="shared" ca="1" si="0"/>
        <v>08.07.21</v>
      </c>
      <c r="B75" s="7">
        <f ca="1">IFERROR(__xludf.DUMMYFUNCTION("""COMPUTED_VALUE"""),70)</f>
        <v>70</v>
      </c>
      <c r="C75" s="7">
        <f ca="1">IFERROR(__xludf.DUMMYFUNCTION("""COMPUTED_VALUE"""),70)</f>
        <v>70</v>
      </c>
      <c r="D75" s="7" t="str">
        <f ca="1">IFERROR(__xludf.DUMMYFUNCTION("""COMPUTED_VALUE"""),"08.07.21 16:14")</f>
        <v>08.07.21 16:14</v>
      </c>
      <c r="E75" s="19" t="str">
        <f ca="1">IFERROR(__xludf.DUMMYFUNCTION("""COMPUTED_VALUE"""),"Про передачу ТОВАРИСТВУ З ОБМЕЖЕНОЮ ВІДПОВІДАЛЬНІСТЮ «КОСМОПОЛІТ 2016» земельних ділянок в оренду для експлуатації, обслуговування та ремонту об’єктів інженерної, транспортної, енергетичної інфраструктури, об’єктів зв’язку та дорожнього господарства (крім"&amp;" об’єктів дорожнього сервісу) на вул. Вадима Гетьмана, 6 у Солом’янському районі міста Києва (239136409). (Від 01.06.2021 № 08/231-1782/ПР).")</f>
        <v>Про передачу ТОВАРИСТВУ З ОБМЕЖЕНОЮ ВІДПОВІДАЛЬНІСТЮ «КОСМОПОЛІТ 2016» земельних ділянок в оренду для експлуатації, обслуговування та ремонту об’єктів інженерної, транспортної, енергетичної інфраструктури, об’єктів зв’язку та дорожнього господарства (крім об’єктів дорожнього сервісу) на вул. Вадима Гетьмана, 6 у Солом’янському районі міста Києва (239136409). (Від 01.06.2021 № 08/231-1782/ПР).</v>
      </c>
    </row>
    <row r="76" spans="1:5">
      <c r="A76" s="22" t="str">
        <f t="shared" ca="1" si="0"/>
        <v>08.07.21</v>
      </c>
      <c r="B76" s="7">
        <f ca="1">IFERROR(__xludf.DUMMYFUNCTION("""COMPUTED_VALUE"""),71)</f>
        <v>71</v>
      </c>
      <c r="C76" s="7">
        <f ca="1">IFERROR(__xludf.DUMMYFUNCTION("""COMPUTED_VALUE"""),71)</f>
        <v>71</v>
      </c>
      <c r="D76" s="7" t="str">
        <f ca="1">IFERROR(__xludf.DUMMYFUNCTION("""COMPUTED_VALUE"""),"08.07.21 16:15")</f>
        <v>08.07.21 16:15</v>
      </c>
      <c r="E76" s="19" t="str">
        <f ca="1">IFERROR(__xludf.DUMMYFUNCTION("""COMPUTED_VALUE"""),"Про передачу ТОВАРИСТВУ З ОБМЕЖЕНОЮ ВІДПОВІДАЛЬНІСТЮ «ЮНІТ СІТІ ФІНАНС» земельної ділянки в оренду для експлуатації та обслуговування нежитлової будівлі на вул. Дорогожицькій, 4 у Шевченківському районі міста Києва (334126380). (Від 16.06.2021 № 08/231-20"&amp;"96/ПР).")</f>
        <v>Про передачу ТОВАРИСТВУ З ОБМЕЖЕНОЮ ВІДПОВІДАЛЬНІСТЮ «ЮНІТ СІТІ ФІНАНС» земельної ділянки в оренду для експлуатації та обслуговування нежитлової будівлі на вул. Дорогожицькій, 4 у Шевченківському районі міста Києва (334126380). (Від 16.06.2021 № 08/231-2096/ПР).</v>
      </c>
    </row>
    <row r="77" spans="1:5">
      <c r="A77" s="22" t="str">
        <f t="shared" ca="1" si="0"/>
        <v>08.07.21</v>
      </c>
      <c r="B77" s="7">
        <f ca="1">IFERROR(__xludf.DUMMYFUNCTION("""COMPUTED_VALUE"""),72)</f>
        <v>72</v>
      </c>
      <c r="C77" s="7">
        <f ca="1">IFERROR(__xludf.DUMMYFUNCTION("""COMPUTED_VALUE"""),72)</f>
        <v>72</v>
      </c>
      <c r="D77" s="7" t="str">
        <f ca="1">IFERROR(__xludf.DUMMYFUNCTION("""COMPUTED_VALUE"""),"08.07.21 16:16")</f>
        <v>08.07.21 16:16</v>
      </c>
      <c r="E77" s="19" t="str">
        <f ca="1">IFERROR(__xludf.DUMMYFUNCTION("""COMPUTED_VALUE"""),"Про передачу ТОВАРИСТВУ З ОБМЕЖЕНОЮ ВІДПОВІДАЛЬНІСТЮ «АРМО ПЛАЗА» земельної ділянки в оренду для експлуатації та обслуговування частини цілісного майнового комплексу (підземного складу) у пров. Косогірному, 3-7 у Шевченківському районі міста Києва (483446"&amp;"397). (Від 17.06.2021 № 08/231-2106/ПР).")</f>
        <v>Про передачу ТОВАРИСТВУ З ОБМЕЖЕНОЮ ВІДПОВІДАЛЬНІСТЮ «АРМО ПЛАЗА» земельної ділянки в оренду для експлуатації та обслуговування частини цілісного майнового комплексу (підземного складу) у пров. Косогірному, 3-7 у Шевченківському районі міста Києва (483446397). (Від 17.06.2021 № 08/231-2106/ПР).</v>
      </c>
    </row>
    <row r="78" spans="1:5">
      <c r="A78" s="22" t="str">
        <f t="shared" ca="1" si="0"/>
        <v>08.07.21</v>
      </c>
      <c r="B78" s="7">
        <f ca="1">IFERROR(__xludf.DUMMYFUNCTION("""COMPUTED_VALUE"""),73)</f>
        <v>73</v>
      </c>
      <c r="C78" s="7">
        <f ca="1">IFERROR(__xludf.DUMMYFUNCTION("""COMPUTED_VALUE"""),73)</f>
        <v>73</v>
      </c>
      <c r="D78" s="7" t="str">
        <f ca="1">IFERROR(__xludf.DUMMYFUNCTION("""COMPUTED_VALUE"""),"08.07.21 16:16")</f>
        <v>08.07.21 16:16</v>
      </c>
      <c r="E78" s="19" t="str">
        <f ca="1">IFERROR(__xludf.DUMMYFUNCTION("""COMPUTED_VALUE"""),"Про передачу ТОВАРИСТВУ З ОБМЕЖЕНОЮ ВІДПОВІДАЛЬНІСТЮ «ЮНКОРД» в оренду земельної ділянки для будівництва та обслуговування будівель ринкової інфраструктури на просп. Перемоги, 41а у Солом’янському районі міста Києва (354488151). (Від 17.02.2020 № 08/231-4"&amp;"08/ПР).")</f>
        <v>Про передачу ТОВАРИСТВУ З ОБМЕЖЕНОЮ ВІДПОВІДАЛЬНІСТЮ «ЮНКОРД» в оренду земельної ділянки для будівництва та обслуговування будівель ринкової інфраструктури на просп. Перемоги, 41а у Солом’янському районі міста Києва (354488151). (Від 17.02.2020 № 08/231-408/ПР).</v>
      </c>
    </row>
    <row r="79" spans="1:5">
      <c r="A79" s="22" t="str">
        <f t="shared" ca="1" si="0"/>
        <v>08.07.21</v>
      </c>
      <c r="B79" s="7">
        <f ca="1">IFERROR(__xludf.DUMMYFUNCTION("""COMPUTED_VALUE"""),74)</f>
        <v>74</v>
      </c>
      <c r="C79" s="7">
        <f ca="1">IFERROR(__xludf.DUMMYFUNCTION("""COMPUTED_VALUE"""),74)</f>
        <v>74</v>
      </c>
      <c r="D79" s="7" t="str">
        <f ca="1">IFERROR(__xludf.DUMMYFUNCTION("""COMPUTED_VALUE"""),"08.07.21 16:17")</f>
        <v>08.07.21 16:17</v>
      </c>
      <c r="E79" s="19" t="str">
        <f ca="1">IFERROR(__xludf.DUMMYFUNCTION("""COMPUTED_VALUE"""),"Про передачу ТОВАРИСТВУ З ОБМЕЖЕНОЮ ВІДПОВІДАЛЬНІСТЮ «БУДПРОМТОРГ-2017» земельної ділянки в оренду для експлуатації та обслуговування адміністративно-офісної будівлі на Андріївському узвозі, 30 (літ. «И») у Подільському районі міста Києва (721927391). (Ві"&amp;"д 19.03.2021 № 08/231-1069/ПР).")</f>
        <v>Про передачу ТОВАРИСТВУ З ОБМЕЖЕНОЮ ВІДПОВІДАЛЬНІСТЮ «БУДПРОМТОРГ-2017» земельної ділянки в оренду для експлуатації та обслуговування адміністративно-офісної будівлі на Андріївському узвозі, 30 (літ. «И») у Подільському районі міста Києва (721927391). (Від 19.03.2021 № 08/231-1069/ПР).</v>
      </c>
    </row>
    <row r="80" spans="1:5">
      <c r="A80" s="22" t="str">
        <f t="shared" ca="1" si="0"/>
        <v>08.07.21</v>
      </c>
      <c r="B80" s="7">
        <f ca="1">IFERROR(__xludf.DUMMYFUNCTION("""COMPUTED_VALUE"""),75)</f>
        <v>75</v>
      </c>
      <c r="C80" s="7">
        <f ca="1">IFERROR(__xludf.DUMMYFUNCTION("""COMPUTED_VALUE"""),75)</f>
        <v>75</v>
      </c>
      <c r="D80" s="7" t="str">
        <f ca="1">IFERROR(__xludf.DUMMYFUNCTION("""COMPUTED_VALUE"""),"08.07.21 16:17")</f>
        <v>08.07.21 16:17</v>
      </c>
      <c r="E80" s="19" t="str">
        <f ca="1">IFERROR(__xludf.DUMMYFUNCTION("""COMPUTED_VALUE"""),"Про передачу товариству з обмеженою відповідальністю «МАЛСТРІТ» земельної ділянки в оренду для реконструкції нежилого будинку в багатоповерховий житловий будинок з вбудовано-прибудованими об’єктами ринкової інфраструктури з подальшою їх експлуатацією та о"&amp;"бслуговуванням на просп. Оболонському, 18 в Оболонському районі міста Києва (323978431). (Від 22.01.2021 № 08/231-483/ПР).")</f>
        <v>Про передачу товариству з обмеженою відповідальністю «МАЛСТРІТ» земельної ділянки в оренду для реконструкції нежилого будинку в багатоповерховий житловий будинок з вбудовано-прибудованими об’єктами ринкової інфраструктури з подальшою їх експлуатацією та обслуговуванням на просп. Оболонському, 18 в Оболонському районі міста Києва (323978431). (Від 22.01.2021 № 08/231-483/ПР).</v>
      </c>
    </row>
    <row r="81" spans="1:5">
      <c r="A81" s="22" t="str">
        <f t="shared" ca="1" si="0"/>
        <v>08.07.21</v>
      </c>
      <c r="B81" s="7">
        <f ca="1">IFERROR(__xludf.DUMMYFUNCTION("""COMPUTED_VALUE"""),76)</f>
        <v>76</v>
      </c>
      <c r="C81" s="7">
        <f ca="1">IFERROR(__xludf.DUMMYFUNCTION("""COMPUTED_VALUE"""),76)</f>
        <v>76</v>
      </c>
      <c r="D81" s="7" t="str">
        <f ca="1">IFERROR(__xludf.DUMMYFUNCTION("""COMPUTED_VALUE"""),"08.07.21 16:18")</f>
        <v>08.07.21 16:18</v>
      </c>
      <c r="E81" s="19" t="str">
        <f ca="1">IFERROR(__xludf.DUMMYFUNCTION("""COMPUTED_VALUE"""),"Про передачу ТОВАРИСТВУ З ОБМЕЖЕНОЮ ВІДПОВІДАЛЬНІСТЮ «БД НЕРУХОМІСТЬ» земельної ділянки в оренду для будівництва, обслуговування та ремонту об’єктів інженерної та транспортної інфраструктури (крім об’єктів дорожнього сервісу) на просп. Перемоги, 67 у Свят"&amp;"ошинському районі міста Києва (313948158). (Від 14.05.2021 № 08/231-1555/ПР).")</f>
        <v>Про передачу ТОВАРИСТВУ З ОБМЕЖЕНОЮ ВІДПОВІДАЛЬНІСТЮ «БД НЕРУХОМІСТЬ» земельної ділянки в оренду для будівництва, обслуговування та ремонту об’єктів інженерної та транспортної інфраструктури (крім об’єктів дорожнього сервісу) на просп. Перемоги, 67 у Святошинському районі міста Києва (313948158). (Від 14.05.2021 № 08/231-1555/ПР).</v>
      </c>
    </row>
    <row r="82" spans="1:5">
      <c r="A82" s="22" t="str">
        <f t="shared" ca="1" si="0"/>
        <v>08.07.21</v>
      </c>
      <c r="B82" s="7">
        <f ca="1">IFERROR(__xludf.DUMMYFUNCTION("""COMPUTED_VALUE"""),77)</f>
        <v>77</v>
      </c>
      <c r="C82" s="7">
        <f ca="1">IFERROR(__xludf.DUMMYFUNCTION("""COMPUTED_VALUE"""),77)</f>
        <v>77</v>
      </c>
      <c r="D82" s="7" t="str">
        <f ca="1">IFERROR(__xludf.DUMMYFUNCTION("""COMPUTED_VALUE"""),"08.07.21 16:18")</f>
        <v>08.07.21 16:18</v>
      </c>
      <c r="E82" s="19" t="str">
        <f ca="1">IFERROR(__xludf.DUMMYFUNCTION("""COMPUTED_VALUE"""),"Про передачу ТОВАРИСТВУ З ОБМЕЖЕНОЮ ВІДПОВІДАЛЬНІСТЮ «ОМЕГА» земельної ділянки в оренду для експлуатації та обслуговування адміністративної будівлі та службової автостоянки на вул. Максима Берлінського, 15 у Шевченківському районі міста Києва (470398360)."&amp;" (Від 28.04.2021 № 08/231-1407/ПР).")</f>
        <v>Про передачу ТОВАРИСТВУ З ОБМЕЖЕНОЮ ВІДПОВІДАЛЬНІСТЮ «ОМЕГА» земельної ділянки в оренду для експлуатації та обслуговування адміністративної будівлі та службової автостоянки на вул. Максима Берлінського, 15 у Шевченківському районі міста Києва (470398360). (Від 28.04.2021 № 08/231-1407/ПР).</v>
      </c>
    </row>
    <row r="83" spans="1:5">
      <c r="A83" s="22" t="str">
        <f t="shared" ca="1" si="0"/>
        <v>08.07.21</v>
      </c>
      <c r="B83" s="7">
        <f ca="1">IFERROR(__xludf.DUMMYFUNCTION("""COMPUTED_VALUE"""),78)</f>
        <v>78</v>
      </c>
      <c r="C83" s="7">
        <f ca="1">IFERROR(__xludf.DUMMYFUNCTION("""COMPUTED_VALUE"""),78)</f>
        <v>78</v>
      </c>
      <c r="D83" s="7" t="str">
        <f ca="1">IFERROR(__xludf.DUMMYFUNCTION("""COMPUTED_VALUE"""),"08.07.21 16:19")</f>
        <v>08.07.21 16:19</v>
      </c>
      <c r="E83" s="19" t="str">
        <f ca="1">IFERROR(__xludf.DUMMYFUNCTION("""COMPUTED_VALUE"""),"Про передачу приватному підприємству «ЗАВОДСЬКЕ-74» земельної ділянки в оренду для експлуатації та обслуговування торгово-сервісного автоцентру з офісними приміщеннями на вул. Корабельній, 3 в Оболонському районі міста Києва (455448895). (Від 21.05.2021 №"&amp;" 08/231-1641/ПР).")</f>
        <v>Про передачу приватному підприємству «ЗАВОДСЬКЕ-74» земельної ділянки в оренду для експлуатації та обслуговування торгово-сервісного автоцентру з офісними приміщеннями на вул. Корабельній, 3 в Оболонському районі міста Києва (455448895). (Від 21.05.2021 № 08/231-1641/ПР).</v>
      </c>
    </row>
    <row r="84" spans="1:5">
      <c r="A84" s="22" t="str">
        <f t="shared" ca="1" si="0"/>
        <v>08.07.21</v>
      </c>
      <c r="B84" s="7">
        <f ca="1">IFERROR(__xludf.DUMMYFUNCTION("""COMPUTED_VALUE"""),79)</f>
        <v>79</v>
      </c>
      <c r="C84" s="7">
        <f ca="1">IFERROR(__xludf.DUMMYFUNCTION("""COMPUTED_VALUE"""),79)</f>
        <v>79</v>
      </c>
      <c r="D84" s="7" t="str">
        <f ca="1">IFERROR(__xludf.DUMMYFUNCTION("""COMPUTED_VALUE"""),"08.07.21 16:19")</f>
        <v>08.07.21 16:19</v>
      </c>
      <c r="E84" s="19" t="str">
        <f ca="1">IFERROR(__xludf.DUMMYFUNCTION("""COMPUTED_VALUE"""),"Про передачу ТОВАРИСТВУ З ОБМЕЖЕНОЮ ВІДПОВІДАЛЬНІСТЮ «АВТОБАНСЕРВІС» земельної ділянки в оренду для будівництва, обслуговування та ремонту об’єктів транспортної інфраструктури (для влаштування та обслуговування заїздів та виїздів на діючу АЗС) на просп. М"&amp;"иколи Бажана, 1-д у Дарницькому районі міста Києва (773946394). (Від 28.05.2021 № 08/231-1770/ПР).")</f>
        <v>Про передачу ТОВАРИСТВУ З ОБМЕЖЕНОЮ ВІДПОВІДАЛЬНІСТЮ «АВТОБАНСЕРВІС» земельної ділянки в оренду для будівництва, обслуговування та ремонту об’єктів транспортної інфраструктури (для влаштування та обслуговування заїздів та виїздів на діючу АЗС) на просп. Миколи Бажана, 1-д у Дарницькому районі міста Києва (773946394). (Від 28.05.2021 № 08/231-1770/ПР).</v>
      </c>
    </row>
    <row r="85" spans="1:5">
      <c r="A85" s="22" t="str">
        <f t="shared" ca="1" si="0"/>
        <v>08.07.21</v>
      </c>
      <c r="B85" s="7">
        <f ca="1">IFERROR(__xludf.DUMMYFUNCTION("""COMPUTED_VALUE"""),80)</f>
        <v>80</v>
      </c>
      <c r="C85" s="7">
        <f ca="1">IFERROR(__xludf.DUMMYFUNCTION("""COMPUTED_VALUE"""),80)</f>
        <v>80</v>
      </c>
      <c r="D85" s="7" t="str">
        <f ca="1">IFERROR(__xludf.DUMMYFUNCTION("""COMPUTED_VALUE"""),"08.07.21 16:20")</f>
        <v>08.07.21 16:20</v>
      </c>
      <c r="E85" s="19" t="str">
        <f ca="1">IFERROR(__xludf.DUMMYFUNCTION("""COMPUTED_VALUE"""),"Про передачу ТОВАРИСТВУ З ОБМЕЖЕНОЮ ВІДПОВІДАЛЬНІСТЮ «МАРГАРИТА НОВА» земельної ділянки в оренду для експлуатації та обслуговування нежитлової будівлі на вул. Марка Вовчка, 14-П в Оболонському районі міста Києва (471400916). (Від 14.06.2021 № 08/231-2066/"&amp;"ПР).")</f>
        <v>Про передачу ТОВАРИСТВУ З ОБМЕЖЕНОЮ ВІДПОВІДАЛЬНІСТЮ «МАРГАРИТА НОВА» земельної ділянки в оренду для експлуатації та обслуговування нежитлової будівлі на вул. Марка Вовчка, 14-П в Оболонському районі міста Києва (471400916). (Від 14.06.2021 № 08/231-2066/ПР).</v>
      </c>
    </row>
    <row r="86" spans="1:5">
      <c r="A86" s="22" t="str">
        <f t="shared" ca="1" si="0"/>
        <v>08.07.21</v>
      </c>
      <c r="B86" s="7">
        <f ca="1">IFERROR(__xludf.DUMMYFUNCTION("""COMPUTED_VALUE"""),81)</f>
        <v>81</v>
      </c>
      <c r="C86" s="7">
        <f ca="1">IFERROR(__xludf.DUMMYFUNCTION("""COMPUTED_VALUE"""),81)</f>
        <v>81</v>
      </c>
      <c r="D86" s="7" t="str">
        <f ca="1">IFERROR(__xludf.DUMMYFUNCTION("""COMPUTED_VALUE"""),"08.07.21 16:21")</f>
        <v>08.07.21 16:21</v>
      </c>
      <c r="E86" s="19" t="str">
        <f ca="1">IFERROR(__xludf.DUMMYFUNCTION("""COMPUTED_VALUE"""),"Про передачу ТОВАРИСТВУ З ОБМЕЖЕНОЮ ВІДПОВІДАЛЬНІСТЮ «ВЕСТ РЕАЛТІ» земельної ділянки в оренду для реконструкції торговельного павільйону під заклад громадського харчування з подальшим його обслуговуванням та експлуатацією на просп. Павла Тичини, 20 у Дніп"&amp;"ровському районі міста Києва (519244964). (Від 27.04.2021 № 08/231-1399/ПР).")</f>
        <v>Про передачу ТОВАРИСТВУ З ОБМЕЖЕНОЮ ВІДПОВІДАЛЬНІСТЮ «ВЕСТ РЕАЛТІ» земельної ділянки в оренду для реконструкції торговельного павільйону під заклад громадського харчування з подальшим його обслуговуванням та експлуатацією на просп. Павла Тичини, 20 у Дніпровському районі міста Києва (519244964). (Від 27.04.2021 № 08/231-1399/ПР).</v>
      </c>
    </row>
    <row r="87" spans="1:5">
      <c r="A87" s="22" t="str">
        <f t="shared" ca="1" si="0"/>
        <v>08.07.21</v>
      </c>
      <c r="B87" s="7">
        <f ca="1">IFERROR(__xludf.DUMMYFUNCTION("""COMPUTED_VALUE"""),82)</f>
        <v>82</v>
      </c>
      <c r="C87" s="7">
        <f ca="1">IFERROR(__xludf.DUMMYFUNCTION("""COMPUTED_VALUE"""),82)</f>
        <v>82</v>
      </c>
      <c r="D87" s="7" t="str">
        <f ca="1">IFERROR(__xludf.DUMMYFUNCTION("""COMPUTED_VALUE"""),"08.07.21 16:21")</f>
        <v>08.07.21 16:21</v>
      </c>
      <c r="E87" s="19" t="str">
        <f ca="1">IFERROR(__xludf.DUMMYFUNCTION("""COMPUTED_VALUE"""),"Про передачу ТОВАРИСТВУ З ОБМЕЖЕНОЮ ВІДПОВІДАЛЬНІСТЮ «ПРОЕКТ-51» земельної ділянки в оренду для експлуатації та обслуговування комплексу будівель на вул. Ярославській, 55 у Подільському районі міста Києва (504741240). (Від 10.06.2021 № 08/231-2037/ПР).")</f>
        <v>Про передачу ТОВАРИСТВУ З ОБМЕЖЕНОЮ ВІДПОВІДАЛЬНІСТЮ «ПРОЕКТ-51» земельної ділянки в оренду для експлуатації та обслуговування комплексу будівель на вул. Ярославській, 55 у Подільському районі міста Києва (504741240). (Від 10.06.2021 № 08/231-2037/ПР).</v>
      </c>
    </row>
    <row r="88" spans="1:5">
      <c r="A88" s="22" t="str">
        <f t="shared" ca="1" si="0"/>
        <v>08.07.21</v>
      </c>
      <c r="B88" s="7">
        <f ca="1">IFERROR(__xludf.DUMMYFUNCTION("""COMPUTED_VALUE"""),83)</f>
        <v>83</v>
      </c>
      <c r="C88" s="7">
        <f ca="1">IFERROR(__xludf.DUMMYFUNCTION("""COMPUTED_VALUE"""),83)</f>
        <v>83</v>
      </c>
      <c r="D88" s="7" t="str">
        <f ca="1">IFERROR(__xludf.DUMMYFUNCTION("""COMPUTED_VALUE"""),"08.07.21 16:24")</f>
        <v>08.07.21 16:24</v>
      </c>
      <c r="E88" s="19" t="str">
        <f ca="1">IFERROR(__xludf.DUMMYFUNCTION("""COMPUTED_VALUE"""),"Про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"&amp;"вул. Променистою у Солом’янському районі міста Києва (454394884)(Від 09.06.2021 №08/231-2018).")</f>
        <v>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v>
      </c>
    </row>
    <row r="89" spans="1:5">
      <c r="A89" s="22" t="str">
        <f t="shared" ca="1" si="0"/>
        <v>08.07.21</v>
      </c>
      <c r="B89" s="7">
        <f ca="1">IFERROR(__xludf.DUMMYFUNCTION("""COMPUTED_VALUE"""),84)</f>
        <v>84</v>
      </c>
      <c r="C89" s="7">
        <f ca="1">IFERROR(__xludf.DUMMYFUNCTION("""COMPUTED_VALUE"""),84)</f>
        <v>84</v>
      </c>
      <c r="D89" s="7" t="str">
        <f ca="1">IFERROR(__xludf.DUMMYFUNCTION("""COMPUTED_VALUE"""),"08.07.21 16:25")</f>
        <v>08.07.21 16:25</v>
      </c>
      <c r="E89" s="19" t="str">
        <f ca="1">IFERROR(__xludf.DUMMYFUNCTION("""COMPUTED_VALUE"""),"Про внесення змін до договору оренди земельної ділянки від 03 лютого 2012 року № 62-6-00586, укладеного між Київською міською радою та товариством з обмеженою відповідальністю «ЕКУМЕНА» (551047413) (А-27233). (Від 15.08.2019 № 08/231-2539/ПР).")</f>
        <v>Про внесення змін до договору оренди земельної ділянки від 03 лютого 2012 року № 62-6-00586, укладеного між Київською міською радою та товариством з обмеженою відповідальністю «ЕКУМЕНА» (551047413) (А-27233). (Від 15.08.2019 № 08/231-2539/ПР).</v>
      </c>
    </row>
    <row r="90" spans="1:5">
      <c r="A90" s="22" t="str">
        <f t="shared" ca="1" si="0"/>
        <v>08.07.21</v>
      </c>
      <c r="B90" s="7">
        <f ca="1">IFERROR(__xludf.DUMMYFUNCTION("""COMPUTED_VALUE"""),85)</f>
        <v>85</v>
      </c>
      <c r="C90" s="7">
        <f ca="1">IFERROR(__xludf.DUMMYFUNCTION("""COMPUTED_VALUE"""),85)</f>
        <v>85</v>
      </c>
      <c r="D90" s="7" t="str">
        <f ca="1">IFERROR(__xludf.DUMMYFUNCTION("""COMPUTED_VALUE"""),"08.07.21 16:26")</f>
        <v>08.07.21 16:26</v>
      </c>
      <c r="E90" s="19" t="str">
        <f ca="1">IFERROR(__xludf.DUMMYFUNCTION("""COMPUTED_VALUE"""),"Про внесення змін до договору оренди земельної ділянки від 29 квітня 2005 року № 85-6-00198 (зі змінами), укладеного між Київською міською радою та товариством з обмеженою відповідальністю «МОЛОДІЖНИЙ ЖИТЛОВИЙ КОМПЛЕКС «ОБОЛОНЬ» (510247518). (Від 14.06.20"&amp;"21 № 08/231-2067/ПР).")</f>
        <v>Про внесення змін до договору оренди земельної ділянки від 29 квітня 2005 року № 85-6-00198 (зі змінами), укладеного між Київською міською радою та товариством з обмеженою відповідальністю «МОЛОДІЖНИЙ ЖИТЛОВИЙ КОМПЛЕКС «ОБОЛОНЬ» (510247518). (Від 14.06.2021 № 08/231-2067/ПР).</v>
      </c>
    </row>
    <row r="91" spans="1:5">
      <c r="A91" s="22" t="str">
        <f t="shared" ca="1" si="0"/>
        <v>08.07.21</v>
      </c>
      <c r="B91" s="7">
        <f ca="1">IFERROR(__xludf.DUMMYFUNCTION("""COMPUTED_VALUE"""),86)</f>
        <v>86</v>
      </c>
      <c r="C91" s="7">
        <f ca="1">IFERROR(__xludf.DUMMYFUNCTION("""COMPUTED_VALUE"""),86)</f>
        <v>86</v>
      </c>
      <c r="D91" s="7" t="str">
        <f ca="1">IFERROR(__xludf.DUMMYFUNCTION("""COMPUTED_VALUE"""),"08.07.21 16:26")</f>
        <v>08.07.21 16:26</v>
      </c>
      <c r="E91" s="19" t="str">
        <f ca="1">IFERROR(__xludf.DUMMYFUNCTION("""COMPUTED_VALUE"""),"Про поновлення договору оренди земельної ділянки від 15 грудня 2005 року № 91-6-00520 для експлуатації та обслуговування адміністративно-складських будівель та споруд на вул. Ольжича, 18/22 у Шевченківському районі (729890051). (Від 23.11.2020 № 08/231-29"&amp;"41/ПР).")</f>
        <v>Про поновлення договору оренди земельної ділянки від 15 грудня 2005 року № 91-6-00520 для експлуатації та обслуговування адміністративно-складських будівель та споруд на вул. Ольжича, 18/22 у Шевченківському районі (729890051). (Від 23.11.2020 № 08/231-2941/ПР).</v>
      </c>
    </row>
    <row r="92" spans="1:5">
      <c r="A92" s="22" t="str">
        <f t="shared" ca="1" si="0"/>
        <v>08.07.21</v>
      </c>
      <c r="B92" s="7">
        <f ca="1">IFERROR(__xludf.DUMMYFUNCTION("""COMPUTED_VALUE"""),87)</f>
        <v>87</v>
      </c>
      <c r="C92" s="7">
        <f ca="1">IFERROR(__xludf.DUMMYFUNCTION("""COMPUTED_VALUE"""),87)</f>
        <v>87</v>
      </c>
      <c r="D92" s="7" t="str">
        <f ca="1">IFERROR(__xludf.DUMMYFUNCTION("""COMPUTED_VALUE"""),"08.07.21 16:27")</f>
        <v>08.07.21 16:27</v>
      </c>
      <c r="E92" s="19" t="str">
        <f ca="1">IFERROR(__xludf.DUMMYFUNCTION("""COMPUTED_VALUE"""),"Про поновлення товариству з обмеженою відповідальністю «ЕЛ-ЛАДА» договору оренди від 08 листопада 2003 року № 63-6-00081 (зі змінами) земельної ділянки на просп. Петра Григоренка (205385036). (Від 12.05.2021 № 08/231-1536/ПР).")</f>
        <v>Про поновлення товариству з обмеженою відповідальністю «ЕЛ-ЛАДА» договору оренди від 08 листопада 2003 року № 63-6-00081 (зі змінами) земельної ділянки на просп. Петра Григоренка (205385036). (Від 12.05.2021 № 08/231-1536/ПР).</v>
      </c>
    </row>
    <row r="93" spans="1:5">
      <c r="A93" s="22" t="str">
        <f t="shared" ca="1" si="0"/>
        <v>08.07.21</v>
      </c>
      <c r="B93" s="7">
        <f ca="1">IFERROR(__xludf.DUMMYFUNCTION("""COMPUTED_VALUE"""),88)</f>
        <v>88</v>
      </c>
      <c r="C93" s="7">
        <f ca="1">IFERROR(__xludf.DUMMYFUNCTION("""COMPUTED_VALUE"""),88)</f>
        <v>88</v>
      </c>
      <c r="D93" s="7" t="str">
        <f ca="1">IFERROR(__xludf.DUMMYFUNCTION("""COMPUTED_VALUE"""),"08.07.21 16:27")</f>
        <v>08.07.21 16:27</v>
      </c>
      <c r="E93" s="19" t="str">
        <f ca="1">IFERROR(__xludf.DUMMYFUNCTION("""COMPUTED_VALUE"""),"Про поновлення товариству з обмеженою відповідальністю «ЯВІР-95» договору оренди земельної ділянки від 31 січня 2006 року № 85-6-00246 (675220522). (Від 28.05.2021 № 08/231-1771/ПР).")</f>
        <v>Про поновлення товариству з обмеженою відповідальністю «ЯВІР-95» договору оренди земельної ділянки від 31 січня 2006 року № 85-6-00246 (675220522). (Від 28.05.2021 № 08/231-1771/ПР).</v>
      </c>
    </row>
    <row r="94" spans="1:5">
      <c r="A94" s="22" t="str">
        <f t="shared" ca="1" si="0"/>
        <v>08.07.21</v>
      </c>
      <c r="B94" s="7">
        <f ca="1">IFERROR(__xludf.DUMMYFUNCTION("""COMPUTED_VALUE"""),89)</f>
        <v>89</v>
      </c>
      <c r="C94" s="7">
        <f ca="1">IFERROR(__xludf.DUMMYFUNCTION("""COMPUTED_VALUE"""),89)</f>
        <v>89</v>
      </c>
      <c r="D94" s="7" t="str">
        <f ca="1">IFERROR(__xludf.DUMMYFUNCTION("""COMPUTED_VALUE"""),"08.07.21 16:28")</f>
        <v>08.07.21 16:28</v>
      </c>
      <c r="E94" s="19" t="str">
        <f ca="1">IFERROR(__xludf.DUMMYFUNCTION("""COMPUTED_VALUE"""),"Про відмову приватному акціонерному підприємству «МТ КОНСАЛТІНГ» у поновленні договору оренди земельної ділянки від 16.11.2005 № 79-6-00375 (зі змінами) для будівництва, обслуговування та експлуатації комплексу з продажу та обслуговування автомобілів на п"&amp;"еретині вул. Михайла Бойчука (Кіквідзе) та Залізничного шосе у Голосіївському районі міста Києва. (Від 14.05.2021 № 08/231-1554/ПР).")</f>
        <v>Про відмову приватному акціонерному підприємству «МТ КОНСАЛТІНГ» у поновленні договору оренди земельної ділянки від 16.11.2005 № 79-6-00375 (зі змінами) для будівництва, обслуговування та експлуатації комплексу з продажу та обслуговування автомобілів на перетині вул. Михайла Бойчука (Кіквідзе) та Залізничного шосе у Голосіївському районі міста Києва. (Від 14.05.2021 № 08/231-1554/ПР).</v>
      </c>
    </row>
    <row r="95" spans="1:5">
      <c r="A95" s="22" t="str">
        <f t="shared" ca="1" si="0"/>
        <v>08.07.21</v>
      </c>
      <c r="B95" s="7">
        <f ca="1">IFERROR(__xludf.DUMMYFUNCTION("""COMPUTED_VALUE"""),90)</f>
        <v>90</v>
      </c>
      <c r="C95" s="7">
        <f ca="1">IFERROR(__xludf.DUMMYFUNCTION("""COMPUTED_VALUE"""),90)</f>
        <v>90</v>
      </c>
      <c r="D95" s="7" t="str">
        <f ca="1">IFERROR(__xludf.DUMMYFUNCTION("""COMPUTED_VALUE"""),"08.07.21 16:28")</f>
        <v>08.07.21 16:28</v>
      </c>
      <c r="E95" s="19" t="str">
        <f ca="1">IFERROR(__xludf.DUMMYFUNCTION("""COMPUTED_VALUE"""),"Про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7-му Садовому, 27-Б у Деснянському районі міста Києва у комунальну власність територіальної гром"&amp;"ади міста Києва (672412907). (Від 11.05.2021 № 08/231-1532/ПР).")</f>
        <v>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7-му Садовому, 27-Б у Деснянському районі міста Києва у комунальну власність територіальної громади міста Києва (672412907). (Від 11.05.2021 № 08/231-1532/ПР).</v>
      </c>
    </row>
    <row r="96" spans="1:5">
      <c r="A96" s="22" t="str">
        <f t="shared" ca="1" si="0"/>
        <v>08.07.21</v>
      </c>
      <c r="B96" s="7">
        <f ca="1">IFERROR(__xludf.DUMMYFUNCTION("""COMPUTED_VALUE"""),91)</f>
        <v>91</v>
      </c>
      <c r="C96" s="7">
        <f ca="1">IFERROR(__xludf.DUMMYFUNCTION("""COMPUTED_VALUE"""),91)</f>
        <v>91</v>
      </c>
      <c r="D96" s="7" t="str">
        <f ca="1">IFERROR(__xludf.DUMMYFUNCTION("""COMPUTED_VALUE"""),"08.07.21 16:31")</f>
        <v>08.07.21 16:31</v>
      </c>
      <c r="E96" s="19" t="str">
        <f ca="1">IFERROR(__xludf.DUMMYFUNCTION("""COMPUTED_VALUE"""),"Про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4-му Садовому, 9 у Деснянському районі міста Києва у комунальну власність територіальної громади"&amp;" міста Києва (558129826). (Від 11.05.2021 № 08/231-1533/ПР).")</f>
        <v>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4-му Садовому, 9 у Деснянському районі міста Києва у комунальну власність територіальної громади міста Києва (558129826). (Від 11.05.2021 № 08/231-1533/ПР).</v>
      </c>
    </row>
    <row r="97" spans="1:5">
      <c r="A97" s="22" t="str">
        <f t="shared" ca="1" si="0"/>
        <v>08.07.21</v>
      </c>
      <c r="B97" s="7">
        <f ca="1">IFERROR(__xludf.DUMMYFUNCTION("""COMPUTED_VALUE"""),92)</f>
        <v>92</v>
      </c>
      <c r="C97" s="7">
        <f ca="1">IFERROR(__xludf.DUMMYFUNCTION("""COMPUTED_VALUE"""),92)</f>
        <v>92</v>
      </c>
      <c r="D97" s="7" t="str">
        <f ca="1">IFERROR(__xludf.DUMMYFUNCTION("""COMPUTED_VALUE"""),"08.07.21 16:32")</f>
        <v>08.07.21 16:32</v>
      </c>
      <c r="E97" s="19" t="str">
        <f ca="1">IFERROR(__xludf.DUMMYFUNCTION("""COMPUTED_VALUE"""),"Про продаж земельної ділянки на просп. Броварському, 20-б у Дніпровському районі м. Києва приватному підприємству «ХОРС-Т» для експлуатації та обслуговування комплексної автомийки та шиномонтажу (211767123). (Від 02.02.2021 № 08/231-618/ПР).")</f>
        <v>Про продаж земельної ділянки на просп. Броварському, 20-б у Дніпровському районі м. Києва приватному підприємству «ХОРС-Т» для експлуатації та обслуговування комплексної автомийки та шиномонтажу (211767123). (Від 02.02.2021 № 08/231-618/ПР).</v>
      </c>
    </row>
    <row r="98" spans="1:5">
      <c r="A98" s="22" t="str">
        <f t="shared" ca="1" si="0"/>
        <v>08.07.21</v>
      </c>
      <c r="B98" s="7">
        <f ca="1">IFERROR(__xludf.DUMMYFUNCTION("""COMPUTED_VALUE"""),93)</f>
        <v>93</v>
      </c>
      <c r="C98" s="7">
        <f ca="1">IFERROR(__xludf.DUMMYFUNCTION("""COMPUTED_VALUE"""),93)</f>
        <v>93</v>
      </c>
      <c r="D98" s="7" t="str">
        <f ca="1">IFERROR(__xludf.DUMMYFUNCTION("""COMPUTED_VALUE"""),"08.07.21 16:34")</f>
        <v>08.07.21 16:34</v>
      </c>
      <c r="E98" s="19" t="str">
        <f ca="1">IFERROR(__xludf.DUMMYFUNCTION("""COMPUTED_VALUE"""),"Про надання дозволу на проведення експертної грошової оцінки земельної ділянки, що підлягає продажу (Є-1522) (417493053). (Від 15.07.2019 № 08/231-2473/ПР).")</f>
        <v>Про надання дозволу на проведення експертної грошової оцінки земельної ділянки, що підлягає продажу (Є-1522) (417493053). (Від 15.07.2019 № 08/231-2473/ПР).</v>
      </c>
    </row>
    <row r="99" spans="1:5">
      <c r="A99" s="22" t="str">
        <f t="shared" ca="1" si="0"/>
        <v>08.07.21</v>
      </c>
      <c r="B99" s="7">
        <f ca="1">IFERROR(__xludf.DUMMYFUNCTION("""COMPUTED_VALUE"""),94)</f>
        <v>94</v>
      </c>
      <c r="C99" s="7">
        <f ca="1">IFERROR(__xludf.DUMMYFUNCTION("""COMPUTED_VALUE"""),94)</f>
        <v>94</v>
      </c>
      <c r="D99" s="7" t="str">
        <f ca="1">IFERROR(__xludf.DUMMYFUNCTION("""COMPUTED_VALUE"""),"08.07.21 16:34")</f>
        <v>08.07.21 16:34</v>
      </c>
      <c r="E99" s="19" t="str">
        <f ca="1">IFERROR(__xludf.DUMMYFUNCTION("""COMPUTED_VALUE"""),"Про надання дозволу на проведення експертної грошової оцінки земельної ділянки, що підлягає продажу (311119794) (Є-1506). (Від 13.11.2019 № 08/231-3299/ПР).")</f>
        <v>Про надання дозволу на проведення експертної грошової оцінки земельної ділянки, що підлягає продажу (311119794) (Є-1506). (Від 13.11.2019 № 08/231-3299/ПР).</v>
      </c>
    </row>
    <row r="100" spans="1:5">
      <c r="A100" s="22" t="str">
        <f t="shared" ca="1" si="0"/>
        <v>08.07.21</v>
      </c>
      <c r="B100" s="7">
        <f ca="1">IFERROR(__xludf.DUMMYFUNCTION("""COMPUTED_VALUE"""),95)</f>
        <v>95</v>
      </c>
      <c r="C100" s="7">
        <f ca="1">IFERROR(__xludf.DUMMYFUNCTION("""COMPUTED_VALUE"""),95)</f>
        <v>95</v>
      </c>
      <c r="D100" s="7" t="str">
        <f ca="1">IFERROR(__xludf.DUMMYFUNCTION("""COMPUTED_VALUE"""),"08.07.21 16:35")</f>
        <v>08.07.21 16:35</v>
      </c>
      <c r="E100" s="19" t="str">
        <f ca="1">IFERROR(__xludf.DUMMYFUNCTION("""COMPUTED_VALUE"""),"Про надання дозволу на проведення експертної грошової оцінки земельної ділянки, що підлягає продажу (Є-1484). (Від 12.02.2018 № 08/231-538/ПР).")</f>
        <v>Про надання дозволу на проведення експертної грошової оцінки земельної ділянки, що підлягає продажу (Є-1484). (Від 12.02.2018 № 08/231-538/ПР).</v>
      </c>
    </row>
    <row r="101" spans="1:5">
      <c r="A101" s="22" t="str">
        <f t="shared" ca="1" si="0"/>
        <v>08.07.21</v>
      </c>
      <c r="B101" s="7">
        <f ca="1">IFERROR(__xludf.DUMMYFUNCTION("""COMPUTED_VALUE"""),96)</f>
        <v>96</v>
      </c>
      <c r="C101" s="7">
        <f ca="1">IFERROR(__xludf.DUMMYFUNCTION("""COMPUTED_VALUE"""),96)</f>
        <v>96</v>
      </c>
      <c r="D101" s="7" t="str">
        <f ca="1">IFERROR(__xludf.DUMMYFUNCTION("""COMPUTED_VALUE"""),"08.07.21 16:35")</f>
        <v>08.07.21 16:35</v>
      </c>
      <c r="E101" s="19" t="str">
        <f ca="1">IFERROR(__xludf.DUMMYFUNCTION("""COMPUTED_VALUE"""),"Про надання дозволу на проведення експертної грошової оцінки земельної ділянки, що підлягає продажу (Є-1503). (Від 18.06.2018 № 08/231-2066/ПР).")</f>
        <v>Про надання дозволу на проведення експертної грошової оцінки земельної ділянки, що підлягає продажу (Є-1503). (Від 18.06.2018 № 08/231-2066/ПР).</v>
      </c>
    </row>
    <row r="102" spans="1:5">
      <c r="A102" s="22" t="str">
        <f t="shared" ca="1" si="0"/>
        <v>08.07.21</v>
      </c>
      <c r="B102" s="7">
        <f ca="1">IFERROR(__xludf.DUMMYFUNCTION("""COMPUTED_VALUE"""),97)</f>
        <v>97</v>
      </c>
      <c r="C102" s="7">
        <f ca="1">IFERROR(__xludf.DUMMYFUNCTION("""COMPUTED_VALUE"""),97)</f>
        <v>97</v>
      </c>
      <c r="D102" s="7" t="str">
        <f ca="1">IFERROR(__xludf.DUMMYFUNCTION("""COMPUTED_VALUE"""),"08.07.21 16:36")</f>
        <v>08.07.21 16:36</v>
      </c>
      <c r="E102" s="19" t="str">
        <f ca="1">IFERROR(__xludf.DUMMYFUNCTION("""COMPUTED_VALUE"""),"Про надання дозволу на проведення експертної грошової оцінки земельної ділянки, що підлягає продажу (391192362). (Від 30.08.2019 № 08/231-2665/ПР).")</f>
        <v>Про надання дозволу на проведення експертної грошової оцінки земельної ділянки, що підлягає продажу (391192362). (Від 30.08.2019 № 08/231-2665/ПР).</v>
      </c>
    </row>
    <row r="103" spans="1:5">
      <c r="A103" s="22" t="str">
        <f t="shared" ca="1" si="0"/>
        <v>08.07.21</v>
      </c>
      <c r="B103" s="7">
        <f ca="1">IFERROR(__xludf.DUMMYFUNCTION("""COMPUTED_VALUE"""),98)</f>
        <v>98</v>
      </c>
      <c r="C103" s="7">
        <f ca="1">IFERROR(__xludf.DUMMYFUNCTION("""COMPUTED_VALUE"""),98)</f>
        <v>98</v>
      </c>
      <c r="D103" s="7" t="str">
        <f ca="1">IFERROR(__xludf.DUMMYFUNCTION("""COMPUTED_VALUE"""),"08.07.21 16:36")</f>
        <v>08.07.21 16:36</v>
      </c>
      <c r="E103" s="19" t="str">
        <f ca="1">IFERROR(__xludf.DUMMYFUNCTION("""COMPUTED_VALUE"""),"Про надання дозволу на проведення експертної грошової оцінки земельної ділянки, що підлягає продажу (556511573). (Від 12.03.2020 № 08/231-633/ПР).")</f>
        <v>Про надання дозволу на проведення експертної грошової оцінки земельної ділянки, що підлягає продажу (556511573). (Від 12.03.2020 № 08/231-633/ПР).</v>
      </c>
    </row>
    <row r="104" spans="1:5">
      <c r="A104" s="22" t="str">
        <f t="shared" ca="1" si="0"/>
        <v>08.07.21</v>
      </c>
      <c r="B104" s="7">
        <f ca="1">IFERROR(__xludf.DUMMYFUNCTION("""COMPUTED_VALUE"""),99)</f>
        <v>99</v>
      </c>
      <c r="C104" s="7">
        <f ca="1">IFERROR(__xludf.DUMMYFUNCTION("""COMPUTED_VALUE"""),99)</f>
        <v>99</v>
      </c>
      <c r="D104" s="7" t="str">
        <f ca="1">IFERROR(__xludf.DUMMYFUNCTION("""COMPUTED_VALUE"""),"08.07.21 16:37")</f>
        <v>08.07.21 16:37</v>
      </c>
      <c r="E104" s="19" t="str">
        <f ca="1">IFERROR(__xludf.DUMMYFUNCTION("""COMPUTED_VALUE"""),"Про надання дозволу на проведення експертної грошової оцінки земельної ділянки, що підлягає продажу (522011497). (Від 29.10.2020 № 08/231-2679/ПР).")</f>
        <v>Про надання дозволу на проведення експертної грошової оцінки земельної ділянки, що підлягає продажу (522011497). (Від 29.10.2020 № 08/231-2679/ПР).</v>
      </c>
    </row>
    <row r="105" spans="1:5">
      <c r="A105" s="22" t="str">
        <f t="shared" ca="1" si="0"/>
        <v>08.07.21</v>
      </c>
      <c r="B105" s="7">
        <f ca="1">IFERROR(__xludf.DUMMYFUNCTION("""COMPUTED_VALUE"""),100)</f>
        <v>100</v>
      </c>
      <c r="C105" s="7">
        <f ca="1">IFERROR(__xludf.DUMMYFUNCTION("""COMPUTED_VALUE"""),100)</f>
        <v>100</v>
      </c>
      <c r="D105" s="7" t="str">
        <f ca="1">IFERROR(__xludf.DUMMYFUNCTION("""COMPUTED_VALUE"""),"08.07.21 16:37")</f>
        <v>08.07.21 16:37</v>
      </c>
      <c r="E105" s="19" t="str">
        <f ca="1">IFERROR(__xludf.DUMMYFUNCTION("""COMPUTED_VALUE"""),"Про надання дозволу на проведення експертної грошової оцінки земельних ділянок, які підлягають продажу (Є-1497) (564849841). (Від 15.07.2019 № 08/231-2474/ПР).")</f>
        <v>Про надання дозволу на проведення експертної грошової оцінки земельних ділянок, які підлягають продажу (Є-1497) (564849841). (Від 15.07.2019 № 08/231-2474/ПР).</v>
      </c>
    </row>
    <row r="106" spans="1:5">
      <c r="A106" s="22" t="str">
        <f t="shared" ca="1" si="0"/>
        <v>08.07.21</v>
      </c>
      <c r="B106" s="7">
        <f ca="1">IFERROR(__xludf.DUMMYFUNCTION("""COMPUTED_VALUE"""),101)</f>
        <v>101</v>
      </c>
      <c r="C106" s="7">
        <f ca="1">IFERROR(__xludf.DUMMYFUNCTION("""COMPUTED_VALUE"""),101)</f>
        <v>101</v>
      </c>
      <c r="D106" s="7" t="str">
        <f ca="1">IFERROR(__xludf.DUMMYFUNCTION("""COMPUTED_VALUE"""),"08.07.21 16:39")</f>
        <v>08.07.21 16:39</v>
      </c>
      <c r="E106" s="19" t="str">
        <f ca="1">IFERROR(__xludf.DUMMYFUNCTION("""COMPUTED_VALUE"""),"За зміну черговості розгляду питаннь порядку денного")</f>
        <v>За зміну черговості розгляду питаннь порядку денного</v>
      </c>
    </row>
    <row r="107" spans="1:5">
      <c r="A107" s="22" t="str">
        <f t="shared" ca="1" si="0"/>
        <v>08.07.21</v>
      </c>
      <c r="B107" s="7">
        <f ca="1">IFERROR(__xludf.DUMMYFUNCTION("""COMPUTED_VALUE"""),102)</f>
        <v>102</v>
      </c>
      <c r="C107" s="7">
        <f ca="1">IFERROR(__xludf.DUMMYFUNCTION("""COMPUTED_VALUE"""),102)</f>
        <v>102</v>
      </c>
      <c r="D107" s="7" t="str">
        <f ca="1">IFERROR(__xludf.DUMMYFUNCTION("""COMPUTED_VALUE"""),"08.07.21 16:41")</f>
        <v>08.07.21 16:41</v>
      </c>
      <c r="E107" s="19" t="str">
        <f ca="1">IFERROR(__xludf.DUMMYFUNCTION("""COMPUTED_VALUE"""),"За надання слова представнику громадськості.")</f>
        <v>За надання слова представнику громадськості.</v>
      </c>
    </row>
    <row r="108" spans="1:5">
      <c r="A108" s="22" t="str">
        <f t="shared" ca="1" si="0"/>
        <v>08.07.21</v>
      </c>
      <c r="B108" s="7">
        <f ca="1">IFERROR(__xludf.DUMMYFUNCTION("""COMPUTED_VALUE"""),103)</f>
        <v>103</v>
      </c>
      <c r="C108" s="7">
        <f ca="1">IFERROR(__xludf.DUMMYFUNCTION("""COMPUTED_VALUE"""),103)</f>
        <v>103</v>
      </c>
      <c r="D108" s="7" t="str">
        <f ca="1">IFERROR(__xludf.DUMMYFUNCTION("""COMPUTED_VALUE"""),"08.07.21 16:49")</f>
        <v>08.07.21 16:49</v>
      </c>
      <c r="E108"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30 у Деснянському районі міста Києва (672971305). (Від 11.05.2021 № 08/231-1441/ПР).")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30 у Деснянському районі міста Києва (672971305). (Від 11.05.2021 № 08/231-1441/ПР).</v>
      </c>
    </row>
    <row r="109" spans="1:5">
      <c r="A109" s="22" t="str">
        <f t="shared" ca="1" si="0"/>
        <v>08.07.21</v>
      </c>
      <c r="B109" s="7">
        <f ca="1">IFERROR(__xludf.DUMMYFUNCTION("""COMPUTED_VALUE"""),104)</f>
        <v>104</v>
      </c>
      <c r="C109" s="7">
        <f ca="1">IFERROR(__xludf.DUMMYFUNCTION("""COMPUTED_VALUE"""),104)</f>
        <v>104</v>
      </c>
      <c r="D109" s="7" t="str">
        <f ca="1">IFERROR(__xludf.DUMMYFUNCTION("""COMPUTED_VALUE"""),"08.07.21 16:50")</f>
        <v>08.07.21 16:50</v>
      </c>
      <c r="E109"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28 у Деснянському районі міста Києва (227109738). (Від 11.05.2021 № 08/231-1449/ПР).")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28 у Деснянському районі міста Києва (227109738). (Від 11.05.2021 № 08/231-1449/ПР).</v>
      </c>
    </row>
    <row r="110" spans="1:5">
      <c r="A110" s="22" t="str">
        <f t="shared" ca="1" si="0"/>
        <v>08.07.21</v>
      </c>
      <c r="B110" s="7">
        <f ca="1">IFERROR(__xludf.DUMMYFUNCTION("""COMPUTED_VALUE"""),105)</f>
        <v>105</v>
      </c>
      <c r="C110" s="7">
        <f ca="1">IFERROR(__xludf.DUMMYFUNCTION("""COMPUTED_VALUE"""),105)</f>
        <v>105</v>
      </c>
      <c r="D110" s="7" t="str">
        <f ca="1">IFERROR(__xludf.DUMMYFUNCTION("""COMPUTED_VALUE"""),"08.07.21 16:50")</f>
        <v>08.07.21 16:50</v>
      </c>
      <c r="E110"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22 у Деснянському районі міста Києва (755262274). (Від 13.05.2021 № 08/231-1544/ПР).")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22 у Деснянському районі міста Києва (755262274). (Від 13.05.2021 № 08/231-1544/ПР).</v>
      </c>
    </row>
    <row r="111" spans="1:5">
      <c r="A111" s="22" t="str">
        <f t="shared" ca="1" si="0"/>
        <v>08.07.21</v>
      </c>
      <c r="B111" s="7">
        <f ca="1">IFERROR(__xludf.DUMMYFUNCTION("""COMPUTED_VALUE"""),106)</f>
        <v>106</v>
      </c>
      <c r="C111" s="7">
        <f ca="1">IFERROR(__xludf.DUMMYFUNCTION("""COMPUTED_VALUE"""),106)</f>
        <v>106</v>
      </c>
      <c r="D111" s="7" t="str">
        <f ca="1">IFERROR(__xludf.DUMMYFUNCTION("""COMPUTED_VALUE"""),"08.07.21 16:52")</f>
        <v>08.07.21 16:52</v>
      </c>
      <c r="E111" s="19" t="str">
        <f ca="1">IFERROR(__xludf.DUMMYFUNCTION("""COMPUTED_VALUE"""),"Про розірвання договору оренди земельної ділянки площею 0,0254 га по просп. Петра Григоренка, 19 у Дарницькому районі м. Києва, укладеного між Київською міською радою та малим приватним підприємством «КУРА» від 06.02.2003 № 63-6-00041. (Від 14.04.2021 № 0"&amp;"8/231-1270/ПР).")</f>
        <v>Про розірвання договору оренди земельної ділянки площею 0,0254 га по просп. Петра Григоренка, 19 у Дарницькому районі м. Києва, укладеного між Київською міською радою та малим приватним підприємством «КУРА» від 06.02.2003 № 63-6-00041. (Від 14.04.2021 № 08/231-1270/ПР).</v>
      </c>
    </row>
    <row r="112" spans="1:5">
      <c r="A112" s="22" t="str">
        <f t="shared" ca="1" si="0"/>
        <v>08.07.21</v>
      </c>
      <c r="B112" s="7">
        <f ca="1">IFERROR(__xludf.DUMMYFUNCTION("""COMPUTED_VALUE"""),107)</f>
        <v>107</v>
      </c>
      <c r="C112" s="7">
        <f ca="1">IFERROR(__xludf.DUMMYFUNCTION("""COMPUTED_VALUE"""),107)</f>
        <v>107</v>
      </c>
      <c r="D112" s="7" t="str">
        <f ca="1">IFERROR(__xludf.DUMMYFUNCTION("""COMPUTED_VALUE"""),"08.07.21 16:53")</f>
        <v>08.07.21 16:53</v>
      </c>
      <c r="E112" s="19" t="str">
        <f ca="1">IFERROR(__xludf.DUMMYFUNCTION("""COMPUTED_VALUE"""),"Про розірвання договорів оренди земельних ділянок від 15 грудня 2003 року № 72-6-00128 та від 29 листопада 2005 року № 72-6-00329, укладених між Київською міською радою та благодійним фондом «СОЛОМ’ЯНКА» (395195881). (Від 17.06.2021 № 08/231-2102/ПР).")</f>
        <v>Про розірвання договорів оренди земельних ділянок від 15 грудня 2003 року № 72-6-00128 та від 29 листопада 2005 року № 72-6-00329, укладених між Київською міською радою та благодійним фондом «СОЛОМ’ЯНКА» (395195881). (Від 17.06.2021 № 08/231-2102/ПР).</v>
      </c>
    </row>
    <row r="113" spans="1:5">
      <c r="A113" s="22" t="str">
        <f t="shared" ca="1" si="0"/>
        <v>08.07.21</v>
      </c>
      <c r="B113" s="7">
        <f ca="1">IFERROR(__xludf.DUMMYFUNCTION("""COMPUTED_VALUE"""),108)</f>
        <v>108</v>
      </c>
      <c r="C113" s="7">
        <f ca="1">IFERROR(__xludf.DUMMYFUNCTION("""COMPUTED_VALUE"""),108)</f>
        <v>108</v>
      </c>
      <c r="D113" s="7" t="str">
        <f ca="1">IFERROR(__xludf.DUMMYFUNCTION("""COMPUTED_VALUE"""),"08.07.21 16:56")</f>
        <v>08.07.21 16:56</v>
      </c>
      <c r="E113" s="19" t="str">
        <f ca="1">IFERROR(__xludf.DUMMYFUNCTION("""COMPUTED_VALUE"""),"За пропозицію розглядати питання порядку денного розділу 3.1.1 пункти 3,5,8,9,11,12,13,16,18,21 окремо,а голосувати разом")</f>
        <v>За пропозицію розглядати питання порядку денного розділу 3.1.1 пункти 3,5,8,9,11,12,13,16,18,21 окремо,а голосувати разом</v>
      </c>
    </row>
    <row r="114" spans="1:5">
      <c r="A114" s="22" t="str">
        <f t="shared" ca="1" si="0"/>
        <v>08.07.21</v>
      </c>
      <c r="B114" s="7">
        <f ca="1">IFERROR(__xludf.DUMMYFUNCTION("""COMPUTED_VALUE"""),109)</f>
        <v>109</v>
      </c>
      <c r="C114" s="7">
        <f ca="1">IFERROR(__xludf.DUMMYFUNCTION("""COMPUTED_VALUE"""),109)</f>
        <v>109</v>
      </c>
      <c r="D114" s="7" t="str">
        <f ca="1">IFERROR(__xludf.DUMMYFUNCTION("""COMPUTED_VALUE"""),"08.07.21 16:59")</f>
        <v>08.07.21 16:59</v>
      </c>
      <c r="E114" s="19" t="str">
        <f ca="1">IFERROR(__xludf.DUMMYFUNCTION("""COMPUTED_VALUE"""),"За пункти 3,5,8,9,11,12,13,16,18,21  розділу 3.1.1. ""Про надання дозволу на розроблення проєкту землеустрою  для створення озеленених територій загального користування""")</f>
        <v>За пункти 3,5,8,9,11,12,13,16,18,21  розділу 3.1.1. "Про надання дозволу на розроблення проєкту землеустрою  для створення озеленених територій загального користування"</v>
      </c>
    </row>
    <row r="115" spans="1:5">
      <c r="A115" s="22" t="str">
        <f t="shared" ca="1" si="0"/>
        <v>08.07.21</v>
      </c>
      <c r="B115" s="7">
        <f ca="1">IFERROR(__xludf.DUMMYFUNCTION("""COMPUTED_VALUE"""),110)</f>
        <v>110</v>
      </c>
      <c r="C115" s="7">
        <f ca="1">IFERROR(__xludf.DUMMYFUNCTION("""COMPUTED_VALUE"""),110)</f>
        <v>110</v>
      </c>
      <c r="D115" s="7" t="str">
        <f ca="1">IFERROR(__xludf.DUMMYFUNCTION("""COMPUTED_VALUE"""),"08.07.21 17:04")</f>
        <v>08.07.21 17:04</v>
      </c>
      <c r="E115" s="19" t="str">
        <f ca="1">IFERROR(__xludf.DUMMYFUNCTION("""COMPUTED_VALUE"""),"За пропозицію розглядати питання порядку денного розділу3.1.1 пункти 1,2,6,7,10,14,23,24,25,27,28 окремо,а голосувати разом")</f>
        <v>За пропозицію розглядати питання порядку денного розділу3.1.1 пункти 1,2,6,7,10,14,23,24,25,27,28 окремо,а голосувати разом</v>
      </c>
    </row>
    <row r="116" spans="1:5">
      <c r="A116" s="22" t="str">
        <f t="shared" ca="1" si="0"/>
        <v>08.07.21</v>
      </c>
      <c r="B116" s="7">
        <f ca="1">IFERROR(__xludf.DUMMYFUNCTION("""COMPUTED_VALUE"""),111)</f>
        <v>111</v>
      </c>
      <c r="C116" s="7">
        <f ca="1">IFERROR(__xludf.DUMMYFUNCTION("""COMPUTED_VALUE"""),111)</f>
        <v>111</v>
      </c>
      <c r="D116" s="7" t="str">
        <f ca="1">IFERROR(__xludf.DUMMYFUNCTION("""COMPUTED_VALUE"""),"08.07.21 17:06")</f>
        <v>08.07.21 17:06</v>
      </c>
      <c r="E116" s="19" t="str">
        <f ca="1">IFERROR(__xludf.DUMMYFUNCTION("""COMPUTED_VALUE"""),"За пункти 1,2,6,7,10,14,23,24,25,27,28 розділу 3.1.1. ""Про надання дозволу на розроблення проєкту землеустрою  для створення озеленених територій загального користування""")</f>
        <v>За пункти 1,2,6,7,10,14,23,24,25,27,28 розділу 3.1.1. "Про надання дозволу на розроблення проєкту землеустрою  для створення озеленених територій загального користування"</v>
      </c>
    </row>
    <row r="117" spans="1:5">
      <c r="A117" s="22" t="str">
        <f t="shared" ca="1" si="0"/>
        <v>08.07.21</v>
      </c>
      <c r="B117" s="7">
        <f ca="1">IFERROR(__xludf.DUMMYFUNCTION("""COMPUTED_VALUE"""),112)</f>
        <v>112</v>
      </c>
      <c r="C117" s="7">
        <f ca="1">IFERROR(__xludf.DUMMYFUNCTION("""COMPUTED_VALUE"""),112)</f>
        <v>112</v>
      </c>
      <c r="D117" s="7" t="str">
        <f ca="1">IFERROR(__xludf.DUMMYFUNCTION("""COMPUTED_VALUE"""),"08.07.21 17:08")</f>
        <v>08.07.21 17:08</v>
      </c>
      <c r="E117"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на просп. Правди, 98, 100 та просп. Георгія Гонгадзе, 2, 4, 6, 10 у Подільському районі міста Києва (694720166). (Від 09.12.2019 № 08/231-3781/ПР).")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просп. Правди, 98, 100 та просп. Георгія Гонгадзе, 2, 4, 6, 10 у Подільському районі міста Києва (694720166). (Від 09.12.2019 № 08/231-3781/ПР).</v>
      </c>
    </row>
    <row r="118" spans="1:5">
      <c r="A118" s="22" t="str">
        <f t="shared" ca="1" si="0"/>
        <v>08.07.21</v>
      </c>
      <c r="B118" s="7">
        <f ca="1">IFERROR(__xludf.DUMMYFUNCTION("""COMPUTED_VALUE"""),113)</f>
        <v>113</v>
      </c>
      <c r="C118" s="7">
        <f ca="1">IFERROR(__xludf.DUMMYFUNCTION("""COMPUTED_VALUE"""),113)</f>
        <v>113</v>
      </c>
      <c r="D118" s="7" t="str">
        <f ca="1">IFERROR(__xludf.DUMMYFUNCTION("""COMPUTED_VALUE"""),"08.07.21 17:09")</f>
        <v>08.07.21 17:09</v>
      </c>
      <c r="E118" s="19" t="str">
        <f ca="1">IFERROR(__xludf.DUMMYFUNCTION("""COMPUTED_VALUE"""),"За основу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користуван"&amp;"ня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(649440177)"&amp;". (Від 24.12.2019 № 08/231-4012/ПР).")</f>
        <v>За основу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row>
    <row r="119" spans="1:5">
      <c r="A119" s="22" t="str">
        <f t="shared" ca="1" si="0"/>
        <v>08.07.21</v>
      </c>
      <c r="B119" s="7">
        <f ca="1">IFERROR(__xludf.DUMMYFUNCTION("""COMPUTED_VALUE"""),114)</f>
        <v>114</v>
      </c>
      <c r="C119" s="7">
        <f ca="1">IFERROR(__xludf.DUMMYFUNCTION("""COMPUTED_VALUE"""),114)</f>
        <v>114</v>
      </c>
      <c r="D119" s="7" t="str">
        <f ca="1">IFERROR(__xludf.DUMMYFUNCTION("""COMPUTED_VALUE"""),"08.07.21 17:10")</f>
        <v>08.07.21 17:10</v>
      </c>
      <c r="E119" s="19" t="str">
        <f ca="1">IFERROR(__xludf.DUMMYFUNCTION("""COMPUTED_VALUE"""),"За правку до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користу"&amp;"вання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(6494401"&amp;"77). (Від 24.12.2019 № 08/231-4012/ПР).")</f>
        <v>За правку до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row>
    <row r="120" spans="1:5">
      <c r="A120" s="22" t="str">
        <f t="shared" ca="1" si="0"/>
        <v>08.07.21</v>
      </c>
      <c r="B120" s="7">
        <f ca="1">IFERROR(__xludf.DUMMYFUNCTION("""COMPUTED_VALUE"""),115)</f>
        <v>115</v>
      </c>
      <c r="C120" s="7">
        <f ca="1">IFERROR(__xludf.DUMMYFUNCTION("""COMPUTED_VALUE"""),115)</f>
        <v>115</v>
      </c>
      <c r="D120" s="7" t="str">
        <f ca="1">IFERROR(__xludf.DUMMYFUNCTION("""COMPUTED_VALUE"""),"08.07.21 17:11")</f>
        <v>08.07.21 17:11</v>
      </c>
      <c r="E120"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08/231-4012/ПР"&amp;").")</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row>
    <row r="121" spans="1:5">
      <c r="A121" s="22" t="str">
        <f t="shared" ca="1" si="0"/>
        <v>08.07.21</v>
      </c>
      <c r="B121" s="7">
        <f ca="1">IFERROR(__xludf.DUMMYFUNCTION("""COMPUTED_VALUE"""),116)</f>
        <v>116</v>
      </c>
      <c r="C121" s="7">
        <f ca="1">IFERROR(__xludf.DUMMYFUNCTION("""COMPUTED_VALUE"""),116)</f>
        <v>116</v>
      </c>
      <c r="D121" s="7" t="str">
        <f ca="1">IFERROR(__xludf.DUMMYFUNCTION("""COMPUTED_VALUE"""),"08.07.21 17:12")</f>
        <v>08.07.21 17:12</v>
      </c>
      <c r="E121"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земельних ділянок у постійне користування для обслуговування та експлуата"&amp;"ції зелених насаджень загального користування (скверу) на Харківському шосе, 4, 6, 8/11, 12, 16, 18 у Дніпровському районі міста Києва (484011769), (Від 09.12.2019 № 08/231-3801/ПР).")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земельних ділянок у постійне користування для обслуговування та експлуатації зелених насаджень загального користування (скверу) на Харківському шосе, 4, 6, 8/11, 12, 16, 18 у Дніпровському районі міста Києва (484011769), (Від 09.12.2019 № 08/231-3801/ПР).</v>
      </c>
    </row>
    <row r="122" spans="1:5">
      <c r="A122" s="22" t="str">
        <f t="shared" ca="1" si="0"/>
        <v>08.07.21</v>
      </c>
      <c r="B122" s="7">
        <f ca="1">IFERROR(__xludf.DUMMYFUNCTION("""COMPUTED_VALUE"""),117)</f>
        <v>117</v>
      </c>
      <c r="C122" s="7">
        <f ca="1">IFERROR(__xludf.DUMMYFUNCTION("""COMPUTED_VALUE"""),117)</f>
        <v>117</v>
      </c>
      <c r="D122" s="7" t="str">
        <f ca="1">IFERROR(__xludf.DUMMYFUNCTION("""COMPUTED_VALUE"""),"08.07.21 17:13")</f>
        <v>08.07.21 17:13</v>
      </c>
      <c r="E122"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утримання та експлуатації з"&amp;"елених насаджень на вул. Попудренка, 18, 18-а у Дніпровському районі міста Києва (652390142), (Від 24.12.2019 № 08/231-4011/ПР).")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утримання та експлуатації зелених насаджень на вул. Попудренка, 18, 18-а у Дніпровському районі міста Києва (652390142), (Від 24.12.2019 № 08/231-4011/ПР).</v>
      </c>
    </row>
    <row r="123" spans="1:5">
      <c r="A123" s="22" t="str">
        <f t="shared" ca="1" si="0"/>
        <v>08.07.21</v>
      </c>
      <c r="B123" s="7">
        <f ca="1">IFERROR(__xludf.DUMMYFUNCTION("""COMPUTED_VALUE"""),118)</f>
        <v>118</v>
      </c>
      <c r="C123" s="7">
        <f ca="1">IFERROR(__xludf.DUMMYFUNCTION("""COMPUTED_VALUE"""),118)</f>
        <v>118</v>
      </c>
      <c r="D123" s="7" t="str">
        <f ca="1">IFERROR(__xludf.DUMMYFUNCTION("""COMPUTED_VALUE"""),"08.07.21 17:14")</f>
        <v>08.07.21 17:14</v>
      </c>
      <c r="E12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в постійне користування земельної ділянки для утримання та благоустрою зе"&amp;"лених зон і зелених насаджень та обслуговування скверу на просп. Лісовому, 4-а у Деснянському районі міста Києва (512501177). (Від 22.11.2019 № 08/231-3565/ПР).")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в постійне користування земельної ділянки для утримання та благоустрою зелених зон і зелених насаджень та обслуговування скверу на просп. Лісовому, 4-а у Деснянському районі міста Києва (512501177). (Від 22.11.2019 № 08/231-3565/ПР).</v>
      </c>
    </row>
    <row r="124" spans="1:5">
      <c r="A124" s="22" t="str">
        <f t="shared" ca="1" si="0"/>
        <v>08.07.21</v>
      </c>
      <c r="B124" s="7">
        <f ca="1">IFERROR(__xludf.DUMMYFUNCTION("""COMPUTED_VALUE"""),119)</f>
        <v>119</v>
      </c>
      <c r="C124" s="7">
        <f ca="1">IFERROR(__xludf.DUMMYFUNCTION("""COMPUTED_VALUE"""),119)</f>
        <v>119</v>
      </c>
      <c r="D124" s="7" t="str">
        <f ca="1">IFERROR(__xludf.DUMMYFUNCTION("""COMPUTED_VALUE"""),"08.07.21 17:15")</f>
        <v>08.07.21 17:15</v>
      </c>
      <c r="E124"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(скверу) на вул. Ревуцького, 10/2, вул. Анни Ахматової, 2-а у Дарницькому районі міста Києва (555301675). (Від 22.11.2019 № 08/231-3564/ПР).")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(скверу) на вул. Ревуцького, 10/2, вул. Анни Ахматової, 2-а у Дарницькому районі міста Києва (555301675). (Від 22.11.2019 № 08/231-3564/ПР).</v>
      </c>
    </row>
    <row r="125" spans="1:5">
      <c r="A125" s="22" t="str">
        <f t="shared" ca="1" si="0"/>
        <v>08.07.21</v>
      </c>
      <c r="B125" s="7">
        <f ca="1">IFERROR(__xludf.DUMMYFUNCTION("""COMPUTED_VALUE"""),120)</f>
        <v>120</v>
      </c>
      <c r="C125" s="7">
        <f ca="1">IFERROR(__xludf.DUMMYFUNCTION("""COMPUTED_VALUE"""),120)</f>
        <v>120</v>
      </c>
      <c r="D125" s="7" t="str">
        <f ca="1">IFERROR(__xludf.DUMMYFUNCTION("""COMPUTED_VALUE"""),"08.07.21 17:17")</f>
        <v>08.07.21 17:17</v>
      </c>
      <c r="E125"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на вул. Лук’янівській, 11-а у Шевченківському районі міста Києва (591801520). (Від 28.11.2019 № 08/231-3637/ПР).")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вул. Лук’янівській, 11-а у Шевченківському районі міста Києва (591801520). (Від 28.11.2019 № 08/231-3637/ПР).</v>
      </c>
    </row>
    <row r="126" spans="1:5">
      <c r="A126" s="22" t="str">
        <f t="shared" ca="1" si="0"/>
        <v>08.07.21</v>
      </c>
      <c r="B126" s="7">
        <f ca="1">IFERROR(__xludf.DUMMYFUNCTION("""COMPUTED_VALUE"""),121)</f>
        <v>121</v>
      </c>
      <c r="C126" s="7">
        <f ca="1">IFERROR(__xludf.DUMMYFUNCTION("""COMPUTED_VALUE"""),121)</f>
        <v>121</v>
      </c>
      <c r="D126" s="7" t="str">
        <f ca="1">IFERROR(__xludf.DUMMYFUNCTION("""COMPUTED_VALUE"""),"08.07.21 17:18")</f>
        <v>08.07.21 17:18</v>
      </c>
      <c r="E126"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між будинками № 4 та № 8 у пров. К. Гордієнка у Печерському районі міста Києва (571701641). (Від 31.01.2020 № 08/231-253/ПР).")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4 та № 8 у пров. К. Гордієнка у Печерському районі міста Києва (571701641). (Від 31.01.2020 № 08/231-253/ПР).</v>
      </c>
    </row>
    <row r="127" spans="1:5">
      <c r="A127" s="22" t="str">
        <f t="shared" ca="1" si="0"/>
        <v>08.07.21</v>
      </c>
      <c r="B127" s="7">
        <f ca="1">IFERROR(__xludf.DUMMYFUNCTION("""COMPUTED_VALUE"""),122)</f>
        <v>122</v>
      </c>
      <c r="C127" s="7">
        <f ca="1">IFERROR(__xludf.DUMMYFUNCTION("""COMPUTED_VALUE"""),122)</f>
        <v>122</v>
      </c>
      <c r="D127" s="7" t="str">
        <f ca="1">IFERROR(__xludf.DUMMYFUNCTION("""COMPUTED_VALUE"""),"08.07.21 17:19")</f>
        <v>08.07.21 17:19</v>
      </c>
      <c r="E127" s="19" t="str">
        <f ca="1">IFERROR(__xludf.DUMMYFUNCTION("""COMPUTED_VALUE"""),"Про надання дозволу на розроблення проекту землеустрою щодо відведення в постійне користування земельної ділянки Київському комунальному об’єднанню зеленого будівництва та експлуатації зелених насаджень міста «Київзеленбуд» на вул.14-тій Садовій у Дніпров"&amp;"ському районі м. Києва для створення, облаштування та експлуатації скверу (К-38584). (Від 07.06.2019 № 08/231-2021/ПР).")</f>
        <v>Про надання дозволу на розроблення проекту землеустрою щодо відведення в постійне користування земельної ділянки Київському комунальному об’єднанню зеленого будівництва та експлуатації зелених насаджень міста «Київзеленбуд» на вул.14-тій Садовій у Дніпровському районі м. Києва для створення, облаштування та експлуатації скверу (К-38584). (Від 07.06.2019 № 08/231-2021/ПР).</v>
      </c>
    </row>
    <row r="128" spans="1:5">
      <c r="A128" s="22" t="str">
        <f t="shared" ca="1" si="0"/>
        <v>08.07.21</v>
      </c>
      <c r="B128" s="7">
        <f ca="1">IFERROR(__xludf.DUMMYFUNCTION("""COMPUTED_VALUE"""),123)</f>
        <v>123</v>
      </c>
      <c r="C128" s="7">
        <f ca="1">IFERROR(__xludf.DUMMYFUNCTION("""COMPUTED_VALUE"""),123)</f>
        <v>123</v>
      </c>
      <c r="D128" s="7" t="str">
        <f ca="1">IFERROR(__xludf.DUMMYFUNCTION("""COMPUTED_VALUE"""),"08.07.21 17:20")</f>
        <v>08.07.21 17:20</v>
      </c>
      <c r="E128" s="19" t="str">
        <f ca="1">IFERROR(__xludf.DUMMYFUNCTION("""COMPUTED_VALUE"""),"Про надання дозволу на розроблення проекту землеустрою щодо відведення земельної ділянки об’єднанню співвласників багатоквартирного будинку «Десятинка» у пров. Десятинному, 7 у Шевченківському районі м. Києва для експлуатації та обслуговування багатокварт"&amp;"ирного житлового будинку (К-30012). (Від 03.08.2017 № 08/231-1806/ПР).")</f>
        <v>Про надання дозволу на розроблення проекту землеустрою щодо відведення земельної ділянки об’єднанню співвласників багатоквартирного будинку «Десятинка» у пров. Десятинному, 7 у Шевченківському районі м. Києва для експлуатації та обслуговування багатоквартирного житлового будинку (К-30012). (Від 03.08.2017 № 08/231-1806/ПР).</v>
      </c>
    </row>
    <row r="129" spans="1:5">
      <c r="A129" s="22" t="str">
        <f t="shared" ca="1" si="0"/>
        <v>08.07.21</v>
      </c>
      <c r="B129" s="7">
        <f ca="1">IFERROR(__xludf.DUMMYFUNCTION("""COMPUTED_VALUE"""),124)</f>
        <v>124</v>
      </c>
      <c r="C129" s="7">
        <f ca="1">IFERROR(__xludf.DUMMYFUNCTION("""COMPUTED_VALUE"""),124)</f>
        <v>124</v>
      </c>
      <c r="D129" s="7" t="str">
        <f ca="1">IFERROR(__xludf.DUMMYFUNCTION("""COMPUTED_VALUE"""),"08.07.21 17:20")</f>
        <v>08.07.21 17:20</v>
      </c>
      <c r="E129" s="19" t="str">
        <f ca="1">IFERROR(__xludf.DUMMYFUNCTION("""COMPUTED_VALUE"""),"Про надання ТОВАРИСТВУ З ДОДАТКОВОЮ ВІДПОВІДАЛЬНІСТЮ КИЇВСЬКИЙ ЕКСПЕРИМЕНТАЛЬНИЙ МАШИНОБУДІВНИЙ ЗАВОД «СТЕНД» дозволу на розроблення проєкту землеустрою щодо відведення земельної ділянки в оренду для експлуатації і обслуговування адміністративно-побутовог"&amp;"о комплексу на вул. Васильківській, 16 у Голосіївському районі міста Києва (619450197). (Від 01.03.2021 № 08/231-841/ПР).")</f>
        <v>Про надання ТОВАРИСТВУ З ДОДАТКОВОЮ ВІДПОВІДАЛЬНІСТЮ КИЇВСЬКИЙ ЕКСПЕРИМЕНТАЛЬНИЙ МАШИНОБУДІВНИЙ ЗАВОД «СТЕНД» дозволу на розроблення проєкту землеустрою щодо відведення земельної ділянки в оренду для експлуатації і обслуговування адміністративно-побутового комплексу на вул. Васильківській, 16 у Голосіївському районі міста Києва (619450197). (Від 01.03.2021 № 08/231-841/ПР).</v>
      </c>
    </row>
    <row r="130" spans="1:5">
      <c r="A130" s="22" t="str">
        <f t="shared" ca="1" si="0"/>
        <v>08.07.21</v>
      </c>
      <c r="B130" s="7">
        <f ca="1">IFERROR(__xludf.DUMMYFUNCTION("""COMPUTED_VALUE"""),125)</f>
        <v>125</v>
      </c>
      <c r="C130" s="7">
        <f ca="1">IFERROR(__xludf.DUMMYFUNCTION("""COMPUTED_VALUE"""),125)</f>
        <v>125</v>
      </c>
      <c r="D130" s="7" t="str">
        <f ca="1">IFERROR(__xludf.DUMMYFUNCTION("""COMPUTED_VALUE"""),"08.07.21 17:21")</f>
        <v>08.07.21 17:21</v>
      </c>
      <c r="E130" s="19" t="str">
        <f ca="1">IFERROR(__xludf.DUMMYFUNCTION("""COMPUTED_VALUE"""),"Про надання ТОВАРИСТВУ З ОБМЕЖЕНОЮ ВІДПОВІДАЛЬНІСТЮ «СПОРТИВНО-ОЗДОРОВЧИЙ КОМПЛЕКС «МОНІТОР» дозволу на розроблення проєкту землеустрою щодо відведення земельної ділянки в оренду для влаштування, експлуатації та обслуговування об'єктів інженерної, транспо"&amp;"ртної інфраструктури (крім об’єктів дорожнього сервісу) на вул. Електриків, 29-б у Подільському районі міста Києва (596901814). (Від 14.06.2021 № 08/231-2065/ПР).")</f>
        <v>Про надання ТОВАРИСТВУ З ОБМЕЖЕНОЮ ВІДПОВІДАЛЬНІСТЮ «СПОРТИВНО-ОЗДОРОВЧИЙ КОМПЛЕКС «МОНІТОР» дозволу на розроблення проєкту землеустрою щодо відведення земельної ділянки в оренду для влаштування, експлуатації та обслуговування об'єктів інженерної, транспортної інфраструктури (крім об’єктів дорожнього сервісу) на вул. Електриків, 29-б у Подільському районі міста Києва (596901814). (Від 14.06.2021 № 08/231-2065/ПР).</v>
      </c>
    </row>
    <row r="131" spans="1:5">
      <c r="A131" s="22" t="str">
        <f t="shared" ca="1" si="0"/>
        <v>08.07.21</v>
      </c>
      <c r="B131" s="7">
        <f ca="1">IFERROR(__xludf.DUMMYFUNCTION("""COMPUTED_VALUE"""),126)</f>
        <v>126</v>
      </c>
      <c r="C131" s="7">
        <f ca="1">IFERROR(__xludf.DUMMYFUNCTION("""COMPUTED_VALUE"""),126)</f>
        <v>126</v>
      </c>
      <c r="D131" s="7" t="str">
        <f ca="1">IFERROR(__xludf.DUMMYFUNCTION("""COMPUTED_VALUE"""),"08.07.21 17:23")</f>
        <v>08.07.21 17:23</v>
      </c>
      <c r="E131" s="19" t="str">
        <f ca="1">IFERROR(__xludf.DUMMYFUNCTION("""COMPUTED_VALUE"""),"За пункти 1,2,3,5,6,7,8,9,10,11,12,13,14,15,16 розділу 3.2. ""Про відмову у наданні дозволу на розроблення проєкту землеустрою""")</f>
        <v>За пункти 1,2,3,5,6,7,8,9,10,11,12,13,14,15,16 розділу 3.2. "Про відмову у наданні дозволу на розроблення проєкту землеустрою"</v>
      </c>
    </row>
    <row r="132" spans="1:5">
      <c r="A132" s="22" t="str">
        <f t="shared" ca="1" si="0"/>
        <v>08.07.21</v>
      </c>
      <c r="B132" s="7">
        <f ca="1">IFERROR(__xludf.DUMMYFUNCTION("""COMPUTED_VALUE"""),127)</f>
        <v>127</v>
      </c>
      <c r="C132" s="7">
        <f ca="1">IFERROR(__xludf.DUMMYFUNCTION("""COMPUTED_VALUE"""),127)</f>
        <v>127</v>
      </c>
      <c r="D132" s="7" t="str">
        <f ca="1">IFERROR(__xludf.DUMMYFUNCTION("""COMPUTED_VALUE"""),"08.07.21 17:24")</f>
        <v>08.07.21 17:24</v>
      </c>
      <c r="E132" s="19" t="str">
        <f ca="1">IFERROR(__xludf.DUMMYFUNCTION("""COMPUTED_VALUE"""),"Про відмову фізичній особі – підприємцю Гальперіну Міхаелю у наданні дозволу на розроблення проєкту землеустрою щодо відведення земельної ділянки в оренду для будівництва, обслуговування та ремонту об’єктів інженерної, транспортної, енергетичної інфрастру"&amp;"ктури, об’єктів зв’язку та дорожнього господарства (крім дорожнього сервісу) на вул. Бульварно-Кудрявській, 20 у Шевченківському районі міста Києва (659470130). (Від 16.03.2021 № 08/231-962/ПР).")</f>
        <v>Про відмову фізичній особі – підприємцю Гальперіну Міхаелю у наданні дозволу на розроблення проєкту землеустрою щодо відведення земельної ділянки в оренду для будівництва, обслуговування та ремонту об’єктів інженерної, транспортної, енергетичної інфраструктури, об’єктів зв’язку та дорожнього господарства (крім дорожнього сервісу) на вул. Бульварно-Кудрявській, 20 у Шевченківському районі міста Києва (659470130). (Від 16.03.2021 № 08/231-962/ПР).</v>
      </c>
    </row>
    <row r="133" spans="1:5">
      <c r="A133" s="22" t="str">
        <f t="shared" ca="1" si="0"/>
        <v>08.07.21</v>
      </c>
      <c r="B133" s="7">
        <f ca="1">IFERROR(__xludf.DUMMYFUNCTION("""COMPUTED_VALUE"""),128)</f>
        <v>128</v>
      </c>
      <c r="C133" s="7">
        <f ca="1">IFERROR(__xludf.DUMMYFUNCTION("""COMPUTED_VALUE"""),128)</f>
        <v>128</v>
      </c>
      <c r="D133" s="7" t="str">
        <f ca="1">IFERROR(__xludf.DUMMYFUNCTION("""COMPUTED_VALUE"""),"08.07.21 17:27")</f>
        <v>08.07.21 17:27</v>
      </c>
      <c r="E133" s="19" t="str">
        <f ca="1">IFERROR(__xludf.DUMMYFUNCTION("""COMPUTED_VALUE"""),"За пункти 1,2,3,5,6,7 розділу 3,3""Про надання дозволу громадянам на розроблення проєкту землеустрою""")</f>
        <v>За пункти 1,2,3,5,6,7 розділу 3,3"Про надання дозволу громадянам на розроблення проєкту землеустрою"</v>
      </c>
    </row>
    <row r="134" spans="1:5">
      <c r="A134" s="22" t="str">
        <f t="shared" ca="1" si="0"/>
        <v>08.07.21</v>
      </c>
      <c r="B134" s="7">
        <f ca="1">IFERROR(__xludf.DUMMYFUNCTION("""COMPUTED_VALUE"""),129)</f>
        <v>129</v>
      </c>
      <c r="C134" s="7">
        <f ca="1">IFERROR(__xludf.DUMMYFUNCTION("""COMPUTED_VALUE"""),129)</f>
        <v>129</v>
      </c>
      <c r="D134" s="7" t="str">
        <f ca="1">IFERROR(__xludf.DUMMYFUNCTION("""COMPUTED_VALUE"""),"08.07.21 17:27")</f>
        <v>08.07.21 17:27</v>
      </c>
      <c r="E134" s="19" t="str">
        <f ca="1">IFERROR(__xludf.DUMMYFUNCTION("""COMPUTED_VALUE"""),"За пункти 4,8 розділу 3,3""Про надання дозволу громадянам на розроблення проєкту землеустрою""")</f>
        <v>За пункти 4,8 розділу 3,3"Про надання дозволу громадянам на розроблення проєкту землеустрою"</v>
      </c>
    </row>
    <row r="135" spans="1:5">
      <c r="A135" s="22" t="str">
        <f t="shared" ca="1" si="0"/>
        <v>08.07.21</v>
      </c>
      <c r="B135" s="7">
        <f ca="1">IFERROR(__xludf.DUMMYFUNCTION("""COMPUTED_VALUE"""),130)</f>
        <v>130</v>
      </c>
      <c r="C135" s="7">
        <f ca="1">IFERROR(__xludf.DUMMYFUNCTION("""COMPUTED_VALUE"""),130)</f>
        <v>130</v>
      </c>
      <c r="D135" s="7" t="str">
        <f ca="1">IFERROR(__xludf.DUMMYFUNCTION("""COMPUTED_VALUE"""),"08.07.21 17:28")</f>
        <v>08.07.21 17:28</v>
      </c>
      <c r="E135" s="19" t="str">
        <f ca="1">IFERROR(__xludf.DUMMYFUNCTION("""COMPUTED_VALUE"""),"За відхилення розділу 3,3 ""Про надання дозволу громадянам на розроблення проєкту землеустрою""")</f>
        <v>За відхилення розділу 3,3 "Про надання дозволу громадянам на розроблення проєкту землеустрою"</v>
      </c>
    </row>
    <row r="136" spans="1:5">
      <c r="A136" s="22" t="str">
        <f t="shared" ca="1" si="0"/>
        <v>08.07.21</v>
      </c>
      <c r="B136" s="7">
        <f ca="1">IFERROR(__xludf.DUMMYFUNCTION("""COMPUTED_VALUE"""),131)</f>
        <v>131</v>
      </c>
      <c r="C136" s="7">
        <f ca="1">IFERROR(__xludf.DUMMYFUNCTION("""COMPUTED_VALUE"""),131)</f>
        <v>131</v>
      </c>
      <c r="D136" s="7" t="str">
        <f ca="1">IFERROR(__xludf.DUMMYFUNCTION("""COMPUTED_VALUE"""),"08.07.21 17:29")</f>
        <v>08.07.21 17:29</v>
      </c>
      <c r="E136" s="19" t="str">
        <f ca="1">IFERROR(__xludf.DUMMYFUNCTION("""COMPUTED_VALUE"""),"Про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"&amp;"№ 08/231-1458/ПР).")</f>
        <v>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v>
      </c>
    </row>
    <row r="137" spans="1:5">
      <c r="A137" s="22" t="str">
        <f t="shared" ca="1" si="0"/>
        <v>08.07.21</v>
      </c>
      <c r="B137" s="7">
        <f ca="1">IFERROR(__xludf.DUMMYFUNCTION("""COMPUTED_VALUE"""),132)</f>
        <v>132</v>
      </c>
      <c r="C137" s="7">
        <f ca="1">IFERROR(__xludf.DUMMYFUNCTION("""COMPUTED_VALUE"""),132)</f>
        <v>132</v>
      </c>
      <c r="D137" s="7" t="str">
        <f ca="1">IFERROR(__xludf.DUMMYFUNCTION("""COMPUTED_VALUE"""),"08.07.21 17:30")</f>
        <v>08.07.21 17:30</v>
      </c>
      <c r="E137" s="19" t="str">
        <f ca="1">IFERROR(__xludf.DUMMYFUNCTION("""COMPUTED_VALUE"""),"Про приватизацію громадянкою Сушинською Людмилою Павлівною земельної ділянки для будівництва і обслуговування жилого будинку, господарських будівель і споруд на вул. Заповітній, 2-Б у Солом’янському районі міста Києва (584528580). (Від 10.06.2021 № 08/231"&amp;"-2036/ПР).")</f>
        <v>Про приватизацію громадянкою Сушинською Людмилою Павлівною земельної ділянки для будівництва і обслуговування жилого будинку, господарських будівель і споруд на вул. Заповітній, 2-Б у Солом’янському районі міста Києва (584528580). (Від 10.06.2021 № 08/231-2036/ПР).</v>
      </c>
    </row>
    <row r="138" spans="1:5">
      <c r="A138" s="22" t="str">
        <f t="shared" ca="1" si="0"/>
        <v>08.07.21</v>
      </c>
      <c r="B138" s="7">
        <f ca="1">IFERROR(__xludf.DUMMYFUNCTION("""COMPUTED_VALUE"""),133)</f>
        <v>133</v>
      </c>
      <c r="C138" s="7">
        <f ca="1">IFERROR(__xludf.DUMMYFUNCTION("""COMPUTED_VALUE"""),133)</f>
        <v>133</v>
      </c>
      <c r="D138" s="7" t="str">
        <f ca="1">IFERROR(__xludf.DUMMYFUNCTION("""COMPUTED_VALUE"""),"08.07.21 17:39")</f>
        <v>08.07.21 17:39</v>
      </c>
      <c r="E138" s="19" t="str">
        <f ca="1">IFERROR(__xludf.DUMMYFUNCTION("""COMPUTED_VALUE"""),"Про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С"&amp;"олом’янському районі міста Києва (678142703). (Від 30.03.2020 № 08/231-795/ПР).")</f>
        <v>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row>
    <row r="139" spans="1:5">
      <c r="A139" s="22" t="str">
        <f t="shared" ca="1" si="0"/>
        <v>08.07.21</v>
      </c>
      <c r="B139" s="7">
        <f ca="1">IFERROR(__xludf.DUMMYFUNCTION("""COMPUTED_VALUE"""),134)</f>
        <v>134</v>
      </c>
      <c r="C139" s="7">
        <f ca="1">IFERROR(__xludf.DUMMYFUNCTION("""COMPUTED_VALUE"""),134)</f>
        <v>134</v>
      </c>
      <c r="D139" s="7" t="str">
        <f ca="1">IFERROR(__xludf.DUMMYFUNCTION("""COMPUTED_VALUE"""),"08.07.21 17:39")</f>
        <v>08.07.21 17:39</v>
      </c>
      <c r="E139" s="19" t="str">
        <f ca="1">IFERROR(__xludf.DUMMYFUNCTION("""COMPUTED_VALUE"""),"Про передачу громадянці Пономаренко Марії Тихонівні,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238 у Сол"&amp;"ом’янському районі міста Києва (362715919). (Від 19.11.2019 № 08/231-3391/ПР).")</f>
        <v>Про передачу громадянці Пономаренко Марії Тихонівні,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238 у Солом’янському районі міста Києва (362715919). (Від 19.11.2019 № 08/231-3391/ПР).</v>
      </c>
    </row>
    <row r="140" spans="1:5">
      <c r="A140" s="22" t="str">
        <f t="shared" ca="1" si="0"/>
        <v>08.07.21</v>
      </c>
      <c r="B140" s="7">
        <f ca="1">IFERROR(__xludf.DUMMYFUNCTION("""COMPUTED_VALUE"""),135)</f>
        <v>135</v>
      </c>
      <c r="C140" s="7">
        <f ca="1">IFERROR(__xludf.DUMMYFUNCTION("""COMPUTED_VALUE"""),135)</f>
        <v>135</v>
      </c>
      <c r="D140" s="7" t="str">
        <f ca="1">IFERROR(__xludf.DUMMYFUNCTION("""COMPUTED_VALUE"""),"08.07.21 17:40")</f>
        <v>08.07.21 17:40</v>
      </c>
      <c r="E140" s="19" t="str">
        <f ca="1">IFERROR(__xludf.DUMMYFUNCTION("""COMPUTED_VALUE"""),"Про передачу громадянину Мушинському Максиму Борисовичу,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95 у "&amp;"Солом’янському районі міста Києва (475277264). (Від 10.07.2020 № 08/231-1729/ПР).")</f>
        <v>Про передачу громадянину Мушинському Максиму Борисовичу,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95 у Солом’янському районі міста Києва (475277264). (Від 10.07.2020 № 08/231-1729/ПР).</v>
      </c>
    </row>
    <row r="141" spans="1:5">
      <c r="A141" s="22" t="str">
        <f t="shared" ca="1" si="0"/>
        <v>08.07.21</v>
      </c>
      <c r="B141" s="7">
        <f ca="1">IFERROR(__xludf.DUMMYFUNCTION("""COMPUTED_VALUE"""),136)</f>
        <v>136</v>
      </c>
      <c r="C141" s="7">
        <f ca="1">IFERROR(__xludf.DUMMYFUNCTION("""COMPUTED_VALUE"""),136)</f>
        <v>136</v>
      </c>
      <c r="D141" s="7" t="str">
        <f ca="1">IFERROR(__xludf.DUMMYFUNCTION("""COMPUTED_VALUE"""),"08.07.21 17:40")</f>
        <v>08.07.21 17:40</v>
      </c>
      <c r="E141" s="19" t="str">
        <f ca="1">IFERROR(__xludf.DUMMYFUNCTION("""COMPUTED_VALUE"""),"Про передачу громадянину Мельнику Ігорю Володимировичу,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176 у"&amp;" Солом’янському районі міста Києва (А-25776). (Від 06.06.2019 № 08/231-2010/ПР).")</f>
        <v>Про передачу громадянину Мельнику Ігорю Володимировичу,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176 у Солом’янському районі міста Києва (А-25776). (Від 06.06.2019 № 08/231-2010/ПР).</v>
      </c>
    </row>
    <row r="142" spans="1:5">
      <c r="A142" s="22" t="str">
        <f t="shared" ca="1" si="0"/>
        <v>08.07.21</v>
      </c>
      <c r="B142" s="7">
        <f ca="1">IFERROR(__xludf.DUMMYFUNCTION("""COMPUTED_VALUE"""),137)</f>
        <v>137</v>
      </c>
      <c r="C142" s="7">
        <f ca="1">IFERROR(__xludf.DUMMYFUNCTION("""COMPUTED_VALUE"""),137)</f>
        <v>137</v>
      </c>
      <c r="D142" s="7" t="str">
        <f ca="1">IFERROR(__xludf.DUMMYFUNCTION("""COMPUTED_VALUE"""),"08.07.21 17:41")</f>
        <v>08.07.21 17:41</v>
      </c>
      <c r="E142" s="19" t="str">
        <f ca="1">IFERROR(__xludf.DUMMYFUNCTION("""COMPUTED_VALUE"""),"Про передачу громадянину Рябчуку Івану Яковичу,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142 у Солом’я"&amp;"нському районі міста Києва (778392277). (Від 22.11.2019 № 08/231-3531/ПР).")</f>
        <v>Про передачу громадянину Рябчуку Івану Яковичу,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142 у Солом’янському районі міста Києва (778392277). (Від 22.11.2019 № 08/231-3531/ПР).</v>
      </c>
    </row>
    <row r="143" spans="1:5">
      <c r="A143" s="22" t="str">
        <f t="shared" ca="1" si="0"/>
        <v>08.07.21</v>
      </c>
      <c r="B143" s="7">
        <f ca="1">IFERROR(__xludf.DUMMYFUNCTION("""COMPUTED_VALUE"""),138)</f>
        <v>138</v>
      </c>
      <c r="C143" s="7">
        <f ca="1">IFERROR(__xludf.DUMMYFUNCTION("""COMPUTED_VALUE"""),138)</f>
        <v>138</v>
      </c>
      <c r="D143" s="7" t="str">
        <f ca="1">IFERROR(__xludf.DUMMYFUNCTION("""COMPUTED_VALUE"""),"08.07.21 17:42")</f>
        <v>08.07.21 17:42</v>
      </c>
      <c r="E143" s="19" t="str">
        <f ca="1">IFERROR(__xludf.DUMMYFUNCTION("""COMPUTED_VALUE"""),"Про передачу громадянці Телефус Ользі Василівні,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179 у Солом’"&amp;"янському районі міста Києва (А-25339). (Від 03.05.2019 № 08/231-1674/ПР).")</f>
        <v>Про передачу громадянці Телефус Ользі Василівні,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179 у Солом’янському районі міста Києва (А-25339). (Від 03.05.2019 № 08/231-1674/ПР).</v>
      </c>
    </row>
    <row r="144" spans="1:5">
      <c r="A144" s="22" t="str">
        <f t="shared" ca="1" si="0"/>
        <v>08.07.21</v>
      </c>
      <c r="B144" s="7">
        <f ca="1">IFERROR(__xludf.DUMMYFUNCTION("""COMPUTED_VALUE"""),139)</f>
        <v>139</v>
      </c>
      <c r="C144" s="7">
        <f ca="1">IFERROR(__xludf.DUMMYFUNCTION("""COMPUTED_VALUE"""),139)</f>
        <v>139</v>
      </c>
      <c r="D144" s="7" t="str">
        <f ca="1">IFERROR(__xludf.DUMMYFUNCTION("""COMPUTED_VALUE"""),"08.07.21 17:42")</f>
        <v>08.07.21 17:42</v>
      </c>
      <c r="E144" s="19" t="str">
        <f ca="1">IFERROR(__xludf.DUMMYFUNCTION("""COMPUTED_VALUE"""),"Про передачу громадянину Дубініну Володимиру Михайловичу,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134"&amp;" у Солом’янському районі міста Києва (696332735). (Від 03.10.2019 № 08/231-2993/ПР).")</f>
        <v>Про передачу громадянину Дубініну Володимиру Михайловичу,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134 у Солом’янському районі міста Києва (696332735). (Від 03.10.2019 № 08/231-2993/ПР).</v>
      </c>
    </row>
    <row r="145" spans="1:5">
      <c r="A145" s="22" t="str">
        <f t="shared" ca="1" si="0"/>
        <v>08.07.21</v>
      </c>
      <c r="B145" s="7">
        <f ca="1">IFERROR(__xludf.DUMMYFUNCTION("""COMPUTED_VALUE"""),140)</f>
        <v>140</v>
      </c>
      <c r="C145" s="7">
        <f ca="1">IFERROR(__xludf.DUMMYFUNCTION("""COMPUTED_VALUE"""),140)</f>
        <v>140</v>
      </c>
      <c r="D145" s="7" t="str">
        <f ca="1">IFERROR(__xludf.DUMMYFUNCTION("""COMPUTED_VALUE"""),"08.07.21 17:43")</f>
        <v>08.07.21 17:43</v>
      </c>
      <c r="E145" s="19" t="str">
        <f ca="1">IFERROR(__xludf.DUMMYFUNCTION("""COMPUTED_VALUE"""),"Про передачу громадянину Осадчому Віталію Васильовичу,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160 у "&amp;"Солом’янському районі міста Києва (А-25902). (Від 24.06.2019 № 08/231-2181/ПР).")</f>
        <v>Про передачу громадянину Осадчому Віталію Васильовичу,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160 у Солом’янському районі міста Києва (А-25902). (Від 24.06.2019 № 08/231-2181/ПР).</v>
      </c>
    </row>
    <row r="146" spans="1:5">
      <c r="A146" s="22" t="str">
        <f t="shared" ca="1" si="0"/>
        <v>08.07.21</v>
      </c>
      <c r="B146" s="7">
        <f ca="1">IFERROR(__xludf.DUMMYFUNCTION("""COMPUTED_VALUE"""),141)</f>
        <v>141</v>
      </c>
      <c r="C146" s="7">
        <f ca="1">IFERROR(__xludf.DUMMYFUNCTION("""COMPUTED_VALUE"""),141)</f>
        <v>141</v>
      </c>
      <c r="D146" s="7" t="str">
        <f ca="1">IFERROR(__xludf.DUMMYFUNCTION("""COMPUTED_VALUE"""),"08.07.21 17:43")</f>
        <v>08.07.21 17:43</v>
      </c>
      <c r="E146" s="19" t="str">
        <f ca="1">IFERROR(__xludf.DUMMYFUNCTION("""COMPUTED_VALUE"""),"За повернення до розгляду питання порядку денного 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ведення"&amp;" колективного садівництва на вул. Медовій, 189 у Солом’янському районі міста Києва (678142703). (Від 30.03.2020 № 08/231-795/ПР).")</f>
        <v>За повернення до розгляду питання порядку денного 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row>
    <row r="147" spans="1:5">
      <c r="A147" s="22" t="str">
        <f t="shared" ca="1" si="0"/>
        <v>08.07.21</v>
      </c>
      <c r="B147" s="7">
        <f ca="1">IFERROR(__xludf.DUMMYFUNCTION("""COMPUTED_VALUE"""),142)</f>
        <v>142</v>
      </c>
      <c r="C147" s="7">
        <f ca="1">IFERROR(__xludf.DUMMYFUNCTION("""COMPUTED_VALUE"""),142)</f>
        <v>142</v>
      </c>
      <c r="D147" s="7" t="str">
        <f ca="1">IFERROR(__xludf.DUMMYFUNCTION("""COMPUTED_VALUE"""),"08.07.21 17:44")</f>
        <v>08.07.21 17:44</v>
      </c>
      <c r="E147" s="19" t="str">
        <f ca="1">IFERROR(__xludf.DUMMYFUNCTION("""COMPUTED_VALUE"""),"Про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С"&amp;"олом’янському районі міста Києва (678142703). (Від 30.03.2020 № 08/231-795/ПР).")</f>
        <v>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row>
    <row r="148" spans="1:5">
      <c r="A148" s="22" t="str">
        <f t="shared" ca="1" si="0"/>
        <v>08.07.21</v>
      </c>
      <c r="B148" s="7">
        <f ca="1">IFERROR(__xludf.DUMMYFUNCTION("""COMPUTED_VALUE"""),143)</f>
        <v>143</v>
      </c>
      <c r="C148" s="7">
        <f ca="1">IFERROR(__xludf.DUMMYFUNCTION("""COMPUTED_VALUE"""),143)</f>
        <v>143</v>
      </c>
      <c r="D148" s="7" t="str">
        <f ca="1">IFERROR(__xludf.DUMMYFUNCTION("""COMPUTED_VALUE"""),"08.07.21 17:45")</f>
        <v>08.07.21 17:45</v>
      </c>
      <c r="E148" s="19" t="str">
        <f ca="1">IFERROR(__xludf.DUMMYFUNCTION("""COMPUTED_VALUE"""),"Про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13.0"&amp;"4.2021 № 08/231-1266/ПР).")</f>
        <v>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v>
      </c>
    </row>
    <row r="149" spans="1:5">
      <c r="A149" s="22" t="str">
        <f t="shared" ca="1" si="0"/>
        <v>08.07.21</v>
      </c>
      <c r="B149" s="7">
        <f ca="1">IFERROR(__xludf.DUMMYFUNCTION("""COMPUTED_VALUE"""),144)</f>
        <v>144</v>
      </c>
      <c r="C149" s="7">
        <f ca="1">IFERROR(__xludf.DUMMYFUNCTION("""COMPUTED_VALUE"""),144)</f>
        <v>144</v>
      </c>
      <c r="D149" s="7" t="str">
        <f ca="1">IFERROR(__xludf.DUMMYFUNCTION("""COMPUTED_VALUE"""),"08.07.21 17:45")</f>
        <v>08.07.21 17:45</v>
      </c>
      <c r="E149" s="19" t="str">
        <f ca="1">IFERROR(__xludf.DUMMYFUNCTION("""COMPUTED_VALUE"""),"За відхилення питання порядку денного 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рай"&amp;"оні міста Києва (734021273). (Від 13.04.2021 № 08/231-1266/ПР).")</f>
        <v>За відхилення питання порядку денного 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v>
      </c>
    </row>
    <row r="150" spans="1:5">
      <c r="A150" s="22" t="str">
        <f t="shared" ca="1" si="0"/>
        <v>08.07.21</v>
      </c>
      <c r="B150" s="7">
        <f ca="1">IFERROR(__xludf.DUMMYFUNCTION("""COMPUTED_VALUE"""),145)</f>
        <v>145</v>
      </c>
      <c r="C150" s="7">
        <f ca="1">IFERROR(__xludf.DUMMYFUNCTION("""COMPUTED_VALUE"""),145)</f>
        <v>145</v>
      </c>
      <c r="D150" s="7" t="str">
        <f ca="1">IFERROR(__xludf.DUMMYFUNCTION("""COMPUTED_VALUE"""),"08.07.21 17:46")</f>
        <v>08.07.21 17:46</v>
      </c>
      <c r="E150" s="19" t="str">
        <f ca="1">IFERROR(__xludf.DUMMYFUNCTION("""COMPUTED_VALUE"""),"Про передачу громадянину Лизюку Владиславу Олександровичу у приватну власність земельної ділянки для будівництва і обслуговування жилого будинку, господарських будівель і споруд на вул. Новій, 20 у Солом’янському районі міста Києва (312736444). (Від 15.09"&amp;".2020 № 08/231-2326/ПР).")</f>
        <v>Про передачу громадянину Лизюку Владиславу Олександровичу у приватну власність земельної ділянки для будівництва і обслуговування жилого будинку, господарських будівель і споруд на вул. Новій, 20 у Солом’янському районі міста Києва (312736444). (Від 15.09.2020 № 08/231-2326/ПР).</v>
      </c>
    </row>
    <row r="151" spans="1:5">
      <c r="A151" s="22" t="str">
        <f t="shared" ca="1" si="0"/>
        <v>08.07.21</v>
      </c>
      <c r="B151" s="7">
        <f ca="1">IFERROR(__xludf.DUMMYFUNCTION("""COMPUTED_VALUE"""),146)</f>
        <v>146</v>
      </c>
      <c r="C151" s="7">
        <f ca="1">IFERROR(__xludf.DUMMYFUNCTION("""COMPUTED_VALUE"""),146)</f>
        <v>146</v>
      </c>
      <c r="D151" s="7" t="str">
        <f ca="1">IFERROR(__xludf.DUMMYFUNCTION("""COMPUTED_VALUE"""),"08.07.21 17:46")</f>
        <v>08.07.21 17:46</v>
      </c>
      <c r="E151" s="19" t="str">
        <f ca="1">IFERROR(__xludf.DUMMYFUNCTION("""COMPUTED_VALUE"""),"Про передачу громадянці Григор’євій Людмилі Олександрівні у приватну власність земельної ділянки для будівництва і обслуговування жилого будинку, господарських будівель і споруд на вул. Шевченка, 12-б у Солом’янському районі міста Києва (А-25490). (Від 26"&amp;".06.2019 № 08/231-2292/ПР).")</f>
        <v>Про передачу громадянці Григор’євій Людмилі Олександрівні у приватну власність земельної ділянки для будівництва і обслуговування жилого будинку, господарських будівель і споруд на вул. Шевченка, 12-б у Солом’янському районі міста Києва (А-25490). (Від 26.06.2019 № 08/231-2292/ПР).</v>
      </c>
    </row>
    <row r="152" spans="1:5">
      <c r="A152" s="22" t="str">
        <f t="shared" ca="1" si="0"/>
        <v>08.07.21</v>
      </c>
      <c r="B152" s="7">
        <f ca="1">IFERROR(__xludf.DUMMYFUNCTION("""COMPUTED_VALUE"""),147)</f>
        <v>147</v>
      </c>
      <c r="C152" s="7">
        <f ca="1">IFERROR(__xludf.DUMMYFUNCTION("""COMPUTED_VALUE"""),147)</f>
        <v>147</v>
      </c>
      <c r="D152" s="7" t="str">
        <f ca="1">IFERROR(__xludf.DUMMYFUNCTION("""COMPUTED_VALUE"""),"08.07.21 17:47")</f>
        <v>08.07.21 17:47</v>
      </c>
      <c r="E152"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земельної ділянки у постійне користування для обслуговування та експлуатації зелених насаджень загального користування на вул. Красн"&amp;"одарській, 46 у Шевченківському районі міста Києва (360114618). (Від 31.01.2020 № 08/231-260/ПР).")</f>
        <v>Про надання Київському комунальному об’єднанню зеленого будівництва та експлуатації зелених насаджень міста «Київзеленбуд» земельної ділянки у постійне користування для обслуговування та експлуатації зелених насаджень загального користування на вул. Краснодарській, 46 у Шевченківському районі міста Києва (360114618). (Від 31.01.2020 № 08/231-260/ПР).</v>
      </c>
    </row>
    <row r="153" spans="1:5">
      <c r="A153" s="22" t="str">
        <f t="shared" ca="1" si="0"/>
        <v>08.07.21</v>
      </c>
      <c r="B153" s="7">
        <f ca="1">IFERROR(__xludf.DUMMYFUNCTION("""COMPUTED_VALUE"""),148)</f>
        <v>148</v>
      </c>
      <c r="C153" s="7">
        <f ca="1">IFERROR(__xludf.DUMMYFUNCTION("""COMPUTED_VALUE"""),148)</f>
        <v>148</v>
      </c>
      <c r="D153" s="7" t="str">
        <f ca="1">IFERROR(__xludf.DUMMYFUNCTION("""COMPUTED_VALUE"""),"08.07.21 17:48")</f>
        <v>08.07.21 17:48</v>
      </c>
      <c r="E153" s="19" t="str">
        <f ca="1">IFERROR(__xludf.DUMMYFUNCTION("""COMPUTED_VALUE"""),"Про надання громадянину Смірнову Володимиру Васильовичу дозволу на розроблення проєкту землеустрою щодо відведення земельної ділянки у власність для будівництва і обслуговування жилого будинку, господарських будівель і споруд на вул. Прикордонній, 22 у Де"&amp;"снянському районі міста Києва (677650107). (На виконання постанови Окружного адміністративного суду міста Києва від 22.06.2018 у справі № 826/17768/17). (Від 08.12.2020 № 08/231-96/ПР). (Повторно).")</f>
        <v>Про надання громадянину Смірнову Володимиру Васильовичу дозволу на розроблення проєкту землеустрою щодо відведення земельної ділянки у власність для будівництва і обслуговування жилого будинку, господарських будівель і споруд на вул. Прикордонній, 22 у Деснянському районі міста Києва (677650107). (На виконання постанови Окружного адміністративного суду міста Києва від 22.06.2018 у справі № 826/17768/17). (Від 08.12.2020 № 08/231-96/ПР). (Повторно).</v>
      </c>
    </row>
    <row r="154" spans="1:5">
      <c r="A154" s="22" t="str">
        <f t="shared" ca="1" si="0"/>
        <v>08.07.21</v>
      </c>
      <c r="B154" s="7">
        <f ca="1">IFERROR(__xludf.DUMMYFUNCTION("""COMPUTED_VALUE"""),149)</f>
        <v>149</v>
      </c>
      <c r="C154" s="7">
        <f ca="1">IFERROR(__xludf.DUMMYFUNCTION("""COMPUTED_VALUE"""),149)</f>
        <v>149</v>
      </c>
      <c r="D154" s="7" t="str">
        <f ca="1">IFERROR(__xludf.DUMMYFUNCTION("""COMPUTED_VALUE"""),"08.07.21 17:49")</f>
        <v>08.07.21 17:49</v>
      </c>
      <c r="E154" s="19" t="str">
        <f ca="1">IFERROR(__xludf.DUMMYFUNCTION("""COMPUTED_VALUE"""),"Про передачу громадянці Мельниковій Олені Борисівні у приватну власність земельної ділянки для будівництва і обслуговування жилого будинку, господарських будівель і споруд на вул. Свято-Георгіївській, 10 у Голосіївському районі м. Києва (А-22885). (На вик"&amp;"онання постанови Окружного адміністративного суду міста Києва від 30.09.2019 у справі 826/1092/18). (Від 23.11.2017 № 08/231-2838/ПР).")</f>
        <v>Про передачу громадянці Мельниковій Олені Борисівні у приватну власність земельної ділянки для будівництва і обслуговування жилого будинку, господарських будівель і споруд на вул. Свято-Георгіївській, 10 у Голосіївському районі м. Києва (А-22885). (На виконання постанови Окружного адміністративного суду міста Києва від 30.09.2019 у справі 826/1092/18). (Від 23.11.2017 № 08/231-2838/ПР).</v>
      </c>
    </row>
    <row r="155" spans="1:5">
      <c r="A155" s="22" t="str">
        <f t="shared" ca="1" si="0"/>
        <v>08.07.21</v>
      </c>
      <c r="B155" s="7">
        <f ca="1">IFERROR(__xludf.DUMMYFUNCTION("""COMPUTED_VALUE"""),150)</f>
        <v>150</v>
      </c>
      <c r="C155" s="7">
        <f ca="1">IFERROR(__xludf.DUMMYFUNCTION("""COMPUTED_VALUE"""),150)</f>
        <v>150</v>
      </c>
      <c r="D155" s="7" t="str">
        <f ca="1">IFERROR(__xludf.DUMMYFUNCTION("""COMPUTED_VALUE"""),"08.07.21 17:50")</f>
        <v>08.07.21 17:50</v>
      </c>
      <c r="E155" s="19" t="str">
        <f ca="1">IFERROR(__xludf.DUMMYFUNCTION("""COMPUTED_VALUE"""),"Про передачу громадянину Степаненку Сергію Миколайовичу у приватну власність земельної ділянки для ведення колективного садівництва на вул. Садовій, 66, діл. 1-в у Дарницькому районі міста Києва (А-26216). (Від 06.06.2019 № 08/231-1993/ПР). (На виконання "&amp;"постанови Київського апеляційного адміністративного суду від 23.08.2018 у справі № 826/17304/16). (Повторно).")</f>
        <v>Про передачу громадянину Степаненку Сергію Миколайовичу у приватну власність земельної ділянки для ведення колективного садівництва на вул. Садовій, 66, діл. 1-в у Дарницькому районі міста Києва (А-26216). (Від 06.06.2019 № 08/231-1993/ПР). (На виконання постанови Київського апеляційного адміністративного суду від 23.08.2018 у справі № 826/17304/16). (Повторно).</v>
      </c>
    </row>
    <row r="156" spans="1:5">
      <c r="A156" s="22" t="str">
        <f t="shared" ca="1" si="0"/>
        <v>08.07.21</v>
      </c>
      <c r="B156" s="7">
        <f ca="1">IFERROR(__xludf.DUMMYFUNCTION("""COMPUTED_VALUE"""),151)</f>
        <v>151</v>
      </c>
      <c r="C156" s="7">
        <f ca="1">IFERROR(__xludf.DUMMYFUNCTION("""COMPUTED_VALUE"""),151)</f>
        <v>151</v>
      </c>
      <c r="D156" s="7" t="str">
        <f ca="1">IFERROR(__xludf.DUMMYFUNCTION("""COMPUTED_VALUE"""),"08.07.21 17:51")</f>
        <v>08.07.21 17:51</v>
      </c>
      <c r="E156" s="19" t="str">
        <f ca="1">IFERROR(__xludf.DUMMYFUNCTION("""COMPUTED_VALUE"""),"За повернення до розгляду питання порядку денного 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Печерськом"&amp;"у районі міста Києва (691992824). (Від 11.05.2021 № 08/231-1458/ПР).")</f>
        <v>За повернення до розгляду питання порядку денного 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v>
      </c>
    </row>
    <row r="157" spans="1:5">
      <c r="A157" s="22" t="str">
        <f t="shared" si="0"/>
        <v/>
      </c>
      <c r="B157" s="7"/>
      <c r="C157" s="7"/>
      <c r="D157" s="7"/>
    </row>
    <row r="158" spans="1:5">
      <c r="A158" s="22" t="str">
        <f t="shared" si="0"/>
        <v/>
      </c>
      <c r="B158" s="7"/>
      <c r="C158" s="7"/>
      <c r="D158" s="7"/>
    </row>
    <row r="159" spans="1:5">
      <c r="A159" s="22" t="str">
        <f t="shared" si="0"/>
        <v/>
      </c>
      <c r="B159" s="7"/>
      <c r="C159" s="7"/>
      <c r="D159" s="7"/>
    </row>
    <row r="160" spans="1:5">
      <c r="A160" s="22" t="str">
        <f t="shared" si="0"/>
        <v/>
      </c>
      <c r="B160" s="7"/>
      <c r="C160" s="7"/>
      <c r="D160" s="7"/>
    </row>
    <row r="161" spans="1:4">
      <c r="A161" s="22" t="str">
        <f t="shared" si="0"/>
        <v/>
      </c>
      <c r="B161" s="7"/>
      <c r="C161" s="7"/>
      <c r="D161" s="7"/>
    </row>
    <row r="162" spans="1:4">
      <c r="A162" s="22" t="str">
        <f t="shared" si="0"/>
        <v/>
      </c>
      <c r="B162" s="7"/>
      <c r="C162" s="7"/>
      <c r="D162" s="7"/>
    </row>
    <row r="163" spans="1:4">
      <c r="A163" s="22" t="str">
        <f t="shared" si="0"/>
        <v/>
      </c>
      <c r="B163" s="7"/>
      <c r="C163" s="7"/>
      <c r="D163" s="7"/>
    </row>
    <row r="164" spans="1:4">
      <c r="A164" s="22" t="str">
        <f t="shared" si="0"/>
        <v/>
      </c>
      <c r="B164" s="7"/>
      <c r="C164" s="7"/>
      <c r="D164" s="7"/>
    </row>
    <row r="165" spans="1:4">
      <c r="A165" s="22" t="str">
        <f t="shared" si="0"/>
        <v/>
      </c>
      <c r="B165" s="7"/>
      <c r="C165" s="7"/>
      <c r="D165" s="7"/>
    </row>
    <row r="166" spans="1:4">
      <c r="A166" s="22" t="str">
        <f t="shared" si="0"/>
        <v/>
      </c>
      <c r="B166" s="7"/>
      <c r="C166" s="7"/>
      <c r="D166" s="7"/>
    </row>
    <row r="167" spans="1:4">
      <c r="A167" s="22" t="str">
        <f t="shared" si="0"/>
        <v/>
      </c>
      <c r="B167" s="7"/>
      <c r="C167" s="7"/>
      <c r="D167" s="7"/>
    </row>
    <row r="168" spans="1:4">
      <c r="A168" s="22" t="str">
        <f t="shared" si="0"/>
        <v/>
      </c>
      <c r="B168" s="7"/>
      <c r="C168" s="7"/>
      <c r="D168" s="7"/>
    </row>
    <row r="169" spans="1:4">
      <c r="A169" s="22" t="str">
        <f t="shared" si="0"/>
        <v/>
      </c>
      <c r="B169" s="7"/>
      <c r="C169" s="7"/>
      <c r="D169" s="7"/>
    </row>
    <row r="170" spans="1:4">
      <c r="A170" s="22" t="str">
        <f t="shared" si="0"/>
        <v/>
      </c>
      <c r="B170" s="7"/>
      <c r="C170" s="7"/>
      <c r="D170" s="7"/>
    </row>
    <row r="171" spans="1:4">
      <c r="A171" s="22" t="str">
        <f t="shared" si="0"/>
        <v/>
      </c>
      <c r="B171" s="7"/>
      <c r="C171" s="7"/>
      <c r="D171" s="7"/>
    </row>
    <row r="172" spans="1:4">
      <c r="A172" s="22" t="str">
        <f t="shared" si="0"/>
        <v/>
      </c>
      <c r="B172" s="7"/>
      <c r="C172" s="7"/>
      <c r="D172" s="7"/>
    </row>
    <row r="173" spans="1:4">
      <c r="A173" s="22" t="str">
        <f t="shared" si="0"/>
        <v/>
      </c>
      <c r="B173" s="7"/>
      <c r="C173" s="7"/>
      <c r="D173" s="7"/>
    </row>
    <row r="174" spans="1:4">
      <c r="A174" s="22" t="str">
        <f t="shared" si="0"/>
        <v/>
      </c>
      <c r="B174" s="7"/>
      <c r="C174" s="7"/>
      <c r="D174" s="7"/>
    </row>
    <row r="175" spans="1:4">
      <c r="A175" s="22" t="str">
        <f t="shared" si="0"/>
        <v/>
      </c>
      <c r="B175" s="7"/>
      <c r="C175" s="7"/>
      <c r="D175" s="7"/>
    </row>
    <row r="176" spans="1:4">
      <c r="A176" s="22" t="str">
        <f t="shared" si="0"/>
        <v/>
      </c>
      <c r="B176" s="7"/>
      <c r="C176" s="7"/>
      <c r="D176" s="7"/>
    </row>
    <row r="177" spans="1:4">
      <c r="A177" s="22" t="str">
        <f t="shared" si="0"/>
        <v/>
      </c>
      <c r="B177" s="7"/>
      <c r="C177" s="7"/>
      <c r="D177" s="7"/>
    </row>
    <row r="178" spans="1:4">
      <c r="A178" s="22" t="str">
        <f t="shared" si="0"/>
        <v/>
      </c>
      <c r="B178" s="7"/>
      <c r="C178" s="7"/>
      <c r="D178" s="7"/>
    </row>
    <row r="179" spans="1:4">
      <c r="A179" s="22" t="str">
        <f t="shared" si="0"/>
        <v/>
      </c>
      <c r="B179" s="7"/>
      <c r="C179" s="7"/>
      <c r="D179" s="7"/>
    </row>
    <row r="180" spans="1:4">
      <c r="A180" s="22" t="str">
        <f t="shared" si="0"/>
        <v/>
      </c>
      <c r="B180" s="7"/>
      <c r="C180" s="7"/>
      <c r="D180" s="7"/>
    </row>
    <row r="181" spans="1:4">
      <c r="A181" s="22" t="str">
        <f t="shared" si="0"/>
        <v/>
      </c>
      <c r="B181" s="7"/>
      <c r="C181" s="7"/>
      <c r="D181" s="7"/>
    </row>
    <row r="182" spans="1:4">
      <c r="A182" s="22" t="str">
        <f t="shared" si="0"/>
        <v/>
      </c>
      <c r="B182" s="7"/>
      <c r="C182" s="7"/>
      <c r="D182" s="7"/>
    </row>
    <row r="183" spans="1:4">
      <c r="A183" s="22" t="str">
        <f t="shared" si="0"/>
        <v/>
      </c>
      <c r="B183" s="7"/>
      <c r="C183" s="7"/>
      <c r="D183" s="7"/>
    </row>
    <row r="184" spans="1:4">
      <c r="A184" s="22" t="str">
        <f t="shared" si="0"/>
        <v/>
      </c>
      <c r="B184" s="7"/>
      <c r="C184" s="7"/>
      <c r="D184" s="7"/>
    </row>
    <row r="185" spans="1:4">
      <c r="A185" s="22" t="str">
        <f t="shared" si="0"/>
        <v/>
      </c>
      <c r="B185" s="7"/>
      <c r="C185" s="7"/>
      <c r="D185" s="7"/>
    </row>
    <row r="186" spans="1:4">
      <c r="A186" s="22" t="str">
        <f t="shared" si="0"/>
        <v/>
      </c>
      <c r="B186" s="7"/>
      <c r="C186" s="7"/>
      <c r="D186" s="7"/>
    </row>
    <row r="187" spans="1:4">
      <c r="A187" s="22" t="str">
        <f t="shared" si="0"/>
        <v/>
      </c>
      <c r="B187" s="7"/>
      <c r="C187" s="7"/>
      <c r="D187" s="7"/>
    </row>
    <row r="188" spans="1:4">
      <c r="A188" s="22" t="str">
        <f t="shared" si="0"/>
        <v/>
      </c>
      <c r="B188" s="7"/>
      <c r="C188" s="7"/>
      <c r="D188" s="7"/>
    </row>
    <row r="189" spans="1:4">
      <c r="A189" s="22" t="str">
        <f t="shared" si="0"/>
        <v/>
      </c>
      <c r="B189" s="7"/>
      <c r="C189" s="7"/>
      <c r="D189" s="7"/>
    </row>
    <row r="190" spans="1:4">
      <c r="A190" s="22" t="str">
        <f t="shared" si="0"/>
        <v/>
      </c>
      <c r="B190" s="7"/>
      <c r="C190" s="7"/>
      <c r="D190" s="7"/>
    </row>
    <row r="191" spans="1:4">
      <c r="A191" s="22" t="str">
        <f t="shared" si="0"/>
        <v/>
      </c>
      <c r="B191" s="7"/>
      <c r="C191" s="7"/>
      <c r="D191" s="7"/>
    </row>
    <row r="192" spans="1:4">
      <c r="A192" s="22" t="str">
        <f t="shared" si="0"/>
        <v/>
      </c>
      <c r="B192" s="7"/>
      <c r="C192" s="7"/>
      <c r="D192" s="7"/>
    </row>
    <row r="193" spans="1:4">
      <c r="A193" s="22" t="str">
        <f t="shared" si="0"/>
        <v/>
      </c>
      <c r="B193" s="7"/>
      <c r="C193" s="7"/>
      <c r="D193" s="7"/>
    </row>
    <row r="194" spans="1:4">
      <c r="A194" s="22" t="str">
        <f t="shared" si="0"/>
        <v/>
      </c>
      <c r="B194" s="7"/>
      <c r="C194" s="7"/>
      <c r="D194" s="7"/>
    </row>
    <row r="195" spans="1:4">
      <c r="A195" s="22" t="str">
        <f t="shared" si="0"/>
        <v/>
      </c>
      <c r="B195" s="7"/>
      <c r="C195" s="7"/>
      <c r="D195" s="7"/>
    </row>
    <row r="196" spans="1:4">
      <c r="A196" s="22" t="str">
        <f t="shared" si="0"/>
        <v/>
      </c>
      <c r="B196" s="7"/>
      <c r="C196" s="7"/>
      <c r="D196" s="7"/>
    </row>
    <row r="197" spans="1:4">
      <c r="A197" s="22" t="str">
        <f t="shared" si="0"/>
        <v/>
      </c>
      <c r="B197" s="7"/>
      <c r="C197" s="7"/>
      <c r="D197" s="7"/>
    </row>
    <row r="198" spans="1:4">
      <c r="A198" s="22" t="str">
        <f t="shared" si="0"/>
        <v/>
      </c>
      <c r="B198" s="7"/>
      <c r="C198" s="7"/>
      <c r="D198" s="7"/>
    </row>
    <row r="199" spans="1:4">
      <c r="A199" s="22" t="str">
        <f t="shared" si="0"/>
        <v/>
      </c>
      <c r="B199" s="7"/>
      <c r="C199" s="7"/>
      <c r="D199" s="7"/>
    </row>
    <row r="200" spans="1:4">
      <c r="A200" s="22" t="str">
        <f t="shared" si="0"/>
        <v/>
      </c>
      <c r="B200" s="7"/>
      <c r="C200" s="7"/>
      <c r="D200" s="7"/>
    </row>
    <row r="201" spans="1:4">
      <c r="A201" s="22" t="str">
        <f t="shared" si="0"/>
        <v/>
      </c>
      <c r="B201" s="7"/>
      <c r="C201" s="7"/>
      <c r="D201" s="7"/>
    </row>
    <row r="202" spans="1:4">
      <c r="A202" s="22" t="str">
        <f t="shared" si="0"/>
        <v/>
      </c>
      <c r="B202" s="7"/>
      <c r="C202" s="7"/>
      <c r="D202" s="7"/>
    </row>
    <row r="203" spans="1:4">
      <c r="A203" s="22" t="str">
        <f t="shared" si="0"/>
        <v/>
      </c>
      <c r="B203" s="7"/>
      <c r="C203" s="7"/>
      <c r="D203" s="7"/>
    </row>
    <row r="204" spans="1:4">
      <c r="A204" s="22" t="str">
        <f t="shared" si="0"/>
        <v/>
      </c>
      <c r="B204" s="7"/>
      <c r="C204" s="7"/>
      <c r="D204" s="7"/>
    </row>
    <row r="205" spans="1:4">
      <c r="A205" s="22" t="str">
        <f t="shared" si="0"/>
        <v/>
      </c>
      <c r="B205" s="7"/>
      <c r="C205" s="7"/>
      <c r="D205" s="7"/>
    </row>
    <row r="206" spans="1:4">
      <c r="A206" s="22" t="str">
        <f t="shared" si="0"/>
        <v/>
      </c>
      <c r="B206" s="7"/>
      <c r="C206" s="7"/>
      <c r="D206" s="7"/>
    </row>
    <row r="207" spans="1:4">
      <c r="A207" s="22" t="str">
        <f t="shared" si="0"/>
        <v/>
      </c>
      <c r="B207" s="7"/>
      <c r="C207" s="7"/>
      <c r="D207" s="7"/>
    </row>
    <row r="208" spans="1:4">
      <c r="A208" s="22" t="str">
        <f t="shared" si="0"/>
        <v/>
      </c>
      <c r="B208" s="7"/>
      <c r="C208" s="7"/>
      <c r="D208" s="7"/>
    </row>
    <row r="209" spans="1:4">
      <c r="A209" s="22" t="str">
        <f t="shared" si="0"/>
        <v/>
      </c>
      <c r="B209" s="7"/>
      <c r="C209" s="7"/>
      <c r="D209" s="7"/>
    </row>
    <row r="210" spans="1:4">
      <c r="A210" s="22" t="str">
        <f t="shared" si="0"/>
        <v/>
      </c>
      <c r="B210" s="7"/>
      <c r="C210" s="7"/>
      <c r="D210" s="7"/>
    </row>
    <row r="211" spans="1:4">
      <c r="A211" s="22" t="str">
        <f t="shared" si="0"/>
        <v/>
      </c>
      <c r="B211" s="7"/>
      <c r="C211" s="7"/>
      <c r="D211" s="7"/>
    </row>
    <row r="212" spans="1:4">
      <c r="A212" s="22" t="str">
        <f t="shared" si="0"/>
        <v/>
      </c>
      <c r="B212" s="7"/>
      <c r="C212" s="7"/>
      <c r="D212" s="7"/>
    </row>
    <row r="213" spans="1:4">
      <c r="A213" s="22" t="str">
        <f t="shared" si="0"/>
        <v/>
      </c>
      <c r="B213" s="7"/>
      <c r="C213" s="7"/>
      <c r="D213" s="7"/>
    </row>
    <row r="214" spans="1:4">
      <c r="A214" s="22" t="str">
        <f t="shared" si="0"/>
        <v/>
      </c>
      <c r="B214" s="7"/>
      <c r="C214" s="7"/>
      <c r="D214" s="7"/>
    </row>
    <row r="215" spans="1:4">
      <c r="A215" s="22" t="str">
        <f t="shared" si="0"/>
        <v/>
      </c>
      <c r="B215" s="7"/>
      <c r="C215" s="7"/>
      <c r="D215" s="7"/>
    </row>
    <row r="216" spans="1:4">
      <c r="A216" s="22" t="str">
        <f t="shared" si="0"/>
        <v/>
      </c>
      <c r="B216" s="7"/>
      <c r="C216" s="7"/>
      <c r="D216" s="7"/>
    </row>
    <row r="217" spans="1:4">
      <c r="A217" s="22" t="str">
        <f t="shared" si="0"/>
        <v/>
      </c>
      <c r="B217" s="7"/>
      <c r="C217" s="7"/>
      <c r="D217" s="7"/>
    </row>
    <row r="218" spans="1:4">
      <c r="A218" s="22" t="str">
        <f t="shared" si="0"/>
        <v/>
      </c>
      <c r="B218" s="7"/>
      <c r="C218" s="7"/>
      <c r="D218" s="7"/>
    </row>
    <row r="219" spans="1:4">
      <c r="A219" s="22" t="str">
        <f t="shared" si="0"/>
        <v/>
      </c>
      <c r="B219" s="7"/>
      <c r="C219" s="7"/>
      <c r="D219" s="7"/>
    </row>
    <row r="220" spans="1:4">
      <c r="A220" s="22" t="str">
        <f t="shared" si="0"/>
        <v/>
      </c>
      <c r="B220" s="7"/>
      <c r="C220" s="7"/>
      <c r="D220" s="7"/>
    </row>
    <row r="221" spans="1:4">
      <c r="A221" s="22" t="str">
        <f t="shared" si="0"/>
        <v/>
      </c>
      <c r="B221" s="7"/>
      <c r="C221" s="7"/>
      <c r="D221" s="7"/>
    </row>
    <row r="222" spans="1:4">
      <c r="A222" s="22" t="str">
        <f t="shared" si="0"/>
        <v/>
      </c>
      <c r="B222" s="7"/>
      <c r="C222" s="7"/>
      <c r="D222" s="7"/>
    </row>
    <row r="223" spans="1:4">
      <c r="A223" s="22" t="str">
        <f t="shared" si="0"/>
        <v/>
      </c>
      <c r="B223" s="7"/>
      <c r="C223" s="7"/>
      <c r="D223" s="7"/>
    </row>
    <row r="224" spans="1:4">
      <c r="A224" s="22" t="str">
        <f t="shared" si="0"/>
        <v/>
      </c>
      <c r="B224" s="7"/>
      <c r="C224" s="7"/>
      <c r="D224" s="7"/>
    </row>
    <row r="225" spans="1:4">
      <c r="A225" s="22" t="str">
        <f t="shared" si="0"/>
        <v/>
      </c>
      <c r="B225" s="7"/>
      <c r="C225" s="7"/>
      <c r="D225" s="7"/>
    </row>
    <row r="226" spans="1:4">
      <c r="A226" s="22" t="str">
        <f t="shared" si="0"/>
        <v/>
      </c>
      <c r="B226" s="7"/>
      <c r="C226" s="7"/>
      <c r="D226" s="7"/>
    </row>
    <row r="227" spans="1:4">
      <c r="A227" s="22" t="str">
        <f t="shared" si="0"/>
        <v/>
      </c>
      <c r="B227" s="7"/>
      <c r="C227" s="7"/>
      <c r="D227" s="7"/>
    </row>
    <row r="228" spans="1:4">
      <c r="A228" s="22" t="str">
        <f t="shared" si="0"/>
        <v/>
      </c>
      <c r="B228" s="7"/>
      <c r="C228" s="7"/>
      <c r="D228" s="7"/>
    </row>
    <row r="229" spans="1:4">
      <c r="A229" s="22" t="str">
        <f t="shared" si="0"/>
        <v/>
      </c>
      <c r="B229" s="7"/>
      <c r="C229" s="7"/>
      <c r="D229" s="7"/>
    </row>
    <row r="230" spans="1:4">
      <c r="A230" s="22" t="str">
        <f t="shared" si="0"/>
        <v/>
      </c>
      <c r="B230" s="7"/>
      <c r="C230" s="7"/>
      <c r="D230" s="7"/>
    </row>
    <row r="231" spans="1:4">
      <c r="A231" s="22" t="str">
        <f t="shared" si="0"/>
        <v/>
      </c>
      <c r="B231" s="7"/>
      <c r="C231" s="7"/>
      <c r="D231" s="7"/>
    </row>
    <row r="232" spans="1:4">
      <c r="A232" s="22" t="str">
        <f t="shared" si="0"/>
        <v/>
      </c>
      <c r="B232" s="7"/>
      <c r="C232" s="7"/>
      <c r="D232" s="7"/>
    </row>
    <row r="233" spans="1:4">
      <c r="A233" s="22" t="str">
        <f t="shared" si="0"/>
        <v/>
      </c>
      <c r="B233" s="7"/>
      <c r="C233" s="7"/>
      <c r="D233" s="7"/>
    </row>
    <row r="234" spans="1:4">
      <c r="A234" s="22" t="str">
        <f t="shared" si="0"/>
        <v/>
      </c>
      <c r="B234" s="7"/>
      <c r="C234" s="7"/>
      <c r="D234" s="7"/>
    </row>
    <row r="235" spans="1:4">
      <c r="A235" s="22" t="str">
        <f t="shared" si="0"/>
        <v/>
      </c>
      <c r="B235" s="7"/>
      <c r="C235" s="7"/>
      <c r="D235" s="7"/>
    </row>
    <row r="236" spans="1:4">
      <c r="A236" s="22" t="str">
        <f t="shared" si="0"/>
        <v/>
      </c>
      <c r="B236" s="7"/>
      <c r="C236" s="7"/>
      <c r="D236" s="7"/>
    </row>
    <row r="237" spans="1:4">
      <c r="A237" s="22" t="str">
        <f t="shared" si="0"/>
        <v/>
      </c>
      <c r="B237" s="7"/>
      <c r="C237" s="7"/>
      <c r="D237" s="7"/>
    </row>
    <row r="238" spans="1:4">
      <c r="A238" s="22" t="str">
        <f t="shared" si="0"/>
        <v/>
      </c>
      <c r="B238" s="7"/>
      <c r="C238" s="7"/>
      <c r="D238" s="7"/>
    </row>
    <row r="239" spans="1:4">
      <c r="A239" s="22" t="str">
        <f t="shared" si="0"/>
        <v/>
      </c>
      <c r="B239" s="7"/>
      <c r="C239" s="7"/>
      <c r="D239" s="7"/>
    </row>
    <row r="240" spans="1:4">
      <c r="A240" s="22" t="str">
        <f t="shared" si="0"/>
        <v/>
      </c>
      <c r="B240" s="7"/>
      <c r="C240" s="7"/>
      <c r="D240" s="7"/>
    </row>
    <row r="241" spans="1:4">
      <c r="A241" s="22" t="str">
        <f t="shared" si="0"/>
        <v/>
      </c>
      <c r="B241" s="7"/>
      <c r="C241" s="7"/>
      <c r="D241" s="7"/>
    </row>
    <row r="242" spans="1:4">
      <c r="A242" s="22" t="str">
        <f t="shared" si="0"/>
        <v/>
      </c>
      <c r="B242" s="7"/>
      <c r="C242" s="7"/>
      <c r="D242" s="7"/>
    </row>
    <row r="243" spans="1:4">
      <c r="A243" s="22" t="str">
        <f t="shared" si="0"/>
        <v/>
      </c>
      <c r="B243" s="7"/>
      <c r="C243" s="7"/>
      <c r="D243" s="7"/>
    </row>
    <row r="244" spans="1:4">
      <c r="A244" s="22" t="str">
        <f t="shared" si="0"/>
        <v/>
      </c>
      <c r="B244" s="7"/>
      <c r="C244" s="7"/>
      <c r="D244" s="7"/>
    </row>
    <row r="245" spans="1:4">
      <c r="A245" s="22" t="str">
        <f t="shared" si="0"/>
        <v/>
      </c>
      <c r="B245" s="7"/>
      <c r="C245" s="7"/>
      <c r="D245" s="7"/>
    </row>
    <row r="246" spans="1:4">
      <c r="A246" s="22" t="str">
        <f t="shared" si="0"/>
        <v/>
      </c>
      <c r="B246" s="7"/>
      <c r="C246" s="7"/>
      <c r="D246" s="7"/>
    </row>
    <row r="247" spans="1:4">
      <c r="A247" s="22" t="str">
        <f t="shared" si="0"/>
        <v/>
      </c>
      <c r="B247" s="7"/>
      <c r="C247" s="7"/>
      <c r="D247" s="7"/>
    </row>
    <row r="248" spans="1:4">
      <c r="A248" s="22" t="str">
        <f t="shared" si="0"/>
        <v/>
      </c>
      <c r="B248" s="7"/>
      <c r="C248" s="7"/>
      <c r="D248" s="7"/>
    </row>
    <row r="249" spans="1:4">
      <c r="A249" s="22" t="str">
        <f t="shared" si="0"/>
        <v/>
      </c>
      <c r="B249" s="7"/>
      <c r="C249" s="7"/>
      <c r="D249" s="7"/>
    </row>
    <row r="250" spans="1:4">
      <c r="A250" s="22" t="str">
        <f t="shared" si="0"/>
        <v/>
      </c>
      <c r="B250" s="7"/>
      <c r="C250" s="7"/>
      <c r="D250" s="7"/>
    </row>
    <row r="251" spans="1:4">
      <c r="A251" s="22" t="str">
        <f t="shared" si="0"/>
        <v/>
      </c>
      <c r="B251" s="7"/>
      <c r="C251" s="7"/>
      <c r="D251" s="7"/>
    </row>
    <row r="252" spans="1:4">
      <c r="A252" s="22" t="str">
        <f t="shared" si="0"/>
        <v/>
      </c>
      <c r="B252" s="7"/>
      <c r="C252" s="7"/>
      <c r="D252" s="7"/>
    </row>
    <row r="253" spans="1:4">
      <c r="A253" s="22" t="str">
        <f t="shared" si="0"/>
        <v/>
      </c>
      <c r="B253" s="7"/>
      <c r="C253" s="7"/>
      <c r="D253" s="7"/>
    </row>
    <row r="254" spans="1:4">
      <c r="A254" s="22" t="str">
        <f t="shared" si="0"/>
        <v/>
      </c>
      <c r="B254" s="7"/>
      <c r="C254" s="7"/>
      <c r="D254" s="7"/>
    </row>
    <row r="255" spans="1:4">
      <c r="A255" s="22" t="str">
        <f t="shared" si="0"/>
        <v/>
      </c>
      <c r="B255" s="7"/>
      <c r="C255" s="7"/>
      <c r="D255" s="7"/>
    </row>
    <row r="256" spans="1:4">
      <c r="A256" s="22" t="str">
        <f t="shared" si="0"/>
        <v/>
      </c>
      <c r="B256" s="7"/>
      <c r="C256" s="7"/>
      <c r="D256" s="7"/>
    </row>
    <row r="257" spans="1:4">
      <c r="A257" s="22" t="str">
        <f t="shared" si="0"/>
        <v/>
      </c>
      <c r="B257" s="7"/>
      <c r="C257" s="7"/>
      <c r="D257" s="7"/>
    </row>
    <row r="258" spans="1:4">
      <c r="A258" s="22" t="str">
        <f t="shared" si="0"/>
        <v/>
      </c>
      <c r="B258" s="7"/>
      <c r="C258" s="7"/>
      <c r="D258" s="7"/>
    </row>
    <row r="259" spans="1:4">
      <c r="A259" s="22" t="str">
        <f t="shared" si="0"/>
        <v/>
      </c>
      <c r="B259" s="7"/>
      <c r="C259" s="7"/>
      <c r="D259" s="7"/>
    </row>
    <row r="260" spans="1:4">
      <c r="A260" s="22" t="str">
        <f t="shared" si="0"/>
        <v/>
      </c>
      <c r="B260" s="7"/>
      <c r="C260" s="7"/>
      <c r="D260" s="7"/>
    </row>
    <row r="261" spans="1:4">
      <c r="A261" s="22" t="str">
        <f t="shared" si="0"/>
        <v/>
      </c>
      <c r="B261" s="7"/>
      <c r="C261" s="7"/>
      <c r="D261" s="7"/>
    </row>
    <row r="262" spans="1:4">
      <c r="A262" s="22" t="str">
        <f t="shared" si="0"/>
        <v/>
      </c>
      <c r="B262" s="7"/>
      <c r="C262" s="7"/>
      <c r="D262" s="7"/>
    </row>
    <row r="263" spans="1:4">
      <c r="A263" s="22" t="str">
        <f t="shared" si="0"/>
        <v/>
      </c>
      <c r="B263" s="7"/>
      <c r="C263" s="7"/>
      <c r="D263" s="7"/>
    </row>
    <row r="264" spans="1:4">
      <c r="A264" s="22" t="str">
        <f t="shared" si="0"/>
        <v/>
      </c>
      <c r="B264" s="7"/>
      <c r="C264" s="7"/>
      <c r="D264" s="7"/>
    </row>
    <row r="265" spans="1:4">
      <c r="A265" s="22" t="str">
        <f t="shared" si="0"/>
        <v/>
      </c>
      <c r="B265" s="7"/>
      <c r="C265" s="7"/>
      <c r="D265" s="7"/>
    </row>
    <row r="266" spans="1:4">
      <c r="A266" s="22" t="str">
        <f t="shared" si="0"/>
        <v/>
      </c>
      <c r="B266" s="7"/>
      <c r="C266" s="7"/>
      <c r="D266" s="7"/>
    </row>
    <row r="267" spans="1:4">
      <c r="A267" s="22" t="str">
        <f t="shared" si="0"/>
        <v/>
      </c>
      <c r="B267" s="7"/>
      <c r="C267" s="7"/>
      <c r="D267" s="7"/>
    </row>
    <row r="268" spans="1:4">
      <c r="A268" s="22" t="str">
        <f t="shared" si="0"/>
        <v/>
      </c>
      <c r="B268" s="7"/>
      <c r="C268" s="7"/>
      <c r="D268" s="7"/>
    </row>
    <row r="269" spans="1:4">
      <c r="A269" s="22" t="str">
        <f t="shared" si="0"/>
        <v/>
      </c>
      <c r="B269" s="7"/>
      <c r="C269" s="7"/>
      <c r="D269" s="7"/>
    </row>
    <row r="270" spans="1:4">
      <c r="A270" s="22" t="str">
        <f t="shared" si="0"/>
        <v/>
      </c>
      <c r="B270" s="7"/>
      <c r="C270" s="7"/>
      <c r="D270" s="7"/>
    </row>
    <row r="271" spans="1:4">
      <c r="A271" s="22" t="str">
        <f t="shared" si="0"/>
        <v/>
      </c>
      <c r="B271" s="7"/>
      <c r="C271" s="7"/>
      <c r="D271" s="7"/>
    </row>
    <row r="272" spans="1:4">
      <c r="A272" s="22" t="str">
        <f t="shared" si="0"/>
        <v/>
      </c>
      <c r="B272" s="7"/>
      <c r="C272" s="7"/>
      <c r="D272" s="7"/>
    </row>
    <row r="273" spans="1:4">
      <c r="A273" s="22" t="str">
        <f t="shared" si="0"/>
        <v/>
      </c>
      <c r="B273" s="7"/>
      <c r="C273" s="7"/>
      <c r="D273" s="7"/>
    </row>
    <row r="274" spans="1:4">
      <c r="A274" s="22" t="str">
        <f t="shared" si="0"/>
        <v/>
      </c>
      <c r="B274" s="7"/>
      <c r="C274" s="7"/>
      <c r="D274" s="7"/>
    </row>
    <row r="275" spans="1:4">
      <c r="A275" s="22" t="str">
        <f t="shared" si="0"/>
        <v/>
      </c>
      <c r="B275" s="7"/>
      <c r="C275" s="7"/>
      <c r="D275" s="7"/>
    </row>
    <row r="276" spans="1:4">
      <c r="A276" s="22" t="str">
        <f t="shared" si="0"/>
        <v/>
      </c>
      <c r="B276" s="7"/>
      <c r="C276" s="7"/>
      <c r="D276" s="7"/>
    </row>
    <row r="277" spans="1:4">
      <c r="A277" s="22" t="str">
        <f t="shared" si="0"/>
        <v/>
      </c>
      <c r="B277" s="7"/>
      <c r="C277" s="7"/>
      <c r="D277" s="7"/>
    </row>
    <row r="278" spans="1:4">
      <c r="A278" s="22" t="str">
        <f t="shared" si="0"/>
        <v/>
      </c>
      <c r="B278" s="7"/>
      <c r="C278" s="7"/>
      <c r="D278" s="7"/>
    </row>
    <row r="279" spans="1:4">
      <c r="A279" s="22" t="str">
        <f t="shared" si="0"/>
        <v/>
      </c>
      <c r="B279" s="7"/>
      <c r="C279" s="7"/>
      <c r="D279" s="7"/>
    </row>
    <row r="280" spans="1:4">
      <c r="A280" s="22" t="str">
        <f t="shared" si="0"/>
        <v/>
      </c>
      <c r="B280" s="7"/>
      <c r="C280" s="7"/>
      <c r="D280" s="7"/>
    </row>
    <row r="281" spans="1:4">
      <c r="A281" s="22" t="str">
        <f t="shared" si="0"/>
        <v/>
      </c>
      <c r="B281" s="7"/>
      <c r="C281" s="7"/>
      <c r="D281" s="7"/>
    </row>
    <row r="282" spans="1:4">
      <c r="A282" s="22" t="str">
        <f t="shared" si="0"/>
        <v/>
      </c>
      <c r="B282" s="7"/>
      <c r="C282" s="7"/>
      <c r="D282" s="7"/>
    </row>
    <row r="283" spans="1:4">
      <c r="A283" s="22" t="str">
        <f t="shared" si="0"/>
        <v/>
      </c>
      <c r="B283" s="7"/>
      <c r="C283" s="7"/>
      <c r="D283" s="7"/>
    </row>
    <row r="284" spans="1:4">
      <c r="A284" s="22" t="str">
        <f t="shared" si="0"/>
        <v/>
      </c>
      <c r="B284" s="7"/>
      <c r="C284" s="7"/>
      <c r="D284" s="7"/>
    </row>
    <row r="285" spans="1:4">
      <c r="A285" s="22" t="str">
        <f t="shared" si="0"/>
        <v/>
      </c>
      <c r="B285" s="7"/>
      <c r="C285" s="7"/>
      <c r="D285" s="7"/>
    </row>
    <row r="286" spans="1:4">
      <c r="A286" s="22" t="str">
        <f t="shared" si="0"/>
        <v/>
      </c>
      <c r="B286" s="7"/>
      <c r="C286" s="7"/>
      <c r="D286" s="7"/>
    </row>
    <row r="287" spans="1:4">
      <c r="A287" s="22" t="str">
        <f t="shared" si="0"/>
        <v/>
      </c>
      <c r="B287" s="7"/>
      <c r="C287" s="7"/>
      <c r="D287" s="7"/>
    </row>
    <row r="288" spans="1:4">
      <c r="A288" s="22" t="str">
        <f t="shared" si="0"/>
        <v/>
      </c>
      <c r="B288" s="7"/>
      <c r="C288" s="7"/>
      <c r="D288" s="7"/>
    </row>
    <row r="289" spans="1:4">
      <c r="A289" s="22" t="str">
        <f t="shared" si="0"/>
        <v/>
      </c>
      <c r="B289" s="7"/>
      <c r="C289" s="7"/>
      <c r="D289" s="7"/>
    </row>
    <row r="290" spans="1:4">
      <c r="A290" s="22" t="str">
        <f t="shared" si="0"/>
        <v/>
      </c>
      <c r="B290" s="7"/>
      <c r="C290" s="7"/>
      <c r="D290" s="7"/>
    </row>
    <row r="291" spans="1:4">
      <c r="A291" s="22" t="str">
        <f t="shared" si="0"/>
        <v/>
      </c>
      <c r="B291" s="7"/>
      <c r="C291" s="7"/>
      <c r="D291" s="7"/>
    </row>
    <row r="292" spans="1:4">
      <c r="A292" s="22" t="str">
        <f t="shared" si="0"/>
        <v/>
      </c>
      <c r="B292" s="7"/>
      <c r="C292" s="7"/>
      <c r="D292" s="7"/>
    </row>
    <row r="293" spans="1:4">
      <c r="A293" s="22" t="str">
        <f t="shared" si="0"/>
        <v/>
      </c>
      <c r="B293" s="7"/>
      <c r="C293" s="7"/>
      <c r="D293" s="7"/>
    </row>
    <row r="294" spans="1:4">
      <c r="A294" s="22" t="str">
        <f t="shared" si="0"/>
        <v/>
      </c>
      <c r="B294" s="7"/>
      <c r="C294" s="7"/>
      <c r="D294" s="7"/>
    </row>
    <row r="295" spans="1:4">
      <c r="A295" s="22" t="str">
        <f t="shared" si="0"/>
        <v/>
      </c>
      <c r="B295" s="7"/>
      <c r="C295" s="7"/>
      <c r="D295" s="7"/>
    </row>
    <row r="296" spans="1:4">
      <c r="A296" s="22" t="str">
        <f t="shared" si="0"/>
        <v/>
      </c>
      <c r="B296" s="7"/>
      <c r="C296" s="7"/>
      <c r="D296" s="7"/>
    </row>
    <row r="297" spans="1:4">
      <c r="A297" s="22" t="str">
        <f t="shared" si="0"/>
        <v/>
      </c>
      <c r="B297" s="7"/>
      <c r="C297" s="7"/>
      <c r="D297" s="7"/>
    </row>
    <row r="298" spans="1:4">
      <c r="A298" s="22" t="str">
        <f t="shared" si="0"/>
        <v/>
      </c>
      <c r="B298" s="7"/>
      <c r="C298" s="7"/>
      <c r="D298" s="7"/>
    </row>
    <row r="299" spans="1:4">
      <c r="A299" s="22" t="str">
        <f t="shared" si="0"/>
        <v/>
      </c>
      <c r="B299" s="7"/>
      <c r="C299" s="7"/>
      <c r="D299" s="7"/>
    </row>
    <row r="300" spans="1:4">
      <c r="A300" s="22" t="str">
        <f t="shared" si="0"/>
        <v/>
      </c>
      <c r="B300" s="7"/>
      <c r="C300" s="7"/>
      <c r="D300" s="7"/>
    </row>
    <row r="301" spans="1:4">
      <c r="A301" s="22" t="str">
        <f t="shared" si="0"/>
        <v/>
      </c>
      <c r="B301" s="7"/>
      <c r="C301" s="7"/>
      <c r="D301" s="7"/>
    </row>
    <row r="302" spans="1:4">
      <c r="A302" s="22" t="str">
        <f t="shared" si="0"/>
        <v/>
      </c>
      <c r="B302" s="7"/>
      <c r="C302" s="7"/>
      <c r="D302" s="7"/>
    </row>
    <row r="303" spans="1:4">
      <c r="A303" s="22" t="str">
        <f t="shared" si="0"/>
        <v/>
      </c>
      <c r="B303" s="7"/>
      <c r="C303" s="7"/>
      <c r="D303" s="7"/>
    </row>
    <row r="304" spans="1:4">
      <c r="A304" s="22" t="str">
        <f t="shared" si="0"/>
        <v/>
      </c>
      <c r="B304" s="7"/>
      <c r="C304" s="7"/>
      <c r="D304" s="7"/>
    </row>
    <row r="305" spans="1:4">
      <c r="A305" s="22" t="str">
        <f t="shared" si="0"/>
        <v/>
      </c>
      <c r="B305" s="7"/>
      <c r="C305" s="7"/>
      <c r="D305" s="7"/>
    </row>
    <row r="306" spans="1:4">
      <c r="A306" s="22" t="str">
        <f t="shared" si="0"/>
        <v/>
      </c>
      <c r="B306" s="7"/>
      <c r="C306" s="7"/>
      <c r="D306" s="7"/>
    </row>
    <row r="307" spans="1:4">
      <c r="A307" s="22" t="str">
        <f t="shared" si="0"/>
        <v/>
      </c>
      <c r="B307" s="7"/>
      <c r="C307" s="7"/>
      <c r="D307" s="7"/>
    </row>
    <row r="308" spans="1:4">
      <c r="A308" s="22" t="str">
        <f t="shared" si="0"/>
        <v/>
      </c>
      <c r="B308" s="7"/>
      <c r="C308" s="7"/>
      <c r="D308" s="7"/>
    </row>
    <row r="309" spans="1:4">
      <c r="A309" s="22" t="str">
        <f t="shared" si="0"/>
        <v/>
      </c>
      <c r="B309" s="7"/>
      <c r="C309" s="7"/>
      <c r="D309" s="7"/>
    </row>
    <row r="310" spans="1:4">
      <c r="A310" s="22" t="str">
        <f t="shared" si="0"/>
        <v/>
      </c>
      <c r="B310" s="7"/>
      <c r="C310" s="7"/>
      <c r="D310" s="7"/>
    </row>
    <row r="311" spans="1:4">
      <c r="A311" s="22" t="str">
        <f t="shared" si="0"/>
        <v/>
      </c>
      <c r="B311" s="7"/>
      <c r="C311" s="7"/>
      <c r="D311" s="7"/>
    </row>
    <row r="312" spans="1:4">
      <c r="A312" s="22" t="str">
        <f t="shared" si="0"/>
        <v/>
      </c>
      <c r="B312" s="7"/>
      <c r="C312" s="7"/>
      <c r="D312" s="7"/>
    </row>
    <row r="313" spans="1:4">
      <c r="A313" s="22" t="str">
        <f t="shared" si="0"/>
        <v/>
      </c>
      <c r="B313" s="7"/>
      <c r="C313" s="7"/>
      <c r="D313" s="7"/>
    </row>
    <row r="314" spans="1:4">
      <c r="A314" s="22" t="str">
        <f t="shared" si="0"/>
        <v/>
      </c>
      <c r="B314" s="7"/>
      <c r="C314" s="7"/>
      <c r="D314" s="7"/>
    </row>
    <row r="315" spans="1:4">
      <c r="A315" s="22" t="str">
        <f t="shared" si="0"/>
        <v/>
      </c>
      <c r="B315" s="7"/>
      <c r="C315" s="7"/>
      <c r="D315" s="7"/>
    </row>
    <row r="316" spans="1:4">
      <c r="A316" s="22" t="str">
        <f t="shared" si="0"/>
        <v/>
      </c>
      <c r="B316" s="7"/>
      <c r="C316" s="7"/>
      <c r="D316" s="7"/>
    </row>
    <row r="317" spans="1:4">
      <c r="A317" s="22" t="str">
        <f t="shared" si="0"/>
        <v/>
      </c>
      <c r="B317" s="7"/>
      <c r="C317" s="7"/>
      <c r="D317" s="7"/>
    </row>
    <row r="318" spans="1:4">
      <c r="A318" s="22" t="str">
        <f t="shared" si="0"/>
        <v/>
      </c>
      <c r="B318" s="7"/>
      <c r="C318" s="7"/>
      <c r="D318" s="7"/>
    </row>
    <row r="319" spans="1:4">
      <c r="A319" s="22" t="str">
        <f t="shared" si="0"/>
        <v/>
      </c>
      <c r="B319" s="7"/>
      <c r="C319" s="7"/>
      <c r="D319" s="7"/>
    </row>
    <row r="320" spans="1:4">
      <c r="A320" s="22" t="str">
        <f t="shared" si="0"/>
        <v/>
      </c>
      <c r="B320" s="7"/>
      <c r="C320" s="7"/>
      <c r="D320" s="7"/>
    </row>
    <row r="321" spans="1:4">
      <c r="A321" s="22" t="str">
        <f t="shared" si="0"/>
        <v/>
      </c>
      <c r="B321" s="7"/>
      <c r="C321" s="7"/>
      <c r="D321" s="7"/>
    </row>
    <row r="322" spans="1:4">
      <c r="A322" s="22" t="str">
        <f t="shared" si="0"/>
        <v/>
      </c>
      <c r="B322" s="7"/>
      <c r="C322" s="7"/>
      <c r="D322" s="7"/>
    </row>
    <row r="323" spans="1:4">
      <c r="A323" s="22" t="str">
        <f t="shared" si="0"/>
        <v/>
      </c>
      <c r="B323" s="7"/>
      <c r="C323" s="7"/>
      <c r="D323" s="7"/>
    </row>
    <row r="324" spans="1:4">
      <c r="A324" s="22" t="str">
        <f t="shared" si="0"/>
        <v/>
      </c>
      <c r="B324" s="7"/>
      <c r="C324" s="7"/>
      <c r="D324" s="7"/>
    </row>
    <row r="325" spans="1:4">
      <c r="A325" s="22" t="str">
        <f t="shared" si="0"/>
        <v/>
      </c>
      <c r="B325" s="7"/>
      <c r="C325" s="7"/>
      <c r="D325" s="7"/>
    </row>
    <row r="326" spans="1:4">
      <c r="A326" s="22" t="str">
        <f t="shared" si="0"/>
        <v/>
      </c>
      <c r="B326" s="7"/>
      <c r="C326" s="7"/>
      <c r="D326" s="7"/>
    </row>
    <row r="327" spans="1:4">
      <c r="A327" s="22" t="str">
        <f t="shared" si="0"/>
        <v/>
      </c>
      <c r="B327" s="7"/>
      <c r="C327" s="7"/>
      <c r="D327" s="7"/>
    </row>
    <row r="328" spans="1:4">
      <c r="A328" s="22" t="str">
        <f t="shared" si="0"/>
        <v/>
      </c>
      <c r="B328" s="7"/>
      <c r="C328" s="7"/>
      <c r="D328" s="7"/>
    </row>
    <row r="329" spans="1:4">
      <c r="A329" s="22" t="str">
        <f t="shared" si="0"/>
        <v/>
      </c>
      <c r="B329" s="7"/>
      <c r="C329" s="7"/>
      <c r="D329" s="7"/>
    </row>
    <row r="330" spans="1:4">
      <c r="A330" s="22" t="str">
        <f t="shared" si="0"/>
        <v/>
      </c>
      <c r="B330" s="7"/>
      <c r="C330" s="7"/>
      <c r="D330" s="7"/>
    </row>
    <row r="331" spans="1:4">
      <c r="A331" s="22" t="str">
        <f t="shared" si="0"/>
        <v/>
      </c>
      <c r="B331" s="7"/>
      <c r="C331" s="7"/>
      <c r="D331" s="7"/>
    </row>
    <row r="332" spans="1:4">
      <c r="A332" s="22" t="str">
        <f t="shared" si="0"/>
        <v/>
      </c>
      <c r="B332" s="7"/>
      <c r="C332" s="7"/>
      <c r="D332" s="7"/>
    </row>
    <row r="333" spans="1:4">
      <c r="A333" s="22" t="str">
        <f t="shared" si="0"/>
        <v/>
      </c>
      <c r="B333" s="7"/>
      <c r="C333" s="7"/>
      <c r="D333" s="7"/>
    </row>
    <row r="334" spans="1:4">
      <c r="A334" s="22" t="str">
        <f t="shared" si="0"/>
        <v/>
      </c>
      <c r="B334" s="7"/>
      <c r="C334" s="7"/>
      <c r="D334" s="7"/>
    </row>
    <row r="335" spans="1:4">
      <c r="A335" s="22" t="str">
        <f t="shared" si="0"/>
        <v/>
      </c>
      <c r="B335" s="7"/>
      <c r="C335" s="7"/>
      <c r="D335" s="7"/>
    </row>
    <row r="336" spans="1:4">
      <c r="A336" s="22" t="str">
        <f t="shared" si="0"/>
        <v/>
      </c>
      <c r="B336" s="7"/>
      <c r="C336" s="7"/>
      <c r="D336" s="7"/>
    </row>
    <row r="337" spans="1:4">
      <c r="A337" s="22" t="str">
        <f t="shared" si="0"/>
        <v/>
      </c>
      <c r="B337" s="7"/>
      <c r="C337" s="7"/>
      <c r="D337" s="7"/>
    </row>
    <row r="338" spans="1:4">
      <c r="A338" s="22" t="str">
        <f t="shared" si="0"/>
        <v/>
      </c>
      <c r="B338" s="7"/>
      <c r="C338" s="7"/>
      <c r="D338" s="7"/>
    </row>
    <row r="339" spans="1:4">
      <c r="A339" s="22" t="str">
        <f t="shared" si="0"/>
        <v/>
      </c>
      <c r="B339" s="7"/>
      <c r="C339" s="7"/>
      <c r="D339" s="7"/>
    </row>
    <row r="340" spans="1:4">
      <c r="A340" s="22" t="str">
        <f t="shared" si="0"/>
        <v/>
      </c>
      <c r="B340" s="7"/>
      <c r="C340" s="7"/>
      <c r="D340" s="7"/>
    </row>
    <row r="341" spans="1:4">
      <c r="A341" s="22" t="str">
        <f t="shared" si="0"/>
        <v/>
      </c>
      <c r="B341" s="7"/>
      <c r="C341" s="7"/>
      <c r="D341" s="7"/>
    </row>
    <row r="342" spans="1:4">
      <c r="A342" s="22" t="str">
        <f t="shared" si="0"/>
        <v/>
      </c>
      <c r="B342" s="7"/>
      <c r="C342" s="7"/>
      <c r="D342" s="7"/>
    </row>
    <row r="343" spans="1:4">
      <c r="A343" s="22" t="str">
        <f t="shared" si="0"/>
        <v/>
      </c>
      <c r="B343" s="7"/>
      <c r="C343" s="7"/>
      <c r="D343" s="7"/>
    </row>
    <row r="344" spans="1:4">
      <c r="A344" s="22" t="str">
        <f t="shared" si="0"/>
        <v/>
      </c>
      <c r="B344" s="7"/>
      <c r="C344" s="7"/>
      <c r="D344" s="7"/>
    </row>
    <row r="345" spans="1:4">
      <c r="A345" s="22" t="str">
        <f t="shared" si="0"/>
        <v/>
      </c>
      <c r="B345" s="7"/>
      <c r="C345" s="7"/>
      <c r="D345" s="7"/>
    </row>
    <row r="346" spans="1:4">
      <c r="A346" s="22" t="str">
        <f t="shared" si="0"/>
        <v/>
      </c>
      <c r="B346" s="7"/>
      <c r="C346" s="7"/>
      <c r="D346" s="7"/>
    </row>
    <row r="347" spans="1:4">
      <c r="A347" s="22" t="str">
        <f t="shared" si="0"/>
        <v/>
      </c>
      <c r="B347" s="7"/>
      <c r="C347" s="7"/>
      <c r="D347" s="7"/>
    </row>
    <row r="348" spans="1:4">
      <c r="A348" s="22" t="str">
        <f t="shared" si="0"/>
        <v/>
      </c>
      <c r="B348" s="7"/>
      <c r="C348" s="7"/>
      <c r="D348" s="7"/>
    </row>
    <row r="349" spans="1:4">
      <c r="A349" s="22" t="str">
        <f t="shared" si="0"/>
        <v/>
      </c>
      <c r="B349" s="7"/>
      <c r="C349" s="7"/>
      <c r="D349" s="7"/>
    </row>
    <row r="350" spans="1:4">
      <c r="A350" s="22" t="str">
        <f t="shared" si="0"/>
        <v/>
      </c>
      <c r="B350" s="7"/>
      <c r="C350" s="7"/>
      <c r="D350" s="7"/>
    </row>
    <row r="351" spans="1:4">
      <c r="A351" s="22" t="str">
        <f t="shared" si="0"/>
        <v/>
      </c>
      <c r="B351" s="7"/>
      <c r="C351" s="7"/>
      <c r="D351" s="7"/>
    </row>
    <row r="352" spans="1:4">
      <c r="A352" s="22" t="str">
        <f t="shared" si="0"/>
        <v/>
      </c>
      <c r="B352" s="7"/>
      <c r="C352" s="7"/>
      <c r="D352" s="7"/>
    </row>
    <row r="353" spans="1:4">
      <c r="A353" s="22" t="str">
        <f t="shared" si="0"/>
        <v/>
      </c>
      <c r="B353" s="7"/>
      <c r="C353" s="7"/>
      <c r="D353" s="7"/>
    </row>
    <row r="354" spans="1:4">
      <c r="A354" s="22" t="str">
        <f t="shared" si="0"/>
        <v/>
      </c>
      <c r="B354" s="7"/>
      <c r="C354" s="7"/>
      <c r="D354" s="7"/>
    </row>
    <row r="355" spans="1:4">
      <c r="A355" s="22" t="str">
        <f t="shared" si="0"/>
        <v/>
      </c>
      <c r="B355" s="7"/>
      <c r="C355" s="7"/>
      <c r="D355" s="7"/>
    </row>
    <row r="356" spans="1:4">
      <c r="A356" s="22" t="str">
        <f t="shared" si="0"/>
        <v/>
      </c>
      <c r="B356" s="7"/>
      <c r="C356" s="7"/>
      <c r="D356" s="7"/>
    </row>
    <row r="357" spans="1:4">
      <c r="A357" s="22" t="str">
        <f t="shared" si="0"/>
        <v/>
      </c>
      <c r="B357" s="7"/>
      <c r="C357" s="7"/>
      <c r="D357" s="7"/>
    </row>
    <row r="358" spans="1:4">
      <c r="A358" s="22" t="str">
        <f t="shared" si="0"/>
        <v/>
      </c>
      <c r="B358" s="7"/>
      <c r="C358" s="7"/>
      <c r="D358" s="7"/>
    </row>
    <row r="359" spans="1:4">
      <c r="A359" s="22" t="str">
        <f t="shared" si="0"/>
        <v/>
      </c>
      <c r="B359" s="7"/>
      <c r="C359" s="7"/>
      <c r="D359" s="7"/>
    </row>
    <row r="360" spans="1:4">
      <c r="A360" s="22" t="str">
        <f t="shared" si="0"/>
        <v/>
      </c>
      <c r="B360" s="7"/>
      <c r="C360" s="7"/>
      <c r="D360" s="7"/>
    </row>
    <row r="361" spans="1:4">
      <c r="A361" s="22" t="str">
        <f t="shared" si="0"/>
        <v/>
      </c>
      <c r="B361" s="7"/>
      <c r="C361" s="7"/>
      <c r="D361" s="7"/>
    </row>
    <row r="362" spans="1:4">
      <c r="A362" s="22" t="str">
        <f t="shared" si="0"/>
        <v/>
      </c>
      <c r="B362" s="7"/>
      <c r="C362" s="7"/>
      <c r="D362" s="7"/>
    </row>
    <row r="363" spans="1:4">
      <c r="A363" s="22" t="str">
        <f t="shared" si="0"/>
        <v/>
      </c>
      <c r="B363" s="7"/>
      <c r="C363" s="7"/>
      <c r="D363" s="7"/>
    </row>
    <row r="364" spans="1:4">
      <c r="A364" s="22" t="str">
        <f t="shared" si="0"/>
        <v/>
      </c>
      <c r="B364" s="7"/>
      <c r="C364" s="7"/>
      <c r="D364" s="7"/>
    </row>
    <row r="365" spans="1:4">
      <c r="A365" s="22" t="str">
        <f t="shared" si="0"/>
        <v/>
      </c>
      <c r="B365" s="7"/>
      <c r="C365" s="7"/>
      <c r="D365" s="7"/>
    </row>
    <row r="366" spans="1:4">
      <c r="A366" s="22" t="str">
        <f t="shared" si="0"/>
        <v/>
      </c>
      <c r="B366" s="7"/>
      <c r="C366" s="7"/>
      <c r="D366" s="7"/>
    </row>
    <row r="367" spans="1:4">
      <c r="A367" s="22" t="str">
        <f t="shared" si="0"/>
        <v/>
      </c>
      <c r="B367" s="7"/>
      <c r="C367" s="7"/>
      <c r="D367" s="7"/>
    </row>
    <row r="368" spans="1:4">
      <c r="A368" s="22" t="str">
        <f t="shared" si="0"/>
        <v/>
      </c>
      <c r="B368" s="7"/>
      <c r="C368" s="7"/>
      <c r="D368" s="7"/>
    </row>
    <row r="369" spans="1:4">
      <c r="A369" s="22" t="str">
        <f t="shared" si="0"/>
        <v/>
      </c>
      <c r="B369" s="7"/>
      <c r="C369" s="7"/>
      <c r="D369" s="7"/>
    </row>
    <row r="370" spans="1:4">
      <c r="A370" s="22" t="str">
        <f t="shared" si="0"/>
        <v/>
      </c>
      <c r="B370" s="7"/>
      <c r="C370" s="7"/>
      <c r="D370" s="7"/>
    </row>
    <row r="371" spans="1:4">
      <c r="A371" s="22" t="str">
        <f t="shared" si="0"/>
        <v/>
      </c>
      <c r="B371" s="7"/>
      <c r="C371" s="7"/>
      <c r="D371" s="7"/>
    </row>
    <row r="372" spans="1:4">
      <c r="A372" s="22" t="str">
        <f t="shared" si="0"/>
        <v/>
      </c>
      <c r="B372" s="7"/>
      <c r="C372" s="7"/>
      <c r="D372" s="7"/>
    </row>
    <row r="373" spans="1:4">
      <c r="A373" s="22" t="str">
        <f t="shared" si="0"/>
        <v/>
      </c>
      <c r="B373" s="7"/>
      <c r="C373" s="7"/>
      <c r="D373" s="7"/>
    </row>
    <row r="374" spans="1:4">
      <c r="A374" s="22" t="str">
        <f t="shared" si="0"/>
        <v/>
      </c>
      <c r="B374" s="7"/>
      <c r="C374" s="7"/>
      <c r="D374" s="7"/>
    </row>
    <row r="375" spans="1:4">
      <c r="A375" s="22" t="str">
        <f t="shared" si="0"/>
        <v/>
      </c>
      <c r="B375" s="7"/>
      <c r="C375" s="7"/>
      <c r="D375" s="7"/>
    </row>
    <row r="376" spans="1:4">
      <c r="A376" s="22" t="str">
        <f t="shared" si="0"/>
        <v/>
      </c>
      <c r="B376" s="7"/>
      <c r="C376" s="7"/>
      <c r="D376" s="7"/>
    </row>
    <row r="377" spans="1:4">
      <c r="A377" s="22" t="str">
        <f t="shared" si="0"/>
        <v/>
      </c>
      <c r="B377" s="7"/>
      <c r="C377" s="7"/>
      <c r="D377" s="7"/>
    </row>
    <row r="378" spans="1:4">
      <c r="A378" s="22" t="str">
        <f t="shared" si="0"/>
        <v/>
      </c>
      <c r="B378" s="7"/>
      <c r="C378" s="7"/>
      <c r="D378" s="7"/>
    </row>
    <row r="379" spans="1:4">
      <c r="A379" s="22" t="str">
        <f t="shared" si="0"/>
        <v/>
      </c>
      <c r="B379" s="7"/>
      <c r="C379" s="7"/>
      <c r="D379" s="7"/>
    </row>
    <row r="380" spans="1:4">
      <c r="A380" s="22" t="str">
        <f t="shared" si="0"/>
        <v/>
      </c>
      <c r="B380" s="7"/>
      <c r="C380" s="7"/>
      <c r="D380" s="7"/>
    </row>
    <row r="381" spans="1:4">
      <c r="A381" s="22" t="str">
        <f t="shared" si="0"/>
        <v/>
      </c>
      <c r="B381" s="7"/>
      <c r="C381" s="7"/>
      <c r="D381" s="7"/>
    </row>
    <row r="382" spans="1:4">
      <c r="A382" s="22" t="str">
        <f t="shared" si="0"/>
        <v/>
      </c>
      <c r="B382" s="7"/>
      <c r="C382" s="7"/>
      <c r="D382" s="7"/>
    </row>
    <row r="383" spans="1:4">
      <c r="A383" s="22" t="str">
        <f t="shared" si="0"/>
        <v/>
      </c>
      <c r="B383" s="7"/>
      <c r="C383" s="7"/>
      <c r="D383" s="7"/>
    </row>
    <row r="384" spans="1:4">
      <c r="A384" s="22" t="str">
        <f t="shared" si="0"/>
        <v/>
      </c>
      <c r="B384" s="7"/>
      <c r="C384" s="7"/>
      <c r="D384" s="7"/>
    </row>
    <row r="385" spans="1:4">
      <c r="A385" s="22" t="str">
        <f t="shared" si="0"/>
        <v/>
      </c>
      <c r="B385" s="7"/>
      <c r="C385" s="7"/>
      <c r="D385" s="7"/>
    </row>
    <row r="386" spans="1:4">
      <c r="A386" s="22" t="str">
        <f t="shared" si="0"/>
        <v/>
      </c>
      <c r="B386" s="7"/>
      <c r="C386" s="7"/>
      <c r="D386" s="7"/>
    </row>
    <row r="387" spans="1:4">
      <c r="A387" s="22" t="str">
        <f t="shared" si="0"/>
        <v/>
      </c>
      <c r="B387" s="7"/>
      <c r="C387" s="7"/>
      <c r="D387" s="7"/>
    </row>
    <row r="388" spans="1:4">
      <c r="A388" s="22" t="str">
        <f t="shared" si="0"/>
        <v/>
      </c>
      <c r="B388" s="7"/>
      <c r="C388" s="7"/>
      <c r="D388" s="7"/>
    </row>
    <row r="389" spans="1:4">
      <c r="A389" s="22" t="str">
        <f t="shared" si="0"/>
        <v/>
      </c>
      <c r="B389" s="7"/>
      <c r="C389" s="7"/>
      <c r="D389" s="7"/>
    </row>
    <row r="390" spans="1:4">
      <c r="A390" s="22" t="str">
        <f t="shared" si="0"/>
        <v/>
      </c>
      <c r="B390" s="7"/>
      <c r="C390" s="7"/>
      <c r="D390" s="7"/>
    </row>
    <row r="391" spans="1:4">
      <c r="A391" s="22" t="str">
        <f t="shared" si="0"/>
        <v/>
      </c>
      <c r="B391" s="7"/>
      <c r="C391" s="7"/>
      <c r="D391" s="7"/>
    </row>
    <row r="392" spans="1:4">
      <c r="A392" s="22" t="str">
        <f t="shared" si="0"/>
        <v/>
      </c>
      <c r="B392" s="7"/>
      <c r="C392" s="7"/>
      <c r="D392" s="7"/>
    </row>
    <row r="393" spans="1:4">
      <c r="A393" s="22" t="str">
        <f t="shared" si="0"/>
        <v/>
      </c>
      <c r="B393" s="7"/>
      <c r="C393" s="7"/>
      <c r="D393" s="7"/>
    </row>
    <row r="394" spans="1:4">
      <c r="A394" s="22" t="str">
        <f t="shared" si="0"/>
        <v/>
      </c>
      <c r="B394" s="7"/>
      <c r="C394" s="7"/>
      <c r="D394" s="7"/>
    </row>
    <row r="395" spans="1:4">
      <c r="A395" s="22" t="str">
        <f t="shared" si="0"/>
        <v/>
      </c>
      <c r="B395" s="7"/>
      <c r="C395" s="7"/>
      <c r="D395" s="7"/>
    </row>
    <row r="396" spans="1:4">
      <c r="A396" s="22" t="str">
        <f t="shared" si="0"/>
        <v/>
      </c>
      <c r="B396" s="7"/>
      <c r="C396" s="7"/>
      <c r="D396" s="7"/>
    </row>
    <row r="397" spans="1:4">
      <c r="A397" s="22" t="str">
        <f t="shared" si="0"/>
        <v/>
      </c>
      <c r="B397" s="7"/>
      <c r="C397" s="7"/>
      <c r="D397" s="7"/>
    </row>
    <row r="398" spans="1:4">
      <c r="A398" s="22" t="str">
        <f t="shared" si="0"/>
        <v/>
      </c>
      <c r="B398" s="7"/>
      <c r="C398" s="7"/>
      <c r="D398" s="7"/>
    </row>
    <row r="399" spans="1:4">
      <c r="A399" s="22" t="str">
        <f t="shared" si="0"/>
        <v/>
      </c>
      <c r="B399" s="7"/>
      <c r="C399" s="7"/>
      <c r="D399" s="7"/>
    </row>
    <row r="400" spans="1:4">
      <c r="A400" s="22" t="str">
        <f t="shared" si="0"/>
        <v/>
      </c>
      <c r="B400" s="7"/>
      <c r="C400" s="7"/>
      <c r="D400" s="7"/>
    </row>
    <row r="401" spans="1:4">
      <c r="A401" s="22" t="str">
        <f t="shared" si="0"/>
        <v/>
      </c>
      <c r="B401" s="7"/>
      <c r="C401" s="7"/>
      <c r="D401" s="7"/>
    </row>
    <row r="402" spans="1:4">
      <c r="A402" s="22" t="str">
        <f t="shared" si="0"/>
        <v/>
      </c>
      <c r="B402" s="7"/>
      <c r="C402" s="7"/>
      <c r="D402" s="7"/>
    </row>
    <row r="403" spans="1:4">
      <c r="A403" s="22" t="str">
        <f t="shared" si="0"/>
        <v/>
      </c>
      <c r="B403" s="7"/>
      <c r="C403" s="7"/>
      <c r="D403" s="7"/>
    </row>
    <row r="404" spans="1:4">
      <c r="A404" s="22" t="str">
        <f t="shared" si="0"/>
        <v/>
      </c>
      <c r="B404" s="7"/>
      <c r="C404" s="7"/>
      <c r="D404" s="7"/>
    </row>
    <row r="405" spans="1:4">
      <c r="A405" s="22" t="str">
        <f t="shared" si="0"/>
        <v/>
      </c>
      <c r="B405" s="7"/>
      <c r="C405" s="7"/>
      <c r="D405" s="7"/>
    </row>
    <row r="406" spans="1:4">
      <c r="A406" s="22" t="str">
        <f t="shared" si="0"/>
        <v/>
      </c>
      <c r="B406" s="7"/>
      <c r="C406" s="7"/>
      <c r="D406" s="7"/>
    </row>
    <row r="407" spans="1:4">
      <c r="A407" s="22" t="str">
        <f t="shared" si="0"/>
        <v/>
      </c>
      <c r="B407" s="7"/>
      <c r="C407" s="7"/>
      <c r="D407" s="7"/>
    </row>
    <row r="408" spans="1:4">
      <c r="A408" s="22" t="str">
        <f t="shared" si="0"/>
        <v/>
      </c>
      <c r="B408" s="7"/>
      <c r="C408" s="7"/>
      <c r="D408" s="7"/>
    </row>
    <row r="409" spans="1:4">
      <c r="A409" s="22" t="str">
        <f t="shared" si="0"/>
        <v/>
      </c>
      <c r="B409" s="7"/>
      <c r="C409" s="7"/>
      <c r="D409" s="7"/>
    </row>
    <row r="410" spans="1:4">
      <c r="A410" s="22" t="str">
        <f t="shared" si="0"/>
        <v/>
      </c>
      <c r="B410" s="7"/>
      <c r="C410" s="7"/>
      <c r="D410" s="7"/>
    </row>
    <row r="411" spans="1:4">
      <c r="A411" s="22" t="str">
        <f t="shared" si="0"/>
        <v/>
      </c>
      <c r="B411" s="7"/>
      <c r="C411" s="7"/>
      <c r="D411" s="7"/>
    </row>
    <row r="412" spans="1:4">
      <c r="A412" s="22" t="str">
        <f t="shared" si="0"/>
        <v/>
      </c>
      <c r="B412" s="7"/>
      <c r="C412" s="7"/>
      <c r="D412" s="7"/>
    </row>
    <row r="413" spans="1:4">
      <c r="A413" s="22" t="str">
        <f t="shared" si="0"/>
        <v/>
      </c>
      <c r="B413" s="7"/>
      <c r="C413" s="7"/>
      <c r="D413" s="7"/>
    </row>
    <row r="414" spans="1:4">
      <c r="A414" s="22" t="str">
        <f t="shared" si="0"/>
        <v/>
      </c>
      <c r="B414" s="7"/>
      <c r="C414" s="7"/>
      <c r="D414" s="7"/>
    </row>
    <row r="415" spans="1:4">
      <c r="A415" s="22" t="str">
        <f t="shared" si="0"/>
        <v/>
      </c>
      <c r="B415" s="7"/>
      <c r="C415" s="7"/>
      <c r="D415" s="7"/>
    </row>
    <row r="416" spans="1:4">
      <c r="A416" s="22" t="str">
        <f t="shared" si="0"/>
        <v/>
      </c>
      <c r="B416" s="7"/>
      <c r="C416" s="7"/>
      <c r="D416" s="7"/>
    </row>
    <row r="417" spans="1:4">
      <c r="A417" s="22" t="str">
        <f t="shared" si="0"/>
        <v/>
      </c>
      <c r="B417" s="7"/>
      <c r="C417" s="7"/>
      <c r="D417" s="7"/>
    </row>
    <row r="418" spans="1:4">
      <c r="A418" s="22" t="str">
        <f t="shared" si="0"/>
        <v/>
      </c>
      <c r="B418" s="7"/>
      <c r="C418" s="7"/>
      <c r="D418" s="7"/>
    </row>
    <row r="419" spans="1:4">
      <c r="A419" s="22" t="str">
        <f t="shared" si="0"/>
        <v/>
      </c>
      <c r="B419" s="7"/>
      <c r="C419" s="7"/>
      <c r="D419" s="7"/>
    </row>
    <row r="420" spans="1:4">
      <c r="A420" s="22" t="str">
        <f t="shared" si="0"/>
        <v/>
      </c>
      <c r="B420" s="7"/>
      <c r="C420" s="7"/>
      <c r="D420" s="7"/>
    </row>
    <row r="421" spans="1:4">
      <c r="A421" s="22" t="str">
        <f t="shared" si="0"/>
        <v/>
      </c>
      <c r="B421" s="7"/>
      <c r="C421" s="7"/>
      <c r="D421" s="7"/>
    </row>
    <row r="422" spans="1:4">
      <c r="A422" s="22" t="str">
        <f t="shared" si="0"/>
        <v/>
      </c>
      <c r="B422" s="7"/>
      <c r="C422" s="7"/>
      <c r="D422" s="7"/>
    </row>
    <row r="423" spans="1:4">
      <c r="A423" s="22" t="str">
        <f t="shared" si="0"/>
        <v/>
      </c>
      <c r="B423" s="7"/>
      <c r="C423" s="7"/>
      <c r="D423" s="7"/>
    </row>
    <row r="424" spans="1:4">
      <c r="A424" s="22" t="str">
        <f t="shared" si="0"/>
        <v/>
      </c>
      <c r="B424" s="7"/>
      <c r="C424" s="7"/>
      <c r="D424" s="7"/>
    </row>
    <row r="425" spans="1:4">
      <c r="A425" s="22" t="str">
        <f t="shared" si="0"/>
        <v/>
      </c>
      <c r="B425" s="7"/>
      <c r="C425" s="7"/>
      <c r="D425" s="7"/>
    </row>
    <row r="426" spans="1:4">
      <c r="A426" s="22" t="str">
        <f t="shared" si="0"/>
        <v/>
      </c>
      <c r="B426" s="7"/>
      <c r="C426" s="7"/>
      <c r="D426" s="7"/>
    </row>
    <row r="427" spans="1:4">
      <c r="A427" s="22" t="str">
        <f t="shared" si="0"/>
        <v/>
      </c>
      <c r="B427" s="7"/>
      <c r="C427" s="7"/>
      <c r="D427" s="7"/>
    </row>
    <row r="428" spans="1:4">
      <c r="A428" s="22" t="str">
        <f t="shared" si="0"/>
        <v/>
      </c>
      <c r="B428" s="7"/>
      <c r="C428" s="7"/>
      <c r="D428" s="7"/>
    </row>
    <row r="429" spans="1:4">
      <c r="A429" s="22" t="str">
        <f t="shared" si="0"/>
        <v/>
      </c>
      <c r="B429" s="7"/>
      <c r="C429" s="7"/>
      <c r="D429" s="7"/>
    </row>
    <row r="430" spans="1:4">
      <c r="A430" s="22" t="str">
        <f t="shared" si="0"/>
        <v/>
      </c>
      <c r="B430" s="7"/>
      <c r="C430" s="7"/>
      <c r="D430" s="7"/>
    </row>
    <row r="431" spans="1:4">
      <c r="A431" s="22" t="str">
        <f t="shared" si="0"/>
        <v/>
      </c>
      <c r="B431" s="7"/>
      <c r="C431" s="7"/>
      <c r="D431" s="7"/>
    </row>
    <row r="432" spans="1:4">
      <c r="A432" s="22" t="str">
        <f t="shared" si="0"/>
        <v/>
      </c>
      <c r="B432" s="7"/>
      <c r="C432" s="7"/>
      <c r="D432" s="7"/>
    </row>
    <row r="433" spans="1:4">
      <c r="A433" s="22" t="str">
        <f t="shared" si="0"/>
        <v/>
      </c>
      <c r="B433" s="7"/>
      <c r="C433" s="7"/>
      <c r="D433" s="7"/>
    </row>
    <row r="434" spans="1:4">
      <c r="A434" s="22" t="str">
        <f t="shared" si="0"/>
        <v/>
      </c>
      <c r="B434" s="7"/>
      <c r="C434" s="7"/>
      <c r="D434" s="7"/>
    </row>
    <row r="435" spans="1:4">
      <c r="A435" s="22" t="str">
        <f t="shared" si="0"/>
        <v/>
      </c>
      <c r="B435" s="7"/>
      <c r="C435" s="7"/>
      <c r="D435" s="7"/>
    </row>
    <row r="436" spans="1:4">
      <c r="A436" s="22" t="str">
        <f t="shared" si="0"/>
        <v/>
      </c>
      <c r="B436" s="7"/>
      <c r="C436" s="7"/>
      <c r="D436" s="7"/>
    </row>
    <row r="437" spans="1:4">
      <c r="A437" s="22" t="str">
        <f t="shared" si="0"/>
        <v/>
      </c>
      <c r="B437" s="7"/>
      <c r="C437" s="7"/>
      <c r="D437" s="7"/>
    </row>
    <row r="438" spans="1:4">
      <c r="A438" s="22" t="str">
        <f t="shared" si="0"/>
        <v/>
      </c>
      <c r="B438" s="7"/>
      <c r="C438" s="7"/>
      <c r="D438" s="7"/>
    </row>
    <row r="439" spans="1:4">
      <c r="A439" s="22" t="str">
        <f t="shared" si="0"/>
        <v/>
      </c>
      <c r="B439" s="7"/>
      <c r="C439" s="7"/>
      <c r="D439" s="7"/>
    </row>
    <row r="440" spans="1:4">
      <c r="A440" s="22" t="str">
        <f t="shared" si="0"/>
        <v/>
      </c>
      <c r="B440" s="7"/>
      <c r="C440" s="7"/>
      <c r="D440" s="7"/>
    </row>
    <row r="441" spans="1:4">
      <c r="A441" s="22" t="str">
        <f t="shared" si="0"/>
        <v/>
      </c>
      <c r="B441" s="7"/>
      <c r="C441" s="7"/>
      <c r="D441" s="7"/>
    </row>
    <row r="442" spans="1:4">
      <c r="A442" s="22" t="str">
        <f t="shared" si="0"/>
        <v/>
      </c>
      <c r="B442" s="7"/>
      <c r="C442" s="7"/>
      <c r="D442" s="7"/>
    </row>
    <row r="443" spans="1:4">
      <c r="A443" s="22" t="str">
        <f t="shared" si="0"/>
        <v/>
      </c>
      <c r="B443" s="7"/>
      <c r="C443" s="7"/>
      <c r="D443" s="7"/>
    </row>
    <row r="444" spans="1:4">
      <c r="A444" s="22" t="str">
        <f t="shared" si="0"/>
        <v/>
      </c>
      <c r="B444" s="7"/>
      <c r="C444" s="7"/>
      <c r="D444" s="7"/>
    </row>
    <row r="445" spans="1:4">
      <c r="A445" s="22" t="str">
        <f t="shared" si="0"/>
        <v/>
      </c>
      <c r="B445" s="7"/>
      <c r="C445" s="7"/>
      <c r="D445" s="7"/>
    </row>
    <row r="446" spans="1:4">
      <c r="A446" s="22" t="str">
        <f t="shared" si="0"/>
        <v/>
      </c>
      <c r="B446" s="7"/>
      <c r="C446" s="7"/>
      <c r="D446" s="7"/>
    </row>
    <row r="447" spans="1:4">
      <c r="A447" s="22" t="str">
        <f t="shared" si="0"/>
        <v/>
      </c>
      <c r="B447" s="7"/>
      <c r="C447" s="7"/>
      <c r="D447" s="7"/>
    </row>
    <row r="448" spans="1:4">
      <c r="A448" s="22" t="str">
        <f t="shared" si="0"/>
        <v/>
      </c>
      <c r="B448" s="7"/>
      <c r="C448" s="7"/>
      <c r="D448" s="7"/>
    </row>
    <row r="449" spans="1:4">
      <c r="A449" s="22" t="str">
        <f t="shared" si="0"/>
        <v/>
      </c>
      <c r="B449" s="7"/>
      <c r="C449" s="7"/>
      <c r="D449" s="7"/>
    </row>
    <row r="450" spans="1:4">
      <c r="A450" s="22" t="str">
        <f t="shared" si="0"/>
        <v/>
      </c>
      <c r="B450" s="7"/>
      <c r="C450" s="7"/>
      <c r="D450" s="7"/>
    </row>
    <row r="451" spans="1:4">
      <c r="A451" s="22" t="str">
        <f t="shared" si="0"/>
        <v/>
      </c>
      <c r="B451" s="7"/>
      <c r="C451" s="7"/>
      <c r="D451" s="7"/>
    </row>
    <row r="452" spans="1:4">
      <c r="A452" s="22" t="str">
        <f t="shared" si="0"/>
        <v/>
      </c>
      <c r="B452" s="7"/>
      <c r="C452" s="7"/>
      <c r="D452" s="7"/>
    </row>
    <row r="453" spans="1:4">
      <c r="A453" s="22" t="str">
        <f t="shared" si="0"/>
        <v/>
      </c>
      <c r="B453" s="7"/>
      <c r="C453" s="7"/>
      <c r="D453" s="7"/>
    </row>
    <row r="454" spans="1:4">
      <c r="A454" s="22" t="str">
        <f t="shared" si="0"/>
        <v/>
      </c>
      <c r="B454" s="7"/>
      <c r="C454" s="7"/>
      <c r="D454" s="7"/>
    </row>
    <row r="455" spans="1:4">
      <c r="A455" s="22" t="str">
        <f t="shared" si="0"/>
        <v/>
      </c>
      <c r="B455" s="7"/>
      <c r="C455" s="7"/>
      <c r="D455" s="7"/>
    </row>
    <row r="456" spans="1:4">
      <c r="A456" s="22" t="str">
        <f t="shared" si="0"/>
        <v/>
      </c>
      <c r="B456" s="7"/>
      <c r="C456" s="7"/>
      <c r="D456" s="7"/>
    </row>
    <row r="457" spans="1:4">
      <c r="A457" s="22" t="str">
        <f t="shared" si="0"/>
        <v/>
      </c>
      <c r="B457" s="7"/>
      <c r="C457" s="7"/>
      <c r="D457" s="7"/>
    </row>
    <row r="458" spans="1:4">
      <c r="A458" s="22" t="str">
        <f t="shared" si="0"/>
        <v/>
      </c>
      <c r="B458" s="7"/>
      <c r="C458" s="7"/>
      <c r="D458" s="7"/>
    </row>
    <row r="459" spans="1:4">
      <c r="A459" s="22" t="str">
        <f t="shared" si="0"/>
        <v/>
      </c>
      <c r="B459" s="7"/>
      <c r="C459" s="7"/>
      <c r="D459" s="7"/>
    </row>
    <row r="460" spans="1:4">
      <c r="A460" s="22" t="str">
        <f t="shared" si="0"/>
        <v/>
      </c>
      <c r="B460" s="7"/>
      <c r="C460" s="7"/>
      <c r="D460" s="7"/>
    </row>
    <row r="461" spans="1:4">
      <c r="A461" s="22" t="str">
        <f t="shared" si="0"/>
        <v/>
      </c>
      <c r="B461" s="7"/>
      <c r="C461" s="7"/>
      <c r="D461" s="7"/>
    </row>
    <row r="462" spans="1:4">
      <c r="A462" s="22" t="str">
        <f t="shared" si="0"/>
        <v/>
      </c>
      <c r="B462" s="7"/>
      <c r="C462" s="7"/>
      <c r="D462" s="7"/>
    </row>
    <row r="463" spans="1:4">
      <c r="A463" s="22" t="str">
        <f t="shared" si="0"/>
        <v/>
      </c>
      <c r="B463" s="7"/>
      <c r="C463" s="7"/>
      <c r="D463" s="7"/>
    </row>
    <row r="464" spans="1:4">
      <c r="A464" s="22" t="str">
        <f t="shared" si="0"/>
        <v/>
      </c>
      <c r="B464" s="7"/>
      <c r="C464" s="7"/>
      <c r="D464" s="7"/>
    </row>
    <row r="465" spans="1:4">
      <c r="A465" s="22" t="str">
        <f t="shared" si="0"/>
        <v/>
      </c>
      <c r="B465" s="7"/>
      <c r="C465" s="7"/>
      <c r="D465" s="7"/>
    </row>
    <row r="466" spans="1:4">
      <c r="A466" s="22" t="str">
        <f t="shared" si="0"/>
        <v/>
      </c>
      <c r="B466" s="7"/>
      <c r="C466" s="7"/>
      <c r="D466" s="7"/>
    </row>
    <row r="467" spans="1:4">
      <c r="A467" s="22" t="str">
        <f t="shared" si="0"/>
        <v/>
      </c>
      <c r="B467" s="7"/>
      <c r="C467" s="7"/>
      <c r="D467" s="7"/>
    </row>
    <row r="468" spans="1:4">
      <c r="A468" s="22" t="str">
        <f t="shared" si="0"/>
        <v/>
      </c>
      <c r="B468" s="7"/>
      <c r="C468" s="7"/>
      <c r="D468" s="7"/>
    </row>
    <row r="469" spans="1:4">
      <c r="A469" s="22" t="str">
        <f t="shared" si="0"/>
        <v/>
      </c>
      <c r="B469" s="7"/>
      <c r="C469" s="7"/>
      <c r="D469" s="7"/>
    </row>
    <row r="470" spans="1:4">
      <c r="A470" s="22" t="str">
        <f t="shared" si="0"/>
        <v/>
      </c>
      <c r="B470" s="7"/>
      <c r="C470" s="7"/>
      <c r="D470" s="7"/>
    </row>
    <row r="471" spans="1:4">
      <c r="A471" s="22" t="str">
        <f t="shared" si="0"/>
        <v/>
      </c>
      <c r="B471" s="7"/>
      <c r="C471" s="7"/>
      <c r="D471" s="7"/>
    </row>
    <row r="472" spans="1:4">
      <c r="A472" s="22" t="str">
        <f t="shared" si="0"/>
        <v/>
      </c>
      <c r="B472" s="7"/>
      <c r="C472" s="7"/>
      <c r="D472" s="7"/>
    </row>
    <row r="473" spans="1:4">
      <c r="A473" s="22" t="str">
        <f t="shared" si="0"/>
        <v/>
      </c>
      <c r="B473" s="7"/>
      <c r="C473" s="7"/>
      <c r="D473" s="7"/>
    </row>
    <row r="474" spans="1:4">
      <c r="A474" s="22" t="str">
        <f t="shared" si="0"/>
        <v/>
      </c>
      <c r="B474" s="7"/>
      <c r="C474" s="7"/>
      <c r="D474" s="7"/>
    </row>
    <row r="475" spans="1:4">
      <c r="A475" s="22" t="str">
        <f t="shared" si="0"/>
        <v/>
      </c>
      <c r="B475" s="7"/>
      <c r="C475" s="7"/>
      <c r="D475" s="7"/>
    </row>
    <row r="476" spans="1:4">
      <c r="A476" s="22" t="str">
        <f t="shared" si="0"/>
        <v/>
      </c>
      <c r="B476" s="7"/>
      <c r="C476" s="7"/>
      <c r="D476" s="7"/>
    </row>
    <row r="477" spans="1:4">
      <c r="A477" s="22" t="str">
        <f t="shared" si="0"/>
        <v/>
      </c>
      <c r="B477" s="7"/>
      <c r="C477" s="7"/>
      <c r="D477" s="7"/>
    </row>
    <row r="478" spans="1:4">
      <c r="A478" s="22" t="str">
        <f t="shared" si="0"/>
        <v/>
      </c>
      <c r="B478" s="7"/>
      <c r="C478" s="7"/>
      <c r="D478" s="7"/>
    </row>
    <row r="479" spans="1:4">
      <c r="A479" s="22" t="str">
        <f t="shared" si="0"/>
        <v/>
      </c>
      <c r="B479" s="7"/>
      <c r="C479" s="7"/>
      <c r="D479" s="7"/>
    </row>
    <row r="480" spans="1:4">
      <c r="A480" s="22" t="str">
        <f t="shared" si="0"/>
        <v/>
      </c>
      <c r="B480" s="7"/>
      <c r="C480" s="7"/>
      <c r="D480" s="7"/>
    </row>
    <row r="481" spans="1:4">
      <c r="A481" s="22" t="str">
        <f t="shared" si="0"/>
        <v/>
      </c>
      <c r="B481" s="7"/>
      <c r="C481" s="7"/>
      <c r="D481" s="7"/>
    </row>
    <row r="482" spans="1:4">
      <c r="A482" s="22" t="str">
        <f t="shared" si="0"/>
        <v/>
      </c>
      <c r="B482" s="7"/>
      <c r="C482" s="7"/>
      <c r="D482" s="7"/>
    </row>
    <row r="483" spans="1:4">
      <c r="A483" s="22" t="str">
        <f t="shared" si="0"/>
        <v/>
      </c>
      <c r="B483" s="7"/>
      <c r="C483" s="7"/>
      <c r="D483" s="7"/>
    </row>
    <row r="484" spans="1:4">
      <c r="A484" s="22" t="str">
        <f t="shared" si="0"/>
        <v/>
      </c>
      <c r="B484" s="7"/>
      <c r="C484" s="7"/>
      <c r="D484" s="7"/>
    </row>
    <row r="485" spans="1:4">
      <c r="A485" s="22" t="str">
        <f t="shared" si="0"/>
        <v/>
      </c>
      <c r="B485" s="7"/>
      <c r="C485" s="7"/>
      <c r="D485" s="7"/>
    </row>
    <row r="486" spans="1:4">
      <c r="A486" s="22" t="str">
        <f t="shared" si="0"/>
        <v/>
      </c>
      <c r="B486" s="7"/>
      <c r="C486" s="7"/>
      <c r="D486" s="7"/>
    </row>
    <row r="487" spans="1:4">
      <c r="A487" s="22" t="str">
        <f t="shared" si="0"/>
        <v/>
      </c>
      <c r="B487" s="7"/>
      <c r="C487" s="7"/>
      <c r="D487" s="7"/>
    </row>
    <row r="488" spans="1:4">
      <c r="A488" s="22" t="str">
        <f t="shared" si="0"/>
        <v/>
      </c>
      <c r="B488" s="7"/>
      <c r="C488" s="7"/>
      <c r="D488" s="7"/>
    </row>
    <row r="489" spans="1:4">
      <c r="A489" s="22" t="str">
        <f t="shared" si="0"/>
        <v/>
      </c>
      <c r="B489" s="7"/>
      <c r="C489" s="7"/>
      <c r="D489" s="7"/>
    </row>
    <row r="490" spans="1:4">
      <c r="A490" s="22" t="str">
        <f t="shared" si="0"/>
        <v/>
      </c>
      <c r="B490" s="7"/>
      <c r="C490" s="7"/>
      <c r="D490" s="7"/>
    </row>
    <row r="491" spans="1:4">
      <c r="A491" s="22" t="str">
        <f t="shared" si="0"/>
        <v/>
      </c>
      <c r="B491" s="7"/>
      <c r="C491" s="7"/>
      <c r="D491" s="7"/>
    </row>
    <row r="492" spans="1:4">
      <c r="A492" s="22" t="str">
        <f t="shared" si="0"/>
        <v/>
      </c>
      <c r="B492" s="7"/>
      <c r="C492" s="7"/>
      <c r="D492" s="7"/>
    </row>
    <row r="493" spans="1:4">
      <c r="A493" s="22" t="str">
        <f t="shared" si="0"/>
        <v/>
      </c>
      <c r="B493" s="7"/>
      <c r="C493" s="7"/>
      <c r="D493" s="7"/>
    </row>
    <row r="494" spans="1:4">
      <c r="A494" s="22" t="str">
        <f t="shared" si="0"/>
        <v/>
      </c>
      <c r="B494" s="7"/>
      <c r="C494" s="7"/>
      <c r="D494" s="7"/>
    </row>
    <row r="495" spans="1:4">
      <c r="A495" s="22" t="str">
        <f t="shared" si="0"/>
        <v/>
      </c>
      <c r="B495" s="7"/>
      <c r="C495" s="7"/>
      <c r="D495" s="7"/>
    </row>
    <row r="496" spans="1:4">
      <c r="A496" s="22" t="str">
        <f t="shared" si="0"/>
        <v/>
      </c>
      <c r="B496" s="7"/>
      <c r="C496" s="7"/>
      <c r="D496" s="7"/>
    </row>
    <row r="497" spans="1:4">
      <c r="A497" s="22" t="str">
        <f t="shared" si="0"/>
        <v/>
      </c>
      <c r="B497" s="7"/>
      <c r="C497" s="7"/>
      <c r="D497" s="7"/>
    </row>
    <row r="498" spans="1:4">
      <c r="A498" s="22" t="str">
        <f t="shared" si="0"/>
        <v/>
      </c>
      <c r="B498" s="7"/>
      <c r="C498" s="7"/>
      <c r="D498" s="7"/>
    </row>
    <row r="499" spans="1:4">
      <c r="A499" s="22" t="str">
        <f t="shared" si="0"/>
        <v/>
      </c>
      <c r="B499" s="7"/>
      <c r="C499" s="7"/>
      <c r="D499" s="7"/>
    </row>
    <row r="500" spans="1:4">
      <c r="A500" s="22" t="str">
        <f t="shared" si="0"/>
        <v/>
      </c>
      <c r="B500" s="7"/>
      <c r="C500" s="7"/>
      <c r="D500" s="7"/>
    </row>
    <row r="501" spans="1:4">
      <c r="A501" s="22" t="str">
        <f t="shared" si="0"/>
        <v/>
      </c>
      <c r="B501" s="7"/>
      <c r="C501" s="7"/>
      <c r="D501" s="7"/>
    </row>
    <row r="502" spans="1:4">
      <c r="A502" s="22" t="str">
        <f t="shared" si="0"/>
        <v/>
      </c>
      <c r="B502" s="7"/>
      <c r="C502" s="7"/>
      <c r="D502" s="7"/>
    </row>
    <row r="503" spans="1:4">
      <c r="A503" s="22" t="str">
        <f t="shared" si="0"/>
        <v/>
      </c>
      <c r="B503" s="7"/>
      <c r="C503" s="7"/>
      <c r="D503" s="7"/>
    </row>
    <row r="504" spans="1:4">
      <c r="A504" s="22" t="str">
        <f t="shared" si="0"/>
        <v/>
      </c>
      <c r="B504" s="7"/>
      <c r="C504" s="7"/>
      <c r="D504" s="7"/>
    </row>
    <row r="505" spans="1:4">
      <c r="A505" s="22" t="str">
        <f t="shared" si="0"/>
        <v/>
      </c>
      <c r="B505" s="7"/>
      <c r="C505" s="7"/>
      <c r="D505" s="7"/>
    </row>
    <row r="506" spans="1:4">
      <c r="A506" s="22" t="str">
        <f t="shared" si="0"/>
        <v/>
      </c>
      <c r="B506" s="7"/>
      <c r="C506" s="7"/>
      <c r="D506" s="7"/>
    </row>
    <row r="507" spans="1:4">
      <c r="A507" s="22" t="str">
        <f t="shared" si="0"/>
        <v/>
      </c>
      <c r="B507" s="7"/>
      <c r="C507" s="7"/>
      <c r="D507" s="7"/>
    </row>
    <row r="508" spans="1:4">
      <c r="A508" s="22" t="str">
        <f t="shared" si="0"/>
        <v/>
      </c>
      <c r="B508" s="7"/>
      <c r="C508" s="7"/>
      <c r="D508" s="7"/>
    </row>
    <row r="509" spans="1:4">
      <c r="A509" s="22" t="str">
        <f t="shared" si="0"/>
        <v/>
      </c>
      <c r="B509" s="7"/>
      <c r="C509" s="7"/>
      <c r="D509" s="7"/>
    </row>
    <row r="510" spans="1:4">
      <c r="A510" s="22" t="str">
        <f t="shared" si="0"/>
        <v/>
      </c>
      <c r="B510" s="7"/>
      <c r="C510" s="7"/>
      <c r="D510" s="7"/>
    </row>
    <row r="511" spans="1:4">
      <c r="A511" s="22" t="str">
        <f t="shared" si="0"/>
        <v/>
      </c>
      <c r="B511" s="7"/>
      <c r="C511" s="7"/>
      <c r="D511" s="7"/>
    </row>
    <row r="512" spans="1:4">
      <c r="A512" s="22" t="str">
        <f t="shared" si="0"/>
        <v/>
      </c>
      <c r="B512" s="7"/>
      <c r="C512" s="7"/>
      <c r="D512" s="7"/>
    </row>
    <row r="513" spans="1:4">
      <c r="A513" s="22" t="str">
        <f t="shared" si="0"/>
        <v/>
      </c>
      <c r="B513" s="7"/>
      <c r="C513" s="7"/>
      <c r="D513" s="7"/>
    </row>
    <row r="514" spans="1:4">
      <c r="A514" s="22" t="str">
        <f t="shared" si="0"/>
        <v/>
      </c>
      <c r="B514" s="7"/>
      <c r="C514" s="7"/>
      <c r="D514" s="7"/>
    </row>
    <row r="515" spans="1:4">
      <c r="A515" s="22" t="str">
        <f t="shared" si="0"/>
        <v/>
      </c>
      <c r="B515" s="7"/>
      <c r="C515" s="7"/>
      <c r="D515" s="7"/>
    </row>
    <row r="516" spans="1:4">
      <c r="A516" s="22" t="str">
        <f t="shared" si="0"/>
        <v/>
      </c>
      <c r="B516" s="7"/>
      <c r="C516" s="7"/>
      <c r="D516" s="7"/>
    </row>
    <row r="517" spans="1:4">
      <c r="A517" s="22" t="str">
        <f t="shared" si="0"/>
        <v/>
      </c>
      <c r="B517" s="7"/>
      <c r="C517" s="7"/>
      <c r="D517" s="7"/>
    </row>
    <row r="518" spans="1:4">
      <c r="A518" s="22" t="str">
        <f t="shared" si="0"/>
        <v/>
      </c>
      <c r="B518" s="7"/>
      <c r="C518" s="7"/>
      <c r="D518" s="7"/>
    </row>
    <row r="519" spans="1:4">
      <c r="A519" s="22" t="str">
        <f t="shared" si="0"/>
        <v/>
      </c>
      <c r="B519" s="7"/>
      <c r="C519" s="7"/>
      <c r="D519" s="7"/>
    </row>
    <row r="520" spans="1:4">
      <c r="A520" s="22" t="str">
        <f t="shared" si="0"/>
        <v/>
      </c>
      <c r="B520" s="7"/>
      <c r="C520" s="7"/>
      <c r="D520" s="7"/>
    </row>
    <row r="521" spans="1:4">
      <c r="A521" s="22" t="str">
        <f t="shared" si="0"/>
        <v/>
      </c>
      <c r="B521" s="7"/>
      <c r="C521" s="7"/>
      <c r="D521" s="7"/>
    </row>
    <row r="522" spans="1:4">
      <c r="A522" s="22" t="str">
        <f t="shared" si="0"/>
        <v/>
      </c>
      <c r="B522" s="7"/>
      <c r="C522" s="7"/>
      <c r="D522" s="7"/>
    </row>
    <row r="523" spans="1:4">
      <c r="A523" s="22" t="str">
        <f t="shared" si="0"/>
        <v/>
      </c>
      <c r="B523" s="7"/>
      <c r="C523" s="7"/>
      <c r="D523" s="7"/>
    </row>
    <row r="524" spans="1:4">
      <c r="A524" s="22" t="str">
        <f t="shared" si="0"/>
        <v/>
      </c>
      <c r="B524" s="7"/>
      <c r="C524" s="7"/>
      <c r="D524" s="7"/>
    </row>
    <row r="525" spans="1:4">
      <c r="A525" s="22" t="str">
        <f t="shared" si="0"/>
        <v/>
      </c>
      <c r="B525" s="7"/>
      <c r="C525" s="7"/>
      <c r="D525" s="7"/>
    </row>
    <row r="526" spans="1:4">
      <c r="A526" s="22" t="str">
        <f t="shared" si="0"/>
        <v/>
      </c>
      <c r="B526" s="7"/>
      <c r="C526" s="7"/>
      <c r="D526" s="7"/>
    </row>
    <row r="527" spans="1:4">
      <c r="A527" s="22" t="str">
        <f t="shared" si="0"/>
        <v/>
      </c>
      <c r="B527" s="7"/>
      <c r="C527" s="7"/>
      <c r="D527" s="7"/>
    </row>
    <row r="528" spans="1:4">
      <c r="A528" s="22" t="str">
        <f t="shared" si="0"/>
        <v/>
      </c>
      <c r="B528" s="7"/>
      <c r="C528" s="7"/>
      <c r="D528" s="7"/>
    </row>
    <row r="529" spans="1:4">
      <c r="A529" s="22" t="str">
        <f t="shared" si="0"/>
        <v/>
      </c>
      <c r="B529" s="7"/>
      <c r="C529" s="7"/>
      <c r="D529" s="7"/>
    </row>
    <row r="530" spans="1:4">
      <c r="A530" s="22" t="str">
        <f t="shared" si="0"/>
        <v/>
      </c>
      <c r="B530" s="7"/>
      <c r="C530" s="7"/>
      <c r="D530" s="7"/>
    </row>
    <row r="531" spans="1:4">
      <c r="A531" s="22" t="str">
        <f t="shared" si="0"/>
        <v/>
      </c>
      <c r="B531" s="7"/>
      <c r="C531" s="7"/>
      <c r="D531" s="7"/>
    </row>
    <row r="532" spans="1:4">
      <c r="A532" s="22" t="str">
        <f t="shared" si="0"/>
        <v/>
      </c>
      <c r="B532" s="7"/>
      <c r="C532" s="7"/>
      <c r="D532" s="7"/>
    </row>
    <row r="533" spans="1:4">
      <c r="A533" s="22" t="str">
        <f t="shared" si="0"/>
        <v/>
      </c>
      <c r="B533" s="7"/>
      <c r="C533" s="7"/>
      <c r="D533" s="7"/>
    </row>
    <row r="534" spans="1:4">
      <c r="A534" s="22" t="str">
        <f t="shared" si="0"/>
        <v/>
      </c>
      <c r="B534" s="7"/>
      <c r="C534" s="7"/>
      <c r="D534" s="7"/>
    </row>
    <row r="535" spans="1:4">
      <c r="A535" s="22" t="str">
        <f t="shared" si="0"/>
        <v/>
      </c>
      <c r="B535" s="7"/>
      <c r="C535" s="7"/>
      <c r="D535" s="7"/>
    </row>
    <row r="536" spans="1:4">
      <c r="A536" s="22" t="str">
        <f t="shared" si="0"/>
        <v/>
      </c>
      <c r="B536" s="7"/>
      <c r="C536" s="7"/>
      <c r="D536" s="7"/>
    </row>
    <row r="537" spans="1:4">
      <c r="A537" s="22" t="str">
        <f t="shared" si="0"/>
        <v/>
      </c>
      <c r="B537" s="7"/>
      <c r="C537" s="7"/>
      <c r="D537" s="7"/>
    </row>
    <row r="538" spans="1:4">
      <c r="A538" s="22" t="str">
        <f t="shared" si="0"/>
        <v/>
      </c>
      <c r="B538" s="7"/>
      <c r="C538" s="7"/>
      <c r="D538" s="7"/>
    </row>
    <row r="539" spans="1:4">
      <c r="A539" s="22" t="str">
        <f t="shared" si="0"/>
        <v/>
      </c>
      <c r="B539" s="7"/>
      <c r="C539" s="7"/>
      <c r="D539" s="7"/>
    </row>
    <row r="540" spans="1:4">
      <c r="A540" s="22" t="str">
        <f t="shared" si="0"/>
        <v/>
      </c>
      <c r="B540" s="7"/>
      <c r="C540" s="7"/>
      <c r="D540" s="7"/>
    </row>
    <row r="541" spans="1:4">
      <c r="A541" s="22" t="str">
        <f t="shared" si="0"/>
        <v/>
      </c>
      <c r="B541" s="7"/>
      <c r="C541" s="7"/>
      <c r="D541" s="7"/>
    </row>
    <row r="542" spans="1:4">
      <c r="A542" s="22" t="str">
        <f t="shared" si="0"/>
        <v/>
      </c>
      <c r="B542" s="7"/>
      <c r="C542" s="7"/>
      <c r="D542" s="7"/>
    </row>
    <row r="543" spans="1:4">
      <c r="A543" s="22" t="str">
        <f t="shared" si="0"/>
        <v/>
      </c>
      <c r="B543" s="7"/>
      <c r="C543" s="7"/>
      <c r="D543" s="7"/>
    </row>
    <row r="544" spans="1:4">
      <c r="A544" s="22" t="str">
        <f t="shared" si="0"/>
        <v/>
      </c>
      <c r="B544" s="7"/>
      <c r="C544" s="7"/>
      <c r="D544" s="7"/>
    </row>
    <row r="545" spans="1:4">
      <c r="A545" s="22" t="str">
        <f t="shared" si="0"/>
        <v/>
      </c>
      <c r="B545" s="7"/>
      <c r="C545" s="7"/>
      <c r="D545" s="7"/>
    </row>
    <row r="546" spans="1:4">
      <c r="A546" s="22" t="str">
        <f t="shared" si="0"/>
        <v/>
      </c>
      <c r="B546" s="7"/>
      <c r="C546" s="7"/>
      <c r="D546" s="7"/>
    </row>
    <row r="547" spans="1:4">
      <c r="A547" s="22" t="str">
        <f t="shared" si="0"/>
        <v/>
      </c>
      <c r="B547" s="7"/>
      <c r="C547" s="7"/>
      <c r="D547" s="7"/>
    </row>
    <row r="548" spans="1:4">
      <c r="A548" s="22" t="str">
        <f t="shared" si="0"/>
        <v/>
      </c>
      <c r="B548" s="7"/>
      <c r="C548" s="7"/>
      <c r="D548" s="7"/>
    </row>
    <row r="549" spans="1:4">
      <c r="A549" s="22" t="str">
        <f t="shared" si="0"/>
        <v/>
      </c>
      <c r="B549" s="7"/>
      <c r="C549" s="7"/>
      <c r="D549" s="7"/>
    </row>
    <row r="550" spans="1:4">
      <c r="A550" s="22" t="str">
        <f t="shared" si="0"/>
        <v/>
      </c>
      <c r="B550" s="7"/>
      <c r="C550" s="7"/>
      <c r="D550" s="7"/>
    </row>
    <row r="551" spans="1:4">
      <c r="A551" s="22" t="str">
        <f t="shared" si="0"/>
        <v/>
      </c>
      <c r="B551" s="7"/>
      <c r="C551" s="7"/>
      <c r="D551" s="7"/>
    </row>
    <row r="552" spans="1:4">
      <c r="A552" s="22" t="str">
        <f t="shared" si="0"/>
        <v/>
      </c>
      <c r="B552" s="7"/>
      <c r="C552" s="7"/>
      <c r="D552" s="7"/>
    </row>
    <row r="553" spans="1:4">
      <c r="A553" s="22" t="str">
        <f t="shared" si="0"/>
        <v/>
      </c>
      <c r="B553" s="7"/>
      <c r="C553" s="7"/>
      <c r="D553" s="7"/>
    </row>
    <row r="554" spans="1:4">
      <c r="A554" s="22" t="str">
        <f t="shared" si="0"/>
        <v/>
      </c>
      <c r="B554" s="7"/>
      <c r="C554" s="7"/>
      <c r="D554" s="7"/>
    </row>
    <row r="555" spans="1:4">
      <c r="A555" s="22" t="str">
        <f t="shared" si="0"/>
        <v/>
      </c>
      <c r="B555" s="7"/>
      <c r="C555" s="7"/>
      <c r="D555" s="7"/>
    </row>
    <row r="556" spans="1:4">
      <c r="A556" s="22" t="str">
        <f t="shared" si="0"/>
        <v/>
      </c>
      <c r="B556" s="7"/>
      <c r="C556" s="7"/>
      <c r="D556" s="7"/>
    </row>
    <row r="557" spans="1:4">
      <c r="A557" s="22" t="str">
        <f t="shared" si="0"/>
        <v/>
      </c>
      <c r="B557" s="7"/>
      <c r="C557" s="7"/>
      <c r="D557" s="7"/>
    </row>
    <row r="558" spans="1:4">
      <c r="A558" s="22" t="str">
        <f t="shared" si="0"/>
        <v/>
      </c>
      <c r="B558" s="7"/>
      <c r="C558" s="7"/>
      <c r="D558" s="7"/>
    </row>
    <row r="559" spans="1:4">
      <c r="A559" s="22" t="str">
        <f t="shared" si="0"/>
        <v/>
      </c>
      <c r="B559" s="7"/>
      <c r="C559" s="7"/>
      <c r="D559" s="7"/>
    </row>
    <row r="560" spans="1:4">
      <c r="A560" s="22" t="str">
        <f t="shared" si="0"/>
        <v/>
      </c>
      <c r="B560" s="7"/>
      <c r="C560" s="7"/>
      <c r="D560" s="7"/>
    </row>
    <row r="561" spans="1:4">
      <c r="A561" s="22" t="str">
        <f t="shared" si="0"/>
        <v/>
      </c>
      <c r="B561" s="7"/>
      <c r="C561" s="7"/>
      <c r="D561" s="7"/>
    </row>
    <row r="562" spans="1:4">
      <c r="A562" s="22" t="str">
        <f t="shared" si="0"/>
        <v/>
      </c>
      <c r="B562" s="7"/>
      <c r="C562" s="7"/>
      <c r="D562" s="7"/>
    </row>
    <row r="563" spans="1:4">
      <c r="A563" s="22" t="str">
        <f t="shared" si="0"/>
        <v/>
      </c>
      <c r="B563" s="7"/>
      <c r="C563" s="7"/>
      <c r="D563" s="7"/>
    </row>
    <row r="564" spans="1:4">
      <c r="A564" s="22" t="str">
        <f t="shared" si="0"/>
        <v/>
      </c>
      <c r="B564" s="7"/>
      <c r="C564" s="7"/>
      <c r="D564" s="7"/>
    </row>
    <row r="565" spans="1:4">
      <c r="A565" s="22" t="str">
        <f t="shared" si="0"/>
        <v/>
      </c>
      <c r="B565" s="7"/>
      <c r="C565" s="7"/>
      <c r="D565" s="7"/>
    </row>
    <row r="566" spans="1:4">
      <c r="A566" s="22" t="str">
        <f t="shared" si="0"/>
        <v/>
      </c>
      <c r="B566" s="7"/>
      <c r="C566" s="7"/>
      <c r="D566" s="7"/>
    </row>
    <row r="567" spans="1:4">
      <c r="A567" s="22" t="str">
        <f t="shared" si="0"/>
        <v/>
      </c>
      <c r="B567" s="7"/>
      <c r="C567" s="7"/>
      <c r="D567" s="7"/>
    </row>
    <row r="568" spans="1:4">
      <c r="A568" s="22" t="str">
        <f t="shared" si="0"/>
        <v/>
      </c>
      <c r="B568" s="7"/>
      <c r="C568" s="7"/>
      <c r="D568" s="7"/>
    </row>
    <row r="569" spans="1:4">
      <c r="A569" s="22" t="str">
        <f t="shared" si="0"/>
        <v/>
      </c>
      <c r="B569" s="7"/>
      <c r="C569" s="7"/>
      <c r="D569" s="7"/>
    </row>
    <row r="570" spans="1:4">
      <c r="A570" s="22" t="str">
        <f t="shared" si="0"/>
        <v/>
      </c>
      <c r="B570" s="7"/>
      <c r="C570" s="7"/>
      <c r="D570" s="7"/>
    </row>
    <row r="571" spans="1:4">
      <c r="A571" s="22" t="str">
        <f t="shared" si="0"/>
        <v/>
      </c>
      <c r="B571" s="7"/>
      <c r="C571" s="7"/>
      <c r="D571" s="7"/>
    </row>
    <row r="572" spans="1:4">
      <c r="A572" s="22" t="str">
        <f t="shared" si="0"/>
        <v/>
      </c>
      <c r="B572" s="7"/>
      <c r="C572" s="7"/>
      <c r="D572" s="7"/>
    </row>
    <row r="573" spans="1:4">
      <c r="A573" s="22" t="str">
        <f t="shared" si="0"/>
        <v/>
      </c>
      <c r="B573" s="7"/>
      <c r="C573" s="7"/>
      <c r="D573" s="7"/>
    </row>
    <row r="574" spans="1:4">
      <c r="A574" s="22" t="str">
        <f t="shared" si="0"/>
        <v/>
      </c>
      <c r="B574" s="7"/>
      <c r="C574" s="7"/>
      <c r="D574" s="7"/>
    </row>
    <row r="575" spans="1:4">
      <c r="A575" s="22" t="str">
        <f t="shared" si="0"/>
        <v/>
      </c>
      <c r="B575" s="7"/>
      <c r="C575" s="7"/>
      <c r="D575" s="7"/>
    </row>
    <row r="576" spans="1:4">
      <c r="A576" s="22" t="str">
        <f t="shared" si="0"/>
        <v/>
      </c>
      <c r="B576" s="7"/>
      <c r="C576" s="7"/>
      <c r="D576" s="7"/>
    </row>
    <row r="577" spans="1:4">
      <c r="A577" s="22" t="str">
        <f t="shared" si="0"/>
        <v/>
      </c>
      <c r="B577" s="7"/>
      <c r="C577" s="7"/>
      <c r="D577" s="7"/>
    </row>
    <row r="578" spans="1:4">
      <c r="A578" s="22" t="str">
        <f t="shared" si="0"/>
        <v/>
      </c>
      <c r="B578" s="7"/>
      <c r="C578" s="7"/>
      <c r="D578" s="7"/>
    </row>
    <row r="579" spans="1:4">
      <c r="A579" s="22" t="str">
        <f t="shared" si="0"/>
        <v/>
      </c>
      <c r="B579" s="7"/>
      <c r="C579" s="7"/>
      <c r="D579" s="7"/>
    </row>
    <row r="580" spans="1:4">
      <c r="A580" s="22" t="str">
        <f t="shared" si="0"/>
        <v/>
      </c>
      <c r="B580" s="7"/>
      <c r="C580" s="7"/>
      <c r="D580" s="7"/>
    </row>
    <row r="581" spans="1:4">
      <c r="A581" s="22" t="str">
        <f t="shared" si="0"/>
        <v/>
      </c>
      <c r="B581" s="7"/>
      <c r="C581" s="7"/>
      <c r="D581" s="7"/>
    </row>
    <row r="582" spans="1:4">
      <c r="A582" s="22" t="str">
        <f t="shared" si="0"/>
        <v/>
      </c>
      <c r="B582" s="7"/>
      <c r="C582" s="7"/>
      <c r="D582" s="7"/>
    </row>
    <row r="583" spans="1:4">
      <c r="A583" s="22" t="str">
        <f t="shared" si="0"/>
        <v/>
      </c>
      <c r="B583" s="7"/>
      <c r="C583" s="7"/>
      <c r="D583" s="7"/>
    </row>
    <row r="584" spans="1:4">
      <c r="A584" s="22" t="str">
        <f t="shared" si="0"/>
        <v/>
      </c>
      <c r="B584" s="7"/>
      <c r="C584" s="7"/>
      <c r="D584" s="7"/>
    </row>
    <row r="585" spans="1:4">
      <c r="A585" s="22" t="str">
        <f t="shared" si="0"/>
        <v/>
      </c>
      <c r="B585" s="7"/>
      <c r="C585" s="7"/>
      <c r="D585" s="7"/>
    </row>
    <row r="586" spans="1:4">
      <c r="A586" s="22" t="str">
        <f t="shared" si="0"/>
        <v/>
      </c>
      <c r="B586" s="7"/>
      <c r="C586" s="7"/>
      <c r="D586" s="7"/>
    </row>
    <row r="587" spans="1:4">
      <c r="A587" s="22" t="str">
        <f t="shared" si="0"/>
        <v/>
      </c>
      <c r="B587" s="7"/>
      <c r="C587" s="7"/>
      <c r="D587" s="7"/>
    </row>
    <row r="588" spans="1:4">
      <c r="A588" s="22" t="str">
        <f t="shared" si="0"/>
        <v/>
      </c>
      <c r="B588" s="7"/>
      <c r="C588" s="7"/>
      <c r="D588" s="7"/>
    </row>
    <row r="589" spans="1:4">
      <c r="A589" s="22" t="str">
        <f t="shared" si="0"/>
        <v/>
      </c>
      <c r="B589" s="7"/>
      <c r="C589" s="7"/>
      <c r="D589" s="7"/>
    </row>
    <row r="590" spans="1:4">
      <c r="A590" s="22" t="str">
        <f t="shared" si="0"/>
        <v/>
      </c>
      <c r="B590" s="7"/>
      <c r="C590" s="7"/>
      <c r="D590" s="7"/>
    </row>
    <row r="591" spans="1:4">
      <c r="A591" s="22" t="str">
        <f t="shared" si="0"/>
        <v/>
      </c>
      <c r="B591" s="7"/>
      <c r="C591" s="7"/>
      <c r="D591" s="7"/>
    </row>
    <row r="592" spans="1:4">
      <c r="A592" s="22" t="str">
        <f t="shared" si="0"/>
        <v/>
      </c>
      <c r="B592" s="7"/>
      <c r="C592" s="7"/>
      <c r="D592" s="7"/>
    </row>
    <row r="593" spans="1:4">
      <c r="A593" s="22" t="str">
        <f t="shared" si="0"/>
        <v/>
      </c>
      <c r="B593" s="7"/>
      <c r="C593" s="7"/>
      <c r="D593" s="7"/>
    </row>
    <row r="594" spans="1:4">
      <c r="A594" s="22" t="str">
        <f t="shared" si="0"/>
        <v/>
      </c>
      <c r="B594" s="7"/>
      <c r="C594" s="7"/>
      <c r="D594" s="7"/>
    </row>
    <row r="595" spans="1:4">
      <c r="A595" s="22" t="str">
        <f t="shared" si="0"/>
        <v/>
      </c>
      <c r="B595" s="7"/>
      <c r="C595" s="7"/>
      <c r="D595" s="7"/>
    </row>
    <row r="596" spans="1:4">
      <c r="A596" s="22" t="str">
        <f t="shared" si="0"/>
        <v/>
      </c>
      <c r="B596" s="7"/>
      <c r="C596" s="7"/>
      <c r="D596" s="7"/>
    </row>
    <row r="597" spans="1:4">
      <c r="A597" s="22" t="str">
        <f t="shared" si="0"/>
        <v/>
      </c>
      <c r="B597" s="7"/>
      <c r="C597" s="7"/>
      <c r="D597" s="7"/>
    </row>
    <row r="598" spans="1:4">
      <c r="A598" s="22" t="str">
        <f t="shared" si="0"/>
        <v/>
      </c>
      <c r="B598" s="7"/>
      <c r="C598" s="7"/>
      <c r="D598" s="7"/>
    </row>
    <row r="599" spans="1:4">
      <c r="A599" s="22" t="str">
        <f t="shared" si="0"/>
        <v/>
      </c>
      <c r="B599" s="7"/>
      <c r="C599" s="7"/>
      <c r="D599" s="7"/>
    </row>
    <row r="600" spans="1:4">
      <c r="A600" s="22" t="str">
        <f t="shared" si="0"/>
        <v/>
      </c>
      <c r="B600" s="7"/>
      <c r="C600" s="7"/>
      <c r="D600" s="7"/>
    </row>
    <row r="601" spans="1:4">
      <c r="A601" s="22" t="str">
        <f t="shared" si="0"/>
        <v/>
      </c>
      <c r="B601" s="7"/>
      <c r="C601" s="7"/>
      <c r="D601" s="7"/>
    </row>
    <row r="602" spans="1:4">
      <c r="A602" s="22" t="str">
        <f t="shared" si="0"/>
        <v/>
      </c>
      <c r="B602" s="7"/>
      <c r="C602" s="7"/>
      <c r="D602" s="7"/>
    </row>
    <row r="603" spans="1:4">
      <c r="A603" s="22" t="str">
        <f t="shared" si="0"/>
        <v/>
      </c>
      <c r="B603" s="7"/>
      <c r="C603" s="7"/>
      <c r="D603" s="7"/>
    </row>
    <row r="604" spans="1:4">
      <c r="A604" s="22" t="str">
        <f t="shared" si="0"/>
        <v/>
      </c>
      <c r="B604" s="7"/>
      <c r="C604" s="7"/>
      <c r="D604" s="7"/>
    </row>
    <row r="605" spans="1:4">
      <c r="A605" s="22" t="str">
        <f t="shared" si="0"/>
        <v/>
      </c>
      <c r="B605" s="7"/>
      <c r="C605" s="7"/>
      <c r="D605" s="7"/>
    </row>
    <row r="606" spans="1:4">
      <c r="A606" s="22" t="str">
        <f t="shared" si="0"/>
        <v/>
      </c>
      <c r="B606" s="7"/>
      <c r="C606" s="7"/>
      <c r="D606" s="7"/>
    </row>
    <row r="607" spans="1:4">
      <c r="A607" s="22" t="str">
        <f t="shared" si="0"/>
        <v/>
      </c>
      <c r="B607" s="7"/>
      <c r="C607" s="7"/>
      <c r="D607" s="7"/>
    </row>
    <row r="608" spans="1:4">
      <c r="A608" s="22" t="str">
        <f t="shared" si="0"/>
        <v/>
      </c>
      <c r="B608" s="7"/>
      <c r="C608" s="7"/>
      <c r="D608" s="7"/>
    </row>
    <row r="609" spans="1:4">
      <c r="A609" s="22" t="str">
        <f t="shared" si="0"/>
        <v/>
      </c>
      <c r="B609" s="7"/>
      <c r="C609" s="7"/>
      <c r="D609" s="7"/>
    </row>
    <row r="610" spans="1:4">
      <c r="A610" s="22" t="str">
        <f t="shared" si="0"/>
        <v/>
      </c>
      <c r="B610" s="7"/>
      <c r="C610" s="7"/>
      <c r="D610" s="7"/>
    </row>
    <row r="611" spans="1:4">
      <c r="A611" s="22" t="str">
        <f t="shared" si="0"/>
        <v/>
      </c>
      <c r="B611" s="7"/>
      <c r="C611" s="7"/>
      <c r="D611" s="7"/>
    </row>
    <row r="612" spans="1:4">
      <c r="A612" s="22" t="str">
        <f t="shared" si="0"/>
        <v/>
      </c>
      <c r="B612" s="7"/>
      <c r="C612" s="7"/>
      <c r="D612" s="7"/>
    </row>
    <row r="613" spans="1:4">
      <c r="A613" s="22" t="str">
        <f t="shared" si="0"/>
        <v/>
      </c>
      <c r="B613" s="7"/>
      <c r="C613" s="7"/>
      <c r="D613" s="7"/>
    </row>
    <row r="614" spans="1:4">
      <c r="A614" s="22" t="str">
        <f t="shared" si="0"/>
        <v/>
      </c>
      <c r="B614" s="7"/>
      <c r="C614" s="7"/>
      <c r="D614" s="7"/>
    </row>
    <row r="615" spans="1:4">
      <c r="A615" s="22" t="str">
        <f t="shared" si="0"/>
        <v/>
      </c>
      <c r="B615" s="7"/>
      <c r="C615" s="7"/>
      <c r="D615" s="7"/>
    </row>
    <row r="616" spans="1:4">
      <c r="A616" s="22" t="str">
        <f t="shared" si="0"/>
        <v/>
      </c>
      <c r="B616" s="7"/>
      <c r="C616" s="7"/>
      <c r="D616" s="7"/>
    </row>
    <row r="617" spans="1:4">
      <c r="A617" s="22" t="str">
        <f t="shared" si="0"/>
        <v/>
      </c>
      <c r="B617" s="7"/>
      <c r="C617" s="7"/>
      <c r="D617" s="7"/>
    </row>
    <row r="618" spans="1:4">
      <c r="A618" s="22" t="str">
        <f t="shared" si="0"/>
        <v/>
      </c>
      <c r="B618" s="7"/>
      <c r="C618" s="7"/>
      <c r="D618" s="7"/>
    </row>
    <row r="619" spans="1:4">
      <c r="A619" s="22" t="str">
        <f t="shared" si="0"/>
        <v/>
      </c>
      <c r="B619" s="7"/>
      <c r="C619" s="7"/>
      <c r="D619" s="7"/>
    </row>
    <row r="620" spans="1:4">
      <c r="A620" s="22" t="str">
        <f t="shared" si="0"/>
        <v/>
      </c>
      <c r="B620" s="7"/>
      <c r="C620" s="7"/>
      <c r="D620" s="7"/>
    </row>
    <row r="621" spans="1:4">
      <c r="A621" s="22" t="str">
        <f t="shared" si="0"/>
        <v/>
      </c>
      <c r="B621" s="7"/>
      <c r="C621" s="7"/>
      <c r="D621" s="7"/>
    </row>
    <row r="622" spans="1:4">
      <c r="A622" s="22" t="str">
        <f t="shared" si="0"/>
        <v/>
      </c>
      <c r="B622" s="7"/>
      <c r="C622" s="7"/>
      <c r="D622" s="7"/>
    </row>
    <row r="623" spans="1:4">
      <c r="A623" s="22" t="str">
        <f t="shared" si="0"/>
        <v/>
      </c>
      <c r="B623" s="7"/>
      <c r="C623" s="7"/>
      <c r="D623" s="7"/>
    </row>
    <row r="624" spans="1:4">
      <c r="A624" s="22" t="str">
        <f t="shared" si="0"/>
        <v/>
      </c>
      <c r="B624" s="7"/>
      <c r="C624" s="7"/>
      <c r="D624" s="7"/>
    </row>
    <row r="625" spans="1:4">
      <c r="A625" s="22" t="str">
        <f t="shared" si="0"/>
        <v/>
      </c>
      <c r="B625" s="7"/>
      <c r="C625" s="7"/>
      <c r="D625" s="7"/>
    </row>
    <row r="626" spans="1:4">
      <c r="A626" s="22" t="str">
        <f t="shared" si="0"/>
        <v/>
      </c>
      <c r="B626" s="7"/>
      <c r="C626" s="7"/>
      <c r="D626" s="7"/>
    </row>
    <row r="627" spans="1:4">
      <c r="A627" s="22" t="str">
        <f t="shared" si="0"/>
        <v/>
      </c>
      <c r="B627" s="7"/>
      <c r="C627" s="7"/>
      <c r="D627" s="7"/>
    </row>
    <row r="628" spans="1:4">
      <c r="A628" s="22" t="str">
        <f t="shared" si="0"/>
        <v/>
      </c>
      <c r="B628" s="7"/>
      <c r="C628" s="7"/>
      <c r="D628" s="7"/>
    </row>
    <row r="629" spans="1:4">
      <c r="A629" s="22" t="str">
        <f t="shared" si="0"/>
        <v/>
      </c>
      <c r="B629" s="7"/>
      <c r="C629" s="7"/>
      <c r="D629" s="7"/>
    </row>
    <row r="630" spans="1:4">
      <c r="A630" s="22" t="str">
        <f t="shared" si="0"/>
        <v/>
      </c>
      <c r="B630" s="7"/>
      <c r="C630" s="7"/>
      <c r="D630" s="7"/>
    </row>
    <row r="631" spans="1:4">
      <c r="A631" s="22" t="str">
        <f t="shared" si="0"/>
        <v/>
      </c>
      <c r="B631" s="7"/>
      <c r="C631" s="7"/>
      <c r="D631" s="7"/>
    </row>
    <row r="632" spans="1:4">
      <c r="A632" s="22" t="str">
        <f t="shared" si="0"/>
        <v/>
      </c>
      <c r="B632" s="7"/>
      <c r="C632" s="7"/>
      <c r="D632" s="7"/>
    </row>
    <row r="633" spans="1:4">
      <c r="A633" s="22" t="str">
        <f t="shared" si="0"/>
        <v/>
      </c>
      <c r="B633" s="7"/>
      <c r="C633" s="7"/>
      <c r="D633" s="7"/>
    </row>
    <row r="634" spans="1:4">
      <c r="A634" s="22" t="str">
        <f t="shared" si="0"/>
        <v/>
      </c>
      <c r="B634" s="7"/>
      <c r="C634" s="7"/>
      <c r="D634" s="7"/>
    </row>
    <row r="635" spans="1:4">
      <c r="A635" s="22" t="str">
        <f t="shared" si="0"/>
        <v/>
      </c>
      <c r="B635" s="7"/>
      <c r="C635" s="7"/>
      <c r="D635" s="7"/>
    </row>
    <row r="636" spans="1:4">
      <c r="A636" s="22" t="str">
        <f t="shared" si="0"/>
        <v/>
      </c>
      <c r="B636" s="7"/>
      <c r="C636" s="7"/>
      <c r="D636" s="7"/>
    </row>
    <row r="637" spans="1:4">
      <c r="A637" s="22" t="str">
        <f t="shared" si="0"/>
        <v/>
      </c>
      <c r="B637" s="7"/>
      <c r="C637" s="7"/>
      <c r="D637" s="7"/>
    </row>
    <row r="638" spans="1:4">
      <c r="A638" s="22" t="str">
        <f t="shared" si="0"/>
        <v/>
      </c>
      <c r="B638" s="7"/>
      <c r="C638" s="7"/>
      <c r="D638" s="7"/>
    </row>
    <row r="639" spans="1:4">
      <c r="A639" s="22" t="str">
        <f t="shared" si="0"/>
        <v/>
      </c>
      <c r="B639" s="7"/>
      <c r="C639" s="7"/>
      <c r="D639" s="7"/>
    </row>
    <row r="640" spans="1:4">
      <c r="A640" s="22" t="str">
        <f t="shared" si="0"/>
        <v/>
      </c>
      <c r="B640" s="7"/>
      <c r="C640" s="7"/>
      <c r="D640" s="7"/>
    </row>
    <row r="641" spans="1:4">
      <c r="A641" s="22" t="str">
        <f t="shared" si="0"/>
        <v/>
      </c>
      <c r="B641" s="7"/>
      <c r="C641" s="7"/>
      <c r="D641" s="7"/>
    </row>
    <row r="642" spans="1:4">
      <c r="A642" s="22" t="str">
        <f t="shared" si="0"/>
        <v/>
      </c>
      <c r="B642" s="7"/>
      <c r="C642" s="7"/>
      <c r="D642" s="7"/>
    </row>
    <row r="643" spans="1:4">
      <c r="A643" s="22" t="str">
        <f t="shared" si="0"/>
        <v/>
      </c>
      <c r="B643" s="7"/>
      <c r="C643" s="7"/>
      <c r="D643" s="7"/>
    </row>
    <row r="644" spans="1:4">
      <c r="A644" s="22" t="str">
        <f t="shared" si="0"/>
        <v/>
      </c>
      <c r="B644" s="7"/>
      <c r="C644" s="7"/>
      <c r="D644" s="7"/>
    </row>
    <row r="645" spans="1:4">
      <c r="A645" s="22" t="str">
        <f t="shared" si="0"/>
        <v/>
      </c>
      <c r="B645" s="7"/>
      <c r="C645" s="7"/>
      <c r="D645" s="7"/>
    </row>
    <row r="646" spans="1:4">
      <c r="A646" s="22" t="str">
        <f t="shared" si="0"/>
        <v/>
      </c>
      <c r="B646" s="7"/>
      <c r="C646" s="7"/>
      <c r="D646" s="7"/>
    </row>
    <row r="647" spans="1:4">
      <c r="A647" s="22" t="str">
        <f t="shared" si="0"/>
        <v/>
      </c>
      <c r="B647" s="7"/>
      <c r="C647" s="7"/>
      <c r="D647" s="7"/>
    </row>
    <row r="648" spans="1:4">
      <c r="A648" s="22" t="str">
        <f t="shared" si="0"/>
        <v/>
      </c>
      <c r="B648" s="7"/>
      <c r="C648" s="7"/>
      <c r="D648" s="7"/>
    </row>
    <row r="649" spans="1:4">
      <c r="A649" s="22" t="str">
        <f t="shared" si="0"/>
        <v/>
      </c>
      <c r="B649" s="7"/>
      <c r="C649" s="7"/>
      <c r="D649" s="7"/>
    </row>
    <row r="650" spans="1:4">
      <c r="A650" s="22" t="str">
        <f t="shared" si="0"/>
        <v/>
      </c>
      <c r="B650" s="7"/>
      <c r="C650" s="7"/>
      <c r="D650" s="7"/>
    </row>
    <row r="651" spans="1:4">
      <c r="A651" s="22" t="str">
        <f t="shared" si="0"/>
        <v/>
      </c>
      <c r="B651" s="7"/>
      <c r="C651" s="7"/>
      <c r="D651" s="7"/>
    </row>
    <row r="652" spans="1:4">
      <c r="A652" s="22" t="str">
        <f t="shared" si="0"/>
        <v/>
      </c>
      <c r="B652" s="7"/>
      <c r="C652" s="7"/>
      <c r="D652" s="7"/>
    </row>
    <row r="653" spans="1:4">
      <c r="A653" s="22" t="str">
        <f t="shared" si="0"/>
        <v/>
      </c>
      <c r="B653" s="7"/>
      <c r="C653" s="7"/>
      <c r="D653" s="7"/>
    </row>
    <row r="654" spans="1:4">
      <c r="A654" s="22" t="str">
        <f t="shared" si="0"/>
        <v/>
      </c>
      <c r="B654" s="7"/>
      <c r="C654" s="7"/>
      <c r="D654" s="7"/>
    </row>
    <row r="655" spans="1:4">
      <c r="A655" s="22" t="str">
        <f t="shared" si="0"/>
        <v/>
      </c>
      <c r="B655" s="7"/>
      <c r="C655" s="7"/>
      <c r="D655" s="7"/>
    </row>
    <row r="656" spans="1:4">
      <c r="A656" s="22" t="str">
        <f t="shared" si="0"/>
        <v/>
      </c>
      <c r="B656" s="7"/>
      <c r="C656" s="7"/>
      <c r="D656" s="7"/>
    </row>
    <row r="657" spans="1:4">
      <c r="A657" s="22" t="str">
        <f t="shared" si="0"/>
        <v/>
      </c>
      <c r="B657" s="7"/>
      <c r="C657" s="7"/>
      <c r="D657" s="7"/>
    </row>
    <row r="658" spans="1:4">
      <c r="A658" s="22" t="str">
        <f t="shared" si="0"/>
        <v/>
      </c>
      <c r="B658" s="7"/>
      <c r="C658" s="7"/>
      <c r="D658" s="7"/>
    </row>
    <row r="659" spans="1:4">
      <c r="A659" s="22" t="str">
        <f t="shared" si="0"/>
        <v/>
      </c>
      <c r="B659" s="7"/>
      <c r="C659" s="7"/>
      <c r="D659" s="7"/>
    </row>
    <row r="660" spans="1:4">
      <c r="A660" s="22" t="str">
        <f t="shared" si="0"/>
        <v/>
      </c>
      <c r="B660" s="7"/>
      <c r="C660" s="7"/>
      <c r="D660" s="7"/>
    </row>
    <row r="661" spans="1:4">
      <c r="A661" s="22" t="str">
        <f t="shared" si="0"/>
        <v/>
      </c>
      <c r="B661" s="7"/>
      <c r="C661" s="7"/>
      <c r="D661" s="7"/>
    </row>
    <row r="662" spans="1:4">
      <c r="A662" s="22" t="str">
        <f t="shared" si="0"/>
        <v/>
      </c>
      <c r="B662" s="7"/>
      <c r="C662" s="7"/>
      <c r="D662" s="7"/>
    </row>
    <row r="663" spans="1:4">
      <c r="A663" s="22" t="str">
        <f t="shared" si="0"/>
        <v/>
      </c>
      <c r="B663" s="7"/>
      <c r="C663" s="7"/>
      <c r="D663" s="7"/>
    </row>
    <row r="664" spans="1:4">
      <c r="A664" s="22" t="str">
        <f t="shared" si="0"/>
        <v/>
      </c>
      <c r="B664" s="7"/>
      <c r="C664" s="7"/>
      <c r="D664" s="7"/>
    </row>
    <row r="665" spans="1:4">
      <c r="A665" s="22" t="str">
        <f t="shared" si="0"/>
        <v/>
      </c>
      <c r="B665" s="7"/>
      <c r="C665" s="7"/>
      <c r="D665" s="7"/>
    </row>
    <row r="666" spans="1:4">
      <c r="A666" s="22" t="str">
        <f t="shared" si="0"/>
        <v/>
      </c>
      <c r="B666" s="7"/>
      <c r="C666" s="7"/>
      <c r="D666" s="7"/>
    </row>
    <row r="667" spans="1:4">
      <c r="A667" s="22" t="str">
        <f t="shared" si="0"/>
        <v/>
      </c>
      <c r="B667" s="7"/>
      <c r="C667" s="7"/>
      <c r="D667" s="7"/>
    </row>
    <row r="668" spans="1:4">
      <c r="A668" s="22" t="str">
        <f t="shared" si="0"/>
        <v/>
      </c>
      <c r="B668" s="7"/>
      <c r="C668" s="7"/>
      <c r="D668" s="7"/>
    </row>
    <row r="669" spans="1:4">
      <c r="A669" s="22" t="str">
        <f t="shared" si="0"/>
        <v/>
      </c>
      <c r="B669" s="7"/>
      <c r="C669" s="7"/>
      <c r="D669" s="7"/>
    </row>
    <row r="670" spans="1:4">
      <c r="A670" s="22" t="str">
        <f t="shared" si="0"/>
        <v/>
      </c>
      <c r="B670" s="7"/>
      <c r="C670" s="7"/>
      <c r="D670" s="7"/>
    </row>
    <row r="671" spans="1:4">
      <c r="A671" s="22" t="str">
        <f t="shared" si="0"/>
        <v/>
      </c>
      <c r="B671" s="7"/>
      <c r="C671" s="7"/>
      <c r="D671" s="7"/>
    </row>
    <row r="672" spans="1:4">
      <c r="A672" s="22" t="str">
        <f t="shared" si="0"/>
        <v/>
      </c>
      <c r="B672" s="7"/>
      <c r="C672" s="7"/>
      <c r="D672" s="7"/>
    </row>
    <row r="673" spans="1:4">
      <c r="A673" s="22" t="str">
        <f t="shared" si="0"/>
        <v/>
      </c>
      <c r="B673" s="7"/>
      <c r="C673" s="7"/>
      <c r="D673" s="7"/>
    </row>
    <row r="674" spans="1:4">
      <c r="A674" s="22" t="str">
        <f t="shared" si="0"/>
        <v/>
      </c>
      <c r="B674" s="7"/>
      <c r="C674" s="7"/>
      <c r="D674" s="7"/>
    </row>
    <row r="675" spans="1:4">
      <c r="A675" s="22" t="str">
        <f t="shared" si="0"/>
        <v/>
      </c>
      <c r="B675" s="7"/>
      <c r="C675" s="7"/>
      <c r="D675" s="7"/>
    </row>
    <row r="676" spans="1:4">
      <c r="A676" s="22" t="str">
        <f t="shared" si="0"/>
        <v/>
      </c>
      <c r="B676" s="7"/>
      <c r="C676" s="7"/>
      <c r="D676" s="7"/>
    </row>
    <row r="677" spans="1:4">
      <c r="A677" s="22" t="str">
        <f t="shared" si="0"/>
        <v/>
      </c>
      <c r="B677" s="7"/>
      <c r="C677" s="7"/>
      <c r="D677" s="7"/>
    </row>
    <row r="678" spans="1:4">
      <c r="A678" s="22" t="str">
        <f t="shared" si="0"/>
        <v/>
      </c>
      <c r="B678" s="7"/>
      <c r="C678" s="7"/>
      <c r="D678" s="7"/>
    </row>
    <row r="679" spans="1:4">
      <c r="A679" s="22" t="str">
        <f t="shared" si="0"/>
        <v/>
      </c>
      <c r="B679" s="7"/>
      <c r="C679" s="7"/>
      <c r="D679" s="7"/>
    </row>
    <row r="680" spans="1:4">
      <c r="A680" s="22" t="str">
        <f t="shared" si="0"/>
        <v/>
      </c>
      <c r="B680" s="7"/>
      <c r="C680" s="7"/>
      <c r="D680" s="7"/>
    </row>
    <row r="681" spans="1:4">
      <c r="A681" s="22" t="str">
        <f t="shared" si="0"/>
        <v/>
      </c>
      <c r="B681" s="7"/>
      <c r="C681" s="7"/>
      <c r="D681" s="7"/>
    </row>
    <row r="682" spans="1:4">
      <c r="A682" s="22" t="str">
        <f t="shared" si="0"/>
        <v/>
      </c>
      <c r="B682" s="7"/>
      <c r="C682" s="7"/>
      <c r="D682" s="7"/>
    </row>
    <row r="683" spans="1:4">
      <c r="A683" s="22" t="str">
        <f t="shared" si="0"/>
        <v/>
      </c>
      <c r="B683" s="7"/>
      <c r="C683" s="7"/>
      <c r="D683" s="7"/>
    </row>
    <row r="684" spans="1:4">
      <c r="A684" s="22" t="str">
        <f t="shared" si="0"/>
        <v/>
      </c>
      <c r="B684" s="7"/>
      <c r="C684" s="7"/>
      <c r="D684" s="7"/>
    </row>
    <row r="685" spans="1:4">
      <c r="A685" s="22" t="str">
        <f t="shared" si="0"/>
        <v/>
      </c>
      <c r="B685" s="7"/>
      <c r="C685" s="7"/>
      <c r="D685" s="7"/>
    </row>
    <row r="686" spans="1:4">
      <c r="A686" s="22" t="str">
        <f t="shared" si="0"/>
        <v/>
      </c>
      <c r="B686" s="7"/>
      <c r="C686" s="7"/>
      <c r="D686" s="7"/>
    </row>
    <row r="687" spans="1:4">
      <c r="A687" s="22" t="str">
        <f t="shared" si="0"/>
        <v/>
      </c>
      <c r="B687" s="7"/>
      <c r="C687" s="7"/>
      <c r="D687" s="7"/>
    </row>
    <row r="688" spans="1:4">
      <c r="A688" s="22" t="str">
        <f t="shared" si="0"/>
        <v/>
      </c>
      <c r="B688" s="7"/>
      <c r="C688" s="7"/>
      <c r="D688" s="7"/>
    </row>
    <row r="689" spans="1:4">
      <c r="A689" s="22" t="str">
        <f t="shared" si="0"/>
        <v/>
      </c>
      <c r="B689" s="7"/>
      <c r="C689" s="7"/>
      <c r="D689" s="7"/>
    </row>
    <row r="690" spans="1:4">
      <c r="A690" s="22" t="str">
        <f t="shared" si="0"/>
        <v/>
      </c>
      <c r="B690" s="7"/>
      <c r="C690" s="7"/>
      <c r="D690" s="7"/>
    </row>
    <row r="691" spans="1:4">
      <c r="A691" s="22" t="str">
        <f t="shared" si="0"/>
        <v/>
      </c>
      <c r="B691" s="7"/>
      <c r="C691" s="7"/>
      <c r="D691" s="7"/>
    </row>
    <row r="692" spans="1:4">
      <c r="A692" s="22" t="str">
        <f t="shared" si="0"/>
        <v/>
      </c>
      <c r="B692" s="7"/>
      <c r="C692" s="7"/>
      <c r="D692" s="7"/>
    </row>
    <row r="693" spans="1:4">
      <c r="A693" s="22" t="str">
        <f t="shared" si="0"/>
        <v/>
      </c>
      <c r="B693" s="7"/>
      <c r="C693" s="7"/>
      <c r="D693" s="7"/>
    </row>
    <row r="694" spans="1:4">
      <c r="A694" s="22" t="str">
        <f t="shared" si="0"/>
        <v/>
      </c>
      <c r="B694" s="7"/>
      <c r="C694" s="7"/>
      <c r="D694" s="7"/>
    </row>
    <row r="695" spans="1:4">
      <c r="A695" s="22" t="str">
        <f t="shared" si="0"/>
        <v/>
      </c>
      <c r="B695" s="7"/>
      <c r="C695" s="7"/>
      <c r="D695" s="7"/>
    </row>
    <row r="696" spans="1:4">
      <c r="A696" s="22" t="str">
        <f t="shared" si="0"/>
        <v/>
      </c>
      <c r="B696" s="7"/>
      <c r="C696" s="7"/>
      <c r="D696" s="7"/>
    </row>
    <row r="697" spans="1:4">
      <c r="A697" s="22" t="str">
        <f t="shared" si="0"/>
        <v/>
      </c>
      <c r="B697" s="7"/>
      <c r="C697" s="7"/>
      <c r="D697" s="7"/>
    </row>
    <row r="698" spans="1:4">
      <c r="A698" s="22" t="str">
        <f t="shared" si="0"/>
        <v/>
      </c>
      <c r="B698" s="7"/>
      <c r="C698" s="7"/>
      <c r="D698" s="7"/>
    </row>
    <row r="699" spans="1:4">
      <c r="A699" s="22" t="str">
        <f t="shared" si="0"/>
        <v/>
      </c>
      <c r="B699" s="7"/>
      <c r="C699" s="7"/>
      <c r="D699" s="7"/>
    </row>
    <row r="700" spans="1:4">
      <c r="A700" s="22" t="str">
        <f t="shared" si="0"/>
        <v/>
      </c>
      <c r="B700" s="7"/>
      <c r="C700" s="7"/>
      <c r="D700" s="7"/>
    </row>
    <row r="701" spans="1:4">
      <c r="A701" s="22" t="str">
        <f t="shared" si="0"/>
        <v/>
      </c>
      <c r="B701" s="7"/>
      <c r="C701" s="7"/>
      <c r="D701" s="7"/>
    </row>
    <row r="702" spans="1:4">
      <c r="A702" s="22" t="str">
        <f t="shared" si="0"/>
        <v/>
      </c>
      <c r="B702" s="7"/>
      <c r="C702" s="7"/>
      <c r="D702" s="7"/>
    </row>
    <row r="703" spans="1:4">
      <c r="A703" s="22" t="str">
        <f t="shared" si="0"/>
        <v/>
      </c>
      <c r="B703" s="7"/>
      <c r="C703" s="7"/>
      <c r="D703" s="7"/>
    </row>
    <row r="704" spans="1:4">
      <c r="A704" s="22" t="str">
        <f t="shared" si="0"/>
        <v/>
      </c>
      <c r="B704" s="7"/>
      <c r="C704" s="7"/>
      <c r="D704" s="7"/>
    </row>
    <row r="705" spans="1:4">
      <c r="A705" s="22" t="str">
        <f t="shared" si="0"/>
        <v/>
      </c>
      <c r="B705" s="7"/>
      <c r="C705" s="7"/>
      <c r="D705" s="7"/>
    </row>
    <row r="706" spans="1:4">
      <c r="A706" s="22" t="str">
        <f t="shared" si="0"/>
        <v/>
      </c>
      <c r="B706" s="7"/>
      <c r="C706" s="7"/>
      <c r="D706" s="7"/>
    </row>
    <row r="707" spans="1:4">
      <c r="A707" s="22" t="str">
        <f t="shared" si="0"/>
        <v/>
      </c>
      <c r="B707" s="7"/>
      <c r="C707" s="7"/>
      <c r="D707" s="7"/>
    </row>
    <row r="708" spans="1:4">
      <c r="A708" s="22" t="str">
        <f t="shared" si="0"/>
        <v/>
      </c>
      <c r="B708" s="7"/>
      <c r="C708" s="7"/>
      <c r="D708" s="7"/>
    </row>
    <row r="709" spans="1:4">
      <c r="A709" s="22" t="str">
        <f t="shared" si="0"/>
        <v/>
      </c>
      <c r="B709" s="7"/>
      <c r="C709" s="7"/>
      <c r="D709" s="7"/>
    </row>
    <row r="710" spans="1:4">
      <c r="A710" s="22" t="str">
        <f t="shared" si="0"/>
        <v/>
      </c>
      <c r="B710" s="7"/>
      <c r="C710" s="7"/>
      <c r="D710" s="7"/>
    </row>
    <row r="711" spans="1:4">
      <c r="A711" s="22" t="str">
        <f t="shared" si="0"/>
        <v/>
      </c>
      <c r="B711" s="7"/>
      <c r="C711" s="7"/>
      <c r="D711" s="7"/>
    </row>
    <row r="712" spans="1:4">
      <c r="A712" s="22" t="str">
        <f t="shared" si="0"/>
        <v/>
      </c>
      <c r="B712" s="7"/>
      <c r="C712" s="7"/>
      <c r="D712" s="7"/>
    </row>
    <row r="713" spans="1:4">
      <c r="A713" s="22" t="str">
        <f t="shared" si="0"/>
        <v/>
      </c>
      <c r="B713" s="7"/>
      <c r="C713" s="7"/>
      <c r="D713" s="7"/>
    </row>
    <row r="714" spans="1:4">
      <c r="A714" s="22" t="str">
        <f t="shared" si="0"/>
        <v/>
      </c>
      <c r="B714" s="7"/>
      <c r="C714" s="7"/>
      <c r="D714" s="7"/>
    </row>
    <row r="715" spans="1:4">
      <c r="A715" s="22" t="str">
        <f t="shared" si="0"/>
        <v/>
      </c>
      <c r="B715" s="7"/>
      <c r="C715" s="7"/>
      <c r="D715" s="7"/>
    </row>
    <row r="716" spans="1:4">
      <c r="A716" s="22" t="str">
        <f t="shared" si="0"/>
        <v/>
      </c>
      <c r="B716" s="7"/>
      <c r="C716" s="7"/>
      <c r="D716" s="7"/>
    </row>
    <row r="717" spans="1:4">
      <c r="A717" s="22" t="str">
        <f t="shared" si="0"/>
        <v/>
      </c>
      <c r="B717" s="7"/>
      <c r="C717" s="7"/>
      <c r="D717" s="7"/>
    </row>
    <row r="718" spans="1:4">
      <c r="A718" s="22" t="str">
        <f t="shared" si="0"/>
        <v/>
      </c>
      <c r="B718" s="7"/>
      <c r="C718" s="7"/>
      <c r="D718" s="7"/>
    </row>
    <row r="719" spans="1:4">
      <c r="A719" s="22" t="str">
        <f t="shared" si="0"/>
        <v/>
      </c>
      <c r="B719" s="7"/>
      <c r="C719" s="7"/>
      <c r="D719" s="7"/>
    </row>
    <row r="720" spans="1:4">
      <c r="A720" s="22" t="str">
        <f t="shared" si="0"/>
        <v/>
      </c>
      <c r="B720" s="7"/>
      <c r="C720" s="7"/>
      <c r="D720" s="7"/>
    </row>
    <row r="721" spans="1:4">
      <c r="A721" s="22" t="str">
        <f t="shared" si="0"/>
        <v/>
      </c>
      <c r="B721" s="7"/>
      <c r="C721" s="7"/>
      <c r="D721" s="7"/>
    </row>
    <row r="722" spans="1:4">
      <c r="A722" s="22" t="str">
        <f t="shared" si="0"/>
        <v/>
      </c>
      <c r="B722" s="7"/>
      <c r="C722" s="7"/>
      <c r="D722" s="7"/>
    </row>
    <row r="723" spans="1:4">
      <c r="A723" s="22" t="str">
        <f t="shared" si="0"/>
        <v/>
      </c>
      <c r="B723" s="7"/>
      <c r="C723" s="7"/>
      <c r="D723" s="7"/>
    </row>
    <row r="724" spans="1:4">
      <c r="A724" s="22" t="str">
        <f t="shared" si="0"/>
        <v/>
      </c>
      <c r="B724" s="7"/>
      <c r="C724" s="7"/>
      <c r="D724" s="7"/>
    </row>
    <row r="725" spans="1:4">
      <c r="A725" s="22" t="str">
        <f t="shared" si="0"/>
        <v/>
      </c>
      <c r="B725" s="7"/>
      <c r="C725" s="7"/>
      <c r="D725" s="7"/>
    </row>
    <row r="726" spans="1:4">
      <c r="A726" s="22" t="str">
        <f t="shared" si="0"/>
        <v/>
      </c>
      <c r="B726" s="7"/>
      <c r="C726" s="7"/>
      <c r="D726" s="7"/>
    </row>
    <row r="727" spans="1:4">
      <c r="A727" s="22" t="str">
        <f t="shared" si="0"/>
        <v/>
      </c>
      <c r="B727" s="7"/>
      <c r="C727" s="7"/>
      <c r="D727" s="7"/>
    </row>
    <row r="728" spans="1:4">
      <c r="A728" s="22" t="str">
        <f t="shared" si="0"/>
        <v/>
      </c>
      <c r="B728" s="7"/>
      <c r="C728" s="7"/>
      <c r="D728" s="7"/>
    </row>
    <row r="729" spans="1:4">
      <c r="A729" s="22" t="str">
        <f t="shared" si="0"/>
        <v/>
      </c>
      <c r="B729" s="7"/>
      <c r="C729" s="7"/>
      <c r="D729" s="7"/>
    </row>
    <row r="730" spans="1:4">
      <c r="A730" s="22" t="str">
        <f t="shared" si="0"/>
        <v/>
      </c>
      <c r="B730" s="7"/>
      <c r="C730" s="7"/>
      <c r="D730" s="7"/>
    </row>
    <row r="731" spans="1:4">
      <c r="A731" s="22" t="str">
        <f t="shared" si="0"/>
        <v/>
      </c>
      <c r="B731" s="7"/>
      <c r="C731" s="7"/>
      <c r="D731" s="7"/>
    </row>
    <row r="732" spans="1:4">
      <c r="A732" s="22" t="str">
        <f t="shared" si="0"/>
        <v/>
      </c>
      <c r="B732" s="7"/>
      <c r="C732" s="7"/>
      <c r="D732" s="7"/>
    </row>
    <row r="733" spans="1:4">
      <c r="A733" s="22" t="str">
        <f t="shared" si="0"/>
        <v/>
      </c>
      <c r="B733" s="7"/>
      <c r="C733" s="7"/>
      <c r="D733" s="7"/>
    </row>
    <row r="734" spans="1:4">
      <c r="A734" s="22" t="str">
        <f t="shared" si="0"/>
        <v/>
      </c>
      <c r="B734" s="7"/>
      <c r="C734" s="7"/>
      <c r="D734" s="7"/>
    </row>
    <row r="735" spans="1:4">
      <c r="A735" s="22" t="str">
        <f t="shared" si="0"/>
        <v/>
      </c>
      <c r="B735" s="7"/>
      <c r="C735" s="7"/>
      <c r="D735" s="7"/>
    </row>
    <row r="736" spans="1:4">
      <c r="A736" s="22" t="str">
        <f t="shared" si="0"/>
        <v/>
      </c>
      <c r="B736" s="7"/>
      <c r="C736" s="7"/>
      <c r="D736" s="7"/>
    </row>
    <row r="737" spans="1:4">
      <c r="A737" s="22" t="str">
        <f t="shared" si="0"/>
        <v/>
      </c>
      <c r="B737" s="7"/>
      <c r="C737" s="7"/>
      <c r="D737" s="7"/>
    </row>
    <row r="738" spans="1:4">
      <c r="A738" s="22" t="str">
        <f t="shared" si="0"/>
        <v/>
      </c>
      <c r="B738" s="7"/>
      <c r="C738" s="7"/>
      <c r="D738" s="7"/>
    </row>
    <row r="739" spans="1:4">
      <c r="A739" s="22" t="str">
        <f t="shared" si="0"/>
        <v/>
      </c>
      <c r="B739" s="7"/>
      <c r="C739" s="7"/>
      <c r="D739" s="7"/>
    </row>
    <row r="740" spans="1:4">
      <c r="A740" s="22" t="str">
        <f t="shared" si="0"/>
        <v/>
      </c>
      <c r="B740" s="7"/>
      <c r="C740" s="7"/>
      <c r="D740" s="7"/>
    </row>
    <row r="741" spans="1:4">
      <c r="A741" s="22" t="str">
        <f t="shared" si="0"/>
        <v/>
      </c>
      <c r="B741" s="7"/>
      <c r="C741" s="7"/>
      <c r="D741" s="7"/>
    </row>
    <row r="742" spans="1:4">
      <c r="A742" s="22" t="str">
        <f t="shared" si="0"/>
        <v/>
      </c>
      <c r="B742" s="7"/>
      <c r="C742" s="7"/>
      <c r="D742" s="7"/>
    </row>
    <row r="743" spans="1:4">
      <c r="A743" s="22" t="str">
        <f t="shared" si="0"/>
        <v/>
      </c>
      <c r="B743" s="7"/>
      <c r="C743" s="7"/>
      <c r="D743" s="7"/>
    </row>
    <row r="744" spans="1:4">
      <c r="A744" s="22" t="str">
        <f t="shared" si="0"/>
        <v/>
      </c>
      <c r="B744" s="7"/>
      <c r="C744" s="7"/>
      <c r="D744" s="7"/>
    </row>
    <row r="745" spans="1:4">
      <c r="A745" s="22" t="str">
        <f t="shared" si="0"/>
        <v/>
      </c>
      <c r="B745" s="7"/>
      <c r="C745" s="7"/>
      <c r="D745" s="7"/>
    </row>
    <row r="746" spans="1:4">
      <c r="A746" s="22" t="str">
        <f t="shared" si="0"/>
        <v/>
      </c>
      <c r="B746" s="7"/>
      <c r="C746" s="7"/>
      <c r="D746" s="7"/>
    </row>
    <row r="747" spans="1:4">
      <c r="A747" s="22" t="str">
        <f t="shared" si="0"/>
        <v/>
      </c>
      <c r="B747" s="7"/>
      <c r="C747" s="7"/>
      <c r="D747" s="7"/>
    </row>
    <row r="748" spans="1:4">
      <c r="A748" s="22" t="str">
        <f t="shared" si="0"/>
        <v/>
      </c>
      <c r="B748" s="7"/>
      <c r="C748" s="7"/>
      <c r="D748" s="7"/>
    </row>
    <row r="749" spans="1:4">
      <c r="A749" s="22" t="str">
        <f t="shared" si="0"/>
        <v/>
      </c>
      <c r="B749" s="7"/>
      <c r="C749" s="7"/>
      <c r="D749" s="7"/>
    </row>
    <row r="750" spans="1:4">
      <c r="A750" s="22" t="str">
        <f t="shared" si="0"/>
        <v/>
      </c>
      <c r="B750" s="7"/>
      <c r="C750" s="7"/>
      <c r="D750" s="7"/>
    </row>
    <row r="751" spans="1:4">
      <c r="A751" s="22" t="str">
        <f t="shared" si="0"/>
        <v/>
      </c>
      <c r="B751" s="7"/>
      <c r="C751" s="7"/>
      <c r="D751" s="7"/>
    </row>
    <row r="752" spans="1:4">
      <c r="A752" s="22" t="str">
        <f t="shared" si="0"/>
        <v/>
      </c>
      <c r="B752" s="7"/>
      <c r="C752" s="7"/>
      <c r="D752" s="7"/>
    </row>
    <row r="753" spans="1:4">
      <c r="A753" s="22" t="str">
        <f t="shared" si="0"/>
        <v/>
      </c>
      <c r="B753" s="7"/>
      <c r="C753" s="7"/>
      <c r="D753" s="7"/>
    </row>
    <row r="754" spans="1:4">
      <c r="A754" s="22" t="str">
        <f t="shared" si="0"/>
        <v/>
      </c>
      <c r="B754" s="7"/>
      <c r="C754" s="7"/>
      <c r="D754" s="7"/>
    </row>
    <row r="755" spans="1:4">
      <c r="A755" s="22" t="str">
        <f t="shared" si="0"/>
        <v/>
      </c>
      <c r="B755" s="7"/>
      <c r="C755" s="7"/>
      <c r="D755" s="7"/>
    </row>
    <row r="756" spans="1:4">
      <c r="A756" s="22" t="str">
        <f t="shared" si="0"/>
        <v/>
      </c>
      <c r="B756" s="7"/>
      <c r="C756" s="7"/>
      <c r="D756" s="7"/>
    </row>
    <row r="757" spans="1:4">
      <c r="A757" s="22" t="str">
        <f t="shared" si="0"/>
        <v/>
      </c>
      <c r="B757" s="7"/>
      <c r="C757" s="7"/>
      <c r="D757" s="7"/>
    </row>
    <row r="758" spans="1:4">
      <c r="A758" s="22" t="str">
        <f t="shared" si="0"/>
        <v/>
      </c>
      <c r="B758" s="7"/>
      <c r="C758" s="7"/>
      <c r="D758" s="7"/>
    </row>
    <row r="759" spans="1:4">
      <c r="A759" s="22" t="str">
        <f t="shared" si="0"/>
        <v/>
      </c>
      <c r="B759" s="7"/>
      <c r="C759" s="7"/>
      <c r="D759" s="7"/>
    </row>
    <row r="760" spans="1:4">
      <c r="A760" s="22" t="str">
        <f t="shared" si="0"/>
        <v/>
      </c>
      <c r="B760" s="7"/>
      <c r="C760" s="7"/>
      <c r="D760" s="7"/>
    </row>
    <row r="761" spans="1:4">
      <c r="A761" s="22" t="str">
        <f t="shared" si="0"/>
        <v/>
      </c>
      <c r="B761" s="7"/>
      <c r="C761" s="7"/>
      <c r="D761" s="7"/>
    </row>
    <row r="762" spans="1:4">
      <c r="A762" s="22" t="str">
        <f t="shared" si="0"/>
        <v/>
      </c>
      <c r="B762" s="7"/>
      <c r="C762" s="7"/>
      <c r="D762" s="7"/>
    </row>
    <row r="763" spans="1:4">
      <c r="A763" s="22" t="str">
        <f t="shared" si="0"/>
        <v/>
      </c>
      <c r="B763" s="7"/>
      <c r="C763" s="7"/>
      <c r="D763" s="7"/>
    </row>
    <row r="764" spans="1:4">
      <c r="A764" s="22" t="str">
        <f t="shared" si="0"/>
        <v/>
      </c>
      <c r="B764" s="7"/>
      <c r="C764" s="7"/>
      <c r="D764" s="7"/>
    </row>
    <row r="765" spans="1:4">
      <c r="A765" s="22" t="str">
        <f t="shared" si="0"/>
        <v/>
      </c>
      <c r="B765" s="7"/>
      <c r="C765" s="7"/>
      <c r="D765" s="7"/>
    </row>
    <row r="766" spans="1:4">
      <c r="A766" s="22" t="str">
        <f t="shared" si="0"/>
        <v/>
      </c>
      <c r="B766" s="7"/>
      <c r="C766" s="7"/>
      <c r="D766" s="7"/>
    </row>
    <row r="767" spans="1:4">
      <c r="A767" s="22" t="str">
        <f t="shared" si="0"/>
        <v/>
      </c>
      <c r="B767" s="7"/>
      <c r="C767" s="7"/>
      <c r="D767" s="7"/>
    </row>
    <row r="768" spans="1:4">
      <c r="A768" s="22" t="str">
        <f t="shared" si="0"/>
        <v/>
      </c>
      <c r="B768" s="7"/>
      <c r="C768" s="7"/>
      <c r="D768" s="7"/>
    </row>
    <row r="769" spans="1:4">
      <c r="A769" s="22" t="str">
        <f t="shared" si="0"/>
        <v/>
      </c>
      <c r="B769" s="7"/>
      <c r="C769" s="7"/>
      <c r="D769" s="7"/>
    </row>
    <row r="770" spans="1:4">
      <c r="A770" s="22" t="str">
        <f t="shared" si="0"/>
        <v/>
      </c>
      <c r="B770" s="7"/>
      <c r="C770" s="7"/>
      <c r="D770" s="7"/>
    </row>
    <row r="771" spans="1:4">
      <c r="A771" s="22" t="str">
        <f t="shared" si="0"/>
        <v/>
      </c>
      <c r="B771" s="7"/>
      <c r="C771" s="7"/>
      <c r="D771" s="7"/>
    </row>
    <row r="772" spans="1:4">
      <c r="A772" s="22" t="str">
        <f t="shared" si="0"/>
        <v/>
      </c>
      <c r="B772" s="7"/>
      <c r="C772" s="7"/>
      <c r="D772" s="7"/>
    </row>
    <row r="773" spans="1:4">
      <c r="A773" s="22" t="str">
        <f t="shared" si="0"/>
        <v/>
      </c>
      <c r="B773" s="7"/>
      <c r="C773" s="7"/>
      <c r="D773" s="7"/>
    </row>
    <row r="774" spans="1:4">
      <c r="A774" s="22" t="str">
        <f t="shared" si="0"/>
        <v/>
      </c>
      <c r="B774" s="7"/>
      <c r="C774" s="7"/>
      <c r="D774" s="7"/>
    </row>
    <row r="775" spans="1:4">
      <c r="A775" s="22" t="str">
        <f t="shared" si="0"/>
        <v/>
      </c>
      <c r="B775" s="7"/>
      <c r="C775" s="7"/>
      <c r="D775" s="7"/>
    </row>
    <row r="776" spans="1:4">
      <c r="A776" s="22" t="str">
        <f t="shared" si="0"/>
        <v/>
      </c>
      <c r="B776" s="7"/>
      <c r="C776" s="7"/>
      <c r="D776" s="7"/>
    </row>
    <row r="777" spans="1:4">
      <c r="A777" s="22" t="str">
        <f t="shared" si="0"/>
        <v/>
      </c>
      <c r="B777" s="7"/>
      <c r="C777" s="7"/>
      <c r="D777" s="7"/>
    </row>
    <row r="778" spans="1:4">
      <c r="A778" s="22" t="str">
        <f t="shared" si="0"/>
        <v/>
      </c>
      <c r="B778" s="7"/>
      <c r="C778" s="7"/>
      <c r="D778" s="7"/>
    </row>
    <row r="779" spans="1:4">
      <c r="A779" s="22" t="str">
        <f t="shared" si="0"/>
        <v/>
      </c>
      <c r="B779" s="7"/>
      <c r="C779" s="7"/>
      <c r="D779" s="7"/>
    </row>
    <row r="780" spans="1:4">
      <c r="A780" s="22" t="str">
        <f t="shared" si="0"/>
        <v/>
      </c>
      <c r="B780" s="7"/>
      <c r="C780" s="7"/>
      <c r="D780" s="7"/>
    </row>
    <row r="781" spans="1:4">
      <c r="A781" s="22" t="str">
        <f t="shared" si="0"/>
        <v/>
      </c>
      <c r="B781" s="7"/>
      <c r="C781" s="7"/>
      <c r="D781" s="7"/>
    </row>
    <row r="782" spans="1:4">
      <c r="A782" s="22" t="str">
        <f t="shared" si="0"/>
        <v/>
      </c>
      <c r="B782" s="7"/>
      <c r="C782" s="7"/>
      <c r="D782" s="7"/>
    </row>
    <row r="783" spans="1:4">
      <c r="A783" s="22" t="str">
        <f t="shared" si="0"/>
        <v/>
      </c>
      <c r="B783" s="7"/>
      <c r="C783" s="7"/>
      <c r="D783" s="7"/>
    </row>
    <row r="784" spans="1:4">
      <c r="A784" s="22" t="str">
        <f t="shared" si="0"/>
        <v/>
      </c>
      <c r="B784" s="7"/>
      <c r="C784" s="7"/>
      <c r="D784" s="7"/>
    </row>
    <row r="785" spans="1:4">
      <c r="A785" s="22" t="str">
        <f t="shared" si="0"/>
        <v/>
      </c>
      <c r="B785" s="7"/>
      <c r="C785" s="7"/>
      <c r="D785" s="7"/>
    </row>
    <row r="786" spans="1:4">
      <c r="A786" s="22" t="str">
        <f t="shared" si="0"/>
        <v/>
      </c>
      <c r="B786" s="7"/>
      <c r="C786" s="7"/>
      <c r="D786" s="7"/>
    </row>
    <row r="787" spans="1:4">
      <c r="A787" s="22" t="str">
        <f t="shared" si="0"/>
        <v/>
      </c>
      <c r="B787" s="7"/>
      <c r="C787" s="7"/>
      <c r="D787" s="7"/>
    </row>
    <row r="788" spans="1:4">
      <c r="A788" s="22" t="str">
        <f t="shared" si="0"/>
        <v/>
      </c>
      <c r="B788" s="7"/>
      <c r="C788" s="7"/>
      <c r="D788" s="7"/>
    </row>
    <row r="789" spans="1:4">
      <c r="A789" s="22" t="str">
        <f t="shared" si="0"/>
        <v/>
      </c>
      <c r="B789" s="7"/>
      <c r="C789" s="7"/>
      <c r="D789" s="7"/>
    </row>
    <row r="790" spans="1:4">
      <c r="A790" s="22" t="str">
        <f t="shared" si="0"/>
        <v/>
      </c>
      <c r="B790" s="7"/>
      <c r="C790" s="7"/>
      <c r="D790" s="7"/>
    </row>
    <row r="791" spans="1:4">
      <c r="A791" s="22" t="str">
        <f t="shared" si="0"/>
        <v/>
      </c>
      <c r="B791" s="7"/>
      <c r="C791" s="7"/>
      <c r="D791" s="7"/>
    </row>
    <row r="792" spans="1:4">
      <c r="A792" s="22" t="str">
        <f t="shared" si="0"/>
        <v/>
      </c>
      <c r="B792" s="7"/>
      <c r="C792" s="7"/>
      <c r="D792" s="7"/>
    </row>
    <row r="793" spans="1:4">
      <c r="A793" s="22" t="str">
        <f t="shared" si="0"/>
        <v/>
      </c>
      <c r="B793" s="7"/>
      <c r="C793" s="7"/>
      <c r="D793" s="7"/>
    </row>
    <row r="794" spans="1:4">
      <c r="A794" s="22" t="str">
        <f t="shared" si="0"/>
        <v/>
      </c>
      <c r="B794" s="7"/>
      <c r="C794" s="7"/>
      <c r="D794" s="7"/>
    </row>
    <row r="795" spans="1:4">
      <c r="A795" s="22" t="str">
        <f t="shared" si="0"/>
        <v/>
      </c>
      <c r="B795" s="7"/>
      <c r="C795" s="7"/>
      <c r="D795" s="7"/>
    </row>
    <row r="796" spans="1:4">
      <c r="A796" s="22" t="str">
        <f t="shared" si="0"/>
        <v/>
      </c>
      <c r="B796" s="7"/>
      <c r="C796" s="7"/>
      <c r="D796" s="7"/>
    </row>
    <row r="797" spans="1:4">
      <c r="A797" s="22" t="str">
        <f t="shared" si="0"/>
        <v/>
      </c>
      <c r="B797" s="7"/>
      <c r="C797" s="7"/>
      <c r="D797" s="7"/>
    </row>
    <row r="798" spans="1:4">
      <c r="A798" s="22" t="str">
        <f t="shared" si="0"/>
        <v/>
      </c>
      <c r="B798" s="7"/>
      <c r="C798" s="7"/>
      <c r="D798" s="7"/>
    </row>
    <row r="799" spans="1:4">
      <c r="A799" s="22" t="str">
        <f t="shared" si="0"/>
        <v/>
      </c>
      <c r="B799" s="7"/>
      <c r="C799" s="7"/>
      <c r="D799" s="7"/>
    </row>
    <row r="800" spans="1:4">
      <c r="A800" s="22" t="str">
        <f t="shared" si="0"/>
        <v/>
      </c>
      <c r="B800" s="7"/>
      <c r="C800" s="7"/>
      <c r="D800" s="7"/>
    </row>
    <row r="801" spans="1:4">
      <c r="A801" s="22" t="str">
        <f t="shared" si="0"/>
        <v/>
      </c>
      <c r="B801" s="7"/>
      <c r="C801" s="7"/>
      <c r="D801" s="7"/>
    </row>
    <row r="802" spans="1:4">
      <c r="A802" s="22" t="str">
        <f t="shared" si="0"/>
        <v/>
      </c>
      <c r="B802" s="7"/>
      <c r="C802" s="7"/>
      <c r="D802" s="7"/>
    </row>
    <row r="803" spans="1:4">
      <c r="A803" s="22" t="str">
        <f t="shared" si="0"/>
        <v/>
      </c>
      <c r="B803" s="7"/>
      <c r="C803" s="7"/>
      <c r="D803" s="7"/>
    </row>
    <row r="804" spans="1:4">
      <c r="A804" s="22" t="str">
        <f t="shared" si="0"/>
        <v/>
      </c>
      <c r="B804" s="7"/>
      <c r="C804" s="7"/>
      <c r="D804" s="7"/>
    </row>
    <row r="805" spans="1:4">
      <c r="A805" s="22" t="str">
        <f t="shared" si="0"/>
        <v/>
      </c>
      <c r="B805" s="7"/>
      <c r="C805" s="7"/>
      <c r="D805" s="7"/>
    </row>
    <row r="806" spans="1:4">
      <c r="A806" s="22" t="str">
        <f t="shared" si="0"/>
        <v/>
      </c>
      <c r="B806" s="7"/>
      <c r="C806" s="7"/>
      <c r="D806" s="7"/>
    </row>
    <row r="807" spans="1:4">
      <c r="A807" s="22" t="str">
        <f t="shared" si="0"/>
        <v/>
      </c>
      <c r="B807" s="7"/>
      <c r="C807" s="7"/>
      <c r="D807" s="7"/>
    </row>
    <row r="808" spans="1:4">
      <c r="A808" s="22" t="str">
        <f t="shared" si="0"/>
        <v/>
      </c>
      <c r="B808" s="7"/>
      <c r="C808" s="7"/>
      <c r="D808" s="7"/>
    </row>
    <row r="809" spans="1:4">
      <c r="A809" s="22" t="str">
        <f t="shared" si="0"/>
        <v/>
      </c>
      <c r="B809" s="7"/>
      <c r="C809" s="7"/>
      <c r="D809" s="7"/>
    </row>
    <row r="810" spans="1:4">
      <c r="A810" s="22" t="str">
        <f t="shared" si="0"/>
        <v/>
      </c>
      <c r="B810" s="7"/>
      <c r="C810" s="7"/>
      <c r="D810" s="7"/>
    </row>
    <row r="811" spans="1:4">
      <c r="A811" s="22" t="str">
        <f t="shared" si="0"/>
        <v/>
      </c>
      <c r="B811" s="7"/>
      <c r="C811" s="7"/>
      <c r="D811" s="7"/>
    </row>
    <row r="812" spans="1:4">
      <c r="A812" s="22" t="str">
        <f t="shared" si="0"/>
        <v/>
      </c>
      <c r="B812" s="7"/>
      <c r="C812" s="7"/>
      <c r="D812" s="7"/>
    </row>
    <row r="813" spans="1:4">
      <c r="A813" s="22" t="str">
        <f t="shared" si="0"/>
        <v/>
      </c>
      <c r="B813" s="7"/>
      <c r="C813" s="7"/>
      <c r="D813" s="7"/>
    </row>
    <row r="814" spans="1:4">
      <c r="A814" s="22" t="str">
        <f t="shared" si="0"/>
        <v/>
      </c>
      <c r="B814" s="7"/>
      <c r="C814" s="7"/>
      <c r="D814" s="7"/>
    </row>
    <row r="815" spans="1:4">
      <c r="A815" s="22" t="str">
        <f t="shared" si="0"/>
        <v/>
      </c>
      <c r="B815" s="7"/>
      <c r="C815" s="7"/>
      <c r="D815" s="7"/>
    </row>
    <row r="816" spans="1:4">
      <c r="A816" s="22" t="str">
        <f t="shared" si="0"/>
        <v/>
      </c>
      <c r="B816" s="7"/>
      <c r="C816" s="7"/>
      <c r="D816" s="7"/>
    </row>
    <row r="817" spans="1:4">
      <c r="A817" s="22" t="str">
        <f t="shared" si="0"/>
        <v/>
      </c>
      <c r="B817" s="7"/>
      <c r="C817" s="7"/>
      <c r="D817" s="7"/>
    </row>
    <row r="818" spans="1:4">
      <c r="A818" s="22" t="str">
        <f t="shared" si="0"/>
        <v/>
      </c>
      <c r="B818" s="7"/>
      <c r="C818" s="7"/>
      <c r="D818" s="7"/>
    </row>
    <row r="819" spans="1:4">
      <c r="A819" s="22" t="str">
        <f t="shared" si="0"/>
        <v/>
      </c>
      <c r="B819" s="7"/>
      <c r="C819" s="7"/>
      <c r="D819" s="7"/>
    </row>
    <row r="820" spans="1:4">
      <c r="A820" s="22" t="str">
        <f t="shared" si="0"/>
        <v/>
      </c>
      <c r="B820" s="7"/>
      <c r="C820" s="7"/>
      <c r="D820" s="7"/>
    </row>
    <row r="821" spans="1:4">
      <c r="A821" s="22" t="str">
        <f t="shared" si="0"/>
        <v/>
      </c>
      <c r="B821" s="7"/>
      <c r="C821" s="7"/>
      <c r="D821" s="7"/>
    </row>
    <row r="822" spans="1:4">
      <c r="A822" s="22" t="str">
        <f t="shared" si="0"/>
        <v/>
      </c>
      <c r="B822" s="7"/>
      <c r="C822" s="7"/>
      <c r="D822" s="7"/>
    </row>
    <row r="823" spans="1:4">
      <c r="A823" s="22" t="str">
        <f t="shared" si="0"/>
        <v/>
      </c>
      <c r="B823" s="7"/>
      <c r="C823" s="7"/>
      <c r="D823" s="7"/>
    </row>
    <row r="824" spans="1:4">
      <c r="A824" s="22" t="str">
        <f t="shared" si="0"/>
        <v/>
      </c>
      <c r="B824" s="7"/>
      <c r="C824" s="7"/>
      <c r="D824" s="7"/>
    </row>
    <row r="825" spans="1:4">
      <c r="A825" s="22" t="str">
        <f t="shared" si="0"/>
        <v/>
      </c>
      <c r="B825" s="7"/>
      <c r="C825" s="7"/>
      <c r="D825" s="7"/>
    </row>
    <row r="826" spans="1:4">
      <c r="A826" s="22" t="str">
        <f t="shared" si="0"/>
        <v/>
      </c>
      <c r="B826" s="7"/>
      <c r="C826" s="7"/>
      <c r="D826" s="7"/>
    </row>
    <row r="827" spans="1:4">
      <c r="A827" s="22" t="str">
        <f t="shared" si="0"/>
        <v/>
      </c>
      <c r="B827" s="7"/>
      <c r="C827" s="7"/>
      <c r="D827" s="7"/>
    </row>
    <row r="828" spans="1:4">
      <c r="A828" s="22" t="str">
        <f t="shared" si="0"/>
        <v/>
      </c>
      <c r="B828" s="7"/>
      <c r="C828" s="7"/>
      <c r="D828" s="7"/>
    </row>
    <row r="829" spans="1:4">
      <c r="A829" s="22" t="str">
        <f t="shared" si="0"/>
        <v/>
      </c>
      <c r="B829" s="7"/>
      <c r="C829" s="7"/>
      <c r="D829" s="7"/>
    </row>
    <row r="830" spans="1:4">
      <c r="A830" s="22" t="str">
        <f t="shared" si="0"/>
        <v/>
      </c>
      <c r="B830" s="7"/>
      <c r="C830" s="7"/>
      <c r="D830" s="7"/>
    </row>
    <row r="831" spans="1:4">
      <c r="A831" s="22" t="str">
        <f t="shared" si="0"/>
        <v/>
      </c>
      <c r="B831" s="7"/>
      <c r="C831" s="7"/>
      <c r="D831" s="7"/>
    </row>
    <row r="832" spans="1:4">
      <c r="A832" s="22" t="str">
        <f t="shared" si="0"/>
        <v/>
      </c>
      <c r="B832" s="7"/>
      <c r="C832" s="7"/>
      <c r="D832" s="7"/>
    </row>
    <row r="833" spans="1:4">
      <c r="A833" s="22" t="str">
        <f t="shared" si="0"/>
        <v/>
      </c>
      <c r="B833" s="7"/>
      <c r="C833" s="7"/>
      <c r="D833" s="7"/>
    </row>
    <row r="834" spans="1:4">
      <c r="A834" s="22" t="str">
        <f t="shared" si="0"/>
        <v/>
      </c>
      <c r="B834" s="7"/>
      <c r="C834" s="7"/>
      <c r="D834" s="7"/>
    </row>
    <row r="835" spans="1:4">
      <c r="A835" s="22" t="str">
        <f t="shared" si="0"/>
        <v/>
      </c>
      <c r="B835" s="7"/>
      <c r="C835" s="7"/>
      <c r="D835" s="7"/>
    </row>
    <row r="836" spans="1:4">
      <c r="A836" s="22" t="str">
        <f t="shared" si="0"/>
        <v/>
      </c>
      <c r="B836" s="7"/>
      <c r="C836" s="7"/>
      <c r="D836" s="7"/>
    </row>
    <row r="837" spans="1:4">
      <c r="A837" s="22" t="str">
        <f t="shared" si="0"/>
        <v/>
      </c>
      <c r="B837" s="7"/>
      <c r="C837" s="7"/>
      <c r="D837" s="7"/>
    </row>
    <row r="838" spans="1:4">
      <c r="A838" s="22" t="str">
        <f t="shared" si="0"/>
        <v/>
      </c>
      <c r="B838" s="7"/>
      <c r="C838" s="7"/>
      <c r="D838" s="7"/>
    </row>
    <row r="839" spans="1:4">
      <c r="A839" s="22" t="str">
        <f t="shared" si="0"/>
        <v/>
      </c>
      <c r="B839" s="7"/>
      <c r="C839" s="7"/>
      <c r="D839" s="7"/>
    </row>
    <row r="840" spans="1:4">
      <c r="A840" s="22" t="str">
        <f t="shared" si="0"/>
        <v/>
      </c>
      <c r="B840" s="7"/>
      <c r="C840" s="7"/>
      <c r="D840" s="7"/>
    </row>
    <row r="841" spans="1:4">
      <c r="A841" s="22" t="str">
        <f t="shared" si="0"/>
        <v/>
      </c>
      <c r="B841" s="7"/>
      <c r="C841" s="7"/>
      <c r="D841" s="7"/>
    </row>
    <row r="842" spans="1:4">
      <c r="A842" s="22" t="str">
        <f t="shared" si="0"/>
        <v/>
      </c>
      <c r="B842" s="7"/>
      <c r="C842" s="7"/>
      <c r="D842" s="7"/>
    </row>
    <row r="843" spans="1:4">
      <c r="A843" s="22" t="str">
        <f t="shared" si="0"/>
        <v/>
      </c>
      <c r="B843" s="7"/>
      <c r="C843" s="7"/>
      <c r="D843" s="7"/>
    </row>
    <row r="844" spans="1:4">
      <c r="A844" s="22" t="str">
        <f t="shared" si="0"/>
        <v/>
      </c>
      <c r="B844" s="7"/>
      <c r="C844" s="7"/>
      <c r="D844" s="7"/>
    </row>
    <row r="845" spans="1:4">
      <c r="A845" s="22" t="str">
        <f t="shared" si="0"/>
        <v/>
      </c>
      <c r="B845" s="7"/>
      <c r="C845" s="7"/>
      <c r="D845" s="7"/>
    </row>
    <row r="846" spans="1:4">
      <c r="A846" s="22" t="str">
        <f t="shared" si="0"/>
        <v/>
      </c>
      <c r="B846" s="7"/>
      <c r="C846" s="7"/>
      <c r="D846" s="7"/>
    </row>
    <row r="847" spans="1:4">
      <c r="A847" s="22" t="str">
        <f t="shared" si="0"/>
        <v/>
      </c>
      <c r="B847" s="7"/>
      <c r="C847" s="7"/>
      <c r="D847" s="7"/>
    </row>
    <row r="848" spans="1:4">
      <c r="A848" s="22" t="str">
        <f t="shared" si="0"/>
        <v/>
      </c>
      <c r="B848" s="7"/>
      <c r="C848" s="7"/>
      <c r="D848" s="7"/>
    </row>
    <row r="849" spans="1:4">
      <c r="A849" s="22" t="str">
        <f t="shared" si="0"/>
        <v/>
      </c>
      <c r="B849" s="7"/>
      <c r="C849" s="7"/>
      <c r="D849" s="7"/>
    </row>
    <row r="850" spans="1:4">
      <c r="A850" s="22" t="str">
        <f t="shared" si="0"/>
        <v/>
      </c>
      <c r="B850" s="7"/>
      <c r="C850" s="7"/>
      <c r="D850" s="7"/>
    </row>
    <row r="851" spans="1:4">
      <c r="A851" s="22" t="str">
        <f t="shared" si="0"/>
        <v/>
      </c>
      <c r="B851" s="7"/>
      <c r="C851" s="7"/>
      <c r="D851" s="7"/>
    </row>
    <row r="852" spans="1:4">
      <c r="A852" s="22" t="str">
        <f t="shared" si="0"/>
        <v/>
      </c>
      <c r="B852" s="7"/>
      <c r="C852" s="7"/>
      <c r="D852" s="7"/>
    </row>
    <row r="853" spans="1:4">
      <c r="A853" s="22" t="str">
        <f t="shared" si="0"/>
        <v/>
      </c>
      <c r="B853" s="7"/>
      <c r="C853" s="7"/>
      <c r="D853" s="7"/>
    </row>
    <row r="854" spans="1:4">
      <c r="A854" s="22" t="str">
        <f t="shared" si="0"/>
        <v/>
      </c>
      <c r="B854" s="7"/>
      <c r="C854" s="7"/>
      <c r="D854" s="7"/>
    </row>
    <row r="855" spans="1:4">
      <c r="A855" s="22" t="str">
        <f t="shared" si="0"/>
        <v/>
      </c>
      <c r="B855" s="7"/>
      <c r="C855" s="7"/>
      <c r="D855" s="7"/>
    </row>
    <row r="856" spans="1:4">
      <c r="A856" s="22" t="str">
        <f t="shared" si="0"/>
        <v/>
      </c>
      <c r="B856" s="7"/>
      <c r="C856" s="7"/>
      <c r="D856" s="7"/>
    </row>
    <row r="857" spans="1:4">
      <c r="A857" s="22" t="str">
        <f t="shared" si="0"/>
        <v/>
      </c>
      <c r="B857" s="7"/>
      <c r="C857" s="7"/>
      <c r="D857" s="7"/>
    </row>
    <row r="858" spans="1:4">
      <c r="A858" s="22" t="str">
        <f t="shared" si="0"/>
        <v/>
      </c>
      <c r="B858" s="7"/>
      <c r="C858" s="7"/>
      <c r="D858" s="7"/>
    </row>
    <row r="859" spans="1:4">
      <c r="A859" s="22" t="str">
        <f t="shared" si="0"/>
        <v/>
      </c>
      <c r="B859" s="7"/>
      <c r="C859" s="7"/>
      <c r="D859" s="7"/>
    </row>
    <row r="860" spans="1:4">
      <c r="A860" s="22" t="str">
        <f t="shared" si="0"/>
        <v/>
      </c>
      <c r="B860" s="7"/>
      <c r="C860" s="7"/>
      <c r="D860" s="7"/>
    </row>
    <row r="861" spans="1:4">
      <c r="A861" s="22" t="str">
        <f t="shared" si="0"/>
        <v/>
      </c>
      <c r="B861" s="7"/>
      <c r="C861" s="7"/>
      <c r="D861" s="7"/>
    </row>
    <row r="862" spans="1:4">
      <c r="A862" s="22" t="str">
        <f t="shared" si="0"/>
        <v/>
      </c>
      <c r="B862" s="7"/>
      <c r="C862" s="7"/>
      <c r="D862" s="7"/>
    </row>
    <row r="863" spans="1:4">
      <c r="A863" s="22" t="str">
        <f t="shared" si="0"/>
        <v/>
      </c>
      <c r="B863" s="7"/>
      <c r="C863" s="7"/>
      <c r="D863" s="7"/>
    </row>
    <row r="864" spans="1:4">
      <c r="A864" s="22" t="str">
        <f t="shared" si="0"/>
        <v/>
      </c>
      <c r="B864" s="7"/>
      <c r="C864" s="7"/>
      <c r="D864" s="7"/>
    </row>
    <row r="865" spans="1:4">
      <c r="A865" s="22" t="str">
        <f t="shared" si="0"/>
        <v/>
      </c>
      <c r="B865" s="7"/>
      <c r="C865" s="7"/>
      <c r="D865" s="7"/>
    </row>
    <row r="866" spans="1:4">
      <c r="A866" s="22" t="str">
        <f t="shared" si="0"/>
        <v/>
      </c>
      <c r="B866" s="7"/>
      <c r="C866" s="7"/>
      <c r="D866" s="7"/>
    </row>
    <row r="867" spans="1:4">
      <c r="A867" s="22" t="str">
        <f t="shared" si="0"/>
        <v/>
      </c>
      <c r="B867" s="7"/>
      <c r="C867" s="7"/>
      <c r="D867" s="7"/>
    </row>
    <row r="868" spans="1:4">
      <c r="A868" s="22" t="str">
        <f t="shared" si="0"/>
        <v/>
      </c>
      <c r="B868" s="7"/>
      <c r="C868" s="7"/>
      <c r="D868" s="7"/>
    </row>
    <row r="869" spans="1:4">
      <c r="A869" s="22" t="str">
        <f t="shared" si="0"/>
        <v/>
      </c>
      <c r="B869" s="7"/>
      <c r="C869" s="7"/>
      <c r="D869" s="7"/>
    </row>
    <row r="870" spans="1:4">
      <c r="A870" s="22" t="str">
        <f t="shared" si="0"/>
        <v/>
      </c>
      <c r="B870" s="7"/>
      <c r="C870" s="7"/>
      <c r="D870" s="7"/>
    </row>
    <row r="871" spans="1:4">
      <c r="A871" s="22" t="str">
        <f t="shared" si="0"/>
        <v/>
      </c>
      <c r="B871" s="7"/>
      <c r="C871" s="7"/>
      <c r="D871" s="7"/>
    </row>
    <row r="872" spans="1:4">
      <c r="A872" s="22" t="str">
        <f t="shared" si="0"/>
        <v/>
      </c>
      <c r="B872" s="7"/>
      <c r="C872" s="7"/>
      <c r="D872" s="7"/>
    </row>
    <row r="873" spans="1:4">
      <c r="A873" s="22" t="str">
        <f t="shared" si="0"/>
        <v/>
      </c>
      <c r="B873" s="7"/>
      <c r="C873" s="7"/>
      <c r="D873" s="7"/>
    </row>
    <row r="874" spans="1:4">
      <c r="A874" s="22" t="str">
        <f t="shared" si="0"/>
        <v/>
      </c>
      <c r="B874" s="7"/>
      <c r="C874" s="7"/>
      <c r="D874" s="7"/>
    </row>
    <row r="875" spans="1:4">
      <c r="A875" s="22" t="str">
        <f t="shared" si="0"/>
        <v/>
      </c>
      <c r="B875" s="7"/>
      <c r="C875" s="7"/>
      <c r="D875" s="7"/>
    </row>
    <row r="876" spans="1:4">
      <c r="A876" s="22" t="str">
        <f t="shared" si="0"/>
        <v/>
      </c>
      <c r="B876" s="7"/>
      <c r="C876" s="7"/>
      <c r="D876" s="7"/>
    </row>
    <row r="877" spans="1:4">
      <c r="A877" s="22" t="str">
        <f t="shared" si="0"/>
        <v/>
      </c>
      <c r="B877" s="7"/>
      <c r="C877" s="7"/>
      <c r="D877" s="7"/>
    </row>
    <row r="878" spans="1:4">
      <c r="A878" s="22" t="str">
        <f t="shared" si="0"/>
        <v/>
      </c>
      <c r="B878" s="7"/>
      <c r="C878" s="7"/>
      <c r="D878" s="7"/>
    </row>
    <row r="879" spans="1:4">
      <c r="A879" s="22" t="str">
        <f t="shared" si="0"/>
        <v/>
      </c>
      <c r="B879" s="7"/>
      <c r="C879" s="7"/>
      <c r="D879" s="7"/>
    </row>
    <row r="880" spans="1:4">
      <c r="A880" s="22" t="str">
        <f t="shared" si="0"/>
        <v/>
      </c>
      <c r="B880" s="7"/>
      <c r="C880" s="7"/>
      <c r="D880" s="7"/>
    </row>
    <row r="881" spans="1:4">
      <c r="A881" s="22" t="str">
        <f t="shared" si="0"/>
        <v/>
      </c>
      <c r="B881" s="7"/>
      <c r="C881" s="7"/>
      <c r="D881" s="7"/>
    </row>
    <row r="882" spans="1:4">
      <c r="A882" s="22" t="str">
        <f t="shared" si="0"/>
        <v/>
      </c>
      <c r="B882" s="7"/>
      <c r="C882" s="7"/>
      <c r="D882" s="7"/>
    </row>
    <row r="883" spans="1:4">
      <c r="A883" s="22" t="str">
        <f t="shared" si="0"/>
        <v/>
      </c>
      <c r="B883" s="7"/>
      <c r="C883" s="7"/>
      <c r="D883" s="7"/>
    </row>
    <row r="884" spans="1:4">
      <c r="A884" s="22" t="str">
        <f t="shared" si="0"/>
        <v/>
      </c>
      <c r="B884" s="7"/>
      <c r="C884" s="7"/>
      <c r="D884" s="7"/>
    </row>
    <row r="885" spans="1:4">
      <c r="A885" s="22" t="str">
        <f t="shared" si="0"/>
        <v/>
      </c>
      <c r="B885" s="7"/>
      <c r="C885" s="7"/>
      <c r="D885" s="7"/>
    </row>
    <row r="886" spans="1:4">
      <c r="A886" s="22" t="str">
        <f t="shared" si="0"/>
        <v/>
      </c>
      <c r="B886" s="7"/>
      <c r="C886" s="7"/>
      <c r="D886" s="7"/>
    </row>
    <row r="887" spans="1:4">
      <c r="A887" s="22" t="str">
        <f t="shared" si="0"/>
        <v/>
      </c>
      <c r="B887" s="7"/>
      <c r="C887" s="7"/>
      <c r="D887" s="7"/>
    </row>
    <row r="888" spans="1:4">
      <c r="A888" s="22" t="str">
        <f t="shared" si="0"/>
        <v/>
      </c>
      <c r="B888" s="7"/>
      <c r="C888" s="7"/>
      <c r="D888" s="7"/>
    </row>
    <row r="889" spans="1:4">
      <c r="A889" s="22" t="str">
        <f t="shared" si="0"/>
        <v/>
      </c>
      <c r="B889" s="7"/>
      <c r="C889" s="7"/>
      <c r="D889" s="7"/>
    </row>
    <row r="890" spans="1:4">
      <c r="A890" s="22" t="str">
        <f t="shared" si="0"/>
        <v/>
      </c>
      <c r="B890" s="7"/>
      <c r="C890" s="7"/>
      <c r="D890" s="7"/>
    </row>
    <row r="891" spans="1:4">
      <c r="A891" s="22" t="str">
        <f t="shared" si="0"/>
        <v/>
      </c>
      <c r="B891" s="7"/>
      <c r="C891" s="7"/>
      <c r="D891" s="7"/>
    </row>
    <row r="892" spans="1:4">
      <c r="A892" s="22" t="str">
        <f t="shared" si="0"/>
        <v/>
      </c>
      <c r="B892" s="7"/>
      <c r="C892" s="7"/>
      <c r="D892" s="7"/>
    </row>
    <row r="893" spans="1:4">
      <c r="A893" s="22" t="str">
        <f t="shared" si="0"/>
        <v/>
      </c>
      <c r="B893" s="7"/>
      <c r="C893" s="7"/>
      <c r="D893" s="7"/>
    </row>
    <row r="894" spans="1:4">
      <c r="A894" s="22" t="str">
        <f t="shared" si="0"/>
        <v/>
      </c>
      <c r="B894" s="7"/>
      <c r="C894" s="7"/>
      <c r="D894" s="7"/>
    </row>
    <row r="895" spans="1:4">
      <c r="A895" s="22" t="str">
        <f t="shared" si="0"/>
        <v/>
      </c>
      <c r="B895" s="7"/>
      <c r="C895" s="7"/>
      <c r="D895" s="7"/>
    </row>
    <row r="896" spans="1:4">
      <c r="A896" s="22" t="str">
        <f t="shared" si="0"/>
        <v/>
      </c>
      <c r="B896" s="7"/>
      <c r="C896" s="7"/>
      <c r="D896" s="7"/>
    </row>
    <row r="897" spans="1:4">
      <c r="A897" s="22" t="str">
        <f t="shared" si="0"/>
        <v/>
      </c>
      <c r="B897" s="7"/>
      <c r="C897" s="7"/>
      <c r="D897" s="7"/>
    </row>
    <row r="898" spans="1:4">
      <c r="A898" s="22" t="str">
        <f t="shared" si="0"/>
        <v/>
      </c>
      <c r="B898" s="7"/>
      <c r="C898" s="7"/>
      <c r="D898" s="7"/>
    </row>
    <row r="899" spans="1:4">
      <c r="A899" s="22" t="str">
        <f t="shared" si="0"/>
        <v/>
      </c>
      <c r="B899" s="7"/>
      <c r="C899" s="7"/>
      <c r="D899" s="7"/>
    </row>
    <row r="900" spans="1:4">
      <c r="A900" s="22" t="str">
        <f t="shared" si="0"/>
        <v/>
      </c>
      <c r="B900" s="7"/>
      <c r="C900" s="7"/>
      <c r="D900" s="7"/>
    </row>
    <row r="901" spans="1:4">
      <c r="A901" s="22" t="str">
        <f t="shared" si="0"/>
        <v/>
      </c>
      <c r="B901" s="7"/>
      <c r="C901" s="7"/>
      <c r="D901" s="7"/>
    </row>
    <row r="902" spans="1:4">
      <c r="A902" s="22" t="str">
        <f t="shared" si="0"/>
        <v/>
      </c>
      <c r="B902" s="7"/>
      <c r="C902" s="7"/>
      <c r="D902" s="7"/>
    </row>
    <row r="903" spans="1:4">
      <c r="A903" s="22" t="str">
        <f t="shared" si="0"/>
        <v/>
      </c>
      <c r="B903" s="7"/>
      <c r="C903" s="7"/>
      <c r="D903" s="7"/>
    </row>
    <row r="904" spans="1:4">
      <c r="A904" s="22" t="str">
        <f t="shared" si="0"/>
        <v/>
      </c>
      <c r="B904" s="7"/>
      <c r="C904" s="7"/>
      <c r="D904" s="7"/>
    </row>
    <row r="905" spans="1:4">
      <c r="A905" s="22" t="str">
        <f t="shared" si="0"/>
        <v/>
      </c>
      <c r="B905" s="7"/>
      <c r="C905" s="7"/>
      <c r="D905" s="7"/>
    </row>
    <row r="906" spans="1:4">
      <c r="A906" s="22" t="str">
        <f t="shared" si="0"/>
        <v/>
      </c>
      <c r="B906" s="7"/>
      <c r="C906" s="7"/>
      <c r="D906" s="7"/>
    </row>
    <row r="907" spans="1:4">
      <c r="A907" s="22" t="str">
        <f t="shared" si="0"/>
        <v/>
      </c>
      <c r="B907" s="7"/>
      <c r="C907" s="7"/>
      <c r="D907" s="7"/>
    </row>
    <row r="908" spans="1:4">
      <c r="A908" s="22" t="str">
        <f t="shared" si="0"/>
        <v/>
      </c>
      <c r="B908" s="7"/>
      <c r="C908" s="7"/>
      <c r="D908" s="7"/>
    </row>
    <row r="909" spans="1:4">
      <c r="A909" s="22" t="str">
        <f t="shared" si="0"/>
        <v/>
      </c>
      <c r="B909" s="7"/>
      <c r="C909" s="7"/>
      <c r="D909" s="7"/>
    </row>
    <row r="910" spans="1:4">
      <c r="A910" s="22" t="str">
        <f t="shared" si="0"/>
        <v/>
      </c>
      <c r="B910" s="7"/>
      <c r="C910" s="7"/>
      <c r="D910" s="7"/>
    </row>
    <row r="911" spans="1:4">
      <c r="A911" s="22" t="str">
        <f t="shared" si="0"/>
        <v/>
      </c>
      <c r="B911" s="7"/>
      <c r="C911" s="7"/>
      <c r="D911" s="7"/>
    </row>
    <row r="912" spans="1:4">
      <c r="A912" s="22" t="str">
        <f t="shared" si="0"/>
        <v/>
      </c>
      <c r="B912" s="7"/>
      <c r="C912" s="7"/>
      <c r="D912" s="7"/>
    </row>
    <row r="913" spans="1:4">
      <c r="A913" s="22" t="str">
        <f t="shared" si="0"/>
        <v/>
      </c>
      <c r="B913" s="7"/>
      <c r="C913" s="7"/>
      <c r="D913" s="7"/>
    </row>
    <row r="914" spans="1:4">
      <c r="A914" s="22" t="str">
        <f t="shared" si="0"/>
        <v/>
      </c>
      <c r="B914" s="7"/>
      <c r="C914" s="7"/>
      <c r="D914" s="7"/>
    </row>
    <row r="915" spans="1:4">
      <c r="A915" s="22" t="str">
        <f t="shared" si="0"/>
        <v/>
      </c>
      <c r="B915" s="7"/>
      <c r="C915" s="7"/>
      <c r="D915" s="7"/>
    </row>
    <row r="916" spans="1:4">
      <c r="A916" s="22" t="str">
        <f t="shared" si="0"/>
        <v/>
      </c>
      <c r="B916" s="7"/>
      <c r="C916" s="7"/>
      <c r="D916" s="7"/>
    </row>
    <row r="917" spans="1:4">
      <c r="A917" s="22" t="str">
        <f t="shared" si="0"/>
        <v/>
      </c>
      <c r="B917" s="7"/>
      <c r="C917" s="7"/>
      <c r="D917" s="7"/>
    </row>
    <row r="918" spans="1:4">
      <c r="A918" s="22" t="str">
        <f t="shared" si="0"/>
        <v/>
      </c>
      <c r="B918" s="7"/>
      <c r="C918" s="7"/>
      <c r="D918" s="7"/>
    </row>
    <row r="919" spans="1:4">
      <c r="A919" s="22" t="str">
        <f t="shared" si="0"/>
        <v/>
      </c>
      <c r="B919" s="7"/>
      <c r="C919" s="7"/>
      <c r="D919" s="7"/>
    </row>
    <row r="920" spans="1:4">
      <c r="A920" s="22" t="str">
        <f t="shared" si="0"/>
        <v/>
      </c>
      <c r="B920" s="7"/>
      <c r="C920" s="7"/>
      <c r="D920" s="7"/>
    </row>
    <row r="921" spans="1:4">
      <c r="A921" s="22" t="str">
        <f t="shared" si="0"/>
        <v/>
      </c>
      <c r="B921" s="7"/>
      <c r="C921" s="7"/>
      <c r="D921" s="7"/>
    </row>
    <row r="922" spans="1:4">
      <c r="A922" s="22" t="str">
        <f t="shared" si="0"/>
        <v/>
      </c>
      <c r="B922" s="7"/>
      <c r="C922" s="7"/>
      <c r="D922" s="7"/>
    </row>
    <row r="923" spans="1:4">
      <c r="A923" s="22" t="str">
        <f t="shared" si="0"/>
        <v/>
      </c>
      <c r="B923" s="7"/>
      <c r="C923" s="7"/>
      <c r="D923" s="7"/>
    </row>
    <row r="924" spans="1:4">
      <c r="A924" s="22" t="str">
        <f t="shared" si="0"/>
        <v/>
      </c>
      <c r="B924" s="7"/>
      <c r="C924" s="7"/>
      <c r="D924" s="7"/>
    </row>
    <row r="925" spans="1:4">
      <c r="A925" s="7"/>
      <c r="B925" s="7"/>
      <c r="C925" s="7"/>
      <c r="D925" s="7"/>
    </row>
    <row r="926" spans="1:4">
      <c r="A926" s="7"/>
      <c r="B926" s="7"/>
      <c r="C926" s="7"/>
      <c r="D926" s="7"/>
    </row>
    <row r="927" spans="1:4">
      <c r="A927" s="7"/>
      <c r="B927" s="7"/>
      <c r="C927" s="7"/>
      <c r="D927" s="7"/>
    </row>
    <row r="928" spans="1:4">
      <c r="A928" s="7"/>
      <c r="B928" s="7"/>
      <c r="C928" s="7"/>
      <c r="D928" s="7"/>
    </row>
    <row r="929" spans="1:4">
      <c r="A929" s="7"/>
      <c r="B929" s="7"/>
      <c r="C929" s="7"/>
      <c r="D929" s="7"/>
    </row>
    <row r="930" spans="1:4">
      <c r="A930" s="7"/>
      <c r="B930" s="7"/>
      <c r="C930" s="7"/>
      <c r="D930" s="7"/>
    </row>
    <row r="931" spans="1:4">
      <c r="A931" s="7"/>
      <c r="B931" s="7"/>
      <c r="C931" s="7"/>
      <c r="D931" s="7"/>
    </row>
    <row r="932" spans="1:4">
      <c r="A932" s="7"/>
      <c r="B932" s="7"/>
      <c r="C932" s="7"/>
      <c r="D932" s="7"/>
    </row>
    <row r="933" spans="1:4">
      <c r="A933" s="7"/>
      <c r="B933" s="7"/>
      <c r="C933" s="7"/>
      <c r="D933" s="7"/>
    </row>
    <row r="934" spans="1:4">
      <c r="A934" s="7"/>
      <c r="B934" s="7"/>
      <c r="C934" s="7"/>
      <c r="D934" s="7"/>
    </row>
    <row r="935" spans="1:4">
      <c r="A935" s="7"/>
      <c r="B935" s="7"/>
      <c r="C935" s="7"/>
      <c r="D935" s="7"/>
    </row>
    <row r="936" spans="1:4">
      <c r="A936" s="7"/>
      <c r="B936" s="7"/>
      <c r="C936" s="7"/>
      <c r="D936" s="7"/>
    </row>
    <row r="937" spans="1:4">
      <c r="A937" s="7"/>
      <c r="B937" s="7"/>
      <c r="C937" s="7"/>
      <c r="D937" s="7"/>
    </row>
    <row r="938" spans="1:4">
      <c r="A938" s="7"/>
      <c r="B938" s="7"/>
      <c r="C938" s="7"/>
      <c r="D938" s="7"/>
    </row>
    <row r="939" spans="1:4">
      <c r="A939" s="7"/>
      <c r="B939" s="7"/>
      <c r="C939" s="7"/>
      <c r="D939" s="7"/>
    </row>
    <row r="940" spans="1:4">
      <c r="A940" s="7"/>
      <c r="B940" s="7"/>
      <c r="C940" s="7"/>
      <c r="D940" s="7"/>
    </row>
    <row r="941" spans="1:4">
      <c r="A941" s="7"/>
      <c r="B941" s="7"/>
      <c r="C941" s="7"/>
      <c r="D941" s="7"/>
    </row>
    <row r="942" spans="1:4">
      <c r="A942" s="7"/>
      <c r="B942" s="7"/>
      <c r="C942" s="7"/>
      <c r="D942" s="7"/>
    </row>
    <row r="943" spans="1:4">
      <c r="A943" s="7"/>
      <c r="B943" s="7"/>
      <c r="C943" s="7"/>
      <c r="D943" s="7"/>
    </row>
    <row r="944" spans="1:4">
      <c r="A944" s="7"/>
      <c r="B944" s="7"/>
      <c r="C944" s="7"/>
      <c r="D944" s="7"/>
    </row>
    <row r="945" spans="1:4">
      <c r="A945" s="7"/>
      <c r="B945" s="7"/>
      <c r="C945" s="7"/>
      <c r="D945" s="7"/>
    </row>
    <row r="946" spans="1:4">
      <c r="A946" s="7"/>
      <c r="B946" s="7"/>
      <c r="C946" s="7"/>
      <c r="D946" s="7"/>
    </row>
    <row r="947" spans="1:4">
      <c r="A947" s="7"/>
      <c r="B947" s="7"/>
      <c r="C947" s="7"/>
      <c r="D947" s="7"/>
    </row>
    <row r="948" spans="1:4">
      <c r="A948" s="7"/>
      <c r="B948" s="7"/>
      <c r="C948" s="7"/>
      <c r="D948" s="7"/>
    </row>
    <row r="949" spans="1:4">
      <c r="A949" s="7"/>
      <c r="B949" s="7"/>
      <c r="C949" s="7"/>
      <c r="D949" s="7"/>
    </row>
    <row r="950" spans="1:4">
      <c r="A950" s="7"/>
      <c r="B950" s="7"/>
      <c r="C950" s="7"/>
      <c r="D950" s="7"/>
    </row>
    <row r="951" spans="1:4">
      <c r="A951" s="7"/>
      <c r="B951" s="7"/>
      <c r="C951" s="7"/>
      <c r="D951" s="7"/>
    </row>
    <row r="952" spans="1:4">
      <c r="A952" s="7"/>
      <c r="B952" s="7"/>
      <c r="C952" s="7"/>
      <c r="D952" s="7"/>
    </row>
    <row r="953" spans="1:4">
      <c r="A953" s="7"/>
      <c r="B953" s="7"/>
      <c r="C953" s="7"/>
      <c r="D953" s="7"/>
    </row>
    <row r="954" spans="1:4">
      <c r="A954" s="7"/>
      <c r="B954" s="7"/>
      <c r="C954" s="7"/>
      <c r="D954" s="7"/>
    </row>
    <row r="955" spans="1:4">
      <c r="A955" s="7"/>
      <c r="B955" s="7"/>
      <c r="C955" s="7"/>
      <c r="D955" s="7"/>
    </row>
    <row r="956" spans="1:4">
      <c r="A956" s="7"/>
      <c r="B956" s="7"/>
      <c r="C956" s="7"/>
      <c r="D956" s="7"/>
    </row>
    <row r="957" spans="1:4">
      <c r="A957" s="7"/>
      <c r="B957" s="7"/>
      <c r="C957" s="7"/>
      <c r="D957" s="7"/>
    </row>
    <row r="958" spans="1:4">
      <c r="A958" s="7"/>
      <c r="B958" s="7"/>
      <c r="C958" s="7"/>
      <c r="D958" s="7"/>
    </row>
    <row r="959" spans="1:4">
      <c r="A959" s="7"/>
      <c r="B959" s="7"/>
      <c r="C959" s="7"/>
      <c r="D959" s="7"/>
    </row>
    <row r="960" spans="1:4">
      <c r="A960" s="7"/>
      <c r="B960" s="7"/>
      <c r="C960" s="7"/>
      <c r="D960" s="7"/>
    </row>
    <row r="961" spans="1:4">
      <c r="A961" s="7"/>
      <c r="B961" s="7"/>
      <c r="C961" s="7"/>
      <c r="D961" s="7"/>
    </row>
    <row r="962" spans="1:4">
      <c r="A962" s="7"/>
      <c r="B962" s="7"/>
      <c r="C962" s="7"/>
      <c r="D962" s="7"/>
    </row>
    <row r="963" spans="1:4">
      <c r="A963" s="7"/>
      <c r="B963" s="7"/>
      <c r="C963" s="7"/>
      <c r="D963" s="7"/>
    </row>
    <row r="964" spans="1:4">
      <c r="A964" s="7"/>
      <c r="B964" s="7"/>
      <c r="C964" s="7"/>
      <c r="D964" s="7"/>
    </row>
    <row r="965" spans="1:4">
      <c r="A965" s="7"/>
      <c r="B965" s="7"/>
      <c r="C965" s="7"/>
      <c r="D965" s="7"/>
    </row>
    <row r="966" spans="1:4">
      <c r="A966" s="7"/>
      <c r="B966" s="7"/>
      <c r="C966" s="7"/>
      <c r="D966" s="7"/>
    </row>
    <row r="967" spans="1:4">
      <c r="A967" s="7"/>
      <c r="B967" s="7"/>
      <c r="C967" s="7"/>
      <c r="D967" s="7"/>
    </row>
    <row r="968" spans="1:4">
      <c r="A968" s="7"/>
      <c r="B968" s="7"/>
      <c r="C968" s="7"/>
      <c r="D968" s="7"/>
    </row>
    <row r="969" spans="1:4">
      <c r="A969" s="7"/>
      <c r="B969" s="7"/>
      <c r="C969" s="7"/>
      <c r="D969" s="7"/>
    </row>
    <row r="970" spans="1:4">
      <c r="A970" s="7"/>
      <c r="B970" s="7"/>
      <c r="C970" s="7"/>
      <c r="D970" s="7"/>
    </row>
    <row r="971" spans="1:4">
      <c r="A971" s="7"/>
      <c r="B971" s="7"/>
      <c r="C971" s="7"/>
      <c r="D971" s="7"/>
    </row>
    <row r="972" spans="1:4">
      <c r="A972" s="7"/>
      <c r="B972" s="7"/>
      <c r="C972" s="7"/>
      <c r="D972" s="7"/>
    </row>
    <row r="973" spans="1:4">
      <c r="A973" s="7"/>
      <c r="B973" s="7"/>
      <c r="C973" s="7"/>
      <c r="D973" s="7"/>
    </row>
    <row r="974" spans="1:4">
      <c r="A974" s="7"/>
      <c r="B974" s="7"/>
      <c r="C974" s="7"/>
      <c r="D974" s="7"/>
    </row>
    <row r="975" spans="1:4">
      <c r="A975" s="7"/>
      <c r="B975" s="7"/>
      <c r="C975" s="7"/>
      <c r="D975" s="7"/>
    </row>
    <row r="976" spans="1:4">
      <c r="A976" s="7"/>
      <c r="B976" s="7"/>
      <c r="C976" s="7"/>
      <c r="D976" s="7"/>
    </row>
    <row r="977" spans="1:4">
      <c r="A977" s="7"/>
      <c r="B977" s="7"/>
      <c r="C977" s="7"/>
      <c r="D977" s="7"/>
    </row>
    <row r="978" spans="1:4">
      <c r="A978" s="7"/>
      <c r="B978" s="7"/>
      <c r="C978" s="7"/>
      <c r="D978" s="7"/>
    </row>
    <row r="979" spans="1:4">
      <c r="A979" s="7"/>
      <c r="B979" s="7"/>
      <c r="C979" s="7"/>
      <c r="D979" s="7"/>
    </row>
    <row r="980" spans="1:4">
      <c r="A980" s="7"/>
      <c r="B980" s="7"/>
      <c r="C980" s="7"/>
      <c r="D980" s="7"/>
    </row>
    <row r="981" spans="1:4">
      <c r="A981" s="7"/>
      <c r="B981" s="7"/>
      <c r="C981" s="7"/>
      <c r="D981" s="7"/>
    </row>
    <row r="982" spans="1:4">
      <c r="A982" s="7"/>
      <c r="B982" s="7"/>
      <c r="C982" s="7"/>
      <c r="D982" s="7"/>
    </row>
    <row r="983" spans="1:4">
      <c r="A983" s="7"/>
      <c r="B983" s="7"/>
      <c r="C983" s="7"/>
      <c r="D983" s="7"/>
    </row>
    <row r="984" spans="1:4">
      <c r="A984" s="7"/>
      <c r="B984" s="7"/>
      <c r="C984" s="7"/>
      <c r="D984" s="7"/>
    </row>
    <row r="985" spans="1:4">
      <c r="A985" s="7"/>
      <c r="B985" s="7"/>
      <c r="C985" s="7"/>
      <c r="D985" s="7"/>
    </row>
    <row r="986" spans="1:4">
      <c r="A986" s="7"/>
      <c r="B986" s="7"/>
      <c r="C986" s="7"/>
      <c r="D986" s="7"/>
    </row>
    <row r="987" spans="1:4">
      <c r="A987" s="7"/>
      <c r="B987" s="7"/>
      <c r="C987" s="7"/>
      <c r="D987" s="7"/>
    </row>
    <row r="988" spans="1:4">
      <c r="A988" s="7"/>
      <c r="B988" s="7"/>
      <c r="C988" s="7"/>
      <c r="D988" s="7"/>
    </row>
    <row r="989" spans="1:4">
      <c r="A989" s="7"/>
      <c r="B989" s="7"/>
      <c r="C989" s="7"/>
      <c r="D989" s="7"/>
    </row>
    <row r="990" spans="1:4">
      <c r="A990" s="7"/>
      <c r="B990" s="7"/>
      <c r="C990" s="7"/>
      <c r="D990" s="7"/>
    </row>
    <row r="991" spans="1:4">
      <c r="A991" s="7"/>
      <c r="B991" s="7"/>
      <c r="C991" s="7"/>
      <c r="D991" s="7"/>
    </row>
    <row r="992" spans="1:4">
      <c r="A992" s="7"/>
      <c r="B992" s="7"/>
      <c r="C992" s="7"/>
      <c r="D992" s="7"/>
    </row>
    <row r="993" spans="1:4">
      <c r="A993" s="7"/>
      <c r="B993" s="7"/>
      <c r="C993" s="7"/>
      <c r="D993" s="7"/>
    </row>
    <row r="994" spans="1:4">
      <c r="A994" s="7"/>
      <c r="B994" s="7"/>
      <c r="C994" s="7"/>
      <c r="D994" s="7"/>
    </row>
    <row r="995" spans="1:4">
      <c r="A995" s="7"/>
      <c r="B995" s="7"/>
      <c r="C995" s="7"/>
      <c r="D995" s="7"/>
    </row>
    <row r="996" spans="1:4">
      <c r="A996" s="7"/>
      <c r="B996" s="7"/>
      <c r="C996" s="7"/>
      <c r="D996" s="7"/>
    </row>
    <row r="997" spans="1:4">
      <c r="A997" s="7"/>
      <c r="B997" s="7"/>
      <c r="C997" s="7"/>
      <c r="D997" s="7"/>
    </row>
    <row r="998" spans="1:4">
      <c r="A998" s="7"/>
      <c r="B998" s="7"/>
      <c r="C998" s="7"/>
      <c r="D998" s="7"/>
    </row>
    <row r="999" spans="1:4">
      <c r="A999" s="7"/>
      <c r="B999" s="7"/>
      <c r="C999" s="7"/>
      <c r="D999" s="7"/>
    </row>
    <row r="1000" spans="1:4">
      <c r="A1000" s="7"/>
      <c r="B1000" s="7"/>
      <c r="C1000" s="7"/>
      <c r="D1000" s="7"/>
    </row>
    <row r="1001" spans="1:4">
      <c r="A1001" s="7"/>
      <c r="B1001" s="7"/>
      <c r="C1001" s="7"/>
      <c r="D1001" s="7"/>
    </row>
    <row r="1002" spans="1:4">
      <c r="A1002" s="7"/>
      <c r="B1002" s="7"/>
      <c r="C1002" s="7"/>
      <c r="D1002" s="7"/>
    </row>
    <row r="1003" spans="1:4">
      <c r="A1003" s="7"/>
      <c r="B1003" s="7"/>
      <c r="C1003" s="7"/>
      <c r="D1003" s="7"/>
    </row>
    <row r="1004" spans="1:4">
      <c r="A1004" s="7"/>
      <c r="B1004" s="7"/>
      <c r="C1004" s="7"/>
      <c r="D1004" s="7"/>
    </row>
    <row r="1005" spans="1:4">
      <c r="A1005" s="7"/>
      <c r="B1005" s="7"/>
      <c r="C1005" s="7"/>
      <c r="D1005" s="7"/>
    </row>
    <row r="1006" spans="1:4">
      <c r="A1006" s="7"/>
      <c r="B1006" s="7"/>
      <c r="C1006" s="7"/>
      <c r="D1006" s="7"/>
    </row>
    <row r="1007" spans="1:4">
      <c r="A1007" s="7"/>
      <c r="B1007" s="7"/>
      <c r="C1007" s="7"/>
      <c r="D1007" s="7"/>
    </row>
    <row r="1008" spans="1:4">
      <c r="A1008" s="7"/>
      <c r="B1008" s="7"/>
      <c r="C1008" s="7"/>
      <c r="D1008" s="7"/>
    </row>
    <row r="1009" spans="1:4">
      <c r="A1009" s="7"/>
      <c r="B1009" s="7"/>
      <c r="C1009" s="7"/>
      <c r="D1009" s="7"/>
    </row>
    <row r="1010" spans="1:4">
      <c r="A1010" s="7"/>
      <c r="B1010" s="7"/>
      <c r="C1010" s="7"/>
      <c r="D1010" s="7"/>
    </row>
    <row r="1011" spans="1:4">
      <c r="A1011" s="7"/>
      <c r="B1011" s="7"/>
      <c r="C1011" s="7"/>
      <c r="D1011" s="7"/>
    </row>
    <row r="1012" spans="1:4">
      <c r="A1012" s="7"/>
      <c r="B1012" s="7"/>
      <c r="C1012" s="7"/>
      <c r="D1012" s="7"/>
    </row>
    <row r="1013" spans="1:4">
      <c r="A1013" s="7"/>
      <c r="B1013" s="7"/>
      <c r="C1013" s="7"/>
      <c r="D1013" s="7"/>
    </row>
    <row r="1014" spans="1:4">
      <c r="A1014" s="7"/>
      <c r="B1014" s="7"/>
      <c r="C1014" s="7"/>
      <c r="D1014" s="7"/>
    </row>
    <row r="1015" spans="1:4">
      <c r="A1015" s="7"/>
      <c r="B1015" s="7"/>
      <c r="C1015" s="7"/>
      <c r="D1015" s="7"/>
    </row>
    <row r="1016" spans="1:4">
      <c r="A1016" s="7"/>
      <c r="B1016" s="7"/>
      <c r="C1016" s="7"/>
      <c r="D1016" s="7"/>
    </row>
    <row r="1017" spans="1:4">
      <c r="A1017" s="7"/>
      <c r="B1017" s="7"/>
      <c r="C1017" s="7"/>
      <c r="D1017" s="7"/>
    </row>
    <row r="1018" spans="1:4">
      <c r="A1018" s="7"/>
      <c r="B1018" s="7"/>
      <c r="C1018" s="7"/>
      <c r="D1018" s="7"/>
    </row>
    <row r="1019" spans="1:4">
      <c r="A1019" s="7"/>
      <c r="B1019" s="7"/>
      <c r="C1019" s="7"/>
      <c r="D1019" s="7"/>
    </row>
    <row r="1020" spans="1:4">
      <c r="A1020" s="7"/>
      <c r="B1020" s="7"/>
      <c r="C1020" s="7"/>
      <c r="D1020" s="7"/>
    </row>
    <row r="1021" spans="1:4">
      <c r="A1021" s="7"/>
      <c r="B1021" s="7"/>
      <c r="C1021" s="7"/>
      <c r="D1021" s="7"/>
    </row>
    <row r="1022" spans="1:4">
      <c r="A1022" s="7"/>
      <c r="B1022" s="7"/>
      <c r="C1022" s="7"/>
      <c r="D1022" s="7"/>
    </row>
    <row r="1023" spans="1:4">
      <c r="A1023" s="7"/>
      <c r="B1023" s="7"/>
      <c r="C1023" s="7"/>
      <c r="D1023" s="7"/>
    </row>
    <row r="1024" spans="1:4">
      <c r="A1024" s="7"/>
      <c r="B1024" s="7"/>
      <c r="C1024" s="7"/>
      <c r="D1024" s="7"/>
    </row>
    <row r="1025" spans="1:4">
      <c r="A1025" s="7"/>
      <c r="B1025" s="7"/>
      <c r="C1025" s="7"/>
      <c r="D1025" s="7"/>
    </row>
    <row r="1026" spans="1:4">
      <c r="A1026" s="7"/>
      <c r="B1026" s="7"/>
      <c r="C1026" s="7"/>
      <c r="D1026" s="7"/>
    </row>
    <row r="1027" spans="1:4">
      <c r="A1027" s="7"/>
      <c r="B1027" s="7"/>
      <c r="C1027" s="7"/>
      <c r="D1027" s="7"/>
    </row>
    <row r="1028" spans="1:4">
      <c r="A1028" s="7"/>
      <c r="B1028" s="7"/>
      <c r="C1028" s="7"/>
      <c r="D1028" s="7"/>
    </row>
    <row r="1029" spans="1:4">
      <c r="A1029" s="7"/>
      <c r="B1029" s="7"/>
      <c r="C1029" s="7"/>
      <c r="D1029" s="7"/>
    </row>
    <row r="1030" spans="1:4">
      <c r="A1030" s="7"/>
      <c r="B1030" s="7"/>
      <c r="C1030" s="7"/>
      <c r="D1030" s="7"/>
    </row>
    <row r="1031" spans="1:4">
      <c r="A1031" s="7"/>
      <c r="B1031" s="7"/>
      <c r="C1031" s="7"/>
      <c r="D1031" s="7"/>
    </row>
    <row r="1032" spans="1:4">
      <c r="A1032" s="7"/>
      <c r="B1032" s="7"/>
      <c r="C1032" s="7"/>
      <c r="D1032" s="7"/>
    </row>
    <row r="1033" spans="1:4">
      <c r="A1033" s="7"/>
      <c r="B1033" s="7"/>
      <c r="C1033" s="7"/>
      <c r="D1033" s="7"/>
    </row>
    <row r="1034" spans="1:4">
      <c r="A1034" s="7"/>
      <c r="B1034" s="7"/>
      <c r="C1034" s="7"/>
      <c r="D1034" s="7"/>
    </row>
    <row r="1035" spans="1:4">
      <c r="A1035" s="7"/>
      <c r="B1035" s="7"/>
      <c r="C1035" s="7"/>
      <c r="D1035" s="7"/>
    </row>
    <row r="1036" spans="1:4">
      <c r="A1036" s="7"/>
      <c r="B1036" s="7"/>
      <c r="C1036" s="7"/>
      <c r="D1036" s="7"/>
    </row>
    <row r="1037" spans="1:4">
      <c r="A1037" s="7"/>
      <c r="B1037" s="7"/>
      <c r="C1037" s="7"/>
      <c r="D1037" s="7"/>
    </row>
    <row r="1038" spans="1:4">
      <c r="A1038" s="7"/>
      <c r="B1038" s="7"/>
      <c r="C1038" s="7"/>
      <c r="D1038" s="7"/>
    </row>
    <row r="1039" spans="1:4">
      <c r="A1039" s="7"/>
      <c r="B1039" s="7"/>
      <c r="C1039" s="7"/>
      <c r="D1039" s="7"/>
    </row>
    <row r="1040" spans="1:4">
      <c r="A1040" s="7"/>
      <c r="B1040" s="7"/>
      <c r="C1040" s="7"/>
      <c r="D1040" s="7"/>
    </row>
    <row r="1041" spans="1:4">
      <c r="A1041" s="7"/>
      <c r="B1041" s="7"/>
      <c r="C1041" s="7"/>
      <c r="D1041" s="7"/>
    </row>
    <row r="1042" spans="1:4">
      <c r="A1042" s="7"/>
      <c r="B1042" s="7"/>
      <c r="C1042" s="7"/>
      <c r="D1042" s="7"/>
    </row>
    <row r="1043" spans="1:4">
      <c r="A1043" s="7"/>
      <c r="B1043" s="7"/>
      <c r="C1043" s="7"/>
      <c r="D1043" s="7"/>
    </row>
    <row r="1044" spans="1:4">
      <c r="A1044" s="7"/>
      <c r="B1044" s="7"/>
      <c r="C1044" s="7"/>
      <c r="D1044" s="7"/>
    </row>
    <row r="1045" spans="1:4">
      <c r="A1045" s="7"/>
      <c r="B1045" s="7"/>
      <c r="C1045" s="7"/>
      <c r="D1045" s="7"/>
    </row>
    <row r="1046" spans="1:4">
      <c r="A1046" s="7"/>
      <c r="B1046" s="7"/>
      <c r="C1046" s="7"/>
      <c r="D1046" s="7"/>
    </row>
    <row r="1047" spans="1:4">
      <c r="A1047" s="7"/>
      <c r="B1047" s="7"/>
      <c r="C1047" s="7"/>
      <c r="D1047" s="7"/>
    </row>
    <row r="1048" spans="1:4">
      <c r="A1048" s="7"/>
      <c r="B1048" s="7"/>
      <c r="C1048" s="7"/>
      <c r="D1048" s="7"/>
    </row>
    <row r="1049" spans="1:4">
      <c r="A1049" s="7"/>
      <c r="B1049" s="7"/>
      <c r="C1049" s="7"/>
      <c r="D1049" s="7"/>
    </row>
    <row r="1050" spans="1:4">
      <c r="A1050" s="7"/>
      <c r="B1050" s="7"/>
      <c r="C1050" s="7"/>
      <c r="D1050" s="7"/>
    </row>
    <row r="1051" spans="1:4">
      <c r="A1051" s="7"/>
      <c r="B1051" s="7"/>
      <c r="C1051" s="7"/>
      <c r="D1051" s="7"/>
    </row>
    <row r="1052" spans="1:4">
      <c r="A1052" s="7"/>
      <c r="B1052" s="7"/>
      <c r="C1052" s="7"/>
      <c r="D1052" s="7"/>
    </row>
    <row r="1053" spans="1:4">
      <c r="A1053" s="7"/>
      <c r="B1053" s="7"/>
      <c r="C1053" s="7"/>
      <c r="D1053" s="7"/>
    </row>
    <row r="1054" spans="1:4">
      <c r="A1054" s="7"/>
      <c r="B1054" s="7"/>
      <c r="C1054" s="7"/>
      <c r="D1054" s="7"/>
    </row>
    <row r="1055" spans="1:4">
      <c r="A1055" s="7"/>
      <c r="B1055" s="7"/>
      <c r="C1055" s="7"/>
      <c r="D1055" s="7"/>
    </row>
    <row r="1056" spans="1:4">
      <c r="A1056" s="7"/>
      <c r="B1056" s="7"/>
      <c r="C1056" s="7"/>
      <c r="D1056" s="7"/>
    </row>
    <row r="1057" spans="1:4">
      <c r="A1057" s="7"/>
      <c r="B1057" s="7"/>
      <c r="C1057" s="7"/>
      <c r="D1057" s="7"/>
    </row>
    <row r="1058" spans="1:4">
      <c r="A1058" s="7"/>
      <c r="B1058" s="7"/>
      <c r="C1058" s="7"/>
      <c r="D1058" s="7"/>
    </row>
    <row r="1059" spans="1:4">
      <c r="A1059" s="7"/>
      <c r="B1059" s="7"/>
      <c r="C1059" s="7"/>
      <c r="D1059" s="7"/>
    </row>
    <row r="1060" spans="1:4">
      <c r="A1060" s="7"/>
      <c r="B1060" s="7"/>
      <c r="C1060" s="7"/>
      <c r="D1060" s="7"/>
    </row>
    <row r="1061" spans="1:4">
      <c r="A1061" s="7"/>
      <c r="B1061" s="7"/>
      <c r="C1061" s="7"/>
      <c r="D1061" s="7"/>
    </row>
    <row r="1062" spans="1:4">
      <c r="A1062" s="7"/>
      <c r="B1062" s="7"/>
      <c r="C1062" s="7"/>
      <c r="D1062" s="7"/>
    </row>
    <row r="1063" spans="1:4">
      <c r="A1063" s="7"/>
      <c r="B1063" s="7"/>
      <c r="C1063" s="7"/>
      <c r="D1063" s="7"/>
    </row>
    <row r="1064" spans="1:4">
      <c r="A1064" s="7"/>
      <c r="B1064" s="7"/>
      <c r="C1064" s="7"/>
      <c r="D1064" s="7"/>
    </row>
    <row r="1065" spans="1:4">
      <c r="A1065" s="7"/>
      <c r="B1065" s="7"/>
      <c r="C1065" s="7"/>
      <c r="D1065" s="7"/>
    </row>
    <row r="1066" spans="1:4">
      <c r="A1066" s="7"/>
      <c r="B1066" s="7"/>
      <c r="C1066" s="7"/>
      <c r="D1066" s="7"/>
    </row>
    <row r="1067" spans="1:4">
      <c r="A1067" s="7"/>
      <c r="B1067" s="7"/>
      <c r="C1067" s="7"/>
      <c r="D1067" s="7"/>
    </row>
    <row r="1068" spans="1:4">
      <c r="A1068" s="7"/>
      <c r="B1068" s="7"/>
      <c r="C1068" s="7"/>
      <c r="D1068" s="7"/>
    </row>
    <row r="1069" spans="1:4">
      <c r="A1069" s="7"/>
      <c r="B1069" s="7"/>
      <c r="C1069" s="7"/>
      <c r="D1069" s="7"/>
    </row>
    <row r="1070" spans="1:4">
      <c r="A1070" s="7"/>
      <c r="B1070" s="7"/>
      <c r="C1070" s="7"/>
      <c r="D1070" s="7"/>
    </row>
    <row r="1071" spans="1:4">
      <c r="A1071" s="7"/>
      <c r="B1071" s="7"/>
      <c r="C1071" s="7"/>
      <c r="D1071" s="7"/>
    </row>
    <row r="1072" spans="1:4">
      <c r="A1072" s="7"/>
      <c r="B1072" s="7"/>
      <c r="C1072" s="7"/>
      <c r="D1072" s="7"/>
    </row>
    <row r="1073" spans="1:4">
      <c r="A1073" s="7"/>
      <c r="B1073" s="7"/>
      <c r="C1073" s="7"/>
      <c r="D1073" s="7"/>
    </row>
    <row r="1074" spans="1:4">
      <c r="A1074" s="7"/>
      <c r="B1074" s="7"/>
      <c r="C1074" s="7"/>
      <c r="D1074" s="7"/>
    </row>
    <row r="1075" spans="1:4">
      <c r="A1075" s="7"/>
      <c r="B1075" s="7"/>
      <c r="C1075" s="7"/>
      <c r="D1075" s="7"/>
    </row>
    <row r="1076" spans="1:4">
      <c r="A1076" s="7"/>
      <c r="B1076" s="7"/>
      <c r="C1076" s="7"/>
      <c r="D1076" s="7"/>
    </row>
    <row r="1077" spans="1:4">
      <c r="A1077" s="7"/>
      <c r="B1077" s="7"/>
      <c r="C1077" s="7"/>
      <c r="D1077" s="7"/>
    </row>
    <row r="1078" spans="1:4">
      <c r="A1078" s="7"/>
      <c r="B1078" s="7"/>
      <c r="C1078" s="7"/>
      <c r="D1078" s="7"/>
    </row>
    <row r="1079" spans="1:4">
      <c r="A1079" s="7"/>
      <c r="B1079" s="7"/>
      <c r="C1079" s="7"/>
      <c r="D1079" s="7"/>
    </row>
    <row r="1080" spans="1:4">
      <c r="A1080" s="7"/>
      <c r="B1080" s="7"/>
      <c r="C1080" s="7"/>
      <c r="D1080" s="7"/>
    </row>
    <row r="1081" spans="1:4">
      <c r="A1081" s="7"/>
      <c r="B1081" s="7"/>
      <c r="C1081" s="7"/>
      <c r="D1081" s="7"/>
    </row>
    <row r="1082" spans="1:4">
      <c r="A1082" s="7"/>
      <c r="B1082" s="7"/>
      <c r="C1082" s="7"/>
      <c r="D1082" s="7"/>
    </row>
    <row r="1083" spans="1:4">
      <c r="A1083" s="7"/>
      <c r="B1083" s="7"/>
      <c r="C1083" s="7"/>
      <c r="D1083" s="7"/>
    </row>
    <row r="1084" spans="1:4">
      <c r="A1084" s="7"/>
      <c r="B1084" s="7"/>
      <c r="C1084" s="7"/>
      <c r="D1084" s="7"/>
    </row>
    <row r="1085" spans="1:4">
      <c r="A1085" s="7"/>
      <c r="B1085" s="7"/>
      <c r="C1085" s="7"/>
      <c r="D1085" s="7"/>
    </row>
    <row r="1086" spans="1:4">
      <c r="A1086" s="7"/>
      <c r="B1086" s="7"/>
      <c r="C1086" s="7"/>
      <c r="D1086" s="7"/>
    </row>
    <row r="1087" spans="1:4">
      <c r="A1087" s="7"/>
      <c r="B1087" s="7"/>
      <c r="C1087" s="7"/>
      <c r="D1087" s="7"/>
    </row>
    <row r="1088" spans="1:4">
      <c r="A1088" s="7"/>
      <c r="B1088" s="7"/>
      <c r="C1088" s="7"/>
      <c r="D1088" s="7"/>
    </row>
    <row r="1089" spans="1:4">
      <c r="A1089" s="7"/>
      <c r="B1089" s="7"/>
      <c r="C1089" s="7"/>
      <c r="D1089" s="7"/>
    </row>
    <row r="1090" spans="1:4">
      <c r="A1090" s="7"/>
      <c r="B1090" s="7"/>
      <c r="C1090" s="7"/>
      <c r="D1090" s="7"/>
    </row>
    <row r="1091" spans="1:4">
      <c r="A1091" s="7"/>
      <c r="B1091" s="7"/>
      <c r="C1091" s="7"/>
      <c r="D1091" s="7"/>
    </row>
    <row r="1092" spans="1:4">
      <c r="A1092" s="7"/>
      <c r="B1092" s="7"/>
      <c r="C1092" s="7"/>
      <c r="D1092" s="7"/>
    </row>
    <row r="1093" spans="1:4">
      <c r="A1093" s="7"/>
      <c r="B1093" s="7"/>
      <c r="C1093" s="7"/>
      <c r="D1093" s="7"/>
    </row>
    <row r="1094" spans="1:4">
      <c r="A1094" s="7"/>
      <c r="B1094" s="7"/>
      <c r="C1094" s="7"/>
      <c r="D1094" s="7"/>
    </row>
    <row r="1095" spans="1:4">
      <c r="A1095" s="7"/>
      <c r="B1095" s="7"/>
      <c r="C1095" s="7"/>
      <c r="D1095" s="7"/>
    </row>
    <row r="1096" spans="1:4">
      <c r="A1096" s="7"/>
      <c r="B1096" s="7"/>
      <c r="C1096" s="7"/>
      <c r="D1096" s="7"/>
    </row>
    <row r="1097" spans="1:4">
      <c r="A1097" s="7"/>
      <c r="B1097" s="7"/>
      <c r="C1097" s="7"/>
      <c r="D1097" s="7"/>
    </row>
    <row r="1098" spans="1:4">
      <c r="A1098" s="7"/>
      <c r="B1098" s="7"/>
      <c r="C1098" s="7"/>
      <c r="D1098" s="7"/>
    </row>
    <row r="1099" spans="1:4">
      <c r="A1099" s="7"/>
      <c r="B1099" s="7"/>
      <c r="C1099" s="7"/>
      <c r="D1099" s="7"/>
    </row>
    <row r="1100" spans="1:4">
      <c r="A1100" s="7"/>
      <c r="B1100" s="7"/>
      <c r="C1100" s="7"/>
      <c r="D1100" s="7"/>
    </row>
    <row r="1101" spans="1:4">
      <c r="A1101" s="7"/>
      <c r="B1101" s="7"/>
      <c r="C1101" s="7"/>
      <c r="D1101" s="7"/>
    </row>
    <row r="1102" spans="1:4">
      <c r="A1102" s="7"/>
      <c r="B1102" s="7"/>
      <c r="C1102" s="7"/>
      <c r="D1102" s="7"/>
    </row>
    <row r="1103" spans="1:4">
      <c r="A1103" s="7"/>
      <c r="B1103" s="7"/>
      <c r="C1103" s="7"/>
      <c r="D1103" s="7"/>
    </row>
    <row r="1104" spans="1:4">
      <c r="A1104" s="7"/>
      <c r="B1104" s="7"/>
      <c r="C1104" s="7"/>
      <c r="D1104" s="7"/>
    </row>
    <row r="1105" spans="1:4">
      <c r="A1105" s="7"/>
      <c r="B1105" s="7"/>
      <c r="C1105" s="7"/>
      <c r="D1105" s="7"/>
    </row>
    <row r="1106" spans="1:4">
      <c r="A1106" s="7"/>
      <c r="B1106" s="7"/>
      <c r="C1106" s="7"/>
      <c r="D1106" s="7"/>
    </row>
    <row r="1107" spans="1:4">
      <c r="A1107" s="7"/>
      <c r="B1107" s="7"/>
      <c r="C1107" s="7"/>
      <c r="D1107" s="7"/>
    </row>
    <row r="1108" spans="1:4">
      <c r="A1108" s="7"/>
      <c r="B1108" s="7"/>
      <c r="C1108" s="7"/>
      <c r="D1108" s="7"/>
    </row>
    <row r="1109" spans="1:4">
      <c r="A1109" s="7"/>
      <c r="B1109" s="7"/>
      <c r="C1109" s="7"/>
      <c r="D1109" s="7"/>
    </row>
    <row r="1110" spans="1:4">
      <c r="A1110" s="7"/>
      <c r="B1110" s="7"/>
      <c r="C1110" s="7"/>
      <c r="D1110" s="7"/>
    </row>
    <row r="1111" spans="1:4">
      <c r="A1111" s="7"/>
      <c r="B1111" s="7"/>
      <c r="C1111" s="7"/>
      <c r="D1111" s="7"/>
    </row>
    <row r="1112" spans="1:4">
      <c r="A1112" s="7"/>
      <c r="B1112" s="7"/>
      <c r="C1112" s="7"/>
      <c r="D1112" s="7"/>
    </row>
    <row r="1113" spans="1:4">
      <c r="A1113" s="7"/>
      <c r="B1113" s="7"/>
      <c r="C1113" s="7"/>
      <c r="D1113" s="7"/>
    </row>
    <row r="1114" spans="1:4">
      <c r="A1114" s="7"/>
      <c r="B1114" s="7"/>
      <c r="C1114" s="7"/>
      <c r="D1114" s="7"/>
    </row>
    <row r="1115" spans="1:4">
      <c r="A1115" s="7"/>
      <c r="B1115" s="7"/>
      <c r="C1115" s="7"/>
      <c r="D1115" s="7"/>
    </row>
    <row r="1116" spans="1:4">
      <c r="A1116" s="7"/>
      <c r="B1116" s="7"/>
      <c r="C1116" s="7"/>
      <c r="D1116" s="7"/>
    </row>
    <row r="1117" spans="1:4">
      <c r="A1117" s="7"/>
      <c r="B1117" s="7"/>
      <c r="C1117" s="7"/>
      <c r="D1117" s="7"/>
    </row>
    <row r="1118" spans="1:4">
      <c r="A1118" s="7"/>
      <c r="B1118" s="7"/>
      <c r="C1118" s="7"/>
      <c r="D1118" s="7"/>
    </row>
    <row r="1119" spans="1:4">
      <c r="A1119" s="7"/>
      <c r="B1119" s="7"/>
      <c r="C1119" s="7"/>
      <c r="D1119" s="7"/>
    </row>
    <row r="1120" spans="1:4">
      <c r="A1120" s="7"/>
      <c r="B1120" s="7"/>
      <c r="C1120" s="7"/>
      <c r="D1120" s="7"/>
    </row>
    <row r="1121" spans="1:4">
      <c r="A1121" s="7"/>
      <c r="B1121" s="7"/>
      <c r="C1121" s="7"/>
      <c r="D1121" s="7"/>
    </row>
    <row r="1122" spans="1:4">
      <c r="A1122" s="7"/>
      <c r="B1122" s="7"/>
      <c r="C1122" s="7"/>
      <c r="D1122" s="7"/>
    </row>
    <row r="1123" spans="1:4">
      <c r="A1123" s="7"/>
      <c r="B1123" s="7"/>
      <c r="C1123" s="7"/>
      <c r="D1123" s="7"/>
    </row>
    <row r="1124" spans="1:4">
      <c r="A1124" s="7"/>
      <c r="B1124" s="7"/>
      <c r="C1124" s="7"/>
      <c r="D1124" s="7"/>
    </row>
    <row r="1125" spans="1:4">
      <c r="A1125" s="7"/>
      <c r="B1125" s="7"/>
      <c r="C1125" s="7"/>
      <c r="D1125" s="7"/>
    </row>
    <row r="1126" spans="1:4">
      <c r="A1126" s="7"/>
      <c r="B1126" s="7"/>
      <c r="C1126" s="7"/>
      <c r="D1126" s="7"/>
    </row>
    <row r="1127" spans="1:4">
      <c r="A1127" s="7"/>
      <c r="B1127" s="7"/>
      <c r="C1127" s="7"/>
      <c r="D1127" s="7"/>
    </row>
    <row r="1128" spans="1:4">
      <c r="A1128" s="7"/>
      <c r="B1128" s="7"/>
      <c r="C1128" s="7"/>
      <c r="D1128" s="7"/>
    </row>
    <row r="1129" spans="1:4">
      <c r="A1129" s="7"/>
      <c r="B1129" s="7"/>
      <c r="C1129" s="7"/>
      <c r="D1129" s="7"/>
    </row>
    <row r="1130" spans="1:4">
      <c r="A1130" s="7"/>
      <c r="B1130" s="7"/>
      <c r="C1130" s="7"/>
      <c r="D1130" s="7"/>
    </row>
    <row r="1131" spans="1:4">
      <c r="A1131" s="7"/>
      <c r="B1131" s="7"/>
      <c r="C1131" s="7"/>
      <c r="D1131" s="7"/>
    </row>
    <row r="1132" spans="1:4">
      <c r="A1132" s="7"/>
      <c r="B1132" s="7"/>
      <c r="C1132" s="7"/>
      <c r="D1132" s="7"/>
    </row>
    <row r="1133" spans="1:4">
      <c r="A1133" s="7"/>
      <c r="B1133" s="7"/>
      <c r="C1133" s="7"/>
      <c r="D1133" s="7"/>
    </row>
    <row r="1134" spans="1:4">
      <c r="A1134" s="7"/>
      <c r="B1134" s="7"/>
      <c r="C1134" s="7"/>
      <c r="D1134" s="7"/>
    </row>
    <row r="1135" spans="1:4">
      <c r="A1135" s="7"/>
      <c r="B1135" s="7"/>
      <c r="C1135" s="7"/>
      <c r="D1135" s="7"/>
    </row>
    <row r="1136" spans="1:4">
      <c r="A1136" s="7"/>
      <c r="B1136" s="7"/>
      <c r="C1136" s="7"/>
      <c r="D1136" s="7"/>
    </row>
    <row r="1137" spans="1:4">
      <c r="A1137" s="7"/>
      <c r="B1137" s="7"/>
      <c r="C1137" s="7"/>
      <c r="D1137" s="7"/>
    </row>
    <row r="1138" spans="1:4">
      <c r="A1138" s="7"/>
      <c r="B1138" s="7"/>
      <c r="C1138" s="7"/>
      <c r="D1138" s="7"/>
    </row>
    <row r="1139" spans="1:4">
      <c r="A1139" s="7"/>
      <c r="B1139" s="7"/>
      <c r="C1139" s="7"/>
      <c r="D1139" s="7"/>
    </row>
    <row r="1140" spans="1:4">
      <c r="A1140" s="7"/>
      <c r="B1140" s="7"/>
      <c r="C1140" s="7"/>
      <c r="D1140" s="7"/>
    </row>
    <row r="1141" spans="1:4">
      <c r="A1141" s="7"/>
      <c r="B1141" s="7"/>
      <c r="C1141" s="7"/>
      <c r="D1141" s="7"/>
    </row>
    <row r="1142" spans="1:4">
      <c r="A1142" s="7"/>
      <c r="B1142" s="7"/>
      <c r="C1142" s="7"/>
      <c r="D1142" s="7"/>
    </row>
    <row r="1143" spans="1:4">
      <c r="A1143" s="7"/>
      <c r="B1143" s="7"/>
      <c r="C1143" s="7"/>
      <c r="D1143" s="7"/>
    </row>
    <row r="1144" spans="1:4">
      <c r="A1144" s="7"/>
      <c r="B1144" s="7"/>
      <c r="C1144" s="7"/>
      <c r="D1144" s="7"/>
    </row>
    <row r="1145" spans="1:4">
      <c r="A1145" s="7"/>
      <c r="B1145" s="7"/>
      <c r="C1145" s="7"/>
      <c r="D1145" s="7"/>
    </row>
    <row r="1146" spans="1:4">
      <c r="A1146" s="7"/>
      <c r="B1146" s="7"/>
      <c r="C1146" s="7"/>
      <c r="D1146" s="7"/>
    </row>
    <row r="1147" spans="1:4">
      <c r="A1147" s="7"/>
      <c r="B1147" s="7"/>
      <c r="C1147" s="7"/>
      <c r="D1147" s="7"/>
    </row>
    <row r="1148" spans="1:4">
      <c r="A1148" s="7"/>
      <c r="B1148" s="7"/>
      <c r="C1148" s="7"/>
      <c r="D1148" s="7"/>
    </row>
    <row r="1149" spans="1:4">
      <c r="A1149" s="7"/>
      <c r="B1149" s="7"/>
      <c r="C1149" s="7"/>
      <c r="D1149" s="7"/>
    </row>
    <row r="1150" spans="1:4">
      <c r="A1150" s="7"/>
      <c r="B1150" s="7"/>
      <c r="C1150" s="7"/>
      <c r="D1150" s="7"/>
    </row>
    <row r="1151" spans="1:4">
      <c r="A1151" s="7"/>
      <c r="B1151" s="7"/>
      <c r="C1151" s="7"/>
      <c r="D1151" s="7"/>
    </row>
    <row r="1152" spans="1:4">
      <c r="A1152" s="7"/>
      <c r="B1152" s="7"/>
      <c r="C1152" s="7"/>
      <c r="D1152" s="7"/>
    </row>
    <row r="1153" spans="1:4">
      <c r="A1153" s="7"/>
      <c r="B1153" s="7"/>
      <c r="C1153" s="7"/>
      <c r="D1153" s="7"/>
    </row>
    <row r="1154" spans="1:4">
      <c r="A1154" s="7"/>
      <c r="B1154" s="7"/>
      <c r="C1154" s="7"/>
      <c r="D1154" s="7"/>
    </row>
    <row r="1155" spans="1:4">
      <c r="A1155" s="7"/>
      <c r="B1155" s="7"/>
      <c r="C1155" s="7"/>
      <c r="D1155" s="7"/>
    </row>
    <row r="1156" spans="1:4">
      <c r="A1156" s="7"/>
      <c r="B1156" s="7"/>
      <c r="C1156" s="7"/>
      <c r="D1156" s="7"/>
    </row>
    <row r="1157" spans="1:4">
      <c r="A1157" s="7"/>
      <c r="B1157" s="7"/>
      <c r="C1157" s="7"/>
      <c r="D1157" s="7"/>
    </row>
    <row r="1158" spans="1:4">
      <c r="A1158" s="7"/>
      <c r="B1158" s="7"/>
      <c r="C1158" s="7"/>
      <c r="D1158" s="7"/>
    </row>
    <row r="1159" spans="1:4">
      <c r="A1159" s="7"/>
      <c r="B1159" s="7"/>
      <c r="C1159" s="7"/>
      <c r="D1159" s="7"/>
    </row>
    <row r="1160" spans="1:4">
      <c r="A1160" s="7"/>
      <c r="B1160" s="7"/>
      <c r="C1160" s="7"/>
      <c r="D1160" s="7"/>
    </row>
    <row r="1161" spans="1:4">
      <c r="A1161" s="7"/>
      <c r="B1161" s="7"/>
      <c r="C1161" s="7"/>
      <c r="D1161" s="7"/>
    </row>
    <row r="1162" spans="1:4">
      <c r="A1162" s="7"/>
      <c r="B1162" s="7"/>
      <c r="C1162" s="7"/>
      <c r="D1162" s="7"/>
    </row>
    <row r="1163" spans="1:4">
      <c r="A1163" s="7"/>
      <c r="B1163" s="7"/>
      <c r="C1163" s="7"/>
      <c r="D1163" s="7"/>
    </row>
    <row r="1164" spans="1:4">
      <c r="A1164" s="7"/>
      <c r="B1164" s="7"/>
      <c r="C1164" s="7"/>
      <c r="D1164" s="7"/>
    </row>
    <row r="1165" spans="1:4">
      <c r="A1165" s="7"/>
      <c r="B1165" s="7"/>
      <c r="C1165" s="7"/>
      <c r="D1165" s="7"/>
    </row>
    <row r="1166" spans="1:4">
      <c r="A1166" s="7"/>
      <c r="B1166" s="7"/>
      <c r="C1166" s="7"/>
      <c r="D1166" s="7"/>
    </row>
    <row r="1167" spans="1:4">
      <c r="A1167" s="7"/>
      <c r="B1167" s="7"/>
      <c r="C1167" s="7"/>
      <c r="D1167" s="7"/>
    </row>
    <row r="1168" spans="1:4">
      <c r="A1168" s="7"/>
      <c r="B1168" s="7"/>
      <c r="C1168" s="7"/>
      <c r="D1168" s="7"/>
    </row>
    <row r="1169" spans="1:4">
      <c r="A1169" s="7"/>
      <c r="B1169" s="7"/>
      <c r="C1169" s="7"/>
      <c r="D1169" s="7"/>
    </row>
    <row r="1170" spans="1:4">
      <c r="A1170" s="7"/>
      <c r="B1170" s="7"/>
      <c r="C1170" s="7"/>
      <c r="D1170" s="7"/>
    </row>
    <row r="1171" spans="1:4">
      <c r="A1171" s="7"/>
      <c r="B1171" s="7"/>
      <c r="C1171" s="7"/>
      <c r="D1171" s="7"/>
    </row>
    <row r="1172" spans="1:4">
      <c r="A1172" s="7"/>
      <c r="B1172" s="7"/>
      <c r="C1172" s="7"/>
      <c r="D1172" s="7"/>
    </row>
    <row r="1173" spans="1:4">
      <c r="A1173" s="7"/>
      <c r="B1173" s="7"/>
      <c r="C1173" s="7"/>
      <c r="D1173" s="7"/>
    </row>
    <row r="1174" spans="1:4">
      <c r="A1174" s="7"/>
      <c r="B1174" s="7"/>
      <c r="C1174" s="7"/>
      <c r="D1174" s="7"/>
    </row>
    <row r="1175" spans="1:4">
      <c r="A1175" s="7"/>
      <c r="B1175" s="7"/>
      <c r="C1175" s="7"/>
      <c r="D1175" s="7"/>
    </row>
    <row r="1176" spans="1:4">
      <c r="A1176" s="7"/>
      <c r="B1176" s="7"/>
      <c r="C1176" s="7"/>
      <c r="D1176" s="7"/>
    </row>
    <row r="1177" spans="1:4">
      <c r="A1177" s="7"/>
      <c r="B1177" s="7"/>
      <c r="C1177" s="7"/>
      <c r="D1177" s="7"/>
    </row>
    <row r="1178" spans="1:4">
      <c r="A1178" s="7"/>
      <c r="B1178" s="7"/>
      <c r="C1178" s="7"/>
      <c r="D1178" s="7"/>
    </row>
    <row r="1179" spans="1:4">
      <c r="A1179" s="7"/>
      <c r="B1179" s="7"/>
      <c r="C1179" s="7"/>
      <c r="D1179" s="7"/>
    </row>
    <row r="1180" spans="1:4">
      <c r="A1180" s="7"/>
      <c r="B1180" s="7"/>
      <c r="C1180" s="7"/>
      <c r="D1180" s="7"/>
    </row>
    <row r="1181" spans="1:4">
      <c r="A1181" s="7"/>
      <c r="B1181" s="7"/>
      <c r="C1181" s="7"/>
      <c r="D1181" s="7"/>
    </row>
    <row r="1182" spans="1:4">
      <c r="A1182" s="7"/>
      <c r="B1182" s="7"/>
      <c r="C1182" s="7"/>
      <c r="D1182" s="7"/>
    </row>
    <row r="1183" spans="1:4">
      <c r="A1183" s="7"/>
      <c r="B1183" s="7"/>
      <c r="C1183" s="7"/>
      <c r="D1183" s="7"/>
    </row>
    <row r="1184" spans="1:4">
      <c r="A1184" s="7"/>
      <c r="B1184" s="7"/>
      <c r="C1184" s="7"/>
      <c r="D1184" s="7"/>
    </row>
    <row r="1185" spans="1:4">
      <c r="A1185" s="7"/>
      <c r="B1185" s="7"/>
      <c r="C1185" s="7"/>
      <c r="D1185" s="7"/>
    </row>
    <row r="1186" spans="1:4">
      <c r="A1186" s="7"/>
      <c r="B1186" s="7"/>
      <c r="C1186" s="7"/>
      <c r="D1186" s="7"/>
    </row>
    <row r="1187" spans="1:4">
      <c r="A1187" s="7"/>
      <c r="B1187" s="7"/>
      <c r="C1187" s="7"/>
      <c r="D1187" s="7"/>
    </row>
    <row r="1188" spans="1:4">
      <c r="A1188" s="7"/>
      <c r="B1188" s="7"/>
      <c r="C1188" s="7"/>
      <c r="D1188" s="7"/>
    </row>
    <row r="1189" spans="1:4">
      <c r="A1189" s="7"/>
      <c r="B1189" s="7"/>
      <c r="C1189" s="7"/>
      <c r="D1189" s="7"/>
    </row>
    <row r="1190" spans="1:4">
      <c r="A1190" s="7"/>
      <c r="B1190" s="7"/>
      <c r="C1190" s="7"/>
      <c r="D1190" s="7"/>
    </row>
    <row r="1191" spans="1:4">
      <c r="A1191" s="7"/>
      <c r="B1191" s="7"/>
      <c r="C1191" s="7"/>
      <c r="D1191" s="7"/>
    </row>
    <row r="1192" spans="1:4">
      <c r="A1192" s="7"/>
      <c r="B1192" s="7"/>
      <c r="C1192" s="7"/>
      <c r="D1192" s="7"/>
    </row>
    <row r="1193" spans="1:4">
      <c r="A1193" s="7"/>
      <c r="B1193" s="7"/>
      <c r="C1193" s="7"/>
      <c r="D1193" s="7"/>
    </row>
    <row r="1194" spans="1:4">
      <c r="A1194" s="7"/>
      <c r="B1194" s="7"/>
      <c r="C1194" s="7"/>
      <c r="D1194" s="7"/>
    </row>
    <row r="1195" spans="1:4">
      <c r="A1195" s="7"/>
      <c r="B1195" s="7"/>
      <c r="C1195" s="7"/>
      <c r="D1195" s="7"/>
    </row>
    <row r="1196" spans="1:4">
      <c r="A1196" s="7"/>
      <c r="B1196" s="7"/>
      <c r="C1196" s="7"/>
      <c r="D1196" s="7"/>
    </row>
    <row r="1197" spans="1:4">
      <c r="A1197" s="7"/>
      <c r="B1197" s="7"/>
      <c r="C1197" s="7"/>
      <c r="D1197" s="7"/>
    </row>
    <row r="1198" spans="1:4">
      <c r="A1198" s="7"/>
      <c r="B1198" s="7"/>
      <c r="C1198" s="7"/>
      <c r="D1198" s="7"/>
    </row>
    <row r="1199" spans="1:4">
      <c r="A1199" s="7"/>
      <c r="B1199" s="7"/>
      <c r="C1199" s="7"/>
      <c r="D1199" s="7"/>
    </row>
    <row r="1200" spans="1:4">
      <c r="A1200" s="7"/>
      <c r="B1200" s="7"/>
      <c r="C1200" s="7"/>
      <c r="D1200" s="7"/>
    </row>
    <row r="1201" spans="1:4">
      <c r="A1201" s="7"/>
      <c r="B1201" s="7"/>
      <c r="C1201" s="7"/>
      <c r="D1201" s="7"/>
    </row>
    <row r="1202" spans="1:4">
      <c r="A1202" s="7"/>
      <c r="B1202" s="7"/>
      <c r="C1202" s="7"/>
      <c r="D1202" s="7"/>
    </row>
    <row r="1203" spans="1:4">
      <c r="A1203" s="7"/>
      <c r="B1203" s="7"/>
      <c r="C1203" s="7"/>
      <c r="D1203" s="7"/>
    </row>
    <row r="1204" spans="1:4">
      <c r="A1204" s="7"/>
      <c r="B1204" s="7"/>
      <c r="C1204" s="7"/>
      <c r="D1204" s="7"/>
    </row>
    <row r="1205" spans="1:4">
      <c r="A1205" s="7"/>
      <c r="B1205" s="7"/>
      <c r="C1205" s="7"/>
      <c r="D1205" s="7"/>
    </row>
    <row r="1206" spans="1:4">
      <c r="A1206" s="7"/>
      <c r="B1206" s="7"/>
      <c r="C1206" s="7"/>
      <c r="D1206" s="7"/>
    </row>
    <row r="1207" spans="1:4">
      <c r="A1207" s="7"/>
      <c r="B1207" s="7"/>
      <c r="C1207" s="7"/>
      <c r="D1207" s="7"/>
    </row>
    <row r="1208" spans="1:4">
      <c r="A1208" s="7"/>
      <c r="B1208" s="7"/>
      <c r="C1208" s="7"/>
      <c r="D1208" s="7"/>
    </row>
    <row r="1209" spans="1:4">
      <c r="A1209" s="7"/>
      <c r="B1209" s="7"/>
      <c r="C1209" s="7"/>
      <c r="D1209" s="7"/>
    </row>
    <row r="1210" spans="1:4">
      <c r="A1210" s="7"/>
      <c r="B1210" s="7"/>
      <c r="C1210" s="7"/>
      <c r="D1210" s="7"/>
    </row>
    <row r="1211" spans="1:4">
      <c r="A1211" s="7"/>
      <c r="B1211" s="7"/>
      <c r="C1211" s="7"/>
      <c r="D1211" s="7"/>
    </row>
    <row r="1212" spans="1:4">
      <c r="A1212" s="7"/>
      <c r="B1212" s="7"/>
      <c r="C1212" s="7"/>
      <c r="D1212" s="7"/>
    </row>
    <row r="1213" spans="1:4">
      <c r="A1213" s="7"/>
      <c r="B1213" s="7"/>
      <c r="C1213" s="7"/>
      <c r="D1213" s="7"/>
    </row>
    <row r="1214" spans="1:4">
      <c r="A1214" s="7"/>
      <c r="B1214" s="7"/>
      <c r="C1214" s="7"/>
      <c r="D1214" s="7"/>
    </row>
    <row r="1215" spans="1:4">
      <c r="A1215" s="7"/>
      <c r="B1215" s="7"/>
      <c r="C1215" s="7"/>
      <c r="D1215" s="7"/>
    </row>
    <row r="1216" spans="1:4">
      <c r="A1216" s="7"/>
      <c r="B1216" s="7"/>
      <c r="C1216" s="7"/>
      <c r="D1216" s="7"/>
    </row>
    <row r="1217" spans="1:4">
      <c r="A1217" s="7"/>
      <c r="B1217" s="7"/>
      <c r="C1217" s="7"/>
      <c r="D1217" s="7"/>
    </row>
    <row r="1218" spans="1:4">
      <c r="A1218" s="7"/>
      <c r="B1218" s="7"/>
      <c r="C1218" s="7"/>
      <c r="D1218" s="7"/>
    </row>
    <row r="1219" spans="1:4">
      <c r="A1219" s="7"/>
      <c r="B1219" s="7"/>
      <c r="C1219" s="7"/>
      <c r="D1219" s="7"/>
    </row>
    <row r="1220" spans="1:4">
      <c r="A1220" s="7"/>
      <c r="B1220" s="7"/>
      <c r="C1220" s="7"/>
      <c r="D1220" s="7"/>
    </row>
    <row r="1221" spans="1:4">
      <c r="A1221" s="7"/>
      <c r="B1221" s="7"/>
      <c r="C1221" s="7"/>
      <c r="D1221" s="7"/>
    </row>
    <row r="1222" spans="1:4">
      <c r="A1222" s="7"/>
      <c r="B1222" s="7"/>
      <c r="C1222" s="7"/>
      <c r="D1222" s="7"/>
    </row>
    <row r="1223" spans="1:4">
      <c r="A1223" s="7"/>
      <c r="B1223" s="7"/>
      <c r="C1223" s="7"/>
      <c r="D1223" s="7"/>
    </row>
    <row r="1224" spans="1:4">
      <c r="A1224" s="7"/>
      <c r="B1224" s="7"/>
      <c r="C1224" s="7"/>
      <c r="D1224" s="7"/>
    </row>
    <row r="1225" spans="1:4">
      <c r="A1225" s="7"/>
      <c r="B1225" s="7"/>
      <c r="C1225" s="7"/>
      <c r="D1225" s="7"/>
    </row>
    <row r="1226" spans="1:4">
      <c r="A1226" s="7"/>
      <c r="B1226" s="7"/>
      <c r="C1226" s="7"/>
      <c r="D1226" s="7"/>
    </row>
    <row r="1227" spans="1:4">
      <c r="A1227" s="7"/>
      <c r="B1227" s="7"/>
      <c r="C1227" s="7"/>
      <c r="D1227" s="7"/>
    </row>
    <row r="1228" spans="1:4">
      <c r="A1228" s="7"/>
      <c r="B1228" s="7"/>
      <c r="C1228" s="7"/>
      <c r="D1228" s="7"/>
    </row>
    <row r="1229" spans="1:4">
      <c r="A1229" s="7"/>
      <c r="B1229" s="7"/>
      <c r="C1229" s="7"/>
      <c r="D1229" s="7"/>
    </row>
    <row r="1230" spans="1:4">
      <c r="A1230" s="7"/>
      <c r="B1230" s="7"/>
      <c r="C1230" s="7"/>
      <c r="D1230" s="7"/>
    </row>
    <row r="1231" spans="1:4">
      <c r="A1231" s="7"/>
      <c r="B1231" s="7"/>
      <c r="C1231" s="7"/>
      <c r="D1231" s="7"/>
    </row>
    <row r="1232" spans="1:4">
      <c r="A1232" s="7"/>
      <c r="B1232" s="7"/>
      <c r="C1232" s="7"/>
      <c r="D1232" s="7"/>
    </row>
    <row r="1233" spans="1:4">
      <c r="A1233" s="7"/>
      <c r="B1233" s="7"/>
      <c r="C1233" s="7"/>
      <c r="D1233" s="7"/>
    </row>
    <row r="1234" spans="1:4">
      <c r="A1234" s="7"/>
      <c r="B1234" s="7"/>
      <c r="C1234" s="7"/>
      <c r="D1234" s="7"/>
    </row>
    <row r="1235" spans="1:4">
      <c r="A1235" s="7"/>
      <c r="B1235" s="7"/>
      <c r="C1235" s="7"/>
      <c r="D1235" s="7"/>
    </row>
    <row r="1236" spans="1:4">
      <c r="A1236" s="7"/>
      <c r="B1236" s="7"/>
      <c r="C1236" s="7"/>
      <c r="D1236" s="7"/>
    </row>
    <row r="1237" spans="1:4">
      <c r="A1237" s="7"/>
      <c r="B1237" s="7"/>
      <c r="C1237" s="7"/>
      <c r="D1237" s="7"/>
    </row>
    <row r="1238" spans="1:4">
      <c r="A1238" s="7"/>
      <c r="B1238" s="7"/>
      <c r="C1238" s="7"/>
      <c r="D1238" s="7"/>
    </row>
    <row r="1239" spans="1:4">
      <c r="A1239" s="7"/>
      <c r="B1239" s="7"/>
      <c r="C1239" s="7"/>
      <c r="D1239" s="7"/>
    </row>
    <row r="1240" spans="1:4">
      <c r="A1240" s="7"/>
      <c r="B1240" s="7"/>
      <c r="C1240" s="7"/>
      <c r="D1240" s="7"/>
    </row>
    <row r="1241" spans="1:4">
      <c r="A1241" s="7"/>
      <c r="B1241" s="7"/>
      <c r="C1241" s="7"/>
      <c r="D1241" s="7"/>
    </row>
    <row r="1242" spans="1:4">
      <c r="A1242" s="7"/>
      <c r="B1242" s="7"/>
      <c r="C1242" s="7"/>
      <c r="D1242" s="7"/>
    </row>
    <row r="1243" spans="1:4">
      <c r="A1243" s="7"/>
      <c r="B1243" s="7"/>
      <c r="C1243" s="7"/>
      <c r="D1243" s="7"/>
    </row>
    <row r="1244" spans="1:4">
      <c r="A1244" s="7"/>
      <c r="B1244" s="7"/>
      <c r="C1244" s="7"/>
      <c r="D1244" s="7"/>
    </row>
    <row r="1245" spans="1:4">
      <c r="A1245" s="7"/>
      <c r="B1245" s="7"/>
      <c r="C1245" s="7"/>
      <c r="D1245" s="7"/>
    </row>
    <row r="1246" spans="1:4">
      <c r="A1246" s="7"/>
      <c r="B1246" s="7"/>
      <c r="C1246" s="7"/>
      <c r="D1246" s="7"/>
    </row>
    <row r="1247" spans="1:4">
      <c r="A1247" s="7"/>
      <c r="B1247" s="7"/>
      <c r="C1247" s="7"/>
      <c r="D1247" s="7"/>
    </row>
    <row r="1248" spans="1:4">
      <c r="A1248" s="7"/>
      <c r="B1248" s="7"/>
      <c r="C1248" s="7"/>
      <c r="D1248" s="7"/>
    </row>
    <row r="1249" spans="1:4">
      <c r="A1249" s="7"/>
      <c r="B1249" s="7"/>
      <c r="C1249" s="7"/>
      <c r="D1249" s="7"/>
    </row>
    <row r="1250" spans="1:4">
      <c r="A1250" s="7"/>
      <c r="B1250" s="7"/>
      <c r="C1250" s="7"/>
      <c r="D1250" s="7"/>
    </row>
    <row r="1251" spans="1:4">
      <c r="A1251" s="7"/>
      <c r="B1251" s="7"/>
      <c r="C1251" s="7"/>
      <c r="D1251" s="7"/>
    </row>
    <row r="1252" spans="1:4">
      <c r="A1252" s="7"/>
      <c r="B1252" s="7"/>
      <c r="C1252" s="7"/>
      <c r="D1252" s="7"/>
    </row>
    <row r="1253" spans="1:4">
      <c r="A1253" s="7"/>
      <c r="B1253" s="7"/>
      <c r="C1253" s="7"/>
      <c r="D1253" s="7"/>
    </row>
    <row r="1254" spans="1:4">
      <c r="A1254" s="7"/>
      <c r="B1254" s="7"/>
      <c r="C1254" s="7"/>
      <c r="D1254" s="7"/>
    </row>
    <row r="1255" spans="1:4">
      <c r="A1255" s="7"/>
      <c r="B1255" s="7"/>
      <c r="C1255" s="7"/>
      <c r="D1255" s="7"/>
    </row>
    <row r="1256" spans="1:4">
      <c r="A1256" s="7"/>
      <c r="B1256" s="7"/>
      <c r="C1256" s="7"/>
      <c r="D1256" s="7"/>
    </row>
    <row r="1257" spans="1:4">
      <c r="A1257" s="7"/>
      <c r="B1257" s="7"/>
      <c r="C1257" s="7"/>
      <c r="D1257" s="7"/>
    </row>
    <row r="1258" spans="1:4">
      <c r="A1258" s="7"/>
      <c r="B1258" s="7"/>
      <c r="C1258" s="7"/>
      <c r="D1258" s="7"/>
    </row>
    <row r="1259" spans="1:4">
      <c r="A1259" s="7"/>
      <c r="B1259" s="7"/>
      <c r="C1259" s="7"/>
      <c r="D1259" s="7"/>
    </row>
    <row r="1260" spans="1:4">
      <c r="A1260" s="7"/>
      <c r="B1260" s="7"/>
      <c r="C1260" s="7"/>
      <c r="D1260" s="7"/>
    </row>
    <row r="1261" spans="1:4">
      <c r="A1261" s="7"/>
      <c r="B1261" s="7"/>
      <c r="C1261" s="7"/>
      <c r="D1261" s="7"/>
    </row>
    <row r="1262" spans="1:4">
      <c r="A1262" s="7"/>
      <c r="B1262" s="7"/>
      <c r="C1262" s="7"/>
      <c r="D1262" s="7"/>
    </row>
    <row r="1263" spans="1:4">
      <c r="A1263" s="7"/>
      <c r="B1263" s="7"/>
      <c r="C1263" s="7"/>
      <c r="D1263" s="7"/>
    </row>
    <row r="1264" spans="1:4">
      <c r="A1264" s="7"/>
      <c r="B1264" s="7"/>
      <c r="C1264" s="7"/>
      <c r="D1264" s="7"/>
    </row>
    <row r="1265" spans="1:4">
      <c r="A1265" s="7"/>
      <c r="B1265" s="7"/>
      <c r="C1265" s="7"/>
      <c r="D1265" s="7"/>
    </row>
    <row r="1266" spans="1:4">
      <c r="A1266" s="7"/>
      <c r="B1266" s="7"/>
      <c r="C1266" s="7"/>
      <c r="D1266" s="7"/>
    </row>
    <row r="1267" spans="1:4">
      <c r="A1267" s="7"/>
      <c r="B1267" s="7"/>
      <c r="C1267" s="7"/>
      <c r="D1267" s="7"/>
    </row>
    <row r="1268" spans="1:4">
      <c r="A1268" s="7"/>
      <c r="B1268" s="7"/>
      <c r="C1268" s="7"/>
      <c r="D1268" s="7"/>
    </row>
    <row r="1269" spans="1:4">
      <c r="A1269" s="7"/>
      <c r="B1269" s="7"/>
      <c r="C1269" s="7"/>
      <c r="D1269" s="7"/>
    </row>
    <row r="1270" spans="1:4">
      <c r="A1270" s="7"/>
      <c r="B1270" s="7"/>
      <c r="C1270" s="7"/>
      <c r="D1270" s="7"/>
    </row>
    <row r="1271" spans="1:4">
      <c r="A1271" s="7"/>
      <c r="B1271" s="7"/>
      <c r="C1271" s="7"/>
      <c r="D1271" s="7"/>
    </row>
    <row r="1272" spans="1:4">
      <c r="A1272" s="7"/>
      <c r="B1272" s="7"/>
      <c r="C1272" s="7"/>
      <c r="D1272" s="7"/>
    </row>
    <row r="1273" spans="1:4">
      <c r="A1273" s="7"/>
      <c r="B1273" s="7"/>
      <c r="C1273" s="7"/>
      <c r="D1273" s="7"/>
    </row>
    <row r="1274" spans="1:4">
      <c r="A1274" s="7"/>
      <c r="B1274" s="7"/>
      <c r="C1274" s="7"/>
      <c r="D1274" s="7"/>
    </row>
    <row r="1275" spans="1:4">
      <c r="A1275" s="7"/>
      <c r="B1275" s="7"/>
      <c r="C1275" s="7"/>
      <c r="D1275" s="7"/>
    </row>
    <row r="1276" spans="1:4">
      <c r="A1276" s="7"/>
      <c r="B1276" s="7"/>
      <c r="C1276" s="7"/>
      <c r="D1276" s="7"/>
    </row>
    <row r="1277" spans="1:4">
      <c r="A1277" s="7"/>
      <c r="B1277" s="7"/>
      <c r="C1277" s="7"/>
      <c r="D1277" s="7"/>
    </row>
    <row r="1278" spans="1:4">
      <c r="A1278" s="7"/>
      <c r="B1278" s="7"/>
      <c r="C1278" s="7"/>
      <c r="D1278" s="7"/>
    </row>
    <row r="1279" spans="1:4">
      <c r="A1279" s="7"/>
      <c r="B1279" s="7"/>
      <c r="C1279" s="7"/>
      <c r="D1279" s="7"/>
    </row>
    <row r="1280" spans="1:4">
      <c r="A1280" s="7"/>
      <c r="B1280" s="7"/>
      <c r="C1280" s="7"/>
      <c r="D1280" s="7"/>
    </row>
    <row r="1281" spans="1:4">
      <c r="A1281" s="7"/>
      <c r="B1281" s="7"/>
      <c r="C1281" s="7"/>
      <c r="D1281" s="7"/>
    </row>
    <row r="1282" spans="1:4">
      <c r="A1282" s="7"/>
      <c r="B1282" s="7"/>
      <c r="C1282" s="7"/>
      <c r="D1282" s="7"/>
    </row>
    <row r="1283" spans="1:4">
      <c r="A1283" s="7"/>
      <c r="B1283" s="7"/>
      <c r="C1283" s="7"/>
      <c r="D1283" s="7"/>
    </row>
    <row r="1284" spans="1:4">
      <c r="A1284" s="7"/>
      <c r="B1284" s="7"/>
      <c r="C1284" s="7"/>
      <c r="D1284" s="7"/>
    </row>
    <row r="1285" spans="1:4">
      <c r="A1285" s="7"/>
      <c r="B1285" s="7"/>
      <c r="C1285" s="7"/>
      <c r="D1285" s="7"/>
    </row>
    <row r="1286" spans="1:4">
      <c r="A1286" s="7"/>
      <c r="B1286" s="7"/>
      <c r="C1286" s="7"/>
      <c r="D1286" s="7"/>
    </row>
    <row r="1287" spans="1:4">
      <c r="A1287" s="7"/>
      <c r="B1287" s="7"/>
      <c r="C1287" s="7"/>
      <c r="D1287" s="7"/>
    </row>
    <row r="1288" spans="1:4">
      <c r="A1288" s="7"/>
      <c r="B1288" s="7"/>
      <c r="C1288" s="7"/>
      <c r="D1288" s="7"/>
    </row>
    <row r="1289" spans="1:4">
      <c r="A1289" s="7"/>
      <c r="B1289" s="7"/>
      <c r="C1289" s="7"/>
      <c r="D1289" s="7"/>
    </row>
    <row r="1290" spans="1:4">
      <c r="A1290" s="7"/>
      <c r="B1290" s="7"/>
      <c r="C1290" s="7"/>
      <c r="D1290" s="7"/>
    </row>
    <row r="1291" spans="1:4">
      <c r="A1291" s="7"/>
      <c r="B1291" s="7"/>
      <c r="C1291" s="7"/>
      <c r="D1291" s="7"/>
    </row>
    <row r="1292" spans="1:4">
      <c r="A1292" s="7"/>
      <c r="B1292" s="7"/>
      <c r="C1292" s="7"/>
      <c r="D1292" s="7"/>
    </row>
    <row r="1293" spans="1:4">
      <c r="A1293" s="7"/>
      <c r="B1293" s="7"/>
      <c r="C1293" s="7"/>
      <c r="D1293" s="7"/>
    </row>
    <row r="1294" spans="1:4">
      <c r="A1294" s="7"/>
      <c r="B1294" s="7"/>
      <c r="C1294" s="7"/>
      <c r="D1294" s="7"/>
    </row>
    <row r="1295" spans="1:4">
      <c r="A1295" s="7"/>
      <c r="B1295" s="7"/>
      <c r="C1295" s="7"/>
      <c r="D1295" s="7"/>
    </row>
    <row r="1296" spans="1:4">
      <c r="A1296" s="7"/>
      <c r="B1296" s="7"/>
      <c r="C1296" s="7"/>
      <c r="D1296" s="7"/>
    </row>
    <row r="1297" spans="1:4">
      <c r="A1297" s="7"/>
      <c r="B1297" s="7"/>
      <c r="C1297" s="7"/>
      <c r="D1297" s="7"/>
    </row>
    <row r="1298" spans="1:4">
      <c r="A1298" s="7"/>
      <c r="B1298" s="7"/>
      <c r="C1298" s="7"/>
      <c r="D1298" s="7"/>
    </row>
    <row r="1299" spans="1:4">
      <c r="A1299" s="7"/>
      <c r="B1299" s="7"/>
      <c r="C1299" s="7"/>
      <c r="D1299" s="7"/>
    </row>
    <row r="1300" spans="1:4">
      <c r="A1300" s="7"/>
      <c r="B1300" s="7"/>
      <c r="C1300" s="7"/>
      <c r="D1300" s="7"/>
    </row>
    <row r="1301" spans="1:4">
      <c r="A1301" s="7"/>
      <c r="B1301" s="7"/>
      <c r="C1301" s="7"/>
      <c r="D1301" s="7"/>
    </row>
    <row r="1302" spans="1:4">
      <c r="A1302" s="7"/>
      <c r="B1302" s="7"/>
      <c r="C1302" s="7"/>
      <c r="D1302" s="7"/>
    </row>
    <row r="1303" spans="1:4">
      <c r="A1303" s="7"/>
      <c r="B1303" s="7"/>
      <c r="C1303" s="7"/>
      <c r="D1303" s="7"/>
    </row>
    <row r="1304" spans="1:4">
      <c r="A1304" s="7"/>
      <c r="B1304" s="7"/>
      <c r="C1304" s="7"/>
      <c r="D1304" s="7"/>
    </row>
    <row r="1305" spans="1:4">
      <c r="A1305" s="7"/>
      <c r="B1305" s="7"/>
      <c r="C1305" s="7"/>
      <c r="D1305" s="7"/>
    </row>
    <row r="1306" spans="1:4">
      <c r="A1306" s="7"/>
      <c r="B1306" s="7"/>
      <c r="C1306" s="7"/>
      <c r="D1306" s="7"/>
    </row>
    <row r="1307" spans="1:4">
      <c r="A1307" s="7"/>
      <c r="B1307" s="7"/>
      <c r="C1307" s="7"/>
      <c r="D1307" s="7"/>
    </row>
    <row r="1308" spans="1:4">
      <c r="A1308" s="7"/>
      <c r="B1308" s="7"/>
      <c r="C1308" s="7"/>
      <c r="D1308" s="7"/>
    </row>
    <row r="1309" spans="1:4">
      <c r="A1309" s="7"/>
      <c r="B1309" s="7"/>
      <c r="C1309" s="7"/>
      <c r="D1309" s="7"/>
    </row>
    <row r="1310" spans="1:4">
      <c r="A1310" s="7"/>
      <c r="B1310" s="7"/>
      <c r="C1310" s="7"/>
      <c r="D1310" s="7"/>
    </row>
    <row r="1311" spans="1:4">
      <c r="A1311" s="7"/>
      <c r="B1311" s="7"/>
      <c r="C1311" s="7"/>
      <c r="D1311" s="7"/>
    </row>
    <row r="1312" spans="1:4">
      <c r="A1312" s="7"/>
      <c r="B1312" s="7"/>
      <c r="C1312" s="7"/>
      <c r="D1312" s="7"/>
    </row>
    <row r="1313" spans="1:4">
      <c r="A1313" s="7"/>
      <c r="B1313" s="7"/>
      <c r="C1313" s="7"/>
      <c r="D1313" s="7"/>
    </row>
    <row r="1314" spans="1:4">
      <c r="A1314" s="7"/>
      <c r="B1314" s="7"/>
      <c r="C1314" s="7"/>
      <c r="D1314" s="7"/>
    </row>
    <row r="1315" spans="1:4">
      <c r="A1315" s="7"/>
      <c r="B1315" s="7"/>
      <c r="C1315" s="7"/>
      <c r="D1315" s="7"/>
    </row>
    <row r="1316" spans="1:4">
      <c r="A1316" s="7"/>
      <c r="B1316" s="7"/>
      <c r="C1316" s="7"/>
      <c r="D1316" s="7"/>
    </row>
    <row r="1317" spans="1:4">
      <c r="A1317" s="7"/>
      <c r="B1317" s="7"/>
      <c r="C1317" s="7"/>
      <c r="D1317" s="7"/>
    </row>
    <row r="1318" spans="1:4">
      <c r="A1318" s="7"/>
      <c r="B1318" s="7"/>
      <c r="C1318" s="7"/>
      <c r="D1318" s="7"/>
    </row>
    <row r="1319" spans="1:4">
      <c r="A1319" s="7"/>
      <c r="B1319" s="7"/>
      <c r="C1319" s="7"/>
      <c r="D1319" s="7"/>
    </row>
    <row r="1320" spans="1:4">
      <c r="A1320" s="7"/>
      <c r="B1320" s="7"/>
      <c r="C1320" s="7"/>
      <c r="D1320" s="7"/>
    </row>
    <row r="1321" spans="1:4">
      <c r="A1321" s="7"/>
      <c r="B1321" s="7"/>
      <c r="C1321" s="7"/>
      <c r="D1321" s="7"/>
    </row>
    <row r="1322" spans="1:4">
      <c r="A1322" s="7"/>
      <c r="B1322" s="7"/>
      <c r="C1322" s="7"/>
      <c r="D1322" s="7"/>
    </row>
    <row r="1323" spans="1:4">
      <c r="A1323" s="7"/>
      <c r="B1323" s="7"/>
      <c r="C1323" s="7"/>
      <c r="D1323" s="7"/>
    </row>
    <row r="1324" spans="1:4">
      <c r="A1324" s="7"/>
      <c r="B1324" s="7"/>
      <c r="C1324" s="7"/>
      <c r="D1324" s="7"/>
    </row>
    <row r="1325" spans="1:4">
      <c r="A1325" s="7"/>
      <c r="B1325" s="7"/>
      <c r="C1325" s="7"/>
      <c r="D1325" s="7"/>
    </row>
    <row r="1326" spans="1:4">
      <c r="A1326" s="7"/>
      <c r="B1326" s="7"/>
      <c r="C1326" s="7"/>
      <c r="D1326" s="7"/>
    </row>
    <row r="1327" spans="1:4">
      <c r="A1327" s="7"/>
      <c r="B1327" s="7"/>
      <c r="C1327" s="7"/>
      <c r="D1327" s="7"/>
    </row>
    <row r="1328" spans="1:4">
      <c r="A1328" s="7"/>
      <c r="B1328" s="7"/>
      <c r="C1328" s="7"/>
      <c r="D1328" s="7"/>
    </row>
    <row r="1329" spans="1:4">
      <c r="A1329" s="7"/>
      <c r="B1329" s="7"/>
      <c r="C1329" s="7"/>
      <c r="D1329" s="7"/>
    </row>
    <row r="1330" spans="1:4">
      <c r="A1330" s="7"/>
      <c r="B1330" s="7"/>
      <c r="C1330" s="7"/>
      <c r="D1330" s="7"/>
    </row>
    <row r="1331" spans="1:4">
      <c r="A1331" s="7"/>
      <c r="B1331" s="7"/>
      <c r="C1331" s="7"/>
      <c r="D1331" s="7"/>
    </row>
    <row r="1332" spans="1:4">
      <c r="A1332" s="7"/>
      <c r="B1332" s="7"/>
      <c r="C1332" s="7"/>
      <c r="D1332" s="7"/>
    </row>
    <row r="1333" spans="1:4">
      <c r="A1333" s="7"/>
      <c r="B1333" s="7"/>
      <c r="C1333" s="7"/>
      <c r="D1333" s="7"/>
    </row>
    <row r="1334" spans="1:4">
      <c r="A1334" s="7"/>
      <c r="B1334" s="7"/>
      <c r="C1334" s="7"/>
      <c r="D1334" s="7"/>
    </row>
    <row r="1335" spans="1:4">
      <c r="A1335" s="7"/>
      <c r="B1335" s="7"/>
      <c r="C1335" s="7"/>
      <c r="D1335" s="7"/>
    </row>
    <row r="1336" spans="1:4">
      <c r="A1336" s="7"/>
      <c r="B1336" s="7"/>
      <c r="C1336" s="7"/>
      <c r="D1336" s="7"/>
    </row>
    <row r="1337" spans="1:4">
      <c r="A1337" s="7"/>
      <c r="B1337" s="7"/>
      <c r="C1337" s="7"/>
      <c r="D1337" s="7"/>
    </row>
    <row r="1338" spans="1:4">
      <c r="A1338" s="7"/>
      <c r="B1338" s="7"/>
      <c r="C1338" s="7"/>
      <c r="D1338" s="7"/>
    </row>
    <row r="1339" spans="1:4">
      <c r="A1339" s="7"/>
      <c r="B1339" s="7"/>
      <c r="C1339" s="7"/>
      <c r="D1339" s="7"/>
    </row>
    <row r="1340" spans="1:4">
      <c r="A1340" s="7"/>
      <c r="B1340" s="7"/>
      <c r="C1340" s="7"/>
      <c r="D1340" s="7"/>
    </row>
    <row r="1341" spans="1:4">
      <c r="A1341" s="7"/>
      <c r="B1341" s="7"/>
      <c r="C1341" s="7"/>
      <c r="D1341" s="7"/>
    </row>
    <row r="1342" spans="1:4">
      <c r="A1342" s="7"/>
      <c r="B1342" s="7"/>
      <c r="C1342" s="7"/>
      <c r="D1342" s="7"/>
    </row>
    <row r="1343" spans="1:4">
      <c r="A1343" s="7"/>
      <c r="B1343" s="7"/>
      <c r="C1343" s="7"/>
      <c r="D1343" s="7"/>
    </row>
    <row r="1344" spans="1:4">
      <c r="A1344" s="7"/>
      <c r="B1344" s="7"/>
      <c r="C1344" s="7"/>
      <c r="D1344" s="7"/>
    </row>
    <row r="1345" spans="1:4">
      <c r="A1345" s="7"/>
      <c r="B1345" s="7"/>
      <c r="C1345" s="7"/>
      <c r="D1345" s="7"/>
    </row>
    <row r="1346" spans="1:4">
      <c r="A1346" s="7"/>
      <c r="B1346" s="7"/>
      <c r="C1346" s="7"/>
      <c r="D1346" s="7"/>
    </row>
    <row r="1347" spans="1:4">
      <c r="A1347" s="7"/>
      <c r="B1347" s="7"/>
      <c r="C1347" s="7"/>
      <c r="D1347" s="7"/>
    </row>
    <row r="1348" spans="1:4">
      <c r="A1348" s="7"/>
      <c r="B1348" s="7"/>
      <c r="C1348" s="7"/>
      <c r="D1348" s="7"/>
    </row>
    <row r="1349" spans="1:4">
      <c r="A1349" s="7"/>
      <c r="B1349" s="7"/>
      <c r="C1349" s="7"/>
      <c r="D1349" s="7"/>
    </row>
    <row r="1350" spans="1:4">
      <c r="A1350" s="7"/>
      <c r="B1350" s="7"/>
      <c r="C1350" s="7"/>
      <c r="D1350" s="7"/>
    </row>
    <row r="1351" spans="1:4">
      <c r="A1351" s="7"/>
      <c r="B1351" s="7"/>
      <c r="C1351" s="7"/>
      <c r="D1351" s="7"/>
    </row>
    <row r="1352" spans="1:4">
      <c r="A1352" s="7"/>
      <c r="B1352" s="7"/>
      <c r="C1352" s="7"/>
      <c r="D1352" s="7"/>
    </row>
    <row r="1353" spans="1:4">
      <c r="A1353" s="7"/>
      <c r="B1353" s="7"/>
      <c r="C1353" s="7"/>
      <c r="D1353" s="7"/>
    </row>
    <row r="1354" spans="1:4">
      <c r="A1354" s="7"/>
      <c r="B1354" s="7"/>
      <c r="C1354" s="7"/>
      <c r="D1354" s="7"/>
    </row>
    <row r="1355" spans="1:4">
      <c r="A1355" s="7"/>
      <c r="B1355" s="7"/>
      <c r="C1355" s="7"/>
      <c r="D1355" s="7"/>
    </row>
    <row r="1356" spans="1:4">
      <c r="A1356" s="7"/>
      <c r="B1356" s="7"/>
      <c r="C1356" s="7"/>
      <c r="D1356" s="7"/>
    </row>
    <row r="1357" spans="1:4">
      <c r="A1357" s="7"/>
      <c r="B1357" s="7"/>
      <c r="C1357" s="7"/>
      <c r="D1357" s="7"/>
    </row>
    <row r="1358" spans="1:4">
      <c r="A1358" s="7"/>
      <c r="B1358" s="7"/>
      <c r="C1358" s="7"/>
      <c r="D1358" s="7"/>
    </row>
    <row r="1359" spans="1:4">
      <c r="A1359" s="7"/>
      <c r="B1359" s="7"/>
      <c r="C1359" s="7"/>
      <c r="D1359" s="7"/>
    </row>
    <row r="1360" spans="1:4">
      <c r="A1360" s="7"/>
      <c r="B1360" s="7"/>
      <c r="C1360" s="7"/>
      <c r="D1360" s="7"/>
    </row>
    <row r="1361" spans="1:4">
      <c r="A1361" s="7"/>
      <c r="B1361" s="7"/>
      <c r="C1361" s="7"/>
      <c r="D1361" s="7"/>
    </row>
    <row r="1362" spans="1:4">
      <c r="A1362" s="7"/>
      <c r="B1362" s="7"/>
      <c r="C1362" s="7"/>
      <c r="D1362" s="7"/>
    </row>
    <row r="1363" spans="1:4">
      <c r="A1363" s="7"/>
      <c r="B1363" s="7"/>
      <c r="C1363" s="7"/>
      <c r="D1363" s="7"/>
    </row>
    <row r="1364" spans="1:4">
      <c r="A1364" s="7"/>
      <c r="B1364" s="7"/>
      <c r="C1364" s="7"/>
      <c r="D1364" s="7"/>
    </row>
    <row r="1365" spans="1:4">
      <c r="A1365" s="7"/>
      <c r="B1365" s="7"/>
      <c r="C1365" s="7"/>
      <c r="D1365" s="7"/>
    </row>
    <row r="1366" spans="1:4">
      <c r="A1366" s="7"/>
      <c r="B1366" s="7"/>
      <c r="C1366" s="7"/>
      <c r="D1366" s="7"/>
    </row>
    <row r="1367" spans="1:4">
      <c r="A1367" s="7"/>
      <c r="B1367" s="7"/>
      <c r="C1367" s="7"/>
      <c r="D1367" s="7"/>
    </row>
    <row r="1368" spans="1:4">
      <c r="A1368" s="7"/>
      <c r="B1368" s="7"/>
      <c r="C1368" s="7"/>
      <c r="D1368" s="7"/>
    </row>
    <row r="1369" spans="1:4">
      <c r="A1369" s="7"/>
      <c r="B1369" s="7"/>
      <c r="C1369" s="7"/>
      <c r="D1369" s="7"/>
    </row>
    <row r="1370" spans="1:4">
      <c r="A1370" s="7"/>
      <c r="B1370" s="7"/>
      <c r="C1370" s="7"/>
      <c r="D1370" s="7"/>
    </row>
    <row r="1371" spans="1:4">
      <c r="A1371" s="7"/>
      <c r="B1371" s="7"/>
      <c r="C1371" s="7"/>
      <c r="D1371" s="7"/>
    </row>
    <row r="1372" spans="1:4">
      <c r="A1372" s="7"/>
      <c r="B1372" s="7"/>
      <c r="C1372" s="7"/>
      <c r="D1372" s="7"/>
    </row>
    <row r="1373" spans="1:4">
      <c r="A1373" s="7"/>
      <c r="B1373" s="7"/>
      <c r="C1373" s="7"/>
      <c r="D1373" s="7"/>
    </row>
    <row r="1374" spans="1:4">
      <c r="A1374" s="7"/>
      <c r="B1374" s="7"/>
      <c r="C1374" s="7"/>
      <c r="D1374" s="7"/>
    </row>
    <row r="1375" spans="1:4">
      <c r="A1375" s="7"/>
      <c r="B1375" s="7"/>
      <c r="C1375" s="7"/>
      <c r="D1375" s="7"/>
    </row>
    <row r="1376" spans="1:4">
      <c r="A1376" s="7"/>
      <c r="B1376" s="7"/>
      <c r="C1376" s="7"/>
      <c r="D1376" s="7"/>
    </row>
    <row r="1377" spans="1:4">
      <c r="A1377" s="7"/>
      <c r="B1377" s="7"/>
      <c r="C1377" s="7"/>
      <c r="D1377" s="7"/>
    </row>
    <row r="1378" spans="1:4">
      <c r="A1378" s="7"/>
      <c r="B1378" s="7"/>
      <c r="C1378" s="7"/>
      <c r="D1378" s="7"/>
    </row>
    <row r="1379" spans="1:4">
      <c r="A1379" s="7"/>
      <c r="B1379" s="7"/>
      <c r="C1379" s="7"/>
      <c r="D1379" s="7"/>
    </row>
    <row r="1380" spans="1:4">
      <c r="A1380" s="7"/>
      <c r="B1380" s="7"/>
      <c r="C1380" s="7"/>
      <c r="D1380" s="7"/>
    </row>
    <row r="1381" spans="1:4">
      <c r="A1381" s="7"/>
      <c r="B1381" s="7"/>
      <c r="C1381" s="7"/>
      <c r="D1381" s="7"/>
    </row>
    <row r="1382" spans="1:4">
      <c r="A1382" s="7"/>
      <c r="B1382" s="7"/>
      <c r="C1382" s="7"/>
      <c r="D1382" s="7"/>
    </row>
    <row r="1383" spans="1:4">
      <c r="A1383" s="7"/>
      <c r="B1383" s="7"/>
      <c r="C1383" s="7"/>
      <c r="D1383" s="7"/>
    </row>
    <row r="1384" spans="1:4">
      <c r="A1384" s="7"/>
      <c r="B1384" s="7"/>
      <c r="C1384" s="7"/>
      <c r="D1384" s="7"/>
    </row>
    <row r="1385" spans="1:4">
      <c r="A1385" s="7"/>
      <c r="B1385" s="7"/>
      <c r="C1385" s="7"/>
      <c r="D1385" s="7"/>
    </row>
    <row r="1386" spans="1:4">
      <c r="A1386" s="7"/>
      <c r="B1386" s="7"/>
      <c r="C1386" s="7"/>
      <c r="D1386" s="7"/>
    </row>
    <row r="1387" spans="1:4">
      <c r="A1387" s="7"/>
      <c r="B1387" s="7"/>
      <c r="C1387" s="7"/>
      <c r="D1387" s="7"/>
    </row>
    <row r="1388" spans="1:4">
      <c r="A1388" s="7"/>
      <c r="B1388" s="7"/>
      <c r="C1388" s="7"/>
      <c r="D1388" s="7"/>
    </row>
    <row r="1389" spans="1:4">
      <c r="A1389" s="7"/>
      <c r="B1389" s="7"/>
      <c r="C1389" s="7"/>
      <c r="D1389" s="7"/>
    </row>
    <row r="1390" spans="1:4">
      <c r="A1390" s="7"/>
      <c r="B1390" s="7"/>
      <c r="C1390" s="7"/>
      <c r="D1390" s="7"/>
    </row>
    <row r="1391" spans="1:4">
      <c r="A1391" s="7"/>
      <c r="B1391" s="7"/>
      <c r="C1391" s="7"/>
      <c r="D1391" s="7"/>
    </row>
    <row r="1392" spans="1:4">
      <c r="A1392" s="7"/>
      <c r="B1392" s="7"/>
      <c r="C1392" s="7"/>
      <c r="D1392" s="7"/>
    </row>
    <row r="1393" spans="1:4">
      <c r="A1393" s="7"/>
      <c r="B1393" s="7"/>
      <c r="C1393" s="7"/>
      <c r="D1393" s="7"/>
    </row>
    <row r="1394" spans="1:4">
      <c r="A1394" s="7"/>
      <c r="B1394" s="7"/>
      <c r="C1394" s="7"/>
      <c r="D1394" s="7"/>
    </row>
    <row r="1395" spans="1:4">
      <c r="A1395" s="7"/>
      <c r="B1395" s="7"/>
      <c r="C1395" s="7"/>
      <c r="D1395" s="7"/>
    </row>
    <row r="1396" spans="1:4">
      <c r="A1396" s="7"/>
      <c r="B1396" s="7"/>
      <c r="C1396" s="7"/>
      <c r="D1396" s="7"/>
    </row>
    <row r="1397" spans="1:4">
      <c r="A1397" s="7"/>
      <c r="B1397" s="7"/>
      <c r="C1397" s="7"/>
      <c r="D1397" s="7"/>
    </row>
    <row r="1398" spans="1:4">
      <c r="A1398" s="7"/>
      <c r="B1398" s="7"/>
      <c r="C1398" s="7"/>
      <c r="D1398" s="7"/>
    </row>
    <row r="1399" spans="1:4">
      <c r="A1399" s="7"/>
      <c r="B1399" s="7"/>
      <c r="C1399" s="7"/>
      <c r="D1399" s="7"/>
    </row>
    <row r="1400" spans="1:4">
      <c r="A1400" s="7"/>
      <c r="B1400" s="7"/>
      <c r="C1400" s="7"/>
      <c r="D1400" s="7"/>
    </row>
    <row r="1401" spans="1:4">
      <c r="A1401" s="7"/>
      <c r="B1401" s="7"/>
      <c r="C1401" s="7"/>
      <c r="D1401" s="7"/>
    </row>
    <row r="1402" spans="1:4">
      <c r="A1402" s="7"/>
      <c r="B1402" s="7"/>
      <c r="C1402" s="7"/>
      <c r="D1402" s="7"/>
    </row>
    <row r="1403" spans="1:4">
      <c r="A1403" s="7"/>
      <c r="B1403" s="7"/>
      <c r="C1403" s="7"/>
      <c r="D1403" s="7"/>
    </row>
    <row r="1404" spans="1:4">
      <c r="A1404" s="7"/>
      <c r="B1404" s="7"/>
      <c r="C1404" s="7"/>
      <c r="D1404" s="7"/>
    </row>
    <row r="1405" spans="1:4">
      <c r="A1405" s="7"/>
      <c r="B1405" s="7"/>
      <c r="C1405" s="7"/>
      <c r="D1405" s="7"/>
    </row>
    <row r="1406" spans="1:4">
      <c r="A1406" s="7"/>
      <c r="B1406" s="7"/>
      <c r="C1406" s="7"/>
      <c r="D1406" s="7"/>
    </row>
    <row r="1407" spans="1:4">
      <c r="A1407" s="7"/>
      <c r="B1407" s="7"/>
      <c r="C1407" s="7"/>
      <c r="D1407" s="7"/>
    </row>
    <row r="1408" spans="1:4">
      <c r="A1408" s="7"/>
      <c r="B1408" s="7"/>
      <c r="C1408" s="7"/>
      <c r="D1408" s="7"/>
    </row>
    <row r="1409" spans="1:4">
      <c r="A1409" s="7"/>
      <c r="B1409" s="7"/>
      <c r="C1409" s="7"/>
      <c r="D1409" s="7"/>
    </row>
    <row r="1410" spans="1:4">
      <c r="A1410" s="7"/>
      <c r="B1410" s="7"/>
      <c r="C1410" s="7"/>
      <c r="D1410" s="7"/>
    </row>
    <row r="1411" spans="1:4">
      <c r="A1411" s="7"/>
      <c r="B1411" s="7"/>
      <c r="C1411" s="7"/>
      <c r="D1411" s="7"/>
    </row>
    <row r="1412" spans="1:4">
      <c r="A1412" s="7"/>
      <c r="B1412" s="7"/>
      <c r="C1412" s="7"/>
      <c r="D1412" s="7"/>
    </row>
    <row r="1413" spans="1:4">
      <c r="A1413" s="7"/>
      <c r="B1413" s="7"/>
      <c r="C1413" s="7"/>
      <c r="D1413" s="7"/>
    </row>
    <row r="1414" spans="1:4">
      <c r="A1414" s="7"/>
      <c r="B1414" s="7"/>
      <c r="C1414" s="7"/>
      <c r="D1414" s="7"/>
    </row>
    <row r="1415" spans="1:4">
      <c r="A1415" s="7"/>
      <c r="B1415" s="7"/>
      <c r="C1415" s="7"/>
      <c r="D1415" s="7"/>
    </row>
    <row r="1416" spans="1:4">
      <c r="A1416" s="7"/>
      <c r="B1416" s="7"/>
      <c r="C1416" s="7"/>
      <c r="D1416" s="7"/>
    </row>
    <row r="1417" spans="1:4">
      <c r="A1417" s="7"/>
      <c r="B1417" s="7"/>
      <c r="C1417" s="7"/>
      <c r="D1417" s="7"/>
    </row>
    <row r="1418" spans="1:4">
      <c r="A1418" s="7"/>
      <c r="B1418" s="7"/>
      <c r="C1418" s="7"/>
      <c r="D1418" s="7"/>
    </row>
    <row r="1419" spans="1:4">
      <c r="A1419" s="7"/>
      <c r="B1419" s="7"/>
      <c r="C1419" s="7"/>
      <c r="D1419" s="7"/>
    </row>
    <row r="1420" spans="1:4">
      <c r="A1420" s="7"/>
      <c r="B1420" s="7"/>
      <c r="C1420" s="7"/>
      <c r="D1420" s="7"/>
    </row>
    <row r="1421" spans="1:4">
      <c r="A1421" s="7"/>
      <c r="B1421" s="7"/>
      <c r="C1421" s="7"/>
      <c r="D1421" s="7"/>
    </row>
    <row r="1422" spans="1:4">
      <c r="A1422" s="7"/>
      <c r="B1422" s="7"/>
      <c r="C1422" s="7"/>
      <c r="D1422" s="7"/>
    </row>
    <row r="1423" spans="1:4">
      <c r="A1423" s="7"/>
      <c r="B1423" s="7"/>
      <c r="C1423" s="7"/>
      <c r="D1423" s="7"/>
    </row>
    <row r="1424" spans="1:4">
      <c r="A1424" s="7"/>
      <c r="B1424" s="7"/>
      <c r="C1424" s="7"/>
      <c r="D1424" s="7"/>
    </row>
    <row r="1425" spans="1:4">
      <c r="A1425" s="7"/>
      <c r="B1425" s="7"/>
      <c r="C1425" s="7"/>
      <c r="D1425" s="7"/>
    </row>
    <row r="1426" spans="1:4">
      <c r="A1426" s="7"/>
      <c r="B1426" s="7"/>
      <c r="C1426" s="7"/>
      <c r="D1426" s="7"/>
    </row>
    <row r="1427" spans="1:4">
      <c r="A1427" s="7"/>
      <c r="B1427" s="7"/>
      <c r="C1427" s="7"/>
      <c r="D1427" s="7"/>
    </row>
    <row r="1428" spans="1:4">
      <c r="A1428" s="7"/>
      <c r="B1428" s="7"/>
      <c r="C1428" s="7"/>
      <c r="D1428" s="7"/>
    </row>
    <row r="1429" spans="1:4">
      <c r="A1429" s="7"/>
      <c r="B1429" s="7"/>
      <c r="C1429" s="7"/>
      <c r="D1429" s="7"/>
    </row>
    <row r="1430" spans="1:4">
      <c r="A1430" s="7"/>
      <c r="B1430" s="7"/>
      <c r="C1430" s="7"/>
      <c r="D1430" s="7"/>
    </row>
    <row r="1431" spans="1:4">
      <c r="A1431" s="7"/>
      <c r="B1431" s="7"/>
      <c r="C1431" s="7"/>
      <c r="D1431" s="7"/>
    </row>
    <row r="1432" spans="1:4">
      <c r="A1432" s="7"/>
      <c r="B1432" s="7"/>
      <c r="C1432" s="7"/>
      <c r="D1432" s="7"/>
    </row>
    <row r="1433" spans="1:4">
      <c r="A1433" s="7"/>
      <c r="B1433" s="7"/>
      <c r="C1433" s="7"/>
      <c r="D1433" s="7"/>
    </row>
    <row r="1434" spans="1:4">
      <c r="A1434" s="7"/>
      <c r="B1434" s="7"/>
      <c r="C1434" s="7"/>
      <c r="D1434" s="7"/>
    </row>
    <row r="1435" spans="1:4">
      <c r="A1435" s="7"/>
      <c r="B1435" s="7"/>
      <c r="C1435" s="7"/>
      <c r="D1435" s="7"/>
    </row>
    <row r="1436" spans="1:4">
      <c r="A1436" s="7"/>
      <c r="B1436" s="7"/>
      <c r="C1436" s="7"/>
      <c r="D1436" s="7"/>
    </row>
    <row r="1437" spans="1:4">
      <c r="A1437" s="7"/>
      <c r="B1437" s="7"/>
      <c r="C1437" s="7"/>
      <c r="D1437" s="7"/>
    </row>
    <row r="1438" spans="1:4">
      <c r="A1438" s="7"/>
      <c r="B1438" s="7"/>
      <c r="C1438" s="7"/>
      <c r="D1438" s="7"/>
    </row>
    <row r="1439" spans="1:4">
      <c r="A1439" s="7"/>
      <c r="B1439" s="7"/>
      <c r="C1439" s="7"/>
      <c r="D1439" s="7"/>
    </row>
    <row r="1440" spans="1:4">
      <c r="A1440" s="7"/>
      <c r="B1440" s="7"/>
      <c r="C1440" s="7"/>
      <c r="D1440" s="7"/>
    </row>
    <row r="1441" spans="1:4">
      <c r="A1441" s="7"/>
      <c r="B1441" s="7"/>
      <c r="C1441" s="7"/>
      <c r="D1441" s="7"/>
    </row>
    <row r="1442" spans="1:4">
      <c r="A1442" s="7"/>
      <c r="B1442" s="7"/>
      <c r="C1442" s="7"/>
      <c r="D1442" s="7"/>
    </row>
    <row r="1443" spans="1:4">
      <c r="A1443" s="7"/>
      <c r="B1443" s="7"/>
      <c r="C1443" s="7"/>
      <c r="D1443" s="7"/>
    </row>
    <row r="1444" spans="1:4">
      <c r="A1444" s="7"/>
      <c r="B1444" s="7"/>
      <c r="C1444" s="7"/>
      <c r="D1444" s="7"/>
    </row>
    <row r="1445" spans="1:4">
      <c r="A1445" s="7"/>
      <c r="B1445" s="7"/>
      <c r="C1445" s="7"/>
      <c r="D1445" s="7"/>
    </row>
    <row r="1446" spans="1:4">
      <c r="A1446" s="7"/>
      <c r="B1446" s="7"/>
      <c r="C1446" s="7"/>
      <c r="D1446" s="7"/>
    </row>
    <row r="1447" spans="1:4">
      <c r="A1447" s="7"/>
      <c r="B1447" s="7"/>
      <c r="C1447" s="7"/>
      <c r="D1447" s="7"/>
    </row>
    <row r="1448" spans="1:4">
      <c r="A1448" s="7"/>
      <c r="B1448" s="7"/>
      <c r="C1448" s="7"/>
      <c r="D1448" s="7"/>
    </row>
    <row r="1449" spans="1:4">
      <c r="A1449" s="7"/>
      <c r="B1449" s="7"/>
      <c r="C1449" s="7"/>
      <c r="D1449" s="7"/>
    </row>
    <row r="1450" spans="1:4">
      <c r="A1450" s="7"/>
      <c r="B1450" s="7"/>
      <c r="C1450" s="7"/>
      <c r="D1450" s="7"/>
    </row>
    <row r="1451" spans="1:4">
      <c r="A1451" s="7"/>
      <c r="B1451" s="7"/>
      <c r="C1451" s="7"/>
      <c r="D1451" s="7"/>
    </row>
    <row r="1452" spans="1:4">
      <c r="A1452" s="7"/>
      <c r="B1452" s="7"/>
      <c r="C1452" s="7"/>
      <c r="D1452" s="7"/>
    </row>
    <row r="1453" spans="1:4">
      <c r="A1453" s="7"/>
      <c r="B1453" s="7"/>
      <c r="C1453" s="7"/>
      <c r="D1453" s="7"/>
    </row>
    <row r="1454" spans="1:4">
      <c r="A1454" s="7"/>
      <c r="B1454" s="7"/>
      <c r="C1454" s="7"/>
      <c r="D1454" s="7"/>
    </row>
    <row r="1455" spans="1:4">
      <c r="A1455" s="7"/>
      <c r="B1455" s="7"/>
      <c r="C1455" s="7"/>
      <c r="D1455" s="7"/>
    </row>
    <row r="1456" spans="1:4">
      <c r="A1456" s="7"/>
      <c r="B1456" s="7"/>
      <c r="C1456" s="7"/>
      <c r="D1456" s="7"/>
    </row>
    <row r="1457" spans="1:4">
      <c r="A1457" s="7"/>
      <c r="B1457" s="7"/>
      <c r="C1457" s="7"/>
      <c r="D1457" s="7"/>
    </row>
    <row r="1458" spans="1:4">
      <c r="A1458" s="7"/>
      <c r="B1458" s="7"/>
      <c r="C1458" s="7"/>
      <c r="D1458" s="7"/>
    </row>
    <row r="1459" spans="1:4">
      <c r="A1459" s="7"/>
      <c r="B1459" s="7"/>
      <c r="C1459" s="7"/>
      <c r="D1459" s="7"/>
    </row>
    <row r="1460" spans="1:4">
      <c r="A1460" s="7"/>
      <c r="B1460" s="7"/>
      <c r="C1460" s="7"/>
      <c r="D1460" s="7"/>
    </row>
    <row r="1461" spans="1:4">
      <c r="A1461" s="7"/>
      <c r="B1461" s="7"/>
      <c r="C1461" s="7"/>
      <c r="D1461" s="7"/>
    </row>
    <row r="1462" spans="1:4">
      <c r="A1462" s="7"/>
      <c r="B1462" s="7"/>
      <c r="C1462" s="7"/>
      <c r="D1462" s="7"/>
    </row>
    <row r="1463" spans="1:4">
      <c r="A1463" s="7"/>
      <c r="B1463" s="7"/>
      <c r="C1463" s="7"/>
      <c r="D1463" s="7"/>
    </row>
    <row r="1464" spans="1:4">
      <c r="A1464" s="7"/>
      <c r="B1464" s="7"/>
      <c r="C1464" s="7"/>
      <c r="D1464" s="7"/>
    </row>
    <row r="1465" spans="1:4">
      <c r="A1465" s="7"/>
      <c r="B1465" s="7"/>
      <c r="C1465" s="7"/>
      <c r="D1465" s="7"/>
    </row>
    <row r="1466" spans="1:4">
      <c r="A1466" s="7"/>
      <c r="B1466" s="7"/>
      <c r="C1466" s="7"/>
      <c r="D1466" s="7"/>
    </row>
    <row r="1467" spans="1:4">
      <c r="A1467" s="7"/>
      <c r="B1467" s="7"/>
      <c r="C1467" s="7"/>
      <c r="D1467" s="7"/>
    </row>
    <row r="1468" spans="1:4">
      <c r="A1468" s="7"/>
      <c r="B1468" s="7"/>
      <c r="C1468" s="7"/>
      <c r="D1468" s="7"/>
    </row>
    <row r="1469" spans="1:4">
      <c r="A1469" s="7"/>
      <c r="B1469" s="7"/>
      <c r="C1469" s="7"/>
      <c r="D1469" s="7"/>
    </row>
    <row r="1470" spans="1:4">
      <c r="A1470" s="7"/>
      <c r="B1470" s="7"/>
      <c r="C1470" s="7"/>
      <c r="D1470" s="7"/>
    </row>
    <row r="1471" spans="1:4">
      <c r="A1471" s="7"/>
      <c r="B1471" s="7"/>
      <c r="C1471" s="7"/>
      <c r="D1471" s="7"/>
    </row>
    <row r="1472" spans="1:4">
      <c r="A1472" s="7"/>
      <c r="B1472" s="7"/>
      <c r="C1472" s="7"/>
      <c r="D1472" s="7"/>
    </row>
    <row r="1473" spans="1:4">
      <c r="A1473" s="7"/>
      <c r="B1473" s="7"/>
      <c r="C1473" s="7"/>
      <c r="D1473" s="7"/>
    </row>
    <row r="1474" spans="1:4">
      <c r="A1474" s="7"/>
      <c r="B1474" s="7"/>
      <c r="C1474" s="7"/>
      <c r="D1474" s="7"/>
    </row>
    <row r="1475" spans="1:4">
      <c r="A1475" s="7"/>
      <c r="B1475" s="7"/>
      <c r="C1475" s="7"/>
      <c r="D1475" s="7"/>
    </row>
    <row r="1476" spans="1:4">
      <c r="A1476" s="7"/>
      <c r="B1476" s="7"/>
      <c r="C1476" s="7"/>
      <c r="D1476" s="7"/>
    </row>
    <row r="1477" spans="1:4">
      <c r="A1477" s="7"/>
      <c r="B1477" s="7"/>
      <c r="C1477" s="7"/>
      <c r="D1477" s="7"/>
    </row>
    <row r="1478" spans="1:4">
      <c r="A1478" s="7"/>
      <c r="B1478" s="7"/>
      <c r="C1478" s="7"/>
      <c r="D1478" s="7"/>
    </row>
    <row r="1479" spans="1:4">
      <c r="A1479" s="7"/>
      <c r="B1479" s="7"/>
      <c r="C1479" s="7"/>
      <c r="D1479" s="7"/>
    </row>
    <row r="1480" spans="1:4">
      <c r="A1480" s="7"/>
      <c r="B1480" s="7"/>
      <c r="C1480" s="7"/>
      <c r="D1480" s="7"/>
    </row>
    <row r="1481" spans="1:4">
      <c r="A1481" s="7"/>
      <c r="B1481" s="7"/>
      <c r="C1481" s="7"/>
      <c r="D1481" s="7"/>
    </row>
    <row r="1482" spans="1:4">
      <c r="A1482" s="7"/>
      <c r="B1482" s="7"/>
      <c r="C1482" s="7"/>
      <c r="D1482" s="7"/>
    </row>
    <row r="1483" spans="1:4">
      <c r="A1483" s="7"/>
      <c r="B1483" s="7"/>
      <c r="C1483" s="7"/>
      <c r="D1483" s="7"/>
    </row>
    <row r="1484" spans="1:4">
      <c r="A1484" s="7"/>
      <c r="B1484" s="7"/>
      <c r="C1484" s="7"/>
      <c r="D1484" s="7"/>
    </row>
    <row r="1485" spans="1:4">
      <c r="A1485" s="7"/>
      <c r="B1485" s="7"/>
      <c r="C1485" s="7"/>
      <c r="D1485" s="7"/>
    </row>
    <row r="1486" spans="1:4">
      <c r="A1486" s="7"/>
      <c r="B1486" s="7"/>
      <c r="C1486" s="7"/>
      <c r="D1486" s="7"/>
    </row>
    <row r="1487" spans="1:4">
      <c r="A1487" s="7"/>
      <c r="B1487" s="7"/>
      <c r="C1487" s="7"/>
      <c r="D1487" s="7"/>
    </row>
    <row r="1488" spans="1:4">
      <c r="A1488" s="7"/>
      <c r="B1488" s="7"/>
      <c r="C1488" s="7"/>
      <c r="D1488" s="7"/>
    </row>
    <row r="1489" spans="1:4">
      <c r="A1489" s="7"/>
      <c r="B1489" s="7"/>
      <c r="C1489" s="7"/>
      <c r="D1489" s="7"/>
    </row>
    <row r="1490" spans="1:4">
      <c r="A1490" s="7"/>
      <c r="B1490" s="7"/>
      <c r="C1490" s="7"/>
      <c r="D1490" s="7"/>
    </row>
    <row r="1491" spans="1:4">
      <c r="A1491" s="7"/>
      <c r="B1491" s="7"/>
      <c r="C1491" s="7"/>
      <c r="D1491" s="7"/>
    </row>
    <row r="1492" spans="1:4">
      <c r="A1492" s="7"/>
      <c r="B1492" s="7"/>
      <c r="C1492" s="7"/>
      <c r="D1492" s="7"/>
    </row>
    <row r="1493" spans="1:4">
      <c r="A1493" s="7"/>
      <c r="B1493" s="7"/>
      <c r="C1493" s="7"/>
      <c r="D1493" s="7"/>
    </row>
    <row r="1494" spans="1:4">
      <c r="A1494" s="7"/>
      <c r="B1494" s="7"/>
      <c r="C1494" s="7"/>
      <c r="D1494" s="7"/>
    </row>
    <row r="1495" spans="1:4">
      <c r="A1495" s="7"/>
      <c r="B1495" s="7"/>
      <c r="C1495" s="7"/>
      <c r="D1495" s="7"/>
    </row>
    <row r="1496" spans="1:4">
      <c r="A1496" s="7"/>
      <c r="B1496" s="7"/>
      <c r="C1496" s="7"/>
      <c r="D1496" s="7"/>
    </row>
    <row r="1497" spans="1:4">
      <c r="A1497" s="7"/>
      <c r="B1497" s="7"/>
      <c r="C1497" s="7"/>
      <c r="D1497" s="7"/>
    </row>
    <row r="1498" spans="1:4">
      <c r="A1498" s="7"/>
      <c r="B1498" s="7"/>
      <c r="C1498" s="7"/>
      <c r="D1498" s="7"/>
    </row>
    <row r="1499" spans="1:4">
      <c r="A1499" s="7"/>
      <c r="B1499" s="7"/>
      <c r="C1499" s="7"/>
      <c r="D1499" s="7"/>
    </row>
    <row r="1500" spans="1:4">
      <c r="A1500" s="7"/>
      <c r="B1500" s="7"/>
      <c r="C1500" s="7"/>
      <c r="D1500" s="7"/>
    </row>
    <row r="1501" spans="1:4">
      <c r="A1501" s="7"/>
      <c r="B1501" s="7"/>
      <c r="C1501" s="7"/>
      <c r="D1501" s="7"/>
    </row>
    <row r="1502" spans="1:4">
      <c r="A1502" s="7"/>
      <c r="B1502" s="7"/>
      <c r="C1502" s="7"/>
      <c r="D1502" s="7"/>
    </row>
    <row r="1503" spans="1:4">
      <c r="A1503" s="7"/>
      <c r="B1503" s="7"/>
      <c r="C1503" s="7"/>
      <c r="D1503" s="7"/>
    </row>
    <row r="1504" spans="1:4">
      <c r="A1504" s="7"/>
      <c r="B1504" s="7"/>
      <c r="C1504" s="7"/>
      <c r="D1504" s="7"/>
    </row>
    <row r="1505" spans="1:4">
      <c r="A1505" s="7"/>
      <c r="B1505" s="7"/>
      <c r="C1505" s="7"/>
      <c r="D1505" s="7"/>
    </row>
    <row r="1506" spans="1:4">
      <c r="A1506" s="7"/>
      <c r="B1506" s="7"/>
      <c r="C1506" s="7"/>
      <c r="D1506" s="7"/>
    </row>
    <row r="1507" spans="1:4">
      <c r="A1507" s="7"/>
      <c r="B1507" s="7"/>
      <c r="C1507" s="7"/>
      <c r="D1507" s="7"/>
    </row>
    <row r="1508" spans="1:4">
      <c r="A1508" s="7"/>
      <c r="B1508" s="7"/>
      <c r="C1508" s="7"/>
      <c r="D1508" s="7"/>
    </row>
    <row r="1509" spans="1:4">
      <c r="A1509" s="7"/>
      <c r="B1509" s="7"/>
      <c r="C1509" s="7"/>
      <c r="D1509" s="7"/>
    </row>
    <row r="1510" spans="1:4">
      <c r="A1510" s="7"/>
      <c r="B1510" s="7"/>
      <c r="C1510" s="7"/>
      <c r="D1510" s="7"/>
    </row>
    <row r="1511" spans="1:4">
      <c r="A1511" s="7"/>
      <c r="B1511" s="7"/>
      <c r="C1511" s="7"/>
      <c r="D1511" s="7"/>
    </row>
    <row r="1512" spans="1:4">
      <c r="A1512" s="7"/>
      <c r="B1512" s="7"/>
      <c r="C1512" s="7"/>
      <c r="D1512" s="7"/>
    </row>
    <row r="1513" spans="1:4">
      <c r="A1513" s="7"/>
      <c r="B1513" s="7"/>
      <c r="C1513" s="7"/>
      <c r="D1513" s="7"/>
    </row>
    <row r="1514" spans="1:4">
      <c r="A1514" s="7"/>
      <c r="B1514" s="7"/>
      <c r="C1514" s="7"/>
      <c r="D1514" s="7"/>
    </row>
    <row r="1515" spans="1:4">
      <c r="A1515" s="7"/>
      <c r="B1515" s="7"/>
      <c r="C1515" s="7"/>
      <c r="D1515" s="7"/>
    </row>
    <row r="1516" spans="1:4">
      <c r="A1516" s="7"/>
      <c r="B1516" s="7"/>
      <c r="C1516" s="7"/>
      <c r="D1516" s="7"/>
    </row>
    <row r="1517" spans="1:4">
      <c r="A1517" s="7"/>
      <c r="B1517" s="7"/>
      <c r="C1517" s="7"/>
      <c r="D1517" s="7"/>
    </row>
    <row r="1518" spans="1:4">
      <c r="A1518" s="7"/>
      <c r="B1518" s="7"/>
      <c r="C1518" s="7"/>
      <c r="D1518" s="7"/>
    </row>
    <row r="1519" spans="1:4">
      <c r="A1519" s="7"/>
      <c r="B1519" s="7"/>
      <c r="C1519" s="7"/>
      <c r="D1519" s="7"/>
    </row>
    <row r="1520" spans="1:4">
      <c r="A1520" s="7"/>
      <c r="B1520" s="7"/>
      <c r="C1520" s="7"/>
      <c r="D1520" s="7"/>
    </row>
    <row r="1521" spans="1:4">
      <c r="A1521" s="7"/>
      <c r="B1521" s="7"/>
      <c r="C1521" s="7"/>
      <c r="D1521" s="7"/>
    </row>
    <row r="1522" spans="1:4">
      <c r="A1522" s="7"/>
      <c r="B1522" s="7"/>
      <c r="C1522" s="7"/>
      <c r="D1522" s="7"/>
    </row>
    <row r="1523" spans="1:4">
      <c r="A1523" s="7"/>
      <c r="B1523" s="7"/>
      <c r="C1523" s="7"/>
      <c r="D1523" s="7"/>
    </row>
    <row r="1524" spans="1:4">
      <c r="A1524" s="7"/>
      <c r="B1524" s="7"/>
      <c r="C1524" s="7"/>
      <c r="D1524" s="7"/>
    </row>
    <row r="1525" spans="1:4">
      <c r="A1525" s="7"/>
      <c r="B1525" s="7"/>
      <c r="C1525" s="7"/>
      <c r="D1525" s="7"/>
    </row>
    <row r="1526" spans="1:4">
      <c r="A1526" s="7"/>
      <c r="B1526" s="7"/>
      <c r="C1526" s="7"/>
      <c r="D1526" s="7"/>
    </row>
    <row r="1527" spans="1:4">
      <c r="A1527" s="7"/>
      <c r="B1527" s="7"/>
      <c r="C1527" s="7"/>
      <c r="D1527" s="7"/>
    </row>
    <row r="1528" spans="1:4">
      <c r="A1528" s="7"/>
      <c r="B1528" s="7"/>
      <c r="C1528" s="7"/>
      <c r="D1528" s="7"/>
    </row>
    <row r="1529" spans="1:4">
      <c r="A1529" s="7"/>
      <c r="B1529" s="7"/>
      <c r="C1529" s="7"/>
      <c r="D1529" s="7"/>
    </row>
    <row r="1530" spans="1:4">
      <c r="A1530" s="7"/>
      <c r="B1530" s="7"/>
      <c r="C1530" s="7"/>
      <c r="D1530" s="7"/>
    </row>
    <row r="1531" spans="1:4">
      <c r="A1531" s="7"/>
      <c r="B1531" s="7"/>
      <c r="C1531" s="7"/>
      <c r="D1531" s="7"/>
    </row>
    <row r="1532" spans="1:4">
      <c r="A1532" s="7"/>
      <c r="B1532" s="7"/>
      <c r="C1532" s="7"/>
      <c r="D1532" s="7"/>
    </row>
    <row r="1533" spans="1:4">
      <c r="A1533" s="7"/>
      <c r="B1533" s="7"/>
      <c r="C1533" s="7"/>
      <c r="D1533" s="7"/>
    </row>
    <row r="1534" spans="1:4">
      <c r="A1534" s="7"/>
      <c r="B1534" s="7"/>
      <c r="C1534" s="7"/>
      <c r="D1534" s="7"/>
    </row>
    <row r="1535" spans="1:4">
      <c r="A1535" s="7"/>
      <c r="B1535" s="7"/>
      <c r="C1535" s="7"/>
      <c r="D1535" s="7"/>
    </row>
    <row r="1536" spans="1:4">
      <c r="A1536" s="7"/>
      <c r="B1536" s="7"/>
      <c r="C1536" s="7"/>
      <c r="D1536" s="7"/>
    </row>
    <row r="1537" spans="1:4">
      <c r="A1537" s="7"/>
      <c r="B1537" s="7"/>
      <c r="C1537" s="7"/>
      <c r="D1537" s="7"/>
    </row>
    <row r="1538" spans="1:4">
      <c r="A1538" s="7"/>
      <c r="B1538" s="7"/>
      <c r="C1538" s="7"/>
      <c r="D1538" s="7"/>
    </row>
    <row r="1539" spans="1:4">
      <c r="A1539" s="7"/>
      <c r="B1539" s="7"/>
      <c r="C1539" s="7"/>
      <c r="D1539" s="7"/>
    </row>
    <row r="1540" spans="1:4">
      <c r="A1540" s="7"/>
      <c r="B1540" s="7"/>
      <c r="C1540" s="7"/>
      <c r="D1540" s="7"/>
    </row>
    <row r="1541" spans="1:4">
      <c r="A1541" s="7"/>
      <c r="B1541" s="7"/>
      <c r="C1541" s="7"/>
      <c r="D1541" s="7"/>
    </row>
    <row r="1542" spans="1:4">
      <c r="A1542" s="7"/>
      <c r="B1542" s="7"/>
      <c r="C1542" s="7"/>
      <c r="D1542" s="7"/>
    </row>
    <row r="1543" spans="1:4">
      <c r="A1543" s="7"/>
      <c r="B1543" s="7"/>
      <c r="C1543" s="7"/>
      <c r="D1543" s="7"/>
    </row>
    <row r="1544" spans="1:4">
      <c r="A1544" s="7"/>
      <c r="B1544" s="7"/>
      <c r="C1544" s="7"/>
      <c r="D1544" s="7"/>
    </row>
    <row r="1545" spans="1:4">
      <c r="A1545" s="7"/>
      <c r="B1545" s="7"/>
      <c r="C1545" s="7"/>
      <c r="D1545" s="7"/>
    </row>
    <row r="1546" spans="1:4">
      <c r="A1546" s="7"/>
      <c r="B1546" s="7"/>
      <c r="C1546" s="7"/>
      <c r="D1546" s="7"/>
    </row>
    <row r="1547" spans="1:4">
      <c r="A1547" s="7"/>
      <c r="B1547" s="7"/>
      <c r="C1547" s="7"/>
      <c r="D1547" s="7"/>
    </row>
    <row r="1548" spans="1:4">
      <c r="A1548" s="7"/>
      <c r="B1548" s="7"/>
      <c r="C1548" s="7"/>
      <c r="D1548" s="7"/>
    </row>
    <row r="1549" spans="1:4">
      <c r="A1549" s="7"/>
      <c r="B1549" s="7"/>
      <c r="C1549" s="7"/>
      <c r="D1549" s="7"/>
    </row>
    <row r="1550" spans="1:4">
      <c r="A1550" s="7"/>
      <c r="B1550" s="7"/>
      <c r="C1550" s="7"/>
      <c r="D1550" s="7"/>
    </row>
    <row r="1551" spans="1:4">
      <c r="A1551" s="7"/>
      <c r="B1551" s="7"/>
      <c r="C1551" s="7"/>
      <c r="D1551" s="7"/>
    </row>
    <row r="1552" spans="1:4">
      <c r="A1552" s="7"/>
      <c r="B1552" s="7"/>
      <c r="C1552" s="7"/>
      <c r="D1552" s="7"/>
    </row>
    <row r="1553" spans="1:4">
      <c r="A1553" s="7"/>
      <c r="B1553" s="7"/>
      <c r="C1553" s="7"/>
      <c r="D1553" s="7"/>
    </row>
    <row r="1554" spans="1:4">
      <c r="A1554" s="7"/>
      <c r="B1554" s="7"/>
      <c r="C1554" s="7"/>
      <c r="D1554" s="7"/>
    </row>
    <row r="1555" spans="1:4">
      <c r="A1555" s="7"/>
      <c r="B1555" s="7"/>
      <c r="C1555" s="7"/>
      <c r="D1555" s="7"/>
    </row>
    <row r="1556" spans="1:4">
      <c r="A1556" s="7"/>
      <c r="B1556" s="7"/>
      <c r="C1556" s="7"/>
      <c r="D1556" s="7"/>
    </row>
    <row r="1557" spans="1:4">
      <c r="A1557" s="7"/>
      <c r="B1557" s="7"/>
      <c r="C1557" s="7"/>
      <c r="D1557" s="7"/>
    </row>
    <row r="1558" spans="1:4">
      <c r="A1558" s="7"/>
      <c r="B1558" s="7"/>
      <c r="C1558" s="7"/>
      <c r="D1558" s="7"/>
    </row>
    <row r="1559" spans="1:4">
      <c r="A1559" s="7"/>
      <c r="B1559" s="7"/>
      <c r="C1559" s="7"/>
      <c r="D1559" s="7"/>
    </row>
    <row r="1560" spans="1:4">
      <c r="A1560" s="7"/>
      <c r="B1560" s="7"/>
      <c r="C1560" s="7"/>
      <c r="D1560" s="7"/>
    </row>
    <row r="1561" spans="1:4">
      <c r="A1561" s="7"/>
      <c r="B1561" s="7"/>
      <c r="C1561" s="7"/>
      <c r="D1561" s="7"/>
    </row>
    <row r="1562" spans="1:4">
      <c r="A1562" s="7"/>
      <c r="B1562" s="7"/>
      <c r="C1562" s="7"/>
      <c r="D1562" s="7"/>
    </row>
    <row r="1563" spans="1:4">
      <c r="A1563" s="7"/>
      <c r="B1563" s="7"/>
      <c r="C1563" s="7"/>
      <c r="D1563" s="7"/>
    </row>
    <row r="1564" spans="1:4">
      <c r="A1564" s="7"/>
      <c r="B1564" s="7"/>
      <c r="C1564" s="7"/>
      <c r="D1564" s="7"/>
    </row>
    <row r="1565" spans="1:4">
      <c r="A1565" s="7"/>
      <c r="B1565" s="7"/>
      <c r="C1565" s="7"/>
      <c r="D1565" s="7"/>
    </row>
    <row r="1566" spans="1:4">
      <c r="A1566" s="7"/>
      <c r="B1566" s="7"/>
      <c r="C1566" s="7"/>
      <c r="D1566" s="7"/>
    </row>
    <row r="1567" spans="1:4">
      <c r="A1567" s="7"/>
      <c r="B1567" s="7"/>
      <c r="C1567" s="7"/>
      <c r="D1567" s="7"/>
    </row>
    <row r="1568" spans="1:4">
      <c r="A1568" s="7"/>
      <c r="B1568" s="7"/>
      <c r="C1568" s="7"/>
      <c r="D1568" s="7"/>
    </row>
    <row r="1569" spans="1:4">
      <c r="A1569" s="7"/>
      <c r="B1569" s="7"/>
      <c r="C1569" s="7"/>
      <c r="D1569" s="7"/>
    </row>
    <row r="1570" spans="1:4">
      <c r="A1570" s="7"/>
      <c r="B1570" s="7"/>
      <c r="C1570" s="7"/>
      <c r="D1570" s="7"/>
    </row>
    <row r="1571" spans="1:4">
      <c r="A1571" s="7"/>
      <c r="B1571" s="7"/>
      <c r="C1571" s="7"/>
      <c r="D1571" s="7"/>
    </row>
    <row r="1572" spans="1:4">
      <c r="A1572" s="7"/>
      <c r="B1572" s="7"/>
      <c r="C1572" s="7"/>
      <c r="D1572" s="7"/>
    </row>
    <row r="1573" spans="1:4">
      <c r="A1573" s="7"/>
      <c r="B1573" s="7"/>
      <c r="C1573" s="7"/>
      <c r="D1573" s="7"/>
    </row>
    <row r="1574" spans="1:4">
      <c r="A1574" s="7"/>
      <c r="B1574" s="7"/>
      <c r="C1574" s="7"/>
      <c r="D1574" s="7"/>
    </row>
    <row r="1575" spans="1:4">
      <c r="A1575" s="7"/>
      <c r="B1575" s="7"/>
      <c r="C1575" s="7"/>
      <c r="D1575" s="7"/>
    </row>
    <row r="1576" spans="1:4">
      <c r="A1576" s="7"/>
      <c r="B1576" s="7"/>
      <c r="C1576" s="7"/>
      <c r="D1576" s="7"/>
    </row>
    <row r="1577" spans="1:4">
      <c r="A1577" s="7"/>
      <c r="B1577" s="7"/>
      <c r="C1577" s="7"/>
      <c r="D1577" s="7"/>
    </row>
    <row r="1578" spans="1:4">
      <c r="A1578" s="7"/>
      <c r="B1578" s="7"/>
      <c r="C1578" s="7"/>
      <c r="D1578" s="7"/>
    </row>
    <row r="1579" spans="1:4">
      <c r="A1579" s="7"/>
      <c r="B1579" s="7"/>
      <c r="C1579" s="7"/>
      <c r="D1579" s="7"/>
    </row>
    <row r="1580" spans="1:4">
      <c r="A1580" s="7"/>
      <c r="B1580" s="7"/>
      <c r="C1580" s="7"/>
      <c r="D1580" s="7"/>
    </row>
    <row r="1581" spans="1:4">
      <c r="A1581" s="7"/>
      <c r="B1581" s="7"/>
      <c r="C1581" s="7"/>
      <c r="D1581" s="7"/>
    </row>
    <row r="1582" spans="1:4">
      <c r="A1582" s="7"/>
      <c r="B1582" s="7"/>
      <c r="C1582" s="7"/>
      <c r="D1582" s="7"/>
    </row>
    <row r="1583" spans="1:4">
      <c r="A1583" s="7"/>
      <c r="B1583" s="7"/>
      <c r="C1583" s="7"/>
      <c r="D1583" s="7"/>
    </row>
    <row r="1584" spans="1:4">
      <c r="A1584" s="7"/>
      <c r="B1584" s="7"/>
      <c r="C1584" s="7"/>
      <c r="D1584" s="7"/>
    </row>
    <row r="1585" spans="1:4">
      <c r="A1585" s="7"/>
      <c r="B1585" s="7"/>
      <c r="C1585" s="7"/>
      <c r="D1585" s="7"/>
    </row>
    <row r="1586" spans="1:4">
      <c r="A1586" s="7"/>
      <c r="B1586" s="7"/>
      <c r="C1586" s="7"/>
      <c r="D1586" s="7"/>
    </row>
    <row r="1587" spans="1:4">
      <c r="A1587" s="7"/>
      <c r="B1587" s="7"/>
      <c r="C1587" s="7"/>
      <c r="D1587" s="7"/>
    </row>
    <row r="1588" spans="1:4">
      <c r="A1588" s="7"/>
      <c r="B1588" s="7"/>
      <c r="C1588" s="7"/>
      <c r="D1588" s="7"/>
    </row>
    <row r="1589" spans="1:4">
      <c r="A1589" s="7"/>
      <c r="B1589" s="7"/>
      <c r="C1589" s="7"/>
      <c r="D1589" s="7"/>
    </row>
    <row r="1590" spans="1:4">
      <c r="A1590" s="7"/>
      <c r="B1590" s="7"/>
      <c r="C1590" s="7"/>
      <c r="D1590" s="7"/>
    </row>
    <row r="1591" spans="1:4">
      <c r="A1591" s="7"/>
      <c r="B1591" s="7"/>
      <c r="C1591" s="7"/>
      <c r="D1591" s="7"/>
    </row>
    <row r="1592" spans="1:4">
      <c r="A1592" s="7"/>
      <c r="B1592" s="7"/>
      <c r="C1592" s="7"/>
      <c r="D1592" s="7"/>
    </row>
    <row r="1593" spans="1:4">
      <c r="A1593" s="7"/>
      <c r="B1593" s="7"/>
      <c r="C1593" s="7"/>
      <c r="D1593" s="7"/>
    </row>
    <row r="1594" spans="1:4">
      <c r="A1594" s="7"/>
      <c r="B1594" s="7"/>
      <c r="C1594" s="7"/>
      <c r="D1594" s="7"/>
    </row>
    <row r="1595" spans="1:4">
      <c r="A1595" s="7"/>
      <c r="B1595" s="7"/>
      <c r="C1595" s="7"/>
      <c r="D1595" s="7"/>
    </row>
    <row r="1596" spans="1:4">
      <c r="A1596" s="7"/>
      <c r="B1596" s="7"/>
      <c r="C1596" s="7"/>
      <c r="D1596" s="7"/>
    </row>
    <row r="1597" spans="1:4">
      <c r="A1597" s="7"/>
      <c r="B1597" s="7"/>
      <c r="C1597" s="7"/>
      <c r="D1597" s="7"/>
    </row>
    <row r="1598" spans="1:4">
      <c r="A1598" s="7"/>
      <c r="B1598" s="7"/>
      <c r="C1598" s="7"/>
      <c r="D1598" s="7"/>
    </row>
    <row r="1599" spans="1:4">
      <c r="A1599" s="7"/>
      <c r="B1599" s="7"/>
      <c r="C1599" s="7"/>
      <c r="D1599" s="7"/>
    </row>
    <row r="1600" spans="1:4">
      <c r="A1600" s="7"/>
      <c r="B1600" s="7"/>
      <c r="C1600" s="7"/>
      <c r="D1600" s="7"/>
    </row>
    <row r="1601" spans="1:4">
      <c r="A1601" s="7"/>
      <c r="B1601" s="7"/>
      <c r="C1601" s="7"/>
      <c r="D1601" s="7"/>
    </row>
    <row r="1602" spans="1:4">
      <c r="A1602" s="7"/>
      <c r="B1602" s="7"/>
      <c r="C1602" s="7"/>
      <c r="D1602" s="7"/>
    </row>
    <row r="1603" spans="1:4">
      <c r="A1603" s="7"/>
      <c r="B1603" s="7"/>
      <c r="C1603" s="7"/>
      <c r="D1603" s="7"/>
    </row>
    <row r="1604" spans="1:4">
      <c r="A1604" s="7"/>
      <c r="B1604" s="7"/>
      <c r="C1604" s="7"/>
      <c r="D1604" s="7"/>
    </row>
    <row r="1605" spans="1:4">
      <c r="A1605" s="7"/>
      <c r="B1605" s="7"/>
      <c r="C1605" s="7"/>
      <c r="D1605" s="7"/>
    </row>
    <row r="1606" spans="1:4">
      <c r="A1606" s="7"/>
      <c r="B1606" s="7"/>
      <c r="C1606" s="7"/>
      <c r="D1606" s="7"/>
    </row>
    <row r="1607" spans="1:4">
      <c r="A1607" s="7"/>
      <c r="B1607" s="7"/>
      <c r="C1607" s="7"/>
      <c r="D1607" s="7"/>
    </row>
    <row r="1608" spans="1:4">
      <c r="A1608" s="7"/>
      <c r="B1608" s="7"/>
      <c r="C1608" s="7"/>
      <c r="D1608" s="7"/>
    </row>
    <row r="1609" spans="1:4">
      <c r="A1609" s="7"/>
      <c r="B1609" s="7"/>
      <c r="C1609" s="7"/>
      <c r="D1609" s="7"/>
    </row>
    <row r="1610" spans="1:4">
      <c r="A1610" s="7"/>
      <c r="B1610" s="7"/>
      <c r="C1610" s="7"/>
      <c r="D1610" s="7"/>
    </row>
    <row r="1611" spans="1:4">
      <c r="A1611" s="7"/>
      <c r="B1611" s="7"/>
      <c r="C1611" s="7"/>
      <c r="D1611" s="7"/>
    </row>
    <row r="1612" spans="1:4">
      <c r="A1612" s="7"/>
      <c r="B1612" s="7"/>
      <c r="C1612" s="7"/>
      <c r="D1612" s="7"/>
    </row>
    <row r="1613" spans="1:4">
      <c r="A1613" s="7"/>
      <c r="B1613" s="7"/>
      <c r="C1613" s="7"/>
      <c r="D1613" s="7"/>
    </row>
    <row r="1614" spans="1:4">
      <c r="A1614" s="7"/>
      <c r="B1614" s="7"/>
      <c r="C1614" s="7"/>
      <c r="D1614" s="7"/>
    </row>
    <row r="1615" spans="1:4">
      <c r="A1615" s="7"/>
      <c r="B1615" s="7"/>
      <c r="C1615" s="7"/>
      <c r="D1615" s="7"/>
    </row>
    <row r="1616" spans="1:4">
      <c r="A1616" s="7"/>
      <c r="B1616" s="7"/>
      <c r="C1616" s="7"/>
      <c r="D1616" s="7"/>
    </row>
    <row r="1617" spans="1:4">
      <c r="A1617" s="7"/>
      <c r="B1617" s="7"/>
      <c r="C1617" s="7"/>
      <c r="D1617" s="7"/>
    </row>
    <row r="1618" spans="1:4">
      <c r="A1618" s="7"/>
      <c r="B1618" s="7"/>
      <c r="C1618" s="7"/>
      <c r="D1618" s="7"/>
    </row>
    <row r="1619" spans="1:4">
      <c r="A1619" s="7"/>
      <c r="B1619" s="7"/>
      <c r="C1619" s="7"/>
      <c r="D1619" s="7"/>
    </row>
    <row r="1620" spans="1:4">
      <c r="A1620" s="7"/>
      <c r="B1620" s="7"/>
      <c r="C1620" s="7"/>
      <c r="D1620" s="7"/>
    </row>
    <row r="1621" spans="1:4">
      <c r="A1621" s="7"/>
      <c r="B1621" s="7"/>
      <c r="C1621" s="7"/>
      <c r="D1621" s="7"/>
    </row>
    <row r="1622" spans="1:4">
      <c r="A1622" s="7"/>
      <c r="B1622" s="7"/>
      <c r="C1622" s="7"/>
      <c r="D1622" s="7"/>
    </row>
    <row r="1623" spans="1:4">
      <c r="A1623" s="7"/>
      <c r="B1623" s="7"/>
      <c r="C1623" s="7"/>
      <c r="D1623" s="7"/>
    </row>
    <row r="1624" spans="1:4">
      <c r="A1624" s="7"/>
      <c r="B1624" s="7"/>
      <c r="C1624" s="7"/>
      <c r="D1624" s="7"/>
    </row>
    <row r="1625" spans="1:4">
      <c r="A1625" s="7"/>
      <c r="B1625" s="7"/>
      <c r="C1625" s="7"/>
      <c r="D1625" s="7"/>
    </row>
    <row r="1626" spans="1:4">
      <c r="A1626" s="7"/>
      <c r="B1626" s="7"/>
      <c r="C1626" s="7"/>
      <c r="D1626" s="7"/>
    </row>
    <row r="1627" spans="1:4">
      <c r="A1627" s="7"/>
      <c r="B1627" s="7"/>
      <c r="C1627" s="7"/>
      <c r="D1627" s="7"/>
    </row>
    <row r="1628" spans="1:4">
      <c r="A1628" s="7"/>
      <c r="B1628" s="7"/>
      <c r="C1628" s="7"/>
      <c r="D1628" s="7"/>
    </row>
    <row r="1629" spans="1:4">
      <c r="A1629" s="7"/>
      <c r="B1629" s="7"/>
      <c r="C1629" s="7"/>
      <c r="D1629" s="7"/>
    </row>
    <row r="1630" spans="1:4">
      <c r="A1630" s="7"/>
      <c r="B1630" s="7"/>
      <c r="C1630" s="7"/>
      <c r="D1630" s="7"/>
    </row>
    <row r="1631" spans="1:4">
      <c r="A1631" s="7"/>
      <c r="B1631" s="7"/>
      <c r="C1631" s="7"/>
      <c r="D1631" s="7"/>
    </row>
    <row r="1632" spans="1:4">
      <c r="A1632" s="7"/>
      <c r="B1632" s="7"/>
      <c r="C1632" s="7"/>
      <c r="D1632" s="7"/>
    </row>
    <row r="1633" spans="1:4">
      <c r="A1633" s="7"/>
      <c r="B1633" s="7"/>
      <c r="C1633" s="7"/>
      <c r="D1633" s="7"/>
    </row>
    <row r="1634" spans="1:4">
      <c r="A1634" s="7"/>
      <c r="B1634" s="7"/>
      <c r="C1634" s="7"/>
      <c r="D1634" s="7"/>
    </row>
    <row r="1635" spans="1:4">
      <c r="A1635" s="7"/>
      <c r="B1635" s="7"/>
      <c r="C1635" s="7"/>
      <c r="D1635" s="7"/>
    </row>
    <row r="1636" spans="1:4">
      <c r="A1636" s="7"/>
      <c r="B1636" s="7"/>
      <c r="C1636" s="7"/>
      <c r="D1636" s="7"/>
    </row>
    <row r="1637" spans="1:4">
      <c r="A1637" s="7"/>
      <c r="B1637" s="7"/>
      <c r="C1637" s="7"/>
      <c r="D1637" s="7"/>
    </row>
    <row r="1638" spans="1:4">
      <c r="A1638" s="7"/>
      <c r="B1638" s="7"/>
      <c r="C1638" s="7"/>
      <c r="D1638" s="7"/>
    </row>
    <row r="1639" spans="1:4">
      <c r="A1639" s="7"/>
      <c r="B1639" s="7"/>
      <c r="C1639" s="7"/>
      <c r="D1639" s="7"/>
    </row>
    <row r="1640" spans="1:4">
      <c r="A1640" s="7"/>
      <c r="B1640" s="7"/>
      <c r="C1640" s="7"/>
      <c r="D1640" s="7"/>
    </row>
    <row r="1641" spans="1:4">
      <c r="A1641" s="7"/>
      <c r="B1641" s="7"/>
      <c r="C1641" s="7"/>
      <c r="D1641" s="7"/>
    </row>
    <row r="1642" spans="1:4">
      <c r="A1642" s="7"/>
      <c r="B1642" s="7"/>
      <c r="C1642" s="7"/>
      <c r="D1642" s="7"/>
    </row>
    <row r="1643" spans="1:4">
      <c r="A1643" s="7"/>
      <c r="B1643" s="7"/>
      <c r="C1643" s="7"/>
      <c r="D1643" s="7"/>
    </row>
    <row r="1644" spans="1:4">
      <c r="A1644" s="7"/>
      <c r="B1644" s="7"/>
      <c r="C1644" s="7"/>
      <c r="D1644" s="7"/>
    </row>
    <row r="1645" spans="1:4">
      <c r="A1645" s="7"/>
      <c r="B1645" s="7"/>
      <c r="C1645" s="7"/>
      <c r="D1645" s="7"/>
    </row>
    <row r="1646" spans="1:4">
      <c r="A1646" s="7"/>
      <c r="B1646" s="7"/>
      <c r="C1646" s="7"/>
      <c r="D1646" s="7"/>
    </row>
    <row r="1647" spans="1:4">
      <c r="A1647" s="7"/>
      <c r="B1647" s="7"/>
      <c r="C1647" s="7"/>
      <c r="D1647" s="7"/>
    </row>
    <row r="1648" spans="1:4">
      <c r="A1648" s="7"/>
      <c r="B1648" s="7"/>
      <c r="C1648" s="7"/>
      <c r="D1648" s="7"/>
    </row>
    <row r="1649" spans="1:4">
      <c r="A1649" s="7"/>
      <c r="B1649" s="7"/>
      <c r="C1649" s="7"/>
      <c r="D1649" s="7"/>
    </row>
    <row r="1650" spans="1:4">
      <c r="A1650" s="7"/>
      <c r="B1650" s="7"/>
      <c r="C1650" s="7"/>
      <c r="D1650" s="7"/>
    </row>
    <row r="1651" spans="1:4">
      <c r="A1651" s="7"/>
      <c r="B1651" s="7"/>
      <c r="C1651" s="7"/>
      <c r="D1651" s="7"/>
    </row>
    <row r="1652" spans="1:4">
      <c r="A1652" s="7"/>
      <c r="B1652" s="7"/>
      <c r="C1652" s="7"/>
      <c r="D1652" s="7"/>
    </row>
    <row r="1653" spans="1:4">
      <c r="A1653" s="7"/>
      <c r="B1653" s="7"/>
      <c r="C1653" s="7"/>
      <c r="D1653" s="7"/>
    </row>
    <row r="1654" spans="1:4">
      <c r="A1654" s="7"/>
      <c r="B1654" s="7"/>
      <c r="C1654" s="7"/>
      <c r="D1654" s="7"/>
    </row>
    <row r="1655" spans="1:4">
      <c r="A1655" s="7"/>
      <c r="B1655" s="7"/>
      <c r="C1655" s="7"/>
      <c r="D1655" s="7"/>
    </row>
    <row r="1656" spans="1:4">
      <c r="A1656" s="7"/>
      <c r="B1656" s="7"/>
      <c r="C1656" s="7"/>
      <c r="D1656" s="7"/>
    </row>
    <row r="1657" spans="1:4">
      <c r="A1657" s="7"/>
      <c r="B1657" s="7"/>
      <c r="C1657" s="7"/>
      <c r="D1657" s="7"/>
    </row>
    <row r="1658" spans="1:4">
      <c r="A1658" s="7"/>
      <c r="B1658" s="7"/>
      <c r="C1658" s="7"/>
      <c r="D1658" s="7"/>
    </row>
    <row r="1659" spans="1:4">
      <c r="A1659" s="7"/>
      <c r="B1659" s="7"/>
      <c r="C1659" s="7"/>
      <c r="D1659" s="7"/>
    </row>
    <row r="1660" spans="1:4">
      <c r="A1660" s="7"/>
      <c r="B1660" s="7"/>
      <c r="C1660" s="7"/>
      <c r="D1660" s="7"/>
    </row>
    <row r="1661" spans="1:4">
      <c r="A1661" s="7"/>
      <c r="B1661" s="7"/>
      <c r="C1661" s="7"/>
      <c r="D1661" s="7"/>
    </row>
    <row r="1662" spans="1:4">
      <c r="A1662" s="7"/>
      <c r="B1662" s="7"/>
      <c r="C1662" s="7"/>
      <c r="D1662" s="7"/>
    </row>
    <row r="1663" spans="1:4">
      <c r="A1663" s="7"/>
      <c r="B1663" s="7"/>
      <c r="C1663" s="7"/>
      <c r="D1663" s="7"/>
    </row>
    <row r="1664" spans="1:4">
      <c r="A1664" s="7"/>
      <c r="B1664" s="7"/>
      <c r="C1664" s="7"/>
      <c r="D1664" s="7"/>
    </row>
    <row r="1665" spans="1:4">
      <c r="A1665" s="7"/>
      <c r="B1665" s="7"/>
      <c r="C1665" s="7"/>
      <c r="D1665" s="7"/>
    </row>
    <row r="1666" spans="1:4">
      <c r="A1666" s="7"/>
      <c r="B1666" s="7"/>
      <c r="C1666" s="7"/>
      <c r="D1666" s="7"/>
    </row>
    <row r="1667" spans="1:4">
      <c r="A1667" s="7"/>
      <c r="B1667" s="7"/>
      <c r="C1667" s="7"/>
      <c r="D1667" s="7"/>
    </row>
    <row r="1668" spans="1:4">
      <c r="A1668" s="7"/>
      <c r="B1668" s="7"/>
      <c r="C1668" s="7"/>
      <c r="D1668" s="7"/>
    </row>
    <row r="1669" spans="1:4">
      <c r="A1669" s="7"/>
      <c r="B1669" s="7"/>
      <c r="C1669" s="7"/>
      <c r="D1669" s="7"/>
    </row>
    <row r="1670" spans="1:4">
      <c r="A1670" s="7"/>
      <c r="B1670" s="7"/>
      <c r="C1670" s="7"/>
      <c r="D1670" s="7"/>
    </row>
    <row r="1671" spans="1:4">
      <c r="A1671" s="7"/>
      <c r="B1671" s="7"/>
      <c r="C1671" s="7"/>
      <c r="D1671" s="7"/>
    </row>
    <row r="1672" spans="1:4">
      <c r="A1672" s="7"/>
      <c r="B1672" s="7"/>
      <c r="C1672" s="7"/>
      <c r="D1672" s="7"/>
    </row>
    <row r="1673" spans="1:4">
      <c r="A1673" s="7"/>
      <c r="B1673" s="7"/>
      <c r="C1673" s="7"/>
      <c r="D1673" s="7"/>
    </row>
    <row r="1674" spans="1:4">
      <c r="A1674" s="7"/>
      <c r="B1674" s="7"/>
      <c r="C1674" s="7"/>
      <c r="D1674" s="7"/>
    </row>
    <row r="1675" spans="1:4">
      <c r="A1675" s="7"/>
      <c r="B1675" s="7"/>
      <c r="C1675" s="7"/>
      <c r="D1675" s="7"/>
    </row>
    <row r="1676" spans="1:4">
      <c r="A1676" s="7"/>
      <c r="B1676" s="7"/>
      <c r="C1676" s="7"/>
      <c r="D1676" s="7"/>
    </row>
    <row r="1677" spans="1:4">
      <c r="A1677" s="7"/>
      <c r="B1677" s="7"/>
      <c r="C1677" s="7"/>
      <c r="D1677" s="7"/>
    </row>
    <row r="1678" spans="1:4">
      <c r="A1678" s="7"/>
      <c r="B1678" s="7"/>
      <c r="C1678" s="7"/>
      <c r="D1678" s="7"/>
    </row>
    <row r="1679" spans="1:4">
      <c r="A1679" s="7"/>
      <c r="B1679" s="7"/>
      <c r="C1679" s="7"/>
      <c r="D1679" s="7"/>
    </row>
    <row r="1680" spans="1:4">
      <c r="A1680" s="7"/>
      <c r="B1680" s="7"/>
      <c r="C1680" s="7"/>
      <c r="D1680" s="7"/>
    </row>
    <row r="1681" spans="1:4">
      <c r="A1681" s="7"/>
      <c r="B1681" s="7"/>
      <c r="C1681" s="7"/>
      <c r="D1681" s="7"/>
    </row>
    <row r="1682" spans="1:4">
      <c r="A1682" s="7"/>
      <c r="B1682" s="7"/>
      <c r="C1682" s="7"/>
      <c r="D1682" s="7"/>
    </row>
    <row r="1683" spans="1:4">
      <c r="A1683" s="7"/>
      <c r="B1683" s="7"/>
      <c r="C1683" s="7"/>
      <c r="D1683" s="7"/>
    </row>
    <row r="1684" spans="1:4">
      <c r="A1684" s="7"/>
      <c r="B1684" s="7"/>
      <c r="C1684" s="7"/>
      <c r="D1684" s="7"/>
    </row>
    <row r="1685" spans="1:4">
      <c r="A1685" s="7"/>
      <c r="B1685" s="7"/>
      <c r="C1685" s="7"/>
      <c r="D1685" s="7"/>
    </row>
    <row r="1686" spans="1:4">
      <c r="A1686" s="7"/>
      <c r="B1686" s="7"/>
      <c r="C1686" s="7"/>
      <c r="D1686" s="7"/>
    </row>
    <row r="1687" spans="1:4">
      <c r="A1687" s="7"/>
      <c r="B1687" s="7"/>
      <c r="C1687" s="7"/>
      <c r="D1687" s="7"/>
    </row>
    <row r="1688" spans="1:4">
      <c r="A1688" s="7"/>
      <c r="B1688" s="7"/>
      <c r="C1688" s="7"/>
      <c r="D1688" s="7"/>
    </row>
    <row r="1689" spans="1:4">
      <c r="A1689" s="7"/>
      <c r="B1689" s="7"/>
      <c r="C1689" s="7"/>
      <c r="D1689" s="7"/>
    </row>
    <row r="1690" spans="1:4">
      <c r="A1690" s="7"/>
      <c r="B1690" s="7"/>
      <c r="C1690" s="7"/>
      <c r="D1690" s="7"/>
    </row>
    <row r="1691" spans="1:4">
      <c r="A1691" s="7"/>
      <c r="B1691" s="7"/>
      <c r="C1691" s="7"/>
      <c r="D1691" s="7"/>
    </row>
    <row r="1692" spans="1:4">
      <c r="A1692" s="7"/>
      <c r="B1692" s="7"/>
      <c r="C1692" s="7"/>
      <c r="D1692" s="7"/>
    </row>
    <row r="1693" spans="1:4">
      <c r="A1693" s="7"/>
      <c r="B1693" s="7"/>
      <c r="C1693" s="7"/>
      <c r="D1693" s="7"/>
    </row>
    <row r="1694" spans="1:4">
      <c r="A1694" s="7"/>
      <c r="B1694" s="7"/>
      <c r="C1694" s="7"/>
      <c r="D1694" s="7"/>
    </row>
    <row r="1695" spans="1:4">
      <c r="A1695" s="7"/>
      <c r="B1695" s="7"/>
      <c r="C1695" s="7"/>
      <c r="D1695" s="7"/>
    </row>
    <row r="1696" spans="1:4">
      <c r="A1696" s="7"/>
      <c r="B1696" s="7"/>
      <c r="C1696" s="7"/>
      <c r="D1696" s="7"/>
    </row>
    <row r="1697" spans="1:4">
      <c r="A1697" s="7"/>
      <c r="B1697" s="7"/>
      <c r="C1697" s="7"/>
      <c r="D1697" s="7"/>
    </row>
    <row r="1698" spans="1:4">
      <c r="A1698" s="7"/>
      <c r="B1698" s="7"/>
      <c r="C1698" s="7"/>
      <c r="D1698" s="7"/>
    </row>
    <row r="1699" spans="1:4">
      <c r="A1699" s="7"/>
      <c r="B1699" s="7"/>
      <c r="C1699" s="7"/>
      <c r="D1699" s="7"/>
    </row>
    <row r="1700" spans="1:4">
      <c r="A1700" s="7"/>
      <c r="B1700" s="7"/>
      <c r="C1700" s="7"/>
      <c r="D1700" s="7"/>
    </row>
    <row r="1701" spans="1:4">
      <c r="A1701" s="7"/>
      <c r="B1701" s="7"/>
      <c r="C1701" s="7"/>
      <c r="D1701" s="7"/>
    </row>
    <row r="1702" spans="1:4">
      <c r="A1702" s="7"/>
      <c r="B1702" s="7"/>
      <c r="C1702" s="7"/>
      <c r="D1702" s="7"/>
    </row>
    <row r="1703" spans="1:4">
      <c r="A1703" s="7"/>
      <c r="B1703" s="7"/>
      <c r="C1703" s="7"/>
      <c r="D1703" s="7"/>
    </row>
    <row r="1704" spans="1:4">
      <c r="A1704" s="7"/>
      <c r="B1704" s="7"/>
      <c r="C1704" s="7"/>
      <c r="D1704" s="7"/>
    </row>
    <row r="1705" spans="1:4">
      <c r="A1705" s="7"/>
      <c r="B1705" s="7"/>
      <c r="C1705" s="7"/>
      <c r="D1705" s="7"/>
    </row>
    <row r="1706" spans="1:4">
      <c r="A1706" s="7"/>
      <c r="B1706" s="7"/>
      <c r="C1706" s="7"/>
      <c r="D1706" s="7"/>
    </row>
    <row r="1707" spans="1:4">
      <c r="A1707" s="7"/>
      <c r="B1707" s="7"/>
      <c r="C1707" s="7"/>
      <c r="D1707" s="7"/>
    </row>
    <row r="1708" spans="1:4">
      <c r="A1708" s="7"/>
      <c r="B1708" s="7"/>
      <c r="C1708" s="7"/>
      <c r="D1708" s="7"/>
    </row>
    <row r="1709" spans="1:4">
      <c r="A1709" s="7"/>
      <c r="B1709" s="7"/>
      <c r="C1709" s="7"/>
      <c r="D1709" s="7"/>
    </row>
    <row r="1710" spans="1:4">
      <c r="A1710" s="7"/>
      <c r="B1710" s="7"/>
      <c r="C1710" s="7"/>
      <c r="D1710" s="7"/>
    </row>
    <row r="1711" spans="1:4">
      <c r="A1711" s="7"/>
      <c r="B1711" s="7"/>
      <c r="C1711" s="7"/>
      <c r="D1711" s="7"/>
    </row>
    <row r="1712" spans="1:4">
      <c r="A1712" s="7"/>
      <c r="B1712" s="7"/>
      <c r="C1712" s="7"/>
      <c r="D1712" s="7"/>
    </row>
    <row r="1713" spans="1:4">
      <c r="A1713" s="7"/>
      <c r="B1713" s="7"/>
      <c r="C1713" s="7"/>
      <c r="D1713" s="7"/>
    </row>
    <row r="1714" spans="1:4">
      <c r="A1714" s="7"/>
      <c r="B1714" s="7"/>
      <c r="C1714" s="7"/>
      <c r="D1714" s="7"/>
    </row>
    <row r="1715" spans="1:4">
      <c r="A1715" s="7"/>
      <c r="B1715" s="7"/>
      <c r="C1715" s="7"/>
      <c r="D1715" s="7"/>
    </row>
    <row r="1716" spans="1:4">
      <c r="A1716" s="7"/>
      <c r="B1716" s="7"/>
      <c r="C1716" s="7"/>
      <c r="D1716" s="7"/>
    </row>
    <row r="1717" spans="1:4">
      <c r="A1717" s="7"/>
      <c r="B1717" s="7"/>
      <c r="C1717" s="7"/>
      <c r="D1717" s="7"/>
    </row>
    <row r="1718" spans="1:4">
      <c r="A1718" s="7"/>
      <c r="B1718" s="7"/>
      <c r="C1718" s="7"/>
      <c r="D1718" s="7"/>
    </row>
    <row r="1719" spans="1:4">
      <c r="A1719" s="7"/>
      <c r="B1719" s="7"/>
      <c r="C1719" s="7"/>
      <c r="D1719" s="7"/>
    </row>
    <row r="1720" spans="1:4">
      <c r="A1720" s="7"/>
      <c r="B1720" s="7"/>
      <c r="C1720" s="7"/>
      <c r="D1720" s="7"/>
    </row>
    <row r="1721" spans="1:4">
      <c r="A1721" s="7"/>
      <c r="B1721" s="7"/>
      <c r="C1721" s="7"/>
      <c r="D1721" s="7"/>
    </row>
    <row r="1722" spans="1:4">
      <c r="A1722" s="7"/>
      <c r="B1722" s="7"/>
      <c r="C1722" s="7"/>
      <c r="D1722" s="7"/>
    </row>
    <row r="1723" spans="1:4">
      <c r="A1723" s="7"/>
      <c r="B1723" s="7"/>
      <c r="C1723" s="7"/>
      <c r="D1723" s="7"/>
    </row>
    <row r="1724" spans="1:4">
      <c r="A1724" s="7"/>
      <c r="B1724" s="7"/>
      <c r="C1724" s="7"/>
      <c r="D1724" s="7"/>
    </row>
    <row r="1725" spans="1:4">
      <c r="A1725" s="7"/>
      <c r="B1725" s="7"/>
      <c r="C1725" s="7"/>
      <c r="D1725" s="7"/>
    </row>
    <row r="1726" spans="1:4">
      <c r="A1726" s="7"/>
      <c r="B1726" s="7"/>
      <c r="C1726" s="7"/>
      <c r="D1726" s="7"/>
    </row>
    <row r="1727" spans="1:4">
      <c r="A1727" s="7"/>
      <c r="B1727" s="7"/>
      <c r="C1727" s="7"/>
      <c r="D1727" s="7"/>
    </row>
    <row r="1728" spans="1:4">
      <c r="A1728" s="7"/>
      <c r="B1728" s="7"/>
      <c r="C1728" s="7"/>
      <c r="D1728" s="7"/>
    </row>
    <row r="1729" spans="1:4">
      <c r="A1729" s="7"/>
      <c r="B1729" s="7"/>
      <c r="C1729" s="7"/>
      <c r="D1729" s="7"/>
    </row>
    <row r="1730" spans="1:4">
      <c r="A1730" s="7"/>
      <c r="B1730" s="7"/>
      <c r="C1730" s="7"/>
      <c r="D1730" s="7"/>
    </row>
    <row r="1731" spans="1:4">
      <c r="A1731" s="7"/>
      <c r="B1731" s="7"/>
      <c r="C1731" s="7"/>
      <c r="D1731" s="7"/>
    </row>
    <row r="1732" spans="1:4">
      <c r="A1732" s="7"/>
      <c r="B1732" s="7"/>
      <c r="C1732" s="7"/>
      <c r="D1732" s="7"/>
    </row>
    <row r="1733" spans="1:4">
      <c r="A1733" s="7"/>
      <c r="B1733" s="7"/>
      <c r="C1733" s="7"/>
      <c r="D1733" s="7"/>
    </row>
    <row r="1734" spans="1:4">
      <c r="A1734" s="7"/>
      <c r="B1734" s="7"/>
      <c r="C1734" s="7"/>
      <c r="D1734" s="7"/>
    </row>
    <row r="1735" spans="1:4">
      <c r="A1735" s="7"/>
      <c r="B1735" s="7"/>
      <c r="C1735" s="7"/>
      <c r="D1735" s="7"/>
    </row>
    <row r="1736" spans="1:4">
      <c r="A1736" s="7"/>
      <c r="B1736" s="7"/>
      <c r="C1736" s="7"/>
      <c r="D1736" s="7"/>
    </row>
    <row r="1737" spans="1:4">
      <c r="A1737" s="7"/>
      <c r="B1737" s="7"/>
      <c r="C1737" s="7"/>
      <c r="D1737" s="7"/>
    </row>
    <row r="1738" spans="1:4">
      <c r="A1738" s="7"/>
      <c r="B1738" s="7"/>
      <c r="C1738" s="7"/>
      <c r="D1738" s="7"/>
    </row>
    <row r="1739" spans="1:4">
      <c r="A1739" s="7"/>
      <c r="B1739" s="7"/>
      <c r="C1739" s="7"/>
      <c r="D1739" s="7"/>
    </row>
    <row r="1740" spans="1:4">
      <c r="A1740" s="7"/>
      <c r="B1740" s="7"/>
      <c r="C1740" s="7"/>
      <c r="D1740" s="7"/>
    </row>
    <row r="1741" spans="1:4">
      <c r="A1741" s="7"/>
      <c r="B1741" s="7"/>
      <c r="C1741" s="7"/>
      <c r="D1741" s="7"/>
    </row>
    <row r="1742" spans="1:4">
      <c r="A1742" s="7"/>
      <c r="B1742" s="7"/>
      <c r="C1742" s="7"/>
      <c r="D1742" s="7"/>
    </row>
    <row r="1743" spans="1:4">
      <c r="A1743" s="7"/>
      <c r="B1743" s="7"/>
      <c r="C1743" s="7"/>
      <c r="D1743" s="7"/>
    </row>
    <row r="1744" spans="1:4">
      <c r="A1744" s="7"/>
      <c r="B1744" s="7"/>
      <c r="C1744" s="7"/>
      <c r="D1744" s="7"/>
    </row>
    <row r="1745" spans="1:4">
      <c r="A1745" s="7"/>
      <c r="B1745" s="7"/>
      <c r="C1745" s="7"/>
      <c r="D1745" s="7"/>
    </row>
    <row r="1746" spans="1:4">
      <c r="A1746" s="7"/>
      <c r="B1746" s="7"/>
      <c r="C1746" s="7"/>
      <c r="D1746" s="7"/>
    </row>
    <row r="1747" spans="1:4">
      <c r="A1747" s="7"/>
      <c r="B1747" s="7"/>
      <c r="C1747" s="7"/>
      <c r="D1747" s="7"/>
    </row>
    <row r="1748" spans="1:4">
      <c r="A1748" s="7"/>
      <c r="B1748" s="7"/>
      <c r="C1748" s="7"/>
      <c r="D1748" s="7"/>
    </row>
    <row r="1749" spans="1:4">
      <c r="A1749" s="7"/>
      <c r="B1749" s="7"/>
      <c r="C1749" s="7"/>
      <c r="D1749" s="7"/>
    </row>
    <row r="1750" spans="1:4">
      <c r="A1750" s="7"/>
      <c r="B1750" s="7"/>
      <c r="C1750" s="7"/>
      <c r="D1750" s="7"/>
    </row>
    <row r="1751" spans="1:4">
      <c r="A1751" s="7"/>
      <c r="B1751" s="7"/>
      <c r="C1751" s="7"/>
      <c r="D1751" s="7"/>
    </row>
    <row r="1752" spans="1:4">
      <c r="A1752" s="7"/>
      <c r="B1752" s="7"/>
      <c r="C1752" s="7"/>
      <c r="D1752" s="7"/>
    </row>
    <row r="1753" spans="1:4">
      <c r="A1753" s="7"/>
      <c r="B1753" s="7"/>
      <c r="C1753" s="7"/>
      <c r="D1753" s="7"/>
    </row>
    <row r="1754" spans="1:4">
      <c r="A1754" s="7"/>
      <c r="B1754" s="7"/>
      <c r="C1754" s="7"/>
      <c r="D1754" s="7"/>
    </row>
    <row r="1755" spans="1:4">
      <c r="A1755" s="7"/>
      <c r="B1755" s="7"/>
      <c r="C1755" s="7"/>
      <c r="D1755" s="7"/>
    </row>
    <row r="1756" spans="1:4">
      <c r="A1756" s="7"/>
      <c r="B1756" s="7"/>
      <c r="C1756" s="7"/>
      <c r="D1756" s="7"/>
    </row>
    <row r="1757" spans="1:4">
      <c r="A1757" s="7"/>
      <c r="B1757" s="7"/>
      <c r="C1757" s="7"/>
      <c r="D1757" s="7"/>
    </row>
    <row r="1758" spans="1:4">
      <c r="A1758" s="7"/>
      <c r="B1758" s="7"/>
      <c r="C1758" s="7"/>
      <c r="D1758" s="7"/>
    </row>
    <row r="1759" spans="1:4">
      <c r="A1759" s="7"/>
      <c r="B1759" s="7"/>
      <c r="C1759" s="7"/>
      <c r="D1759" s="7"/>
    </row>
    <row r="1760" spans="1:4">
      <c r="A1760" s="7"/>
      <c r="B1760" s="7"/>
      <c r="C1760" s="7"/>
      <c r="D1760" s="7"/>
    </row>
    <row r="1761" spans="1:4">
      <c r="A1761" s="7"/>
      <c r="B1761" s="7"/>
      <c r="C1761" s="7"/>
      <c r="D1761" s="7"/>
    </row>
    <row r="1762" spans="1:4">
      <c r="A1762" s="7"/>
      <c r="B1762" s="7"/>
      <c r="C1762" s="7"/>
      <c r="D1762" s="7"/>
    </row>
    <row r="1763" spans="1:4">
      <c r="A1763" s="7"/>
      <c r="B1763" s="7"/>
      <c r="C1763" s="7"/>
      <c r="D1763" s="7"/>
    </row>
    <row r="1764" spans="1:4">
      <c r="A1764" s="7"/>
      <c r="B1764" s="7"/>
      <c r="C1764" s="7"/>
      <c r="D1764" s="7"/>
    </row>
    <row r="1765" spans="1:4">
      <c r="A1765" s="7"/>
      <c r="B1765" s="7"/>
      <c r="C1765" s="7"/>
      <c r="D1765" s="7"/>
    </row>
    <row r="1766" spans="1:4">
      <c r="A1766" s="7"/>
      <c r="B1766" s="7"/>
      <c r="C1766" s="7"/>
      <c r="D1766" s="7"/>
    </row>
    <row r="1767" spans="1:4">
      <c r="A1767" s="7"/>
      <c r="B1767" s="7"/>
      <c r="C1767" s="7"/>
      <c r="D1767" s="7"/>
    </row>
    <row r="1768" spans="1:4">
      <c r="A1768" s="7"/>
      <c r="B1768" s="7"/>
      <c r="C1768" s="7"/>
      <c r="D1768" s="7"/>
    </row>
    <row r="1769" spans="1:4">
      <c r="A1769" s="7"/>
      <c r="B1769" s="7"/>
      <c r="C1769" s="7"/>
      <c r="D1769" s="7"/>
    </row>
    <row r="1770" spans="1:4">
      <c r="A1770" s="7"/>
      <c r="B1770" s="7"/>
      <c r="C1770" s="7"/>
      <c r="D1770" s="7"/>
    </row>
    <row r="1771" spans="1:4">
      <c r="A1771" s="7"/>
      <c r="B1771" s="7"/>
      <c r="C1771" s="7"/>
      <c r="D1771" s="7"/>
    </row>
    <row r="1772" spans="1:4">
      <c r="A1772" s="7"/>
      <c r="B1772" s="7"/>
      <c r="C1772" s="7"/>
      <c r="D1772" s="7"/>
    </row>
    <row r="1773" spans="1:4">
      <c r="A1773" s="7"/>
      <c r="B1773" s="7"/>
      <c r="C1773" s="7"/>
      <c r="D1773" s="7"/>
    </row>
    <row r="1774" spans="1:4">
      <c r="A1774" s="7"/>
      <c r="B1774" s="7"/>
      <c r="C1774" s="7"/>
      <c r="D1774" s="7"/>
    </row>
    <row r="1775" spans="1:4">
      <c r="A1775" s="7"/>
      <c r="B1775" s="7"/>
      <c r="C1775" s="7"/>
      <c r="D1775" s="7"/>
    </row>
    <row r="1776" spans="1:4">
      <c r="A1776" s="7"/>
      <c r="B1776" s="7"/>
      <c r="C1776" s="7"/>
      <c r="D1776" s="7"/>
    </row>
    <row r="1777" spans="1:4">
      <c r="A1777" s="7"/>
      <c r="B1777" s="7"/>
      <c r="C1777" s="7"/>
      <c r="D1777" s="7"/>
    </row>
    <row r="1778" spans="1:4">
      <c r="A1778" s="7"/>
      <c r="B1778" s="7"/>
      <c r="C1778" s="7"/>
      <c r="D1778" s="7"/>
    </row>
    <row r="1779" spans="1:4">
      <c r="A1779" s="7"/>
      <c r="B1779" s="7"/>
      <c r="C1779" s="7"/>
      <c r="D1779" s="7"/>
    </row>
    <row r="1780" spans="1:4">
      <c r="A1780" s="7"/>
      <c r="B1780" s="7"/>
      <c r="C1780" s="7"/>
      <c r="D1780" s="7"/>
    </row>
    <row r="1781" spans="1:4">
      <c r="A1781" s="7"/>
      <c r="B1781" s="7"/>
      <c r="C1781" s="7"/>
      <c r="D1781" s="7"/>
    </row>
    <row r="1782" spans="1:4">
      <c r="A1782" s="7"/>
      <c r="B1782" s="7"/>
      <c r="C1782" s="7"/>
      <c r="D1782" s="7"/>
    </row>
    <row r="1783" spans="1:4">
      <c r="A1783" s="7"/>
      <c r="B1783" s="7"/>
      <c r="C1783" s="7"/>
      <c r="D1783" s="7"/>
    </row>
    <row r="1784" spans="1:4">
      <c r="A1784" s="7"/>
      <c r="B1784" s="7"/>
      <c r="C1784" s="7"/>
      <c r="D1784" s="7"/>
    </row>
    <row r="1785" spans="1:4">
      <c r="A1785" s="7"/>
      <c r="B1785" s="7"/>
      <c r="C1785" s="7"/>
      <c r="D1785" s="7"/>
    </row>
    <row r="1786" spans="1:4">
      <c r="A1786" s="7"/>
      <c r="B1786" s="7"/>
      <c r="C1786" s="7"/>
      <c r="D1786" s="7"/>
    </row>
    <row r="1787" spans="1:4">
      <c r="A1787" s="7"/>
      <c r="B1787" s="7"/>
      <c r="C1787" s="7"/>
      <c r="D1787" s="7"/>
    </row>
    <row r="1788" spans="1:4">
      <c r="A1788" s="7"/>
      <c r="B1788" s="7"/>
      <c r="C1788" s="7"/>
      <c r="D1788" s="7"/>
    </row>
    <row r="1789" spans="1:4">
      <c r="A1789" s="7"/>
      <c r="B1789" s="7"/>
      <c r="C1789" s="7"/>
      <c r="D1789" s="7"/>
    </row>
    <row r="1790" spans="1:4">
      <c r="A1790" s="7"/>
      <c r="B1790" s="7"/>
      <c r="C1790" s="7"/>
      <c r="D1790" s="7"/>
    </row>
    <row r="1791" spans="1:4">
      <c r="A1791" s="7"/>
      <c r="B1791" s="7"/>
      <c r="C1791" s="7"/>
      <c r="D1791" s="7"/>
    </row>
    <row r="1792" spans="1:4">
      <c r="A1792" s="7"/>
      <c r="B1792" s="7"/>
      <c r="C1792" s="7"/>
      <c r="D1792" s="7"/>
    </row>
    <row r="1793" spans="1:4">
      <c r="A1793" s="7"/>
      <c r="B1793" s="7"/>
      <c r="C1793" s="7"/>
      <c r="D1793" s="7"/>
    </row>
    <row r="1794" spans="1:4">
      <c r="A1794" s="7"/>
      <c r="B1794" s="7"/>
      <c r="C1794" s="7"/>
      <c r="D1794" s="7"/>
    </row>
    <row r="1795" spans="1:4">
      <c r="A1795" s="7"/>
      <c r="B1795" s="7"/>
      <c r="C1795" s="7"/>
      <c r="D1795" s="7"/>
    </row>
    <row r="1796" spans="1:4">
      <c r="A1796" s="7"/>
      <c r="B1796" s="7"/>
      <c r="C1796" s="7"/>
      <c r="D1796" s="7"/>
    </row>
    <row r="1797" spans="1:4">
      <c r="A1797" s="7"/>
      <c r="B1797" s="7"/>
      <c r="C1797" s="7"/>
      <c r="D1797" s="7"/>
    </row>
    <row r="1798" spans="1:4">
      <c r="A1798" s="7"/>
      <c r="B1798" s="7"/>
      <c r="C1798" s="7"/>
      <c r="D1798" s="7"/>
    </row>
    <row r="1799" spans="1:4">
      <c r="A1799" s="7"/>
      <c r="B1799" s="7"/>
      <c r="C1799" s="7"/>
      <c r="D1799" s="7"/>
    </row>
    <row r="1800" spans="1:4">
      <c r="A1800" s="7"/>
      <c r="B1800" s="7"/>
      <c r="C1800" s="7"/>
      <c r="D1800" s="7"/>
    </row>
    <row r="1801" spans="1:4">
      <c r="A1801" s="7"/>
      <c r="B1801" s="7"/>
      <c r="C1801" s="7"/>
      <c r="D1801" s="7"/>
    </row>
    <row r="1802" spans="1:4">
      <c r="A1802" s="7"/>
      <c r="B1802" s="7"/>
      <c r="C1802" s="7"/>
      <c r="D1802" s="7"/>
    </row>
    <row r="1803" spans="1:4">
      <c r="A1803" s="7"/>
      <c r="B1803" s="7"/>
      <c r="C1803" s="7"/>
      <c r="D1803" s="7"/>
    </row>
    <row r="1804" spans="1:4">
      <c r="A1804" s="7"/>
      <c r="B1804" s="7"/>
      <c r="C1804" s="7"/>
      <c r="D1804" s="7"/>
    </row>
    <row r="1805" spans="1:4">
      <c r="A1805" s="7"/>
      <c r="B1805" s="7"/>
      <c r="C1805" s="7"/>
      <c r="D1805" s="7"/>
    </row>
    <row r="1806" spans="1:4">
      <c r="A1806" s="7"/>
      <c r="B1806" s="7"/>
      <c r="C1806" s="7"/>
      <c r="D1806" s="7"/>
    </row>
    <row r="1807" spans="1:4">
      <c r="A1807" s="7"/>
      <c r="B1807" s="7"/>
      <c r="C1807" s="7"/>
      <c r="D1807" s="7"/>
    </row>
    <row r="1808" spans="1:4">
      <c r="A1808" s="7"/>
      <c r="B1808" s="7"/>
      <c r="C1808" s="7"/>
      <c r="D1808" s="7"/>
    </row>
    <row r="1809" spans="1:4">
      <c r="A1809" s="7"/>
      <c r="B1809" s="7"/>
      <c r="C1809" s="7"/>
      <c r="D1809" s="7"/>
    </row>
    <row r="1810" spans="1:4">
      <c r="A1810" s="7"/>
      <c r="B1810" s="7"/>
      <c r="C1810" s="7"/>
      <c r="D1810" s="7"/>
    </row>
    <row r="1811" spans="1:4">
      <c r="A1811" s="7"/>
      <c r="B1811" s="7"/>
      <c r="C1811" s="7"/>
      <c r="D1811" s="7"/>
    </row>
    <row r="1812" spans="1:4">
      <c r="A1812" s="7"/>
      <c r="B1812" s="7"/>
      <c r="C1812" s="7"/>
      <c r="D1812" s="7"/>
    </row>
    <row r="1813" spans="1:4">
      <c r="A1813" s="7"/>
      <c r="B1813" s="7"/>
      <c r="C1813" s="7"/>
      <c r="D1813" s="7"/>
    </row>
    <row r="1814" spans="1:4">
      <c r="A1814" s="7"/>
      <c r="B1814" s="7"/>
      <c r="C1814" s="7"/>
      <c r="D1814" s="7"/>
    </row>
    <row r="1815" spans="1:4">
      <c r="A1815" s="7"/>
      <c r="B1815" s="7"/>
      <c r="C1815" s="7"/>
      <c r="D1815" s="7"/>
    </row>
    <row r="1816" spans="1:4">
      <c r="A1816" s="7"/>
      <c r="B1816" s="7"/>
      <c r="C1816" s="7"/>
      <c r="D1816" s="7"/>
    </row>
    <row r="1817" spans="1:4">
      <c r="A1817" s="7"/>
      <c r="B1817" s="7"/>
      <c r="C1817" s="7"/>
      <c r="D1817" s="7"/>
    </row>
    <row r="1818" spans="1:4">
      <c r="A1818" s="7"/>
      <c r="B1818" s="7"/>
      <c r="C1818" s="7"/>
      <c r="D1818" s="7"/>
    </row>
    <row r="1819" spans="1:4">
      <c r="A1819" s="7"/>
      <c r="B1819" s="7"/>
      <c r="C1819" s="7"/>
      <c r="D1819" s="7"/>
    </row>
    <row r="1820" spans="1:4">
      <c r="A1820" s="7"/>
      <c r="B1820" s="7"/>
      <c r="C1820" s="7"/>
      <c r="D1820" s="7"/>
    </row>
    <row r="1821" spans="1:4">
      <c r="A1821" s="7"/>
      <c r="B1821" s="7"/>
      <c r="C1821" s="7"/>
      <c r="D1821" s="7"/>
    </row>
    <row r="1822" spans="1:4">
      <c r="A1822" s="7"/>
      <c r="B1822" s="7"/>
      <c r="C1822" s="7"/>
      <c r="D1822" s="7"/>
    </row>
    <row r="1823" spans="1:4">
      <c r="A1823" s="7"/>
      <c r="B1823" s="7"/>
      <c r="C1823" s="7"/>
      <c r="D1823" s="7"/>
    </row>
    <row r="1824" spans="1:4">
      <c r="A1824" s="7"/>
      <c r="B1824" s="7"/>
      <c r="C1824" s="7"/>
      <c r="D1824" s="7"/>
    </row>
    <row r="1825" spans="1:4">
      <c r="A1825" s="7"/>
      <c r="B1825" s="7"/>
      <c r="C1825" s="7"/>
      <c r="D1825" s="7"/>
    </row>
    <row r="1826" spans="1:4">
      <c r="A1826" s="7"/>
      <c r="B1826" s="7"/>
      <c r="C1826" s="7"/>
      <c r="D1826" s="7"/>
    </row>
    <row r="1827" spans="1:4">
      <c r="A1827" s="7"/>
      <c r="B1827" s="7"/>
      <c r="C1827" s="7"/>
      <c r="D1827" s="7"/>
    </row>
    <row r="1828" spans="1:4">
      <c r="A1828" s="7"/>
      <c r="B1828" s="7"/>
      <c r="C1828" s="7"/>
      <c r="D1828" s="7"/>
    </row>
    <row r="1829" spans="1:4">
      <c r="A1829" s="7"/>
      <c r="B1829" s="7"/>
      <c r="C1829" s="7"/>
      <c r="D1829" s="7"/>
    </row>
    <row r="1830" spans="1:4">
      <c r="A1830" s="7"/>
      <c r="B1830" s="7"/>
      <c r="C1830" s="7"/>
      <c r="D1830" s="7"/>
    </row>
    <row r="1831" spans="1:4">
      <c r="A1831" s="7"/>
      <c r="B1831" s="7"/>
      <c r="C1831" s="7"/>
      <c r="D1831" s="7"/>
    </row>
    <row r="1832" spans="1:4">
      <c r="A1832" s="7"/>
      <c r="B1832" s="7"/>
      <c r="C1832" s="7"/>
      <c r="D1832" s="7"/>
    </row>
    <row r="1833" spans="1:4">
      <c r="A1833" s="7"/>
      <c r="B1833" s="7"/>
      <c r="C1833" s="7"/>
      <c r="D1833" s="7"/>
    </row>
    <row r="1834" spans="1:4">
      <c r="A1834" s="7"/>
      <c r="B1834" s="7"/>
      <c r="C1834" s="7"/>
      <c r="D1834" s="7"/>
    </row>
    <row r="1835" spans="1:4">
      <c r="A1835" s="7"/>
      <c r="B1835" s="7"/>
      <c r="C1835" s="7"/>
      <c r="D1835" s="7"/>
    </row>
    <row r="1836" spans="1:4">
      <c r="A1836" s="7"/>
      <c r="B1836" s="7"/>
      <c r="C1836" s="7"/>
      <c r="D1836" s="7"/>
    </row>
    <row r="1837" spans="1:4">
      <c r="A1837" s="7"/>
      <c r="B1837" s="7"/>
      <c r="C1837" s="7"/>
      <c r="D1837" s="7"/>
    </row>
    <row r="1838" spans="1:4">
      <c r="A1838" s="7"/>
      <c r="B1838" s="7"/>
      <c r="C1838" s="7"/>
      <c r="D1838" s="7"/>
    </row>
    <row r="1839" spans="1:4">
      <c r="A1839" s="7"/>
      <c r="B1839" s="7"/>
      <c r="C1839" s="7"/>
      <c r="D1839" s="7"/>
    </row>
    <row r="1840" spans="1:4">
      <c r="A1840" s="7"/>
      <c r="B1840" s="7"/>
      <c r="C1840" s="7"/>
      <c r="D1840" s="7"/>
    </row>
    <row r="1841" spans="1:4">
      <c r="A1841" s="7"/>
      <c r="B1841" s="7"/>
      <c r="C1841" s="7"/>
      <c r="D1841" s="7"/>
    </row>
    <row r="1842" spans="1:4">
      <c r="A1842" s="7"/>
      <c r="B1842" s="7"/>
      <c r="C1842" s="7"/>
      <c r="D1842" s="7"/>
    </row>
    <row r="1843" spans="1:4">
      <c r="A1843" s="7"/>
      <c r="B1843" s="7"/>
      <c r="C1843" s="7"/>
      <c r="D1843" s="7"/>
    </row>
    <row r="1844" spans="1:4">
      <c r="A1844" s="7"/>
      <c r="B1844" s="7"/>
      <c r="C1844" s="7"/>
      <c r="D1844" s="7"/>
    </row>
    <row r="1845" spans="1:4">
      <c r="A1845" s="7"/>
      <c r="B1845" s="7"/>
      <c r="C1845" s="7"/>
      <c r="D1845" s="7"/>
    </row>
    <row r="1846" spans="1:4">
      <c r="A1846" s="7"/>
      <c r="B1846" s="7"/>
      <c r="C1846" s="7"/>
      <c r="D1846" s="7"/>
    </row>
    <row r="1847" spans="1:4">
      <c r="A1847" s="7"/>
      <c r="B1847" s="7"/>
      <c r="C1847" s="7"/>
      <c r="D1847" s="7"/>
    </row>
    <row r="1848" spans="1:4">
      <c r="A1848" s="7"/>
      <c r="B1848" s="7"/>
      <c r="C1848" s="7"/>
      <c r="D1848" s="7"/>
    </row>
    <row r="1849" spans="1:4">
      <c r="A1849" s="7"/>
      <c r="B1849" s="7"/>
      <c r="C1849" s="7"/>
      <c r="D1849" s="7"/>
    </row>
    <row r="1850" spans="1:4">
      <c r="A1850" s="7"/>
      <c r="B1850" s="7"/>
      <c r="C1850" s="7"/>
      <c r="D1850" s="7"/>
    </row>
    <row r="1851" spans="1:4">
      <c r="A1851" s="7"/>
      <c r="B1851" s="7"/>
      <c r="C1851" s="7"/>
      <c r="D1851" s="7"/>
    </row>
    <row r="1852" spans="1:4">
      <c r="A1852" s="7"/>
      <c r="B1852" s="7"/>
      <c r="C1852" s="7"/>
      <c r="D1852" s="7"/>
    </row>
    <row r="1853" spans="1:4">
      <c r="A1853" s="7"/>
      <c r="B1853" s="7"/>
      <c r="C1853" s="7"/>
      <c r="D1853" s="7"/>
    </row>
    <row r="1854" spans="1:4">
      <c r="A1854" s="7"/>
      <c r="B1854" s="7"/>
      <c r="C1854" s="7"/>
      <c r="D1854" s="7"/>
    </row>
    <row r="1855" spans="1:4">
      <c r="A1855" s="7"/>
      <c r="B1855" s="7"/>
      <c r="C1855" s="7"/>
      <c r="D1855" s="7"/>
    </row>
    <row r="1856" spans="1:4">
      <c r="A1856" s="7"/>
      <c r="B1856" s="7"/>
      <c r="C1856" s="7"/>
      <c r="D1856" s="7"/>
    </row>
    <row r="1857" spans="1:4">
      <c r="A1857" s="7"/>
      <c r="B1857" s="7"/>
      <c r="C1857" s="7"/>
      <c r="D1857" s="7"/>
    </row>
    <row r="1858" spans="1:4">
      <c r="A1858" s="7"/>
      <c r="B1858" s="7"/>
      <c r="C1858" s="7"/>
      <c r="D1858" s="7"/>
    </row>
    <row r="1859" spans="1:4">
      <c r="A1859" s="7"/>
      <c r="B1859" s="7"/>
      <c r="C1859" s="7"/>
      <c r="D1859" s="7"/>
    </row>
    <row r="1860" spans="1:4">
      <c r="A1860" s="7"/>
      <c r="B1860" s="7"/>
      <c r="C1860" s="7"/>
      <c r="D1860" s="7"/>
    </row>
    <row r="1861" spans="1:4">
      <c r="A1861" s="7"/>
      <c r="B1861" s="7"/>
      <c r="C1861" s="7"/>
      <c r="D1861" s="7"/>
    </row>
    <row r="1862" spans="1:4">
      <c r="A1862" s="7"/>
      <c r="B1862" s="7"/>
      <c r="C1862" s="7"/>
      <c r="D1862" s="7"/>
    </row>
    <row r="1863" spans="1:4">
      <c r="A1863" s="7"/>
      <c r="B1863" s="7"/>
      <c r="C1863" s="7"/>
      <c r="D1863" s="7"/>
    </row>
    <row r="1864" spans="1:4">
      <c r="A1864" s="7"/>
      <c r="B1864" s="7"/>
      <c r="C1864" s="7"/>
      <c r="D1864" s="7"/>
    </row>
    <row r="1865" spans="1:4">
      <c r="A1865" s="7"/>
      <c r="B1865" s="7"/>
      <c r="C1865" s="7"/>
      <c r="D1865" s="7"/>
    </row>
    <row r="1866" spans="1:4">
      <c r="A1866" s="7"/>
      <c r="B1866" s="7"/>
      <c r="C1866" s="7"/>
      <c r="D1866" s="7"/>
    </row>
    <row r="1867" spans="1:4">
      <c r="A1867" s="7"/>
      <c r="B1867" s="7"/>
      <c r="C1867" s="7"/>
      <c r="D1867" s="7"/>
    </row>
    <row r="1868" spans="1:4">
      <c r="A1868" s="7"/>
      <c r="B1868" s="7"/>
      <c r="C1868" s="7"/>
      <c r="D1868" s="7"/>
    </row>
    <row r="1869" spans="1:4">
      <c r="A1869" s="7"/>
      <c r="B1869" s="7"/>
      <c r="C1869" s="7"/>
      <c r="D1869" s="7"/>
    </row>
    <row r="1870" spans="1:4">
      <c r="A1870" s="7"/>
      <c r="B1870" s="7"/>
      <c r="C1870" s="7"/>
      <c r="D1870" s="7"/>
    </row>
    <row r="1871" spans="1:4">
      <c r="A1871" s="7"/>
      <c r="B1871" s="7"/>
      <c r="C1871" s="7"/>
      <c r="D1871" s="7"/>
    </row>
    <row r="1872" spans="1:4">
      <c r="A1872" s="7"/>
      <c r="B1872" s="7"/>
      <c r="C1872" s="7"/>
      <c r="D1872" s="7"/>
    </row>
    <row r="1873" spans="1:4">
      <c r="A1873" s="7"/>
      <c r="B1873" s="7"/>
      <c r="C1873" s="7"/>
      <c r="D1873" s="7"/>
    </row>
    <row r="1874" spans="1:4">
      <c r="A1874" s="7"/>
      <c r="B1874" s="7"/>
      <c r="C1874" s="7"/>
      <c r="D1874" s="7"/>
    </row>
    <row r="1875" spans="1:4">
      <c r="A1875" s="7"/>
      <c r="B1875" s="7"/>
      <c r="C1875" s="7"/>
      <c r="D1875" s="7"/>
    </row>
    <row r="1876" spans="1:4">
      <c r="A1876" s="7"/>
      <c r="B1876" s="7"/>
      <c r="C1876" s="7"/>
      <c r="D1876" s="7"/>
    </row>
    <row r="1877" spans="1:4">
      <c r="A1877" s="7"/>
      <c r="B1877" s="7"/>
      <c r="C1877" s="7"/>
      <c r="D1877" s="7"/>
    </row>
    <row r="1878" spans="1:4">
      <c r="A1878" s="7"/>
      <c r="B1878" s="7"/>
      <c r="C1878" s="7"/>
      <c r="D1878" s="7"/>
    </row>
    <row r="1879" spans="1:4">
      <c r="A1879" s="7"/>
      <c r="B1879" s="7"/>
      <c r="C1879" s="7"/>
      <c r="D1879" s="7"/>
    </row>
    <row r="1880" spans="1:4">
      <c r="A1880" s="7"/>
      <c r="B1880" s="7"/>
      <c r="C1880" s="7"/>
      <c r="D1880" s="7"/>
    </row>
    <row r="1881" spans="1:4">
      <c r="A1881" s="7"/>
      <c r="B1881" s="7"/>
      <c r="C1881" s="7"/>
      <c r="D1881" s="7"/>
    </row>
    <row r="1882" spans="1:4">
      <c r="A1882" s="7"/>
      <c r="B1882" s="7"/>
      <c r="C1882" s="7"/>
      <c r="D1882" s="7"/>
    </row>
    <row r="1883" spans="1:4">
      <c r="A1883" s="7"/>
      <c r="B1883" s="7"/>
      <c r="C1883" s="7"/>
      <c r="D1883" s="7"/>
    </row>
    <row r="1884" spans="1:4">
      <c r="A1884" s="7"/>
      <c r="B1884" s="7"/>
      <c r="C1884" s="7"/>
      <c r="D1884" s="7"/>
    </row>
    <row r="1885" spans="1:4">
      <c r="A1885" s="7"/>
      <c r="B1885" s="7"/>
      <c r="C1885" s="7"/>
      <c r="D1885" s="7"/>
    </row>
    <row r="1886" spans="1:4">
      <c r="A1886" s="7"/>
      <c r="B1886" s="7"/>
      <c r="C1886" s="7"/>
      <c r="D1886" s="7"/>
    </row>
    <row r="1887" spans="1:4">
      <c r="A1887" s="7"/>
      <c r="B1887" s="7"/>
      <c r="C1887" s="7"/>
      <c r="D1887" s="7"/>
    </row>
    <row r="1888" spans="1:4">
      <c r="A1888" s="7"/>
      <c r="B1888" s="7"/>
      <c r="C1888" s="7"/>
      <c r="D1888" s="7"/>
    </row>
    <row r="1889" spans="1:4">
      <c r="A1889" s="7"/>
      <c r="B1889" s="7"/>
      <c r="C1889" s="7"/>
      <c r="D1889" s="7"/>
    </row>
    <row r="1890" spans="1:4">
      <c r="A1890" s="7"/>
      <c r="B1890" s="7"/>
      <c r="C1890" s="7"/>
      <c r="D1890" s="7"/>
    </row>
    <row r="1891" spans="1:4">
      <c r="A1891" s="7"/>
      <c r="B1891" s="7"/>
      <c r="C1891" s="7"/>
      <c r="D1891" s="7"/>
    </row>
    <row r="1892" spans="1:4">
      <c r="A1892" s="7"/>
      <c r="B1892" s="7"/>
      <c r="C1892" s="7"/>
      <c r="D1892" s="7"/>
    </row>
    <row r="1893" spans="1:4">
      <c r="A1893" s="7"/>
      <c r="B1893" s="7"/>
      <c r="C1893" s="7"/>
      <c r="D1893" s="7"/>
    </row>
    <row r="1894" spans="1:4">
      <c r="A1894" s="7"/>
      <c r="B1894" s="7"/>
      <c r="C1894" s="7"/>
      <c r="D1894" s="7"/>
    </row>
    <row r="1895" spans="1:4">
      <c r="A1895" s="7"/>
      <c r="B1895" s="7"/>
      <c r="C1895" s="7"/>
      <c r="D1895" s="7"/>
    </row>
    <row r="1896" spans="1:4">
      <c r="A1896" s="7"/>
      <c r="B1896" s="7"/>
      <c r="C1896" s="7"/>
      <c r="D1896" s="7"/>
    </row>
    <row r="1897" spans="1:4">
      <c r="A1897" s="7"/>
      <c r="B1897" s="7"/>
      <c r="C1897" s="7"/>
      <c r="D1897" s="7"/>
    </row>
    <row r="1898" spans="1:4">
      <c r="A1898" s="7"/>
      <c r="B1898" s="7"/>
      <c r="C1898" s="7"/>
      <c r="D1898" s="7"/>
    </row>
    <row r="1899" spans="1:4">
      <c r="A1899" s="7"/>
      <c r="B1899" s="7"/>
      <c r="C1899" s="7"/>
      <c r="D1899" s="7"/>
    </row>
    <row r="1900" spans="1:4">
      <c r="A1900" s="7"/>
      <c r="B1900" s="7"/>
      <c r="C1900" s="7"/>
      <c r="D1900" s="7"/>
    </row>
    <row r="1901" spans="1:4">
      <c r="A1901" s="7"/>
      <c r="B1901" s="7"/>
      <c r="C1901" s="7"/>
      <c r="D1901" s="7"/>
    </row>
    <row r="1902" spans="1:4">
      <c r="A1902" s="7"/>
      <c r="B1902" s="7"/>
      <c r="C1902" s="7"/>
      <c r="D1902" s="7"/>
    </row>
    <row r="1903" spans="1:4">
      <c r="A1903" s="7"/>
      <c r="B1903" s="7"/>
      <c r="C1903" s="7"/>
      <c r="D1903" s="7"/>
    </row>
    <row r="1904" spans="1:4">
      <c r="A1904" s="7"/>
      <c r="B1904" s="7"/>
      <c r="C1904" s="7"/>
      <c r="D1904" s="7"/>
    </row>
    <row r="1905" spans="1:4">
      <c r="A1905" s="7"/>
      <c r="B1905" s="7"/>
      <c r="C1905" s="7"/>
      <c r="D1905" s="7"/>
    </row>
    <row r="1906" spans="1:4">
      <c r="A1906" s="7"/>
      <c r="B1906" s="7"/>
      <c r="C1906" s="7"/>
      <c r="D1906" s="7"/>
    </row>
    <row r="1907" spans="1:4">
      <c r="A1907" s="7"/>
      <c r="B1907" s="7"/>
      <c r="C1907" s="7"/>
      <c r="D1907" s="7"/>
    </row>
    <row r="1908" spans="1:4">
      <c r="A1908" s="7"/>
      <c r="B1908" s="7"/>
      <c r="C1908" s="7"/>
      <c r="D1908" s="7"/>
    </row>
    <row r="1909" spans="1:4">
      <c r="A1909" s="7"/>
      <c r="B1909" s="7"/>
      <c r="C1909" s="7"/>
      <c r="D1909" s="7"/>
    </row>
    <row r="1910" spans="1:4">
      <c r="A1910" s="7"/>
      <c r="B1910" s="7"/>
      <c r="C1910" s="7"/>
      <c r="D1910" s="7"/>
    </row>
    <row r="1911" spans="1:4">
      <c r="A1911" s="7"/>
      <c r="B1911" s="7"/>
      <c r="C1911" s="7"/>
      <c r="D1911" s="7"/>
    </row>
    <row r="1912" spans="1:4">
      <c r="A1912" s="7"/>
      <c r="B1912" s="7"/>
      <c r="C1912" s="7"/>
      <c r="D1912" s="7"/>
    </row>
    <row r="1913" spans="1:4">
      <c r="A1913" s="7"/>
      <c r="B1913" s="7"/>
      <c r="C1913" s="7"/>
      <c r="D1913" s="7"/>
    </row>
    <row r="1914" spans="1:4">
      <c r="A1914" s="7"/>
      <c r="B1914" s="7"/>
      <c r="C1914" s="7"/>
      <c r="D1914" s="7"/>
    </row>
    <row r="1915" spans="1:4">
      <c r="A1915" s="7"/>
      <c r="B1915" s="7"/>
      <c r="C1915" s="7"/>
      <c r="D1915" s="7"/>
    </row>
    <row r="1916" spans="1:4">
      <c r="A1916" s="7"/>
      <c r="B1916" s="7"/>
      <c r="C1916" s="7"/>
      <c r="D1916" s="7"/>
    </row>
    <row r="1917" spans="1:4">
      <c r="A1917" s="7"/>
      <c r="B1917" s="7"/>
      <c r="C1917" s="7"/>
      <c r="D1917" s="7"/>
    </row>
    <row r="1918" spans="1:4">
      <c r="A1918" s="7"/>
      <c r="B1918" s="7"/>
      <c r="C1918" s="7"/>
      <c r="D1918" s="7"/>
    </row>
    <row r="1919" spans="1:4">
      <c r="A1919" s="7"/>
      <c r="B1919" s="7"/>
      <c r="C1919" s="7"/>
      <c r="D1919" s="7"/>
    </row>
    <row r="1920" spans="1:4">
      <c r="A1920" s="7"/>
      <c r="B1920" s="7"/>
      <c r="C1920" s="7"/>
      <c r="D1920" s="7"/>
    </row>
    <row r="1921" spans="1:4">
      <c r="A1921" s="7"/>
      <c r="B1921" s="7"/>
      <c r="C1921" s="7"/>
      <c r="D1921" s="7"/>
    </row>
    <row r="1922" spans="1:4">
      <c r="A1922" s="7"/>
      <c r="B1922" s="7"/>
      <c r="C1922" s="7"/>
      <c r="D1922" s="7"/>
    </row>
    <row r="1923" spans="1:4">
      <c r="A1923" s="7"/>
      <c r="B1923" s="7"/>
      <c r="C1923" s="7"/>
      <c r="D1923" s="7"/>
    </row>
    <row r="1924" spans="1:4">
      <c r="A1924" s="7"/>
      <c r="B1924" s="7"/>
      <c r="C1924" s="7"/>
      <c r="D1924" s="7"/>
    </row>
    <row r="1925" spans="1:4">
      <c r="A1925" s="7"/>
      <c r="B1925" s="7"/>
      <c r="C1925" s="7"/>
      <c r="D1925" s="7"/>
    </row>
    <row r="1926" spans="1:4">
      <c r="A1926" s="7"/>
      <c r="B1926" s="7"/>
      <c r="C1926" s="7"/>
      <c r="D1926" s="7"/>
    </row>
    <row r="1927" spans="1:4">
      <c r="A1927" s="7"/>
      <c r="B1927" s="7"/>
      <c r="C1927" s="7"/>
      <c r="D1927" s="7"/>
    </row>
    <row r="1928" spans="1:4">
      <c r="A1928" s="7"/>
      <c r="B1928" s="7"/>
      <c r="C1928" s="7"/>
      <c r="D1928" s="7"/>
    </row>
    <row r="1929" spans="1:4">
      <c r="A1929" s="7"/>
      <c r="B1929" s="7"/>
      <c r="C1929" s="7"/>
      <c r="D1929" s="7"/>
    </row>
    <row r="1930" spans="1:4">
      <c r="A1930" s="7"/>
      <c r="B1930" s="7"/>
      <c r="C1930" s="7"/>
      <c r="D1930" s="7"/>
    </row>
    <row r="1931" spans="1:4">
      <c r="A1931" s="7"/>
      <c r="B1931" s="7"/>
      <c r="C1931" s="7"/>
      <c r="D1931" s="7"/>
    </row>
    <row r="1932" spans="1:4">
      <c r="A1932" s="7"/>
      <c r="B1932" s="7"/>
      <c r="C1932" s="7"/>
      <c r="D1932" s="7"/>
    </row>
    <row r="1933" spans="1:4">
      <c r="A1933" s="7"/>
      <c r="B1933" s="7"/>
      <c r="C1933" s="7"/>
      <c r="D1933" s="7"/>
    </row>
    <row r="1934" spans="1:4">
      <c r="A1934" s="7"/>
      <c r="B1934" s="7"/>
      <c r="C1934" s="7"/>
      <c r="D1934" s="7"/>
    </row>
    <row r="1935" spans="1:4">
      <c r="A1935" s="7"/>
      <c r="B1935" s="7"/>
      <c r="C1935" s="7"/>
      <c r="D1935" s="7"/>
    </row>
    <row r="1936" spans="1:4">
      <c r="A1936" s="7"/>
      <c r="B1936" s="7"/>
      <c r="C1936" s="7"/>
      <c r="D1936" s="7"/>
    </row>
    <row r="1937" spans="1:4">
      <c r="A1937" s="7"/>
      <c r="B1937" s="7"/>
      <c r="C1937" s="7"/>
      <c r="D1937" s="7"/>
    </row>
    <row r="1938" spans="1:4">
      <c r="A1938" s="7"/>
      <c r="B1938" s="7"/>
      <c r="C1938" s="7"/>
      <c r="D1938" s="7"/>
    </row>
    <row r="1939" spans="1:4">
      <c r="A1939" s="7"/>
      <c r="B1939" s="7"/>
      <c r="C1939" s="7"/>
      <c r="D1939" s="7"/>
    </row>
    <row r="1940" spans="1:4">
      <c r="A1940" s="7"/>
      <c r="B1940" s="7"/>
      <c r="C1940" s="7"/>
      <c r="D1940" s="7"/>
    </row>
    <row r="1941" spans="1:4">
      <c r="A1941" s="7"/>
      <c r="B1941" s="7"/>
      <c r="C1941" s="7"/>
      <c r="D1941" s="7"/>
    </row>
    <row r="1942" spans="1:4">
      <c r="A1942" s="7"/>
      <c r="B1942" s="7"/>
      <c r="C1942" s="7"/>
      <c r="D1942" s="7"/>
    </row>
    <row r="1943" spans="1:4">
      <c r="A1943" s="7"/>
      <c r="B1943" s="7"/>
      <c r="C1943" s="7"/>
      <c r="D1943" s="7"/>
    </row>
    <row r="1944" spans="1:4">
      <c r="A1944" s="7"/>
      <c r="B1944" s="7"/>
      <c r="C1944" s="7"/>
      <c r="D1944" s="7"/>
    </row>
    <row r="1945" spans="1:4">
      <c r="A1945" s="7"/>
      <c r="B1945" s="7"/>
      <c r="C1945" s="7"/>
      <c r="D1945" s="7"/>
    </row>
    <row r="1946" spans="1:4">
      <c r="A1946" s="7"/>
      <c r="B1946" s="7"/>
      <c r="C1946" s="7"/>
      <c r="D1946" s="7"/>
    </row>
    <row r="1947" spans="1:4">
      <c r="A1947" s="7"/>
      <c r="B1947" s="7"/>
      <c r="C1947" s="7"/>
      <c r="D1947" s="7"/>
    </row>
    <row r="1948" spans="1:4">
      <c r="A1948" s="7"/>
      <c r="B1948" s="7"/>
      <c r="C1948" s="7"/>
      <c r="D1948" s="7"/>
    </row>
    <row r="1949" spans="1:4">
      <c r="A1949" s="7"/>
      <c r="B1949" s="7"/>
      <c r="C1949" s="7"/>
      <c r="D1949" s="7"/>
    </row>
    <row r="1950" spans="1:4">
      <c r="A1950" s="7"/>
      <c r="B1950" s="7"/>
      <c r="C1950" s="7"/>
      <c r="D1950" s="7"/>
    </row>
    <row r="1951" spans="1:4">
      <c r="A1951" s="7"/>
      <c r="B1951" s="7"/>
      <c r="C1951" s="7"/>
      <c r="D1951" s="7"/>
    </row>
    <row r="1952" spans="1:4">
      <c r="A1952" s="7"/>
      <c r="B1952" s="7"/>
      <c r="C1952" s="7"/>
      <c r="D1952" s="7"/>
    </row>
    <row r="1953" spans="1:4">
      <c r="A1953" s="7"/>
      <c r="B1953" s="7"/>
      <c r="C1953" s="7"/>
      <c r="D1953" s="7"/>
    </row>
    <row r="1954" spans="1:4">
      <c r="A1954" s="7"/>
      <c r="B1954" s="7"/>
      <c r="C1954" s="7"/>
      <c r="D1954" s="7"/>
    </row>
    <row r="1955" spans="1:4">
      <c r="A1955" s="7"/>
      <c r="B1955" s="7"/>
      <c r="C1955" s="7"/>
      <c r="D1955" s="7"/>
    </row>
    <row r="1956" spans="1:4">
      <c r="A1956" s="7"/>
      <c r="B1956" s="7"/>
      <c r="C1956" s="7"/>
      <c r="D1956" s="7"/>
    </row>
    <row r="1957" spans="1:4">
      <c r="A1957" s="7"/>
      <c r="B1957" s="7"/>
      <c r="C1957" s="7"/>
      <c r="D1957" s="7"/>
    </row>
    <row r="1958" spans="1:4">
      <c r="A1958" s="7"/>
      <c r="B1958" s="7"/>
      <c r="C1958" s="7"/>
      <c r="D1958" s="7"/>
    </row>
    <row r="1959" spans="1:4">
      <c r="A1959" s="7"/>
      <c r="B1959" s="7"/>
      <c r="C1959" s="7"/>
      <c r="D1959" s="7"/>
    </row>
    <row r="1960" spans="1:4">
      <c r="A1960" s="7"/>
      <c r="B1960" s="7"/>
      <c r="C1960" s="7"/>
      <c r="D1960" s="7"/>
    </row>
    <row r="1961" spans="1:4">
      <c r="A1961" s="7"/>
      <c r="B1961" s="7"/>
      <c r="C1961" s="7"/>
      <c r="D1961" s="7"/>
    </row>
    <row r="1962" spans="1:4">
      <c r="A1962" s="7"/>
      <c r="B1962" s="7"/>
      <c r="C1962" s="7"/>
      <c r="D1962" s="7"/>
    </row>
    <row r="1963" spans="1:4">
      <c r="A1963" s="7"/>
      <c r="B1963" s="7"/>
      <c r="C1963" s="7"/>
      <c r="D1963" s="7"/>
    </row>
    <row r="1964" spans="1:4">
      <c r="A1964" s="7"/>
      <c r="B1964" s="7"/>
      <c r="C1964" s="7"/>
      <c r="D1964" s="7"/>
    </row>
    <row r="1965" spans="1:4">
      <c r="A1965" s="7"/>
      <c r="B1965" s="7"/>
      <c r="C1965" s="7"/>
      <c r="D1965" s="7"/>
    </row>
    <row r="1966" spans="1:4">
      <c r="A1966" s="7"/>
      <c r="B1966" s="7"/>
      <c r="C1966" s="7"/>
      <c r="D1966" s="7"/>
    </row>
    <row r="1967" spans="1:4">
      <c r="A1967" s="7"/>
      <c r="B1967" s="7"/>
      <c r="C1967" s="7"/>
      <c r="D1967" s="7"/>
    </row>
    <row r="1968" spans="1:4">
      <c r="A1968" s="7"/>
      <c r="B1968" s="7"/>
      <c r="C1968" s="7"/>
      <c r="D1968" s="7"/>
    </row>
    <row r="1969" spans="1:4">
      <c r="A1969" s="7"/>
      <c r="B1969" s="7"/>
      <c r="C1969" s="7"/>
      <c r="D1969" s="7"/>
    </row>
    <row r="1970" spans="1:4">
      <c r="A1970" s="7"/>
      <c r="B1970" s="7"/>
      <c r="C1970" s="7"/>
      <c r="D1970" s="7"/>
    </row>
    <row r="1971" spans="1:4">
      <c r="A1971" s="7"/>
      <c r="B1971" s="7"/>
      <c r="C1971" s="7"/>
      <c r="D1971" s="7"/>
    </row>
    <row r="1972" spans="1:4">
      <c r="A1972" s="7"/>
      <c r="B1972" s="7"/>
      <c r="C1972" s="7"/>
      <c r="D1972" s="7"/>
    </row>
    <row r="1973" spans="1:4">
      <c r="A1973" s="7"/>
      <c r="B1973" s="7"/>
      <c r="C1973" s="7"/>
      <c r="D1973" s="7"/>
    </row>
    <row r="1974" spans="1:4">
      <c r="A1974" s="7"/>
      <c r="B1974" s="7"/>
      <c r="C1974" s="7"/>
      <c r="D1974" s="7"/>
    </row>
    <row r="1975" spans="1:4">
      <c r="A1975" s="7"/>
      <c r="B1975" s="7"/>
      <c r="C1975" s="7"/>
      <c r="D1975" s="7"/>
    </row>
    <row r="1976" spans="1:4">
      <c r="A1976" s="7"/>
      <c r="B1976" s="7"/>
      <c r="C1976" s="7"/>
      <c r="D1976" s="7"/>
    </row>
    <row r="1977" spans="1:4">
      <c r="A1977" s="7"/>
      <c r="B1977" s="7"/>
      <c r="C1977" s="7"/>
      <c r="D1977" s="7"/>
    </row>
    <row r="1978" spans="1:4">
      <c r="A1978" s="7"/>
      <c r="B1978" s="7"/>
      <c r="C1978" s="7"/>
      <c r="D1978" s="7"/>
    </row>
    <row r="1979" spans="1:4">
      <c r="A1979" s="7"/>
      <c r="B1979" s="7"/>
      <c r="C1979" s="7"/>
      <c r="D1979" s="7"/>
    </row>
    <row r="1980" spans="1:4">
      <c r="A1980" s="7"/>
      <c r="B1980" s="7"/>
      <c r="C1980" s="7"/>
      <c r="D1980" s="7"/>
    </row>
    <row r="1981" spans="1:4">
      <c r="A1981" s="7"/>
      <c r="B1981" s="7"/>
      <c r="C1981" s="7"/>
      <c r="D1981" s="7"/>
    </row>
    <row r="1982" spans="1:4">
      <c r="A1982" s="7"/>
      <c r="B1982" s="7"/>
      <c r="C1982" s="7"/>
      <c r="D1982" s="7"/>
    </row>
    <row r="1983" spans="1:4">
      <c r="A1983" s="7"/>
      <c r="B1983" s="7"/>
      <c r="C1983" s="7"/>
      <c r="D1983" s="7"/>
    </row>
    <row r="1984" spans="1:4">
      <c r="A1984" s="7"/>
      <c r="B1984" s="7"/>
      <c r="C1984" s="7"/>
      <c r="D1984" s="7"/>
    </row>
    <row r="1985" spans="1:4">
      <c r="A1985" s="7"/>
      <c r="B1985" s="7"/>
      <c r="C1985" s="7"/>
      <c r="D1985" s="7"/>
    </row>
    <row r="1986" spans="1:4">
      <c r="A1986" s="7"/>
      <c r="B1986" s="7"/>
      <c r="C1986" s="7"/>
      <c r="D1986" s="7"/>
    </row>
    <row r="1987" spans="1:4">
      <c r="A1987" s="7"/>
      <c r="B1987" s="7"/>
      <c r="C1987" s="7"/>
      <c r="D1987" s="7"/>
    </row>
    <row r="1988" spans="1:4">
      <c r="A1988" s="7"/>
      <c r="B1988" s="7"/>
      <c r="C1988" s="7"/>
      <c r="D1988" s="7"/>
    </row>
    <row r="1989" spans="1:4">
      <c r="A1989" s="7"/>
      <c r="B1989" s="7"/>
      <c r="C1989" s="7"/>
      <c r="D1989" s="7"/>
    </row>
    <row r="1990" spans="1:4">
      <c r="A1990" s="7"/>
      <c r="B1990" s="7"/>
      <c r="C1990" s="7"/>
      <c r="D1990" s="7"/>
    </row>
    <row r="1991" spans="1:4">
      <c r="A1991" s="7"/>
      <c r="B1991" s="7"/>
      <c r="C1991" s="7"/>
      <c r="D1991" s="7"/>
    </row>
    <row r="1992" spans="1:4">
      <c r="A1992" s="7"/>
      <c r="B1992" s="7"/>
      <c r="C1992" s="7"/>
      <c r="D1992" s="7"/>
    </row>
    <row r="1993" spans="1:4">
      <c r="A1993" s="7"/>
      <c r="B1993" s="7"/>
      <c r="C1993" s="7"/>
      <c r="D1993" s="7"/>
    </row>
    <row r="1994" spans="1:4">
      <c r="A1994" s="7"/>
      <c r="B1994" s="7"/>
      <c r="C1994" s="7"/>
      <c r="D1994" s="7"/>
    </row>
    <row r="1995" spans="1:4">
      <c r="A1995" s="7"/>
      <c r="B1995" s="7"/>
      <c r="C1995" s="7"/>
      <c r="D1995" s="7"/>
    </row>
    <row r="1996" spans="1:4">
      <c r="A1996" s="7"/>
      <c r="B1996" s="7"/>
      <c r="C1996" s="7"/>
      <c r="D1996" s="7"/>
    </row>
    <row r="1997" spans="1:4">
      <c r="A1997" s="7"/>
      <c r="B1997" s="7"/>
      <c r="C1997" s="7"/>
      <c r="D1997" s="7"/>
    </row>
    <row r="1998" spans="1:4">
      <c r="A1998" s="7"/>
      <c r="B1998" s="7"/>
      <c r="C1998" s="7"/>
      <c r="D1998" s="7"/>
    </row>
    <row r="1999" spans="1:4">
      <c r="A1999" s="7"/>
      <c r="B1999" s="7"/>
      <c r="C1999" s="7"/>
      <c r="D1999" s="7"/>
    </row>
    <row r="2000" spans="1:4">
      <c r="A2000" s="7"/>
      <c r="B2000" s="7"/>
      <c r="C2000" s="7"/>
      <c r="D2000" s="7"/>
    </row>
    <row r="2001" spans="1:4">
      <c r="A2001" s="7"/>
      <c r="B2001" s="7"/>
      <c r="C2001" s="7"/>
      <c r="D2001" s="7"/>
    </row>
    <row r="2002" spans="1:4">
      <c r="A2002" s="7"/>
      <c r="B2002" s="7"/>
      <c r="C2002" s="7"/>
      <c r="D2002" s="7"/>
    </row>
    <row r="2003" spans="1:4">
      <c r="A2003" s="7"/>
      <c r="B2003" s="7"/>
      <c r="C2003" s="7"/>
      <c r="D2003" s="7"/>
    </row>
    <row r="2004" spans="1:4">
      <c r="A2004" s="7"/>
      <c r="B2004" s="7"/>
      <c r="C2004" s="7"/>
      <c r="D2004" s="7"/>
    </row>
    <row r="2005" spans="1:4">
      <c r="A2005" s="7"/>
      <c r="B2005" s="7"/>
      <c r="C2005" s="7"/>
      <c r="D2005" s="7"/>
    </row>
    <row r="2006" spans="1:4">
      <c r="A2006" s="7"/>
      <c r="B2006" s="7"/>
      <c r="C2006" s="7"/>
      <c r="D2006" s="7"/>
    </row>
    <row r="2007" spans="1:4">
      <c r="A2007" s="7"/>
      <c r="B2007" s="7"/>
      <c r="C2007" s="7"/>
      <c r="D2007" s="7"/>
    </row>
    <row r="2008" spans="1:4">
      <c r="A2008" s="7"/>
      <c r="B2008" s="7"/>
      <c r="C2008" s="7"/>
      <c r="D2008" s="7"/>
    </row>
    <row r="2009" spans="1:4">
      <c r="A2009" s="7"/>
      <c r="B2009" s="7"/>
      <c r="C2009" s="7"/>
      <c r="D2009" s="7"/>
    </row>
    <row r="2010" spans="1:4">
      <c r="A2010" s="7"/>
      <c r="B2010" s="7"/>
      <c r="C2010" s="7"/>
      <c r="D2010" s="7"/>
    </row>
    <row r="2011" spans="1:4">
      <c r="A2011" s="7"/>
      <c r="B2011" s="7"/>
      <c r="C2011" s="7"/>
      <c r="D2011" s="7"/>
    </row>
    <row r="2012" spans="1:4">
      <c r="A2012" s="7"/>
      <c r="B2012" s="7"/>
      <c r="C2012" s="7"/>
      <c r="D2012" s="7"/>
    </row>
    <row r="2013" spans="1:4">
      <c r="A2013" s="7"/>
      <c r="B2013" s="7"/>
      <c r="C2013" s="7"/>
      <c r="D2013" s="7"/>
    </row>
    <row r="2014" spans="1:4">
      <c r="A2014" s="7"/>
      <c r="B2014" s="7"/>
      <c r="C2014" s="7"/>
      <c r="D2014" s="7"/>
    </row>
    <row r="2015" spans="1:4">
      <c r="A2015" s="7"/>
      <c r="B2015" s="7"/>
      <c r="C2015" s="7"/>
      <c r="D2015" s="7"/>
    </row>
    <row r="2016" spans="1:4">
      <c r="A2016" s="7"/>
      <c r="B2016" s="7"/>
      <c r="C2016" s="7"/>
      <c r="D2016" s="7"/>
    </row>
    <row r="2017" spans="1:4">
      <c r="A2017" s="7"/>
      <c r="B2017" s="7"/>
      <c r="C2017" s="7"/>
      <c r="D2017" s="7"/>
    </row>
    <row r="2018" spans="1:4">
      <c r="A2018" s="7"/>
      <c r="B2018" s="7"/>
      <c r="C2018" s="7"/>
      <c r="D2018" s="7"/>
    </row>
    <row r="2019" spans="1:4">
      <c r="A2019" s="7"/>
      <c r="B2019" s="7"/>
      <c r="C2019" s="7"/>
      <c r="D2019" s="7"/>
    </row>
    <row r="2020" spans="1:4">
      <c r="A2020" s="7"/>
      <c r="B2020" s="7"/>
      <c r="C2020" s="7"/>
      <c r="D2020" s="7"/>
    </row>
    <row r="2021" spans="1:4">
      <c r="A2021" s="7"/>
      <c r="B2021" s="7"/>
      <c r="C2021" s="7"/>
      <c r="D2021" s="7"/>
    </row>
    <row r="2022" spans="1:4">
      <c r="A2022" s="7"/>
      <c r="B2022" s="7"/>
      <c r="C2022" s="7"/>
      <c r="D2022" s="7"/>
    </row>
    <row r="2023" spans="1:4">
      <c r="A2023" s="7"/>
      <c r="B2023" s="7"/>
      <c r="C2023" s="7"/>
      <c r="D2023" s="7"/>
    </row>
    <row r="2024" spans="1:4">
      <c r="A2024" s="7"/>
      <c r="B2024" s="7"/>
      <c r="C2024" s="7"/>
      <c r="D2024" s="7"/>
    </row>
    <row r="2025" spans="1:4">
      <c r="A2025" s="7"/>
      <c r="B2025" s="7"/>
      <c r="C2025" s="7"/>
      <c r="D2025" s="7"/>
    </row>
    <row r="2026" spans="1:4">
      <c r="A2026" s="7"/>
      <c r="B2026" s="7"/>
      <c r="C2026" s="7"/>
      <c r="D2026" s="7"/>
    </row>
    <row r="2027" spans="1:4">
      <c r="A2027" s="7"/>
      <c r="B2027" s="7"/>
      <c r="C2027" s="7"/>
      <c r="D2027" s="7"/>
    </row>
    <row r="2028" spans="1:4">
      <c r="A2028" s="7"/>
      <c r="B2028" s="7"/>
      <c r="C2028" s="7"/>
      <c r="D2028" s="7"/>
    </row>
    <row r="2029" spans="1:4">
      <c r="A2029" s="7"/>
      <c r="B2029" s="7"/>
      <c r="C2029" s="7"/>
      <c r="D2029" s="7"/>
    </row>
    <row r="2030" spans="1:4">
      <c r="A2030" s="7"/>
      <c r="B2030" s="7"/>
      <c r="C2030" s="7"/>
      <c r="D2030" s="7"/>
    </row>
    <row r="2031" spans="1:4">
      <c r="A2031" s="7"/>
      <c r="B2031" s="7"/>
      <c r="C2031" s="7"/>
      <c r="D2031" s="7"/>
    </row>
    <row r="2032" spans="1:4">
      <c r="A2032" s="7"/>
      <c r="B2032" s="7"/>
      <c r="C2032" s="7"/>
      <c r="D2032" s="7"/>
    </row>
    <row r="2033" spans="1:4">
      <c r="A2033" s="7"/>
      <c r="B2033" s="7"/>
      <c r="C2033" s="7"/>
      <c r="D2033" s="7"/>
    </row>
    <row r="2034" spans="1:4">
      <c r="A2034" s="7"/>
      <c r="B2034" s="7"/>
      <c r="C2034" s="7"/>
      <c r="D2034" s="7"/>
    </row>
    <row r="2035" spans="1:4">
      <c r="A2035" s="7"/>
      <c r="B2035" s="7"/>
      <c r="C2035" s="7"/>
      <c r="D2035" s="7"/>
    </row>
    <row r="2036" spans="1:4">
      <c r="A2036" s="7"/>
      <c r="B2036" s="7"/>
      <c r="C2036" s="7"/>
      <c r="D2036" s="7"/>
    </row>
    <row r="2037" spans="1:4">
      <c r="A2037" s="7"/>
      <c r="B2037" s="7"/>
      <c r="C2037" s="7"/>
      <c r="D2037" s="7"/>
    </row>
    <row r="2038" spans="1:4">
      <c r="A2038" s="7"/>
      <c r="B2038" s="7"/>
      <c r="C2038" s="7"/>
      <c r="D2038" s="7"/>
    </row>
    <row r="2039" spans="1:4">
      <c r="A2039" s="7"/>
      <c r="B2039" s="7"/>
      <c r="C2039" s="7"/>
      <c r="D2039" s="7"/>
    </row>
    <row r="2040" spans="1:4">
      <c r="A2040" s="7"/>
      <c r="B2040" s="7"/>
      <c r="C2040" s="7"/>
      <c r="D2040" s="7"/>
    </row>
    <row r="2041" spans="1:4">
      <c r="A2041" s="7"/>
      <c r="B2041" s="7"/>
      <c r="C2041" s="7"/>
      <c r="D2041" s="7"/>
    </row>
    <row r="2042" spans="1:4">
      <c r="A2042" s="7"/>
      <c r="B2042" s="7"/>
      <c r="C2042" s="7"/>
      <c r="D2042" s="7"/>
    </row>
    <row r="2043" spans="1:4">
      <c r="A2043" s="7"/>
      <c r="B2043" s="7"/>
      <c r="C2043" s="7"/>
      <c r="D2043" s="7"/>
    </row>
    <row r="2044" spans="1:4">
      <c r="A2044" s="7"/>
      <c r="B2044" s="7"/>
      <c r="C2044" s="7"/>
      <c r="D2044" s="7"/>
    </row>
    <row r="2045" spans="1:4">
      <c r="A2045" s="7"/>
      <c r="B2045" s="7"/>
      <c r="C2045" s="7"/>
      <c r="D2045" s="7"/>
    </row>
    <row r="2046" spans="1:4">
      <c r="A2046" s="7"/>
      <c r="B2046" s="7"/>
      <c r="C2046" s="7"/>
      <c r="D2046" s="7"/>
    </row>
    <row r="2047" spans="1:4">
      <c r="A2047" s="7"/>
      <c r="B2047" s="7"/>
      <c r="C2047" s="7"/>
      <c r="D2047" s="7"/>
    </row>
    <row r="2048" spans="1:4">
      <c r="A2048" s="7"/>
      <c r="B2048" s="7"/>
      <c r="C2048" s="7"/>
      <c r="D2048" s="7"/>
    </row>
    <row r="2049" spans="1:4">
      <c r="A2049" s="7"/>
      <c r="B2049" s="7"/>
      <c r="C2049" s="7"/>
      <c r="D2049" s="7"/>
    </row>
    <row r="2050" spans="1:4">
      <c r="A2050" s="7"/>
      <c r="B2050" s="7"/>
      <c r="C2050" s="7"/>
      <c r="D2050" s="7"/>
    </row>
    <row r="2051" spans="1:4">
      <c r="A2051" s="7"/>
      <c r="B2051" s="7"/>
      <c r="C2051" s="7"/>
      <c r="D2051" s="7"/>
    </row>
    <row r="2052" spans="1:4">
      <c r="A2052" s="7"/>
      <c r="B2052" s="7"/>
      <c r="C2052" s="7"/>
      <c r="D2052" s="7"/>
    </row>
    <row r="2053" spans="1:4">
      <c r="A2053" s="7"/>
      <c r="B2053" s="7"/>
      <c r="C2053" s="7"/>
      <c r="D2053" s="7"/>
    </row>
    <row r="2054" spans="1:4">
      <c r="A2054" s="7"/>
      <c r="B2054" s="7"/>
      <c r="C2054" s="7"/>
      <c r="D2054" s="7"/>
    </row>
    <row r="2055" spans="1:4">
      <c r="A2055" s="7"/>
      <c r="B2055" s="7"/>
      <c r="C2055" s="7"/>
      <c r="D2055" s="7"/>
    </row>
    <row r="2056" spans="1:4">
      <c r="A2056" s="7"/>
      <c r="B2056" s="7"/>
      <c r="C2056" s="7"/>
      <c r="D2056" s="7"/>
    </row>
    <row r="2057" spans="1:4">
      <c r="A2057" s="7"/>
      <c r="B2057" s="7"/>
      <c r="C2057" s="7"/>
      <c r="D2057" s="7"/>
    </row>
    <row r="2058" spans="1:4">
      <c r="A2058" s="7"/>
      <c r="B2058" s="7"/>
      <c r="C2058" s="7"/>
      <c r="D2058" s="7"/>
    </row>
    <row r="2059" spans="1:4">
      <c r="A2059" s="7"/>
      <c r="B2059" s="7"/>
      <c r="C2059" s="7"/>
      <c r="D2059" s="7"/>
    </row>
    <row r="2060" spans="1:4">
      <c r="A2060" s="7"/>
      <c r="B2060" s="7"/>
      <c r="C2060" s="7"/>
      <c r="D2060" s="7"/>
    </row>
    <row r="2061" spans="1:4">
      <c r="A2061" s="7"/>
      <c r="B2061" s="7"/>
      <c r="C2061" s="7"/>
      <c r="D2061" s="7"/>
    </row>
    <row r="2062" spans="1:4">
      <c r="A2062" s="7"/>
      <c r="B2062" s="7"/>
      <c r="C2062" s="7"/>
      <c r="D2062" s="7"/>
    </row>
    <row r="2063" spans="1:4">
      <c r="A2063" s="7"/>
      <c r="B2063" s="7"/>
      <c r="C2063" s="7"/>
      <c r="D2063" s="7"/>
    </row>
    <row r="2064" spans="1:4">
      <c r="A2064" s="7"/>
      <c r="B2064" s="7"/>
      <c r="C2064" s="7"/>
      <c r="D2064" s="7"/>
    </row>
    <row r="2065" spans="1:4">
      <c r="A2065" s="7"/>
      <c r="B2065" s="7"/>
      <c r="C2065" s="7"/>
      <c r="D2065" s="7"/>
    </row>
    <row r="2066" spans="1:4">
      <c r="A2066" s="7"/>
      <c r="B2066" s="7"/>
      <c r="C2066" s="7"/>
      <c r="D2066" s="7"/>
    </row>
    <row r="2067" spans="1:4">
      <c r="A2067" s="7"/>
      <c r="B2067" s="7"/>
      <c r="C2067" s="7"/>
      <c r="D2067" s="7"/>
    </row>
    <row r="2068" spans="1:4">
      <c r="A2068" s="7"/>
      <c r="B2068" s="7"/>
      <c r="C2068" s="7"/>
      <c r="D2068" s="7"/>
    </row>
    <row r="2069" spans="1:4">
      <c r="A2069" s="7"/>
      <c r="B2069" s="7"/>
      <c r="C2069" s="7"/>
      <c r="D2069" s="7"/>
    </row>
    <row r="2070" spans="1:4">
      <c r="A2070" s="7"/>
      <c r="B2070" s="7"/>
      <c r="C2070" s="7"/>
      <c r="D2070" s="7"/>
    </row>
    <row r="2071" spans="1:4">
      <c r="A2071" s="7"/>
      <c r="B2071" s="7"/>
      <c r="C2071" s="7"/>
      <c r="D2071" s="7"/>
    </row>
    <row r="2072" spans="1:4">
      <c r="A2072" s="7"/>
      <c r="B2072" s="7"/>
      <c r="C2072" s="7"/>
      <c r="D2072" s="7"/>
    </row>
    <row r="2073" spans="1:4">
      <c r="A2073" s="7"/>
      <c r="B2073" s="7"/>
      <c r="C2073" s="7"/>
      <c r="D2073" s="7"/>
    </row>
    <row r="2074" spans="1:4">
      <c r="A2074" s="7"/>
      <c r="B2074" s="7"/>
      <c r="C2074" s="7"/>
      <c r="D2074" s="7"/>
    </row>
    <row r="2075" spans="1:4">
      <c r="A2075" s="7"/>
      <c r="B2075" s="7"/>
      <c r="C2075" s="7"/>
      <c r="D2075" s="7"/>
    </row>
    <row r="2076" spans="1:4">
      <c r="A2076" s="7"/>
      <c r="B2076" s="7"/>
      <c r="C2076" s="7"/>
      <c r="D2076" s="7"/>
    </row>
    <row r="2077" spans="1:4">
      <c r="A2077" s="7"/>
      <c r="B2077" s="7"/>
      <c r="C2077" s="7"/>
      <c r="D2077" s="7"/>
    </row>
    <row r="2078" spans="1:4">
      <c r="A2078" s="7"/>
      <c r="B2078" s="7"/>
      <c r="C2078" s="7"/>
      <c r="D2078" s="7"/>
    </row>
    <row r="2079" spans="1:4">
      <c r="A2079" s="7"/>
      <c r="B2079" s="7"/>
      <c r="C2079" s="7"/>
      <c r="D2079" s="7"/>
    </row>
    <row r="2080" spans="1:4">
      <c r="A2080" s="7"/>
      <c r="B2080" s="7"/>
      <c r="C2080" s="7"/>
      <c r="D2080" s="7"/>
    </row>
    <row r="2081" spans="1:4">
      <c r="A2081" s="7"/>
      <c r="B2081" s="7"/>
      <c r="C2081" s="7"/>
      <c r="D2081" s="7"/>
    </row>
    <row r="2082" spans="1:4">
      <c r="A2082" s="7"/>
      <c r="B2082" s="7"/>
      <c r="C2082" s="7"/>
      <c r="D2082" s="7"/>
    </row>
    <row r="2083" spans="1:4">
      <c r="A2083" s="7"/>
      <c r="B2083" s="7"/>
      <c r="C2083" s="7"/>
      <c r="D2083" s="7"/>
    </row>
    <row r="2084" spans="1:4">
      <c r="A2084" s="7"/>
      <c r="B2084" s="7"/>
      <c r="C2084" s="7"/>
      <c r="D2084" s="7"/>
    </row>
    <row r="2085" spans="1:4">
      <c r="A2085" s="7"/>
      <c r="B2085" s="7"/>
      <c r="C2085" s="7"/>
      <c r="D2085" s="7"/>
    </row>
    <row r="2086" spans="1:4">
      <c r="A2086" s="7"/>
      <c r="B2086" s="7"/>
      <c r="C2086" s="7"/>
      <c r="D2086" s="7"/>
    </row>
    <row r="2087" spans="1:4">
      <c r="A2087" s="7"/>
      <c r="B2087" s="7"/>
      <c r="C2087" s="7"/>
      <c r="D2087" s="7"/>
    </row>
    <row r="2088" spans="1:4">
      <c r="A2088" s="7"/>
      <c r="B2088" s="7"/>
      <c r="C2088" s="7"/>
      <c r="D2088" s="7"/>
    </row>
    <row r="2089" spans="1:4">
      <c r="A2089" s="7"/>
      <c r="B2089" s="7"/>
      <c r="C2089" s="7"/>
      <c r="D2089" s="7"/>
    </row>
    <row r="2090" spans="1:4">
      <c r="A2090" s="7"/>
      <c r="B2090" s="7"/>
      <c r="C2090" s="7"/>
      <c r="D2090" s="7"/>
    </row>
    <row r="2091" spans="1:4">
      <c r="A2091" s="7"/>
      <c r="B2091" s="7"/>
      <c r="C2091" s="7"/>
      <c r="D2091" s="7"/>
    </row>
    <row r="2092" spans="1:4">
      <c r="A2092" s="7"/>
      <c r="B2092" s="7"/>
      <c r="C2092" s="7"/>
      <c r="D2092" s="7"/>
    </row>
    <row r="2093" spans="1:4">
      <c r="A2093" s="7"/>
      <c r="B2093" s="7"/>
      <c r="C2093" s="7"/>
      <c r="D2093" s="7"/>
    </row>
    <row r="2094" spans="1:4">
      <c r="A2094" s="7"/>
      <c r="B2094" s="7"/>
      <c r="C2094" s="7"/>
      <c r="D2094" s="7"/>
    </row>
    <row r="2095" spans="1:4">
      <c r="A2095" s="7"/>
      <c r="B2095" s="7"/>
      <c r="C2095" s="7"/>
      <c r="D2095" s="7"/>
    </row>
    <row r="2096" spans="1:4">
      <c r="A2096" s="7"/>
      <c r="B2096" s="7"/>
      <c r="C2096" s="7"/>
      <c r="D2096" s="7"/>
    </row>
    <row r="2097" spans="1:4">
      <c r="A2097" s="7"/>
      <c r="B2097" s="7"/>
      <c r="C2097" s="7"/>
      <c r="D2097" s="7"/>
    </row>
    <row r="2098" spans="1:4">
      <c r="A2098" s="7"/>
      <c r="B2098" s="7"/>
      <c r="C2098" s="7"/>
      <c r="D2098" s="7"/>
    </row>
    <row r="2099" spans="1:4">
      <c r="A2099" s="7"/>
      <c r="B2099" s="7"/>
      <c r="C2099" s="7"/>
      <c r="D2099" s="7"/>
    </row>
    <row r="2100" spans="1:4">
      <c r="A2100" s="7"/>
      <c r="B2100" s="7"/>
      <c r="C2100" s="7"/>
      <c r="D2100" s="7"/>
    </row>
    <row r="2101" spans="1:4">
      <c r="A2101" s="7"/>
      <c r="B2101" s="7"/>
      <c r="C2101" s="7"/>
      <c r="D2101" s="7"/>
    </row>
    <row r="2102" spans="1:4">
      <c r="A2102" s="7"/>
      <c r="B2102" s="7"/>
      <c r="C2102" s="7"/>
      <c r="D2102" s="7"/>
    </row>
    <row r="2103" spans="1:4">
      <c r="A2103" s="7"/>
      <c r="B2103" s="7"/>
      <c r="C2103" s="7"/>
      <c r="D2103" s="7"/>
    </row>
    <row r="2104" spans="1:4">
      <c r="A2104" s="7"/>
      <c r="B2104" s="7"/>
      <c r="C2104" s="7"/>
      <c r="D2104" s="7"/>
    </row>
    <row r="2105" spans="1:4">
      <c r="A2105" s="7"/>
      <c r="B2105" s="7"/>
      <c r="C2105" s="7"/>
      <c r="D2105" s="7"/>
    </row>
    <row r="2106" spans="1:4">
      <c r="A2106" s="7"/>
      <c r="B2106" s="7"/>
      <c r="C2106" s="7"/>
      <c r="D2106" s="7"/>
    </row>
    <row r="2107" spans="1:4">
      <c r="A2107" s="7"/>
      <c r="B2107" s="7"/>
      <c r="C2107" s="7"/>
      <c r="D2107" s="7"/>
    </row>
    <row r="2108" spans="1:4">
      <c r="A2108" s="7"/>
      <c r="B2108" s="7"/>
      <c r="C2108" s="7"/>
      <c r="D2108" s="7"/>
    </row>
    <row r="2109" spans="1:4">
      <c r="A2109" s="7"/>
      <c r="B2109" s="7"/>
      <c r="C2109" s="7"/>
      <c r="D2109" s="7"/>
    </row>
    <row r="2110" spans="1:4">
      <c r="A2110" s="7"/>
      <c r="B2110" s="7"/>
      <c r="C2110" s="7"/>
      <c r="D2110" s="7"/>
    </row>
    <row r="2111" spans="1:4">
      <c r="A2111" s="7"/>
      <c r="B2111" s="7"/>
      <c r="C2111" s="7"/>
      <c r="D2111" s="7"/>
    </row>
    <row r="2112" spans="1:4">
      <c r="A2112" s="7"/>
      <c r="B2112" s="7"/>
      <c r="C2112" s="7"/>
      <c r="D2112" s="7"/>
    </row>
    <row r="2113" spans="1:4">
      <c r="A2113" s="7"/>
      <c r="B2113" s="7"/>
      <c r="C2113" s="7"/>
      <c r="D2113" s="7"/>
    </row>
    <row r="2114" spans="1:4">
      <c r="A2114" s="7"/>
      <c r="B2114" s="7"/>
      <c r="C2114" s="7"/>
      <c r="D2114" s="7"/>
    </row>
    <row r="2115" spans="1:4">
      <c r="A2115" s="7"/>
      <c r="B2115" s="7"/>
      <c r="C2115" s="7"/>
      <c r="D2115" s="7"/>
    </row>
    <row r="2116" spans="1:4">
      <c r="A2116" s="7"/>
      <c r="B2116" s="7"/>
      <c r="C2116" s="7"/>
      <c r="D2116" s="7"/>
    </row>
    <row r="2117" spans="1:4">
      <c r="A2117" s="7"/>
      <c r="B2117" s="7"/>
      <c r="C2117" s="7"/>
      <c r="D2117" s="7"/>
    </row>
    <row r="2118" spans="1:4">
      <c r="A2118" s="7"/>
      <c r="B2118" s="7"/>
      <c r="C2118" s="7"/>
      <c r="D2118" s="7"/>
    </row>
    <row r="2119" spans="1:4">
      <c r="A2119" s="7"/>
      <c r="B2119" s="7"/>
      <c r="C2119" s="7"/>
      <c r="D2119" s="7"/>
    </row>
    <row r="2120" spans="1:4">
      <c r="A2120" s="7"/>
      <c r="B2120" s="7"/>
      <c r="C2120" s="7"/>
      <c r="D2120" s="7"/>
    </row>
    <row r="2121" spans="1:4">
      <c r="A2121" s="7"/>
      <c r="B2121" s="7"/>
      <c r="C2121" s="7"/>
      <c r="D2121" s="7"/>
    </row>
    <row r="2122" spans="1:4">
      <c r="A2122" s="7"/>
      <c r="B2122" s="7"/>
      <c r="C2122" s="7"/>
      <c r="D2122" s="7"/>
    </row>
    <row r="2123" spans="1:4">
      <c r="A2123" s="7"/>
      <c r="B2123" s="7"/>
      <c r="C2123" s="7"/>
      <c r="D2123" s="7"/>
    </row>
    <row r="2124" spans="1:4">
      <c r="A2124" s="7"/>
      <c r="B2124" s="7"/>
      <c r="C2124" s="7"/>
      <c r="D2124" s="7"/>
    </row>
    <row r="2125" spans="1:4">
      <c r="A2125" s="7"/>
      <c r="B2125" s="7"/>
      <c r="C2125" s="7"/>
      <c r="D2125" s="7"/>
    </row>
    <row r="2126" spans="1:4">
      <c r="A2126" s="7"/>
      <c r="B2126" s="7"/>
      <c r="C2126" s="7"/>
      <c r="D2126" s="7"/>
    </row>
    <row r="2127" spans="1:4">
      <c r="A2127" s="7"/>
      <c r="B2127" s="7"/>
      <c r="C2127" s="7"/>
      <c r="D2127" s="7"/>
    </row>
    <row r="2128" spans="1:4">
      <c r="A2128" s="7"/>
      <c r="B2128" s="7"/>
      <c r="C2128" s="7"/>
      <c r="D2128" s="7"/>
    </row>
    <row r="2129" spans="1:4">
      <c r="A2129" s="7"/>
      <c r="B2129" s="7"/>
      <c r="C2129" s="7"/>
      <c r="D2129" s="7"/>
    </row>
    <row r="2130" spans="1:4">
      <c r="A2130" s="7"/>
      <c r="B2130" s="7"/>
      <c r="C2130" s="7"/>
      <c r="D2130" s="7"/>
    </row>
    <row r="2131" spans="1:4">
      <c r="A2131" s="7"/>
      <c r="B2131" s="7"/>
      <c r="C2131" s="7"/>
      <c r="D2131" s="7"/>
    </row>
    <row r="2132" spans="1:4">
      <c r="A2132" s="7"/>
      <c r="B2132" s="7"/>
      <c r="C2132" s="7"/>
      <c r="D2132" s="7"/>
    </row>
    <row r="2133" spans="1:4">
      <c r="A2133" s="7"/>
      <c r="B2133" s="7"/>
      <c r="C2133" s="7"/>
      <c r="D2133" s="7"/>
    </row>
    <row r="2134" spans="1:4">
      <c r="A2134" s="7"/>
      <c r="B2134" s="7"/>
      <c r="C2134" s="7"/>
      <c r="D2134" s="7"/>
    </row>
    <row r="2135" spans="1:4">
      <c r="A2135" s="7"/>
      <c r="B2135" s="7"/>
      <c r="C2135" s="7"/>
      <c r="D2135" s="7"/>
    </row>
    <row r="2136" spans="1:4">
      <c r="A2136" s="7"/>
      <c r="B2136" s="7"/>
      <c r="C2136" s="7"/>
      <c r="D2136" s="7"/>
    </row>
    <row r="2137" spans="1:4">
      <c r="A2137" s="7"/>
      <c r="B2137" s="7"/>
      <c r="C2137" s="7"/>
      <c r="D2137" s="7"/>
    </row>
    <row r="2138" spans="1:4">
      <c r="A2138" s="7"/>
      <c r="B2138" s="7"/>
      <c r="C2138" s="7"/>
      <c r="D2138" s="7"/>
    </row>
    <row r="2139" spans="1:4">
      <c r="A2139" s="7"/>
      <c r="B2139" s="7"/>
      <c r="C2139" s="7"/>
      <c r="D2139" s="7"/>
    </row>
    <row r="2140" spans="1:4">
      <c r="A2140" s="7"/>
      <c r="B2140" s="7"/>
      <c r="C2140" s="7"/>
      <c r="D2140" s="7"/>
    </row>
    <row r="2141" spans="1:4">
      <c r="A2141" s="7"/>
      <c r="B2141" s="7"/>
      <c r="C2141" s="7"/>
      <c r="D2141" s="7"/>
    </row>
    <row r="2142" spans="1:4">
      <c r="A2142" s="7"/>
      <c r="B2142" s="7"/>
      <c r="C2142" s="7"/>
      <c r="D2142" s="7"/>
    </row>
    <row r="2143" spans="1:4">
      <c r="A2143" s="7"/>
      <c r="B2143" s="7"/>
      <c r="C2143" s="7"/>
      <c r="D2143" s="7"/>
    </row>
    <row r="2144" spans="1:4">
      <c r="A2144" s="7"/>
      <c r="B2144" s="7"/>
      <c r="C2144" s="7"/>
      <c r="D2144" s="7"/>
    </row>
    <row r="2145" spans="1:4">
      <c r="A2145" s="7"/>
      <c r="B2145" s="7"/>
      <c r="C2145" s="7"/>
      <c r="D2145" s="7"/>
    </row>
    <row r="2146" spans="1:4">
      <c r="A2146" s="7"/>
      <c r="B2146" s="7"/>
      <c r="C2146" s="7"/>
      <c r="D2146" s="7"/>
    </row>
    <row r="2147" spans="1:4">
      <c r="A2147" s="7"/>
      <c r="B2147" s="7"/>
      <c r="C2147" s="7"/>
      <c r="D2147" s="7"/>
    </row>
    <row r="2148" spans="1:4">
      <c r="A2148" s="7"/>
      <c r="B2148" s="7"/>
      <c r="C2148" s="7"/>
      <c r="D2148" s="7"/>
    </row>
    <row r="2149" spans="1:4">
      <c r="A2149" s="7"/>
      <c r="B2149" s="7"/>
      <c r="C2149" s="7"/>
      <c r="D2149" s="7"/>
    </row>
    <row r="2150" spans="1:4">
      <c r="A2150" s="7"/>
      <c r="B2150" s="7"/>
      <c r="C2150" s="7"/>
      <c r="D2150" s="7"/>
    </row>
    <row r="2151" spans="1:4">
      <c r="A2151" s="7"/>
      <c r="B2151" s="7"/>
      <c r="C2151" s="7"/>
      <c r="D2151" s="7"/>
    </row>
    <row r="2152" spans="1:4">
      <c r="A2152" s="7"/>
      <c r="B2152" s="7"/>
      <c r="C2152" s="7"/>
      <c r="D2152" s="7"/>
    </row>
    <row r="2153" spans="1:4">
      <c r="A2153" s="7"/>
      <c r="B2153" s="7"/>
      <c r="C2153" s="7"/>
      <c r="D2153" s="7"/>
    </row>
    <row r="2154" spans="1:4">
      <c r="A2154" s="7"/>
      <c r="B2154" s="7"/>
      <c r="C2154" s="7"/>
      <c r="D2154" s="7"/>
    </row>
    <row r="2155" spans="1:4">
      <c r="A2155" s="7"/>
      <c r="B2155" s="7"/>
      <c r="C2155" s="7"/>
      <c r="D2155" s="7"/>
    </row>
    <row r="2156" spans="1:4">
      <c r="A2156" s="7"/>
      <c r="B2156" s="7"/>
      <c r="C2156" s="7"/>
      <c r="D2156" s="7"/>
    </row>
    <row r="2157" spans="1:4">
      <c r="A2157" s="7"/>
      <c r="B2157" s="7"/>
      <c r="C2157" s="7"/>
      <c r="D2157" s="7"/>
    </row>
    <row r="2158" spans="1:4">
      <c r="A2158" s="7"/>
      <c r="B2158" s="7"/>
      <c r="C2158" s="7"/>
      <c r="D2158" s="7"/>
    </row>
    <row r="2159" spans="1:4">
      <c r="A2159" s="7"/>
      <c r="B2159" s="7"/>
      <c r="C2159" s="7"/>
      <c r="D2159" s="7"/>
    </row>
    <row r="2160" spans="1:4">
      <c r="A2160" s="7"/>
      <c r="B2160" s="7"/>
      <c r="C2160" s="7"/>
      <c r="D2160" s="7"/>
    </row>
    <row r="2161" spans="1:4">
      <c r="A2161" s="7"/>
      <c r="B2161" s="7"/>
      <c r="C2161" s="7"/>
      <c r="D2161" s="7"/>
    </row>
    <row r="2162" spans="1:4">
      <c r="A2162" s="7"/>
      <c r="B2162" s="7"/>
      <c r="C2162" s="7"/>
      <c r="D2162" s="7"/>
    </row>
    <row r="2163" spans="1:4">
      <c r="A2163" s="7"/>
      <c r="B2163" s="7"/>
      <c r="C2163" s="7"/>
      <c r="D2163" s="7"/>
    </row>
    <row r="2164" spans="1:4">
      <c r="A2164" s="7"/>
      <c r="B2164" s="7"/>
      <c r="C2164" s="7"/>
      <c r="D2164" s="7"/>
    </row>
    <row r="2165" spans="1:4">
      <c r="A2165" s="7"/>
      <c r="B2165" s="7"/>
      <c r="C2165" s="7"/>
      <c r="D2165" s="7"/>
    </row>
    <row r="2166" spans="1:4">
      <c r="A2166" s="7"/>
      <c r="B2166" s="7"/>
      <c r="C2166" s="7"/>
      <c r="D2166" s="7"/>
    </row>
    <row r="2167" spans="1:4">
      <c r="A2167" s="7"/>
      <c r="B2167" s="7"/>
      <c r="C2167" s="7"/>
      <c r="D2167" s="7"/>
    </row>
    <row r="2168" spans="1:4">
      <c r="A2168" s="7"/>
      <c r="B2168" s="7"/>
      <c r="C2168" s="7"/>
      <c r="D2168" s="7"/>
    </row>
    <row r="2169" spans="1:4">
      <c r="A2169" s="7"/>
      <c r="B2169" s="7"/>
      <c r="C2169" s="7"/>
      <c r="D2169" s="7"/>
    </row>
    <row r="2170" spans="1:4">
      <c r="A2170" s="7"/>
      <c r="B2170" s="7"/>
      <c r="C2170" s="7"/>
      <c r="D2170" s="7"/>
    </row>
    <row r="2171" spans="1:4">
      <c r="A2171" s="7"/>
      <c r="B2171" s="7"/>
      <c r="C2171" s="7"/>
      <c r="D2171" s="7"/>
    </row>
    <row r="2172" spans="1:4">
      <c r="A2172" s="7"/>
      <c r="B2172" s="7"/>
      <c r="C2172" s="7"/>
      <c r="D2172" s="7"/>
    </row>
    <row r="2173" spans="1:4">
      <c r="A2173" s="7"/>
      <c r="B2173" s="7"/>
      <c r="C2173" s="7"/>
      <c r="D2173" s="7"/>
    </row>
    <row r="2174" spans="1:4">
      <c r="A2174" s="7"/>
      <c r="B2174" s="7"/>
      <c r="C2174" s="7"/>
      <c r="D2174" s="7"/>
    </row>
    <row r="2175" spans="1:4">
      <c r="A2175" s="7"/>
      <c r="B2175" s="7"/>
      <c r="C2175" s="7"/>
      <c r="D2175" s="7"/>
    </row>
    <row r="2176" spans="1:4">
      <c r="A2176" s="7"/>
      <c r="B2176" s="7"/>
      <c r="C2176" s="7"/>
      <c r="D2176" s="7"/>
    </row>
    <row r="2177" spans="1:4">
      <c r="A2177" s="7"/>
      <c r="B2177" s="7"/>
      <c r="C2177" s="7"/>
      <c r="D2177" s="7"/>
    </row>
    <row r="2178" spans="1:4">
      <c r="A2178" s="7"/>
      <c r="B2178" s="7"/>
      <c r="C2178" s="7"/>
      <c r="D2178" s="7"/>
    </row>
    <row r="2179" spans="1:4">
      <c r="A2179" s="7"/>
      <c r="B2179" s="7"/>
      <c r="C2179" s="7"/>
      <c r="D2179" s="7"/>
    </row>
    <row r="2180" spans="1:4">
      <c r="A2180" s="7"/>
      <c r="B2180" s="7"/>
      <c r="C2180" s="7"/>
      <c r="D2180" s="7"/>
    </row>
    <row r="2181" spans="1:4">
      <c r="A2181" s="7"/>
      <c r="B2181" s="7"/>
      <c r="C2181" s="7"/>
      <c r="D2181" s="7"/>
    </row>
    <row r="2182" spans="1:4">
      <c r="A2182" s="7"/>
      <c r="B2182" s="7"/>
      <c r="C2182" s="7"/>
      <c r="D2182" s="7"/>
    </row>
    <row r="2183" spans="1:4">
      <c r="A2183" s="7"/>
      <c r="B2183" s="7"/>
      <c r="C2183" s="7"/>
      <c r="D2183" s="7"/>
    </row>
    <row r="2184" spans="1:4">
      <c r="A2184" s="7"/>
      <c r="B2184" s="7"/>
      <c r="C2184" s="7"/>
      <c r="D2184" s="7"/>
    </row>
    <row r="2185" spans="1:4">
      <c r="A2185" s="7"/>
      <c r="B2185" s="7"/>
      <c r="C2185" s="7"/>
      <c r="D2185" s="7"/>
    </row>
    <row r="2186" spans="1:4">
      <c r="A2186" s="7"/>
      <c r="B2186" s="7"/>
      <c r="C2186" s="7"/>
      <c r="D2186" s="7"/>
    </row>
    <row r="2187" spans="1:4">
      <c r="A2187" s="7"/>
      <c r="B2187" s="7"/>
      <c r="C2187" s="7"/>
      <c r="D2187" s="7"/>
    </row>
    <row r="2188" spans="1:4">
      <c r="A2188" s="7"/>
      <c r="B2188" s="7"/>
      <c r="C2188" s="7"/>
      <c r="D2188" s="7"/>
    </row>
    <row r="2189" spans="1:4">
      <c r="A2189" s="7"/>
      <c r="B2189" s="7"/>
      <c r="C2189" s="7"/>
      <c r="D2189" s="7"/>
    </row>
    <row r="2190" spans="1:4">
      <c r="A2190" s="7"/>
      <c r="B2190" s="7"/>
      <c r="C2190" s="7"/>
      <c r="D2190" s="7"/>
    </row>
    <row r="2191" spans="1:4">
      <c r="A2191" s="7"/>
      <c r="B2191" s="7"/>
      <c r="C2191" s="7"/>
      <c r="D2191" s="7"/>
    </row>
    <row r="2192" spans="1:4">
      <c r="A2192" s="7"/>
      <c r="B2192" s="7"/>
      <c r="C2192" s="7"/>
      <c r="D2192" s="7"/>
    </row>
    <row r="2193" spans="1:4">
      <c r="A2193" s="7"/>
      <c r="B2193" s="7"/>
      <c r="C2193" s="7"/>
      <c r="D2193" s="7"/>
    </row>
    <row r="2194" spans="1:4">
      <c r="A2194" s="7"/>
      <c r="B2194" s="7"/>
      <c r="C2194" s="7"/>
      <c r="D2194" s="7"/>
    </row>
    <row r="2195" spans="1:4">
      <c r="A2195" s="7"/>
      <c r="B2195" s="7"/>
      <c r="C2195" s="7"/>
      <c r="D2195" s="7"/>
    </row>
    <row r="2196" spans="1:4">
      <c r="A2196" s="7"/>
      <c r="B2196" s="7"/>
      <c r="C2196" s="7"/>
      <c r="D2196" s="7"/>
    </row>
    <row r="2197" spans="1:4">
      <c r="A2197" s="7"/>
      <c r="B2197" s="7"/>
      <c r="C2197" s="7"/>
      <c r="D2197" s="7"/>
    </row>
    <row r="2198" spans="1:4">
      <c r="A2198" s="7"/>
      <c r="B2198" s="7"/>
      <c r="C2198" s="7"/>
      <c r="D2198" s="7"/>
    </row>
    <row r="2199" spans="1:4">
      <c r="A2199" s="7"/>
      <c r="B2199" s="7"/>
      <c r="C2199" s="7"/>
      <c r="D2199" s="7"/>
    </row>
    <row r="2200" spans="1:4">
      <c r="A2200" s="7"/>
      <c r="B2200" s="7"/>
      <c r="C2200" s="7"/>
      <c r="D2200" s="7"/>
    </row>
    <row r="2201" spans="1:4">
      <c r="A2201" s="7"/>
      <c r="B2201" s="7"/>
      <c r="C2201" s="7"/>
      <c r="D2201" s="7"/>
    </row>
    <row r="2202" spans="1:4">
      <c r="A2202" s="7"/>
      <c r="B2202" s="7"/>
      <c r="C2202" s="7"/>
      <c r="D2202" s="7"/>
    </row>
    <row r="2203" spans="1:4">
      <c r="A2203" s="7"/>
      <c r="B2203" s="7"/>
      <c r="C2203" s="7"/>
      <c r="D2203" s="7"/>
    </row>
    <row r="2204" spans="1:4">
      <c r="A2204" s="7"/>
      <c r="B2204" s="7"/>
      <c r="C2204" s="7"/>
      <c r="D2204" s="7"/>
    </row>
    <row r="2205" spans="1:4">
      <c r="A2205" s="7"/>
      <c r="B2205" s="7"/>
      <c r="C2205" s="7"/>
      <c r="D2205" s="7"/>
    </row>
    <row r="2206" spans="1:4">
      <c r="A2206" s="7"/>
      <c r="B2206" s="7"/>
      <c r="C2206" s="7"/>
      <c r="D2206" s="7"/>
    </row>
    <row r="2207" spans="1:4">
      <c r="A2207" s="7"/>
      <c r="B2207" s="7"/>
      <c r="C2207" s="7"/>
      <c r="D2207" s="7"/>
    </row>
    <row r="2208" spans="1:4">
      <c r="A2208" s="7"/>
      <c r="B2208" s="7"/>
      <c r="C2208" s="7"/>
      <c r="D2208" s="7"/>
    </row>
    <row r="2209" spans="1:4">
      <c r="A2209" s="7"/>
      <c r="B2209" s="7"/>
      <c r="C2209" s="7"/>
      <c r="D2209" s="7"/>
    </row>
    <row r="2210" spans="1:4">
      <c r="A2210" s="7"/>
      <c r="B2210" s="7"/>
      <c r="C2210" s="7"/>
      <c r="D2210" s="7"/>
    </row>
    <row r="2211" spans="1:4">
      <c r="A2211" s="7"/>
      <c r="B2211" s="7"/>
      <c r="C2211" s="7"/>
      <c r="D2211" s="7"/>
    </row>
    <row r="2212" spans="1:4">
      <c r="A2212" s="7"/>
      <c r="B2212" s="7"/>
      <c r="C2212" s="7"/>
      <c r="D2212" s="7"/>
    </row>
    <row r="2213" spans="1:4">
      <c r="A2213" s="7"/>
      <c r="B2213" s="7"/>
      <c r="C2213" s="7"/>
      <c r="D2213" s="7"/>
    </row>
    <row r="2214" spans="1:4">
      <c r="A2214" s="7"/>
      <c r="B2214" s="7"/>
      <c r="C2214" s="7"/>
      <c r="D2214" s="7"/>
    </row>
    <row r="2215" spans="1:4">
      <c r="A2215" s="7"/>
      <c r="B2215" s="7"/>
      <c r="C2215" s="7"/>
      <c r="D2215" s="7"/>
    </row>
    <row r="2216" spans="1:4">
      <c r="A2216" s="7"/>
      <c r="B2216" s="7"/>
      <c r="C2216" s="7"/>
      <c r="D2216" s="7"/>
    </row>
    <row r="2217" spans="1:4">
      <c r="A2217" s="7"/>
      <c r="B2217" s="7"/>
      <c r="C2217" s="7"/>
      <c r="D2217" s="7"/>
    </row>
    <row r="2218" spans="1:4">
      <c r="A2218" s="7"/>
      <c r="B2218" s="7"/>
      <c r="C2218" s="7"/>
      <c r="D2218" s="7"/>
    </row>
    <row r="2219" spans="1:4">
      <c r="A2219" s="7"/>
      <c r="B2219" s="7"/>
      <c r="C2219" s="7"/>
      <c r="D2219" s="7"/>
    </row>
    <row r="2220" spans="1:4">
      <c r="A2220" s="7"/>
      <c r="B2220" s="7"/>
      <c r="C2220" s="7"/>
      <c r="D2220" s="7"/>
    </row>
    <row r="2221" spans="1:4">
      <c r="A2221" s="7"/>
      <c r="B2221" s="7"/>
      <c r="C2221" s="7"/>
      <c r="D2221" s="7"/>
    </row>
    <row r="2222" spans="1:4">
      <c r="A2222" s="7"/>
      <c r="B2222" s="7"/>
      <c r="C2222" s="7"/>
      <c r="D2222" s="7"/>
    </row>
    <row r="2223" spans="1:4">
      <c r="A2223" s="7"/>
      <c r="B2223" s="7"/>
      <c r="C2223" s="7"/>
      <c r="D2223" s="7"/>
    </row>
    <row r="2224" spans="1:4">
      <c r="A2224" s="7"/>
      <c r="B2224" s="7"/>
      <c r="C2224" s="7"/>
      <c r="D2224" s="7"/>
    </row>
    <row r="2225" spans="1:4">
      <c r="A2225" s="7"/>
      <c r="B2225" s="7"/>
      <c r="C2225" s="7"/>
      <c r="D2225" s="7"/>
    </row>
    <row r="2226" spans="1:4">
      <c r="A2226" s="7"/>
      <c r="B2226" s="7"/>
      <c r="C2226" s="7"/>
      <c r="D2226" s="7"/>
    </row>
    <row r="2227" spans="1:4">
      <c r="A2227" s="7"/>
      <c r="B2227" s="7"/>
      <c r="C2227" s="7"/>
      <c r="D2227" s="7"/>
    </row>
    <row r="2228" spans="1:4">
      <c r="A2228" s="7"/>
      <c r="B2228" s="7"/>
      <c r="C2228" s="7"/>
      <c r="D2228" s="7"/>
    </row>
    <row r="2229" spans="1:4">
      <c r="A2229" s="7"/>
      <c r="B2229" s="7"/>
      <c r="C2229" s="7"/>
      <c r="D2229" s="7"/>
    </row>
    <row r="2230" spans="1:4">
      <c r="A2230" s="7"/>
      <c r="B2230" s="7"/>
      <c r="C2230" s="7"/>
      <c r="D2230" s="7"/>
    </row>
    <row r="2231" spans="1:4">
      <c r="A2231" s="7"/>
      <c r="B2231" s="7"/>
      <c r="C2231" s="7"/>
      <c r="D2231" s="7"/>
    </row>
    <row r="2232" spans="1:4">
      <c r="A2232" s="7"/>
      <c r="B2232" s="7"/>
      <c r="C2232" s="7"/>
      <c r="D2232" s="7"/>
    </row>
    <row r="2233" spans="1:4">
      <c r="A2233" s="7"/>
      <c r="B2233" s="7"/>
      <c r="C2233" s="7"/>
      <c r="D2233" s="7"/>
    </row>
    <row r="2234" spans="1:4">
      <c r="A2234" s="7"/>
      <c r="B2234" s="7"/>
      <c r="C2234" s="7"/>
      <c r="D2234" s="7"/>
    </row>
    <row r="2235" spans="1:4">
      <c r="A2235" s="7"/>
      <c r="B2235" s="7"/>
      <c r="C2235" s="7"/>
      <c r="D2235" s="7"/>
    </row>
    <row r="2236" spans="1:4">
      <c r="A2236" s="7"/>
      <c r="B2236" s="7"/>
      <c r="C2236" s="7"/>
      <c r="D2236" s="7"/>
    </row>
    <row r="2237" spans="1:4">
      <c r="A2237" s="7"/>
      <c r="B2237" s="7"/>
      <c r="C2237" s="7"/>
      <c r="D2237" s="7"/>
    </row>
    <row r="2238" spans="1:4">
      <c r="A2238" s="7"/>
      <c r="B2238" s="7"/>
      <c r="C2238" s="7"/>
      <c r="D2238" s="7"/>
    </row>
    <row r="2239" spans="1:4">
      <c r="A2239" s="7"/>
      <c r="B2239" s="7"/>
      <c r="C2239" s="7"/>
      <c r="D2239" s="7"/>
    </row>
    <row r="2240" spans="1:4">
      <c r="A2240" s="7"/>
      <c r="B2240" s="7"/>
      <c r="C2240" s="7"/>
      <c r="D2240" s="7"/>
    </row>
    <row r="2241" spans="1:4">
      <c r="A2241" s="7"/>
      <c r="B2241" s="7"/>
      <c r="C2241" s="7"/>
      <c r="D2241" s="7"/>
    </row>
    <row r="2242" spans="1:4">
      <c r="A2242" s="7"/>
      <c r="B2242" s="7"/>
      <c r="C2242" s="7"/>
      <c r="D2242" s="7"/>
    </row>
    <row r="2243" spans="1:4">
      <c r="A2243" s="7"/>
      <c r="B2243" s="7"/>
      <c r="C2243" s="7"/>
      <c r="D2243" s="7"/>
    </row>
    <row r="2244" spans="1:4">
      <c r="A2244" s="7"/>
      <c r="B2244" s="7"/>
      <c r="C2244" s="7"/>
      <c r="D2244" s="7"/>
    </row>
    <row r="2245" spans="1:4">
      <c r="A2245" s="7"/>
      <c r="B2245" s="7"/>
      <c r="C2245" s="7"/>
      <c r="D2245" s="7"/>
    </row>
    <row r="2246" spans="1:4">
      <c r="A2246" s="7"/>
      <c r="B2246" s="7"/>
      <c r="C2246" s="7"/>
      <c r="D2246" s="7"/>
    </row>
    <row r="2247" spans="1:4">
      <c r="A2247" s="7"/>
      <c r="B2247" s="7"/>
      <c r="C2247" s="7"/>
      <c r="D2247" s="7"/>
    </row>
    <row r="2248" spans="1:4">
      <c r="A2248" s="7"/>
      <c r="B2248" s="7"/>
      <c r="C2248" s="7"/>
      <c r="D2248" s="7"/>
    </row>
    <row r="2249" spans="1:4">
      <c r="A2249" s="7"/>
      <c r="B2249" s="7"/>
      <c r="C2249" s="7"/>
      <c r="D2249" s="7"/>
    </row>
    <row r="2250" spans="1:4">
      <c r="A2250" s="7"/>
      <c r="B2250" s="7"/>
      <c r="C2250" s="7"/>
      <c r="D2250" s="7"/>
    </row>
    <row r="2251" spans="1:4">
      <c r="A2251" s="7"/>
      <c r="B2251" s="7"/>
      <c r="C2251" s="7"/>
      <c r="D2251" s="7"/>
    </row>
    <row r="2252" spans="1:4">
      <c r="A2252" s="7"/>
      <c r="B2252" s="7"/>
      <c r="C2252" s="7"/>
      <c r="D2252" s="7"/>
    </row>
    <row r="2253" spans="1:4">
      <c r="A2253" s="7"/>
      <c r="B2253" s="7"/>
      <c r="C2253" s="7"/>
      <c r="D2253" s="7"/>
    </row>
    <row r="2254" spans="1:4">
      <c r="A2254" s="7"/>
      <c r="B2254" s="7"/>
      <c r="C2254" s="7"/>
      <c r="D2254" s="7"/>
    </row>
    <row r="2255" spans="1:4">
      <c r="A2255" s="7"/>
      <c r="B2255" s="7"/>
      <c r="C2255" s="7"/>
      <c r="D2255" s="7"/>
    </row>
    <row r="2256" spans="1:4">
      <c r="A2256" s="7"/>
      <c r="B2256" s="7"/>
      <c r="C2256" s="7"/>
      <c r="D2256" s="7"/>
    </row>
    <row r="2257" spans="1:4">
      <c r="A2257" s="7"/>
      <c r="B2257" s="7"/>
      <c r="C2257" s="7"/>
      <c r="D2257" s="7"/>
    </row>
    <row r="2258" spans="1:4">
      <c r="A2258" s="7"/>
      <c r="B2258" s="7"/>
      <c r="C2258" s="7"/>
      <c r="D2258" s="7"/>
    </row>
    <row r="2259" spans="1:4">
      <c r="A2259" s="7"/>
      <c r="B2259" s="7"/>
      <c r="C2259" s="7"/>
      <c r="D2259" s="7"/>
    </row>
    <row r="2260" spans="1:4">
      <c r="A2260" s="7"/>
      <c r="B2260" s="7"/>
      <c r="C2260" s="7"/>
      <c r="D2260" s="7"/>
    </row>
    <row r="2261" spans="1:4">
      <c r="A2261" s="7"/>
      <c r="B2261" s="7"/>
      <c r="C2261" s="7"/>
      <c r="D2261" s="7"/>
    </row>
    <row r="2262" spans="1:4">
      <c r="A2262" s="7"/>
      <c r="B2262" s="7"/>
      <c r="C2262" s="7"/>
      <c r="D2262" s="7"/>
    </row>
    <row r="2263" spans="1:4">
      <c r="A2263" s="7"/>
      <c r="B2263" s="7"/>
      <c r="C2263" s="7"/>
      <c r="D2263" s="7"/>
    </row>
    <row r="2264" spans="1:4">
      <c r="A2264" s="7"/>
      <c r="B2264" s="7"/>
      <c r="C2264" s="7"/>
      <c r="D2264" s="7"/>
    </row>
    <row r="2265" spans="1:4">
      <c r="A2265" s="7"/>
      <c r="B2265" s="7"/>
      <c r="C2265" s="7"/>
      <c r="D2265" s="7"/>
    </row>
    <row r="2266" spans="1:4">
      <c r="A2266" s="7"/>
      <c r="B2266" s="7"/>
      <c r="C2266" s="7"/>
      <c r="D2266" s="7"/>
    </row>
    <row r="2267" spans="1:4">
      <c r="A2267" s="7"/>
      <c r="B2267" s="7"/>
      <c r="C2267" s="7"/>
      <c r="D2267" s="7"/>
    </row>
    <row r="2268" spans="1:4">
      <c r="A2268" s="7"/>
      <c r="B2268" s="7"/>
      <c r="C2268" s="7"/>
      <c r="D2268" s="7"/>
    </row>
    <row r="2269" spans="1:4">
      <c r="A2269" s="7"/>
      <c r="B2269" s="7"/>
      <c r="C2269" s="7"/>
      <c r="D2269" s="7"/>
    </row>
    <row r="2270" spans="1:4">
      <c r="A2270" s="7"/>
      <c r="B2270" s="7"/>
      <c r="C2270" s="7"/>
      <c r="D2270" s="7"/>
    </row>
    <row r="2271" spans="1:4">
      <c r="A2271" s="7"/>
      <c r="B2271" s="7"/>
      <c r="C2271" s="7"/>
      <c r="D2271" s="7"/>
    </row>
    <row r="2272" spans="1:4">
      <c r="A2272" s="7"/>
      <c r="B2272" s="7"/>
      <c r="C2272" s="7"/>
      <c r="D2272" s="7"/>
    </row>
    <row r="2273" spans="1:4">
      <c r="A2273" s="7"/>
      <c r="B2273" s="7"/>
      <c r="C2273" s="7"/>
      <c r="D2273" s="7"/>
    </row>
    <row r="2274" spans="1:4">
      <c r="A2274" s="7"/>
      <c r="B2274" s="7"/>
      <c r="C2274" s="7"/>
      <c r="D2274" s="7"/>
    </row>
    <row r="2275" spans="1:4">
      <c r="A2275" s="7"/>
      <c r="B2275" s="7"/>
      <c r="C2275" s="7"/>
      <c r="D2275" s="7"/>
    </row>
    <row r="2276" spans="1:4">
      <c r="A2276" s="7"/>
      <c r="B2276" s="7"/>
      <c r="C2276" s="7"/>
      <c r="D2276" s="7"/>
    </row>
    <row r="2277" spans="1:4">
      <c r="A2277" s="7"/>
      <c r="B2277" s="7"/>
      <c r="C2277" s="7"/>
      <c r="D2277" s="7"/>
    </row>
    <row r="2278" spans="1:4">
      <c r="A2278" s="7"/>
      <c r="B2278" s="7"/>
      <c r="C2278" s="7"/>
      <c r="D2278" s="7"/>
    </row>
    <row r="2279" spans="1:4">
      <c r="A2279" s="7"/>
      <c r="B2279" s="7"/>
      <c r="C2279" s="7"/>
      <c r="D2279" s="7"/>
    </row>
    <row r="2280" spans="1:4">
      <c r="A2280" s="7"/>
      <c r="B2280" s="7"/>
      <c r="C2280" s="7"/>
      <c r="D2280" s="7"/>
    </row>
    <row r="2281" spans="1:4">
      <c r="A2281" s="7"/>
      <c r="B2281" s="7"/>
      <c r="C2281" s="7"/>
      <c r="D2281" s="7"/>
    </row>
    <row r="2282" spans="1:4">
      <c r="A2282" s="7"/>
      <c r="B2282" s="7"/>
      <c r="C2282" s="7"/>
      <c r="D2282" s="7"/>
    </row>
    <row r="2283" spans="1:4">
      <c r="A2283" s="7"/>
      <c r="B2283" s="7"/>
      <c r="C2283" s="7"/>
      <c r="D2283" s="7"/>
    </row>
    <row r="2284" spans="1:4">
      <c r="A2284" s="7"/>
      <c r="B2284" s="7"/>
      <c r="C2284" s="7"/>
      <c r="D2284" s="7"/>
    </row>
    <row r="2285" spans="1:4">
      <c r="A2285" s="7"/>
      <c r="B2285" s="7"/>
      <c r="C2285" s="7"/>
      <c r="D2285" s="7"/>
    </row>
    <row r="2286" spans="1:4">
      <c r="A2286" s="7"/>
      <c r="B2286" s="7"/>
      <c r="C2286" s="7"/>
      <c r="D2286" s="7"/>
    </row>
    <row r="2287" spans="1:4">
      <c r="A2287" s="7"/>
      <c r="B2287" s="7"/>
      <c r="C2287" s="7"/>
      <c r="D2287" s="7"/>
    </row>
    <row r="2288" spans="1:4">
      <c r="A2288" s="7"/>
      <c r="B2288" s="7"/>
      <c r="C2288" s="7"/>
      <c r="D2288" s="7"/>
    </row>
    <row r="2289" spans="1:4">
      <c r="A2289" s="7"/>
      <c r="B2289" s="7"/>
      <c r="C2289" s="7"/>
      <c r="D2289" s="7"/>
    </row>
    <row r="2290" spans="1:4">
      <c r="A2290" s="7"/>
      <c r="B2290" s="7"/>
      <c r="C2290" s="7"/>
      <c r="D2290" s="7"/>
    </row>
    <row r="2291" spans="1:4">
      <c r="A2291" s="7"/>
      <c r="B2291" s="7"/>
      <c r="C2291" s="7"/>
      <c r="D2291" s="7"/>
    </row>
    <row r="2292" spans="1:4">
      <c r="A2292" s="7"/>
      <c r="B2292" s="7"/>
      <c r="C2292" s="7"/>
      <c r="D2292" s="7"/>
    </row>
    <row r="2293" spans="1:4">
      <c r="A2293" s="7"/>
      <c r="B2293" s="7"/>
      <c r="C2293" s="7"/>
      <c r="D2293" s="7"/>
    </row>
    <row r="2294" spans="1:4">
      <c r="A2294" s="7"/>
      <c r="B2294" s="7"/>
      <c r="C2294" s="7"/>
      <c r="D2294" s="7"/>
    </row>
    <row r="2295" spans="1:4">
      <c r="A2295" s="7"/>
      <c r="B2295" s="7"/>
      <c r="C2295" s="7"/>
      <c r="D2295" s="7"/>
    </row>
    <row r="2296" spans="1:4">
      <c r="A2296" s="7"/>
      <c r="B2296" s="7"/>
      <c r="C2296" s="7"/>
      <c r="D2296" s="7"/>
    </row>
    <row r="2297" spans="1:4">
      <c r="A2297" s="7"/>
      <c r="B2297" s="7"/>
      <c r="C2297" s="7"/>
      <c r="D2297" s="7"/>
    </row>
    <row r="2298" spans="1:4">
      <c r="A2298" s="7"/>
      <c r="B2298" s="7"/>
      <c r="C2298" s="7"/>
      <c r="D2298" s="7"/>
    </row>
    <row r="2299" spans="1:4">
      <c r="A2299" s="7"/>
      <c r="B2299" s="7"/>
      <c r="C2299" s="7"/>
      <c r="D2299" s="7"/>
    </row>
    <row r="2300" spans="1:4">
      <c r="A2300" s="7"/>
      <c r="B2300" s="7"/>
      <c r="C2300" s="7"/>
      <c r="D2300" s="7"/>
    </row>
    <row r="2301" spans="1:4">
      <c r="A2301" s="7"/>
      <c r="B2301" s="7"/>
      <c r="C2301" s="7"/>
      <c r="D2301" s="7"/>
    </row>
    <row r="2302" spans="1:4">
      <c r="A2302" s="7"/>
      <c r="B2302" s="7"/>
      <c r="C2302" s="7"/>
      <c r="D2302" s="7"/>
    </row>
    <row r="2303" spans="1:4">
      <c r="A2303" s="7"/>
      <c r="B2303" s="7"/>
      <c r="C2303" s="7"/>
      <c r="D2303" s="7"/>
    </row>
    <row r="2304" spans="1:4">
      <c r="A2304" s="7"/>
      <c r="B2304" s="7"/>
      <c r="C2304" s="7"/>
      <c r="D2304" s="7"/>
    </row>
    <row r="2305" spans="1:4">
      <c r="A2305" s="7"/>
      <c r="B2305" s="7"/>
      <c r="C2305" s="7"/>
      <c r="D2305" s="7"/>
    </row>
    <row r="2306" spans="1:4">
      <c r="A2306" s="7"/>
      <c r="B2306" s="7"/>
      <c r="C2306" s="7"/>
      <c r="D2306" s="7"/>
    </row>
    <row r="2307" spans="1:4">
      <c r="A2307" s="7"/>
      <c r="B2307" s="7"/>
      <c r="C2307" s="7"/>
      <c r="D2307" s="7"/>
    </row>
    <row r="2308" spans="1:4">
      <c r="A2308" s="7"/>
      <c r="B2308" s="7"/>
      <c r="C2308" s="7"/>
      <c r="D2308" s="7"/>
    </row>
    <row r="2309" spans="1:4">
      <c r="A2309" s="7"/>
      <c r="B2309" s="7"/>
      <c r="C2309" s="7"/>
      <c r="D2309" s="7"/>
    </row>
    <row r="2310" spans="1:4">
      <c r="A2310" s="7"/>
      <c r="B2310" s="7"/>
      <c r="C2310" s="7"/>
      <c r="D2310" s="7"/>
    </row>
    <row r="2311" spans="1:4">
      <c r="A2311" s="7"/>
      <c r="B2311" s="7"/>
      <c r="C2311" s="7"/>
      <c r="D2311" s="7"/>
    </row>
    <row r="2312" spans="1:4">
      <c r="A2312" s="7"/>
      <c r="B2312" s="7"/>
      <c r="C2312" s="7"/>
      <c r="D2312" s="7"/>
    </row>
    <row r="2313" spans="1:4">
      <c r="A2313" s="7"/>
      <c r="B2313" s="7"/>
      <c r="C2313" s="7"/>
      <c r="D2313" s="7"/>
    </row>
    <row r="2314" spans="1:4">
      <c r="A2314" s="7"/>
      <c r="B2314" s="7"/>
      <c r="C2314" s="7"/>
      <c r="D2314" s="7"/>
    </row>
    <row r="2315" spans="1:4">
      <c r="A2315" s="7"/>
      <c r="B2315" s="7"/>
      <c r="C2315" s="7"/>
      <c r="D2315" s="7"/>
    </row>
    <row r="2316" spans="1:4">
      <c r="A2316" s="7"/>
      <c r="B2316" s="7"/>
      <c r="C2316" s="7"/>
      <c r="D2316" s="7"/>
    </row>
    <row r="2317" spans="1:4">
      <c r="A2317" s="7"/>
      <c r="B2317" s="7"/>
      <c r="C2317" s="7"/>
      <c r="D2317" s="7"/>
    </row>
    <row r="2318" spans="1:4">
      <c r="A2318" s="7"/>
      <c r="B2318" s="7"/>
      <c r="C2318" s="7"/>
      <c r="D2318" s="7"/>
    </row>
    <row r="2319" spans="1:4">
      <c r="A2319" s="7"/>
      <c r="B2319" s="7"/>
      <c r="C2319" s="7"/>
      <c r="D2319" s="7"/>
    </row>
    <row r="2320" spans="1:4">
      <c r="A2320" s="7"/>
      <c r="B2320" s="7"/>
      <c r="C2320" s="7"/>
      <c r="D2320" s="7"/>
    </row>
    <row r="2321" spans="1:4">
      <c r="A2321" s="7"/>
      <c r="B2321" s="7"/>
      <c r="C2321" s="7"/>
      <c r="D2321" s="7"/>
    </row>
    <row r="2322" spans="1:4">
      <c r="A2322" s="7"/>
      <c r="B2322" s="7"/>
      <c r="C2322" s="7"/>
      <c r="D2322" s="7"/>
    </row>
    <row r="2323" spans="1:4">
      <c r="A2323" s="7"/>
      <c r="B2323" s="7"/>
      <c r="C2323" s="7"/>
      <c r="D2323" s="7"/>
    </row>
    <row r="2324" spans="1:4">
      <c r="A2324" s="7"/>
      <c r="B2324" s="7"/>
      <c r="C2324" s="7"/>
      <c r="D2324" s="7"/>
    </row>
    <row r="2325" spans="1:4">
      <c r="A2325" s="7"/>
      <c r="B2325" s="7"/>
      <c r="C2325" s="7"/>
      <c r="D2325" s="7"/>
    </row>
    <row r="2326" spans="1:4">
      <c r="A2326" s="7"/>
      <c r="B2326" s="7"/>
      <c r="C2326" s="7"/>
      <c r="D2326" s="7"/>
    </row>
    <row r="2327" spans="1:4">
      <c r="A2327" s="7"/>
      <c r="B2327" s="7"/>
      <c r="C2327" s="7"/>
      <c r="D2327" s="7"/>
    </row>
    <row r="2328" spans="1:4">
      <c r="A2328" s="7"/>
      <c r="B2328" s="7"/>
      <c r="C2328" s="7"/>
      <c r="D2328" s="7"/>
    </row>
    <row r="2329" spans="1:4">
      <c r="A2329" s="7"/>
      <c r="B2329" s="7"/>
      <c r="C2329" s="7"/>
      <c r="D2329" s="7"/>
    </row>
    <row r="2330" spans="1:4">
      <c r="A2330" s="7"/>
      <c r="B2330" s="7"/>
      <c r="C2330" s="7"/>
      <c r="D2330" s="7"/>
    </row>
    <row r="2331" spans="1:4">
      <c r="A2331" s="7"/>
      <c r="B2331" s="7"/>
      <c r="C2331" s="7"/>
      <c r="D2331" s="7"/>
    </row>
    <row r="2332" spans="1:4">
      <c r="A2332" s="7"/>
      <c r="B2332" s="7"/>
      <c r="C2332" s="7"/>
      <c r="D2332" s="7"/>
    </row>
    <row r="2333" spans="1:4">
      <c r="A2333" s="7"/>
      <c r="B2333" s="7"/>
      <c r="C2333" s="7"/>
      <c r="D2333" s="7"/>
    </row>
    <row r="2334" spans="1:4">
      <c r="A2334" s="7"/>
      <c r="B2334" s="7"/>
      <c r="C2334" s="7"/>
      <c r="D2334" s="7"/>
    </row>
    <row r="2335" spans="1:4">
      <c r="A2335" s="7"/>
      <c r="B2335" s="7"/>
      <c r="C2335" s="7"/>
      <c r="D2335" s="7"/>
    </row>
    <row r="2336" spans="1:4">
      <c r="A2336" s="7"/>
      <c r="B2336" s="7"/>
      <c r="C2336" s="7"/>
      <c r="D2336" s="7"/>
    </row>
    <row r="2337" spans="1:4">
      <c r="A2337" s="7"/>
      <c r="B2337" s="7"/>
      <c r="C2337" s="7"/>
      <c r="D2337" s="7"/>
    </row>
    <row r="2338" spans="1:4">
      <c r="A2338" s="7"/>
      <c r="B2338" s="7"/>
      <c r="C2338" s="7"/>
      <c r="D2338" s="7"/>
    </row>
    <row r="2339" spans="1:4">
      <c r="A2339" s="7"/>
      <c r="B2339" s="7"/>
      <c r="C2339" s="7"/>
      <c r="D2339" s="7"/>
    </row>
    <row r="2340" spans="1:4">
      <c r="A2340" s="7"/>
      <c r="B2340" s="7"/>
      <c r="C2340" s="7"/>
      <c r="D2340" s="7"/>
    </row>
    <row r="2341" spans="1:4">
      <c r="A2341" s="7"/>
      <c r="B2341" s="7"/>
      <c r="C2341" s="7"/>
      <c r="D2341" s="7"/>
    </row>
    <row r="2342" spans="1:4">
      <c r="A2342" s="7"/>
      <c r="B2342" s="7"/>
      <c r="C2342" s="7"/>
      <c r="D2342" s="7"/>
    </row>
    <row r="2343" spans="1:4">
      <c r="A2343" s="7"/>
      <c r="B2343" s="7"/>
      <c r="C2343" s="7"/>
      <c r="D2343" s="7"/>
    </row>
    <row r="2344" spans="1:4">
      <c r="A2344" s="7"/>
      <c r="B2344" s="7"/>
      <c r="C2344" s="7"/>
      <c r="D2344" s="7"/>
    </row>
    <row r="2345" spans="1:4">
      <c r="A2345" s="7"/>
      <c r="B2345" s="7"/>
      <c r="C2345" s="7"/>
      <c r="D2345" s="7"/>
    </row>
    <row r="2346" spans="1:4">
      <c r="A2346" s="7"/>
      <c r="B2346" s="7"/>
      <c r="C2346" s="7"/>
      <c r="D2346" s="7"/>
    </row>
    <row r="2347" spans="1:4">
      <c r="A2347" s="7"/>
      <c r="B2347" s="7"/>
      <c r="C2347" s="7"/>
      <c r="D2347" s="7"/>
    </row>
    <row r="2348" spans="1:4">
      <c r="A2348" s="7"/>
      <c r="B2348" s="7"/>
      <c r="C2348" s="7"/>
      <c r="D2348" s="7"/>
    </row>
    <row r="2349" spans="1:4">
      <c r="A2349" s="7"/>
      <c r="B2349" s="7"/>
      <c r="C2349" s="7"/>
      <c r="D2349" s="7"/>
    </row>
    <row r="2350" spans="1:4">
      <c r="A2350" s="7"/>
      <c r="B2350" s="7"/>
      <c r="C2350" s="7"/>
      <c r="D2350" s="7"/>
    </row>
    <row r="2351" spans="1:4">
      <c r="A2351" s="7"/>
      <c r="B2351" s="7"/>
      <c r="C2351" s="7"/>
      <c r="D2351" s="7"/>
    </row>
    <row r="2352" spans="1:4">
      <c r="A2352" s="7"/>
      <c r="B2352" s="7"/>
      <c r="C2352" s="7"/>
      <c r="D2352" s="7"/>
    </row>
    <row r="2353" spans="1:4">
      <c r="A2353" s="7"/>
      <c r="B2353" s="7"/>
      <c r="C2353" s="7"/>
      <c r="D2353" s="7"/>
    </row>
    <row r="2354" spans="1:4">
      <c r="A2354" s="7"/>
      <c r="B2354" s="7"/>
      <c r="C2354" s="7"/>
      <c r="D2354" s="7"/>
    </row>
    <row r="2355" spans="1:4">
      <c r="A2355" s="7"/>
      <c r="B2355" s="7"/>
      <c r="C2355" s="7"/>
      <c r="D2355" s="7"/>
    </row>
    <row r="2356" spans="1:4">
      <c r="A2356" s="7"/>
      <c r="B2356" s="7"/>
      <c r="C2356" s="7"/>
      <c r="D2356" s="7"/>
    </row>
    <row r="2357" spans="1:4">
      <c r="A2357" s="7"/>
      <c r="B2357" s="7"/>
      <c r="C2357" s="7"/>
      <c r="D2357" s="7"/>
    </row>
    <row r="2358" spans="1:4">
      <c r="A2358" s="7"/>
      <c r="B2358" s="7"/>
      <c r="C2358" s="7"/>
      <c r="D2358" s="7"/>
    </row>
    <row r="2359" spans="1:4">
      <c r="A2359" s="7"/>
      <c r="B2359" s="7"/>
      <c r="C2359" s="7"/>
      <c r="D2359" s="7"/>
    </row>
    <row r="2360" spans="1:4">
      <c r="A2360" s="7"/>
      <c r="B2360" s="7"/>
      <c r="C2360" s="7"/>
      <c r="D2360" s="7"/>
    </row>
    <row r="2361" spans="1:4">
      <c r="A2361" s="7"/>
      <c r="B2361" s="7"/>
      <c r="C2361" s="7"/>
      <c r="D2361" s="7"/>
    </row>
    <row r="2362" spans="1:4">
      <c r="A2362" s="7"/>
      <c r="B2362" s="7"/>
      <c r="C2362" s="7"/>
      <c r="D2362" s="7"/>
    </row>
    <row r="2363" spans="1:4">
      <c r="A2363" s="7"/>
      <c r="B2363" s="7"/>
      <c r="C2363" s="7"/>
      <c r="D2363" s="7"/>
    </row>
    <row r="2364" spans="1:4">
      <c r="A2364" s="7"/>
      <c r="B2364" s="7"/>
      <c r="C2364" s="7"/>
      <c r="D2364" s="7"/>
    </row>
    <row r="2365" spans="1:4">
      <c r="A2365" s="7"/>
      <c r="B2365" s="7"/>
      <c r="C2365" s="7"/>
      <c r="D2365" s="7"/>
    </row>
    <row r="2366" spans="1:4">
      <c r="A2366" s="7"/>
      <c r="B2366" s="7"/>
      <c r="C2366" s="7"/>
      <c r="D2366" s="7"/>
    </row>
    <row r="2367" spans="1:4">
      <c r="A2367" s="7"/>
      <c r="B2367" s="7"/>
      <c r="C2367" s="7"/>
      <c r="D2367" s="7"/>
    </row>
    <row r="2368" spans="1:4">
      <c r="A2368" s="7"/>
      <c r="B2368" s="7"/>
      <c r="C2368" s="7"/>
      <c r="D2368" s="7"/>
    </row>
    <row r="2369" spans="1:4">
      <c r="A2369" s="7"/>
      <c r="B2369" s="7"/>
      <c r="C2369" s="7"/>
      <c r="D2369" s="7"/>
    </row>
    <row r="2370" spans="1:4">
      <c r="A2370" s="7"/>
      <c r="B2370" s="7"/>
      <c r="C2370" s="7"/>
      <c r="D2370" s="7"/>
    </row>
    <row r="2371" spans="1:4">
      <c r="A2371" s="7"/>
      <c r="B2371" s="7"/>
      <c r="C2371" s="7"/>
      <c r="D2371" s="7"/>
    </row>
    <row r="2372" spans="1:4">
      <c r="A2372" s="7"/>
      <c r="B2372" s="7"/>
      <c r="C2372" s="7"/>
      <c r="D2372" s="7"/>
    </row>
    <row r="2373" spans="1:4">
      <c r="A2373" s="7"/>
      <c r="B2373" s="7"/>
      <c r="C2373" s="7"/>
      <c r="D2373" s="7"/>
    </row>
    <row r="2374" spans="1:4">
      <c r="A2374" s="7"/>
      <c r="B2374" s="7"/>
      <c r="C2374" s="7"/>
      <c r="D2374" s="7"/>
    </row>
    <row r="2375" spans="1:4">
      <c r="A2375" s="7"/>
      <c r="B2375" s="7"/>
      <c r="C2375" s="7"/>
      <c r="D2375" s="7"/>
    </row>
    <row r="2376" spans="1:4">
      <c r="A2376" s="7"/>
      <c r="B2376" s="7"/>
      <c r="C2376" s="7"/>
      <c r="D2376" s="7"/>
    </row>
    <row r="2377" spans="1:4">
      <c r="A2377" s="7"/>
      <c r="B2377" s="7"/>
      <c r="C2377" s="7"/>
      <c r="D2377" s="7"/>
    </row>
    <row r="2378" spans="1:4">
      <c r="A2378" s="7"/>
      <c r="B2378" s="7"/>
      <c r="C2378" s="7"/>
      <c r="D2378" s="7"/>
    </row>
    <row r="2379" spans="1:4">
      <c r="A2379" s="7"/>
      <c r="B2379" s="7"/>
      <c r="C2379" s="7"/>
      <c r="D2379" s="7"/>
    </row>
    <row r="2380" spans="1:4">
      <c r="A2380" s="7"/>
      <c r="B2380" s="7"/>
      <c r="C2380" s="7"/>
      <c r="D2380" s="7"/>
    </row>
    <row r="2381" spans="1:4">
      <c r="A2381" s="7"/>
      <c r="B2381" s="7"/>
      <c r="C2381" s="7"/>
      <c r="D2381" s="7"/>
    </row>
    <row r="2382" spans="1:4">
      <c r="A2382" s="7"/>
      <c r="B2382" s="7"/>
      <c r="C2382" s="7"/>
      <c r="D2382" s="7"/>
    </row>
    <row r="2383" spans="1:4">
      <c r="A2383" s="7"/>
      <c r="B2383" s="7"/>
      <c r="C2383" s="7"/>
      <c r="D2383" s="7"/>
    </row>
    <row r="2384" spans="1:4">
      <c r="A2384" s="7"/>
      <c r="B2384" s="7"/>
      <c r="C2384" s="7"/>
      <c r="D2384" s="7"/>
    </row>
    <row r="2385" spans="1:4">
      <c r="A2385" s="7"/>
      <c r="B2385" s="7"/>
      <c r="C2385" s="7"/>
      <c r="D2385" s="7"/>
    </row>
    <row r="2386" spans="1:4">
      <c r="A2386" s="7"/>
      <c r="B2386" s="7"/>
      <c r="C2386" s="7"/>
      <c r="D2386" s="7"/>
    </row>
    <row r="2387" spans="1:4">
      <c r="A2387" s="7"/>
      <c r="B2387" s="7"/>
      <c r="C2387" s="7"/>
      <c r="D2387" s="7"/>
    </row>
    <row r="2388" spans="1:4">
      <c r="A2388" s="7"/>
      <c r="B2388" s="7"/>
      <c r="C2388" s="7"/>
      <c r="D2388" s="7"/>
    </row>
    <row r="2389" spans="1:4">
      <c r="A2389" s="7"/>
      <c r="B2389" s="7"/>
      <c r="C2389" s="7"/>
      <c r="D2389" s="7"/>
    </row>
    <row r="2390" spans="1:4">
      <c r="A2390" s="7"/>
      <c r="B2390" s="7"/>
      <c r="C2390" s="7"/>
      <c r="D2390" s="7"/>
    </row>
    <row r="2391" spans="1:4">
      <c r="A2391" s="7"/>
      <c r="B2391" s="7"/>
      <c r="C2391" s="7"/>
      <c r="D2391" s="7"/>
    </row>
    <row r="2392" spans="1:4">
      <c r="A2392" s="7"/>
      <c r="B2392" s="7"/>
      <c r="C2392" s="7"/>
      <c r="D2392" s="7"/>
    </row>
    <row r="2393" spans="1:4">
      <c r="A2393" s="7"/>
      <c r="B2393" s="7"/>
      <c r="C2393" s="7"/>
      <c r="D2393" s="7"/>
    </row>
    <row r="2394" spans="1:4">
      <c r="A2394" s="7"/>
      <c r="B2394" s="7"/>
      <c r="C2394" s="7"/>
      <c r="D2394" s="7"/>
    </row>
    <row r="2395" spans="1:4">
      <c r="A2395" s="7"/>
      <c r="B2395" s="7"/>
      <c r="C2395" s="7"/>
      <c r="D2395" s="7"/>
    </row>
    <row r="2396" spans="1:4">
      <c r="A2396" s="7"/>
      <c r="B2396" s="7"/>
      <c r="C2396" s="7"/>
      <c r="D2396" s="7"/>
    </row>
    <row r="2397" spans="1:4">
      <c r="A2397" s="7"/>
      <c r="B2397" s="7"/>
      <c r="C2397" s="7"/>
      <c r="D2397" s="7"/>
    </row>
    <row r="2398" spans="1:4">
      <c r="A2398" s="7"/>
      <c r="B2398" s="7"/>
      <c r="C2398" s="7"/>
      <c r="D2398" s="7"/>
    </row>
    <row r="2399" spans="1:4">
      <c r="A2399" s="7"/>
      <c r="B2399" s="7"/>
      <c r="C2399" s="7"/>
      <c r="D2399" s="7"/>
    </row>
    <row r="2400" spans="1:4">
      <c r="A2400" s="7"/>
      <c r="B2400" s="7"/>
      <c r="C2400" s="7"/>
      <c r="D2400" s="7"/>
    </row>
    <row r="2401" spans="1:4">
      <c r="A2401" s="7"/>
      <c r="B2401" s="7"/>
      <c r="C2401" s="7"/>
      <c r="D2401" s="7"/>
    </row>
    <row r="2402" spans="1:4">
      <c r="A2402" s="7"/>
      <c r="B2402" s="7"/>
      <c r="C2402" s="7"/>
      <c r="D2402" s="7"/>
    </row>
    <row r="2403" spans="1:4">
      <c r="A2403" s="7"/>
      <c r="B2403" s="7"/>
      <c r="C2403" s="7"/>
      <c r="D2403" s="7"/>
    </row>
    <row r="2404" spans="1:4">
      <c r="A2404" s="7"/>
      <c r="B2404" s="7"/>
      <c r="C2404" s="7"/>
      <c r="D2404" s="7"/>
    </row>
    <row r="2405" spans="1:4">
      <c r="A2405" s="7"/>
      <c r="B2405" s="7"/>
      <c r="C2405" s="7"/>
      <c r="D2405" s="7"/>
    </row>
    <row r="2406" spans="1:4">
      <c r="A2406" s="7"/>
      <c r="B2406" s="7"/>
      <c r="C2406" s="7"/>
      <c r="D2406" s="7"/>
    </row>
    <row r="2407" spans="1:4">
      <c r="A2407" s="7"/>
      <c r="B2407" s="7"/>
      <c r="C2407" s="7"/>
      <c r="D2407" s="7"/>
    </row>
    <row r="2408" spans="1:4">
      <c r="A2408" s="7"/>
      <c r="B2408" s="7"/>
      <c r="C2408" s="7"/>
      <c r="D2408" s="7"/>
    </row>
    <row r="2409" spans="1:4">
      <c r="A2409" s="7"/>
      <c r="B2409" s="7"/>
      <c r="C2409" s="7"/>
      <c r="D2409" s="7"/>
    </row>
    <row r="2410" spans="1:4">
      <c r="A2410" s="7"/>
      <c r="B2410" s="7"/>
      <c r="C2410" s="7"/>
      <c r="D2410" s="7"/>
    </row>
    <row r="2411" spans="1:4">
      <c r="A2411" s="7"/>
      <c r="B2411" s="7"/>
      <c r="C2411" s="7"/>
      <c r="D2411" s="7"/>
    </row>
    <row r="2412" spans="1:4">
      <c r="A2412" s="7"/>
      <c r="B2412" s="7"/>
      <c r="C2412" s="7"/>
      <c r="D2412" s="7"/>
    </row>
    <row r="2413" spans="1:4">
      <c r="A2413" s="7"/>
      <c r="B2413" s="7"/>
      <c r="C2413" s="7"/>
      <c r="D2413" s="7"/>
    </row>
    <row r="2414" spans="1:4">
      <c r="A2414" s="7"/>
      <c r="B2414" s="7"/>
      <c r="C2414" s="7"/>
      <c r="D2414" s="7"/>
    </row>
    <row r="2415" spans="1:4">
      <c r="A2415" s="7"/>
      <c r="B2415" s="7"/>
      <c r="C2415" s="7"/>
      <c r="D2415" s="7"/>
    </row>
    <row r="2416" spans="1:4">
      <c r="A2416" s="7"/>
      <c r="B2416" s="7"/>
      <c r="C2416" s="7"/>
      <c r="D2416" s="7"/>
    </row>
    <row r="2417" spans="1:4">
      <c r="A2417" s="7"/>
      <c r="B2417" s="7"/>
      <c r="C2417" s="7"/>
      <c r="D2417" s="7"/>
    </row>
    <row r="2418" spans="1:4">
      <c r="A2418" s="7"/>
      <c r="B2418" s="7"/>
      <c r="C2418" s="7"/>
      <c r="D2418" s="7"/>
    </row>
    <row r="2419" spans="1:4">
      <c r="A2419" s="7"/>
      <c r="B2419" s="7"/>
      <c r="C2419" s="7"/>
      <c r="D2419" s="7"/>
    </row>
    <row r="2420" spans="1:4">
      <c r="A2420" s="7"/>
      <c r="B2420" s="7"/>
      <c r="C2420" s="7"/>
      <c r="D2420" s="7"/>
    </row>
    <row r="2421" spans="1:4">
      <c r="A2421" s="7"/>
      <c r="B2421" s="7"/>
      <c r="C2421" s="7"/>
      <c r="D2421" s="7"/>
    </row>
    <row r="2422" spans="1:4">
      <c r="A2422" s="7"/>
      <c r="B2422" s="7"/>
      <c r="C2422" s="7"/>
      <c r="D2422" s="7"/>
    </row>
    <row r="2423" spans="1:4">
      <c r="A2423" s="7"/>
      <c r="B2423" s="7"/>
      <c r="C2423" s="7"/>
      <c r="D2423" s="7"/>
    </row>
    <row r="2424" spans="1:4">
      <c r="A2424" s="7"/>
      <c r="B2424" s="7"/>
      <c r="C2424" s="7"/>
      <c r="D2424" s="7"/>
    </row>
    <row r="2425" spans="1:4">
      <c r="A2425" s="7"/>
      <c r="B2425" s="7"/>
      <c r="C2425" s="7"/>
      <c r="D2425" s="7"/>
    </row>
    <row r="2426" spans="1:4">
      <c r="A2426" s="7"/>
      <c r="B2426" s="7"/>
      <c r="C2426" s="7"/>
      <c r="D2426" s="7"/>
    </row>
    <row r="2427" spans="1:4">
      <c r="A2427" s="7"/>
      <c r="B2427" s="7"/>
      <c r="C2427" s="7"/>
      <c r="D2427" s="7"/>
    </row>
    <row r="2428" spans="1:4">
      <c r="A2428" s="7"/>
      <c r="B2428" s="7"/>
      <c r="C2428" s="7"/>
      <c r="D2428" s="7"/>
    </row>
    <row r="2429" spans="1:4">
      <c r="A2429" s="7"/>
      <c r="B2429" s="7"/>
      <c r="C2429" s="7"/>
      <c r="D2429" s="7"/>
    </row>
    <row r="2430" spans="1:4">
      <c r="A2430" s="7"/>
      <c r="B2430" s="7"/>
      <c r="C2430" s="7"/>
      <c r="D2430" s="7"/>
    </row>
    <row r="2431" spans="1:4">
      <c r="A2431" s="7"/>
      <c r="B2431" s="7"/>
      <c r="C2431" s="7"/>
      <c r="D2431" s="7"/>
    </row>
    <row r="2432" spans="1:4">
      <c r="A2432" s="7"/>
      <c r="B2432" s="7"/>
      <c r="C2432" s="7"/>
      <c r="D2432" s="7"/>
    </row>
    <row r="2433" spans="1:4">
      <c r="A2433" s="7"/>
      <c r="B2433" s="7"/>
      <c r="C2433" s="7"/>
      <c r="D2433" s="7"/>
    </row>
    <row r="2434" spans="1:4">
      <c r="A2434" s="7"/>
      <c r="B2434" s="7"/>
      <c r="C2434" s="7"/>
      <c r="D2434" s="7"/>
    </row>
    <row r="2435" spans="1:4">
      <c r="A2435" s="7"/>
      <c r="B2435" s="7"/>
      <c r="C2435" s="7"/>
      <c r="D2435" s="7"/>
    </row>
    <row r="2436" spans="1:4">
      <c r="A2436" s="7"/>
      <c r="B2436" s="7"/>
      <c r="C2436" s="7"/>
      <c r="D2436" s="7"/>
    </row>
    <row r="2437" spans="1:4">
      <c r="A2437" s="7"/>
      <c r="B2437" s="7"/>
      <c r="C2437" s="7"/>
      <c r="D2437" s="7"/>
    </row>
    <row r="2438" spans="1:4">
      <c r="A2438" s="7"/>
      <c r="B2438" s="7"/>
      <c r="C2438" s="7"/>
      <c r="D2438" s="7"/>
    </row>
    <row r="2439" spans="1:4">
      <c r="A2439" s="7"/>
      <c r="B2439" s="7"/>
      <c r="C2439" s="7"/>
      <c r="D2439" s="7"/>
    </row>
    <row r="2440" spans="1:4">
      <c r="A2440" s="7"/>
      <c r="B2440" s="7"/>
      <c r="C2440" s="7"/>
      <c r="D2440" s="7"/>
    </row>
    <row r="2441" spans="1:4">
      <c r="A2441" s="7"/>
      <c r="B2441" s="7"/>
      <c r="C2441" s="7"/>
      <c r="D2441" s="7"/>
    </row>
    <row r="2442" spans="1:4">
      <c r="A2442" s="7"/>
      <c r="B2442" s="7"/>
      <c r="C2442" s="7"/>
      <c r="D2442" s="7"/>
    </row>
    <row r="2443" spans="1:4">
      <c r="A2443" s="7"/>
      <c r="B2443" s="7"/>
      <c r="C2443" s="7"/>
      <c r="D2443" s="7"/>
    </row>
    <row r="2444" spans="1:4">
      <c r="A2444" s="7"/>
      <c r="B2444" s="7"/>
      <c r="C2444" s="7"/>
      <c r="D2444" s="7"/>
    </row>
    <row r="2445" spans="1:4">
      <c r="A2445" s="7"/>
      <c r="B2445" s="7"/>
      <c r="C2445" s="7"/>
      <c r="D2445" s="7"/>
    </row>
    <row r="2446" spans="1:4">
      <c r="A2446" s="7"/>
      <c r="B2446" s="7"/>
      <c r="C2446" s="7"/>
      <c r="D2446" s="7"/>
    </row>
    <row r="2447" spans="1:4">
      <c r="A2447" s="7"/>
      <c r="B2447" s="7"/>
      <c r="C2447" s="7"/>
      <c r="D2447" s="7"/>
    </row>
    <row r="2448" spans="1:4">
      <c r="A2448" s="7"/>
      <c r="B2448" s="7"/>
      <c r="C2448" s="7"/>
      <c r="D2448" s="7"/>
    </row>
    <row r="2449" spans="1:4">
      <c r="A2449" s="7"/>
      <c r="B2449" s="7"/>
      <c r="C2449" s="7"/>
      <c r="D2449" s="7"/>
    </row>
    <row r="2450" spans="1:4">
      <c r="A2450" s="7"/>
      <c r="B2450" s="7"/>
      <c r="C2450" s="7"/>
      <c r="D2450" s="7"/>
    </row>
    <row r="2451" spans="1:4">
      <c r="A2451" s="7"/>
      <c r="B2451" s="7"/>
      <c r="C2451" s="7"/>
      <c r="D2451" s="7"/>
    </row>
    <row r="2452" spans="1:4">
      <c r="A2452" s="7"/>
      <c r="B2452" s="7"/>
      <c r="C2452" s="7"/>
      <c r="D2452" s="7"/>
    </row>
    <row r="2453" spans="1:4">
      <c r="A2453" s="7"/>
      <c r="B2453" s="7"/>
      <c r="C2453" s="7"/>
      <c r="D2453" s="7"/>
    </row>
    <row r="2454" spans="1:4">
      <c r="A2454" s="7"/>
      <c r="B2454" s="7"/>
      <c r="C2454" s="7"/>
      <c r="D2454" s="7"/>
    </row>
    <row r="2455" spans="1:4">
      <c r="A2455" s="7"/>
      <c r="B2455" s="7"/>
      <c r="C2455" s="7"/>
      <c r="D2455" s="7"/>
    </row>
    <row r="2456" spans="1:4">
      <c r="A2456" s="7"/>
      <c r="B2456" s="7"/>
      <c r="C2456" s="7"/>
      <c r="D2456" s="7"/>
    </row>
    <row r="2457" spans="1:4">
      <c r="A2457" s="7"/>
      <c r="B2457" s="7"/>
      <c r="C2457" s="7"/>
      <c r="D2457" s="7"/>
    </row>
    <row r="2458" spans="1:4">
      <c r="A2458" s="7"/>
      <c r="B2458" s="7"/>
      <c r="C2458" s="7"/>
      <c r="D2458" s="7"/>
    </row>
    <row r="2459" spans="1:4">
      <c r="A2459" s="7"/>
      <c r="B2459" s="7"/>
      <c r="C2459" s="7"/>
      <c r="D2459" s="7"/>
    </row>
    <row r="2460" spans="1:4">
      <c r="A2460" s="7"/>
      <c r="B2460" s="7"/>
      <c r="C2460" s="7"/>
      <c r="D2460" s="7"/>
    </row>
    <row r="2461" spans="1:4">
      <c r="A2461" s="7"/>
      <c r="B2461" s="7"/>
      <c r="C2461" s="7"/>
      <c r="D2461" s="7"/>
    </row>
    <row r="2462" spans="1:4">
      <c r="A2462" s="7"/>
      <c r="B2462" s="7"/>
      <c r="C2462" s="7"/>
      <c r="D2462" s="7"/>
    </row>
    <row r="2463" spans="1:4">
      <c r="A2463" s="7"/>
      <c r="B2463" s="7"/>
      <c r="C2463" s="7"/>
      <c r="D2463" s="7"/>
    </row>
    <row r="2464" spans="1:4">
      <c r="A2464" s="7"/>
      <c r="B2464" s="7"/>
      <c r="C2464" s="7"/>
      <c r="D2464" s="7"/>
    </row>
    <row r="2465" spans="1:4">
      <c r="A2465" s="7"/>
      <c r="B2465" s="7"/>
      <c r="C2465" s="7"/>
      <c r="D2465" s="7"/>
    </row>
    <row r="2466" spans="1:4">
      <c r="A2466" s="7"/>
      <c r="B2466" s="7"/>
      <c r="C2466" s="7"/>
      <c r="D2466" s="7"/>
    </row>
    <row r="2467" spans="1:4">
      <c r="A2467" s="7"/>
      <c r="B2467" s="7"/>
      <c r="C2467" s="7"/>
      <c r="D2467" s="7"/>
    </row>
    <row r="2468" spans="1:4">
      <c r="A2468" s="7"/>
      <c r="B2468" s="7"/>
      <c r="C2468" s="7"/>
      <c r="D2468" s="7"/>
    </row>
    <row r="2469" spans="1:4">
      <c r="A2469" s="7"/>
      <c r="B2469" s="7"/>
      <c r="C2469" s="7"/>
      <c r="D2469" s="7"/>
    </row>
    <row r="2470" spans="1:4">
      <c r="A2470" s="7"/>
      <c r="B2470" s="7"/>
      <c r="C2470" s="7"/>
      <c r="D2470" s="7"/>
    </row>
    <row r="2471" spans="1:4">
      <c r="A2471" s="7"/>
      <c r="B2471" s="7"/>
      <c r="C2471" s="7"/>
      <c r="D2471" s="7"/>
    </row>
    <row r="2472" spans="1:4">
      <c r="A2472" s="7"/>
      <c r="B2472" s="7"/>
      <c r="C2472" s="7"/>
      <c r="D2472" s="7"/>
    </row>
    <row r="2473" spans="1:4">
      <c r="A2473" s="7"/>
      <c r="B2473" s="7"/>
      <c r="C2473" s="7"/>
      <c r="D2473" s="7"/>
    </row>
    <row r="2474" spans="1:4">
      <c r="A2474" s="7"/>
      <c r="B2474" s="7"/>
      <c r="C2474" s="7"/>
      <c r="D2474" s="7"/>
    </row>
    <row r="2475" spans="1:4">
      <c r="A2475" s="7"/>
      <c r="B2475" s="7"/>
      <c r="C2475" s="7"/>
      <c r="D2475" s="7"/>
    </row>
    <row r="2476" spans="1:4">
      <c r="A2476" s="7"/>
      <c r="B2476" s="7"/>
      <c r="C2476" s="7"/>
      <c r="D2476" s="7"/>
    </row>
    <row r="2477" spans="1:4">
      <c r="A2477" s="7"/>
      <c r="B2477" s="7"/>
      <c r="C2477" s="7"/>
      <c r="D2477" s="7"/>
    </row>
    <row r="2478" spans="1:4">
      <c r="A2478" s="7"/>
      <c r="B2478" s="7"/>
      <c r="C2478" s="7"/>
      <c r="D2478" s="7"/>
    </row>
    <row r="2479" spans="1:4">
      <c r="A2479" s="7"/>
      <c r="B2479" s="7"/>
      <c r="C2479" s="7"/>
      <c r="D2479" s="7"/>
    </row>
    <row r="2480" spans="1:4">
      <c r="A2480" s="7"/>
      <c r="B2480" s="7"/>
      <c r="C2480" s="7"/>
      <c r="D2480" s="7"/>
    </row>
    <row r="2481" spans="1:4">
      <c r="A2481" s="7"/>
      <c r="B2481" s="7"/>
      <c r="C2481" s="7"/>
      <c r="D2481" s="7"/>
    </row>
    <row r="2482" spans="1:4">
      <c r="A2482" s="7"/>
      <c r="B2482" s="7"/>
      <c r="C2482" s="7"/>
      <c r="D2482" s="7"/>
    </row>
    <row r="2483" spans="1:4">
      <c r="A2483" s="7"/>
      <c r="B2483" s="7"/>
      <c r="C2483" s="7"/>
      <c r="D2483" s="7"/>
    </row>
    <row r="2484" spans="1:4">
      <c r="A2484" s="7"/>
      <c r="B2484" s="7"/>
      <c r="C2484" s="7"/>
      <c r="D2484" s="7"/>
    </row>
    <row r="2485" spans="1:4">
      <c r="A2485" s="7"/>
      <c r="B2485" s="7"/>
      <c r="C2485" s="7"/>
      <c r="D2485" s="7"/>
    </row>
    <row r="2486" spans="1:4">
      <c r="A2486" s="7"/>
      <c r="B2486" s="7"/>
      <c r="C2486" s="7"/>
      <c r="D2486" s="7"/>
    </row>
    <row r="2487" spans="1:4">
      <c r="A2487" s="7"/>
      <c r="B2487" s="7"/>
      <c r="C2487" s="7"/>
      <c r="D2487" s="7"/>
    </row>
    <row r="2488" spans="1:4">
      <c r="A2488" s="7"/>
      <c r="B2488" s="7"/>
      <c r="C2488" s="7"/>
      <c r="D2488" s="7"/>
    </row>
    <row r="2489" spans="1:4">
      <c r="A2489" s="7"/>
      <c r="B2489" s="7"/>
      <c r="C2489" s="7"/>
      <c r="D2489" s="7"/>
    </row>
    <row r="2490" spans="1:4">
      <c r="A2490" s="7"/>
      <c r="B2490" s="7"/>
      <c r="C2490" s="7"/>
      <c r="D2490" s="7"/>
    </row>
    <row r="2491" spans="1:4">
      <c r="A2491" s="7"/>
      <c r="B2491" s="7"/>
      <c r="C2491" s="7"/>
      <c r="D2491" s="7"/>
    </row>
    <row r="2492" spans="1:4">
      <c r="A2492" s="7"/>
      <c r="B2492" s="7"/>
      <c r="C2492" s="7"/>
      <c r="D2492" s="7"/>
    </row>
    <row r="2493" spans="1:4">
      <c r="A2493" s="7"/>
      <c r="B2493" s="7"/>
      <c r="C2493" s="7"/>
      <c r="D2493" s="7"/>
    </row>
    <row r="2494" spans="1:4">
      <c r="A2494" s="7"/>
      <c r="B2494" s="7"/>
      <c r="C2494" s="7"/>
      <c r="D2494" s="7"/>
    </row>
    <row r="2495" spans="1:4">
      <c r="A2495" s="7"/>
      <c r="B2495" s="7"/>
      <c r="C2495" s="7"/>
      <c r="D2495" s="7"/>
    </row>
    <row r="2496" spans="1:4">
      <c r="A2496" s="7"/>
      <c r="B2496" s="7"/>
      <c r="C2496" s="7"/>
      <c r="D2496" s="7"/>
    </row>
    <row r="2497" spans="1:4">
      <c r="A2497" s="7"/>
      <c r="B2497" s="7"/>
      <c r="C2497" s="7"/>
      <c r="D2497" s="7"/>
    </row>
    <row r="2498" spans="1:4">
      <c r="A2498" s="7"/>
      <c r="B2498" s="7"/>
      <c r="C2498" s="7"/>
      <c r="D2498" s="7"/>
    </row>
    <row r="2499" spans="1:4">
      <c r="A2499" s="7"/>
      <c r="B2499" s="7"/>
      <c r="C2499" s="7"/>
      <c r="D2499" s="7"/>
    </row>
    <row r="2500" spans="1:4">
      <c r="A2500" s="7"/>
      <c r="B2500" s="7"/>
      <c r="C2500" s="7"/>
      <c r="D2500" s="7"/>
    </row>
    <row r="2501" spans="1:4">
      <c r="A2501" s="7"/>
      <c r="B2501" s="7"/>
      <c r="C2501" s="7"/>
      <c r="D2501" s="7"/>
    </row>
    <row r="2502" spans="1:4">
      <c r="A2502" s="7"/>
      <c r="B2502" s="7"/>
      <c r="C2502" s="7"/>
      <c r="D2502" s="7"/>
    </row>
    <row r="2503" spans="1:4">
      <c r="A2503" s="7"/>
      <c r="B2503" s="7"/>
      <c r="C2503" s="7"/>
      <c r="D2503" s="7"/>
    </row>
    <row r="2504" spans="1:4">
      <c r="A2504" s="7"/>
      <c r="B2504" s="7"/>
      <c r="C2504" s="7"/>
      <c r="D2504" s="7"/>
    </row>
    <row r="2505" spans="1:4">
      <c r="A2505" s="7"/>
      <c r="B2505" s="7"/>
      <c r="C2505" s="7"/>
      <c r="D2505" s="7"/>
    </row>
    <row r="2506" spans="1:4">
      <c r="A2506" s="7"/>
      <c r="B2506" s="7"/>
      <c r="C2506" s="7"/>
      <c r="D2506" s="7"/>
    </row>
    <row r="2507" spans="1:4">
      <c r="A2507" s="7"/>
      <c r="B2507" s="7"/>
      <c r="C2507" s="7"/>
      <c r="D2507" s="7"/>
    </row>
    <row r="2508" spans="1:4">
      <c r="A2508" s="7"/>
      <c r="B2508" s="7"/>
      <c r="C2508" s="7"/>
      <c r="D2508" s="7"/>
    </row>
    <row r="2509" spans="1:4">
      <c r="A2509" s="7"/>
      <c r="B2509" s="7"/>
      <c r="C2509" s="7"/>
      <c r="D2509" s="7"/>
    </row>
    <row r="2510" spans="1:4">
      <c r="A2510" s="7"/>
      <c r="B2510" s="7"/>
      <c r="C2510" s="7"/>
      <c r="D2510" s="7"/>
    </row>
    <row r="2511" spans="1:4">
      <c r="A2511" s="7"/>
      <c r="B2511" s="7"/>
      <c r="C2511" s="7"/>
      <c r="D2511" s="7"/>
    </row>
    <row r="2512" spans="1:4">
      <c r="A2512" s="7"/>
      <c r="B2512" s="7"/>
      <c r="C2512" s="7"/>
      <c r="D2512" s="7"/>
    </row>
    <row r="2513" spans="1:4">
      <c r="A2513" s="7"/>
      <c r="B2513" s="7"/>
      <c r="C2513" s="7"/>
      <c r="D2513" s="7"/>
    </row>
    <row r="2514" spans="1:4">
      <c r="A2514" s="7"/>
      <c r="B2514" s="7"/>
      <c r="C2514" s="7"/>
      <c r="D2514" s="7"/>
    </row>
    <row r="2515" spans="1:4">
      <c r="A2515" s="7"/>
      <c r="B2515" s="7"/>
      <c r="C2515" s="7"/>
      <c r="D2515" s="7"/>
    </row>
    <row r="2516" spans="1:4">
      <c r="A2516" s="7"/>
      <c r="B2516" s="7"/>
      <c r="C2516" s="7"/>
      <c r="D2516" s="7"/>
    </row>
    <row r="2517" spans="1:4">
      <c r="A2517" s="7"/>
      <c r="B2517" s="7"/>
      <c r="C2517" s="7"/>
      <c r="D2517" s="7"/>
    </row>
    <row r="2518" spans="1:4">
      <c r="A2518" s="7"/>
      <c r="B2518" s="7"/>
      <c r="C2518" s="7"/>
      <c r="D2518" s="7"/>
    </row>
    <row r="2519" spans="1:4">
      <c r="A2519" s="7"/>
      <c r="B2519" s="7"/>
      <c r="C2519" s="7"/>
      <c r="D2519" s="7"/>
    </row>
    <row r="2520" spans="1:4">
      <c r="A2520" s="7"/>
      <c r="B2520" s="7"/>
      <c r="C2520" s="7"/>
      <c r="D2520" s="7"/>
    </row>
    <row r="2521" spans="1:4">
      <c r="A2521" s="7"/>
      <c r="B2521" s="7"/>
      <c r="C2521" s="7"/>
      <c r="D2521" s="7"/>
    </row>
    <row r="2522" spans="1:4">
      <c r="A2522" s="7"/>
      <c r="B2522" s="7"/>
      <c r="C2522" s="7"/>
      <c r="D2522" s="7"/>
    </row>
    <row r="2523" spans="1:4">
      <c r="A2523" s="7"/>
      <c r="B2523" s="7"/>
      <c r="C2523" s="7"/>
      <c r="D2523" s="7"/>
    </row>
    <row r="2524" spans="1:4">
      <c r="A2524" s="7"/>
      <c r="B2524" s="7"/>
      <c r="C2524" s="7"/>
      <c r="D2524" s="7"/>
    </row>
    <row r="2525" spans="1:4">
      <c r="A2525" s="7"/>
      <c r="B2525" s="7"/>
      <c r="C2525" s="7"/>
      <c r="D2525" s="7"/>
    </row>
    <row r="2526" spans="1:4">
      <c r="A2526" s="7"/>
      <c r="B2526" s="7"/>
      <c r="C2526" s="7"/>
      <c r="D2526" s="7"/>
    </row>
    <row r="2527" spans="1:4">
      <c r="A2527" s="7"/>
      <c r="B2527" s="7"/>
      <c r="C2527" s="7"/>
      <c r="D2527" s="7"/>
    </row>
    <row r="2528" spans="1:4">
      <c r="A2528" s="7"/>
      <c r="B2528" s="7"/>
      <c r="C2528" s="7"/>
      <c r="D2528" s="7"/>
    </row>
    <row r="2529" spans="1:4">
      <c r="A2529" s="7"/>
      <c r="B2529" s="7"/>
      <c r="C2529" s="7"/>
      <c r="D2529" s="7"/>
    </row>
    <row r="2530" spans="1:4">
      <c r="A2530" s="7"/>
      <c r="B2530" s="7"/>
      <c r="C2530" s="7"/>
      <c r="D2530" s="7"/>
    </row>
    <row r="2531" spans="1:4">
      <c r="A2531" s="7"/>
      <c r="B2531" s="7"/>
      <c r="C2531" s="7"/>
      <c r="D2531" s="7"/>
    </row>
    <row r="2532" spans="1:4">
      <c r="A2532" s="7"/>
      <c r="B2532" s="7"/>
      <c r="C2532" s="7"/>
      <c r="D2532" s="7"/>
    </row>
    <row r="2533" spans="1:4">
      <c r="A2533" s="7"/>
      <c r="B2533" s="7"/>
      <c r="C2533" s="7"/>
      <c r="D2533" s="7"/>
    </row>
    <row r="2534" spans="1:4">
      <c r="A2534" s="7"/>
      <c r="B2534" s="7"/>
      <c r="C2534" s="7"/>
      <c r="D2534" s="7"/>
    </row>
    <row r="2535" spans="1:4">
      <c r="A2535" s="7"/>
      <c r="B2535" s="7"/>
      <c r="C2535" s="7"/>
      <c r="D2535" s="7"/>
    </row>
    <row r="2536" spans="1:4">
      <c r="A2536" s="7"/>
      <c r="B2536" s="7"/>
      <c r="C2536" s="7"/>
      <c r="D2536" s="7"/>
    </row>
    <row r="2537" spans="1:4">
      <c r="A2537" s="7"/>
      <c r="B2537" s="7"/>
      <c r="C2537" s="7"/>
      <c r="D2537" s="7"/>
    </row>
    <row r="2538" spans="1:4">
      <c r="A2538" s="7"/>
      <c r="B2538" s="7"/>
      <c r="C2538" s="7"/>
      <c r="D2538" s="7"/>
    </row>
    <row r="2539" spans="1:4">
      <c r="A2539" s="7"/>
      <c r="B2539" s="7"/>
      <c r="C2539" s="7"/>
      <c r="D2539" s="7"/>
    </row>
    <row r="2540" spans="1:4">
      <c r="A2540" s="7"/>
      <c r="B2540" s="7"/>
      <c r="C2540" s="7"/>
      <c r="D2540" s="7"/>
    </row>
    <row r="2541" spans="1:4">
      <c r="A2541" s="7"/>
      <c r="B2541" s="7"/>
      <c r="C2541" s="7"/>
      <c r="D2541" s="7"/>
    </row>
    <row r="2542" spans="1:4">
      <c r="A2542" s="7"/>
      <c r="B2542" s="7"/>
      <c r="C2542" s="7"/>
      <c r="D2542" s="7"/>
    </row>
    <row r="2543" spans="1:4">
      <c r="A2543" s="7"/>
      <c r="B2543" s="7"/>
      <c r="C2543" s="7"/>
      <c r="D2543" s="7"/>
    </row>
    <row r="2544" spans="1:4">
      <c r="A2544" s="7"/>
      <c r="B2544" s="7"/>
      <c r="C2544" s="7"/>
      <c r="D2544" s="7"/>
    </row>
    <row r="2545" spans="1:4">
      <c r="A2545" s="7"/>
      <c r="B2545" s="7"/>
      <c r="C2545" s="7"/>
      <c r="D2545" s="7"/>
    </row>
    <row r="2546" spans="1:4">
      <c r="A2546" s="7"/>
      <c r="B2546" s="7"/>
      <c r="C2546" s="7"/>
      <c r="D2546" s="7"/>
    </row>
    <row r="2547" spans="1:4">
      <c r="A2547" s="7"/>
      <c r="B2547" s="7"/>
      <c r="C2547" s="7"/>
      <c r="D2547" s="7"/>
    </row>
    <row r="2548" spans="1:4">
      <c r="A2548" s="7"/>
      <c r="B2548" s="7"/>
      <c r="C2548" s="7"/>
      <c r="D2548" s="7"/>
    </row>
    <row r="2549" spans="1:4">
      <c r="A2549" s="7"/>
      <c r="B2549" s="7"/>
      <c r="C2549" s="7"/>
      <c r="D2549" s="7"/>
    </row>
    <row r="2550" spans="1:4">
      <c r="A2550" s="7"/>
      <c r="B2550" s="7"/>
      <c r="C2550" s="7"/>
      <c r="D2550" s="7"/>
    </row>
    <row r="2551" spans="1:4">
      <c r="A2551" s="7"/>
      <c r="B2551" s="7"/>
      <c r="C2551" s="7"/>
      <c r="D2551" s="7"/>
    </row>
    <row r="2552" spans="1:4">
      <c r="A2552" s="7"/>
      <c r="B2552" s="7"/>
      <c r="C2552" s="7"/>
      <c r="D2552" s="7"/>
    </row>
    <row r="2553" spans="1:4">
      <c r="A2553" s="7"/>
      <c r="B2553" s="7"/>
      <c r="C2553" s="7"/>
      <c r="D2553" s="7"/>
    </row>
    <row r="2554" spans="1:4">
      <c r="A2554" s="7"/>
      <c r="B2554" s="7"/>
      <c r="C2554" s="7"/>
      <c r="D2554" s="7"/>
    </row>
    <row r="2555" spans="1:4">
      <c r="A2555" s="7"/>
      <c r="B2555" s="7"/>
      <c r="C2555" s="7"/>
      <c r="D2555" s="7"/>
    </row>
    <row r="2556" spans="1:4">
      <c r="A2556" s="7"/>
      <c r="B2556" s="7"/>
      <c r="C2556" s="7"/>
      <c r="D2556" s="7"/>
    </row>
    <row r="2557" spans="1:4">
      <c r="A2557" s="7"/>
      <c r="B2557" s="7"/>
      <c r="C2557" s="7"/>
      <c r="D2557" s="7"/>
    </row>
    <row r="2558" spans="1:4">
      <c r="A2558" s="7"/>
      <c r="B2558" s="7"/>
      <c r="C2558" s="7"/>
      <c r="D2558" s="7"/>
    </row>
    <row r="2559" spans="1:4">
      <c r="A2559" s="7"/>
      <c r="B2559" s="7"/>
      <c r="C2559" s="7"/>
      <c r="D2559" s="7"/>
    </row>
    <row r="2560" spans="1:4">
      <c r="A2560" s="7"/>
      <c r="B2560" s="7"/>
      <c r="C2560" s="7"/>
      <c r="D2560" s="7"/>
    </row>
    <row r="2561" spans="1:4">
      <c r="A2561" s="7"/>
      <c r="B2561" s="7"/>
      <c r="C2561" s="7"/>
      <c r="D2561" s="7"/>
    </row>
    <row r="2562" spans="1:4">
      <c r="A2562" s="7"/>
      <c r="B2562" s="7"/>
      <c r="C2562" s="7"/>
      <c r="D2562" s="7"/>
    </row>
    <row r="2563" spans="1:4">
      <c r="A2563" s="7"/>
      <c r="B2563" s="7"/>
      <c r="C2563" s="7"/>
      <c r="D2563" s="7"/>
    </row>
    <row r="2564" spans="1:4">
      <c r="A2564" s="7"/>
      <c r="B2564" s="7"/>
      <c r="C2564" s="7"/>
      <c r="D2564" s="7"/>
    </row>
    <row r="2565" spans="1:4">
      <c r="A2565" s="7"/>
      <c r="B2565" s="7"/>
      <c r="C2565" s="7"/>
      <c r="D2565" s="7"/>
    </row>
    <row r="2566" spans="1:4">
      <c r="A2566" s="7"/>
      <c r="B2566" s="7"/>
      <c r="C2566" s="7"/>
      <c r="D2566" s="7"/>
    </row>
    <row r="2567" spans="1:4">
      <c r="A2567" s="7"/>
      <c r="B2567" s="7"/>
      <c r="C2567" s="7"/>
      <c r="D2567" s="7"/>
    </row>
    <row r="2568" spans="1:4">
      <c r="A2568" s="7"/>
      <c r="B2568" s="7"/>
      <c r="C2568" s="7"/>
      <c r="D2568" s="7"/>
    </row>
    <row r="2569" spans="1:4">
      <c r="A2569" s="7"/>
      <c r="B2569" s="7"/>
      <c r="C2569" s="7"/>
      <c r="D2569" s="7"/>
    </row>
    <row r="2570" spans="1:4">
      <c r="A2570" s="7"/>
      <c r="B2570" s="7"/>
      <c r="C2570" s="7"/>
      <c r="D2570" s="7"/>
    </row>
    <row r="2571" spans="1:4">
      <c r="A2571" s="7"/>
      <c r="B2571" s="7"/>
      <c r="C2571" s="7"/>
      <c r="D2571" s="7"/>
    </row>
    <row r="2572" spans="1:4">
      <c r="A2572" s="7"/>
      <c r="B2572" s="7"/>
      <c r="C2572" s="7"/>
      <c r="D2572" s="7"/>
    </row>
    <row r="2573" spans="1:4">
      <c r="A2573" s="7"/>
      <c r="B2573" s="7"/>
      <c r="C2573" s="7"/>
      <c r="D2573" s="7"/>
    </row>
    <row r="2574" spans="1:4">
      <c r="A2574" s="7"/>
      <c r="B2574" s="7"/>
      <c r="C2574" s="7"/>
      <c r="D2574" s="7"/>
    </row>
    <row r="2575" spans="1:4">
      <c r="A2575" s="7"/>
      <c r="B2575" s="7"/>
      <c r="C2575" s="7"/>
      <c r="D2575" s="7"/>
    </row>
    <row r="2576" spans="1:4">
      <c r="A2576" s="7"/>
      <c r="B2576" s="7"/>
      <c r="C2576" s="7"/>
      <c r="D2576" s="7"/>
    </row>
    <row r="2577" spans="1:4">
      <c r="A2577" s="7"/>
      <c r="B2577" s="7"/>
      <c r="C2577" s="7"/>
      <c r="D2577" s="7"/>
    </row>
    <row r="2578" spans="1:4">
      <c r="A2578" s="7"/>
      <c r="B2578" s="7"/>
      <c r="C2578" s="7"/>
      <c r="D2578" s="7"/>
    </row>
    <row r="2579" spans="1:4">
      <c r="A2579" s="7"/>
      <c r="B2579" s="7"/>
      <c r="C2579" s="7"/>
      <c r="D2579" s="7"/>
    </row>
    <row r="2580" spans="1:4">
      <c r="A2580" s="7"/>
      <c r="B2580" s="7"/>
      <c r="C2580" s="7"/>
      <c r="D2580" s="7"/>
    </row>
    <row r="2581" spans="1:4">
      <c r="A2581" s="7"/>
      <c r="B2581" s="7"/>
      <c r="C2581" s="7"/>
      <c r="D2581" s="7"/>
    </row>
    <row r="2582" spans="1:4">
      <c r="A2582" s="7"/>
      <c r="B2582" s="7"/>
      <c r="C2582" s="7"/>
      <c r="D2582" s="7"/>
    </row>
    <row r="2583" spans="1:4">
      <c r="A2583" s="7"/>
      <c r="B2583" s="7"/>
      <c r="C2583" s="7"/>
      <c r="D2583" s="7"/>
    </row>
    <row r="2584" spans="1:4">
      <c r="A2584" s="7"/>
      <c r="B2584" s="7"/>
      <c r="C2584" s="7"/>
      <c r="D2584" s="7"/>
    </row>
    <row r="2585" spans="1:4">
      <c r="A2585" s="7"/>
      <c r="B2585" s="7"/>
      <c r="C2585" s="7"/>
      <c r="D2585" s="7"/>
    </row>
    <row r="2586" spans="1:4">
      <c r="A2586" s="7"/>
      <c r="B2586" s="7"/>
      <c r="C2586" s="7"/>
      <c r="D2586" s="7"/>
    </row>
    <row r="2587" spans="1:4">
      <c r="A2587" s="7"/>
      <c r="B2587" s="7"/>
      <c r="C2587" s="7"/>
      <c r="D2587" s="7"/>
    </row>
    <row r="2588" spans="1:4">
      <c r="A2588" s="7"/>
      <c r="B2588" s="7"/>
      <c r="C2588" s="7"/>
      <c r="D2588" s="7"/>
    </row>
    <row r="2589" spans="1:4">
      <c r="A2589" s="7"/>
      <c r="B2589" s="7"/>
      <c r="C2589" s="7"/>
      <c r="D2589" s="7"/>
    </row>
    <row r="2590" spans="1:4">
      <c r="A2590" s="7"/>
      <c r="B2590" s="7"/>
      <c r="C2590" s="7"/>
      <c r="D2590" s="7"/>
    </row>
    <row r="2591" spans="1:4">
      <c r="A2591" s="7"/>
      <c r="B2591" s="7"/>
      <c r="C2591" s="7"/>
      <c r="D2591" s="7"/>
    </row>
    <row r="2592" spans="1:4">
      <c r="A2592" s="7"/>
      <c r="B2592" s="7"/>
      <c r="C2592" s="7"/>
      <c r="D2592" s="7"/>
    </row>
    <row r="2593" spans="1:4">
      <c r="A2593" s="7"/>
      <c r="B2593" s="7"/>
      <c r="C2593" s="7"/>
      <c r="D2593" s="7"/>
    </row>
    <row r="2594" spans="1:4">
      <c r="A2594" s="7"/>
      <c r="B2594" s="7"/>
      <c r="C2594" s="7"/>
      <c r="D2594" s="7"/>
    </row>
    <row r="2595" spans="1:4">
      <c r="A2595" s="7"/>
      <c r="B2595" s="7"/>
      <c r="C2595" s="7"/>
      <c r="D2595" s="7"/>
    </row>
    <row r="2596" spans="1:4">
      <c r="A2596" s="7"/>
      <c r="B2596" s="7"/>
      <c r="C2596" s="7"/>
      <c r="D2596" s="7"/>
    </row>
    <row r="2597" spans="1:4">
      <c r="A2597" s="7"/>
      <c r="B2597" s="7"/>
      <c r="C2597" s="7"/>
      <c r="D2597" s="7"/>
    </row>
    <row r="2598" spans="1:4">
      <c r="A2598" s="7"/>
      <c r="B2598" s="7"/>
      <c r="C2598" s="7"/>
      <c r="D2598" s="7"/>
    </row>
    <row r="2599" spans="1:4">
      <c r="A2599" s="7"/>
      <c r="B2599" s="7"/>
      <c r="C2599" s="7"/>
      <c r="D2599" s="7"/>
    </row>
    <row r="2600" spans="1:4">
      <c r="A2600" s="7"/>
      <c r="B2600" s="7"/>
      <c r="C2600" s="7"/>
      <c r="D2600" s="7"/>
    </row>
    <row r="2601" spans="1:4">
      <c r="A2601" s="7"/>
      <c r="B2601" s="7"/>
      <c r="C2601" s="7"/>
      <c r="D2601" s="7"/>
    </row>
    <row r="2602" spans="1:4">
      <c r="A2602" s="7"/>
      <c r="B2602" s="7"/>
      <c r="C2602" s="7"/>
      <c r="D2602" s="7"/>
    </row>
    <row r="2603" spans="1:4">
      <c r="A2603" s="7"/>
      <c r="B2603" s="7"/>
      <c r="C2603" s="7"/>
      <c r="D2603" s="7"/>
    </row>
    <row r="2604" spans="1:4">
      <c r="A2604" s="7"/>
      <c r="B2604" s="7"/>
      <c r="C2604" s="7"/>
      <c r="D2604" s="7"/>
    </row>
    <row r="2605" spans="1:4">
      <c r="A2605" s="7"/>
      <c r="B2605" s="7"/>
      <c r="C2605" s="7"/>
      <c r="D2605" s="7"/>
    </row>
    <row r="2606" spans="1:4">
      <c r="A2606" s="7"/>
      <c r="B2606" s="7"/>
      <c r="C2606" s="7"/>
      <c r="D2606" s="7"/>
    </row>
    <row r="2607" spans="1:4">
      <c r="A2607" s="7"/>
      <c r="B2607" s="7"/>
      <c r="C2607" s="7"/>
      <c r="D2607" s="7"/>
    </row>
    <row r="2608" spans="1:4">
      <c r="A2608" s="7"/>
      <c r="B2608" s="7"/>
      <c r="C2608" s="7"/>
      <c r="D2608" s="7"/>
    </row>
    <row r="2609" spans="1:4">
      <c r="A2609" s="7"/>
      <c r="B2609" s="7"/>
      <c r="C2609" s="7"/>
      <c r="D2609" s="7"/>
    </row>
    <row r="2610" spans="1:4">
      <c r="A2610" s="7"/>
      <c r="B2610" s="7"/>
      <c r="C2610" s="7"/>
      <c r="D2610" s="7"/>
    </row>
    <row r="2611" spans="1:4">
      <c r="A2611" s="7"/>
      <c r="B2611" s="7"/>
      <c r="C2611" s="7"/>
      <c r="D2611" s="7"/>
    </row>
    <row r="2612" spans="1:4">
      <c r="A2612" s="7"/>
      <c r="B2612" s="7"/>
      <c r="C2612" s="7"/>
      <c r="D2612" s="7"/>
    </row>
    <row r="2613" spans="1:4">
      <c r="A2613" s="7"/>
      <c r="B2613" s="7"/>
      <c r="C2613" s="7"/>
      <c r="D2613" s="7"/>
    </row>
    <row r="2614" spans="1:4">
      <c r="A2614" s="7"/>
      <c r="B2614" s="7"/>
      <c r="C2614" s="7"/>
      <c r="D2614" s="7"/>
    </row>
    <row r="2615" spans="1:4">
      <c r="A2615" s="7"/>
      <c r="B2615" s="7"/>
      <c r="C2615" s="7"/>
      <c r="D2615" s="7"/>
    </row>
    <row r="2616" spans="1:4">
      <c r="A2616" s="7"/>
      <c r="B2616" s="7"/>
      <c r="C2616" s="7"/>
      <c r="D2616" s="7"/>
    </row>
    <row r="2617" spans="1:4">
      <c r="A2617" s="7"/>
      <c r="B2617" s="7"/>
      <c r="C2617" s="7"/>
      <c r="D2617" s="7"/>
    </row>
    <row r="2618" spans="1:4">
      <c r="A2618" s="7"/>
      <c r="B2618" s="7"/>
      <c r="C2618" s="7"/>
      <c r="D2618" s="7"/>
    </row>
    <row r="2619" spans="1:4">
      <c r="A2619" s="7"/>
      <c r="B2619" s="7"/>
      <c r="C2619" s="7"/>
      <c r="D2619" s="7"/>
    </row>
    <row r="2620" spans="1:4">
      <c r="A2620" s="7"/>
      <c r="B2620" s="7"/>
      <c r="C2620" s="7"/>
      <c r="D2620" s="7"/>
    </row>
    <row r="2621" spans="1:4">
      <c r="A2621" s="7"/>
      <c r="B2621" s="7"/>
      <c r="C2621" s="7"/>
      <c r="D2621" s="7"/>
    </row>
    <row r="2622" spans="1:4">
      <c r="A2622" s="7"/>
      <c r="B2622" s="7"/>
      <c r="C2622" s="7"/>
      <c r="D2622" s="7"/>
    </row>
    <row r="2623" spans="1:4">
      <c r="A2623" s="7"/>
      <c r="B2623" s="7"/>
      <c r="C2623" s="7"/>
      <c r="D2623" s="7"/>
    </row>
    <row r="2624" spans="1:4">
      <c r="A2624" s="7"/>
      <c r="B2624" s="7"/>
      <c r="C2624" s="7"/>
      <c r="D2624" s="7"/>
    </row>
    <row r="2625" spans="1:4">
      <c r="A2625" s="7"/>
      <c r="B2625" s="7"/>
      <c r="C2625" s="7"/>
      <c r="D2625" s="7"/>
    </row>
    <row r="2626" spans="1:4">
      <c r="A2626" s="7"/>
      <c r="B2626" s="7"/>
      <c r="C2626" s="7"/>
      <c r="D2626" s="7"/>
    </row>
    <row r="2627" spans="1:4">
      <c r="A2627" s="7"/>
      <c r="B2627" s="7"/>
      <c r="C2627" s="7"/>
      <c r="D2627" s="7"/>
    </row>
    <row r="2628" spans="1:4">
      <c r="A2628" s="7"/>
      <c r="B2628" s="7"/>
      <c r="C2628" s="7"/>
      <c r="D2628" s="7"/>
    </row>
    <row r="2629" spans="1:4">
      <c r="A2629" s="7"/>
      <c r="B2629" s="7"/>
      <c r="C2629" s="7"/>
      <c r="D2629" s="7"/>
    </row>
    <row r="2630" spans="1:4">
      <c r="A2630" s="7"/>
      <c r="B2630" s="7"/>
      <c r="C2630" s="7"/>
      <c r="D2630" s="7"/>
    </row>
    <row r="2631" spans="1:4">
      <c r="A2631" s="7"/>
      <c r="B2631" s="7"/>
      <c r="C2631" s="7"/>
      <c r="D2631" s="7"/>
    </row>
    <row r="2632" spans="1:4">
      <c r="A2632" s="7"/>
      <c r="B2632" s="7"/>
      <c r="C2632" s="7"/>
      <c r="D2632" s="7"/>
    </row>
    <row r="2633" spans="1:4">
      <c r="A2633" s="7"/>
      <c r="B2633" s="7"/>
      <c r="C2633" s="7"/>
      <c r="D2633" s="7"/>
    </row>
    <row r="2634" spans="1:4">
      <c r="A2634" s="7"/>
      <c r="B2634" s="7"/>
      <c r="C2634" s="7"/>
      <c r="D2634" s="7"/>
    </row>
    <row r="2635" spans="1:4">
      <c r="A2635" s="7"/>
      <c r="B2635" s="7"/>
      <c r="C2635" s="7"/>
      <c r="D2635" s="7"/>
    </row>
    <row r="2636" spans="1:4">
      <c r="A2636" s="7"/>
      <c r="B2636" s="7"/>
      <c r="C2636" s="7"/>
      <c r="D2636" s="7"/>
    </row>
    <row r="2637" spans="1:4">
      <c r="A2637" s="7"/>
      <c r="B2637" s="7"/>
      <c r="C2637" s="7"/>
      <c r="D2637" s="7"/>
    </row>
    <row r="2638" spans="1:4">
      <c r="A2638" s="7"/>
      <c r="B2638" s="7"/>
      <c r="C2638" s="7"/>
      <c r="D2638" s="7"/>
    </row>
    <row r="2639" spans="1:4">
      <c r="A2639" s="7"/>
      <c r="B2639" s="7"/>
      <c r="C2639" s="7"/>
      <c r="D2639" s="7"/>
    </row>
    <row r="2640" spans="1:4">
      <c r="A2640" s="7"/>
      <c r="B2640" s="7"/>
      <c r="C2640" s="7"/>
      <c r="D2640" s="7"/>
    </row>
    <row r="2641" spans="1:4">
      <c r="A2641" s="7"/>
      <c r="B2641" s="7"/>
      <c r="C2641" s="7"/>
      <c r="D2641" s="7"/>
    </row>
    <row r="2642" spans="1:4">
      <c r="A2642" s="7"/>
      <c r="B2642" s="7"/>
      <c r="C2642" s="7"/>
      <c r="D2642" s="7"/>
    </row>
    <row r="2643" spans="1:4">
      <c r="A2643" s="7"/>
      <c r="B2643" s="7"/>
      <c r="C2643" s="7"/>
      <c r="D2643" s="7"/>
    </row>
    <row r="2644" spans="1:4">
      <c r="A2644" s="7"/>
      <c r="B2644" s="7"/>
      <c r="C2644" s="7"/>
      <c r="D2644" s="7"/>
    </row>
    <row r="2645" spans="1:4">
      <c r="A2645" s="7"/>
      <c r="B2645" s="7"/>
      <c r="C2645" s="7"/>
      <c r="D2645" s="7"/>
    </row>
    <row r="2646" spans="1:4">
      <c r="A2646" s="7"/>
      <c r="B2646" s="7"/>
      <c r="C2646" s="7"/>
      <c r="D2646" s="7"/>
    </row>
    <row r="2647" spans="1:4">
      <c r="A2647" s="7"/>
      <c r="B2647" s="7"/>
      <c r="C2647" s="7"/>
      <c r="D2647" s="7"/>
    </row>
    <row r="2648" spans="1:4">
      <c r="A2648" s="7"/>
      <c r="B2648" s="7"/>
      <c r="C2648" s="7"/>
      <c r="D2648" s="7"/>
    </row>
    <row r="2649" spans="1:4">
      <c r="A2649" s="7"/>
      <c r="B2649" s="7"/>
      <c r="C2649" s="7"/>
      <c r="D2649" s="7"/>
    </row>
    <row r="2650" spans="1:4">
      <c r="A2650" s="7"/>
      <c r="B2650" s="7"/>
      <c r="C2650" s="7"/>
      <c r="D2650" s="7"/>
    </row>
    <row r="2651" spans="1:4">
      <c r="A2651" s="7"/>
      <c r="B2651" s="7"/>
      <c r="C2651" s="7"/>
      <c r="D2651" s="7"/>
    </row>
    <row r="2652" spans="1:4">
      <c r="A2652" s="7"/>
      <c r="B2652" s="7"/>
      <c r="C2652" s="7"/>
      <c r="D2652" s="7"/>
    </row>
    <row r="2653" spans="1:4">
      <c r="A2653" s="7"/>
      <c r="B2653" s="7"/>
      <c r="C2653" s="7"/>
      <c r="D2653" s="7"/>
    </row>
    <row r="2654" spans="1:4">
      <c r="A2654" s="7"/>
      <c r="B2654" s="7"/>
      <c r="C2654" s="7"/>
      <c r="D2654" s="7"/>
    </row>
    <row r="2655" spans="1:4">
      <c r="A2655" s="7"/>
      <c r="B2655" s="7"/>
      <c r="C2655" s="7"/>
      <c r="D2655" s="7"/>
    </row>
    <row r="2656" spans="1:4">
      <c r="A2656" s="7"/>
      <c r="B2656" s="7"/>
      <c r="C2656" s="7"/>
      <c r="D2656" s="7"/>
    </row>
    <row r="2657" spans="1:4">
      <c r="A2657" s="7"/>
      <c r="B2657" s="7"/>
      <c r="C2657" s="7"/>
      <c r="D2657" s="7"/>
    </row>
    <row r="2658" spans="1:4">
      <c r="A2658" s="7"/>
      <c r="B2658" s="7"/>
      <c r="C2658" s="7"/>
      <c r="D2658" s="7"/>
    </row>
    <row r="2659" spans="1:4">
      <c r="A2659" s="7"/>
      <c r="B2659" s="7"/>
      <c r="C2659" s="7"/>
      <c r="D2659" s="7"/>
    </row>
    <row r="2660" spans="1:4">
      <c r="A2660" s="7"/>
      <c r="B2660" s="7"/>
      <c r="C2660" s="7"/>
      <c r="D2660" s="7"/>
    </row>
    <row r="2661" spans="1:4">
      <c r="A2661" s="7"/>
      <c r="B2661" s="7"/>
      <c r="C2661" s="7"/>
      <c r="D2661" s="7"/>
    </row>
    <row r="2662" spans="1:4">
      <c r="A2662" s="7"/>
      <c r="B2662" s="7"/>
      <c r="C2662" s="7"/>
      <c r="D2662" s="7"/>
    </row>
    <row r="2663" spans="1:4">
      <c r="A2663" s="7"/>
      <c r="B2663" s="7"/>
      <c r="C2663" s="7"/>
      <c r="D2663" s="7"/>
    </row>
    <row r="2664" spans="1:4">
      <c r="A2664" s="7"/>
      <c r="B2664" s="7"/>
      <c r="C2664" s="7"/>
      <c r="D2664" s="7"/>
    </row>
    <row r="2665" spans="1:4">
      <c r="A2665" s="7"/>
      <c r="B2665" s="7"/>
      <c r="C2665" s="7"/>
      <c r="D2665" s="7"/>
    </row>
    <row r="2666" spans="1:4">
      <c r="A2666" s="7"/>
      <c r="B2666" s="7"/>
      <c r="C2666" s="7"/>
      <c r="D2666" s="7"/>
    </row>
    <row r="2667" spans="1:4">
      <c r="A2667" s="7"/>
      <c r="B2667" s="7"/>
      <c r="C2667" s="7"/>
      <c r="D2667" s="7"/>
    </row>
    <row r="2668" spans="1:4">
      <c r="A2668" s="7"/>
      <c r="B2668" s="7"/>
      <c r="C2668" s="7"/>
      <c r="D2668" s="7"/>
    </row>
    <row r="2669" spans="1:4">
      <c r="A2669" s="7"/>
      <c r="B2669" s="7"/>
      <c r="C2669" s="7"/>
      <c r="D2669" s="7"/>
    </row>
    <row r="2670" spans="1:4">
      <c r="A2670" s="7"/>
      <c r="B2670" s="7"/>
      <c r="C2670" s="7"/>
      <c r="D2670" s="7"/>
    </row>
    <row r="2671" spans="1:4">
      <c r="A2671" s="7"/>
      <c r="B2671" s="7"/>
      <c r="C2671" s="7"/>
      <c r="D2671" s="7"/>
    </row>
    <row r="2672" spans="1:4">
      <c r="A2672" s="7"/>
      <c r="B2672" s="7"/>
      <c r="C2672" s="7"/>
      <c r="D2672" s="7"/>
    </row>
    <row r="2673" spans="1:4">
      <c r="A2673" s="7"/>
      <c r="B2673" s="7"/>
      <c r="C2673" s="7"/>
      <c r="D2673" s="7"/>
    </row>
    <row r="2674" spans="1:4">
      <c r="A2674" s="7"/>
      <c r="B2674" s="7"/>
      <c r="C2674" s="7"/>
      <c r="D2674" s="7"/>
    </row>
    <row r="2675" spans="1:4">
      <c r="A2675" s="7"/>
      <c r="B2675" s="7"/>
      <c r="C2675" s="7"/>
      <c r="D2675" s="7"/>
    </row>
    <row r="2676" spans="1:4">
      <c r="A2676" s="7"/>
      <c r="B2676" s="7"/>
      <c r="C2676" s="7"/>
      <c r="D2676" s="7"/>
    </row>
    <row r="2677" spans="1:4">
      <c r="A2677" s="7"/>
      <c r="B2677" s="7"/>
      <c r="C2677" s="7"/>
      <c r="D2677" s="7"/>
    </row>
    <row r="2678" spans="1:4">
      <c r="A2678" s="7"/>
      <c r="B2678" s="7"/>
      <c r="C2678" s="7"/>
      <c r="D2678" s="7"/>
    </row>
    <row r="2679" spans="1:4">
      <c r="A2679" s="7"/>
      <c r="B2679" s="7"/>
      <c r="C2679" s="7"/>
      <c r="D2679" s="7"/>
    </row>
    <row r="2680" spans="1:4">
      <c r="A2680" s="7"/>
      <c r="B2680" s="7"/>
      <c r="C2680" s="7"/>
      <c r="D2680" s="7"/>
    </row>
    <row r="2681" spans="1:4">
      <c r="A2681" s="7"/>
      <c r="B2681" s="7"/>
      <c r="C2681" s="7"/>
      <c r="D2681" s="7"/>
    </row>
    <row r="2682" spans="1:4">
      <c r="A2682" s="7"/>
      <c r="B2682" s="7"/>
      <c r="C2682" s="7"/>
      <c r="D2682" s="7"/>
    </row>
    <row r="2683" spans="1:4">
      <c r="A2683" s="7"/>
      <c r="B2683" s="7"/>
      <c r="C2683" s="7"/>
      <c r="D2683" s="7"/>
    </row>
    <row r="2684" spans="1:4">
      <c r="A2684" s="7"/>
      <c r="B2684" s="7"/>
      <c r="C2684" s="7"/>
      <c r="D2684" s="7"/>
    </row>
    <row r="2685" spans="1:4">
      <c r="A2685" s="7"/>
      <c r="B2685" s="7"/>
      <c r="C2685" s="7"/>
      <c r="D2685" s="7"/>
    </row>
    <row r="2686" spans="1:4">
      <c r="A2686" s="7"/>
      <c r="B2686" s="7"/>
      <c r="C2686" s="7"/>
      <c r="D2686" s="7"/>
    </row>
    <row r="2687" spans="1:4">
      <c r="A2687" s="7"/>
      <c r="B2687" s="7"/>
      <c r="C2687" s="7"/>
      <c r="D2687" s="7"/>
    </row>
    <row r="2688" spans="1:4">
      <c r="A2688" s="7"/>
      <c r="B2688" s="7"/>
      <c r="C2688" s="7"/>
      <c r="D2688" s="7"/>
    </row>
    <row r="2689" spans="1:4">
      <c r="A2689" s="7"/>
      <c r="B2689" s="7"/>
      <c r="C2689" s="7"/>
      <c r="D2689" s="7"/>
    </row>
    <row r="2690" spans="1:4">
      <c r="A2690" s="7"/>
      <c r="B2690" s="7"/>
      <c r="C2690" s="7"/>
      <c r="D2690" s="7"/>
    </row>
    <row r="2691" spans="1:4">
      <c r="A2691" s="7"/>
      <c r="B2691" s="7"/>
      <c r="C2691" s="7"/>
      <c r="D2691" s="7"/>
    </row>
    <row r="2692" spans="1:4">
      <c r="A2692" s="7"/>
      <c r="B2692" s="7"/>
      <c r="C2692" s="7"/>
      <c r="D2692" s="7"/>
    </row>
    <row r="2693" spans="1:4">
      <c r="A2693" s="7"/>
      <c r="B2693" s="7"/>
      <c r="C2693" s="7"/>
      <c r="D2693" s="7"/>
    </row>
    <row r="2694" spans="1:4">
      <c r="A2694" s="7"/>
      <c r="B2694" s="7"/>
      <c r="C2694" s="7"/>
      <c r="D2694" s="7"/>
    </row>
    <row r="2695" spans="1:4">
      <c r="A2695" s="7"/>
      <c r="B2695" s="7"/>
      <c r="C2695" s="7"/>
      <c r="D2695" s="7"/>
    </row>
    <row r="2696" spans="1:4">
      <c r="A2696" s="7"/>
      <c r="B2696" s="7"/>
      <c r="C2696" s="7"/>
      <c r="D2696" s="7"/>
    </row>
    <row r="2697" spans="1:4">
      <c r="A2697" s="7"/>
      <c r="B2697" s="7"/>
      <c r="C2697" s="7"/>
      <c r="D2697" s="7"/>
    </row>
    <row r="2698" spans="1:4">
      <c r="A2698" s="7"/>
      <c r="B2698" s="7"/>
      <c r="C2698" s="7"/>
      <c r="D2698" s="7"/>
    </row>
    <row r="2699" spans="1:4">
      <c r="A2699" s="7"/>
      <c r="B2699" s="7"/>
      <c r="C2699" s="7"/>
      <c r="D2699" s="7"/>
    </row>
    <row r="2700" spans="1:4">
      <c r="A2700" s="7"/>
      <c r="B2700" s="7"/>
      <c r="C2700" s="7"/>
      <c r="D2700" s="7"/>
    </row>
    <row r="2701" spans="1:4">
      <c r="A2701" s="7"/>
      <c r="B2701" s="7"/>
      <c r="C2701" s="7"/>
      <c r="D2701" s="7"/>
    </row>
    <row r="2702" spans="1:4">
      <c r="A2702" s="7"/>
      <c r="B2702" s="7"/>
      <c r="C2702" s="7"/>
      <c r="D2702" s="7"/>
    </row>
    <row r="2703" spans="1:4">
      <c r="A2703" s="7"/>
      <c r="B2703" s="7"/>
      <c r="C2703" s="7"/>
      <c r="D2703" s="7"/>
    </row>
    <row r="2704" spans="1:4">
      <c r="A2704" s="7"/>
      <c r="B2704" s="7"/>
      <c r="C2704" s="7"/>
      <c r="D2704" s="7"/>
    </row>
    <row r="2705" spans="1:4">
      <c r="A2705" s="7"/>
      <c r="B2705" s="7"/>
      <c r="C2705" s="7"/>
      <c r="D2705" s="7"/>
    </row>
    <row r="2706" spans="1:4">
      <c r="A2706" s="7"/>
      <c r="B2706" s="7"/>
      <c r="C2706" s="7"/>
      <c r="D2706" s="7"/>
    </row>
    <row r="2707" spans="1:4">
      <c r="A2707" s="7"/>
      <c r="B2707" s="7"/>
      <c r="C2707" s="7"/>
      <c r="D2707" s="7"/>
    </row>
    <row r="2708" spans="1:4">
      <c r="A2708" s="7"/>
      <c r="B2708" s="7"/>
      <c r="C2708" s="7"/>
      <c r="D2708" s="7"/>
    </row>
    <row r="2709" spans="1:4">
      <c r="A2709" s="7"/>
      <c r="B2709" s="7"/>
      <c r="C2709" s="7"/>
      <c r="D2709" s="7"/>
    </row>
    <row r="2710" spans="1:4">
      <c r="A2710" s="7"/>
      <c r="B2710" s="7"/>
      <c r="C2710" s="7"/>
      <c r="D2710" s="7"/>
    </row>
    <row r="2711" spans="1:4">
      <c r="A2711" s="7"/>
      <c r="B2711" s="7"/>
      <c r="C2711" s="7"/>
      <c r="D2711" s="7"/>
    </row>
    <row r="2712" spans="1:4">
      <c r="A2712" s="7"/>
      <c r="B2712" s="7"/>
      <c r="C2712" s="7"/>
      <c r="D2712" s="7"/>
    </row>
    <row r="2713" spans="1:4">
      <c r="A2713" s="7"/>
      <c r="B2713" s="7"/>
      <c r="C2713" s="7"/>
      <c r="D2713" s="7"/>
    </row>
    <row r="2714" spans="1:4">
      <c r="A2714" s="7"/>
      <c r="B2714" s="7"/>
      <c r="C2714" s="7"/>
      <c r="D2714" s="7"/>
    </row>
    <row r="2715" spans="1:4">
      <c r="A2715" s="7"/>
      <c r="B2715" s="7"/>
      <c r="C2715" s="7"/>
      <c r="D2715" s="7"/>
    </row>
    <row r="2716" spans="1:4">
      <c r="A2716" s="7"/>
      <c r="B2716" s="7"/>
      <c r="C2716" s="7"/>
      <c r="D2716" s="7"/>
    </row>
    <row r="2717" spans="1:4">
      <c r="A2717" s="7"/>
      <c r="B2717" s="7"/>
      <c r="C2717" s="7"/>
      <c r="D2717" s="7"/>
    </row>
    <row r="2718" spans="1:4">
      <c r="A2718" s="7"/>
      <c r="B2718" s="7"/>
      <c r="C2718" s="7"/>
      <c r="D2718" s="7"/>
    </row>
    <row r="2719" spans="1:4">
      <c r="A2719" s="7"/>
      <c r="B2719" s="7"/>
      <c r="C2719" s="7"/>
      <c r="D2719" s="7"/>
    </row>
    <row r="2720" spans="1:4">
      <c r="A2720" s="7"/>
      <c r="B2720" s="7"/>
      <c r="C2720" s="7"/>
      <c r="D2720" s="7"/>
    </row>
    <row r="2721" spans="1:4">
      <c r="A2721" s="7"/>
      <c r="B2721" s="7"/>
      <c r="C2721" s="7"/>
      <c r="D2721" s="7"/>
    </row>
    <row r="2722" spans="1:4">
      <c r="A2722" s="7"/>
      <c r="B2722" s="7"/>
      <c r="C2722" s="7"/>
      <c r="D2722" s="7"/>
    </row>
    <row r="2723" spans="1:4">
      <c r="A2723" s="7"/>
      <c r="B2723" s="7"/>
      <c r="C2723" s="7"/>
      <c r="D2723" s="7"/>
    </row>
    <row r="2724" spans="1:4">
      <c r="A2724" s="7"/>
      <c r="B2724" s="7"/>
      <c r="C2724" s="7"/>
      <c r="D2724" s="7"/>
    </row>
    <row r="2725" spans="1:4">
      <c r="A2725" s="7"/>
      <c r="B2725" s="7"/>
      <c r="C2725" s="7"/>
      <c r="D2725" s="7"/>
    </row>
    <row r="2726" spans="1:4">
      <c r="A2726" s="7"/>
      <c r="B2726" s="7"/>
      <c r="C2726" s="7"/>
      <c r="D2726" s="7"/>
    </row>
    <row r="2727" spans="1:4">
      <c r="A2727" s="7"/>
      <c r="B2727" s="7"/>
      <c r="C2727" s="7"/>
      <c r="D2727" s="7"/>
    </row>
    <row r="2728" spans="1:4">
      <c r="A2728" s="7"/>
      <c r="B2728" s="7"/>
      <c r="C2728" s="7"/>
      <c r="D2728" s="7"/>
    </row>
    <row r="2729" spans="1:4">
      <c r="A2729" s="7"/>
      <c r="B2729" s="7"/>
      <c r="C2729" s="7"/>
      <c r="D2729" s="7"/>
    </row>
    <row r="2730" spans="1:4">
      <c r="A2730" s="7"/>
      <c r="B2730" s="7"/>
      <c r="C2730" s="7"/>
      <c r="D2730" s="7"/>
    </row>
    <row r="2731" spans="1:4">
      <c r="A2731" s="7"/>
      <c r="B2731" s="7"/>
      <c r="C2731" s="7"/>
      <c r="D2731" s="7"/>
    </row>
    <row r="2732" spans="1:4">
      <c r="A2732" s="7"/>
      <c r="B2732" s="7"/>
      <c r="C2732" s="7"/>
      <c r="D2732" s="7"/>
    </row>
    <row r="2733" spans="1:4">
      <c r="A2733" s="7"/>
      <c r="B2733" s="7"/>
      <c r="C2733" s="7"/>
      <c r="D2733" s="7"/>
    </row>
    <row r="2734" spans="1:4">
      <c r="A2734" s="7"/>
      <c r="B2734" s="7"/>
      <c r="C2734" s="7"/>
      <c r="D2734" s="7"/>
    </row>
    <row r="2735" spans="1:4">
      <c r="A2735" s="7"/>
      <c r="B2735" s="7"/>
      <c r="C2735" s="7"/>
      <c r="D2735" s="7"/>
    </row>
    <row r="2736" spans="1:4">
      <c r="A2736" s="7"/>
      <c r="B2736" s="7"/>
      <c r="C2736" s="7"/>
      <c r="D2736" s="7"/>
    </row>
    <row r="2737" spans="1:4">
      <c r="A2737" s="7"/>
      <c r="B2737" s="7"/>
      <c r="C2737" s="7"/>
      <c r="D2737" s="7"/>
    </row>
    <row r="2738" spans="1:4">
      <c r="A2738" s="7"/>
      <c r="B2738" s="7"/>
      <c r="C2738" s="7"/>
      <c r="D2738" s="7"/>
    </row>
    <row r="2739" spans="1:4">
      <c r="A2739" s="7"/>
      <c r="B2739" s="7"/>
      <c r="C2739" s="7"/>
      <c r="D2739" s="7"/>
    </row>
    <row r="2740" spans="1:4">
      <c r="A2740" s="7"/>
      <c r="B2740" s="7"/>
      <c r="C2740" s="7"/>
      <c r="D2740" s="7"/>
    </row>
    <row r="2741" spans="1:4">
      <c r="A2741" s="7"/>
      <c r="B2741" s="7"/>
      <c r="C2741" s="7"/>
      <c r="D2741" s="7"/>
    </row>
    <row r="2742" spans="1:4">
      <c r="A2742" s="7"/>
      <c r="B2742" s="7"/>
      <c r="C2742" s="7"/>
      <c r="D2742" s="7"/>
    </row>
    <row r="2743" spans="1:4">
      <c r="A2743" s="7"/>
      <c r="B2743" s="7"/>
      <c r="C2743" s="7"/>
      <c r="D2743" s="7"/>
    </row>
    <row r="2744" spans="1:4">
      <c r="A2744" s="7"/>
      <c r="B2744" s="7"/>
      <c r="C2744" s="7"/>
      <c r="D2744" s="7"/>
    </row>
    <row r="2745" spans="1:4">
      <c r="A2745" s="7"/>
      <c r="B2745" s="7"/>
      <c r="C2745" s="7"/>
      <c r="D2745" s="7"/>
    </row>
    <row r="2746" spans="1:4">
      <c r="A2746" s="7"/>
      <c r="B2746" s="7"/>
      <c r="C2746" s="7"/>
      <c r="D2746" s="7"/>
    </row>
    <row r="2747" spans="1:4">
      <c r="A2747" s="7"/>
      <c r="B2747" s="7"/>
      <c r="C2747" s="7"/>
      <c r="D2747" s="7"/>
    </row>
    <row r="2748" spans="1:4">
      <c r="A2748" s="7"/>
      <c r="B2748" s="7"/>
      <c r="C2748" s="7"/>
      <c r="D2748" s="7"/>
    </row>
    <row r="2749" spans="1:4">
      <c r="A2749" s="7"/>
      <c r="B2749" s="7"/>
      <c r="C2749" s="7"/>
      <c r="D2749" s="7"/>
    </row>
    <row r="2750" spans="1:4">
      <c r="A2750" s="7"/>
      <c r="B2750" s="7"/>
      <c r="C2750" s="7"/>
      <c r="D2750" s="7"/>
    </row>
    <row r="2751" spans="1:4">
      <c r="A2751" s="7"/>
      <c r="B2751" s="7"/>
      <c r="C2751" s="7"/>
      <c r="D2751" s="7"/>
    </row>
    <row r="2752" spans="1:4">
      <c r="A2752" s="7"/>
      <c r="B2752" s="7"/>
      <c r="C2752" s="7"/>
      <c r="D2752" s="7"/>
    </row>
    <row r="2753" spans="1:4">
      <c r="A2753" s="7"/>
      <c r="B2753" s="7"/>
      <c r="C2753" s="7"/>
      <c r="D2753" s="7"/>
    </row>
    <row r="2754" spans="1:4">
      <c r="A2754" s="7"/>
      <c r="B2754" s="7"/>
      <c r="C2754" s="7"/>
      <c r="D2754" s="7"/>
    </row>
    <row r="2755" spans="1:4">
      <c r="A2755" s="7"/>
      <c r="B2755" s="7"/>
      <c r="C2755" s="7"/>
      <c r="D2755" s="7"/>
    </row>
    <row r="2756" spans="1:4">
      <c r="A2756" s="7"/>
      <c r="B2756" s="7"/>
      <c r="C2756" s="7"/>
      <c r="D2756" s="7"/>
    </row>
    <row r="2757" spans="1:4">
      <c r="A2757" s="7"/>
      <c r="B2757" s="7"/>
      <c r="C2757" s="7"/>
      <c r="D2757" s="7"/>
    </row>
    <row r="2758" spans="1:4">
      <c r="A2758" s="7"/>
      <c r="B2758" s="7"/>
      <c r="C2758" s="7"/>
      <c r="D2758" s="7"/>
    </row>
    <row r="2759" spans="1:4">
      <c r="A2759" s="7"/>
      <c r="B2759" s="7"/>
      <c r="C2759" s="7"/>
      <c r="D2759" s="7"/>
    </row>
    <row r="2760" spans="1:4">
      <c r="A2760" s="7"/>
      <c r="B2760" s="7"/>
      <c r="C2760" s="7"/>
      <c r="D2760" s="7"/>
    </row>
    <row r="2761" spans="1:4">
      <c r="A2761" s="7"/>
      <c r="B2761" s="7"/>
      <c r="C2761" s="7"/>
      <c r="D2761" s="7"/>
    </row>
    <row r="2762" spans="1:4">
      <c r="A2762" s="7"/>
      <c r="B2762" s="7"/>
      <c r="C2762" s="7"/>
      <c r="D2762" s="7"/>
    </row>
    <row r="2763" spans="1:4">
      <c r="A2763" s="7"/>
      <c r="B2763" s="7"/>
      <c r="C2763" s="7"/>
      <c r="D2763" s="7"/>
    </row>
    <row r="2764" spans="1:4">
      <c r="A2764" s="7"/>
      <c r="B2764" s="7"/>
      <c r="C2764" s="7"/>
      <c r="D2764" s="7"/>
    </row>
    <row r="2765" spans="1:4">
      <c r="A2765" s="7"/>
      <c r="B2765" s="7"/>
      <c r="C2765" s="7"/>
      <c r="D2765" s="7"/>
    </row>
    <row r="2766" spans="1:4">
      <c r="A2766" s="7"/>
      <c r="B2766" s="7"/>
      <c r="C2766" s="7"/>
      <c r="D2766" s="7"/>
    </row>
    <row r="2767" spans="1:4">
      <c r="A2767" s="7"/>
      <c r="B2767" s="7"/>
      <c r="C2767" s="7"/>
      <c r="D2767" s="7"/>
    </row>
    <row r="2768" spans="1:4">
      <c r="A2768" s="7"/>
      <c r="B2768" s="7"/>
      <c r="C2768" s="7"/>
      <c r="D2768" s="7"/>
    </row>
    <row r="2769" spans="1:4">
      <c r="A2769" s="7"/>
      <c r="B2769" s="7"/>
      <c r="C2769" s="7"/>
      <c r="D2769" s="7"/>
    </row>
    <row r="2770" spans="1:4">
      <c r="A2770" s="7"/>
      <c r="B2770" s="7"/>
      <c r="C2770" s="7"/>
      <c r="D2770" s="7"/>
    </row>
    <row r="2771" spans="1:4">
      <c r="A2771" s="7"/>
      <c r="B2771" s="7"/>
      <c r="C2771" s="7"/>
      <c r="D2771" s="7"/>
    </row>
    <row r="2772" spans="1:4">
      <c r="A2772" s="7"/>
      <c r="B2772" s="7"/>
      <c r="C2772" s="7"/>
      <c r="D2772" s="7"/>
    </row>
    <row r="2773" spans="1:4">
      <c r="A2773" s="7"/>
      <c r="B2773" s="7"/>
      <c r="C2773" s="7"/>
      <c r="D2773" s="7"/>
    </row>
    <row r="2774" spans="1:4">
      <c r="A2774" s="7"/>
      <c r="B2774" s="7"/>
      <c r="C2774" s="7"/>
      <c r="D2774" s="7"/>
    </row>
    <row r="2775" spans="1:4">
      <c r="A2775" s="7"/>
      <c r="B2775" s="7"/>
      <c r="C2775" s="7"/>
      <c r="D2775" s="7"/>
    </row>
    <row r="2776" spans="1:4">
      <c r="A2776" s="7"/>
      <c r="B2776" s="7"/>
      <c r="C2776" s="7"/>
      <c r="D2776" s="7"/>
    </row>
    <row r="2777" spans="1:4">
      <c r="A2777" s="7"/>
      <c r="B2777" s="7"/>
      <c r="C2777" s="7"/>
      <c r="D2777" s="7"/>
    </row>
    <row r="2778" spans="1:4">
      <c r="A2778" s="7"/>
      <c r="B2778" s="7"/>
      <c r="C2778" s="7"/>
      <c r="D2778" s="7"/>
    </row>
    <row r="2779" spans="1:4">
      <c r="A2779" s="7"/>
      <c r="B2779" s="7"/>
      <c r="C2779" s="7"/>
      <c r="D2779" s="7"/>
    </row>
    <row r="2780" spans="1:4">
      <c r="A2780" s="7"/>
      <c r="B2780" s="7"/>
      <c r="C2780" s="7"/>
      <c r="D2780" s="7"/>
    </row>
    <row r="2781" spans="1:4">
      <c r="A2781" s="7"/>
      <c r="B2781" s="7"/>
      <c r="C2781" s="7"/>
      <c r="D2781" s="7"/>
    </row>
    <row r="2782" spans="1:4">
      <c r="A2782" s="7"/>
      <c r="B2782" s="7"/>
      <c r="C2782" s="7"/>
      <c r="D2782" s="7"/>
    </row>
    <row r="2783" spans="1:4">
      <c r="A2783" s="7"/>
      <c r="B2783" s="7"/>
      <c r="C2783" s="7"/>
      <c r="D2783" s="7"/>
    </row>
    <row r="2784" spans="1:4">
      <c r="A2784" s="7"/>
      <c r="B2784" s="7"/>
      <c r="C2784" s="7"/>
      <c r="D2784" s="7"/>
    </row>
    <row r="2785" spans="1:4">
      <c r="A2785" s="7"/>
      <c r="B2785" s="7"/>
      <c r="C2785" s="7"/>
      <c r="D2785" s="7"/>
    </row>
    <row r="2786" spans="1:4">
      <c r="A2786" s="7"/>
      <c r="B2786" s="7"/>
      <c r="C2786" s="7"/>
      <c r="D2786" s="7"/>
    </row>
    <row r="2787" spans="1:4">
      <c r="A2787" s="7"/>
      <c r="B2787" s="7"/>
      <c r="C2787" s="7"/>
      <c r="D2787" s="7"/>
    </row>
    <row r="2788" spans="1:4">
      <c r="A2788" s="7"/>
      <c r="B2788" s="7"/>
      <c r="C2788" s="7"/>
      <c r="D2788" s="7"/>
    </row>
    <row r="2789" spans="1:4">
      <c r="A2789" s="7"/>
      <c r="B2789" s="7"/>
      <c r="C2789" s="7"/>
      <c r="D2789" s="7"/>
    </row>
    <row r="2790" spans="1:4">
      <c r="A2790" s="7"/>
      <c r="B2790" s="7"/>
      <c r="C2790" s="7"/>
      <c r="D2790" s="7"/>
    </row>
    <row r="2791" spans="1:4">
      <c r="A2791" s="7"/>
      <c r="B2791" s="7"/>
      <c r="C2791" s="7"/>
      <c r="D2791" s="7"/>
    </row>
    <row r="2792" spans="1:4">
      <c r="A2792" s="7"/>
      <c r="B2792" s="7"/>
      <c r="C2792" s="7"/>
      <c r="D2792" s="7"/>
    </row>
    <row r="2793" spans="1:4">
      <c r="A2793" s="7"/>
      <c r="B2793" s="7"/>
      <c r="C2793" s="7"/>
      <c r="D2793" s="7"/>
    </row>
    <row r="2794" spans="1:4">
      <c r="A2794" s="7"/>
      <c r="B2794" s="7"/>
      <c r="C2794" s="7"/>
      <c r="D2794" s="7"/>
    </row>
    <row r="2795" spans="1:4">
      <c r="A2795" s="7"/>
      <c r="B2795" s="7"/>
      <c r="C2795" s="7"/>
      <c r="D2795" s="7"/>
    </row>
    <row r="2796" spans="1:4">
      <c r="A2796" s="7"/>
      <c r="B2796" s="7"/>
      <c r="C2796" s="7"/>
      <c r="D2796" s="7"/>
    </row>
    <row r="2797" spans="1:4">
      <c r="A2797" s="7"/>
      <c r="B2797" s="7"/>
      <c r="C2797" s="7"/>
      <c r="D2797" s="7"/>
    </row>
    <row r="2798" spans="1:4">
      <c r="A2798" s="7"/>
      <c r="B2798" s="7"/>
      <c r="C2798" s="7"/>
      <c r="D2798" s="7"/>
    </row>
    <row r="2799" spans="1:4">
      <c r="A2799" s="7"/>
      <c r="B2799" s="7"/>
      <c r="C2799" s="7"/>
      <c r="D2799" s="7"/>
    </row>
    <row r="2800" spans="1:4">
      <c r="A2800" s="7"/>
      <c r="B2800" s="7"/>
      <c r="C2800" s="7"/>
      <c r="D2800" s="7"/>
    </row>
    <row r="2801" spans="1:4">
      <c r="A2801" s="7"/>
      <c r="B2801" s="7"/>
      <c r="C2801" s="7"/>
      <c r="D2801" s="7"/>
    </row>
    <row r="2802" spans="1:4">
      <c r="A2802" s="7"/>
      <c r="B2802" s="7"/>
      <c r="C2802" s="7"/>
      <c r="D2802" s="7"/>
    </row>
    <row r="2803" spans="1:4">
      <c r="A2803" s="7"/>
      <c r="B2803" s="7"/>
      <c r="C2803" s="7"/>
      <c r="D2803" s="7"/>
    </row>
    <row r="2804" spans="1:4">
      <c r="A2804" s="7"/>
      <c r="B2804" s="7"/>
      <c r="C2804" s="7"/>
      <c r="D2804" s="7"/>
    </row>
    <row r="2805" spans="1:4">
      <c r="A2805" s="7"/>
      <c r="B2805" s="7"/>
      <c r="C2805" s="7"/>
      <c r="D2805" s="7"/>
    </row>
    <row r="2806" spans="1:4">
      <c r="A2806" s="7"/>
      <c r="B2806" s="7"/>
      <c r="C2806" s="7"/>
      <c r="D2806" s="7"/>
    </row>
    <row r="2807" spans="1:4">
      <c r="A2807" s="7"/>
      <c r="B2807" s="7"/>
      <c r="C2807" s="7"/>
      <c r="D2807" s="7"/>
    </row>
    <row r="2808" spans="1:4">
      <c r="A2808" s="7"/>
      <c r="B2808" s="7"/>
      <c r="C2808" s="7"/>
      <c r="D2808" s="7"/>
    </row>
    <row r="2809" spans="1:4">
      <c r="A2809" s="7"/>
      <c r="B2809" s="7"/>
      <c r="C2809" s="7"/>
      <c r="D2809" s="7"/>
    </row>
    <row r="2810" spans="1:4">
      <c r="A2810" s="7"/>
      <c r="B2810" s="7"/>
      <c r="C2810" s="7"/>
      <c r="D2810" s="7"/>
    </row>
    <row r="2811" spans="1:4">
      <c r="A2811" s="7"/>
      <c r="B2811" s="7"/>
      <c r="C2811" s="7"/>
      <c r="D2811" s="7"/>
    </row>
    <row r="2812" spans="1:4">
      <c r="A2812" s="7"/>
      <c r="B2812" s="7"/>
      <c r="C2812" s="7"/>
      <c r="D2812" s="7"/>
    </row>
    <row r="2813" spans="1:4">
      <c r="A2813" s="7"/>
      <c r="B2813" s="7"/>
      <c r="C2813" s="7"/>
      <c r="D2813" s="7"/>
    </row>
    <row r="2814" spans="1:4">
      <c r="A2814" s="7"/>
      <c r="B2814" s="7"/>
      <c r="C2814" s="7"/>
      <c r="D2814" s="7"/>
    </row>
    <row r="2815" spans="1:4">
      <c r="A2815" s="7"/>
      <c r="B2815" s="7"/>
      <c r="C2815" s="7"/>
      <c r="D2815" s="7"/>
    </row>
    <row r="2816" spans="1:4">
      <c r="A2816" s="7"/>
      <c r="B2816" s="7"/>
      <c r="C2816" s="7"/>
      <c r="D2816" s="7"/>
    </row>
    <row r="2817" spans="1:4">
      <c r="A2817" s="7"/>
      <c r="B2817" s="7"/>
      <c r="C2817" s="7"/>
      <c r="D2817" s="7"/>
    </row>
    <row r="2818" spans="1:4">
      <c r="A2818" s="7"/>
      <c r="B2818" s="7"/>
      <c r="C2818" s="7"/>
      <c r="D2818" s="7"/>
    </row>
    <row r="2819" spans="1:4">
      <c r="A2819" s="7"/>
      <c r="B2819" s="7"/>
      <c r="C2819" s="7"/>
      <c r="D2819" s="7"/>
    </row>
    <row r="2820" spans="1:4">
      <c r="A2820" s="7"/>
      <c r="B2820" s="7"/>
      <c r="C2820" s="7"/>
      <c r="D2820" s="7"/>
    </row>
    <row r="2821" spans="1:4">
      <c r="A2821" s="7"/>
      <c r="B2821" s="7"/>
      <c r="C2821" s="7"/>
      <c r="D2821" s="7"/>
    </row>
    <row r="2822" spans="1:4">
      <c r="A2822" s="7"/>
      <c r="B2822" s="7"/>
      <c r="C2822" s="7"/>
      <c r="D2822" s="7"/>
    </row>
    <row r="2823" spans="1:4">
      <c r="A2823" s="7"/>
      <c r="B2823" s="7"/>
      <c r="C2823" s="7"/>
      <c r="D2823" s="7"/>
    </row>
    <row r="2824" spans="1:4">
      <c r="A2824" s="7"/>
      <c r="B2824" s="7"/>
      <c r="C2824" s="7"/>
      <c r="D2824" s="7"/>
    </row>
    <row r="2825" spans="1:4">
      <c r="A2825" s="7"/>
      <c r="B2825" s="7"/>
      <c r="C2825" s="7"/>
      <c r="D2825" s="7"/>
    </row>
    <row r="2826" spans="1:4">
      <c r="A2826" s="7"/>
      <c r="B2826" s="7"/>
      <c r="C2826" s="7"/>
      <c r="D2826" s="7"/>
    </row>
    <row r="2827" spans="1:4">
      <c r="A2827" s="7"/>
      <c r="B2827" s="7"/>
      <c r="C2827" s="7"/>
      <c r="D2827" s="7"/>
    </row>
    <row r="2828" spans="1:4">
      <c r="A2828" s="7"/>
      <c r="B2828" s="7"/>
      <c r="C2828" s="7"/>
      <c r="D2828" s="7"/>
    </row>
    <row r="2829" spans="1:4">
      <c r="A2829" s="7"/>
      <c r="B2829" s="7"/>
      <c r="C2829" s="7"/>
      <c r="D2829" s="7"/>
    </row>
    <row r="2830" spans="1:4">
      <c r="A2830" s="7"/>
      <c r="B2830" s="7"/>
      <c r="C2830" s="7"/>
      <c r="D2830" s="7"/>
    </row>
    <row r="2831" spans="1:4">
      <c r="A2831" s="7"/>
      <c r="B2831" s="7"/>
      <c r="C2831" s="7"/>
      <c r="D2831" s="7"/>
    </row>
    <row r="2832" spans="1:4">
      <c r="A2832" s="7"/>
      <c r="B2832" s="7"/>
      <c r="C2832" s="7"/>
      <c r="D2832" s="7"/>
    </row>
    <row r="2833" spans="1:4">
      <c r="A2833" s="7"/>
      <c r="B2833" s="7"/>
      <c r="C2833" s="7"/>
      <c r="D2833" s="7"/>
    </row>
    <row r="2834" spans="1:4">
      <c r="A2834" s="7"/>
      <c r="B2834" s="7"/>
      <c r="C2834" s="7"/>
      <c r="D2834" s="7"/>
    </row>
    <row r="2835" spans="1:4">
      <c r="A2835" s="7"/>
      <c r="B2835" s="7"/>
      <c r="C2835" s="7"/>
      <c r="D2835" s="7"/>
    </row>
    <row r="2836" spans="1:4">
      <c r="A2836" s="7"/>
      <c r="B2836" s="7"/>
      <c r="C2836" s="7"/>
      <c r="D2836" s="7"/>
    </row>
    <row r="2837" spans="1:4">
      <c r="A2837" s="7"/>
      <c r="B2837" s="7"/>
      <c r="C2837" s="7"/>
      <c r="D2837" s="7"/>
    </row>
    <row r="2838" spans="1:4">
      <c r="A2838" s="7"/>
      <c r="B2838" s="7"/>
      <c r="C2838" s="7"/>
      <c r="D2838" s="7"/>
    </row>
    <row r="2839" spans="1:4">
      <c r="A2839" s="7"/>
      <c r="B2839" s="7"/>
      <c r="C2839" s="7"/>
      <c r="D2839" s="7"/>
    </row>
    <row r="2840" spans="1:4">
      <c r="A2840" s="7"/>
      <c r="B2840" s="7"/>
      <c r="C2840" s="7"/>
      <c r="D2840" s="7"/>
    </row>
    <row r="2841" spans="1:4">
      <c r="A2841" s="7"/>
      <c r="B2841" s="7"/>
      <c r="C2841" s="7"/>
      <c r="D2841" s="7"/>
    </row>
    <row r="2842" spans="1:4">
      <c r="A2842" s="7"/>
      <c r="B2842" s="7"/>
      <c r="C2842" s="7"/>
      <c r="D2842" s="7"/>
    </row>
    <row r="2843" spans="1:4">
      <c r="A2843" s="7"/>
      <c r="B2843" s="7"/>
      <c r="C2843" s="7"/>
      <c r="D2843" s="7"/>
    </row>
    <row r="2844" spans="1:4">
      <c r="A2844" s="7"/>
      <c r="B2844" s="7"/>
      <c r="C2844" s="7"/>
      <c r="D2844" s="7"/>
    </row>
    <row r="2845" spans="1:4">
      <c r="A2845" s="7"/>
      <c r="B2845" s="7"/>
      <c r="C2845" s="7"/>
      <c r="D2845" s="7"/>
    </row>
    <row r="2846" spans="1:4">
      <c r="A2846" s="7"/>
      <c r="B2846" s="7"/>
      <c r="C2846" s="7"/>
      <c r="D2846" s="7"/>
    </row>
    <row r="2847" spans="1:4">
      <c r="A2847" s="7"/>
      <c r="B2847" s="7"/>
      <c r="C2847" s="7"/>
      <c r="D2847" s="7"/>
    </row>
    <row r="2848" spans="1:4">
      <c r="A2848" s="7"/>
      <c r="B2848" s="7"/>
      <c r="C2848" s="7"/>
      <c r="D2848" s="7"/>
    </row>
    <row r="2849" spans="1:4">
      <c r="A2849" s="7"/>
      <c r="B2849" s="7"/>
      <c r="C2849" s="7"/>
      <c r="D2849" s="7"/>
    </row>
    <row r="2850" spans="1:4">
      <c r="A2850" s="7"/>
      <c r="B2850" s="7"/>
      <c r="C2850" s="7"/>
      <c r="D2850" s="7"/>
    </row>
    <row r="2851" spans="1:4">
      <c r="A2851" s="7"/>
      <c r="B2851" s="7"/>
      <c r="C2851" s="7"/>
      <c r="D2851" s="7"/>
    </row>
    <row r="2852" spans="1:4">
      <c r="A2852" s="7"/>
      <c r="B2852" s="7"/>
      <c r="C2852" s="7"/>
      <c r="D2852" s="7"/>
    </row>
    <row r="2853" spans="1:4">
      <c r="A2853" s="7"/>
      <c r="B2853" s="7"/>
      <c r="C2853" s="7"/>
      <c r="D2853" s="7"/>
    </row>
    <row r="2854" spans="1:4">
      <c r="A2854" s="7"/>
      <c r="B2854" s="7"/>
      <c r="C2854" s="7"/>
      <c r="D2854" s="7"/>
    </row>
    <row r="2855" spans="1:4">
      <c r="A2855" s="7"/>
      <c r="B2855" s="7"/>
      <c r="C2855" s="7"/>
      <c r="D2855" s="7"/>
    </row>
    <row r="2856" spans="1:4">
      <c r="A2856" s="7"/>
      <c r="B2856" s="7"/>
      <c r="C2856" s="7"/>
      <c r="D2856" s="7"/>
    </row>
    <row r="2857" spans="1:4">
      <c r="A2857" s="7"/>
      <c r="B2857" s="7"/>
      <c r="C2857" s="7"/>
      <c r="D2857" s="7"/>
    </row>
    <row r="2858" spans="1:4">
      <c r="A2858" s="7"/>
      <c r="B2858" s="7"/>
      <c r="C2858" s="7"/>
      <c r="D2858" s="7"/>
    </row>
    <row r="2859" spans="1:4">
      <c r="A2859" s="7"/>
      <c r="B2859" s="7"/>
      <c r="C2859" s="7"/>
      <c r="D2859" s="7"/>
    </row>
    <row r="2860" spans="1:4">
      <c r="A2860" s="7"/>
      <c r="B2860" s="7"/>
      <c r="C2860" s="7"/>
      <c r="D2860" s="7"/>
    </row>
    <row r="2861" spans="1:4">
      <c r="A2861" s="7"/>
      <c r="B2861" s="7"/>
      <c r="C2861" s="7"/>
      <c r="D2861" s="7"/>
    </row>
    <row r="2862" spans="1:4">
      <c r="A2862" s="7"/>
      <c r="B2862" s="7"/>
      <c r="C2862" s="7"/>
      <c r="D2862" s="7"/>
    </row>
    <row r="2863" spans="1:4">
      <c r="A2863" s="7"/>
      <c r="B2863" s="7"/>
      <c r="C2863" s="7"/>
      <c r="D2863" s="7"/>
    </row>
    <row r="2864" spans="1:4">
      <c r="A2864" s="7"/>
      <c r="B2864" s="7"/>
      <c r="C2864" s="7"/>
      <c r="D2864" s="7"/>
    </row>
    <row r="2865" spans="1:4">
      <c r="A2865" s="7"/>
      <c r="B2865" s="7"/>
      <c r="C2865" s="7"/>
      <c r="D2865" s="7"/>
    </row>
    <row r="2866" spans="1:4">
      <c r="A2866" s="7"/>
      <c r="B2866" s="7"/>
      <c r="C2866" s="7"/>
      <c r="D2866" s="7"/>
    </row>
    <row r="2867" spans="1:4">
      <c r="A2867" s="7"/>
      <c r="B2867" s="7"/>
      <c r="C2867" s="7"/>
      <c r="D2867" s="7"/>
    </row>
    <row r="2868" spans="1:4">
      <c r="A2868" s="7"/>
      <c r="B2868" s="7"/>
      <c r="C2868" s="7"/>
      <c r="D2868" s="7"/>
    </row>
    <row r="2869" spans="1:4">
      <c r="A2869" s="7"/>
      <c r="B2869" s="7"/>
      <c r="C2869" s="7"/>
      <c r="D2869" s="7"/>
    </row>
    <row r="2870" spans="1:4">
      <c r="A2870" s="7"/>
      <c r="B2870" s="7"/>
      <c r="C2870" s="7"/>
      <c r="D2870" s="7"/>
    </row>
    <row r="2871" spans="1:4">
      <c r="A2871" s="7"/>
      <c r="B2871" s="7"/>
      <c r="C2871" s="7"/>
      <c r="D2871" s="7"/>
    </row>
    <row r="2872" spans="1:4">
      <c r="A2872" s="7"/>
      <c r="B2872" s="7"/>
      <c r="C2872" s="7"/>
      <c r="D2872" s="7"/>
    </row>
    <row r="2873" spans="1:4">
      <c r="A2873" s="7"/>
      <c r="B2873" s="7"/>
      <c r="C2873" s="7"/>
      <c r="D2873" s="7"/>
    </row>
    <row r="2874" spans="1:4">
      <c r="A2874" s="7"/>
      <c r="B2874" s="7"/>
      <c r="C2874" s="7"/>
      <c r="D2874" s="7"/>
    </row>
    <row r="2875" spans="1:4">
      <c r="A2875" s="7"/>
      <c r="B2875" s="7"/>
      <c r="C2875" s="7"/>
      <c r="D2875" s="7"/>
    </row>
    <row r="2876" spans="1:4">
      <c r="A2876" s="7"/>
      <c r="B2876" s="7"/>
      <c r="C2876" s="7"/>
      <c r="D2876" s="7"/>
    </row>
    <row r="2877" spans="1:4">
      <c r="A2877" s="7"/>
      <c r="B2877" s="7"/>
      <c r="C2877" s="7"/>
      <c r="D2877" s="7"/>
    </row>
    <row r="2878" spans="1:4">
      <c r="A2878" s="7"/>
      <c r="B2878" s="7"/>
      <c r="C2878" s="7"/>
      <c r="D2878" s="7"/>
    </row>
    <row r="2879" spans="1:4">
      <c r="A2879" s="7"/>
      <c r="B2879" s="7"/>
      <c r="C2879" s="7"/>
      <c r="D2879" s="7"/>
    </row>
    <row r="2880" spans="1:4">
      <c r="A2880" s="7"/>
      <c r="B2880" s="7"/>
      <c r="C2880" s="7"/>
      <c r="D2880" s="7"/>
    </row>
    <row r="2881" spans="1:4">
      <c r="A2881" s="7"/>
      <c r="B2881" s="7"/>
      <c r="C2881" s="7"/>
      <c r="D2881" s="7"/>
    </row>
    <row r="2882" spans="1:4">
      <c r="A2882" s="7"/>
      <c r="B2882" s="7"/>
      <c r="C2882" s="7"/>
      <c r="D2882" s="7"/>
    </row>
    <row r="2883" spans="1:4">
      <c r="A2883" s="7"/>
      <c r="B2883" s="7"/>
      <c r="C2883" s="7"/>
      <c r="D2883" s="7"/>
    </row>
    <row r="2884" spans="1:4">
      <c r="A2884" s="7"/>
      <c r="B2884" s="7"/>
      <c r="C2884" s="7"/>
      <c r="D2884" s="7"/>
    </row>
    <row r="2885" spans="1:4">
      <c r="A2885" s="7"/>
      <c r="B2885" s="7"/>
      <c r="C2885" s="7"/>
      <c r="D2885" s="7"/>
    </row>
    <row r="2886" spans="1:4">
      <c r="A2886" s="7"/>
      <c r="B2886" s="7"/>
      <c r="C2886" s="7"/>
      <c r="D2886" s="7"/>
    </row>
    <row r="2887" spans="1:4">
      <c r="A2887" s="7"/>
      <c r="B2887" s="7"/>
      <c r="C2887" s="7"/>
      <c r="D2887" s="7"/>
    </row>
    <row r="2888" spans="1:4">
      <c r="A2888" s="7"/>
      <c r="B2888" s="7"/>
      <c r="C2888" s="7"/>
      <c r="D2888" s="7"/>
    </row>
    <row r="2889" spans="1:4">
      <c r="A2889" s="7"/>
      <c r="B2889" s="7"/>
      <c r="C2889" s="7"/>
      <c r="D2889" s="7"/>
    </row>
    <row r="2890" spans="1:4">
      <c r="A2890" s="7"/>
      <c r="B2890" s="7"/>
      <c r="C2890" s="7"/>
      <c r="D2890" s="7"/>
    </row>
    <row r="2891" spans="1:4">
      <c r="A2891" s="7"/>
      <c r="B2891" s="7"/>
      <c r="C2891" s="7"/>
      <c r="D2891" s="7"/>
    </row>
    <row r="2892" spans="1:4">
      <c r="A2892" s="7"/>
      <c r="B2892" s="7"/>
      <c r="C2892" s="7"/>
      <c r="D2892" s="7"/>
    </row>
    <row r="2893" spans="1:4">
      <c r="A2893" s="7"/>
      <c r="B2893" s="7"/>
      <c r="C2893" s="7"/>
      <c r="D2893" s="7"/>
    </row>
    <row r="2894" spans="1:4">
      <c r="A2894" s="7"/>
      <c r="B2894" s="7"/>
      <c r="C2894" s="7"/>
      <c r="D2894" s="7"/>
    </row>
    <row r="2895" spans="1:4">
      <c r="A2895" s="7"/>
      <c r="B2895" s="7"/>
      <c r="C2895" s="7"/>
      <c r="D2895" s="7"/>
    </row>
    <row r="2896" spans="1:4">
      <c r="A2896" s="7"/>
      <c r="B2896" s="7"/>
      <c r="C2896" s="7"/>
      <c r="D2896" s="7"/>
    </row>
    <row r="2897" spans="1:4">
      <c r="A2897" s="7"/>
      <c r="B2897" s="7"/>
      <c r="C2897" s="7"/>
      <c r="D2897" s="7"/>
    </row>
    <row r="2898" spans="1:4">
      <c r="A2898" s="7"/>
      <c r="B2898" s="7"/>
      <c r="C2898" s="7"/>
      <c r="D2898" s="7"/>
    </row>
    <row r="2899" spans="1:4">
      <c r="A2899" s="7"/>
      <c r="B2899" s="7"/>
      <c r="C2899" s="7"/>
      <c r="D2899" s="7"/>
    </row>
    <row r="2900" spans="1:4">
      <c r="A2900" s="7"/>
      <c r="B2900" s="7"/>
      <c r="C2900" s="7"/>
      <c r="D2900" s="7"/>
    </row>
    <row r="2901" spans="1:4">
      <c r="A2901" s="7"/>
      <c r="B2901" s="7"/>
      <c r="C2901" s="7"/>
      <c r="D2901" s="7"/>
    </row>
    <row r="2902" spans="1:4">
      <c r="A2902" s="7"/>
      <c r="B2902" s="7"/>
      <c r="C2902" s="7"/>
      <c r="D2902" s="7"/>
    </row>
    <row r="2903" spans="1:4">
      <c r="A2903" s="7"/>
      <c r="B2903" s="7"/>
      <c r="C2903" s="7"/>
      <c r="D2903" s="7"/>
    </row>
    <row r="2904" spans="1:4">
      <c r="A2904" s="7"/>
      <c r="B2904" s="7"/>
      <c r="C2904" s="7"/>
      <c r="D2904" s="7"/>
    </row>
    <row r="2905" spans="1:4">
      <c r="A2905" s="7"/>
      <c r="B2905" s="7"/>
      <c r="C2905" s="7"/>
      <c r="D2905" s="7"/>
    </row>
    <row r="2906" spans="1:4">
      <c r="A2906" s="7"/>
      <c r="B2906" s="7"/>
      <c r="C2906" s="7"/>
      <c r="D2906" s="7"/>
    </row>
    <row r="2907" spans="1:4">
      <c r="A2907" s="7"/>
      <c r="B2907" s="7"/>
      <c r="C2907" s="7"/>
      <c r="D2907" s="7"/>
    </row>
    <row r="2908" spans="1:4">
      <c r="A2908" s="7"/>
      <c r="B2908" s="7"/>
      <c r="C2908" s="7"/>
      <c r="D2908" s="7"/>
    </row>
    <row r="2909" spans="1:4">
      <c r="A2909" s="7"/>
      <c r="B2909" s="7"/>
      <c r="C2909" s="7"/>
      <c r="D2909" s="7"/>
    </row>
    <row r="2910" spans="1:4">
      <c r="A2910" s="7"/>
      <c r="B2910" s="7"/>
      <c r="C2910" s="7"/>
      <c r="D2910" s="7"/>
    </row>
    <row r="2911" spans="1:4">
      <c r="A2911" s="7"/>
      <c r="B2911" s="7"/>
      <c r="C2911" s="7"/>
      <c r="D2911" s="7"/>
    </row>
    <row r="2912" spans="1:4">
      <c r="A2912" s="7"/>
      <c r="B2912" s="7"/>
      <c r="C2912" s="7"/>
      <c r="D2912" s="7"/>
    </row>
    <row r="2913" spans="1:4">
      <c r="A2913" s="7"/>
      <c r="B2913" s="7"/>
      <c r="C2913" s="7"/>
      <c r="D2913" s="7"/>
    </row>
    <row r="2914" spans="1:4">
      <c r="A2914" s="7"/>
      <c r="B2914" s="7"/>
      <c r="C2914" s="7"/>
      <c r="D2914" s="7"/>
    </row>
    <row r="2915" spans="1:4">
      <c r="A2915" s="7"/>
      <c r="B2915" s="7"/>
      <c r="C2915" s="7"/>
      <c r="D2915" s="7"/>
    </row>
    <row r="2916" spans="1:4">
      <c r="A2916" s="7"/>
      <c r="B2916" s="7"/>
      <c r="C2916" s="7"/>
      <c r="D2916" s="7"/>
    </row>
    <row r="2917" spans="1:4">
      <c r="A2917" s="7"/>
      <c r="B2917" s="7"/>
      <c r="C2917" s="7"/>
      <c r="D2917" s="7"/>
    </row>
    <row r="2918" spans="1:4">
      <c r="A2918" s="7"/>
      <c r="B2918" s="7"/>
      <c r="C2918" s="7"/>
      <c r="D2918" s="7"/>
    </row>
    <row r="2919" spans="1:4">
      <c r="A2919" s="7"/>
      <c r="B2919" s="7"/>
      <c r="C2919" s="7"/>
      <c r="D2919" s="7"/>
    </row>
    <row r="2920" spans="1:4">
      <c r="A2920" s="7"/>
      <c r="B2920" s="7"/>
      <c r="C2920" s="7"/>
      <c r="D2920" s="7"/>
    </row>
    <row r="2921" spans="1:4">
      <c r="A2921" s="7"/>
      <c r="B2921" s="7"/>
      <c r="C2921" s="7"/>
      <c r="D2921" s="7"/>
    </row>
    <row r="2922" spans="1:4">
      <c r="A2922" s="7"/>
      <c r="B2922" s="7"/>
      <c r="C2922" s="7"/>
      <c r="D2922" s="7"/>
    </row>
    <row r="2923" spans="1:4">
      <c r="A2923" s="7"/>
      <c r="B2923" s="7"/>
      <c r="C2923" s="7"/>
      <c r="D2923" s="7"/>
    </row>
    <row r="2924" spans="1:4">
      <c r="A2924" s="7"/>
      <c r="B2924" s="7"/>
      <c r="C2924" s="7"/>
      <c r="D2924" s="7"/>
    </row>
    <row r="2925" spans="1:4">
      <c r="A2925" s="7"/>
      <c r="B2925" s="7"/>
      <c r="C2925" s="7"/>
      <c r="D2925" s="7"/>
    </row>
    <row r="2926" spans="1:4">
      <c r="A2926" s="7"/>
      <c r="B2926" s="7"/>
      <c r="C2926" s="7"/>
      <c r="D2926" s="7"/>
    </row>
    <row r="2927" spans="1:4">
      <c r="A2927" s="7"/>
      <c r="B2927" s="7"/>
      <c r="C2927" s="7"/>
      <c r="D2927" s="7"/>
    </row>
    <row r="2928" spans="1:4">
      <c r="A2928" s="7"/>
      <c r="B2928" s="7"/>
      <c r="C2928" s="7"/>
      <c r="D2928" s="7"/>
    </row>
    <row r="2929" spans="1:4">
      <c r="A2929" s="7"/>
      <c r="B2929" s="7"/>
      <c r="C2929" s="7"/>
      <c r="D2929" s="7"/>
    </row>
    <row r="2930" spans="1:4">
      <c r="A2930" s="7"/>
      <c r="B2930" s="7"/>
      <c r="C2930" s="7"/>
      <c r="D2930" s="7"/>
    </row>
    <row r="2931" spans="1:4">
      <c r="A2931" s="7"/>
      <c r="B2931" s="7"/>
      <c r="C2931" s="7"/>
      <c r="D2931" s="7"/>
    </row>
    <row r="2932" spans="1:4">
      <c r="A2932" s="7"/>
      <c r="B2932" s="7"/>
      <c r="C2932" s="7"/>
      <c r="D2932" s="7"/>
    </row>
    <row r="2933" spans="1:4">
      <c r="A2933" s="7"/>
      <c r="B2933" s="7"/>
      <c r="C2933" s="7"/>
      <c r="D2933" s="7"/>
    </row>
    <row r="2934" spans="1:4">
      <c r="A2934" s="7"/>
      <c r="B2934" s="7"/>
      <c r="C2934" s="7"/>
      <c r="D2934" s="7"/>
    </row>
    <row r="2935" spans="1:4">
      <c r="A2935" s="7"/>
      <c r="B2935" s="7"/>
      <c r="C2935" s="7"/>
      <c r="D2935" s="7"/>
    </row>
    <row r="2936" spans="1:4">
      <c r="A2936" s="7"/>
      <c r="B2936" s="7"/>
      <c r="C2936" s="7"/>
      <c r="D2936" s="7"/>
    </row>
    <row r="2937" spans="1:4">
      <c r="A2937" s="7"/>
      <c r="B2937" s="7"/>
      <c r="C2937" s="7"/>
      <c r="D2937" s="7"/>
    </row>
    <row r="2938" spans="1:4">
      <c r="A2938" s="7"/>
      <c r="B2938" s="7"/>
      <c r="C2938" s="7"/>
      <c r="D2938" s="7"/>
    </row>
    <row r="2939" spans="1:4">
      <c r="A2939" s="7"/>
      <c r="B2939" s="7"/>
      <c r="C2939" s="7"/>
      <c r="D2939" s="7"/>
    </row>
    <row r="2940" spans="1:4">
      <c r="A2940" s="7"/>
      <c r="B2940" s="7"/>
      <c r="C2940" s="7"/>
      <c r="D2940" s="7"/>
    </row>
    <row r="2941" spans="1:4">
      <c r="A2941" s="7"/>
      <c r="B2941" s="7"/>
      <c r="C2941" s="7"/>
      <c r="D2941" s="7"/>
    </row>
    <row r="2942" spans="1:4">
      <c r="A2942" s="7"/>
      <c r="B2942" s="7"/>
      <c r="C2942" s="7"/>
      <c r="D2942" s="7"/>
    </row>
    <row r="2943" spans="1:4">
      <c r="A2943" s="7"/>
      <c r="B2943" s="7"/>
      <c r="C2943" s="7"/>
      <c r="D2943" s="7"/>
    </row>
    <row r="2944" spans="1:4">
      <c r="A2944" s="7"/>
      <c r="B2944" s="7"/>
      <c r="C2944" s="7"/>
      <c r="D2944" s="7"/>
    </row>
    <row r="2945" spans="1:4">
      <c r="A2945" s="7"/>
      <c r="B2945" s="7"/>
      <c r="C2945" s="7"/>
      <c r="D2945" s="7"/>
    </row>
    <row r="2946" spans="1:4">
      <c r="A2946" s="7"/>
      <c r="B2946" s="7"/>
      <c r="C2946" s="7"/>
      <c r="D2946" s="7"/>
    </row>
    <row r="2947" spans="1:4">
      <c r="A2947" s="7"/>
      <c r="B2947" s="7"/>
      <c r="C2947" s="7"/>
      <c r="D2947" s="7"/>
    </row>
    <row r="2948" spans="1:4">
      <c r="A2948" s="7"/>
      <c r="B2948" s="7"/>
      <c r="C2948" s="7"/>
      <c r="D2948" s="7"/>
    </row>
    <row r="2949" spans="1:4">
      <c r="A2949" s="7"/>
      <c r="B2949" s="7"/>
      <c r="C2949" s="7"/>
      <c r="D2949" s="7"/>
    </row>
    <row r="2950" spans="1:4">
      <c r="A2950" s="7"/>
      <c r="B2950" s="7"/>
      <c r="C2950" s="7"/>
      <c r="D2950" s="7"/>
    </row>
    <row r="2951" spans="1:4">
      <c r="A2951" s="7"/>
      <c r="B2951" s="7"/>
      <c r="C2951" s="7"/>
      <c r="D2951" s="7"/>
    </row>
    <row r="2952" spans="1:4">
      <c r="A2952" s="7"/>
      <c r="B2952" s="7"/>
      <c r="C2952" s="7"/>
      <c r="D2952" s="7"/>
    </row>
    <row r="2953" spans="1:4">
      <c r="A2953" s="7"/>
      <c r="B2953" s="7"/>
      <c r="C2953" s="7"/>
      <c r="D2953" s="7"/>
    </row>
    <row r="2954" spans="1:4">
      <c r="A2954" s="7"/>
      <c r="B2954" s="7"/>
      <c r="C2954" s="7"/>
      <c r="D2954" s="7"/>
    </row>
    <row r="2955" spans="1:4">
      <c r="A2955" s="7"/>
      <c r="B2955" s="7"/>
      <c r="C2955" s="7"/>
      <c r="D2955" s="7"/>
    </row>
    <row r="2956" spans="1:4">
      <c r="A2956" s="7"/>
      <c r="B2956" s="7"/>
      <c r="C2956" s="7"/>
      <c r="D2956" s="7"/>
    </row>
    <row r="2957" spans="1:4">
      <c r="A2957" s="7"/>
      <c r="B2957" s="7"/>
      <c r="C2957" s="7"/>
      <c r="D2957" s="7"/>
    </row>
    <row r="2958" spans="1:4">
      <c r="A2958" s="7"/>
      <c r="B2958" s="7"/>
      <c r="C2958" s="7"/>
      <c r="D2958" s="7"/>
    </row>
    <row r="2959" spans="1:4">
      <c r="A2959" s="7"/>
      <c r="B2959" s="7"/>
      <c r="C2959" s="7"/>
      <c r="D2959" s="7"/>
    </row>
    <row r="2960" spans="1:4">
      <c r="A2960" s="7"/>
      <c r="B2960" s="7"/>
      <c r="C2960" s="7"/>
      <c r="D2960" s="7"/>
    </row>
    <row r="2961" spans="1:4">
      <c r="A2961" s="7"/>
      <c r="B2961" s="7"/>
      <c r="C2961" s="7"/>
      <c r="D2961" s="7"/>
    </row>
    <row r="2962" spans="1:4">
      <c r="A2962" s="7"/>
      <c r="B2962" s="7"/>
      <c r="C2962" s="7"/>
      <c r="D2962" s="7"/>
    </row>
    <row r="2963" spans="1:4">
      <c r="A2963" s="7"/>
      <c r="B2963" s="7"/>
      <c r="C2963" s="7"/>
      <c r="D2963" s="7"/>
    </row>
    <row r="2964" spans="1:4">
      <c r="A2964" s="7"/>
      <c r="B2964" s="7"/>
      <c r="C2964" s="7"/>
      <c r="D2964" s="7"/>
    </row>
    <row r="2965" spans="1:4">
      <c r="A2965" s="7"/>
      <c r="B2965" s="7"/>
      <c r="C2965" s="7"/>
      <c r="D2965" s="7"/>
    </row>
    <row r="2966" spans="1:4">
      <c r="A2966" s="7"/>
      <c r="B2966" s="7"/>
      <c r="C2966" s="7"/>
      <c r="D2966" s="7"/>
    </row>
    <row r="2967" spans="1:4">
      <c r="A2967" s="7"/>
      <c r="B2967" s="7"/>
      <c r="C2967" s="7"/>
      <c r="D2967" s="7"/>
    </row>
    <row r="2968" spans="1:4">
      <c r="A2968" s="7"/>
      <c r="B2968" s="7"/>
      <c r="C2968" s="7"/>
      <c r="D2968" s="7"/>
    </row>
    <row r="2969" spans="1:4">
      <c r="A2969" s="7"/>
      <c r="B2969" s="7"/>
      <c r="C2969" s="7"/>
      <c r="D2969" s="7"/>
    </row>
    <row r="2970" spans="1:4">
      <c r="A2970" s="7"/>
      <c r="B2970" s="7"/>
      <c r="C2970" s="7"/>
      <c r="D2970" s="7"/>
    </row>
    <row r="2971" spans="1:4">
      <c r="A2971" s="7"/>
      <c r="B2971" s="7"/>
      <c r="C2971" s="7"/>
      <c r="D2971" s="7"/>
    </row>
    <row r="2972" spans="1:4">
      <c r="A2972" s="7"/>
      <c r="B2972" s="7"/>
      <c r="C2972" s="7"/>
      <c r="D2972" s="7"/>
    </row>
    <row r="2973" spans="1:4">
      <c r="A2973" s="7"/>
      <c r="B2973" s="7"/>
      <c r="C2973" s="7"/>
      <c r="D2973" s="7"/>
    </row>
    <row r="2974" spans="1:4">
      <c r="A2974" s="7"/>
      <c r="B2974" s="7"/>
      <c r="C2974" s="7"/>
      <c r="D2974" s="7"/>
    </row>
    <row r="2975" spans="1:4">
      <c r="A2975" s="7"/>
      <c r="B2975" s="7"/>
      <c r="C2975" s="7"/>
      <c r="D2975" s="7"/>
    </row>
    <row r="2976" spans="1:4">
      <c r="A2976" s="7"/>
      <c r="B2976" s="7"/>
      <c r="C2976" s="7"/>
      <c r="D2976" s="7"/>
    </row>
    <row r="2977" spans="1:4">
      <c r="A2977" s="7"/>
      <c r="B2977" s="7"/>
      <c r="C2977" s="7"/>
      <c r="D2977" s="7"/>
    </row>
    <row r="2978" spans="1:4">
      <c r="A2978" s="7"/>
      <c r="B2978" s="7"/>
      <c r="C2978" s="7"/>
      <c r="D2978" s="7"/>
    </row>
    <row r="2979" spans="1:4">
      <c r="A2979" s="7"/>
      <c r="B2979" s="7"/>
      <c r="C2979" s="7"/>
      <c r="D2979" s="7"/>
    </row>
    <row r="2980" spans="1:4">
      <c r="A2980" s="7"/>
      <c r="B2980" s="7"/>
      <c r="C2980" s="7"/>
      <c r="D2980" s="7"/>
    </row>
    <row r="2981" spans="1:4">
      <c r="A2981" s="7"/>
      <c r="B2981" s="7"/>
      <c r="C2981" s="7"/>
      <c r="D2981" s="7"/>
    </row>
    <row r="2982" spans="1:4">
      <c r="A2982" s="7"/>
      <c r="B2982" s="7"/>
      <c r="C2982" s="7"/>
      <c r="D2982" s="7"/>
    </row>
    <row r="2983" spans="1:4">
      <c r="A2983" s="7"/>
      <c r="B2983" s="7"/>
      <c r="C2983" s="7"/>
      <c r="D2983" s="7"/>
    </row>
    <row r="2984" spans="1:4">
      <c r="A2984" s="7"/>
      <c r="B2984" s="7"/>
      <c r="C2984" s="7"/>
      <c r="D2984" s="7"/>
    </row>
    <row r="2985" spans="1:4">
      <c r="A2985" s="7"/>
      <c r="B2985" s="7"/>
      <c r="C2985" s="7"/>
      <c r="D2985" s="7"/>
    </row>
    <row r="2986" spans="1:4">
      <c r="A2986" s="7"/>
      <c r="B2986" s="7"/>
      <c r="C2986" s="7"/>
      <c r="D2986" s="7"/>
    </row>
    <row r="2987" spans="1:4">
      <c r="A2987" s="7"/>
      <c r="B2987" s="7"/>
      <c r="C2987" s="7"/>
      <c r="D2987" s="7"/>
    </row>
    <row r="2988" spans="1:4">
      <c r="A2988" s="7"/>
      <c r="B2988" s="7"/>
      <c r="C2988" s="7"/>
      <c r="D2988" s="7"/>
    </row>
    <row r="2989" spans="1:4">
      <c r="A2989" s="7"/>
      <c r="B2989" s="7"/>
      <c r="C2989" s="7"/>
      <c r="D2989" s="7"/>
    </row>
    <row r="2990" spans="1:4">
      <c r="A2990" s="7"/>
      <c r="B2990" s="7"/>
      <c r="C2990" s="7"/>
      <c r="D2990" s="7"/>
    </row>
    <row r="2991" spans="1:4">
      <c r="A2991" s="7"/>
      <c r="B2991" s="7"/>
      <c r="C2991" s="7"/>
      <c r="D2991" s="7"/>
    </row>
    <row r="2992" spans="1:4">
      <c r="A2992" s="7"/>
      <c r="B2992" s="7"/>
      <c r="C2992" s="7"/>
      <c r="D2992" s="7"/>
    </row>
    <row r="2993" spans="1:4">
      <c r="A2993" s="7"/>
      <c r="B2993" s="7"/>
      <c r="C2993" s="7"/>
      <c r="D2993" s="7"/>
    </row>
    <row r="2994" spans="1:4">
      <c r="A2994" s="7"/>
      <c r="B2994" s="7"/>
      <c r="C2994" s="7"/>
      <c r="D2994" s="7"/>
    </row>
    <row r="2995" spans="1:4">
      <c r="A2995" s="7"/>
      <c r="B2995" s="7"/>
      <c r="C2995" s="7"/>
      <c r="D2995" s="7"/>
    </row>
    <row r="2996" spans="1:4">
      <c r="A2996" s="7"/>
      <c r="B2996" s="7"/>
      <c r="C2996" s="7"/>
      <c r="D2996" s="7"/>
    </row>
    <row r="2997" spans="1:4">
      <c r="A2997" s="7"/>
      <c r="B2997" s="7"/>
      <c r="C2997" s="7"/>
      <c r="D2997" s="7"/>
    </row>
    <row r="2998" spans="1:4">
      <c r="A2998" s="7"/>
      <c r="B2998" s="7"/>
      <c r="C2998" s="7"/>
      <c r="D2998" s="7"/>
    </row>
    <row r="2999" spans="1:4">
      <c r="A2999" s="7"/>
      <c r="B2999" s="7"/>
      <c r="C2999" s="7"/>
      <c r="D2999" s="7"/>
    </row>
    <row r="3000" spans="1:4">
      <c r="A3000" s="7"/>
      <c r="B3000" s="7"/>
      <c r="C3000" s="7"/>
      <c r="D3000" s="7"/>
    </row>
    <row r="3001" spans="1:4">
      <c r="A3001" s="7"/>
      <c r="B3001" s="7"/>
      <c r="C3001" s="7"/>
      <c r="D3001" s="7"/>
    </row>
    <row r="3002" spans="1:4">
      <c r="A3002" s="7"/>
      <c r="B3002" s="7"/>
      <c r="C3002" s="7"/>
      <c r="D3002" s="7"/>
    </row>
    <row r="3003" spans="1:4">
      <c r="A3003" s="7"/>
      <c r="B3003" s="7"/>
      <c r="C3003" s="7"/>
      <c r="D3003" s="7"/>
    </row>
    <row r="3004" spans="1:4">
      <c r="A3004" s="7"/>
      <c r="B3004" s="7"/>
      <c r="C3004" s="7"/>
      <c r="D3004" s="7"/>
    </row>
    <row r="3005" spans="1:4">
      <c r="A3005" s="7"/>
      <c r="B3005" s="7"/>
      <c r="C3005" s="7"/>
      <c r="D3005" s="7"/>
    </row>
    <row r="3006" spans="1:4">
      <c r="A3006" s="7"/>
      <c r="B3006" s="7"/>
      <c r="C3006" s="7"/>
      <c r="D3006" s="7"/>
    </row>
    <row r="3007" spans="1:4">
      <c r="A3007" s="7"/>
      <c r="B3007" s="7"/>
      <c r="C3007" s="7"/>
      <c r="D3007" s="7"/>
    </row>
    <row r="3008" spans="1:4">
      <c r="A3008" s="7"/>
      <c r="B3008" s="7"/>
      <c r="C3008" s="7"/>
      <c r="D3008" s="7"/>
    </row>
    <row r="3009" spans="1:4">
      <c r="A3009" s="7"/>
      <c r="B3009" s="7"/>
      <c r="C3009" s="7"/>
      <c r="D3009" s="7"/>
    </row>
    <row r="3010" spans="1:4">
      <c r="A3010" s="7"/>
      <c r="B3010" s="7"/>
      <c r="C3010" s="7"/>
      <c r="D3010" s="7"/>
    </row>
    <row r="3011" spans="1:4">
      <c r="A3011" s="7"/>
      <c r="B3011" s="7"/>
      <c r="C3011" s="7"/>
      <c r="D3011" s="7"/>
    </row>
    <row r="3012" spans="1:4">
      <c r="A3012" s="7"/>
      <c r="B3012" s="7"/>
      <c r="C3012" s="7"/>
      <c r="D3012" s="7"/>
    </row>
    <row r="3013" spans="1:4">
      <c r="A3013" s="7"/>
      <c r="B3013" s="7"/>
      <c r="C3013" s="7"/>
      <c r="D3013" s="7"/>
    </row>
    <row r="3014" spans="1:4">
      <c r="A3014" s="7"/>
      <c r="B3014" s="7"/>
      <c r="C3014" s="7"/>
      <c r="D3014" s="7"/>
    </row>
    <row r="3015" spans="1:4">
      <c r="A3015" s="7"/>
      <c r="B3015" s="7"/>
      <c r="C3015" s="7"/>
      <c r="D3015" s="7"/>
    </row>
    <row r="3016" spans="1:4">
      <c r="A3016" s="7"/>
      <c r="B3016" s="7"/>
      <c r="C3016" s="7"/>
      <c r="D3016" s="7"/>
    </row>
    <row r="3017" spans="1:4">
      <c r="A3017" s="7"/>
      <c r="B3017" s="7"/>
      <c r="C3017" s="7"/>
      <c r="D3017" s="7"/>
    </row>
    <row r="3018" spans="1:4">
      <c r="A3018" s="7"/>
      <c r="B3018" s="7"/>
      <c r="C3018" s="7"/>
      <c r="D3018" s="7"/>
    </row>
    <row r="3019" spans="1:4">
      <c r="A3019" s="7"/>
      <c r="B3019" s="7"/>
      <c r="C3019" s="7"/>
      <c r="D3019" s="7"/>
    </row>
    <row r="3020" spans="1:4">
      <c r="A3020" s="7"/>
      <c r="B3020" s="7"/>
      <c r="C3020" s="7"/>
      <c r="D3020" s="7"/>
    </row>
    <row r="3021" spans="1:4">
      <c r="A3021" s="7"/>
      <c r="B3021" s="7"/>
      <c r="C3021" s="7"/>
      <c r="D3021" s="7"/>
    </row>
    <row r="3022" spans="1:4">
      <c r="A3022" s="7"/>
      <c r="B3022" s="7"/>
      <c r="C3022" s="7"/>
      <c r="D3022" s="7"/>
    </row>
    <row r="3023" spans="1:4">
      <c r="A3023" s="7"/>
      <c r="B3023" s="7"/>
      <c r="C3023" s="7"/>
      <c r="D3023" s="7"/>
    </row>
    <row r="3024" spans="1:4">
      <c r="A3024" s="7"/>
      <c r="B3024" s="7"/>
      <c r="C3024" s="7"/>
      <c r="D3024" s="7"/>
    </row>
    <row r="3025" spans="1:4">
      <c r="A3025" s="7"/>
      <c r="B3025" s="7"/>
      <c r="C3025" s="7"/>
      <c r="D3025" s="7"/>
    </row>
    <row r="3026" spans="1:4">
      <c r="A3026" s="7"/>
      <c r="B3026" s="7"/>
      <c r="C3026" s="7"/>
      <c r="D3026" s="7"/>
    </row>
    <row r="3027" spans="1:4">
      <c r="A3027" s="7"/>
      <c r="B3027" s="7"/>
      <c r="C3027" s="7"/>
      <c r="D3027" s="7"/>
    </row>
    <row r="3028" spans="1:4">
      <c r="A3028" s="7"/>
      <c r="B3028" s="7"/>
      <c r="C3028" s="7"/>
      <c r="D3028" s="7"/>
    </row>
    <row r="3029" spans="1:4">
      <c r="A3029" s="7"/>
      <c r="B3029" s="7"/>
      <c r="C3029" s="7"/>
      <c r="D3029" s="7"/>
    </row>
    <row r="3030" spans="1:4">
      <c r="A3030" s="7"/>
      <c r="B3030" s="7"/>
      <c r="C3030" s="7"/>
      <c r="D3030" s="7"/>
    </row>
    <row r="3031" spans="1:4">
      <c r="A3031" s="7"/>
      <c r="B3031" s="7"/>
      <c r="C3031" s="7"/>
      <c r="D3031" s="7"/>
    </row>
    <row r="3032" spans="1:4">
      <c r="A3032" s="7"/>
      <c r="B3032" s="7"/>
      <c r="C3032" s="7"/>
      <c r="D3032" s="7"/>
    </row>
    <row r="3033" spans="1:4">
      <c r="A3033" s="7"/>
      <c r="B3033" s="7"/>
      <c r="C3033" s="7"/>
      <c r="D3033" s="7"/>
    </row>
    <row r="3034" spans="1:4">
      <c r="A3034" s="7"/>
      <c r="B3034" s="7"/>
      <c r="C3034" s="7"/>
      <c r="D3034" s="7"/>
    </row>
    <row r="3035" spans="1:4">
      <c r="A3035" s="7"/>
      <c r="B3035" s="7"/>
      <c r="C3035" s="7"/>
      <c r="D3035" s="7"/>
    </row>
    <row r="3036" spans="1:4">
      <c r="A3036" s="7"/>
      <c r="B3036" s="7"/>
      <c r="C3036" s="7"/>
      <c r="D3036" s="7"/>
    </row>
    <row r="3037" spans="1:4">
      <c r="A3037" s="7"/>
      <c r="B3037" s="7"/>
      <c r="C3037" s="7"/>
      <c r="D3037" s="7"/>
    </row>
    <row r="3038" spans="1:4">
      <c r="A3038" s="7"/>
      <c r="B3038" s="7"/>
      <c r="C3038" s="7"/>
      <c r="D3038" s="7"/>
    </row>
    <row r="3039" spans="1:4">
      <c r="A3039" s="7"/>
      <c r="B3039" s="7"/>
      <c r="C3039" s="7"/>
      <c r="D3039" s="7"/>
    </row>
    <row r="3040" spans="1:4">
      <c r="A3040" s="7"/>
      <c r="B3040" s="7"/>
      <c r="C3040" s="7"/>
      <c r="D3040" s="7"/>
    </row>
    <row r="3041" spans="1:4">
      <c r="A3041" s="7"/>
      <c r="B3041" s="7"/>
      <c r="C3041" s="7"/>
      <c r="D3041" s="7"/>
    </row>
    <row r="3042" spans="1:4">
      <c r="A3042" s="7"/>
      <c r="B3042" s="7"/>
      <c r="C3042" s="7"/>
      <c r="D3042" s="7"/>
    </row>
    <row r="3043" spans="1:4">
      <c r="A3043" s="7"/>
      <c r="B3043" s="7"/>
      <c r="C3043" s="7"/>
      <c r="D3043" s="7"/>
    </row>
    <row r="3044" spans="1:4">
      <c r="A3044" s="7"/>
      <c r="B3044" s="7"/>
      <c r="C3044" s="7"/>
      <c r="D3044" s="7"/>
    </row>
    <row r="3045" spans="1:4">
      <c r="A3045" s="7"/>
      <c r="B3045" s="7"/>
      <c r="C3045" s="7"/>
      <c r="D3045" s="7"/>
    </row>
    <row r="3046" spans="1:4">
      <c r="A3046" s="7"/>
      <c r="B3046" s="7"/>
      <c r="C3046" s="7"/>
      <c r="D3046" s="7"/>
    </row>
    <row r="3047" spans="1:4">
      <c r="A3047" s="7"/>
      <c r="B3047" s="7"/>
      <c r="C3047" s="7"/>
      <c r="D3047" s="7"/>
    </row>
    <row r="3048" spans="1:4">
      <c r="A3048" s="7"/>
      <c r="B3048" s="7"/>
      <c r="C3048" s="7"/>
      <c r="D3048" s="7"/>
    </row>
    <row r="3049" spans="1:4">
      <c r="A3049" s="7"/>
      <c r="B3049" s="7"/>
      <c r="C3049" s="7"/>
      <c r="D3049" s="7"/>
    </row>
    <row r="3050" spans="1:4">
      <c r="A3050" s="7"/>
      <c r="B3050" s="7"/>
      <c r="C3050" s="7"/>
      <c r="D3050" s="7"/>
    </row>
    <row r="3051" spans="1:4">
      <c r="A3051" s="7"/>
      <c r="B3051" s="7"/>
      <c r="C3051" s="7"/>
      <c r="D3051" s="7"/>
    </row>
    <row r="3052" spans="1:4">
      <c r="A3052" s="7"/>
      <c r="B3052" s="7"/>
      <c r="C3052" s="7"/>
      <c r="D3052" s="7"/>
    </row>
    <row r="3053" spans="1:4">
      <c r="A3053" s="7"/>
      <c r="B3053" s="7"/>
      <c r="C3053" s="7"/>
      <c r="D3053" s="7"/>
    </row>
    <row r="3054" spans="1:4">
      <c r="A3054" s="7"/>
      <c r="B3054" s="7"/>
      <c r="C3054" s="7"/>
      <c r="D3054" s="7"/>
    </row>
    <row r="3055" spans="1:4">
      <c r="A3055" s="7"/>
      <c r="B3055" s="7"/>
      <c r="C3055" s="7"/>
      <c r="D3055" s="7"/>
    </row>
    <row r="3056" spans="1:4">
      <c r="A3056" s="7"/>
      <c r="B3056" s="7"/>
      <c r="C3056" s="7"/>
      <c r="D3056" s="7"/>
    </row>
    <row r="3057" spans="1:4">
      <c r="A3057" s="7"/>
      <c r="B3057" s="7"/>
      <c r="C3057" s="7"/>
      <c r="D3057" s="7"/>
    </row>
    <row r="3058" spans="1:4">
      <c r="A3058" s="7"/>
      <c r="B3058" s="7"/>
      <c r="C3058" s="7"/>
      <c r="D3058" s="7"/>
    </row>
    <row r="3059" spans="1:4">
      <c r="A3059" s="7"/>
      <c r="B3059" s="7"/>
      <c r="C3059" s="7"/>
      <c r="D3059" s="7"/>
    </row>
    <row r="3060" spans="1:4">
      <c r="A3060" s="7"/>
      <c r="B3060" s="7"/>
      <c r="C3060" s="7"/>
      <c r="D3060" s="7"/>
    </row>
    <row r="3061" spans="1:4">
      <c r="A3061" s="7"/>
      <c r="B3061" s="7"/>
      <c r="C3061" s="7"/>
      <c r="D3061" s="7"/>
    </row>
    <row r="3062" spans="1:4">
      <c r="A3062" s="7"/>
      <c r="B3062" s="7"/>
      <c r="C3062" s="7"/>
      <c r="D3062" s="7"/>
    </row>
    <row r="3063" spans="1:4">
      <c r="A3063" s="7"/>
      <c r="B3063" s="7"/>
      <c r="C3063" s="7"/>
      <c r="D3063" s="7"/>
    </row>
    <row r="3064" spans="1:4">
      <c r="A3064" s="7"/>
      <c r="B3064" s="7"/>
      <c r="C3064" s="7"/>
      <c r="D3064" s="7"/>
    </row>
    <row r="3065" spans="1:4">
      <c r="A3065" s="7"/>
      <c r="B3065" s="7"/>
      <c r="C3065" s="7"/>
      <c r="D3065" s="7"/>
    </row>
    <row r="3066" spans="1:4">
      <c r="A3066" s="7"/>
      <c r="B3066" s="7"/>
      <c r="C3066" s="7"/>
      <c r="D3066" s="7"/>
    </row>
    <row r="3067" spans="1:4">
      <c r="A3067" s="7"/>
      <c r="B3067" s="7"/>
      <c r="C3067" s="7"/>
      <c r="D3067" s="7"/>
    </row>
    <row r="3068" spans="1:4">
      <c r="A3068" s="7"/>
      <c r="B3068" s="7"/>
      <c r="C3068" s="7"/>
      <c r="D3068" s="7"/>
    </row>
    <row r="3069" spans="1:4">
      <c r="A3069" s="7"/>
      <c r="B3069" s="7"/>
      <c r="C3069" s="7"/>
      <c r="D3069" s="7"/>
    </row>
    <row r="3070" spans="1:4">
      <c r="A3070" s="7"/>
      <c r="B3070" s="7"/>
      <c r="C3070" s="7"/>
      <c r="D3070" s="7"/>
    </row>
    <row r="3071" spans="1:4">
      <c r="A3071" s="7"/>
      <c r="B3071" s="7"/>
      <c r="C3071" s="7"/>
      <c r="D3071" s="7"/>
    </row>
    <row r="3072" spans="1:4">
      <c r="A3072" s="7"/>
      <c r="B3072" s="7"/>
      <c r="C3072" s="7"/>
      <c r="D3072" s="7"/>
    </row>
    <row r="3073" spans="1:4">
      <c r="A3073" s="7"/>
      <c r="B3073" s="7"/>
      <c r="C3073" s="7"/>
      <c r="D3073" s="7"/>
    </row>
    <row r="3074" spans="1:4">
      <c r="A3074" s="7"/>
      <c r="B3074" s="7"/>
      <c r="C3074" s="7"/>
      <c r="D3074" s="7"/>
    </row>
    <row r="3075" spans="1:4">
      <c r="A3075" s="7"/>
      <c r="B3075" s="7"/>
      <c r="C3075" s="7"/>
      <c r="D3075" s="7"/>
    </row>
    <row r="3076" spans="1:4">
      <c r="A3076" s="7"/>
      <c r="B3076" s="7"/>
      <c r="C3076" s="7"/>
      <c r="D3076" s="7"/>
    </row>
    <row r="3077" spans="1:4">
      <c r="A3077" s="7"/>
      <c r="B3077" s="7"/>
      <c r="C3077" s="7"/>
      <c r="D3077" s="7"/>
    </row>
    <row r="3078" spans="1:4">
      <c r="A3078" s="7"/>
      <c r="B3078" s="7"/>
      <c r="C3078" s="7"/>
      <c r="D3078" s="7"/>
    </row>
    <row r="3079" spans="1:4">
      <c r="A3079" s="7"/>
      <c r="B3079" s="7"/>
      <c r="C3079" s="7"/>
      <c r="D3079" s="7"/>
    </row>
    <row r="3080" spans="1:4">
      <c r="A3080" s="7"/>
      <c r="B3080" s="7"/>
      <c r="C3080" s="7"/>
      <c r="D3080" s="7"/>
    </row>
    <row r="3081" spans="1:4">
      <c r="A3081" s="7"/>
      <c r="B3081" s="7"/>
      <c r="C3081" s="7"/>
      <c r="D3081" s="7"/>
    </row>
    <row r="3082" spans="1:4">
      <c r="A3082" s="7"/>
      <c r="B3082" s="7"/>
      <c r="C3082" s="7"/>
      <c r="D3082" s="7"/>
    </row>
    <row r="3083" spans="1:4">
      <c r="A3083" s="7"/>
      <c r="B3083" s="7"/>
      <c r="C3083" s="7"/>
      <c r="D3083" s="7"/>
    </row>
    <row r="3084" spans="1:4">
      <c r="A3084" s="7"/>
      <c r="B3084" s="7"/>
      <c r="C3084" s="7"/>
      <c r="D3084" s="7"/>
    </row>
    <row r="3085" spans="1:4">
      <c r="A3085" s="7"/>
      <c r="B3085" s="7"/>
      <c r="C3085" s="7"/>
      <c r="D3085" s="7"/>
    </row>
    <row r="3086" spans="1:4">
      <c r="A3086" s="7"/>
      <c r="B3086" s="7"/>
      <c r="C3086" s="7"/>
      <c r="D3086" s="7"/>
    </row>
    <row r="3087" spans="1:4">
      <c r="A3087" s="7"/>
      <c r="B3087" s="7"/>
      <c r="C3087" s="7"/>
      <c r="D3087" s="7"/>
    </row>
    <row r="3088" spans="1:4">
      <c r="A3088" s="7"/>
      <c r="B3088" s="7"/>
      <c r="C3088" s="7"/>
      <c r="D3088" s="7"/>
    </row>
    <row r="3089" spans="1:4">
      <c r="A3089" s="7"/>
      <c r="B3089" s="7"/>
      <c r="C3089" s="7"/>
      <c r="D3089" s="7"/>
    </row>
    <row r="3090" spans="1:4">
      <c r="A3090" s="7"/>
      <c r="B3090" s="7"/>
      <c r="C3090" s="7"/>
      <c r="D3090" s="7"/>
    </row>
    <row r="3091" spans="1:4">
      <c r="A3091" s="7"/>
      <c r="B3091" s="7"/>
      <c r="C3091" s="7"/>
      <c r="D3091" s="7"/>
    </row>
    <row r="3092" spans="1:4">
      <c r="A3092" s="7"/>
      <c r="B3092" s="7"/>
      <c r="C3092" s="7"/>
      <c r="D3092" s="7"/>
    </row>
    <row r="3093" spans="1:4">
      <c r="A3093" s="7"/>
      <c r="B3093" s="7"/>
      <c r="C3093" s="7"/>
      <c r="D3093" s="7"/>
    </row>
    <row r="3094" spans="1:4">
      <c r="A3094" s="7"/>
      <c r="B3094" s="7"/>
      <c r="C3094" s="7"/>
      <c r="D3094" s="7"/>
    </row>
    <row r="3095" spans="1:4">
      <c r="A3095" s="7"/>
      <c r="B3095" s="7"/>
      <c r="C3095" s="7"/>
      <c r="D3095" s="7"/>
    </row>
    <row r="3096" spans="1:4">
      <c r="A3096" s="7"/>
      <c r="B3096" s="7"/>
      <c r="C3096" s="7"/>
      <c r="D3096" s="7"/>
    </row>
    <row r="3097" spans="1:4">
      <c r="A3097" s="7"/>
      <c r="B3097" s="7"/>
      <c r="C3097" s="7"/>
      <c r="D3097" s="7"/>
    </row>
    <row r="3098" spans="1:4">
      <c r="A3098" s="7"/>
      <c r="B3098" s="7"/>
      <c r="C3098" s="7"/>
      <c r="D3098" s="7"/>
    </row>
    <row r="3099" spans="1:4">
      <c r="A3099" s="7"/>
      <c r="B3099" s="7"/>
      <c r="C3099" s="7"/>
      <c r="D3099" s="7"/>
    </row>
    <row r="3100" spans="1:4">
      <c r="A3100" s="7"/>
      <c r="B3100" s="7"/>
      <c r="C3100" s="7"/>
      <c r="D3100" s="7"/>
    </row>
    <row r="3101" spans="1:4">
      <c r="A3101" s="7"/>
      <c r="B3101" s="7"/>
      <c r="C3101" s="7"/>
      <c r="D3101" s="7"/>
    </row>
    <row r="3102" spans="1:4">
      <c r="A3102" s="7"/>
      <c r="B3102" s="7"/>
      <c r="C3102" s="7"/>
      <c r="D3102" s="7"/>
    </row>
    <row r="3103" spans="1:4">
      <c r="A3103" s="7"/>
      <c r="B3103" s="7"/>
      <c r="C3103" s="7"/>
      <c r="D3103" s="7"/>
    </row>
    <row r="3104" spans="1:4">
      <c r="A3104" s="7"/>
      <c r="B3104" s="7"/>
      <c r="C3104" s="7"/>
      <c r="D3104" s="7"/>
    </row>
    <row r="3105" spans="1:4">
      <c r="A3105" s="7"/>
      <c r="B3105" s="7"/>
      <c r="C3105" s="7"/>
      <c r="D3105" s="7"/>
    </row>
    <row r="3106" spans="1:4">
      <c r="A3106" s="7"/>
      <c r="B3106" s="7"/>
      <c r="C3106" s="7"/>
      <c r="D3106" s="7"/>
    </row>
    <row r="3107" spans="1:4">
      <c r="A3107" s="7"/>
      <c r="B3107" s="7"/>
      <c r="C3107" s="7"/>
      <c r="D3107" s="7"/>
    </row>
    <row r="3108" spans="1:4">
      <c r="A3108" s="7"/>
      <c r="B3108" s="7"/>
      <c r="C3108" s="7"/>
      <c r="D3108" s="7"/>
    </row>
    <row r="3109" spans="1:4">
      <c r="A3109" s="7"/>
      <c r="B3109" s="7"/>
      <c r="C3109" s="7"/>
      <c r="D3109" s="7"/>
    </row>
    <row r="3110" spans="1:4">
      <c r="A3110" s="7"/>
      <c r="B3110" s="7"/>
      <c r="C3110" s="7"/>
      <c r="D3110" s="7"/>
    </row>
    <row r="3111" spans="1:4">
      <c r="A3111" s="7"/>
      <c r="B3111" s="7"/>
      <c r="C3111" s="7"/>
      <c r="D3111" s="7"/>
    </row>
    <row r="3112" spans="1:4">
      <c r="A3112" s="7"/>
      <c r="B3112" s="7"/>
      <c r="C3112" s="7"/>
      <c r="D3112" s="7"/>
    </row>
    <row r="3113" spans="1:4">
      <c r="A3113" s="7"/>
      <c r="B3113" s="7"/>
      <c r="C3113" s="7"/>
      <c r="D3113" s="7"/>
    </row>
    <row r="3114" spans="1:4">
      <c r="A3114" s="7"/>
      <c r="B3114" s="7"/>
      <c r="C3114" s="7"/>
      <c r="D3114" s="7"/>
    </row>
    <row r="3115" spans="1:4">
      <c r="A3115" s="7"/>
      <c r="B3115" s="7"/>
      <c r="C3115" s="7"/>
      <c r="D3115" s="7"/>
    </row>
    <row r="3116" spans="1:4">
      <c r="A3116" s="7"/>
      <c r="B3116" s="7"/>
      <c r="C3116" s="7"/>
      <c r="D3116" s="7"/>
    </row>
    <row r="3117" spans="1:4">
      <c r="A3117" s="7"/>
      <c r="B3117" s="7"/>
      <c r="C3117" s="7"/>
      <c r="D3117" s="7"/>
    </row>
    <row r="3118" spans="1:4">
      <c r="A3118" s="7"/>
      <c r="B3118" s="7"/>
      <c r="C3118" s="7"/>
      <c r="D3118" s="7"/>
    </row>
    <row r="3119" spans="1:4">
      <c r="A3119" s="7"/>
      <c r="B3119" s="7"/>
      <c r="C3119" s="7"/>
      <c r="D3119" s="7"/>
    </row>
    <row r="3120" spans="1:4">
      <c r="A3120" s="7"/>
      <c r="B3120" s="7"/>
      <c r="C3120" s="7"/>
      <c r="D3120" s="7"/>
    </row>
    <row r="3121" spans="1:4">
      <c r="A3121" s="7"/>
      <c r="B3121" s="7"/>
      <c r="C3121" s="7"/>
      <c r="D3121" s="7"/>
    </row>
    <row r="3122" spans="1:4">
      <c r="A3122" s="7"/>
      <c r="B3122" s="7"/>
      <c r="C3122" s="7"/>
      <c r="D3122" s="7"/>
    </row>
    <row r="3123" spans="1:4">
      <c r="A3123" s="7"/>
      <c r="B3123" s="7"/>
      <c r="C3123" s="7"/>
      <c r="D3123" s="7"/>
    </row>
    <row r="3124" spans="1:4">
      <c r="A3124" s="7"/>
      <c r="B3124" s="7"/>
      <c r="C3124" s="7"/>
      <c r="D3124" s="7"/>
    </row>
    <row r="3125" spans="1:4">
      <c r="A3125" s="7"/>
      <c r="B3125" s="7"/>
      <c r="C3125" s="7"/>
      <c r="D3125" s="7"/>
    </row>
    <row r="3126" spans="1:4">
      <c r="A3126" s="7"/>
      <c r="B3126" s="7"/>
      <c r="C3126" s="7"/>
      <c r="D3126" s="7"/>
    </row>
    <row r="3127" spans="1:4">
      <c r="A3127" s="7"/>
      <c r="B3127" s="7"/>
      <c r="C3127" s="7"/>
      <c r="D3127" s="7"/>
    </row>
    <row r="3128" spans="1:4">
      <c r="A3128" s="7"/>
      <c r="B3128" s="7"/>
      <c r="C3128" s="7"/>
      <c r="D3128" s="7"/>
    </row>
    <row r="3129" spans="1:4">
      <c r="A3129" s="7"/>
      <c r="B3129" s="7"/>
      <c r="C3129" s="7"/>
      <c r="D3129" s="7"/>
    </row>
    <row r="3130" spans="1:4">
      <c r="A3130" s="7"/>
      <c r="B3130" s="7"/>
      <c r="C3130" s="7"/>
      <c r="D3130" s="7"/>
    </row>
    <row r="3131" spans="1:4">
      <c r="A3131" s="7"/>
      <c r="B3131" s="7"/>
      <c r="C3131" s="7"/>
      <c r="D3131" s="7"/>
    </row>
    <row r="3132" spans="1:4">
      <c r="A3132" s="7"/>
      <c r="B3132" s="7"/>
      <c r="C3132" s="7"/>
      <c r="D3132" s="7"/>
    </row>
    <row r="3133" spans="1:4">
      <c r="A3133" s="7"/>
      <c r="B3133" s="7"/>
      <c r="C3133" s="7"/>
      <c r="D3133" s="7"/>
    </row>
    <row r="3134" spans="1:4">
      <c r="A3134" s="7"/>
      <c r="B3134" s="7"/>
      <c r="C3134" s="7"/>
      <c r="D3134" s="7"/>
    </row>
    <row r="3135" spans="1:4">
      <c r="A3135" s="7"/>
      <c r="B3135" s="7"/>
      <c r="C3135" s="7"/>
      <c r="D3135" s="7"/>
    </row>
    <row r="3136" spans="1:4">
      <c r="A3136" s="7"/>
      <c r="B3136" s="7"/>
      <c r="C3136" s="7"/>
      <c r="D3136" s="7"/>
    </row>
    <row r="3137" spans="1:4">
      <c r="A3137" s="7"/>
      <c r="B3137" s="7"/>
      <c r="C3137" s="7"/>
      <c r="D3137" s="7"/>
    </row>
    <row r="3138" spans="1:4">
      <c r="A3138" s="7"/>
      <c r="B3138" s="7"/>
      <c r="C3138" s="7"/>
      <c r="D3138" s="7"/>
    </row>
    <row r="3139" spans="1:4">
      <c r="A3139" s="7"/>
      <c r="B3139" s="7"/>
      <c r="C3139" s="7"/>
      <c r="D3139" s="7"/>
    </row>
    <row r="3140" spans="1:4">
      <c r="A3140" s="7"/>
      <c r="B3140" s="7"/>
      <c r="C3140" s="7"/>
      <c r="D3140" s="7"/>
    </row>
    <row r="3141" spans="1:4">
      <c r="A3141" s="7"/>
      <c r="B3141" s="7"/>
      <c r="C3141" s="7"/>
      <c r="D3141" s="7"/>
    </row>
    <row r="3142" spans="1:4">
      <c r="A3142" s="7"/>
      <c r="B3142" s="7"/>
      <c r="C3142" s="7"/>
      <c r="D3142" s="7"/>
    </row>
    <row r="3143" spans="1:4">
      <c r="A3143" s="7"/>
      <c r="B3143" s="7"/>
      <c r="C3143" s="7"/>
      <c r="D3143" s="7"/>
    </row>
    <row r="3144" spans="1:4">
      <c r="A3144" s="7"/>
      <c r="B3144" s="7"/>
      <c r="C3144" s="7"/>
      <c r="D3144" s="7"/>
    </row>
    <row r="3145" spans="1:4">
      <c r="A3145" s="7"/>
      <c r="B3145" s="7"/>
      <c r="C3145" s="7"/>
      <c r="D3145" s="7"/>
    </row>
    <row r="3146" spans="1:4">
      <c r="A3146" s="7"/>
      <c r="B3146" s="7"/>
      <c r="C3146" s="7"/>
      <c r="D3146" s="7"/>
    </row>
    <row r="3147" spans="1:4">
      <c r="A3147" s="7"/>
      <c r="B3147" s="7"/>
      <c r="C3147" s="7"/>
      <c r="D3147" s="7"/>
    </row>
    <row r="3148" spans="1:4">
      <c r="A3148" s="7"/>
      <c r="B3148" s="7"/>
      <c r="C3148" s="7"/>
      <c r="D3148" s="7"/>
    </row>
    <row r="3149" spans="1:4">
      <c r="A3149" s="7"/>
      <c r="B3149" s="7"/>
      <c r="C3149" s="7"/>
      <c r="D3149" s="7"/>
    </row>
    <row r="3150" spans="1:4">
      <c r="A3150" s="7"/>
      <c r="B3150" s="7"/>
      <c r="C3150" s="7"/>
      <c r="D3150" s="7"/>
    </row>
    <row r="3151" spans="1:4">
      <c r="A3151" s="7"/>
      <c r="B3151" s="7"/>
      <c r="C3151" s="7"/>
      <c r="D3151" s="7"/>
    </row>
    <row r="3152" spans="1:4">
      <c r="A3152" s="7"/>
      <c r="B3152" s="7"/>
      <c r="C3152" s="7"/>
      <c r="D3152" s="7"/>
    </row>
    <row r="3153" spans="1:4">
      <c r="A3153" s="7"/>
      <c r="B3153" s="7"/>
      <c r="C3153" s="7"/>
      <c r="D3153" s="7"/>
    </row>
    <row r="3154" spans="1:4">
      <c r="A3154" s="7"/>
      <c r="B3154" s="7"/>
      <c r="C3154" s="7"/>
      <c r="D3154" s="7"/>
    </row>
    <row r="3155" spans="1:4">
      <c r="A3155" s="7"/>
      <c r="B3155" s="7"/>
      <c r="C3155" s="7"/>
      <c r="D3155" s="7"/>
    </row>
    <row r="3156" spans="1:4">
      <c r="A3156" s="7"/>
      <c r="B3156" s="7"/>
      <c r="C3156" s="7"/>
      <c r="D3156" s="7"/>
    </row>
    <row r="3157" spans="1:4">
      <c r="A3157" s="7"/>
      <c r="B3157" s="7"/>
      <c r="C3157" s="7"/>
      <c r="D3157" s="7"/>
    </row>
    <row r="3158" spans="1:4">
      <c r="A3158" s="7"/>
      <c r="B3158" s="7"/>
      <c r="C3158" s="7"/>
      <c r="D3158" s="7"/>
    </row>
    <row r="3159" spans="1:4">
      <c r="A3159" s="7"/>
      <c r="B3159" s="7"/>
      <c r="C3159" s="7"/>
      <c r="D3159" s="7"/>
    </row>
    <row r="3160" spans="1:4">
      <c r="A3160" s="7"/>
      <c r="B3160" s="7"/>
      <c r="C3160" s="7"/>
      <c r="D3160" s="7"/>
    </row>
    <row r="3161" spans="1:4">
      <c r="A3161" s="7"/>
      <c r="B3161" s="7"/>
      <c r="C3161" s="7"/>
      <c r="D3161" s="7"/>
    </row>
    <row r="3162" spans="1:4">
      <c r="A3162" s="7"/>
      <c r="B3162" s="7"/>
      <c r="C3162" s="7"/>
      <c r="D3162" s="7"/>
    </row>
    <row r="3163" spans="1:4">
      <c r="A3163" s="7"/>
      <c r="B3163" s="7"/>
      <c r="C3163" s="7"/>
      <c r="D3163" s="7"/>
    </row>
    <row r="3164" spans="1:4">
      <c r="A3164" s="7"/>
      <c r="B3164" s="7"/>
      <c r="C3164" s="7"/>
      <c r="D3164" s="7"/>
    </row>
    <row r="3165" spans="1:4">
      <c r="A3165" s="7"/>
      <c r="B3165" s="7"/>
      <c r="C3165" s="7"/>
      <c r="D3165" s="7"/>
    </row>
    <row r="3166" spans="1:4">
      <c r="A3166" s="7"/>
      <c r="B3166" s="7"/>
      <c r="C3166" s="7"/>
      <c r="D3166" s="7"/>
    </row>
    <row r="3167" spans="1:4">
      <c r="A3167" s="7"/>
      <c r="B3167" s="7"/>
      <c r="C3167" s="7"/>
      <c r="D3167" s="7"/>
    </row>
    <row r="3168" spans="1:4">
      <c r="A3168" s="7"/>
      <c r="B3168" s="7"/>
      <c r="C3168" s="7"/>
      <c r="D3168" s="7"/>
    </row>
    <row r="3169" spans="1:4">
      <c r="A3169" s="7"/>
      <c r="B3169" s="7"/>
      <c r="C3169" s="7"/>
      <c r="D3169" s="7"/>
    </row>
    <row r="3170" spans="1:4">
      <c r="A3170" s="7"/>
      <c r="B3170" s="7"/>
      <c r="C3170" s="7"/>
      <c r="D3170" s="7"/>
    </row>
    <row r="3171" spans="1:4">
      <c r="A3171" s="7"/>
      <c r="B3171" s="7"/>
      <c r="C3171" s="7"/>
      <c r="D3171" s="7"/>
    </row>
    <row r="3172" spans="1:4">
      <c r="A3172" s="7"/>
      <c r="B3172" s="7"/>
      <c r="C3172" s="7"/>
      <c r="D3172" s="7"/>
    </row>
    <row r="3173" spans="1:4">
      <c r="A3173" s="7"/>
      <c r="B3173" s="7"/>
      <c r="C3173" s="7"/>
      <c r="D3173" s="7"/>
    </row>
    <row r="3174" spans="1:4">
      <c r="A3174" s="7"/>
      <c r="B3174" s="7"/>
      <c r="C3174" s="7"/>
      <c r="D3174" s="7"/>
    </row>
    <row r="3175" spans="1:4">
      <c r="A3175" s="7"/>
      <c r="B3175" s="7"/>
      <c r="C3175" s="7"/>
      <c r="D3175" s="7"/>
    </row>
    <row r="3176" spans="1:4">
      <c r="A3176" s="7"/>
      <c r="B3176" s="7"/>
      <c r="C3176" s="7"/>
      <c r="D3176" s="7"/>
    </row>
    <row r="3177" spans="1:4">
      <c r="A3177" s="7"/>
      <c r="B3177" s="7"/>
      <c r="C3177" s="7"/>
      <c r="D3177" s="7"/>
    </row>
    <row r="3178" spans="1:4">
      <c r="A3178" s="7"/>
      <c r="B3178" s="7"/>
      <c r="C3178" s="7"/>
      <c r="D3178" s="7"/>
    </row>
    <row r="3179" spans="1:4">
      <c r="A3179" s="7"/>
      <c r="B3179" s="7"/>
      <c r="C3179" s="7"/>
      <c r="D3179" s="7"/>
    </row>
    <row r="3180" spans="1:4">
      <c r="A3180" s="7"/>
      <c r="B3180" s="7"/>
      <c r="C3180" s="7"/>
      <c r="D3180" s="7"/>
    </row>
    <row r="3181" spans="1:4">
      <c r="A3181" s="7"/>
      <c r="B3181" s="7"/>
      <c r="C3181" s="7"/>
      <c r="D3181" s="7"/>
    </row>
    <row r="3182" spans="1:4">
      <c r="A3182" s="7"/>
      <c r="B3182" s="7"/>
      <c r="C3182" s="7"/>
      <c r="D3182" s="7"/>
    </row>
    <row r="3183" spans="1:4">
      <c r="A3183" s="7"/>
      <c r="B3183" s="7"/>
      <c r="C3183" s="7"/>
      <c r="D3183" s="7"/>
    </row>
    <row r="3184" spans="1:4">
      <c r="A3184" s="7"/>
      <c r="B3184" s="7"/>
      <c r="C3184" s="7"/>
      <c r="D3184" s="7"/>
    </row>
    <row r="3185" spans="1:4">
      <c r="A3185" s="7"/>
      <c r="B3185" s="7"/>
      <c r="C3185" s="7"/>
      <c r="D3185" s="7"/>
    </row>
    <row r="3186" spans="1:4">
      <c r="A3186" s="7"/>
      <c r="B3186" s="7"/>
      <c r="C3186" s="7"/>
      <c r="D3186" s="7"/>
    </row>
    <row r="3187" spans="1:4">
      <c r="A3187" s="7"/>
      <c r="B3187" s="7"/>
      <c r="C3187" s="7"/>
      <c r="D3187" s="7"/>
    </row>
    <row r="3188" spans="1:4">
      <c r="A3188" s="7"/>
      <c r="B3188" s="7"/>
      <c r="C3188" s="7"/>
      <c r="D3188" s="7"/>
    </row>
    <row r="3189" spans="1:4">
      <c r="A3189" s="7"/>
      <c r="B3189" s="7"/>
      <c r="C3189" s="7"/>
      <c r="D3189" s="7"/>
    </row>
    <row r="3190" spans="1:4">
      <c r="A3190" s="7"/>
      <c r="B3190" s="7"/>
      <c r="C3190" s="7"/>
      <c r="D3190" s="7"/>
    </row>
    <row r="3191" spans="1:4">
      <c r="A3191" s="7"/>
      <c r="B3191" s="7"/>
      <c r="C3191" s="7"/>
      <c r="D3191" s="7"/>
    </row>
    <row r="3192" spans="1:4">
      <c r="A3192" s="7"/>
      <c r="B3192" s="7"/>
      <c r="C3192" s="7"/>
      <c r="D3192" s="7"/>
    </row>
    <row r="3193" spans="1:4">
      <c r="A3193" s="7"/>
      <c r="B3193" s="7"/>
      <c r="C3193" s="7"/>
      <c r="D3193" s="7"/>
    </row>
    <row r="3194" spans="1:4">
      <c r="A3194" s="7"/>
      <c r="B3194" s="7"/>
      <c r="C3194" s="7"/>
      <c r="D3194" s="7"/>
    </row>
    <row r="3195" spans="1:4">
      <c r="A3195" s="7"/>
      <c r="B3195" s="7"/>
      <c r="C3195" s="7"/>
      <c r="D3195" s="7"/>
    </row>
    <row r="3196" spans="1:4">
      <c r="A3196" s="7"/>
      <c r="B3196" s="7"/>
      <c r="C3196" s="7"/>
      <c r="D3196" s="7"/>
    </row>
    <row r="3197" spans="1:4">
      <c r="A3197" s="7"/>
      <c r="B3197" s="7"/>
      <c r="C3197" s="7"/>
      <c r="D3197" s="7"/>
    </row>
    <row r="3198" spans="1:4">
      <c r="A3198" s="7"/>
      <c r="B3198" s="7"/>
      <c r="C3198" s="7"/>
      <c r="D3198" s="7"/>
    </row>
    <row r="3199" spans="1:4">
      <c r="A3199" s="7"/>
      <c r="B3199" s="7"/>
      <c r="C3199" s="7"/>
      <c r="D3199" s="7"/>
    </row>
    <row r="3200" spans="1:4">
      <c r="A3200" s="7"/>
      <c r="B3200" s="7"/>
      <c r="C3200" s="7"/>
      <c r="D3200" s="7"/>
    </row>
    <row r="3201" spans="1:4">
      <c r="A3201" s="7"/>
      <c r="B3201" s="7"/>
      <c r="C3201" s="7"/>
      <c r="D3201" s="7"/>
    </row>
    <row r="3202" spans="1:4">
      <c r="A3202" s="7"/>
      <c r="B3202" s="7"/>
      <c r="C3202" s="7"/>
      <c r="D3202" s="7"/>
    </row>
    <row r="3203" spans="1:4">
      <c r="A3203" s="7"/>
      <c r="B3203" s="7"/>
      <c r="C3203" s="7"/>
      <c r="D3203" s="7"/>
    </row>
    <row r="3204" spans="1:4">
      <c r="A3204" s="7"/>
      <c r="B3204" s="7"/>
      <c r="C3204" s="7"/>
      <c r="D3204" s="7"/>
    </row>
    <row r="3205" spans="1:4">
      <c r="A3205" s="7"/>
      <c r="B3205" s="7"/>
      <c r="C3205" s="7"/>
      <c r="D3205" s="7"/>
    </row>
    <row r="3206" spans="1:4">
      <c r="A3206" s="7"/>
      <c r="B3206" s="7"/>
      <c r="C3206" s="7"/>
      <c r="D3206" s="7"/>
    </row>
    <row r="3207" spans="1:4">
      <c r="A3207" s="7"/>
      <c r="B3207" s="7"/>
      <c r="C3207" s="7"/>
      <c r="D3207" s="7"/>
    </row>
    <row r="3208" spans="1:4">
      <c r="A3208" s="7"/>
      <c r="B3208" s="7"/>
      <c r="C3208" s="7"/>
      <c r="D3208" s="7"/>
    </row>
    <row r="3209" spans="1:4">
      <c r="A3209" s="7"/>
      <c r="B3209" s="7"/>
      <c r="C3209" s="7"/>
      <c r="D3209" s="7"/>
    </row>
    <row r="3210" spans="1:4">
      <c r="A3210" s="7"/>
      <c r="B3210" s="7"/>
      <c r="C3210" s="7"/>
      <c r="D3210" s="7"/>
    </row>
    <row r="3211" spans="1:4">
      <c r="A3211" s="7"/>
      <c r="B3211" s="7"/>
      <c r="C3211" s="7"/>
      <c r="D3211" s="7"/>
    </row>
    <row r="3212" spans="1:4">
      <c r="A3212" s="7"/>
      <c r="B3212" s="7"/>
      <c r="C3212" s="7"/>
      <c r="D3212" s="7"/>
    </row>
    <row r="3213" spans="1:4">
      <c r="A3213" s="7"/>
      <c r="B3213" s="7"/>
      <c r="C3213" s="7"/>
      <c r="D3213" s="7"/>
    </row>
    <row r="3214" spans="1:4">
      <c r="A3214" s="7"/>
      <c r="B3214" s="7"/>
      <c r="C3214" s="7"/>
      <c r="D3214" s="7"/>
    </row>
    <row r="3215" spans="1:4">
      <c r="A3215" s="7"/>
      <c r="B3215" s="7"/>
      <c r="C3215" s="7"/>
      <c r="D3215" s="7"/>
    </row>
    <row r="3216" spans="1:4">
      <c r="A3216" s="7"/>
      <c r="B3216" s="7"/>
      <c r="C3216" s="7"/>
      <c r="D3216" s="7"/>
    </row>
    <row r="3217" spans="1:4">
      <c r="A3217" s="7"/>
      <c r="B3217" s="7"/>
      <c r="C3217" s="7"/>
      <c r="D3217" s="7"/>
    </row>
    <row r="3218" spans="1:4">
      <c r="A3218" s="7"/>
      <c r="B3218" s="7"/>
      <c r="C3218" s="7"/>
      <c r="D3218" s="7"/>
    </row>
    <row r="3219" spans="1:4">
      <c r="A3219" s="7"/>
      <c r="B3219" s="7"/>
      <c r="C3219" s="7"/>
      <c r="D3219" s="7"/>
    </row>
    <row r="3220" spans="1:4">
      <c r="A3220" s="7"/>
      <c r="B3220" s="7"/>
      <c r="C3220" s="7"/>
      <c r="D3220" s="7"/>
    </row>
    <row r="3221" spans="1:4">
      <c r="A3221" s="7"/>
      <c r="B3221" s="7"/>
      <c r="C3221" s="7"/>
      <c r="D3221" s="7"/>
    </row>
    <row r="3222" spans="1:4">
      <c r="A3222" s="7"/>
      <c r="B3222" s="7"/>
      <c r="C3222" s="7"/>
      <c r="D3222" s="7"/>
    </row>
    <row r="3223" spans="1:4">
      <c r="A3223" s="7"/>
      <c r="B3223" s="7"/>
      <c r="C3223" s="7"/>
      <c r="D3223" s="7"/>
    </row>
    <row r="3224" spans="1:4">
      <c r="A3224" s="7"/>
      <c r="B3224" s="7"/>
      <c r="C3224" s="7"/>
      <c r="D3224" s="7"/>
    </row>
    <row r="3225" spans="1:4">
      <c r="A3225" s="7"/>
      <c r="B3225" s="7"/>
      <c r="C3225" s="7"/>
      <c r="D3225" s="7"/>
    </row>
    <row r="3226" spans="1:4">
      <c r="A3226" s="7"/>
      <c r="B3226" s="7"/>
      <c r="C3226" s="7"/>
      <c r="D3226" s="7"/>
    </row>
    <row r="3227" spans="1:4">
      <c r="A3227" s="7"/>
      <c r="B3227" s="7"/>
      <c r="C3227" s="7"/>
      <c r="D3227" s="7"/>
    </row>
    <row r="3228" spans="1:4">
      <c r="A3228" s="7"/>
      <c r="B3228" s="7"/>
      <c r="C3228" s="7"/>
      <c r="D3228" s="7"/>
    </row>
    <row r="3229" spans="1:4">
      <c r="A3229" s="7"/>
      <c r="B3229" s="7"/>
      <c r="C3229" s="7"/>
      <c r="D3229" s="7"/>
    </row>
    <row r="3230" spans="1:4">
      <c r="A3230" s="7"/>
      <c r="B3230" s="7"/>
      <c r="C3230" s="7"/>
      <c r="D3230" s="7"/>
    </row>
    <row r="3231" spans="1:4">
      <c r="A3231" s="7"/>
      <c r="B3231" s="7"/>
      <c r="C3231" s="7"/>
      <c r="D3231" s="7"/>
    </row>
    <row r="3232" spans="1:4">
      <c r="A3232" s="7"/>
      <c r="B3232" s="7"/>
      <c r="C3232" s="7"/>
      <c r="D3232" s="7"/>
    </row>
    <row r="3233" spans="1:4">
      <c r="A3233" s="7"/>
      <c r="B3233" s="7"/>
      <c r="C3233" s="7"/>
      <c r="D3233" s="7"/>
    </row>
    <row r="3234" spans="1:4">
      <c r="A3234" s="7"/>
      <c r="B3234" s="7"/>
      <c r="C3234" s="7"/>
      <c r="D3234" s="7"/>
    </row>
    <row r="3235" spans="1:4">
      <c r="A3235" s="7"/>
      <c r="B3235" s="7"/>
      <c r="C3235" s="7"/>
      <c r="D3235" s="7"/>
    </row>
    <row r="3236" spans="1:4">
      <c r="A3236" s="7"/>
      <c r="B3236" s="7"/>
      <c r="C3236" s="7"/>
      <c r="D3236" s="7"/>
    </row>
    <row r="3237" spans="1:4">
      <c r="A3237" s="7"/>
      <c r="B3237" s="7"/>
      <c r="C3237" s="7"/>
      <c r="D3237" s="7"/>
    </row>
    <row r="3238" spans="1:4">
      <c r="A3238" s="7"/>
      <c r="B3238" s="7"/>
      <c r="C3238" s="7"/>
      <c r="D3238" s="7"/>
    </row>
    <row r="3239" spans="1:4">
      <c r="A3239" s="7"/>
      <c r="B3239" s="7"/>
      <c r="C3239" s="7"/>
      <c r="D3239" s="7"/>
    </row>
    <row r="3240" spans="1:4">
      <c r="A3240" s="7"/>
      <c r="B3240" s="7"/>
      <c r="C3240" s="7"/>
      <c r="D3240" s="7"/>
    </row>
    <row r="3241" spans="1:4">
      <c r="A3241" s="7"/>
      <c r="B3241" s="7"/>
      <c r="C3241" s="7"/>
      <c r="D3241" s="7"/>
    </row>
    <row r="3242" spans="1:4">
      <c r="A3242" s="7"/>
      <c r="B3242" s="7"/>
      <c r="C3242" s="7"/>
      <c r="D3242" s="7"/>
    </row>
    <row r="3243" spans="1:4">
      <c r="A3243" s="7"/>
      <c r="B3243" s="7"/>
      <c r="C3243" s="7"/>
      <c r="D3243" s="7"/>
    </row>
    <row r="3244" spans="1:4">
      <c r="A3244" s="7"/>
      <c r="B3244" s="7"/>
      <c r="C3244" s="7"/>
      <c r="D3244" s="7"/>
    </row>
    <row r="3245" spans="1:4">
      <c r="A3245" s="7"/>
      <c r="B3245" s="7"/>
      <c r="C3245" s="7"/>
      <c r="D3245" s="7"/>
    </row>
    <row r="3246" spans="1:4">
      <c r="A3246" s="7"/>
      <c r="B3246" s="7"/>
      <c r="C3246" s="7"/>
      <c r="D3246" s="7"/>
    </row>
    <row r="3247" spans="1:4">
      <c r="A3247" s="7"/>
      <c r="B3247" s="7"/>
      <c r="C3247" s="7"/>
      <c r="D3247" s="7"/>
    </row>
    <row r="3248" spans="1:4">
      <c r="A3248" s="7"/>
      <c r="B3248" s="7"/>
      <c r="C3248" s="7"/>
      <c r="D3248" s="7"/>
    </row>
    <row r="3249" spans="1:4">
      <c r="A3249" s="7"/>
      <c r="B3249" s="7"/>
      <c r="C3249" s="7"/>
      <c r="D3249" s="7"/>
    </row>
    <row r="3250" spans="1:4">
      <c r="A3250" s="7"/>
      <c r="B3250" s="7"/>
      <c r="C3250" s="7"/>
      <c r="D3250" s="7"/>
    </row>
    <row r="3251" spans="1:4">
      <c r="A3251" s="7"/>
      <c r="B3251" s="7"/>
      <c r="C3251" s="7"/>
      <c r="D3251" s="7"/>
    </row>
    <row r="3252" spans="1:4">
      <c r="A3252" s="7"/>
      <c r="B3252" s="7"/>
      <c r="C3252" s="7"/>
      <c r="D3252" s="7"/>
    </row>
    <row r="3253" spans="1:4">
      <c r="A3253" s="7"/>
      <c r="B3253" s="7"/>
      <c r="C3253" s="7"/>
      <c r="D3253" s="7"/>
    </row>
    <row r="3254" spans="1:4">
      <c r="A3254" s="7"/>
      <c r="B3254" s="7"/>
      <c r="C3254" s="7"/>
      <c r="D3254" s="7"/>
    </row>
    <row r="3255" spans="1:4">
      <c r="A3255" s="7"/>
      <c r="B3255" s="7"/>
      <c r="C3255" s="7"/>
      <c r="D3255" s="7"/>
    </row>
    <row r="3256" spans="1:4">
      <c r="A3256" s="7"/>
      <c r="B3256" s="7"/>
      <c r="C3256" s="7"/>
      <c r="D3256" s="7"/>
    </row>
    <row r="3257" spans="1:4">
      <c r="A3257" s="7"/>
      <c r="B3257" s="7"/>
      <c r="C3257" s="7"/>
      <c r="D3257" s="7"/>
    </row>
    <row r="3258" spans="1:4">
      <c r="A3258" s="7"/>
      <c r="B3258" s="7"/>
      <c r="C3258" s="7"/>
      <c r="D3258" s="7"/>
    </row>
    <row r="3259" spans="1:4">
      <c r="A3259" s="7"/>
      <c r="B3259" s="7"/>
      <c r="C3259" s="7"/>
      <c r="D3259" s="7"/>
    </row>
    <row r="3260" spans="1:4">
      <c r="A3260" s="7"/>
      <c r="B3260" s="7"/>
      <c r="C3260" s="7"/>
      <c r="D3260" s="7"/>
    </row>
    <row r="3261" spans="1:4">
      <c r="A3261" s="7"/>
      <c r="B3261" s="7"/>
      <c r="C3261" s="7"/>
      <c r="D3261" s="7"/>
    </row>
    <row r="3262" spans="1:4">
      <c r="A3262" s="7"/>
      <c r="B3262" s="7"/>
      <c r="C3262" s="7"/>
      <c r="D3262" s="7"/>
    </row>
    <row r="3263" spans="1:4">
      <c r="A3263" s="7"/>
      <c r="B3263" s="7"/>
      <c r="C3263" s="7"/>
      <c r="D3263" s="7"/>
    </row>
    <row r="3264" spans="1:4">
      <c r="A3264" s="7"/>
      <c r="B3264" s="7"/>
      <c r="C3264" s="7"/>
      <c r="D3264" s="7"/>
    </row>
    <row r="3265" spans="1:4">
      <c r="A3265" s="7"/>
      <c r="B3265" s="7"/>
      <c r="C3265" s="7"/>
      <c r="D3265" s="7"/>
    </row>
    <row r="3266" spans="1:4">
      <c r="A3266" s="7"/>
      <c r="B3266" s="7"/>
      <c r="C3266" s="7"/>
      <c r="D3266" s="7"/>
    </row>
    <row r="3267" spans="1:4">
      <c r="A3267" s="7"/>
      <c r="B3267" s="7"/>
      <c r="C3267" s="7"/>
      <c r="D3267" s="7"/>
    </row>
    <row r="3268" spans="1:4">
      <c r="A3268" s="7"/>
      <c r="B3268" s="7"/>
      <c r="C3268" s="7"/>
      <c r="D3268" s="7"/>
    </row>
    <row r="3269" spans="1:4">
      <c r="A3269" s="7"/>
      <c r="B3269" s="7"/>
      <c r="C3269" s="7"/>
      <c r="D3269" s="7"/>
    </row>
    <row r="3270" spans="1:4">
      <c r="A3270" s="7"/>
      <c r="B3270" s="7"/>
      <c r="C3270" s="7"/>
      <c r="D3270" s="7"/>
    </row>
    <row r="3271" spans="1:4">
      <c r="A3271" s="7"/>
      <c r="B3271" s="7"/>
      <c r="C3271" s="7"/>
      <c r="D3271" s="7"/>
    </row>
    <row r="3272" spans="1:4">
      <c r="A3272" s="7"/>
      <c r="B3272" s="7"/>
      <c r="C3272" s="7"/>
      <c r="D3272" s="7"/>
    </row>
    <row r="3273" spans="1:4">
      <c r="A3273" s="7"/>
      <c r="B3273" s="7"/>
      <c r="C3273" s="7"/>
      <c r="D3273" s="7"/>
    </row>
    <row r="3274" spans="1:4">
      <c r="A3274" s="7"/>
      <c r="B3274" s="7"/>
      <c r="C3274" s="7"/>
      <c r="D3274" s="7"/>
    </row>
    <row r="3275" spans="1:4">
      <c r="A3275" s="7"/>
      <c r="B3275" s="7"/>
      <c r="C3275" s="7"/>
      <c r="D3275" s="7"/>
    </row>
    <row r="3276" spans="1:4">
      <c r="A3276" s="7"/>
      <c r="B3276" s="7"/>
      <c r="C3276" s="7"/>
      <c r="D3276" s="7"/>
    </row>
    <row r="3277" spans="1:4">
      <c r="A3277" s="7"/>
      <c r="B3277" s="7"/>
      <c r="C3277" s="7"/>
      <c r="D3277" s="7"/>
    </row>
    <row r="3278" spans="1:4">
      <c r="A3278" s="7"/>
      <c r="B3278" s="7"/>
      <c r="C3278" s="7"/>
      <c r="D3278" s="7"/>
    </row>
    <row r="3279" spans="1:4">
      <c r="A3279" s="7"/>
      <c r="B3279" s="7"/>
      <c r="C3279" s="7"/>
      <c r="D3279" s="7"/>
    </row>
    <row r="3280" spans="1:4">
      <c r="A3280" s="7"/>
      <c r="B3280" s="7"/>
      <c r="C3280" s="7"/>
      <c r="D3280" s="7"/>
    </row>
    <row r="3281" spans="1:4">
      <c r="A3281" s="7"/>
      <c r="B3281" s="7"/>
      <c r="C3281" s="7"/>
      <c r="D3281" s="7"/>
    </row>
    <row r="3282" spans="1:4">
      <c r="A3282" s="7"/>
      <c r="B3282" s="7"/>
      <c r="C3282" s="7"/>
      <c r="D3282" s="7"/>
    </row>
    <row r="3283" spans="1:4">
      <c r="A3283" s="7"/>
      <c r="B3283" s="7"/>
      <c r="C3283" s="7"/>
      <c r="D3283" s="7"/>
    </row>
    <row r="3284" spans="1:4">
      <c r="A3284" s="7"/>
      <c r="B3284" s="7"/>
      <c r="C3284" s="7"/>
      <c r="D3284" s="7"/>
    </row>
    <row r="3285" spans="1:4">
      <c r="A3285" s="7"/>
      <c r="B3285" s="7"/>
      <c r="C3285" s="7"/>
      <c r="D3285" s="7"/>
    </row>
    <row r="3286" spans="1:4">
      <c r="A3286" s="7"/>
      <c r="B3286" s="7"/>
      <c r="C3286" s="7"/>
      <c r="D3286" s="7"/>
    </row>
    <row r="3287" spans="1:4">
      <c r="A3287" s="7"/>
      <c r="B3287" s="7"/>
      <c r="C3287" s="7"/>
      <c r="D3287" s="7"/>
    </row>
    <row r="3288" spans="1:4">
      <c r="A3288" s="7"/>
      <c r="B3288" s="7"/>
      <c r="C3288" s="7"/>
      <c r="D3288" s="7"/>
    </row>
    <row r="3289" spans="1:4">
      <c r="A3289" s="7"/>
      <c r="B3289" s="7"/>
      <c r="C3289" s="7"/>
      <c r="D3289" s="7"/>
    </row>
    <row r="3290" spans="1:4">
      <c r="A3290" s="7"/>
      <c r="B3290" s="7"/>
      <c r="C3290" s="7"/>
      <c r="D3290" s="7"/>
    </row>
    <row r="3291" spans="1:4">
      <c r="A3291" s="7"/>
      <c r="B3291" s="7"/>
      <c r="C3291" s="7"/>
      <c r="D3291" s="7"/>
    </row>
    <row r="3292" spans="1:4">
      <c r="A3292" s="7"/>
      <c r="B3292" s="7"/>
      <c r="C3292" s="7"/>
      <c r="D3292" s="7"/>
    </row>
    <row r="3293" spans="1:4">
      <c r="A3293" s="7"/>
      <c r="B3293" s="7"/>
      <c r="C3293" s="7"/>
      <c r="D3293" s="7"/>
    </row>
    <row r="3294" spans="1:4">
      <c r="A3294" s="7"/>
      <c r="B3294" s="7"/>
      <c r="C3294" s="7"/>
      <c r="D3294" s="7"/>
    </row>
    <row r="3295" spans="1:4">
      <c r="A3295" s="7"/>
      <c r="B3295" s="7"/>
      <c r="C3295" s="7"/>
      <c r="D3295" s="7"/>
    </row>
    <row r="3296" spans="1:4">
      <c r="A3296" s="7"/>
      <c r="B3296" s="7"/>
      <c r="C3296" s="7"/>
      <c r="D3296" s="7"/>
    </row>
    <row r="3297" spans="1:4">
      <c r="A3297" s="7"/>
      <c r="B3297" s="7"/>
      <c r="C3297" s="7"/>
      <c r="D3297" s="7"/>
    </row>
    <row r="3298" spans="1:4">
      <c r="A3298" s="7"/>
      <c r="B3298" s="7"/>
      <c r="C3298" s="7"/>
      <c r="D3298" s="7"/>
    </row>
    <row r="3299" spans="1:4">
      <c r="A3299" s="7"/>
      <c r="B3299" s="7"/>
      <c r="C3299" s="7"/>
      <c r="D3299" s="7"/>
    </row>
    <row r="3300" spans="1:4">
      <c r="A3300" s="7"/>
      <c r="B3300" s="7"/>
      <c r="C3300" s="7"/>
      <c r="D3300" s="7"/>
    </row>
    <row r="3301" spans="1:4">
      <c r="A3301" s="7"/>
      <c r="B3301" s="7"/>
      <c r="C3301" s="7"/>
      <c r="D3301" s="7"/>
    </row>
    <row r="3302" spans="1:4">
      <c r="A3302" s="7"/>
      <c r="B3302" s="7"/>
      <c r="C3302" s="7"/>
      <c r="D3302" s="7"/>
    </row>
    <row r="3303" spans="1:4">
      <c r="A3303" s="7"/>
      <c r="B3303" s="7"/>
      <c r="C3303" s="7"/>
      <c r="D3303" s="7"/>
    </row>
    <row r="3304" spans="1:4">
      <c r="A3304" s="7"/>
      <c r="B3304" s="7"/>
      <c r="C3304" s="7"/>
      <c r="D3304" s="7"/>
    </row>
    <row r="3305" spans="1:4">
      <c r="A3305" s="7"/>
      <c r="B3305" s="7"/>
      <c r="C3305" s="7"/>
      <c r="D3305" s="7"/>
    </row>
    <row r="3306" spans="1:4">
      <c r="A3306" s="7"/>
      <c r="B3306" s="7"/>
      <c r="C3306" s="7"/>
      <c r="D3306" s="7"/>
    </row>
    <row r="3307" spans="1:4">
      <c r="A3307" s="7"/>
      <c r="B3307" s="7"/>
      <c r="C3307" s="7"/>
      <c r="D3307" s="7"/>
    </row>
    <row r="3308" spans="1:4">
      <c r="A3308" s="7"/>
      <c r="B3308" s="7"/>
      <c r="C3308" s="7"/>
      <c r="D3308" s="7"/>
    </row>
    <row r="3309" spans="1:4">
      <c r="A3309" s="7"/>
      <c r="B3309" s="7"/>
      <c r="C3309" s="7"/>
      <c r="D3309" s="7"/>
    </row>
    <row r="3310" spans="1:4">
      <c r="A3310" s="7"/>
      <c r="B3310" s="7"/>
      <c r="C3310" s="7"/>
      <c r="D3310" s="7"/>
    </row>
    <row r="3311" spans="1:4">
      <c r="A3311" s="7"/>
      <c r="B3311" s="7"/>
      <c r="C3311" s="7"/>
      <c r="D3311" s="7"/>
    </row>
    <row r="3312" spans="1:4">
      <c r="A3312" s="7"/>
      <c r="B3312" s="7"/>
      <c r="C3312" s="7"/>
      <c r="D3312" s="7"/>
    </row>
    <row r="3313" spans="1:4">
      <c r="A3313" s="7"/>
      <c r="B3313" s="7"/>
      <c r="C3313" s="7"/>
      <c r="D3313" s="7"/>
    </row>
    <row r="3314" spans="1:4">
      <c r="A3314" s="7"/>
      <c r="B3314" s="7"/>
      <c r="C3314" s="7"/>
      <c r="D3314" s="7"/>
    </row>
    <row r="3315" spans="1:4">
      <c r="A3315" s="7"/>
      <c r="B3315" s="7"/>
      <c r="C3315" s="7"/>
      <c r="D3315" s="7"/>
    </row>
    <row r="3316" spans="1:4">
      <c r="A3316" s="7"/>
      <c r="B3316" s="7"/>
      <c r="C3316" s="7"/>
      <c r="D3316" s="7"/>
    </row>
    <row r="3317" spans="1:4">
      <c r="A3317" s="7"/>
      <c r="B3317" s="7"/>
      <c r="C3317" s="7"/>
      <c r="D3317" s="7"/>
    </row>
    <row r="3318" spans="1:4">
      <c r="A3318" s="7"/>
      <c r="B3318" s="7"/>
      <c r="C3318" s="7"/>
      <c r="D3318" s="7"/>
    </row>
    <row r="3319" spans="1:4">
      <c r="A3319" s="7"/>
      <c r="B3319" s="7"/>
      <c r="C3319" s="7"/>
      <c r="D3319" s="7"/>
    </row>
    <row r="3320" spans="1:4">
      <c r="A3320" s="7"/>
      <c r="B3320" s="7"/>
      <c r="C3320" s="7"/>
      <c r="D3320" s="7"/>
    </row>
    <row r="3321" spans="1:4">
      <c r="A3321" s="7"/>
      <c r="B3321" s="7"/>
      <c r="C3321" s="7"/>
      <c r="D3321" s="7"/>
    </row>
    <row r="3322" spans="1:4">
      <c r="A3322" s="7"/>
      <c r="B3322" s="7"/>
      <c r="C3322" s="7"/>
      <c r="D3322" s="7"/>
    </row>
    <row r="3323" spans="1:4">
      <c r="A3323" s="7"/>
      <c r="B3323" s="7"/>
      <c r="C3323" s="7"/>
      <c r="D3323" s="7"/>
    </row>
    <row r="3324" spans="1:4">
      <c r="A3324" s="7"/>
      <c r="B3324" s="7"/>
      <c r="C3324" s="7"/>
      <c r="D3324" s="7"/>
    </row>
    <row r="3325" spans="1:4">
      <c r="A3325" s="7"/>
      <c r="B3325" s="7"/>
      <c r="C3325" s="7"/>
      <c r="D3325" s="7"/>
    </row>
    <row r="3326" spans="1:4">
      <c r="A3326" s="7"/>
      <c r="B3326" s="7"/>
      <c r="C3326" s="7"/>
      <c r="D3326" s="7"/>
    </row>
    <row r="3327" spans="1:4">
      <c r="A3327" s="7"/>
      <c r="B3327" s="7"/>
      <c r="C3327" s="7"/>
      <c r="D3327" s="7"/>
    </row>
    <row r="3328" spans="1:4">
      <c r="A3328" s="7"/>
      <c r="B3328" s="7"/>
      <c r="C3328" s="7"/>
      <c r="D3328" s="7"/>
    </row>
    <row r="3329" spans="1:4">
      <c r="A3329" s="7"/>
      <c r="B3329" s="7"/>
      <c r="C3329" s="7"/>
      <c r="D3329" s="7"/>
    </row>
    <row r="3330" spans="1:4">
      <c r="A3330" s="7"/>
      <c r="B3330" s="7"/>
      <c r="C3330" s="7"/>
      <c r="D3330" s="7"/>
    </row>
    <row r="3331" spans="1:4">
      <c r="A3331" s="7"/>
      <c r="B3331" s="7"/>
      <c r="C3331" s="7"/>
      <c r="D3331" s="7"/>
    </row>
    <row r="3332" spans="1:4">
      <c r="A3332" s="7"/>
      <c r="B3332" s="7"/>
      <c r="C3332" s="7"/>
      <c r="D3332" s="7"/>
    </row>
    <row r="3333" spans="1:4">
      <c r="A3333" s="7"/>
      <c r="B3333" s="7"/>
      <c r="C3333" s="7"/>
      <c r="D3333" s="7"/>
    </row>
    <row r="3334" spans="1:4">
      <c r="A3334" s="7"/>
      <c r="B3334" s="7"/>
      <c r="C3334" s="7"/>
      <c r="D3334" s="7"/>
    </row>
    <row r="3335" spans="1:4">
      <c r="A3335" s="7"/>
      <c r="B3335" s="7"/>
      <c r="C3335" s="7"/>
      <c r="D3335" s="7"/>
    </row>
    <row r="3336" spans="1:4">
      <c r="A3336" s="7"/>
      <c r="B3336" s="7"/>
      <c r="C3336" s="7"/>
      <c r="D3336" s="7"/>
    </row>
    <row r="3337" spans="1:4">
      <c r="A3337" s="7"/>
      <c r="B3337" s="7"/>
      <c r="C3337" s="7"/>
      <c r="D3337" s="7"/>
    </row>
    <row r="3338" spans="1:4">
      <c r="A3338" s="7"/>
      <c r="B3338" s="7"/>
      <c r="C3338" s="7"/>
      <c r="D3338" s="7"/>
    </row>
    <row r="3339" spans="1:4">
      <c r="A3339" s="7"/>
      <c r="B3339" s="7"/>
      <c r="C3339" s="7"/>
      <c r="D3339" s="7"/>
    </row>
    <row r="3340" spans="1:4">
      <c r="A3340" s="7"/>
      <c r="B3340" s="7"/>
      <c r="C3340" s="7"/>
      <c r="D3340" s="7"/>
    </row>
    <row r="3341" spans="1:4">
      <c r="A3341" s="7"/>
      <c r="B3341" s="7"/>
      <c r="C3341" s="7"/>
      <c r="D3341" s="7"/>
    </row>
    <row r="3342" spans="1:4">
      <c r="A3342" s="7"/>
      <c r="B3342" s="7"/>
      <c r="C3342" s="7"/>
      <c r="D3342" s="7"/>
    </row>
    <row r="3343" spans="1:4">
      <c r="A3343" s="7"/>
      <c r="B3343" s="7"/>
      <c r="C3343" s="7"/>
      <c r="D3343" s="7"/>
    </row>
    <row r="3344" spans="1:4">
      <c r="A3344" s="7"/>
      <c r="B3344" s="7"/>
      <c r="C3344" s="7"/>
      <c r="D3344" s="7"/>
    </row>
    <row r="3345" spans="1:4">
      <c r="A3345" s="7"/>
      <c r="B3345" s="7"/>
      <c r="C3345" s="7"/>
      <c r="D3345" s="7"/>
    </row>
    <row r="3346" spans="1:4">
      <c r="A3346" s="7"/>
      <c r="B3346" s="7"/>
      <c r="C3346" s="7"/>
      <c r="D3346" s="7"/>
    </row>
    <row r="3347" spans="1:4">
      <c r="A3347" s="7"/>
      <c r="B3347" s="7"/>
      <c r="C3347" s="7"/>
      <c r="D3347" s="7"/>
    </row>
    <row r="3348" spans="1:4">
      <c r="A3348" s="7"/>
      <c r="B3348" s="7"/>
      <c r="C3348" s="7"/>
      <c r="D3348" s="7"/>
    </row>
    <row r="3349" spans="1:4">
      <c r="A3349" s="7"/>
      <c r="B3349" s="7"/>
      <c r="C3349" s="7"/>
      <c r="D3349" s="7"/>
    </row>
    <row r="3350" spans="1:4">
      <c r="A3350" s="7"/>
      <c r="B3350" s="7"/>
      <c r="C3350" s="7"/>
      <c r="D3350" s="7"/>
    </row>
    <row r="3351" spans="1:4">
      <c r="A3351" s="7"/>
      <c r="B3351" s="7"/>
      <c r="C3351" s="7"/>
      <c r="D3351" s="7"/>
    </row>
    <row r="3352" spans="1:4">
      <c r="A3352" s="7"/>
      <c r="B3352" s="7"/>
      <c r="C3352" s="7"/>
      <c r="D3352" s="7"/>
    </row>
    <row r="3353" spans="1:4">
      <c r="A3353" s="7"/>
      <c r="B3353" s="7"/>
      <c r="C3353" s="7"/>
      <c r="D3353" s="7"/>
    </row>
    <row r="3354" spans="1:4">
      <c r="A3354" s="7"/>
      <c r="B3354" s="7"/>
      <c r="C3354" s="7"/>
      <c r="D3354" s="7"/>
    </row>
    <row r="3355" spans="1:4">
      <c r="A3355" s="7"/>
      <c r="B3355" s="7"/>
      <c r="C3355" s="7"/>
      <c r="D3355" s="7"/>
    </row>
    <row r="3356" spans="1:4">
      <c r="A3356" s="7"/>
      <c r="B3356" s="7"/>
      <c r="C3356" s="7"/>
      <c r="D3356" s="7"/>
    </row>
    <row r="3357" spans="1:4">
      <c r="A3357" s="7"/>
      <c r="B3357" s="7"/>
      <c r="C3357" s="7"/>
      <c r="D3357" s="7"/>
    </row>
    <row r="3358" spans="1:4">
      <c r="A3358" s="7"/>
      <c r="B3358" s="7"/>
      <c r="C3358" s="7"/>
      <c r="D3358" s="7"/>
    </row>
    <row r="3359" spans="1:4">
      <c r="A3359" s="7"/>
      <c r="B3359" s="7"/>
      <c r="C3359" s="7"/>
      <c r="D3359" s="7"/>
    </row>
    <row r="3360" spans="1:4">
      <c r="A3360" s="7"/>
      <c r="B3360" s="7"/>
      <c r="C3360" s="7"/>
      <c r="D3360" s="7"/>
    </row>
    <row r="3361" spans="1:4">
      <c r="A3361" s="7"/>
      <c r="B3361" s="7"/>
      <c r="C3361" s="7"/>
      <c r="D3361" s="7"/>
    </row>
    <row r="3362" spans="1:4">
      <c r="A3362" s="7"/>
      <c r="B3362" s="7"/>
      <c r="C3362" s="7"/>
      <c r="D3362" s="7"/>
    </row>
    <row r="3363" spans="1:4">
      <c r="A3363" s="7"/>
      <c r="B3363" s="7"/>
      <c r="C3363" s="7"/>
      <c r="D3363" s="7"/>
    </row>
    <row r="3364" spans="1:4">
      <c r="A3364" s="7"/>
      <c r="B3364" s="7"/>
      <c r="C3364" s="7"/>
      <c r="D3364" s="7"/>
    </row>
    <row r="3365" spans="1:4">
      <c r="A3365" s="7"/>
      <c r="B3365" s="7"/>
      <c r="C3365" s="7"/>
      <c r="D3365" s="7"/>
    </row>
    <row r="3366" spans="1:4">
      <c r="A3366" s="7"/>
      <c r="B3366" s="7"/>
      <c r="C3366" s="7"/>
      <c r="D3366" s="7"/>
    </row>
    <row r="3367" spans="1:4">
      <c r="A3367" s="7"/>
      <c r="B3367" s="7"/>
      <c r="C3367" s="7"/>
      <c r="D3367" s="7"/>
    </row>
    <row r="3368" spans="1:4">
      <c r="A3368" s="7"/>
      <c r="B3368" s="7"/>
      <c r="C3368" s="7"/>
      <c r="D3368" s="7"/>
    </row>
    <row r="3369" spans="1:4">
      <c r="A3369" s="7"/>
      <c r="B3369" s="7"/>
      <c r="C3369" s="7"/>
      <c r="D3369" s="7"/>
    </row>
    <row r="3370" spans="1:4">
      <c r="A3370" s="7"/>
      <c r="B3370" s="7"/>
      <c r="C3370" s="7"/>
      <c r="D3370" s="7"/>
    </row>
    <row r="3371" spans="1:4">
      <c r="A3371" s="7"/>
      <c r="B3371" s="7"/>
      <c r="C3371" s="7"/>
      <c r="D3371" s="7"/>
    </row>
    <row r="3372" spans="1:4">
      <c r="A3372" s="7"/>
      <c r="B3372" s="7"/>
      <c r="C3372" s="7"/>
      <c r="D3372" s="7"/>
    </row>
    <row r="3373" spans="1:4">
      <c r="A3373" s="7"/>
      <c r="B3373" s="7"/>
      <c r="C3373" s="7"/>
      <c r="D3373" s="7"/>
    </row>
    <row r="3374" spans="1:4">
      <c r="A3374" s="7"/>
      <c r="B3374" s="7"/>
      <c r="C3374" s="7"/>
      <c r="D3374" s="7"/>
    </row>
    <row r="3375" spans="1:4">
      <c r="A3375" s="7"/>
      <c r="B3375" s="7"/>
      <c r="C3375" s="7"/>
      <c r="D3375" s="7"/>
    </row>
    <row r="3376" spans="1:4">
      <c r="A3376" s="7"/>
      <c r="B3376" s="7"/>
      <c r="C3376" s="7"/>
      <c r="D3376" s="7"/>
    </row>
    <row r="3377" spans="1:4">
      <c r="A3377" s="7"/>
      <c r="B3377" s="7"/>
      <c r="C3377" s="7"/>
      <c r="D3377" s="7"/>
    </row>
    <row r="3378" spans="1:4">
      <c r="A3378" s="7"/>
      <c r="B3378" s="7"/>
      <c r="C3378" s="7"/>
      <c r="D3378" s="7"/>
    </row>
    <row r="3379" spans="1:4">
      <c r="A3379" s="7"/>
      <c r="B3379" s="7"/>
      <c r="C3379" s="7"/>
      <c r="D3379" s="7"/>
    </row>
    <row r="3380" spans="1:4">
      <c r="A3380" s="7"/>
      <c r="B3380" s="7"/>
      <c r="C3380" s="7"/>
      <c r="D3380" s="7"/>
    </row>
    <row r="3381" spans="1:4">
      <c r="A3381" s="7"/>
      <c r="B3381" s="7"/>
      <c r="C3381" s="7"/>
      <c r="D3381" s="7"/>
    </row>
    <row r="3382" spans="1:4">
      <c r="A3382" s="7"/>
      <c r="B3382" s="7"/>
      <c r="C3382" s="7"/>
      <c r="D3382" s="7"/>
    </row>
    <row r="3383" spans="1:4">
      <c r="A3383" s="7"/>
      <c r="B3383" s="7"/>
      <c r="C3383" s="7"/>
      <c r="D3383" s="7"/>
    </row>
    <row r="3384" spans="1:4">
      <c r="A3384" s="7"/>
      <c r="B3384" s="7"/>
      <c r="C3384" s="7"/>
      <c r="D3384" s="7"/>
    </row>
    <row r="3385" spans="1:4">
      <c r="A3385" s="7"/>
      <c r="B3385" s="7"/>
      <c r="C3385" s="7"/>
      <c r="D3385" s="7"/>
    </row>
    <row r="3386" spans="1:4">
      <c r="A3386" s="7"/>
      <c r="B3386" s="7"/>
      <c r="C3386" s="7"/>
      <c r="D3386" s="7"/>
    </row>
    <row r="3387" spans="1:4">
      <c r="A3387" s="7"/>
      <c r="B3387" s="7"/>
      <c r="C3387" s="7"/>
      <c r="D3387" s="7"/>
    </row>
    <row r="3388" spans="1:4">
      <c r="A3388" s="7"/>
      <c r="B3388" s="7"/>
      <c r="C3388" s="7"/>
      <c r="D3388" s="7"/>
    </row>
    <row r="3389" spans="1:4">
      <c r="A3389" s="7"/>
      <c r="B3389" s="7"/>
      <c r="C3389" s="7"/>
      <c r="D3389" s="7"/>
    </row>
    <row r="3390" spans="1:4">
      <c r="A3390" s="7"/>
      <c r="B3390" s="7"/>
      <c r="C3390" s="7"/>
      <c r="D3390" s="7"/>
    </row>
    <row r="3391" spans="1:4">
      <c r="A3391" s="7"/>
      <c r="B3391" s="7"/>
      <c r="C3391" s="7"/>
      <c r="D3391" s="7"/>
    </row>
    <row r="3392" spans="1:4">
      <c r="A3392" s="7"/>
      <c r="B3392" s="7"/>
      <c r="C3392" s="7"/>
      <c r="D3392" s="7"/>
    </row>
    <row r="3393" spans="1:4">
      <c r="A3393" s="7"/>
      <c r="B3393" s="7"/>
      <c r="C3393" s="7"/>
      <c r="D3393" s="7"/>
    </row>
    <row r="3394" spans="1:4">
      <c r="A3394" s="7"/>
      <c r="B3394" s="7"/>
      <c r="C3394" s="7"/>
      <c r="D3394" s="7"/>
    </row>
    <row r="3395" spans="1:4">
      <c r="A3395" s="7"/>
      <c r="B3395" s="7"/>
      <c r="C3395" s="7"/>
      <c r="D3395" s="7"/>
    </row>
    <row r="3396" spans="1:4">
      <c r="A3396" s="7"/>
      <c r="B3396" s="7"/>
      <c r="C3396" s="7"/>
      <c r="D3396" s="7"/>
    </row>
    <row r="3397" spans="1:4">
      <c r="A3397" s="7"/>
      <c r="B3397" s="7"/>
      <c r="C3397" s="7"/>
      <c r="D3397" s="7"/>
    </row>
    <row r="3398" spans="1:4">
      <c r="A3398" s="7"/>
      <c r="B3398" s="7"/>
      <c r="C3398" s="7"/>
      <c r="D3398" s="7"/>
    </row>
    <row r="3399" spans="1:4">
      <c r="A3399" s="7"/>
      <c r="B3399" s="7"/>
      <c r="C3399" s="7"/>
      <c r="D3399" s="7"/>
    </row>
    <row r="3400" spans="1:4">
      <c r="A3400" s="7"/>
      <c r="B3400" s="7"/>
      <c r="C3400" s="7"/>
      <c r="D3400" s="7"/>
    </row>
    <row r="3401" spans="1:4">
      <c r="A3401" s="7"/>
      <c r="B3401" s="7"/>
      <c r="C3401" s="7"/>
      <c r="D3401" s="7"/>
    </row>
    <row r="3402" spans="1:4">
      <c r="A3402" s="7"/>
      <c r="B3402" s="7"/>
      <c r="C3402" s="7"/>
      <c r="D3402" s="7"/>
    </row>
    <row r="3403" spans="1:4">
      <c r="A3403" s="7"/>
      <c r="B3403" s="7"/>
      <c r="C3403" s="7"/>
      <c r="D3403" s="7"/>
    </row>
    <row r="3404" spans="1:4">
      <c r="A3404" s="7"/>
      <c r="B3404" s="7"/>
      <c r="C3404" s="7"/>
      <c r="D3404" s="7"/>
    </row>
    <row r="3405" spans="1:4">
      <c r="A3405" s="7"/>
      <c r="B3405" s="7"/>
      <c r="C3405" s="7"/>
      <c r="D3405" s="7"/>
    </row>
    <row r="3406" spans="1:4">
      <c r="A3406" s="7"/>
      <c r="B3406" s="7"/>
      <c r="C3406" s="7"/>
      <c r="D3406" s="7"/>
    </row>
    <row r="3407" spans="1:4">
      <c r="A3407" s="7"/>
      <c r="B3407" s="7"/>
      <c r="C3407" s="7"/>
      <c r="D3407" s="7"/>
    </row>
    <row r="3408" spans="1:4">
      <c r="A3408" s="7"/>
      <c r="B3408" s="7"/>
      <c r="C3408" s="7"/>
      <c r="D3408" s="7"/>
    </row>
    <row r="3409" spans="1:4">
      <c r="A3409" s="7"/>
      <c r="B3409" s="7"/>
      <c r="C3409" s="7"/>
      <c r="D3409" s="7"/>
    </row>
    <row r="3410" spans="1:4">
      <c r="A3410" s="7"/>
      <c r="B3410" s="7"/>
      <c r="C3410" s="7"/>
      <c r="D3410" s="7"/>
    </row>
    <row r="3411" spans="1:4">
      <c r="A3411" s="7"/>
      <c r="B3411" s="7"/>
      <c r="C3411" s="7"/>
      <c r="D3411" s="7"/>
    </row>
    <row r="3412" spans="1:4">
      <c r="A3412" s="7"/>
      <c r="B3412" s="7"/>
      <c r="C3412" s="7"/>
      <c r="D3412" s="7"/>
    </row>
    <row r="3413" spans="1:4">
      <c r="A3413" s="7"/>
      <c r="B3413" s="7"/>
      <c r="C3413" s="7"/>
      <c r="D3413" s="7"/>
    </row>
    <row r="3414" spans="1:4">
      <c r="A3414" s="7"/>
      <c r="B3414" s="7"/>
      <c r="C3414" s="7"/>
      <c r="D3414" s="7"/>
    </row>
    <row r="3415" spans="1:4">
      <c r="A3415" s="7"/>
      <c r="B3415" s="7"/>
      <c r="C3415" s="7"/>
      <c r="D3415" s="7"/>
    </row>
    <row r="3416" spans="1:4">
      <c r="A3416" s="7"/>
      <c r="B3416" s="7"/>
      <c r="C3416" s="7"/>
      <c r="D3416" s="7"/>
    </row>
    <row r="3417" spans="1:4">
      <c r="A3417" s="7"/>
      <c r="B3417" s="7"/>
      <c r="C3417" s="7"/>
      <c r="D3417" s="7"/>
    </row>
    <row r="3418" spans="1:4">
      <c r="A3418" s="7"/>
      <c r="B3418" s="7"/>
      <c r="C3418" s="7"/>
      <c r="D3418" s="7"/>
    </row>
    <row r="3419" spans="1:4">
      <c r="A3419" s="7"/>
      <c r="B3419" s="7"/>
      <c r="C3419" s="7"/>
      <c r="D3419" s="7"/>
    </row>
    <row r="3420" spans="1:4">
      <c r="A3420" s="7"/>
      <c r="B3420" s="7"/>
      <c r="C3420" s="7"/>
      <c r="D3420" s="7"/>
    </row>
    <row r="3421" spans="1:4">
      <c r="A3421" s="7"/>
      <c r="B3421" s="7"/>
      <c r="C3421" s="7"/>
      <c r="D3421" s="7"/>
    </row>
    <row r="3422" spans="1:4">
      <c r="A3422" s="7"/>
      <c r="B3422" s="7"/>
      <c r="C3422" s="7"/>
      <c r="D3422" s="7"/>
    </row>
    <row r="3423" spans="1:4">
      <c r="A3423" s="7"/>
      <c r="B3423" s="7"/>
      <c r="C3423" s="7"/>
      <c r="D3423" s="7"/>
    </row>
    <row r="3424" spans="1:4">
      <c r="A3424" s="7"/>
      <c r="B3424" s="7"/>
      <c r="C3424" s="7"/>
      <c r="D3424" s="7"/>
    </row>
    <row r="3425" spans="1:4">
      <c r="A3425" s="7"/>
      <c r="B3425" s="7"/>
      <c r="C3425" s="7"/>
      <c r="D3425" s="7"/>
    </row>
    <row r="3426" spans="1:4">
      <c r="A3426" s="7"/>
      <c r="B3426" s="7"/>
      <c r="C3426" s="7"/>
      <c r="D3426" s="7"/>
    </row>
    <row r="3427" spans="1:4">
      <c r="A3427" s="7"/>
      <c r="B3427" s="7"/>
      <c r="C3427" s="7"/>
      <c r="D3427" s="7"/>
    </row>
    <row r="3428" spans="1:4">
      <c r="A3428" s="7"/>
      <c r="B3428" s="7"/>
      <c r="C3428" s="7"/>
      <c r="D3428" s="7"/>
    </row>
    <row r="3429" spans="1:4">
      <c r="A3429" s="7"/>
      <c r="B3429" s="7"/>
      <c r="C3429" s="7"/>
      <c r="D3429" s="7"/>
    </row>
    <row r="3430" spans="1:4">
      <c r="A3430" s="7"/>
      <c r="B3430" s="7"/>
      <c r="C3430" s="7"/>
      <c r="D3430" s="7"/>
    </row>
    <row r="3431" spans="1:4">
      <c r="A3431" s="7"/>
      <c r="B3431" s="7"/>
      <c r="C3431" s="7"/>
      <c r="D3431" s="7"/>
    </row>
    <row r="3432" spans="1:4">
      <c r="A3432" s="7"/>
      <c r="B3432" s="7"/>
      <c r="C3432" s="7"/>
      <c r="D3432" s="7"/>
    </row>
    <row r="3433" spans="1:4">
      <c r="A3433" s="7"/>
      <c r="B3433" s="7"/>
      <c r="C3433" s="7"/>
      <c r="D3433" s="7"/>
    </row>
    <row r="3434" spans="1:4">
      <c r="A3434" s="7"/>
      <c r="B3434" s="7"/>
      <c r="C3434" s="7"/>
      <c r="D3434" s="7"/>
    </row>
    <row r="3435" spans="1:4">
      <c r="A3435" s="7"/>
      <c r="B3435" s="7"/>
      <c r="C3435" s="7"/>
      <c r="D3435" s="7"/>
    </row>
    <row r="3436" spans="1:4">
      <c r="A3436" s="7"/>
      <c r="B3436" s="7"/>
      <c r="C3436" s="7"/>
      <c r="D3436" s="7"/>
    </row>
    <row r="3437" spans="1:4">
      <c r="A3437" s="7"/>
      <c r="B3437" s="7"/>
      <c r="C3437" s="7"/>
      <c r="D3437" s="7"/>
    </row>
    <row r="3438" spans="1:4">
      <c r="A3438" s="7"/>
      <c r="B3438" s="7"/>
      <c r="C3438" s="7"/>
      <c r="D3438" s="7"/>
    </row>
    <row r="3439" spans="1:4">
      <c r="A3439" s="7"/>
      <c r="B3439" s="7"/>
      <c r="C3439" s="7"/>
      <c r="D3439" s="7"/>
    </row>
    <row r="3440" spans="1:4">
      <c r="A3440" s="7"/>
      <c r="B3440" s="7"/>
      <c r="C3440" s="7"/>
      <c r="D3440" s="7"/>
    </row>
    <row r="3441" spans="1:4">
      <c r="A3441" s="7"/>
      <c r="B3441" s="7"/>
      <c r="C3441" s="7"/>
      <c r="D3441" s="7"/>
    </row>
    <row r="3442" spans="1:4">
      <c r="A3442" s="7"/>
      <c r="B3442" s="7"/>
      <c r="C3442" s="7"/>
      <c r="D3442" s="7"/>
    </row>
    <row r="3443" spans="1:4">
      <c r="A3443" s="7"/>
      <c r="B3443" s="7"/>
      <c r="C3443" s="7"/>
      <c r="D3443" s="7"/>
    </row>
    <row r="3444" spans="1:4">
      <c r="A3444" s="7"/>
      <c r="B3444" s="7"/>
      <c r="C3444" s="7"/>
      <c r="D3444" s="7"/>
    </row>
    <row r="3445" spans="1:4">
      <c r="A3445" s="7"/>
      <c r="B3445" s="7"/>
      <c r="C3445" s="7"/>
      <c r="D3445" s="7"/>
    </row>
    <row r="3446" spans="1:4">
      <c r="A3446" s="7"/>
      <c r="B3446" s="7"/>
      <c r="C3446" s="7"/>
      <c r="D3446" s="7"/>
    </row>
    <row r="3447" spans="1:4">
      <c r="A3447" s="7"/>
      <c r="B3447" s="7"/>
      <c r="C3447" s="7"/>
      <c r="D3447" s="7"/>
    </row>
    <row r="3448" spans="1:4">
      <c r="A3448" s="7"/>
      <c r="B3448" s="7"/>
      <c r="C3448" s="7"/>
      <c r="D3448" s="7"/>
    </row>
    <row r="3449" spans="1:4">
      <c r="A3449" s="7"/>
      <c r="B3449" s="7"/>
      <c r="C3449" s="7"/>
      <c r="D3449" s="7"/>
    </row>
    <row r="3450" spans="1:4">
      <c r="A3450" s="7"/>
      <c r="B3450" s="7"/>
      <c r="C3450" s="7"/>
      <c r="D3450" s="7"/>
    </row>
    <row r="3451" spans="1:4">
      <c r="A3451" s="7"/>
      <c r="B3451" s="7"/>
      <c r="C3451" s="7"/>
      <c r="D3451" s="7"/>
    </row>
    <row r="3452" spans="1:4">
      <c r="A3452" s="7"/>
      <c r="B3452" s="7"/>
      <c r="C3452" s="7"/>
      <c r="D3452" s="7"/>
    </row>
    <row r="3453" spans="1:4">
      <c r="A3453" s="7"/>
      <c r="B3453" s="7"/>
      <c r="C3453" s="7"/>
      <c r="D3453" s="7"/>
    </row>
    <row r="3454" spans="1:4">
      <c r="A3454" s="7"/>
      <c r="B3454" s="7"/>
      <c r="C3454" s="7"/>
      <c r="D3454" s="7"/>
    </row>
    <row r="3455" spans="1:4">
      <c r="A3455" s="7"/>
      <c r="B3455" s="7"/>
      <c r="C3455" s="7"/>
      <c r="D3455" s="7"/>
    </row>
    <row r="3456" spans="1:4">
      <c r="A3456" s="7"/>
      <c r="B3456" s="7"/>
      <c r="C3456" s="7"/>
      <c r="D3456" s="7"/>
    </row>
    <row r="3457" spans="1:4">
      <c r="A3457" s="7"/>
      <c r="B3457" s="7"/>
      <c r="C3457" s="7"/>
      <c r="D3457" s="7"/>
    </row>
    <row r="3458" spans="1:4">
      <c r="A3458" s="7"/>
      <c r="B3458" s="7"/>
      <c r="C3458" s="7"/>
      <c r="D3458" s="7"/>
    </row>
    <row r="3459" spans="1:4">
      <c r="A3459" s="7"/>
      <c r="B3459" s="7"/>
      <c r="C3459" s="7"/>
      <c r="D3459" s="7"/>
    </row>
    <row r="3460" spans="1:4">
      <c r="A3460" s="7"/>
      <c r="B3460" s="7"/>
      <c r="C3460" s="7"/>
      <c r="D3460" s="7"/>
    </row>
    <row r="3461" spans="1:4">
      <c r="A3461" s="7"/>
      <c r="B3461" s="7"/>
      <c r="C3461" s="7"/>
      <c r="D3461" s="7"/>
    </row>
    <row r="3462" spans="1:4">
      <c r="A3462" s="7"/>
      <c r="B3462" s="7"/>
      <c r="C3462" s="7"/>
      <c r="D3462" s="7"/>
    </row>
    <row r="3463" spans="1:4">
      <c r="A3463" s="7"/>
      <c r="B3463" s="7"/>
      <c r="C3463" s="7"/>
      <c r="D3463" s="7"/>
    </row>
    <row r="3464" spans="1:4">
      <c r="A3464" s="7"/>
      <c r="B3464" s="7"/>
      <c r="C3464" s="7"/>
      <c r="D3464" s="7"/>
    </row>
    <row r="3465" spans="1:4">
      <c r="A3465" s="7"/>
      <c r="B3465" s="7"/>
      <c r="C3465" s="7"/>
      <c r="D3465" s="7"/>
    </row>
    <row r="3466" spans="1:4">
      <c r="A3466" s="7"/>
      <c r="B3466" s="7"/>
      <c r="C3466" s="7"/>
      <c r="D3466" s="7"/>
    </row>
    <row r="3467" spans="1:4">
      <c r="A3467" s="7"/>
      <c r="B3467" s="7"/>
      <c r="C3467" s="7"/>
      <c r="D3467" s="7"/>
    </row>
    <row r="3468" spans="1:4">
      <c r="A3468" s="7"/>
      <c r="B3468" s="7"/>
      <c r="C3468" s="7"/>
      <c r="D3468" s="7"/>
    </row>
    <row r="3469" spans="1:4">
      <c r="A3469" s="7"/>
      <c r="B3469" s="7"/>
      <c r="C3469" s="7"/>
      <c r="D3469" s="7"/>
    </row>
    <row r="3470" spans="1:4">
      <c r="A3470" s="7"/>
      <c r="B3470" s="7"/>
      <c r="C3470" s="7"/>
      <c r="D3470" s="7"/>
    </row>
    <row r="3471" spans="1:4">
      <c r="A3471" s="7"/>
      <c r="B3471" s="7"/>
      <c r="C3471" s="7"/>
      <c r="D3471" s="7"/>
    </row>
    <row r="3472" spans="1:4">
      <c r="A3472" s="7"/>
      <c r="B3472" s="7"/>
      <c r="C3472" s="7"/>
      <c r="D3472" s="7"/>
    </row>
    <row r="3473" spans="1:4">
      <c r="A3473" s="7"/>
      <c r="B3473" s="7"/>
      <c r="C3473" s="7"/>
      <c r="D3473" s="7"/>
    </row>
    <row r="3474" spans="1:4">
      <c r="A3474" s="7"/>
      <c r="B3474" s="7"/>
      <c r="C3474" s="7"/>
      <c r="D3474" s="7"/>
    </row>
    <row r="3475" spans="1:4">
      <c r="A3475" s="7"/>
      <c r="B3475" s="7"/>
      <c r="C3475" s="7"/>
      <c r="D3475" s="7"/>
    </row>
    <row r="3476" spans="1:4">
      <c r="A3476" s="7"/>
      <c r="B3476" s="7"/>
      <c r="C3476" s="7"/>
      <c r="D3476" s="7"/>
    </row>
    <row r="3477" spans="1:4">
      <c r="A3477" s="7"/>
      <c r="B3477" s="7"/>
      <c r="C3477" s="7"/>
      <c r="D3477" s="7"/>
    </row>
    <row r="3478" spans="1:4">
      <c r="A3478" s="7"/>
      <c r="B3478" s="7"/>
      <c r="C3478" s="7"/>
      <c r="D3478" s="7"/>
    </row>
    <row r="3479" spans="1:4">
      <c r="A3479" s="7"/>
      <c r="B3479" s="7"/>
      <c r="C3479" s="7"/>
      <c r="D3479" s="7"/>
    </row>
    <row r="3480" spans="1:4">
      <c r="A3480" s="7"/>
      <c r="B3480" s="7"/>
      <c r="C3480" s="7"/>
      <c r="D3480" s="7"/>
    </row>
    <row r="3481" spans="1:4">
      <c r="A3481" s="7"/>
      <c r="B3481" s="7"/>
      <c r="C3481" s="7"/>
      <c r="D3481" s="7"/>
    </row>
    <row r="3482" spans="1:4">
      <c r="A3482" s="7"/>
      <c r="B3482" s="7"/>
      <c r="C3482" s="7"/>
      <c r="D3482" s="7"/>
    </row>
    <row r="3483" spans="1:4">
      <c r="A3483" s="7"/>
      <c r="B3483" s="7"/>
      <c r="C3483" s="7"/>
      <c r="D3483" s="7"/>
    </row>
    <row r="3484" spans="1:4">
      <c r="A3484" s="7"/>
      <c r="B3484" s="7"/>
      <c r="C3484" s="7"/>
      <c r="D3484" s="7"/>
    </row>
    <row r="3485" spans="1:4">
      <c r="A3485" s="7"/>
      <c r="B3485" s="7"/>
      <c r="C3485" s="7"/>
      <c r="D3485" s="7"/>
    </row>
    <row r="3486" spans="1:4">
      <c r="A3486" s="7"/>
      <c r="B3486" s="7"/>
      <c r="C3486" s="7"/>
      <c r="D3486" s="7"/>
    </row>
    <row r="3487" spans="1:4">
      <c r="A3487" s="7"/>
      <c r="B3487" s="7"/>
      <c r="C3487" s="7"/>
      <c r="D3487" s="7"/>
    </row>
    <row r="3488" spans="1:4">
      <c r="A3488" s="7"/>
      <c r="B3488" s="7"/>
      <c r="C3488" s="7"/>
      <c r="D3488" s="7"/>
    </row>
    <row r="3489" spans="1:4">
      <c r="A3489" s="7"/>
      <c r="B3489" s="7"/>
      <c r="C3489" s="7"/>
      <c r="D3489" s="7"/>
    </row>
    <row r="3490" spans="1:4">
      <c r="A3490" s="7"/>
      <c r="B3490" s="7"/>
      <c r="C3490" s="7"/>
      <c r="D3490" s="7"/>
    </row>
    <row r="3491" spans="1:4">
      <c r="A3491" s="7"/>
      <c r="B3491" s="7"/>
      <c r="C3491" s="7"/>
      <c r="D3491" s="7"/>
    </row>
    <row r="3492" spans="1:4">
      <c r="A3492" s="7"/>
      <c r="B3492" s="7"/>
      <c r="C3492" s="7"/>
      <c r="D3492" s="7"/>
    </row>
    <row r="3493" spans="1:4">
      <c r="A3493" s="7"/>
      <c r="B3493" s="7"/>
      <c r="C3493" s="7"/>
      <c r="D3493" s="7"/>
    </row>
    <row r="3494" spans="1:4">
      <c r="A3494" s="7"/>
      <c r="B3494" s="7"/>
      <c r="C3494" s="7"/>
      <c r="D3494" s="7"/>
    </row>
    <row r="3495" spans="1:4">
      <c r="A3495" s="7"/>
      <c r="B3495" s="7"/>
      <c r="C3495" s="7"/>
      <c r="D3495" s="7"/>
    </row>
    <row r="3496" spans="1:4">
      <c r="A3496" s="7"/>
      <c r="B3496" s="7"/>
      <c r="C3496" s="7"/>
      <c r="D3496" s="7"/>
    </row>
    <row r="3497" spans="1:4">
      <c r="A3497" s="7"/>
      <c r="B3497" s="7"/>
      <c r="C3497" s="7"/>
      <c r="D3497" s="7"/>
    </row>
    <row r="3498" spans="1:4">
      <c r="A3498" s="7"/>
      <c r="B3498" s="7"/>
      <c r="C3498" s="7"/>
      <c r="D3498" s="7"/>
    </row>
    <row r="3499" spans="1:4">
      <c r="A3499" s="7"/>
      <c r="B3499" s="7"/>
      <c r="C3499" s="7"/>
      <c r="D3499" s="7"/>
    </row>
    <row r="3500" spans="1:4">
      <c r="A3500" s="7"/>
      <c r="B3500" s="7"/>
      <c r="C3500" s="7"/>
      <c r="D3500" s="7"/>
    </row>
    <row r="3501" spans="1:4">
      <c r="A3501" s="7"/>
      <c r="B3501" s="7"/>
      <c r="C3501" s="7"/>
      <c r="D3501" s="7"/>
    </row>
    <row r="3502" spans="1:4">
      <c r="A3502" s="7"/>
      <c r="B3502" s="7"/>
      <c r="C3502" s="7"/>
      <c r="D3502" s="7"/>
    </row>
    <row r="3503" spans="1:4">
      <c r="A3503" s="7"/>
      <c r="B3503" s="7"/>
      <c r="C3503" s="7"/>
      <c r="D3503" s="7"/>
    </row>
    <row r="3504" spans="1:4">
      <c r="A3504" s="7"/>
      <c r="B3504" s="7"/>
      <c r="C3504" s="7"/>
      <c r="D3504" s="7"/>
    </row>
    <row r="3505" spans="1:4">
      <c r="A3505" s="7"/>
      <c r="B3505" s="7"/>
      <c r="C3505" s="7"/>
      <c r="D3505" s="7"/>
    </row>
    <row r="3506" spans="1:4">
      <c r="A3506" s="7"/>
      <c r="B3506" s="7"/>
      <c r="C3506" s="7"/>
      <c r="D3506" s="7"/>
    </row>
    <row r="3507" spans="1:4">
      <c r="A3507" s="7"/>
      <c r="B3507" s="7"/>
      <c r="C3507" s="7"/>
      <c r="D3507" s="7"/>
    </row>
    <row r="3508" spans="1:4">
      <c r="A3508" s="7"/>
      <c r="B3508" s="7"/>
      <c r="C3508" s="7"/>
      <c r="D3508" s="7"/>
    </row>
    <row r="3509" spans="1:4">
      <c r="A3509" s="7"/>
      <c r="B3509" s="7"/>
      <c r="C3509" s="7"/>
      <c r="D3509" s="7"/>
    </row>
    <row r="3510" spans="1:4">
      <c r="A3510" s="7"/>
      <c r="B3510" s="7"/>
      <c r="C3510" s="7"/>
      <c r="D3510" s="7"/>
    </row>
    <row r="3511" spans="1:4">
      <c r="A3511" s="7"/>
      <c r="B3511" s="7"/>
      <c r="C3511" s="7"/>
      <c r="D3511" s="7"/>
    </row>
    <row r="3512" spans="1:4">
      <c r="A3512" s="7"/>
      <c r="B3512" s="7"/>
      <c r="C3512" s="7"/>
      <c r="D3512" s="7"/>
    </row>
    <row r="3513" spans="1:4">
      <c r="A3513" s="7"/>
      <c r="B3513" s="7"/>
      <c r="C3513" s="7"/>
      <c r="D3513" s="7"/>
    </row>
    <row r="3514" spans="1:4">
      <c r="A3514" s="7"/>
      <c r="B3514" s="7"/>
      <c r="C3514" s="7"/>
      <c r="D3514" s="7"/>
    </row>
    <row r="3515" spans="1:4">
      <c r="A3515" s="7"/>
      <c r="B3515" s="7"/>
      <c r="C3515" s="7"/>
      <c r="D3515" s="7"/>
    </row>
    <row r="3516" spans="1:4">
      <c r="A3516" s="7"/>
      <c r="B3516" s="7"/>
      <c r="C3516" s="7"/>
      <c r="D3516" s="7"/>
    </row>
    <row r="3517" spans="1:4">
      <c r="A3517" s="7"/>
      <c r="B3517" s="7"/>
      <c r="C3517" s="7"/>
      <c r="D3517" s="7"/>
    </row>
    <row r="3518" spans="1:4">
      <c r="A3518" s="7"/>
      <c r="B3518" s="7"/>
      <c r="C3518" s="7"/>
      <c r="D3518" s="7"/>
    </row>
    <row r="3519" spans="1:4">
      <c r="A3519" s="7"/>
      <c r="B3519" s="7"/>
      <c r="C3519" s="7"/>
      <c r="D3519" s="7"/>
    </row>
    <row r="3520" spans="1:4">
      <c r="A3520" s="7"/>
      <c r="B3520" s="7"/>
      <c r="C3520" s="7"/>
      <c r="D3520" s="7"/>
    </row>
    <row r="3521" spans="1:4">
      <c r="A3521" s="7"/>
      <c r="B3521" s="7"/>
      <c r="C3521" s="7"/>
      <c r="D3521" s="7"/>
    </row>
    <row r="3522" spans="1:4">
      <c r="A3522" s="7"/>
      <c r="B3522" s="7"/>
      <c r="C3522" s="7"/>
      <c r="D3522" s="7"/>
    </row>
    <row r="3523" spans="1:4">
      <c r="A3523" s="7"/>
      <c r="B3523" s="7"/>
      <c r="C3523" s="7"/>
      <c r="D3523" s="7"/>
    </row>
    <row r="3524" spans="1:4">
      <c r="A3524" s="7"/>
      <c r="B3524" s="7"/>
      <c r="C3524" s="7"/>
      <c r="D3524" s="7"/>
    </row>
    <row r="3525" spans="1:4">
      <c r="A3525" s="7"/>
      <c r="B3525" s="7"/>
      <c r="C3525" s="7"/>
      <c r="D3525" s="7"/>
    </row>
    <row r="3526" spans="1:4">
      <c r="A3526" s="7"/>
      <c r="B3526" s="7"/>
      <c r="C3526" s="7"/>
      <c r="D3526" s="7"/>
    </row>
    <row r="3527" spans="1:4">
      <c r="A3527" s="7"/>
      <c r="B3527" s="7"/>
      <c r="C3527" s="7"/>
      <c r="D3527" s="7"/>
    </row>
    <row r="3528" spans="1:4">
      <c r="A3528" s="7"/>
      <c r="B3528" s="7"/>
      <c r="C3528" s="7"/>
      <c r="D3528" s="7"/>
    </row>
    <row r="3529" spans="1:4">
      <c r="A3529" s="7"/>
      <c r="B3529" s="7"/>
      <c r="C3529" s="7"/>
      <c r="D3529" s="7"/>
    </row>
    <row r="3530" spans="1:4">
      <c r="A3530" s="7"/>
      <c r="B3530" s="7"/>
      <c r="C3530" s="7"/>
      <c r="D3530" s="7"/>
    </row>
    <row r="3531" spans="1:4">
      <c r="A3531" s="7"/>
      <c r="B3531" s="7"/>
      <c r="C3531" s="7"/>
      <c r="D3531" s="7"/>
    </row>
    <row r="3532" spans="1:4">
      <c r="A3532" s="7"/>
      <c r="B3532" s="7"/>
      <c r="C3532" s="7"/>
      <c r="D3532" s="7"/>
    </row>
    <row r="3533" spans="1:4">
      <c r="A3533" s="7"/>
      <c r="B3533" s="7"/>
      <c r="C3533" s="7"/>
      <c r="D3533" s="7"/>
    </row>
    <row r="3534" spans="1:4">
      <c r="A3534" s="7"/>
      <c r="B3534" s="7"/>
      <c r="C3534" s="7"/>
      <c r="D3534" s="7"/>
    </row>
    <row r="3535" spans="1:4">
      <c r="A3535" s="7"/>
      <c r="B3535" s="7"/>
      <c r="C3535" s="7"/>
      <c r="D3535" s="7"/>
    </row>
    <row r="3536" spans="1:4">
      <c r="A3536" s="7"/>
      <c r="B3536" s="7"/>
      <c r="C3536" s="7"/>
      <c r="D3536" s="7"/>
    </row>
    <row r="3537" spans="1:4">
      <c r="A3537" s="7"/>
      <c r="B3537" s="7"/>
      <c r="C3537" s="7"/>
      <c r="D3537" s="7"/>
    </row>
    <row r="3538" spans="1:4">
      <c r="A3538" s="7"/>
      <c r="B3538" s="7"/>
      <c r="C3538" s="7"/>
      <c r="D3538" s="7"/>
    </row>
    <row r="3539" spans="1:4">
      <c r="A3539" s="7"/>
      <c r="B3539" s="7"/>
      <c r="C3539" s="7"/>
      <c r="D3539" s="7"/>
    </row>
    <row r="3540" spans="1:4">
      <c r="A3540" s="7"/>
      <c r="B3540" s="7"/>
      <c r="C3540" s="7"/>
      <c r="D3540" s="7"/>
    </row>
    <row r="3541" spans="1:4">
      <c r="A3541" s="7"/>
      <c r="B3541" s="7"/>
      <c r="C3541" s="7"/>
      <c r="D3541" s="7"/>
    </row>
    <row r="3542" spans="1:4">
      <c r="A3542" s="7"/>
      <c r="B3542" s="7"/>
      <c r="C3542" s="7"/>
      <c r="D3542" s="7"/>
    </row>
    <row r="3543" spans="1:4">
      <c r="A3543" s="7"/>
      <c r="B3543" s="7"/>
      <c r="C3543" s="7"/>
      <c r="D3543" s="7"/>
    </row>
    <row r="3544" spans="1:4">
      <c r="A3544" s="7"/>
      <c r="B3544" s="7"/>
      <c r="C3544" s="7"/>
      <c r="D3544" s="7"/>
    </row>
    <row r="3545" spans="1:4">
      <c r="A3545" s="7"/>
      <c r="B3545" s="7"/>
      <c r="C3545" s="7"/>
      <c r="D3545" s="7"/>
    </row>
    <row r="3546" spans="1:4">
      <c r="A3546" s="7"/>
      <c r="B3546" s="7"/>
      <c r="C3546" s="7"/>
      <c r="D3546" s="7"/>
    </row>
    <row r="3547" spans="1:4">
      <c r="A3547" s="7"/>
      <c r="B3547" s="7"/>
      <c r="C3547" s="7"/>
      <c r="D3547" s="7"/>
    </row>
    <row r="3548" spans="1:4">
      <c r="A3548" s="7"/>
      <c r="B3548" s="7"/>
      <c r="C3548" s="7"/>
      <c r="D3548" s="7"/>
    </row>
    <row r="3549" spans="1:4">
      <c r="A3549" s="7"/>
      <c r="B3549" s="7"/>
      <c r="C3549" s="7"/>
      <c r="D3549" s="7"/>
    </row>
    <row r="3550" spans="1:4">
      <c r="A3550" s="7"/>
      <c r="B3550" s="7"/>
      <c r="C3550" s="7"/>
      <c r="D3550" s="7"/>
    </row>
    <row r="3551" spans="1:4">
      <c r="A3551" s="7"/>
      <c r="B3551" s="7"/>
      <c r="C3551" s="7"/>
      <c r="D3551" s="7"/>
    </row>
    <row r="3552" spans="1:4">
      <c r="A3552" s="7"/>
      <c r="B3552" s="7"/>
      <c r="C3552" s="7"/>
      <c r="D3552" s="7"/>
    </row>
    <row r="3553" spans="1:4">
      <c r="A3553" s="7"/>
      <c r="B3553" s="7"/>
      <c r="C3553" s="7"/>
      <c r="D3553" s="7"/>
    </row>
    <row r="3554" spans="1:4">
      <c r="A3554" s="7"/>
      <c r="B3554" s="7"/>
      <c r="C3554" s="7"/>
      <c r="D3554" s="7"/>
    </row>
    <row r="3555" spans="1:4">
      <c r="A3555" s="7"/>
      <c r="B3555" s="7"/>
      <c r="C3555" s="7"/>
      <c r="D3555" s="7"/>
    </row>
    <row r="3556" spans="1:4">
      <c r="A3556" s="7"/>
      <c r="B3556" s="7"/>
      <c r="C3556" s="7"/>
      <c r="D3556" s="7"/>
    </row>
    <row r="3557" spans="1:4">
      <c r="A3557" s="7"/>
      <c r="B3557" s="7"/>
      <c r="C3557" s="7"/>
      <c r="D3557" s="7"/>
    </row>
    <row r="3558" spans="1:4">
      <c r="A3558" s="7"/>
      <c r="B3558" s="7"/>
      <c r="C3558" s="7"/>
      <c r="D3558" s="7"/>
    </row>
    <row r="3559" spans="1:4">
      <c r="A3559" s="7"/>
      <c r="B3559" s="7"/>
      <c r="C3559" s="7"/>
      <c r="D3559" s="7"/>
    </row>
    <row r="3560" spans="1:4">
      <c r="A3560" s="7"/>
      <c r="B3560" s="7"/>
      <c r="C3560" s="7"/>
      <c r="D3560" s="7"/>
    </row>
    <row r="3561" spans="1:4">
      <c r="A3561" s="7"/>
      <c r="B3561" s="7"/>
      <c r="C3561" s="7"/>
      <c r="D3561" s="7"/>
    </row>
    <row r="3562" spans="1:4">
      <c r="A3562" s="7"/>
      <c r="B3562" s="7"/>
      <c r="C3562" s="7"/>
      <c r="D3562" s="7"/>
    </row>
    <row r="3563" spans="1:4">
      <c r="A3563" s="7"/>
      <c r="B3563" s="7"/>
      <c r="C3563" s="7"/>
      <c r="D3563" s="7"/>
    </row>
    <row r="3564" spans="1:4">
      <c r="A3564" s="7"/>
      <c r="B3564" s="7"/>
      <c r="C3564" s="7"/>
      <c r="D3564" s="7"/>
    </row>
    <row r="3565" spans="1:4">
      <c r="A3565" s="7"/>
      <c r="B3565" s="7"/>
      <c r="C3565" s="7"/>
      <c r="D3565" s="7"/>
    </row>
    <row r="3566" spans="1:4">
      <c r="A3566" s="7"/>
      <c r="B3566" s="7"/>
      <c r="C3566" s="7"/>
      <c r="D3566" s="7"/>
    </row>
    <row r="3567" spans="1:4">
      <c r="A3567" s="7"/>
      <c r="B3567" s="7"/>
      <c r="C3567" s="7"/>
      <c r="D3567" s="7"/>
    </row>
    <row r="3568" spans="1:4">
      <c r="A3568" s="7"/>
      <c r="B3568" s="7"/>
      <c r="C3568" s="7"/>
      <c r="D3568" s="7"/>
    </row>
    <row r="3569" spans="1:4">
      <c r="A3569" s="7"/>
      <c r="B3569" s="7"/>
      <c r="C3569" s="7"/>
      <c r="D3569" s="7"/>
    </row>
    <row r="3570" spans="1:4">
      <c r="A3570" s="7"/>
      <c r="B3570" s="7"/>
      <c r="C3570" s="7"/>
      <c r="D3570" s="7"/>
    </row>
    <row r="3571" spans="1:4">
      <c r="A3571" s="7"/>
      <c r="B3571" s="7"/>
      <c r="C3571" s="7"/>
      <c r="D3571" s="7"/>
    </row>
    <row r="3572" spans="1:4">
      <c r="A3572" s="7"/>
      <c r="B3572" s="7"/>
      <c r="C3572" s="7"/>
      <c r="D3572" s="7"/>
    </row>
    <row r="3573" spans="1:4">
      <c r="A3573" s="7"/>
      <c r="B3573" s="7"/>
      <c r="C3573" s="7"/>
      <c r="D3573" s="7"/>
    </row>
    <row r="3574" spans="1:4">
      <c r="A3574" s="7"/>
      <c r="B3574" s="7"/>
      <c r="C3574" s="7"/>
      <c r="D3574" s="7"/>
    </row>
    <row r="3575" spans="1:4">
      <c r="A3575" s="7"/>
      <c r="B3575" s="7"/>
      <c r="C3575" s="7"/>
      <c r="D3575" s="7"/>
    </row>
    <row r="3576" spans="1:4">
      <c r="A3576" s="7"/>
      <c r="B3576" s="7"/>
      <c r="C3576" s="7"/>
      <c r="D3576" s="7"/>
    </row>
    <row r="3577" spans="1:4">
      <c r="A3577" s="7"/>
      <c r="B3577" s="7"/>
      <c r="C3577" s="7"/>
      <c r="D3577" s="7"/>
    </row>
    <row r="3578" spans="1:4">
      <c r="A3578" s="7"/>
      <c r="B3578" s="7"/>
      <c r="C3578" s="7"/>
      <c r="D3578" s="7"/>
    </row>
    <row r="3579" spans="1:4">
      <c r="A3579" s="7"/>
      <c r="B3579" s="7"/>
      <c r="C3579" s="7"/>
      <c r="D3579" s="7"/>
    </row>
    <row r="3580" spans="1:4">
      <c r="A3580" s="7"/>
      <c r="B3580" s="7"/>
      <c r="C3580" s="7"/>
      <c r="D3580" s="7"/>
    </row>
    <row r="3581" spans="1:4">
      <c r="A3581" s="7"/>
      <c r="B3581" s="7"/>
      <c r="C3581" s="7"/>
      <c r="D3581" s="7"/>
    </row>
    <row r="3582" spans="1:4">
      <c r="A3582" s="7"/>
      <c r="B3582" s="7"/>
      <c r="C3582" s="7"/>
      <c r="D3582" s="7"/>
    </row>
    <row r="3583" spans="1:4">
      <c r="A3583" s="7"/>
      <c r="B3583" s="7"/>
      <c r="C3583" s="7"/>
      <c r="D3583" s="7"/>
    </row>
    <row r="3584" spans="1:4">
      <c r="A3584" s="7"/>
      <c r="B3584" s="7"/>
      <c r="C3584" s="7"/>
      <c r="D3584" s="7"/>
    </row>
    <row r="3585" spans="1:4">
      <c r="A3585" s="7"/>
      <c r="B3585" s="7"/>
      <c r="C3585" s="7"/>
      <c r="D3585" s="7"/>
    </row>
    <row r="3586" spans="1:4">
      <c r="A3586" s="7"/>
      <c r="B3586" s="7"/>
      <c r="C3586" s="7"/>
      <c r="D3586" s="7"/>
    </row>
    <row r="3587" spans="1:4">
      <c r="A3587" s="7"/>
      <c r="B3587" s="7"/>
      <c r="C3587" s="7"/>
      <c r="D3587" s="7"/>
    </row>
    <row r="3588" spans="1:4">
      <c r="A3588" s="7"/>
      <c r="B3588" s="7"/>
      <c r="C3588" s="7"/>
      <c r="D3588" s="7"/>
    </row>
    <row r="3589" spans="1:4">
      <c r="A3589" s="7"/>
      <c r="B3589" s="7"/>
      <c r="C3589" s="7"/>
      <c r="D3589" s="7"/>
    </row>
    <row r="3590" spans="1:4">
      <c r="A3590" s="7"/>
      <c r="B3590" s="7"/>
      <c r="C3590" s="7"/>
      <c r="D3590" s="7"/>
    </row>
    <row r="3591" spans="1:4">
      <c r="A3591" s="7"/>
      <c r="B3591" s="7"/>
      <c r="C3591" s="7"/>
      <c r="D3591" s="7"/>
    </row>
    <row r="3592" spans="1:4">
      <c r="A3592" s="7"/>
      <c r="B3592" s="7"/>
      <c r="C3592" s="7"/>
      <c r="D3592" s="7"/>
    </row>
    <row r="3593" spans="1:4">
      <c r="A3593" s="7"/>
      <c r="B3593" s="7"/>
      <c r="C3593" s="7"/>
      <c r="D3593" s="7"/>
    </row>
    <row r="3594" spans="1:4">
      <c r="A3594" s="7"/>
      <c r="B3594" s="7"/>
      <c r="C3594" s="7"/>
      <c r="D3594" s="7"/>
    </row>
    <row r="3595" spans="1:4">
      <c r="A3595" s="7"/>
      <c r="B3595" s="7"/>
      <c r="C3595" s="7"/>
      <c r="D3595" s="7"/>
    </row>
    <row r="3596" spans="1:4">
      <c r="A3596" s="7"/>
      <c r="B3596" s="7"/>
      <c r="C3596" s="7"/>
      <c r="D3596" s="7"/>
    </row>
    <row r="3597" spans="1:4">
      <c r="A3597" s="7"/>
      <c r="B3597" s="7"/>
      <c r="C3597" s="7"/>
      <c r="D3597" s="7"/>
    </row>
    <row r="3598" spans="1:4">
      <c r="A3598" s="7"/>
      <c r="B3598" s="7"/>
      <c r="C3598" s="7"/>
      <c r="D3598" s="7"/>
    </row>
    <row r="3599" spans="1:4">
      <c r="A3599" s="7"/>
      <c r="B3599" s="7"/>
      <c r="C3599" s="7"/>
      <c r="D3599" s="7"/>
    </row>
    <row r="3600" spans="1:4">
      <c r="A3600" s="7"/>
      <c r="B3600" s="7"/>
      <c r="C3600" s="7"/>
      <c r="D3600" s="7"/>
    </row>
    <row r="3601" spans="1:4">
      <c r="A3601" s="7"/>
      <c r="B3601" s="7"/>
      <c r="C3601" s="7"/>
      <c r="D3601" s="7"/>
    </row>
    <row r="3602" spans="1:4">
      <c r="A3602" s="7"/>
      <c r="B3602" s="7"/>
      <c r="C3602" s="7"/>
      <c r="D3602" s="7"/>
    </row>
    <row r="3603" spans="1:4">
      <c r="A3603" s="7"/>
      <c r="B3603" s="7"/>
      <c r="C3603" s="7"/>
      <c r="D3603" s="7"/>
    </row>
    <row r="3604" spans="1:4">
      <c r="A3604" s="7"/>
      <c r="B3604" s="7"/>
      <c r="C3604" s="7"/>
      <c r="D3604" s="7"/>
    </row>
    <row r="3605" spans="1:4">
      <c r="A3605" s="7"/>
      <c r="B3605" s="7"/>
      <c r="C3605" s="7"/>
      <c r="D3605" s="7"/>
    </row>
    <row r="3606" spans="1:4">
      <c r="A3606" s="7"/>
      <c r="B3606" s="7"/>
      <c r="C3606" s="7"/>
      <c r="D3606" s="7"/>
    </row>
    <row r="3607" spans="1:4">
      <c r="A3607" s="7"/>
      <c r="B3607" s="7"/>
      <c r="C3607" s="7"/>
      <c r="D3607" s="7"/>
    </row>
    <row r="3608" spans="1:4">
      <c r="A3608" s="7"/>
      <c r="B3608" s="7"/>
      <c r="C3608" s="7"/>
      <c r="D3608" s="7"/>
    </row>
    <row r="3609" spans="1:4">
      <c r="A3609" s="7"/>
      <c r="B3609" s="7"/>
      <c r="C3609" s="7"/>
      <c r="D3609" s="7"/>
    </row>
    <row r="3610" spans="1:4">
      <c r="A3610" s="7"/>
      <c r="B3610" s="7"/>
      <c r="C3610" s="7"/>
      <c r="D3610" s="7"/>
    </row>
    <row r="3611" spans="1:4">
      <c r="A3611" s="7"/>
      <c r="B3611" s="7"/>
      <c r="C3611" s="7"/>
      <c r="D3611" s="7"/>
    </row>
    <row r="3612" spans="1:4">
      <c r="A3612" s="7"/>
      <c r="B3612" s="7"/>
      <c r="C3612" s="7"/>
      <c r="D3612" s="7"/>
    </row>
    <row r="3613" spans="1:4">
      <c r="A3613" s="7"/>
      <c r="B3613" s="7"/>
      <c r="C3613" s="7"/>
      <c r="D3613" s="7"/>
    </row>
    <row r="3614" spans="1:4">
      <c r="A3614" s="7"/>
      <c r="B3614" s="7"/>
      <c r="C3614" s="7"/>
      <c r="D3614" s="7"/>
    </row>
    <row r="3615" spans="1:4">
      <c r="A3615" s="7"/>
      <c r="B3615" s="7"/>
      <c r="C3615" s="7"/>
      <c r="D3615" s="7"/>
    </row>
    <row r="3616" spans="1:4">
      <c r="A3616" s="7"/>
      <c r="B3616" s="7"/>
      <c r="C3616" s="7"/>
      <c r="D3616" s="7"/>
    </row>
    <row r="3617" spans="1:4">
      <c r="A3617" s="7"/>
      <c r="B3617" s="7"/>
      <c r="C3617" s="7"/>
      <c r="D3617" s="7"/>
    </row>
    <row r="3618" spans="1:4">
      <c r="A3618" s="7"/>
      <c r="B3618" s="7"/>
      <c r="C3618" s="7"/>
      <c r="D3618" s="7"/>
    </row>
    <row r="3619" spans="1:4">
      <c r="A3619" s="7"/>
      <c r="B3619" s="7"/>
      <c r="C3619" s="7"/>
      <c r="D3619" s="7"/>
    </row>
    <row r="3620" spans="1:4">
      <c r="A3620" s="7"/>
      <c r="B3620" s="7"/>
      <c r="C3620" s="7"/>
      <c r="D3620" s="7"/>
    </row>
    <row r="3621" spans="1:4">
      <c r="A3621" s="7"/>
      <c r="B3621" s="7"/>
      <c r="C3621" s="7"/>
      <c r="D3621" s="7"/>
    </row>
    <row r="3622" spans="1:4">
      <c r="A3622" s="7"/>
      <c r="B3622" s="7"/>
      <c r="C3622" s="7"/>
      <c r="D3622" s="7"/>
    </row>
    <row r="3623" spans="1:4">
      <c r="A3623" s="7"/>
      <c r="B3623" s="7"/>
      <c r="C3623" s="7"/>
      <c r="D3623" s="7"/>
    </row>
    <row r="3624" spans="1:4">
      <c r="A3624" s="7"/>
      <c r="B3624" s="7"/>
      <c r="C3624" s="7"/>
      <c r="D3624" s="7"/>
    </row>
    <row r="3625" spans="1:4">
      <c r="A3625" s="7"/>
      <c r="B3625" s="7"/>
      <c r="C3625" s="7"/>
      <c r="D3625" s="7"/>
    </row>
    <row r="3626" spans="1:4">
      <c r="A3626" s="7"/>
      <c r="B3626" s="7"/>
      <c r="C3626" s="7"/>
      <c r="D3626" s="7"/>
    </row>
    <row r="3627" spans="1:4">
      <c r="A3627" s="7"/>
      <c r="B3627" s="7"/>
      <c r="C3627" s="7"/>
      <c r="D3627" s="7"/>
    </row>
    <row r="3628" spans="1:4">
      <c r="A3628" s="7"/>
      <c r="B3628" s="7"/>
      <c r="C3628" s="7"/>
      <c r="D3628" s="7"/>
    </row>
    <row r="3629" spans="1:4">
      <c r="A3629" s="7"/>
      <c r="B3629" s="7"/>
      <c r="C3629" s="7"/>
      <c r="D3629" s="7"/>
    </row>
    <row r="3630" spans="1:4">
      <c r="A3630" s="7"/>
      <c r="B3630" s="7"/>
      <c r="C3630" s="7"/>
      <c r="D3630" s="7"/>
    </row>
    <row r="3631" spans="1:4">
      <c r="A3631" s="7"/>
      <c r="B3631" s="7"/>
      <c r="C3631" s="7"/>
      <c r="D3631" s="7"/>
    </row>
    <row r="3632" spans="1:4">
      <c r="A3632" s="7"/>
      <c r="B3632" s="7"/>
      <c r="C3632" s="7"/>
      <c r="D3632" s="7"/>
    </row>
    <row r="3633" spans="1:4">
      <c r="A3633" s="7"/>
      <c r="B3633" s="7"/>
      <c r="C3633" s="7"/>
      <c r="D3633" s="7"/>
    </row>
    <row r="3634" spans="1:4">
      <c r="A3634" s="7"/>
      <c r="B3634" s="7"/>
      <c r="C3634" s="7"/>
      <c r="D3634" s="7"/>
    </row>
    <row r="3635" spans="1:4">
      <c r="A3635" s="7"/>
      <c r="B3635" s="7"/>
      <c r="C3635" s="7"/>
      <c r="D3635" s="7"/>
    </row>
    <row r="3636" spans="1:4">
      <c r="A3636" s="7"/>
      <c r="B3636" s="7"/>
      <c r="C3636" s="7"/>
      <c r="D3636" s="7"/>
    </row>
    <row r="3637" spans="1:4">
      <c r="A3637" s="7"/>
      <c r="B3637" s="7"/>
      <c r="C3637" s="7"/>
      <c r="D3637" s="7"/>
    </row>
    <row r="3638" spans="1:4">
      <c r="A3638" s="7"/>
      <c r="B3638" s="7"/>
      <c r="C3638" s="7"/>
      <c r="D3638" s="7"/>
    </row>
    <row r="3639" spans="1:4">
      <c r="A3639" s="7"/>
      <c r="B3639" s="7"/>
      <c r="C3639" s="7"/>
      <c r="D3639" s="7"/>
    </row>
    <row r="3640" spans="1:4">
      <c r="A3640" s="7"/>
      <c r="B3640" s="7"/>
      <c r="C3640" s="7"/>
      <c r="D3640" s="7"/>
    </row>
    <row r="3641" spans="1:4">
      <c r="A3641" s="7"/>
      <c r="B3641" s="7"/>
      <c r="C3641" s="7"/>
      <c r="D3641" s="7"/>
    </row>
    <row r="3642" spans="1:4">
      <c r="A3642" s="7"/>
      <c r="B3642" s="7"/>
      <c r="C3642" s="7"/>
      <c r="D3642" s="7"/>
    </row>
    <row r="3643" spans="1:4">
      <c r="A3643" s="7"/>
      <c r="B3643" s="7"/>
      <c r="C3643" s="7"/>
      <c r="D3643" s="7"/>
    </row>
    <row r="3644" spans="1:4">
      <c r="A3644" s="7"/>
      <c r="B3644" s="7"/>
      <c r="C3644" s="7"/>
      <c r="D3644" s="7"/>
    </row>
    <row r="3645" spans="1:4">
      <c r="A3645" s="7"/>
      <c r="B3645" s="7"/>
      <c r="C3645" s="7"/>
      <c r="D3645" s="7"/>
    </row>
    <row r="3646" spans="1:4">
      <c r="A3646" s="7"/>
      <c r="B3646" s="7"/>
      <c r="C3646" s="7"/>
      <c r="D3646" s="7"/>
    </row>
    <row r="3647" spans="1:4">
      <c r="A3647" s="7"/>
      <c r="B3647" s="7"/>
      <c r="C3647" s="7"/>
      <c r="D3647" s="7"/>
    </row>
    <row r="3648" spans="1:4">
      <c r="A3648" s="7"/>
      <c r="B3648" s="7"/>
      <c r="C3648" s="7"/>
      <c r="D3648" s="7"/>
    </row>
    <row r="3649" spans="1:4">
      <c r="A3649" s="7"/>
      <c r="B3649" s="7"/>
      <c r="C3649" s="7"/>
      <c r="D3649" s="7"/>
    </row>
    <row r="3650" spans="1:4">
      <c r="A3650" s="7"/>
      <c r="B3650" s="7"/>
      <c r="C3650" s="7"/>
      <c r="D3650" s="7"/>
    </row>
    <row r="3651" spans="1:4">
      <c r="A3651" s="7"/>
      <c r="B3651" s="7"/>
      <c r="C3651" s="7"/>
      <c r="D3651" s="7"/>
    </row>
    <row r="3652" spans="1:4">
      <c r="A3652" s="7"/>
      <c r="B3652" s="7"/>
      <c r="C3652" s="7"/>
      <c r="D3652" s="7"/>
    </row>
    <row r="3653" spans="1:4">
      <c r="A3653" s="7"/>
      <c r="B3653" s="7"/>
      <c r="C3653" s="7"/>
      <c r="D3653" s="7"/>
    </row>
    <row r="3654" spans="1:4">
      <c r="A3654" s="7"/>
      <c r="B3654" s="7"/>
      <c r="C3654" s="7"/>
      <c r="D3654" s="7"/>
    </row>
    <row r="3655" spans="1:4">
      <c r="A3655" s="7"/>
      <c r="B3655" s="7"/>
      <c r="C3655" s="7"/>
      <c r="D3655" s="7"/>
    </row>
    <row r="3656" spans="1:4">
      <c r="A3656" s="7"/>
      <c r="B3656" s="7"/>
      <c r="C3656" s="7"/>
      <c r="D3656" s="7"/>
    </row>
    <row r="3657" spans="1:4">
      <c r="A3657" s="7"/>
      <c r="B3657" s="7"/>
      <c r="C3657" s="7"/>
      <c r="D3657" s="7"/>
    </row>
    <row r="3658" spans="1:4">
      <c r="A3658" s="7"/>
      <c r="B3658" s="7"/>
      <c r="C3658" s="7"/>
      <c r="D3658" s="7"/>
    </row>
    <row r="3659" spans="1:4">
      <c r="A3659" s="7"/>
      <c r="B3659" s="7"/>
      <c r="C3659" s="7"/>
      <c r="D3659" s="7"/>
    </row>
    <row r="3660" spans="1:4">
      <c r="A3660" s="7"/>
      <c r="B3660" s="7"/>
      <c r="C3660" s="7"/>
      <c r="D3660" s="7"/>
    </row>
    <row r="3661" spans="1:4">
      <c r="A3661" s="7"/>
      <c r="B3661" s="7"/>
      <c r="C3661" s="7"/>
      <c r="D3661" s="7"/>
    </row>
    <row r="3662" spans="1:4">
      <c r="A3662" s="7"/>
      <c r="B3662" s="7"/>
      <c r="C3662" s="7"/>
      <c r="D3662" s="7"/>
    </row>
    <row r="3663" spans="1:4">
      <c r="A3663" s="7"/>
      <c r="B3663" s="7"/>
      <c r="C3663" s="7"/>
      <c r="D3663" s="7"/>
    </row>
    <row r="3664" spans="1:4">
      <c r="A3664" s="7"/>
      <c r="B3664" s="7"/>
      <c r="C3664" s="7"/>
      <c r="D3664" s="7"/>
    </row>
    <row r="3665" spans="1:4">
      <c r="A3665" s="7"/>
      <c r="B3665" s="7"/>
      <c r="C3665" s="7"/>
      <c r="D3665" s="7"/>
    </row>
    <row r="3666" spans="1:4">
      <c r="A3666" s="7"/>
      <c r="B3666" s="7"/>
      <c r="C3666" s="7"/>
      <c r="D3666" s="7"/>
    </row>
    <row r="3667" spans="1:4">
      <c r="A3667" s="7"/>
      <c r="B3667" s="7"/>
      <c r="C3667" s="7"/>
      <c r="D3667" s="7"/>
    </row>
    <row r="3668" spans="1:4">
      <c r="A3668" s="7"/>
      <c r="B3668" s="7"/>
      <c r="C3668" s="7"/>
      <c r="D3668" s="7"/>
    </row>
    <row r="3669" spans="1:4">
      <c r="A3669" s="7"/>
      <c r="B3669" s="7"/>
      <c r="C3669" s="7"/>
      <c r="D3669" s="7"/>
    </row>
    <row r="3670" spans="1:4">
      <c r="A3670" s="7"/>
      <c r="B3670" s="7"/>
      <c r="C3670" s="7"/>
      <c r="D3670" s="7"/>
    </row>
    <row r="3671" spans="1:4">
      <c r="A3671" s="7"/>
      <c r="B3671" s="7"/>
      <c r="C3671" s="7"/>
      <c r="D3671" s="7"/>
    </row>
    <row r="3672" spans="1:4">
      <c r="A3672" s="7"/>
      <c r="B3672" s="7"/>
      <c r="C3672" s="7"/>
      <c r="D3672" s="7"/>
    </row>
    <row r="3673" spans="1:4">
      <c r="A3673" s="7"/>
      <c r="B3673" s="7"/>
      <c r="C3673" s="7"/>
      <c r="D3673" s="7"/>
    </row>
    <row r="3674" spans="1:4">
      <c r="A3674" s="7"/>
      <c r="B3674" s="7"/>
      <c r="C3674" s="7"/>
      <c r="D3674" s="7"/>
    </row>
    <row r="3675" spans="1:4">
      <c r="A3675" s="7"/>
      <c r="B3675" s="7"/>
      <c r="C3675" s="7"/>
      <c r="D3675" s="7"/>
    </row>
    <row r="3676" spans="1:4">
      <c r="A3676" s="7"/>
      <c r="B3676" s="7"/>
      <c r="C3676" s="7"/>
      <c r="D3676" s="7"/>
    </row>
    <row r="3677" spans="1:4">
      <c r="A3677" s="7"/>
      <c r="B3677" s="7"/>
      <c r="C3677" s="7"/>
      <c r="D3677" s="7"/>
    </row>
    <row r="3678" spans="1:4">
      <c r="A3678" s="7"/>
      <c r="B3678" s="7"/>
      <c r="C3678" s="7"/>
      <c r="D3678" s="7"/>
    </row>
    <row r="3679" spans="1:4">
      <c r="A3679" s="7"/>
      <c r="B3679" s="7"/>
      <c r="C3679" s="7"/>
      <c r="D3679" s="7"/>
    </row>
    <row r="3680" spans="1:4">
      <c r="A3680" s="7"/>
      <c r="B3680" s="7"/>
      <c r="C3680" s="7"/>
      <c r="D3680" s="7"/>
    </row>
    <row r="3681" spans="1:4">
      <c r="A3681" s="7"/>
      <c r="B3681" s="7"/>
      <c r="C3681" s="7"/>
      <c r="D3681" s="7"/>
    </row>
    <row r="3682" spans="1:4">
      <c r="A3682" s="7"/>
      <c r="B3682" s="7"/>
      <c r="C3682" s="7"/>
      <c r="D3682" s="7"/>
    </row>
    <row r="3683" spans="1:4">
      <c r="A3683" s="7"/>
      <c r="B3683" s="7"/>
      <c r="C3683" s="7"/>
      <c r="D3683" s="7"/>
    </row>
    <row r="3684" spans="1:4">
      <c r="A3684" s="7"/>
      <c r="B3684" s="7"/>
      <c r="C3684" s="7"/>
      <c r="D3684" s="7"/>
    </row>
    <row r="3685" spans="1:4">
      <c r="A3685" s="7"/>
      <c r="B3685" s="7"/>
      <c r="C3685" s="7"/>
      <c r="D3685" s="7"/>
    </row>
    <row r="3686" spans="1:4">
      <c r="A3686" s="7"/>
      <c r="B3686" s="7"/>
      <c r="C3686" s="7"/>
      <c r="D3686" s="7"/>
    </row>
    <row r="3687" spans="1:4">
      <c r="A3687" s="7"/>
      <c r="B3687" s="7"/>
      <c r="C3687" s="7"/>
      <c r="D3687" s="7"/>
    </row>
    <row r="3688" spans="1:4">
      <c r="A3688" s="7"/>
      <c r="B3688" s="7"/>
      <c r="C3688" s="7"/>
      <c r="D3688" s="7"/>
    </row>
    <row r="3689" spans="1:4">
      <c r="A3689" s="7"/>
      <c r="B3689" s="7"/>
      <c r="C3689" s="7"/>
      <c r="D3689" s="7"/>
    </row>
    <row r="3690" spans="1:4">
      <c r="A3690" s="7"/>
      <c r="B3690" s="7"/>
      <c r="C3690" s="7"/>
      <c r="D3690" s="7"/>
    </row>
    <row r="3691" spans="1:4">
      <c r="A3691" s="7"/>
      <c r="B3691" s="7"/>
      <c r="C3691" s="7"/>
      <c r="D3691" s="7"/>
    </row>
    <row r="3692" spans="1:4">
      <c r="A3692" s="7"/>
      <c r="B3692" s="7"/>
      <c r="C3692" s="7"/>
      <c r="D3692" s="7"/>
    </row>
    <row r="3693" spans="1:4">
      <c r="A3693" s="7"/>
      <c r="B3693" s="7"/>
      <c r="C3693" s="7"/>
      <c r="D3693" s="7"/>
    </row>
    <row r="3694" spans="1:4">
      <c r="A3694" s="7"/>
      <c r="B3694" s="7"/>
      <c r="C3694" s="7"/>
      <c r="D3694" s="7"/>
    </row>
    <row r="3695" spans="1:4">
      <c r="A3695" s="7"/>
      <c r="B3695" s="7"/>
      <c r="C3695" s="7"/>
      <c r="D3695" s="7"/>
    </row>
    <row r="3696" spans="1:4">
      <c r="A3696" s="7"/>
      <c r="B3696" s="7"/>
      <c r="C3696" s="7"/>
      <c r="D3696" s="7"/>
    </row>
    <row r="3697" spans="1:4">
      <c r="A3697" s="7"/>
      <c r="B3697" s="7"/>
      <c r="C3697" s="7"/>
      <c r="D3697" s="7"/>
    </row>
    <row r="3698" spans="1:4">
      <c r="A3698" s="7"/>
      <c r="B3698" s="7"/>
      <c r="C3698" s="7"/>
      <c r="D3698" s="7"/>
    </row>
    <row r="3699" spans="1:4">
      <c r="A3699" s="7"/>
      <c r="B3699" s="7"/>
      <c r="C3699" s="7"/>
      <c r="D3699" s="7"/>
    </row>
    <row r="3700" spans="1:4">
      <c r="A3700" s="7"/>
      <c r="B3700" s="7"/>
      <c r="C3700" s="7"/>
      <c r="D3700" s="7"/>
    </row>
    <row r="3701" spans="1:4">
      <c r="A3701" s="7"/>
      <c r="B3701" s="7"/>
      <c r="C3701" s="7"/>
      <c r="D3701" s="7"/>
    </row>
    <row r="3702" spans="1:4">
      <c r="A3702" s="7"/>
      <c r="B3702" s="7"/>
      <c r="C3702" s="7"/>
      <c r="D3702" s="7"/>
    </row>
    <row r="3703" spans="1:4">
      <c r="A3703" s="7"/>
      <c r="B3703" s="7"/>
      <c r="C3703" s="7"/>
      <c r="D3703" s="7"/>
    </row>
    <row r="3704" spans="1:4">
      <c r="A3704" s="7"/>
      <c r="B3704" s="7"/>
      <c r="C3704" s="7"/>
      <c r="D3704" s="7"/>
    </row>
    <row r="3705" spans="1:4">
      <c r="A3705" s="7"/>
      <c r="B3705" s="7"/>
      <c r="C3705" s="7"/>
      <c r="D3705" s="7"/>
    </row>
    <row r="3706" spans="1:4">
      <c r="A3706" s="7"/>
      <c r="B3706" s="7"/>
      <c r="C3706" s="7"/>
      <c r="D3706" s="7"/>
    </row>
    <row r="3707" spans="1:4">
      <c r="A3707" s="7"/>
      <c r="B3707" s="7"/>
      <c r="C3707" s="7"/>
      <c r="D3707" s="7"/>
    </row>
    <row r="3708" spans="1:4">
      <c r="A3708" s="7"/>
      <c r="B3708" s="7"/>
      <c r="C3708" s="7"/>
      <c r="D3708" s="7"/>
    </row>
    <row r="3709" spans="1:4">
      <c r="A3709" s="7"/>
      <c r="B3709" s="7"/>
      <c r="C3709" s="7"/>
      <c r="D3709" s="7"/>
    </row>
    <row r="3710" spans="1:4">
      <c r="A3710" s="7"/>
      <c r="B3710" s="7"/>
      <c r="C3710" s="7"/>
      <c r="D3710" s="7"/>
    </row>
    <row r="3711" spans="1:4">
      <c r="A3711" s="7"/>
      <c r="B3711" s="7"/>
      <c r="C3711" s="7"/>
      <c r="D3711" s="7"/>
    </row>
    <row r="3712" spans="1:4">
      <c r="A3712" s="7"/>
      <c r="B3712" s="7"/>
      <c r="C3712" s="7"/>
      <c r="D3712" s="7"/>
    </row>
    <row r="3713" spans="1:4">
      <c r="A3713" s="7"/>
      <c r="B3713" s="7"/>
      <c r="C3713" s="7"/>
      <c r="D3713" s="7"/>
    </row>
    <row r="3714" spans="1:4">
      <c r="A3714" s="7"/>
      <c r="B3714" s="7"/>
      <c r="C3714" s="7"/>
      <c r="D3714" s="7"/>
    </row>
    <row r="3715" spans="1:4">
      <c r="A3715" s="7"/>
      <c r="B3715" s="7"/>
      <c r="C3715" s="7"/>
      <c r="D3715" s="7"/>
    </row>
    <row r="3716" spans="1:4">
      <c r="A3716" s="7"/>
      <c r="B3716" s="7"/>
      <c r="C3716" s="7"/>
      <c r="D3716" s="7"/>
    </row>
    <row r="3717" spans="1:4">
      <c r="A3717" s="7"/>
      <c r="B3717" s="7"/>
      <c r="C3717" s="7"/>
      <c r="D3717" s="7"/>
    </row>
    <row r="3718" spans="1:4">
      <c r="A3718" s="7"/>
      <c r="B3718" s="7"/>
      <c r="C3718" s="7"/>
      <c r="D3718" s="7"/>
    </row>
    <row r="3719" spans="1:4">
      <c r="A3719" s="7"/>
      <c r="B3719" s="7"/>
      <c r="C3719" s="7"/>
      <c r="D3719" s="7"/>
    </row>
    <row r="3720" spans="1:4">
      <c r="A3720" s="7"/>
      <c r="B3720" s="7"/>
      <c r="C3720" s="7"/>
      <c r="D3720" s="7"/>
    </row>
    <row r="3721" spans="1:4">
      <c r="A3721" s="7"/>
      <c r="B3721" s="7"/>
      <c r="C3721" s="7"/>
      <c r="D3721" s="7"/>
    </row>
    <row r="3722" spans="1:4">
      <c r="A3722" s="7"/>
      <c r="B3722" s="7"/>
      <c r="C3722" s="7"/>
      <c r="D3722" s="7"/>
    </row>
    <row r="3723" spans="1:4">
      <c r="A3723" s="7"/>
      <c r="B3723" s="7"/>
      <c r="C3723" s="7"/>
      <c r="D3723" s="7"/>
    </row>
    <row r="3724" spans="1:4">
      <c r="A3724" s="7"/>
      <c r="B3724" s="7"/>
      <c r="C3724" s="7"/>
      <c r="D3724" s="7"/>
    </row>
    <row r="3725" spans="1:4">
      <c r="A3725" s="7"/>
      <c r="B3725" s="7"/>
      <c r="C3725" s="7"/>
      <c r="D3725" s="7"/>
    </row>
    <row r="3726" spans="1:4">
      <c r="A3726" s="7"/>
      <c r="B3726" s="7"/>
      <c r="C3726" s="7"/>
      <c r="D3726" s="7"/>
    </row>
    <row r="3727" spans="1:4">
      <c r="A3727" s="7"/>
      <c r="B3727" s="7"/>
      <c r="C3727" s="7"/>
      <c r="D3727" s="7"/>
    </row>
    <row r="3728" spans="1:4">
      <c r="A3728" s="7"/>
      <c r="B3728" s="7"/>
      <c r="C3728" s="7"/>
      <c r="D3728" s="7"/>
    </row>
    <row r="3729" spans="1:4">
      <c r="A3729" s="7"/>
      <c r="B3729" s="7"/>
      <c r="C3729" s="7"/>
      <c r="D3729" s="7"/>
    </row>
    <row r="3730" spans="1:4">
      <c r="A3730" s="7"/>
      <c r="B3730" s="7"/>
      <c r="C3730" s="7"/>
      <c r="D3730" s="7"/>
    </row>
    <row r="3731" spans="1:4">
      <c r="A3731" s="7"/>
      <c r="B3731" s="7"/>
      <c r="C3731" s="7"/>
      <c r="D3731" s="7"/>
    </row>
    <row r="3732" spans="1:4">
      <c r="A3732" s="7"/>
      <c r="B3732" s="7"/>
      <c r="C3732" s="7"/>
      <c r="D3732" s="7"/>
    </row>
    <row r="3733" spans="1:4">
      <c r="A3733" s="7"/>
      <c r="B3733" s="7"/>
      <c r="C3733" s="7"/>
      <c r="D3733" s="7"/>
    </row>
    <row r="3734" spans="1:4">
      <c r="A3734" s="7"/>
      <c r="B3734" s="7"/>
      <c r="C3734" s="7"/>
      <c r="D3734" s="7"/>
    </row>
    <row r="3735" spans="1:4">
      <c r="A3735" s="7"/>
      <c r="B3735" s="7"/>
      <c r="C3735" s="7"/>
      <c r="D3735" s="7"/>
    </row>
    <row r="3736" spans="1:4">
      <c r="A3736" s="7"/>
      <c r="B3736" s="7"/>
      <c r="C3736" s="7"/>
      <c r="D3736" s="7"/>
    </row>
    <row r="3737" spans="1:4">
      <c r="A3737" s="7"/>
      <c r="B3737" s="7"/>
      <c r="C3737" s="7"/>
      <c r="D3737" s="7"/>
    </row>
    <row r="3738" spans="1:4">
      <c r="A3738" s="7"/>
      <c r="B3738" s="7"/>
      <c r="C3738" s="7"/>
      <c r="D3738" s="7"/>
    </row>
    <row r="3739" spans="1:4">
      <c r="A3739" s="7"/>
      <c r="B3739" s="7"/>
      <c r="C3739" s="7"/>
      <c r="D3739" s="7"/>
    </row>
    <row r="3740" spans="1:4">
      <c r="A3740" s="7"/>
      <c r="B3740" s="7"/>
      <c r="C3740" s="7"/>
      <c r="D3740" s="7"/>
    </row>
    <row r="3741" spans="1:4">
      <c r="A3741" s="7"/>
      <c r="B3741" s="7"/>
      <c r="C3741" s="7"/>
      <c r="D3741" s="7"/>
    </row>
    <row r="3742" spans="1:4">
      <c r="A3742" s="7"/>
      <c r="B3742" s="7"/>
      <c r="C3742" s="7"/>
      <c r="D3742" s="7"/>
    </row>
    <row r="3743" spans="1:4">
      <c r="A3743" s="7"/>
      <c r="B3743" s="7"/>
      <c r="C3743" s="7"/>
      <c r="D3743" s="7"/>
    </row>
    <row r="3744" spans="1:4">
      <c r="A3744" s="7"/>
      <c r="B3744" s="7"/>
      <c r="C3744" s="7"/>
      <c r="D3744" s="7"/>
    </row>
    <row r="3745" spans="1:4">
      <c r="A3745" s="7"/>
      <c r="B3745" s="7"/>
      <c r="C3745" s="7"/>
      <c r="D3745" s="7"/>
    </row>
    <row r="3746" spans="1:4">
      <c r="A3746" s="7"/>
      <c r="B3746" s="7"/>
      <c r="C3746" s="7"/>
      <c r="D3746" s="7"/>
    </row>
    <row r="3747" spans="1:4">
      <c r="A3747" s="7"/>
      <c r="B3747" s="7"/>
      <c r="C3747" s="7"/>
      <c r="D3747" s="7"/>
    </row>
    <row r="3748" spans="1:4">
      <c r="A3748" s="7"/>
      <c r="B3748" s="7"/>
      <c r="C3748" s="7"/>
      <c r="D3748" s="7"/>
    </row>
    <row r="3749" spans="1:4">
      <c r="A3749" s="7"/>
      <c r="B3749" s="7"/>
      <c r="C3749" s="7"/>
      <c r="D3749" s="7"/>
    </row>
    <row r="3750" spans="1:4">
      <c r="A3750" s="7"/>
      <c r="B3750" s="7"/>
      <c r="C3750" s="7"/>
      <c r="D3750" s="7"/>
    </row>
    <row r="3751" spans="1:4">
      <c r="A3751" s="7"/>
      <c r="B3751" s="7"/>
      <c r="C3751" s="7"/>
      <c r="D3751" s="7"/>
    </row>
    <row r="3752" spans="1:4">
      <c r="A3752" s="7"/>
      <c r="B3752" s="7"/>
      <c r="C3752" s="7"/>
      <c r="D3752" s="7"/>
    </row>
    <row r="3753" spans="1:4">
      <c r="A3753" s="7"/>
      <c r="B3753" s="7"/>
      <c r="C3753" s="7"/>
      <c r="D3753" s="7"/>
    </row>
    <row r="3754" spans="1:4">
      <c r="A3754" s="7"/>
      <c r="B3754" s="7"/>
      <c r="C3754" s="7"/>
      <c r="D3754" s="7"/>
    </row>
    <row r="3755" spans="1:4">
      <c r="A3755" s="7"/>
      <c r="B3755" s="7"/>
      <c r="C3755" s="7"/>
      <c r="D3755" s="7"/>
    </row>
    <row r="3756" spans="1:4">
      <c r="A3756" s="7"/>
      <c r="B3756" s="7"/>
      <c r="C3756" s="7"/>
      <c r="D3756" s="7"/>
    </row>
    <row r="3757" spans="1:4">
      <c r="A3757" s="7"/>
      <c r="B3757" s="7"/>
      <c r="C3757" s="7"/>
      <c r="D3757" s="7"/>
    </row>
    <row r="3758" spans="1:4">
      <c r="A3758" s="7"/>
      <c r="B3758" s="7"/>
      <c r="C3758" s="7"/>
      <c r="D3758" s="7"/>
    </row>
    <row r="3759" spans="1:4">
      <c r="A3759" s="7"/>
      <c r="B3759" s="7"/>
      <c r="C3759" s="7"/>
      <c r="D3759" s="7"/>
    </row>
    <row r="3760" spans="1:4">
      <c r="A3760" s="7"/>
      <c r="B3760" s="7"/>
      <c r="C3760" s="7"/>
      <c r="D3760" s="7"/>
    </row>
    <row r="3761" spans="1:4">
      <c r="A3761" s="7"/>
      <c r="B3761" s="7"/>
      <c r="C3761" s="7"/>
      <c r="D3761" s="7"/>
    </row>
    <row r="3762" spans="1:4">
      <c r="A3762" s="7"/>
      <c r="B3762" s="7"/>
      <c r="C3762" s="7"/>
      <c r="D3762" s="7"/>
    </row>
    <row r="3763" spans="1:4">
      <c r="A3763" s="7"/>
      <c r="B3763" s="7"/>
      <c r="C3763" s="7"/>
      <c r="D3763" s="7"/>
    </row>
    <row r="3764" spans="1:4">
      <c r="A3764" s="7"/>
      <c r="B3764" s="7"/>
      <c r="C3764" s="7"/>
      <c r="D3764" s="7"/>
    </row>
    <row r="3765" spans="1:4">
      <c r="A3765" s="7"/>
      <c r="B3765" s="7"/>
      <c r="C3765" s="7"/>
      <c r="D3765" s="7"/>
    </row>
    <row r="3766" spans="1:4">
      <c r="A3766" s="7"/>
      <c r="B3766" s="7"/>
      <c r="C3766" s="7"/>
      <c r="D3766" s="7"/>
    </row>
    <row r="3767" spans="1:4">
      <c r="A3767" s="7"/>
      <c r="B3767" s="7"/>
      <c r="C3767" s="7"/>
      <c r="D3767" s="7"/>
    </row>
    <row r="3768" spans="1:4">
      <c r="A3768" s="7"/>
      <c r="B3768" s="7"/>
      <c r="C3768" s="7"/>
      <c r="D3768" s="7"/>
    </row>
    <row r="3769" spans="1:4">
      <c r="A3769" s="7"/>
      <c r="B3769" s="7"/>
      <c r="C3769" s="7"/>
      <c r="D3769" s="7"/>
    </row>
    <row r="3770" spans="1:4">
      <c r="A3770" s="7"/>
      <c r="B3770" s="7"/>
      <c r="C3770" s="7"/>
      <c r="D3770" s="7"/>
    </row>
    <row r="3771" spans="1:4">
      <c r="A3771" s="7"/>
      <c r="B3771" s="7"/>
      <c r="C3771" s="7"/>
      <c r="D3771" s="7"/>
    </row>
    <row r="3772" spans="1:4">
      <c r="A3772" s="7"/>
      <c r="B3772" s="7"/>
      <c r="C3772" s="7"/>
      <c r="D3772" s="7"/>
    </row>
    <row r="3773" spans="1:4">
      <c r="A3773" s="7"/>
      <c r="B3773" s="7"/>
      <c r="C3773" s="7"/>
      <c r="D3773" s="7"/>
    </row>
    <row r="3774" spans="1:4">
      <c r="A3774" s="7"/>
      <c r="B3774" s="7"/>
      <c r="C3774" s="7"/>
      <c r="D3774" s="7"/>
    </row>
    <row r="3775" spans="1:4">
      <c r="A3775" s="7"/>
      <c r="B3775" s="7"/>
      <c r="C3775" s="7"/>
      <c r="D3775" s="7"/>
    </row>
    <row r="3776" spans="1:4">
      <c r="A3776" s="7"/>
      <c r="B3776" s="7"/>
      <c r="C3776" s="7"/>
      <c r="D3776" s="7"/>
    </row>
    <row r="3777" spans="1:4">
      <c r="A3777" s="7"/>
      <c r="B3777" s="7"/>
      <c r="C3777" s="7"/>
      <c r="D3777" s="7"/>
    </row>
    <row r="3778" spans="1:4">
      <c r="A3778" s="7"/>
      <c r="B3778" s="7"/>
      <c r="C3778" s="7"/>
      <c r="D3778" s="7"/>
    </row>
    <row r="3779" spans="1:4">
      <c r="A3779" s="7"/>
      <c r="B3779" s="7"/>
      <c r="C3779" s="7"/>
      <c r="D3779" s="7"/>
    </row>
    <row r="3780" spans="1:4">
      <c r="A3780" s="7"/>
      <c r="B3780" s="7"/>
      <c r="C3780" s="7"/>
      <c r="D3780" s="7"/>
    </row>
    <row r="3781" spans="1:4">
      <c r="A3781" s="7"/>
      <c r="B3781" s="7"/>
      <c r="C3781" s="7"/>
      <c r="D3781" s="7"/>
    </row>
    <row r="3782" spans="1:4">
      <c r="A3782" s="7"/>
      <c r="B3782" s="7"/>
      <c r="C3782" s="7"/>
      <c r="D3782" s="7"/>
    </row>
    <row r="3783" spans="1:4">
      <c r="A3783" s="7"/>
      <c r="B3783" s="7"/>
      <c r="C3783" s="7"/>
      <c r="D3783" s="7"/>
    </row>
    <row r="3784" spans="1:4">
      <c r="A3784" s="7"/>
      <c r="B3784" s="7"/>
      <c r="C3784" s="7"/>
      <c r="D3784" s="7"/>
    </row>
    <row r="3785" spans="1:4">
      <c r="A3785" s="7"/>
      <c r="B3785" s="7"/>
      <c r="C3785" s="7"/>
      <c r="D3785" s="7"/>
    </row>
    <row r="3786" spans="1:4">
      <c r="A3786" s="7"/>
      <c r="B3786" s="7"/>
      <c r="C3786" s="7"/>
      <c r="D3786" s="7"/>
    </row>
    <row r="3787" spans="1:4">
      <c r="A3787" s="7"/>
      <c r="B3787" s="7"/>
      <c r="C3787" s="7"/>
      <c r="D3787" s="7"/>
    </row>
    <row r="3788" spans="1:4">
      <c r="A3788" s="7"/>
      <c r="B3788" s="7"/>
      <c r="C3788" s="7"/>
      <c r="D3788" s="7"/>
    </row>
    <row r="3789" spans="1:4">
      <c r="A3789" s="7"/>
      <c r="B3789" s="7"/>
      <c r="C3789" s="7"/>
      <c r="D3789" s="7"/>
    </row>
    <row r="3790" spans="1:4">
      <c r="A3790" s="7"/>
      <c r="B3790" s="7"/>
      <c r="C3790" s="7"/>
      <c r="D3790" s="7"/>
    </row>
    <row r="3791" spans="1:4">
      <c r="A3791" s="7"/>
      <c r="B3791" s="7"/>
      <c r="C3791" s="7"/>
      <c r="D3791" s="7"/>
    </row>
    <row r="3792" spans="1:4">
      <c r="A3792" s="7"/>
      <c r="B3792" s="7"/>
      <c r="C3792" s="7"/>
      <c r="D3792" s="7"/>
    </row>
    <row r="3793" spans="1:4">
      <c r="A3793" s="7"/>
      <c r="B3793" s="7"/>
      <c r="C3793" s="7"/>
      <c r="D3793" s="7"/>
    </row>
    <row r="3794" spans="1:4">
      <c r="A3794" s="7"/>
      <c r="B3794" s="7"/>
      <c r="C3794" s="7"/>
      <c r="D3794" s="7"/>
    </row>
    <row r="3795" spans="1:4">
      <c r="A3795" s="7"/>
      <c r="B3795" s="7"/>
      <c r="C3795" s="7"/>
      <c r="D3795" s="7"/>
    </row>
    <row r="3796" spans="1:4">
      <c r="A3796" s="7"/>
      <c r="B3796" s="7"/>
      <c r="C3796" s="7"/>
      <c r="D3796" s="7"/>
    </row>
    <row r="3797" spans="1:4">
      <c r="A3797" s="7"/>
      <c r="B3797" s="7"/>
      <c r="C3797" s="7"/>
      <c r="D3797" s="7"/>
    </row>
    <row r="3798" spans="1:4">
      <c r="A3798" s="7"/>
      <c r="B3798" s="7"/>
      <c r="C3798" s="7"/>
      <c r="D3798" s="7"/>
    </row>
    <row r="3799" spans="1:4">
      <c r="A3799" s="7"/>
      <c r="B3799" s="7"/>
      <c r="C3799" s="7"/>
      <c r="D3799" s="7"/>
    </row>
    <row r="3800" spans="1:4">
      <c r="A3800" s="7"/>
      <c r="B3800" s="7"/>
      <c r="C3800" s="7"/>
      <c r="D3800" s="7"/>
    </row>
    <row r="3801" spans="1:4">
      <c r="A3801" s="7"/>
      <c r="B3801" s="7"/>
      <c r="C3801" s="7"/>
      <c r="D3801" s="7"/>
    </row>
    <row r="3802" spans="1:4">
      <c r="A3802" s="7"/>
      <c r="B3802" s="7"/>
      <c r="C3802" s="7"/>
      <c r="D3802" s="7"/>
    </row>
    <row r="3803" spans="1:4">
      <c r="A3803" s="7"/>
      <c r="B3803" s="7"/>
      <c r="C3803" s="7"/>
      <c r="D3803" s="7"/>
    </row>
    <row r="3804" spans="1:4">
      <c r="A3804" s="7"/>
      <c r="B3804" s="7"/>
      <c r="C3804" s="7"/>
      <c r="D3804" s="7"/>
    </row>
    <row r="3805" spans="1:4">
      <c r="A3805" s="7"/>
      <c r="B3805" s="7"/>
      <c r="C3805" s="7"/>
      <c r="D3805" s="7"/>
    </row>
    <row r="3806" spans="1:4">
      <c r="A3806" s="7"/>
      <c r="B3806" s="7"/>
      <c r="C3806" s="7"/>
      <c r="D3806" s="7"/>
    </row>
    <row r="3807" spans="1:4">
      <c r="A3807" s="7"/>
      <c r="B3807" s="7"/>
      <c r="C3807" s="7"/>
      <c r="D3807" s="7"/>
    </row>
    <row r="3808" spans="1:4">
      <c r="A3808" s="7"/>
      <c r="B3808" s="7"/>
      <c r="C3808" s="7"/>
      <c r="D3808" s="7"/>
    </row>
    <row r="3809" spans="1:4">
      <c r="A3809" s="7"/>
      <c r="B3809" s="7"/>
      <c r="C3809" s="7"/>
      <c r="D3809" s="7"/>
    </row>
    <row r="3810" spans="1:4">
      <c r="A3810" s="7"/>
      <c r="B3810" s="7"/>
      <c r="C3810" s="7"/>
      <c r="D3810" s="7"/>
    </row>
    <row r="3811" spans="1:4">
      <c r="A3811" s="7"/>
      <c r="B3811" s="7"/>
      <c r="C3811" s="7"/>
      <c r="D3811" s="7"/>
    </row>
    <row r="3812" spans="1:4">
      <c r="A3812" s="7"/>
      <c r="B3812" s="7"/>
      <c r="C3812" s="7"/>
      <c r="D3812" s="7"/>
    </row>
    <row r="3813" spans="1:4">
      <c r="A3813" s="7"/>
      <c r="B3813" s="7"/>
      <c r="C3813" s="7"/>
      <c r="D3813" s="7"/>
    </row>
    <row r="3814" spans="1:4">
      <c r="A3814" s="7"/>
      <c r="B3814" s="7"/>
      <c r="C3814" s="7"/>
      <c r="D3814" s="7"/>
    </row>
    <row r="3815" spans="1:4">
      <c r="A3815" s="7"/>
      <c r="B3815" s="7"/>
      <c r="C3815" s="7"/>
      <c r="D3815" s="7"/>
    </row>
    <row r="3816" spans="1:4">
      <c r="A3816" s="7"/>
      <c r="B3816" s="7"/>
      <c r="C3816" s="7"/>
      <c r="D3816" s="7"/>
    </row>
    <row r="3817" spans="1:4">
      <c r="A3817" s="7"/>
      <c r="B3817" s="7"/>
      <c r="C3817" s="7"/>
      <c r="D3817" s="7"/>
    </row>
    <row r="3818" spans="1:4">
      <c r="A3818" s="7"/>
      <c r="B3818" s="7"/>
      <c r="C3818" s="7"/>
      <c r="D3818" s="7"/>
    </row>
    <row r="3819" spans="1:4">
      <c r="A3819" s="7"/>
      <c r="B3819" s="7"/>
      <c r="C3819" s="7"/>
      <c r="D3819" s="7"/>
    </row>
    <row r="3820" spans="1:4">
      <c r="A3820" s="7"/>
      <c r="B3820" s="7"/>
      <c r="C3820" s="7"/>
      <c r="D3820" s="7"/>
    </row>
    <row r="3821" spans="1:4">
      <c r="A3821" s="7"/>
      <c r="B3821" s="7"/>
      <c r="C3821" s="7"/>
      <c r="D3821" s="7"/>
    </row>
    <row r="3822" spans="1:4">
      <c r="A3822" s="7"/>
      <c r="B3822" s="7"/>
      <c r="C3822" s="7"/>
      <c r="D3822" s="7"/>
    </row>
    <row r="3823" spans="1:4">
      <c r="A3823" s="7"/>
      <c r="B3823" s="7"/>
      <c r="C3823" s="7"/>
      <c r="D3823" s="7"/>
    </row>
    <row r="3824" spans="1:4">
      <c r="A3824" s="7"/>
      <c r="B3824" s="7"/>
      <c r="C3824" s="7"/>
      <c r="D3824" s="7"/>
    </row>
    <row r="3825" spans="1:4">
      <c r="A3825" s="7"/>
      <c r="B3825" s="7"/>
      <c r="C3825" s="7"/>
      <c r="D3825" s="7"/>
    </row>
    <row r="3826" spans="1:4">
      <c r="A3826" s="7"/>
      <c r="B3826" s="7"/>
      <c r="C3826" s="7"/>
      <c r="D3826" s="7"/>
    </row>
    <row r="3827" spans="1:4">
      <c r="A3827" s="7"/>
      <c r="B3827" s="7"/>
      <c r="C3827" s="7"/>
      <c r="D3827" s="7"/>
    </row>
    <row r="3828" spans="1:4">
      <c r="A3828" s="7"/>
      <c r="B3828" s="7"/>
      <c r="C3828" s="7"/>
      <c r="D3828" s="7"/>
    </row>
    <row r="3829" spans="1:4">
      <c r="A3829" s="7"/>
      <c r="B3829" s="7"/>
      <c r="C3829" s="7"/>
      <c r="D3829" s="7"/>
    </row>
    <row r="3830" spans="1:4">
      <c r="A3830" s="7"/>
      <c r="B3830" s="7"/>
      <c r="C3830" s="7"/>
      <c r="D3830" s="7"/>
    </row>
    <row r="3831" spans="1:4">
      <c r="A3831" s="7"/>
      <c r="B3831" s="7"/>
      <c r="C3831" s="7"/>
      <c r="D3831" s="7"/>
    </row>
    <row r="3832" spans="1:4">
      <c r="A3832" s="7"/>
      <c r="B3832" s="7"/>
      <c r="C3832" s="7"/>
      <c r="D3832" s="7"/>
    </row>
    <row r="3833" spans="1:4">
      <c r="A3833" s="7"/>
      <c r="B3833" s="7"/>
      <c r="C3833" s="7"/>
      <c r="D3833" s="7"/>
    </row>
    <row r="3834" spans="1:4">
      <c r="A3834" s="7"/>
      <c r="B3834" s="7"/>
      <c r="C3834" s="7"/>
      <c r="D3834" s="7"/>
    </row>
    <row r="3835" spans="1:4">
      <c r="A3835" s="7"/>
      <c r="B3835" s="7"/>
      <c r="C3835" s="7"/>
      <c r="D3835" s="7"/>
    </row>
    <row r="3836" spans="1:4">
      <c r="A3836" s="7"/>
      <c r="B3836" s="7"/>
      <c r="C3836" s="7"/>
      <c r="D3836" s="7"/>
    </row>
    <row r="3837" spans="1:4">
      <c r="A3837" s="7"/>
      <c r="B3837" s="7"/>
      <c r="C3837" s="7"/>
      <c r="D3837" s="7"/>
    </row>
    <row r="3838" spans="1:4">
      <c r="A3838" s="7"/>
      <c r="B3838" s="7"/>
      <c r="C3838" s="7"/>
      <c r="D3838" s="7"/>
    </row>
    <row r="3839" spans="1:4">
      <c r="A3839" s="7"/>
      <c r="B3839" s="7"/>
      <c r="C3839" s="7"/>
      <c r="D3839" s="7"/>
    </row>
    <row r="3840" spans="1:4">
      <c r="A3840" s="7"/>
      <c r="B3840" s="7"/>
      <c r="C3840" s="7"/>
      <c r="D3840" s="7"/>
    </row>
    <row r="3841" spans="1:4">
      <c r="A3841" s="7"/>
      <c r="B3841" s="7"/>
      <c r="C3841" s="7"/>
      <c r="D3841" s="7"/>
    </row>
    <row r="3842" spans="1:4">
      <c r="A3842" s="7"/>
      <c r="B3842" s="7"/>
      <c r="C3842" s="7"/>
      <c r="D3842" s="7"/>
    </row>
    <row r="3843" spans="1:4">
      <c r="A3843" s="7"/>
      <c r="B3843" s="7"/>
      <c r="C3843" s="7"/>
      <c r="D3843" s="7"/>
    </row>
    <row r="3844" spans="1:4">
      <c r="A3844" s="7"/>
      <c r="B3844" s="7"/>
      <c r="C3844" s="7"/>
      <c r="D3844" s="7"/>
    </row>
    <row r="3845" spans="1:4">
      <c r="A3845" s="7"/>
      <c r="B3845" s="7"/>
      <c r="C3845" s="7"/>
      <c r="D3845" s="7"/>
    </row>
    <row r="3846" spans="1:4">
      <c r="A3846" s="7"/>
      <c r="B3846" s="7"/>
      <c r="C3846" s="7"/>
      <c r="D3846" s="7"/>
    </row>
    <row r="3847" spans="1:4">
      <c r="A3847" s="7"/>
      <c r="B3847" s="7"/>
      <c r="C3847" s="7"/>
      <c r="D3847" s="7"/>
    </row>
    <row r="3848" spans="1:4">
      <c r="A3848" s="7"/>
      <c r="B3848" s="7"/>
      <c r="C3848" s="7"/>
      <c r="D3848" s="7"/>
    </row>
    <row r="3849" spans="1:4">
      <c r="A3849" s="7"/>
      <c r="B3849" s="7"/>
      <c r="C3849" s="7"/>
      <c r="D3849" s="7"/>
    </row>
    <row r="3850" spans="1:4">
      <c r="A3850" s="7"/>
      <c r="B3850" s="7"/>
      <c r="C3850" s="7"/>
      <c r="D3850" s="7"/>
    </row>
    <row r="3851" spans="1:4">
      <c r="A3851" s="7"/>
      <c r="B3851" s="7"/>
      <c r="C3851" s="7"/>
      <c r="D3851" s="7"/>
    </row>
    <row r="3852" spans="1:4">
      <c r="A3852" s="7"/>
      <c r="B3852" s="7"/>
      <c r="C3852" s="7"/>
      <c r="D3852" s="7"/>
    </row>
    <row r="3853" spans="1:4">
      <c r="A3853" s="7"/>
      <c r="B3853" s="7"/>
      <c r="C3853" s="7"/>
      <c r="D3853" s="7"/>
    </row>
    <row r="3854" spans="1:4">
      <c r="A3854" s="7"/>
      <c r="B3854" s="7"/>
      <c r="C3854" s="7"/>
      <c r="D3854" s="7"/>
    </row>
    <row r="3855" spans="1:4">
      <c r="A3855" s="7"/>
      <c r="B3855" s="7"/>
      <c r="C3855" s="7"/>
      <c r="D3855" s="7"/>
    </row>
    <row r="3856" spans="1:4">
      <c r="A3856" s="7"/>
      <c r="B3856" s="7"/>
      <c r="C3856" s="7"/>
      <c r="D3856" s="7"/>
    </row>
    <row r="3857" spans="1:4">
      <c r="A3857" s="7"/>
      <c r="B3857" s="7"/>
      <c r="C3857" s="7"/>
      <c r="D3857" s="7"/>
    </row>
    <row r="3858" spans="1:4">
      <c r="A3858" s="7"/>
      <c r="B3858" s="7"/>
      <c r="C3858" s="7"/>
      <c r="D3858" s="7"/>
    </row>
    <row r="3859" spans="1:4">
      <c r="A3859" s="7"/>
      <c r="B3859" s="7"/>
      <c r="C3859" s="7"/>
      <c r="D3859" s="7"/>
    </row>
    <row r="3860" spans="1:4">
      <c r="A3860" s="7"/>
      <c r="B3860" s="7"/>
      <c r="C3860" s="7"/>
      <c r="D3860" s="7"/>
    </row>
    <row r="3861" spans="1:4">
      <c r="A3861" s="7"/>
      <c r="B3861" s="7"/>
      <c r="C3861" s="7"/>
      <c r="D3861" s="7"/>
    </row>
    <row r="3862" spans="1:4">
      <c r="A3862" s="7"/>
      <c r="B3862" s="7"/>
      <c r="C3862" s="7"/>
      <c r="D3862" s="7"/>
    </row>
    <row r="3863" spans="1:4">
      <c r="A3863" s="7"/>
      <c r="B3863" s="7"/>
      <c r="C3863" s="7"/>
      <c r="D3863" s="7"/>
    </row>
    <row r="3864" spans="1:4">
      <c r="A3864" s="7"/>
      <c r="B3864" s="7"/>
      <c r="C3864" s="7"/>
      <c r="D3864" s="7"/>
    </row>
    <row r="3865" spans="1:4">
      <c r="A3865" s="7"/>
      <c r="B3865" s="7"/>
      <c r="C3865" s="7"/>
      <c r="D3865" s="7"/>
    </row>
    <row r="3866" spans="1:4">
      <c r="A3866" s="7"/>
      <c r="B3866" s="7"/>
      <c r="C3866" s="7"/>
      <c r="D3866" s="7"/>
    </row>
    <row r="3867" spans="1:4">
      <c r="A3867" s="7"/>
      <c r="B3867" s="7"/>
      <c r="C3867" s="7"/>
      <c r="D3867" s="7"/>
    </row>
    <row r="3868" spans="1:4">
      <c r="A3868" s="7"/>
      <c r="B3868" s="7"/>
      <c r="C3868" s="7"/>
      <c r="D3868" s="7"/>
    </row>
    <row r="3869" spans="1:4">
      <c r="A3869" s="7"/>
      <c r="B3869" s="7"/>
      <c r="C3869" s="7"/>
      <c r="D3869" s="7"/>
    </row>
    <row r="3870" spans="1:4">
      <c r="A3870" s="7"/>
      <c r="B3870" s="7"/>
      <c r="C3870" s="7"/>
      <c r="D3870" s="7"/>
    </row>
    <row r="3871" spans="1:4">
      <c r="A3871" s="7"/>
      <c r="B3871" s="7"/>
      <c r="C3871" s="7"/>
      <c r="D3871" s="7"/>
    </row>
    <row r="3872" spans="1:4">
      <c r="A3872" s="7"/>
      <c r="B3872" s="7"/>
      <c r="C3872" s="7"/>
      <c r="D3872" s="7"/>
    </row>
    <row r="3873" spans="1:4">
      <c r="A3873" s="7"/>
      <c r="B3873" s="7"/>
      <c r="C3873" s="7"/>
      <c r="D3873" s="7"/>
    </row>
  </sheetData>
  <autoFilter ref="A5:E92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2:K2000"/>
  <sheetViews>
    <sheetView workbookViewId="0">
      <pane ySplit="2" topLeftCell="A3" activePane="bottomLeft" state="frozen"/>
      <selection pane="bottomLeft" activeCell="B4" sqref="B4"/>
    </sheetView>
  </sheetViews>
  <sheetFormatPr defaultColWidth="14.42578125" defaultRowHeight="15.75" customHeight="1"/>
  <cols>
    <col min="2" max="2" width="24.7109375" customWidth="1"/>
    <col min="3" max="3" width="27.28515625" customWidth="1"/>
    <col min="4" max="4" width="20" customWidth="1"/>
    <col min="5" max="5" width="18.85546875" customWidth="1"/>
    <col min="6" max="6" width="17.42578125" customWidth="1"/>
    <col min="7" max="7" width="17.5703125" customWidth="1"/>
    <col min="8" max="9" width="16.7109375" customWidth="1"/>
  </cols>
  <sheetData>
    <row r="2" spans="1:11">
      <c r="B2" s="21" t="s">
        <v>136</v>
      </c>
      <c r="C2" s="21" t="s">
        <v>4</v>
      </c>
      <c r="D2" s="21" t="s">
        <v>5</v>
      </c>
      <c r="E2" s="21" t="s">
        <v>6</v>
      </c>
      <c r="F2" s="21" t="s">
        <v>9</v>
      </c>
      <c r="G2" s="21" t="s">
        <v>7</v>
      </c>
      <c r="H2" s="21" t="s">
        <v>8</v>
      </c>
      <c r="I2" s="21" t="s">
        <v>10</v>
      </c>
      <c r="K2" s="7"/>
    </row>
    <row r="3" spans="1:11">
      <c r="A3" s="19" t="e">
        <f t="shared" ref="A3:A2000" ca="1" si="0">IF(MOD(ROW()-3,120)=0,DIVIDE(ROW()-3,120)+1,)</f>
        <v>#NAME?</v>
      </c>
      <c r="B3" s="19">
        <f t="array" aca="1" ref="B3:B4" ca="1">IFERROR(OFFSET(compositions,MATCH(B$2,INDEX(compositions,,$A3),0),$A3-1,MATCH(0,(IFERROR(FIND(".",OFFSET(compositions,MATCH(B$2,INDEX(compositions,,$A3),0),$A3-1,,1)),0)),0)-1,1),)</f>
        <v>0</v>
      </c>
      <c r="C3" s="19">
        <f t="array" aca="1" ref="C3:C33" ca="1">IFERROR(OFFSET(compositions,MATCH(C$2,INDEX(compositions,,$A3),0),$A3-1,MATCH(0,(IFERROR(FIND(".",OFFSET(compositions,MATCH(C$2,INDEX(compositions,,$A3),0),$A3-1,,1)),0)),0)-1,1),)</f>
        <v>0</v>
      </c>
      <c r="D3" s="19">
        <f t="array" aca="1" ref="D3:D31" ca="1">IFERROR(OFFSET(compositions,MATCH(D$2,INDEX(compositions,,$A3),0),$A3-1,MATCH(0,(IFERROR(FIND(".",OFFSET(compositions,MATCH(D$2,INDEX(compositions,,$A3),0),$A3-1,,1)),0)),0)-1,1),)</f>
        <v>0</v>
      </c>
      <c r="E3" s="19">
        <f t="array" aca="1" ref="E3:E16" ca="1">IFERROR(OFFSET(compositions,MATCH(E$2,INDEX(compositions,,$A3),0),$A3-1,MATCH(0,(IFERROR(FIND(".",OFFSET(compositions,MATCH(E$2,INDEX(compositions,,$A3),0),$A3-1,,1)),0)),0)-1,1),)</f>
        <v>0</v>
      </c>
      <c r="F3" s="19">
        <f t="array" aca="1" ref="F3:F14" ca="1">IFERROR(OFFSET(compositions,MATCH(F$2,INDEX(compositions,,$A3),0),$A3-1,MATCH(0,(IFERROR(FIND(".",OFFSET(compositions,MATCH(F$2,INDEX(compositions,,$A3),0),$A3-1,,1)),0)),0)-1,1),)</f>
        <v>0</v>
      </c>
      <c r="G3" s="19">
        <f t="array" aca="1" ref="G3:G14" ca="1">IFERROR(OFFSET(compositions,MATCH(G$2,INDEX(compositions,,$A3),0),$A3-1,MATCH(0,(IFERROR(FIND(".",OFFSET(compositions,MATCH(G$2,INDEX(compositions,,$A3),0),$A3-1,,1)),0)),0)-1,1),)</f>
        <v>0</v>
      </c>
      <c r="H3" s="19">
        <f t="array" aca="1" ref="H3:H14" ca="1">IFERROR(OFFSET(compositions,MATCH(H$2,INDEX(compositions,,$A3),0),$A3-1,MATCH(0,(IFERROR(FIND(".",OFFSET(compositions,MATCH(H$2,INDEX(compositions,,$A3),0),$A3-1,,1)),0)),0)-1,1),)</f>
        <v>0</v>
      </c>
      <c r="I3" s="19">
        <f t="array" aca="1" ref="I3:I10" ca="1">IFERROR(OFFSET(compositions,MATCH(I$2,INDEX(compositions,,$A3),0),$A3-1,MATCH(0,(IFERROR(FIND(".",OFFSET(compositions,MATCH(I$2,INDEX(compositions,,$A3),0),$A3-1,,1)),0)),0)-1,1),)</f>
        <v>0</v>
      </c>
    </row>
    <row r="4" spans="1:11">
      <c r="A4" s="19">
        <f t="shared" si="0"/>
        <v>0</v>
      </c>
      <c r="B4" s="19">
        <f ca="1"/>
        <v>0</v>
      </c>
      <c r="C4" s="19">
        <f ca="1"/>
        <v>0</v>
      </c>
      <c r="D4" s="19">
        <f ca="1"/>
        <v>0</v>
      </c>
      <c r="E4" s="19">
        <f ca="1"/>
        <v>0</v>
      </c>
      <c r="F4" s="19">
        <f ca="1"/>
        <v>0</v>
      </c>
      <c r="G4" s="19">
        <f ca="1"/>
        <v>0</v>
      </c>
      <c r="H4" s="19">
        <f ca="1"/>
        <v>0</v>
      </c>
      <c r="I4" s="19">
        <f ca="1"/>
        <v>0</v>
      </c>
    </row>
    <row r="5" spans="1:11">
      <c r="A5" s="19">
        <f t="shared" si="0"/>
        <v>0</v>
      </c>
      <c r="C5" s="19">
        <f ca="1"/>
        <v>0</v>
      </c>
      <c r="D5" s="19">
        <f ca="1"/>
        <v>0</v>
      </c>
      <c r="E5" s="19">
        <f ca="1"/>
        <v>0</v>
      </c>
      <c r="F5" s="19">
        <f ca="1"/>
        <v>0</v>
      </c>
      <c r="G5" s="19">
        <f ca="1"/>
        <v>0</v>
      </c>
      <c r="H5" s="19">
        <f ca="1"/>
        <v>0</v>
      </c>
      <c r="I5" s="19">
        <f ca="1"/>
        <v>0</v>
      </c>
    </row>
    <row r="6" spans="1:11">
      <c r="A6" s="19">
        <f t="shared" si="0"/>
        <v>0</v>
      </c>
      <c r="C6" s="19">
        <f ca="1"/>
        <v>0</v>
      </c>
      <c r="D6" s="19">
        <f ca="1"/>
        <v>0</v>
      </c>
      <c r="E6" s="19">
        <f ca="1"/>
        <v>0</v>
      </c>
      <c r="F6" s="19">
        <f ca="1"/>
        <v>0</v>
      </c>
      <c r="G6" s="19">
        <f ca="1"/>
        <v>0</v>
      </c>
      <c r="H6" s="19">
        <f ca="1"/>
        <v>0</v>
      </c>
      <c r="I6" s="19">
        <f ca="1"/>
        <v>0</v>
      </c>
    </row>
    <row r="7" spans="1:11">
      <c r="A7" s="19">
        <f t="shared" si="0"/>
        <v>0</v>
      </c>
      <c r="C7" s="19">
        <f ca="1"/>
        <v>0</v>
      </c>
      <c r="D7" s="19">
        <f ca="1"/>
        <v>0</v>
      </c>
      <c r="E7" s="19">
        <f ca="1"/>
        <v>0</v>
      </c>
      <c r="F7" s="19">
        <f ca="1"/>
        <v>0</v>
      </c>
      <c r="G7" s="19">
        <f ca="1"/>
        <v>0</v>
      </c>
      <c r="H7" s="19">
        <f ca="1"/>
        <v>0</v>
      </c>
      <c r="I7" s="19">
        <f ca="1"/>
        <v>0</v>
      </c>
    </row>
    <row r="8" spans="1:11">
      <c r="A8" s="19">
        <f t="shared" si="0"/>
        <v>0</v>
      </c>
      <c r="C8" s="19">
        <f ca="1"/>
        <v>0</v>
      </c>
      <c r="D8" s="19">
        <f ca="1"/>
        <v>0</v>
      </c>
      <c r="E8" s="19">
        <f ca="1"/>
        <v>0</v>
      </c>
      <c r="F8" s="19">
        <f ca="1"/>
        <v>0</v>
      </c>
      <c r="G8" s="19">
        <f ca="1"/>
        <v>0</v>
      </c>
      <c r="H8" s="19">
        <f ca="1"/>
        <v>0</v>
      </c>
      <c r="I8" s="19">
        <f ca="1"/>
        <v>0</v>
      </c>
    </row>
    <row r="9" spans="1:11">
      <c r="A9" s="19">
        <f t="shared" si="0"/>
        <v>0</v>
      </c>
      <c r="C9" s="19">
        <f ca="1"/>
        <v>0</v>
      </c>
      <c r="D9" s="19">
        <f ca="1"/>
        <v>0</v>
      </c>
      <c r="E9" s="19">
        <f ca="1"/>
        <v>0</v>
      </c>
      <c r="F9" s="19">
        <f ca="1"/>
        <v>0</v>
      </c>
      <c r="G9" s="19">
        <f ca="1"/>
        <v>0</v>
      </c>
      <c r="H9" s="19">
        <f ca="1"/>
        <v>0</v>
      </c>
      <c r="I9" s="19">
        <f ca="1"/>
        <v>0</v>
      </c>
    </row>
    <row r="10" spans="1:11">
      <c r="A10" s="19">
        <f t="shared" si="0"/>
        <v>0</v>
      </c>
      <c r="C10" s="19">
        <f ca="1"/>
        <v>0</v>
      </c>
      <c r="D10" s="19">
        <f ca="1"/>
        <v>0</v>
      </c>
      <c r="E10" s="19">
        <f ca="1"/>
        <v>0</v>
      </c>
      <c r="F10" s="19">
        <f ca="1"/>
        <v>0</v>
      </c>
      <c r="G10" s="19">
        <f ca="1"/>
        <v>0</v>
      </c>
      <c r="H10" s="19">
        <f ca="1"/>
        <v>0</v>
      </c>
      <c r="I10" s="19">
        <f ca="1"/>
        <v>0</v>
      </c>
    </row>
    <row r="11" spans="1:11">
      <c r="A11" s="19">
        <f t="shared" si="0"/>
        <v>0</v>
      </c>
      <c r="C11" s="19">
        <f ca="1"/>
        <v>0</v>
      </c>
      <c r="D11" s="19">
        <f ca="1"/>
        <v>0</v>
      </c>
      <c r="E11" s="19">
        <f ca="1"/>
        <v>0</v>
      </c>
      <c r="F11" s="19">
        <f ca="1"/>
        <v>0</v>
      </c>
      <c r="G11" s="19">
        <f ca="1"/>
        <v>0</v>
      </c>
      <c r="H11" s="19">
        <f ca="1"/>
        <v>0</v>
      </c>
    </row>
    <row r="12" spans="1:11">
      <c r="A12" s="19">
        <f t="shared" si="0"/>
        <v>0</v>
      </c>
      <c r="C12" s="19">
        <f ca="1"/>
        <v>0</v>
      </c>
      <c r="D12" s="19">
        <f ca="1"/>
        <v>0</v>
      </c>
      <c r="E12" s="19">
        <f ca="1"/>
        <v>0</v>
      </c>
      <c r="F12" s="19">
        <f ca="1"/>
        <v>0</v>
      </c>
      <c r="G12" s="19">
        <f ca="1"/>
        <v>0</v>
      </c>
      <c r="H12" s="19">
        <f ca="1"/>
        <v>0</v>
      </c>
    </row>
    <row r="13" spans="1:11">
      <c r="A13" s="19">
        <f t="shared" si="0"/>
        <v>0</v>
      </c>
      <c r="C13" s="19">
        <f ca="1"/>
        <v>0</v>
      </c>
      <c r="D13" s="19">
        <f ca="1"/>
        <v>0</v>
      </c>
      <c r="E13" s="19">
        <f ca="1"/>
        <v>0</v>
      </c>
      <c r="F13" s="19">
        <f ca="1"/>
        <v>0</v>
      </c>
      <c r="G13" s="19">
        <f ca="1"/>
        <v>0</v>
      </c>
      <c r="H13" s="19">
        <f ca="1"/>
        <v>0</v>
      </c>
    </row>
    <row r="14" spans="1:11">
      <c r="A14" s="19">
        <f t="shared" si="0"/>
        <v>0</v>
      </c>
      <c r="C14" s="19">
        <f ca="1"/>
        <v>0</v>
      </c>
      <c r="D14" s="19">
        <f ca="1"/>
        <v>0</v>
      </c>
      <c r="E14" s="19">
        <f ca="1"/>
        <v>0</v>
      </c>
      <c r="F14" s="19">
        <f ca="1"/>
        <v>0</v>
      </c>
      <c r="G14" s="19">
        <f ca="1"/>
        <v>0</v>
      </c>
      <c r="H14" s="19">
        <f ca="1"/>
        <v>0</v>
      </c>
    </row>
    <row r="15" spans="1:11">
      <c r="A15" s="19">
        <f t="shared" si="0"/>
        <v>0</v>
      </c>
      <c r="C15" s="19">
        <f ca="1"/>
        <v>0</v>
      </c>
      <c r="D15" s="19">
        <f ca="1"/>
        <v>0</v>
      </c>
      <c r="E15" s="19">
        <f ca="1"/>
        <v>0</v>
      </c>
    </row>
    <row r="16" spans="1:11">
      <c r="A16" s="19">
        <f t="shared" si="0"/>
        <v>0</v>
      </c>
      <c r="C16" s="19">
        <f ca="1"/>
        <v>0</v>
      </c>
      <c r="D16" s="19">
        <f ca="1"/>
        <v>0</v>
      </c>
      <c r="E16" s="19">
        <f ca="1"/>
        <v>0</v>
      </c>
    </row>
    <row r="17" spans="1:4">
      <c r="A17" s="19">
        <f t="shared" si="0"/>
        <v>0</v>
      </c>
      <c r="C17" s="19">
        <f ca="1"/>
        <v>0</v>
      </c>
      <c r="D17" s="19">
        <f ca="1"/>
        <v>0</v>
      </c>
    </row>
    <row r="18" spans="1:4">
      <c r="A18" s="19">
        <f t="shared" si="0"/>
        <v>0</v>
      </c>
      <c r="C18" s="19">
        <f ca="1"/>
        <v>0</v>
      </c>
      <c r="D18" s="19">
        <f ca="1"/>
        <v>0</v>
      </c>
    </row>
    <row r="19" spans="1:4">
      <c r="A19" s="19">
        <f t="shared" si="0"/>
        <v>0</v>
      </c>
      <c r="C19" s="19">
        <f ca="1"/>
        <v>0</v>
      </c>
      <c r="D19" s="19">
        <f ca="1"/>
        <v>0</v>
      </c>
    </row>
    <row r="20" spans="1:4">
      <c r="A20" s="19">
        <f t="shared" si="0"/>
        <v>0</v>
      </c>
      <c r="C20" s="19">
        <f ca="1"/>
        <v>0</v>
      </c>
      <c r="D20" s="19">
        <f ca="1"/>
        <v>0</v>
      </c>
    </row>
    <row r="21" spans="1:4">
      <c r="A21" s="19">
        <f t="shared" si="0"/>
        <v>0</v>
      </c>
      <c r="C21" s="19">
        <f ca="1"/>
        <v>0</v>
      </c>
      <c r="D21" s="19">
        <f ca="1"/>
        <v>0</v>
      </c>
    </row>
    <row r="22" spans="1:4">
      <c r="A22" s="19">
        <f t="shared" si="0"/>
        <v>0</v>
      </c>
      <c r="C22" s="19">
        <f ca="1"/>
        <v>0</v>
      </c>
      <c r="D22" s="19">
        <f ca="1"/>
        <v>0</v>
      </c>
    </row>
    <row r="23" spans="1:4">
      <c r="A23" s="19">
        <f t="shared" si="0"/>
        <v>0</v>
      </c>
      <c r="C23" s="19">
        <f ca="1"/>
        <v>0</v>
      </c>
      <c r="D23" s="19">
        <f ca="1"/>
        <v>0</v>
      </c>
    </row>
    <row r="24" spans="1:4">
      <c r="A24" s="19">
        <f t="shared" si="0"/>
        <v>0</v>
      </c>
      <c r="C24" s="19">
        <f ca="1"/>
        <v>0</v>
      </c>
      <c r="D24" s="19">
        <f ca="1"/>
        <v>0</v>
      </c>
    </row>
    <row r="25" spans="1:4">
      <c r="A25" s="19">
        <f t="shared" si="0"/>
        <v>0</v>
      </c>
      <c r="C25" s="19">
        <f ca="1"/>
        <v>0</v>
      </c>
      <c r="D25" s="19">
        <f ca="1"/>
        <v>0</v>
      </c>
    </row>
    <row r="26" spans="1:4">
      <c r="A26" s="19">
        <f t="shared" si="0"/>
        <v>0</v>
      </c>
      <c r="C26" s="19">
        <f ca="1"/>
        <v>0</v>
      </c>
      <c r="D26" s="19">
        <f ca="1"/>
        <v>0</v>
      </c>
    </row>
    <row r="27" spans="1:4">
      <c r="A27" s="19">
        <f t="shared" si="0"/>
        <v>0</v>
      </c>
      <c r="C27" s="19">
        <f ca="1"/>
        <v>0</v>
      </c>
      <c r="D27" s="19">
        <f ca="1"/>
        <v>0</v>
      </c>
    </row>
    <row r="28" spans="1:4">
      <c r="A28" s="19">
        <f t="shared" si="0"/>
        <v>0</v>
      </c>
      <c r="C28" s="19">
        <f ca="1"/>
        <v>0</v>
      </c>
      <c r="D28" s="19">
        <f ca="1"/>
        <v>0</v>
      </c>
    </row>
    <row r="29" spans="1:4">
      <c r="A29" s="19">
        <f t="shared" si="0"/>
        <v>0</v>
      </c>
      <c r="C29" s="19">
        <f ca="1"/>
        <v>0</v>
      </c>
      <c r="D29" s="19">
        <f ca="1"/>
        <v>0</v>
      </c>
    </row>
    <row r="30" spans="1:4">
      <c r="A30" s="19">
        <f t="shared" si="0"/>
        <v>0</v>
      </c>
      <c r="C30" s="19">
        <f ca="1"/>
        <v>0</v>
      </c>
      <c r="D30" s="19">
        <f ca="1"/>
        <v>0</v>
      </c>
    </row>
    <row r="31" spans="1:4">
      <c r="A31" s="19">
        <f t="shared" si="0"/>
        <v>0</v>
      </c>
      <c r="C31" s="19">
        <f ca="1"/>
        <v>0</v>
      </c>
      <c r="D31" s="19">
        <f ca="1"/>
        <v>0</v>
      </c>
    </row>
    <row r="32" spans="1:4">
      <c r="A32" s="19">
        <f t="shared" si="0"/>
        <v>0</v>
      </c>
      <c r="C32" s="19">
        <f ca="1"/>
        <v>0</v>
      </c>
    </row>
    <row r="33" spans="1:3">
      <c r="A33" s="19">
        <f t="shared" si="0"/>
        <v>0</v>
      </c>
      <c r="C33" s="19">
        <f ca="1"/>
        <v>0</v>
      </c>
    </row>
    <row r="34" spans="1:3">
      <c r="A34" s="19">
        <f t="shared" si="0"/>
        <v>0</v>
      </c>
    </row>
    <row r="35" spans="1:3">
      <c r="A35" s="19">
        <f t="shared" si="0"/>
        <v>0</v>
      </c>
    </row>
    <row r="36" spans="1:3">
      <c r="A36" s="19">
        <f t="shared" si="0"/>
        <v>0</v>
      </c>
    </row>
    <row r="37" spans="1:3">
      <c r="A37" s="19">
        <f t="shared" si="0"/>
        <v>0</v>
      </c>
    </row>
    <row r="38" spans="1:3">
      <c r="A38" s="19">
        <f t="shared" si="0"/>
        <v>0</v>
      </c>
    </row>
    <row r="39" spans="1:3">
      <c r="A39" s="19">
        <f t="shared" si="0"/>
        <v>0</v>
      </c>
    </row>
    <row r="40" spans="1:3">
      <c r="A40" s="19">
        <f t="shared" si="0"/>
        <v>0</v>
      </c>
    </row>
    <row r="41" spans="1:3">
      <c r="A41" s="19">
        <f t="shared" si="0"/>
        <v>0</v>
      </c>
    </row>
    <row r="42" spans="1:3">
      <c r="A42" s="19">
        <f t="shared" si="0"/>
        <v>0</v>
      </c>
    </row>
    <row r="43" spans="1:3">
      <c r="A43" s="19">
        <f t="shared" si="0"/>
        <v>0</v>
      </c>
    </row>
    <row r="44" spans="1:3">
      <c r="A44" s="19">
        <f t="shared" si="0"/>
        <v>0</v>
      </c>
    </row>
    <row r="45" spans="1:3">
      <c r="A45" s="19">
        <f t="shared" si="0"/>
        <v>0</v>
      </c>
    </row>
    <row r="46" spans="1:3">
      <c r="A46" s="19">
        <f t="shared" si="0"/>
        <v>0</v>
      </c>
    </row>
    <row r="47" spans="1:3">
      <c r="A47" s="19">
        <f t="shared" si="0"/>
        <v>0</v>
      </c>
    </row>
    <row r="48" spans="1:3">
      <c r="A48" s="19">
        <f t="shared" si="0"/>
        <v>0</v>
      </c>
    </row>
    <row r="49" spans="1:1">
      <c r="A49" s="19">
        <f t="shared" si="0"/>
        <v>0</v>
      </c>
    </row>
    <row r="50" spans="1:1">
      <c r="A50" s="19">
        <f t="shared" si="0"/>
        <v>0</v>
      </c>
    </row>
    <row r="51" spans="1:1">
      <c r="A51" s="19">
        <f t="shared" si="0"/>
        <v>0</v>
      </c>
    </row>
    <row r="52" spans="1:1">
      <c r="A52" s="19">
        <f t="shared" si="0"/>
        <v>0</v>
      </c>
    </row>
    <row r="53" spans="1:1">
      <c r="A53" s="19">
        <f t="shared" si="0"/>
        <v>0</v>
      </c>
    </row>
    <row r="54" spans="1:1">
      <c r="A54" s="19">
        <f t="shared" si="0"/>
        <v>0</v>
      </c>
    </row>
    <row r="55" spans="1:1">
      <c r="A55" s="19">
        <f t="shared" si="0"/>
        <v>0</v>
      </c>
    </row>
    <row r="56" spans="1:1">
      <c r="A56" s="19">
        <f t="shared" si="0"/>
        <v>0</v>
      </c>
    </row>
    <row r="57" spans="1:1">
      <c r="A57" s="19">
        <f t="shared" si="0"/>
        <v>0</v>
      </c>
    </row>
    <row r="58" spans="1:1">
      <c r="A58" s="19">
        <f t="shared" si="0"/>
        <v>0</v>
      </c>
    </row>
    <row r="59" spans="1:1">
      <c r="A59" s="19">
        <f t="shared" si="0"/>
        <v>0</v>
      </c>
    </row>
    <row r="60" spans="1:1">
      <c r="A60" s="19">
        <f t="shared" si="0"/>
        <v>0</v>
      </c>
    </row>
    <row r="61" spans="1:1">
      <c r="A61" s="19">
        <f t="shared" si="0"/>
        <v>0</v>
      </c>
    </row>
    <row r="62" spans="1:1">
      <c r="A62" s="19">
        <f t="shared" si="0"/>
        <v>0</v>
      </c>
    </row>
    <row r="63" spans="1:1">
      <c r="A63" s="19">
        <f t="shared" si="0"/>
        <v>0</v>
      </c>
    </row>
    <row r="64" spans="1:1">
      <c r="A64" s="19">
        <f t="shared" si="0"/>
        <v>0</v>
      </c>
    </row>
    <row r="65" spans="1:1">
      <c r="A65" s="19">
        <f t="shared" si="0"/>
        <v>0</v>
      </c>
    </row>
    <row r="66" spans="1:1">
      <c r="A66" s="19">
        <f t="shared" si="0"/>
        <v>0</v>
      </c>
    </row>
    <row r="67" spans="1:1">
      <c r="A67" s="19">
        <f t="shared" si="0"/>
        <v>0</v>
      </c>
    </row>
    <row r="68" spans="1:1">
      <c r="A68" s="19">
        <f t="shared" si="0"/>
        <v>0</v>
      </c>
    </row>
    <row r="69" spans="1:1">
      <c r="A69" s="19">
        <f t="shared" si="0"/>
        <v>0</v>
      </c>
    </row>
    <row r="70" spans="1:1">
      <c r="A70" s="19">
        <f t="shared" si="0"/>
        <v>0</v>
      </c>
    </row>
    <row r="71" spans="1:1">
      <c r="A71" s="19">
        <f t="shared" si="0"/>
        <v>0</v>
      </c>
    </row>
    <row r="72" spans="1:1">
      <c r="A72" s="19">
        <f t="shared" si="0"/>
        <v>0</v>
      </c>
    </row>
    <row r="73" spans="1:1">
      <c r="A73" s="19">
        <f t="shared" si="0"/>
        <v>0</v>
      </c>
    </row>
    <row r="74" spans="1:1">
      <c r="A74" s="19">
        <f t="shared" si="0"/>
        <v>0</v>
      </c>
    </row>
    <row r="75" spans="1:1">
      <c r="A75" s="19">
        <f t="shared" si="0"/>
        <v>0</v>
      </c>
    </row>
    <row r="76" spans="1:1">
      <c r="A76" s="19">
        <f t="shared" si="0"/>
        <v>0</v>
      </c>
    </row>
    <row r="77" spans="1:1">
      <c r="A77" s="19">
        <f t="shared" si="0"/>
        <v>0</v>
      </c>
    </row>
    <row r="78" spans="1:1">
      <c r="A78" s="19">
        <f t="shared" si="0"/>
        <v>0</v>
      </c>
    </row>
    <row r="79" spans="1:1">
      <c r="A79" s="19">
        <f t="shared" si="0"/>
        <v>0</v>
      </c>
    </row>
    <row r="80" spans="1:1">
      <c r="A80" s="19">
        <f t="shared" si="0"/>
        <v>0</v>
      </c>
    </row>
    <row r="81" spans="1:1">
      <c r="A81" s="19">
        <f t="shared" si="0"/>
        <v>0</v>
      </c>
    </row>
    <row r="82" spans="1:1">
      <c r="A82" s="19">
        <f t="shared" si="0"/>
        <v>0</v>
      </c>
    </row>
    <row r="83" spans="1:1">
      <c r="A83" s="19">
        <f t="shared" si="0"/>
        <v>0</v>
      </c>
    </row>
    <row r="84" spans="1:1">
      <c r="A84" s="19">
        <f t="shared" si="0"/>
        <v>0</v>
      </c>
    </row>
    <row r="85" spans="1:1">
      <c r="A85" s="19">
        <f t="shared" si="0"/>
        <v>0</v>
      </c>
    </row>
    <row r="86" spans="1:1">
      <c r="A86" s="19">
        <f t="shared" si="0"/>
        <v>0</v>
      </c>
    </row>
    <row r="87" spans="1:1">
      <c r="A87" s="19">
        <f t="shared" si="0"/>
        <v>0</v>
      </c>
    </row>
    <row r="88" spans="1:1">
      <c r="A88" s="19">
        <f t="shared" si="0"/>
        <v>0</v>
      </c>
    </row>
    <row r="89" spans="1:1">
      <c r="A89" s="19">
        <f t="shared" si="0"/>
        <v>0</v>
      </c>
    </row>
    <row r="90" spans="1:1">
      <c r="A90" s="19">
        <f t="shared" si="0"/>
        <v>0</v>
      </c>
    </row>
    <row r="91" spans="1:1">
      <c r="A91" s="19">
        <f t="shared" si="0"/>
        <v>0</v>
      </c>
    </row>
    <row r="92" spans="1:1">
      <c r="A92" s="19">
        <f t="shared" si="0"/>
        <v>0</v>
      </c>
    </row>
    <row r="93" spans="1:1">
      <c r="A93" s="19">
        <f t="shared" si="0"/>
        <v>0</v>
      </c>
    </row>
    <row r="94" spans="1:1">
      <c r="A94" s="19">
        <f t="shared" si="0"/>
        <v>0</v>
      </c>
    </row>
    <row r="95" spans="1:1">
      <c r="A95" s="19">
        <f t="shared" si="0"/>
        <v>0</v>
      </c>
    </row>
    <row r="96" spans="1:1">
      <c r="A96" s="19">
        <f t="shared" si="0"/>
        <v>0</v>
      </c>
    </row>
    <row r="97" spans="1:1">
      <c r="A97" s="19">
        <f t="shared" si="0"/>
        <v>0</v>
      </c>
    </row>
    <row r="98" spans="1:1">
      <c r="A98" s="19">
        <f t="shared" si="0"/>
        <v>0</v>
      </c>
    </row>
    <row r="99" spans="1:1">
      <c r="A99" s="19">
        <f t="shared" si="0"/>
        <v>0</v>
      </c>
    </row>
    <row r="100" spans="1:1">
      <c r="A100" s="19">
        <f t="shared" si="0"/>
        <v>0</v>
      </c>
    </row>
    <row r="101" spans="1:1">
      <c r="A101" s="19">
        <f t="shared" si="0"/>
        <v>0</v>
      </c>
    </row>
    <row r="102" spans="1:1">
      <c r="A102" s="19">
        <f t="shared" si="0"/>
        <v>0</v>
      </c>
    </row>
    <row r="103" spans="1:1">
      <c r="A103" s="19">
        <f t="shared" si="0"/>
        <v>0</v>
      </c>
    </row>
    <row r="104" spans="1:1">
      <c r="A104" s="19">
        <f t="shared" si="0"/>
        <v>0</v>
      </c>
    </row>
    <row r="105" spans="1:1">
      <c r="A105" s="19">
        <f t="shared" si="0"/>
        <v>0</v>
      </c>
    </row>
    <row r="106" spans="1:1">
      <c r="A106" s="19">
        <f t="shared" si="0"/>
        <v>0</v>
      </c>
    </row>
    <row r="107" spans="1:1">
      <c r="A107" s="19">
        <f t="shared" si="0"/>
        <v>0</v>
      </c>
    </row>
    <row r="108" spans="1:1">
      <c r="A108" s="19">
        <f t="shared" si="0"/>
        <v>0</v>
      </c>
    </row>
    <row r="109" spans="1:1">
      <c r="A109" s="19">
        <f t="shared" si="0"/>
        <v>0</v>
      </c>
    </row>
    <row r="110" spans="1:1">
      <c r="A110" s="19">
        <f t="shared" si="0"/>
        <v>0</v>
      </c>
    </row>
    <row r="111" spans="1:1">
      <c r="A111" s="19">
        <f t="shared" si="0"/>
        <v>0</v>
      </c>
    </row>
    <row r="112" spans="1:1">
      <c r="A112" s="19">
        <f t="shared" si="0"/>
        <v>0</v>
      </c>
    </row>
    <row r="113" spans="1:9">
      <c r="A113" s="19">
        <f t="shared" si="0"/>
        <v>0</v>
      </c>
    </row>
    <row r="114" spans="1:9">
      <c r="A114" s="19">
        <f t="shared" si="0"/>
        <v>0</v>
      </c>
    </row>
    <row r="115" spans="1:9">
      <c r="A115" s="19">
        <f t="shared" si="0"/>
        <v>0</v>
      </c>
    </row>
    <row r="116" spans="1:9">
      <c r="A116" s="19">
        <f t="shared" si="0"/>
        <v>0</v>
      </c>
    </row>
    <row r="117" spans="1:9">
      <c r="A117" s="19">
        <f t="shared" si="0"/>
        <v>0</v>
      </c>
    </row>
    <row r="118" spans="1:9">
      <c r="A118" s="19">
        <f t="shared" si="0"/>
        <v>0</v>
      </c>
    </row>
    <row r="119" spans="1:9">
      <c r="A119" s="19">
        <f t="shared" si="0"/>
        <v>0</v>
      </c>
    </row>
    <row r="120" spans="1:9">
      <c r="A120" s="19">
        <f t="shared" si="0"/>
        <v>0</v>
      </c>
    </row>
    <row r="121" spans="1:9">
      <c r="A121" s="19">
        <f t="shared" si="0"/>
        <v>0</v>
      </c>
    </row>
    <row r="122" spans="1:9">
      <c r="A122" s="19">
        <f t="shared" si="0"/>
        <v>0</v>
      </c>
    </row>
    <row r="123" spans="1:9">
      <c r="A123" s="19" t="e">
        <f t="shared" ca="1" si="0"/>
        <v>#NAME?</v>
      </c>
      <c r="B123" s="19">
        <f t="array" aca="1" ref="B123" ca="1">IFERROR(OFFSET(compositions,MATCH(B$2,INDEX(compositions,,$A123),0),$A123-1,MATCH(0,(IFERROR(FIND(".",OFFSET(compositions,MATCH(B$2,INDEX(compositions,,$A123),0),$A123-1,,1)),0)),0)-1,1),)</f>
        <v>0</v>
      </c>
      <c r="C123" s="19">
        <f t="array" aca="1" ref="C123" ca="1">IFERROR(OFFSET(compositions,MATCH(C$2,INDEX(compositions,,$A123),0),$A123-1,MATCH(0,(IFERROR(FIND(".",OFFSET(compositions,MATCH(C$2,INDEX(compositions,,$A123),0),$A123-1,,1)),0)),0)-1,1),)</f>
        <v>0</v>
      </c>
      <c r="D123" s="19">
        <f t="array" aca="1" ref="D123" ca="1">IFERROR(OFFSET(compositions,MATCH(D$2,INDEX(compositions,,$A123),0),$A123-1,MATCH(0,(IFERROR(FIND(".",OFFSET(compositions,MATCH(D$2,INDEX(compositions,,$A123),0),$A123-1,,1)),0)),0)-1,1),)</f>
        <v>0</v>
      </c>
      <c r="E123" s="19">
        <f t="array" aca="1" ref="E123" ca="1">IFERROR(OFFSET(compositions,MATCH(E$2,INDEX(compositions,,$A123),0),$A123-1,MATCH(0,(IFERROR(FIND(".",OFFSET(compositions,MATCH(E$2,INDEX(compositions,,$A123),0),$A123-1,,1)),0)),0)-1,1),)</f>
        <v>0</v>
      </c>
      <c r="F123" s="19">
        <f t="array" aca="1" ref="F123" ca="1">IFERROR(OFFSET(compositions,MATCH(F$2,INDEX(compositions,,$A123),0),$A123-1,MATCH(0,(IFERROR(FIND(".",OFFSET(compositions,MATCH(F$2,INDEX(compositions,,$A123),0),$A123-1,,1)),0)),0)-1,1),)</f>
        <v>0</v>
      </c>
      <c r="G123" s="19">
        <f t="array" aca="1" ref="G123" ca="1">IFERROR(OFFSET(compositions,MATCH(G$2,INDEX(compositions,,$A123),0),$A123-1,MATCH(0,(IFERROR(FIND(".",OFFSET(compositions,MATCH(G$2,INDEX(compositions,,$A123),0),$A123-1,,1)),0)),0)-1,1),)</f>
        <v>0</v>
      </c>
      <c r="H123" s="19">
        <f t="array" aca="1" ref="H123" ca="1">IFERROR(OFFSET(compositions,MATCH(H$2,INDEX(compositions,,$A123),0),$A123-1,MATCH(0,(IFERROR(FIND(".",OFFSET(compositions,MATCH(H$2,INDEX(compositions,,$A123),0),$A123-1,,1)),0)),0)-1,1),)</f>
        <v>0</v>
      </c>
      <c r="I123" s="19">
        <f t="array" aca="1" ref="I123" ca="1">IFERROR(OFFSET(compositions,MATCH(I$2,INDEX(compositions,,$A123),0),$A123-1,MATCH(0,(IFERROR(FIND(".",OFFSET(compositions,MATCH(I$2,INDEX(compositions,,$A123),0),$A123-1,,1)),0)),0)-1,1),)</f>
        <v>0</v>
      </c>
    </row>
    <row r="124" spans="1:9">
      <c r="A124" s="19">
        <f t="shared" si="0"/>
        <v>0</v>
      </c>
    </row>
    <row r="125" spans="1:9">
      <c r="A125" s="19">
        <f t="shared" si="0"/>
        <v>0</v>
      </c>
    </row>
    <row r="126" spans="1:9">
      <c r="A126" s="19">
        <f t="shared" si="0"/>
        <v>0</v>
      </c>
    </row>
    <row r="127" spans="1:9">
      <c r="A127" s="19">
        <f t="shared" si="0"/>
        <v>0</v>
      </c>
    </row>
    <row r="128" spans="1:9">
      <c r="A128" s="19">
        <f t="shared" si="0"/>
        <v>0</v>
      </c>
    </row>
    <row r="129" spans="1:1">
      <c r="A129" s="19">
        <f t="shared" si="0"/>
        <v>0</v>
      </c>
    </row>
    <row r="130" spans="1:1">
      <c r="A130" s="19">
        <f t="shared" si="0"/>
        <v>0</v>
      </c>
    </row>
    <row r="131" spans="1:1">
      <c r="A131" s="19">
        <f t="shared" si="0"/>
        <v>0</v>
      </c>
    </row>
    <row r="132" spans="1:1">
      <c r="A132" s="19">
        <f t="shared" si="0"/>
        <v>0</v>
      </c>
    </row>
    <row r="133" spans="1:1">
      <c r="A133" s="19">
        <f t="shared" si="0"/>
        <v>0</v>
      </c>
    </row>
    <row r="134" spans="1:1">
      <c r="A134" s="19">
        <f t="shared" si="0"/>
        <v>0</v>
      </c>
    </row>
    <row r="135" spans="1:1">
      <c r="A135" s="19">
        <f t="shared" si="0"/>
        <v>0</v>
      </c>
    </row>
    <row r="136" spans="1:1">
      <c r="A136" s="19">
        <f t="shared" si="0"/>
        <v>0</v>
      </c>
    </row>
    <row r="137" spans="1:1">
      <c r="A137" s="19">
        <f t="shared" si="0"/>
        <v>0</v>
      </c>
    </row>
    <row r="138" spans="1:1">
      <c r="A138" s="19">
        <f t="shared" si="0"/>
        <v>0</v>
      </c>
    </row>
    <row r="139" spans="1:1">
      <c r="A139" s="19">
        <f t="shared" si="0"/>
        <v>0</v>
      </c>
    </row>
    <row r="140" spans="1:1">
      <c r="A140" s="19">
        <f t="shared" si="0"/>
        <v>0</v>
      </c>
    </row>
    <row r="141" spans="1:1">
      <c r="A141" s="19">
        <f t="shared" si="0"/>
        <v>0</v>
      </c>
    </row>
    <row r="142" spans="1:1">
      <c r="A142" s="19">
        <f t="shared" si="0"/>
        <v>0</v>
      </c>
    </row>
    <row r="143" spans="1:1">
      <c r="A143" s="19">
        <f t="shared" si="0"/>
        <v>0</v>
      </c>
    </row>
    <row r="144" spans="1:1">
      <c r="A144" s="19">
        <f t="shared" si="0"/>
        <v>0</v>
      </c>
    </row>
    <row r="145" spans="1:1">
      <c r="A145" s="19">
        <f t="shared" si="0"/>
        <v>0</v>
      </c>
    </row>
    <row r="146" spans="1:1">
      <c r="A146" s="19">
        <f t="shared" si="0"/>
        <v>0</v>
      </c>
    </row>
    <row r="147" spans="1:1">
      <c r="A147" s="19">
        <f t="shared" si="0"/>
        <v>0</v>
      </c>
    </row>
    <row r="148" spans="1:1">
      <c r="A148" s="19">
        <f t="shared" si="0"/>
        <v>0</v>
      </c>
    </row>
    <row r="149" spans="1:1">
      <c r="A149" s="19">
        <f t="shared" si="0"/>
        <v>0</v>
      </c>
    </row>
    <row r="150" spans="1:1">
      <c r="A150" s="19">
        <f t="shared" si="0"/>
        <v>0</v>
      </c>
    </row>
    <row r="151" spans="1:1">
      <c r="A151" s="19">
        <f t="shared" si="0"/>
        <v>0</v>
      </c>
    </row>
    <row r="152" spans="1:1">
      <c r="A152" s="19">
        <f t="shared" si="0"/>
        <v>0</v>
      </c>
    </row>
    <row r="153" spans="1:1">
      <c r="A153" s="19">
        <f t="shared" si="0"/>
        <v>0</v>
      </c>
    </row>
    <row r="154" spans="1:1">
      <c r="A154" s="19">
        <f t="shared" si="0"/>
        <v>0</v>
      </c>
    </row>
    <row r="155" spans="1:1">
      <c r="A155" s="19">
        <f t="shared" si="0"/>
        <v>0</v>
      </c>
    </row>
    <row r="156" spans="1:1">
      <c r="A156" s="19">
        <f t="shared" si="0"/>
        <v>0</v>
      </c>
    </row>
    <row r="157" spans="1:1">
      <c r="A157" s="19">
        <f t="shared" si="0"/>
        <v>0</v>
      </c>
    </row>
    <row r="158" spans="1:1">
      <c r="A158" s="19">
        <f t="shared" si="0"/>
        <v>0</v>
      </c>
    </row>
    <row r="159" spans="1:1">
      <c r="A159" s="19">
        <f t="shared" si="0"/>
        <v>0</v>
      </c>
    </row>
    <row r="160" spans="1:1">
      <c r="A160" s="19">
        <f t="shared" si="0"/>
        <v>0</v>
      </c>
    </row>
    <row r="161" spans="1:1">
      <c r="A161" s="19">
        <f t="shared" si="0"/>
        <v>0</v>
      </c>
    </row>
    <row r="162" spans="1:1">
      <c r="A162" s="19">
        <f t="shared" si="0"/>
        <v>0</v>
      </c>
    </row>
    <row r="163" spans="1:1">
      <c r="A163" s="19">
        <f t="shared" si="0"/>
        <v>0</v>
      </c>
    </row>
    <row r="164" spans="1:1">
      <c r="A164" s="19">
        <f t="shared" si="0"/>
        <v>0</v>
      </c>
    </row>
    <row r="165" spans="1:1">
      <c r="A165" s="19">
        <f t="shared" si="0"/>
        <v>0</v>
      </c>
    </row>
    <row r="166" spans="1:1">
      <c r="A166" s="19">
        <f t="shared" si="0"/>
        <v>0</v>
      </c>
    </row>
    <row r="167" spans="1:1">
      <c r="A167" s="19">
        <f t="shared" si="0"/>
        <v>0</v>
      </c>
    </row>
    <row r="168" spans="1:1">
      <c r="A168" s="19">
        <f t="shared" si="0"/>
        <v>0</v>
      </c>
    </row>
    <row r="169" spans="1:1">
      <c r="A169" s="19">
        <f t="shared" si="0"/>
        <v>0</v>
      </c>
    </row>
    <row r="170" spans="1:1">
      <c r="A170" s="19">
        <f t="shared" si="0"/>
        <v>0</v>
      </c>
    </row>
    <row r="171" spans="1:1">
      <c r="A171" s="19">
        <f t="shared" si="0"/>
        <v>0</v>
      </c>
    </row>
    <row r="172" spans="1:1">
      <c r="A172" s="19">
        <f t="shared" si="0"/>
        <v>0</v>
      </c>
    </row>
    <row r="173" spans="1:1">
      <c r="A173" s="19">
        <f t="shared" si="0"/>
        <v>0</v>
      </c>
    </row>
    <row r="174" spans="1:1">
      <c r="A174" s="19">
        <f t="shared" si="0"/>
        <v>0</v>
      </c>
    </row>
    <row r="175" spans="1:1">
      <c r="A175" s="19">
        <f t="shared" si="0"/>
        <v>0</v>
      </c>
    </row>
    <row r="176" spans="1:1">
      <c r="A176" s="19">
        <f t="shared" si="0"/>
        <v>0</v>
      </c>
    </row>
    <row r="177" spans="1:1">
      <c r="A177" s="19">
        <f t="shared" si="0"/>
        <v>0</v>
      </c>
    </row>
    <row r="178" spans="1:1">
      <c r="A178" s="19">
        <f t="shared" si="0"/>
        <v>0</v>
      </c>
    </row>
    <row r="179" spans="1:1">
      <c r="A179" s="19">
        <f t="shared" si="0"/>
        <v>0</v>
      </c>
    </row>
    <row r="180" spans="1:1">
      <c r="A180" s="19">
        <f t="shared" si="0"/>
        <v>0</v>
      </c>
    </row>
    <row r="181" spans="1:1">
      <c r="A181" s="19">
        <f t="shared" si="0"/>
        <v>0</v>
      </c>
    </row>
    <row r="182" spans="1:1">
      <c r="A182" s="19">
        <f t="shared" si="0"/>
        <v>0</v>
      </c>
    </row>
    <row r="183" spans="1:1">
      <c r="A183" s="19">
        <f t="shared" si="0"/>
        <v>0</v>
      </c>
    </row>
    <row r="184" spans="1:1">
      <c r="A184" s="19">
        <f t="shared" si="0"/>
        <v>0</v>
      </c>
    </row>
    <row r="185" spans="1:1">
      <c r="A185" s="19">
        <f t="shared" si="0"/>
        <v>0</v>
      </c>
    </row>
    <row r="186" spans="1:1">
      <c r="A186" s="19">
        <f t="shared" si="0"/>
        <v>0</v>
      </c>
    </row>
    <row r="187" spans="1:1">
      <c r="A187" s="19">
        <f t="shared" si="0"/>
        <v>0</v>
      </c>
    </row>
    <row r="188" spans="1:1">
      <c r="A188" s="19">
        <f t="shared" si="0"/>
        <v>0</v>
      </c>
    </row>
    <row r="189" spans="1:1">
      <c r="A189" s="19">
        <f t="shared" si="0"/>
        <v>0</v>
      </c>
    </row>
    <row r="190" spans="1:1">
      <c r="A190" s="19">
        <f t="shared" si="0"/>
        <v>0</v>
      </c>
    </row>
    <row r="191" spans="1:1">
      <c r="A191" s="19">
        <f t="shared" si="0"/>
        <v>0</v>
      </c>
    </row>
    <row r="192" spans="1:1">
      <c r="A192" s="19">
        <f t="shared" si="0"/>
        <v>0</v>
      </c>
    </row>
    <row r="193" spans="1:1">
      <c r="A193" s="19">
        <f t="shared" si="0"/>
        <v>0</v>
      </c>
    </row>
    <row r="194" spans="1:1">
      <c r="A194" s="19">
        <f t="shared" si="0"/>
        <v>0</v>
      </c>
    </row>
    <row r="195" spans="1:1">
      <c r="A195" s="19">
        <f t="shared" si="0"/>
        <v>0</v>
      </c>
    </row>
    <row r="196" spans="1:1">
      <c r="A196" s="19">
        <f t="shared" si="0"/>
        <v>0</v>
      </c>
    </row>
    <row r="197" spans="1:1">
      <c r="A197" s="19">
        <f t="shared" si="0"/>
        <v>0</v>
      </c>
    </row>
    <row r="198" spans="1:1">
      <c r="A198" s="19">
        <f t="shared" si="0"/>
        <v>0</v>
      </c>
    </row>
    <row r="199" spans="1:1">
      <c r="A199" s="19">
        <f t="shared" si="0"/>
        <v>0</v>
      </c>
    </row>
    <row r="200" spans="1:1">
      <c r="A200" s="19">
        <f t="shared" si="0"/>
        <v>0</v>
      </c>
    </row>
    <row r="201" spans="1:1">
      <c r="A201" s="19">
        <f t="shared" si="0"/>
        <v>0</v>
      </c>
    </row>
    <row r="202" spans="1:1">
      <c r="A202" s="19">
        <f t="shared" si="0"/>
        <v>0</v>
      </c>
    </row>
    <row r="203" spans="1:1">
      <c r="A203" s="19">
        <f t="shared" si="0"/>
        <v>0</v>
      </c>
    </row>
    <row r="204" spans="1:1">
      <c r="A204" s="19">
        <f t="shared" si="0"/>
        <v>0</v>
      </c>
    </row>
    <row r="205" spans="1:1">
      <c r="A205" s="19">
        <f t="shared" si="0"/>
        <v>0</v>
      </c>
    </row>
    <row r="206" spans="1:1">
      <c r="A206" s="19">
        <f t="shared" si="0"/>
        <v>0</v>
      </c>
    </row>
    <row r="207" spans="1:1">
      <c r="A207" s="19">
        <f t="shared" si="0"/>
        <v>0</v>
      </c>
    </row>
    <row r="208" spans="1:1">
      <c r="A208" s="19">
        <f t="shared" si="0"/>
        <v>0</v>
      </c>
    </row>
    <row r="209" spans="1:1">
      <c r="A209" s="19">
        <f t="shared" si="0"/>
        <v>0</v>
      </c>
    </row>
    <row r="210" spans="1:1">
      <c r="A210" s="19">
        <f t="shared" si="0"/>
        <v>0</v>
      </c>
    </row>
    <row r="211" spans="1:1">
      <c r="A211" s="19">
        <f t="shared" si="0"/>
        <v>0</v>
      </c>
    </row>
    <row r="212" spans="1:1">
      <c r="A212" s="19">
        <f t="shared" si="0"/>
        <v>0</v>
      </c>
    </row>
    <row r="213" spans="1:1">
      <c r="A213" s="19">
        <f t="shared" si="0"/>
        <v>0</v>
      </c>
    </row>
    <row r="214" spans="1:1">
      <c r="A214" s="19">
        <f t="shared" si="0"/>
        <v>0</v>
      </c>
    </row>
    <row r="215" spans="1:1">
      <c r="A215" s="19">
        <f t="shared" si="0"/>
        <v>0</v>
      </c>
    </row>
    <row r="216" spans="1:1">
      <c r="A216" s="19">
        <f t="shared" si="0"/>
        <v>0</v>
      </c>
    </row>
    <row r="217" spans="1:1">
      <c r="A217" s="19">
        <f t="shared" si="0"/>
        <v>0</v>
      </c>
    </row>
    <row r="218" spans="1:1">
      <c r="A218" s="19">
        <f t="shared" si="0"/>
        <v>0</v>
      </c>
    </row>
    <row r="219" spans="1:1">
      <c r="A219" s="19">
        <f t="shared" si="0"/>
        <v>0</v>
      </c>
    </row>
    <row r="220" spans="1:1">
      <c r="A220" s="19">
        <f t="shared" si="0"/>
        <v>0</v>
      </c>
    </row>
    <row r="221" spans="1:1">
      <c r="A221" s="19">
        <f t="shared" si="0"/>
        <v>0</v>
      </c>
    </row>
    <row r="222" spans="1:1">
      <c r="A222" s="19">
        <f t="shared" si="0"/>
        <v>0</v>
      </c>
    </row>
    <row r="223" spans="1:1">
      <c r="A223" s="19">
        <f t="shared" si="0"/>
        <v>0</v>
      </c>
    </row>
    <row r="224" spans="1:1">
      <c r="A224" s="19">
        <f t="shared" si="0"/>
        <v>0</v>
      </c>
    </row>
    <row r="225" spans="1:1">
      <c r="A225" s="19">
        <f t="shared" si="0"/>
        <v>0</v>
      </c>
    </row>
    <row r="226" spans="1:1">
      <c r="A226" s="19">
        <f t="shared" si="0"/>
        <v>0</v>
      </c>
    </row>
    <row r="227" spans="1:1">
      <c r="A227" s="19">
        <f t="shared" si="0"/>
        <v>0</v>
      </c>
    </row>
    <row r="228" spans="1:1">
      <c r="A228" s="19">
        <f t="shared" si="0"/>
        <v>0</v>
      </c>
    </row>
    <row r="229" spans="1:1">
      <c r="A229" s="19">
        <f t="shared" si="0"/>
        <v>0</v>
      </c>
    </row>
    <row r="230" spans="1:1">
      <c r="A230" s="19">
        <f t="shared" si="0"/>
        <v>0</v>
      </c>
    </row>
    <row r="231" spans="1:1">
      <c r="A231" s="19">
        <f t="shared" si="0"/>
        <v>0</v>
      </c>
    </row>
    <row r="232" spans="1:1">
      <c r="A232" s="19">
        <f t="shared" si="0"/>
        <v>0</v>
      </c>
    </row>
    <row r="233" spans="1:1">
      <c r="A233" s="19">
        <f t="shared" si="0"/>
        <v>0</v>
      </c>
    </row>
    <row r="234" spans="1:1">
      <c r="A234" s="19">
        <f t="shared" si="0"/>
        <v>0</v>
      </c>
    </row>
    <row r="235" spans="1:1">
      <c r="A235" s="19">
        <f t="shared" si="0"/>
        <v>0</v>
      </c>
    </row>
    <row r="236" spans="1:1">
      <c r="A236" s="19">
        <f t="shared" si="0"/>
        <v>0</v>
      </c>
    </row>
    <row r="237" spans="1:1">
      <c r="A237" s="19">
        <f t="shared" si="0"/>
        <v>0</v>
      </c>
    </row>
    <row r="238" spans="1:1">
      <c r="A238" s="19">
        <f t="shared" si="0"/>
        <v>0</v>
      </c>
    </row>
    <row r="239" spans="1:1">
      <c r="A239" s="19">
        <f t="shared" si="0"/>
        <v>0</v>
      </c>
    </row>
    <row r="240" spans="1:1">
      <c r="A240" s="19">
        <f t="shared" si="0"/>
        <v>0</v>
      </c>
    </row>
    <row r="241" spans="1:9">
      <c r="A241" s="19">
        <f t="shared" si="0"/>
        <v>0</v>
      </c>
    </row>
    <row r="242" spans="1:9">
      <c r="A242" s="19">
        <f t="shared" si="0"/>
        <v>0</v>
      </c>
    </row>
    <row r="243" spans="1:9">
      <c r="A243" s="19" t="e">
        <f t="shared" ca="1" si="0"/>
        <v>#NAME?</v>
      </c>
      <c r="B243" s="19">
        <f t="array" aca="1" ref="B243" ca="1">IFERROR(OFFSET(compositions,MATCH(B$2,INDEX(compositions,,$A243),0),$A243-1,MATCH(0,(IFERROR(FIND(".",OFFSET(compositions,MATCH(B$2,INDEX(compositions,,$A243),0),$A243-1,,1)),0)),0)-1,1),)</f>
        <v>0</v>
      </c>
      <c r="C243" s="19">
        <f t="array" aca="1" ref="C243" ca="1">IFERROR(OFFSET(compositions,MATCH(C$2,INDEX(compositions,,$A243),0),$A243-1,MATCH(0,(IFERROR(FIND(".",OFFSET(compositions,MATCH(C$2,INDEX(compositions,,$A243),0),$A243-1,,1)),0)),0)-1,1),)</f>
        <v>0</v>
      </c>
      <c r="D243" s="19">
        <f t="array" aca="1" ref="D243" ca="1">IFERROR(OFFSET(compositions,MATCH(D$2,INDEX(compositions,,$A243),0),$A243-1,MATCH(0,(IFERROR(FIND(".",OFFSET(compositions,MATCH(D$2,INDEX(compositions,,$A243),0),$A243-1,,1)),0)),0)-1,1),)</f>
        <v>0</v>
      </c>
      <c r="E243" s="19">
        <f t="array" aca="1" ref="E243" ca="1">IFERROR(OFFSET(compositions,MATCH(E$2,INDEX(compositions,,$A243),0),$A243-1,MATCH(0,(IFERROR(FIND(".",OFFSET(compositions,MATCH(E$2,INDEX(compositions,,$A243),0),$A243-1,,1)),0)),0)-1,1),)</f>
        <v>0</v>
      </c>
      <c r="F243" s="19">
        <f t="array" aca="1" ref="F243" ca="1">IFERROR(OFFSET(compositions,MATCH(F$2,INDEX(compositions,,$A243),0),$A243-1,MATCH(0,(IFERROR(FIND(".",OFFSET(compositions,MATCH(F$2,INDEX(compositions,,$A243),0),$A243-1,,1)),0)),0)-1,1),)</f>
        <v>0</v>
      </c>
      <c r="G243" s="19">
        <f t="array" aca="1" ref="G243" ca="1">IFERROR(OFFSET(compositions,MATCH(G$2,INDEX(compositions,,$A243),0),$A243-1,MATCH(0,(IFERROR(FIND(".",OFFSET(compositions,MATCH(G$2,INDEX(compositions,,$A243),0),$A243-1,,1)),0)),0)-1,1),)</f>
        <v>0</v>
      </c>
      <c r="H243" s="19">
        <f t="array" aca="1" ref="H243" ca="1">IFERROR(OFFSET(compositions,MATCH(H$2,INDEX(compositions,,$A243),0),$A243-1,MATCH(0,(IFERROR(FIND(".",OFFSET(compositions,MATCH(H$2,INDEX(compositions,,$A243),0),$A243-1,,1)),0)),0)-1,1),)</f>
        <v>0</v>
      </c>
      <c r="I243" s="19">
        <f t="array" aca="1" ref="I243" ca="1">IFERROR(OFFSET(compositions,MATCH(I$2,INDEX(compositions,,$A243),0),$A243-1,MATCH(0,(IFERROR(FIND(".",OFFSET(compositions,MATCH(I$2,INDEX(compositions,,$A243),0),$A243-1,,1)),0)),0)-1,1),)</f>
        <v>0</v>
      </c>
    </row>
    <row r="244" spans="1:9">
      <c r="A244" s="19">
        <f t="shared" si="0"/>
        <v>0</v>
      </c>
    </row>
    <row r="245" spans="1:9">
      <c r="A245" s="19">
        <f t="shared" si="0"/>
        <v>0</v>
      </c>
    </row>
    <row r="246" spans="1:9">
      <c r="A246" s="19">
        <f t="shared" si="0"/>
        <v>0</v>
      </c>
    </row>
    <row r="247" spans="1:9">
      <c r="A247" s="19">
        <f t="shared" si="0"/>
        <v>0</v>
      </c>
    </row>
    <row r="248" spans="1:9">
      <c r="A248" s="19">
        <f t="shared" si="0"/>
        <v>0</v>
      </c>
    </row>
    <row r="249" spans="1:9">
      <c r="A249" s="19">
        <f t="shared" si="0"/>
        <v>0</v>
      </c>
    </row>
    <row r="250" spans="1:9">
      <c r="A250" s="19">
        <f t="shared" si="0"/>
        <v>0</v>
      </c>
    </row>
    <row r="251" spans="1:9">
      <c r="A251" s="19">
        <f t="shared" si="0"/>
        <v>0</v>
      </c>
    </row>
    <row r="252" spans="1:9">
      <c r="A252" s="19">
        <f t="shared" si="0"/>
        <v>0</v>
      </c>
    </row>
    <row r="253" spans="1:9">
      <c r="A253" s="19">
        <f t="shared" si="0"/>
        <v>0</v>
      </c>
    </row>
    <row r="254" spans="1:9">
      <c r="A254" s="19">
        <f t="shared" si="0"/>
        <v>0</v>
      </c>
    </row>
    <row r="255" spans="1:9">
      <c r="A255" s="19">
        <f t="shared" si="0"/>
        <v>0</v>
      </c>
    </row>
    <row r="256" spans="1:9">
      <c r="A256" s="19">
        <f t="shared" si="0"/>
        <v>0</v>
      </c>
    </row>
    <row r="257" spans="1:1">
      <c r="A257" s="19">
        <f t="shared" si="0"/>
        <v>0</v>
      </c>
    </row>
    <row r="258" spans="1:1">
      <c r="A258" s="19">
        <f t="shared" si="0"/>
        <v>0</v>
      </c>
    </row>
    <row r="259" spans="1:1">
      <c r="A259" s="19">
        <f t="shared" si="0"/>
        <v>0</v>
      </c>
    </row>
    <row r="260" spans="1:1">
      <c r="A260" s="19">
        <f t="shared" si="0"/>
        <v>0</v>
      </c>
    </row>
    <row r="261" spans="1:1">
      <c r="A261" s="19">
        <f t="shared" si="0"/>
        <v>0</v>
      </c>
    </row>
    <row r="262" spans="1:1">
      <c r="A262" s="19">
        <f t="shared" si="0"/>
        <v>0</v>
      </c>
    </row>
    <row r="263" spans="1:1">
      <c r="A263" s="19">
        <f t="shared" si="0"/>
        <v>0</v>
      </c>
    </row>
    <row r="264" spans="1:1">
      <c r="A264" s="19">
        <f t="shared" si="0"/>
        <v>0</v>
      </c>
    </row>
    <row r="265" spans="1:1">
      <c r="A265" s="19">
        <f t="shared" si="0"/>
        <v>0</v>
      </c>
    </row>
    <row r="266" spans="1:1">
      <c r="A266" s="19">
        <f t="shared" si="0"/>
        <v>0</v>
      </c>
    </row>
    <row r="267" spans="1:1">
      <c r="A267" s="19">
        <f t="shared" si="0"/>
        <v>0</v>
      </c>
    </row>
    <row r="268" spans="1:1">
      <c r="A268" s="19">
        <f t="shared" si="0"/>
        <v>0</v>
      </c>
    </row>
    <row r="269" spans="1:1">
      <c r="A269" s="19">
        <f t="shared" si="0"/>
        <v>0</v>
      </c>
    </row>
    <row r="270" spans="1:1">
      <c r="A270" s="19">
        <f t="shared" si="0"/>
        <v>0</v>
      </c>
    </row>
    <row r="271" spans="1:1">
      <c r="A271" s="19">
        <f t="shared" si="0"/>
        <v>0</v>
      </c>
    </row>
    <row r="272" spans="1:1">
      <c r="A272" s="19">
        <f t="shared" si="0"/>
        <v>0</v>
      </c>
    </row>
    <row r="273" spans="1:1">
      <c r="A273" s="19">
        <f t="shared" si="0"/>
        <v>0</v>
      </c>
    </row>
    <row r="274" spans="1:1">
      <c r="A274" s="19">
        <f t="shared" si="0"/>
        <v>0</v>
      </c>
    </row>
    <row r="275" spans="1:1">
      <c r="A275" s="19">
        <f t="shared" si="0"/>
        <v>0</v>
      </c>
    </row>
    <row r="276" spans="1:1">
      <c r="A276" s="19">
        <f t="shared" si="0"/>
        <v>0</v>
      </c>
    </row>
    <row r="277" spans="1:1">
      <c r="A277" s="19">
        <f t="shared" si="0"/>
        <v>0</v>
      </c>
    </row>
    <row r="278" spans="1:1">
      <c r="A278" s="19">
        <f t="shared" si="0"/>
        <v>0</v>
      </c>
    </row>
    <row r="279" spans="1:1">
      <c r="A279" s="19">
        <f t="shared" si="0"/>
        <v>0</v>
      </c>
    </row>
    <row r="280" spans="1:1">
      <c r="A280" s="19">
        <f t="shared" si="0"/>
        <v>0</v>
      </c>
    </row>
    <row r="281" spans="1:1">
      <c r="A281" s="19">
        <f t="shared" si="0"/>
        <v>0</v>
      </c>
    </row>
    <row r="282" spans="1:1">
      <c r="A282" s="19">
        <f t="shared" si="0"/>
        <v>0</v>
      </c>
    </row>
    <row r="283" spans="1:1">
      <c r="A283" s="19">
        <f t="shared" si="0"/>
        <v>0</v>
      </c>
    </row>
    <row r="284" spans="1:1">
      <c r="A284" s="19">
        <f t="shared" si="0"/>
        <v>0</v>
      </c>
    </row>
    <row r="285" spans="1:1">
      <c r="A285" s="19">
        <f t="shared" si="0"/>
        <v>0</v>
      </c>
    </row>
    <row r="286" spans="1:1">
      <c r="A286" s="19">
        <f t="shared" si="0"/>
        <v>0</v>
      </c>
    </row>
    <row r="287" spans="1:1">
      <c r="A287" s="19">
        <f t="shared" si="0"/>
        <v>0</v>
      </c>
    </row>
    <row r="288" spans="1:1">
      <c r="A288" s="19">
        <f t="shared" si="0"/>
        <v>0</v>
      </c>
    </row>
    <row r="289" spans="1:1">
      <c r="A289" s="19">
        <f t="shared" si="0"/>
        <v>0</v>
      </c>
    </row>
    <row r="290" spans="1:1">
      <c r="A290" s="19">
        <f t="shared" si="0"/>
        <v>0</v>
      </c>
    </row>
    <row r="291" spans="1:1">
      <c r="A291" s="19">
        <f t="shared" si="0"/>
        <v>0</v>
      </c>
    </row>
    <row r="292" spans="1:1">
      <c r="A292" s="19">
        <f t="shared" si="0"/>
        <v>0</v>
      </c>
    </row>
    <row r="293" spans="1:1">
      <c r="A293" s="19">
        <f t="shared" si="0"/>
        <v>0</v>
      </c>
    </row>
    <row r="294" spans="1:1">
      <c r="A294" s="19">
        <f t="shared" si="0"/>
        <v>0</v>
      </c>
    </row>
    <row r="295" spans="1:1">
      <c r="A295" s="19">
        <f t="shared" si="0"/>
        <v>0</v>
      </c>
    </row>
    <row r="296" spans="1:1">
      <c r="A296" s="19">
        <f t="shared" si="0"/>
        <v>0</v>
      </c>
    </row>
    <row r="297" spans="1:1">
      <c r="A297" s="19">
        <f t="shared" si="0"/>
        <v>0</v>
      </c>
    </row>
    <row r="298" spans="1:1">
      <c r="A298" s="19">
        <f t="shared" si="0"/>
        <v>0</v>
      </c>
    </row>
    <row r="299" spans="1:1">
      <c r="A299" s="19">
        <f t="shared" si="0"/>
        <v>0</v>
      </c>
    </row>
    <row r="300" spans="1:1">
      <c r="A300" s="19">
        <f t="shared" si="0"/>
        <v>0</v>
      </c>
    </row>
    <row r="301" spans="1:1">
      <c r="A301" s="19">
        <f t="shared" si="0"/>
        <v>0</v>
      </c>
    </row>
    <row r="302" spans="1:1">
      <c r="A302" s="19">
        <f t="shared" si="0"/>
        <v>0</v>
      </c>
    </row>
    <row r="303" spans="1:1">
      <c r="A303" s="19">
        <f t="shared" si="0"/>
        <v>0</v>
      </c>
    </row>
    <row r="304" spans="1:1">
      <c r="A304" s="19">
        <f t="shared" si="0"/>
        <v>0</v>
      </c>
    </row>
    <row r="305" spans="1:1">
      <c r="A305" s="19">
        <f t="shared" si="0"/>
        <v>0</v>
      </c>
    </row>
    <row r="306" spans="1:1">
      <c r="A306" s="19">
        <f t="shared" si="0"/>
        <v>0</v>
      </c>
    </row>
    <row r="307" spans="1:1">
      <c r="A307" s="19">
        <f t="shared" si="0"/>
        <v>0</v>
      </c>
    </row>
    <row r="308" spans="1:1">
      <c r="A308" s="19">
        <f t="shared" si="0"/>
        <v>0</v>
      </c>
    </row>
    <row r="309" spans="1:1">
      <c r="A309" s="19">
        <f t="shared" si="0"/>
        <v>0</v>
      </c>
    </row>
    <row r="310" spans="1:1">
      <c r="A310" s="19">
        <f t="shared" si="0"/>
        <v>0</v>
      </c>
    </row>
    <row r="311" spans="1:1">
      <c r="A311" s="19">
        <f t="shared" si="0"/>
        <v>0</v>
      </c>
    </row>
    <row r="312" spans="1:1">
      <c r="A312" s="19">
        <f t="shared" si="0"/>
        <v>0</v>
      </c>
    </row>
    <row r="313" spans="1:1">
      <c r="A313" s="19">
        <f t="shared" si="0"/>
        <v>0</v>
      </c>
    </row>
    <row r="314" spans="1:1">
      <c r="A314" s="19">
        <f t="shared" si="0"/>
        <v>0</v>
      </c>
    </row>
    <row r="315" spans="1:1">
      <c r="A315" s="19">
        <f t="shared" si="0"/>
        <v>0</v>
      </c>
    </row>
    <row r="316" spans="1:1">
      <c r="A316" s="19">
        <f t="shared" si="0"/>
        <v>0</v>
      </c>
    </row>
    <row r="317" spans="1:1">
      <c r="A317" s="19">
        <f t="shared" si="0"/>
        <v>0</v>
      </c>
    </row>
    <row r="318" spans="1:1">
      <c r="A318" s="19">
        <f t="shared" si="0"/>
        <v>0</v>
      </c>
    </row>
    <row r="319" spans="1:1">
      <c r="A319" s="19">
        <f t="shared" si="0"/>
        <v>0</v>
      </c>
    </row>
    <row r="320" spans="1:1">
      <c r="A320" s="19">
        <f t="shared" si="0"/>
        <v>0</v>
      </c>
    </row>
    <row r="321" spans="1:1">
      <c r="A321" s="19">
        <f t="shared" si="0"/>
        <v>0</v>
      </c>
    </row>
    <row r="322" spans="1:1">
      <c r="A322" s="19">
        <f t="shared" si="0"/>
        <v>0</v>
      </c>
    </row>
    <row r="323" spans="1:1">
      <c r="A323" s="19">
        <f t="shared" si="0"/>
        <v>0</v>
      </c>
    </row>
    <row r="324" spans="1:1">
      <c r="A324" s="19">
        <f t="shared" si="0"/>
        <v>0</v>
      </c>
    </row>
    <row r="325" spans="1:1">
      <c r="A325" s="19">
        <f t="shared" si="0"/>
        <v>0</v>
      </c>
    </row>
    <row r="326" spans="1:1">
      <c r="A326" s="19">
        <f t="shared" si="0"/>
        <v>0</v>
      </c>
    </row>
    <row r="327" spans="1:1">
      <c r="A327" s="19">
        <f t="shared" si="0"/>
        <v>0</v>
      </c>
    </row>
    <row r="328" spans="1:1">
      <c r="A328" s="19">
        <f t="shared" si="0"/>
        <v>0</v>
      </c>
    </row>
    <row r="329" spans="1:1">
      <c r="A329" s="19">
        <f t="shared" si="0"/>
        <v>0</v>
      </c>
    </row>
    <row r="330" spans="1:1">
      <c r="A330" s="19">
        <f t="shared" si="0"/>
        <v>0</v>
      </c>
    </row>
    <row r="331" spans="1:1">
      <c r="A331" s="19">
        <f t="shared" si="0"/>
        <v>0</v>
      </c>
    </row>
    <row r="332" spans="1:1">
      <c r="A332" s="19">
        <f t="shared" si="0"/>
        <v>0</v>
      </c>
    </row>
    <row r="333" spans="1:1">
      <c r="A333" s="19">
        <f t="shared" si="0"/>
        <v>0</v>
      </c>
    </row>
    <row r="334" spans="1:1">
      <c r="A334" s="19">
        <f t="shared" si="0"/>
        <v>0</v>
      </c>
    </row>
    <row r="335" spans="1:1">
      <c r="A335" s="19">
        <f t="shared" si="0"/>
        <v>0</v>
      </c>
    </row>
    <row r="336" spans="1:1">
      <c r="A336" s="19">
        <f t="shared" si="0"/>
        <v>0</v>
      </c>
    </row>
    <row r="337" spans="1:1">
      <c r="A337" s="19">
        <f t="shared" si="0"/>
        <v>0</v>
      </c>
    </row>
    <row r="338" spans="1:1">
      <c r="A338" s="19">
        <f t="shared" si="0"/>
        <v>0</v>
      </c>
    </row>
    <row r="339" spans="1:1">
      <c r="A339" s="19">
        <f t="shared" si="0"/>
        <v>0</v>
      </c>
    </row>
    <row r="340" spans="1:1">
      <c r="A340" s="19">
        <f t="shared" si="0"/>
        <v>0</v>
      </c>
    </row>
    <row r="341" spans="1:1">
      <c r="A341" s="19">
        <f t="shared" si="0"/>
        <v>0</v>
      </c>
    </row>
    <row r="342" spans="1:1">
      <c r="A342" s="19">
        <f t="shared" si="0"/>
        <v>0</v>
      </c>
    </row>
    <row r="343" spans="1:1">
      <c r="A343" s="19">
        <f t="shared" si="0"/>
        <v>0</v>
      </c>
    </row>
    <row r="344" spans="1:1">
      <c r="A344" s="19">
        <f t="shared" si="0"/>
        <v>0</v>
      </c>
    </row>
    <row r="345" spans="1:1">
      <c r="A345" s="19">
        <f t="shared" si="0"/>
        <v>0</v>
      </c>
    </row>
    <row r="346" spans="1:1">
      <c r="A346" s="19">
        <f t="shared" si="0"/>
        <v>0</v>
      </c>
    </row>
    <row r="347" spans="1:1">
      <c r="A347" s="19">
        <f t="shared" si="0"/>
        <v>0</v>
      </c>
    </row>
    <row r="348" spans="1:1">
      <c r="A348" s="19">
        <f t="shared" si="0"/>
        <v>0</v>
      </c>
    </row>
    <row r="349" spans="1:1">
      <c r="A349" s="19">
        <f t="shared" si="0"/>
        <v>0</v>
      </c>
    </row>
    <row r="350" spans="1:1">
      <c r="A350" s="19">
        <f t="shared" si="0"/>
        <v>0</v>
      </c>
    </row>
    <row r="351" spans="1:1">
      <c r="A351" s="19">
        <f t="shared" si="0"/>
        <v>0</v>
      </c>
    </row>
    <row r="352" spans="1:1">
      <c r="A352" s="19">
        <f t="shared" si="0"/>
        <v>0</v>
      </c>
    </row>
    <row r="353" spans="1:9">
      <c r="A353" s="19">
        <f t="shared" si="0"/>
        <v>0</v>
      </c>
    </row>
    <row r="354" spans="1:9">
      <c r="A354" s="19">
        <f t="shared" si="0"/>
        <v>0</v>
      </c>
    </row>
    <row r="355" spans="1:9">
      <c r="A355" s="19">
        <f t="shared" si="0"/>
        <v>0</v>
      </c>
    </row>
    <row r="356" spans="1:9">
      <c r="A356" s="19">
        <f t="shared" si="0"/>
        <v>0</v>
      </c>
    </row>
    <row r="357" spans="1:9">
      <c r="A357" s="19">
        <f t="shared" si="0"/>
        <v>0</v>
      </c>
    </row>
    <row r="358" spans="1:9">
      <c r="A358" s="19">
        <f t="shared" si="0"/>
        <v>0</v>
      </c>
    </row>
    <row r="359" spans="1:9">
      <c r="A359" s="19">
        <f t="shared" si="0"/>
        <v>0</v>
      </c>
    </row>
    <row r="360" spans="1:9">
      <c r="A360" s="19">
        <f t="shared" si="0"/>
        <v>0</v>
      </c>
    </row>
    <row r="361" spans="1:9">
      <c r="A361" s="19">
        <f t="shared" si="0"/>
        <v>0</v>
      </c>
    </row>
    <row r="362" spans="1:9">
      <c r="A362" s="19">
        <f t="shared" si="0"/>
        <v>0</v>
      </c>
    </row>
    <row r="363" spans="1:9">
      <c r="A363" s="19" t="e">
        <f t="shared" ca="1" si="0"/>
        <v>#NAME?</v>
      </c>
      <c r="B363" s="19">
        <f t="array" aca="1" ref="B363" ca="1">IFERROR(OFFSET(compositions,MATCH(B$2,INDEX(compositions,,$A363),0),$A363-1,MATCH(0,(IFERROR(FIND(".",OFFSET(compositions,MATCH(B$2,INDEX(compositions,,$A363),0),$A363-1,,1)),0)),0)-1,1),)</f>
        <v>0</v>
      </c>
      <c r="C363" s="19">
        <f t="array" aca="1" ref="C363" ca="1">IFERROR(OFFSET(compositions,MATCH(C$2,INDEX(compositions,,$A363),0),$A363-1,MATCH(0,(IFERROR(FIND(".",OFFSET(compositions,MATCH(C$2,INDEX(compositions,,$A363),0),$A363-1,,1)),0)),0)-1,1),)</f>
        <v>0</v>
      </c>
      <c r="D363" s="19">
        <f t="array" aca="1" ref="D363" ca="1">IFERROR(OFFSET(compositions,MATCH(D$2,INDEX(compositions,,$A363),0),$A363-1,MATCH(0,(IFERROR(FIND(".",OFFSET(compositions,MATCH(D$2,INDEX(compositions,,$A363),0),$A363-1,,1)),0)),0)-1,1),)</f>
        <v>0</v>
      </c>
      <c r="E363" s="19">
        <f t="array" aca="1" ref="E363" ca="1">IFERROR(OFFSET(compositions,MATCH(E$2,INDEX(compositions,,$A363),0),$A363-1,MATCH(0,(IFERROR(FIND(".",OFFSET(compositions,MATCH(E$2,INDEX(compositions,,$A363),0),$A363-1,,1)),0)),0)-1,1),)</f>
        <v>0</v>
      </c>
      <c r="F363" s="19">
        <f t="array" aca="1" ref="F363" ca="1">IFERROR(OFFSET(compositions,MATCH(F$2,INDEX(compositions,,$A363),0),$A363-1,MATCH(0,(IFERROR(FIND(".",OFFSET(compositions,MATCH(F$2,INDEX(compositions,,$A363),0),$A363-1,,1)),0)),0)-1,1),)</f>
        <v>0</v>
      </c>
      <c r="G363" s="19">
        <f t="array" aca="1" ref="G363" ca="1">IFERROR(OFFSET(compositions,MATCH(G$2,INDEX(compositions,,$A363),0),$A363-1,MATCH(0,(IFERROR(FIND(".",OFFSET(compositions,MATCH(G$2,INDEX(compositions,,$A363),0),$A363-1,,1)),0)),0)-1,1),)</f>
        <v>0</v>
      </c>
      <c r="H363" s="19">
        <f t="array" aca="1" ref="H363" ca="1">IFERROR(OFFSET(compositions,MATCH(H$2,INDEX(compositions,,$A363),0),$A363-1,MATCH(0,(IFERROR(FIND(".",OFFSET(compositions,MATCH(H$2,INDEX(compositions,,$A363),0),$A363-1,,1)),0)),0)-1,1),)</f>
        <v>0</v>
      </c>
      <c r="I363" s="19">
        <f t="array" aca="1" ref="I363" ca="1">IFERROR(OFFSET(compositions,MATCH(I$2,INDEX(compositions,,$A363),0),$A363-1,MATCH(0,(IFERROR(FIND(".",OFFSET(compositions,MATCH(I$2,INDEX(compositions,,$A363),0),$A363-1,,1)),0)),0)-1,1),)</f>
        <v>0</v>
      </c>
    </row>
    <row r="364" spans="1:9">
      <c r="A364" s="19">
        <f t="shared" si="0"/>
        <v>0</v>
      </c>
    </row>
    <row r="365" spans="1:9">
      <c r="A365" s="19">
        <f t="shared" si="0"/>
        <v>0</v>
      </c>
    </row>
    <row r="366" spans="1:9">
      <c r="A366" s="19">
        <f t="shared" si="0"/>
        <v>0</v>
      </c>
    </row>
    <row r="367" spans="1:9">
      <c r="A367" s="19">
        <f t="shared" si="0"/>
        <v>0</v>
      </c>
    </row>
    <row r="368" spans="1:9">
      <c r="A368" s="19">
        <f t="shared" si="0"/>
        <v>0</v>
      </c>
    </row>
    <row r="369" spans="1:1">
      <c r="A369" s="19">
        <f t="shared" si="0"/>
        <v>0</v>
      </c>
    </row>
    <row r="370" spans="1:1">
      <c r="A370" s="19">
        <f t="shared" si="0"/>
        <v>0</v>
      </c>
    </row>
    <row r="371" spans="1:1">
      <c r="A371" s="19">
        <f t="shared" si="0"/>
        <v>0</v>
      </c>
    </row>
    <row r="372" spans="1:1">
      <c r="A372" s="19">
        <f t="shared" si="0"/>
        <v>0</v>
      </c>
    </row>
    <row r="373" spans="1:1">
      <c r="A373" s="19">
        <f t="shared" si="0"/>
        <v>0</v>
      </c>
    </row>
    <row r="374" spans="1:1">
      <c r="A374" s="19">
        <f t="shared" si="0"/>
        <v>0</v>
      </c>
    </row>
    <row r="375" spans="1:1">
      <c r="A375" s="19">
        <f t="shared" si="0"/>
        <v>0</v>
      </c>
    </row>
    <row r="376" spans="1:1">
      <c r="A376" s="19">
        <f t="shared" si="0"/>
        <v>0</v>
      </c>
    </row>
    <row r="377" spans="1:1">
      <c r="A377" s="19">
        <f t="shared" si="0"/>
        <v>0</v>
      </c>
    </row>
    <row r="378" spans="1:1">
      <c r="A378" s="19">
        <f t="shared" si="0"/>
        <v>0</v>
      </c>
    </row>
    <row r="379" spans="1:1">
      <c r="A379" s="19">
        <f t="shared" si="0"/>
        <v>0</v>
      </c>
    </row>
    <row r="380" spans="1:1">
      <c r="A380" s="19">
        <f t="shared" si="0"/>
        <v>0</v>
      </c>
    </row>
    <row r="381" spans="1:1">
      <c r="A381" s="19">
        <f t="shared" si="0"/>
        <v>0</v>
      </c>
    </row>
    <row r="382" spans="1:1">
      <c r="A382" s="19">
        <f t="shared" si="0"/>
        <v>0</v>
      </c>
    </row>
    <row r="383" spans="1:1">
      <c r="A383" s="19">
        <f t="shared" si="0"/>
        <v>0</v>
      </c>
    </row>
    <row r="384" spans="1:1">
      <c r="A384" s="19">
        <f t="shared" si="0"/>
        <v>0</v>
      </c>
    </row>
    <row r="385" spans="1:1">
      <c r="A385" s="19">
        <f t="shared" si="0"/>
        <v>0</v>
      </c>
    </row>
    <row r="386" spans="1:1">
      <c r="A386" s="19">
        <f t="shared" si="0"/>
        <v>0</v>
      </c>
    </row>
    <row r="387" spans="1:1">
      <c r="A387" s="19">
        <f t="shared" si="0"/>
        <v>0</v>
      </c>
    </row>
    <row r="388" spans="1:1">
      <c r="A388" s="19">
        <f t="shared" si="0"/>
        <v>0</v>
      </c>
    </row>
    <row r="389" spans="1:1">
      <c r="A389" s="19">
        <f t="shared" si="0"/>
        <v>0</v>
      </c>
    </row>
    <row r="390" spans="1:1">
      <c r="A390" s="19">
        <f t="shared" si="0"/>
        <v>0</v>
      </c>
    </row>
    <row r="391" spans="1:1">
      <c r="A391" s="19">
        <f t="shared" si="0"/>
        <v>0</v>
      </c>
    </row>
    <row r="392" spans="1:1">
      <c r="A392" s="19">
        <f t="shared" si="0"/>
        <v>0</v>
      </c>
    </row>
    <row r="393" spans="1:1">
      <c r="A393" s="19">
        <f t="shared" si="0"/>
        <v>0</v>
      </c>
    </row>
    <row r="394" spans="1:1">
      <c r="A394" s="19">
        <f t="shared" si="0"/>
        <v>0</v>
      </c>
    </row>
    <row r="395" spans="1:1">
      <c r="A395" s="19">
        <f t="shared" si="0"/>
        <v>0</v>
      </c>
    </row>
    <row r="396" spans="1:1">
      <c r="A396" s="19">
        <f t="shared" si="0"/>
        <v>0</v>
      </c>
    </row>
    <row r="397" spans="1:1">
      <c r="A397" s="19">
        <f t="shared" si="0"/>
        <v>0</v>
      </c>
    </row>
    <row r="398" spans="1:1">
      <c r="A398" s="19">
        <f t="shared" si="0"/>
        <v>0</v>
      </c>
    </row>
    <row r="399" spans="1:1">
      <c r="A399" s="19">
        <f t="shared" si="0"/>
        <v>0</v>
      </c>
    </row>
    <row r="400" spans="1:1">
      <c r="A400" s="19">
        <f t="shared" si="0"/>
        <v>0</v>
      </c>
    </row>
    <row r="401" spans="1:1">
      <c r="A401" s="19">
        <f t="shared" si="0"/>
        <v>0</v>
      </c>
    </row>
    <row r="402" spans="1:1">
      <c r="A402" s="19">
        <f t="shared" si="0"/>
        <v>0</v>
      </c>
    </row>
    <row r="403" spans="1:1">
      <c r="A403" s="19">
        <f t="shared" si="0"/>
        <v>0</v>
      </c>
    </row>
    <row r="404" spans="1:1">
      <c r="A404" s="19">
        <f t="shared" si="0"/>
        <v>0</v>
      </c>
    </row>
    <row r="405" spans="1:1">
      <c r="A405" s="19">
        <f t="shared" si="0"/>
        <v>0</v>
      </c>
    </row>
    <row r="406" spans="1:1">
      <c r="A406" s="19">
        <f t="shared" si="0"/>
        <v>0</v>
      </c>
    </row>
    <row r="407" spans="1:1">
      <c r="A407" s="19">
        <f t="shared" si="0"/>
        <v>0</v>
      </c>
    </row>
    <row r="408" spans="1:1">
      <c r="A408" s="19">
        <f t="shared" si="0"/>
        <v>0</v>
      </c>
    </row>
    <row r="409" spans="1:1">
      <c r="A409" s="19">
        <f t="shared" si="0"/>
        <v>0</v>
      </c>
    </row>
    <row r="410" spans="1:1">
      <c r="A410" s="19">
        <f t="shared" si="0"/>
        <v>0</v>
      </c>
    </row>
    <row r="411" spans="1:1">
      <c r="A411" s="19">
        <f t="shared" si="0"/>
        <v>0</v>
      </c>
    </row>
    <row r="412" spans="1:1">
      <c r="A412" s="19">
        <f t="shared" si="0"/>
        <v>0</v>
      </c>
    </row>
    <row r="413" spans="1:1">
      <c r="A413" s="19">
        <f t="shared" si="0"/>
        <v>0</v>
      </c>
    </row>
    <row r="414" spans="1:1">
      <c r="A414" s="19">
        <f t="shared" si="0"/>
        <v>0</v>
      </c>
    </row>
    <row r="415" spans="1:1">
      <c r="A415" s="19">
        <f t="shared" si="0"/>
        <v>0</v>
      </c>
    </row>
    <row r="416" spans="1:1">
      <c r="A416" s="19">
        <f t="shared" si="0"/>
        <v>0</v>
      </c>
    </row>
    <row r="417" spans="1:1">
      <c r="A417" s="19">
        <f t="shared" si="0"/>
        <v>0</v>
      </c>
    </row>
    <row r="418" spans="1:1">
      <c r="A418" s="19">
        <f t="shared" si="0"/>
        <v>0</v>
      </c>
    </row>
    <row r="419" spans="1:1">
      <c r="A419" s="19">
        <f t="shared" si="0"/>
        <v>0</v>
      </c>
    </row>
    <row r="420" spans="1:1">
      <c r="A420" s="19">
        <f t="shared" si="0"/>
        <v>0</v>
      </c>
    </row>
    <row r="421" spans="1:1">
      <c r="A421" s="19">
        <f t="shared" si="0"/>
        <v>0</v>
      </c>
    </row>
    <row r="422" spans="1:1">
      <c r="A422" s="19">
        <f t="shared" si="0"/>
        <v>0</v>
      </c>
    </row>
    <row r="423" spans="1:1">
      <c r="A423" s="19">
        <f t="shared" si="0"/>
        <v>0</v>
      </c>
    </row>
    <row r="424" spans="1:1">
      <c r="A424" s="19">
        <f t="shared" si="0"/>
        <v>0</v>
      </c>
    </row>
    <row r="425" spans="1:1">
      <c r="A425" s="19">
        <f t="shared" si="0"/>
        <v>0</v>
      </c>
    </row>
    <row r="426" spans="1:1">
      <c r="A426" s="19">
        <f t="shared" si="0"/>
        <v>0</v>
      </c>
    </row>
    <row r="427" spans="1:1">
      <c r="A427" s="19">
        <f t="shared" si="0"/>
        <v>0</v>
      </c>
    </row>
    <row r="428" spans="1:1">
      <c r="A428" s="19">
        <f t="shared" si="0"/>
        <v>0</v>
      </c>
    </row>
    <row r="429" spans="1:1">
      <c r="A429" s="19">
        <f t="shared" si="0"/>
        <v>0</v>
      </c>
    </row>
    <row r="430" spans="1:1">
      <c r="A430" s="19">
        <f t="shared" si="0"/>
        <v>0</v>
      </c>
    </row>
    <row r="431" spans="1:1">
      <c r="A431" s="19">
        <f t="shared" si="0"/>
        <v>0</v>
      </c>
    </row>
    <row r="432" spans="1:1">
      <c r="A432" s="19">
        <f t="shared" si="0"/>
        <v>0</v>
      </c>
    </row>
    <row r="433" spans="1:1">
      <c r="A433" s="19">
        <f t="shared" si="0"/>
        <v>0</v>
      </c>
    </row>
    <row r="434" spans="1:1">
      <c r="A434" s="19">
        <f t="shared" si="0"/>
        <v>0</v>
      </c>
    </row>
    <row r="435" spans="1:1">
      <c r="A435" s="19">
        <f t="shared" si="0"/>
        <v>0</v>
      </c>
    </row>
    <row r="436" spans="1:1">
      <c r="A436" s="19">
        <f t="shared" si="0"/>
        <v>0</v>
      </c>
    </row>
    <row r="437" spans="1:1">
      <c r="A437" s="19">
        <f t="shared" si="0"/>
        <v>0</v>
      </c>
    </row>
    <row r="438" spans="1:1">
      <c r="A438" s="19">
        <f t="shared" si="0"/>
        <v>0</v>
      </c>
    </row>
    <row r="439" spans="1:1">
      <c r="A439" s="19">
        <f t="shared" si="0"/>
        <v>0</v>
      </c>
    </row>
    <row r="440" spans="1:1">
      <c r="A440" s="19">
        <f t="shared" si="0"/>
        <v>0</v>
      </c>
    </row>
    <row r="441" spans="1:1">
      <c r="A441" s="19">
        <f t="shared" si="0"/>
        <v>0</v>
      </c>
    </row>
    <row r="442" spans="1:1">
      <c r="A442" s="19">
        <f t="shared" si="0"/>
        <v>0</v>
      </c>
    </row>
    <row r="443" spans="1:1">
      <c r="A443" s="19">
        <f t="shared" si="0"/>
        <v>0</v>
      </c>
    </row>
    <row r="444" spans="1:1">
      <c r="A444" s="19">
        <f t="shared" si="0"/>
        <v>0</v>
      </c>
    </row>
    <row r="445" spans="1:1">
      <c r="A445" s="19">
        <f t="shared" si="0"/>
        <v>0</v>
      </c>
    </row>
    <row r="446" spans="1:1">
      <c r="A446" s="19">
        <f t="shared" si="0"/>
        <v>0</v>
      </c>
    </row>
    <row r="447" spans="1:1">
      <c r="A447" s="19">
        <f t="shared" si="0"/>
        <v>0</v>
      </c>
    </row>
    <row r="448" spans="1:1">
      <c r="A448" s="19">
        <f t="shared" si="0"/>
        <v>0</v>
      </c>
    </row>
    <row r="449" spans="1:1">
      <c r="A449" s="19">
        <f t="shared" si="0"/>
        <v>0</v>
      </c>
    </row>
    <row r="450" spans="1:1">
      <c r="A450" s="19">
        <f t="shared" si="0"/>
        <v>0</v>
      </c>
    </row>
    <row r="451" spans="1:1">
      <c r="A451" s="19">
        <f t="shared" si="0"/>
        <v>0</v>
      </c>
    </row>
    <row r="452" spans="1:1">
      <c r="A452" s="19">
        <f t="shared" si="0"/>
        <v>0</v>
      </c>
    </row>
    <row r="453" spans="1:1">
      <c r="A453" s="19">
        <f t="shared" si="0"/>
        <v>0</v>
      </c>
    </row>
    <row r="454" spans="1:1">
      <c r="A454" s="19">
        <f t="shared" si="0"/>
        <v>0</v>
      </c>
    </row>
    <row r="455" spans="1:1">
      <c r="A455" s="19">
        <f t="shared" si="0"/>
        <v>0</v>
      </c>
    </row>
    <row r="456" spans="1:1">
      <c r="A456" s="19">
        <f t="shared" si="0"/>
        <v>0</v>
      </c>
    </row>
    <row r="457" spans="1:1">
      <c r="A457" s="19">
        <f t="shared" si="0"/>
        <v>0</v>
      </c>
    </row>
    <row r="458" spans="1:1">
      <c r="A458" s="19">
        <f t="shared" si="0"/>
        <v>0</v>
      </c>
    </row>
    <row r="459" spans="1:1">
      <c r="A459" s="19">
        <f t="shared" si="0"/>
        <v>0</v>
      </c>
    </row>
    <row r="460" spans="1:1">
      <c r="A460" s="19">
        <f t="shared" si="0"/>
        <v>0</v>
      </c>
    </row>
    <row r="461" spans="1:1">
      <c r="A461" s="19">
        <f t="shared" si="0"/>
        <v>0</v>
      </c>
    </row>
    <row r="462" spans="1:1">
      <c r="A462" s="19">
        <f t="shared" si="0"/>
        <v>0</v>
      </c>
    </row>
    <row r="463" spans="1:1">
      <c r="A463" s="19">
        <f t="shared" si="0"/>
        <v>0</v>
      </c>
    </row>
    <row r="464" spans="1:1">
      <c r="A464" s="19">
        <f t="shared" si="0"/>
        <v>0</v>
      </c>
    </row>
    <row r="465" spans="1:1">
      <c r="A465" s="19">
        <f t="shared" si="0"/>
        <v>0</v>
      </c>
    </row>
    <row r="466" spans="1:1">
      <c r="A466" s="19">
        <f t="shared" si="0"/>
        <v>0</v>
      </c>
    </row>
    <row r="467" spans="1:1">
      <c r="A467" s="19">
        <f t="shared" si="0"/>
        <v>0</v>
      </c>
    </row>
    <row r="468" spans="1:1">
      <c r="A468" s="19">
        <f t="shared" si="0"/>
        <v>0</v>
      </c>
    </row>
    <row r="469" spans="1:1">
      <c r="A469" s="19">
        <f t="shared" si="0"/>
        <v>0</v>
      </c>
    </row>
    <row r="470" spans="1:1">
      <c r="A470" s="19">
        <f t="shared" si="0"/>
        <v>0</v>
      </c>
    </row>
    <row r="471" spans="1:1">
      <c r="A471" s="19">
        <f t="shared" si="0"/>
        <v>0</v>
      </c>
    </row>
    <row r="472" spans="1:1">
      <c r="A472" s="19">
        <f t="shared" si="0"/>
        <v>0</v>
      </c>
    </row>
    <row r="473" spans="1:1">
      <c r="A473" s="19">
        <f t="shared" si="0"/>
        <v>0</v>
      </c>
    </row>
    <row r="474" spans="1:1">
      <c r="A474" s="19">
        <f t="shared" si="0"/>
        <v>0</v>
      </c>
    </row>
    <row r="475" spans="1:1">
      <c r="A475" s="19">
        <f t="shared" si="0"/>
        <v>0</v>
      </c>
    </row>
    <row r="476" spans="1:1">
      <c r="A476" s="19">
        <f t="shared" si="0"/>
        <v>0</v>
      </c>
    </row>
    <row r="477" spans="1:1">
      <c r="A477" s="19">
        <f t="shared" si="0"/>
        <v>0</v>
      </c>
    </row>
    <row r="478" spans="1:1">
      <c r="A478" s="19">
        <f t="shared" si="0"/>
        <v>0</v>
      </c>
    </row>
    <row r="479" spans="1:1">
      <c r="A479" s="19">
        <f t="shared" si="0"/>
        <v>0</v>
      </c>
    </row>
    <row r="480" spans="1:1">
      <c r="A480" s="19">
        <f t="shared" si="0"/>
        <v>0</v>
      </c>
    </row>
    <row r="481" spans="1:9">
      <c r="A481" s="19">
        <f t="shared" si="0"/>
        <v>0</v>
      </c>
    </row>
    <row r="482" spans="1:9">
      <c r="A482" s="19">
        <f t="shared" si="0"/>
        <v>0</v>
      </c>
    </row>
    <row r="483" spans="1:9">
      <c r="A483" s="19" t="e">
        <f t="shared" ca="1" si="0"/>
        <v>#NAME?</v>
      </c>
      <c r="B483" s="19">
        <f t="array" aca="1" ref="B483" ca="1">IFERROR(OFFSET(compositions,MATCH(B$2,INDEX(compositions,,$A483),0),$A483-1,MATCH(0,(IFERROR(FIND(".",OFFSET(compositions,MATCH(B$2,INDEX(compositions,,$A483),0),$A483-1,,1)),0)),0)-1,1),)</f>
        <v>0</v>
      </c>
      <c r="C483" s="19">
        <f t="array" aca="1" ref="C483" ca="1">IFERROR(OFFSET(compositions,MATCH(C$2,INDEX(compositions,,$A483),0),$A483-1,MATCH(0,(IFERROR(FIND(".",OFFSET(compositions,MATCH(C$2,INDEX(compositions,,$A483),0),$A483-1,,1)),0)),0)-1,1),)</f>
        <v>0</v>
      </c>
      <c r="D483" s="19">
        <f t="array" aca="1" ref="D483" ca="1">IFERROR(OFFSET(compositions,MATCH(D$2,INDEX(compositions,,$A483),0),$A483-1,MATCH(0,(IFERROR(FIND(".",OFFSET(compositions,MATCH(D$2,INDEX(compositions,,$A483),0),$A483-1,,1)),0)),0)-1,1),)</f>
        <v>0</v>
      </c>
      <c r="E483" s="19">
        <f t="array" aca="1" ref="E483" ca="1">IFERROR(OFFSET(compositions,MATCH(E$2,INDEX(compositions,,$A483),0),$A483-1,MATCH(0,(IFERROR(FIND(".",OFFSET(compositions,MATCH(E$2,INDEX(compositions,,$A483),0),$A483-1,,1)),0)),0)-1,1),)</f>
        <v>0</v>
      </c>
      <c r="F483" s="19">
        <f t="array" aca="1" ref="F483" ca="1">IFERROR(OFFSET(compositions,MATCH(F$2,INDEX(compositions,,$A483),0),$A483-1,MATCH(0,(IFERROR(FIND(".",OFFSET(compositions,MATCH(F$2,INDEX(compositions,,$A483),0),$A483-1,,1)),0)),0)-1,1),)</f>
        <v>0</v>
      </c>
      <c r="G483" s="19">
        <f t="array" aca="1" ref="G483" ca="1">IFERROR(OFFSET(compositions,MATCH(G$2,INDEX(compositions,,$A483),0),$A483-1,MATCH(0,(IFERROR(FIND(".",OFFSET(compositions,MATCH(G$2,INDEX(compositions,,$A483),0),$A483-1,,1)),0)),0)-1,1),)</f>
        <v>0</v>
      </c>
      <c r="H483" s="19">
        <f t="array" aca="1" ref="H483" ca="1">IFERROR(OFFSET(compositions,MATCH(H$2,INDEX(compositions,,$A483),0),$A483-1,MATCH(0,(IFERROR(FIND(".",OFFSET(compositions,MATCH(H$2,INDEX(compositions,,$A483),0),$A483-1,,1)),0)),0)-1,1),)</f>
        <v>0</v>
      </c>
      <c r="I483" s="19">
        <f t="array" aca="1" ref="I483" ca="1">IFERROR(OFFSET(compositions,MATCH(I$2,INDEX(compositions,,$A483),0),$A483-1,MATCH(0,(IFERROR(FIND(".",OFFSET(compositions,MATCH(I$2,INDEX(compositions,,$A483),0),$A483-1,,1)),0)),0)-1,1),)</f>
        <v>0</v>
      </c>
    </row>
    <row r="484" spans="1:9">
      <c r="A484" s="19">
        <f t="shared" si="0"/>
        <v>0</v>
      </c>
    </row>
    <row r="485" spans="1:9">
      <c r="A485" s="19">
        <f t="shared" si="0"/>
        <v>0</v>
      </c>
    </row>
    <row r="486" spans="1:9">
      <c r="A486" s="19">
        <f t="shared" si="0"/>
        <v>0</v>
      </c>
    </row>
    <row r="487" spans="1:9">
      <c r="A487" s="19">
        <f t="shared" si="0"/>
        <v>0</v>
      </c>
    </row>
    <row r="488" spans="1:9">
      <c r="A488" s="19">
        <f t="shared" si="0"/>
        <v>0</v>
      </c>
    </row>
    <row r="489" spans="1:9">
      <c r="A489" s="19">
        <f t="shared" si="0"/>
        <v>0</v>
      </c>
    </row>
    <row r="490" spans="1:9">
      <c r="A490" s="19">
        <f t="shared" si="0"/>
        <v>0</v>
      </c>
    </row>
    <row r="491" spans="1:9">
      <c r="A491" s="19">
        <f t="shared" si="0"/>
        <v>0</v>
      </c>
    </row>
    <row r="492" spans="1:9">
      <c r="A492" s="19">
        <f t="shared" si="0"/>
        <v>0</v>
      </c>
    </row>
    <row r="493" spans="1:9">
      <c r="A493" s="19">
        <f t="shared" si="0"/>
        <v>0</v>
      </c>
    </row>
    <row r="494" spans="1:9">
      <c r="A494" s="19">
        <f t="shared" si="0"/>
        <v>0</v>
      </c>
    </row>
    <row r="495" spans="1:9">
      <c r="A495" s="19">
        <f t="shared" si="0"/>
        <v>0</v>
      </c>
    </row>
    <row r="496" spans="1:9">
      <c r="A496" s="19">
        <f t="shared" si="0"/>
        <v>0</v>
      </c>
    </row>
    <row r="497" spans="1:1">
      <c r="A497" s="19">
        <f t="shared" si="0"/>
        <v>0</v>
      </c>
    </row>
    <row r="498" spans="1:1">
      <c r="A498" s="19">
        <f t="shared" si="0"/>
        <v>0</v>
      </c>
    </row>
    <row r="499" spans="1:1">
      <c r="A499" s="19">
        <f t="shared" si="0"/>
        <v>0</v>
      </c>
    </row>
    <row r="500" spans="1:1">
      <c r="A500" s="19">
        <f t="shared" si="0"/>
        <v>0</v>
      </c>
    </row>
    <row r="501" spans="1:1">
      <c r="A501" s="19">
        <f t="shared" si="0"/>
        <v>0</v>
      </c>
    </row>
    <row r="502" spans="1:1">
      <c r="A502" s="19">
        <f t="shared" si="0"/>
        <v>0</v>
      </c>
    </row>
    <row r="503" spans="1:1">
      <c r="A503" s="19">
        <f t="shared" si="0"/>
        <v>0</v>
      </c>
    </row>
    <row r="504" spans="1:1">
      <c r="A504" s="19">
        <f t="shared" si="0"/>
        <v>0</v>
      </c>
    </row>
    <row r="505" spans="1:1">
      <c r="A505" s="19">
        <f t="shared" si="0"/>
        <v>0</v>
      </c>
    </row>
    <row r="506" spans="1:1">
      <c r="A506" s="19">
        <f t="shared" si="0"/>
        <v>0</v>
      </c>
    </row>
    <row r="507" spans="1:1">
      <c r="A507" s="19">
        <f t="shared" si="0"/>
        <v>0</v>
      </c>
    </row>
    <row r="508" spans="1:1">
      <c r="A508" s="19">
        <f t="shared" si="0"/>
        <v>0</v>
      </c>
    </row>
    <row r="509" spans="1:1">
      <c r="A509" s="19">
        <f t="shared" si="0"/>
        <v>0</v>
      </c>
    </row>
    <row r="510" spans="1:1">
      <c r="A510" s="19">
        <f t="shared" si="0"/>
        <v>0</v>
      </c>
    </row>
    <row r="511" spans="1:1">
      <c r="A511" s="19">
        <f t="shared" si="0"/>
        <v>0</v>
      </c>
    </row>
    <row r="512" spans="1:1">
      <c r="A512" s="19">
        <f t="shared" si="0"/>
        <v>0</v>
      </c>
    </row>
    <row r="513" spans="1:1">
      <c r="A513" s="19">
        <f t="shared" si="0"/>
        <v>0</v>
      </c>
    </row>
    <row r="514" spans="1:1">
      <c r="A514" s="19">
        <f t="shared" si="0"/>
        <v>0</v>
      </c>
    </row>
    <row r="515" spans="1:1">
      <c r="A515" s="19">
        <f t="shared" si="0"/>
        <v>0</v>
      </c>
    </row>
    <row r="516" spans="1:1">
      <c r="A516" s="19">
        <f t="shared" si="0"/>
        <v>0</v>
      </c>
    </row>
    <row r="517" spans="1:1">
      <c r="A517" s="19">
        <f t="shared" si="0"/>
        <v>0</v>
      </c>
    </row>
    <row r="518" spans="1:1">
      <c r="A518" s="19">
        <f t="shared" si="0"/>
        <v>0</v>
      </c>
    </row>
    <row r="519" spans="1:1">
      <c r="A519" s="19">
        <f t="shared" si="0"/>
        <v>0</v>
      </c>
    </row>
    <row r="520" spans="1:1">
      <c r="A520" s="19">
        <f t="shared" si="0"/>
        <v>0</v>
      </c>
    </row>
    <row r="521" spans="1:1">
      <c r="A521" s="19">
        <f t="shared" si="0"/>
        <v>0</v>
      </c>
    </row>
    <row r="522" spans="1:1">
      <c r="A522" s="19">
        <f t="shared" si="0"/>
        <v>0</v>
      </c>
    </row>
    <row r="523" spans="1:1">
      <c r="A523" s="19">
        <f t="shared" si="0"/>
        <v>0</v>
      </c>
    </row>
    <row r="524" spans="1:1">
      <c r="A524" s="19">
        <f t="shared" si="0"/>
        <v>0</v>
      </c>
    </row>
    <row r="525" spans="1:1">
      <c r="A525" s="19">
        <f t="shared" si="0"/>
        <v>0</v>
      </c>
    </row>
    <row r="526" spans="1:1">
      <c r="A526" s="19">
        <f t="shared" si="0"/>
        <v>0</v>
      </c>
    </row>
    <row r="527" spans="1:1">
      <c r="A527" s="19">
        <f t="shared" si="0"/>
        <v>0</v>
      </c>
    </row>
    <row r="528" spans="1:1">
      <c r="A528" s="19">
        <f t="shared" si="0"/>
        <v>0</v>
      </c>
    </row>
    <row r="529" spans="1:1">
      <c r="A529" s="19">
        <f t="shared" si="0"/>
        <v>0</v>
      </c>
    </row>
    <row r="530" spans="1:1">
      <c r="A530" s="19">
        <f t="shared" si="0"/>
        <v>0</v>
      </c>
    </row>
    <row r="531" spans="1:1">
      <c r="A531" s="19">
        <f t="shared" si="0"/>
        <v>0</v>
      </c>
    </row>
    <row r="532" spans="1:1">
      <c r="A532" s="19">
        <f t="shared" si="0"/>
        <v>0</v>
      </c>
    </row>
    <row r="533" spans="1:1">
      <c r="A533" s="19">
        <f t="shared" si="0"/>
        <v>0</v>
      </c>
    </row>
    <row r="534" spans="1:1">
      <c r="A534" s="19">
        <f t="shared" si="0"/>
        <v>0</v>
      </c>
    </row>
    <row r="535" spans="1:1">
      <c r="A535" s="19">
        <f t="shared" si="0"/>
        <v>0</v>
      </c>
    </row>
    <row r="536" spans="1:1">
      <c r="A536" s="19">
        <f t="shared" si="0"/>
        <v>0</v>
      </c>
    </row>
    <row r="537" spans="1:1">
      <c r="A537" s="19">
        <f t="shared" si="0"/>
        <v>0</v>
      </c>
    </row>
    <row r="538" spans="1:1">
      <c r="A538" s="19">
        <f t="shared" si="0"/>
        <v>0</v>
      </c>
    </row>
    <row r="539" spans="1:1">
      <c r="A539" s="19">
        <f t="shared" si="0"/>
        <v>0</v>
      </c>
    </row>
    <row r="540" spans="1:1">
      <c r="A540" s="19">
        <f t="shared" si="0"/>
        <v>0</v>
      </c>
    </row>
    <row r="541" spans="1:1">
      <c r="A541" s="19">
        <f t="shared" si="0"/>
        <v>0</v>
      </c>
    </row>
    <row r="542" spans="1:1">
      <c r="A542" s="19">
        <f t="shared" si="0"/>
        <v>0</v>
      </c>
    </row>
    <row r="543" spans="1:1">
      <c r="A543" s="19">
        <f t="shared" si="0"/>
        <v>0</v>
      </c>
    </row>
    <row r="544" spans="1:1">
      <c r="A544" s="19">
        <f t="shared" si="0"/>
        <v>0</v>
      </c>
    </row>
    <row r="545" spans="1:1">
      <c r="A545" s="19">
        <f t="shared" si="0"/>
        <v>0</v>
      </c>
    </row>
    <row r="546" spans="1:1">
      <c r="A546" s="19">
        <f t="shared" si="0"/>
        <v>0</v>
      </c>
    </row>
    <row r="547" spans="1:1">
      <c r="A547" s="19">
        <f t="shared" si="0"/>
        <v>0</v>
      </c>
    </row>
    <row r="548" spans="1:1">
      <c r="A548" s="19">
        <f t="shared" si="0"/>
        <v>0</v>
      </c>
    </row>
    <row r="549" spans="1:1">
      <c r="A549" s="19">
        <f t="shared" si="0"/>
        <v>0</v>
      </c>
    </row>
    <row r="550" spans="1:1">
      <c r="A550" s="19">
        <f t="shared" si="0"/>
        <v>0</v>
      </c>
    </row>
    <row r="551" spans="1:1">
      <c r="A551" s="19">
        <f t="shared" si="0"/>
        <v>0</v>
      </c>
    </row>
    <row r="552" spans="1:1">
      <c r="A552" s="19">
        <f t="shared" si="0"/>
        <v>0</v>
      </c>
    </row>
    <row r="553" spans="1:1">
      <c r="A553" s="19">
        <f t="shared" si="0"/>
        <v>0</v>
      </c>
    </row>
    <row r="554" spans="1:1">
      <c r="A554" s="19">
        <f t="shared" si="0"/>
        <v>0</v>
      </c>
    </row>
    <row r="555" spans="1:1">
      <c r="A555" s="19">
        <f t="shared" si="0"/>
        <v>0</v>
      </c>
    </row>
    <row r="556" spans="1:1">
      <c r="A556" s="19">
        <f t="shared" si="0"/>
        <v>0</v>
      </c>
    </row>
    <row r="557" spans="1:1">
      <c r="A557" s="19">
        <f t="shared" si="0"/>
        <v>0</v>
      </c>
    </row>
    <row r="558" spans="1:1">
      <c r="A558" s="19">
        <f t="shared" si="0"/>
        <v>0</v>
      </c>
    </row>
    <row r="559" spans="1:1">
      <c r="A559" s="19">
        <f t="shared" si="0"/>
        <v>0</v>
      </c>
    </row>
    <row r="560" spans="1:1">
      <c r="A560" s="19">
        <f t="shared" si="0"/>
        <v>0</v>
      </c>
    </row>
    <row r="561" spans="1:1">
      <c r="A561" s="19">
        <f t="shared" si="0"/>
        <v>0</v>
      </c>
    </row>
    <row r="562" spans="1:1">
      <c r="A562" s="19">
        <f t="shared" si="0"/>
        <v>0</v>
      </c>
    </row>
    <row r="563" spans="1:1">
      <c r="A563" s="19">
        <f t="shared" si="0"/>
        <v>0</v>
      </c>
    </row>
    <row r="564" spans="1:1">
      <c r="A564" s="19">
        <f t="shared" si="0"/>
        <v>0</v>
      </c>
    </row>
    <row r="565" spans="1:1">
      <c r="A565" s="19">
        <f t="shared" si="0"/>
        <v>0</v>
      </c>
    </row>
    <row r="566" spans="1:1">
      <c r="A566" s="19">
        <f t="shared" si="0"/>
        <v>0</v>
      </c>
    </row>
    <row r="567" spans="1:1">
      <c r="A567" s="19">
        <f t="shared" si="0"/>
        <v>0</v>
      </c>
    </row>
    <row r="568" spans="1:1">
      <c r="A568" s="19">
        <f t="shared" si="0"/>
        <v>0</v>
      </c>
    </row>
    <row r="569" spans="1:1">
      <c r="A569" s="19">
        <f t="shared" si="0"/>
        <v>0</v>
      </c>
    </row>
    <row r="570" spans="1:1">
      <c r="A570" s="19">
        <f t="shared" si="0"/>
        <v>0</v>
      </c>
    </row>
    <row r="571" spans="1:1">
      <c r="A571" s="19">
        <f t="shared" si="0"/>
        <v>0</v>
      </c>
    </row>
    <row r="572" spans="1:1">
      <c r="A572" s="19">
        <f t="shared" si="0"/>
        <v>0</v>
      </c>
    </row>
    <row r="573" spans="1:1">
      <c r="A573" s="19">
        <f t="shared" si="0"/>
        <v>0</v>
      </c>
    </row>
    <row r="574" spans="1:1">
      <c r="A574" s="19">
        <f t="shared" si="0"/>
        <v>0</v>
      </c>
    </row>
    <row r="575" spans="1:1">
      <c r="A575" s="19">
        <f t="shared" si="0"/>
        <v>0</v>
      </c>
    </row>
    <row r="576" spans="1:1">
      <c r="A576" s="19">
        <f t="shared" si="0"/>
        <v>0</v>
      </c>
    </row>
    <row r="577" spans="1:1">
      <c r="A577" s="19">
        <f t="shared" si="0"/>
        <v>0</v>
      </c>
    </row>
    <row r="578" spans="1:1">
      <c r="A578" s="19">
        <f t="shared" si="0"/>
        <v>0</v>
      </c>
    </row>
    <row r="579" spans="1:1">
      <c r="A579" s="19">
        <f t="shared" si="0"/>
        <v>0</v>
      </c>
    </row>
    <row r="580" spans="1:1">
      <c r="A580" s="19">
        <f t="shared" si="0"/>
        <v>0</v>
      </c>
    </row>
    <row r="581" spans="1:1">
      <c r="A581" s="19">
        <f t="shared" si="0"/>
        <v>0</v>
      </c>
    </row>
    <row r="582" spans="1:1">
      <c r="A582" s="19">
        <f t="shared" si="0"/>
        <v>0</v>
      </c>
    </row>
    <row r="583" spans="1:1">
      <c r="A583" s="19">
        <f t="shared" si="0"/>
        <v>0</v>
      </c>
    </row>
    <row r="584" spans="1:1">
      <c r="A584" s="19">
        <f t="shared" si="0"/>
        <v>0</v>
      </c>
    </row>
    <row r="585" spans="1:1">
      <c r="A585" s="19">
        <f t="shared" si="0"/>
        <v>0</v>
      </c>
    </row>
    <row r="586" spans="1:1">
      <c r="A586" s="19">
        <f t="shared" si="0"/>
        <v>0</v>
      </c>
    </row>
    <row r="587" spans="1:1">
      <c r="A587" s="19">
        <f t="shared" si="0"/>
        <v>0</v>
      </c>
    </row>
    <row r="588" spans="1:1">
      <c r="A588" s="19">
        <f t="shared" si="0"/>
        <v>0</v>
      </c>
    </row>
    <row r="589" spans="1:1">
      <c r="A589" s="19">
        <f t="shared" si="0"/>
        <v>0</v>
      </c>
    </row>
    <row r="590" spans="1:1">
      <c r="A590" s="19">
        <f t="shared" si="0"/>
        <v>0</v>
      </c>
    </row>
    <row r="591" spans="1:1">
      <c r="A591" s="19">
        <f t="shared" si="0"/>
        <v>0</v>
      </c>
    </row>
    <row r="592" spans="1:1">
      <c r="A592" s="19">
        <f t="shared" si="0"/>
        <v>0</v>
      </c>
    </row>
    <row r="593" spans="1:9">
      <c r="A593" s="19">
        <f t="shared" si="0"/>
        <v>0</v>
      </c>
    </row>
    <row r="594" spans="1:9">
      <c r="A594" s="19">
        <f t="shared" si="0"/>
        <v>0</v>
      </c>
    </row>
    <row r="595" spans="1:9">
      <c r="A595" s="19">
        <f t="shared" si="0"/>
        <v>0</v>
      </c>
    </row>
    <row r="596" spans="1:9">
      <c r="A596" s="19">
        <f t="shared" si="0"/>
        <v>0</v>
      </c>
    </row>
    <row r="597" spans="1:9">
      <c r="A597" s="19">
        <f t="shared" si="0"/>
        <v>0</v>
      </c>
    </row>
    <row r="598" spans="1:9">
      <c r="A598" s="19">
        <f t="shared" si="0"/>
        <v>0</v>
      </c>
    </row>
    <row r="599" spans="1:9">
      <c r="A599" s="19">
        <f t="shared" si="0"/>
        <v>0</v>
      </c>
    </row>
    <row r="600" spans="1:9">
      <c r="A600" s="19">
        <f t="shared" si="0"/>
        <v>0</v>
      </c>
    </row>
    <row r="601" spans="1:9">
      <c r="A601" s="19">
        <f t="shared" si="0"/>
        <v>0</v>
      </c>
    </row>
    <row r="602" spans="1:9">
      <c r="A602" s="19">
        <f t="shared" si="0"/>
        <v>0</v>
      </c>
    </row>
    <row r="603" spans="1:9">
      <c r="A603" s="19" t="e">
        <f t="shared" ca="1" si="0"/>
        <v>#NAME?</v>
      </c>
      <c r="B603" s="19">
        <f t="array" aca="1" ref="B603" ca="1">IFERROR(OFFSET(compositions,MATCH(B$2,INDEX(compositions,,$A603),0),$A603-1,MATCH(0,(IFERROR(FIND(".",OFFSET(compositions,MATCH(B$2,INDEX(compositions,,$A603),0),$A603-1,,1)),0)),0)-1,1),)</f>
        <v>0</v>
      </c>
      <c r="C603" s="19">
        <f t="array" aca="1" ref="C603" ca="1">IFERROR(OFFSET(compositions,MATCH(C$2,INDEX(compositions,,$A603),0),$A603-1,MATCH(0,(IFERROR(FIND(".",OFFSET(compositions,MATCH(C$2,INDEX(compositions,,$A603),0),$A603-1,,1)),0)),0)-1,1),)</f>
        <v>0</v>
      </c>
      <c r="D603" s="19">
        <f t="array" aca="1" ref="D603" ca="1">IFERROR(OFFSET(compositions,MATCH(D$2,INDEX(compositions,,$A603),0),$A603-1,MATCH(0,(IFERROR(FIND(".",OFFSET(compositions,MATCH(D$2,INDEX(compositions,,$A603),0),$A603-1,,1)),0)),0)-1,1),)</f>
        <v>0</v>
      </c>
      <c r="E603" s="19">
        <f t="array" aca="1" ref="E603" ca="1">IFERROR(OFFSET(compositions,MATCH(E$2,INDEX(compositions,,$A603),0),$A603-1,MATCH(0,(IFERROR(FIND(".",OFFSET(compositions,MATCH(E$2,INDEX(compositions,,$A603),0),$A603-1,,1)),0)),0)-1,1),)</f>
        <v>0</v>
      </c>
      <c r="F603" s="19">
        <f t="array" aca="1" ref="F603" ca="1">IFERROR(OFFSET(compositions,MATCH(F$2,INDEX(compositions,,$A603),0),$A603-1,MATCH(0,(IFERROR(FIND(".",OFFSET(compositions,MATCH(F$2,INDEX(compositions,,$A603),0),$A603-1,,1)),0)),0)-1,1),)</f>
        <v>0</v>
      </c>
      <c r="G603" s="19">
        <f t="array" aca="1" ref="G603" ca="1">IFERROR(OFFSET(compositions,MATCH(G$2,INDEX(compositions,,$A603),0),$A603-1,MATCH(0,(IFERROR(FIND(".",OFFSET(compositions,MATCH(G$2,INDEX(compositions,,$A603),0),$A603-1,,1)),0)),0)-1,1),)</f>
        <v>0</v>
      </c>
      <c r="H603" s="19">
        <f t="array" aca="1" ref="H603" ca="1">IFERROR(OFFSET(compositions,MATCH(H$2,INDEX(compositions,,$A603),0),$A603-1,MATCH(0,(IFERROR(FIND(".",OFFSET(compositions,MATCH(H$2,INDEX(compositions,,$A603),0),$A603-1,,1)),0)),0)-1,1),)</f>
        <v>0</v>
      </c>
      <c r="I603" s="19">
        <f t="array" aca="1" ref="I603" ca="1">IFERROR(OFFSET(compositions,MATCH(I$2,INDEX(compositions,,$A603),0),$A603-1,MATCH(0,(IFERROR(FIND(".",OFFSET(compositions,MATCH(I$2,INDEX(compositions,,$A603),0),$A603-1,,1)),0)),0)-1,1),)</f>
        <v>0</v>
      </c>
    </row>
    <row r="604" spans="1:9">
      <c r="A604" s="19">
        <f t="shared" si="0"/>
        <v>0</v>
      </c>
    </row>
    <row r="605" spans="1:9">
      <c r="A605" s="19">
        <f t="shared" si="0"/>
        <v>0</v>
      </c>
    </row>
    <row r="606" spans="1:9">
      <c r="A606" s="19">
        <f t="shared" si="0"/>
        <v>0</v>
      </c>
    </row>
    <row r="607" spans="1:9">
      <c r="A607" s="19">
        <f t="shared" si="0"/>
        <v>0</v>
      </c>
    </row>
    <row r="608" spans="1:9">
      <c r="A608" s="19">
        <f t="shared" si="0"/>
        <v>0</v>
      </c>
    </row>
    <row r="609" spans="1:1">
      <c r="A609" s="19">
        <f t="shared" si="0"/>
        <v>0</v>
      </c>
    </row>
    <row r="610" spans="1:1">
      <c r="A610" s="19">
        <f t="shared" si="0"/>
        <v>0</v>
      </c>
    </row>
    <row r="611" spans="1:1">
      <c r="A611" s="19">
        <f t="shared" si="0"/>
        <v>0</v>
      </c>
    </row>
    <row r="612" spans="1:1">
      <c r="A612" s="19">
        <f t="shared" si="0"/>
        <v>0</v>
      </c>
    </row>
    <row r="613" spans="1:1">
      <c r="A613" s="19">
        <f t="shared" si="0"/>
        <v>0</v>
      </c>
    </row>
    <row r="614" spans="1:1">
      <c r="A614" s="19">
        <f t="shared" si="0"/>
        <v>0</v>
      </c>
    </row>
    <row r="615" spans="1:1">
      <c r="A615" s="19">
        <f t="shared" si="0"/>
        <v>0</v>
      </c>
    </row>
    <row r="616" spans="1:1">
      <c r="A616" s="19">
        <f t="shared" si="0"/>
        <v>0</v>
      </c>
    </row>
    <row r="617" spans="1:1">
      <c r="A617" s="19">
        <f t="shared" si="0"/>
        <v>0</v>
      </c>
    </row>
    <row r="618" spans="1:1">
      <c r="A618" s="19">
        <f t="shared" si="0"/>
        <v>0</v>
      </c>
    </row>
    <row r="619" spans="1:1">
      <c r="A619" s="19">
        <f t="shared" si="0"/>
        <v>0</v>
      </c>
    </row>
    <row r="620" spans="1:1">
      <c r="A620" s="19">
        <f t="shared" si="0"/>
        <v>0</v>
      </c>
    </row>
    <row r="621" spans="1:1">
      <c r="A621" s="19">
        <f t="shared" si="0"/>
        <v>0</v>
      </c>
    </row>
    <row r="622" spans="1:1">
      <c r="A622" s="19">
        <f t="shared" si="0"/>
        <v>0</v>
      </c>
    </row>
    <row r="623" spans="1:1">
      <c r="A623" s="19">
        <f t="shared" si="0"/>
        <v>0</v>
      </c>
    </row>
    <row r="624" spans="1:1">
      <c r="A624" s="19">
        <f t="shared" si="0"/>
        <v>0</v>
      </c>
    </row>
    <row r="625" spans="1:1">
      <c r="A625" s="19">
        <f t="shared" si="0"/>
        <v>0</v>
      </c>
    </row>
    <row r="626" spans="1:1">
      <c r="A626" s="19">
        <f t="shared" si="0"/>
        <v>0</v>
      </c>
    </row>
    <row r="627" spans="1:1">
      <c r="A627" s="19">
        <f t="shared" si="0"/>
        <v>0</v>
      </c>
    </row>
    <row r="628" spans="1:1">
      <c r="A628" s="19">
        <f t="shared" si="0"/>
        <v>0</v>
      </c>
    </row>
    <row r="629" spans="1:1">
      <c r="A629" s="19">
        <f t="shared" si="0"/>
        <v>0</v>
      </c>
    </row>
    <row r="630" spans="1:1">
      <c r="A630" s="19">
        <f t="shared" si="0"/>
        <v>0</v>
      </c>
    </row>
    <row r="631" spans="1:1">
      <c r="A631" s="19">
        <f t="shared" si="0"/>
        <v>0</v>
      </c>
    </row>
    <row r="632" spans="1:1">
      <c r="A632" s="19">
        <f t="shared" si="0"/>
        <v>0</v>
      </c>
    </row>
    <row r="633" spans="1:1">
      <c r="A633" s="19">
        <f t="shared" si="0"/>
        <v>0</v>
      </c>
    </row>
    <row r="634" spans="1:1">
      <c r="A634" s="19">
        <f t="shared" si="0"/>
        <v>0</v>
      </c>
    </row>
    <row r="635" spans="1:1">
      <c r="A635" s="19">
        <f t="shared" si="0"/>
        <v>0</v>
      </c>
    </row>
    <row r="636" spans="1:1">
      <c r="A636" s="19">
        <f t="shared" si="0"/>
        <v>0</v>
      </c>
    </row>
    <row r="637" spans="1:1">
      <c r="A637" s="19">
        <f t="shared" si="0"/>
        <v>0</v>
      </c>
    </row>
    <row r="638" spans="1:1">
      <c r="A638" s="19">
        <f t="shared" si="0"/>
        <v>0</v>
      </c>
    </row>
    <row r="639" spans="1:1">
      <c r="A639" s="19">
        <f t="shared" si="0"/>
        <v>0</v>
      </c>
    </row>
    <row r="640" spans="1:1">
      <c r="A640" s="19">
        <f t="shared" si="0"/>
        <v>0</v>
      </c>
    </row>
    <row r="641" spans="1:1">
      <c r="A641" s="19">
        <f t="shared" si="0"/>
        <v>0</v>
      </c>
    </row>
    <row r="642" spans="1:1">
      <c r="A642" s="19">
        <f t="shared" si="0"/>
        <v>0</v>
      </c>
    </row>
    <row r="643" spans="1:1">
      <c r="A643" s="19">
        <f t="shared" si="0"/>
        <v>0</v>
      </c>
    </row>
    <row r="644" spans="1:1">
      <c r="A644" s="19">
        <f t="shared" si="0"/>
        <v>0</v>
      </c>
    </row>
    <row r="645" spans="1:1">
      <c r="A645" s="19">
        <f t="shared" si="0"/>
        <v>0</v>
      </c>
    </row>
    <row r="646" spans="1:1">
      <c r="A646" s="19">
        <f t="shared" si="0"/>
        <v>0</v>
      </c>
    </row>
    <row r="647" spans="1:1">
      <c r="A647" s="19">
        <f t="shared" si="0"/>
        <v>0</v>
      </c>
    </row>
    <row r="648" spans="1:1">
      <c r="A648" s="19">
        <f t="shared" si="0"/>
        <v>0</v>
      </c>
    </row>
    <row r="649" spans="1:1">
      <c r="A649" s="19">
        <f t="shared" si="0"/>
        <v>0</v>
      </c>
    </row>
    <row r="650" spans="1:1">
      <c r="A650" s="19">
        <f t="shared" si="0"/>
        <v>0</v>
      </c>
    </row>
    <row r="651" spans="1:1">
      <c r="A651" s="19">
        <f t="shared" si="0"/>
        <v>0</v>
      </c>
    </row>
    <row r="652" spans="1:1">
      <c r="A652" s="19">
        <f t="shared" si="0"/>
        <v>0</v>
      </c>
    </row>
    <row r="653" spans="1:1">
      <c r="A653" s="19">
        <f t="shared" si="0"/>
        <v>0</v>
      </c>
    </row>
    <row r="654" spans="1:1">
      <c r="A654" s="19">
        <f t="shared" si="0"/>
        <v>0</v>
      </c>
    </row>
    <row r="655" spans="1:1">
      <c r="A655" s="19">
        <f t="shared" si="0"/>
        <v>0</v>
      </c>
    </row>
    <row r="656" spans="1:1">
      <c r="A656" s="19">
        <f t="shared" si="0"/>
        <v>0</v>
      </c>
    </row>
    <row r="657" spans="1:1">
      <c r="A657" s="19">
        <f t="shared" si="0"/>
        <v>0</v>
      </c>
    </row>
    <row r="658" spans="1:1">
      <c r="A658" s="19">
        <f t="shared" si="0"/>
        <v>0</v>
      </c>
    </row>
    <row r="659" spans="1:1">
      <c r="A659" s="19">
        <f t="shared" si="0"/>
        <v>0</v>
      </c>
    </row>
    <row r="660" spans="1:1">
      <c r="A660" s="19">
        <f t="shared" si="0"/>
        <v>0</v>
      </c>
    </row>
    <row r="661" spans="1:1">
      <c r="A661" s="19">
        <f t="shared" si="0"/>
        <v>0</v>
      </c>
    </row>
    <row r="662" spans="1:1">
      <c r="A662" s="19">
        <f t="shared" si="0"/>
        <v>0</v>
      </c>
    </row>
    <row r="663" spans="1:1">
      <c r="A663" s="19">
        <f t="shared" si="0"/>
        <v>0</v>
      </c>
    </row>
    <row r="664" spans="1:1">
      <c r="A664" s="19">
        <f t="shared" si="0"/>
        <v>0</v>
      </c>
    </row>
    <row r="665" spans="1:1">
      <c r="A665" s="19">
        <f t="shared" si="0"/>
        <v>0</v>
      </c>
    </row>
    <row r="666" spans="1:1">
      <c r="A666" s="19">
        <f t="shared" si="0"/>
        <v>0</v>
      </c>
    </row>
    <row r="667" spans="1:1">
      <c r="A667" s="19">
        <f t="shared" si="0"/>
        <v>0</v>
      </c>
    </row>
    <row r="668" spans="1:1">
      <c r="A668" s="19">
        <f t="shared" si="0"/>
        <v>0</v>
      </c>
    </row>
    <row r="669" spans="1:1">
      <c r="A669" s="19">
        <f t="shared" si="0"/>
        <v>0</v>
      </c>
    </row>
    <row r="670" spans="1:1">
      <c r="A670" s="19">
        <f t="shared" si="0"/>
        <v>0</v>
      </c>
    </row>
    <row r="671" spans="1:1">
      <c r="A671" s="19">
        <f t="shared" si="0"/>
        <v>0</v>
      </c>
    </row>
    <row r="672" spans="1:1">
      <c r="A672" s="19">
        <f t="shared" si="0"/>
        <v>0</v>
      </c>
    </row>
    <row r="673" spans="1:1">
      <c r="A673" s="19">
        <f t="shared" si="0"/>
        <v>0</v>
      </c>
    </row>
    <row r="674" spans="1:1">
      <c r="A674" s="19">
        <f t="shared" si="0"/>
        <v>0</v>
      </c>
    </row>
    <row r="675" spans="1:1">
      <c r="A675" s="19">
        <f t="shared" si="0"/>
        <v>0</v>
      </c>
    </row>
    <row r="676" spans="1:1">
      <c r="A676" s="19">
        <f t="shared" si="0"/>
        <v>0</v>
      </c>
    </row>
    <row r="677" spans="1:1">
      <c r="A677" s="19">
        <f t="shared" si="0"/>
        <v>0</v>
      </c>
    </row>
    <row r="678" spans="1:1">
      <c r="A678" s="19">
        <f t="shared" si="0"/>
        <v>0</v>
      </c>
    </row>
    <row r="679" spans="1:1">
      <c r="A679" s="19">
        <f t="shared" si="0"/>
        <v>0</v>
      </c>
    </row>
    <row r="680" spans="1:1">
      <c r="A680" s="19">
        <f t="shared" si="0"/>
        <v>0</v>
      </c>
    </row>
    <row r="681" spans="1:1">
      <c r="A681" s="19">
        <f t="shared" si="0"/>
        <v>0</v>
      </c>
    </row>
    <row r="682" spans="1:1">
      <c r="A682" s="19">
        <f t="shared" si="0"/>
        <v>0</v>
      </c>
    </row>
    <row r="683" spans="1:1">
      <c r="A683" s="19">
        <f t="shared" si="0"/>
        <v>0</v>
      </c>
    </row>
    <row r="684" spans="1:1">
      <c r="A684" s="19">
        <f t="shared" si="0"/>
        <v>0</v>
      </c>
    </row>
    <row r="685" spans="1:1">
      <c r="A685" s="19">
        <f t="shared" si="0"/>
        <v>0</v>
      </c>
    </row>
    <row r="686" spans="1:1">
      <c r="A686" s="19">
        <f t="shared" si="0"/>
        <v>0</v>
      </c>
    </row>
    <row r="687" spans="1:1">
      <c r="A687" s="19">
        <f t="shared" si="0"/>
        <v>0</v>
      </c>
    </row>
    <row r="688" spans="1:1">
      <c r="A688" s="19">
        <f t="shared" si="0"/>
        <v>0</v>
      </c>
    </row>
    <row r="689" spans="1:1">
      <c r="A689" s="19">
        <f t="shared" si="0"/>
        <v>0</v>
      </c>
    </row>
    <row r="690" spans="1:1">
      <c r="A690" s="19">
        <f t="shared" si="0"/>
        <v>0</v>
      </c>
    </row>
    <row r="691" spans="1:1">
      <c r="A691" s="19">
        <f t="shared" si="0"/>
        <v>0</v>
      </c>
    </row>
    <row r="692" spans="1:1">
      <c r="A692" s="19">
        <f t="shared" si="0"/>
        <v>0</v>
      </c>
    </row>
    <row r="693" spans="1:1">
      <c r="A693" s="19">
        <f t="shared" si="0"/>
        <v>0</v>
      </c>
    </row>
    <row r="694" spans="1:1">
      <c r="A694" s="19">
        <f t="shared" si="0"/>
        <v>0</v>
      </c>
    </row>
    <row r="695" spans="1:1">
      <c r="A695" s="19">
        <f t="shared" si="0"/>
        <v>0</v>
      </c>
    </row>
    <row r="696" spans="1:1">
      <c r="A696" s="19">
        <f t="shared" si="0"/>
        <v>0</v>
      </c>
    </row>
    <row r="697" spans="1:1">
      <c r="A697" s="19">
        <f t="shared" si="0"/>
        <v>0</v>
      </c>
    </row>
    <row r="698" spans="1:1">
      <c r="A698" s="19">
        <f t="shared" si="0"/>
        <v>0</v>
      </c>
    </row>
    <row r="699" spans="1:1">
      <c r="A699" s="19">
        <f t="shared" si="0"/>
        <v>0</v>
      </c>
    </row>
    <row r="700" spans="1:1">
      <c r="A700" s="19">
        <f t="shared" si="0"/>
        <v>0</v>
      </c>
    </row>
    <row r="701" spans="1:1">
      <c r="A701" s="19">
        <f t="shared" si="0"/>
        <v>0</v>
      </c>
    </row>
    <row r="702" spans="1:1">
      <c r="A702" s="19">
        <f t="shared" si="0"/>
        <v>0</v>
      </c>
    </row>
    <row r="703" spans="1:1">
      <c r="A703" s="19">
        <f t="shared" si="0"/>
        <v>0</v>
      </c>
    </row>
    <row r="704" spans="1:1">
      <c r="A704" s="19">
        <f t="shared" si="0"/>
        <v>0</v>
      </c>
    </row>
    <row r="705" spans="1:1">
      <c r="A705" s="19">
        <f t="shared" si="0"/>
        <v>0</v>
      </c>
    </row>
    <row r="706" spans="1:1">
      <c r="A706" s="19">
        <f t="shared" si="0"/>
        <v>0</v>
      </c>
    </row>
    <row r="707" spans="1:1">
      <c r="A707" s="19">
        <f t="shared" si="0"/>
        <v>0</v>
      </c>
    </row>
    <row r="708" spans="1:1">
      <c r="A708" s="19">
        <f t="shared" si="0"/>
        <v>0</v>
      </c>
    </row>
    <row r="709" spans="1:1">
      <c r="A709" s="19">
        <f t="shared" si="0"/>
        <v>0</v>
      </c>
    </row>
    <row r="710" spans="1:1">
      <c r="A710" s="19">
        <f t="shared" si="0"/>
        <v>0</v>
      </c>
    </row>
    <row r="711" spans="1:1">
      <c r="A711" s="19">
        <f t="shared" si="0"/>
        <v>0</v>
      </c>
    </row>
    <row r="712" spans="1:1">
      <c r="A712" s="19">
        <f t="shared" si="0"/>
        <v>0</v>
      </c>
    </row>
    <row r="713" spans="1:1">
      <c r="A713" s="19">
        <f t="shared" si="0"/>
        <v>0</v>
      </c>
    </row>
    <row r="714" spans="1:1">
      <c r="A714" s="19">
        <f t="shared" si="0"/>
        <v>0</v>
      </c>
    </row>
    <row r="715" spans="1:1">
      <c r="A715" s="19">
        <f t="shared" si="0"/>
        <v>0</v>
      </c>
    </row>
    <row r="716" spans="1:1">
      <c r="A716" s="19">
        <f t="shared" si="0"/>
        <v>0</v>
      </c>
    </row>
    <row r="717" spans="1:1">
      <c r="A717" s="19">
        <f t="shared" si="0"/>
        <v>0</v>
      </c>
    </row>
    <row r="718" spans="1:1">
      <c r="A718" s="19">
        <f t="shared" si="0"/>
        <v>0</v>
      </c>
    </row>
    <row r="719" spans="1:1">
      <c r="A719" s="19">
        <f t="shared" si="0"/>
        <v>0</v>
      </c>
    </row>
    <row r="720" spans="1:1">
      <c r="A720" s="19">
        <f t="shared" si="0"/>
        <v>0</v>
      </c>
    </row>
    <row r="721" spans="1:9">
      <c r="A721" s="19">
        <f t="shared" si="0"/>
        <v>0</v>
      </c>
    </row>
    <row r="722" spans="1:9">
      <c r="A722" s="19">
        <f t="shared" si="0"/>
        <v>0</v>
      </c>
    </row>
    <row r="723" spans="1:9">
      <c r="A723" s="19" t="e">
        <f t="shared" ca="1" si="0"/>
        <v>#NAME?</v>
      </c>
      <c r="B723" s="19">
        <f t="array" aca="1" ref="B723" ca="1">IFERROR(OFFSET(compositions,MATCH(B$2,INDEX(compositions,,$A723),0),$A723-1,MATCH(0,(IFERROR(FIND(".",OFFSET(compositions,MATCH(B$2,INDEX(compositions,,$A723),0),$A723-1,,1)),0)),0)-1,1),)</f>
        <v>0</v>
      </c>
      <c r="C723" s="19">
        <f t="array" aca="1" ref="C723" ca="1">IFERROR(OFFSET(compositions,MATCH(C$2,INDEX(compositions,,$A723),0),$A723-1,MATCH(0,(IFERROR(FIND(".",OFFSET(compositions,MATCH(C$2,INDEX(compositions,,$A723),0),$A723-1,,1)),0)),0)-1,1),)</f>
        <v>0</v>
      </c>
      <c r="D723" s="19">
        <f t="array" aca="1" ref="D723" ca="1">IFERROR(OFFSET(compositions,MATCH(D$2,INDEX(compositions,,$A723),0),$A723-1,MATCH(0,(IFERROR(FIND(".",OFFSET(compositions,MATCH(D$2,INDEX(compositions,,$A723),0),$A723-1,,1)),0)),0)-1,1),)</f>
        <v>0</v>
      </c>
      <c r="E723" s="19">
        <f t="array" aca="1" ref="E723" ca="1">IFERROR(OFFSET(compositions,MATCH(E$2,INDEX(compositions,,$A723),0),$A723-1,MATCH(0,(IFERROR(FIND(".",OFFSET(compositions,MATCH(E$2,INDEX(compositions,,$A723),0),$A723-1,,1)),0)),0)-1,1),)</f>
        <v>0</v>
      </c>
      <c r="F723" s="19">
        <f t="array" aca="1" ref="F723" ca="1">IFERROR(OFFSET(compositions,MATCH(F$2,INDEX(compositions,,$A723),0),$A723-1,MATCH(0,(IFERROR(FIND(".",OFFSET(compositions,MATCH(F$2,INDEX(compositions,,$A723),0),$A723-1,,1)),0)),0)-1,1),)</f>
        <v>0</v>
      </c>
      <c r="G723" s="19">
        <f t="array" aca="1" ref="G723" ca="1">IFERROR(OFFSET(compositions,MATCH(G$2,INDEX(compositions,,$A723),0),$A723-1,MATCH(0,(IFERROR(FIND(".",OFFSET(compositions,MATCH(G$2,INDEX(compositions,,$A723),0),$A723-1,,1)),0)),0)-1,1),)</f>
        <v>0</v>
      </c>
      <c r="H723" s="19">
        <f t="array" aca="1" ref="H723" ca="1">IFERROR(OFFSET(compositions,MATCH(H$2,INDEX(compositions,,$A723),0),$A723-1,MATCH(0,(IFERROR(FIND(".",OFFSET(compositions,MATCH(H$2,INDEX(compositions,,$A723),0),$A723-1,,1)),0)),0)-1,1),)</f>
        <v>0</v>
      </c>
      <c r="I723" s="19">
        <f t="array" aca="1" ref="I723" ca="1">IFERROR(OFFSET(compositions,MATCH(I$2,INDEX(compositions,,$A723),0),$A723-1,MATCH(0,(IFERROR(FIND(".",OFFSET(compositions,MATCH(I$2,INDEX(compositions,,$A723),0),$A723-1,,1)),0)),0)-1,1),)</f>
        <v>0</v>
      </c>
    </row>
    <row r="724" spans="1:9">
      <c r="A724" s="19">
        <f t="shared" si="0"/>
        <v>0</v>
      </c>
    </row>
    <row r="725" spans="1:9">
      <c r="A725" s="19">
        <f t="shared" si="0"/>
        <v>0</v>
      </c>
    </row>
    <row r="726" spans="1:9">
      <c r="A726" s="19">
        <f t="shared" si="0"/>
        <v>0</v>
      </c>
    </row>
    <row r="727" spans="1:9">
      <c r="A727" s="19">
        <f t="shared" si="0"/>
        <v>0</v>
      </c>
    </row>
    <row r="728" spans="1:9">
      <c r="A728" s="19">
        <f t="shared" si="0"/>
        <v>0</v>
      </c>
    </row>
    <row r="729" spans="1:9">
      <c r="A729" s="19">
        <f t="shared" si="0"/>
        <v>0</v>
      </c>
    </row>
    <row r="730" spans="1:9">
      <c r="A730" s="19">
        <f t="shared" si="0"/>
        <v>0</v>
      </c>
    </row>
    <row r="731" spans="1:9">
      <c r="A731" s="19">
        <f t="shared" si="0"/>
        <v>0</v>
      </c>
    </row>
    <row r="732" spans="1:9">
      <c r="A732" s="19">
        <f t="shared" si="0"/>
        <v>0</v>
      </c>
    </row>
    <row r="733" spans="1:9">
      <c r="A733" s="19">
        <f t="shared" si="0"/>
        <v>0</v>
      </c>
    </row>
    <row r="734" spans="1:9">
      <c r="A734" s="19">
        <f t="shared" si="0"/>
        <v>0</v>
      </c>
    </row>
    <row r="735" spans="1:9">
      <c r="A735" s="19">
        <f t="shared" si="0"/>
        <v>0</v>
      </c>
    </row>
    <row r="736" spans="1:9">
      <c r="A736" s="19">
        <f t="shared" si="0"/>
        <v>0</v>
      </c>
    </row>
    <row r="737" spans="1:1">
      <c r="A737" s="19">
        <f t="shared" si="0"/>
        <v>0</v>
      </c>
    </row>
    <row r="738" spans="1:1">
      <c r="A738" s="19">
        <f t="shared" si="0"/>
        <v>0</v>
      </c>
    </row>
    <row r="739" spans="1:1">
      <c r="A739" s="19">
        <f t="shared" si="0"/>
        <v>0</v>
      </c>
    </row>
    <row r="740" spans="1:1">
      <c r="A740" s="19">
        <f t="shared" si="0"/>
        <v>0</v>
      </c>
    </row>
    <row r="741" spans="1:1">
      <c r="A741" s="19">
        <f t="shared" si="0"/>
        <v>0</v>
      </c>
    </row>
    <row r="742" spans="1:1">
      <c r="A742" s="19">
        <f t="shared" si="0"/>
        <v>0</v>
      </c>
    </row>
    <row r="743" spans="1:1">
      <c r="A743" s="19">
        <f t="shared" si="0"/>
        <v>0</v>
      </c>
    </row>
    <row r="744" spans="1:1">
      <c r="A744" s="19">
        <f t="shared" si="0"/>
        <v>0</v>
      </c>
    </row>
    <row r="745" spans="1:1">
      <c r="A745" s="19">
        <f t="shared" si="0"/>
        <v>0</v>
      </c>
    </row>
    <row r="746" spans="1:1">
      <c r="A746" s="19">
        <f t="shared" si="0"/>
        <v>0</v>
      </c>
    </row>
    <row r="747" spans="1:1">
      <c r="A747" s="19">
        <f t="shared" si="0"/>
        <v>0</v>
      </c>
    </row>
    <row r="748" spans="1:1">
      <c r="A748" s="19">
        <f t="shared" si="0"/>
        <v>0</v>
      </c>
    </row>
    <row r="749" spans="1:1">
      <c r="A749" s="19">
        <f t="shared" si="0"/>
        <v>0</v>
      </c>
    </row>
    <row r="750" spans="1:1">
      <c r="A750" s="19">
        <f t="shared" si="0"/>
        <v>0</v>
      </c>
    </row>
    <row r="751" spans="1:1">
      <c r="A751" s="19">
        <f t="shared" si="0"/>
        <v>0</v>
      </c>
    </row>
    <row r="752" spans="1:1">
      <c r="A752" s="19">
        <f t="shared" si="0"/>
        <v>0</v>
      </c>
    </row>
    <row r="753" spans="1:1">
      <c r="A753" s="19">
        <f t="shared" si="0"/>
        <v>0</v>
      </c>
    </row>
    <row r="754" spans="1:1">
      <c r="A754" s="19">
        <f t="shared" si="0"/>
        <v>0</v>
      </c>
    </row>
    <row r="755" spans="1:1">
      <c r="A755" s="19">
        <f t="shared" si="0"/>
        <v>0</v>
      </c>
    </row>
    <row r="756" spans="1:1">
      <c r="A756" s="19">
        <f t="shared" si="0"/>
        <v>0</v>
      </c>
    </row>
    <row r="757" spans="1:1">
      <c r="A757" s="19">
        <f t="shared" si="0"/>
        <v>0</v>
      </c>
    </row>
    <row r="758" spans="1:1">
      <c r="A758" s="19">
        <f t="shared" si="0"/>
        <v>0</v>
      </c>
    </row>
    <row r="759" spans="1:1">
      <c r="A759" s="19">
        <f t="shared" si="0"/>
        <v>0</v>
      </c>
    </row>
    <row r="760" spans="1:1">
      <c r="A760" s="19">
        <f t="shared" si="0"/>
        <v>0</v>
      </c>
    </row>
    <row r="761" spans="1:1">
      <c r="A761" s="19">
        <f t="shared" si="0"/>
        <v>0</v>
      </c>
    </row>
    <row r="762" spans="1:1">
      <c r="A762" s="19">
        <f t="shared" si="0"/>
        <v>0</v>
      </c>
    </row>
    <row r="763" spans="1:1">
      <c r="A763" s="19">
        <f t="shared" si="0"/>
        <v>0</v>
      </c>
    </row>
    <row r="764" spans="1:1">
      <c r="A764" s="19">
        <f t="shared" si="0"/>
        <v>0</v>
      </c>
    </row>
    <row r="765" spans="1:1">
      <c r="A765" s="19">
        <f t="shared" si="0"/>
        <v>0</v>
      </c>
    </row>
    <row r="766" spans="1:1">
      <c r="A766" s="19">
        <f t="shared" si="0"/>
        <v>0</v>
      </c>
    </row>
    <row r="767" spans="1:1">
      <c r="A767" s="19">
        <f t="shared" si="0"/>
        <v>0</v>
      </c>
    </row>
    <row r="768" spans="1:1">
      <c r="A768" s="19">
        <f t="shared" si="0"/>
        <v>0</v>
      </c>
    </row>
    <row r="769" spans="1:1">
      <c r="A769" s="19">
        <f t="shared" si="0"/>
        <v>0</v>
      </c>
    </row>
    <row r="770" spans="1:1">
      <c r="A770" s="19">
        <f t="shared" si="0"/>
        <v>0</v>
      </c>
    </row>
    <row r="771" spans="1:1">
      <c r="A771" s="19">
        <f t="shared" si="0"/>
        <v>0</v>
      </c>
    </row>
    <row r="772" spans="1:1">
      <c r="A772" s="19">
        <f t="shared" si="0"/>
        <v>0</v>
      </c>
    </row>
    <row r="773" spans="1:1">
      <c r="A773" s="19">
        <f t="shared" si="0"/>
        <v>0</v>
      </c>
    </row>
    <row r="774" spans="1:1">
      <c r="A774" s="19">
        <f t="shared" si="0"/>
        <v>0</v>
      </c>
    </row>
    <row r="775" spans="1:1">
      <c r="A775" s="19">
        <f t="shared" si="0"/>
        <v>0</v>
      </c>
    </row>
    <row r="776" spans="1:1">
      <c r="A776" s="19">
        <f t="shared" si="0"/>
        <v>0</v>
      </c>
    </row>
    <row r="777" spans="1:1">
      <c r="A777" s="19">
        <f t="shared" si="0"/>
        <v>0</v>
      </c>
    </row>
    <row r="778" spans="1:1">
      <c r="A778" s="19">
        <f t="shared" si="0"/>
        <v>0</v>
      </c>
    </row>
    <row r="779" spans="1:1">
      <c r="A779" s="19">
        <f t="shared" si="0"/>
        <v>0</v>
      </c>
    </row>
    <row r="780" spans="1:1">
      <c r="A780" s="19">
        <f t="shared" si="0"/>
        <v>0</v>
      </c>
    </row>
    <row r="781" spans="1:1">
      <c r="A781" s="19">
        <f t="shared" si="0"/>
        <v>0</v>
      </c>
    </row>
    <row r="782" spans="1:1">
      <c r="A782" s="19">
        <f t="shared" si="0"/>
        <v>0</v>
      </c>
    </row>
    <row r="783" spans="1:1">
      <c r="A783" s="19">
        <f t="shared" si="0"/>
        <v>0</v>
      </c>
    </row>
    <row r="784" spans="1:1">
      <c r="A784" s="19">
        <f t="shared" si="0"/>
        <v>0</v>
      </c>
    </row>
    <row r="785" spans="1:1">
      <c r="A785" s="19">
        <f t="shared" si="0"/>
        <v>0</v>
      </c>
    </row>
    <row r="786" spans="1:1">
      <c r="A786" s="19">
        <f t="shared" si="0"/>
        <v>0</v>
      </c>
    </row>
    <row r="787" spans="1:1">
      <c r="A787" s="19">
        <f t="shared" si="0"/>
        <v>0</v>
      </c>
    </row>
    <row r="788" spans="1:1">
      <c r="A788" s="19">
        <f t="shared" si="0"/>
        <v>0</v>
      </c>
    </row>
    <row r="789" spans="1:1">
      <c r="A789" s="19">
        <f t="shared" si="0"/>
        <v>0</v>
      </c>
    </row>
    <row r="790" spans="1:1">
      <c r="A790" s="19">
        <f t="shared" si="0"/>
        <v>0</v>
      </c>
    </row>
    <row r="791" spans="1:1">
      <c r="A791" s="19">
        <f t="shared" si="0"/>
        <v>0</v>
      </c>
    </row>
    <row r="792" spans="1:1">
      <c r="A792" s="19">
        <f t="shared" si="0"/>
        <v>0</v>
      </c>
    </row>
    <row r="793" spans="1:1">
      <c r="A793" s="19">
        <f t="shared" si="0"/>
        <v>0</v>
      </c>
    </row>
    <row r="794" spans="1:1">
      <c r="A794" s="19">
        <f t="shared" si="0"/>
        <v>0</v>
      </c>
    </row>
    <row r="795" spans="1:1">
      <c r="A795" s="19">
        <f t="shared" si="0"/>
        <v>0</v>
      </c>
    </row>
    <row r="796" spans="1:1">
      <c r="A796" s="19">
        <f t="shared" si="0"/>
        <v>0</v>
      </c>
    </row>
    <row r="797" spans="1:1">
      <c r="A797" s="19">
        <f t="shared" si="0"/>
        <v>0</v>
      </c>
    </row>
    <row r="798" spans="1:1">
      <c r="A798" s="19">
        <f t="shared" si="0"/>
        <v>0</v>
      </c>
    </row>
    <row r="799" spans="1:1">
      <c r="A799" s="19">
        <f t="shared" si="0"/>
        <v>0</v>
      </c>
    </row>
    <row r="800" spans="1:1">
      <c r="A800" s="19">
        <f t="shared" si="0"/>
        <v>0</v>
      </c>
    </row>
    <row r="801" spans="1:1">
      <c r="A801" s="19">
        <f t="shared" si="0"/>
        <v>0</v>
      </c>
    </row>
    <row r="802" spans="1:1">
      <c r="A802" s="19">
        <f t="shared" si="0"/>
        <v>0</v>
      </c>
    </row>
    <row r="803" spans="1:1">
      <c r="A803" s="19">
        <f t="shared" si="0"/>
        <v>0</v>
      </c>
    </row>
    <row r="804" spans="1:1">
      <c r="A804" s="19">
        <f t="shared" si="0"/>
        <v>0</v>
      </c>
    </row>
    <row r="805" spans="1:1">
      <c r="A805" s="19">
        <f t="shared" si="0"/>
        <v>0</v>
      </c>
    </row>
    <row r="806" spans="1:1">
      <c r="A806" s="19">
        <f t="shared" si="0"/>
        <v>0</v>
      </c>
    </row>
    <row r="807" spans="1:1">
      <c r="A807" s="19">
        <f t="shared" si="0"/>
        <v>0</v>
      </c>
    </row>
    <row r="808" spans="1:1">
      <c r="A808" s="19">
        <f t="shared" si="0"/>
        <v>0</v>
      </c>
    </row>
    <row r="809" spans="1:1">
      <c r="A809" s="19">
        <f t="shared" si="0"/>
        <v>0</v>
      </c>
    </row>
    <row r="810" spans="1:1">
      <c r="A810" s="19">
        <f t="shared" si="0"/>
        <v>0</v>
      </c>
    </row>
    <row r="811" spans="1:1">
      <c r="A811" s="19">
        <f t="shared" si="0"/>
        <v>0</v>
      </c>
    </row>
    <row r="812" spans="1:1">
      <c r="A812" s="19">
        <f t="shared" si="0"/>
        <v>0</v>
      </c>
    </row>
    <row r="813" spans="1:1">
      <c r="A813" s="19">
        <f t="shared" si="0"/>
        <v>0</v>
      </c>
    </row>
    <row r="814" spans="1:1">
      <c r="A814" s="19">
        <f t="shared" si="0"/>
        <v>0</v>
      </c>
    </row>
    <row r="815" spans="1:1">
      <c r="A815" s="19">
        <f t="shared" si="0"/>
        <v>0</v>
      </c>
    </row>
    <row r="816" spans="1:1">
      <c r="A816" s="19">
        <f t="shared" si="0"/>
        <v>0</v>
      </c>
    </row>
    <row r="817" spans="1:1">
      <c r="A817" s="19">
        <f t="shared" si="0"/>
        <v>0</v>
      </c>
    </row>
    <row r="818" spans="1:1">
      <c r="A818" s="19">
        <f t="shared" si="0"/>
        <v>0</v>
      </c>
    </row>
    <row r="819" spans="1:1">
      <c r="A819" s="19">
        <f t="shared" si="0"/>
        <v>0</v>
      </c>
    </row>
    <row r="820" spans="1:1">
      <c r="A820" s="19">
        <f t="shared" si="0"/>
        <v>0</v>
      </c>
    </row>
    <row r="821" spans="1:1">
      <c r="A821" s="19">
        <f t="shared" si="0"/>
        <v>0</v>
      </c>
    </row>
    <row r="822" spans="1:1">
      <c r="A822" s="19">
        <f t="shared" si="0"/>
        <v>0</v>
      </c>
    </row>
    <row r="823" spans="1:1">
      <c r="A823" s="19">
        <f t="shared" si="0"/>
        <v>0</v>
      </c>
    </row>
    <row r="824" spans="1:1">
      <c r="A824" s="19">
        <f t="shared" si="0"/>
        <v>0</v>
      </c>
    </row>
    <row r="825" spans="1:1">
      <c r="A825" s="19">
        <f t="shared" si="0"/>
        <v>0</v>
      </c>
    </row>
    <row r="826" spans="1:1">
      <c r="A826" s="19">
        <f t="shared" si="0"/>
        <v>0</v>
      </c>
    </row>
    <row r="827" spans="1:1">
      <c r="A827" s="19">
        <f t="shared" si="0"/>
        <v>0</v>
      </c>
    </row>
    <row r="828" spans="1:1">
      <c r="A828" s="19">
        <f t="shared" si="0"/>
        <v>0</v>
      </c>
    </row>
    <row r="829" spans="1:1">
      <c r="A829" s="19">
        <f t="shared" si="0"/>
        <v>0</v>
      </c>
    </row>
    <row r="830" spans="1:1">
      <c r="A830" s="19">
        <f t="shared" si="0"/>
        <v>0</v>
      </c>
    </row>
    <row r="831" spans="1:1">
      <c r="A831" s="19">
        <f t="shared" si="0"/>
        <v>0</v>
      </c>
    </row>
    <row r="832" spans="1:1">
      <c r="A832" s="19">
        <f t="shared" si="0"/>
        <v>0</v>
      </c>
    </row>
    <row r="833" spans="1:9">
      <c r="A833" s="19">
        <f t="shared" si="0"/>
        <v>0</v>
      </c>
    </row>
    <row r="834" spans="1:9">
      <c r="A834" s="19">
        <f t="shared" si="0"/>
        <v>0</v>
      </c>
    </row>
    <row r="835" spans="1:9">
      <c r="A835" s="19">
        <f t="shared" si="0"/>
        <v>0</v>
      </c>
    </row>
    <row r="836" spans="1:9">
      <c r="A836" s="19">
        <f t="shared" si="0"/>
        <v>0</v>
      </c>
    </row>
    <row r="837" spans="1:9">
      <c r="A837" s="19">
        <f t="shared" si="0"/>
        <v>0</v>
      </c>
    </row>
    <row r="838" spans="1:9">
      <c r="A838" s="19">
        <f t="shared" si="0"/>
        <v>0</v>
      </c>
    </row>
    <row r="839" spans="1:9">
      <c r="A839" s="19">
        <f t="shared" si="0"/>
        <v>0</v>
      </c>
    </row>
    <row r="840" spans="1:9">
      <c r="A840" s="19">
        <f t="shared" si="0"/>
        <v>0</v>
      </c>
    </row>
    <row r="841" spans="1:9">
      <c r="A841" s="19">
        <f t="shared" si="0"/>
        <v>0</v>
      </c>
    </row>
    <row r="842" spans="1:9">
      <c r="A842" s="19">
        <f t="shared" si="0"/>
        <v>0</v>
      </c>
    </row>
    <row r="843" spans="1:9">
      <c r="A843" s="19" t="e">
        <f t="shared" ca="1" si="0"/>
        <v>#NAME?</v>
      </c>
      <c r="B843" s="19">
        <f t="array" aca="1" ref="B843" ca="1">IFERROR(OFFSET(compositions,MATCH(B$2,INDEX(compositions,,$A843),0),$A843-1,MATCH(0,(IFERROR(FIND(".",OFFSET(compositions,MATCH(B$2,INDEX(compositions,,$A843),0),$A843-1,,1)),0)),0)-1,1),)</f>
        <v>0</v>
      </c>
      <c r="C843" s="19">
        <f t="array" aca="1" ref="C843" ca="1">IFERROR(OFFSET(compositions,MATCH(C$2,INDEX(compositions,,$A843),0),$A843-1,MATCH(0,(IFERROR(FIND(".",OFFSET(compositions,MATCH(C$2,INDEX(compositions,,$A843),0),$A843-1,,1)),0)),0)-1,1),)</f>
        <v>0</v>
      </c>
      <c r="D843" s="19">
        <f t="array" aca="1" ref="D843" ca="1">IFERROR(OFFSET(compositions,MATCH(D$2,INDEX(compositions,,$A843),0),$A843-1,MATCH(0,(IFERROR(FIND(".",OFFSET(compositions,MATCH(D$2,INDEX(compositions,,$A843),0),$A843-1,,1)),0)),0)-1,1),)</f>
        <v>0</v>
      </c>
      <c r="E843" s="19">
        <f t="array" aca="1" ref="E843" ca="1">IFERROR(OFFSET(compositions,MATCH(E$2,INDEX(compositions,,$A843),0),$A843-1,MATCH(0,(IFERROR(FIND(".",OFFSET(compositions,MATCH(E$2,INDEX(compositions,,$A843),0),$A843-1,,1)),0)),0)-1,1),)</f>
        <v>0</v>
      </c>
      <c r="F843" s="19">
        <f t="array" aca="1" ref="F843" ca="1">IFERROR(OFFSET(compositions,MATCH(F$2,INDEX(compositions,,$A843),0),$A843-1,MATCH(0,(IFERROR(FIND(".",OFFSET(compositions,MATCH(F$2,INDEX(compositions,,$A843),0),$A843-1,,1)),0)),0)-1,1),)</f>
        <v>0</v>
      </c>
      <c r="G843" s="19">
        <f t="array" aca="1" ref="G843" ca="1">IFERROR(OFFSET(compositions,MATCH(G$2,INDEX(compositions,,$A843),0),$A843-1,MATCH(0,(IFERROR(FIND(".",OFFSET(compositions,MATCH(G$2,INDEX(compositions,,$A843),0),$A843-1,,1)),0)),0)-1,1),)</f>
        <v>0</v>
      </c>
      <c r="H843" s="19">
        <f t="array" aca="1" ref="H843" ca="1">IFERROR(OFFSET(compositions,MATCH(H$2,INDEX(compositions,,$A843),0),$A843-1,MATCH(0,(IFERROR(FIND(".",OFFSET(compositions,MATCH(H$2,INDEX(compositions,,$A843),0),$A843-1,,1)),0)),0)-1,1),)</f>
        <v>0</v>
      </c>
      <c r="I843" s="19">
        <f t="array" aca="1" ref="I843" ca="1">IFERROR(OFFSET(compositions,MATCH(I$2,INDEX(compositions,,$A843),0),$A843-1,MATCH(0,(IFERROR(FIND(".",OFFSET(compositions,MATCH(I$2,INDEX(compositions,,$A843),0),$A843-1,,1)),0)),0)-1,1),)</f>
        <v>0</v>
      </c>
    </row>
    <row r="844" spans="1:9">
      <c r="A844" s="19">
        <f t="shared" si="0"/>
        <v>0</v>
      </c>
    </row>
    <row r="845" spans="1:9">
      <c r="A845" s="19">
        <f t="shared" si="0"/>
        <v>0</v>
      </c>
    </row>
    <row r="846" spans="1:9">
      <c r="A846" s="19">
        <f t="shared" si="0"/>
        <v>0</v>
      </c>
    </row>
    <row r="847" spans="1:9">
      <c r="A847" s="19">
        <f t="shared" si="0"/>
        <v>0</v>
      </c>
    </row>
    <row r="848" spans="1:9">
      <c r="A848" s="19">
        <f t="shared" si="0"/>
        <v>0</v>
      </c>
    </row>
    <row r="849" spans="1:1">
      <c r="A849" s="19">
        <f t="shared" si="0"/>
        <v>0</v>
      </c>
    </row>
    <row r="850" spans="1:1">
      <c r="A850" s="19">
        <f t="shared" si="0"/>
        <v>0</v>
      </c>
    </row>
    <row r="851" spans="1:1">
      <c r="A851" s="19">
        <f t="shared" si="0"/>
        <v>0</v>
      </c>
    </row>
    <row r="852" spans="1:1">
      <c r="A852" s="19">
        <f t="shared" si="0"/>
        <v>0</v>
      </c>
    </row>
    <row r="853" spans="1:1">
      <c r="A853" s="19">
        <f t="shared" si="0"/>
        <v>0</v>
      </c>
    </row>
    <row r="854" spans="1:1">
      <c r="A854" s="19">
        <f t="shared" si="0"/>
        <v>0</v>
      </c>
    </row>
    <row r="855" spans="1:1">
      <c r="A855" s="19">
        <f t="shared" si="0"/>
        <v>0</v>
      </c>
    </row>
    <row r="856" spans="1:1">
      <c r="A856" s="19">
        <f t="shared" si="0"/>
        <v>0</v>
      </c>
    </row>
    <row r="857" spans="1:1">
      <c r="A857" s="19">
        <f t="shared" si="0"/>
        <v>0</v>
      </c>
    </row>
    <row r="858" spans="1:1">
      <c r="A858" s="19">
        <f t="shared" si="0"/>
        <v>0</v>
      </c>
    </row>
    <row r="859" spans="1:1">
      <c r="A859" s="19">
        <f t="shared" si="0"/>
        <v>0</v>
      </c>
    </row>
    <row r="860" spans="1:1">
      <c r="A860" s="19">
        <f t="shared" si="0"/>
        <v>0</v>
      </c>
    </row>
    <row r="861" spans="1:1">
      <c r="A861" s="19">
        <f t="shared" si="0"/>
        <v>0</v>
      </c>
    </row>
    <row r="862" spans="1:1">
      <c r="A862" s="19">
        <f t="shared" si="0"/>
        <v>0</v>
      </c>
    </row>
    <row r="863" spans="1:1">
      <c r="A863" s="19">
        <f t="shared" si="0"/>
        <v>0</v>
      </c>
    </row>
    <row r="864" spans="1:1">
      <c r="A864" s="19">
        <f t="shared" si="0"/>
        <v>0</v>
      </c>
    </row>
    <row r="865" spans="1:1">
      <c r="A865" s="19">
        <f t="shared" si="0"/>
        <v>0</v>
      </c>
    </row>
    <row r="866" spans="1:1">
      <c r="A866" s="19">
        <f t="shared" si="0"/>
        <v>0</v>
      </c>
    </row>
    <row r="867" spans="1:1">
      <c r="A867" s="19">
        <f t="shared" si="0"/>
        <v>0</v>
      </c>
    </row>
    <row r="868" spans="1:1">
      <c r="A868" s="19">
        <f t="shared" si="0"/>
        <v>0</v>
      </c>
    </row>
    <row r="869" spans="1:1">
      <c r="A869" s="19">
        <f t="shared" si="0"/>
        <v>0</v>
      </c>
    </row>
    <row r="870" spans="1:1">
      <c r="A870" s="19">
        <f t="shared" si="0"/>
        <v>0</v>
      </c>
    </row>
    <row r="871" spans="1:1">
      <c r="A871" s="19">
        <f t="shared" si="0"/>
        <v>0</v>
      </c>
    </row>
    <row r="872" spans="1:1">
      <c r="A872" s="19">
        <f t="shared" si="0"/>
        <v>0</v>
      </c>
    </row>
    <row r="873" spans="1:1">
      <c r="A873" s="19">
        <f t="shared" si="0"/>
        <v>0</v>
      </c>
    </row>
    <row r="874" spans="1:1">
      <c r="A874" s="19">
        <f t="shared" si="0"/>
        <v>0</v>
      </c>
    </row>
    <row r="875" spans="1:1">
      <c r="A875" s="19">
        <f t="shared" si="0"/>
        <v>0</v>
      </c>
    </row>
    <row r="876" spans="1:1">
      <c r="A876" s="19">
        <f t="shared" si="0"/>
        <v>0</v>
      </c>
    </row>
    <row r="877" spans="1:1">
      <c r="A877" s="19">
        <f t="shared" si="0"/>
        <v>0</v>
      </c>
    </row>
    <row r="878" spans="1:1">
      <c r="A878" s="19">
        <f t="shared" si="0"/>
        <v>0</v>
      </c>
    </row>
    <row r="879" spans="1:1">
      <c r="A879" s="19">
        <f t="shared" si="0"/>
        <v>0</v>
      </c>
    </row>
    <row r="880" spans="1:1">
      <c r="A880" s="19">
        <f t="shared" si="0"/>
        <v>0</v>
      </c>
    </row>
    <row r="881" spans="1:1">
      <c r="A881" s="19">
        <f t="shared" si="0"/>
        <v>0</v>
      </c>
    </row>
    <row r="882" spans="1:1">
      <c r="A882" s="19">
        <f t="shared" si="0"/>
        <v>0</v>
      </c>
    </row>
    <row r="883" spans="1:1">
      <c r="A883" s="19">
        <f t="shared" si="0"/>
        <v>0</v>
      </c>
    </row>
    <row r="884" spans="1:1">
      <c r="A884" s="19">
        <f t="shared" si="0"/>
        <v>0</v>
      </c>
    </row>
    <row r="885" spans="1:1">
      <c r="A885" s="19">
        <f t="shared" si="0"/>
        <v>0</v>
      </c>
    </row>
    <row r="886" spans="1:1">
      <c r="A886" s="19">
        <f t="shared" si="0"/>
        <v>0</v>
      </c>
    </row>
    <row r="887" spans="1:1">
      <c r="A887" s="19">
        <f t="shared" si="0"/>
        <v>0</v>
      </c>
    </row>
    <row r="888" spans="1:1">
      <c r="A888" s="19">
        <f t="shared" si="0"/>
        <v>0</v>
      </c>
    </row>
    <row r="889" spans="1:1">
      <c r="A889" s="19">
        <f t="shared" si="0"/>
        <v>0</v>
      </c>
    </row>
    <row r="890" spans="1:1">
      <c r="A890" s="19">
        <f t="shared" si="0"/>
        <v>0</v>
      </c>
    </row>
    <row r="891" spans="1:1">
      <c r="A891" s="19">
        <f t="shared" si="0"/>
        <v>0</v>
      </c>
    </row>
    <row r="892" spans="1:1">
      <c r="A892" s="19">
        <f t="shared" si="0"/>
        <v>0</v>
      </c>
    </row>
    <row r="893" spans="1:1">
      <c r="A893" s="19">
        <f t="shared" si="0"/>
        <v>0</v>
      </c>
    </row>
    <row r="894" spans="1:1">
      <c r="A894" s="19">
        <f t="shared" si="0"/>
        <v>0</v>
      </c>
    </row>
    <row r="895" spans="1:1">
      <c r="A895" s="19">
        <f t="shared" si="0"/>
        <v>0</v>
      </c>
    </row>
    <row r="896" spans="1:1">
      <c r="A896" s="19">
        <f t="shared" si="0"/>
        <v>0</v>
      </c>
    </row>
    <row r="897" spans="1:1">
      <c r="A897" s="19">
        <f t="shared" si="0"/>
        <v>0</v>
      </c>
    </row>
    <row r="898" spans="1:1">
      <c r="A898" s="19">
        <f t="shared" si="0"/>
        <v>0</v>
      </c>
    </row>
    <row r="899" spans="1:1">
      <c r="A899" s="19">
        <f t="shared" si="0"/>
        <v>0</v>
      </c>
    </row>
    <row r="900" spans="1:1">
      <c r="A900" s="19">
        <f t="shared" si="0"/>
        <v>0</v>
      </c>
    </row>
    <row r="901" spans="1:1">
      <c r="A901" s="19">
        <f t="shared" si="0"/>
        <v>0</v>
      </c>
    </row>
    <row r="902" spans="1:1">
      <c r="A902" s="19">
        <f t="shared" si="0"/>
        <v>0</v>
      </c>
    </row>
    <row r="903" spans="1:1">
      <c r="A903" s="19">
        <f t="shared" si="0"/>
        <v>0</v>
      </c>
    </row>
    <row r="904" spans="1:1">
      <c r="A904" s="19">
        <f t="shared" si="0"/>
        <v>0</v>
      </c>
    </row>
    <row r="905" spans="1:1">
      <c r="A905" s="19">
        <f t="shared" si="0"/>
        <v>0</v>
      </c>
    </row>
    <row r="906" spans="1:1">
      <c r="A906" s="19">
        <f t="shared" si="0"/>
        <v>0</v>
      </c>
    </row>
    <row r="907" spans="1:1">
      <c r="A907" s="19">
        <f t="shared" si="0"/>
        <v>0</v>
      </c>
    </row>
    <row r="908" spans="1:1">
      <c r="A908" s="19">
        <f t="shared" si="0"/>
        <v>0</v>
      </c>
    </row>
    <row r="909" spans="1:1">
      <c r="A909" s="19">
        <f t="shared" si="0"/>
        <v>0</v>
      </c>
    </row>
    <row r="910" spans="1:1">
      <c r="A910" s="19">
        <f t="shared" si="0"/>
        <v>0</v>
      </c>
    </row>
    <row r="911" spans="1:1">
      <c r="A911" s="19">
        <f t="shared" si="0"/>
        <v>0</v>
      </c>
    </row>
    <row r="912" spans="1:1">
      <c r="A912" s="19">
        <f t="shared" si="0"/>
        <v>0</v>
      </c>
    </row>
    <row r="913" spans="1:1">
      <c r="A913" s="19">
        <f t="shared" si="0"/>
        <v>0</v>
      </c>
    </row>
    <row r="914" spans="1:1">
      <c r="A914" s="19">
        <f t="shared" si="0"/>
        <v>0</v>
      </c>
    </row>
    <row r="915" spans="1:1">
      <c r="A915" s="19">
        <f t="shared" si="0"/>
        <v>0</v>
      </c>
    </row>
    <row r="916" spans="1:1">
      <c r="A916" s="19">
        <f t="shared" si="0"/>
        <v>0</v>
      </c>
    </row>
    <row r="917" spans="1:1">
      <c r="A917" s="19">
        <f t="shared" si="0"/>
        <v>0</v>
      </c>
    </row>
    <row r="918" spans="1:1">
      <c r="A918" s="19">
        <f t="shared" si="0"/>
        <v>0</v>
      </c>
    </row>
    <row r="919" spans="1:1">
      <c r="A919" s="19">
        <f t="shared" si="0"/>
        <v>0</v>
      </c>
    </row>
    <row r="920" spans="1:1">
      <c r="A920" s="19">
        <f t="shared" si="0"/>
        <v>0</v>
      </c>
    </row>
    <row r="921" spans="1:1">
      <c r="A921" s="19">
        <f t="shared" si="0"/>
        <v>0</v>
      </c>
    </row>
    <row r="922" spans="1:1">
      <c r="A922" s="19">
        <f t="shared" si="0"/>
        <v>0</v>
      </c>
    </row>
    <row r="923" spans="1:1">
      <c r="A923" s="19">
        <f t="shared" si="0"/>
        <v>0</v>
      </c>
    </row>
    <row r="924" spans="1:1">
      <c r="A924" s="19">
        <f t="shared" si="0"/>
        <v>0</v>
      </c>
    </row>
    <row r="925" spans="1:1">
      <c r="A925" s="19">
        <f t="shared" si="0"/>
        <v>0</v>
      </c>
    </row>
    <row r="926" spans="1:1">
      <c r="A926" s="19">
        <f t="shared" si="0"/>
        <v>0</v>
      </c>
    </row>
    <row r="927" spans="1:1">
      <c r="A927" s="19">
        <f t="shared" si="0"/>
        <v>0</v>
      </c>
    </row>
    <row r="928" spans="1:1">
      <c r="A928" s="19">
        <f t="shared" si="0"/>
        <v>0</v>
      </c>
    </row>
    <row r="929" spans="1:1">
      <c r="A929" s="19">
        <f t="shared" si="0"/>
        <v>0</v>
      </c>
    </row>
    <row r="930" spans="1:1">
      <c r="A930" s="19">
        <f t="shared" si="0"/>
        <v>0</v>
      </c>
    </row>
    <row r="931" spans="1:1">
      <c r="A931" s="19">
        <f t="shared" si="0"/>
        <v>0</v>
      </c>
    </row>
    <row r="932" spans="1:1">
      <c r="A932" s="19">
        <f t="shared" si="0"/>
        <v>0</v>
      </c>
    </row>
    <row r="933" spans="1:1">
      <c r="A933" s="19">
        <f t="shared" si="0"/>
        <v>0</v>
      </c>
    </row>
    <row r="934" spans="1:1">
      <c r="A934" s="19">
        <f t="shared" si="0"/>
        <v>0</v>
      </c>
    </row>
    <row r="935" spans="1:1">
      <c r="A935" s="19">
        <f t="shared" si="0"/>
        <v>0</v>
      </c>
    </row>
    <row r="936" spans="1:1">
      <c r="A936" s="19">
        <f t="shared" si="0"/>
        <v>0</v>
      </c>
    </row>
    <row r="937" spans="1:1">
      <c r="A937" s="19">
        <f t="shared" si="0"/>
        <v>0</v>
      </c>
    </row>
    <row r="938" spans="1:1">
      <c r="A938" s="19">
        <f t="shared" si="0"/>
        <v>0</v>
      </c>
    </row>
    <row r="939" spans="1:1">
      <c r="A939" s="19">
        <f t="shared" si="0"/>
        <v>0</v>
      </c>
    </row>
    <row r="940" spans="1:1">
      <c r="A940" s="19">
        <f t="shared" si="0"/>
        <v>0</v>
      </c>
    </row>
    <row r="941" spans="1:1">
      <c r="A941" s="19">
        <f t="shared" si="0"/>
        <v>0</v>
      </c>
    </row>
    <row r="942" spans="1:1">
      <c r="A942" s="19">
        <f t="shared" si="0"/>
        <v>0</v>
      </c>
    </row>
    <row r="943" spans="1:1">
      <c r="A943" s="19">
        <f t="shared" si="0"/>
        <v>0</v>
      </c>
    </row>
    <row r="944" spans="1:1">
      <c r="A944" s="19">
        <f t="shared" si="0"/>
        <v>0</v>
      </c>
    </row>
    <row r="945" spans="1:1">
      <c r="A945" s="19">
        <f t="shared" si="0"/>
        <v>0</v>
      </c>
    </row>
    <row r="946" spans="1:1">
      <c r="A946" s="19">
        <f t="shared" si="0"/>
        <v>0</v>
      </c>
    </row>
    <row r="947" spans="1:1">
      <c r="A947" s="19">
        <f t="shared" si="0"/>
        <v>0</v>
      </c>
    </row>
    <row r="948" spans="1:1">
      <c r="A948" s="19">
        <f t="shared" si="0"/>
        <v>0</v>
      </c>
    </row>
    <row r="949" spans="1:1">
      <c r="A949" s="19">
        <f t="shared" si="0"/>
        <v>0</v>
      </c>
    </row>
    <row r="950" spans="1:1">
      <c r="A950" s="19">
        <f t="shared" si="0"/>
        <v>0</v>
      </c>
    </row>
    <row r="951" spans="1:1">
      <c r="A951" s="19">
        <f t="shared" si="0"/>
        <v>0</v>
      </c>
    </row>
    <row r="952" spans="1:1">
      <c r="A952" s="19">
        <f t="shared" si="0"/>
        <v>0</v>
      </c>
    </row>
    <row r="953" spans="1:1">
      <c r="A953" s="19">
        <f t="shared" si="0"/>
        <v>0</v>
      </c>
    </row>
    <row r="954" spans="1:1">
      <c r="A954" s="19">
        <f t="shared" si="0"/>
        <v>0</v>
      </c>
    </row>
    <row r="955" spans="1:1">
      <c r="A955" s="19">
        <f t="shared" si="0"/>
        <v>0</v>
      </c>
    </row>
    <row r="956" spans="1:1">
      <c r="A956" s="19">
        <f t="shared" si="0"/>
        <v>0</v>
      </c>
    </row>
    <row r="957" spans="1:1">
      <c r="A957" s="19">
        <f t="shared" si="0"/>
        <v>0</v>
      </c>
    </row>
    <row r="958" spans="1:1">
      <c r="A958" s="19">
        <f t="shared" si="0"/>
        <v>0</v>
      </c>
    </row>
    <row r="959" spans="1:1">
      <c r="A959" s="19">
        <f t="shared" si="0"/>
        <v>0</v>
      </c>
    </row>
    <row r="960" spans="1:1">
      <c r="A960" s="19">
        <f t="shared" si="0"/>
        <v>0</v>
      </c>
    </row>
    <row r="961" spans="1:9">
      <c r="A961" s="19">
        <f t="shared" si="0"/>
        <v>0</v>
      </c>
    </row>
    <row r="962" spans="1:9">
      <c r="A962" s="19">
        <f t="shared" si="0"/>
        <v>0</v>
      </c>
    </row>
    <row r="963" spans="1:9">
      <c r="A963" s="19" t="e">
        <f t="shared" ca="1" si="0"/>
        <v>#NAME?</v>
      </c>
      <c r="B963" s="19">
        <f t="array" aca="1" ref="B963" ca="1">IFERROR(OFFSET(compositions,MATCH(B$2,INDEX(compositions,,$A963),0),$A963-1,MATCH(0,(IFERROR(FIND(".",OFFSET(compositions,MATCH(B$2,INDEX(compositions,,$A963),0),$A963-1,,1)),0)),0)-1,1),)</f>
        <v>0</v>
      </c>
      <c r="C963" s="19">
        <f t="array" aca="1" ref="C963" ca="1">IFERROR(OFFSET(compositions,MATCH(C$2,INDEX(compositions,,$A963),0),$A963-1,MATCH(0,(IFERROR(FIND(".",OFFSET(compositions,MATCH(C$2,INDEX(compositions,,$A963),0),$A963-1,,1)),0)),0)-1,1),)</f>
        <v>0</v>
      </c>
      <c r="D963" s="19">
        <f t="array" aca="1" ref="D963" ca="1">IFERROR(OFFSET(compositions,MATCH(D$2,INDEX(compositions,,$A963),0),$A963-1,MATCH(0,(IFERROR(FIND(".",OFFSET(compositions,MATCH(D$2,INDEX(compositions,,$A963),0),$A963-1,,1)),0)),0)-1,1),)</f>
        <v>0</v>
      </c>
      <c r="E963" s="19">
        <f t="array" aca="1" ref="E963" ca="1">IFERROR(OFFSET(compositions,MATCH(E$2,INDEX(compositions,,$A963),0),$A963-1,MATCH(0,(IFERROR(FIND(".",OFFSET(compositions,MATCH(E$2,INDEX(compositions,,$A963),0),$A963-1,,1)),0)),0)-1,1),)</f>
        <v>0</v>
      </c>
      <c r="F963" s="19">
        <f t="array" aca="1" ref="F963" ca="1">IFERROR(OFFSET(compositions,MATCH(F$2,INDEX(compositions,,$A963),0),$A963-1,MATCH(0,(IFERROR(FIND(".",OFFSET(compositions,MATCH(F$2,INDEX(compositions,,$A963),0),$A963-1,,1)),0)),0)-1,1),)</f>
        <v>0</v>
      </c>
      <c r="G963" s="19">
        <f t="array" aca="1" ref="G963" ca="1">IFERROR(OFFSET(compositions,MATCH(G$2,INDEX(compositions,,$A963),0),$A963-1,MATCH(0,(IFERROR(FIND(".",OFFSET(compositions,MATCH(G$2,INDEX(compositions,,$A963),0),$A963-1,,1)),0)),0)-1,1),)</f>
        <v>0</v>
      </c>
      <c r="H963" s="19">
        <f t="array" aca="1" ref="H963" ca="1">IFERROR(OFFSET(compositions,MATCH(H$2,INDEX(compositions,,$A963),0),$A963-1,MATCH(0,(IFERROR(FIND(".",OFFSET(compositions,MATCH(H$2,INDEX(compositions,,$A963),0),$A963-1,,1)),0)),0)-1,1),)</f>
        <v>0</v>
      </c>
      <c r="I963" s="19">
        <f t="array" aca="1" ref="I963" ca="1">IFERROR(OFFSET(compositions,MATCH(I$2,INDEX(compositions,,$A963),0),$A963-1,MATCH(0,(IFERROR(FIND(".",OFFSET(compositions,MATCH(I$2,INDEX(compositions,,$A963),0),$A963-1,,1)),0)),0)-1,1),)</f>
        <v>0</v>
      </c>
    </row>
    <row r="964" spans="1:9">
      <c r="A964" s="19">
        <f t="shared" si="0"/>
        <v>0</v>
      </c>
    </row>
    <row r="965" spans="1:9">
      <c r="A965" s="19">
        <f t="shared" si="0"/>
        <v>0</v>
      </c>
    </row>
    <row r="966" spans="1:9">
      <c r="A966" s="19">
        <f t="shared" si="0"/>
        <v>0</v>
      </c>
    </row>
    <row r="967" spans="1:9">
      <c r="A967" s="19">
        <f t="shared" si="0"/>
        <v>0</v>
      </c>
    </row>
    <row r="968" spans="1:9">
      <c r="A968" s="19">
        <f t="shared" si="0"/>
        <v>0</v>
      </c>
    </row>
    <row r="969" spans="1:9">
      <c r="A969" s="19">
        <f t="shared" si="0"/>
        <v>0</v>
      </c>
    </row>
    <row r="970" spans="1:9">
      <c r="A970" s="19">
        <f t="shared" si="0"/>
        <v>0</v>
      </c>
    </row>
    <row r="971" spans="1:9">
      <c r="A971" s="19">
        <f t="shared" si="0"/>
        <v>0</v>
      </c>
    </row>
    <row r="972" spans="1:9">
      <c r="A972" s="19">
        <f t="shared" si="0"/>
        <v>0</v>
      </c>
    </row>
    <row r="973" spans="1:9">
      <c r="A973" s="19">
        <f t="shared" si="0"/>
        <v>0</v>
      </c>
    </row>
    <row r="974" spans="1:9">
      <c r="A974" s="19">
        <f t="shared" si="0"/>
        <v>0</v>
      </c>
    </row>
    <row r="975" spans="1:9">
      <c r="A975" s="19">
        <f t="shared" si="0"/>
        <v>0</v>
      </c>
    </row>
    <row r="976" spans="1:9">
      <c r="A976" s="19">
        <f t="shared" si="0"/>
        <v>0</v>
      </c>
    </row>
    <row r="977" spans="1:1">
      <c r="A977" s="19">
        <f t="shared" si="0"/>
        <v>0</v>
      </c>
    </row>
    <row r="978" spans="1:1">
      <c r="A978" s="19">
        <f t="shared" si="0"/>
        <v>0</v>
      </c>
    </row>
    <row r="979" spans="1:1">
      <c r="A979" s="19">
        <f t="shared" si="0"/>
        <v>0</v>
      </c>
    </row>
    <row r="980" spans="1:1">
      <c r="A980" s="19">
        <f t="shared" si="0"/>
        <v>0</v>
      </c>
    </row>
    <row r="981" spans="1:1">
      <c r="A981" s="19">
        <f t="shared" si="0"/>
        <v>0</v>
      </c>
    </row>
    <row r="982" spans="1:1">
      <c r="A982" s="19">
        <f t="shared" si="0"/>
        <v>0</v>
      </c>
    </row>
    <row r="983" spans="1:1">
      <c r="A983" s="19">
        <f t="shared" si="0"/>
        <v>0</v>
      </c>
    </row>
    <row r="984" spans="1:1">
      <c r="A984" s="19">
        <f t="shared" si="0"/>
        <v>0</v>
      </c>
    </row>
    <row r="985" spans="1:1">
      <c r="A985" s="19">
        <f t="shared" si="0"/>
        <v>0</v>
      </c>
    </row>
    <row r="986" spans="1:1">
      <c r="A986" s="19">
        <f t="shared" si="0"/>
        <v>0</v>
      </c>
    </row>
    <row r="987" spans="1:1">
      <c r="A987" s="19">
        <f t="shared" si="0"/>
        <v>0</v>
      </c>
    </row>
    <row r="988" spans="1:1">
      <c r="A988" s="19">
        <f t="shared" si="0"/>
        <v>0</v>
      </c>
    </row>
    <row r="989" spans="1:1">
      <c r="A989" s="19">
        <f t="shared" si="0"/>
        <v>0</v>
      </c>
    </row>
    <row r="990" spans="1:1">
      <c r="A990" s="19">
        <f t="shared" si="0"/>
        <v>0</v>
      </c>
    </row>
    <row r="991" spans="1:1">
      <c r="A991" s="19">
        <f t="shared" si="0"/>
        <v>0</v>
      </c>
    </row>
    <row r="992" spans="1:1">
      <c r="A992" s="19">
        <f t="shared" si="0"/>
        <v>0</v>
      </c>
    </row>
    <row r="993" spans="1:1">
      <c r="A993" s="19">
        <f t="shared" si="0"/>
        <v>0</v>
      </c>
    </row>
    <row r="994" spans="1:1">
      <c r="A994" s="19">
        <f t="shared" si="0"/>
        <v>0</v>
      </c>
    </row>
    <row r="995" spans="1:1">
      <c r="A995" s="19">
        <f t="shared" si="0"/>
        <v>0</v>
      </c>
    </row>
    <row r="996" spans="1:1">
      <c r="A996" s="19">
        <f t="shared" si="0"/>
        <v>0</v>
      </c>
    </row>
    <row r="997" spans="1:1">
      <c r="A997" s="19">
        <f t="shared" si="0"/>
        <v>0</v>
      </c>
    </row>
    <row r="998" spans="1:1">
      <c r="A998" s="19">
        <f t="shared" si="0"/>
        <v>0</v>
      </c>
    </row>
    <row r="999" spans="1:1">
      <c r="A999" s="19">
        <f t="shared" si="0"/>
        <v>0</v>
      </c>
    </row>
    <row r="1000" spans="1:1">
      <c r="A1000" s="19">
        <f t="shared" si="0"/>
        <v>0</v>
      </c>
    </row>
    <row r="1001" spans="1:1">
      <c r="A1001" s="19">
        <f t="shared" si="0"/>
        <v>0</v>
      </c>
    </row>
    <row r="1002" spans="1:1">
      <c r="A1002" s="19">
        <f t="shared" si="0"/>
        <v>0</v>
      </c>
    </row>
    <row r="1003" spans="1:1">
      <c r="A1003" s="19">
        <f t="shared" si="0"/>
        <v>0</v>
      </c>
    </row>
    <row r="1004" spans="1:1">
      <c r="A1004" s="19">
        <f t="shared" si="0"/>
        <v>0</v>
      </c>
    </row>
    <row r="1005" spans="1:1">
      <c r="A1005" s="19">
        <f t="shared" si="0"/>
        <v>0</v>
      </c>
    </row>
    <row r="1006" spans="1:1">
      <c r="A1006" s="19">
        <f t="shared" si="0"/>
        <v>0</v>
      </c>
    </row>
    <row r="1007" spans="1:1">
      <c r="A1007" s="19">
        <f t="shared" si="0"/>
        <v>0</v>
      </c>
    </row>
    <row r="1008" spans="1:1">
      <c r="A1008" s="19">
        <f t="shared" si="0"/>
        <v>0</v>
      </c>
    </row>
    <row r="1009" spans="1:1">
      <c r="A1009" s="19">
        <f t="shared" si="0"/>
        <v>0</v>
      </c>
    </row>
    <row r="1010" spans="1:1">
      <c r="A1010" s="19">
        <f t="shared" si="0"/>
        <v>0</v>
      </c>
    </row>
    <row r="1011" spans="1:1">
      <c r="A1011" s="19">
        <f t="shared" si="0"/>
        <v>0</v>
      </c>
    </row>
    <row r="1012" spans="1:1">
      <c r="A1012" s="19">
        <f t="shared" si="0"/>
        <v>0</v>
      </c>
    </row>
    <row r="1013" spans="1:1">
      <c r="A1013" s="19">
        <f t="shared" si="0"/>
        <v>0</v>
      </c>
    </row>
    <row r="1014" spans="1:1">
      <c r="A1014" s="19">
        <f t="shared" si="0"/>
        <v>0</v>
      </c>
    </row>
    <row r="1015" spans="1:1">
      <c r="A1015" s="19">
        <f t="shared" si="0"/>
        <v>0</v>
      </c>
    </row>
    <row r="1016" spans="1:1">
      <c r="A1016" s="19">
        <f t="shared" si="0"/>
        <v>0</v>
      </c>
    </row>
    <row r="1017" spans="1:1">
      <c r="A1017" s="19">
        <f t="shared" si="0"/>
        <v>0</v>
      </c>
    </row>
    <row r="1018" spans="1:1">
      <c r="A1018" s="19">
        <f t="shared" si="0"/>
        <v>0</v>
      </c>
    </row>
    <row r="1019" spans="1:1">
      <c r="A1019" s="19">
        <f t="shared" si="0"/>
        <v>0</v>
      </c>
    </row>
    <row r="1020" spans="1:1">
      <c r="A1020" s="19">
        <f t="shared" si="0"/>
        <v>0</v>
      </c>
    </row>
    <row r="1021" spans="1:1">
      <c r="A1021" s="19">
        <f t="shared" si="0"/>
        <v>0</v>
      </c>
    </row>
    <row r="1022" spans="1:1">
      <c r="A1022" s="19">
        <f t="shared" si="0"/>
        <v>0</v>
      </c>
    </row>
    <row r="1023" spans="1:1">
      <c r="A1023" s="19">
        <f t="shared" si="0"/>
        <v>0</v>
      </c>
    </row>
    <row r="1024" spans="1:1">
      <c r="A1024" s="19">
        <f t="shared" si="0"/>
        <v>0</v>
      </c>
    </row>
    <row r="1025" spans="1:1">
      <c r="A1025" s="19">
        <f t="shared" si="0"/>
        <v>0</v>
      </c>
    </row>
    <row r="1026" spans="1:1">
      <c r="A1026" s="19">
        <f t="shared" si="0"/>
        <v>0</v>
      </c>
    </row>
    <row r="1027" spans="1:1">
      <c r="A1027" s="19">
        <f t="shared" si="0"/>
        <v>0</v>
      </c>
    </row>
    <row r="1028" spans="1:1">
      <c r="A1028" s="19">
        <f t="shared" si="0"/>
        <v>0</v>
      </c>
    </row>
    <row r="1029" spans="1:1">
      <c r="A1029" s="19">
        <f t="shared" si="0"/>
        <v>0</v>
      </c>
    </row>
    <row r="1030" spans="1:1">
      <c r="A1030" s="19">
        <f t="shared" si="0"/>
        <v>0</v>
      </c>
    </row>
    <row r="1031" spans="1:1">
      <c r="A1031" s="19">
        <f t="shared" si="0"/>
        <v>0</v>
      </c>
    </row>
    <row r="1032" spans="1:1">
      <c r="A1032" s="19">
        <f t="shared" si="0"/>
        <v>0</v>
      </c>
    </row>
    <row r="1033" spans="1:1">
      <c r="A1033" s="19">
        <f t="shared" si="0"/>
        <v>0</v>
      </c>
    </row>
    <row r="1034" spans="1:1">
      <c r="A1034" s="19">
        <f t="shared" si="0"/>
        <v>0</v>
      </c>
    </row>
    <row r="1035" spans="1:1">
      <c r="A1035" s="19">
        <f t="shared" si="0"/>
        <v>0</v>
      </c>
    </row>
    <row r="1036" spans="1:1">
      <c r="A1036" s="19">
        <f t="shared" si="0"/>
        <v>0</v>
      </c>
    </row>
    <row r="1037" spans="1:1">
      <c r="A1037" s="19">
        <f t="shared" si="0"/>
        <v>0</v>
      </c>
    </row>
    <row r="1038" spans="1:1">
      <c r="A1038" s="19">
        <f t="shared" si="0"/>
        <v>0</v>
      </c>
    </row>
    <row r="1039" spans="1:1">
      <c r="A1039" s="19">
        <f t="shared" si="0"/>
        <v>0</v>
      </c>
    </row>
    <row r="1040" spans="1:1">
      <c r="A1040" s="19">
        <f t="shared" si="0"/>
        <v>0</v>
      </c>
    </row>
    <row r="1041" spans="1:1">
      <c r="A1041" s="19">
        <f t="shared" si="0"/>
        <v>0</v>
      </c>
    </row>
    <row r="1042" spans="1:1">
      <c r="A1042" s="19">
        <f t="shared" si="0"/>
        <v>0</v>
      </c>
    </row>
    <row r="1043" spans="1:1">
      <c r="A1043" s="19">
        <f t="shared" si="0"/>
        <v>0</v>
      </c>
    </row>
    <row r="1044" spans="1:1">
      <c r="A1044" s="19">
        <f t="shared" si="0"/>
        <v>0</v>
      </c>
    </row>
    <row r="1045" spans="1:1">
      <c r="A1045" s="19">
        <f t="shared" si="0"/>
        <v>0</v>
      </c>
    </row>
    <row r="1046" spans="1:1">
      <c r="A1046" s="19">
        <f t="shared" si="0"/>
        <v>0</v>
      </c>
    </row>
    <row r="1047" spans="1:1">
      <c r="A1047" s="19">
        <f t="shared" si="0"/>
        <v>0</v>
      </c>
    </row>
    <row r="1048" spans="1:1">
      <c r="A1048" s="19">
        <f t="shared" si="0"/>
        <v>0</v>
      </c>
    </row>
    <row r="1049" spans="1:1">
      <c r="A1049" s="19">
        <f t="shared" si="0"/>
        <v>0</v>
      </c>
    </row>
    <row r="1050" spans="1:1">
      <c r="A1050" s="19">
        <f t="shared" si="0"/>
        <v>0</v>
      </c>
    </row>
    <row r="1051" spans="1:1">
      <c r="A1051" s="19">
        <f t="shared" si="0"/>
        <v>0</v>
      </c>
    </row>
    <row r="1052" spans="1:1">
      <c r="A1052" s="19">
        <f t="shared" si="0"/>
        <v>0</v>
      </c>
    </row>
    <row r="1053" spans="1:1">
      <c r="A1053" s="19">
        <f t="shared" si="0"/>
        <v>0</v>
      </c>
    </row>
    <row r="1054" spans="1:1">
      <c r="A1054" s="19">
        <f t="shared" si="0"/>
        <v>0</v>
      </c>
    </row>
    <row r="1055" spans="1:1">
      <c r="A1055" s="19">
        <f t="shared" si="0"/>
        <v>0</v>
      </c>
    </row>
    <row r="1056" spans="1:1">
      <c r="A1056" s="19">
        <f t="shared" si="0"/>
        <v>0</v>
      </c>
    </row>
    <row r="1057" spans="1:1">
      <c r="A1057" s="19">
        <f t="shared" si="0"/>
        <v>0</v>
      </c>
    </row>
    <row r="1058" spans="1:1">
      <c r="A1058" s="19">
        <f t="shared" si="0"/>
        <v>0</v>
      </c>
    </row>
    <row r="1059" spans="1:1">
      <c r="A1059" s="19">
        <f t="shared" si="0"/>
        <v>0</v>
      </c>
    </row>
    <row r="1060" spans="1:1">
      <c r="A1060" s="19">
        <f t="shared" si="0"/>
        <v>0</v>
      </c>
    </row>
    <row r="1061" spans="1:1">
      <c r="A1061" s="19">
        <f t="shared" si="0"/>
        <v>0</v>
      </c>
    </row>
    <row r="1062" spans="1:1">
      <c r="A1062" s="19">
        <f t="shared" si="0"/>
        <v>0</v>
      </c>
    </row>
    <row r="1063" spans="1:1">
      <c r="A1063" s="19">
        <f t="shared" si="0"/>
        <v>0</v>
      </c>
    </row>
    <row r="1064" spans="1:1">
      <c r="A1064" s="19">
        <f t="shared" si="0"/>
        <v>0</v>
      </c>
    </row>
    <row r="1065" spans="1:1">
      <c r="A1065" s="19">
        <f t="shared" si="0"/>
        <v>0</v>
      </c>
    </row>
    <row r="1066" spans="1:1">
      <c r="A1066" s="19">
        <f t="shared" si="0"/>
        <v>0</v>
      </c>
    </row>
    <row r="1067" spans="1:1">
      <c r="A1067" s="19">
        <f t="shared" si="0"/>
        <v>0</v>
      </c>
    </row>
    <row r="1068" spans="1:1">
      <c r="A1068" s="19">
        <f t="shared" si="0"/>
        <v>0</v>
      </c>
    </row>
    <row r="1069" spans="1:1">
      <c r="A1069" s="19">
        <f t="shared" si="0"/>
        <v>0</v>
      </c>
    </row>
    <row r="1070" spans="1:1">
      <c r="A1070" s="19">
        <f t="shared" si="0"/>
        <v>0</v>
      </c>
    </row>
    <row r="1071" spans="1:1">
      <c r="A1071" s="19">
        <f t="shared" si="0"/>
        <v>0</v>
      </c>
    </row>
    <row r="1072" spans="1:1">
      <c r="A1072" s="19">
        <f t="shared" si="0"/>
        <v>0</v>
      </c>
    </row>
    <row r="1073" spans="1:9">
      <c r="A1073" s="19">
        <f t="shared" si="0"/>
        <v>0</v>
      </c>
    </row>
    <row r="1074" spans="1:9">
      <c r="A1074" s="19">
        <f t="shared" si="0"/>
        <v>0</v>
      </c>
    </row>
    <row r="1075" spans="1:9">
      <c r="A1075" s="19">
        <f t="shared" si="0"/>
        <v>0</v>
      </c>
    </row>
    <row r="1076" spans="1:9">
      <c r="A1076" s="19">
        <f t="shared" si="0"/>
        <v>0</v>
      </c>
    </row>
    <row r="1077" spans="1:9">
      <c r="A1077" s="19">
        <f t="shared" si="0"/>
        <v>0</v>
      </c>
    </row>
    <row r="1078" spans="1:9">
      <c r="A1078" s="19">
        <f t="shared" si="0"/>
        <v>0</v>
      </c>
    </row>
    <row r="1079" spans="1:9">
      <c r="A1079" s="19">
        <f t="shared" si="0"/>
        <v>0</v>
      </c>
    </row>
    <row r="1080" spans="1:9">
      <c r="A1080" s="19">
        <f t="shared" si="0"/>
        <v>0</v>
      </c>
    </row>
    <row r="1081" spans="1:9">
      <c r="A1081" s="19">
        <f t="shared" si="0"/>
        <v>0</v>
      </c>
    </row>
    <row r="1082" spans="1:9">
      <c r="A1082" s="19">
        <f t="shared" si="0"/>
        <v>0</v>
      </c>
    </row>
    <row r="1083" spans="1:9">
      <c r="A1083" s="19" t="e">
        <f t="shared" ca="1" si="0"/>
        <v>#NAME?</v>
      </c>
      <c r="B1083" s="19">
        <f t="array" aca="1" ref="B1083" ca="1">IFERROR(OFFSET(compositions,MATCH(B$2,INDEX(compositions,,$A1083),0),$A1083-1,MATCH(0,(IFERROR(FIND(".",OFFSET(compositions,MATCH(B$2,INDEX(compositions,,$A1083),0),$A1083-1,,1)),0)),0)-1,1),)</f>
        <v>0</v>
      </c>
      <c r="C1083" s="19">
        <f t="array" aca="1" ref="C1083" ca="1">IFERROR(OFFSET(compositions,MATCH(C$2,INDEX(compositions,,$A1083),0),$A1083-1,MATCH(0,(IFERROR(FIND(".",OFFSET(compositions,MATCH(C$2,INDEX(compositions,,$A1083),0),$A1083-1,,1)),0)),0)-1,1),)</f>
        <v>0</v>
      </c>
      <c r="D1083" s="19">
        <f t="array" aca="1" ref="D1083" ca="1">IFERROR(OFFSET(compositions,MATCH(D$2,INDEX(compositions,,$A1083),0),$A1083-1,MATCH(0,(IFERROR(FIND(".",OFFSET(compositions,MATCH(D$2,INDEX(compositions,,$A1083),0),$A1083-1,,1)),0)),0)-1,1),)</f>
        <v>0</v>
      </c>
      <c r="E1083" s="19">
        <f t="array" aca="1" ref="E1083" ca="1">IFERROR(OFFSET(compositions,MATCH(E$2,INDEX(compositions,,$A1083),0),$A1083-1,MATCH(0,(IFERROR(FIND(".",OFFSET(compositions,MATCH(E$2,INDEX(compositions,,$A1083),0),$A1083-1,,1)),0)),0)-1,1),)</f>
        <v>0</v>
      </c>
      <c r="F1083" s="19">
        <f t="array" aca="1" ref="F1083" ca="1">IFERROR(OFFSET(compositions,MATCH(F$2,INDEX(compositions,,$A1083),0),$A1083-1,MATCH(0,(IFERROR(FIND(".",OFFSET(compositions,MATCH(F$2,INDEX(compositions,,$A1083),0),$A1083-1,,1)),0)),0)-1,1),)</f>
        <v>0</v>
      </c>
      <c r="G1083" s="19">
        <f t="array" aca="1" ref="G1083" ca="1">IFERROR(OFFSET(compositions,MATCH(G$2,INDEX(compositions,,$A1083),0),$A1083-1,MATCH(0,(IFERROR(FIND(".",OFFSET(compositions,MATCH(G$2,INDEX(compositions,,$A1083),0),$A1083-1,,1)),0)),0)-1,1),)</f>
        <v>0</v>
      </c>
      <c r="H1083" s="19">
        <f t="array" aca="1" ref="H1083" ca="1">IFERROR(OFFSET(compositions,MATCH(H$2,INDEX(compositions,,$A1083),0),$A1083-1,MATCH(0,(IFERROR(FIND(".",OFFSET(compositions,MATCH(H$2,INDEX(compositions,,$A1083),0),$A1083-1,,1)),0)),0)-1,1),)</f>
        <v>0</v>
      </c>
      <c r="I1083" s="19">
        <f t="array" aca="1" ref="I1083" ca="1">IFERROR(OFFSET(compositions,MATCH(I$2,INDEX(compositions,,$A1083),0),$A1083-1,MATCH(0,(IFERROR(FIND(".",OFFSET(compositions,MATCH(I$2,INDEX(compositions,,$A1083),0),$A1083-1,,1)),0)),0)-1,1),)</f>
        <v>0</v>
      </c>
    </row>
    <row r="1084" spans="1:9">
      <c r="A1084" s="19">
        <f t="shared" si="0"/>
        <v>0</v>
      </c>
    </row>
    <row r="1085" spans="1:9">
      <c r="A1085" s="19">
        <f t="shared" si="0"/>
        <v>0</v>
      </c>
    </row>
    <row r="1086" spans="1:9">
      <c r="A1086" s="19">
        <f t="shared" si="0"/>
        <v>0</v>
      </c>
    </row>
    <row r="1087" spans="1:9">
      <c r="A1087" s="19">
        <f t="shared" si="0"/>
        <v>0</v>
      </c>
    </row>
    <row r="1088" spans="1:9">
      <c r="A1088" s="19">
        <f t="shared" si="0"/>
        <v>0</v>
      </c>
    </row>
    <row r="1089" spans="1:1">
      <c r="A1089" s="19">
        <f t="shared" si="0"/>
        <v>0</v>
      </c>
    </row>
    <row r="1090" spans="1:1">
      <c r="A1090" s="19">
        <f t="shared" si="0"/>
        <v>0</v>
      </c>
    </row>
    <row r="1091" spans="1:1">
      <c r="A1091" s="19">
        <f t="shared" si="0"/>
        <v>0</v>
      </c>
    </row>
    <row r="1092" spans="1:1">
      <c r="A1092" s="19">
        <f t="shared" si="0"/>
        <v>0</v>
      </c>
    </row>
    <row r="1093" spans="1:1">
      <c r="A1093" s="19">
        <f t="shared" si="0"/>
        <v>0</v>
      </c>
    </row>
    <row r="1094" spans="1:1">
      <c r="A1094" s="19">
        <f t="shared" si="0"/>
        <v>0</v>
      </c>
    </row>
    <row r="1095" spans="1:1">
      <c r="A1095" s="19">
        <f t="shared" si="0"/>
        <v>0</v>
      </c>
    </row>
    <row r="1096" spans="1:1">
      <c r="A1096" s="19">
        <f t="shared" si="0"/>
        <v>0</v>
      </c>
    </row>
    <row r="1097" spans="1:1">
      <c r="A1097" s="19">
        <f t="shared" si="0"/>
        <v>0</v>
      </c>
    </row>
    <row r="1098" spans="1:1">
      <c r="A1098" s="19">
        <f t="shared" si="0"/>
        <v>0</v>
      </c>
    </row>
    <row r="1099" spans="1:1">
      <c r="A1099" s="19">
        <f t="shared" si="0"/>
        <v>0</v>
      </c>
    </row>
    <row r="1100" spans="1:1">
      <c r="A1100" s="19">
        <f t="shared" si="0"/>
        <v>0</v>
      </c>
    </row>
    <row r="1101" spans="1:1">
      <c r="A1101" s="19">
        <f t="shared" si="0"/>
        <v>0</v>
      </c>
    </row>
    <row r="1102" spans="1:1">
      <c r="A1102" s="19">
        <f t="shared" si="0"/>
        <v>0</v>
      </c>
    </row>
    <row r="1103" spans="1:1">
      <c r="A1103" s="19">
        <f t="shared" si="0"/>
        <v>0</v>
      </c>
    </row>
    <row r="1104" spans="1:1">
      <c r="A1104" s="19">
        <f t="shared" si="0"/>
        <v>0</v>
      </c>
    </row>
    <row r="1105" spans="1:1">
      <c r="A1105" s="19">
        <f t="shared" si="0"/>
        <v>0</v>
      </c>
    </row>
    <row r="1106" spans="1:1">
      <c r="A1106" s="19">
        <f t="shared" si="0"/>
        <v>0</v>
      </c>
    </row>
    <row r="1107" spans="1:1">
      <c r="A1107" s="19">
        <f t="shared" si="0"/>
        <v>0</v>
      </c>
    </row>
    <row r="1108" spans="1:1">
      <c r="A1108" s="19">
        <f t="shared" si="0"/>
        <v>0</v>
      </c>
    </row>
    <row r="1109" spans="1:1">
      <c r="A1109" s="19">
        <f t="shared" si="0"/>
        <v>0</v>
      </c>
    </row>
    <row r="1110" spans="1:1">
      <c r="A1110" s="19">
        <f t="shared" si="0"/>
        <v>0</v>
      </c>
    </row>
    <row r="1111" spans="1:1">
      <c r="A1111" s="19">
        <f t="shared" si="0"/>
        <v>0</v>
      </c>
    </row>
    <row r="1112" spans="1:1">
      <c r="A1112" s="19">
        <f t="shared" si="0"/>
        <v>0</v>
      </c>
    </row>
    <row r="1113" spans="1:1">
      <c r="A1113" s="19">
        <f t="shared" si="0"/>
        <v>0</v>
      </c>
    </row>
    <row r="1114" spans="1:1">
      <c r="A1114" s="19">
        <f t="shared" si="0"/>
        <v>0</v>
      </c>
    </row>
    <row r="1115" spans="1:1">
      <c r="A1115" s="19">
        <f t="shared" si="0"/>
        <v>0</v>
      </c>
    </row>
    <row r="1116" spans="1:1">
      <c r="A1116" s="19">
        <f t="shared" si="0"/>
        <v>0</v>
      </c>
    </row>
    <row r="1117" spans="1:1">
      <c r="A1117" s="19">
        <f t="shared" si="0"/>
        <v>0</v>
      </c>
    </row>
    <row r="1118" spans="1:1">
      <c r="A1118" s="19">
        <f t="shared" si="0"/>
        <v>0</v>
      </c>
    </row>
    <row r="1119" spans="1:1">
      <c r="A1119" s="19">
        <f t="shared" si="0"/>
        <v>0</v>
      </c>
    </row>
    <row r="1120" spans="1:1">
      <c r="A1120" s="19">
        <f t="shared" si="0"/>
        <v>0</v>
      </c>
    </row>
    <row r="1121" spans="1:1">
      <c r="A1121" s="19">
        <f t="shared" si="0"/>
        <v>0</v>
      </c>
    </row>
    <row r="1122" spans="1:1">
      <c r="A1122" s="19">
        <f t="shared" si="0"/>
        <v>0</v>
      </c>
    </row>
    <row r="1123" spans="1:1">
      <c r="A1123" s="19">
        <f t="shared" si="0"/>
        <v>0</v>
      </c>
    </row>
    <row r="1124" spans="1:1">
      <c r="A1124" s="19">
        <f t="shared" si="0"/>
        <v>0</v>
      </c>
    </row>
    <row r="1125" spans="1:1">
      <c r="A1125" s="19">
        <f t="shared" si="0"/>
        <v>0</v>
      </c>
    </row>
    <row r="1126" spans="1:1">
      <c r="A1126" s="19">
        <f t="shared" si="0"/>
        <v>0</v>
      </c>
    </row>
    <row r="1127" spans="1:1">
      <c r="A1127" s="19">
        <f t="shared" si="0"/>
        <v>0</v>
      </c>
    </row>
    <row r="1128" spans="1:1">
      <c r="A1128" s="19">
        <f t="shared" si="0"/>
        <v>0</v>
      </c>
    </row>
    <row r="1129" spans="1:1">
      <c r="A1129" s="19">
        <f t="shared" si="0"/>
        <v>0</v>
      </c>
    </row>
    <row r="1130" spans="1:1">
      <c r="A1130" s="19">
        <f t="shared" si="0"/>
        <v>0</v>
      </c>
    </row>
    <row r="1131" spans="1:1">
      <c r="A1131" s="19">
        <f t="shared" si="0"/>
        <v>0</v>
      </c>
    </row>
    <row r="1132" spans="1:1">
      <c r="A1132" s="19">
        <f t="shared" si="0"/>
        <v>0</v>
      </c>
    </row>
    <row r="1133" spans="1:1">
      <c r="A1133" s="19">
        <f t="shared" si="0"/>
        <v>0</v>
      </c>
    </row>
    <row r="1134" spans="1:1">
      <c r="A1134" s="19">
        <f t="shared" si="0"/>
        <v>0</v>
      </c>
    </row>
    <row r="1135" spans="1:1">
      <c r="A1135" s="19">
        <f t="shared" si="0"/>
        <v>0</v>
      </c>
    </row>
    <row r="1136" spans="1:1">
      <c r="A1136" s="19">
        <f t="shared" si="0"/>
        <v>0</v>
      </c>
    </row>
    <row r="1137" spans="1:1">
      <c r="A1137" s="19">
        <f t="shared" si="0"/>
        <v>0</v>
      </c>
    </row>
    <row r="1138" spans="1:1">
      <c r="A1138" s="19">
        <f t="shared" si="0"/>
        <v>0</v>
      </c>
    </row>
    <row r="1139" spans="1:1">
      <c r="A1139" s="19">
        <f t="shared" si="0"/>
        <v>0</v>
      </c>
    </row>
    <row r="1140" spans="1:1">
      <c r="A1140" s="19">
        <f t="shared" si="0"/>
        <v>0</v>
      </c>
    </row>
    <row r="1141" spans="1:1">
      <c r="A1141" s="19">
        <f t="shared" si="0"/>
        <v>0</v>
      </c>
    </row>
    <row r="1142" spans="1:1">
      <c r="A1142" s="19">
        <f t="shared" si="0"/>
        <v>0</v>
      </c>
    </row>
    <row r="1143" spans="1:1">
      <c r="A1143" s="19">
        <f t="shared" si="0"/>
        <v>0</v>
      </c>
    </row>
    <row r="1144" spans="1:1">
      <c r="A1144" s="19">
        <f t="shared" si="0"/>
        <v>0</v>
      </c>
    </row>
    <row r="1145" spans="1:1">
      <c r="A1145" s="19">
        <f t="shared" si="0"/>
        <v>0</v>
      </c>
    </row>
    <row r="1146" spans="1:1">
      <c r="A1146" s="19">
        <f t="shared" si="0"/>
        <v>0</v>
      </c>
    </row>
    <row r="1147" spans="1:1">
      <c r="A1147" s="19">
        <f t="shared" si="0"/>
        <v>0</v>
      </c>
    </row>
    <row r="1148" spans="1:1">
      <c r="A1148" s="19">
        <f t="shared" si="0"/>
        <v>0</v>
      </c>
    </row>
    <row r="1149" spans="1:1">
      <c r="A1149" s="19">
        <f t="shared" si="0"/>
        <v>0</v>
      </c>
    </row>
    <row r="1150" spans="1:1">
      <c r="A1150" s="19">
        <f t="shared" si="0"/>
        <v>0</v>
      </c>
    </row>
    <row r="1151" spans="1:1">
      <c r="A1151" s="19">
        <f t="shared" si="0"/>
        <v>0</v>
      </c>
    </row>
    <row r="1152" spans="1:1">
      <c r="A1152" s="19">
        <f t="shared" si="0"/>
        <v>0</v>
      </c>
    </row>
    <row r="1153" spans="1:1">
      <c r="A1153" s="19">
        <f t="shared" si="0"/>
        <v>0</v>
      </c>
    </row>
    <row r="1154" spans="1:1">
      <c r="A1154" s="19">
        <f t="shared" si="0"/>
        <v>0</v>
      </c>
    </row>
    <row r="1155" spans="1:1">
      <c r="A1155" s="19">
        <f t="shared" si="0"/>
        <v>0</v>
      </c>
    </row>
    <row r="1156" spans="1:1">
      <c r="A1156" s="19">
        <f t="shared" si="0"/>
        <v>0</v>
      </c>
    </row>
    <row r="1157" spans="1:1">
      <c r="A1157" s="19">
        <f t="shared" si="0"/>
        <v>0</v>
      </c>
    </row>
    <row r="1158" spans="1:1">
      <c r="A1158" s="19">
        <f t="shared" si="0"/>
        <v>0</v>
      </c>
    </row>
    <row r="1159" spans="1:1">
      <c r="A1159" s="19">
        <f t="shared" si="0"/>
        <v>0</v>
      </c>
    </row>
    <row r="1160" spans="1:1">
      <c r="A1160" s="19">
        <f t="shared" si="0"/>
        <v>0</v>
      </c>
    </row>
    <row r="1161" spans="1:1">
      <c r="A1161" s="19">
        <f t="shared" si="0"/>
        <v>0</v>
      </c>
    </row>
    <row r="1162" spans="1:1">
      <c r="A1162" s="19">
        <f t="shared" si="0"/>
        <v>0</v>
      </c>
    </row>
    <row r="1163" spans="1:1">
      <c r="A1163" s="19">
        <f t="shared" si="0"/>
        <v>0</v>
      </c>
    </row>
    <row r="1164" spans="1:1">
      <c r="A1164" s="19">
        <f t="shared" si="0"/>
        <v>0</v>
      </c>
    </row>
    <row r="1165" spans="1:1">
      <c r="A1165" s="19">
        <f t="shared" si="0"/>
        <v>0</v>
      </c>
    </row>
    <row r="1166" spans="1:1">
      <c r="A1166" s="19">
        <f t="shared" si="0"/>
        <v>0</v>
      </c>
    </row>
    <row r="1167" spans="1:1">
      <c r="A1167" s="19">
        <f t="shared" si="0"/>
        <v>0</v>
      </c>
    </row>
    <row r="1168" spans="1:1">
      <c r="A1168" s="19">
        <f t="shared" si="0"/>
        <v>0</v>
      </c>
    </row>
    <row r="1169" spans="1:1">
      <c r="A1169" s="19">
        <f t="shared" si="0"/>
        <v>0</v>
      </c>
    </row>
    <row r="1170" spans="1:1">
      <c r="A1170" s="19">
        <f t="shared" si="0"/>
        <v>0</v>
      </c>
    </row>
    <row r="1171" spans="1:1">
      <c r="A1171" s="19">
        <f t="shared" si="0"/>
        <v>0</v>
      </c>
    </row>
    <row r="1172" spans="1:1">
      <c r="A1172" s="19">
        <f t="shared" si="0"/>
        <v>0</v>
      </c>
    </row>
    <row r="1173" spans="1:1">
      <c r="A1173" s="19">
        <f t="shared" si="0"/>
        <v>0</v>
      </c>
    </row>
    <row r="1174" spans="1:1">
      <c r="A1174" s="19">
        <f t="shared" si="0"/>
        <v>0</v>
      </c>
    </row>
    <row r="1175" spans="1:1">
      <c r="A1175" s="19">
        <f t="shared" si="0"/>
        <v>0</v>
      </c>
    </row>
    <row r="1176" spans="1:1">
      <c r="A1176" s="19">
        <f t="shared" si="0"/>
        <v>0</v>
      </c>
    </row>
    <row r="1177" spans="1:1">
      <c r="A1177" s="19">
        <f t="shared" si="0"/>
        <v>0</v>
      </c>
    </row>
    <row r="1178" spans="1:1">
      <c r="A1178" s="19">
        <f t="shared" si="0"/>
        <v>0</v>
      </c>
    </row>
    <row r="1179" spans="1:1">
      <c r="A1179" s="19">
        <f t="shared" si="0"/>
        <v>0</v>
      </c>
    </row>
    <row r="1180" spans="1:1">
      <c r="A1180" s="19">
        <f t="shared" si="0"/>
        <v>0</v>
      </c>
    </row>
    <row r="1181" spans="1:1">
      <c r="A1181" s="19">
        <f t="shared" si="0"/>
        <v>0</v>
      </c>
    </row>
    <row r="1182" spans="1:1">
      <c r="A1182" s="19">
        <f t="shared" si="0"/>
        <v>0</v>
      </c>
    </row>
    <row r="1183" spans="1:1">
      <c r="A1183" s="19">
        <f t="shared" si="0"/>
        <v>0</v>
      </c>
    </row>
    <row r="1184" spans="1:1">
      <c r="A1184" s="19">
        <f t="shared" si="0"/>
        <v>0</v>
      </c>
    </row>
    <row r="1185" spans="1:1">
      <c r="A1185" s="19">
        <f t="shared" si="0"/>
        <v>0</v>
      </c>
    </row>
    <row r="1186" spans="1:1">
      <c r="A1186" s="19">
        <f t="shared" si="0"/>
        <v>0</v>
      </c>
    </row>
    <row r="1187" spans="1:1">
      <c r="A1187" s="19">
        <f t="shared" si="0"/>
        <v>0</v>
      </c>
    </row>
    <row r="1188" spans="1:1">
      <c r="A1188" s="19">
        <f t="shared" si="0"/>
        <v>0</v>
      </c>
    </row>
    <row r="1189" spans="1:1">
      <c r="A1189" s="19">
        <f t="shared" si="0"/>
        <v>0</v>
      </c>
    </row>
    <row r="1190" spans="1:1">
      <c r="A1190" s="19">
        <f t="shared" si="0"/>
        <v>0</v>
      </c>
    </row>
    <row r="1191" spans="1:1">
      <c r="A1191" s="19">
        <f t="shared" si="0"/>
        <v>0</v>
      </c>
    </row>
    <row r="1192" spans="1:1">
      <c r="A1192" s="19">
        <f t="shared" si="0"/>
        <v>0</v>
      </c>
    </row>
    <row r="1193" spans="1:1">
      <c r="A1193" s="19">
        <f t="shared" si="0"/>
        <v>0</v>
      </c>
    </row>
    <row r="1194" spans="1:1">
      <c r="A1194" s="19">
        <f t="shared" si="0"/>
        <v>0</v>
      </c>
    </row>
    <row r="1195" spans="1:1">
      <c r="A1195" s="19">
        <f t="shared" si="0"/>
        <v>0</v>
      </c>
    </row>
    <row r="1196" spans="1:1">
      <c r="A1196" s="19">
        <f t="shared" si="0"/>
        <v>0</v>
      </c>
    </row>
    <row r="1197" spans="1:1">
      <c r="A1197" s="19">
        <f t="shared" si="0"/>
        <v>0</v>
      </c>
    </row>
    <row r="1198" spans="1:1">
      <c r="A1198" s="19">
        <f t="shared" si="0"/>
        <v>0</v>
      </c>
    </row>
    <row r="1199" spans="1:1">
      <c r="A1199" s="19">
        <f t="shared" si="0"/>
        <v>0</v>
      </c>
    </row>
    <row r="1200" spans="1:1">
      <c r="A1200" s="19">
        <f t="shared" si="0"/>
        <v>0</v>
      </c>
    </row>
    <row r="1201" spans="1:9">
      <c r="A1201" s="19">
        <f t="shared" si="0"/>
        <v>0</v>
      </c>
    </row>
    <row r="1202" spans="1:9">
      <c r="A1202" s="19">
        <f t="shared" si="0"/>
        <v>0</v>
      </c>
    </row>
    <row r="1203" spans="1:9">
      <c r="A1203" s="19" t="e">
        <f t="shared" ca="1" si="0"/>
        <v>#NAME?</v>
      </c>
      <c r="B1203" s="19">
        <f t="array" aca="1" ref="B1203" ca="1">IFERROR(OFFSET(compositions,MATCH(B$2,INDEX(compositions,,$A1203),0),$A1203-1,MATCH(0,(IFERROR(FIND(".",OFFSET(compositions,MATCH(B$2,INDEX(compositions,,$A1203),0),$A1203-1,,1)),0)),0)-1,1),)</f>
        <v>0</v>
      </c>
      <c r="C1203" s="19">
        <f t="array" aca="1" ref="C1203" ca="1">IFERROR(OFFSET(compositions,MATCH(C$2,INDEX(compositions,,$A1203),0),$A1203-1,MATCH(0,(IFERROR(FIND(".",OFFSET(compositions,MATCH(C$2,INDEX(compositions,,$A1203),0),$A1203-1,,1)),0)),0)-1,1),)</f>
        <v>0</v>
      </c>
      <c r="D1203" s="19">
        <f t="array" aca="1" ref="D1203" ca="1">IFERROR(OFFSET(compositions,MATCH(D$2,INDEX(compositions,,$A1203),0),$A1203-1,MATCH(0,(IFERROR(FIND(".",OFFSET(compositions,MATCH(D$2,INDEX(compositions,,$A1203),0),$A1203-1,,1)),0)),0)-1,1),)</f>
        <v>0</v>
      </c>
      <c r="E1203" s="19">
        <f t="array" aca="1" ref="E1203" ca="1">IFERROR(OFFSET(compositions,MATCH(E$2,INDEX(compositions,,$A1203),0),$A1203-1,MATCH(0,(IFERROR(FIND(".",OFFSET(compositions,MATCH(E$2,INDEX(compositions,,$A1203),0),$A1203-1,,1)),0)),0)-1,1),)</f>
        <v>0</v>
      </c>
      <c r="F1203" s="19">
        <f t="array" aca="1" ref="F1203" ca="1">IFERROR(OFFSET(compositions,MATCH(F$2,INDEX(compositions,,$A1203),0),$A1203-1,MATCH(0,(IFERROR(FIND(".",OFFSET(compositions,MATCH(F$2,INDEX(compositions,,$A1203),0),$A1203-1,,1)),0)),0)-1,1),)</f>
        <v>0</v>
      </c>
      <c r="G1203" s="19">
        <f t="array" aca="1" ref="G1203" ca="1">IFERROR(OFFSET(compositions,MATCH(G$2,INDEX(compositions,,$A1203),0),$A1203-1,MATCH(0,(IFERROR(FIND(".",OFFSET(compositions,MATCH(G$2,INDEX(compositions,,$A1203),0),$A1203-1,,1)),0)),0)-1,1),)</f>
        <v>0</v>
      </c>
      <c r="H1203" s="19">
        <f t="array" aca="1" ref="H1203" ca="1">IFERROR(OFFSET(compositions,MATCH(H$2,INDEX(compositions,,$A1203),0),$A1203-1,MATCH(0,(IFERROR(FIND(".",OFFSET(compositions,MATCH(H$2,INDEX(compositions,,$A1203),0),$A1203-1,,1)),0)),0)-1,1),)</f>
        <v>0</v>
      </c>
      <c r="I1203" s="19">
        <f t="array" aca="1" ref="I1203" ca="1">IFERROR(OFFSET(compositions,MATCH(I$2,INDEX(compositions,,$A1203),0),$A1203-1,MATCH(0,(IFERROR(FIND(".",OFFSET(compositions,MATCH(I$2,INDEX(compositions,,$A1203),0),$A1203-1,,1)),0)),0)-1,1),)</f>
        <v>0</v>
      </c>
    </row>
    <row r="1204" spans="1:9">
      <c r="A1204" s="19">
        <f t="shared" si="0"/>
        <v>0</v>
      </c>
    </row>
    <row r="1205" spans="1:9">
      <c r="A1205" s="19">
        <f t="shared" si="0"/>
        <v>0</v>
      </c>
    </row>
    <row r="1206" spans="1:9">
      <c r="A1206" s="19">
        <f t="shared" si="0"/>
        <v>0</v>
      </c>
    </row>
    <row r="1207" spans="1:9">
      <c r="A1207" s="19">
        <f t="shared" si="0"/>
        <v>0</v>
      </c>
    </row>
    <row r="1208" spans="1:9">
      <c r="A1208" s="19">
        <f t="shared" si="0"/>
        <v>0</v>
      </c>
    </row>
    <row r="1209" spans="1:9">
      <c r="A1209" s="19">
        <f t="shared" si="0"/>
        <v>0</v>
      </c>
    </row>
    <row r="1210" spans="1:9">
      <c r="A1210" s="19">
        <f t="shared" si="0"/>
        <v>0</v>
      </c>
    </row>
    <row r="1211" spans="1:9">
      <c r="A1211" s="19">
        <f t="shared" si="0"/>
        <v>0</v>
      </c>
    </row>
    <row r="1212" spans="1:9">
      <c r="A1212" s="19">
        <f t="shared" si="0"/>
        <v>0</v>
      </c>
    </row>
    <row r="1213" spans="1:9">
      <c r="A1213" s="19">
        <f t="shared" si="0"/>
        <v>0</v>
      </c>
    </row>
    <row r="1214" spans="1:9">
      <c r="A1214" s="19">
        <f t="shared" si="0"/>
        <v>0</v>
      </c>
    </row>
    <row r="1215" spans="1:9">
      <c r="A1215" s="19">
        <f t="shared" si="0"/>
        <v>0</v>
      </c>
    </row>
    <row r="1216" spans="1:9">
      <c r="A1216" s="19">
        <f t="shared" si="0"/>
        <v>0</v>
      </c>
    </row>
    <row r="1217" spans="1:1">
      <c r="A1217" s="19">
        <f t="shared" si="0"/>
        <v>0</v>
      </c>
    </row>
    <row r="1218" spans="1:1">
      <c r="A1218" s="19">
        <f t="shared" si="0"/>
        <v>0</v>
      </c>
    </row>
    <row r="1219" spans="1:1">
      <c r="A1219" s="19">
        <f t="shared" si="0"/>
        <v>0</v>
      </c>
    </row>
    <row r="1220" spans="1:1">
      <c r="A1220" s="19">
        <f t="shared" si="0"/>
        <v>0</v>
      </c>
    </row>
    <row r="1221" spans="1:1">
      <c r="A1221" s="19">
        <f t="shared" si="0"/>
        <v>0</v>
      </c>
    </row>
    <row r="1222" spans="1:1">
      <c r="A1222" s="19">
        <f t="shared" si="0"/>
        <v>0</v>
      </c>
    </row>
    <row r="1223" spans="1:1">
      <c r="A1223" s="19">
        <f t="shared" si="0"/>
        <v>0</v>
      </c>
    </row>
    <row r="1224" spans="1:1">
      <c r="A1224" s="19">
        <f t="shared" si="0"/>
        <v>0</v>
      </c>
    </row>
    <row r="1225" spans="1:1">
      <c r="A1225" s="19">
        <f t="shared" si="0"/>
        <v>0</v>
      </c>
    </row>
    <row r="1226" spans="1:1">
      <c r="A1226" s="19">
        <f t="shared" si="0"/>
        <v>0</v>
      </c>
    </row>
    <row r="1227" spans="1:1">
      <c r="A1227" s="19">
        <f t="shared" si="0"/>
        <v>0</v>
      </c>
    </row>
    <row r="1228" spans="1:1">
      <c r="A1228" s="19">
        <f t="shared" si="0"/>
        <v>0</v>
      </c>
    </row>
    <row r="1229" spans="1:1">
      <c r="A1229" s="19">
        <f t="shared" si="0"/>
        <v>0</v>
      </c>
    </row>
    <row r="1230" spans="1:1">
      <c r="A1230" s="19">
        <f t="shared" si="0"/>
        <v>0</v>
      </c>
    </row>
    <row r="1231" spans="1:1">
      <c r="A1231" s="19">
        <f t="shared" si="0"/>
        <v>0</v>
      </c>
    </row>
    <row r="1232" spans="1:1">
      <c r="A1232" s="19">
        <f t="shared" si="0"/>
        <v>0</v>
      </c>
    </row>
    <row r="1233" spans="1:1">
      <c r="A1233" s="19">
        <f t="shared" si="0"/>
        <v>0</v>
      </c>
    </row>
    <row r="1234" spans="1:1">
      <c r="A1234" s="19">
        <f t="shared" si="0"/>
        <v>0</v>
      </c>
    </row>
    <row r="1235" spans="1:1">
      <c r="A1235" s="19">
        <f t="shared" si="0"/>
        <v>0</v>
      </c>
    </row>
    <row r="1236" spans="1:1">
      <c r="A1236" s="19">
        <f t="shared" si="0"/>
        <v>0</v>
      </c>
    </row>
    <row r="1237" spans="1:1">
      <c r="A1237" s="19">
        <f t="shared" si="0"/>
        <v>0</v>
      </c>
    </row>
    <row r="1238" spans="1:1">
      <c r="A1238" s="19">
        <f t="shared" si="0"/>
        <v>0</v>
      </c>
    </row>
    <row r="1239" spans="1:1">
      <c r="A1239" s="19">
        <f t="shared" si="0"/>
        <v>0</v>
      </c>
    </row>
    <row r="1240" spans="1:1">
      <c r="A1240" s="19">
        <f t="shared" si="0"/>
        <v>0</v>
      </c>
    </row>
    <row r="1241" spans="1:1">
      <c r="A1241" s="19">
        <f t="shared" si="0"/>
        <v>0</v>
      </c>
    </row>
    <row r="1242" spans="1:1">
      <c r="A1242" s="19">
        <f t="shared" si="0"/>
        <v>0</v>
      </c>
    </row>
    <row r="1243" spans="1:1">
      <c r="A1243" s="19">
        <f t="shared" si="0"/>
        <v>0</v>
      </c>
    </row>
    <row r="1244" spans="1:1">
      <c r="A1244" s="19">
        <f t="shared" si="0"/>
        <v>0</v>
      </c>
    </row>
    <row r="1245" spans="1:1">
      <c r="A1245" s="19">
        <f t="shared" si="0"/>
        <v>0</v>
      </c>
    </row>
    <row r="1246" spans="1:1">
      <c r="A1246" s="19">
        <f t="shared" si="0"/>
        <v>0</v>
      </c>
    </row>
    <row r="1247" spans="1:1">
      <c r="A1247" s="19">
        <f t="shared" si="0"/>
        <v>0</v>
      </c>
    </row>
    <row r="1248" spans="1:1">
      <c r="A1248" s="19">
        <f t="shared" si="0"/>
        <v>0</v>
      </c>
    </row>
    <row r="1249" spans="1:1">
      <c r="A1249" s="19">
        <f t="shared" si="0"/>
        <v>0</v>
      </c>
    </row>
    <row r="1250" spans="1:1">
      <c r="A1250" s="19">
        <f t="shared" si="0"/>
        <v>0</v>
      </c>
    </row>
    <row r="1251" spans="1:1">
      <c r="A1251" s="19">
        <f t="shared" si="0"/>
        <v>0</v>
      </c>
    </row>
    <row r="1252" spans="1:1">
      <c r="A1252" s="19">
        <f t="shared" si="0"/>
        <v>0</v>
      </c>
    </row>
    <row r="1253" spans="1:1">
      <c r="A1253" s="19">
        <f t="shared" si="0"/>
        <v>0</v>
      </c>
    </row>
    <row r="1254" spans="1:1">
      <c r="A1254" s="19">
        <f t="shared" si="0"/>
        <v>0</v>
      </c>
    </row>
    <row r="1255" spans="1:1">
      <c r="A1255" s="19">
        <f t="shared" si="0"/>
        <v>0</v>
      </c>
    </row>
    <row r="1256" spans="1:1">
      <c r="A1256" s="19">
        <f t="shared" si="0"/>
        <v>0</v>
      </c>
    </row>
    <row r="1257" spans="1:1">
      <c r="A1257" s="19">
        <f t="shared" si="0"/>
        <v>0</v>
      </c>
    </row>
    <row r="1258" spans="1:1">
      <c r="A1258" s="19">
        <f t="shared" si="0"/>
        <v>0</v>
      </c>
    </row>
    <row r="1259" spans="1:1">
      <c r="A1259" s="19">
        <f t="shared" si="0"/>
        <v>0</v>
      </c>
    </row>
    <row r="1260" spans="1:1">
      <c r="A1260" s="19">
        <f t="shared" si="0"/>
        <v>0</v>
      </c>
    </row>
    <row r="1261" spans="1:1">
      <c r="A1261" s="19">
        <f t="shared" si="0"/>
        <v>0</v>
      </c>
    </row>
    <row r="1262" spans="1:1">
      <c r="A1262" s="19">
        <f t="shared" si="0"/>
        <v>0</v>
      </c>
    </row>
    <row r="1263" spans="1:1">
      <c r="A1263" s="19">
        <f t="shared" si="0"/>
        <v>0</v>
      </c>
    </row>
    <row r="1264" spans="1:1">
      <c r="A1264" s="19">
        <f t="shared" si="0"/>
        <v>0</v>
      </c>
    </row>
    <row r="1265" spans="1:1">
      <c r="A1265" s="19">
        <f t="shared" si="0"/>
        <v>0</v>
      </c>
    </row>
    <row r="1266" spans="1:1">
      <c r="A1266" s="19">
        <f t="shared" si="0"/>
        <v>0</v>
      </c>
    </row>
    <row r="1267" spans="1:1">
      <c r="A1267" s="19">
        <f t="shared" si="0"/>
        <v>0</v>
      </c>
    </row>
    <row r="1268" spans="1:1">
      <c r="A1268" s="19">
        <f t="shared" si="0"/>
        <v>0</v>
      </c>
    </row>
    <row r="1269" spans="1:1">
      <c r="A1269" s="19">
        <f t="shared" si="0"/>
        <v>0</v>
      </c>
    </row>
    <row r="1270" spans="1:1">
      <c r="A1270" s="19">
        <f t="shared" si="0"/>
        <v>0</v>
      </c>
    </row>
    <row r="1271" spans="1:1">
      <c r="A1271" s="19">
        <f t="shared" si="0"/>
        <v>0</v>
      </c>
    </row>
    <row r="1272" spans="1:1">
      <c r="A1272" s="19">
        <f t="shared" si="0"/>
        <v>0</v>
      </c>
    </row>
    <row r="1273" spans="1:1">
      <c r="A1273" s="19">
        <f t="shared" si="0"/>
        <v>0</v>
      </c>
    </row>
    <row r="1274" spans="1:1">
      <c r="A1274" s="19">
        <f t="shared" si="0"/>
        <v>0</v>
      </c>
    </row>
    <row r="1275" spans="1:1">
      <c r="A1275" s="19">
        <f t="shared" si="0"/>
        <v>0</v>
      </c>
    </row>
    <row r="1276" spans="1:1">
      <c r="A1276" s="19">
        <f t="shared" si="0"/>
        <v>0</v>
      </c>
    </row>
    <row r="1277" spans="1:1">
      <c r="A1277" s="19">
        <f t="shared" si="0"/>
        <v>0</v>
      </c>
    </row>
    <row r="1278" spans="1:1">
      <c r="A1278" s="19">
        <f t="shared" si="0"/>
        <v>0</v>
      </c>
    </row>
    <row r="1279" spans="1:1">
      <c r="A1279" s="19">
        <f t="shared" si="0"/>
        <v>0</v>
      </c>
    </row>
    <row r="1280" spans="1:1">
      <c r="A1280" s="19">
        <f t="shared" si="0"/>
        <v>0</v>
      </c>
    </row>
    <row r="1281" spans="1:1">
      <c r="A1281" s="19">
        <f t="shared" si="0"/>
        <v>0</v>
      </c>
    </row>
    <row r="1282" spans="1:1">
      <c r="A1282" s="19">
        <f t="shared" si="0"/>
        <v>0</v>
      </c>
    </row>
    <row r="1283" spans="1:1">
      <c r="A1283" s="19">
        <f t="shared" si="0"/>
        <v>0</v>
      </c>
    </row>
    <row r="1284" spans="1:1">
      <c r="A1284" s="19">
        <f t="shared" si="0"/>
        <v>0</v>
      </c>
    </row>
    <row r="1285" spans="1:1">
      <c r="A1285" s="19">
        <f t="shared" si="0"/>
        <v>0</v>
      </c>
    </row>
    <row r="1286" spans="1:1">
      <c r="A1286" s="19">
        <f t="shared" si="0"/>
        <v>0</v>
      </c>
    </row>
    <row r="1287" spans="1:1">
      <c r="A1287" s="19">
        <f t="shared" si="0"/>
        <v>0</v>
      </c>
    </row>
    <row r="1288" spans="1:1">
      <c r="A1288" s="19">
        <f t="shared" si="0"/>
        <v>0</v>
      </c>
    </row>
    <row r="1289" spans="1:1">
      <c r="A1289" s="19">
        <f t="shared" si="0"/>
        <v>0</v>
      </c>
    </row>
    <row r="1290" spans="1:1">
      <c r="A1290" s="19">
        <f t="shared" si="0"/>
        <v>0</v>
      </c>
    </row>
    <row r="1291" spans="1:1">
      <c r="A1291" s="19">
        <f t="shared" si="0"/>
        <v>0</v>
      </c>
    </row>
    <row r="1292" spans="1:1">
      <c r="A1292" s="19">
        <f t="shared" si="0"/>
        <v>0</v>
      </c>
    </row>
    <row r="1293" spans="1:1">
      <c r="A1293" s="19">
        <f t="shared" si="0"/>
        <v>0</v>
      </c>
    </row>
    <row r="1294" spans="1:1">
      <c r="A1294" s="19">
        <f t="shared" si="0"/>
        <v>0</v>
      </c>
    </row>
    <row r="1295" spans="1:1">
      <c r="A1295" s="19">
        <f t="shared" si="0"/>
        <v>0</v>
      </c>
    </row>
    <row r="1296" spans="1:1">
      <c r="A1296" s="19">
        <f t="shared" si="0"/>
        <v>0</v>
      </c>
    </row>
    <row r="1297" spans="1:1">
      <c r="A1297" s="19">
        <f t="shared" si="0"/>
        <v>0</v>
      </c>
    </row>
    <row r="1298" spans="1:1">
      <c r="A1298" s="19">
        <f t="shared" si="0"/>
        <v>0</v>
      </c>
    </row>
    <row r="1299" spans="1:1">
      <c r="A1299" s="19">
        <f t="shared" si="0"/>
        <v>0</v>
      </c>
    </row>
    <row r="1300" spans="1:1">
      <c r="A1300" s="19">
        <f t="shared" si="0"/>
        <v>0</v>
      </c>
    </row>
    <row r="1301" spans="1:1">
      <c r="A1301" s="19">
        <f t="shared" si="0"/>
        <v>0</v>
      </c>
    </row>
    <row r="1302" spans="1:1">
      <c r="A1302" s="19">
        <f t="shared" si="0"/>
        <v>0</v>
      </c>
    </row>
    <row r="1303" spans="1:1">
      <c r="A1303" s="19">
        <f t="shared" si="0"/>
        <v>0</v>
      </c>
    </row>
    <row r="1304" spans="1:1">
      <c r="A1304" s="19">
        <f t="shared" si="0"/>
        <v>0</v>
      </c>
    </row>
    <row r="1305" spans="1:1">
      <c r="A1305" s="19">
        <f t="shared" si="0"/>
        <v>0</v>
      </c>
    </row>
    <row r="1306" spans="1:1">
      <c r="A1306" s="19">
        <f t="shared" si="0"/>
        <v>0</v>
      </c>
    </row>
    <row r="1307" spans="1:1">
      <c r="A1307" s="19">
        <f t="shared" si="0"/>
        <v>0</v>
      </c>
    </row>
    <row r="1308" spans="1:1">
      <c r="A1308" s="19">
        <f t="shared" si="0"/>
        <v>0</v>
      </c>
    </row>
    <row r="1309" spans="1:1">
      <c r="A1309" s="19">
        <f t="shared" si="0"/>
        <v>0</v>
      </c>
    </row>
    <row r="1310" spans="1:1">
      <c r="A1310" s="19">
        <f t="shared" si="0"/>
        <v>0</v>
      </c>
    </row>
    <row r="1311" spans="1:1">
      <c r="A1311" s="19">
        <f t="shared" si="0"/>
        <v>0</v>
      </c>
    </row>
    <row r="1312" spans="1:1">
      <c r="A1312" s="19">
        <f t="shared" si="0"/>
        <v>0</v>
      </c>
    </row>
    <row r="1313" spans="1:9">
      <c r="A1313" s="19">
        <f t="shared" si="0"/>
        <v>0</v>
      </c>
    </row>
    <row r="1314" spans="1:9">
      <c r="A1314" s="19">
        <f t="shared" si="0"/>
        <v>0</v>
      </c>
    </row>
    <row r="1315" spans="1:9">
      <c r="A1315" s="19">
        <f t="shared" si="0"/>
        <v>0</v>
      </c>
    </row>
    <row r="1316" spans="1:9">
      <c r="A1316" s="19">
        <f t="shared" si="0"/>
        <v>0</v>
      </c>
    </row>
    <row r="1317" spans="1:9">
      <c r="A1317" s="19">
        <f t="shared" si="0"/>
        <v>0</v>
      </c>
    </row>
    <row r="1318" spans="1:9">
      <c r="A1318" s="19">
        <f t="shared" si="0"/>
        <v>0</v>
      </c>
    </row>
    <row r="1319" spans="1:9">
      <c r="A1319" s="19">
        <f t="shared" si="0"/>
        <v>0</v>
      </c>
    </row>
    <row r="1320" spans="1:9">
      <c r="A1320" s="19">
        <f t="shared" si="0"/>
        <v>0</v>
      </c>
    </row>
    <row r="1321" spans="1:9">
      <c r="A1321" s="19">
        <f t="shared" si="0"/>
        <v>0</v>
      </c>
    </row>
    <row r="1322" spans="1:9">
      <c r="A1322" s="19">
        <f t="shared" si="0"/>
        <v>0</v>
      </c>
    </row>
    <row r="1323" spans="1:9">
      <c r="A1323" s="19" t="e">
        <f t="shared" ca="1" si="0"/>
        <v>#NAME?</v>
      </c>
      <c r="B1323" s="19">
        <f t="array" aca="1" ref="B1323" ca="1">IFERROR(OFFSET(compositions,MATCH(B$2,INDEX(compositions,,$A1323),0),$A1323-1,MATCH(0,(IFERROR(FIND(".",OFFSET(compositions,MATCH(B$2,INDEX(compositions,,$A1323),0),$A1323-1,,1)),0)),0)-1,1),)</f>
        <v>0</v>
      </c>
      <c r="C1323" s="19">
        <f t="array" aca="1" ref="C1323" ca="1">IFERROR(OFFSET(compositions,MATCH(C$2,INDEX(compositions,,$A1323),0),$A1323-1,MATCH(0,(IFERROR(FIND(".",OFFSET(compositions,MATCH(C$2,INDEX(compositions,,$A1323),0),$A1323-1,,1)),0)),0)-1,1),)</f>
        <v>0</v>
      </c>
      <c r="D1323" s="19">
        <f t="array" aca="1" ref="D1323" ca="1">IFERROR(OFFSET(compositions,MATCH(D$2,INDEX(compositions,,$A1323),0),$A1323-1,MATCH(0,(IFERROR(FIND(".",OFFSET(compositions,MATCH(D$2,INDEX(compositions,,$A1323),0),$A1323-1,,1)),0)),0)-1,1),)</f>
        <v>0</v>
      </c>
      <c r="E1323" s="19">
        <f t="array" aca="1" ref="E1323" ca="1">IFERROR(OFFSET(compositions,MATCH(E$2,INDEX(compositions,,$A1323),0),$A1323-1,MATCH(0,(IFERROR(FIND(".",OFFSET(compositions,MATCH(E$2,INDEX(compositions,,$A1323),0),$A1323-1,,1)),0)),0)-1,1),)</f>
        <v>0</v>
      </c>
      <c r="F1323" s="19">
        <f t="array" aca="1" ref="F1323" ca="1">IFERROR(OFFSET(compositions,MATCH(F$2,INDEX(compositions,,$A1323),0),$A1323-1,MATCH(0,(IFERROR(FIND(".",OFFSET(compositions,MATCH(F$2,INDEX(compositions,,$A1323),0),$A1323-1,,1)),0)),0)-1,1),)</f>
        <v>0</v>
      </c>
      <c r="G1323" s="19">
        <f t="array" aca="1" ref="G1323" ca="1">IFERROR(OFFSET(compositions,MATCH(G$2,INDEX(compositions,,$A1323),0),$A1323-1,MATCH(0,(IFERROR(FIND(".",OFFSET(compositions,MATCH(G$2,INDEX(compositions,,$A1323),0),$A1323-1,,1)),0)),0)-1,1),)</f>
        <v>0</v>
      </c>
      <c r="H1323" s="19">
        <f t="array" aca="1" ref="H1323" ca="1">IFERROR(OFFSET(compositions,MATCH(H$2,INDEX(compositions,,$A1323),0),$A1323-1,MATCH(0,(IFERROR(FIND(".",OFFSET(compositions,MATCH(H$2,INDEX(compositions,,$A1323),0),$A1323-1,,1)),0)),0)-1,1),)</f>
        <v>0</v>
      </c>
      <c r="I1323" s="19">
        <f t="array" aca="1" ref="I1323" ca="1">IFERROR(OFFSET(compositions,MATCH(I$2,INDEX(compositions,,$A1323),0),$A1323-1,MATCH(0,(IFERROR(FIND(".",OFFSET(compositions,MATCH(I$2,INDEX(compositions,,$A1323),0),$A1323-1,,1)),0)),0)-1,1),)</f>
        <v>0</v>
      </c>
    </row>
    <row r="1324" spans="1:9">
      <c r="A1324" s="19">
        <f t="shared" si="0"/>
        <v>0</v>
      </c>
    </row>
    <row r="1325" spans="1:9">
      <c r="A1325" s="19">
        <f t="shared" si="0"/>
        <v>0</v>
      </c>
    </row>
    <row r="1326" spans="1:9">
      <c r="A1326" s="19">
        <f t="shared" si="0"/>
        <v>0</v>
      </c>
    </row>
    <row r="1327" spans="1:9">
      <c r="A1327" s="19">
        <f t="shared" si="0"/>
        <v>0</v>
      </c>
    </row>
    <row r="1328" spans="1:9">
      <c r="A1328" s="19">
        <f t="shared" si="0"/>
        <v>0</v>
      </c>
    </row>
    <row r="1329" spans="1:1">
      <c r="A1329" s="19">
        <f t="shared" si="0"/>
        <v>0</v>
      </c>
    </row>
    <row r="1330" spans="1:1">
      <c r="A1330" s="19">
        <f t="shared" si="0"/>
        <v>0</v>
      </c>
    </row>
    <row r="1331" spans="1:1">
      <c r="A1331" s="19">
        <f t="shared" si="0"/>
        <v>0</v>
      </c>
    </row>
    <row r="1332" spans="1:1">
      <c r="A1332" s="19">
        <f t="shared" si="0"/>
        <v>0</v>
      </c>
    </row>
    <row r="1333" spans="1:1">
      <c r="A1333" s="19">
        <f t="shared" si="0"/>
        <v>0</v>
      </c>
    </row>
    <row r="1334" spans="1:1">
      <c r="A1334" s="19">
        <f t="shared" si="0"/>
        <v>0</v>
      </c>
    </row>
    <row r="1335" spans="1:1">
      <c r="A1335" s="19">
        <f t="shared" si="0"/>
        <v>0</v>
      </c>
    </row>
    <row r="1336" spans="1:1">
      <c r="A1336" s="19">
        <f t="shared" si="0"/>
        <v>0</v>
      </c>
    </row>
    <row r="1337" spans="1:1">
      <c r="A1337" s="19">
        <f t="shared" si="0"/>
        <v>0</v>
      </c>
    </row>
    <row r="1338" spans="1:1">
      <c r="A1338" s="19">
        <f t="shared" si="0"/>
        <v>0</v>
      </c>
    </row>
    <row r="1339" spans="1:1">
      <c r="A1339" s="19">
        <f t="shared" si="0"/>
        <v>0</v>
      </c>
    </row>
    <row r="1340" spans="1:1">
      <c r="A1340" s="19">
        <f t="shared" si="0"/>
        <v>0</v>
      </c>
    </row>
    <row r="1341" spans="1:1">
      <c r="A1341" s="19">
        <f t="shared" si="0"/>
        <v>0</v>
      </c>
    </row>
    <row r="1342" spans="1:1">
      <c r="A1342" s="19">
        <f t="shared" si="0"/>
        <v>0</v>
      </c>
    </row>
    <row r="1343" spans="1:1">
      <c r="A1343" s="19">
        <f t="shared" si="0"/>
        <v>0</v>
      </c>
    </row>
    <row r="1344" spans="1:1">
      <c r="A1344" s="19">
        <f t="shared" si="0"/>
        <v>0</v>
      </c>
    </row>
    <row r="1345" spans="1:1">
      <c r="A1345" s="19">
        <f t="shared" si="0"/>
        <v>0</v>
      </c>
    </row>
    <row r="1346" spans="1:1">
      <c r="A1346" s="19">
        <f t="shared" si="0"/>
        <v>0</v>
      </c>
    </row>
    <row r="1347" spans="1:1">
      <c r="A1347" s="19">
        <f t="shared" si="0"/>
        <v>0</v>
      </c>
    </row>
    <row r="1348" spans="1:1">
      <c r="A1348" s="19">
        <f t="shared" si="0"/>
        <v>0</v>
      </c>
    </row>
    <row r="1349" spans="1:1">
      <c r="A1349" s="19">
        <f t="shared" si="0"/>
        <v>0</v>
      </c>
    </row>
    <row r="1350" spans="1:1">
      <c r="A1350" s="19">
        <f t="shared" si="0"/>
        <v>0</v>
      </c>
    </row>
    <row r="1351" spans="1:1">
      <c r="A1351" s="19">
        <f t="shared" si="0"/>
        <v>0</v>
      </c>
    </row>
    <row r="1352" spans="1:1">
      <c r="A1352" s="19">
        <f t="shared" si="0"/>
        <v>0</v>
      </c>
    </row>
    <row r="1353" spans="1:1">
      <c r="A1353" s="19">
        <f t="shared" si="0"/>
        <v>0</v>
      </c>
    </row>
    <row r="1354" spans="1:1">
      <c r="A1354" s="19">
        <f t="shared" si="0"/>
        <v>0</v>
      </c>
    </row>
    <row r="1355" spans="1:1">
      <c r="A1355" s="19">
        <f t="shared" si="0"/>
        <v>0</v>
      </c>
    </row>
    <row r="1356" spans="1:1">
      <c r="A1356" s="19">
        <f t="shared" si="0"/>
        <v>0</v>
      </c>
    </row>
    <row r="1357" spans="1:1">
      <c r="A1357" s="19">
        <f t="shared" si="0"/>
        <v>0</v>
      </c>
    </row>
    <row r="1358" spans="1:1">
      <c r="A1358" s="19">
        <f t="shared" si="0"/>
        <v>0</v>
      </c>
    </row>
    <row r="1359" spans="1:1">
      <c r="A1359" s="19">
        <f t="shared" si="0"/>
        <v>0</v>
      </c>
    </row>
    <row r="1360" spans="1:1">
      <c r="A1360" s="19">
        <f t="shared" si="0"/>
        <v>0</v>
      </c>
    </row>
    <row r="1361" spans="1:1">
      <c r="A1361" s="19">
        <f t="shared" si="0"/>
        <v>0</v>
      </c>
    </row>
    <row r="1362" spans="1:1">
      <c r="A1362" s="19">
        <f t="shared" si="0"/>
        <v>0</v>
      </c>
    </row>
    <row r="1363" spans="1:1">
      <c r="A1363" s="19">
        <f t="shared" si="0"/>
        <v>0</v>
      </c>
    </row>
    <row r="1364" spans="1:1">
      <c r="A1364" s="19">
        <f t="shared" si="0"/>
        <v>0</v>
      </c>
    </row>
    <row r="1365" spans="1:1">
      <c r="A1365" s="19">
        <f t="shared" si="0"/>
        <v>0</v>
      </c>
    </row>
    <row r="1366" spans="1:1">
      <c r="A1366" s="19">
        <f t="shared" si="0"/>
        <v>0</v>
      </c>
    </row>
    <row r="1367" spans="1:1">
      <c r="A1367" s="19">
        <f t="shared" si="0"/>
        <v>0</v>
      </c>
    </row>
    <row r="1368" spans="1:1">
      <c r="A1368" s="19">
        <f t="shared" si="0"/>
        <v>0</v>
      </c>
    </row>
    <row r="1369" spans="1:1">
      <c r="A1369" s="19">
        <f t="shared" si="0"/>
        <v>0</v>
      </c>
    </row>
    <row r="1370" spans="1:1">
      <c r="A1370" s="19">
        <f t="shared" si="0"/>
        <v>0</v>
      </c>
    </row>
    <row r="1371" spans="1:1">
      <c r="A1371" s="19">
        <f t="shared" si="0"/>
        <v>0</v>
      </c>
    </row>
    <row r="1372" spans="1:1">
      <c r="A1372" s="19">
        <f t="shared" si="0"/>
        <v>0</v>
      </c>
    </row>
    <row r="1373" spans="1:1">
      <c r="A1373" s="19">
        <f t="shared" si="0"/>
        <v>0</v>
      </c>
    </row>
    <row r="1374" spans="1:1">
      <c r="A1374" s="19">
        <f t="shared" si="0"/>
        <v>0</v>
      </c>
    </row>
    <row r="1375" spans="1:1">
      <c r="A1375" s="19">
        <f t="shared" si="0"/>
        <v>0</v>
      </c>
    </row>
    <row r="1376" spans="1:1">
      <c r="A1376" s="19">
        <f t="shared" si="0"/>
        <v>0</v>
      </c>
    </row>
    <row r="1377" spans="1:1">
      <c r="A1377" s="19">
        <f t="shared" si="0"/>
        <v>0</v>
      </c>
    </row>
    <row r="1378" spans="1:1">
      <c r="A1378" s="19">
        <f t="shared" si="0"/>
        <v>0</v>
      </c>
    </row>
    <row r="1379" spans="1:1">
      <c r="A1379" s="19">
        <f t="shared" si="0"/>
        <v>0</v>
      </c>
    </row>
    <row r="1380" spans="1:1">
      <c r="A1380" s="19">
        <f t="shared" si="0"/>
        <v>0</v>
      </c>
    </row>
    <row r="1381" spans="1:1">
      <c r="A1381" s="19">
        <f t="shared" si="0"/>
        <v>0</v>
      </c>
    </row>
    <row r="1382" spans="1:1">
      <c r="A1382" s="19">
        <f t="shared" si="0"/>
        <v>0</v>
      </c>
    </row>
    <row r="1383" spans="1:1">
      <c r="A1383" s="19">
        <f t="shared" si="0"/>
        <v>0</v>
      </c>
    </row>
    <row r="1384" spans="1:1">
      <c r="A1384" s="19">
        <f t="shared" si="0"/>
        <v>0</v>
      </c>
    </row>
    <row r="1385" spans="1:1">
      <c r="A1385" s="19">
        <f t="shared" si="0"/>
        <v>0</v>
      </c>
    </row>
    <row r="1386" spans="1:1">
      <c r="A1386" s="19">
        <f t="shared" si="0"/>
        <v>0</v>
      </c>
    </row>
    <row r="1387" spans="1:1">
      <c r="A1387" s="19">
        <f t="shared" si="0"/>
        <v>0</v>
      </c>
    </row>
    <row r="1388" spans="1:1">
      <c r="A1388" s="19">
        <f t="shared" si="0"/>
        <v>0</v>
      </c>
    </row>
    <row r="1389" spans="1:1">
      <c r="A1389" s="19">
        <f t="shared" si="0"/>
        <v>0</v>
      </c>
    </row>
    <row r="1390" spans="1:1">
      <c r="A1390" s="19">
        <f t="shared" si="0"/>
        <v>0</v>
      </c>
    </row>
    <row r="1391" spans="1:1">
      <c r="A1391" s="19">
        <f t="shared" si="0"/>
        <v>0</v>
      </c>
    </row>
    <row r="1392" spans="1:1">
      <c r="A1392" s="19">
        <f t="shared" si="0"/>
        <v>0</v>
      </c>
    </row>
    <row r="1393" spans="1:1">
      <c r="A1393" s="19">
        <f t="shared" si="0"/>
        <v>0</v>
      </c>
    </row>
    <row r="1394" spans="1:1">
      <c r="A1394" s="19">
        <f t="shared" si="0"/>
        <v>0</v>
      </c>
    </row>
    <row r="1395" spans="1:1">
      <c r="A1395" s="19">
        <f t="shared" si="0"/>
        <v>0</v>
      </c>
    </row>
    <row r="1396" spans="1:1">
      <c r="A1396" s="19">
        <f t="shared" si="0"/>
        <v>0</v>
      </c>
    </row>
    <row r="1397" spans="1:1">
      <c r="A1397" s="19">
        <f t="shared" si="0"/>
        <v>0</v>
      </c>
    </row>
    <row r="1398" spans="1:1">
      <c r="A1398" s="19">
        <f t="shared" si="0"/>
        <v>0</v>
      </c>
    </row>
    <row r="1399" spans="1:1">
      <c r="A1399" s="19">
        <f t="shared" si="0"/>
        <v>0</v>
      </c>
    </row>
    <row r="1400" spans="1:1">
      <c r="A1400" s="19">
        <f t="shared" si="0"/>
        <v>0</v>
      </c>
    </row>
    <row r="1401" spans="1:1">
      <c r="A1401" s="19">
        <f t="shared" si="0"/>
        <v>0</v>
      </c>
    </row>
    <row r="1402" spans="1:1">
      <c r="A1402" s="19">
        <f t="shared" si="0"/>
        <v>0</v>
      </c>
    </row>
    <row r="1403" spans="1:1">
      <c r="A1403" s="19">
        <f t="shared" si="0"/>
        <v>0</v>
      </c>
    </row>
    <row r="1404" spans="1:1">
      <c r="A1404" s="19">
        <f t="shared" si="0"/>
        <v>0</v>
      </c>
    </row>
    <row r="1405" spans="1:1">
      <c r="A1405" s="19">
        <f t="shared" si="0"/>
        <v>0</v>
      </c>
    </row>
    <row r="1406" spans="1:1">
      <c r="A1406" s="19">
        <f t="shared" si="0"/>
        <v>0</v>
      </c>
    </row>
    <row r="1407" spans="1:1">
      <c r="A1407" s="19">
        <f t="shared" si="0"/>
        <v>0</v>
      </c>
    </row>
    <row r="1408" spans="1:1">
      <c r="A1408" s="19">
        <f t="shared" si="0"/>
        <v>0</v>
      </c>
    </row>
    <row r="1409" spans="1:1">
      <c r="A1409" s="19">
        <f t="shared" si="0"/>
        <v>0</v>
      </c>
    </row>
    <row r="1410" spans="1:1">
      <c r="A1410" s="19">
        <f t="shared" si="0"/>
        <v>0</v>
      </c>
    </row>
    <row r="1411" spans="1:1">
      <c r="A1411" s="19">
        <f t="shared" si="0"/>
        <v>0</v>
      </c>
    </row>
    <row r="1412" spans="1:1">
      <c r="A1412" s="19">
        <f t="shared" si="0"/>
        <v>0</v>
      </c>
    </row>
    <row r="1413" spans="1:1">
      <c r="A1413" s="19">
        <f t="shared" si="0"/>
        <v>0</v>
      </c>
    </row>
    <row r="1414" spans="1:1">
      <c r="A1414" s="19">
        <f t="shared" si="0"/>
        <v>0</v>
      </c>
    </row>
    <row r="1415" spans="1:1">
      <c r="A1415" s="19">
        <f t="shared" si="0"/>
        <v>0</v>
      </c>
    </row>
    <row r="1416" spans="1:1">
      <c r="A1416" s="19">
        <f t="shared" si="0"/>
        <v>0</v>
      </c>
    </row>
    <row r="1417" spans="1:1">
      <c r="A1417" s="19">
        <f t="shared" si="0"/>
        <v>0</v>
      </c>
    </row>
    <row r="1418" spans="1:1">
      <c r="A1418" s="19">
        <f t="shared" si="0"/>
        <v>0</v>
      </c>
    </row>
    <row r="1419" spans="1:1">
      <c r="A1419" s="19">
        <f t="shared" si="0"/>
        <v>0</v>
      </c>
    </row>
    <row r="1420" spans="1:1">
      <c r="A1420" s="19">
        <f t="shared" si="0"/>
        <v>0</v>
      </c>
    </row>
    <row r="1421" spans="1:1">
      <c r="A1421" s="19">
        <f t="shared" si="0"/>
        <v>0</v>
      </c>
    </row>
    <row r="1422" spans="1:1">
      <c r="A1422" s="19">
        <f t="shared" si="0"/>
        <v>0</v>
      </c>
    </row>
    <row r="1423" spans="1:1">
      <c r="A1423" s="19">
        <f t="shared" si="0"/>
        <v>0</v>
      </c>
    </row>
    <row r="1424" spans="1:1">
      <c r="A1424" s="19">
        <f t="shared" si="0"/>
        <v>0</v>
      </c>
    </row>
    <row r="1425" spans="1:1">
      <c r="A1425" s="19">
        <f t="shared" si="0"/>
        <v>0</v>
      </c>
    </row>
    <row r="1426" spans="1:1">
      <c r="A1426" s="19">
        <f t="shared" si="0"/>
        <v>0</v>
      </c>
    </row>
    <row r="1427" spans="1:1">
      <c r="A1427" s="19">
        <f t="shared" si="0"/>
        <v>0</v>
      </c>
    </row>
    <row r="1428" spans="1:1">
      <c r="A1428" s="19">
        <f t="shared" si="0"/>
        <v>0</v>
      </c>
    </row>
    <row r="1429" spans="1:1">
      <c r="A1429" s="19">
        <f t="shared" si="0"/>
        <v>0</v>
      </c>
    </row>
    <row r="1430" spans="1:1">
      <c r="A1430" s="19">
        <f t="shared" si="0"/>
        <v>0</v>
      </c>
    </row>
    <row r="1431" spans="1:1">
      <c r="A1431" s="19">
        <f t="shared" si="0"/>
        <v>0</v>
      </c>
    </row>
    <row r="1432" spans="1:1">
      <c r="A1432" s="19">
        <f t="shared" si="0"/>
        <v>0</v>
      </c>
    </row>
    <row r="1433" spans="1:1">
      <c r="A1433" s="19">
        <f t="shared" si="0"/>
        <v>0</v>
      </c>
    </row>
    <row r="1434" spans="1:1">
      <c r="A1434" s="19">
        <f t="shared" si="0"/>
        <v>0</v>
      </c>
    </row>
    <row r="1435" spans="1:1">
      <c r="A1435" s="19">
        <f t="shared" si="0"/>
        <v>0</v>
      </c>
    </row>
    <row r="1436" spans="1:1">
      <c r="A1436" s="19">
        <f t="shared" si="0"/>
        <v>0</v>
      </c>
    </row>
    <row r="1437" spans="1:1">
      <c r="A1437" s="19">
        <f t="shared" si="0"/>
        <v>0</v>
      </c>
    </row>
    <row r="1438" spans="1:1">
      <c r="A1438" s="19">
        <f t="shared" si="0"/>
        <v>0</v>
      </c>
    </row>
    <row r="1439" spans="1:1">
      <c r="A1439" s="19">
        <f t="shared" si="0"/>
        <v>0</v>
      </c>
    </row>
    <row r="1440" spans="1:1">
      <c r="A1440" s="19">
        <f t="shared" si="0"/>
        <v>0</v>
      </c>
    </row>
    <row r="1441" spans="1:9">
      <c r="A1441" s="19">
        <f t="shared" si="0"/>
        <v>0</v>
      </c>
    </row>
    <row r="1442" spans="1:9">
      <c r="A1442" s="19">
        <f t="shared" si="0"/>
        <v>0</v>
      </c>
    </row>
    <row r="1443" spans="1:9">
      <c r="A1443" s="19" t="e">
        <f t="shared" ca="1" si="0"/>
        <v>#NAME?</v>
      </c>
      <c r="B1443" s="19">
        <f t="array" aca="1" ref="B1443" ca="1">IFERROR(OFFSET(compositions,MATCH(B$2,INDEX(compositions,,$A1443),0),$A1443-1,MATCH(0,(IFERROR(FIND(".",OFFSET(compositions,MATCH(B$2,INDEX(compositions,,$A1443),0),$A1443-1,,1)),0)),0)-1,1),)</f>
        <v>0</v>
      </c>
      <c r="C1443" s="19">
        <f t="array" aca="1" ref="C1443" ca="1">IFERROR(OFFSET(compositions,MATCH(C$2,INDEX(compositions,,$A1443),0),$A1443-1,MATCH(0,(IFERROR(FIND(".",OFFSET(compositions,MATCH(C$2,INDEX(compositions,,$A1443),0),$A1443-1,,1)),0)),0)-1,1),)</f>
        <v>0</v>
      </c>
      <c r="D1443" s="19">
        <f t="array" aca="1" ref="D1443" ca="1">IFERROR(OFFSET(compositions,MATCH(D$2,INDEX(compositions,,$A1443),0),$A1443-1,MATCH(0,(IFERROR(FIND(".",OFFSET(compositions,MATCH(D$2,INDEX(compositions,,$A1443),0),$A1443-1,,1)),0)),0)-1,1),)</f>
        <v>0</v>
      </c>
      <c r="E1443" s="19">
        <f t="array" aca="1" ref="E1443" ca="1">IFERROR(OFFSET(compositions,MATCH(E$2,INDEX(compositions,,$A1443),0),$A1443-1,MATCH(0,(IFERROR(FIND(".",OFFSET(compositions,MATCH(E$2,INDEX(compositions,,$A1443),0),$A1443-1,,1)),0)),0)-1,1),)</f>
        <v>0</v>
      </c>
      <c r="F1443" s="19">
        <f t="array" aca="1" ref="F1443" ca="1">IFERROR(OFFSET(compositions,MATCH(F$2,INDEX(compositions,,$A1443),0),$A1443-1,MATCH(0,(IFERROR(FIND(".",OFFSET(compositions,MATCH(F$2,INDEX(compositions,,$A1443),0),$A1443-1,,1)),0)),0)-1,1),)</f>
        <v>0</v>
      </c>
      <c r="G1443" s="19">
        <f t="array" aca="1" ref="G1443" ca="1">IFERROR(OFFSET(compositions,MATCH(G$2,INDEX(compositions,,$A1443),0),$A1443-1,MATCH(0,(IFERROR(FIND(".",OFFSET(compositions,MATCH(G$2,INDEX(compositions,,$A1443),0),$A1443-1,,1)),0)),0)-1,1),)</f>
        <v>0</v>
      </c>
      <c r="H1443" s="19">
        <f t="array" aca="1" ref="H1443" ca="1">IFERROR(OFFSET(compositions,MATCH(H$2,INDEX(compositions,,$A1443),0),$A1443-1,MATCH(0,(IFERROR(FIND(".",OFFSET(compositions,MATCH(H$2,INDEX(compositions,,$A1443),0),$A1443-1,,1)),0)),0)-1,1),)</f>
        <v>0</v>
      </c>
      <c r="I1443" s="19">
        <f t="array" aca="1" ref="I1443" ca="1">IFERROR(OFFSET(compositions,MATCH(I$2,INDEX(compositions,,$A1443),0),$A1443-1,MATCH(0,(IFERROR(FIND(".",OFFSET(compositions,MATCH(I$2,INDEX(compositions,,$A1443),0),$A1443-1,,1)),0)),0)-1,1),)</f>
        <v>0</v>
      </c>
    </row>
    <row r="1444" spans="1:9">
      <c r="A1444" s="19">
        <f t="shared" si="0"/>
        <v>0</v>
      </c>
    </row>
    <row r="1445" spans="1:9">
      <c r="A1445" s="19">
        <f t="shared" si="0"/>
        <v>0</v>
      </c>
    </row>
    <row r="1446" spans="1:9">
      <c r="A1446" s="19">
        <f t="shared" si="0"/>
        <v>0</v>
      </c>
    </row>
    <row r="1447" spans="1:9">
      <c r="A1447" s="19">
        <f t="shared" si="0"/>
        <v>0</v>
      </c>
    </row>
    <row r="1448" spans="1:9">
      <c r="A1448" s="19">
        <f t="shared" si="0"/>
        <v>0</v>
      </c>
    </row>
    <row r="1449" spans="1:9">
      <c r="A1449" s="19">
        <f t="shared" si="0"/>
        <v>0</v>
      </c>
    </row>
    <row r="1450" spans="1:9">
      <c r="A1450" s="19">
        <f t="shared" si="0"/>
        <v>0</v>
      </c>
    </row>
    <row r="1451" spans="1:9">
      <c r="A1451" s="19">
        <f t="shared" si="0"/>
        <v>0</v>
      </c>
    </row>
    <row r="1452" spans="1:9">
      <c r="A1452" s="19">
        <f t="shared" si="0"/>
        <v>0</v>
      </c>
    </row>
    <row r="1453" spans="1:9">
      <c r="A1453" s="19">
        <f t="shared" si="0"/>
        <v>0</v>
      </c>
    </row>
    <row r="1454" spans="1:9">
      <c r="A1454" s="19">
        <f t="shared" si="0"/>
        <v>0</v>
      </c>
    </row>
    <row r="1455" spans="1:9">
      <c r="A1455" s="19">
        <f t="shared" si="0"/>
        <v>0</v>
      </c>
    </row>
    <row r="1456" spans="1:9">
      <c r="A1456" s="19">
        <f t="shared" si="0"/>
        <v>0</v>
      </c>
    </row>
    <row r="1457" spans="1:1">
      <c r="A1457" s="19">
        <f t="shared" si="0"/>
        <v>0</v>
      </c>
    </row>
    <row r="1458" spans="1:1">
      <c r="A1458" s="19">
        <f t="shared" si="0"/>
        <v>0</v>
      </c>
    </row>
    <row r="1459" spans="1:1">
      <c r="A1459" s="19">
        <f t="shared" si="0"/>
        <v>0</v>
      </c>
    </row>
    <row r="1460" spans="1:1">
      <c r="A1460" s="19">
        <f t="shared" si="0"/>
        <v>0</v>
      </c>
    </row>
    <row r="1461" spans="1:1">
      <c r="A1461" s="19">
        <f t="shared" si="0"/>
        <v>0</v>
      </c>
    </row>
    <row r="1462" spans="1:1">
      <c r="A1462" s="19">
        <f t="shared" si="0"/>
        <v>0</v>
      </c>
    </row>
    <row r="1463" spans="1:1">
      <c r="A1463" s="19">
        <f t="shared" si="0"/>
        <v>0</v>
      </c>
    </row>
    <row r="1464" spans="1:1">
      <c r="A1464" s="19">
        <f t="shared" si="0"/>
        <v>0</v>
      </c>
    </row>
    <row r="1465" spans="1:1">
      <c r="A1465" s="19">
        <f t="shared" si="0"/>
        <v>0</v>
      </c>
    </row>
    <row r="1466" spans="1:1">
      <c r="A1466" s="19">
        <f t="shared" si="0"/>
        <v>0</v>
      </c>
    </row>
    <row r="1467" spans="1:1">
      <c r="A1467" s="19">
        <f t="shared" si="0"/>
        <v>0</v>
      </c>
    </row>
    <row r="1468" spans="1:1">
      <c r="A1468" s="19">
        <f t="shared" si="0"/>
        <v>0</v>
      </c>
    </row>
    <row r="1469" spans="1:1">
      <c r="A1469" s="19">
        <f t="shared" si="0"/>
        <v>0</v>
      </c>
    </row>
    <row r="1470" spans="1:1">
      <c r="A1470" s="19">
        <f t="shared" si="0"/>
        <v>0</v>
      </c>
    </row>
    <row r="1471" spans="1:1">
      <c r="A1471" s="19">
        <f t="shared" si="0"/>
        <v>0</v>
      </c>
    </row>
    <row r="1472" spans="1:1">
      <c r="A1472" s="19">
        <f t="shared" si="0"/>
        <v>0</v>
      </c>
    </row>
    <row r="1473" spans="1:1">
      <c r="A1473" s="19">
        <f t="shared" si="0"/>
        <v>0</v>
      </c>
    </row>
    <row r="1474" spans="1:1">
      <c r="A1474" s="19">
        <f t="shared" si="0"/>
        <v>0</v>
      </c>
    </row>
    <row r="1475" spans="1:1">
      <c r="A1475" s="19">
        <f t="shared" si="0"/>
        <v>0</v>
      </c>
    </row>
    <row r="1476" spans="1:1">
      <c r="A1476" s="19">
        <f t="shared" si="0"/>
        <v>0</v>
      </c>
    </row>
    <row r="1477" spans="1:1">
      <c r="A1477" s="19">
        <f t="shared" si="0"/>
        <v>0</v>
      </c>
    </row>
    <row r="1478" spans="1:1">
      <c r="A1478" s="19">
        <f t="shared" si="0"/>
        <v>0</v>
      </c>
    </row>
    <row r="1479" spans="1:1">
      <c r="A1479" s="19">
        <f t="shared" si="0"/>
        <v>0</v>
      </c>
    </row>
    <row r="1480" spans="1:1">
      <c r="A1480" s="19">
        <f t="shared" si="0"/>
        <v>0</v>
      </c>
    </row>
    <row r="1481" spans="1:1">
      <c r="A1481" s="19">
        <f t="shared" si="0"/>
        <v>0</v>
      </c>
    </row>
    <row r="1482" spans="1:1">
      <c r="A1482" s="19">
        <f t="shared" si="0"/>
        <v>0</v>
      </c>
    </row>
    <row r="1483" spans="1:1">
      <c r="A1483" s="19">
        <f t="shared" si="0"/>
        <v>0</v>
      </c>
    </row>
    <row r="1484" spans="1:1">
      <c r="A1484" s="19">
        <f t="shared" si="0"/>
        <v>0</v>
      </c>
    </row>
    <row r="1485" spans="1:1">
      <c r="A1485" s="19">
        <f t="shared" si="0"/>
        <v>0</v>
      </c>
    </row>
    <row r="1486" spans="1:1">
      <c r="A1486" s="19">
        <f t="shared" si="0"/>
        <v>0</v>
      </c>
    </row>
    <row r="1487" spans="1:1">
      <c r="A1487" s="19">
        <f t="shared" si="0"/>
        <v>0</v>
      </c>
    </row>
    <row r="1488" spans="1:1">
      <c r="A1488" s="19">
        <f t="shared" si="0"/>
        <v>0</v>
      </c>
    </row>
    <row r="1489" spans="1:1">
      <c r="A1489" s="19">
        <f t="shared" si="0"/>
        <v>0</v>
      </c>
    </row>
    <row r="1490" spans="1:1">
      <c r="A1490" s="19">
        <f t="shared" si="0"/>
        <v>0</v>
      </c>
    </row>
    <row r="1491" spans="1:1">
      <c r="A1491" s="19">
        <f t="shared" si="0"/>
        <v>0</v>
      </c>
    </row>
    <row r="1492" spans="1:1">
      <c r="A1492" s="19">
        <f t="shared" si="0"/>
        <v>0</v>
      </c>
    </row>
    <row r="1493" spans="1:1">
      <c r="A1493" s="19">
        <f t="shared" si="0"/>
        <v>0</v>
      </c>
    </row>
    <row r="1494" spans="1:1">
      <c r="A1494" s="19">
        <f t="shared" si="0"/>
        <v>0</v>
      </c>
    </row>
    <row r="1495" spans="1:1">
      <c r="A1495" s="19">
        <f t="shared" si="0"/>
        <v>0</v>
      </c>
    </row>
    <row r="1496" spans="1:1">
      <c r="A1496" s="19">
        <f t="shared" si="0"/>
        <v>0</v>
      </c>
    </row>
    <row r="1497" spans="1:1">
      <c r="A1497" s="19">
        <f t="shared" si="0"/>
        <v>0</v>
      </c>
    </row>
    <row r="1498" spans="1:1">
      <c r="A1498" s="19">
        <f t="shared" si="0"/>
        <v>0</v>
      </c>
    </row>
    <row r="1499" spans="1:1">
      <c r="A1499" s="19">
        <f t="shared" si="0"/>
        <v>0</v>
      </c>
    </row>
    <row r="1500" spans="1:1">
      <c r="A1500" s="19">
        <f t="shared" si="0"/>
        <v>0</v>
      </c>
    </row>
    <row r="1501" spans="1:1">
      <c r="A1501" s="19">
        <f t="shared" si="0"/>
        <v>0</v>
      </c>
    </row>
    <row r="1502" spans="1:1">
      <c r="A1502" s="19">
        <f t="shared" si="0"/>
        <v>0</v>
      </c>
    </row>
    <row r="1503" spans="1:1">
      <c r="A1503" s="19">
        <f t="shared" si="0"/>
        <v>0</v>
      </c>
    </row>
    <row r="1504" spans="1:1">
      <c r="A1504" s="19">
        <f t="shared" si="0"/>
        <v>0</v>
      </c>
    </row>
    <row r="1505" spans="1:1">
      <c r="A1505" s="19">
        <f t="shared" si="0"/>
        <v>0</v>
      </c>
    </row>
    <row r="1506" spans="1:1">
      <c r="A1506" s="19">
        <f t="shared" si="0"/>
        <v>0</v>
      </c>
    </row>
    <row r="1507" spans="1:1">
      <c r="A1507" s="19">
        <f t="shared" si="0"/>
        <v>0</v>
      </c>
    </row>
    <row r="1508" spans="1:1">
      <c r="A1508" s="19">
        <f t="shared" si="0"/>
        <v>0</v>
      </c>
    </row>
    <row r="1509" spans="1:1">
      <c r="A1509" s="19">
        <f t="shared" si="0"/>
        <v>0</v>
      </c>
    </row>
    <row r="1510" spans="1:1">
      <c r="A1510" s="19">
        <f t="shared" si="0"/>
        <v>0</v>
      </c>
    </row>
    <row r="1511" spans="1:1">
      <c r="A1511" s="19">
        <f t="shared" si="0"/>
        <v>0</v>
      </c>
    </row>
    <row r="1512" spans="1:1">
      <c r="A1512" s="19">
        <f t="shared" si="0"/>
        <v>0</v>
      </c>
    </row>
    <row r="1513" spans="1:1">
      <c r="A1513" s="19">
        <f t="shared" si="0"/>
        <v>0</v>
      </c>
    </row>
    <row r="1514" spans="1:1">
      <c r="A1514" s="19">
        <f t="shared" si="0"/>
        <v>0</v>
      </c>
    </row>
    <row r="1515" spans="1:1">
      <c r="A1515" s="19">
        <f t="shared" si="0"/>
        <v>0</v>
      </c>
    </row>
    <row r="1516" spans="1:1">
      <c r="A1516" s="19">
        <f t="shared" si="0"/>
        <v>0</v>
      </c>
    </row>
    <row r="1517" spans="1:1">
      <c r="A1517" s="19">
        <f t="shared" si="0"/>
        <v>0</v>
      </c>
    </row>
    <row r="1518" spans="1:1">
      <c r="A1518" s="19">
        <f t="shared" si="0"/>
        <v>0</v>
      </c>
    </row>
    <row r="1519" spans="1:1">
      <c r="A1519" s="19">
        <f t="shared" si="0"/>
        <v>0</v>
      </c>
    </row>
    <row r="1520" spans="1:1">
      <c r="A1520" s="19">
        <f t="shared" si="0"/>
        <v>0</v>
      </c>
    </row>
    <row r="1521" spans="1:1">
      <c r="A1521" s="19">
        <f t="shared" si="0"/>
        <v>0</v>
      </c>
    </row>
    <row r="1522" spans="1:1">
      <c r="A1522" s="19">
        <f t="shared" si="0"/>
        <v>0</v>
      </c>
    </row>
    <row r="1523" spans="1:1">
      <c r="A1523" s="19">
        <f t="shared" si="0"/>
        <v>0</v>
      </c>
    </row>
    <row r="1524" spans="1:1">
      <c r="A1524" s="19">
        <f t="shared" si="0"/>
        <v>0</v>
      </c>
    </row>
    <row r="1525" spans="1:1">
      <c r="A1525" s="19">
        <f t="shared" si="0"/>
        <v>0</v>
      </c>
    </row>
    <row r="1526" spans="1:1">
      <c r="A1526" s="19">
        <f t="shared" si="0"/>
        <v>0</v>
      </c>
    </row>
    <row r="1527" spans="1:1">
      <c r="A1527" s="19">
        <f t="shared" si="0"/>
        <v>0</v>
      </c>
    </row>
    <row r="1528" spans="1:1">
      <c r="A1528" s="19">
        <f t="shared" si="0"/>
        <v>0</v>
      </c>
    </row>
    <row r="1529" spans="1:1">
      <c r="A1529" s="19">
        <f t="shared" si="0"/>
        <v>0</v>
      </c>
    </row>
    <row r="1530" spans="1:1">
      <c r="A1530" s="19">
        <f t="shared" si="0"/>
        <v>0</v>
      </c>
    </row>
    <row r="1531" spans="1:1">
      <c r="A1531" s="19">
        <f t="shared" si="0"/>
        <v>0</v>
      </c>
    </row>
    <row r="1532" spans="1:1">
      <c r="A1532" s="19">
        <f t="shared" si="0"/>
        <v>0</v>
      </c>
    </row>
    <row r="1533" spans="1:1">
      <c r="A1533" s="19">
        <f t="shared" si="0"/>
        <v>0</v>
      </c>
    </row>
    <row r="1534" spans="1:1">
      <c r="A1534" s="19">
        <f t="shared" si="0"/>
        <v>0</v>
      </c>
    </row>
    <row r="1535" spans="1:1">
      <c r="A1535" s="19">
        <f t="shared" si="0"/>
        <v>0</v>
      </c>
    </row>
    <row r="1536" spans="1:1">
      <c r="A1536" s="19">
        <f t="shared" si="0"/>
        <v>0</v>
      </c>
    </row>
    <row r="1537" spans="1:1">
      <c r="A1537" s="19">
        <f t="shared" si="0"/>
        <v>0</v>
      </c>
    </row>
    <row r="1538" spans="1:1">
      <c r="A1538" s="19">
        <f t="shared" si="0"/>
        <v>0</v>
      </c>
    </row>
    <row r="1539" spans="1:1">
      <c r="A1539" s="19">
        <f t="shared" si="0"/>
        <v>0</v>
      </c>
    </row>
    <row r="1540" spans="1:1">
      <c r="A1540" s="19">
        <f t="shared" si="0"/>
        <v>0</v>
      </c>
    </row>
    <row r="1541" spans="1:1">
      <c r="A1541" s="19">
        <f t="shared" si="0"/>
        <v>0</v>
      </c>
    </row>
    <row r="1542" spans="1:1">
      <c r="A1542" s="19">
        <f t="shared" si="0"/>
        <v>0</v>
      </c>
    </row>
    <row r="1543" spans="1:1">
      <c r="A1543" s="19">
        <f t="shared" si="0"/>
        <v>0</v>
      </c>
    </row>
    <row r="1544" spans="1:1">
      <c r="A1544" s="19">
        <f t="shared" si="0"/>
        <v>0</v>
      </c>
    </row>
    <row r="1545" spans="1:1">
      <c r="A1545" s="19">
        <f t="shared" si="0"/>
        <v>0</v>
      </c>
    </row>
    <row r="1546" spans="1:1">
      <c r="A1546" s="19">
        <f t="shared" si="0"/>
        <v>0</v>
      </c>
    </row>
    <row r="1547" spans="1:1">
      <c r="A1547" s="19">
        <f t="shared" si="0"/>
        <v>0</v>
      </c>
    </row>
    <row r="1548" spans="1:1">
      <c r="A1548" s="19">
        <f t="shared" si="0"/>
        <v>0</v>
      </c>
    </row>
    <row r="1549" spans="1:1">
      <c r="A1549" s="19">
        <f t="shared" si="0"/>
        <v>0</v>
      </c>
    </row>
    <row r="1550" spans="1:1">
      <c r="A1550" s="19">
        <f t="shared" si="0"/>
        <v>0</v>
      </c>
    </row>
    <row r="1551" spans="1:1">
      <c r="A1551" s="19">
        <f t="shared" si="0"/>
        <v>0</v>
      </c>
    </row>
    <row r="1552" spans="1:1">
      <c r="A1552" s="19">
        <f t="shared" si="0"/>
        <v>0</v>
      </c>
    </row>
    <row r="1553" spans="1:9">
      <c r="A1553" s="19">
        <f t="shared" si="0"/>
        <v>0</v>
      </c>
    </row>
    <row r="1554" spans="1:9">
      <c r="A1554" s="19">
        <f t="shared" si="0"/>
        <v>0</v>
      </c>
    </row>
    <row r="1555" spans="1:9">
      <c r="A1555" s="19">
        <f t="shared" si="0"/>
        <v>0</v>
      </c>
    </row>
    <row r="1556" spans="1:9">
      <c r="A1556" s="19">
        <f t="shared" si="0"/>
        <v>0</v>
      </c>
    </row>
    <row r="1557" spans="1:9">
      <c r="A1557" s="19">
        <f t="shared" si="0"/>
        <v>0</v>
      </c>
    </row>
    <row r="1558" spans="1:9">
      <c r="A1558" s="19">
        <f t="shared" si="0"/>
        <v>0</v>
      </c>
    </row>
    <row r="1559" spans="1:9">
      <c r="A1559" s="19">
        <f t="shared" si="0"/>
        <v>0</v>
      </c>
    </row>
    <row r="1560" spans="1:9">
      <c r="A1560" s="19">
        <f t="shared" si="0"/>
        <v>0</v>
      </c>
    </row>
    <row r="1561" spans="1:9">
      <c r="A1561" s="19">
        <f t="shared" si="0"/>
        <v>0</v>
      </c>
    </row>
    <row r="1562" spans="1:9">
      <c r="A1562" s="19">
        <f t="shared" si="0"/>
        <v>0</v>
      </c>
    </row>
    <row r="1563" spans="1:9">
      <c r="A1563" s="19" t="e">
        <f t="shared" ca="1" si="0"/>
        <v>#NAME?</v>
      </c>
      <c r="B1563" s="19">
        <f t="array" aca="1" ref="B1563" ca="1">IFERROR(OFFSET(compositions,MATCH(B$2,INDEX(compositions,,$A1563),0),$A1563-1,MATCH(0,(IFERROR(FIND(".",OFFSET(compositions,MATCH(B$2,INDEX(compositions,,$A1563),0),$A1563-1,,1)),0)),0)-1,1),)</f>
        <v>0</v>
      </c>
      <c r="C1563" s="19">
        <f t="array" aca="1" ref="C1563" ca="1">IFERROR(OFFSET(compositions,MATCH(C$2,INDEX(compositions,,$A1563),0),$A1563-1,MATCH(0,(IFERROR(FIND(".",OFFSET(compositions,MATCH(C$2,INDEX(compositions,,$A1563),0),$A1563-1,,1)),0)),0)-1,1),)</f>
        <v>0</v>
      </c>
      <c r="D1563" s="19">
        <f t="array" aca="1" ref="D1563" ca="1">IFERROR(OFFSET(compositions,MATCH(D$2,INDEX(compositions,,$A1563),0),$A1563-1,MATCH(0,(IFERROR(FIND(".",OFFSET(compositions,MATCH(D$2,INDEX(compositions,,$A1563),0),$A1563-1,,1)),0)),0)-1,1),)</f>
        <v>0</v>
      </c>
      <c r="E1563" s="19">
        <f t="array" aca="1" ref="E1563" ca="1">IFERROR(OFFSET(compositions,MATCH(E$2,INDEX(compositions,,$A1563),0),$A1563-1,MATCH(0,(IFERROR(FIND(".",OFFSET(compositions,MATCH(E$2,INDEX(compositions,,$A1563),0),$A1563-1,,1)),0)),0)-1,1),)</f>
        <v>0</v>
      </c>
      <c r="F1563" s="19">
        <f t="array" aca="1" ref="F1563" ca="1">IFERROR(OFFSET(compositions,MATCH(F$2,INDEX(compositions,,$A1563),0),$A1563-1,MATCH(0,(IFERROR(FIND(".",OFFSET(compositions,MATCH(F$2,INDEX(compositions,,$A1563),0),$A1563-1,,1)),0)),0)-1,1),)</f>
        <v>0</v>
      </c>
      <c r="G1563" s="19">
        <f t="array" aca="1" ref="G1563" ca="1">IFERROR(OFFSET(compositions,MATCH(G$2,INDEX(compositions,,$A1563),0),$A1563-1,MATCH(0,(IFERROR(FIND(".",OFFSET(compositions,MATCH(G$2,INDEX(compositions,,$A1563),0),$A1563-1,,1)),0)),0)-1,1),)</f>
        <v>0</v>
      </c>
      <c r="H1563" s="19">
        <f t="array" aca="1" ref="H1563" ca="1">IFERROR(OFFSET(compositions,MATCH(H$2,INDEX(compositions,,$A1563),0),$A1563-1,MATCH(0,(IFERROR(FIND(".",OFFSET(compositions,MATCH(H$2,INDEX(compositions,,$A1563),0),$A1563-1,,1)),0)),0)-1,1),)</f>
        <v>0</v>
      </c>
      <c r="I1563" s="19">
        <f t="array" aca="1" ref="I1563" ca="1">IFERROR(OFFSET(compositions,MATCH(I$2,INDEX(compositions,,$A1563),0),$A1563-1,MATCH(0,(IFERROR(FIND(".",OFFSET(compositions,MATCH(I$2,INDEX(compositions,,$A1563),0),$A1563-1,,1)),0)),0)-1,1),)</f>
        <v>0</v>
      </c>
    </row>
    <row r="1564" spans="1:9">
      <c r="A1564" s="19">
        <f t="shared" si="0"/>
        <v>0</v>
      </c>
    </row>
    <row r="1565" spans="1:9">
      <c r="A1565" s="19">
        <f t="shared" si="0"/>
        <v>0</v>
      </c>
    </row>
    <row r="1566" spans="1:9">
      <c r="A1566" s="19">
        <f t="shared" si="0"/>
        <v>0</v>
      </c>
    </row>
    <row r="1567" spans="1:9">
      <c r="A1567" s="19">
        <f t="shared" si="0"/>
        <v>0</v>
      </c>
    </row>
    <row r="1568" spans="1:9">
      <c r="A1568" s="19">
        <f t="shared" si="0"/>
        <v>0</v>
      </c>
    </row>
    <row r="1569" spans="1:1">
      <c r="A1569" s="19">
        <f t="shared" si="0"/>
        <v>0</v>
      </c>
    </row>
    <row r="1570" spans="1:1">
      <c r="A1570" s="19">
        <f t="shared" si="0"/>
        <v>0</v>
      </c>
    </row>
    <row r="1571" spans="1:1">
      <c r="A1571" s="19">
        <f t="shared" si="0"/>
        <v>0</v>
      </c>
    </row>
    <row r="1572" spans="1:1">
      <c r="A1572" s="19">
        <f t="shared" si="0"/>
        <v>0</v>
      </c>
    </row>
    <row r="1573" spans="1:1">
      <c r="A1573" s="19">
        <f t="shared" si="0"/>
        <v>0</v>
      </c>
    </row>
    <row r="1574" spans="1:1">
      <c r="A1574" s="19">
        <f t="shared" si="0"/>
        <v>0</v>
      </c>
    </row>
    <row r="1575" spans="1:1">
      <c r="A1575" s="19">
        <f t="shared" si="0"/>
        <v>0</v>
      </c>
    </row>
    <row r="1576" spans="1:1">
      <c r="A1576" s="19">
        <f t="shared" si="0"/>
        <v>0</v>
      </c>
    </row>
    <row r="1577" spans="1:1">
      <c r="A1577" s="19">
        <f t="shared" si="0"/>
        <v>0</v>
      </c>
    </row>
    <row r="1578" spans="1:1">
      <c r="A1578" s="19">
        <f t="shared" si="0"/>
        <v>0</v>
      </c>
    </row>
    <row r="1579" spans="1:1">
      <c r="A1579" s="19">
        <f t="shared" si="0"/>
        <v>0</v>
      </c>
    </row>
    <row r="1580" spans="1:1">
      <c r="A1580" s="19">
        <f t="shared" si="0"/>
        <v>0</v>
      </c>
    </row>
    <row r="1581" spans="1:1">
      <c r="A1581" s="19">
        <f t="shared" si="0"/>
        <v>0</v>
      </c>
    </row>
    <row r="1582" spans="1:1">
      <c r="A1582" s="19">
        <f t="shared" si="0"/>
        <v>0</v>
      </c>
    </row>
    <row r="1583" spans="1:1">
      <c r="A1583" s="19">
        <f t="shared" si="0"/>
        <v>0</v>
      </c>
    </row>
    <row r="1584" spans="1:1">
      <c r="A1584" s="19">
        <f t="shared" si="0"/>
        <v>0</v>
      </c>
    </row>
    <row r="1585" spans="1:1">
      <c r="A1585" s="19">
        <f t="shared" si="0"/>
        <v>0</v>
      </c>
    </row>
    <row r="1586" spans="1:1">
      <c r="A1586" s="19">
        <f t="shared" si="0"/>
        <v>0</v>
      </c>
    </row>
    <row r="1587" spans="1:1">
      <c r="A1587" s="19">
        <f t="shared" si="0"/>
        <v>0</v>
      </c>
    </row>
    <row r="1588" spans="1:1">
      <c r="A1588" s="19">
        <f t="shared" si="0"/>
        <v>0</v>
      </c>
    </row>
    <row r="1589" spans="1:1">
      <c r="A1589" s="19">
        <f t="shared" si="0"/>
        <v>0</v>
      </c>
    </row>
    <row r="1590" spans="1:1">
      <c r="A1590" s="19">
        <f t="shared" si="0"/>
        <v>0</v>
      </c>
    </row>
    <row r="1591" spans="1:1">
      <c r="A1591" s="19">
        <f t="shared" si="0"/>
        <v>0</v>
      </c>
    </row>
    <row r="1592" spans="1:1">
      <c r="A1592" s="19">
        <f t="shared" si="0"/>
        <v>0</v>
      </c>
    </row>
    <row r="1593" spans="1:1">
      <c r="A1593" s="19">
        <f t="shared" si="0"/>
        <v>0</v>
      </c>
    </row>
    <row r="1594" spans="1:1">
      <c r="A1594" s="19">
        <f t="shared" si="0"/>
        <v>0</v>
      </c>
    </row>
    <row r="1595" spans="1:1">
      <c r="A1595" s="19">
        <f t="shared" si="0"/>
        <v>0</v>
      </c>
    </row>
    <row r="1596" spans="1:1">
      <c r="A1596" s="19">
        <f t="shared" si="0"/>
        <v>0</v>
      </c>
    </row>
    <row r="1597" spans="1:1">
      <c r="A1597" s="19">
        <f t="shared" si="0"/>
        <v>0</v>
      </c>
    </row>
    <row r="1598" spans="1:1">
      <c r="A1598" s="19">
        <f t="shared" si="0"/>
        <v>0</v>
      </c>
    </row>
    <row r="1599" spans="1:1">
      <c r="A1599" s="19">
        <f t="shared" si="0"/>
        <v>0</v>
      </c>
    </row>
    <row r="1600" spans="1:1">
      <c r="A1600" s="19">
        <f t="shared" si="0"/>
        <v>0</v>
      </c>
    </row>
    <row r="1601" spans="1:1">
      <c r="A1601" s="19">
        <f t="shared" si="0"/>
        <v>0</v>
      </c>
    </row>
    <row r="1602" spans="1:1">
      <c r="A1602" s="19">
        <f t="shared" si="0"/>
        <v>0</v>
      </c>
    </row>
    <row r="1603" spans="1:1">
      <c r="A1603" s="19">
        <f t="shared" si="0"/>
        <v>0</v>
      </c>
    </row>
    <row r="1604" spans="1:1">
      <c r="A1604" s="19">
        <f t="shared" si="0"/>
        <v>0</v>
      </c>
    </row>
    <row r="1605" spans="1:1">
      <c r="A1605" s="19">
        <f t="shared" si="0"/>
        <v>0</v>
      </c>
    </row>
    <row r="1606" spans="1:1">
      <c r="A1606" s="19">
        <f t="shared" si="0"/>
        <v>0</v>
      </c>
    </row>
    <row r="1607" spans="1:1">
      <c r="A1607" s="19">
        <f t="shared" si="0"/>
        <v>0</v>
      </c>
    </row>
    <row r="1608" spans="1:1">
      <c r="A1608" s="19">
        <f t="shared" si="0"/>
        <v>0</v>
      </c>
    </row>
    <row r="1609" spans="1:1">
      <c r="A1609" s="19">
        <f t="shared" si="0"/>
        <v>0</v>
      </c>
    </row>
    <row r="1610" spans="1:1">
      <c r="A1610" s="19">
        <f t="shared" si="0"/>
        <v>0</v>
      </c>
    </row>
    <row r="1611" spans="1:1">
      <c r="A1611" s="19">
        <f t="shared" si="0"/>
        <v>0</v>
      </c>
    </row>
    <row r="1612" spans="1:1">
      <c r="A1612" s="19">
        <f t="shared" si="0"/>
        <v>0</v>
      </c>
    </row>
    <row r="1613" spans="1:1">
      <c r="A1613" s="19">
        <f t="shared" si="0"/>
        <v>0</v>
      </c>
    </row>
    <row r="1614" spans="1:1">
      <c r="A1614" s="19">
        <f t="shared" si="0"/>
        <v>0</v>
      </c>
    </row>
    <row r="1615" spans="1:1">
      <c r="A1615" s="19">
        <f t="shared" si="0"/>
        <v>0</v>
      </c>
    </row>
    <row r="1616" spans="1:1">
      <c r="A1616" s="19">
        <f t="shared" si="0"/>
        <v>0</v>
      </c>
    </row>
    <row r="1617" spans="1:1">
      <c r="A1617" s="19">
        <f t="shared" si="0"/>
        <v>0</v>
      </c>
    </row>
    <row r="1618" spans="1:1">
      <c r="A1618" s="19">
        <f t="shared" si="0"/>
        <v>0</v>
      </c>
    </row>
    <row r="1619" spans="1:1">
      <c r="A1619" s="19">
        <f t="shared" si="0"/>
        <v>0</v>
      </c>
    </row>
    <row r="1620" spans="1:1">
      <c r="A1620" s="19">
        <f t="shared" si="0"/>
        <v>0</v>
      </c>
    </row>
    <row r="1621" spans="1:1">
      <c r="A1621" s="19">
        <f t="shared" si="0"/>
        <v>0</v>
      </c>
    </row>
    <row r="1622" spans="1:1">
      <c r="A1622" s="19">
        <f t="shared" si="0"/>
        <v>0</v>
      </c>
    </row>
    <row r="1623" spans="1:1">
      <c r="A1623" s="19">
        <f t="shared" si="0"/>
        <v>0</v>
      </c>
    </row>
    <row r="1624" spans="1:1">
      <c r="A1624" s="19">
        <f t="shared" si="0"/>
        <v>0</v>
      </c>
    </row>
    <row r="1625" spans="1:1">
      <c r="A1625" s="19">
        <f t="shared" si="0"/>
        <v>0</v>
      </c>
    </row>
    <row r="1626" spans="1:1">
      <c r="A1626" s="19">
        <f t="shared" si="0"/>
        <v>0</v>
      </c>
    </row>
    <row r="1627" spans="1:1">
      <c r="A1627" s="19">
        <f t="shared" si="0"/>
        <v>0</v>
      </c>
    </row>
    <row r="1628" spans="1:1">
      <c r="A1628" s="19">
        <f t="shared" si="0"/>
        <v>0</v>
      </c>
    </row>
    <row r="1629" spans="1:1">
      <c r="A1629" s="19">
        <f t="shared" si="0"/>
        <v>0</v>
      </c>
    </row>
    <row r="1630" spans="1:1">
      <c r="A1630" s="19">
        <f t="shared" si="0"/>
        <v>0</v>
      </c>
    </row>
    <row r="1631" spans="1:1">
      <c r="A1631" s="19">
        <f t="shared" si="0"/>
        <v>0</v>
      </c>
    </row>
    <row r="1632" spans="1:1">
      <c r="A1632" s="19">
        <f t="shared" si="0"/>
        <v>0</v>
      </c>
    </row>
    <row r="1633" spans="1:1">
      <c r="A1633" s="19">
        <f t="shared" si="0"/>
        <v>0</v>
      </c>
    </row>
    <row r="1634" spans="1:1">
      <c r="A1634" s="19">
        <f t="shared" si="0"/>
        <v>0</v>
      </c>
    </row>
    <row r="1635" spans="1:1">
      <c r="A1635" s="19">
        <f t="shared" si="0"/>
        <v>0</v>
      </c>
    </row>
    <row r="1636" spans="1:1">
      <c r="A1636" s="19">
        <f t="shared" si="0"/>
        <v>0</v>
      </c>
    </row>
    <row r="1637" spans="1:1">
      <c r="A1637" s="19">
        <f t="shared" si="0"/>
        <v>0</v>
      </c>
    </row>
    <row r="1638" spans="1:1">
      <c r="A1638" s="19">
        <f t="shared" si="0"/>
        <v>0</v>
      </c>
    </row>
    <row r="1639" spans="1:1">
      <c r="A1639" s="19">
        <f t="shared" si="0"/>
        <v>0</v>
      </c>
    </row>
    <row r="1640" spans="1:1">
      <c r="A1640" s="19">
        <f t="shared" si="0"/>
        <v>0</v>
      </c>
    </row>
    <row r="1641" spans="1:1">
      <c r="A1641" s="19">
        <f t="shared" si="0"/>
        <v>0</v>
      </c>
    </row>
    <row r="1642" spans="1:1">
      <c r="A1642" s="19">
        <f t="shared" si="0"/>
        <v>0</v>
      </c>
    </row>
    <row r="1643" spans="1:1">
      <c r="A1643" s="19">
        <f t="shared" si="0"/>
        <v>0</v>
      </c>
    </row>
    <row r="1644" spans="1:1">
      <c r="A1644" s="19">
        <f t="shared" si="0"/>
        <v>0</v>
      </c>
    </row>
    <row r="1645" spans="1:1">
      <c r="A1645" s="19">
        <f t="shared" si="0"/>
        <v>0</v>
      </c>
    </row>
    <row r="1646" spans="1:1">
      <c r="A1646" s="19">
        <f t="shared" si="0"/>
        <v>0</v>
      </c>
    </row>
    <row r="1647" spans="1:1">
      <c r="A1647" s="19">
        <f t="shared" si="0"/>
        <v>0</v>
      </c>
    </row>
    <row r="1648" spans="1:1">
      <c r="A1648" s="19">
        <f t="shared" si="0"/>
        <v>0</v>
      </c>
    </row>
    <row r="1649" spans="1:1">
      <c r="A1649" s="19">
        <f t="shared" si="0"/>
        <v>0</v>
      </c>
    </row>
    <row r="1650" spans="1:1">
      <c r="A1650" s="19">
        <f t="shared" si="0"/>
        <v>0</v>
      </c>
    </row>
    <row r="1651" spans="1:1">
      <c r="A1651" s="19">
        <f t="shared" si="0"/>
        <v>0</v>
      </c>
    </row>
    <row r="1652" spans="1:1">
      <c r="A1652" s="19">
        <f t="shared" si="0"/>
        <v>0</v>
      </c>
    </row>
    <row r="1653" spans="1:1">
      <c r="A1653" s="19">
        <f t="shared" si="0"/>
        <v>0</v>
      </c>
    </row>
    <row r="1654" spans="1:1">
      <c r="A1654" s="19">
        <f t="shared" si="0"/>
        <v>0</v>
      </c>
    </row>
    <row r="1655" spans="1:1">
      <c r="A1655" s="19">
        <f t="shared" si="0"/>
        <v>0</v>
      </c>
    </row>
    <row r="1656" spans="1:1">
      <c r="A1656" s="19">
        <f t="shared" si="0"/>
        <v>0</v>
      </c>
    </row>
    <row r="1657" spans="1:1">
      <c r="A1657" s="19">
        <f t="shared" si="0"/>
        <v>0</v>
      </c>
    </row>
    <row r="1658" spans="1:1">
      <c r="A1658" s="19">
        <f t="shared" si="0"/>
        <v>0</v>
      </c>
    </row>
    <row r="1659" spans="1:1">
      <c r="A1659" s="19">
        <f t="shared" si="0"/>
        <v>0</v>
      </c>
    </row>
    <row r="1660" spans="1:1">
      <c r="A1660" s="19">
        <f t="shared" si="0"/>
        <v>0</v>
      </c>
    </row>
    <row r="1661" spans="1:1">
      <c r="A1661" s="19">
        <f t="shared" si="0"/>
        <v>0</v>
      </c>
    </row>
    <row r="1662" spans="1:1">
      <c r="A1662" s="19">
        <f t="shared" si="0"/>
        <v>0</v>
      </c>
    </row>
    <row r="1663" spans="1:1">
      <c r="A1663" s="19">
        <f t="shared" si="0"/>
        <v>0</v>
      </c>
    </row>
    <row r="1664" spans="1:1">
      <c r="A1664" s="19">
        <f t="shared" si="0"/>
        <v>0</v>
      </c>
    </row>
    <row r="1665" spans="1:1">
      <c r="A1665" s="19">
        <f t="shared" si="0"/>
        <v>0</v>
      </c>
    </row>
    <row r="1666" spans="1:1">
      <c r="A1666" s="19">
        <f t="shared" si="0"/>
        <v>0</v>
      </c>
    </row>
    <row r="1667" spans="1:1">
      <c r="A1667" s="19">
        <f t="shared" si="0"/>
        <v>0</v>
      </c>
    </row>
    <row r="1668" spans="1:1">
      <c r="A1668" s="19">
        <f t="shared" si="0"/>
        <v>0</v>
      </c>
    </row>
    <row r="1669" spans="1:1">
      <c r="A1669" s="19">
        <f t="shared" si="0"/>
        <v>0</v>
      </c>
    </row>
    <row r="1670" spans="1:1">
      <c r="A1670" s="19">
        <f t="shared" si="0"/>
        <v>0</v>
      </c>
    </row>
    <row r="1671" spans="1:1">
      <c r="A1671" s="19">
        <f t="shared" si="0"/>
        <v>0</v>
      </c>
    </row>
    <row r="1672" spans="1:1">
      <c r="A1672" s="19">
        <f t="shared" si="0"/>
        <v>0</v>
      </c>
    </row>
    <row r="1673" spans="1:1">
      <c r="A1673" s="19">
        <f t="shared" si="0"/>
        <v>0</v>
      </c>
    </row>
    <row r="1674" spans="1:1">
      <c r="A1674" s="19">
        <f t="shared" si="0"/>
        <v>0</v>
      </c>
    </row>
    <row r="1675" spans="1:1">
      <c r="A1675" s="19">
        <f t="shared" si="0"/>
        <v>0</v>
      </c>
    </row>
    <row r="1676" spans="1:1">
      <c r="A1676" s="19">
        <f t="shared" si="0"/>
        <v>0</v>
      </c>
    </row>
    <row r="1677" spans="1:1">
      <c r="A1677" s="19">
        <f t="shared" si="0"/>
        <v>0</v>
      </c>
    </row>
    <row r="1678" spans="1:1">
      <c r="A1678" s="19">
        <f t="shared" si="0"/>
        <v>0</v>
      </c>
    </row>
    <row r="1679" spans="1:1">
      <c r="A1679" s="19">
        <f t="shared" si="0"/>
        <v>0</v>
      </c>
    </row>
    <row r="1680" spans="1:1">
      <c r="A1680" s="19">
        <f t="shared" si="0"/>
        <v>0</v>
      </c>
    </row>
    <row r="1681" spans="1:9">
      <c r="A1681" s="19">
        <f t="shared" si="0"/>
        <v>0</v>
      </c>
    </row>
    <row r="1682" spans="1:9">
      <c r="A1682" s="19">
        <f t="shared" si="0"/>
        <v>0</v>
      </c>
    </row>
    <row r="1683" spans="1:9">
      <c r="A1683" s="19" t="e">
        <f t="shared" ca="1" si="0"/>
        <v>#NAME?</v>
      </c>
      <c r="B1683" s="19">
        <f t="array" aca="1" ref="B1683" ca="1">IFERROR(OFFSET(compositions,MATCH(B$2,INDEX(compositions,,$A1683),0),$A1683-1,MATCH(0,(IFERROR(FIND(".",OFFSET(compositions,MATCH(B$2,INDEX(compositions,,$A1683),0),$A1683-1,,1)),0)),0)-1,1),)</f>
        <v>0</v>
      </c>
      <c r="C1683" s="19">
        <f t="array" aca="1" ref="C1683" ca="1">IFERROR(OFFSET(compositions,MATCH(C$2,INDEX(compositions,,$A1683),0),$A1683-1,MATCH(0,(IFERROR(FIND(".",OFFSET(compositions,MATCH(C$2,INDEX(compositions,,$A1683),0),$A1683-1,,1)),0)),0)-1,1),)</f>
        <v>0</v>
      </c>
      <c r="D1683" s="19">
        <f t="array" aca="1" ref="D1683" ca="1">IFERROR(OFFSET(compositions,MATCH(D$2,INDEX(compositions,,$A1683),0),$A1683-1,MATCH(0,(IFERROR(FIND(".",OFFSET(compositions,MATCH(D$2,INDEX(compositions,,$A1683),0),$A1683-1,,1)),0)),0)-1,1),)</f>
        <v>0</v>
      </c>
      <c r="E1683" s="19">
        <f t="array" aca="1" ref="E1683" ca="1">IFERROR(OFFSET(compositions,MATCH(E$2,INDEX(compositions,,$A1683),0),$A1683-1,MATCH(0,(IFERROR(FIND(".",OFFSET(compositions,MATCH(E$2,INDEX(compositions,,$A1683),0),$A1683-1,,1)),0)),0)-1,1),)</f>
        <v>0</v>
      </c>
      <c r="F1683" s="19">
        <f t="array" aca="1" ref="F1683" ca="1">IFERROR(OFFSET(compositions,MATCH(F$2,INDEX(compositions,,$A1683),0),$A1683-1,MATCH(0,(IFERROR(FIND(".",OFFSET(compositions,MATCH(F$2,INDEX(compositions,,$A1683),0),$A1683-1,,1)),0)),0)-1,1),)</f>
        <v>0</v>
      </c>
      <c r="G1683" s="19">
        <f t="array" aca="1" ref="G1683" ca="1">IFERROR(OFFSET(compositions,MATCH(G$2,INDEX(compositions,,$A1683),0),$A1683-1,MATCH(0,(IFERROR(FIND(".",OFFSET(compositions,MATCH(G$2,INDEX(compositions,,$A1683),0),$A1683-1,,1)),0)),0)-1,1),)</f>
        <v>0</v>
      </c>
      <c r="H1683" s="19">
        <f t="array" aca="1" ref="H1683" ca="1">IFERROR(OFFSET(compositions,MATCH(H$2,INDEX(compositions,,$A1683),0),$A1683-1,MATCH(0,(IFERROR(FIND(".",OFFSET(compositions,MATCH(H$2,INDEX(compositions,,$A1683),0),$A1683-1,,1)),0)),0)-1,1),)</f>
        <v>0</v>
      </c>
      <c r="I1683" s="19">
        <f t="array" aca="1" ref="I1683" ca="1">IFERROR(OFFSET(compositions,MATCH(I$2,INDEX(compositions,,$A1683),0),$A1683-1,MATCH(0,(IFERROR(FIND(".",OFFSET(compositions,MATCH(I$2,INDEX(compositions,,$A1683),0),$A1683-1,,1)),0)),0)-1,1),)</f>
        <v>0</v>
      </c>
    </row>
    <row r="1684" spans="1:9">
      <c r="A1684" s="19">
        <f t="shared" si="0"/>
        <v>0</v>
      </c>
    </row>
    <row r="1685" spans="1:9">
      <c r="A1685" s="19">
        <f t="shared" si="0"/>
        <v>0</v>
      </c>
    </row>
    <row r="1686" spans="1:9">
      <c r="A1686" s="19">
        <f t="shared" si="0"/>
        <v>0</v>
      </c>
    </row>
    <row r="1687" spans="1:9">
      <c r="A1687" s="19">
        <f t="shared" si="0"/>
        <v>0</v>
      </c>
    </row>
    <row r="1688" spans="1:9">
      <c r="A1688" s="19">
        <f t="shared" si="0"/>
        <v>0</v>
      </c>
    </row>
    <row r="1689" spans="1:9">
      <c r="A1689" s="19">
        <f t="shared" si="0"/>
        <v>0</v>
      </c>
    </row>
    <row r="1690" spans="1:9">
      <c r="A1690" s="19">
        <f t="shared" si="0"/>
        <v>0</v>
      </c>
    </row>
    <row r="1691" spans="1:9">
      <c r="A1691" s="19">
        <f t="shared" si="0"/>
        <v>0</v>
      </c>
    </row>
    <row r="1692" spans="1:9">
      <c r="A1692" s="19">
        <f t="shared" si="0"/>
        <v>0</v>
      </c>
    </row>
    <row r="1693" spans="1:9">
      <c r="A1693" s="19">
        <f t="shared" si="0"/>
        <v>0</v>
      </c>
    </row>
    <row r="1694" spans="1:9">
      <c r="A1694" s="19">
        <f t="shared" si="0"/>
        <v>0</v>
      </c>
    </row>
    <row r="1695" spans="1:9">
      <c r="A1695" s="19">
        <f t="shared" si="0"/>
        <v>0</v>
      </c>
    </row>
    <row r="1696" spans="1:9">
      <c r="A1696" s="19">
        <f t="shared" si="0"/>
        <v>0</v>
      </c>
    </row>
    <row r="1697" spans="1:1">
      <c r="A1697" s="19">
        <f t="shared" si="0"/>
        <v>0</v>
      </c>
    </row>
    <row r="1698" spans="1:1">
      <c r="A1698" s="19">
        <f t="shared" si="0"/>
        <v>0</v>
      </c>
    </row>
    <row r="1699" spans="1:1">
      <c r="A1699" s="19">
        <f t="shared" si="0"/>
        <v>0</v>
      </c>
    </row>
    <row r="1700" spans="1:1">
      <c r="A1700" s="19">
        <f t="shared" si="0"/>
        <v>0</v>
      </c>
    </row>
    <row r="1701" spans="1:1">
      <c r="A1701" s="19">
        <f t="shared" si="0"/>
        <v>0</v>
      </c>
    </row>
    <row r="1702" spans="1:1">
      <c r="A1702" s="19">
        <f t="shared" si="0"/>
        <v>0</v>
      </c>
    </row>
    <row r="1703" spans="1:1">
      <c r="A1703" s="19">
        <f t="shared" si="0"/>
        <v>0</v>
      </c>
    </row>
    <row r="1704" spans="1:1">
      <c r="A1704" s="19">
        <f t="shared" si="0"/>
        <v>0</v>
      </c>
    </row>
    <row r="1705" spans="1:1">
      <c r="A1705" s="19">
        <f t="shared" si="0"/>
        <v>0</v>
      </c>
    </row>
    <row r="1706" spans="1:1">
      <c r="A1706" s="19">
        <f t="shared" si="0"/>
        <v>0</v>
      </c>
    </row>
    <row r="1707" spans="1:1">
      <c r="A1707" s="19">
        <f t="shared" si="0"/>
        <v>0</v>
      </c>
    </row>
    <row r="1708" spans="1:1">
      <c r="A1708" s="19">
        <f t="shared" si="0"/>
        <v>0</v>
      </c>
    </row>
    <row r="1709" spans="1:1">
      <c r="A1709" s="19">
        <f t="shared" si="0"/>
        <v>0</v>
      </c>
    </row>
    <row r="1710" spans="1:1">
      <c r="A1710" s="19">
        <f t="shared" si="0"/>
        <v>0</v>
      </c>
    </row>
    <row r="1711" spans="1:1">
      <c r="A1711" s="19">
        <f t="shared" si="0"/>
        <v>0</v>
      </c>
    </row>
    <row r="1712" spans="1:1">
      <c r="A1712" s="19">
        <f t="shared" si="0"/>
        <v>0</v>
      </c>
    </row>
    <row r="1713" spans="1:1">
      <c r="A1713" s="19">
        <f t="shared" si="0"/>
        <v>0</v>
      </c>
    </row>
    <row r="1714" spans="1:1">
      <c r="A1714" s="19">
        <f t="shared" si="0"/>
        <v>0</v>
      </c>
    </row>
    <row r="1715" spans="1:1">
      <c r="A1715" s="19">
        <f t="shared" si="0"/>
        <v>0</v>
      </c>
    </row>
    <row r="1716" spans="1:1">
      <c r="A1716" s="19">
        <f t="shared" si="0"/>
        <v>0</v>
      </c>
    </row>
    <row r="1717" spans="1:1">
      <c r="A1717" s="19">
        <f t="shared" si="0"/>
        <v>0</v>
      </c>
    </row>
    <row r="1718" spans="1:1">
      <c r="A1718" s="19">
        <f t="shared" si="0"/>
        <v>0</v>
      </c>
    </row>
    <row r="1719" spans="1:1">
      <c r="A1719" s="19">
        <f t="shared" si="0"/>
        <v>0</v>
      </c>
    </row>
    <row r="1720" spans="1:1">
      <c r="A1720" s="19">
        <f t="shared" si="0"/>
        <v>0</v>
      </c>
    </row>
    <row r="1721" spans="1:1">
      <c r="A1721" s="19">
        <f t="shared" si="0"/>
        <v>0</v>
      </c>
    </row>
    <row r="1722" spans="1:1">
      <c r="A1722" s="19">
        <f t="shared" si="0"/>
        <v>0</v>
      </c>
    </row>
    <row r="1723" spans="1:1">
      <c r="A1723" s="19">
        <f t="shared" si="0"/>
        <v>0</v>
      </c>
    </row>
    <row r="1724" spans="1:1">
      <c r="A1724" s="19">
        <f t="shared" si="0"/>
        <v>0</v>
      </c>
    </row>
    <row r="1725" spans="1:1">
      <c r="A1725" s="19">
        <f t="shared" si="0"/>
        <v>0</v>
      </c>
    </row>
    <row r="1726" spans="1:1">
      <c r="A1726" s="19">
        <f t="shared" si="0"/>
        <v>0</v>
      </c>
    </row>
    <row r="1727" spans="1:1">
      <c r="A1727" s="19">
        <f t="shared" si="0"/>
        <v>0</v>
      </c>
    </row>
    <row r="1728" spans="1:1">
      <c r="A1728" s="19">
        <f t="shared" si="0"/>
        <v>0</v>
      </c>
    </row>
    <row r="1729" spans="1:1">
      <c r="A1729" s="19">
        <f t="shared" si="0"/>
        <v>0</v>
      </c>
    </row>
    <row r="1730" spans="1:1">
      <c r="A1730" s="19">
        <f t="shared" si="0"/>
        <v>0</v>
      </c>
    </row>
    <row r="1731" spans="1:1">
      <c r="A1731" s="19">
        <f t="shared" si="0"/>
        <v>0</v>
      </c>
    </row>
    <row r="1732" spans="1:1">
      <c r="A1732" s="19">
        <f t="shared" si="0"/>
        <v>0</v>
      </c>
    </row>
    <row r="1733" spans="1:1">
      <c r="A1733" s="19">
        <f t="shared" si="0"/>
        <v>0</v>
      </c>
    </row>
    <row r="1734" spans="1:1">
      <c r="A1734" s="19">
        <f t="shared" si="0"/>
        <v>0</v>
      </c>
    </row>
    <row r="1735" spans="1:1">
      <c r="A1735" s="19">
        <f t="shared" si="0"/>
        <v>0</v>
      </c>
    </row>
    <row r="1736" spans="1:1">
      <c r="A1736" s="19">
        <f t="shared" si="0"/>
        <v>0</v>
      </c>
    </row>
    <row r="1737" spans="1:1">
      <c r="A1737" s="19">
        <f t="shared" si="0"/>
        <v>0</v>
      </c>
    </row>
    <row r="1738" spans="1:1">
      <c r="A1738" s="19">
        <f t="shared" si="0"/>
        <v>0</v>
      </c>
    </row>
    <row r="1739" spans="1:1">
      <c r="A1739" s="19">
        <f t="shared" si="0"/>
        <v>0</v>
      </c>
    </row>
    <row r="1740" spans="1:1">
      <c r="A1740" s="19">
        <f t="shared" si="0"/>
        <v>0</v>
      </c>
    </row>
    <row r="1741" spans="1:1">
      <c r="A1741" s="19">
        <f t="shared" si="0"/>
        <v>0</v>
      </c>
    </row>
    <row r="1742" spans="1:1">
      <c r="A1742" s="19">
        <f t="shared" si="0"/>
        <v>0</v>
      </c>
    </row>
    <row r="1743" spans="1:1">
      <c r="A1743" s="19">
        <f t="shared" si="0"/>
        <v>0</v>
      </c>
    </row>
    <row r="1744" spans="1:1">
      <c r="A1744" s="19">
        <f t="shared" si="0"/>
        <v>0</v>
      </c>
    </row>
    <row r="1745" spans="1:1">
      <c r="A1745" s="19">
        <f t="shared" si="0"/>
        <v>0</v>
      </c>
    </row>
    <row r="1746" spans="1:1">
      <c r="A1746" s="19">
        <f t="shared" si="0"/>
        <v>0</v>
      </c>
    </row>
    <row r="1747" spans="1:1">
      <c r="A1747" s="19">
        <f t="shared" si="0"/>
        <v>0</v>
      </c>
    </row>
    <row r="1748" spans="1:1">
      <c r="A1748" s="19">
        <f t="shared" si="0"/>
        <v>0</v>
      </c>
    </row>
    <row r="1749" spans="1:1">
      <c r="A1749" s="19">
        <f t="shared" si="0"/>
        <v>0</v>
      </c>
    </row>
    <row r="1750" spans="1:1">
      <c r="A1750" s="19">
        <f t="shared" si="0"/>
        <v>0</v>
      </c>
    </row>
    <row r="1751" spans="1:1">
      <c r="A1751" s="19">
        <f t="shared" si="0"/>
        <v>0</v>
      </c>
    </row>
    <row r="1752" spans="1:1">
      <c r="A1752" s="19">
        <f t="shared" si="0"/>
        <v>0</v>
      </c>
    </row>
    <row r="1753" spans="1:1">
      <c r="A1753" s="19">
        <f t="shared" si="0"/>
        <v>0</v>
      </c>
    </row>
    <row r="1754" spans="1:1">
      <c r="A1754" s="19">
        <f t="shared" si="0"/>
        <v>0</v>
      </c>
    </row>
    <row r="1755" spans="1:1">
      <c r="A1755" s="19">
        <f t="shared" si="0"/>
        <v>0</v>
      </c>
    </row>
    <row r="1756" spans="1:1">
      <c r="A1756" s="19">
        <f t="shared" si="0"/>
        <v>0</v>
      </c>
    </row>
    <row r="1757" spans="1:1">
      <c r="A1757" s="19">
        <f t="shared" si="0"/>
        <v>0</v>
      </c>
    </row>
    <row r="1758" spans="1:1">
      <c r="A1758" s="19">
        <f t="shared" si="0"/>
        <v>0</v>
      </c>
    </row>
    <row r="1759" spans="1:1">
      <c r="A1759" s="19">
        <f t="shared" si="0"/>
        <v>0</v>
      </c>
    </row>
    <row r="1760" spans="1:1">
      <c r="A1760" s="19">
        <f t="shared" si="0"/>
        <v>0</v>
      </c>
    </row>
    <row r="1761" spans="1:1">
      <c r="A1761" s="19">
        <f t="shared" si="0"/>
        <v>0</v>
      </c>
    </row>
    <row r="1762" spans="1:1">
      <c r="A1762" s="19">
        <f t="shared" si="0"/>
        <v>0</v>
      </c>
    </row>
    <row r="1763" spans="1:1">
      <c r="A1763" s="19">
        <f t="shared" si="0"/>
        <v>0</v>
      </c>
    </row>
    <row r="1764" spans="1:1">
      <c r="A1764" s="19">
        <f t="shared" si="0"/>
        <v>0</v>
      </c>
    </row>
    <row r="1765" spans="1:1">
      <c r="A1765" s="19">
        <f t="shared" si="0"/>
        <v>0</v>
      </c>
    </row>
    <row r="1766" spans="1:1">
      <c r="A1766" s="19">
        <f t="shared" si="0"/>
        <v>0</v>
      </c>
    </row>
    <row r="1767" spans="1:1">
      <c r="A1767" s="19">
        <f t="shared" si="0"/>
        <v>0</v>
      </c>
    </row>
    <row r="1768" spans="1:1">
      <c r="A1768" s="19">
        <f t="shared" si="0"/>
        <v>0</v>
      </c>
    </row>
    <row r="1769" spans="1:1">
      <c r="A1769" s="19">
        <f t="shared" si="0"/>
        <v>0</v>
      </c>
    </row>
    <row r="1770" spans="1:1">
      <c r="A1770" s="19">
        <f t="shared" si="0"/>
        <v>0</v>
      </c>
    </row>
    <row r="1771" spans="1:1">
      <c r="A1771" s="19">
        <f t="shared" si="0"/>
        <v>0</v>
      </c>
    </row>
    <row r="1772" spans="1:1">
      <c r="A1772" s="19">
        <f t="shared" si="0"/>
        <v>0</v>
      </c>
    </row>
    <row r="1773" spans="1:1">
      <c r="A1773" s="19">
        <f t="shared" si="0"/>
        <v>0</v>
      </c>
    </row>
    <row r="1774" spans="1:1">
      <c r="A1774" s="19">
        <f t="shared" si="0"/>
        <v>0</v>
      </c>
    </row>
    <row r="1775" spans="1:1">
      <c r="A1775" s="19">
        <f t="shared" si="0"/>
        <v>0</v>
      </c>
    </row>
    <row r="1776" spans="1:1">
      <c r="A1776" s="19">
        <f t="shared" si="0"/>
        <v>0</v>
      </c>
    </row>
    <row r="1777" spans="1:1">
      <c r="A1777" s="19">
        <f t="shared" si="0"/>
        <v>0</v>
      </c>
    </row>
    <row r="1778" spans="1:1">
      <c r="A1778" s="19">
        <f t="shared" si="0"/>
        <v>0</v>
      </c>
    </row>
    <row r="1779" spans="1:1">
      <c r="A1779" s="19">
        <f t="shared" si="0"/>
        <v>0</v>
      </c>
    </row>
    <row r="1780" spans="1:1">
      <c r="A1780" s="19">
        <f t="shared" si="0"/>
        <v>0</v>
      </c>
    </row>
    <row r="1781" spans="1:1">
      <c r="A1781" s="19">
        <f t="shared" si="0"/>
        <v>0</v>
      </c>
    </row>
    <row r="1782" spans="1:1">
      <c r="A1782" s="19">
        <f t="shared" si="0"/>
        <v>0</v>
      </c>
    </row>
    <row r="1783" spans="1:1">
      <c r="A1783" s="19">
        <f t="shared" si="0"/>
        <v>0</v>
      </c>
    </row>
    <row r="1784" spans="1:1">
      <c r="A1784" s="19">
        <f t="shared" si="0"/>
        <v>0</v>
      </c>
    </row>
    <row r="1785" spans="1:1">
      <c r="A1785" s="19">
        <f t="shared" si="0"/>
        <v>0</v>
      </c>
    </row>
    <row r="1786" spans="1:1">
      <c r="A1786" s="19">
        <f t="shared" si="0"/>
        <v>0</v>
      </c>
    </row>
    <row r="1787" spans="1:1">
      <c r="A1787" s="19">
        <f t="shared" si="0"/>
        <v>0</v>
      </c>
    </row>
    <row r="1788" spans="1:1">
      <c r="A1788" s="19">
        <f t="shared" si="0"/>
        <v>0</v>
      </c>
    </row>
    <row r="1789" spans="1:1">
      <c r="A1789" s="19">
        <f t="shared" si="0"/>
        <v>0</v>
      </c>
    </row>
    <row r="1790" spans="1:1">
      <c r="A1790" s="19">
        <f t="shared" si="0"/>
        <v>0</v>
      </c>
    </row>
    <row r="1791" spans="1:1">
      <c r="A1791" s="19">
        <f t="shared" si="0"/>
        <v>0</v>
      </c>
    </row>
    <row r="1792" spans="1:1">
      <c r="A1792" s="19">
        <f t="shared" si="0"/>
        <v>0</v>
      </c>
    </row>
    <row r="1793" spans="1:1">
      <c r="A1793" s="19">
        <f t="shared" si="0"/>
        <v>0</v>
      </c>
    </row>
    <row r="1794" spans="1:1">
      <c r="A1794" s="19">
        <f t="shared" si="0"/>
        <v>0</v>
      </c>
    </row>
    <row r="1795" spans="1:1">
      <c r="A1795" s="19">
        <f t="shared" si="0"/>
        <v>0</v>
      </c>
    </row>
    <row r="1796" spans="1:1">
      <c r="A1796" s="19">
        <f t="shared" si="0"/>
        <v>0</v>
      </c>
    </row>
    <row r="1797" spans="1:1">
      <c r="A1797" s="19">
        <f t="shared" si="0"/>
        <v>0</v>
      </c>
    </row>
    <row r="1798" spans="1:1">
      <c r="A1798" s="19">
        <f t="shared" si="0"/>
        <v>0</v>
      </c>
    </row>
    <row r="1799" spans="1:1">
      <c r="A1799" s="19">
        <f t="shared" si="0"/>
        <v>0</v>
      </c>
    </row>
    <row r="1800" spans="1:1">
      <c r="A1800" s="19">
        <f t="shared" si="0"/>
        <v>0</v>
      </c>
    </row>
    <row r="1801" spans="1:1">
      <c r="A1801" s="19">
        <f t="shared" si="0"/>
        <v>0</v>
      </c>
    </row>
    <row r="1802" spans="1:1">
      <c r="A1802" s="19">
        <f t="shared" si="0"/>
        <v>0</v>
      </c>
    </row>
    <row r="1803" spans="1:1">
      <c r="A1803" s="19" t="e">
        <f t="shared" ca="1" si="0"/>
        <v>#NAME?</v>
      </c>
    </row>
    <row r="1804" spans="1:1">
      <c r="A1804" s="19">
        <f t="shared" si="0"/>
        <v>0</v>
      </c>
    </row>
    <row r="1805" spans="1:1">
      <c r="A1805" s="19">
        <f t="shared" si="0"/>
        <v>0</v>
      </c>
    </row>
    <row r="1806" spans="1:1">
      <c r="A1806" s="19">
        <f t="shared" si="0"/>
        <v>0</v>
      </c>
    </row>
    <row r="1807" spans="1:1">
      <c r="A1807" s="19">
        <f t="shared" si="0"/>
        <v>0</v>
      </c>
    </row>
    <row r="1808" spans="1:1">
      <c r="A1808" s="19">
        <f t="shared" si="0"/>
        <v>0</v>
      </c>
    </row>
    <row r="1809" spans="1:1">
      <c r="A1809" s="19">
        <f t="shared" si="0"/>
        <v>0</v>
      </c>
    </row>
    <row r="1810" spans="1:1">
      <c r="A1810" s="19">
        <f t="shared" si="0"/>
        <v>0</v>
      </c>
    </row>
    <row r="1811" spans="1:1">
      <c r="A1811" s="19">
        <f t="shared" si="0"/>
        <v>0</v>
      </c>
    </row>
    <row r="1812" spans="1:1">
      <c r="A1812" s="19">
        <f t="shared" si="0"/>
        <v>0</v>
      </c>
    </row>
    <row r="1813" spans="1:1">
      <c r="A1813" s="19">
        <f t="shared" si="0"/>
        <v>0</v>
      </c>
    </row>
    <row r="1814" spans="1:1">
      <c r="A1814" s="19">
        <f t="shared" si="0"/>
        <v>0</v>
      </c>
    </row>
    <row r="1815" spans="1:1">
      <c r="A1815" s="19">
        <f t="shared" si="0"/>
        <v>0</v>
      </c>
    </row>
    <row r="1816" spans="1:1">
      <c r="A1816" s="19">
        <f t="shared" si="0"/>
        <v>0</v>
      </c>
    </row>
    <row r="1817" spans="1:1">
      <c r="A1817" s="19">
        <f t="shared" si="0"/>
        <v>0</v>
      </c>
    </row>
    <row r="1818" spans="1:1">
      <c r="A1818" s="19">
        <f t="shared" si="0"/>
        <v>0</v>
      </c>
    </row>
    <row r="1819" spans="1:1">
      <c r="A1819" s="19">
        <f t="shared" si="0"/>
        <v>0</v>
      </c>
    </row>
    <row r="1820" spans="1:1">
      <c r="A1820" s="19">
        <f t="shared" si="0"/>
        <v>0</v>
      </c>
    </row>
    <row r="1821" spans="1:1">
      <c r="A1821" s="19">
        <f t="shared" si="0"/>
        <v>0</v>
      </c>
    </row>
    <row r="1822" spans="1:1">
      <c r="A1822" s="19">
        <f t="shared" si="0"/>
        <v>0</v>
      </c>
    </row>
    <row r="1823" spans="1:1">
      <c r="A1823" s="19">
        <f t="shared" si="0"/>
        <v>0</v>
      </c>
    </row>
    <row r="1824" spans="1:1">
      <c r="A1824" s="19">
        <f t="shared" si="0"/>
        <v>0</v>
      </c>
    </row>
    <row r="1825" spans="1:1">
      <c r="A1825" s="19">
        <f t="shared" si="0"/>
        <v>0</v>
      </c>
    </row>
    <row r="1826" spans="1:1">
      <c r="A1826" s="19">
        <f t="shared" si="0"/>
        <v>0</v>
      </c>
    </row>
    <row r="1827" spans="1:1">
      <c r="A1827" s="19">
        <f t="shared" si="0"/>
        <v>0</v>
      </c>
    </row>
    <row r="1828" spans="1:1">
      <c r="A1828" s="19">
        <f t="shared" si="0"/>
        <v>0</v>
      </c>
    </row>
    <row r="1829" spans="1:1">
      <c r="A1829" s="19">
        <f t="shared" si="0"/>
        <v>0</v>
      </c>
    </row>
    <row r="1830" spans="1:1">
      <c r="A1830" s="19">
        <f t="shared" si="0"/>
        <v>0</v>
      </c>
    </row>
    <row r="1831" spans="1:1">
      <c r="A1831" s="19">
        <f t="shared" si="0"/>
        <v>0</v>
      </c>
    </row>
    <row r="1832" spans="1:1">
      <c r="A1832" s="19">
        <f t="shared" si="0"/>
        <v>0</v>
      </c>
    </row>
    <row r="1833" spans="1:1">
      <c r="A1833" s="19">
        <f t="shared" si="0"/>
        <v>0</v>
      </c>
    </row>
    <row r="1834" spans="1:1">
      <c r="A1834" s="19">
        <f t="shared" si="0"/>
        <v>0</v>
      </c>
    </row>
    <row r="1835" spans="1:1">
      <c r="A1835" s="19">
        <f t="shared" si="0"/>
        <v>0</v>
      </c>
    </row>
    <row r="1836" spans="1:1">
      <c r="A1836" s="19">
        <f t="shared" si="0"/>
        <v>0</v>
      </c>
    </row>
    <row r="1837" spans="1:1">
      <c r="A1837" s="19">
        <f t="shared" si="0"/>
        <v>0</v>
      </c>
    </row>
    <row r="1838" spans="1:1">
      <c r="A1838" s="19">
        <f t="shared" si="0"/>
        <v>0</v>
      </c>
    </row>
    <row r="1839" spans="1:1">
      <c r="A1839" s="19">
        <f t="shared" si="0"/>
        <v>0</v>
      </c>
    </row>
    <row r="1840" spans="1:1">
      <c r="A1840" s="19">
        <f t="shared" si="0"/>
        <v>0</v>
      </c>
    </row>
    <row r="1841" spans="1:1">
      <c r="A1841" s="19">
        <f t="shared" si="0"/>
        <v>0</v>
      </c>
    </row>
    <row r="1842" spans="1:1">
      <c r="A1842" s="19">
        <f t="shared" si="0"/>
        <v>0</v>
      </c>
    </row>
    <row r="1843" spans="1:1">
      <c r="A1843" s="19">
        <f t="shared" si="0"/>
        <v>0</v>
      </c>
    </row>
    <row r="1844" spans="1:1">
      <c r="A1844" s="19">
        <f t="shared" si="0"/>
        <v>0</v>
      </c>
    </row>
    <row r="1845" spans="1:1">
      <c r="A1845" s="19">
        <f t="shared" si="0"/>
        <v>0</v>
      </c>
    </row>
    <row r="1846" spans="1:1">
      <c r="A1846" s="19">
        <f t="shared" si="0"/>
        <v>0</v>
      </c>
    </row>
    <row r="1847" spans="1:1">
      <c r="A1847" s="19">
        <f t="shared" si="0"/>
        <v>0</v>
      </c>
    </row>
    <row r="1848" spans="1:1">
      <c r="A1848" s="19">
        <f t="shared" si="0"/>
        <v>0</v>
      </c>
    </row>
    <row r="1849" spans="1:1">
      <c r="A1849" s="19">
        <f t="shared" si="0"/>
        <v>0</v>
      </c>
    </row>
    <row r="1850" spans="1:1">
      <c r="A1850" s="19">
        <f t="shared" si="0"/>
        <v>0</v>
      </c>
    </row>
    <row r="1851" spans="1:1">
      <c r="A1851" s="19">
        <f t="shared" si="0"/>
        <v>0</v>
      </c>
    </row>
    <row r="1852" spans="1:1">
      <c r="A1852" s="19">
        <f t="shared" si="0"/>
        <v>0</v>
      </c>
    </row>
    <row r="1853" spans="1:1">
      <c r="A1853" s="19">
        <f t="shared" si="0"/>
        <v>0</v>
      </c>
    </row>
    <row r="1854" spans="1:1">
      <c r="A1854" s="19">
        <f t="shared" si="0"/>
        <v>0</v>
      </c>
    </row>
    <row r="1855" spans="1:1">
      <c r="A1855" s="19">
        <f t="shared" si="0"/>
        <v>0</v>
      </c>
    </row>
    <row r="1856" spans="1:1">
      <c r="A1856" s="19">
        <f t="shared" si="0"/>
        <v>0</v>
      </c>
    </row>
    <row r="1857" spans="1:1">
      <c r="A1857" s="19">
        <f t="shared" si="0"/>
        <v>0</v>
      </c>
    </row>
    <row r="1858" spans="1:1">
      <c r="A1858" s="19">
        <f t="shared" si="0"/>
        <v>0</v>
      </c>
    </row>
    <row r="1859" spans="1:1">
      <c r="A1859" s="19">
        <f t="shared" si="0"/>
        <v>0</v>
      </c>
    </row>
    <row r="1860" spans="1:1">
      <c r="A1860" s="19">
        <f t="shared" si="0"/>
        <v>0</v>
      </c>
    </row>
    <row r="1861" spans="1:1">
      <c r="A1861" s="19">
        <f t="shared" si="0"/>
        <v>0</v>
      </c>
    </row>
    <row r="1862" spans="1:1">
      <c r="A1862" s="19">
        <f t="shared" si="0"/>
        <v>0</v>
      </c>
    </row>
    <row r="1863" spans="1:1">
      <c r="A1863" s="19">
        <f t="shared" si="0"/>
        <v>0</v>
      </c>
    </row>
    <row r="1864" spans="1:1">
      <c r="A1864" s="19">
        <f t="shared" si="0"/>
        <v>0</v>
      </c>
    </row>
    <row r="1865" spans="1:1">
      <c r="A1865" s="19">
        <f t="shared" si="0"/>
        <v>0</v>
      </c>
    </row>
    <row r="1866" spans="1:1">
      <c r="A1866" s="19">
        <f t="shared" si="0"/>
        <v>0</v>
      </c>
    </row>
    <row r="1867" spans="1:1">
      <c r="A1867" s="19">
        <f t="shared" si="0"/>
        <v>0</v>
      </c>
    </row>
    <row r="1868" spans="1:1">
      <c r="A1868" s="19">
        <f t="shared" si="0"/>
        <v>0</v>
      </c>
    </row>
    <row r="1869" spans="1:1">
      <c r="A1869" s="19">
        <f t="shared" si="0"/>
        <v>0</v>
      </c>
    </row>
    <row r="1870" spans="1:1">
      <c r="A1870" s="19">
        <f t="shared" si="0"/>
        <v>0</v>
      </c>
    </row>
    <row r="1871" spans="1:1">
      <c r="A1871" s="19">
        <f t="shared" si="0"/>
        <v>0</v>
      </c>
    </row>
    <row r="1872" spans="1:1">
      <c r="A1872" s="19">
        <f t="shared" si="0"/>
        <v>0</v>
      </c>
    </row>
    <row r="1873" spans="1:1">
      <c r="A1873" s="19">
        <f t="shared" si="0"/>
        <v>0</v>
      </c>
    </row>
    <row r="1874" spans="1:1">
      <c r="A1874" s="19">
        <f t="shared" si="0"/>
        <v>0</v>
      </c>
    </row>
    <row r="1875" spans="1:1">
      <c r="A1875" s="19">
        <f t="shared" si="0"/>
        <v>0</v>
      </c>
    </row>
    <row r="1876" spans="1:1">
      <c r="A1876" s="19">
        <f t="shared" si="0"/>
        <v>0</v>
      </c>
    </row>
    <row r="1877" spans="1:1">
      <c r="A1877" s="19">
        <f t="shared" si="0"/>
        <v>0</v>
      </c>
    </row>
    <row r="1878" spans="1:1">
      <c r="A1878" s="19">
        <f t="shared" si="0"/>
        <v>0</v>
      </c>
    </row>
    <row r="1879" spans="1:1">
      <c r="A1879" s="19">
        <f t="shared" si="0"/>
        <v>0</v>
      </c>
    </row>
    <row r="1880" spans="1:1">
      <c r="A1880" s="19">
        <f t="shared" si="0"/>
        <v>0</v>
      </c>
    </row>
    <row r="1881" spans="1:1">
      <c r="A1881" s="19">
        <f t="shared" si="0"/>
        <v>0</v>
      </c>
    </row>
    <row r="1882" spans="1:1">
      <c r="A1882" s="19">
        <f t="shared" si="0"/>
        <v>0</v>
      </c>
    </row>
    <row r="1883" spans="1:1">
      <c r="A1883" s="19">
        <f t="shared" si="0"/>
        <v>0</v>
      </c>
    </row>
    <row r="1884" spans="1:1">
      <c r="A1884" s="19">
        <f t="shared" si="0"/>
        <v>0</v>
      </c>
    </row>
    <row r="1885" spans="1:1">
      <c r="A1885" s="19">
        <f t="shared" si="0"/>
        <v>0</v>
      </c>
    </row>
    <row r="1886" spans="1:1">
      <c r="A1886" s="19">
        <f t="shared" si="0"/>
        <v>0</v>
      </c>
    </row>
    <row r="1887" spans="1:1">
      <c r="A1887" s="19">
        <f t="shared" si="0"/>
        <v>0</v>
      </c>
    </row>
    <row r="1888" spans="1:1">
      <c r="A1888" s="19">
        <f t="shared" si="0"/>
        <v>0</v>
      </c>
    </row>
    <row r="1889" spans="1:1">
      <c r="A1889" s="19">
        <f t="shared" si="0"/>
        <v>0</v>
      </c>
    </row>
    <row r="1890" spans="1:1">
      <c r="A1890" s="19">
        <f t="shared" si="0"/>
        <v>0</v>
      </c>
    </row>
    <row r="1891" spans="1:1">
      <c r="A1891" s="19">
        <f t="shared" si="0"/>
        <v>0</v>
      </c>
    </row>
    <row r="1892" spans="1:1">
      <c r="A1892" s="19">
        <f t="shared" si="0"/>
        <v>0</v>
      </c>
    </row>
    <row r="1893" spans="1:1">
      <c r="A1893" s="19">
        <f t="shared" si="0"/>
        <v>0</v>
      </c>
    </row>
    <row r="1894" spans="1:1">
      <c r="A1894" s="19">
        <f t="shared" si="0"/>
        <v>0</v>
      </c>
    </row>
    <row r="1895" spans="1:1">
      <c r="A1895" s="19">
        <f t="shared" si="0"/>
        <v>0</v>
      </c>
    </row>
    <row r="1896" spans="1:1">
      <c r="A1896" s="19">
        <f t="shared" si="0"/>
        <v>0</v>
      </c>
    </row>
    <row r="1897" spans="1:1">
      <c r="A1897" s="19">
        <f t="shared" si="0"/>
        <v>0</v>
      </c>
    </row>
    <row r="1898" spans="1:1">
      <c r="A1898" s="19">
        <f t="shared" si="0"/>
        <v>0</v>
      </c>
    </row>
    <row r="1899" spans="1:1">
      <c r="A1899" s="19">
        <f t="shared" si="0"/>
        <v>0</v>
      </c>
    </row>
    <row r="1900" spans="1:1">
      <c r="A1900" s="19">
        <f t="shared" si="0"/>
        <v>0</v>
      </c>
    </row>
    <row r="1901" spans="1:1">
      <c r="A1901" s="19">
        <f t="shared" si="0"/>
        <v>0</v>
      </c>
    </row>
    <row r="1902" spans="1:1">
      <c r="A1902" s="19">
        <f t="shared" si="0"/>
        <v>0</v>
      </c>
    </row>
    <row r="1903" spans="1:1">
      <c r="A1903" s="19">
        <f t="shared" si="0"/>
        <v>0</v>
      </c>
    </row>
    <row r="1904" spans="1:1">
      <c r="A1904" s="19">
        <f t="shared" si="0"/>
        <v>0</v>
      </c>
    </row>
    <row r="1905" spans="1:1">
      <c r="A1905" s="19">
        <f t="shared" si="0"/>
        <v>0</v>
      </c>
    </row>
    <row r="1906" spans="1:1">
      <c r="A1906" s="19">
        <f t="shared" si="0"/>
        <v>0</v>
      </c>
    </row>
    <row r="1907" spans="1:1">
      <c r="A1907" s="19">
        <f t="shared" si="0"/>
        <v>0</v>
      </c>
    </row>
    <row r="1908" spans="1:1">
      <c r="A1908" s="19">
        <f t="shared" si="0"/>
        <v>0</v>
      </c>
    </row>
    <row r="1909" spans="1:1">
      <c r="A1909" s="19">
        <f t="shared" si="0"/>
        <v>0</v>
      </c>
    </row>
    <row r="1910" spans="1:1">
      <c r="A1910" s="19">
        <f t="shared" si="0"/>
        <v>0</v>
      </c>
    </row>
    <row r="1911" spans="1:1">
      <c r="A1911" s="19">
        <f t="shared" si="0"/>
        <v>0</v>
      </c>
    </row>
    <row r="1912" spans="1:1">
      <c r="A1912" s="19">
        <f t="shared" si="0"/>
        <v>0</v>
      </c>
    </row>
    <row r="1913" spans="1:1">
      <c r="A1913" s="19">
        <f t="shared" si="0"/>
        <v>0</v>
      </c>
    </row>
    <row r="1914" spans="1:1">
      <c r="A1914" s="19">
        <f t="shared" si="0"/>
        <v>0</v>
      </c>
    </row>
    <row r="1915" spans="1:1">
      <c r="A1915" s="19">
        <f t="shared" si="0"/>
        <v>0</v>
      </c>
    </row>
    <row r="1916" spans="1:1">
      <c r="A1916" s="19">
        <f t="shared" si="0"/>
        <v>0</v>
      </c>
    </row>
    <row r="1917" spans="1:1">
      <c r="A1917" s="19">
        <f t="shared" si="0"/>
        <v>0</v>
      </c>
    </row>
    <row r="1918" spans="1:1">
      <c r="A1918" s="19">
        <f t="shared" si="0"/>
        <v>0</v>
      </c>
    </row>
    <row r="1919" spans="1:1">
      <c r="A1919" s="19">
        <f t="shared" si="0"/>
        <v>0</v>
      </c>
    </row>
    <row r="1920" spans="1:1">
      <c r="A1920" s="19">
        <f t="shared" si="0"/>
        <v>0</v>
      </c>
    </row>
    <row r="1921" spans="1:1">
      <c r="A1921" s="19">
        <f t="shared" si="0"/>
        <v>0</v>
      </c>
    </row>
    <row r="1922" spans="1:1">
      <c r="A1922" s="19">
        <f t="shared" si="0"/>
        <v>0</v>
      </c>
    </row>
    <row r="1923" spans="1:1">
      <c r="A1923" s="19" t="e">
        <f t="shared" ca="1" si="0"/>
        <v>#NAME?</v>
      </c>
    </row>
    <row r="1924" spans="1:1">
      <c r="A1924" s="19">
        <f t="shared" si="0"/>
        <v>0</v>
      </c>
    </row>
    <row r="1925" spans="1:1">
      <c r="A1925" s="19">
        <f t="shared" si="0"/>
        <v>0</v>
      </c>
    </row>
    <row r="1926" spans="1:1">
      <c r="A1926" s="19">
        <f t="shared" si="0"/>
        <v>0</v>
      </c>
    </row>
    <row r="1927" spans="1:1">
      <c r="A1927" s="19">
        <f t="shared" si="0"/>
        <v>0</v>
      </c>
    </row>
    <row r="1928" spans="1:1">
      <c r="A1928" s="19">
        <f t="shared" si="0"/>
        <v>0</v>
      </c>
    </row>
    <row r="1929" spans="1:1">
      <c r="A1929" s="19">
        <f t="shared" si="0"/>
        <v>0</v>
      </c>
    </row>
    <row r="1930" spans="1:1">
      <c r="A1930" s="19">
        <f t="shared" si="0"/>
        <v>0</v>
      </c>
    </row>
    <row r="1931" spans="1:1">
      <c r="A1931" s="19">
        <f t="shared" si="0"/>
        <v>0</v>
      </c>
    </row>
    <row r="1932" spans="1:1">
      <c r="A1932" s="19">
        <f t="shared" si="0"/>
        <v>0</v>
      </c>
    </row>
    <row r="1933" spans="1:1">
      <c r="A1933" s="19">
        <f t="shared" si="0"/>
        <v>0</v>
      </c>
    </row>
    <row r="1934" spans="1:1">
      <c r="A1934" s="19">
        <f t="shared" si="0"/>
        <v>0</v>
      </c>
    </row>
    <row r="1935" spans="1:1">
      <c r="A1935" s="19">
        <f t="shared" si="0"/>
        <v>0</v>
      </c>
    </row>
    <row r="1936" spans="1:1">
      <c r="A1936" s="19">
        <f t="shared" si="0"/>
        <v>0</v>
      </c>
    </row>
    <row r="1937" spans="1:1">
      <c r="A1937" s="19">
        <f t="shared" si="0"/>
        <v>0</v>
      </c>
    </row>
    <row r="1938" spans="1:1">
      <c r="A1938" s="19">
        <f t="shared" si="0"/>
        <v>0</v>
      </c>
    </row>
    <row r="1939" spans="1:1">
      <c r="A1939" s="19">
        <f t="shared" si="0"/>
        <v>0</v>
      </c>
    </row>
    <row r="1940" spans="1:1">
      <c r="A1940" s="19">
        <f t="shared" si="0"/>
        <v>0</v>
      </c>
    </row>
    <row r="1941" spans="1:1">
      <c r="A1941" s="19">
        <f t="shared" si="0"/>
        <v>0</v>
      </c>
    </row>
    <row r="1942" spans="1:1">
      <c r="A1942" s="19">
        <f t="shared" si="0"/>
        <v>0</v>
      </c>
    </row>
    <row r="1943" spans="1:1">
      <c r="A1943" s="19">
        <f t="shared" si="0"/>
        <v>0</v>
      </c>
    </row>
    <row r="1944" spans="1:1">
      <c r="A1944" s="19">
        <f t="shared" si="0"/>
        <v>0</v>
      </c>
    </row>
    <row r="1945" spans="1:1">
      <c r="A1945" s="19">
        <f t="shared" si="0"/>
        <v>0</v>
      </c>
    </row>
    <row r="1946" spans="1:1">
      <c r="A1946" s="19">
        <f t="shared" si="0"/>
        <v>0</v>
      </c>
    </row>
    <row r="1947" spans="1:1">
      <c r="A1947" s="19">
        <f t="shared" si="0"/>
        <v>0</v>
      </c>
    </row>
    <row r="1948" spans="1:1">
      <c r="A1948" s="19">
        <f t="shared" si="0"/>
        <v>0</v>
      </c>
    </row>
    <row r="1949" spans="1:1">
      <c r="A1949" s="19">
        <f t="shared" si="0"/>
        <v>0</v>
      </c>
    </row>
    <row r="1950" spans="1:1">
      <c r="A1950" s="19">
        <f t="shared" si="0"/>
        <v>0</v>
      </c>
    </row>
    <row r="1951" spans="1:1">
      <c r="A1951" s="19">
        <f t="shared" si="0"/>
        <v>0</v>
      </c>
    </row>
    <row r="1952" spans="1:1">
      <c r="A1952" s="19">
        <f t="shared" si="0"/>
        <v>0</v>
      </c>
    </row>
    <row r="1953" spans="1:1">
      <c r="A1953" s="19">
        <f t="shared" si="0"/>
        <v>0</v>
      </c>
    </row>
    <row r="1954" spans="1:1">
      <c r="A1954" s="19">
        <f t="shared" si="0"/>
        <v>0</v>
      </c>
    </row>
    <row r="1955" spans="1:1">
      <c r="A1955" s="19">
        <f t="shared" si="0"/>
        <v>0</v>
      </c>
    </row>
    <row r="1956" spans="1:1">
      <c r="A1956" s="19">
        <f t="shared" si="0"/>
        <v>0</v>
      </c>
    </row>
    <row r="1957" spans="1:1">
      <c r="A1957" s="19">
        <f t="shared" si="0"/>
        <v>0</v>
      </c>
    </row>
    <row r="1958" spans="1:1">
      <c r="A1958" s="19">
        <f t="shared" si="0"/>
        <v>0</v>
      </c>
    </row>
    <row r="1959" spans="1:1">
      <c r="A1959" s="19">
        <f t="shared" si="0"/>
        <v>0</v>
      </c>
    </row>
    <row r="1960" spans="1:1">
      <c r="A1960" s="19">
        <f t="shared" si="0"/>
        <v>0</v>
      </c>
    </row>
    <row r="1961" spans="1:1">
      <c r="A1961" s="19">
        <f t="shared" si="0"/>
        <v>0</v>
      </c>
    </row>
    <row r="1962" spans="1:1">
      <c r="A1962" s="19">
        <f t="shared" si="0"/>
        <v>0</v>
      </c>
    </row>
    <row r="1963" spans="1:1">
      <c r="A1963" s="19">
        <f t="shared" si="0"/>
        <v>0</v>
      </c>
    </row>
    <row r="1964" spans="1:1">
      <c r="A1964" s="19">
        <f t="shared" si="0"/>
        <v>0</v>
      </c>
    </row>
    <row r="1965" spans="1:1">
      <c r="A1965" s="19">
        <f t="shared" si="0"/>
        <v>0</v>
      </c>
    </row>
    <row r="1966" spans="1:1">
      <c r="A1966" s="19">
        <f t="shared" si="0"/>
        <v>0</v>
      </c>
    </row>
    <row r="1967" spans="1:1">
      <c r="A1967" s="19">
        <f t="shared" si="0"/>
        <v>0</v>
      </c>
    </row>
    <row r="1968" spans="1:1">
      <c r="A1968" s="19">
        <f t="shared" si="0"/>
        <v>0</v>
      </c>
    </row>
    <row r="1969" spans="1:1">
      <c r="A1969" s="19">
        <f t="shared" si="0"/>
        <v>0</v>
      </c>
    </row>
    <row r="1970" spans="1:1">
      <c r="A1970" s="19">
        <f t="shared" si="0"/>
        <v>0</v>
      </c>
    </row>
    <row r="1971" spans="1:1">
      <c r="A1971" s="19">
        <f t="shared" si="0"/>
        <v>0</v>
      </c>
    </row>
    <row r="1972" spans="1:1">
      <c r="A1972" s="19">
        <f t="shared" si="0"/>
        <v>0</v>
      </c>
    </row>
    <row r="1973" spans="1:1">
      <c r="A1973" s="19">
        <f t="shared" si="0"/>
        <v>0</v>
      </c>
    </row>
    <row r="1974" spans="1:1">
      <c r="A1974" s="19">
        <f t="shared" si="0"/>
        <v>0</v>
      </c>
    </row>
    <row r="1975" spans="1:1">
      <c r="A1975" s="19">
        <f t="shared" si="0"/>
        <v>0</v>
      </c>
    </row>
    <row r="1976" spans="1:1">
      <c r="A1976" s="19">
        <f t="shared" si="0"/>
        <v>0</v>
      </c>
    </row>
    <row r="1977" spans="1:1">
      <c r="A1977" s="19">
        <f t="shared" si="0"/>
        <v>0</v>
      </c>
    </row>
    <row r="1978" spans="1:1">
      <c r="A1978" s="19">
        <f t="shared" si="0"/>
        <v>0</v>
      </c>
    </row>
    <row r="1979" spans="1:1">
      <c r="A1979" s="19">
        <f t="shared" si="0"/>
        <v>0</v>
      </c>
    </row>
    <row r="1980" spans="1:1">
      <c r="A1980" s="19">
        <f t="shared" si="0"/>
        <v>0</v>
      </c>
    </row>
    <row r="1981" spans="1:1">
      <c r="A1981" s="19">
        <f t="shared" si="0"/>
        <v>0</v>
      </c>
    </row>
    <row r="1982" spans="1:1">
      <c r="A1982" s="19">
        <f t="shared" si="0"/>
        <v>0</v>
      </c>
    </row>
    <row r="1983" spans="1:1">
      <c r="A1983" s="19">
        <f t="shared" si="0"/>
        <v>0</v>
      </c>
    </row>
    <row r="1984" spans="1:1">
      <c r="A1984" s="19">
        <f t="shared" si="0"/>
        <v>0</v>
      </c>
    </row>
    <row r="1985" spans="1:1">
      <c r="A1985" s="19">
        <f t="shared" si="0"/>
        <v>0</v>
      </c>
    </row>
    <row r="1986" spans="1:1">
      <c r="A1986" s="19">
        <f t="shared" si="0"/>
        <v>0</v>
      </c>
    </row>
    <row r="1987" spans="1:1">
      <c r="A1987" s="19">
        <f t="shared" si="0"/>
        <v>0</v>
      </c>
    </row>
    <row r="1988" spans="1:1">
      <c r="A1988" s="19">
        <f t="shared" si="0"/>
        <v>0</v>
      </c>
    </row>
    <row r="1989" spans="1:1">
      <c r="A1989" s="19">
        <f t="shared" si="0"/>
        <v>0</v>
      </c>
    </row>
    <row r="1990" spans="1:1">
      <c r="A1990" s="19">
        <f t="shared" si="0"/>
        <v>0</v>
      </c>
    </row>
    <row r="1991" spans="1:1">
      <c r="A1991" s="19">
        <f t="shared" si="0"/>
        <v>0</v>
      </c>
    </row>
    <row r="1992" spans="1:1">
      <c r="A1992" s="19">
        <f t="shared" si="0"/>
        <v>0</v>
      </c>
    </row>
    <row r="1993" spans="1:1">
      <c r="A1993" s="19">
        <f t="shared" si="0"/>
        <v>0</v>
      </c>
    </row>
    <row r="1994" spans="1:1">
      <c r="A1994" s="19">
        <f t="shared" si="0"/>
        <v>0</v>
      </c>
    </row>
    <row r="1995" spans="1:1">
      <c r="A1995" s="19">
        <f t="shared" si="0"/>
        <v>0</v>
      </c>
    </row>
    <row r="1996" spans="1:1">
      <c r="A1996" s="19">
        <f t="shared" si="0"/>
        <v>0</v>
      </c>
    </row>
    <row r="1997" spans="1:1">
      <c r="A1997" s="19">
        <f t="shared" si="0"/>
        <v>0</v>
      </c>
    </row>
    <row r="1998" spans="1:1">
      <c r="A1998" s="19">
        <f t="shared" si="0"/>
        <v>0</v>
      </c>
    </row>
    <row r="1999" spans="1:1">
      <c r="A1999" s="19">
        <f t="shared" si="0"/>
        <v>0</v>
      </c>
    </row>
    <row r="2000" spans="1:1">
      <c r="A2000" s="19">
        <f t="shared" si="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QX140"/>
  <sheetViews>
    <sheetView workbookViewId="0"/>
  </sheetViews>
  <sheetFormatPr defaultColWidth="14.42578125" defaultRowHeight="15.75" customHeight="1"/>
  <cols>
    <col min="1" max="1" width="18.85546875" customWidth="1"/>
    <col min="2" max="2" width="59.7109375" customWidth="1"/>
    <col min="3" max="3" width="25.28515625" customWidth="1"/>
    <col min="4" max="4" width="21.42578125" customWidth="1"/>
    <col min="5" max="5" width="22.85546875" customWidth="1"/>
    <col min="6" max="6" width="21" customWidth="1"/>
    <col min="7" max="7" width="37.7109375" customWidth="1"/>
    <col min="8" max="8" width="17" customWidth="1"/>
    <col min="9" max="9" width="15.42578125" customWidth="1"/>
  </cols>
  <sheetData>
    <row r="1" spans="1:466" ht="12.75">
      <c r="A1" s="17">
        <f t="shared" ref="A1:QX1" ca="1" si="0">IF(A2&gt;0,IF(MOD(COLUMN(),3)=0,DIVIDE(COLUMN(),3),),)</f>
        <v>0</v>
      </c>
      <c r="B1" s="17">
        <f t="shared" si="0"/>
        <v>0</v>
      </c>
      <c r="C1" s="17" t="e">
        <f t="shared" ca="1" si="0"/>
        <v>#NAME?</v>
      </c>
      <c r="D1" s="17">
        <f t="shared" ca="1" si="0"/>
        <v>0</v>
      </c>
      <c r="E1" s="17">
        <f t="shared" si="0"/>
        <v>0</v>
      </c>
      <c r="F1" s="17" t="e">
        <f t="shared" ca="1" si="0"/>
        <v>#NAME?</v>
      </c>
      <c r="G1" s="17">
        <f t="shared" ca="1" si="0"/>
        <v>0</v>
      </c>
      <c r="H1" s="17">
        <f t="shared" si="0"/>
        <v>0</v>
      </c>
      <c r="I1" s="17" t="e">
        <f t="shared" ca="1" si="0"/>
        <v>#NAME?</v>
      </c>
      <c r="J1" s="17">
        <f t="shared" ca="1" si="0"/>
        <v>0</v>
      </c>
      <c r="K1" s="17">
        <f t="shared" si="0"/>
        <v>0</v>
      </c>
      <c r="L1" s="17" t="e">
        <f t="shared" ca="1" si="0"/>
        <v>#NAME?</v>
      </c>
      <c r="M1" s="17">
        <f t="shared" ca="1" si="0"/>
        <v>0</v>
      </c>
      <c r="N1" s="17">
        <f t="shared" si="0"/>
        <v>0</v>
      </c>
      <c r="O1" s="17" t="e">
        <f t="shared" ca="1" si="0"/>
        <v>#NAME?</v>
      </c>
      <c r="P1" s="17">
        <f t="shared" ca="1" si="0"/>
        <v>0</v>
      </c>
      <c r="Q1" s="17">
        <f t="shared" si="0"/>
        <v>0</v>
      </c>
      <c r="R1" s="17" t="e">
        <f t="shared" ca="1" si="0"/>
        <v>#NAME?</v>
      </c>
      <c r="S1" s="17">
        <f t="shared" ca="1" si="0"/>
        <v>0</v>
      </c>
      <c r="T1" s="17">
        <f t="shared" si="0"/>
        <v>0</v>
      </c>
      <c r="U1" s="17" t="e">
        <f t="shared" ca="1" si="0"/>
        <v>#NAME?</v>
      </c>
      <c r="V1" s="17">
        <f t="shared" ca="1" si="0"/>
        <v>0</v>
      </c>
      <c r="W1" s="17">
        <f t="shared" si="0"/>
        <v>0</v>
      </c>
      <c r="X1" s="17" t="e">
        <f t="shared" ca="1" si="0"/>
        <v>#NAME?</v>
      </c>
      <c r="Y1" s="17">
        <f t="shared" ca="1" si="0"/>
        <v>0</v>
      </c>
      <c r="Z1" s="17">
        <f t="shared" si="0"/>
        <v>0</v>
      </c>
      <c r="AA1" s="17" t="e">
        <f t="shared" ca="1" si="0"/>
        <v>#NAME?</v>
      </c>
      <c r="AB1" s="17">
        <f t="shared" ca="1" si="0"/>
        <v>0</v>
      </c>
      <c r="AC1" s="17">
        <f t="shared" si="0"/>
        <v>0</v>
      </c>
      <c r="AD1" s="17" t="e">
        <f t="shared" ca="1" si="0"/>
        <v>#NAME?</v>
      </c>
      <c r="AE1" s="17">
        <f t="shared" ca="1" si="0"/>
        <v>0</v>
      </c>
      <c r="AF1" s="17">
        <f t="shared" si="0"/>
        <v>0</v>
      </c>
      <c r="AG1" s="17" t="e">
        <f t="shared" ca="1" si="0"/>
        <v>#NAME?</v>
      </c>
      <c r="AH1" s="17">
        <f t="shared" ca="1" si="0"/>
        <v>0</v>
      </c>
      <c r="AI1" s="17">
        <f t="shared" si="0"/>
        <v>0</v>
      </c>
      <c r="AJ1" s="17" t="e">
        <f t="shared" ca="1" si="0"/>
        <v>#NAME?</v>
      </c>
      <c r="AK1" s="17">
        <f t="shared" ca="1" si="0"/>
        <v>0</v>
      </c>
      <c r="AL1" s="17">
        <f t="shared" si="0"/>
        <v>0</v>
      </c>
      <c r="AM1" s="17" t="e">
        <f t="shared" ca="1" si="0"/>
        <v>#NAME?</v>
      </c>
      <c r="AN1" s="17">
        <f t="shared" ca="1" si="0"/>
        <v>0</v>
      </c>
      <c r="AO1" s="17">
        <f t="shared" si="0"/>
        <v>0</v>
      </c>
      <c r="AP1" s="17" t="e">
        <f t="shared" ca="1" si="0"/>
        <v>#NAME?</v>
      </c>
      <c r="AQ1" s="17">
        <f t="shared" ca="1" si="0"/>
        <v>0</v>
      </c>
      <c r="AR1" s="17">
        <f t="shared" si="0"/>
        <v>0</v>
      </c>
      <c r="AS1" s="17" t="e">
        <f t="shared" ca="1" si="0"/>
        <v>#NAME?</v>
      </c>
      <c r="AT1" s="17">
        <f t="shared" ca="1" si="0"/>
        <v>0</v>
      </c>
      <c r="AU1" s="17">
        <f t="shared" si="0"/>
        <v>0</v>
      </c>
      <c r="AV1" s="17" t="e">
        <f t="shared" ca="1" si="0"/>
        <v>#NAME?</v>
      </c>
      <c r="AW1" s="17">
        <f t="shared" ca="1" si="0"/>
        <v>0</v>
      </c>
      <c r="AX1" s="17">
        <f t="shared" si="0"/>
        <v>0</v>
      </c>
      <c r="AY1" s="17" t="e">
        <f t="shared" ca="1" si="0"/>
        <v>#NAME?</v>
      </c>
      <c r="AZ1" s="17">
        <f t="shared" ca="1" si="0"/>
        <v>0</v>
      </c>
      <c r="BA1" s="17">
        <f t="shared" si="0"/>
        <v>0</v>
      </c>
      <c r="BB1" s="17" t="e">
        <f t="shared" ca="1" si="0"/>
        <v>#NAME?</v>
      </c>
      <c r="BC1" s="17">
        <f t="shared" ca="1" si="0"/>
        <v>0</v>
      </c>
      <c r="BD1" s="17">
        <f t="shared" si="0"/>
        <v>0</v>
      </c>
      <c r="BE1" s="17" t="e">
        <f t="shared" ca="1" si="0"/>
        <v>#NAME?</v>
      </c>
      <c r="BF1" s="17">
        <f t="shared" ca="1" si="0"/>
        <v>0</v>
      </c>
      <c r="BG1" s="17">
        <f t="shared" si="0"/>
        <v>0</v>
      </c>
      <c r="BH1" s="17" t="e">
        <f t="shared" ca="1" si="0"/>
        <v>#NAME?</v>
      </c>
      <c r="BI1" s="17">
        <f t="shared" ca="1" si="0"/>
        <v>0</v>
      </c>
      <c r="BJ1" s="17">
        <f t="shared" si="0"/>
        <v>0</v>
      </c>
      <c r="BK1" s="17" t="e">
        <f t="shared" ca="1" si="0"/>
        <v>#NAME?</v>
      </c>
      <c r="BL1" s="17">
        <f t="shared" ca="1" si="0"/>
        <v>0</v>
      </c>
      <c r="BM1" s="17">
        <f t="shared" si="0"/>
        <v>0</v>
      </c>
      <c r="BN1" s="17" t="e">
        <f t="shared" ca="1" si="0"/>
        <v>#NAME?</v>
      </c>
      <c r="BO1" s="17">
        <f t="shared" ca="1" si="0"/>
        <v>0</v>
      </c>
      <c r="BP1" s="17">
        <f t="shared" si="0"/>
        <v>0</v>
      </c>
      <c r="BQ1" s="17" t="e">
        <f t="shared" ca="1" si="0"/>
        <v>#NAME?</v>
      </c>
      <c r="BR1" s="17">
        <f t="shared" ca="1" si="0"/>
        <v>0</v>
      </c>
      <c r="BS1" s="17">
        <f t="shared" si="0"/>
        <v>0</v>
      </c>
      <c r="BT1" s="17" t="e">
        <f t="shared" ca="1" si="0"/>
        <v>#NAME?</v>
      </c>
      <c r="BU1" s="17">
        <f t="shared" ca="1" si="0"/>
        <v>0</v>
      </c>
      <c r="BV1" s="17">
        <f t="shared" si="0"/>
        <v>0</v>
      </c>
      <c r="BW1" s="17" t="e">
        <f t="shared" ca="1" si="0"/>
        <v>#NAME?</v>
      </c>
      <c r="BX1" s="17">
        <f t="shared" ca="1" si="0"/>
        <v>0</v>
      </c>
      <c r="BY1" s="17">
        <f t="shared" si="0"/>
        <v>0</v>
      </c>
      <c r="BZ1" s="17" t="e">
        <f t="shared" ca="1" si="0"/>
        <v>#NAME?</v>
      </c>
      <c r="CA1" s="17">
        <f t="shared" ca="1" si="0"/>
        <v>0</v>
      </c>
      <c r="CB1" s="17">
        <f t="shared" si="0"/>
        <v>0</v>
      </c>
      <c r="CC1" s="17" t="e">
        <f t="shared" ca="1" si="0"/>
        <v>#NAME?</v>
      </c>
      <c r="CD1" s="17">
        <f t="shared" ca="1" si="0"/>
        <v>0</v>
      </c>
      <c r="CE1" s="17">
        <f t="shared" si="0"/>
        <v>0</v>
      </c>
      <c r="CF1" s="17" t="e">
        <f t="shared" ca="1" si="0"/>
        <v>#NAME?</v>
      </c>
      <c r="CG1" s="17">
        <f t="shared" ca="1" si="0"/>
        <v>0</v>
      </c>
      <c r="CH1" s="17">
        <f t="shared" si="0"/>
        <v>0</v>
      </c>
      <c r="CI1" s="17" t="e">
        <f t="shared" ca="1" si="0"/>
        <v>#NAME?</v>
      </c>
      <c r="CJ1" s="17">
        <f t="shared" ca="1" si="0"/>
        <v>0</v>
      </c>
      <c r="CK1" s="17">
        <f t="shared" si="0"/>
        <v>0</v>
      </c>
      <c r="CL1" s="17" t="e">
        <f t="shared" ca="1" si="0"/>
        <v>#NAME?</v>
      </c>
      <c r="CM1" s="17">
        <f t="shared" ca="1" si="0"/>
        <v>0</v>
      </c>
      <c r="CN1" s="17">
        <f t="shared" si="0"/>
        <v>0</v>
      </c>
      <c r="CO1" s="17" t="e">
        <f t="shared" ca="1" si="0"/>
        <v>#NAME?</v>
      </c>
      <c r="CP1" s="17">
        <f t="shared" ca="1" si="0"/>
        <v>0</v>
      </c>
      <c r="CQ1" s="17">
        <f t="shared" si="0"/>
        <v>0</v>
      </c>
      <c r="CR1" s="17" t="e">
        <f t="shared" ca="1" si="0"/>
        <v>#NAME?</v>
      </c>
      <c r="CS1" s="17">
        <f t="shared" ca="1" si="0"/>
        <v>0</v>
      </c>
      <c r="CT1" s="17">
        <f t="shared" si="0"/>
        <v>0</v>
      </c>
      <c r="CU1" s="17" t="e">
        <f t="shared" ca="1" si="0"/>
        <v>#NAME?</v>
      </c>
      <c r="CV1" s="17">
        <f t="shared" ca="1" si="0"/>
        <v>0</v>
      </c>
      <c r="CW1" s="17">
        <f t="shared" si="0"/>
        <v>0</v>
      </c>
      <c r="CX1" s="17" t="e">
        <f t="shared" ca="1" si="0"/>
        <v>#NAME?</v>
      </c>
      <c r="CY1" s="17">
        <f t="shared" ca="1" si="0"/>
        <v>0</v>
      </c>
      <c r="CZ1" s="17">
        <f t="shared" si="0"/>
        <v>0</v>
      </c>
      <c r="DA1" s="17" t="e">
        <f t="shared" ca="1" si="0"/>
        <v>#NAME?</v>
      </c>
      <c r="DB1" s="17">
        <f t="shared" ca="1" si="0"/>
        <v>0</v>
      </c>
      <c r="DC1" s="17">
        <f t="shared" si="0"/>
        <v>0</v>
      </c>
      <c r="DD1" s="17" t="e">
        <f t="shared" ca="1" si="0"/>
        <v>#NAME?</v>
      </c>
      <c r="DE1" s="17">
        <f t="shared" ca="1" si="0"/>
        <v>0</v>
      </c>
      <c r="DF1" s="17">
        <f t="shared" si="0"/>
        <v>0</v>
      </c>
      <c r="DG1" s="17" t="e">
        <f t="shared" ca="1" si="0"/>
        <v>#NAME?</v>
      </c>
      <c r="DH1" s="17">
        <f t="shared" ca="1" si="0"/>
        <v>0</v>
      </c>
      <c r="DI1" s="17">
        <f t="shared" si="0"/>
        <v>0</v>
      </c>
      <c r="DJ1" s="17" t="e">
        <f t="shared" ca="1" si="0"/>
        <v>#NAME?</v>
      </c>
      <c r="DK1" s="17">
        <f t="shared" ca="1" si="0"/>
        <v>0</v>
      </c>
      <c r="DL1" s="17">
        <f t="shared" si="0"/>
        <v>0</v>
      </c>
      <c r="DM1" s="17" t="e">
        <f t="shared" ca="1" si="0"/>
        <v>#NAME?</v>
      </c>
      <c r="DN1" s="17">
        <f t="shared" ca="1" si="0"/>
        <v>0</v>
      </c>
      <c r="DO1" s="17">
        <f t="shared" si="0"/>
        <v>0</v>
      </c>
      <c r="DP1" s="17" t="e">
        <f t="shared" ca="1" si="0"/>
        <v>#NAME?</v>
      </c>
      <c r="DQ1" s="17">
        <f t="shared" ca="1" si="0"/>
        <v>0</v>
      </c>
      <c r="DR1" s="17">
        <f t="shared" si="0"/>
        <v>0</v>
      </c>
      <c r="DS1" s="17" t="e">
        <f t="shared" ca="1" si="0"/>
        <v>#NAME?</v>
      </c>
      <c r="DT1" s="17">
        <f t="shared" ca="1" si="0"/>
        <v>0</v>
      </c>
      <c r="DU1" s="17">
        <f t="shared" si="0"/>
        <v>0</v>
      </c>
      <c r="DV1" s="17" t="e">
        <f t="shared" ca="1" si="0"/>
        <v>#NAME?</v>
      </c>
      <c r="DW1" s="17">
        <f t="shared" ca="1" si="0"/>
        <v>0</v>
      </c>
      <c r="DX1" s="17">
        <f t="shared" si="0"/>
        <v>0</v>
      </c>
      <c r="DY1" s="17" t="e">
        <f t="shared" ca="1" si="0"/>
        <v>#NAME?</v>
      </c>
      <c r="DZ1" s="17">
        <f t="shared" ca="1" si="0"/>
        <v>0</v>
      </c>
      <c r="EA1" s="17">
        <f t="shared" si="0"/>
        <v>0</v>
      </c>
      <c r="EB1" s="17" t="e">
        <f t="shared" ca="1" si="0"/>
        <v>#NAME?</v>
      </c>
      <c r="EC1" s="17">
        <f t="shared" ca="1" si="0"/>
        <v>0</v>
      </c>
      <c r="ED1" s="17">
        <f t="shared" si="0"/>
        <v>0</v>
      </c>
      <c r="EE1" s="17" t="e">
        <f t="shared" ca="1" si="0"/>
        <v>#NAME?</v>
      </c>
      <c r="EF1" s="17">
        <f t="shared" ca="1" si="0"/>
        <v>0</v>
      </c>
      <c r="EG1" s="17">
        <f t="shared" si="0"/>
        <v>0</v>
      </c>
      <c r="EH1" s="17" t="e">
        <f t="shared" ca="1" si="0"/>
        <v>#NAME?</v>
      </c>
      <c r="EI1" s="17">
        <f t="shared" ca="1" si="0"/>
        <v>0</v>
      </c>
      <c r="EJ1" s="17">
        <f t="shared" si="0"/>
        <v>0</v>
      </c>
      <c r="EK1" s="17" t="e">
        <f t="shared" ca="1" si="0"/>
        <v>#NAME?</v>
      </c>
      <c r="EL1" s="17">
        <f t="shared" ca="1" si="0"/>
        <v>0</v>
      </c>
      <c r="EM1" s="17">
        <f t="shared" si="0"/>
        <v>0</v>
      </c>
      <c r="EN1" s="17" t="e">
        <f t="shared" ca="1" si="0"/>
        <v>#NAME?</v>
      </c>
      <c r="EO1" s="17">
        <f t="shared" ca="1" si="0"/>
        <v>0</v>
      </c>
      <c r="EP1" s="17">
        <f t="shared" si="0"/>
        <v>0</v>
      </c>
      <c r="EQ1" s="17" t="e">
        <f t="shared" ca="1" si="0"/>
        <v>#NAME?</v>
      </c>
      <c r="ER1" s="17">
        <f t="shared" ca="1" si="0"/>
        <v>0</v>
      </c>
      <c r="ES1" s="17">
        <f t="shared" si="0"/>
        <v>0</v>
      </c>
      <c r="ET1" s="17" t="e">
        <f t="shared" ca="1" si="0"/>
        <v>#NAME?</v>
      </c>
      <c r="EU1" s="17">
        <f t="shared" ca="1" si="0"/>
        <v>0</v>
      </c>
      <c r="EV1" s="17">
        <f t="shared" si="0"/>
        <v>0</v>
      </c>
      <c r="EW1" s="17" t="e">
        <f t="shared" ca="1" si="0"/>
        <v>#NAME?</v>
      </c>
      <c r="EX1" s="17">
        <f t="shared" ca="1" si="0"/>
        <v>0</v>
      </c>
      <c r="EY1" s="17">
        <f t="shared" si="0"/>
        <v>0</v>
      </c>
      <c r="EZ1" s="17" t="e">
        <f t="shared" ca="1" si="0"/>
        <v>#NAME?</v>
      </c>
      <c r="FA1" s="17">
        <f t="shared" ca="1" si="0"/>
        <v>0</v>
      </c>
      <c r="FB1" s="17">
        <f t="shared" si="0"/>
        <v>0</v>
      </c>
      <c r="FC1" s="17" t="e">
        <f t="shared" ca="1" si="0"/>
        <v>#NAME?</v>
      </c>
      <c r="FD1" s="17">
        <f t="shared" ca="1" si="0"/>
        <v>0</v>
      </c>
      <c r="FE1" s="17">
        <f t="shared" si="0"/>
        <v>0</v>
      </c>
      <c r="FF1" s="17" t="e">
        <f t="shared" ca="1" si="0"/>
        <v>#NAME?</v>
      </c>
      <c r="FG1" s="17">
        <f t="shared" ca="1" si="0"/>
        <v>0</v>
      </c>
      <c r="FH1" s="17">
        <f t="shared" si="0"/>
        <v>0</v>
      </c>
      <c r="FI1" s="17" t="e">
        <f t="shared" ca="1" si="0"/>
        <v>#NAME?</v>
      </c>
      <c r="FJ1" s="17">
        <f t="shared" ca="1" si="0"/>
        <v>0</v>
      </c>
      <c r="FK1" s="17">
        <f t="shared" si="0"/>
        <v>0</v>
      </c>
      <c r="FL1" s="17" t="e">
        <f t="shared" ca="1" si="0"/>
        <v>#NAME?</v>
      </c>
      <c r="FM1" s="17">
        <f t="shared" ca="1" si="0"/>
        <v>0</v>
      </c>
      <c r="FN1" s="17">
        <f t="shared" si="0"/>
        <v>0</v>
      </c>
      <c r="FO1" s="17" t="e">
        <f t="shared" ca="1" si="0"/>
        <v>#NAME?</v>
      </c>
      <c r="FP1" s="17">
        <f t="shared" ca="1" si="0"/>
        <v>0</v>
      </c>
      <c r="FQ1" s="17">
        <f t="shared" si="0"/>
        <v>0</v>
      </c>
      <c r="FR1" s="17" t="e">
        <f t="shared" ca="1" si="0"/>
        <v>#NAME?</v>
      </c>
      <c r="FS1" s="17">
        <f t="shared" ca="1" si="0"/>
        <v>0</v>
      </c>
      <c r="FT1" s="17">
        <f t="shared" si="0"/>
        <v>0</v>
      </c>
      <c r="FU1" s="17" t="e">
        <f t="shared" ca="1" si="0"/>
        <v>#NAME?</v>
      </c>
      <c r="FV1" s="17">
        <f t="shared" ca="1" si="0"/>
        <v>0</v>
      </c>
      <c r="FW1" s="17">
        <f t="shared" si="0"/>
        <v>0</v>
      </c>
      <c r="FX1" s="17" t="e">
        <f t="shared" ca="1" si="0"/>
        <v>#NAME?</v>
      </c>
      <c r="FY1" s="17">
        <f t="shared" ca="1" si="0"/>
        <v>0</v>
      </c>
      <c r="FZ1" s="17">
        <f t="shared" si="0"/>
        <v>0</v>
      </c>
      <c r="GA1" s="17" t="e">
        <f t="shared" ca="1" si="0"/>
        <v>#NAME?</v>
      </c>
      <c r="GB1" s="17">
        <f t="shared" ca="1" si="0"/>
        <v>0</v>
      </c>
      <c r="GC1" s="17">
        <f t="shared" si="0"/>
        <v>0</v>
      </c>
      <c r="GD1" s="17" t="e">
        <f t="shared" ca="1" si="0"/>
        <v>#NAME?</v>
      </c>
      <c r="GE1" s="17">
        <f t="shared" ca="1" si="0"/>
        <v>0</v>
      </c>
      <c r="GF1" s="17">
        <f t="shared" si="0"/>
        <v>0</v>
      </c>
      <c r="GG1" s="17" t="e">
        <f t="shared" ca="1" si="0"/>
        <v>#NAME?</v>
      </c>
      <c r="GH1" s="17">
        <f t="shared" ca="1" si="0"/>
        <v>0</v>
      </c>
      <c r="GI1" s="17">
        <f t="shared" si="0"/>
        <v>0</v>
      </c>
      <c r="GJ1" s="17" t="e">
        <f t="shared" ca="1" si="0"/>
        <v>#NAME?</v>
      </c>
      <c r="GK1" s="17">
        <f t="shared" ca="1" si="0"/>
        <v>0</v>
      </c>
      <c r="GL1" s="17">
        <f t="shared" si="0"/>
        <v>0</v>
      </c>
      <c r="GM1" s="17" t="e">
        <f t="shared" ca="1" si="0"/>
        <v>#NAME?</v>
      </c>
      <c r="GN1" s="17">
        <f t="shared" ca="1" si="0"/>
        <v>0</v>
      </c>
      <c r="GO1" s="17">
        <f t="shared" si="0"/>
        <v>0</v>
      </c>
      <c r="GP1" s="17" t="e">
        <f t="shared" ca="1" si="0"/>
        <v>#NAME?</v>
      </c>
      <c r="GQ1" s="17">
        <f t="shared" ca="1" si="0"/>
        <v>0</v>
      </c>
      <c r="GR1" s="17">
        <f t="shared" si="0"/>
        <v>0</v>
      </c>
      <c r="GS1" s="17" t="e">
        <f t="shared" ca="1" si="0"/>
        <v>#NAME?</v>
      </c>
      <c r="GT1" s="17">
        <f t="shared" ca="1" si="0"/>
        <v>0</v>
      </c>
      <c r="GU1" s="17">
        <f t="shared" si="0"/>
        <v>0</v>
      </c>
      <c r="GV1" s="17" t="e">
        <f t="shared" ca="1" si="0"/>
        <v>#NAME?</v>
      </c>
      <c r="GW1" s="17">
        <f t="shared" ca="1" si="0"/>
        <v>0</v>
      </c>
      <c r="GX1" s="17">
        <f t="shared" si="0"/>
        <v>0</v>
      </c>
      <c r="GY1" s="17" t="e">
        <f t="shared" ca="1" si="0"/>
        <v>#NAME?</v>
      </c>
      <c r="GZ1" s="17">
        <f t="shared" ca="1" si="0"/>
        <v>0</v>
      </c>
      <c r="HA1" s="17">
        <f t="shared" si="0"/>
        <v>0</v>
      </c>
      <c r="HB1" s="17" t="e">
        <f t="shared" ca="1" si="0"/>
        <v>#NAME?</v>
      </c>
      <c r="HC1" s="17">
        <f t="shared" ca="1" si="0"/>
        <v>0</v>
      </c>
      <c r="HD1" s="17">
        <f t="shared" si="0"/>
        <v>0</v>
      </c>
      <c r="HE1" s="17" t="e">
        <f t="shared" ca="1" si="0"/>
        <v>#NAME?</v>
      </c>
      <c r="HF1" s="17">
        <f t="shared" ca="1" si="0"/>
        <v>0</v>
      </c>
      <c r="HG1" s="17">
        <f t="shared" si="0"/>
        <v>0</v>
      </c>
      <c r="HH1" s="17" t="e">
        <f t="shared" ca="1" si="0"/>
        <v>#NAME?</v>
      </c>
      <c r="HI1" s="17">
        <f t="shared" ca="1" si="0"/>
        <v>0</v>
      </c>
      <c r="HJ1" s="17">
        <f t="shared" si="0"/>
        <v>0</v>
      </c>
      <c r="HK1" s="17" t="e">
        <f t="shared" ca="1" si="0"/>
        <v>#NAME?</v>
      </c>
      <c r="HL1" s="17">
        <f t="shared" ca="1" si="0"/>
        <v>0</v>
      </c>
      <c r="HM1" s="17">
        <f t="shared" si="0"/>
        <v>0</v>
      </c>
      <c r="HN1" s="17" t="e">
        <f t="shared" ca="1" si="0"/>
        <v>#NAME?</v>
      </c>
      <c r="HO1" s="17">
        <f t="shared" ca="1" si="0"/>
        <v>0</v>
      </c>
      <c r="HP1" s="17">
        <f t="shared" si="0"/>
        <v>0</v>
      </c>
      <c r="HQ1" s="17" t="e">
        <f t="shared" ca="1" si="0"/>
        <v>#NAME?</v>
      </c>
      <c r="HR1" s="17">
        <f t="shared" ca="1" si="0"/>
        <v>0</v>
      </c>
      <c r="HS1" s="17">
        <f t="shared" si="0"/>
        <v>0</v>
      </c>
      <c r="HT1" s="17" t="e">
        <f t="shared" ca="1" si="0"/>
        <v>#NAME?</v>
      </c>
      <c r="HU1" s="17">
        <f t="shared" ca="1" si="0"/>
        <v>0</v>
      </c>
      <c r="HV1" s="17">
        <f t="shared" si="0"/>
        <v>0</v>
      </c>
      <c r="HW1" s="17" t="e">
        <f t="shared" ca="1" si="0"/>
        <v>#NAME?</v>
      </c>
      <c r="HX1" s="17">
        <f t="shared" ca="1" si="0"/>
        <v>0</v>
      </c>
      <c r="HY1" s="17">
        <f t="shared" si="0"/>
        <v>0</v>
      </c>
      <c r="HZ1" s="17" t="e">
        <f t="shared" ca="1" si="0"/>
        <v>#NAME?</v>
      </c>
      <c r="IA1" s="17">
        <f t="shared" ca="1" si="0"/>
        <v>0</v>
      </c>
      <c r="IB1" s="17">
        <f t="shared" si="0"/>
        <v>0</v>
      </c>
      <c r="IC1" s="17" t="e">
        <f t="shared" ca="1" si="0"/>
        <v>#NAME?</v>
      </c>
      <c r="ID1" s="17">
        <f t="shared" ca="1" si="0"/>
        <v>0</v>
      </c>
      <c r="IE1" s="17">
        <f t="shared" si="0"/>
        <v>0</v>
      </c>
      <c r="IF1" s="17" t="e">
        <f t="shared" ca="1" si="0"/>
        <v>#NAME?</v>
      </c>
      <c r="IG1" s="17">
        <f t="shared" ca="1" si="0"/>
        <v>0</v>
      </c>
      <c r="IH1" s="17">
        <f t="shared" si="0"/>
        <v>0</v>
      </c>
      <c r="II1" s="17" t="e">
        <f t="shared" ca="1" si="0"/>
        <v>#NAME?</v>
      </c>
      <c r="IJ1" s="17">
        <f t="shared" ca="1" si="0"/>
        <v>0</v>
      </c>
      <c r="IK1" s="17">
        <f t="shared" si="0"/>
        <v>0</v>
      </c>
      <c r="IL1" s="17" t="e">
        <f t="shared" ca="1" si="0"/>
        <v>#NAME?</v>
      </c>
      <c r="IM1" s="17">
        <f t="shared" ca="1" si="0"/>
        <v>0</v>
      </c>
      <c r="IN1" s="17">
        <f t="shared" si="0"/>
        <v>0</v>
      </c>
      <c r="IO1" s="17" t="e">
        <f t="shared" ca="1" si="0"/>
        <v>#NAME?</v>
      </c>
      <c r="IP1" s="17">
        <f t="shared" ca="1" si="0"/>
        <v>0</v>
      </c>
      <c r="IQ1" s="17">
        <f t="shared" si="0"/>
        <v>0</v>
      </c>
      <c r="IR1" s="17" t="e">
        <f t="shared" ca="1" si="0"/>
        <v>#NAME?</v>
      </c>
      <c r="IS1" s="17">
        <f t="shared" ca="1" si="0"/>
        <v>0</v>
      </c>
      <c r="IT1" s="17">
        <f t="shared" si="0"/>
        <v>0</v>
      </c>
      <c r="IU1" s="17" t="e">
        <f t="shared" ca="1" si="0"/>
        <v>#NAME?</v>
      </c>
      <c r="IV1" s="17">
        <f t="shared" ca="1" si="0"/>
        <v>0</v>
      </c>
      <c r="IW1" s="17">
        <f t="shared" si="0"/>
        <v>0</v>
      </c>
      <c r="IX1" s="17" t="e">
        <f t="shared" ca="1" si="0"/>
        <v>#NAME?</v>
      </c>
      <c r="IY1" s="17">
        <f t="shared" ca="1" si="0"/>
        <v>0</v>
      </c>
      <c r="IZ1" s="17">
        <f t="shared" si="0"/>
        <v>0</v>
      </c>
      <c r="JA1" s="17" t="e">
        <f t="shared" ca="1" si="0"/>
        <v>#NAME?</v>
      </c>
      <c r="JB1" s="17">
        <f t="shared" ca="1" si="0"/>
        <v>0</v>
      </c>
      <c r="JC1" s="17">
        <f t="shared" si="0"/>
        <v>0</v>
      </c>
      <c r="JD1" s="17" t="e">
        <f t="shared" ca="1" si="0"/>
        <v>#NAME?</v>
      </c>
      <c r="JE1" s="17">
        <f t="shared" ca="1" si="0"/>
        <v>0</v>
      </c>
      <c r="JF1" s="17">
        <f t="shared" si="0"/>
        <v>0</v>
      </c>
      <c r="JG1" s="17" t="e">
        <f t="shared" ca="1" si="0"/>
        <v>#NAME?</v>
      </c>
      <c r="JH1" s="17">
        <f t="shared" ca="1" si="0"/>
        <v>0</v>
      </c>
      <c r="JI1" s="17">
        <f t="shared" si="0"/>
        <v>0</v>
      </c>
      <c r="JJ1" s="17" t="e">
        <f t="shared" ca="1" si="0"/>
        <v>#NAME?</v>
      </c>
      <c r="JK1" s="17">
        <f t="shared" ca="1" si="0"/>
        <v>0</v>
      </c>
      <c r="JL1" s="17">
        <f t="shared" si="0"/>
        <v>0</v>
      </c>
      <c r="JM1" s="17" t="e">
        <f t="shared" ca="1" si="0"/>
        <v>#NAME?</v>
      </c>
      <c r="JN1" s="17">
        <f t="shared" ca="1" si="0"/>
        <v>0</v>
      </c>
      <c r="JO1" s="17">
        <f t="shared" si="0"/>
        <v>0</v>
      </c>
      <c r="JP1" s="17" t="e">
        <f t="shared" ca="1" si="0"/>
        <v>#NAME?</v>
      </c>
      <c r="JQ1" s="17">
        <f t="shared" ca="1" si="0"/>
        <v>0</v>
      </c>
      <c r="JR1" s="17">
        <f t="shared" si="0"/>
        <v>0</v>
      </c>
      <c r="JS1" s="17" t="e">
        <f t="shared" ca="1" si="0"/>
        <v>#NAME?</v>
      </c>
      <c r="JT1" s="17">
        <f t="shared" ca="1" si="0"/>
        <v>0</v>
      </c>
      <c r="JU1" s="17">
        <f t="shared" si="0"/>
        <v>0</v>
      </c>
      <c r="JV1" s="17" t="e">
        <f t="shared" ca="1" si="0"/>
        <v>#NAME?</v>
      </c>
      <c r="JW1" s="17">
        <f t="shared" ca="1" si="0"/>
        <v>0</v>
      </c>
      <c r="JX1" s="17">
        <f t="shared" si="0"/>
        <v>0</v>
      </c>
      <c r="JY1" s="17" t="e">
        <f t="shared" ca="1" si="0"/>
        <v>#NAME?</v>
      </c>
      <c r="JZ1" s="17">
        <f t="shared" ca="1" si="0"/>
        <v>0</v>
      </c>
      <c r="KA1" s="17">
        <f t="shared" si="0"/>
        <v>0</v>
      </c>
      <c r="KB1" s="17" t="e">
        <f t="shared" ca="1" si="0"/>
        <v>#NAME?</v>
      </c>
      <c r="KC1" s="17">
        <f t="shared" ca="1" si="0"/>
        <v>0</v>
      </c>
      <c r="KD1" s="17">
        <f t="shared" si="0"/>
        <v>0</v>
      </c>
      <c r="KE1" s="17" t="e">
        <f t="shared" ca="1" si="0"/>
        <v>#NAME?</v>
      </c>
      <c r="KF1" s="17">
        <f t="shared" ca="1" si="0"/>
        <v>0</v>
      </c>
      <c r="KG1" s="17">
        <f t="shared" si="0"/>
        <v>0</v>
      </c>
      <c r="KH1" s="17" t="e">
        <f t="shared" ca="1" si="0"/>
        <v>#NAME?</v>
      </c>
      <c r="KI1" s="17">
        <f t="shared" ca="1" si="0"/>
        <v>0</v>
      </c>
      <c r="KJ1" s="17">
        <f t="shared" si="0"/>
        <v>0</v>
      </c>
      <c r="KK1" s="17" t="e">
        <f t="shared" ca="1" si="0"/>
        <v>#NAME?</v>
      </c>
      <c r="KL1" s="17">
        <f t="shared" ca="1" si="0"/>
        <v>0</v>
      </c>
      <c r="KM1" s="17">
        <f t="shared" si="0"/>
        <v>0</v>
      </c>
      <c r="KN1" s="17" t="e">
        <f t="shared" ca="1" si="0"/>
        <v>#NAME?</v>
      </c>
      <c r="KO1" s="17">
        <f t="shared" ca="1" si="0"/>
        <v>0</v>
      </c>
      <c r="KP1" s="17">
        <f t="shared" si="0"/>
        <v>0</v>
      </c>
      <c r="KQ1" s="17" t="e">
        <f t="shared" ca="1" si="0"/>
        <v>#NAME?</v>
      </c>
      <c r="KR1" s="17">
        <f t="shared" ca="1" si="0"/>
        <v>0</v>
      </c>
      <c r="KS1" s="17">
        <f t="shared" si="0"/>
        <v>0</v>
      </c>
      <c r="KT1" s="17" t="e">
        <f t="shared" ca="1" si="0"/>
        <v>#NAME?</v>
      </c>
      <c r="KU1" s="17">
        <f t="shared" ca="1" si="0"/>
        <v>0</v>
      </c>
      <c r="KV1" s="17">
        <f t="shared" si="0"/>
        <v>0</v>
      </c>
      <c r="KW1" s="17" t="e">
        <f t="shared" ca="1" si="0"/>
        <v>#NAME?</v>
      </c>
      <c r="KX1" s="17">
        <f t="shared" ca="1" si="0"/>
        <v>0</v>
      </c>
      <c r="KY1" s="17">
        <f t="shared" si="0"/>
        <v>0</v>
      </c>
      <c r="KZ1" s="17" t="e">
        <f t="shared" ca="1" si="0"/>
        <v>#NAME?</v>
      </c>
      <c r="LA1" s="17">
        <f t="shared" ca="1" si="0"/>
        <v>0</v>
      </c>
      <c r="LB1" s="17">
        <f t="shared" si="0"/>
        <v>0</v>
      </c>
      <c r="LC1" s="17" t="e">
        <f t="shared" ca="1" si="0"/>
        <v>#NAME?</v>
      </c>
      <c r="LD1" s="17">
        <f t="shared" ca="1" si="0"/>
        <v>0</v>
      </c>
      <c r="LE1" s="17">
        <f t="shared" si="0"/>
        <v>0</v>
      </c>
      <c r="LF1" s="17" t="e">
        <f t="shared" ca="1" si="0"/>
        <v>#NAME?</v>
      </c>
      <c r="LG1" s="17">
        <f t="shared" ca="1" si="0"/>
        <v>0</v>
      </c>
      <c r="LH1" s="17">
        <f t="shared" si="0"/>
        <v>0</v>
      </c>
      <c r="LI1" s="17" t="e">
        <f t="shared" ca="1" si="0"/>
        <v>#NAME?</v>
      </c>
      <c r="LJ1" s="17">
        <f t="shared" ca="1" si="0"/>
        <v>0</v>
      </c>
      <c r="LK1" s="17">
        <f t="shared" si="0"/>
        <v>0</v>
      </c>
      <c r="LL1" s="17" t="e">
        <f t="shared" ca="1" si="0"/>
        <v>#NAME?</v>
      </c>
      <c r="LM1" s="17">
        <f t="shared" ca="1" si="0"/>
        <v>0</v>
      </c>
      <c r="LN1" s="17">
        <f t="shared" si="0"/>
        <v>0</v>
      </c>
      <c r="LO1" s="17" t="e">
        <f t="shared" ca="1" si="0"/>
        <v>#NAME?</v>
      </c>
      <c r="LP1" s="17">
        <f t="shared" ca="1" si="0"/>
        <v>0</v>
      </c>
      <c r="LQ1" s="17">
        <f t="shared" si="0"/>
        <v>0</v>
      </c>
      <c r="LR1" s="17" t="e">
        <f t="shared" ca="1" si="0"/>
        <v>#NAME?</v>
      </c>
      <c r="LS1" s="17">
        <f t="shared" ca="1" si="0"/>
        <v>0</v>
      </c>
      <c r="LT1" s="17">
        <f t="shared" si="0"/>
        <v>0</v>
      </c>
      <c r="LU1" s="17" t="e">
        <f t="shared" ca="1" si="0"/>
        <v>#NAME?</v>
      </c>
      <c r="LV1" s="17">
        <f t="shared" ca="1" si="0"/>
        <v>0</v>
      </c>
      <c r="LW1" s="17">
        <f t="shared" si="0"/>
        <v>0</v>
      </c>
      <c r="LX1" s="17" t="e">
        <f t="shared" ca="1" si="0"/>
        <v>#NAME?</v>
      </c>
      <c r="LY1" s="17">
        <f t="shared" ca="1" si="0"/>
        <v>0</v>
      </c>
      <c r="LZ1" s="17">
        <f t="shared" si="0"/>
        <v>0</v>
      </c>
      <c r="MA1" s="17" t="e">
        <f t="shared" ca="1" si="0"/>
        <v>#NAME?</v>
      </c>
      <c r="MB1" s="17">
        <f t="shared" ca="1" si="0"/>
        <v>0</v>
      </c>
      <c r="MC1" s="17">
        <f t="shared" si="0"/>
        <v>0</v>
      </c>
      <c r="MD1" s="17" t="e">
        <f t="shared" ca="1" si="0"/>
        <v>#NAME?</v>
      </c>
      <c r="ME1" s="17">
        <f t="shared" ca="1" si="0"/>
        <v>0</v>
      </c>
      <c r="MF1" s="17">
        <f t="shared" si="0"/>
        <v>0</v>
      </c>
      <c r="MG1" s="17" t="e">
        <f t="shared" ca="1" si="0"/>
        <v>#NAME?</v>
      </c>
      <c r="MH1" s="17">
        <f t="shared" ca="1" si="0"/>
        <v>0</v>
      </c>
      <c r="MI1" s="17">
        <f t="shared" si="0"/>
        <v>0</v>
      </c>
      <c r="MJ1" s="17" t="e">
        <f t="shared" ca="1" si="0"/>
        <v>#NAME?</v>
      </c>
      <c r="MK1" s="17">
        <f t="shared" ca="1" si="0"/>
        <v>0</v>
      </c>
      <c r="ML1" s="17">
        <f t="shared" si="0"/>
        <v>0</v>
      </c>
      <c r="MM1" s="17" t="e">
        <f t="shared" ca="1" si="0"/>
        <v>#NAME?</v>
      </c>
      <c r="MN1" s="17">
        <f t="shared" ca="1" si="0"/>
        <v>0</v>
      </c>
      <c r="MO1" s="17">
        <f t="shared" si="0"/>
        <v>0</v>
      </c>
      <c r="MP1" s="17" t="e">
        <f t="shared" ca="1" si="0"/>
        <v>#NAME?</v>
      </c>
      <c r="MQ1" s="17">
        <f t="shared" ca="1" si="0"/>
        <v>0</v>
      </c>
      <c r="MR1" s="17">
        <f t="shared" si="0"/>
        <v>0</v>
      </c>
      <c r="MS1" s="17" t="e">
        <f t="shared" ca="1" si="0"/>
        <v>#NAME?</v>
      </c>
      <c r="MT1" s="17">
        <f t="shared" ca="1" si="0"/>
        <v>0</v>
      </c>
      <c r="MU1" s="17">
        <f t="shared" si="0"/>
        <v>0</v>
      </c>
      <c r="MV1" s="17" t="e">
        <f t="shared" ca="1" si="0"/>
        <v>#NAME?</v>
      </c>
      <c r="MW1" s="17">
        <f t="shared" ca="1" si="0"/>
        <v>0</v>
      </c>
      <c r="MX1" s="17">
        <f t="shared" si="0"/>
        <v>0</v>
      </c>
      <c r="MY1" s="17" t="e">
        <f t="shared" ca="1" si="0"/>
        <v>#NAME?</v>
      </c>
      <c r="MZ1" s="17">
        <f t="shared" ca="1" si="0"/>
        <v>0</v>
      </c>
      <c r="NA1" s="17">
        <f t="shared" si="0"/>
        <v>0</v>
      </c>
      <c r="NB1" s="17" t="e">
        <f t="shared" ca="1" si="0"/>
        <v>#NAME?</v>
      </c>
      <c r="NC1" s="17">
        <f t="shared" ca="1" si="0"/>
        <v>0</v>
      </c>
      <c r="ND1" s="17">
        <f t="shared" si="0"/>
        <v>0</v>
      </c>
      <c r="NE1" s="17" t="e">
        <f t="shared" ca="1" si="0"/>
        <v>#NAME?</v>
      </c>
      <c r="NF1" s="17">
        <f t="shared" ca="1" si="0"/>
        <v>0</v>
      </c>
      <c r="NG1" s="17">
        <f t="shared" si="0"/>
        <v>0</v>
      </c>
      <c r="NH1" s="17" t="e">
        <f t="shared" ca="1" si="0"/>
        <v>#NAME?</v>
      </c>
      <c r="NI1" s="17">
        <f t="shared" ca="1" si="0"/>
        <v>0</v>
      </c>
      <c r="NJ1" s="17">
        <f t="shared" si="0"/>
        <v>0</v>
      </c>
      <c r="NK1" s="17" t="e">
        <f t="shared" ca="1" si="0"/>
        <v>#NAME?</v>
      </c>
      <c r="NL1" s="17">
        <f t="shared" ca="1" si="0"/>
        <v>0</v>
      </c>
      <c r="NM1" s="17">
        <f t="shared" si="0"/>
        <v>0</v>
      </c>
      <c r="NN1" s="17" t="e">
        <f t="shared" ca="1" si="0"/>
        <v>#NAME?</v>
      </c>
      <c r="NO1" s="17">
        <f t="shared" ca="1" si="0"/>
        <v>0</v>
      </c>
      <c r="NP1" s="17">
        <f t="shared" si="0"/>
        <v>0</v>
      </c>
      <c r="NQ1" s="17" t="e">
        <f t="shared" ca="1" si="0"/>
        <v>#NAME?</v>
      </c>
      <c r="NR1" s="17">
        <f t="shared" ca="1" si="0"/>
        <v>0</v>
      </c>
      <c r="NS1" s="17">
        <f t="shared" si="0"/>
        <v>0</v>
      </c>
      <c r="NT1" s="17" t="e">
        <f t="shared" ca="1" si="0"/>
        <v>#NAME?</v>
      </c>
      <c r="NU1" s="17">
        <f t="shared" ca="1" si="0"/>
        <v>0</v>
      </c>
      <c r="NV1" s="17">
        <f t="shared" si="0"/>
        <v>0</v>
      </c>
      <c r="NW1" s="17" t="e">
        <f t="shared" ca="1" si="0"/>
        <v>#NAME?</v>
      </c>
      <c r="NX1" s="17">
        <f t="shared" ca="1" si="0"/>
        <v>0</v>
      </c>
      <c r="NY1" s="17">
        <f t="shared" si="0"/>
        <v>0</v>
      </c>
      <c r="NZ1" s="17" t="e">
        <f t="shared" ca="1" si="0"/>
        <v>#NAME?</v>
      </c>
      <c r="OA1" s="17">
        <f t="shared" ca="1" si="0"/>
        <v>0</v>
      </c>
      <c r="OB1" s="17">
        <f t="shared" si="0"/>
        <v>0</v>
      </c>
      <c r="OC1" s="17" t="e">
        <f t="shared" ca="1" si="0"/>
        <v>#NAME?</v>
      </c>
      <c r="OD1" s="17">
        <f t="shared" ca="1" si="0"/>
        <v>0</v>
      </c>
      <c r="OE1" s="17">
        <f t="shared" si="0"/>
        <v>0</v>
      </c>
      <c r="OF1" s="17" t="e">
        <f t="shared" ca="1" si="0"/>
        <v>#NAME?</v>
      </c>
      <c r="OG1" s="17">
        <f t="shared" ca="1" si="0"/>
        <v>0</v>
      </c>
      <c r="OH1" s="17">
        <f t="shared" si="0"/>
        <v>0</v>
      </c>
      <c r="OI1" s="17" t="e">
        <f t="shared" ca="1" si="0"/>
        <v>#NAME?</v>
      </c>
      <c r="OJ1" s="17">
        <f t="shared" ca="1" si="0"/>
        <v>0</v>
      </c>
      <c r="OK1" s="17">
        <f t="shared" si="0"/>
        <v>0</v>
      </c>
      <c r="OL1" s="17" t="e">
        <f t="shared" ca="1" si="0"/>
        <v>#NAME?</v>
      </c>
      <c r="OM1" s="17">
        <f t="shared" ca="1" si="0"/>
        <v>0</v>
      </c>
      <c r="ON1" s="17">
        <f t="shared" si="0"/>
        <v>0</v>
      </c>
      <c r="OO1" s="17" t="e">
        <f t="shared" ca="1" si="0"/>
        <v>#NAME?</v>
      </c>
      <c r="OP1" s="17">
        <f t="shared" ca="1" si="0"/>
        <v>0</v>
      </c>
      <c r="OQ1" s="17">
        <f t="shared" si="0"/>
        <v>0</v>
      </c>
      <c r="OR1" s="17" t="e">
        <f t="shared" ca="1" si="0"/>
        <v>#NAME?</v>
      </c>
      <c r="OS1" s="17">
        <f t="shared" ca="1" si="0"/>
        <v>0</v>
      </c>
      <c r="OT1" s="17">
        <f t="shared" si="0"/>
        <v>0</v>
      </c>
      <c r="OU1" s="17" t="e">
        <f t="shared" ca="1" si="0"/>
        <v>#NAME?</v>
      </c>
      <c r="OV1" s="17">
        <f t="shared" ca="1" si="0"/>
        <v>0</v>
      </c>
      <c r="OW1" s="17">
        <f t="shared" si="0"/>
        <v>0</v>
      </c>
      <c r="OX1" s="17" t="e">
        <f t="shared" ca="1" si="0"/>
        <v>#NAME?</v>
      </c>
      <c r="OY1" s="17">
        <f t="shared" ca="1" si="0"/>
        <v>0</v>
      </c>
      <c r="OZ1" s="17">
        <f t="shared" si="0"/>
        <v>0</v>
      </c>
      <c r="PA1" s="17" t="e">
        <f t="shared" ca="1" si="0"/>
        <v>#NAME?</v>
      </c>
      <c r="PB1" s="17">
        <f t="shared" ca="1" si="0"/>
        <v>0</v>
      </c>
      <c r="PC1" s="17">
        <f t="shared" si="0"/>
        <v>0</v>
      </c>
      <c r="PD1" s="17" t="e">
        <f t="shared" ca="1" si="0"/>
        <v>#NAME?</v>
      </c>
      <c r="PE1" s="17">
        <f t="shared" ca="1" si="0"/>
        <v>0</v>
      </c>
      <c r="PF1" s="17">
        <f t="shared" si="0"/>
        <v>0</v>
      </c>
      <c r="PG1" s="17" t="e">
        <f t="shared" ca="1" si="0"/>
        <v>#NAME?</v>
      </c>
      <c r="PH1" s="17">
        <f t="shared" ca="1" si="0"/>
        <v>0</v>
      </c>
      <c r="PI1" s="17">
        <f t="shared" si="0"/>
        <v>0</v>
      </c>
      <c r="PJ1" s="17" t="e">
        <f t="shared" ca="1" si="0"/>
        <v>#NAME?</v>
      </c>
      <c r="PK1" s="17">
        <f t="shared" ca="1" si="0"/>
        <v>0</v>
      </c>
      <c r="PL1" s="17">
        <f t="shared" si="0"/>
        <v>0</v>
      </c>
      <c r="PM1" s="17" t="e">
        <f t="shared" ca="1" si="0"/>
        <v>#NAME?</v>
      </c>
      <c r="PN1" s="17">
        <f t="shared" ca="1" si="0"/>
        <v>0</v>
      </c>
      <c r="PO1" s="17">
        <f t="shared" si="0"/>
        <v>0</v>
      </c>
      <c r="PP1" s="17" t="e">
        <f t="shared" ca="1" si="0"/>
        <v>#NAME?</v>
      </c>
      <c r="PQ1" s="17">
        <f t="shared" ca="1" si="0"/>
        <v>0</v>
      </c>
      <c r="PR1" s="17">
        <f t="shared" si="0"/>
        <v>0</v>
      </c>
      <c r="PS1" s="17" t="e">
        <f t="shared" ca="1" si="0"/>
        <v>#NAME?</v>
      </c>
      <c r="PT1" s="17">
        <f t="shared" ca="1" si="0"/>
        <v>0</v>
      </c>
      <c r="PU1" s="17">
        <f t="shared" si="0"/>
        <v>0</v>
      </c>
      <c r="PV1" s="17" t="e">
        <f t="shared" ca="1" si="0"/>
        <v>#NAME?</v>
      </c>
      <c r="PW1" s="17">
        <f t="shared" ca="1" si="0"/>
        <v>0</v>
      </c>
      <c r="PX1" s="17">
        <f t="shared" si="0"/>
        <v>0</v>
      </c>
      <c r="PY1" s="17" t="e">
        <f t="shared" ca="1" si="0"/>
        <v>#NAME?</v>
      </c>
      <c r="PZ1" s="17">
        <f t="shared" ca="1" si="0"/>
        <v>0</v>
      </c>
      <c r="QA1" s="17">
        <f t="shared" si="0"/>
        <v>0</v>
      </c>
      <c r="QB1" s="17" t="e">
        <f t="shared" ca="1" si="0"/>
        <v>#NAME?</v>
      </c>
      <c r="QC1" s="17">
        <f t="shared" ca="1" si="0"/>
        <v>0</v>
      </c>
      <c r="QD1" s="17">
        <f t="shared" si="0"/>
        <v>0</v>
      </c>
      <c r="QE1" s="17" t="e">
        <f t="shared" ca="1" si="0"/>
        <v>#NAME?</v>
      </c>
      <c r="QF1" s="17">
        <f t="shared" ca="1" si="0"/>
        <v>0</v>
      </c>
      <c r="QG1" s="17">
        <f t="shared" si="0"/>
        <v>0</v>
      </c>
      <c r="QH1" s="17" t="e">
        <f t="shared" ca="1" si="0"/>
        <v>#NAME?</v>
      </c>
      <c r="QI1" s="17">
        <f t="shared" ca="1" si="0"/>
        <v>0</v>
      </c>
      <c r="QJ1" s="17">
        <f t="shared" si="0"/>
        <v>0</v>
      </c>
      <c r="QK1" s="17" t="e">
        <f t="shared" ca="1" si="0"/>
        <v>#NAME?</v>
      </c>
      <c r="QL1" s="17">
        <f t="shared" si="0"/>
        <v>0</v>
      </c>
      <c r="QM1" s="17">
        <f t="shared" si="0"/>
        <v>0</v>
      </c>
      <c r="QN1" s="17">
        <f t="shared" si="0"/>
        <v>0</v>
      </c>
      <c r="QO1" s="17">
        <f t="shared" si="0"/>
        <v>0</v>
      </c>
      <c r="QP1" s="17">
        <f t="shared" si="0"/>
        <v>0</v>
      </c>
      <c r="QQ1" s="17">
        <f t="shared" si="0"/>
        <v>0</v>
      </c>
      <c r="QR1" s="17">
        <f t="shared" si="0"/>
        <v>0</v>
      </c>
      <c r="QS1" s="17">
        <f t="shared" si="0"/>
        <v>0</v>
      </c>
      <c r="QT1" s="17">
        <f t="shared" si="0"/>
        <v>0</v>
      </c>
      <c r="QU1" s="17">
        <f t="shared" si="0"/>
        <v>0</v>
      </c>
      <c r="QV1" s="17">
        <f t="shared" si="0"/>
        <v>0</v>
      </c>
      <c r="QW1" s="17">
        <f t="shared" si="0"/>
        <v>0</v>
      </c>
      <c r="QX1" s="17">
        <f t="shared" si="0"/>
        <v>0</v>
      </c>
    </row>
    <row r="2" spans="1:466" ht="12.75">
      <c r="A2" s="17">
        <f ca="1">IFERROR(__xludf.DUMMYFUNCTION("IMPORTRANGE(""https://docs.google.com/spreadsheets/d/1bnrM1foljdg-L_RPI-aKRaOEHJK0vrMwpHmSqHTASXU"",""A:ZZZ"")"),1)</f>
        <v>1</v>
      </c>
      <c r="B2" s="17"/>
      <c r="C2" s="19" t="str">
        <f ca="1">IFERROR(__xludf.DUMMYFUNCTION("""COMPUTED_VALUE"""),"08.07.21 10:57")</f>
        <v>08.07.21 10:57</v>
      </c>
      <c r="D2" s="19">
        <f ca="1">IFERROR(__xludf.DUMMYFUNCTION("""COMPUTED_VALUE"""),2)</f>
        <v>2</v>
      </c>
      <c r="E2" s="19"/>
      <c r="F2" s="19" t="str">
        <f ca="1">IFERROR(__xludf.DUMMYFUNCTION("""COMPUTED_VALUE"""),"08.07.21 10:59")</f>
        <v>08.07.21 10:59</v>
      </c>
      <c r="G2" s="19">
        <f ca="1">IFERROR(__xludf.DUMMYFUNCTION("""COMPUTED_VALUE"""),3)</f>
        <v>3</v>
      </c>
      <c r="H2" s="19"/>
      <c r="I2" s="19" t="str">
        <f ca="1">IFERROR(__xludf.DUMMYFUNCTION("""COMPUTED_VALUE"""),"08.07.21 11:00")</f>
        <v>08.07.21 11:00</v>
      </c>
      <c r="J2" s="19">
        <f ca="1">IFERROR(__xludf.DUMMYFUNCTION("""COMPUTED_VALUE"""),4)</f>
        <v>4</v>
      </c>
      <c r="K2" s="19"/>
      <c r="L2" s="19" t="str">
        <f ca="1">IFERROR(__xludf.DUMMYFUNCTION("""COMPUTED_VALUE"""),"08.07.21 11:01")</f>
        <v>08.07.21 11:01</v>
      </c>
      <c r="M2" s="19">
        <f ca="1">IFERROR(__xludf.DUMMYFUNCTION("""COMPUTED_VALUE"""),5)</f>
        <v>5</v>
      </c>
      <c r="N2" s="19"/>
      <c r="O2" s="19" t="str">
        <f ca="1">IFERROR(__xludf.DUMMYFUNCTION("""COMPUTED_VALUE"""),"08.07.21 11:02")</f>
        <v>08.07.21 11:02</v>
      </c>
      <c r="P2" s="19">
        <f ca="1">IFERROR(__xludf.DUMMYFUNCTION("""COMPUTED_VALUE"""),6)</f>
        <v>6</v>
      </c>
      <c r="Q2" s="19"/>
      <c r="R2" s="19" t="str">
        <f ca="1">IFERROR(__xludf.DUMMYFUNCTION("""COMPUTED_VALUE"""),"08.07.21 11:03")</f>
        <v>08.07.21 11:03</v>
      </c>
      <c r="S2" s="19">
        <f ca="1">IFERROR(__xludf.DUMMYFUNCTION("""COMPUTED_VALUE"""),7)</f>
        <v>7</v>
      </c>
      <c r="T2" s="19"/>
      <c r="U2" s="19" t="str">
        <f ca="1">IFERROR(__xludf.DUMMYFUNCTION("""COMPUTED_VALUE"""),"08.07.21 11:15")</f>
        <v>08.07.21 11:15</v>
      </c>
      <c r="V2" s="19">
        <f ca="1">IFERROR(__xludf.DUMMYFUNCTION("""COMPUTED_VALUE"""),8)</f>
        <v>8</v>
      </c>
      <c r="W2" s="19"/>
      <c r="X2" s="19" t="str">
        <f ca="1">IFERROR(__xludf.DUMMYFUNCTION("""COMPUTED_VALUE"""),"08.07.21 11:16")</f>
        <v>08.07.21 11:16</v>
      </c>
      <c r="Y2" s="19">
        <f ca="1">IFERROR(__xludf.DUMMYFUNCTION("""COMPUTED_VALUE"""),9)</f>
        <v>9</v>
      </c>
      <c r="Z2" s="19"/>
      <c r="AA2" s="19" t="str">
        <f ca="1">IFERROR(__xludf.DUMMYFUNCTION("""COMPUTED_VALUE"""),"08.07.21 11:20")</f>
        <v>08.07.21 11:20</v>
      </c>
      <c r="AB2" s="19">
        <f ca="1">IFERROR(__xludf.DUMMYFUNCTION("""COMPUTED_VALUE"""),10)</f>
        <v>10</v>
      </c>
      <c r="AC2" s="19"/>
      <c r="AD2" s="19" t="str">
        <f ca="1">IFERROR(__xludf.DUMMYFUNCTION("""COMPUTED_VALUE"""),"08.07.21 11:20")</f>
        <v>08.07.21 11:20</v>
      </c>
      <c r="AE2" s="19">
        <f ca="1">IFERROR(__xludf.DUMMYFUNCTION("""COMPUTED_VALUE"""),11)</f>
        <v>11</v>
      </c>
      <c r="AF2" s="19"/>
      <c r="AG2" s="19" t="str">
        <f ca="1">IFERROR(__xludf.DUMMYFUNCTION("""COMPUTED_VALUE"""),"08.07.21 11:33")</f>
        <v>08.07.21 11:33</v>
      </c>
      <c r="AH2" s="19">
        <f ca="1">IFERROR(__xludf.DUMMYFUNCTION("""COMPUTED_VALUE"""),12)</f>
        <v>12</v>
      </c>
      <c r="AI2" s="19"/>
      <c r="AJ2" s="19" t="str">
        <f ca="1">IFERROR(__xludf.DUMMYFUNCTION("""COMPUTED_VALUE"""),"08.07.21 11:36")</f>
        <v>08.07.21 11:36</v>
      </c>
      <c r="AK2" s="19">
        <f ca="1">IFERROR(__xludf.DUMMYFUNCTION("""COMPUTED_VALUE"""),13)</f>
        <v>13</v>
      </c>
      <c r="AL2" s="19"/>
      <c r="AM2" s="19" t="str">
        <f ca="1">IFERROR(__xludf.DUMMYFUNCTION("""COMPUTED_VALUE"""),"08.07.21 11:53")</f>
        <v>08.07.21 11:53</v>
      </c>
      <c r="AN2" s="19">
        <f ca="1">IFERROR(__xludf.DUMMYFUNCTION("""COMPUTED_VALUE"""),14)</f>
        <v>14</v>
      </c>
      <c r="AO2" s="19"/>
      <c r="AP2" s="19" t="str">
        <f ca="1">IFERROR(__xludf.DUMMYFUNCTION("""COMPUTED_VALUE"""),"08.07.21 11:55")</f>
        <v>08.07.21 11:55</v>
      </c>
      <c r="AQ2" s="19">
        <f ca="1">IFERROR(__xludf.DUMMYFUNCTION("""COMPUTED_VALUE"""),15)</f>
        <v>15</v>
      </c>
      <c r="AR2" s="19"/>
      <c r="AS2" s="19" t="str">
        <f ca="1">IFERROR(__xludf.DUMMYFUNCTION("""COMPUTED_VALUE"""),"08.07.21 11:56")</f>
        <v>08.07.21 11:56</v>
      </c>
      <c r="AT2" s="19">
        <f ca="1">IFERROR(__xludf.DUMMYFUNCTION("""COMPUTED_VALUE"""),16)</f>
        <v>16</v>
      </c>
      <c r="AU2" s="19"/>
      <c r="AV2" s="19" t="str">
        <f ca="1">IFERROR(__xludf.DUMMYFUNCTION("""COMPUTED_VALUE"""),"08.07.21 12:03")</f>
        <v>08.07.21 12:03</v>
      </c>
      <c r="AW2" s="19">
        <f ca="1">IFERROR(__xludf.DUMMYFUNCTION("""COMPUTED_VALUE"""),17)</f>
        <v>17</v>
      </c>
      <c r="AX2" s="19"/>
      <c r="AY2" s="19" t="str">
        <f ca="1">IFERROR(__xludf.DUMMYFUNCTION("""COMPUTED_VALUE"""),"08.07.21 12:06")</f>
        <v>08.07.21 12:06</v>
      </c>
      <c r="AZ2" s="19">
        <f ca="1">IFERROR(__xludf.DUMMYFUNCTION("""COMPUTED_VALUE"""),18)</f>
        <v>18</v>
      </c>
      <c r="BA2" s="19"/>
      <c r="BB2" s="19" t="str">
        <f ca="1">IFERROR(__xludf.DUMMYFUNCTION("""COMPUTED_VALUE"""),"08.07.21 12:12")</f>
        <v>08.07.21 12:12</v>
      </c>
      <c r="BC2" s="19">
        <f ca="1">IFERROR(__xludf.DUMMYFUNCTION("""COMPUTED_VALUE"""),19)</f>
        <v>19</v>
      </c>
      <c r="BD2" s="19"/>
      <c r="BE2" s="19" t="str">
        <f ca="1">IFERROR(__xludf.DUMMYFUNCTION("""COMPUTED_VALUE"""),"08.07.21 12:12")</f>
        <v>08.07.21 12:12</v>
      </c>
      <c r="BF2" s="19">
        <f ca="1">IFERROR(__xludf.DUMMYFUNCTION("""COMPUTED_VALUE"""),20)</f>
        <v>20</v>
      </c>
      <c r="BG2" s="19"/>
      <c r="BH2" s="19" t="str">
        <f ca="1">IFERROR(__xludf.DUMMYFUNCTION("""COMPUTED_VALUE"""),"08.07.21 12:14")</f>
        <v>08.07.21 12:14</v>
      </c>
      <c r="BI2" s="19">
        <f ca="1">IFERROR(__xludf.DUMMYFUNCTION("""COMPUTED_VALUE"""),21)</f>
        <v>21</v>
      </c>
      <c r="BJ2" s="19"/>
      <c r="BK2" s="19" t="str">
        <f ca="1">IFERROR(__xludf.DUMMYFUNCTION("""COMPUTED_VALUE"""),"08.07.21 12:35")</f>
        <v>08.07.21 12:35</v>
      </c>
      <c r="BL2" s="19">
        <f ca="1">IFERROR(__xludf.DUMMYFUNCTION("""COMPUTED_VALUE"""),22)</f>
        <v>22</v>
      </c>
      <c r="BM2" s="19"/>
      <c r="BN2" s="19" t="str">
        <f ca="1">IFERROR(__xludf.DUMMYFUNCTION("""COMPUTED_VALUE"""),"08.07.21 12:38")</f>
        <v>08.07.21 12:38</v>
      </c>
      <c r="BO2" s="19">
        <f ca="1">IFERROR(__xludf.DUMMYFUNCTION("""COMPUTED_VALUE"""),23)</f>
        <v>23</v>
      </c>
      <c r="BP2" s="19"/>
      <c r="BQ2" s="19" t="str">
        <f ca="1">IFERROR(__xludf.DUMMYFUNCTION("""COMPUTED_VALUE"""),"08.07.21 12:39")</f>
        <v>08.07.21 12:39</v>
      </c>
      <c r="BR2" s="19">
        <f ca="1">IFERROR(__xludf.DUMMYFUNCTION("""COMPUTED_VALUE"""),24)</f>
        <v>24</v>
      </c>
      <c r="BS2" s="19"/>
      <c r="BT2" s="19" t="str">
        <f ca="1">IFERROR(__xludf.DUMMYFUNCTION("""COMPUTED_VALUE"""),"08.07.21 12:40")</f>
        <v>08.07.21 12:40</v>
      </c>
      <c r="BU2" s="19">
        <f ca="1">IFERROR(__xludf.DUMMYFUNCTION("""COMPUTED_VALUE"""),25)</f>
        <v>25</v>
      </c>
      <c r="BV2" s="19"/>
      <c r="BW2" s="19" t="str">
        <f ca="1">IFERROR(__xludf.DUMMYFUNCTION("""COMPUTED_VALUE"""),"08.07.21 12:41")</f>
        <v>08.07.21 12:41</v>
      </c>
      <c r="BX2" s="19">
        <f ca="1">IFERROR(__xludf.DUMMYFUNCTION("""COMPUTED_VALUE"""),26)</f>
        <v>26</v>
      </c>
      <c r="BY2" s="19"/>
      <c r="BZ2" s="19" t="str">
        <f ca="1">IFERROR(__xludf.DUMMYFUNCTION("""COMPUTED_VALUE"""),"08.07.21 12:42")</f>
        <v>08.07.21 12:42</v>
      </c>
      <c r="CA2" s="19">
        <f ca="1">IFERROR(__xludf.DUMMYFUNCTION("""COMPUTED_VALUE"""),27)</f>
        <v>27</v>
      </c>
      <c r="CB2" s="19"/>
      <c r="CC2" s="19" t="str">
        <f ca="1">IFERROR(__xludf.DUMMYFUNCTION("""COMPUTED_VALUE"""),"08.07.21 12:43")</f>
        <v>08.07.21 12:43</v>
      </c>
      <c r="CD2" s="19">
        <f ca="1">IFERROR(__xludf.DUMMYFUNCTION("""COMPUTED_VALUE"""),28)</f>
        <v>28</v>
      </c>
      <c r="CE2" s="19"/>
      <c r="CF2" s="19" t="str">
        <f ca="1">IFERROR(__xludf.DUMMYFUNCTION("""COMPUTED_VALUE"""),"08.07.21 12:43")</f>
        <v>08.07.21 12:43</v>
      </c>
      <c r="CG2" s="19">
        <f ca="1">IFERROR(__xludf.DUMMYFUNCTION("""COMPUTED_VALUE"""),29)</f>
        <v>29</v>
      </c>
      <c r="CH2" s="19"/>
      <c r="CI2" s="19" t="str">
        <f ca="1">IFERROR(__xludf.DUMMYFUNCTION("""COMPUTED_VALUE"""),"08.07.21 12:48")</f>
        <v>08.07.21 12:48</v>
      </c>
      <c r="CJ2" s="19">
        <f ca="1">IFERROR(__xludf.DUMMYFUNCTION("""COMPUTED_VALUE"""),30)</f>
        <v>30</v>
      </c>
      <c r="CK2" s="19"/>
      <c r="CL2" s="19" t="str">
        <f ca="1">IFERROR(__xludf.DUMMYFUNCTION("""COMPUTED_VALUE"""),"08.07.21 12:49")</f>
        <v>08.07.21 12:49</v>
      </c>
      <c r="CM2" s="19">
        <f ca="1">IFERROR(__xludf.DUMMYFUNCTION("""COMPUTED_VALUE"""),31)</f>
        <v>31</v>
      </c>
      <c r="CN2" s="19"/>
      <c r="CO2" s="19" t="str">
        <f ca="1">IFERROR(__xludf.DUMMYFUNCTION("""COMPUTED_VALUE"""),"08.07.21 12:50")</f>
        <v>08.07.21 12:50</v>
      </c>
      <c r="CP2" s="19">
        <f ca="1">IFERROR(__xludf.DUMMYFUNCTION("""COMPUTED_VALUE"""),32)</f>
        <v>32</v>
      </c>
      <c r="CQ2" s="19"/>
      <c r="CR2" s="19" t="str">
        <f ca="1">IFERROR(__xludf.DUMMYFUNCTION("""COMPUTED_VALUE"""),"08.07.21 12:52")</f>
        <v>08.07.21 12:52</v>
      </c>
      <c r="CS2" s="19">
        <f ca="1">IFERROR(__xludf.DUMMYFUNCTION("""COMPUTED_VALUE"""),33)</f>
        <v>33</v>
      </c>
      <c r="CT2" s="19"/>
      <c r="CU2" s="19" t="str">
        <f ca="1">IFERROR(__xludf.DUMMYFUNCTION("""COMPUTED_VALUE"""),"08.07.21 12:52")</f>
        <v>08.07.21 12:52</v>
      </c>
      <c r="CV2" s="19">
        <f ca="1">IFERROR(__xludf.DUMMYFUNCTION("""COMPUTED_VALUE"""),34)</f>
        <v>34</v>
      </c>
      <c r="CW2" s="19"/>
      <c r="CX2" s="19" t="str">
        <f ca="1">IFERROR(__xludf.DUMMYFUNCTION("""COMPUTED_VALUE"""),"08.07.21 13:00")</f>
        <v>08.07.21 13:00</v>
      </c>
      <c r="CY2" s="19">
        <f ca="1">IFERROR(__xludf.DUMMYFUNCTION("""COMPUTED_VALUE"""),35)</f>
        <v>35</v>
      </c>
      <c r="CZ2" s="19"/>
      <c r="DA2" s="19" t="str">
        <f ca="1">IFERROR(__xludf.DUMMYFUNCTION("""COMPUTED_VALUE"""),"08.07.21 13:00")</f>
        <v>08.07.21 13:00</v>
      </c>
      <c r="DB2" s="19">
        <f ca="1">IFERROR(__xludf.DUMMYFUNCTION("""COMPUTED_VALUE"""),36)</f>
        <v>36</v>
      </c>
      <c r="DC2" s="19"/>
      <c r="DD2" s="19" t="str">
        <f ca="1">IFERROR(__xludf.DUMMYFUNCTION("""COMPUTED_VALUE"""),"08.07.21 13:01")</f>
        <v>08.07.21 13:01</v>
      </c>
      <c r="DE2" s="19">
        <f ca="1">IFERROR(__xludf.DUMMYFUNCTION("""COMPUTED_VALUE"""),37)</f>
        <v>37</v>
      </c>
      <c r="DF2" s="19"/>
      <c r="DG2" s="19" t="str">
        <f ca="1">IFERROR(__xludf.DUMMYFUNCTION("""COMPUTED_VALUE"""),"08.07.21 13:02")</f>
        <v>08.07.21 13:02</v>
      </c>
      <c r="DH2" s="19">
        <f ca="1">IFERROR(__xludf.DUMMYFUNCTION("""COMPUTED_VALUE"""),38)</f>
        <v>38</v>
      </c>
      <c r="DI2" s="19"/>
      <c r="DJ2" s="19" t="str">
        <f ca="1">IFERROR(__xludf.DUMMYFUNCTION("""COMPUTED_VALUE"""),"08.07.21 13:03")</f>
        <v>08.07.21 13:03</v>
      </c>
      <c r="DK2" s="19">
        <f ca="1">IFERROR(__xludf.DUMMYFUNCTION("""COMPUTED_VALUE"""),39)</f>
        <v>39</v>
      </c>
      <c r="DL2" s="19"/>
      <c r="DM2" s="19" t="str">
        <f ca="1">IFERROR(__xludf.DUMMYFUNCTION("""COMPUTED_VALUE"""),"08.07.21 13:03")</f>
        <v>08.07.21 13:03</v>
      </c>
      <c r="DN2" s="19">
        <f ca="1">IFERROR(__xludf.DUMMYFUNCTION("""COMPUTED_VALUE"""),40)</f>
        <v>40</v>
      </c>
      <c r="DO2" s="19"/>
      <c r="DP2" s="19" t="str">
        <f ca="1">IFERROR(__xludf.DUMMYFUNCTION("""COMPUTED_VALUE"""),"08.07.21 13:03")</f>
        <v>08.07.21 13:03</v>
      </c>
      <c r="DQ2" s="19">
        <f ca="1">IFERROR(__xludf.DUMMYFUNCTION("""COMPUTED_VALUE"""),41)</f>
        <v>41</v>
      </c>
      <c r="DR2" s="19"/>
      <c r="DS2" s="19" t="str">
        <f ca="1">IFERROR(__xludf.DUMMYFUNCTION("""COMPUTED_VALUE"""),"08.07.21 13:08")</f>
        <v>08.07.21 13:08</v>
      </c>
      <c r="DT2" s="19">
        <f ca="1">IFERROR(__xludf.DUMMYFUNCTION("""COMPUTED_VALUE"""),42)</f>
        <v>42</v>
      </c>
      <c r="DU2" s="19"/>
      <c r="DV2" s="19" t="str">
        <f ca="1">IFERROR(__xludf.DUMMYFUNCTION("""COMPUTED_VALUE"""),"08.07.21 13:11")</f>
        <v>08.07.21 13:11</v>
      </c>
      <c r="DW2" s="19">
        <f ca="1">IFERROR(__xludf.DUMMYFUNCTION("""COMPUTED_VALUE"""),43)</f>
        <v>43</v>
      </c>
      <c r="DX2" s="19"/>
      <c r="DY2" s="19" t="str">
        <f ca="1">IFERROR(__xludf.DUMMYFUNCTION("""COMPUTED_VALUE"""),"08.07.21 13:12")</f>
        <v>08.07.21 13:12</v>
      </c>
      <c r="DZ2" s="19">
        <f ca="1">IFERROR(__xludf.DUMMYFUNCTION("""COMPUTED_VALUE"""),44)</f>
        <v>44</v>
      </c>
      <c r="EA2" s="19"/>
      <c r="EB2" s="19" t="str">
        <f ca="1">IFERROR(__xludf.DUMMYFUNCTION("""COMPUTED_VALUE"""),"08.07.21 13:12")</f>
        <v>08.07.21 13:12</v>
      </c>
      <c r="EC2" s="19">
        <f ca="1">IFERROR(__xludf.DUMMYFUNCTION("""COMPUTED_VALUE"""),45)</f>
        <v>45</v>
      </c>
      <c r="ED2" s="19"/>
      <c r="EE2" s="19" t="str">
        <f ca="1">IFERROR(__xludf.DUMMYFUNCTION("""COMPUTED_VALUE"""),"08.07.21 13:13")</f>
        <v>08.07.21 13:13</v>
      </c>
      <c r="EF2" s="19">
        <f ca="1">IFERROR(__xludf.DUMMYFUNCTION("""COMPUTED_VALUE"""),46)</f>
        <v>46</v>
      </c>
      <c r="EG2" s="19"/>
      <c r="EH2" s="19" t="str">
        <f ca="1">IFERROR(__xludf.DUMMYFUNCTION("""COMPUTED_VALUE"""),"08.07.21 13:37")</f>
        <v>08.07.21 13:37</v>
      </c>
      <c r="EI2" s="19">
        <f ca="1">IFERROR(__xludf.DUMMYFUNCTION("""COMPUTED_VALUE"""),47)</f>
        <v>47</v>
      </c>
      <c r="EJ2" s="19"/>
      <c r="EK2" s="19" t="str">
        <f ca="1">IFERROR(__xludf.DUMMYFUNCTION("""COMPUTED_VALUE"""),"08.07.21 13:38")</f>
        <v>08.07.21 13:38</v>
      </c>
      <c r="EL2" s="19">
        <f ca="1">IFERROR(__xludf.DUMMYFUNCTION("""COMPUTED_VALUE"""),48)</f>
        <v>48</v>
      </c>
      <c r="EM2" s="19"/>
      <c r="EN2" s="19" t="str">
        <f ca="1">IFERROR(__xludf.DUMMYFUNCTION("""COMPUTED_VALUE"""),"08.07.21 13:39")</f>
        <v>08.07.21 13:39</v>
      </c>
      <c r="EO2" s="19">
        <f ca="1">IFERROR(__xludf.DUMMYFUNCTION("""COMPUTED_VALUE"""),49)</f>
        <v>49</v>
      </c>
      <c r="EP2" s="19"/>
      <c r="EQ2" s="19" t="str">
        <f ca="1">IFERROR(__xludf.DUMMYFUNCTION("""COMPUTED_VALUE"""),"08.07.21 13:42")</f>
        <v>08.07.21 13:42</v>
      </c>
      <c r="ER2" s="19">
        <f ca="1">IFERROR(__xludf.DUMMYFUNCTION("""COMPUTED_VALUE"""),50)</f>
        <v>50</v>
      </c>
      <c r="ES2" s="19"/>
      <c r="ET2" s="19" t="str">
        <f ca="1">IFERROR(__xludf.DUMMYFUNCTION("""COMPUTED_VALUE"""),"08.07.21 13:42")</f>
        <v>08.07.21 13:42</v>
      </c>
      <c r="EU2" s="19">
        <f ca="1">IFERROR(__xludf.DUMMYFUNCTION("""COMPUTED_VALUE"""),51)</f>
        <v>51</v>
      </c>
      <c r="EV2" s="19"/>
      <c r="EW2" s="19" t="str">
        <f ca="1">IFERROR(__xludf.DUMMYFUNCTION("""COMPUTED_VALUE"""),"08.07.21 13:43")</f>
        <v>08.07.21 13:43</v>
      </c>
      <c r="EX2" s="19">
        <f ca="1">IFERROR(__xludf.DUMMYFUNCTION("""COMPUTED_VALUE"""),52)</f>
        <v>52</v>
      </c>
      <c r="EY2" s="19"/>
      <c r="EZ2" s="19" t="str">
        <f ca="1">IFERROR(__xludf.DUMMYFUNCTION("""COMPUTED_VALUE"""),"08.07.21 13:43")</f>
        <v>08.07.21 13:43</v>
      </c>
      <c r="FA2" s="19">
        <f ca="1">IFERROR(__xludf.DUMMYFUNCTION("""COMPUTED_VALUE"""),53)</f>
        <v>53</v>
      </c>
      <c r="FB2" s="19"/>
      <c r="FC2" s="19" t="str">
        <f ca="1">IFERROR(__xludf.DUMMYFUNCTION("""COMPUTED_VALUE"""),"08.07.21 15:53")</f>
        <v>08.07.21 15:53</v>
      </c>
      <c r="FD2" s="19">
        <f ca="1">IFERROR(__xludf.DUMMYFUNCTION("""COMPUTED_VALUE"""),54)</f>
        <v>54</v>
      </c>
      <c r="FE2" s="19"/>
      <c r="FF2" s="19" t="str">
        <f ca="1">IFERROR(__xludf.DUMMYFUNCTION("""COMPUTED_VALUE"""),"08.07.21 15:59")</f>
        <v>08.07.21 15:59</v>
      </c>
      <c r="FG2" s="19">
        <f ca="1">IFERROR(__xludf.DUMMYFUNCTION("""COMPUTED_VALUE"""),55)</f>
        <v>55</v>
      </c>
      <c r="FH2" s="19"/>
      <c r="FI2" s="19" t="str">
        <f ca="1">IFERROR(__xludf.DUMMYFUNCTION("""COMPUTED_VALUE"""),"08.07.21 15:59")</f>
        <v>08.07.21 15:59</v>
      </c>
      <c r="FJ2" s="19">
        <f ca="1">IFERROR(__xludf.DUMMYFUNCTION("""COMPUTED_VALUE"""),56)</f>
        <v>56</v>
      </c>
      <c r="FK2" s="19"/>
      <c r="FL2" s="19" t="str">
        <f ca="1">IFERROR(__xludf.DUMMYFUNCTION("""COMPUTED_VALUE"""),"08.07.21 16:00")</f>
        <v>08.07.21 16:00</v>
      </c>
      <c r="FM2" s="19">
        <f ca="1">IFERROR(__xludf.DUMMYFUNCTION("""COMPUTED_VALUE"""),57)</f>
        <v>57</v>
      </c>
      <c r="FN2" s="19"/>
      <c r="FO2" s="19" t="str">
        <f ca="1">IFERROR(__xludf.DUMMYFUNCTION("""COMPUTED_VALUE"""),"08.07.21 16:00")</f>
        <v>08.07.21 16:00</v>
      </c>
      <c r="FP2" s="19">
        <f ca="1">IFERROR(__xludf.DUMMYFUNCTION("""COMPUTED_VALUE"""),58)</f>
        <v>58</v>
      </c>
      <c r="FQ2" s="19"/>
      <c r="FR2" s="19" t="str">
        <f ca="1">IFERROR(__xludf.DUMMYFUNCTION("""COMPUTED_VALUE"""),"08.07.21 16:02")</f>
        <v>08.07.21 16:02</v>
      </c>
      <c r="FS2" s="19">
        <f ca="1">IFERROR(__xludf.DUMMYFUNCTION("""COMPUTED_VALUE"""),59)</f>
        <v>59</v>
      </c>
      <c r="FT2" s="19"/>
      <c r="FU2" s="19" t="str">
        <f ca="1">IFERROR(__xludf.DUMMYFUNCTION("""COMPUTED_VALUE"""),"08.07.21 16:02")</f>
        <v>08.07.21 16:02</v>
      </c>
      <c r="FV2" s="19">
        <f ca="1">IFERROR(__xludf.DUMMYFUNCTION("""COMPUTED_VALUE"""),60)</f>
        <v>60</v>
      </c>
      <c r="FW2" s="19"/>
      <c r="FX2" s="19" t="str">
        <f ca="1">IFERROR(__xludf.DUMMYFUNCTION("""COMPUTED_VALUE"""),"08.07.21 16:03")</f>
        <v>08.07.21 16:03</v>
      </c>
      <c r="FY2" s="19">
        <f ca="1">IFERROR(__xludf.DUMMYFUNCTION("""COMPUTED_VALUE"""),61)</f>
        <v>61</v>
      </c>
      <c r="FZ2" s="19"/>
      <c r="GA2" s="19" t="str">
        <f ca="1">IFERROR(__xludf.DUMMYFUNCTION("""COMPUTED_VALUE"""),"08.07.21 16:08")</f>
        <v>08.07.21 16:08</v>
      </c>
      <c r="GB2" s="19">
        <f ca="1">IFERROR(__xludf.DUMMYFUNCTION("""COMPUTED_VALUE"""),62)</f>
        <v>62</v>
      </c>
      <c r="GC2" s="19"/>
      <c r="GD2" s="19" t="str">
        <f ca="1">IFERROR(__xludf.DUMMYFUNCTION("""COMPUTED_VALUE"""),"08.07.21 16:09")</f>
        <v>08.07.21 16:09</v>
      </c>
      <c r="GE2" s="19">
        <f ca="1">IFERROR(__xludf.DUMMYFUNCTION("""COMPUTED_VALUE"""),63)</f>
        <v>63</v>
      </c>
      <c r="GF2" s="19"/>
      <c r="GG2" s="19" t="str">
        <f ca="1">IFERROR(__xludf.DUMMYFUNCTION("""COMPUTED_VALUE"""),"08.07.21 16:10")</f>
        <v>08.07.21 16:10</v>
      </c>
      <c r="GH2" s="19">
        <f ca="1">IFERROR(__xludf.DUMMYFUNCTION("""COMPUTED_VALUE"""),64)</f>
        <v>64</v>
      </c>
      <c r="GI2" s="19"/>
      <c r="GJ2" s="19" t="str">
        <f ca="1">IFERROR(__xludf.DUMMYFUNCTION("""COMPUTED_VALUE"""),"08.07.21 16:10")</f>
        <v>08.07.21 16:10</v>
      </c>
      <c r="GK2" s="19">
        <f ca="1">IFERROR(__xludf.DUMMYFUNCTION("""COMPUTED_VALUE"""),65)</f>
        <v>65</v>
      </c>
      <c r="GL2" s="19"/>
      <c r="GM2" s="19" t="str">
        <f ca="1">IFERROR(__xludf.DUMMYFUNCTION("""COMPUTED_VALUE"""),"08.07.21 16:11")</f>
        <v>08.07.21 16:11</v>
      </c>
      <c r="GN2" s="19">
        <f ca="1">IFERROR(__xludf.DUMMYFUNCTION("""COMPUTED_VALUE"""),66)</f>
        <v>66</v>
      </c>
      <c r="GO2" s="19"/>
      <c r="GP2" s="19" t="str">
        <f ca="1">IFERROR(__xludf.DUMMYFUNCTION("""COMPUTED_VALUE"""),"08.07.21 16:12")</f>
        <v>08.07.21 16:12</v>
      </c>
      <c r="GQ2" s="19">
        <f ca="1">IFERROR(__xludf.DUMMYFUNCTION("""COMPUTED_VALUE"""),67)</f>
        <v>67</v>
      </c>
      <c r="GR2" s="19"/>
      <c r="GS2" s="19" t="str">
        <f ca="1">IFERROR(__xludf.DUMMYFUNCTION("""COMPUTED_VALUE"""),"08.07.21 16:13")</f>
        <v>08.07.21 16:13</v>
      </c>
      <c r="GT2" s="19">
        <f ca="1">IFERROR(__xludf.DUMMYFUNCTION("""COMPUTED_VALUE"""),68)</f>
        <v>68</v>
      </c>
      <c r="GU2" s="19"/>
      <c r="GV2" s="19" t="str">
        <f ca="1">IFERROR(__xludf.DUMMYFUNCTION("""COMPUTED_VALUE"""),"08.07.21 16:13")</f>
        <v>08.07.21 16:13</v>
      </c>
      <c r="GW2" s="19">
        <f ca="1">IFERROR(__xludf.DUMMYFUNCTION("""COMPUTED_VALUE"""),69)</f>
        <v>69</v>
      </c>
      <c r="GX2" s="19"/>
      <c r="GY2" s="19" t="str">
        <f ca="1">IFERROR(__xludf.DUMMYFUNCTION("""COMPUTED_VALUE"""),"08.07.21 16:14")</f>
        <v>08.07.21 16:14</v>
      </c>
      <c r="GZ2" s="19">
        <f ca="1">IFERROR(__xludf.DUMMYFUNCTION("""COMPUTED_VALUE"""),70)</f>
        <v>70</v>
      </c>
      <c r="HA2" s="19"/>
      <c r="HB2" s="19" t="str">
        <f ca="1">IFERROR(__xludf.DUMMYFUNCTION("""COMPUTED_VALUE"""),"08.07.21 16:14")</f>
        <v>08.07.21 16:14</v>
      </c>
      <c r="HC2" s="19">
        <f ca="1">IFERROR(__xludf.DUMMYFUNCTION("""COMPUTED_VALUE"""),71)</f>
        <v>71</v>
      </c>
      <c r="HD2" s="19"/>
      <c r="HE2" s="19" t="str">
        <f ca="1">IFERROR(__xludf.DUMMYFUNCTION("""COMPUTED_VALUE"""),"08.07.21 16:15")</f>
        <v>08.07.21 16:15</v>
      </c>
      <c r="HF2" s="19">
        <f ca="1">IFERROR(__xludf.DUMMYFUNCTION("""COMPUTED_VALUE"""),72)</f>
        <v>72</v>
      </c>
      <c r="HG2" s="19"/>
      <c r="HH2" s="19" t="str">
        <f ca="1">IFERROR(__xludf.DUMMYFUNCTION("""COMPUTED_VALUE"""),"08.07.21 16:16")</f>
        <v>08.07.21 16:16</v>
      </c>
      <c r="HI2" s="19">
        <f ca="1">IFERROR(__xludf.DUMMYFUNCTION("""COMPUTED_VALUE"""),73)</f>
        <v>73</v>
      </c>
      <c r="HJ2" s="19"/>
      <c r="HK2" s="19" t="str">
        <f ca="1">IFERROR(__xludf.DUMMYFUNCTION("""COMPUTED_VALUE"""),"08.07.21 16:16")</f>
        <v>08.07.21 16:16</v>
      </c>
      <c r="HL2" s="19">
        <f ca="1">IFERROR(__xludf.DUMMYFUNCTION("""COMPUTED_VALUE"""),74)</f>
        <v>74</v>
      </c>
      <c r="HM2" s="19"/>
      <c r="HN2" s="19" t="str">
        <f ca="1">IFERROR(__xludf.DUMMYFUNCTION("""COMPUTED_VALUE"""),"08.07.21 16:17")</f>
        <v>08.07.21 16:17</v>
      </c>
      <c r="HO2" s="19">
        <f ca="1">IFERROR(__xludf.DUMMYFUNCTION("""COMPUTED_VALUE"""),75)</f>
        <v>75</v>
      </c>
      <c r="HP2" s="19"/>
      <c r="HQ2" s="19" t="str">
        <f ca="1">IFERROR(__xludf.DUMMYFUNCTION("""COMPUTED_VALUE"""),"08.07.21 16:17")</f>
        <v>08.07.21 16:17</v>
      </c>
      <c r="HR2" s="19">
        <f ca="1">IFERROR(__xludf.DUMMYFUNCTION("""COMPUTED_VALUE"""),76)</f>
        <v>76</v>
      </c>
      <c r="HS2" s="19"/>
      <c r="HT2" s="19" t="str">
        <f ca="1">IFERROR(__xludf.DUMMYFUNCTION("""COMPUTED_VALUE"""),"08.07.21 16:18")</f>
        <v>08.07.21 16:18</v>
      </c>
      <c r="HU2" s="19">
        <f ca="1">IFERROR(__xludf.DUMMYFUNCTION("""COMPUTED_VALUE"""),77)</f>
        <v>77</v>
      </c>
      <c r="HV2" s="19"/>
      <c r="HW2" s="19" t="str">
        <f ca="1">IFERROR(__xludf.DUMMYFUNCTION("""COMPUTED_VALUE"""),"08.07.21 16:18")</f>
        <v>08.07.21 16:18</v>
      </c>
      <c r="HX2" s="19">
        <f ca="1">IFERROR(__xludf.DUMMYFUNCTION("""COMPUTED_VALUE"""),78)</f>
        <v>78</v>
      </c>
      <c r="HY2" s="19"/>
      <c r="HZ2" s="19" t="str">
        <f ca="1">IFERROR(__xludf.DUMMYFUNCTION("""COMPUTED_VALUE"""),"08.07.21 16:19")</f>
        <v>08.07.21 16:19</v>
      </c>
      <c r="IA2" s="19">
        <f ca="1">IFERROR(__xludf.DUMMYFUNCTION("""COMPUTED_VALUE"""),79)</f>
        <v>79</v>
      </c>
      <c r="IB2" s="19"/>
      <c r="IC2" s="19" t="str">
        <f ca="1">IFERROR(__xludf.DUMMYFUNCTION("""COMPUTED_VALUE"""),"08.07.21 16:19")</f>
        <v>08.07.21 16:19</v>
      </c>
      <c r="ID2" s="19">
        <f ca="1">IFERROR(__xludf.DUMMYFUNCTION("""COMPUTED_VALUE"""),80)</f>
        <v>80</v>
      </c>
      <c r="IE2" s="19"/>
      <c r="IF2" s="19" t="str">
        <f ca="1">IFERROR(__xludf.DUMMYFUNCTION("""COMPUTED_VALUE"""),"08.07.21 16:20")</f>
        <v>08.07.21 16:20</v>
      </c>
      <c r="IG2" s="19">
        <f ca="1">IFERROR(__xludf.DUMMYFUNCTION("""COMPUTED_VALUE"""),81)</f>
        <v>81</v>
      </c>
      <c r="IH2" s="19"/>
      <c r="II2" s="19" t="str">
        <f ca="1">IFERROR(__xludf.DUMMYFUNCTION("""COMPUTED_VALUE"""),"08.07.21 16:21")</f>
        <v>08.07.21 16:21</v>
      </c>
      <c r="IJ2" s="19">
        <f ca="1">IFERROR(__xludf.DUMMYFUNCTION("""COMPUTED_VALUE"""),82)</f>
        <v>82</v>
      </c>
      <c r="IK2" s="19"/>
      <c r="IL2" s="19" t="str">
        <f ca="1">IFERROR(__xludf.DUMMYFUNCTION("""COMPUTED_VALUE"""),"08.07.21 16:21")</f>
        <v>08.07.21 16:21</v>
      </c>
      <c r="IM2" s="19">
        <f ca="1">IFERROR(__xludf.DUMMYFUNCTION("""COMPUTED_VALUE"""),83)</f>
        <v>83</v>
      </c>
      <c r="IN2" s="19"/>
      <c r="IO2" s="19" t="str">
        <f ca="1">IFERROR(__xludf.DUMMYFUNCTION("""COMPUTED_VALUE"""),"08.07.21 16:24")</f>
        <v>08.07.21 16:24</v>
      </c>
      <c r="IP2" s="19">
        <f ca="1">IFERROR(__xludf.DUMMYFUNCTION("""COMPUTED_VALUE"""),84)</f>
        <v>84</v>
      </c>
      <c r="IQ2" s="19"/>
      <c r="IR2" s="19" t="str">
        <f ca="1">IFERROR(__xludf.DUMMYFUNCTION("""COMPUTED_VALUE"""),"08.07.21 16:25")</f>
        <v>08.07.21 16:25</v>
      </c>
      <c r="IS2" s="19">
        <f ca="1">IFERROR(__xludf.DUMMYFUNCTION("""COMPUTED_VALUE"""),85)</f>
        <v>85</v>
      </c>
      <c r="IT2" s="19"/>
      <c r="IU2" s="19" t="str">
        <f ca="1">IFERROR(__xludf.DUMMYFUNCTION("""COMPUTED_VALUE"""),"08.07.21 16:26")</f>
        <v>08.07.21 16:26</v>
      </c>
      <c r="IV2" s="19">
        <f ca="1">IFERROR(__xludf.DUMMYFUNCTION("""COMPUTED_VALUE"""),86)</f>
        <v>86</v>
      </c>
      <c r="IW2" s="19"/>
      <c r="IX2" s="19" t="str">
        <f ca="1">IFERROR(__xludf.DUMMYFUNCTION("""COMPUTED_VALUE"""),"08.07.21 16:26")</f>
        <v>08.07.21 16:26</v>
      </c>
      <c r="IY2" s="19">
        <f ca="1">IFERROR(__xludf.DUMMYFUNCTION("""COMPUTED_VALUE"""),87)</f>
        <v>87</v>
      </c>
      <c r="IZ2" s="19"/>
      <c r="JA2" s="19" t="str">
        <f ca="1">IFERROR(__xludf.DUMMYFUNCTION("""COMPUTED_VALUE"""),"08.07.21 16:27")</f>
        <v>08.07.21 16:27</v>
      </c>
      <c r="JB2" s="19">
        <f ca="1">IFERROR(__xludf.DUMMYFUNCTION("""COMPUTED_VALUE"""),88)</f>
        <v>88</v>
      </c>
      <c r="JC2" s="19"/>
      <c r="JD2" s="19" t="str">
        <f ca="1">IFERROR(__xludf.DUMMYFUNCTION("""COMPUTED_VALUE"""),"08.07.21 16:27")</f>
        <v>08.07.21 16:27</v>
      </c>
      <c r="JE2" s="19">
        <f ca="1">IFERROR(__xludf.DUMMYFUNCTION("""COMPUTED_VALUE"""),89)</f>
        <v>89</v>
      </c>
      <c r="JF2" s="19"/>
      <c r="JG2" s="19" t="str">
        <f ca="1">IFERROR(__xludf.DUMMYFUNCTION("""COMPUTED_VALUE"""),"08.07.21 16:28")</f>
        <v>08.07.21 16:28</v>
      </c>
      <c r="JH2" s="19">
        <f ca="1">IFERROR(__xludf.DUMMYFUNCTION("""COMPUTED_VALUE"""),90)</f>
        <v>90</v>
      </c>
      <c r="JI2" s="19"/>
      <c r="JJ2" s="19" t="str">
        <f ca="1">IFERROR(__xludf.DUMMYFUNCTION("""COMPUTED_VALUE"""),"08.07.21 16:28")</f>
        <v>08.07.21 16:28</v>
      </c>
      <c r="JK2" s="19">
        <f ca="1">IFERROR(__xludf.DUMMYFUNCTION("""COMPUTED_VALUE"""),91)</f>
        <v>91</v>
      </c>
      <c r="JL2" s="19"/>
      <c r="JM2" s="19" t="str">
        <f ca="1">IFERROR(__xludf.DUMMYFUNCTION("""COMPUTED_VALUE"""),"08.07.21 16:31")</f>
        <v>08.07.21 16:31</v>
      </c>
      <c r="JN2" s="19">
        <f ca="1">IFERROR(__xludf.DUMMYFUNCTION("""COMPUTED_VALUE"""),92)</f>
        <v>92</v>
      </c>
      <c r="JO2" s="19"/>
      <c r="JP2" s="19" t="str">
        <f ca="1">IFERROR(__xludf.DUMMYFUNCTION("""COMPUTED_VALUE"""),"08.07.21 16:32")</f>
        <v>08.07.21 16:32</v>
      </c>
      <c r="JQ2" s="19">
        <f ca="1">IFERROR(__xludf.DUMMYFUNCTION("""COMPUTED_VALUE"""),93)</f>
        <v>93</v>
      </c>
      <c r="JR2" s="19"/>
      <c r="JS2" s="19" t="str">
        <f ca="1">IFERROR(__xludf.DUMMYFUNCTION("""COMPUTED_VALUE"""),"08.07.21 16:34")</f>
        <v>08.07.21 16:34</v>
      </c>
      <c r="JT2" s="19">
        <f ca="1">IFERROR(__xludf.DUMMYFUNCTION("""COMPUTED_VALUE"""),94)</f>
        <v>94</v>
      </c>
      <c r="JU2" s="19"/>
      <c r="JV2" s="19" t="str">
        <f ca="1">IFERROR(__xludf.DUMMYFUNCTION("""COMPUTED_VALUE"""),"08.07.21 16:34")</f>
        <v>08.07.21 16:34</v>
      </c>
      <c r="JW2" s="19">
        <f ca="1">IFERROR(__xludf.DUMMYFUNCTION("""COMPUTED_VALUE"""),95)</f>
        <v>95</v>
      </c>
      <c r="JX2" s="19"/>
      <c r="JY2" s="19" t="str">
        <f ca="1">IFERROR(__xludf.DUMMYFUNCTION("""COMPUTED_VALUE"""),"08.07.21 16:35")</f>
        <v>08.07.21 16:35</v>
      </c>
      <c r="JZ2" s="19">
        <f ca="1">IFERROR(__xludf.DUMMYFUNCTION("""COMPUTED_VALUE"""),96)</f>
        <v>96</v>
      </c>
      <c r="KA2" s="19"/>
      <c r="KB2" s="19" t="str">
        <f ca="1">IFERROR(__xludf.DUMMYFUNCTION("""COMPUTED_VALUE"""),"08.07.21 16:35")</f>
        <v>08.07.21 16:35</v>
      </c>
      <c r="KC2" s="19">
        <f ca="1">IFERROR(__xludf.DUMMYFUNCTION("""COMPUTED_VALUE"""),97)</f>
        <v>97</v>
      </c>
      <c r="KD2" s="19"/>
      <c r="KE2" s="19" t="str">
        <f ca="1">IFERROR(__xludf.DUMMYFUNCTION("""COMPUTED_VALUE"""),"08.07.21 16:36")</f>
        <v>08.07.21 16:36</v>
      </c>
      <c r="KF2" s="19">
        <f ca="1">IFERROR(__xludf.DUMMYFUNCTION("""COMPUTED_VALUE"""),98)</f>
        <v>98</v>
      </c>
      <c r="KG2" s="19"/>
      <c r="KH2" s="19" t="str">
        <f ca="1">IFERROR(__xludf.DUMMYFUNCTION("""COMPUTED_VALUE"""),"08.07.21 16:36")</f>
        <v>08.07.21 16:36</v>
      </c>
      <c r="KI2" s="19">
        <f ca="1">IFERROR(__xludf.DUMMYFUNCTION("""COMPUTED_VALUE"""),99)</f>
        <v>99</v>
      </c>
      <c r="KJ2" s="19"/>
      <c r="KK2" s="19" t="str">
        <f ca="1">IFERROR(__xludf.DUMMYFUNCTION("""COMPUTED_VALUE"""),"08.07.21 16:37")</f>
        <v>08.07.21 16:37</v>
      </c>
      <c r="KL2" s="19">
        <f ca="1">IFERROR(__xludf.DUMMYFUNCTION("""COMPUTED_VALUE"""),100)</f>
        <v>100</v>
      </c>
      <c r="KM2" s="19"/>
      <c r="KN2" s="19" t="str">
        <f ca="1">IFERROR(__xludf.DUMMYFUNCTION("""COMPUTED_VALUE"""),"08.07.21 16:37")</f>
        <v>08.07.21 16:37</v>
      </c>
      <c r="KO2" s="19">
        <f ca="1">IFERROR(__xludf.DUMMYFUNCTION("""COMPUTED_VALUE"""),101)</f>
        <v>101</v>
      </c>
      <c r="KP2" s="19"/>
      <c r="KQ2" s="19" t="str">
        <f ca="1">IFERROR(__xludf.DUMMYFUNCTION("""COMPUTED_VALUE"""),"08.07.21 16:39")</f>
        <v>08.07.21 16:39</v>
      </c>
      <c r="KR2" s="19">
        <f ca="1">IFERROR(__xludf.DUMMYFUNCTION("""COMPUTED_VALUE"""),102)</f>
        <v>102</v>
      </c>
      <c r="KS2" s="19"/>
      <c r="KT2" s="19" t="str">
        <f ca="1">IFERROR(__xludf.DUMMYFUNCTION("""COMPUTED_VALUE"""),"08.07.21 16:41")</f>
        <v>08.07.21 16:41</v>
      </c>
      <c r="KU2" s="19">
        <f ca="1">IFERROR(__xludf.DUMMYFUNCTION("""COMPUTED_VALUE"""),103)</f>
        <v>103</v>
      </c>
      <c r="KV2" s="19"/>
      <c r="KW2" s="19" t="str">
        <f ca="1">IFERROR(__xludf.DUMMYFUNCTION("""COMPUTED_VALUE"""),"08.07.21 16:49")</f>
        <v>08.07.21 16:49</v>
      </c>
      <c r="KX2" s="19">
        <f ca="1">IFERROR(__xludf.DUMMYFUNCTION("""COMPUTED_VALUE"""),104)</f>
        <v>104</v>
      </c>
      <c r="KY2" s="19"/>
      <c r="KZ2" s="19" t="str">
        <f ca="1">IFERROR(__xludf.DUMMYFUNCTION("""COMPUTED_VALUE"""),"08.07.21 16:50")</f>
        <v>08.07.21 16:50</v>
      </c>
      <c r="LA2" s="19">
        <f ca="1">IFERROR(__xludf.DUMMYFUNCTION("""COMPUTED_VALUE"""),105)</f>
        <v>105</v>
      </c>
      <c r="LB2" s="19"/>
      <c r="LC2" s="19" t="str">
        <f ca="1">IFERROR(__xludf.DUMMYFUNCTION("""COMPUTED_VALUE"""),"08.07.21 16:50")</f>
        <v>08.07.21 16:50</v>
      </c>
      <c r="LD2" s="19">
        <f ca="1">IFERROR(__xludf.DUMMYFUNCTION("""COMPUTED_VALUE"""),106)</f>
        <v>106</v>
      </c>
      <c r="LE2" s="19"/>
      <c r="LF2" s="19" t="str">
        <f ca="1">IFERROR(__xludf.DUMMYFUNCTION("""COMPUTED_VALUE"""),"08.07.21 16:52")</f>
        <v>08.07.21 16:52</v>
      </c>
      <c r="LG2" s="19">
        <f ca="1">IFERROR(__xludf.DUMMYFUNCTION("""COMPUTED_VALUE"""),107)</f>
        <v>107</v>
      </c>
      <c r="LH2" s="19"/>
      <c r="LI2" s="19" t="str">
        <f ca="1">IFERROR(__xludf.DUMMYFUNCTION("""COMPUTED_VALUE"""),"08.07.21 16:53")</f>
        <v>08.07.21 16:53</v>
      </c>
      <c r="LJ2" s="19">
        <f ca="1">IFERROR(__xludf.DUMMYFUNCTION("""COMPUTED_VALUE"""),108)</f>
        <v>108</v>
      </c>
      <c r="LK2" s="19"/>
      <c r="LL2" s="19" t="str">
        <f ca="1">IFERROR(__xludf.DUMMYFUNCTION("""COMPUTED_VALUE"""),"08.07.21 16:56")</f>
        <v>08.07.21 16:56</v>
      </c>
      <c r="LM2" s="19">
        <f ca="1">IFERROR(__xludf.DUMMYFUNCTION("""COMPUTED_VALUE"""),109)</f>
        <v>109</v>
      </c>
      <c r="LN2" s="19"/>
      <c r="LO2" s="19" t="str">
        <f ca="1">IFERROR(__xludf.DUMMYFUNCTION("""COMPUTED_VALUE"""),"08.07.21 16:59")</f>
        <v>08.07.21 16:59</v>
      </c>
      <c r="LP2" s="19">
        <f ca="1">IFERROR(__xludf.DUMMYFUNCTION("""COMPUTED_VALUE"""),110)</f>
        <v>110</v>
      </c>
      <c r="LQ2" s="19"/>
      <c r="LR2" s="19" t="str">
        <f ca="1">IFERROR(__xludf.DUMMYFUNCTION("""COMPUTED_VALUE"""),"08.07.21 17:04")</f>
        <v>08.07.21 17:04</v>
      </c>
      <c r="LS2" s="19">
        <f ca="1">IFERROR(__xludf.DUMMYFUNCTION("""COMPUTED_VALUE"""),111)</f>
        <v>111</v>
      </c>
      <c r="LT2" s="19"/>
      <c r="LU2" s="19" t="str">
        <f ca="1">IFERROR(__xludf.DUMMYFUNCTION("""COMPUTED_VALUE"""),"08.07.21 17:06")</f>
        <v>08.07.21 17:06</v>
      </c>
      <c r="LV2" s="19">
        <f ca="1">IFERROR(__xludf.DUMMYFUNCTION("""COMPUTED_VALUE"""),112)</f>
        <v>112</v>
      </c>
      <c r="LW2" s="19"/>
      <c r="LX2" s="19" t="str">
        <f ca="1">IFERROR(__xludf.DUMMYFUNCTION("""COMPUTED_VALUE"""),"08.07.21 17:08")</f>
        <v>08.07.21 17:08</v>
      </c>
      <c r="LY2" s="19">
        <f ca="1">IFERROR(__xludf.DUMMYFUNCTION("""COMPUTED_VALUE"""),113)</f>
        <v>113</v>
      </c>
      <c r="LZ2" s="19"/>
      <c r="MA2" s="19" t="str">
        <f ca="1">IFERROR(__xludf.DUMMYFUNCTION("""COMPUTED_VALUE"""),"08.07.21 17:09")</f>
        <v>08.07.21 17:09</v>
      </c>
      <c r="MB2" s="19">
        <f ca="1">IFERROR(__xludf.DUMMYFUNCTION("""COMPUTED_VALUE"""),114)</f>
        <v>114</v>
      </c>
      <c r="MC2" s="19"/>
      <c r="MD2" s="19" t="str">
        <f ca="1">IFERROR(__xludf.DUMMYFUNCTION("""COMPUTED_VALUE"""),"08.07.21 17:10")</f>
        <v>08.07.21 17:10</v>
      </c>
      <c r="ME2" s="19">
        <f ca="1">IFERROR(__xludf.DUMMYFUNCTION("""COMPUTED_VALUE"""),115)</f>
        <v>115</v>
      </c>
      <c r="MF2" s="19"/>
      <c r="MG2" s="19" t="str">
        <f ca="1">IFERROR(__xludf.DUMMYFUNCTION("""COMPUTED_VALUE"""),"08.07.21 17:11")</f>
        <v>08.07.21 17:11</v>
      </c>
      <c r="MH2" s="19">
        <f ca="1">IFERROR(__xludf.DUMMYFUNCTION("""COMPUTED_VALUE"""),116)</f>
        <v>116</v>
      </c>
      <c r="MI2" s="19"/>
      <c r="MJ2" s="19" t="str">
        <f ca="1">IFERROR(__xludf.DUMMYFUNCTION("""COMPUTED_VALUE"""),"08.07.21 17:12")</f>
        <v>08.07.21 17:12</v>
      </c>
      <c r="MK2" s="19">
        <f ca="1">IFERROR(__xludf.DUMMYFUNCTION("""COMPUTED_VALUE"""),117)</f>
        <v>117</v>
      </c>
      <c r="ML2" s="19"/>
      <c r="MM2" s="19" t="str">
        <f ca="1">IFERROR(__xludf.DUMMYFUNCTION("""COMPUTED_VALUE"""),"08.07.21 17:13")</f>
        <v>08.07.21 17:13</v>
      </c>
      <c r="MN2" s="19">
        <f ca="1">IFERROR(__xludf.DUMMYFUNCTION("""COMPUTED_VALUE"""),118)</f>
        <v>118</v>
      </c>
      <c r="MO2" s="19"/>
      <c r="MP2" s="19" t="str">
        <f ca="1">IFERROR(__xludf.DUMMYFUNCTION("""COMPUTED_VALUE"""),"08.07.21 17:14")</f>
        <v>08.07.21 17:14</v>
      </c>
      <c r="MQ2" s="19">
        <f ca="1">IFERROR(__xludf.DUMMYFUNCTION("""COMPUTED_VALUE"""),119)</f>
        <v>119</v>
      </c>
      <c r="MR2" s="19"/>
      <c r="MS2" s="19" t="str">
        <f ca="1">IFERROR(__xludf.DUMMYFUNCTION("""COMPUTED_VALUE"""),"08.07.21 17:15")</f>
        <v>08.07.21 17:15</v>
      </c>
      <c r="MT2" s="19">
        <f ca="1">IFERROR(__xludf.DUMMYFUNCTION("""COMPUTED_VALUE"""),120)</f>
        <v>120</v>
      </c>
      <c r="MU2" s="19"/>
      <c r="MV2" s="19" t="str">
        <f ca="1">IFERROR(__xludf.DUMMYFUNCTION("""COMPUTED_VALUE"""),"08.07.21 17:17")</f>
        <v>08.07.21 17:17</v>
      </c>
      <c r="MW2" s="19">
        <f ca="1">IFERROR(__xludf.DUMMYFUNCTION("""COMPUTED_VALUE"""),121)</f>
        <v>121</v>
      </c>
      <c r="MX2" s="19"/>
      <c r="MY2" s="19" t="str">
        <f ca="1">IFERROR(__xludf.DUMMYFUNCTION("""COMPUTED_VALUE"""),"08.07.21 17:18")</f>
        <v>08.07.21 17:18</v>
      </c>
      <c r="MZ2" s="19">
        <f ca="1">IFERROR(__xludf.DUMMYFUNCTION("""COMPUTED_VALUE"""),122)</f>
        <v>122</v>
      </c>
      <c r="NA2" s="19"/>
      <c r="NB2" s="19" t="str">
        <f ca="1">IFERROR(__xludf.DUMMYFUNCTION("""COMPUTED_VALUE"""),"08.07.21 17:19")</f>
        <v>08.07.21 17:19</v>
      </c>
      <c r="NC2" s="19">
        <f ca="1">IFERROR(__xludf.DUMMYFUNCTION("""COMPUTED_VALUE"""),123)</f>
        <v>123</v>
      </c>
      <c r="ND2" s="19"/>
      <c r="NE2" s="19" t="str">
        <f ca="1">IFERROR(__xludf.DUMMYFUNCTION("""COMPUTED_VALUE"""),"08.07.21 17:20")</f>
        <v>08.07.21 17:20</v>
      </c>
      <c r="NF2" s="19">
        <f ca="1">IFERROR(__xludf.DUMMYFUNCTION("""COMPUTED_VALUE"""),124)</f>
        <v>124</v>
      </c>
      <c r="NG2" s="19"/>
      <c r="NH2" s="19" t="str">
        <f ca="1">IFERROR(__xludf.DUMMYFUNCTION("""COMPUTED_VALUE"""),"08.07.21 17:20")</f>
        <v>08.07.21 17:20</v>
      </c>
      <c r="NI2" s="19">
        <f ca="1">IFERROR(__xludf.DUMMYFUNCTION("""COMPUTED_VALUE"""),125)</f>
        <v>125</v>
      </c>
      <c r="NJ2" s="19"/>
      <c r="NK2" s="19" t="str">
        <f ca="1">IFERROR(__xludf.DUMMYFUNCTION("""COMPUTED_VALUE"""),"08.07.21 17:21")</f>
        <v>08.07.21 17:21</v>
      </c>
      <c r="NL2" s="19">
        <f ca="1">IFERROR(__xludf.DUMMYFUNCTION("""COMPUTED_VALUE"""),126)</f>
        <v>126</v>
      </c>
      <c r="NM2" s="19"/>
      <c r="NN2" s="19" t="str">
        <f ca="1">IFERROR(__xludf.DUMMYFUNCTION("""COMPUTED_VALUE"""),"08.07.21 17:23")</f>
        <v>08.07.21 17:23</v>
      </c>
      <c r="NO2" s="19">
        <f ca="1">IFERROR(__xludf.DUMMYFUNCTION("""COMPUTED_VALUE"""),127)</f>
        <v>127</v>
      </c>
      <c r="NP2" s="19"/>
      <c r="NQ2" s="19" t="str">
        <f ca="1">IFERROR(__xludf.DUMMYFUNCTION("""COMPUTED_VALUE"""),"08.07.21 17:24")</f>
        <v>08.07.21 17:24</v>
      </c>
      <c r="NR2" s="19">
        <f ca="1">IFERROR(__xludf.DUMMYFUNCTION("""COMPUTED_VALUE"""),128)</f>
        <v>128</v>
      </c>
      <c r="NS2" s="19"/>
      <c r="NT2" s="19" t="str">
        <f ca="1">IFERROR(__xludf.DUMMYFUNCTION("""COMPUTED_VALUE"""),"08.07.21 17:27")</f>
        <v>08.07.21 17:27</v>
      </c>
      <c r="NU2" s="19">
        <f ca="1">IFERROR(__xludf.DUMMYFUNCTION("""COMPUTED_VALUE"""),129)</f>
        <v>129</v>
      </c>
      <c r="NV2" s="19"/>
      <c r="NW2" s="19" t="str">
        <f ca="1">IFERROR(__xludf.DUMMYFUNCTION("""COMPUTED_VALUE"""),"08.07.21 17:27")</f>
        <v>08.07.21 17:27</v>
      </c>
      <c r="NX2" s="19">
        <f ca="1">IFERROR(__xludf.DUMMYFUNCTION("""COMPUTED_VALUE"""),130)</f>
        <v>130</v>
      </c>
      <c r="NY2" s="19"/>
      <c r="NZ2" s="19" t="str">
        <f ca="1">IFERROR(__xludf.DUMMYFUNCTION("""COMPUTED_VALUE"""),"08.07.21 17:28")</f>
        <v>08.07.21 17:28</v>
      </c>
      <c r="OA2" s="19">
        <f ca="1">IFERROR(__xludf.DUMMYFUNCTION("""COMPUTED_VALUE"""),131)</f>
        <v>131</v>
      </c>
      <c r="OB2" s="19"/>
      <c r="OC2" s="19" t="str">
        <f ca="1">IFERROR(__xludf.DUMMYFUNCTION("""COMPUTED_VALUE"""),"08.07.21 17:29")</f>
        <v>08.07.21 17:29</v>
      </c>
      <c r="OD2" s="19">
        <f ca="1">IFERROR(__xludf.DUMMYFUNCTION("""COMPUTED_VALUE"""),132)</f>
        <v>132</v>
      </c>
      <c r="OE2" s="19"/>
      <c r="OF2" s="19" t="str">
        <f ca="1">IFERROR(__xludf.DUMMYFUNCTION("""COMPUTED_VALUE"""),"08.07.21 17:30")</f>
        <v>08.07.21 17:30</v>
      </c>
      <c r="OG2" s="19">
        <f ca="1">IFERROR(__xludf.DUMMYFUNCTION("""COMPUTED_VALUE"""),133)</f>
        <v>133</v>
      </c>
      <c r="OH2" s="19"/>
      <c r="OI2" s="19" t="str">
        <f ca="1">IFERROR(__xludf.DUMMYFUNCTION("""COMPUTED_VALUE"""),"08.07.21 17:39")</f>
        <v>08.07.21 17:39</v>
      </c>
      <c r="OJ2" s="19">
        <f ca="1">IFERROR(__xludf.DUMMYFUNCTION("""COMPUTED_VALUE"""),134)</f>
        <v>134</v>
      </c>
      <c r="OK2" s="19"/>
      <c r="OL2" s="19" t="str">
        <f ca="1">IFERROR(__xludf.DUMMYFUNCTION("""COMPUTED_VALUE"""),"08.07.21 17:39")</f>
        <v>08.07.21 17:39</v>
      </c>
      <c r="OM2" s="19">
        <f ca="1">IFERROR(__xludf.DUMMYFUNCTION("""COMPUTED_VALUE"""),135)</f>
        <v>135</v>
      </c>
      <c r="ON2" s="19"/>
      <c r="OO2" s="19" t="str">
        <f ca="1">IFERROR(__xludf.DUMMYFUNCTION("""COMPUTED_VALUE"""),"08.07.21 17:40")</f>
        <v>08.07.21 17:40</v>
      </c>
      <c r="OP2" s="19">
        <f ca="1">IFERROR(__xludf.DUMMYFUNCTION("""COMPUTED_VALUE"""),136)</f>
        <v>136</v>
      </c>
      <c r="OQ2" s="19"/>
      <c r="OR2" s="19" t="str">
        <f ca="1">IFERROR(__xludf.DUMMYFUNCTION("""COMPUTED_VALUE"""),"08.07.21 17:40")</f>
        <v>08.07.21 17:40</v>
      </c>
      <c r="OS2" s="19">
        <f ca="1">IFERROR(__xludf.DUMMYFUNCTION("""COMPUTED_VALUE"""),137)</f>
        <v>137</v>
      </c>
      <c r="OT2" s="19"/>
      <c r="OU2" s="19" t="str">
        <f ca="1">IFERROR(__xludf.DUMMYFUNCTION("""COMPUTED_VALUE"""),"08.07.21 17:41")</f>
        <v>08.07.21 17:41</v>
      </c>
      <c r="OV2" s="19">
        <f ca="1">IFERROR(__xludf.DUMMYFUNCTION("""COMPUTED_VALUE"""),138)</f>
        <v>138</v>
      </c>
      <c r="OW2" s="19"/>
      <c r="OX2" s="19" t="str">
        <f ca="1">IFERROR(__xludf.DUMMYFUNCTION("""COMPUTED_VALUE"""),"08.07.21 17:42")</f>
        <v>08.07.21 17:42</v>
      </c>
      <c r="OY2" s="19">
        <f ca="1">IFERROR(__xludf.DUMMYFUNCTION("""COMPUTED_VALUE"""),139)</f>
        <v>139</v>
      </c>
      <c r="OZ2" s="19"/>
      <c r="PA2" s="19" t="str">
        <f ca="1">IFERROR(__xludf.DUMMYFUNCTION("""COMPUTED_VALUE"""),"08.07.21 17:42")</f>
        <v>08.07.21 17:42</v>
      </c>
      <c r="PB2" s="19">
        <f ca="1">IFERROR(__xludf.DUMMYFUNCTION("""COMPUTED_VALUE"""),140)</f>
        <v>140</v>
      </c>
      <c r="PC2" s="19"/>
      <c r="PD2" s="19" t="str">
        <f ca="1">IFERROR(__xludf.DUMMYFUNCTION("""COMPUTED_VALUE"""),"08.07.21 17:43")</f>
        <v>08.07.21 17:43</v>
      </c>
      <c r="PE2" s="19">
        <f ca="1">IFERROR(__xludf.DUMMYFUNCTION("""COMPUTED_VALUE"""),141)</f>
        <v>141</v>
      </c>
      <c r="PF2" s="19"/>
      <c r="PG2" s="19" t="str">
        <f ca="1">IFERROR(__xludf.DUMMYFUNCTION("""COMPUTED_VALUE"""),"08.07.21 17:43")</f>
        <v>08.07.21 17:43</v>
      </c>
      <c r="PH2" s="19">
        <f ca="1">IFERROR(__xludf.DUMMYFUNCTION("""COMPUTED_VALUE"""),142)</f>
        <v>142</v>
      </c>
      <c r="PI2" s="19"/>
      <c r="PJ2" s="19" t="str">
        <f ca="1">IFERROR(__xludf.DUMMYFUNCTION("""COMPUTED_VALUE"""),"08.07.21 17:44")</f>
        <v>08.07.21 17:44</v>
      </c>
      <c r="PK2" s="19">
        <f ca="1">IFERROR(__xludf.DUMMYFUNCTION("""COMPUTED_VALUE"""),143)</f>
        <v>143</v>
      </c>
      <c r="PL2" s="19"/>
      <c r="PM2" s="19" t="str">
        <f ca="1">IFERROR(__xludf.DUMMYFUNCTION("""COMPUTED_VALUE"""),"08.07.21 17:45")</f>
        <v>08.07.21 17:45</v>
      </c>
      <c r="PN2" s="19">
        <f ca="1">IFERROR(__xludf.DUMMYFUNCTION("""COMPUTED_VALUE"""),144)</f>
        <v>144</v>
      </c>
      <c r="PO2" s="19"/>
      <c r="PP2" s="19" t="str">
        <f ca="1">IFERROR(__xludf.DUMMYFUNCTION("""COMPUTED_VALUE"""),"08.07.21 17:45")</f>
        <v>08.07.21 17:45</v>
      </c>
      <c r="PQ2" s="19">
        <f ca="1">IFERROR(__xludf.DUMMYFUNCTION("""COMPUTED_VALUE"""),145)</f>
        <v>145</v>
      </c>
      <c r="PR2" s="19"/>
      <c r="PS2" s="19" t="str">
        <f ca="1">IFERROR(__xludf.DUMMYFUNCTION("""COMPUTED_VALUE"""),"08.07.21 17:46")</f>
        <v>08.07.21 17:46</v>
      </c>
      <c r="PT2" s="19">
        <f ca="1">IFERROR(__xludf.DUMMYFUNCTION("""COMPUTED_VALUE"""),146)</f>
        <v>146</v>
      </c>
      <c r="PU2" s="19"/>
      <c r="PV2" s="19" t="str">
        <f ca="1">IFERROR(__xludf.DUMMYFUNCTION("""COMPUTED_VALUE"""),"08.07.21 17:46")</f>
        <v>08.07.21 17:46</v>
      </c>
      <c r="PW2" s="19">
        <f ca="1">IFERROR(__xludf.DUMMYFUNCTION("""COMPUTED_VALUE"""),147)</f>
        <v>147</v>
      </c>
      <c r="PX2" s="19"/>
      <c r="PY2" s="19" t="str">
        <f ca="1">IFERROR(__xludf.DUMMYFUNCTION("""COMPUTED_VALUE"""),"08.07.21 17:47")</f>
        <v>08.07.21 17:47</v>
      </c>
      <c r="PZ2" s="19">
        <f ca="1">IFERROR(__xludf.DUMMYFUNCTION("""COMPUTED_VALUE"""),148)</f>
        <v>148</v>
      </c>
      <c r="QA2" s="19"/>
      <c r="QB2" s="19" t="str">
        <f ca="1">IFERROR(__xludf.DUMMYFUNCTION("""COMPUTED_VALUE"""),"08.07.21 17:48")</f>
        <v>08.07.21 17:48</v>
      </c>
      <c r="QC2" s="19">
        <f ca="1">IFERROR(__xludf.DUMMYFUNCTION("""COMPUTED_VALUE"""),149)</f>
        <v>149</v>
      </c>
      <c r="QD2" s="19"/>
      <c r="QE2" s="19" t="str">
        <f ca="1">IFERROR(__xludf.DUMMYFUNCTION("""COMPUTED_VALUE"""),"08.07.21 17:49")</f>
        <v>08.07.21 17:49</v>
      </c>
      <c r="QF2" s="19">
        <f ca="1">IFERROR(__xludf.DUMMYFUNCTION("""COMPUTED_VALUE"""),150)</f>
        <v>150</v>
      </c>
      <c r="QG2" s="19"/>
      <c r="QH2" s="19" t="str">
        <f ca="1">IFERROR(__xludf.DUMMYFUNCTION("""COMPUTED_VALUE"""),"08.07.21 17:50")</f>
        <v>08.07.21 17:50</v>
      </c>
      <c r="QI2" s="19">
        <f ca="1">IFERROR(__xludf.DUMMYFUNCTION("""COMPUTED_VALUE"""),151)</f>
        <v>151</v>
      </c>
      <c r="QJ2" s="19"/>
      <c r="QK2" s="19" t="str">
        <f ca="1">IFERROR(__xludf.DUMMYFUNCTION("""COMPUTED_VALUE"""),"08.07.21 17:51")</f>
        <v>08.07.21 17:51</v>
      </c>
    </row>
    <row r="3" spans="1:466" ht="72.75" customHeight="1">
      <c r="A3" s="17" t="str">
        <f ca="1">IFERROR(__xludf.DUMMYFUNCTION("""COMPUTED_VALUE"""),"№")</f>
        <v>№</v>
      </c>
      <c r="B3" s="17" t="str">
        <f ca="1">IFERROR(__xludf.DUMMYFUNCTION("""COMPUTED_VALUE"""),"ПІБ")</f>
        <v>ПІБ</v>
      </c>
      <c r="C3" s="19" t="str">
        <f ca="1">IFERROR(__xludf.DUMMYFUNCTION("""COMPUTED_VALUE"""),"За прийняття порядку денного за основу.")</f>
        <v>За прийняття порядку денного за основу.</v>
      </c>
      <c r="D3" s="19" t="str">
        <f ca="1">IFERROR(__xludf.DUMMYFUNCTION("""COMPUTED_VALUE"""),"№")</f>
        <v>№</v>
      </c>
      <c r="E3" s="19" t="str">
        <f ca="1">IFERROR(__xludf.DUMMYFUNCTION("""COMPUTED_VALUE"""),"ПІБ")</f>
        <v>ПІБ</v>
      </c>
      <c r="F3" s="19" t="str">
        <f ca="1">IFERROR(__xludf.DUMMYFUNCTION("""COMPUTED_VALUE"""),"За внесення до порядку денного питання про затвердження міської цільової програми «Діти. Сім’я. Столиця на 2022-2024 роки». (Від 25.05.2021 № 08/231-1746/ПР).")</f>
        <v>За внесення до порядку денного питання про затвердження міської цільової програми «Діти. Сім’я. Столиця на 2022-2024 роки». (Від 25.05.2021 № 08/231-1746/ПР).</v>
      </c>
      <c r="G3" s="19" t="str">
        <f ca="1">IFERROR(__xludf.DUMMYFUNCTION("""COMPUTED_VALUE"""),"№")</f>
        <v>№</v>
      </c>
      <c r="H3" s="19" t="str">
        <f ca="1">IFERROR(__xludf.DUMMYFUNCTION("""COMPUTED_VALUE"""),"ПІБ")</f>
        <v>ПІБ</v>
      </c>
      <c r="I3" s="19" t="str">
        <f ca="1">IFERROR(__xludf.DUMMYFUNCTION("""COMPUTED_VALUE"""),"За внесення до порядку денного питання про затвердження міської цільової програми «Діти. Сім’я. Столиця на 2019-2021 роки». (Від 25.06.2021 № 08/231-2233/ПР).")</f>
        <v>За внесення до порядку денного питання про затвердження міської цільової програми «Діти. Сім’я. Столиця на 2019-2021 роки». (Від 25.06.2021 № 08/231-2233/ПР).</v>
      </c>
      <c r="J3" s="19" t="str">
        <f ca="1">IFERROR(__xludf.DUMMYFUNCTION("""COMPUTED_VALUE"""),"№")</f>
        <v>№</v>
      </c>
      <c r="K3" s="19" t="str">
        <f ca="1">IFERROR(__xludf.DUMMYFUNCTION("""COMPUTED_VALUE"""),"ПІБ")</f>
        <v>ПІБ</v>
      </c>
      <c r="L3" s="19" t="str">
        <f ca="1">IFERROR(__xludf.DUMMYFUNCTION("""COMPUTED_VALUE"""),"За внесення до порядку денного питання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08/231-2285/"&amp;"ПР).")</f>
        <v>За внесення до порядку денного питання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c r="M3" s="19" t="str">
        <f ca="1">IFERROR(__xludf.DUMMYFUNCTION("""COMPUTED_VALUE"""),"№")</f>
        <v>№</v>
      </c>
      <c r="N3" s="19" t="str">
        <f ca="1">IFERROR(__xludf.DUMMYFUNCTION("""COMPUTED_VALUE"""),"ПІБ")</f>
        <v>ПІБ</v>
      </c>
      <c r="O3" s="19" t="str">
        <f ca="1">IFERROR(__xludf.DUMMYFUNCTION("""COMPUTED_VALUE"""),"За внесення до порядку денного питання 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f>
        <v>За внесення до порядку денного питання 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v>
      </c>
      <c r="P3" s="19" t="str">
        <f ca="1">IFERROR(__xludf.DUMMYFUNCTION("""COMPUTED_VALUE"""),"№")</f>
        <v>№</v>
      </c>
      <c r="Q3" s="19" t="str">
        <f ca="1">IFERROR(__xludf.DUMMYFUNCTION("""COMPUTED_VALUE"""),"ПІБ")</f>
        <v>ПІБ</v>
      </c>
      <c r="R3" s="19" t="str">
        <f ca="1">IFERROR(__xludf.DUMMYFUNCTION("""COMPUTED_VALUE"""),"За внесення до порядку денного питання 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т"&amp;"а об’єктів зв’язку між вул. Медовою та вул. Променистою у Солом’янському районі міста Києва (454394884)(Від 09.06.2021 №08/231-2018).")</f>
        <v>За внесення до порядку денного питання 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v>
      </c>
      <c r="S3" s="19" t="str">
        <f ca="1">IFERROR(__xludf.DUMMYFUNCTION("""COMPUTED_VALUE"""),"№")</f>
        <v>№</v>
      </c>
      <c r="T3" s="19" t="str">
        <f ca="1">IFERROR(__xludf.DUMMYFUNCTION("""COMPUTED_VALUE"""),"ПІБ")</f>
        <v>ПІБ</v>
      </c>
      <c r="U3" s="19" t="str">
        <f ca="1">IFERROR(__xludf.DUMMYFUNCTION("""COMPUTED_VALUE"""),"За внесення до порядку денного питання про демонтаж пам’ятного знаку на честь дружби міст Києва та Москви, встановленого у сквері на вул. Маршала Якубовського. (Від 09.04.2021 № 08/231-1253/ПР).")</f>
        <v>За внесення до порядку денного питання про демонтаж пам’ятного знаку на честь дружби міст Києва та Москви, встановленого у сквері на вул. Маршала Якубовського. (Від 09.04.2021 № 08/231-1253/ПР).</v>
      </c>
      <c r="V3" s="19" t="str">
        <f ca="1">IFERROR(__xludf.DUMMYFUNCTION("""COMPUTED_VALUE"""),"№")</f>
        <v>№</v>
      </c>
      <c r="W3" s="19" t="str">
        <f ca="1">IFERROR(__xludf.DUMMYFUNCTION("""COMPUTED_VALUE"""),"ПІБ")</f>
        <v>ПІБ</v>
      </c>
      <c r="X3" s="19" t="str">
        <f ca="1">IFERROR(__xludf.DUMMYFUNCTION("""COMPUTED_VALUE"""),"За внесення до порядку денного питання 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№08/"&amp;"231-2360/ПР).")</f>
        <v>За внесення до порядку денного питання 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v>
      </c>
      <c r="Y3" s="19" t="str">
        <f ca="1">IFERROR(__xludf.DUMMYFUNCTION("""COMPUTED_VALUE"""),"№")</f>
        <v>№</v>
      </c>
      <c r="Z3" s="19" t="str">
        <f ca="1">IFERROR(__xludf.DUMMYFUNCTION("""COMPUTED_VALUE"""),"ПІБ")</f>
        <v>ПІБ</v>
      </c>
      <c r="AA3" s="19" t="str">
        <f ca="1">IFERROR(__xludf.DUMMYFUNCTION("""COMPUTED_VALUE"""),"За зняття з порядку денного питання 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користув"&amp;"ання для обслуговування та експлуатації зелених насаджень (скверу) на перетині Стратегічного шосе та просп. Науки у Голосiївському районі міста Києва (696550135). (Від 02.10.2019 № 08/231-2980/ПР).")</f>
        <v>За зняття з порядку денного питання 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(скверу) на перетині Стратегічного шосе та просп. Науки у Голосiївському районі міста Києва (696550135). (Від 02.10.2019 № 08/231-2980/ПР).</v>
      </c>
      <c r="AB3" s="19" t="str">
        <f ca="1">IFERROR(__xludf.DUMMYFUNCTION("""COMPUTED_VALUE"""),"№")</f>
        <v>№</v>
      </c>
      <c r="AC3" s="19" t="str">
        <f ca="1">IFERROR(__xludf.DUMMYFUNCTION("""COMPUTED_VALUE"""),"ПІБ")</f>
        <v>ПІБ</v>
      </c>
      <c r="AD3" s="19" t="str">
        <f ca="1">IFERROR(__xludf.DUMMYFUNCTION("""COMPUTED_VALUE"""),"За перенесення питання порядку денного на наступне засідання про надання ПРИВАТНОМУ ПІДПРИЄМСТВУ «ГЕНЕРАЛ» земельної ділянки в оренду для експлуатації та обслуговування нежитлової будівлі (магазину) на вул. Попудренка, 42/46 у Дніпровському районі міста К"&amp;"иєва (651684191). (Від 10.06.2021 № 08/231-2046/ПР).")</f>
        <v>За перенесення питання порядку денного на наступне засідання про надання ПРИВАТНОМУ ПІДПРИЄМСТВУ «ГЕНЕРАЛ» земельної ділянки в оренду для експлуатації та обслуговування нежитлової будівлі (магазину) на вул. Попудренка, 42/46 у Дніпровському районі міста Києва (651684191). (Від 10.06.2021 № 08/231-2046/ПР).</v>
      </c>
      <c r="AE3" s="19" t="str">
        <f ca="1">IFERROR(__xludf.DUMMYFUNCTION("""COMPUTED_VALUE"""),"№")</f>
        <v>№</v>
      </c>
      <c r="AF3" s="19" t="str">
        <f ca="1">IFERROR(__xludf.DUMMYFUNCTION("""COMPUTED_VALUE"""),"ПІБ")</f>
        <v>ПІБ</v>
      </c>
      <c r="AG3" s="19" t="str">
        <f ca="1">IFERROR(__xludf.DUMMYFUNCTION("""COMPUTED_VALUE"""),"За зняття з порядку денного питання про затвердження проекту землеустрою щодо відведення земельної ділянки Центральному територіальному управлінню капітального будівництва для будівництва багатоповерхового житлового будинку з вбудовано-прибудованими примі"&amp;"щеннями соціально-громадського призначення (дошкільний навчальний заклад) на вул. Симиренка, 20 - 26 у Святошинському районі м. Києва (Д-8975). (Від 26.10.2018 № 08/231-3781/ПР).")</f>
        <v>За зняття з порядку денного питання про затвердження проекту землеустрою щодо відведення земельної ділянки Центральному територіальному управлінню капітального будівництва для будівництва багатоповерхового житлового будинку з вбудовано-прибудованими приміщеннями соціально-громадського призначення (дошкільний навчальний заклад) на вул. Симиренка, 20 - 26 у Святошинському районі м. Києва (Д-8975). (Від 26.10.2018 № 08/231-3781/ПР).</v>
      </c>
      <c r="AH3" s="19" t="str">
        <f ca="1">IFERROR(__xludf.DUMMYFUNCTION("""COMPUTED_VALUE"""),"№")</f>
        <v>№</v>
      </c>
      <c r="AI3" s="19" t="str">
        <f ca="1">IFERROR(__xludf.DUMMYFUNCTION("""COMPUTED_VALUE"""),"ПІБ")</f>
        <v>ПІБ</v>
      </c>
      <c r="AJ3" s="19" t="str">
        <f ca="1">IFERROR(__xludf.DUMMYFUNCTION("""COMPUTED_VALUE"""),"За порядок денний в цілому")</f>
        <v>За порядок денний в цілому</v>
      </c>
      <c r="AK3" s="19" t="str">
        <f ca="1">IFERROR(__xludf.DUMMYFUNCTION("""COMPUTED_VALUE"""),"№")</f>
        <v>№</v>
      </c>
      <c r="AL3" s="19" t="str">
        <f ca="1">IFERROR(__xludf.DUMMYFUNCTION("""COMPUTED_VALUE"""),"ПІБ")</f>
        <v>ПІБ</v>
      </c>
      <c r="AM3" s="19" t="str">
        <f ca="1">IFERROR(__xludf.DUMMYFUNCTION("""COMPUTED_VALUE"""),"За підтримку депутатських запитів")</f>
        <v>За підтримку депутатських запитів</v>
      </c>
      <c r="AN3" s="19" t="str">
        <f ca="1">IFERROR(__xludf.DUMMYFUNCTION("""COMPUTED_VALUE"""),"№")</f>
        <v>№</v>
      </c>
      <c r="AO3" s="19" t="str">
        <f ca="1">IFERROR(__xludf.DUMMYFUNCTION("""COMPUTED_VALUE"""),"ПІБ")</f>
        <v>ПІБ</v>
      </c>
      <c r="AP3" s="19" t="str">
        <f ca="1">IFERROR(__xludf.DUMMYFUNCTION("""COMPUTED_VALUE"""),"Про зміну найменування деяких закладів освіти Деснянського району міста Києва. (Від 07.05.2021 № 08/231-1437/ПР).")</f>
        <v>Про зміну найменування деяких закладів освіти Деснянського району міста Києва. (Від 07.05.2021 № 08/231-1437/ПР).</v>
      </c>
      <c r="AQ3" s="19" t="str">
        <f ca="1">IFERROR(__xludf.DUMMYFUNCTION("""COMPUTED_VALUE"""),"№")</f>
        <v>№</v>
      </c>
      <c r="AR3" s="19" t="str">
        <f ca="1">IFERROR(__xludf.DUMMYFUNCTION("""COMPUTED_VALUE"""),"ПІБ")</f>
        <v>ПІБ</v>
      </c>
      <c r="AS3" s="19" t="str">
        <f ca="1">IFERROR(__xludf.DUMMYFUNCTION("""COMPUTED_VALUE"""),"Про зміну типу та найменування деяких закладів освіти Святошинського району міста Києва. (Від 07.05.2021 № 08/231-1436/ПР).")</f>
        <v>Про зміну типу та найменування деяких закладів освіти Святошинського району міста Києва. (Від 07.05.2021 № 08/231-1436/ПР).</v>
      </c>
      <c r="AT3" s="19" t="str">
        <f ca="1">IFERROR(__xludf.DUMMYFUNCTION("""COMPUTED_VALUE"""),"№")</f>
        <v>№</v>
      </c>
      <c r="AU3" s="19" t="str">
        <f ca="1">IFERROR(__xludf.DUMMYFUNCTION("""COMPUTED_VALUE"""),"ПІБ")</f>
        <v>ПІБ</v>
      </c>
      <c r="AV3" s="19" t="str">
        <f ca="1">IFERROR(__xludf.DUMMYFUNCTION("""COMPUTED_VALUE"""),"Про зміну типу та найменування деяких закладів освіти Деснянського району міста Києва. (Від 26.05.2021 № 08/231-1749/ПР).")</f>
        <v>Про зміну типу та найменування деяких закладів освіти Деснянського району міста Києва. (Від 26.05.2021 № 08/231-1749/ПР).</v>
      </c>
      <c r="AW3" s="19" t="str">
        <f ca="1">IFERROR(__xludf.DUMMYFUNCTION("""COMPUTED_VALUE"""),"№")</f>
        <v>№</v>
      </c>
      <c r="AX3" s="19" t="str">
        <f ca="1">IFERROR(__xludf.DUMMYFUNCTION("""COMPUTED_VALUE"""),"ПІБ")</f>
        <v>ПІБ</v>
      </c>
      <c r="AY3" s="19" t="str">
        <f ca="1">IFERROR(__xludf.DUMMYFUNCTION("""COMPUTED_VALUE"""),"Про створення інклюзивно-ресурсних центрів. (Від 17.06.2021 № 08/231-2105/ПР).")</f>
        <v>Про створення інклюзивно-ресурсних центрів. (Від 17.06.2021 № 08/231-2105/ПР).</v>
      </c>
      <c r="AZ3" s="19" t="str">
        <f ca="1">IFERROR(__xludf.DUMMYFUNCTION("""COMPUTED_VALUE"""),"№")</f>
        <v>№</v>
      </c>
      <c r="BA3" s="19" t="str">
        <f ca="1">IFERROR(__xludf.DUMMYFUNCTION("""COMPUTED_VALUE"""),"ПІБ")</f>
        <v>ПІБ</v>
      </c>
      <c r="BB3" s="19" t="str">
        <f ca="1">IFERROR(__xludf.DUMMYFUNCTION("""COMPUTED_VALUE"""),"Про порушення перед комітетом Верховної Ради України з питань освіти, науки та інновацій клопотання про присудження Премії Верховної Ради України педагогічним працівникам закладів дошкільної, загальної середньої, професійної (професійно-технічної) та поза"&amp;"шкільної освіти Петренко Діні Іллівні. (Від 13.05.2021 № 08/231-1538/ПР).")</f>
        <v>Про порушення перед комітетом Верховної Ради України з питань освіти, науки та інновацій клопотання про присудження Премії Верховної Ради України педагогічним працівникам закладів дошкільної, загальної середньої, професійної (професійно-технічної) та позашкільної освіти Петренко Діні Іллівні. (Від 13.05.2021 № 08/231-1538/ПР).</v>
      </c>
      <c r="BC3" s="19" t="str">
        <f ca="1">IFERROR(__xludf.DUMMYFUNCTION("""COMPUTED_VALUE"""),"№")</f>
        <v>№</v>
      </c>
      <c r="BD3" s="19" t="str">
        <f ca="1">IFERROR(__xludf.DUMMYFUNCTION("""COMPUTED_VALUE"""),"ПІБ")</f>
        <v>ПІБ</v>
      </c>
      <c r="BE3" s="19" t="str">
        <f ca="1">IFERROR(__xludf.DUMMYFUNCTION("""COMPUTED_VALUE"""),"Про зміну типу та найменування Навчально-виховного комплексу №299 Оболонського району м. Києва. (Від 24.05.2021 № 08/231-1745/ПР).")</f>
        <v>Про зміну типу та найменування Навчально-виховного комплексу №299 Оболонського району м. Києва. (Від 24.05.2021 № 08/231-1745/ПР).</v>
      </c>
      <c r="BF3" s="19" t="str">
        <f ca="1">IFERROR(__xludf.DUMMYFUNCTION("""COMPUTED_VALUE"""),"№")</f>
        <v>№</v>
      </c>
      <c r="BG3" s="19" t="str">
        <f ca="1">IFERROR(__xludf.DUMMYFUNCTION("""COMPUTED_VALUE"""),"ПІБ")</f>
        <v>ПІБ</v>
      </c>
      <c r="BH3" s="19" t="str">
        <f ca="1">IFERROR(__xludf.DUMMYFUNCTION("""COMPUTED_VALUE"""),"Про затвердження змін до рішення Київської міської ради від 20 грудня 2018 року № 479/6530 «Про затвердження Програми поліпшення організації підготовки громадян до військової служби, приписки до призовної дільниці, призову на строкову військову службу, пр"&amp;"изову військовозобов'язаних під час мобілізації, прийняття на військову службу за контрактом, відбору та прийняття на службу у військовому резерві на 2019 - 2021 роки. (Від 06.05.2021 № 08/231-1418/ПР).")</f>
        <v>Про затвердження змін до рішення Київської міської ради від 20 грудня 2018 року № 479/6530 «Про затвердження Програми поліпшення організації підготовки громадян до військової служби, приписки до призовної дільниці, призову на строкову військову службу, призову військовозобов'язаних під час мобілізації, прийняття на військову службу за контрактом, відбору та прийняття на службу у військовому резерві на 2019 - 2021 роки. (Від 06.05.2021 № 08/231-1418/ПР).</v>
      </c>
      <c r="BI3" s="19" t="str">
        <f ca="1">IFERROR(__xludf.DUMMYFUNCTION("""COMPUTED_VALUE"""),"№")</f>
        <v>№</v>
      </c>
      <c r="BJ3" s="19" t="str">
        <f ca="1">IFERROR(__xludf.DUMMYFUNCTION("""COMPUTED_VALUE"""),"ПІБ")</f>
        <v>ПІБ</v>
      </c>
      <c r="BK3" s="19" t="str">
        <f ca="1">IFERROR(__xludf.DUMMYFUNCTION("""COMPUTED_VALUE"""),"За основу 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f>
        <v>За основу 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v>
      </c>
      <c r="BL3" s="19" t="str">
        <f ca="1">IFERROR(__xludf.DUMMYFUNCTION("""COMPUTED_VALUE"""),"№")</f>
        <v>№</v>
      </c>
      <c r="BM3" s="19" t="str">
        <f ca="1">IFERROR(__xludf.DUMMYFUNCTION("""COMPUTED_VALUE"""),"ПІБ")</f>
        <v>ПІБ</v>
      </c>
      <c r="BN3" s="19" t="str">
        <f ca="1">IFERROR(__xludf.DUMMYFUNCTION("""COMPUTED_VALUE"""),"За правку допитання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f>
        <v>За правку допитання порядку денного 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v>
      </c>
      <c r="BO3" s="19" t="str">
        <f ca="1">IFERROR(__xludf.DUMMYFUNCTION("""COMPUTED_VALUE"""),"№")</f>
        <v>№</v>
      </c>
      <c r="BP3" s="19" t="str">
        <f ca="1">IFERROR(__xludf.DUMMYFUNCTION("""COMPUTED_VALUE"""),"ПІБ")</f>
        <v>ПІБ</v>
      </c>
      <c r="BQ3" s="19" t="str">
        <f ca="1">IFERROR(__xludf.DUMMYFUNCTION("""COMPUTED_VALUE"""),"Про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 в цілому.")</f>
        <v>Про продовження чинності Програми розвитку зеленої зони м. Києва до 2010 року та концепції формування зелених насаджень в центральній частині міста. (Від 14.04.2021 № 08/231-1272/ПР) в цілому.</v>
      </c>
      <c r="BR3" s="19" t="str">
        <f ca="1">IFERROR(__xludf.DUMMYFUNCTION("""COMPUTED_VALUE"""),"№")</f>
        <v>№</v>
      </c>
      <c r="BS3" s="19" t="str">
        <f ca="1">IFERROR(__xludf.DUMMYFUNCTION("""COMPUTED_VALUE"""),"ПІБ")</f>
        <v>ПІБ</v>
      </c>
      <c r="BT3" s="19" t="str">
        <f ca="1">IFERROR(__xludf.DUMMYFUNCTION("""COMPUTED_VALUE"""),"Про внесення змін у додаток до рішення Київської міської ради від 12.03.2020 № 235/8405 «Про затвердження списку присяжних Деснянського районного суду міста Києва». (Від 11.06.2021 № 08/231-2049/ПР).")</f>
        <v>Про внесення змін у додаток до рішення Київської міської ради від 12.03.2020 № 235/8405 «Про затвердження списку присяжних Деснянського районного суду міста Києва». (Від 11.06.2021 № 08/231-2049/ПР).</v>
      </c>
      <c r="BU3" s="19" t="str">
        <f ca="1">IFERROR(__xludf.DUMMYFUNCTION("""COMPUTED_VALUE"""),"№")</f>
        <v>№</v>
      </c>
      <c r="BV3" s="19" t="str">
        <f ca="1">IFERROR(__xludf.DUMMYFUNCTION("""COMPUTED_VALUE"""),"ПІБ")</f>
        <v>ПІБ</v>
      </c>
      <c r="BW3" s="19" t="str">
        <f ca="1">IFERROR(__xludf.DUMMYFUNCTION("""COMPUTED_VALUE"""),"Про внесення змін у додаток до рішення Київської міської ради від 12.03.2020 № 233/8403 «Про затвердження списку присяжних Солом’янського районного суду міста Києва». (Від 11.06.2021 № 08/231-2048/ПР).")</f>
        <v>Про внесення змін у додаток до рішення Київської міської ради від 12.03.2020 № 233/8403 «Про затвердження списку присяжних Солом’янського районного суду міста Києва». (Від 11.06.2021 № 08/231-2048/ПР).</v>
      </c>
      <c r="BX3" s="19" t="str">
        <f ca="1">IFERROR(__xludf.DUMMYFUNCTION("""COMPUTED_VALUE"""),"№")</f>
        <v>№</v>
      </c>
      <c r="BY3" s="19" t="str">
        <f ca="1">IFERROR(__xludf.DUMMYFUNCTION("""COMPUTED_VALUE"""),"ПІБ")</f>
        <v>ПІБ</v>
      </c>
      <c r="BZ3" s="19" t="str">
        <f ca="1">IFERROR(__xludf.DUMMYFUNCTION("""COMPUTED_VALUE"""),"Про внесення змін у додаток до рішення Київської міської ради від 06.02.2020 № 3/8173 «Про затвердження списку присяжних Оболонського районного суду міста Києва». (Від 11.06.2021 № 08/231-2047/ПР).")</f>
        <v>Про внесення змін у додаток до рішення Київської міської ради від 06.02.2020 № 3/8173 «Про затвердження списку присяжних Оболонського районного суду міста Києва». (Від 11.06.2021 № 08/231-2047/ПР).</v>
      </c>
      <c r="CA3" s="19" t="str">
        <f ca="1">IFERROR(__xludf.DUMMYFUNCTION("""COMPUTED_VALUE"""),"№")</f>
        <v>№</v>
      </c>
      <c r="CB3" s="19" t="str">
        <f ca="1">IFERROR(__xludf.DUMMYFUNCTION("""COMPUTED_VALUE"""),"ПІБ")</f>
        <v>ПІБ</v>
      </c>
      <c r="CC3" s="19" t="str">
        <f ca="1">IFERROR(__xludf.DUMMYFUNCTION("""COMPUTED_VALUE"""),"Про внесення змін у додаток до рішення Київської міської ради від 12.03.2020 № 234/8404 «Про затвердження списку присяжних Дарницького районного суду міста Києва». (Від 11.06.2021 № 08/231-2050/ПР).")</f>
        <v>Про внесення змін у додаток до рішення Київської міської ради від 12.03.2020 № 234/8404 «Про затвердження списку присяжних Дарницького районного суду міста Києва». (Від 11.06.2021 № 08/231-2050/ПР).</v>
      </c>
      <c r="CD3" s="19" t="str">
        <f ca="1">IFERROR(__xludf.DUMMYFUNCTION("""COMPUTED_VALUE"""),"№")</f>
        <v>№</v>
      </c>
      <c r="CE3" s="19" t="str">
        <f ca="1">IFERROR(__xludf.DUMMYFUNCTION("""COMPUTED_VALUE"""),"ПІБ")</f>
        <v>ПІБ</v>
      </c>
      <c r="CF3" s="19" t="str">
        <f ca="1">IFERROR(__xludf.DUMMYFUNCTION("""COMPUTED_VALUE"""),"За основу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основу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c r="CG3" s="19" t="str">
        <f ca="1">IFERROR(__xludf.DUMMYFUNCTION("""COMPUTED_VALUE"""),"№")</f>
        <v>№</v>
      </c>
      <c r="CH3" s="19" t="str">
        <f ca="1">IFERROR(__xludf.DUMMYFUNCTION("""COMPUTED_VALUE"""),"ПІБ")</f>
        <v>ПІБ</v>
      </c>
      <c r="CI3"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c r="CJ3" s="19" t="str">
        <f ca="1">IFERROR(__xludf.DUMMYFUNCTION("""COMPUTED_VALUE"""),"№")</f>
        <v>№</v>
      </c>
      <c r="CK3" s="19" t="str">
        <f ca="1">IFERROR(__xludf.DUMMYFUNCTION("""COMPUTED_VALUE"""),"ПІБ")</f>
        <v>ПІБ</v>
      </c>
      <c r="CL3"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c r="CM3" s="19" t="str">
        <f ca="1">IFERROR(__xludf.DUMMYFUNCTION("""COMPUTED_VALUE"""),"№")</f>
        <v>№</v>
      </c>
      <c r="CN3" s="19" t="str">
        <f ca="1">IFERROR(__xludf.DUMMYFUNCTION("""COMPUTED_VALUE"""),"ПІБ")</f>
        <v>ПІБ</v>
      </c>
      <c r="CO3"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c r="CP3" s="19" t="str">
        <f ca="1">IFERROR(__xludf.DUMMYFUNCTION("""COMPUTED_VALUE"""),"№")</f>
        <v>№</v>
      </c>
      <c r="CQ3" s="19" t="str">
        <f ca="1">IFERROR(__xludf.DUMMYFUNCTION("""COMPUTED_VALUE"""),"ПІБ")</f>
        <v>ПІБ</v>
      </c>
      <c r="CR3" s="19" t="str">
        <f ca="1">IFERROR(__xludf.DUMMYFUNCTION("""COMPUTED_VALUE"""),"За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f>
        <v>За правку до питання порядку денного про оприлюднення інформації щодо проведення обстеження, обрізки та видалення зелених насаджень в місті Києві. (Від 06.05.2021 № 08/231-1420/ПР).</v>
      </c>
      <c r="CS3" s="19" t="str">
        <f ca="1">IFERROR(__xludf.DUMMYFUNCTION("""COMPUTED_VALUE"""),"№")</f>
        <v>№</v>
      </c>
      <c r="CT3" s="19" t="str">
        <f ca="1">IFERROR(__xludf.DUMMYFUNCTION("""COMPUTED_VALUE"""),"ПІБ")</f>
        <v>ПІБ</v>
      </c>
      <c r="CU3" s="19" t="str">
        <f ca="1">IFERROR(__xludf.DUMMYFUNCTION("""COMPUTED_VALUE"""),"Про оприлюднення інформації щодо проведення обстеження, обрізки та видалення зелених насаджень в місті Києві. (Від 06.05.2021 № 08/231-1420/ПР)в цілому.")</f>
        <v>Про оприлюднення інформації щодо проведення обстеження, обрізки та видалення зелених насаджень в місті Києві. (Від 06.05.2021 № 08/231-1420/ПР)в цілому.</v>
      </c>
      <c r="CV3" s="19" t="str">
        <f ca="1">IFERROR(__xludf.DUMMYFUNCTION("""COMPUTED_VALUE"""),"№")</f>
        <v>№</v>
      </c>
      <c r="CW3" s="19" t="str">
        <f ca="1">IFERROR(__xludf.DUMMYFUNCTION("""COMPUTED_VALUE"""),"ПІБ")</f>
        <v>ПІБ</v>
      </c>
      <c r="CX3" s="19" t="str">
        <f ca="1">IFERROR(__xludf.DUMMYFUNCTION("""COMPUTED_VALUE"""),"Про затвердження технічної документації з нормативної грошової оцінки земель міста Києва (525461728). (Від 13.05.2021 № 08/231-1543/ПР).")</f>
        <v>Про затвердження технічної документації з нормативної грошової оцінки земель міста Києва (525461728). (Від 13.05.2021 № 08/231-1543/ПР).</v>
      </c>
      <c r="CY3" s="19" t="str">
        <f ca="1">IFERROR(__xludf.DUMMYFUNCTION("""COMPUTED_VALUE"""),"№")</f>
        <v>№</v>
      </c>
      <c r="CZ3" s="19" t="str">
        <f ca="1">IFERROR(__xludf.DUMMYFUNCTION("""COMPUTED_VALUE"""),"ПІБ")</f>
        <v>ПІБ</v>
      </c>
      <c r="DA3" s="19" t="str">
        <f ca="1">IFERROR(__xludf.DUMMYFUNCTION("""COMPUTED_VALUE"""),"Про затвердження міської цільової програми «Діти. Сім’я. Столиця на 2022-2024 роки». (Від 25.05.2021 № 08/231-1746/ПР).")</f>
        <v>Про затвердження міської цільової програми «Діти. Сім’я. Столиця на 2022-2024 роки». (Від 25.05.2021 № 08/231-1746/ПР).</v>
      </c>
      <c r="DB3" s="19" t="str">
        <f ca="1">IFERROR(__xludf.DUMMYFUNCTION("""COMPUTED_VALUE"""),"№")</f>
        <v>№</v>
      </c>
      <c r="DC3" s="19" t="str">
        <f ca="1">IFERROR(__xludf.DUMMYFUNCTION("""COMPUTED_VALUE"""),"ПІБ")</f>
        <v>ПІБ</v>
      </c>
      <c r="DD3" s="19" t="str">
        <f ca="1">IFERROR(__xludf.DUMMYFUNCTION("""COMPUTED_VALUE"""),"За скасування реультатів голосування щодо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(Ві"&amp;"д 14.09.2020 № 08/231-2285/ПР).")</f>
        <v>За скасування реультатів голосування щодо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c r="DE3" s="19" t="str">
        <f ca="1">IFERROR(__xludf.DUMMYFUNCTION("""COMPUTED_VALUE"""),"№")</f>
        <v>№</v>
      </c>
      <c r="DF3" s="19" t="str">
        <f ca="1">IFERROR(__xludf.DUMMYFUNCTION("""COMPUTED_VALUE"""),"ПІБ")</f>
        <v>ПІБ</v>
      </c>
      <c r="DG3" s="19" t="str">
        <f ca="1">IFERROR(__xludf.DUMMYFUNCTION("""COMPUTED_VALUE"""),"За основу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f>
        <v>За основу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c r="DH3" s="19" t="str">
        <f ca="1">IFERROR(__xludf.DUMMYFUNCTION("""COMPUTED_VALUE"""),"№")</f>
        <v>№</v>
      </c>
      <c r="DI3" s="19" t="str">
        <f ca="1">IFERROR(__xludf.DUMMYFUNCTION("""COMPUTED_VALUE"""),"ПІБ")</f>
        <v>ПІБ</v>
      </c>
      <c r="DJ3" s="19" t="str">
        <f ca="1">IFERROR(__xludf.DUMMYFUNCTION("""COMPUTED_VALUE"""),"За правку 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08/231-2285/ПР"&amp;").")</f>
        <v>За правку до питання порядку денного 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v>
      </c>
      <c r="DK3" s="19" t="str">
        <f ca="1">IFERROR(__xludf.DUMMYFUNCTION("""COMPUTED_VALUE"""),"№")</f>
        <v>№</v>
      </c>
      <c r="DL3" s="19" t="str">
        <f ca="1">IFERROR(__xludf.DUMMYFUNCTION("""COMPUTED_VALUE"""),"ПІБ")</f>
        <v>ПІБ</v>
      </c>
      <c r="DM3" s="19" t="str">
        <f ca="1">IFERROR(__xludf.DUMMYFUNCTION("""COMPUTED_VALUE"""),"Про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08/231-2285/ПР).в цілому")</f>
        <v>Про внесення змін до рішення Київської міської ради від 18 грудня 2018 № 464/6515 «Про затвердження міської комплексної цільової програми «Молодь та спорт столиці» на 2019 - 2021 роки». (Від 14.09.2020 № 08/231-2285/ПР).в цілому</v>
      </c>
      <c r="DN3" s="19" t="str">
        <f ca="1">IFERROR(__xludf.DUMMYFUNCTION("""COMPUTED_VALUE"""),"№")</f>
        <v>№</v>
      </c>
      <c r="DO3" s="19" t="str">
        <f ca="1">IFERROR(__xludf.DUMMYFUNCTION("""COMPUTED_VALUE"""),"ПІБ")</f>
        <v>ПІБ</v>
      </c>
      <c r="DP3" s="19" t="str">
        <f ca="1">IFERROR(__xludf.DUMMYFUNCTION("""COMPUTED_VALUE"""),"Про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f>
        <v>Про зміну типу та найменування позашкільного навчального закладу «Центр технічної і художньо-естетичної творчості для дітей та юнацтва «Зміна» м. Києва». (Від 18.06.2021 № 08/231-2153/ПР).</v>
      </c>
      <c r="DQ3" s="19" t="str">
        <f ca="1">IFERROR(__xludf.DUMMYFUNCTION("""COMPUTED_VALUE"""),"№")</f>
        <v>№</v>
      </c>
      <c r="DR3" s="19" t="str">
        <f ca="1">IFERROR(__xludf.DUMMYFUNCTION("""COMPUTED_VALUE"""),"ПІБ")</f>
        <v>ПІБ</v>
      </c>
      <c r="DS3" s="19" t="str">
        <f ca="1">IFERROR(__xludf.DUMMYFUNCTION("""COMPUTED_VALUE"""),"За основу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основу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c r="DT3" s="19" t="str">
        <f ca="1">IFERROR(__xludf.DUMMYFUNCTION("""COMPUTED_VALUE"""),"№")</f>
        <v>№</v>
      </c>
      <c r="DU3" s="19" t="str">
        <f ca="1">IFERROR(__xludf.DUMMYFUNCTION("""COMPUTED_VALUE"""),"ПІБ")</f>
        <v>ПІБ</v>
      </c>
      <c r="DV3" s="19" t="str">
        <f ca="1">IFERROR(__xludf.DUMMYFUNCTION("""COMPUTED_VALUE"""),"За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c r="DW3" s="19" t="str">
        <f ca="1">IFERROR(__xludf.DUMMYFUNCTION("""COMPUTED_VALUE"""),"№")</f>
        <v>№</v>
      </c>
      <c r="DX3" s="19" t="str">
        <f ca="1">IFERROR(__xludf.DUMMYFUNCTION("""COMPUTED_VALUE"""),"ПІБ")</f>
        <v>ПІБ</v>
      </c>
      <c r="DY3" s="19" t="str">
        <f ca="1">IFERROR(__xludf.DUMMYFUNCTION("""COMPUTED_VALUE"""),"За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f>
        <v>За правку до питання порядку денного про демонтаж пам’ятного знаку на честь дружби міст Києва та Москви, встановленого у сквері на вул. Маршала Якубовського. (Від 09.04.2021 № 08/231-1253/ПР).</v>
      </c>
      <c r="DZ3" s="19" t="str">
        <f ca="1">IFERROR(__xludf.DUMMYFUNCTION("""COMPUTED_VALUE"""),"№")</f>
        <v>№</v>
      </c>
      <c r="EA3" s="19" t="str">
        <f ca="1">IFERROR(__xludf.DUMMYFUNCTION("""COMPUTED_VALUE"""),"ПІБ")</f>
        <v>ПІБ</v>
      </c>
      <c r="EB3" s="19" t="str">
        <f ca="1">IFERROR(__xludf.DUMMYFUNCTION("""COMPUTED_VALUE"""),"Про демонтаж пам’ятного знаку на честь дружби міст Києва та Москви, встановленого у сквері на вул. Маршала Якубовського. (Від 09.04.2021 № 08/231-1253/ПР) в цілому.")</f>
        <v>Про демонтаж пам’ятного знаку на честь дружби міст Києва та Москви, встановленого у сквері на вул. Маршала Якубовського. (Від 09.04.2021 № 08/231-1253/ПР) в цілому.</v>
      </c>
      <c r="EC3" s="19" t="str">
        <f ca="1">IFERROR(__xludf.DUMMYFUNCTION("""COMPUTED_VALUE"""),"№")</f>
        <v>№</v>
      </c>
      <c r="ED3" s="19" t="str">
        <f ca="1">IFERROR(__xludf.DUMMYFUNCTION("""COMPUTED_VALUE"""),"ПІБ")</f>
        <v>ПІБ</v>
      </c>
      <c r="EE3" s="19" t="str">
        <f ca="1">IFERROR(__xludf.DUMMYFUNCTION("""COMPUTED_VALUE"""),"Про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f>
        <v>Про звернення Київської міської ради до Президента України, Верховної Ради, Кабінету Міністрів України, Ради національної безпеки  і оборони України щодо проблемних питань у сфері теплопостачання.(Від 07.07.2021 №08/231-2360/ПР).</v>
      </c>
      <c r="EF3" s="19" t="str">
        <f ca="1">IFERROR(__xludf.DUMMYFUNCTION("""COMPUTED_VALUE"""),"№")</f>
        <v>№</v>
      </c>
      <c r="EG3" s="19" t="str">
        <f ca="1">IFERROR(__xludf.DUMMYFUNCTION("""COMPUTED_VALUE"""),"ПІБ")</f>
        <v>ПІБ</v>
      </c>
      <c r="EH3" s="19" t="str">
        <f ca="1">IFERROR(__xludf.DUMMYFUNCTION("""COMPUTED_VALUE"""),"Про організаційно-правові заходи щодо впорядкування використання майна територіальної громади міста Києва. (Від 06.04.2021 № 08/231-1208/ПР).")</f>
        <v>Про організаційно-правові заходи щодо впорядкування використання майна територіальної громади міста Києва. (Від 06.04.2021 № 08/231-1208/ПР).</v>
      </c>
      <c r="EI3" s="19" t="str">
        <f ca="1">IFERROR(__xludf.DUMMYFUNCTION("""COMPUTED_VALUE"""),"№")</f>
        <v>№</v>
      </c>
      <c r="EJ3" s="19" t="str">
        <f ca="1">IFERROR(__xludf.DUMMYFUNCTION("""COMPUTED_VALUE"""),"ПІБ")</f>
        <v>ПІБ</v>
      </c>
      <c r="EK3" s="19" t="str">
        <f ca="1">IFERROR(__xludf.DUMMYFUNCTION("""COMPUTED_VALUE"""),"За основу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основу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c r="EL3" s="19" t="str">
        <f ca="1">IFERROR(__xludf.DUMMYFUNCTION("""COMPUTED_VALUE"""),"№")</f>
        <v>№</v>
      </c>
      <c r="EM3" s="19" t="str">
        <f ca="1">IFERROR(__xludf.DUMMYFUNCTION("""COMPUTED_VALUE"""),"ПІБ")</f>
        <v>ПІБ</v>
      </c>
      <c r="EN3" s="19" t="str">
        <f ca="1">IFERROR(__xludf.DUMMYFUNCTION("""COMPUTED_VALUE"""),"За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c r="EO3" s="19" t="str">
        <f ca="1">IFERROR(__xludf.DUMMYFUNCTION("""COMPUTED_VALUE"""),"№")</f>
        <v>№</v>
      </c>
      <c r="EP3" s="19" t="str">
        <f ca="1">IFERROR(__xludf.DUMMYFUNCTION("""COMPUTED_VALUE"""),"ПІБ")</f>
        <v>ПІБ</v>
      </c>
      <c r="EQ3" s="19" t="str">
        <f ca="1">IFERROR(__xludf.DUMMYFUNCTION("""COMPUTED_VALUE"""),"За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f>
        <v>За правку до питання порядку денного 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v>
      </c>
      <c r="ER3" s="19" t="str">
        <f ca="1">IFERROR(__xludf.DUMMYFUNCTION("""COMPUTED_VALUE"""),"№")</f>
        <v>№</v>
      </c>
      <c r="ES3" s="19" t="str">
        <f ca="1">IFERROR(__xludf.DUMMYFUNCTION("""COMPUTED_VALUE"""),"ПІБ")</f>
        <v>ПІБ</v>
      </c>
      <c r="ET3" s="19" t="str">
        <f ca="1">IFERROR(__xludf.DUMMYFUNCTION("""COMPUTED_VALUE"""),"Про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08/231-1410/ПР).в цілому.")</f>
        <v>Про прийняття до комунальної власності територіальної громади м. Києва автомобільних доріг в мікрорайоні «Жуляни» у Солом’янському районі м. Києва. (Від 29.04.2021 № 08/231-1410/ПР).в цілому.</v>
      </c>
      <c r="EU3" s="19" t="str">
        <f ca="1">IFERROR(__xludf.DUMMYFUNCTION("""COMPUTED_VALUE"""),"№")</f>
        <v>№</v>
      </c>
      <c r="EV3" s="19" t="str">
        <f ca="1">IFERROR(__xludf.DUMMYFUNCTION("""COMPUTED_VALUE"""),"ПІБ")</f>
        <v>ПІБ</v>
      </c>
      <c r="EW3" s="19" t="str">
        <f ca="1">IFERROR(__xludf.DUMMYFUNCTION("""COMPUTED_VALUE"""),"За зміну черговості розгляду питаннь порядку денного розділ 3.4. Про відмову у наданні дозволу громадянам на розроблення проєкту землеустрою.")</f>
        <v>За зміну черговості розгляду питаннь порядку денного розділ 3.4. Про відмову у наданні дозволу громадянам на розроблення проєкту землеустрою.</v>
      </c>
      <c r="EX3" s="19" t="str">
        <f ca="1">IFERROR(__xludf.DUMMYFUNCTION("""COMPUTED_VALUE"""),"№")</f>
        <v>№</v>
      </c>
      <c r="EY3" s="19" t="str">
        <f ca="1">IFERROR(__xludf.DUMMYFUNCTION("""COMPUTED_VALUE"""),"ПІБ")</f>
        <v>ПІБ</v>
      </c>
      <c r="EZ3" s="19" t="str">
        <f ca="1">IFERROR(__xludf.DUMMYFUNCTION("""COMPUTED_VALUE"""),"За зміну черговості розгляду питаннь порядку денного  розділу 3.8.2. Для розміщення об’єктів передачі електричної та теплової енергії:")</f>
        <v>За зміну черговості розгляду питаннь порядку денного  розділу 3.8.2. Для розміщення об’єктів передачі електричної та теплової енергії:</v>
      </c>
      <c r="FA3" s="19" t="str">
        <f ca="1">IFERROR(__xludf.DUMMYFUNCTION("""COMPUTED_VALUE"""),"№")</f>
        <v>№</v>
      </c>
      <c r="FB3" s="19" t="str">
        <f ca="1">IFERROR(__xludf.DUMMYFUNCTION("""COMPUTED_VALUE"""),"ПІБ")</f>
        <v>ПІБ</v>
      </c>
      <c r="FC3" s="19" t="str">
        <f ca="1">IFERROR(__xludf.DUMMYFUNCTION("""COMPUTED_VALUE"""),"За питання розділу порядку денного 3.4."" Про відмову у наданні дозволу громадянам на розроблення проєкту землеустрою.""")</f>
        <v>За питання розділу порядку денного 3.4." Про відмову у наданні дозволу громадянам на розроблення проєкту землеустрою."</v>
      </c>
      <c r="FD3" s="19" t="str">
        <f ca="1">IFERROR(__xludf.DUMMYFUNCTION("""COMPUTED_VALUE"""),"№")</f>
        <v>№</v>
      </c>
      <c r="FE3" s="19" t="str">
        <f ca="1">IFERROR(__xludf.DUMMYFUNCTION("""COMPUTED_VALUE"""),"ПІБ")</f>
        <v>ПІБ</v>
      </c>
      <c r="FF3" s="19" t="str">
        <f ca="1">IFERROR(__xludf.DUMMYFUNCTION("""COMPUTED_VALUE"""),"За обговорювання окремо, голосувати разом розділ 3.8.2. ""Надання для розміщення об'єктів передачі електричної та теплової енергії""")</f>
        <v>За обговорювання окремо, голосувати разом розділ 3.8.2. "Надання для розміщення об'єктів передачі електричної та теплової енергії"</v>
      </c>
      <c r="FG3" s="19" t="str">
        <f ca="1">IFERROR(__xludf.DUMMYFUNCTION("""COMPUTED_VALUE"""),"№")</f>
        <v>№</v>
      </c>
      <c r="FH3" s="19" t="str">
        <f ca="1">IFERROR(__xludf.DUMMYFUNCTION("""COMPUTED_VALUE"""),"ПІБ")</f>
        <v>ПІБ</v>
      </c>
      <c r="FI3" s="19" t="str">
        <f ca="1">IFERROR(__xludf.DUMMYFUNCTION("""COMPUTED_VALUE"""),"За розділ порядку денного 3.8.2. ""Надання для розміщення об'єктів передачі електричної та теплової енергії""")</f>
        <v>За розділ порядку денного 3.8.2. "Надання для розміщення об'єктів передачі електричної та теплової енергії"</v>
      </c>
      <c r="FJ3" s="19" t="str">
        <f ca="1">IFERROR(__xludf.DUMMYFUNCTION("""COMPUTED_VALUE"""),"№")</f>
        <v>№</v>
      </c>
      <c r="FK3" s="19" t="str">
        <f ca="1">IFERROR(__xludf.DUMMYFUNCTION("""COMPUTED_VALUE"""),"ПІБ")</f>
        <v>ПІБ</v>
      </c>
      <c r="FL3" s="19" t="str">
        <f ca="1">IFERROR(__xludf.DUMMYFUNCTION("""COMPUTED_VALUE"""),"За включення до порядку денного питання 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будіве"&amp;"льних відходів (ВБВ)№6.(Від 25.06.2021 №08/231-2234/ПР)")</f>
        <v>За включення до порядку денного питання 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(ВБВ)№6.(Від 25.06.2021 №08/231-2234/ПР)</v>
      </c>
      <c r="FM3" s="19" t="str">
        <f ca="1">IFERROR(__xludf.DUMMYFUNCTION("""COMPUTED_VALUE"""),"№")</f>
        <v>№</v>
      </c>
      <c r="FN3" s="19" t="str">
        <f ca="1">IFERROR(__xludf.DUMMYFUNCTION("""COMPUTED_VALUE"""),"ПІБ")</f>
        <v>ПІБ</v>
      </c>
      <c r="FO3" s="19" t="str">
        <f ca="1">IFERROR(__xludf.DUMMYFUNCTION("""COMPUTED_VALUE"""),"Про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 (Від 25.06.2021 №"&amp;"08/231-2234/ПР).")</f>
        <v>Про оздоровлення дітей, які проживають в мікрорайоні "Пирогів" у Голосіївському районі м. Києва біля полігону по захороненню твердих побутових відходів (ТПВ) №1 та палігону по захороненню великогабаритних і будівельних відходів (ВБВ)№6 (Від 25.06.2021 №08/231-2234/ПР).</v>
      </c>
      <c r="FP3" s="19" t="str">
        <f ca="1">IFERROR(__xludf.DUMMYFUNCTION("""COMPUTED_VALUE"""),"№")</f>
        <v>№</v>
      </c>
      <c r="FQ3" s="19" t="str">
        <f ca="1">IFERROR(__xludf.DUMMYFUNCTION("""COMPUTED_VALUE"""),"ПІБ")</f>
        <v>ПІБ</v>
      </c>
      <c r="FR3" s="19" t="str">
        <f ca="1">IFERROR(__xludf.DUMMYFUNCTION("""COMPUTED_VALUE"""),"За внесення до порядку денного питання 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райо"&amp;"ні м. Києва (Від 08.07.2021 №08/231-2366/ПР)")</f>
        <v>За внесення до порядку денного питання 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v>
      </c>
      <c r="FS3" s="19" t="str">
        <f ca="1">IFERROR(__xludf.DUMMYFUNCTION("""COMPUTED_VALUE"""),"№")</f>
        <v>№</v>
      </c>
      <c r="FT3" s="19" t="str">
        <f ca="1">IFERROR(__xludf.DUMMYFUNCTION("""COMPUTED_VALUE"""),"ПІБ")</f>
        <v>ПІБ</v>
      </c>
      <c r="FU3" s="19" t="str">
        <f ca="1">IFERROR(__xludf.DUMMYFUNCTION("""COMPUTED_VALUE"""),"Про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№08/231-236"&amp;"6/ПР)")</f>
        <v>Про звернення Київської міської ради до Кабінету Міністрів України, Державної архітектурно-будівельної інспекції України щодо неможливості введення в експлуатацію будівлі по вул. Нижній Вал, 27-29 у Подільському районі м. Києва (Від 08.07.2021 №08/231-2366/ПР)</v>
      </c>
      <c r="FV3" s="19" t="str">
        <f ca="1">IFERROR(__xludf.DUMMYFUNCTION("""COMPUTED_VALUE"""),"№")</f>
        <v>№</v>
      </c>
      <c r="FW3" s="19" t="str">
        <f ca="1">IFERROR(__xludf.DUMMYFUNCTION("""COMPUTED_VALUE"""),"ПІБ")</f>
        <v>ПІБ</v>
      </c>
      <c r="FX3" s="19" t="str">
        <f ca="1">IFERROR(__xludf.DUMMYFUNCTION("""COMPUTED_VALUE"""),"За зміну черговості питань порядку денного.")</f>
        <v>За зміну черговості питань порядку денного.</v>
      </c>
      <c r="FY3" s="19" t="str">
        <f ca="1">IFERROR(__xludf.DUMMYFUNCTION("""COMPUTED_VALUE"""),"№")</f>
        <v>№</v>
      </c>
      <c r="FZ3" s="19" t="str">
        <f ca="1">IFERROR(__xludf.DUMMYFUNCTION("""COMPUTED_VALUE"""),"ПІБ")</f>
        <v>ПІБ</v>
      </c>
      <c r="GA3" s="19" t="str">
        <f ca="1">IFERROR(__xludf.DUMMYFUNCTION("""COMPUTED_VALUE"""),"Про передачу товариству з обмеженою відповідальністю «Залізничний ринок» в оренду земельної ділянки для експлуатації та обслуговування нежилого будинку - критого ринку на вул. Кудряшова, 1, літера А у Солом’янському районі міста Києва (383968500). (Від 06"&amp;".05.2021 № 08/231-1434/ПР). (Повторно).")</f>
        <v>Про передачу товариству з обмеженою відповідальністю «Залізничний ринок» в оренду земельної ділянки для експлуатації та обслуговування нежилого будинку - критого ринку на вул. Кудряшова, 1, літера А у Солом’янському районі міста Києва (383968500). (Від 06.05.2021 № 08/231-1434/ПР). (Повторно).</v>
      </c>
      <c r="GB3" s="19" t="str">
        <f ca="1">IFERROR(__xludf.DUMMYFUNCTION("""COMPUTED_VALUE"""),"№")</f>
        <v>№</v>
      </c>
      <c r="GC3" s="19" t="str">
        <f ca="1">IFERROR(__xludf.DUMMYFUNCTION("""COMPUTED_VALUE"""),"ПІБ")</f>
        <v>ПІБ</v>
      </c>
      <c r="GD3" s="19" t="str">
        <f ca="1">IFERROR(__xludf.DUMMYFUNCTION("""COMPUTED_VALUE"""),"Про надання Державному науково-дослідному експертно-криміналістичному центру МВС України земельної ділянки у постійне користування для розміщення структурних підрозділів апарату МВС, територіальних органів, закладів, установ і підприємств, що належать до "&amp;"сфери управління МВС на вул. Львівській, 80 у Святошинському районі міста Києва (616793985). (Від 03.03.2021 № 08/231-895/ПР).")</f>
        <v>Про надання Державному науково-дослідному експертно-криміналістичному центру МВС України земельної ділянки у постійне користування для розміщення структурних підрозділів апарату МВС, територіальних органів, закладів, установ і підприємств, що належать до сфери управління МВС на вул. Львівській, 80 у Святошинському районі міста Києва (616793985). (Від 03.03.2021 № 08/231-895/ПР).</v>
      </c>
      <c r="GE3" s="19" t="str">
        <f ca="1">IFERROR(__xludf.DUMMYFUNCTION("""COMPUTED_VALUE"""),"№")</f>
        <v>№</v>
      </c>
      <c r="GF3" s="19" t="str">
        <f ca="1">IFERROR(__xludf.DUMMYFUNCTION("""COMPUTED_VALUE"""),"ПІБ")</f>
        <v>ПІБ</v>
      </c>
      <c r="GG3" s="19" t="str">
        <f ca="1">IFERROR(__xludf.DUMMYFUNCTION("""COMPUTED_VALUE"""),"Про передачу приватному підприємству «ФІРМА РЕМТОРГСЕРВІС» земельної ділянки для експлуатації та обслуговування автостоянки на вул. Оноре де Бальзака, 10-а у Деснянському районі м. Києва (А-24949). (Від 02.05.2018 № 08-231/1455/ПР)")</f>
        <v>Про передачу приватному підприємству «ФІРМА РЕМТОРГСЕРВІС» земельної ділянки для експлуатації та обслуговування автостоянки на вул. Оноре де Бальзака, 10-а у Деснянському районі м. Києва (А-24949). (Від 02.05.2018 № 08-231/1455/ПР)</v>
      </c>
      <c r="GH3" s="19" t="str">
        <f ca="1">IFERROR(__xludf.DUMMYFUNCTION("""COMPUTED_VALUE"""),"№")</f>
        <v>№</v>
      </c>
      <c r="GI3" s="19" t="str">
        <f ca="1">IFERROR(__xludf.DUMMYFUNCTION("""COMPUTED_VALUE"""),"ПІБ")</f>
        <v>ПІБ</v>
      </c>
      <c r="GJ3" s="19" t="str">
        <f ca="1">IFERROR(__xludf.DUMMYFUNCTION("""COMPUTED_VALUE"""),"Про передачу товариству з обмеженою відповідальністю «РЕМТОЧПІДШИПНИК» земельної ділянки для експлуатації та обслуговування автостоянки на вул. Оноре де Бальзака, 55-а у Деснянському районі м. Києва (А-24952). (Від 02.05.2018 № 08/231-1449/ПР).")</f>
        <v>Про передачу товариству з обмеженою відповідальністю «РЕМТОЧПІДШИПНИК» земельної ділянки для експлуатації та обслуговування автостоянки на вул. Оноре де Бальзака, 55-а у Деснянському районі м. Києва (А-24952). (Від 02.05.2018 № 08/231-1449/ПР).</v>
      </c>
      <c r="GK3" s="19" t="str">
        <f ca="1">IFERROR(__xludf.DUMMYFUNCTION("""COMPUTED_VALUE"""),"№")</f>
        <v>№</v>
      </c>
      <c r="GL3" s="19" t="str">
        <f ca="1">IFERROR(__xludf.DUMMYFUNCTION("""COMPUTED_VALUE"""),"ПІБ")</f>
        <v>ПІБ</v>
      </c>
      <c r="GM3" s="19" t="str">
        <f ca="1">IFERROR(__xludf.DUMMYFUNCTION("""COMPUTED_VALUE"""),"Про передачу ТОВАРИСТВУ З ОБМЕЖЕНОЮ ВІДПОВІДАЛЬНІСТЮ «В-КОНСТРАКШН» земельної ділянки в оренду для експлуатації та обслуговування адміністративно-виробничих та господарських будівель на вул. Кирилівській, 35, 35Б у Подільському районі міста Києва (7301194"&amp;"43). (Від 27.05.2021 № 08/231-1755/ПР).")</f>
        <v>Про передачу ТОВАРИСТВУ З ОБМЕЖЕНОЮ ВІДПОВІДАЛЬНІСТЮ «В-КОНСТРАКШН» земельної ділянки в оренду для експлуатації та обслуговування адміністративно-виробничих та господарських будівель на вул. Кирилівській, 35, 35Б у Подільському районі міста Києва (730119443). (Від 27.05.2021 № 08/231-1755/ПР).</v>
      </c>
      <c r="GN3" s="19" t="str">
        <f ca="1">IFERROR(__xludf.DUMMYFUNCTION("""COMPUTED_VALUE"""),"№")</f>
        <v>№</v>
      </c>
      <c r="GO3" s="19" t="str">
        <f ca="1">IFERROR(__xludf.DUMMYFUNCTION("""COMPUTED_VALUE"""),"ПІБ")</f>
        <v>ПІБ</v>
      </c>
      <c r="GP3" s="19" t="str">
        <f ca="1">IFERROR(__xludf.DUMMYFUNCTION("""COMPUTED_VALUE"""),"Про надання в постійне користування земельної ділянки РЕЛІГІЙНІЙ ОРГАНІЗАЦІЇ «РЕЛІГІЙНА ГРОМАДА «ПОМІСНА ЦЕРКВА ЄВАНГЕЛЬСЬКИХ ХРИСТИЯН» В ДНІПРОВСЬКОМУ РАЙОНІ М. КИЄВА» для будівництва, експлуатації та обслуговування церкви на вул. Кубанської України, 2 у"&amp;" Деснянському районі міста Києва (478432092). (Від 06.02.2020 № 08/231-339/ПР).")</f>
        <v>Про надання в постійне користування земельної ділянки РЕЛІГІЙНІЙ ОРГАНІЗАЦІЇ «РЕЛІГІЙНА ГРОМАДА «ПОМІСНА ЦЕРКВА ЄВАНГЕЛЬСЬКИХ ХРИСТИЯН» В ДНІПРОВСЬКОМУ РАЙОНІ М. КИЄВА» для будівництва, експлуатації та обслуговування церкви на вул. Кубанської України, 2 у Деснянському районі міста Києва (478432092). (Від 06.02.2020 № 08/231-339/ПР).</v>
      </c>
      <c r="GQ3" s="19" t="str">
        <f ca="1">IFERROR(__xludf.DUMMYFUNCTION("""COMPUTED_VALUE"""),"№")</f>
        <v>№</v>
      </c>
      <c r="GR3" s="19" t="str">
        <f ca="1">IFERROR(__xludf.DUMMYFUNCTION("""COMPUTED_VALUE"""),"ПІБ")</f>
        <v>ПІБ</v>
      </c>
      <c r="GS3" s="19" t="str">
        <f ca="1">IFERROR(__xludf.DUMMYFUNCTION("""COMPUTED_VALUE"""),"Про передачу ТОВАРИСТВУ З ОБМЕЖЕНОЮ ВІДПОВІДАЛЬНІСТЮ «МАКС ЛЄД» земельних ділянок в оренду для експлуатації та обслуговування нежитлових будівель на вул. Чорнобильській, 16/80 у Святошинському районі міста Києва (695344141). (Від 10.06. 2021 № 08/231-2038"&amp;"/ПР).")</f>
        <v>Про передачу ТОВАРИСТВУ З ОБМЕЖЕНОЮ ВІДПОВІДАЛЬНІСТЮ «МАКС ЛЄД» земельних ділянок в оренду для експлуатації та обслуговування нежитлових будівель на вул. Чорнобильській, 16/80 у Святошинському районі міста Києва (695344141). (Від 10.06. 2021 № 08/231-2038/ПР).</v>
      </c>
      <c r="GT3" s="19" t="str">
        <f ca="1">IFERROR(__xludf.DUMMYFUNCTION("""COMPUTED_VALUE"""),"№")</f>
        <v>№</v>
      </c>
      <c r="GU3" s="19" t="str">
        <f ca="1">IFERROR(__xludf.DUMMYFUNCTION("""COMPUTED_VALUE"""),"ПІБ")</f>
        <v>ПІБ</v>
      </c>
      <c r="GV3" s="19" t="str">
        <f ca="1">IFERROR(__xludf.DUMMYFUNCTION("""COMPUTED_VALUE"""),"Про передачу акціонерному товариству «РВС БАНК» земельної ділянки в оренду для експлуатації та обслуговування будівлі складу на вул. Віскозній, 17-А у Деснянському районі міста Києва (527039615). (Від 24.11.2020 № 08/231-2986/ПР).")</f>
        <v>Про передачу акціонерному товариству «РВС БАНК» земельної ділянки в оренду для експлуатації та обслуговування будівлі складу на вул. Віскозній, 17-А у Деснянському районі міста Києва (527039615). (Від 24.11.2020 № 08/231-2986/ПР).</v>
      </c>
      <c r="GW3" s="19" t="str">
        <f ca="1">IFERROR(__xludf.DUMMYFUNCTION("""COMPUTED_VALUE"""),"№")</f>
        <v>№</v>
      </c>
      <c r="GX3" s="19" t="str">
        <f ca="1">IFERROR(__xludf.DUMMYFUNCTION("""COMPUTED_VALUE"""),"ПІБ")</f>
        <v>ПІБ</v>
      </c>
      <c r="GY3" s="19" t="str">
        <f ca="1">IFERROR(__xludf.DUMMYFUNCTION("""COMPUTED_VALUE"""),"Про надання ОБОЛОНСЬКІЙ РАЙОННІЙ В МІСТІ КИЄВІ ДЕРЖАВНІЙ АДМІНІСТРАЦІЇ земельної ділянки у постійне користування для експлуатації та обслуговування громадського будинку на вул. Маршала Тимошенка, 16 в Оболонському районі міста Києва (401415665). (Від 22.0"&amp;"6.2020 № 08/231-1582/ПР).")</f>
        <v>Про надання ОБОЛОНСЬКІЙ РАЙОННІЙ В МІСТІ КИЄВІ ДЕРЖАВНІЙ АДМІНІСТРАЦІЇ земельної ділянки у постійне користування для експлуатації та обслуговування громадського будинку на вул. Маршала Тимошенка, 16 в Оболонському районі міста Києва (401415665). (Від 22.06.2020 № 08/231-1582/ПР).</v>
      </c>
      <c r="GZ3" s="19" t="str">
        <f ca="1">IFERROR(__xludf.DUMMYFUNCTION("""COMPUTED_VALUE"""),"№")</f>
        <v>№</v>
      </c>
      <c r="HA3" s="19" t="str">
        <f ca="1">IFERROR(__xludf.DUMMYFUNCTION("""COMPUTED_VALUE"""),"ПІБ")</f>
        <v>ПІБ</v>
      </c>
      <c r="HB3" s="19" t="str">
        <f ca="1">IFERROR(__xludf.DUMMYFUNCTION("""COMPUTED_VALUE"""),"Про передачу ТОВАРИСТВУ З ОБМЕЖЕНОЮ ВІДПОВІДАЛЬНІСТЮ «КОСМОПОЛІТ 2016» земельних ділянок в оренду для експлуатації, обслуговування та ремонту об’єктів інженерної, транспортної, енергетичної інфраструктури, об’єктів зв’язку та дорожнього господарства (крім"&amp;" об’єктів дорожнього сервісу) на вул. Вадима Гетьмана, 6 у Солом’янському районі міста Києва (239136409). (Від 01.06.2021 № 08/231-1782/ПР).")</f>
        <v>Про передачу ТОВАРИСТВУ З ОБМЕЖЕНОЮ ВІДПОВІДАЛЬНІСТЮ «КОСМОПОЛІТ 2016» земельних ділянок в оренду для експлуатації, обслуговування та ремонту об’єктів інженерної, транспортної, енергетичної інфраструктури, об’єктів зв’язку та дорожнього господарства (крім об’єктів дорожнього сервісу) на вул. Вадима Гетьмана, 6 у Солом’янському районі міста Києва (239136409). (Від 01.06.2021 № 08/231-1782/ПР).</v>
      </c>
      <c r="HC3" s="19" t="str">
        <f ca="1">IFERROR(__xludf.DUMMYFUNCTION("""COMPUTED_VALUE"""),"№")</f>
        <v>№</v>
      </c>
      <c r="HD3" s="19" t="str">
        <f ca="1">IFERROR(__xludf.DUMMYFUNCTION("""COMPUTED_VALUE"""),"ПІБ")</f>
        <v>ПІБ</v>
      </c>
      <c r="HE3" s="19" t="str">
        <f ca="1">IFERROR(__xludf.DUMMYFUNCTION("""COMPUTED_VALUE"""),"Про передачу ТОВАРИСТВУ З ОБМЕЖЕНОЮ ВІДПОВІДАЛЬНІСТЮ «ЮНІТ СІТІ ФІНАНС» земельної ділянки в оренду для експлуатації та обслуговування нежитлової будівлі на вул. Дорогожицькій, 4 у Шевченківському районі міста Києва (334126380). (Від 16.06.2021 № 08/231-20"&amp;"96/ПР).")</f>
        <v>Про передачу ТОВАРИСТВУ З ОБМЕЖЕНОЮ ВІДПОВІДАЛЬНІСТЮ «ЮНІТ СІТІ ФІНАНС» земельної ділянки в оренду для експлуатації та обслуговування нежитлової будівлі на вул. Дорогожицькій, 4 у Шевченківському районі міста Києва (334126380). (Від 16.06.2021 № 08/231-2096/ПР).</v>
      </c>
      <c r="HF3" s="19" t="str">
        <f ca="1">IFERROR(__xludf.DUMMYFUNCTION("""COMPUTED_VALUE"""),"№")</f>
        <v>№</v>
      </c>
      <c r="HG3" s="19" t="str">
        <f ca="1">IFERROR(__xludf.DUMMYFUNCTION("""COMPUTED_VALUE"""),"ПІБ")</f>
        <v>ПІБ</v>
      </c>
      <c r="HH3" s="19" t="str">
        <f ca="1">IFERROR(__xludf.DUMMYFUNCTION("""COMPUTED_VALUE"""),"Про передачу ТОВАРИСТВУ З ОБМЕЖЕНОЮ ВІДПОВІДАЛЬНІСТЮ «АРМО ПЛАЗА» земельної ділянки в оренду для експлуатації та обслуговування частини цілісного майнового комплексу (підземного складу) у пров. Косогірному, 3-7 у Шевченківському районі міста Києва (483446"&amp;"397). (Від 17.06.2021 № 08/231-2106/ПР).")</f>
        <v>Про передачу ТОВАРИСТВУ З ОБМЕЖЕНОЮ ВІДПОВІДАЛЬНІСТЮ «АРМО ПЛАЗА» земельної ділянки в оренду для експлуатації та обслуговування частини цілісного майнового комплексу (підземного складу) у пров. Косогірному, 3-7 у Шевченківському районі міста Києва (483446397). (Від 17.06.2021 № 08/231-2106/ПР).</v>
      </c>
      <c r="HI3" s="19" t="str">
        <f ca="1">IFERROR(__xludf.DUMMYFUNCTION("""COMPUTED_VALUE"""),"№")</f>
        <v>№</v>
      </c>
      <c r="HJ3" s="19" t="str">
        <f ca="1">IFERROR(__xludf.DUMMYFUNCTION("""COMPUTED_VALUE"""),"ПІБ")</f>
        <v>ПІБ</v>
      </c>
      <c r="HK3" s="19" t="str">
        <f ca="1">IFERROR(__xludf.DUMMYFUNCTION("""COMPUTED_VALUE"""),"Про передачу ТОВАРИСТВУ З ОБМЕЖЕНОЮ ВІДПОВІДАЛЬНІСТЮ «ЮНКОРД» в оренду земельної ділянки для будівництва та обслуговування будівель ринкової інфраструктури на просп. Перемоги, 41а у Солом’янському районі міста Києва (354488151). (Від 17.02.2020 № 08/231-4"&amp;"08/ПР).")</f>
        <v>Про передачу ТОВАРИСТВУ З ОБМЕЖЕНОЮ ВІДПОВІДАЛЬНІСТЮ «ЮНКОРД» в оренду земельної ділянки для будівництва та обслуговування будівель ринкової інфраструктури на просп. Перемоги, 41а у Солом’янському районі міста Києва (354488151). (Від 17.02.2020 № 08/231-408/ПР).</v>
      </c>
      <c r="HL3" s="19" t="str">
        <f ca="1">IFERROR(__xludf.DUMMYFUNCTION("""COMPUTED_VALUE"""),"№")</f>
        <v>№</v>
      </c>
      <c r="HM3" s="19" t="str">
        <f ca="1">IFERROR(__xludf.DUMMYFUNCTION("""COMPUTED_VALUE"""),"ПІБ")</f>
        <v>ПІБ</v>
      </c>
      <c r="HN3" s="19" t="str">
        <f ca="1">IFERROR(__xludf.DUMMYFUNCTION("""COMPUTED_VALUE"""),"Про передачу ТОВАРИСТВУ З ОБМЕЖЕНОЮ ВІДПОВІДАЛЬНІСТЮ «БУДПРОМТОРГ-2017» земельної ділянки в оренду для експлуатації та обслуговування адміністративно-офісної будівлі на Андріївському узвозі, 30 (літ. «И») у Подільському районі міста Києва (721927391). (Ві"&amp;"д 19.03.2021 № 08/231-1069/ПР).")</f>
        <v>Про передачу ТОВАРИСТВУ З ОБМЕЖЕНОЮ ВІДПОВІДАЛЬНІСТЮ «БУДПРОМТОРГ-2017» земельної ділянки в оренду для експлуатації та обслуговування адміністративно-офісної будівлі на Андріївському узвозі, 30 (літ. «И») у Подільському районі міста Києва (721927391). (Від 19.03.2021 № 08/231-1069/ПР).</v>
      </c>
      <c r="HO3" s="19" t="str">
        <f ca="1">IFERROR(__xludf.DUMMYFUNCTION("""COMPUTED_VALUE"""),"№")</f>
        <v>№</v>
      </c>
      <c r="HP3" s="19" t="str">
        <f ca="1">IFERROR(__xludf.DUMMYFUNCTION("""COMPUTED_VALUE"""),"ПІБ")</f>
        <v>ПІБ</v>
      </c>
      <c r="HQ3" s="19" t="str">
        <f ca="1">IFERROR(__xludf.DUMMYFUNCTION("""COMPUTED_VALUE"""),"Про передачу товариству з обмеженою відповідальністю «МАЛСТРІТ» земельної ділянки в оренду для реконструкції нежилого будинку в багатоповерховий житловий будинок з вбудовано-прибудованими об’єктами ринкової інфраструктури з подальшою їх експлуатацією та о"&amp;"бслуговуванням на просп. Оболонському, 18 в Оболонському районі міста Києва (323978431). (Від 22.01.2021 № 08/231-483/ПР).")</f>
        <v>Про передачу товариству з обмеженою відповідальністю «МАЛСТРІТ» земельної ділянки в оренду для реконструкції нежилого будинку в багатоповерховий житловий будинок з вбудовано-прибудованими об’єктами ринкової інфраструктури з подальшою їх експлуатацією та обслуговуванням на просп. Оболонському, 18 в Оболонському районі міста Києва (323978431). (Від 22.01.2021 № 08/231-483/ПР).</v>
      </c>
      <c r="HR3" s="19" t="str">
        <f ca="1">IFERROR(__xludf.DUMMYFUNCTION("""COMPUTED_VALUE"""),"№")</f>
        <v>№</v>
      </c>
      <c r="HS3" s="19" t="str">
        <f ca="1">IFERROR(__xludf.DUMMYFUNCTION("""COMPUTED_VALUE"""),"ПІБ")</f>
        <v>ПІБ</v>
      </c>
      <c r="HT3" s="19" t="str">
        <f ca="1">IFERROR(__xludf.DUMMYFUNCTION("""COMPUTED_VALUE"""),"Про передачу ТОВАРИСТВУ З ОБМЕЖЕНОЮ ВІДПОВІДАЛЬНІСТЮ «БД НЕРУХОМІСТЬ» земельної ділянки в оренду для будівництва, обслуговування та ремонту об’єктів інженерної та транспортної інфраструктури (крім об’єктів дорожнього сервісу) на просп. Перемоги, 67 у Свят"&amp;"ошинському районі міста Києва (313948158). (Від 14.05.2021 № 08/231-1555/ПР).")</f>
        <v>Про передачу ТОВАРИСТВУ З ОБМЕЖЕНОЮ ВІДПОВІДАЛЬНІСТЮ «БД НЕРУХОМІСТЬ» земельної ділянки в оренду для будівництва, обслуговування та ремонту об’єктів інженерної та транспортної інфраструктури (крім об’єктів дорожнього сервісу) на просп. Перемоги, 67 у Святошинському районі міста Києва (313948158). (Від 14.05.2021 № 08/231-1555/ПР).</v>
      </c>
      <c r="HU3" s="19" t="str">
        <f ca="1">IFERROR(__xludf.DUMMYFUNCTION("""COMPUTED_VALUE"""),"№")</f>
        <v>№</v>
      </c>
      <c r="HV3" s="19" t="str">
        <f ca="1">IFERROR(__xludf.DUMMYFUNCTION("""COMPUTED_VALUE"""),"ПІБ")</f>
        <v>ПІБ</v>
      </c>
      <c r="HW3" s="19" t="str">
        <f ca="1">IFERROR(__xludf.DUMMYFUNCTION("""COMPUTED_VALUE"""),"Про передачу ТОВАРИСТВУ З ОБМЕЖЕНОЮ ВІДПОВІДАЛЬНІСТЮ «ОМЕГА» земельної ділянки в оренду для експлуатації та обслуговування адміністративної будівлі та службової автостоянки на вул. Максима Берлінського, 15 у Шевченківському районі міста Києва (470398360)."&amp;" (Від 28.04.2021 № 08/231-1407/ПР).")</f>
        <v>Про передачу ТОВАРИСТВУ З ОБМЕЖЕНОЮ ВІДПОВІДАЛЬНІСТЮ «ОМЕГА» земельної ділянки в оренду для експлуатації та обслуговування адміністративної будівлі та службової автостоянки на вул. Максима Берлінського, 15 у Шевченківському районі міста Києва (470398360). (Від 28.04.2021 № 08/231-1407/ПР).</v>
      </c>
      <c r="HX3" s="19" t="str">
        <f ca="1">IFERROR(__xludf.DUMMYFUNCTION("""COMPUTED_VALUE"""),"№")</f>
        <v>№</v>
      </c>
      <c r="HY3" s="19" t="str">
        <f ca="1">IFERROR(__xludf.DUMMYFUNCTION("""COMPUTED_VALUE"""),"ПІБ")</f>
        <v>ПІБ</v>
      </c>
      <c r="HZ3" s="19" t="str">
        <f ca="1">IFERROR(__xludf.DUMMYFUNCTION("""COMPUTED_VALUE"""),"Про передачу приватному підприємству «ЗАВОДСЬКЕ-74» земельної ділянки в оренду для експлуатації та обслуговування торгово-сервісного автоцентру з офісними приміщеннями на вул. Корабельній, 3 в Оболонському районі міста Києва (455448895). (Від 21.05.2021 №"&amp;" 08/231-1641/ПР).")</f>
        <v>Про передачу приватному підприємству «ЗАВОДСЬКЕ-74» земельної ділянки в оренду для експлуатації та обслуговування торгово-сервісного автоцентру з офісними приміщеннями на вул. Корабельній, 3 в Оболонському районі міста Києва (455448895). (Від 21.05.2021 № 08/231-1641/ПР).</v>
      </c>
      <c r="IA3" s="19" t="str">
        <f ca="1">IFERROR(__xludf.DUMMYFUNCTION("""COMPUTED_VALUE"""),"№")</f>
        <v>№</v>
      </c>
      <c r="IB3" s="19" t="str">
        <f ca="1">IFERROR(__xludf.DUMMYFUNCTION("""COMPUTED_VALUE"""),"ПІБ")</f>
        <v>ПІБ</v>
      </c>
      <c r="IC3" s="19" t="str">
        <f ca="1">IFERROR(__xludf.DUMMYFUNCTION("""COMPUTED_VALUE"""),"Про передачу ТОВАРИСТВУ З ОБМЕЖЕНОЮ ВІДПОВІДАЛЬНІСТЮ «АВТОБАНСЕРВІС» земельної ділянки в оренду для будівництва, обслуговування та ремонту об’єктів транспортної інфраструктури (для влаштування та обслуговування заїздів та виїздів на діючу АЗС) на просп. М"&amp;"иколи Бажана, 1-д у Дарницькому районі міста Києва (773946394). (Від 28.05.2021 № 08/231-1770/ПР).")</f>
        <v>Про передачу ТОВАРИСТВУ З ОБМЕЖЕНОЮ ВІДПОВІДАЛЬНІСТЮ «АВТОБАНСЕРВІС» земельної ділянки в оренду для будівництва, обслуговування та ремонту об’єктів транспортної інфраструктури (для влаштування та обслуговування заїздів та виїздів на діючу АЗС) на просп. Миколи Бажана, 1-д у Дарницькому районі міста Києва (773946394). (Від 28.05.2021 № 08/231-1770/ПР).</v>
      </c>
      <c r="ID3" s="19" t="str">
        <f ca="1">IFERROR(__xludf.DUMMYFUNCTION("""COMPUTED_VALUE"""),"№")</f>
        <v>№</v>
      </c>
      <c r="IE3" s="19" t="str">
        <f ca="1">IFERROR(__xludf.DUMMYFUNCTION("""COMPUTED_VALUE"""),"ПІБ")</f>
        <v>ПІБ</v>
      </c>
      <c r="IF3" s="19" t="str">
        <f ca="1">IFERROR(__xludf.DUMMYFUNCTION("""COMPUTED_VALUE"""),"Про передачу ТОВАРИСТВУ З ОБМЕЖЕНОЮ ВІДПОВІДАЛЬНІСТЮ «МАРГАРИТА НОВА» земельної ділянки в оренду для експлуатації та обслуговування нежитлової будівлі на вул. Марка Вовчка, 14-П в Оболонському районі міста Києва (471400916). (Від 14.06.2021 № 08/231-2066/"&amp;"ПР).")</f>
        <v>Про передачу ТОВАРИСТВУ З ОБМЕЖЕНОЮ ВІДПОВІДАЛЬНІСТЮ «МАРГАРИТА НОВА» земельної ділянки в оренду для експлуатації та обслуговування нежитлової будівлі на вул. Марка Вовчка, 14-П в Оболонському районі міста Києва (471400916). (Від 14.06.2021 № 08/231-2066/ПР).</v>
      </c>
      <c r="IG3" s="19" t="str">
        <f ca="1">IFERROR(__xludf.DUMMYFUNCTION("""COMPUTED_VALUE"""),"№")</f>
        <v>№</v>
      </c>
      <c r="IH3" s="19" t="str">
        <f ca="1">IFERROR(__xludf.DUMMYFUNCTION("""COMPUTED_VALUE"""),"ПІБ")</f>
        <v>ПІБ</v>
      </c>
      <c r="II3" s="19" t="str">
        <f ca="1">IFERROR(__xludf.DUMMYFUNCTION("""COMPUTED_VALUE"""),"Про передачу ТОВАРИСТВУ З ОБМЕЖЕНОЮ ВІДПОВІДАЛЬНІСТЮ «ВЕСТ РЕАЛТІ» земельної ділянки в оренду для реконструкції торговельного павільйону під заклад громадського харчування з подальшим його обслуговуванням та експлуатацією на просп. Павла Тичини, 20 у Дніп"&amp;"ровському районі міста Києва (519244964). (Від 27.04.2021 № 08/231-1399/ПР).")</f>
        <v>Про передачу ТОВАРИСТВУ З ОБМЕЖЕНОЮ ВІДПОВІДАЛЬНІСТЮ «ВЕСТ РЕАЛТІ» земельної ділянки в оренду для реконструкції торговельного павільйону під заклад громадського харчування з подальшим його обслуговуванням та експлуатацією на просп. Павла Тичини, 20 у Дніпровському районі міста Києва (519244964). (Від 27.04.2021 № 08/231-1399/ПР).</v>
      </c>
      <c r="IJ3" s="19" t="str">
        <f ca="1">IFERROR(__xludf.DUMMYFUNCTION("""COMPUTED_VALUE"""),"№")</f>
        <v>№</v>
      </c>
      <c r="IK3" s="19" t="str">
        <f ca="1">IFERROR(__xludf.DUMMYFUNCTION("""COMPUTED_VALUE"""),"ПІБ")</f>
        <v>ПІБ</v>
      </c>
      <c r="IL3" s="19" t="str">
        <f ca="1">IFERROR(__xludf.DUMMYFUNCTION("""COMPUTED_VALUE"""),"Про передачу ТОВАРИСТВУ З ОБМЕЖЕНОЮ ВІДПОВІДАЛЬНІСТЮ «ПРОЕКТ-51» земельної ділянки в оренду для експлуатації та обслуговування комплексу будівель на вул. Ярославській, 55 у Подільському районі міста Києва (504741240). (Від 10.06.2021 № 08/231-2037/ПР).")</f>
        <v>Про передачу ТОВАРИСТВУ З ОБМЕЖЕНОЮ ВІДПОВІДАЛЬНІСТЮ «ПРОЕКТ-51» земельної ділянки в оренду для експлуатації та обслуговування комплексу будівель на вул. Ярославській, 55 у Подільському районі міста Києва (504741240). (Від 10.06.2021 № 08/231-2037/ПР).</v>
      </c>
      <c r="IM3" s="19" t="str">
        <f ca="1">IFERROR(__xludf.DUMMYFUNCTION("""COMPUTED_VALUE"""),"№")</f>
        <v>№</v>
      </c>
      <c r="IN3" s="19" t="str">
        <f ca="1">IFERROR(__xludf.DUMMYFUNCTION("""COMPUTED_VALUE"""),"ПІБ")</f>
        <v>ПІБ</v>
      </c>
      <c r="IO3" s="19" t="str">
        <f ca="1">IFERROR(__xludf.DUMMYFUNCTION("""COMPUTED_VALUE"""),"Про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"&amp;"вул. Променистою у Солом’янському районі міста Києва (454394884)(Від 09.06.2021 №08/231-2018).")</f>
        <v>Про надання комунальному підприємству Міжнародний аеропорт «Київ» (Жуляни) у постійне користування земельної ділянки для експлуатації та обслуговування об’єктів інженерної, транспортної, енергетичної інфраструктури та об’єктів зв’язку між вул. Медовою та вул. Променистою у Солом’янському районі міста Києва (454394884)(Від 09.06.2021 №08/231-2018).</v>
      </c>
      <c r="IP3" s="19" t="str">
        <f ca="1">IFERROR(__xludf.DUMMYFUNCTION("""COMPUTED_VALUE"""),"№")</f>
        <v>№</v>
      </c>
      <c r="IQ3" s="19" t="str">
        <f ca="1">IFERROR(__xludf.DUMMYFUNCTION("""COMPUTED_VALUE"""),"ПІБ")</f>
        <v>ПІБ</v>
      </c>
      <c r="IR3" s="19" t="str">
        <f ca="1">IFERROR(__xludf.DUMMYFUNCTION("""COMPUTED_VALUE"""),"Про внесення змін до договору оренди земельної ділянки від 03 лютого 2012 року № 62-6-00586, укладеного між Київською міською радою та товариством з обмеженою відповідальністю «ЕКУМЕНА» (551047413) (А-27233). (Від 15.08.2019 № 08/231-2539/ПР).")</f>
        <v>Про внесення змін до договору оренди земельної ділянки від 03 лютого 2012 року № 62-6-00586, укладеного між Київською міською радою та товариством з обмеженою відповідальністю «ЕКУМЕНА» (551047413) (А-27233). (Від 15.08.2019 № 08/231-2539/ПР).</v>
      </c>
      <c r="IS3" s="19" t="str">
        <f ca="1">IFERROR(__xludf.DUMMYFUNCTION("""COMPUTED_VALUE"""),"№")</f>
        <v>№</v>
      </c>
      <c r="IT3" s="19" t="str">
        <f ca="1">IFERROR(__xludf.DUMMYFUNCTION("""COMPUTED_VALUE"""),"ПІБ")</f>
        <v>ПІБ</v>
      </c>
      <c r="IU3" s="19" t="str">
        <f ca="1">IFERROR(__xludf.DUMMYFUNCTION("""COMPUTED_VALUE"""),"Про внесення змін до договору оренди земельної ділянки від 29 квітня 2005 року № 85-6-00198 (зі змінами), укладеного між Київською міською радою та товариством з обмеженою відповідальністю «МОЛОДІЖНИЙ ЖИТЛОВИЙ КОМПЛЕКС «ОБОЛОНЬ» (510247518). (Від 14.06.20"&amp;"21 № 08/231-2067/ПР).")</f>
        <v>Про внесення змін до договору оренди земельної ділянки від 29 квітня 2005 року № 85-6-00198 (зі змінами), укладеного між Київською міською радою та товариством з обмеженою відповідальністю «МОЛОДІЖНИЙ ЖИТЛОВИЙ КОМПЛЕКС «ОБОЛОНЬ» (510247518). (Від 14.06.2021 № 08/231-2067/ПР).</v>
      </c>
      <c r="IV3" s="19" t="str">
        <f ca="1">IFERROR(__xludf.DUMMYFUNCTION("""COMPUTED_VALUE"""),"№")</f>
        <v>№</v>
      </c>
      <c r="IW3" s="19" t="str">
        <f ca="1">IFERROR(__xludf.DUMMYFUNCTION("""COMPUTED_VALUE"""),"ПІБ")</f>
        <v>ПІБ</v>
      </c>
      <c r="IX3" s="19" t="str">
        <f ca="1">IFERROR(__xludf.DUMMYFUNCTION("""COMPUTED_VALUE"""),"Про поновлення договору оренди земельної ділянки від 15 грудня 2005 року № 91-6-00520 для експлуатації та обслуговування адміністративно-складських будівель та споруд на вул. Ольжича, 18/22 у Шевченківському районі (729890051). (Від 23.11.2020 № 08/231-29"&amp;"41/ПР).")</f>
        <v>Про поновлення договору оренди земельної ділянки від 15 грудня 2005 року № 91-6-00520 для експлуатації та обслуговування адміністративно-складських будівель та споруд на вул. Ольжича, 18/22 у Шевченківському районі (729890051). (Від 23.11.2020 № 08/231-2941/ПР).</v>
      </c>
      <c r="IY3" s="19" t="str">
        <f ca="1">IFERROR(__xludf.DUMMYFUNCTION("""COMPUTED_VALUE"""),"№")</f>
        <v>№</v>
      </c>
      <c r="IZ3" s="19" t="str">
        <f ca="1">IFERROR(__xludf.DUMMYFUNCTION("""COMPUTED_VALUE"""),"ПІБ")</f>
        <v>ПІБ</v>
      </c>
      <c r="JA3" s="19" t="str">
        <f ca="1">IFERROR(__xludf.DUMMYFUNCTION("""COMPUTED_VALUE"""),"Про поновлення товариству з обмеженою відповідальністю «ЕЛ-ЛАДА» договору оренди від 08 листопада 2003 року № 63-6-00081 (зі змінами) земельної ділянки на просп. Петра Григоренка (205385036). (Від 12.05.2021 № 08/231-1536/ПР).")</f>
        <v>Про поновлення товариству з обмеженою відповідальністю «ЕЛ-ЛАДА» договору оренди від 08 листопада 2003 року № 63-6-00081 (зі змінами) земельної ділянки на просп. Петра Григоренка (205385036). (Від 12.05.2021 № 08/231-1536/ПР).</v>
      </c>
      <c r="JB3" s="19" t="str">
        <f ca="1">IFERROR(__xludf.DUMMYFUNCTION("""COMPUTED_VALUE"""),"№")</f>
        <v>№</v>
      </c>
      <c r="JC3" s="19" t="str">
        <f ca="1">IFERROR(__xludf.DUMMYFUNCTION("""COMPUTED_VALUE"""),"ПІБ")</f>
        <v>ПІБ</v>
      </c>
      <c r="JD3" s="19" t="str">
        <f ca="1">IFERROR(__xludf.DUMMYFUNCTION("""COMPUTED_VALUE"""),"Про поновлення товариству з обмеженою відповідальністю «ЯВІР-95» договору оренди земельної ділянки від 31 січня 2006 року № 85-6-00246 (675220522). (Від 28.05.2021 № 08/231-1771/ПР).")</f>
        <v>Про поновлення товариству з обмеженою відповідальністю «ЯВІР-95» договору оренди земельної ділянки від 31 січня 2006 року № 85-6-00246 (675220522). (Від 28.05.2021 № 08/231-1771/ПР).</v>
      </c>
      <c r="JE3" s="19" t="str">
        <f ca="1">IFERROR(__xludf.DUMMYFUNCTION("""COMPUTED_VALUE"""),"№")</f>
        <v>№</v>
      </c>
      <c r="JF3" s="19" t="str">
        <f ca="1">IFERROR(__xludf.DUMMYFUNCTION("""COMPUTED_VALUE"""),"ПІБ")</f>
        <v>ПІБ</v>
      </c>
      <c r="JG3" s="19" t="str">
        <f ca="1">IFERROR(__xludf.DUMMYFUNCTION("""COMPUTED_VALUE"""),"Про відмову приватному акціонерному підприємству «МТ КОНСАЛТІНГ» у поновленні договору оренди земельної ділянки від 16.11.2005 № 79-6-00375 (зі змінами) для будівництва, обслуговування та експлуатації комплексу з продажу та обслуговування автомобілів на п"&amp;"еретині вул. Михайла Бойчука (Кіквідзе) та Залізничного шосе у Голосіївському районі міста Києва. (Від 14.05.2021 № 08/231-1554/ПР).")</f>
        <v>Про відмову приватному акціонерному підприємству «МТ КОНСАЛТІНГ» у поновленні договору оренди земельної ділянки від 16.11.2005 № 79-6-00375 (зі змінами) для будівництва, обслуговування та експлуатації комплексу з продажу та обслуговування автомобілів на перетині вул. Михайла Бойчука (Кіквідзе) та Залізничного шосе у Голосіївському районі міста Києва. (Від 14.05.2021 № 08/231-1554/ПР).</v>
      </c>
      <c r="JH3" s="19" t="str">
        <f ca="1">IFERROR(__xludf.DUMMYFUNCTION("""COMPUTED_VALUE"""),"№")</f>
        <v>№</v>
      </c>
      <c r="JI3" s="19" t="str">
        <f ca="1">IFERROR(__xludf.DUMMYFUNCTION("""COMPUTED_VALUE"""),"ПІБ")</f>
        <v>ПІБ</v>
      </c>
      <c r="JJ3" s="19" t="str">
        <f ca="1">IFERROR(__xludf.DUMMYFUNCTION("""COMPUTED_VALUE"""),"Про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7-му Садовому, 27-Б у Деснянському районі міста Києва у комунальну власність територіальної гром"&amp;"ади міста Києва (672412907). (Від 11.05.2021 № 08/231-1532/ПР).")</f>
        <v>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7-му Садовому, 27-Б у Деснянському районі міста Києва у комунальну власність територіальної громади міста Києва (672412907). (Від 11.05.2021 № 08/231-1532/ПР).</v>
      </c>
      <c r="JK3" s="19" t="str">
        <f ca="1">IFERROR(__xludf.DUMMYFUNCTION("""COMPUTED_VALUE"""),"№")</f>
        <v>№</v>
      </c>
      <c r="JL3" s="19" t="str">
        <f ca="1">IFERROR(__xludf.DUMMYFUNCTION("""COMPUTED_VALUE"""),"ПІБ")</f>
        <v>ПІБ</v>
      </c>
      <c r="JM3" s="19" t="str">
        <f ca="1">IFERROR(__xludf.DUMMYFUNCTION("""COMPUTED_VALUE"""),"Про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4-му Садовому, 9 у Деснянському районі міста Києва у комунальну власність територіальної громади"&amp;" міста Києва (558129826). (Від 11.05.2021 № 08/231-1533/ПР).")</f>
        <v>Про надання згоди на передачу права власності на земельну ділянку для будівництва та обслуговування житлового будинку, господарських будівель і споруд у пров. 4-му Садовому, 9 у Деснянському районі міста Києва у комунальну власність територіальної громади міста Києва (558129826). (Від 11.05.2021 № 08/231-1533/ПР).</v>
      </c>
      <c r="JN3" s="19" t="str">
        <f ca="1">IFERROR(__xludf.DUMMYFUNCTION("""COMPUTED_VALUE"""),"№")</f>
        <v>№</v>
      </c>
      <c r="JO3" s="19" t="str">
        <f ca="1">IFERROR(__xludf.DUMMYFUNCTION("""COMPUTED_VALUE"""),"ПІБ")</f>
        <v>ПІБ</v>
      </c>
      <c r="JP3" s="19" t="str">
        <f ca="1">IFERROR(__xludf.DUMMYFUNCTION("""COMPUTED_VALUE"""),"Про продаж земельної ділянки на просп. Броварському, 20-б у Дніпровському районі м. Києва приватному підприємству «ХОРС-Т» для експлуатації та обслуговування комплексної автомийки та шиномонтажу (211767123). (Від 02.02.2021 № 08/231-618/ПР).")</f>
        <v>Про продаж земельної ділянки на просп. Броварському, 20-б у Дніпровському районі м. Києва приватному підприємству «ХОРС-Т» для експлуатації та обслуговування комплексної автомийки та шиномонтажу (211767123). (Від 02.02.2021 № 08/231-618/ПР).</v>
      </c>
      <c r="JQ3" s="19" t="str">
        <f ca="1">IFERROR(__xludf.DUMMYFUNCTION("""COMPUTED_VALUE"""),"№")</f>
        <v>№</v>
      </c>
      <c r="JR3" s="19" t="str">
        <f ca="1">IFERROR(__xludf.DUMMYFUNCTION("""COMPUTED_VALUE"""),"ПІБ")</f>
        <v>ПІБ</v>
      </c>
      <c r="JS3" s="19" t="str">
        <f ca="1">IFERROR(__xludf.DUMMYFUNCTION("""COMPUTED_VALUE"""),"Про надання дозволу на проведення експертної грошової оцінки земельної ділянки, що підлягає продажу (Є-1522) (417493053). (Від 15.07.2019 № 08/231-2473/ПР).")</f>
        <v>Про надання дозволу на проведення експертної грошової оцінки земельної ділянки, що підлягає продажу (Є-1522) (417493053). (Від 15.07.2019 № 08/231-2473/ПР).</v>
      </c>
      <c r="JT3" s="19" t="str">
        <f ca="1">IFERROR(__xludf.DUMMYFUNCTION("""COMPUTED_VALUE"""),"№")</f>
        <v>№</v>
      </c>
      <c r="JU3" s="19" t="str">
        <f ca="1">IFERROR(__xludf.DUMMYFUNCTION("""COMPUTED_VALUE"""),"ПІБ")</f>
        <v>ПІБ</v>
      </c>
      <c r="JV3" s="19" t="str">
        <f ca="1">IFERROR(__xludf.DUMMYFUNCTION("""COMPUTED_VALUE"""),"Про надання дозволу на проведення експертної грошової оцінки земельної ділянки, що підлягає продажу (311119794) (Є-1506). (Від 13.11.2019 № 08/231-3299/ПР).")</f>
        <v>Про надання дозволу на проведення експертної грошової оцінки земельної ділянки, що підлягає продажу (311119794) (Є-1506). (Від 13.11.2019 № 08/231-3299/ПР).</v>
      </c>
      <c r="JW3" s="19" t="str">
        <f ca="1">IFERROR(__xludf.DUMMYFUNCTION("""COMPUTED_VALUE"""),"№")</f>
        <v>№</v>
      </c>
      <c r="JX3" s="19" t="str">
        <f ca="1">IFERROR(__xludf.DUMMYFUNCTION("""COMPUTED_VALUE"""),"ПІБ")</f>
        <v>ПІБ</v>
      </c>
      <c r="JY3" s="19" t="str">
        <f ca="1">IFERROR(__xludf.DUMMYFUNCTION("""COMPUTED_VALUE"""),"Про надання дозволу на проведення експертної грошової оцінки земельної ділянки, що підлягає продажу (Є-1484). (Від 12.02.2018 № 08/231-538/ПР).")</f>
        <v>Про надання дозволу на проведення експертної грошової оцінки земельної ділянки, що підлягає продажу (Є-1484). (Від 12.02.2018 № 08/231-538/ПР).</v>
      </c>
      <c r="JZ3" s="19" t="str">
        <f ca="1">IFERROR(__xludf.DUMMYFUNCTION("""COMPUTED_VALUE"""),"№")</f>
        <v>№</v>
      </c>
      <c r="KA3" s="19" t="str">
        <f ca="1">IFERROR(__xludf.DUMMYFUNCTION("""COMPUTED_VALUE"""),"ПІБ")</f>
        <v>ПІБ</v>
      </c>
      <c r="KB3" s="19" t="str">
        <f ca="1">IFERROR(__xludf.DUMMYFUNCTION("""COMPUTED_VALUE"""),"Про надання дозволу на проведення експертної грошової оцінки земельної ділянки, що підлягає продажу (Є-1503). (Від 18.06.2018 № 08/231-2066/ПР).")</f>
        <v>Про надання дозволу на проведення експертної грошової оцінки земельної ділянки, що підлягає продажу (Є-1503). (Від 18.06.2018 № 08/231-2066/ПР).</v>
      </c>
      <c r="KC3" s="19" t="str">
        <f ca="1">IFERROR(__xludf.DUMMYFUNCTION("""COMPUTED_VALUE"""),"№")</f>
        <v>№</v>
      </c>
      <c r="KD3" s="19" t="str">
        <f ca="1">IFERROR(__xludf.DUMMYFUNCTION("""COMPUTED_VALUE"""),"ПІБ")</f>
        <v>ПІБ</v>
      </c>
      <c r="KE3" s="19" t="str">
        <f ca="1">IFERROR(__xludf.DUMMYFUNCTION("""COMPUTED_VALUE"""),"Про надання дозволу на проведення експертної грошової оцінки земельної ділянки, що підлягає продажу (391192362). (Від 30.08.2019 № 08/231-2665/ПР).")</f>
        <v>Про надання дозволу на проведення експертної грошової оцінки земельної ділянки, що підлягає продажу (391192362). (Від 30.08.2019 № 08/231-2665/ПР).</v>
      </c>
      <c r="KF3" s="19" t="str">
        <f ca="1">IFERROR(__xludf.DUMMYFUNCTION("""COMPUTED_VALUE"""),"№")</f>
        <v>№</v>
      </c>
      <c r="KG3" s="19" t="str">
        <f ca="1">IFERROR(__xludf.DUMMYFUNCTION("""COMPUTED_VALUE"""),"ПІБ")</f>
        <v>ПІБ</v>
      </c>
      <c r="KH3" s="19" t="str">
        <f ca="1">IFERROR(__xludf.DUMMYFUNCTION("""COMPUTED_VALUE"""),"Про надання дозволу на проведення експертної грошової оцінки земельної ділянки, що підлягає продажу (556511573). (Від 12.03.2020 № 08/231-633/ПР).")</f>
        <v>Про надання дозволу на проведення експертної грошової оцінки земельної ділянки, що підлягає продажу (556511573). (Від 12.03.2020 № 08/231-633/ПР).</v>
      </c>
      <c r="KI3" s="19" t="str">
        <f ca="1">IFERROR(__xludf.DUMMYFUNCTION("""COMPUTED_VALUE"""),"№")</f>
        <v>№</v>
      </c>
      <c r="KJ3" s="19" t="str">
        <f ca="1">IFERROR(__xludf.DUMMYFUNCTION("""COMPUTED_VALUE"""),"ПІБ")</f>
        <v>ПІБ</v>
      </c>
      <c r="KK3" s="19" t="str">
        <f ca="1">IFERROR(__xludf.DUMMYFUNCTION("""COMPUTED_VALUE"""),"Про надання дозволу на проведення експертної грошової оцінки земельної ділянки, що підлягає продажу (522011497). (Від 29.10.2020 № 08/231-2679/ПР).")</f>
        <v>Про надання дозволу на проведення експертної грошової оцінки земельної ділянки, що підлягає продажу (522011497). (Від 29.10.2020 № 08/231-2679/ПР).</v>
      </c>
      <c r="KL3" s="19" t="str">
        <f ca="1">IFERROR(__xludf.DUMMYFUNCTION("""COMPUTED_VALUE"""),"№")</f>
        <v>№</v>
      </c>
      <c r="KM3" s="19" t="str">
        <f ca="1">IFERROR(__xludf.DUMMYFUNCTION("""COMPUTED_VALUE"""),"ПІБ")</f>
        <v>ПІБ</v>
      </c>
      <c r="KN3" s="19" t="str">
        <f ca="1">IFERROR(__xludf.DUMMYFUNCTION("""COMPUTED_VALUE"""),"Про надання дозволу на проведення експертної грошової оцінки земельних ділянок, які підлягають продажу (Є-1497) (564849841). (Від 15.07.2019 № 08/231-2474/ПР).")</f>
        <v>Про надання дозволу на проведення експертної грошової оцінки земельних ділянок, які підлягають продажу (Є-1497) (564849841). (Від 15.07.2019 № 08/231-2474/ПР).</v>
      </c>
      <c r="KO3" s="19" t="str">
        <f ca="1">IFERROR(__xludf.DUMMYFUNCTION("""COMPUTED_VALUE"""),"№")</f>
        <v>№</v>
      </c>
      <c r="KP3" s="19" t="str">
        <f ca="1">IFERROR(__xludf.DUMMYFUNCTION("""COMPUTED_VALUE"""),"ПІБ")</f>
        <v>ПІБ</v>
      </c>
      <c r="KQ3" s="19" t="str">
        <f ca="1">IFERROR(__xludf.DUMMYFUNCTION("""COMPUTED_VALUE"""),"За зміну черговості розгляду питаннь порядку денного")</f>
        <v>За зміну черговості розгляду питаннь порядку денного</v>
      </c>
      <c r="KR3" s="19" t="str">
        <f ca="1">IFERROR(__xludf.DUMMYFUNCTION("""COMPUTED_VALUE"""),"№")</f>
        <v>№</v>
      </c>
      <c r="KS3" s="19" t="str">
        <f ca="1">IFERROR(__xludf.DUMMYFUNCTION("""COMPUTED_VALUE"""),"ПІБ")</f>
        <v>ПІБ</v>
      </c>
      <c r="KT3" s="19" t="str">
        <f ca="1">IFERROR(__xludf.DUMMYFUNCTION("""COMPUTED_VALUE"""),"За надання слова представнику громадськості.")</f>
        <v>За надання слова представнику громадськості.</v>
      </c>
      <c r="KU3" s="19" t="str">
        <f ca="1">IFERROR(__xludf.DUMMYFUNCTION("""COMPUTED_VALUE"""),"№")</f>
        <v>№</v>
      </c>
      <c r="KV3" s="19" t="str">
        <f ca="1">IFERROR(__xludf.DUMMYFUNCTION("""COMPUTED_VALUE"""),"ПІБ")</f>
        <v>ПІБ</v>
      </c>
      <c r="KW3"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30 у Деснянському районі міста Києва (672971305). (Від 11.05.2021 № 08/231-1441/ПР).")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30 у Деснянському районі міста Києва (672971305). (Від 11.05.2021 № 08/231-1441/ПР).</v>
      </c>
      <c r="KX3" s="19" t="str">
        <f ca="1">IFERROR(__xludf.DUMMYFUNCTION("""COMPUTED_VALUE"""),"№")</f>
        <v>№</v>
      </c>
      <c r="KY3" s="19" t="str">
        <f ca="1">IFERROR(__xludf.DUMMYFUNCTION("""COMPUTED_VALUE"""),"ПІБ")</f>
        <v>ПІБ</v>
      </c>
      <c r="KZ3"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28 у Деснянському районі міста Києва (227109738). (Від 11.05.2021 № 08/231-1449/ПР).")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28 у Деснянському районі міста Києва (227109738). (Від 11.05.2021 № 08/231-1449/ПР).</v>
      </c>
      <c r="LA3" s="19" t="str">
        <f ca="1">IFERROR(__xludf.DUMMYFUNCTION("""COMPUTED_VALUE"""),"№")</f>
        <v>№</v>
      </c>
      <c r="LB3" s="19" t="str">
        <f ca="1">IFERROR(__xludf.DUMMYFUNCTION("""COMPUTED_VALUE"""),"ПІБ")</f>
        <v>ПІБ</v>
      </c>
      <c r="LC3" s="19" t="str">
        <f ca="1">IFERROR(__xludf.DUMMYFUNCTION("""COMPUTED_VALUE"""),"Про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інфраструктури"&amp;" у пров. Радистів, 22 у Деснянському районі міста Києва (755262274). (Від 13.05.2021 № 08/231-1544/ПР).")</f>
        <v>Про зміну цільового призначення земельної ділянки, яка перебуває у приватній власності громадянина Шпаковича Юрія Євгенійовича для будівництва і обслуговування багатоквартирного житлового будинку з об’єктами торгово-розважальної та ринкової інфраструктури у пров. Радистів, 22 у Деснянському районі міста Києва (755262274). (Від 13.05.2021 № 08/231-1544/ПР).</v>
      </c>
      <c r="LD3" s="19" t="str">
        <f ca="1">IFERROR(__xludf.DUMMYFUNCTION("""COMPUTED_VALUE"""),"№")</f>
        <v>№</v>
      </c>
      <c r="LE3" s="19" t="str">
        <f ca="1">IFERROR(__xludf.DUMMYFUNCTION("""COMPUTED_VALUE"""),"ПІБ")</f>
        <v>ПІБ</v>
      </c>
      <c r="LF3" s="19" t="str">
        <f ca="1">IFERROR(__xludf.DUMMYFUNCTION("""COMPUTED_VALUE"""),"Про розірвання договору оренди земельної ділянки площею 0,0254 га по просп. Петра Григоренка, 19 у Дарницькому районі м. Києва, укладеного між Київською міською радою та малим приватним підприємством «КУРА» від 06.02.2003 № 63-6-00041. (Від 14.04.2021 № 0"&amp;"8/231-1270/ПР).")</f>
        <v>Про розірвання договору оренди земельної ділянки площею 0,0254 га по просп. Петра Григоренка, 19 у Дарницькому районі м. Києва, укладеного між Київською міською радою та малим приватним підприємством «КУРА» від 06.02.2003 № 63-6-00041. (Від 14.04.2021 № 08/231-1270/ПР).</v>
      </c>
      <c r="LG3" s="19" t="str">
        <f ca="1">IFERROR(__xludf.DUMMYFUNCTION("""COMPUTED_VALUE"""),"№")</f>
        <v>№</v>
      </c>
      <c r="LH3" s="19" t="str">
        <f ca="1">IFERROR(__xludf.DUMMYFUNCTION("""COMPUTED_VALUE"""),"ПІБ")</f>
        <v>ПІБ</v>
      </c>
      <c r="LI3" s="19" t="str">
        <f ca="1">IFERROR(__xludf.DUMMYFUNCTION("""COMPUTED_VALUE"""),"Про розірвання договорів оренди земельних ділянок від 15 грудня 2003 року № 72-6-00128 та від 29 листопада 2005 року № 72-6-00329, укладених між Київською міською радою та благодійним фондом «СОЛОМ’ЯНКА» (395195881). (Від 17.06.2021 № 08/231-2102/ПР).")</f>
        <v>Про розірвання договорів оренди земельних ділянок від 15 грудня 2003 року № 72-6-00128 та від 29 листопада 2005 року № 72-6-00329, укладених між Київською міською радою та благодійним фондом «СОЛОМ’ЯНКА» (395195881). (Від 17.06.2021 № 08/231-2102/ПР).</v>
      </c>
      <c r="LJ3" s="19" t="str">
        <f ca="1">IFERROR(__xludf.DUMMYFUNCTION("""COMPUTED_VALUE"""),"№")</f>
        <v>№</v>
      </c>
      <c r="LK3" s="19" t="str">
        <f ca="1">IFERROR(__xludf.DUMMYFUNCTION("""COMPUTED_VALUE"""),"ПІБ")</f>
        <v>ПІБ</v>
      </c>
      <c r="LL3" s="19" t="str">
        <f ca="1">IFERROR(__xludf.DUMMYFUNCTION("""COMPUTED_VALUE"""),"За пропозицію розглядати питання порядку денного розділу 3.1.1 пункти 3,5,8,9,11,12,13,16,18,21 окремо,а голосувати разом")</f>
        <v>За пропозицію розглядати питання порядку денного розділу 3.1.1 пункти 3,5,8,9,11,12,13,16,18,21 окремо,а голосувати разом</v>
      </c>
      <c r="LM3" s="19" t="str">
        <f ca="1">IFERROR(__xludf.DUMMYFUNCTION("""COMPUTED_VALUE"""),"№")</f>
        <v>№</v>
      </c>
      <c r="LN3" s="19" t="str">
        <f ca="1">IFERROR(__xludf.DUMMYFUNCTION("""COMPUTED_VALUE"""),"ПІБ")</f>
        <v>ПІБ</v>
      </c>
      <c r="LO3" s="19" t="str">
        <f ca="1">IFERROR(__xludf.DUMMYFUNCTION("""COMPUTED_VALUE"""),"За пункти 3,5,8,9,11,12,13,16,18,21  розділу 3.1.1. ""Про надання дозволу на розроблення проєкту землеустрою  для створення озеленених територій загального користування""")</f>
        <v>За пункти 3,5,8,9,11,12,13,16,18,21  розділу 3.1.1. "Про надання дозволу на розроблення проєкту землеустрою  для створення озеленених територій загального користування"</v>
      </c>
      <c r="LP3" s="19" t="str">
        <f ca="1">IFERROR(__xludf.DUMMYFUNCTION("""COMPUTED_VALUE"""),"№")</f>
        <v>№</v>
      </c>
      <c r="LQ3" s="19" t="str">
        <f ca="1">IFERROR(__xludf.DUMMYFUNCTION("""COMPUTED_VALUE"""),"ПІБ")</f>
        <v>ПІБ</v>
      </c>
      <c r="LR3" s="19" t="str">
        <f ca="1">IFERROR(__xludf.DUMMYFUNCTION("""COMPUTED_VALUE"""),"За пропозицію розглядати питання порядку денного розділу3.1.1 пункти 1,2,6,7,10,14,23,24,25,27,28 окремо,а голосувати разом")</f>
        <v>За пропозицію розглядати питання порядку денного розділу3.1.1 пункти 1,2,6,7,10,14,23,24,25,27,28 окремо,а голосувати разом</v>
      </c>
      <c r="LS3" s="19" t="str">
        <f ca="1">IFERROR(__xludf.DUMMYFUNCTION("""COMPUTED_VALUE"""),"№")</f>
        <v>№</v>
      </c>
      <c r="LT3" s="19" t="str">
        <f ca="1">IFERROR(__xludf.DUMMYFUNCTION("""COMPUTED_VALUE"""),"ПІБ")</f>
        <v>ПІБ</v>
      </c>
      <c r="LU3" s="19" t="str">
        <f ca="1">IFERROR(__xludf.DUMMYFUNCTION("""COMPUTED_VALUE"""),"За пункти 1,2,6,7,10,14,23,24,25,27,28 розділу 3.1.1. ""Про надання дозволу на розроблення проєкту землеустрою  для створення озеленених територій загального користування""")</f>
        <v>За пункти 1,2,6,7,10,14,23,24,25,27,28 розділу 3.1.1. "Про надання дозволу на розроблення проєкту землеустрою  для створення озеленених територій загального користування"</v>
      </c>
      <c r="LV3" s="19" t="str">
        <f ca="1">IFERROR(__xludf.DUMMYFUNCTION("""COMPUTED_VALUE"""),"№")</f>
        <v>№</v>
      </c>
      <c r="LW3" s="19" t="str">
        <f ca="1">IFERROR(__xludf.DUMMYFUNCTION("""COMPUTED_VALUE"""),"ПІБ")</f>
        <v>ПІБ</v>
      </c>
      <c r="LX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на просп. Правди, 98, 100 та просп. Георгія Гонгадзе, 2, 4, 6, 10 у Подільському районі міста Києва (694720166). (Від 09.12.2019 № 08/231-3781/ПР).")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просп. Правди, 98, 100 та просп. Георгія Гонгадзе, 2, 4, 6, 10 у Подільському районі міста Києва (694720166). (Від 09.12.2019 № 08/231-3781/ПР).</v>
      </c>
      <c r="LY3" s="19" t="str">
        <f ca="1">IFERROR(__xludf.DUMMYFUNCTION("""COMPUTED_VALUE"""),"№")</f>
        <v>№</v>
      </c>
      <c r="LZ3" s="19" t="str">
        <f ca="1">IFERROR(__xludf.DUMMYFUNCTION("""COMPUTED_VALUE"""),"ПІБ")</f>
        <v>ПІБ</v>
      </c>
      <c r="MA3" s="19" t="str">
        <f ca="1">IFERROR(__xludf.DUMMYFUNCTION("""COMPUTED_VALUE"""),"За основу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користуван"&amp;"ня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(649440177)"&amp;". (Від 24.12.2019 № 08/231-4012/ПР).")</f>
        <v>За основу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c r="MB3" s="19" t="str">
        <f ca="1">IFERROR(__xludf.DUMMYFUNCTION("""COMPUTED_VALUE"""),"№")</f>
        <v>№</v>
      </c>
      <c r="MC3" s="19" t="str">
        <f ca="1">IFERROR(__xludf.DUMMYFUNCTION("""COMPUTED_VALUE"""),"ПІБ")</f>
        <v>ПІБ</v>
      </c>
      <c r="MD3" s="19" t="str">
        <f ca="1">IFERROR(__xludf.DUMMYFUNCTION("""COMPUTED_VALUE"""),"За правку до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користу"&amp;"вання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(6494401"&amp;"77). (Від 24.12.2019 № 08/231-4012/ПР).")</f>
        <v>За правку до питання порядку денного 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c r="ME3" s="19" t="str">
        <f ca="1">IFERROR(__xludf.DUMMYFUNCTION("""COMPUTED_VALUE"""),"№")</f>
        <v>№</v>
      </c>
      <c r="MF3" s="19" t="str">
        <f ca="1">IFERROR(__xludf.DUMMYFUNCTION("""COMPUTED_VALUE"""),"ПІБ")</f>
        <v>ПІБ</v>
      </c>
      <c r="MG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08/231-4012/ПР"&amp;").")</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9А, 11А, 13А та середньою загальноосвітньою школою № 50 Святошинського району міста Києва на вул. Ушакова, 12А у Святошинському районі міста Києва (649440177). (Від 24.12.2019 № 08/231-4012/ПР).</v>
      </c>
      <c r="MH3" s="19" t="str">
        <f ca="1">IFERROR(__xludf.DUMMYFUNCTION("""COMPUTED_VALUE"""),"№")</f>
        <v>№</v>
      </c>
      <c r="MI3" s="19" t="str">
        <f ca="1">IFERROR(__xludf.DUMMYFUNCTION("""COMPUTED_VALUE"""),"ПІБ")</f>
        <v>ПІБ</v>
      </c>
      <c r="MJ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земельних ділянок у постійне користування для обслуговування та експлуата"&amp;"ції зелених насаджень загального користування (скверу) на Харківському шосе, 4, 6, 8/11, 12, 16, 18 у Дніпровському районі міста Києва (484011769), (Від 09.12.2019 № 08/231-3801/ПР).")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земельних ділянок у постійне користування для обслуговування та експлуатації зелених насаджень загального користування (скверу) на Харківському шосе, 4, 6, 8/11, 12, 16, 18 у Дніпровському районі міста Києва (484011769), (Від 09.12.2019 № 08/231-3801/ПР).</v>
      </c>
      <c r="MK3" s="19" t="str">
        <f ca="1">IFERROR(__xludf.DUMMYFUNCTION("""COMPUTED_VALUE"""),"№")</f>
        <v>№</v>
      </c>
      <c r="ML3" s="19" t="str">
        <f ca="1">IFERROR(__xludf.DUMMYFUNCTION("""COMPUTED_VALUE"""),"ПІБ")</f>
        <v>ПІБ</v>
      </c>
      <c r="MM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утримання та експлуатації з"&amp;"елених насаджень на вул. Попудренка, 18, 18-а у Дніпровському районі міста Києва (652390142), (Від 24.12.2019 № 08/231-4011/ПР).")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утримання та експлуатації зелених насаджень на вул. Попудренка, 18, 18-а у Дніпровському районі міста Києва (652390142), (Від 24.12.2019 № 08/231-4011/ПР).</v>
      </c>
      <c r="MN3" s="19" t="str">
        <f ca="1">IFERROR(__xludf.DUMMYFUNCTION("""COMPUTED_VALUE"""),"№")</f>
        <v>№</v>
      </c>
      <c r="MO3" s="19" t="str">
        <f ca="1">IFERROR(__xludf.DUMMYFUNCTION("""COMPUTED_VALUE"""),"ПІБ")</f>
        <v>ПІБ</v>
      </c>
      <c r="MP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в постійне користування земельної ділянки для утримання та благоустрою зе"&amp;"лених зон і зелених насаджень та обслуговування скверу на просп. Лісовому, 4-а у Деснянському районі міста Києва (512501177). (Від 22.11.2019 № 08/231-3565/ПР).")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в постійне користування земельної ділянки для утримання та благоустрою зелених зон і зелених насаджень та обслуговування скверу на просп. Лісовому, 4-а у Деснянському районі міста Києва (512501177). (Від 22.11.2019 № 08/231-3565/ПР).</v>
      </c>
      <c r="MQ3" s="19" t="str">
        <f ca="1">IFERROR(__xludf.DUMMYFUNCTION("""COMPUTED_VALUE"""),"№")</f>
        <v>№</v>
      </c>
      <c r="MR3" s="19" t="str">
        <f ca="1">IFERROR(__xludf.DUMMYFUNCTION("""COMPUTED_VALUE"""),"ПІБ")</f>
        <v>ПІБ</v>
      </c>
      <c r="MS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(скверу) на вул. Ревуцького, 10/2, вул. Анни Ахматової, 2-а у Дарницькому районі міста Києва (555301675). (Від 22.11.2019 № 08/231-3564/ПР).")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(скверу) на вул. Ревуцького, 10/2, вул. Анни Ахматової, 2-а у Дарницькому районі міста Києва (555301675). (Від 22.11.2019 № 08/231-3564/ПР).</v>
      </c>
      <c r="MT3" s="19" t="str">
        <f ca="1">IFERROR(__xludf.DUMMYFUNCTION("""COMPUTED_VALUE"""),"№")</f>
        <v>№</v>
      </c>
      <c r="MU3" s="19" t="str">
        <f ca="1">IFERROR(__xludf.DUMMYFUNCTION("""COMPUTED_VALUE"""),"ПІБ")</f>
        <v>ПІБ</v>
      </c>
      <c r="MV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на вул. Лук’янівській, 11-а у Шевченківському районі міста Києва (591801520). (Від 28.11.2019 № 08/231-3637/ПР).")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проекту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на вул. Лук’янівській, 11-а у Шевченківському районі міста Києва (591801520). (Від 28.11.2019 № 08/231-3637/ПР).</v>
      </c>
      <c r="MW3" s="19" t="str">
        <f ca="1">IFERROR(__xludf.DUMMYFUNCTION("""COMPUTED_VALUE"""),"№")</f>
        <v>№</v>
      </c>
      <c r="MX3" s="19" t="str">
        <f ca="1">IFERROR(__xludf.DUMMYFUNCTION("""COMPUTED_VALUE"""),"ПІБ")</f>
        <v>ПІБ</v>
      </c>
      <c r="MY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експлуата"&amp;"ції зелених насаджень загального користування між будинками № 4 та № 8 у пров. К. Гордієнка у Печерському районі міста Києва (571701641). (Від 31.01.2020 № 08/231-253/ПР).")</f>
        <v>Про надання Київському комунальному об’єднанню зеленого будівництва та експлуатації зелених насаджень міста «Київзеленбуд» дозволу на розроблення проєкту землеустрою щодо відведення земельної ділянки у постійне користування для обслуговування та експлуатації зелених насаджень загального користування між будинками № 4 та № 8 у пров. К. Гордієнка у Печерському районі міста Києва (571701641). (Від 31.01.2020 № 08/231-253/ПР).</v>
      </c>
      <c r="MZ3" s="19" t="str">
        <f ca="1">IFERROR(__xludf.DUMMYFUNCTION("""COMPUTED_VALUE"""),"№")</f>
        <v>№</v>
      </c>
      <c r="NA3" s="19" t="str">
        <f ca="1">IFERROR(__xludf.DUMMYFUNCTION("""COMPUTED_VALUE"""),"ПІБ")</f>
        <v>ПІБ</v>
      </c>
      <c r="NB3" s="19" t="str">
        <f ca="1">IFERROR(__xludf.DUMMYFUNCTION("""COMPUTED_VALUE"""),"Про надання дозволу на розроблення проекту землеустрою щодо відведення в постійне користування земельної ділянки Київському комунальному об’єднанню зеленого будівництва та експлуатації зелених насаджень міста «Київзеленбуд» на вул.14-тій Садовій у Дніпров"&amp;"ському районі м. Києва для створення, облаштування та експлуатації скверу (К-38584). (Від 07.06.2019 № 08/231-2021/ПР).")</f>
        <v>Про надання дозволу на розроблення проекту землеустрою щодо відведення в постійне користування земельної ділянки Київському комунальному об’єднанню зеленого будівництва та експлуатації зелених насаджень міста «Київзеленбуд» на вул.14-тій Садовій у Дніпровському районі м. Києва для створення, облаштування та експлуатації скверу (К-38584). (Від 07.06.2019 № 08/231-2021/ПР).</v>
      </c>
      <c r="NC3" s="19" t="str">
        <f ca="1">IFERROR(__xludf.DUMMYFUNCTION("""COMPUTED_VALUE"""),"№")</f>
        <v>№</v>
      </c>
      <c r="ND3" s="19" t="str">
        <f ca="1">IFERROR(__xludf.DUMMYFUNCTION("""COMPUTED_VALUE"""),"ПІБ")</f>
        <v>ПІБ</v>
      </c>
      <c r="NE3" s="19" t="str">
        <f ca="1">IFERROR(__xludf.DUMMYFUNCTION("""COMPUTED_VALUE"""),"Про надання дозволу на розроблення проекту землеустрою щодо відведення земельної ділянки об’єднанню співвласників багатоквартирного будинку «Десятинка» у пров. Десятинному, 7 у Шевченківському районі м. Києва для експлуатації та обслуговування багатокварт"&amp;"ирного житлового будинку (К-30012). (Від 03.08.2017 № 08/231-1806/ПР).")</f>
        <v>Про надання дозволу на розроблення проекту землеустрою щодо відведення земельної ділянки об’єднанню співвласників багатоквартирного будинку «Десятинка» у пров. Десятинному, 7 у Шевченківському районі м. Києва для експлуатації та обслуговування багатоквартирного житлового будинку (К-30012). (Від 03.08.2017 № 08/231-1806/ПР).</v>
      </c>
      <c r="NF3" s="19" t="str">
        <f ca="1">IFERROR(__xludf.DUMMYFUNCTION("""COMPUTED_VALUE"""),"№")</f>
        <v>№</v>
      </c>
      <c r="NG3" s="19" t="str">
        <f ca="1">IFERROR(__xludf.DUMMYFUNCTION("""COMPUTED_VALUE"""),"ПІБ")</f>
        <v>ПІБ</v>
      </c>
      <c r="NH3" s="19" t="str">
        <f ca="1">IFERROR(__xludf.DUMMYFUNCTION("""COMPUTED_VALUE"""),"Про надання ТОВАРИСТВУ З ДОДАТКОВОЮ ВІДПОВІДАЛЬНІСТЮ КИЇВСЬКИЙ ЕКСПЕРИМЕНТАЛЬНИЙ МАШИНОБУДІВНИЙ ЗАВОД «СТЕНД» дозволу на розроблення проєкту землеустрою щодо відведення земельної ділянки в оренду для експлуатації і обслуговування адміністративно-побутовог"&amp;"о комплексу на вул. Васильківській, 16 у Голосіївському районі міста Києва (619450197). (Від 01.03.2021 № 08/231-841/ПР).")</f>
        <v>Про надання ТОВАРИСТВУ З ДОДАТКОВОЮ ВІДПОВІДАЛЬНІСТЮ КИЇВСЬКИЙ ЕКСПЕРИМЕНТАЛЬНИЙ МАШИНОБУДІВНИЙ ЗАВОД «СТЕНД» дозволу на розроблення проєкту землеустрою щодо відведення земельної ділянки в оренду для експлуатації і обслуговування адміністративно-побутового комплексу на вул. Васильківській, 16 у Голосіївському районі міста Києва (619450197). (Від 01.03.2021 № 08/231-841/ПР).</v>
      </c>
      <c r="NI3" s="19" t="str">
        <f ca="1">IFERROR(__xludf.DUMMYFUNCTION("""COMPUTED_VALUE"""),"№")</f>
        <v>№</v>
      </c>
      <c r="NJ3" s="19" t="str">
        <f ca="1">IFERROR(__xludf.DUMMYFUNCTION("""COMPUTED_VALUE"""),"ПІБ")</f>
        <v>ПІБ</v>
      </c>
      <c r="NK3" s="19" t="str">
        <f ca="1">IFERROR(__xludf.DUMMYFUNCTION("""COMPUTED_VALUE"""),"Про надання ТОВАРИСТВУ З ОБМЕЖЕНОЮ ВІДПОВІДАЛЬНІСТЮ «СПОРТИВНО-ОЗДОРОВЧИЙ КОМПЛЕКС «МОНІТОР» дозволу на розроблення проєкту землеустрою щодо відведення земельної ділянки в оренду для влаштування, експлуатації та обслуговування об'єктів інженерної, транспо"&amp;"ртної інфраструктури (крім об’єктів дорожнього сервісу) на вул. Електриків, 29-б у Подільському районі міста Києва (596901814). (Від 14.06.2021 № 08/231-2065/ПР).")</f>
        <v>Про надання ТОВАРИСТВУ З ОБМЕЖЕНОЮ ВІДПОВІДАЛЬНІСТЮ «СПОРТИВНО-ОЗДОРОВЧИЙ КОМПЛЕКС «МОНІТОР» дозволу на розроблення проєкту землеустрою щодо відведення земельної ділянки в оренду для влаштування, експлуатації та обслуговування об'єктів інженерної, транспортної інфраструктури (крім об’єктів дорожнього сервісу) на вул. Електриків, 29-б у Подільському районі міста Києва (596901814). (Від 14.06.2021 № 08/231-2065/ПР).</v>
      </c>
      <c r="NL3" s="19" t="str">
        <f ca="1">IFERROR(__xludf.DUMMYFUNCTION("""COMPUTED_VALUE"""),"№")</f>
        <v>№</v>
      </c>
      <c r="NM3" s="19" t="str">
        <f ca="1">IFERROR(__xludf.DUMMYFUNCTION("""COMPUTED_VALUE"""),"ПІБ")</f>
        <v>ПІБ</v>
      </c>
      <c r="NN3" s="19" t="str">
        <f ca="1">IFERROR(__xludf.DUMMYFUNCTION("""COMPUTED_VALUE"""),"За пункти 1,2,3,5,6,7,8,9,10,11,12,13,14,15,16 розділу 3.2. ""Про відмову у наданні дозволу на розроблення проєкту землеустрою""")</f>
        <v>За пункти 1,2,3,5,6,7,8,9,10,11,12,13,14,15,16 розділу 3.2. "Про відмову у наданні дозволу на розроблення проєкту землеустрою"</v>
      </c>
      <c r="NO3" s="19" t="str">
        <f ca="1">IFERROR(__xludf.DUMMYFUNCTION("""COMPUTED_VALUE"""),"№")</f>
        <v>№</v>
      </c>
      <c r="NP3" s="19" t="str">
        <f ca="1">IFERROR(__xludf.DUMMYFUNCTION("""COMPUTED_VALUE"""),"ПІБ")</f>
        <v>ПІБ</v>
      </c>
      <c r="NQ3" s="19" t="str">
        <f ca="1">IFERROR(__xludf.DUMMYFUNCTION("""COMPUTED_VALUE"""),"Про відмову фізичній особі – підприємцю Гальперіну Міхаелю у наданні дозволу на розроблення проєкту землеустрою щодо відведення земельної ділянки в оренду для будівництва, обслуговування та ремонту об’єктів інженерної, транспортної, енергетичної інфрастру"&amp;"ктури, об’єктів зв’язку та дорожнього господарства (крім дорожнього сервісу) на вул. Бульварно-Кудрявській, 20 у Шевченківському районі міста Києва (659470130). (Від 16.03.2021 № 08/231-962/ПР).")</f>
        <v>Про відмову фізичній особі – підприємцю Гальперіну Міхаелю у наданні дозволу на розроблення проєкту землеустрою щодо відведення земельної ділянки в оренду для будівництва, обслуговування та ремонту об’єктів інженерної, транспортної, енергетичної інфраструктури, об’єктів зв’язку та дорожнього господарства (крім дорожнього сервісу) на вул. Бульварно-Кудрявській, 20 у Шевченківському районі міста Києва (659470130). (Від 16.03.2021 № 08/231-962/ПР).</v>
      </c>
      <c r="NR3" s="19" t="str">
        <f ca="1">IFERROR(__xludf.DUMMYFUNCTION("""COMPUTED_VALUE"""),"№")</f>
        <v>№</v>
      </c>
      <c r="NS3" s="19" t="str">
        <f ca="1">IFERROR(__xludf.DUMMYFUNCTION("""COMPUTED_VALUE"""),"ПІБ")</f>
        <v>ПІБ</v>
      </c>
      <c r="NT3" s="19" t="str">
        <f ca="1">IFERROR(__xludf.DUMMYFUNCTION("""COMPUTED_VALUE"""),"За пункти 1,2,3,5,6,7 розділу 3,3""Про надання дозволу громадянам на розроблення проєкту землеустрою""")</f>
        <v>За пункти 1,2,3,5,6,7 розділу 3,3"Про надання дозволу громадянам на розроблення проєкту землеустрою"</v>
      </c>
      <c r="NU3" s="19" t="str">
        <f ca="1">IFERROR(__xludf.DUMMYFUNCTION("""COMPUTED_VALUE"""),"№")</f>
        <v>№</v>
      </c>
      <c r="NV3" s="19" t="str">
        <f ca="1">IFERROR(__xludf.DUMMYFUNCTION("""COMPUTED_VALUE"""),"ПІБ")</f>
        <v>ПІБ</v>
      </c>
      <c r="NW3" s="19" t="str">
        <f ca="1">IFERROR(__xludf.DUMMYFUNCTION("""COMPUTED_VALUE"""),"За пункти 4,8 розділу 3,3""Про надання дозволу громадянам на розроблення проєкту землеустрою""")</f>
        <v>За пункти 4,8 розділу 3,3"Про надання дозволу громадянам на розроблення проєкту землеустрою"</v>
      </c>
      <c r="NX3" s="19" t="str">
        <f ca="1">IFERROR(__xludf.DUMMYFUNCTION("""COMPUTED_VALUE"""),"№")</f>
        <v>№</v>
      </c>
      <c r="NY3" s="19" t="str">
        <f ca="1">IFERROR(__xludf.DUMMYFUNCTION("""COMPUTED_VALUE"""),"ПІБ")</f>
        <v>ПІБ</v>
      </c>
      <c r="NZ3" s="19" t="str">
        <f ca="1">IFERROR(__xludf.DUMMYFUNCTION("""COMPUTED_VALUE"""),"За відхилення розділу 3,3 ""Про надання дозволу громадянам на розроблення проєкту землеустрою""")</f>
        <v>За відхилення розділу 3,3 "Про надання дозволу громадянам на розроблення проєкту землеустрою"</v>
      </c>
      <c r="OA3" s="19" t="str">
        <f ca="1">IFERROR(__xludf.DUMMYFUNCTION("""COMPUTED_VALUE"""),"№")</f>
        <v>№</v>
      </c>
      <c r="OB3" s="19" t="str">
        <f ca="1">IFERROR(__xludf.DUMMYFUNCTION("""COMPUTED_VALUE"""),"ПІБ")</f>
        <v>ПІБ</v>
      </c>
      <c r="OC3" s="19" t="str">
        <f ca="1">IFERROR(__xludf.DUMMYFUNCTION("""COMPUTED_VALUE"""),"Про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"&amp;"№ 08/231-1458/ПР).")</f>
        <v>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v>
      </c>
      <c r="OD3" s="19" t="str">
        <f ca="1">IFERROR(__xludf.DUMMYFUNCTION("""COMPUTED_VALUE"""),"№")</f>
        <v>№</v>
      </c>
      <c r="OE3" s="19" t="str">
        <f ca="1">IFERROR(__xludf.DUMMYFUNCTION("""COMPUTED_VALUE"""),"ПІБ")</f>
        <v>ПІБ</v>
      </c>
      <c r="OF3" s="19" t="str">
        <f ca="1">IFERROR(__xludf.DUMMYFUNCTION("""COMPUTED_VALUE"""),"Про приватизацію громадянкою Сушинською Людмилою Павлівною земельної ділянки для будівництва і обслуговування жилого будинку, господарських будівель і споруд на вул. Заповітній, 2-Б у Солом’янському районі міста Києва (584528580). (Від 10.06.2021 № 08/231"&amp;"-2036/ПР).")</f>
        <v>Про приватизацію громадянкою Сушинською Людмилою Павлівною земельної ділянки для будівництва і обслуговування жилого будинку, господарських будівель і споруд на вул. Заповітній, 2-Б у Солом’янському районі міста Києва (584528580). (Від 10.06.2021 № 08/231-2036/ПР).</v>
      </c>
      <c r="OG3" s="19" t="str">
        <f ca="1">IFERROR(__xludf.DUMMYFUNCTION("""COMPUTED_VALUE"""),"№")</f>
        <v>№</v>
      </c>
      <c r="OH3" s="19" t="str">
        <f ca="1">IFERROR(__xludf.DUMMYFUNCTION("""COMPUTED_VALUE"""),"ПІБ")</f>
        <v>ПІБ</v>
      </c>
      <c r="OI3" s="19" t="str">
        <f ca="1">IFERROR(__xludf.DUMMYFUNCTION("""COMPUTED_VALUE"""),"Про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С"&amp;"олом’янському районі міста Києва (678142703). (Від 30.03.2020 № 08/231-795/ПР).")</f>
        <v>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c r="OJ3" s="19" t="str">
        <f ca="1">IFERROR(__xludf.DUMMYFUNCTION("""COMPUTED_VALUE"""),"№")</f>
        <v>№</v>
      </c>
      <c r="OK3" s="19" t="str">
        <f ca="1">IFERROR(__xludf.DUMMYFUNCTION("""COMPUTED_VALUE"""),"ПІБ")</f>
        <v>ПІБ</v>
      </c>
      <c r="OL3" s="19" t="str">
        <f ca="1">IFERROR(__xludf.DUMMYFUNCTION("""COMPUTED_VALUE"""),"Про передачу громадянці Пономаренко Марії Тихонівні,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238 у Сол"&amp;"ом’янському районі міста Києва (362715919). (Від 19.11.2019 № 08/231-3391/ПР).")</f>
        <v>Про передачу громадянці Пономаренко Марії Тихонівні,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238 у Солом’янському районі міста Києва (362715919). (Від 19.11.2019 № 08/231-3391/ПР).</v>
      </c>
      <c r="OM3" s="19" t="str">
        <f ca="1">IFERROR(__xludf.DUMMYFUNCTION("""COMPUTED_VALUE"""),"№")</f>
        <v>№</v>
      </c>
      <c r="ON3" s="19" t="str">
        <f ca="1">IFERROR(__xludf.DUMMYFUNCTION("""COMPUTED_VALUE"""),"ПІБ")</f>
        <v>ПІБ</v>
      </c>
      <c r="OO3" s="19" t="str">
        <f ca="1">IFERROR(__xludf.DUMMYFUNCTION("""COMPUTED_VALUE"""),"Про передачу громадянину Мушинському Максиму Борисовичу,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95 у "&amp;"Солом’янському районі міста Києва (475277264). (Від 10.07.2020 № 08/231-1729/ПР).")</f>
        <v>Про передачу громадянину Мушинському Максиму Борисовичу,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95 у Солом’янському районі міста Києва (475277264). (Від 10.07.2020 № 08/231-1729/ПР).</v>
      </c>
      <c r="OP3" s="19" t="str">
        <f ca="1">IFERROR(__xludf.DUMMYFUNCTION("""COMPUTED_VALUE"""),"№")</f>
        <v>№</v>
      </c>
      <c r="OQ3" s="19" t="str">
        <f ca="1">IFERROR(__xludf.DUMMYFUNCTION("""COMPUTED_VALUE"""),"ПІБ")</f>
        <v>ПІБ</v>
      </c>
      <c r="OR3" s="19" t="str">
        <f ca="1">IFERROR(__xludf.DUMMYFUNCTION("""COMPUTED_VALUE"""),"Про передачу громадянину Мельнику Ігорю Володимировичу,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176 у"&amp;" Солом’янському районі міста Києва (А-25776). (Від 06.06.2019 № 08/231-2010/ПР).")</f>
        <v>Про передачу громадянину Мельнику Ігорю Володимировичу,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176 у Солом’янському районі міста Києва (А-25776). (Від 06.06.2019 № 08/231-2010/ПР).</v>
      </c>
      <c r="OS3" s="19" t="str">
        <f ca="1">IFERROR(__xludf.DUMMYFUNCTION("""COMPUTED_VALUE"""),"№")</f>
        <v>№</v>
      </c>
      <c r="OT3" s="19" t="str">
        <f ca="1">IFERROR(__xludf.DUMMYFUNCTION("""COMPUTED_VALUE"""),"ПІБ")</f>
        <v>ПІБ</v>
      </c>
      <c r="OU3" s="19" t="str">
        <f ca="1">IFERROR(__xludf.DUMMYFUNCTION("""COMPUTED_VALUE"""),"Про передачу громадянину Рябчуку Івану Яковичу,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142 у Солом’я"&amp;"нському районі міста Києва (778392277). (Від 22.11.2019 № 08/231-3531/ПР).")</f>
        <v>Про передачу громадянину Рябчуку Івану Яковичу,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142 у Солом’янському районі міста Києва (778392277). (Від 22.11.2019 № 08/231-3531/ПР).</v>
      </c>
      <c r="OV3" s="19" t="str">
        <f ca="1">IFERROR(__xludf.DUMMYFUNCTION("""COMPUTED_VALUE"""),"№")</f>
        <v>№</v>
      </c>
      <c r="OW3" s="19" t="str">
        <f ca="1">IFERROR(__xludf.DUMMYFUNCTION("""COMPUTED_VALUE"""),"ПІБ")</f>
        <v>ПІБ</v>
      </c>
      <c r="OX3" s="19" t="str">
        <f ca="1">IFERROR(__xludf.DUMMYFUNCTION("""COMPUTED_VALUE"""),"Про передачу громадянці Телефус Ользі Василівні,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179 у Солом’"&amp;"янському районі міста Києва (А-25339). (Від 03.05.2019 № 08/231-1674/ПР).")</f>
        <v>Про передачу громадянці Телефус Ользі Василівні,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179 у Солом’янському районі міста Києва (А-25339). (Від 03.05.2019 № 08/231-1674/ПР).</v>
      </c>
      <c r="OY3" s="19" t="str">
        <f ca="1">IFERROR(__xludf.DUMMYFUNCTION("""COMPUTED_VALUE"""),"№")</f>
        <v>№</v>
      </c>
      <c r="OZ3" s="19" t="str">
        <f ca="1">IFERROR(__xludf.DUMMYFUNCTION("""COMPUTED_VALUE"""),"ПІБ")</f>
        <v>ПІБ</v>
      </c>
      <c r="PA3" s="19" t="str">
        <f ca="1">IFERROR(__xludf.DUMMYFUNCTION("""COMPUTED_VALUE"""),"Про передачу громадянину Дубініну Володимиру Михайловичу,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134"&amp;" у Солом’янському районі міста Києва (696332735). (Від 03.10.2019 № 08/231-2993/ПР).")</f>
        <v>Про передачу громадянину Дубініну Володимиру Михайловичу,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134 у Солом’янському районі міста Києва (696332735). (Від 03.10.2019 № 08/231-2993/ПР).</v>
      </c>
      <c r="PB3" s="19" t="str">
        <f ca="1">IFERROR(__xludf.DUMMYFUNCTION("""COMPUTED_VALUE"""),"№")</f>
        <v>№</v>
      </c>
      <c r="PC3" s="19" t="str">
        <f ca="1">IFERROR(__xludf.DUMMYFUNCTION("""COMPUTED_VALUE"""),"ПІБ")</f>
        <v>ПІБ</v>
      </c>
      <c r="PD3" s="19" t="str">
        <f ca="1">IFERROR(__xludf.DUMMYFUNCTION("""COMPUTED_VALUE"""),"Про передачу громадянину Осадчому Віталію Васильовичу,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160 у "&amp;"Солом’янському районі міста Києва (А-25902). (Від 24.06.2019 № 08/231-2181/ПР).")</f>
        <v>Про передачу громадянину Осадчому Віталію Васильовичу,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160 у Солом’янському районі міста Києва (А-25902). (Від 24.06.2019 № 08/231-2181/ПР).</v>
      </c>
      <c r="PE3" s="19" t="str">
        <f ca="1">IFERROR(__xludf.DUMMYFUNCTION("""COMPUTED_VALUE"""),"№")</f>
        <v>№</v>
      </c>
      <c r="PF3" s="19" t="str">
        <f ca="1">IFERROR(__xludf.DUMMYFUNCTION("""COMPUTED_VALUE"""),"ПІБ")</f>
        <v>ПІБ</v>
      </c>
      <c r="PG3" s="19" t="str">
        <f ca="1">IFERROR(__xludf.DUMMYFUNCTION("""COMPUTED_VALUE"""),"За повернення до розгляду питання порядку денного 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ведення"&amp;" колективного садівництва на вул. Медовій, 189 у Солом’янському районі міста Києва (678142703). (Від 30.03.2020 № 08/231-795/ПР).")</f>
        <v>За повернення до розгляду питання порядку денного 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c r="PH3" s="19" t="str">
        <f ca="1">IFERROR(__xludf.DUMMYFUNCTION("""COMPUTED_VALUE"""),"№")</f>
        <v>№</v>
      </c>
      <c r="PI3" s="19" t="str">
        <f ca="1">IFERROR(__xludf.DUMMYFUNCTION("""COMPUTED_VALUE"""),"ПІБ")</f>
        <v>ПІБ</v>
      </c>
      <c r="PJ3" s="19" t="str">
        <f ca="1">IFERROR(__xludf.DUMMYFUNCTION("""COMPUTED_VALUE"""),"Про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С"&amp;"олом’янському районі міста Києва (678142703). (Від 30.03.2020 № 08/231-795/ПР).")</f>
        <v>Про передачу громадянину Ляшенку Олегу Олександровичу, члену громадської організації «Садівницьке товариство «Фронтовик» Солом’янського району міста Києва у приватну власність земельної ділянки для ведення колективного садівництва на вул. Медовій, 189 у Солом’янському районі міста Києва (678142703). (Від 30.03.2020 № 08/231-795/ПР).</v>
      </c>
      <c r="PK3" s="19" t="str">
        <f ca="1">IFERROR(__xludf.DUMMYFUNCTION("""COMPUTED_VALUE"""),"№")</f>
        <v>№</v>
      </c>
      <c r="PL3" s="19" t="str">
        <f ca="1">IFERROR(__xludf.DUMMYFUNCTION("""COMPUTED_VALUE"""),"ПІБ")</f>
        <v>ПІБ</v>
      </c>
      <c r="PM3" s="19" t="str">
        <f ca="1">IFERROR(__xludf.DUMMYFUNCTION("""COMPUTED_VALUE"""),"Про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13.0"&amp;"4.2021 № 08/231-1266/ПР).")</f>
        <v>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v>
      </c>
      <c r="PN3" s="19" t="str">
        <f ca="1">IFERROR(__xludf.DUMMYFUNCTION("""COMPUTED_VALUE"""),"№")</f>
        <v>№</v>
      </c>
      <c r="PO3" s="19" t="str">
        <f ca="1">IFERROR(__xludf.DUMMYFUNCTION("""COMPUTED_VALUE"""),"ПІБ")</f>
        <v>ПІБ</v>
      </c>
      <c r="PP3" s="19" t="str">
        <f ca="1">IFERROR(__xludf.DUMMYFUNCTION("""COMPUTED_VALUE"""),"За відхилення питання порядку денного 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рай"&amp;"оні міста Києва (734021273). (Від 13.04.2021 № 08/231-1266/ПР).")</f>
        <v>За відхилення питання порядку денного про передачу громадянці Нероді Людмилі Миколаївні у приватну власність земельної ділянки для будівництва і обслуговування житлового будинку, господарських будівель і споруд у пров. 4-му Садовому, 10 у Деснянському районі міста Києва (734021273). (Від 13.04.2021 № 08/231-1266/ПР).</v>
      </c>
      <c r="PQ3" s="19" t="str">
        <f ca="1">IFERROR(__xludf.DUMMYFUNCTION("""COMPUTED_VALUE"""),"№")</f>
        <v>№</v>
      </c>
      <c r="PR3" s="19" t="str">
        <f ca="1">IFERROR(__xludf.DUMMYFUNCTION("""COMPUTED_VALUE"""),"ПІБ")</f>
        <v>ПІБ</v>
      </c>
      <c r="PS3" s="19" t="str">
        <f ca="1">IFERROR(__xludf.DUMMYFUNCTION("""COMPUTED_VALUE"""),"Про передачу громадянину Лизюку Владиславу Олександровичу у приватну власність земельної ділянки для будівництва і обслуговування жилого будинку, господарських будівель і споруд на вул. Новій, 20 у Солом’янському районі міста Києва (312736444). (Від 15.09"&amp;".2020 № 08/231-2326/ПР).")</f>
        <v>Про передачу громадянину Лизюку Владиславу Олександровичу у приватну власність земельної ділянки для будівництва і обслуговування жилого будинку, господарських будівель і споруд на вул. Новій, 20 у Солом’янському районі міста Києва (312736444). (Від 15.09.2020 № 08/231-2326/ПР).</v>
      </c>
      <c r="PT3" s="19" t="str">
        <f ca="1">IFERROR(__xludf.DUMMYFUNCTION("""COMPUTED_VALUE"""),"№")</f>
        <v>№</v>
      </c>
      <c r="PU3" s="19" t="str">
        <f ca="1">IFERROR(__xludf.DUMMYFUNCTION("""COMPUTED_VALUE"""),"ПІБ")</f>
        <v>ПІБ</v>
      </c>
      <c r="PV3" s="19" t="str">
        <f ca="1">IFERROR(__xludf.DUMMYFUNCTION("""COMPUTED_VALUE"""),"Про передачу громадянці Григор’євій Людмилі Олександрівні у приватну власність земельної ділянки для будівництва і обслуговування жилого будинку, господарських будівель і споруд на вул. Шевченка, 12-б у Солом’янському районі міста Києва (А-25490). (Від 26"&amp;".06.2019 № 08/231-2292/ПР).")</f>
        <v>Про передачу громадянці Григор’євій Людмилі Олександрівні у приватну власність земельної ділянки для будівництва і обслуговування жилого будинку, господарських будівель і споруд на вул. Шевченка, 12-б у Солом’янському районі міста Києва (А-25490). (Від 26.06.2019 № 08/231-2292/ПР).</v>
      </c>
      <c r="PW3" s="19" t="str">
        <f ca="1">IFERROR(__xludf.DUMMYFUNCTION("""COMPUTED_VALUE"""),"№")</f>
        <v>№</v>
      </c>
      <c r="PX3" s="19" t="str">
        <f ca="1">IFERROR(__xludf.DUMMYFUNCTION("""COMPUTED_VALUE"""),"ПІБ")</f>
        <v>ПІБ</v>
      </c>
      <c r="PY3" s="19" t="str">
        <f ca="1">IFERROR(__xludf.DUMMYFUNCTION("""COMPUTED_VALUE"""),"Про надання Київському комунальному об’єднанню зеленого будівництва та експлуатації зелених насаджень міста «Київзеленбуд» земельної ділянки у постійне користування для обслуговування та експлуатації зелених насаджень загального користування на вул. Красн"&amp;"одарській, 46 у Шевченківському районі міста Києва (360114618). (Від 31.01.2020 № 08/231-260/ПР).")</f>
        <v>Про надання Київському комунальному об’єднанню зеленого будівництва та експлуатації зелених насаджень міста «Київзеленбуд» земельної ділянки у постійне користування для обслуговування та експлуатації зелених насаджень загального користування на вул. Краснодарській, 46 у Шевченківському районі міста Києва (360114618). (Від 31.01.2020 № 08/231-260/ПР).</v>
      </c>
      <c r="PZ3" s="19" t="str">
        <f ca="1">IFERROR(__xludf.DUMMYFUNCTION("""COMPUTED_VALUE"""),"№")</f>
        <v>№</v>
      </c>
      <c r="QA3" s="19" t="str">
        <f ca="1">IFERROR(__xludf.DUMMYFUNCTION("""COMPUTED_VALUE"""),"ПІБ")</f>
        <v>ПІБ</v>
      </c>
      <c r="QB3" s="19" t="str">
        <f ca="1">IFERROR(__xludf.DUMMYFUNCTION("""COMPUTED_VALUE"""),"Про надання громадянину Смірнову Володимиру Васильовичу дозволу на розроблення проєкту землеустрою щодо відведення земельної ділянки у власність для будівництва і обслуговування жилого будинку, господарських будівель і споруд на вул. Прикордонній, 22 у Де"&amp;"снянському районі міста Києва (677650107). (На виконання постанови Окружного адміністративного суду міста Києва від 22.06.2018 у справі № 826/17768/17). (Від 08.12.2020 № 08/231-96/ПР). (Повторно).")</f>
        <v>Про надання громадянину Смірнову Володимиру Васильовичу дозволу на розроблення проєкту землеустрою щодо відведення земельної ділянки у власність для будівництва і обслуговування жилого будинку, господарських будівель і споруд на вул. Прикордонній, 22 у Деснянському районі міста Києва (677650107). (На виконання постанови Окружного адміністративного суду міста Києва від 22.06.2018 у справі № 826/17768/17). (Від 08.12.2020 № 08/231-96/ПР). (Повторно).</v>
      </c>
      <c r="QC3" s="19" t="str">
        <f ca="1">IFERROR(__xludf.DUMMYFUNCTION("""COMPUTED_VALUE"""),"№")</f>
        <v>№</v>
      </c>
      <c r="QD3" s="19" t="str">
        <f ca="1">IFERROR(__xludf.DUMMYFUNCTION("""COMPUTED_VALUE"""),"ПІБ")</f>
        <v>ПІБ</v>
      </c>
      <c r="QE3" s="19" t="str">
        <f ca="1">IFERROR(__xludf.DUMMYFUNCTION("""COMPUTED_VALUE"""),"Про передачу громадянці Мельниковій Олені Борисівні у приватну власність земельної ділянки для будівництва і обслуговування жилого будинку, господарських будівель і споруд на вул. Свято-Георгіївській, 10 у Голосіївському районі м. Києва (А-22885). (На вик"&amp;"онання постанови Окружного адміністративного суду міста Києва від 30.09.2019 у справі 826/1092/18). (Від 23.11.2017 № 08/231-2838/ПР).")</f>
        <v>Про передачу громадянці Мельниковій Олені Борисівні у приватну власність земельної ділянки для будівництва і обслуговування жилого будинку, господарських будівель і споруд на вул. Свято-Георгіївській, 10 у Голосіївському районі м. Києва (А-22885). (На виконання постанови Окружного адміністративного суду міста Києва від 30.09.2019 у справі 826/1092/18). (Від 23.11.2017 № 08/231-2838/ПР).</v>
      </c>
      <c r="QF3" s="19" t="str">
        <f ca="1">IFERROR(__xludf.DUMMYFUNCTION("""COMPUTED_VALUE"""),"№")</f>
        <v>№</v>
      </c>
      <c r="QG3" s="19" t="str">
        <f ca="1">IFERROR(__xludf.DUMMYFUNCTION("""COMPUTED_VALUE"""),"ПІБ")</f>
        <v>ПІБ</v>
      </c>
      <c r="QH3" s="19" t="str">
        <f ca="1">IFERROR(__xludf.DUMMYFUNCTION("""COMPUTED_VALUE"""),"Про передачу громадянину Степаненку Сергію Миколайовичу у приватну власність земельної ділянки для ведення колективного садівництва на вул. Садовій, 66, діл. 1-в у Дарницькому районі міста Києва (А-26216). (Від 06.06.2019 № 08/231-1993/ПР). (На виконання "&amp;"постанови Київського апеляційного адміністративного суду від 23.08.2018 у справі № 826/17304/16). (Повторно).")</f>
        <v>Про передачу громадянину Степаненку Сергію Миколайовичу у приватну власність земельної ділянки для ведення колективного садівництва на вул. Садовій, 66, діл. 1-в у Дарницькому районі міста Києва (А-26216). (Від 06.06.2019 № 08/231-1993/ПР). (На виконання постанови Київського апеляційного адміністративного суду від 23.08.2018 у справі № 826/17304/16). (Повторно).</v>
      </c>
      <c r="QI3" s="19" t="str">
        <f ca="1">IFERROR(__xludf.DUMMYFUNCTION("""COMPUTED_VALUE"""),"№")</f>
        <v>№</v>
      </c>
      <c r="QJ3" s="19" t="str">
        <f ca="1">IFERROR(__xludf.DUMMYFUNCTION("""COMPUTED_VALUE"""),"ПІБ")</f>
        <v>ПІБ</v>
      </c>
      <c r="QK3" s="19" t="str">
        <f ca="1">IFERROR(__xludf.DUMMYFUNCTION("""COMPUTED_VALUE"""),"За повернення до розгляду питання порядку денного 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Печерськом"&amp;"у районі міста Києва (691992824). (Від 11.05.2021 № 08/231-1458/ПР).")</f>
        <v>За повернення до розгляду питання порядку денного про приватизацію громадянином Кузьменком Станіславом Олексійовичем земельної ділянки для будівництва і обслуговування жилого будинку, господарських будівель і споруд на вул. Правобережній, 14а у Печерському районі міста Києва (691992824). (Від 11.05.2021 № 08/231-1458/ПР).</v>
      </c>
    </row>
    <row r="4" spans="1:466" ht="12.75">
      <c r="A4" s="17"/>
      <c r="B4" s="17" t="str">
        <f ca="1">IFERROR(__xludf.DUMMYFUNCTION("""COMPUTED_VALUE"""),"ЗА = 85 ПРОТИ = 0  УТРИМАЛИСЬ = 0")</f>
        <v>ЗА = 85 ПРОТИ = 0  УТРИМАЛИСЬ = 0</v>
      </c>
      <c r="C4" s="19"/>
      <c r="D4" s="19"/>
      <c r="E4" s="19" t="str">
        <f ca="1">IFERROR(__xludf.DUMMYFUNCTION("""COMPUTED_VALUE"""),"ЗА = 88 ПРОТИ = 0  УТРИМАЛИСЬ = 0")</f>
        <v>ЗА = 88 ПРОТИ = 0  УТРИМАЛИСЬ = 0</v>
      </c>
      <c r="F4" s="19"/>
      <c r="G4" s="19"/>
      <c r="H4" s="19" t="str">
        <f ca="1">IFERROR(__xludf.DUMMYFUNCTION("""COMPUTED_VALUE"""),"ЗА = 89 ПРОТИ = 0  УТРИМАЛИСЬ = 0")</f>
        <v>ЗА = 89 ПРОТИ = 0  УТРИМАЛИСЬ = 0</v>
      </c>
      <c r="I4" s="19"/>
      <c r="J4" s="19"/>
      <c r="K4" s="19" t="str">
        <f ca="1">IFERROR(__xludf.DUMMYFUNCTION("""COMPUTED_VALUE"""),"ЗА = 91 ПРОТИ = 0  УТРИМАЛИСЬ = 0")</f>
        <v>ЗА = 91 ПРОТИ = 0  УТРИМАЛИСЬ = 0</v>
      </c>
      <c r="L4" s="19"/>
      <c r="M4" s="19"/>
      <c r="N4" s="19" t="str">
        <f ca="1">IFERROR(__xludf.DUMMYFUNCTION("""COMPUTED_VALUE"""),"ЗА = 89 ПРОТИ = 0  УТРИМАЛИСЬ = 0")</f>
        <v>ЗА = 89 ПРОТИ = 0  УТРИМАЛИСЬ = 0</v>
      </c>
      <c r="O4" s="19"/>
      <c r="P4" s="19"/>
      <c r="Q4" s="19" t="str">
        <f ca="1">IFERROR(__xludf.DUMMYFUNCTION("""COMPUTED_VALUE"""),"ЗА = 81 ПРОТИ = 0  УТРИМАЛИСЬ = 0")</f>
        <v>ЗА = 81 ПРОТИ = 0  УТРИМАЛИСЬ = 0</v>
      </c>
      <c r="R4" s="19"/>
      <c r="S4" s="19"/>
      <c r="T4" s="19" t="str">
        <f ca="1">IFERROR(__xludf.DUMMYFUNCTION("""COMPUTED_VALUE"""),"ЗА = 72 ПРОТИ = 0  УТРИМАЛИСЬ = 0")</f>
        <v>ЗА = 72 ПРОТИ = 0  УТРИМАЛИСЬ = 0</v>
      </c>
      <c r="U4" s="19"/>
      <c r="V4" s="19"/>
      <c r="W4" s="19" t="str">
        <f ca="1">IFERROR(__xludf.DUMMYFUNCTION("""COMPUTED_VALUE"""),"ЗА = 81 ПРОТИ = 0  УТРИМАЛИСЬ = 0")</f>
        <v>ЗА = 81 ПРОТИ = 0  УТРИМАЛИСЬ = 0</v>
      </c>
      <c r="X4" s="19"/>
      <c r="Y4" s="19"/>
      <c r="Z4" s="19" t="str">
        <f ca="1">IFERROR(__xludf.DUMMYFUNCTION("""COMPUTED_VALUE"""),"ЗА = 76 ПРОТИ = 0  УТРИМАЛИСЬ = 0")</f>
        <v>ЗА = 76 ПРОТИ = 0  УТРИМАЛИСЬ = 0</v>
      </c>
      <c r="AA4" s="19"/>
      <c r="AB4" s="19"/>
      <c r="AC4" s="19" t="str">
        <f ca="1">IFERROR(__xludf.DUMMYFUNCTION("""COMPUTED_VALUE"""),"ЗА = 86 ПРОТИ = 0  УТРИМАЛИСЬ = 0")</f>
        <v>ЗА = 86 ПРОТИ = 0  УТРИМАЛИСЬ = 0</v>
      </c>
      <c r="AD4" s="19"/>
      <c r="AE4" s="19"/>
      <c r="AF4" s="19" t="str">
        <f ca="1">IFERROR(__xludf.DUMMYFUNCTION("""COMPUTED_VALUE"""),"ЗА = 77 ПРОТИ = 0  УТРИМАЛИСЬ = 0")</f>
        <v>ЗА = 77 ПРОТИ = 0  УТРИМАЛИСЬ = 0</v>
      </c>
      <c r="AG4" s="19"/>
      <c r="AH4" s="19"/>
      <c r="AI4" s="19" t="str">
        <f ca="1">IFERROR(__xludf.DUMMYFUNCTION("""COMPUTED_VALUE"""),"ЗА = 89 ПРОТИ = 0  УТРИМАЛИСЬ = 0")</f>
        <v>ЗА = 89 ПРОТИ = 0  УТРИМАЛИСЬ = 0</v>
      </c>
      <c r="AJ4" s="19"/>
      <c r="AK4" s="19"/>
      <c r="AL4" s="19" t="str">
        <f ca="1">IFERROR(__xludf.DUMMYFUNCTION("""COMPUTED_VALUE"""),"ЗА = 73 ПРОТИ = 0  УТРИМАЛИСЬ = 0")</f>
        <v>ЗА = 73 ПРОТИ = 0  УТРИМАЛИСЬ = 0</v>
      </c>
      <c r="AM4" s="19"/>
      <c r="AN4" s="19"/>
      <c r="AO4" s="19" t="str">
        <f ca="1">IFERROR(__xludf.DUMMYFUNCTION("""COMPUTED_VALUE"""),"ЗА = 85 ПРОТИ = 0  УТРИМАЛИСЬ = 0")</f>
        <v>ЗА = 85 ПРОТИ = 0  УТРИМАЛИСЬ = 0</v>
      </c>
      <c r="AP4" s="19"/>
      <c r="AQ4" s="19"/>
      <c r="AR4" s="19" t="str">
        <f ca="1">IFERROR(__xludf.DUMMYFUNCTION("""COMPUTED_VALUE"""),"ЗА = 80 ПРОТИ = 0  УТРИМАЛИСЬ = 0")</f>
        <v>ЗА = 80 ПРОТИ = 0  УТРИМАЛИСЬ = 0</v>
      </c>
      <c r="AS4" s="19"/>
      <c r="AT4" s="19"/>
      <c r="AU4" s="19" t="str">
        <f ca="1">IFERROR(__xludf.DUMMYFUNCTION("""COMPUTED_VALUE"""),"ЗА = 78 ПРОТИ = 1  УТРИМАЛИСЬ = 0")</f>
        <v>ЗА = 78 ПРОТИ = 1  УТРИМАЛИСЬ = 0</v>
      </c>
      <c r="AV4" s="19"/>
      <c r="AW4" s="19"/>
      <c r="AX4" s="19" t="str">
        <f ca="1">IFERROR(__xludf.DUMMYFUNCTION("""COMPUTED_VALUE"""),"ЗА = 90 ПРОТИ = 0  УТРИМАЛИСЬ = 0")</f>
        <v>ЗА = 90 ПРОТИ = 0  УТРИМАЛИСЬ = 0</v>
      </c>
      <c r="AY4" s="19"/>
      <c r="AZ4" s="19"/>
      <c r="BA4" s="19" t="str">
        <f ca="1">IFERROR(__xludf.DUMMYFUNCTION("""COMPUTED_VALUE"""),"ЗА = 87 ПРОТИ = 0  УТРИМАЛИСЬ = 0")</f>
        <v>ЗА = 87 ПРОТИ = 0  УТРИМАЛИСЬ = 0</v>
      </c>
      <c r="BB4" s="19"/>
      <c r="BC4" s="19"/>
      <c r="BD4" s="19" t="str">
        <f ca="1">IFERROR(__xludf.DUMMYFUNCTION("""COMPUTED_VALUE"""),"ЗА = 91 ПРОТИ = 0  УТРИМАЛИСЬ = 0")</f>
        <v>ЗА = 91 ПРОТИ = 0  УТРИМАЛИСЬ = 0</v>
      </c>
      <c r="BE4" s="19"/>
      <c r="BF4" s="19"/>
      <c r="BG4" s="19" t="str">
        <f ca="1">IFERROR(__xludf.DUMMYFUNCTION("""COMPUTED_VALUE"""),"ЗА = 87 ПРОТИ = 0  УТРИМАЛИСЬ = 0")</f>
        <v>ЗА = 87 ПРОТИ = 0  УТРИМАЛИСЬ = 0</v>
      </c>
      <c r="BH4" s="19"/>
      <c r="BI4" s="19"/>
      <c r="BJ4" s="19" t="str">
        <f ca="1">IFERROR(__xludf.DUMMYFUNCTION("""COMPUTED_VALUE"""),"ЗА = 71 ПРОТИ = 0  УТРИМАЛИСЬ = 2")</f>
        <v>ЗА = 71 ПРОТИ = 0  УТРИМАЛИСЬ = 2</v>
      </c>
      <c r="BK4" s="19"/>
      <c r="BL4" s="19"/>
      <c r="BM4" s="19" t="str">
        <f ca="1">IFERROR(__xludf.DUMMYFUNCTION("""COMPUTED_VALUE"""),"ЗА = 76 ПРОТИ = 0  УТРИМАЛИСЬ = 0")</f>
        <v>ЗА = 76 ПРОТИ = 0  УТРИМАЛИСЬ = 0</v>
      </c>
      <c r="BN4" s="19"/>
      <c r="BO4" s="19"/>
      <c r="BP4" s="19" t="str">
        <f ca="1">IFERROR(__xludf.DUMMYFUNCTION("""COMPUTED_VALUE"""),"ЗА = 73 ПРОТИ = 0  УТРИМАЛИСЬ = 0")</f>
        <v>ЗА = 73 ПРОТИ = 0  УТРИМАЛИСЬ = 0</v>
      </c>
      <c r="BQ4" s="19"/>
      <c r="BR4" s="19"/>
      <c r="BS4" s="19" t="str">
        <f ca="1">IFERROR(__xludf.DUMMYFUNCTION("""COMPUTED_VALUE"""),"ЗА = 82 ПРОТИ = 0  УТРИМАЛИСЬ = 0")</f>
        <v>ЗА = 82 ПРОТИ = 0  УТРИМАЛИСЬ = 0</v>
      </c>
      <c r="BT4" s="19"/>
      <c r="BU4" s="19"/>
      <c r="BV4" s="19" t="str">
        <f ca="1">IFERROR(__xludf.DUMMYFUNCTION("""COMPUTED_VALUE"""),"ЗА = 86 ПРОТИ = 0  УТРИМАЛИСЬ = 0")</f>
        <v>ЗА = 86 ПРОТИ = 0  УТРИМАЛИСЬ = 0</v>
      </c>
      <c r="BW4" s="19"/>
      <c r="BX4" s="19"/>
      <c r="BY4" s="19" t="str">
        <f ca="1">IFERROR(__xludf.DUMMYFUNCTION("""COMPUTED_VALUE"""),"ЗА = 82 ПРОТИ = 0  УТРИМАЛИСЬ = 0")</f>
        <v>ЗА = 82 ПРОТИ = 0  УТРИМАЛИСЬ = 0</v>
      </c>
      <c r="BZ4" s="19"/>
      <c r="CA4" s="19"/>
      <c r="CB4" s="19" t="str">
        <f ca="1">IFERROR(__xludf.DUMMYFUNCTION("""COMPUTED_VALUE"""),"ЗА = 86 ПРОТИ = 0  УТРИМАЛИСЬ = 0")</f>
        <v>ЗА = 86 ПРОТИ = 0  УТРИМАЛИСЬ = 0</v>
      </c>
      <c r="CC4" s="19"/>
      <c r="CD4" s="19"/>
      <c r="CE4" s="19" t="str">
        <f ca="1">IFERROR(__xludf.DUMMYFUNCTION("""COMPUTED_VALUE"""),"ЗА = 80 ПРОТИ = 0  УТРИМАЛИСЬ = 1")</f>
        <v>ЗА = 80 ПРОТИ = 0  УТРИМАЛИСЬ = 1</v>
      </c>
      <c r="CF4" s="19"/>
      <c r="CG4" s="19"/>
      <c r="CH4" s="19" t="str">
        <f ca="1">IFERROR(__xludf.DUMMYFUNCTION("""COMPUTED_VALUE"""),"ЗА = 56 ПРОТИ = 0  УТРИМАЛИСЬ = 3")</f>
        <v>ЗА = 56 ПРОТИ = 0  УТРИМАЛИСЬ = 3</v>
      </c>
      <c r="CI4" s="19"/>
      <c r="CJ4" s="19"/>
      <c r="CK4" s="19" t="str">
        <f ca="1">IFERROR(__xludf.DUMMYFUNCTION("""COMPUTED_VALUE"""),"ЗА = 74 ПРОТИ = 0  УТРИМАЛИСЬ = 0")</f>
        <v>ЗА = 74 ПРОТИ = 0  УТРИМАЛИСЬ = 0</v>
      </c>
      <c r="CL4" s="19"/>
      <c r="CM4" s="19"/>
      <c r="CN4" s="19" t="str">
        <f ca="1">IFERROR(__xludf.DUMMYFUNCTION("""COMPUTED_VALUE"""),"ЗА = 50 ПРОТИ = 0  УТРИМАЛИСЬ = 2")</f>
        <v>ЗА = 50 ПРОТИ = 0  УТРИМАЛИСЬ = 2</v>
      </c>
      <c r="CO4" s="19"/>
      <c r="CP4" s="19"/>
      <c r="CQ4" s="19" t="str">
        <f ca="1">IFERROR(__xludf.DUMMYFUNCTION("""COMPUTED_VALUE"""),"ЗА = 77 ПРОТИ = 0  УТРИМАЛИСЬ = 0")</f>
        <v>ЗА = 77 ПРОТИ = 0  УТРИМАЛИСЬ = 0</v>
      </c>
      <c r="CR4" s="19"/>
      <c r="CS4" s="19"/>
      <c r="CT4" s="19" t="str">
        <f ca="1">IFERROR(__xludf.DUMMYFUNCTION("""COMPUTED_VALUE"""),"ЗА = 90 ПРОТИ = 0  УТРИМАЛИСЬ = 0")</f>
        <v>ЗА = 90 ПРОТИ = 0  УТРИМАЛИСЬ = 0</v>
      </c>
      <c r="CU4" s="19"/>
      <c r="CV4" s="19"/>
      <c r="CW4" s="19" t="str">
        <f ca="1">IFERROR(__xludf.DUMMYFUNCTION("""COMPUTED_VALUE"""),"ЗА = 89 ПРОТИ = 0  УТРИМАЛИСЬ = 0")</f>
        <v>ЗА = 89 ПРОТИ = 0  УТРИМАЛИСЬ = 0</v>
      </c>
      <c r="CX4" s="19"/>
      <c r="CY4" s="19"/>
      <c r="CZ4" s="19" t="str">
        <f ca="1">IFERROR(__xludf.DUMMYFUNCTION("""COMPUTED_VALUE"""),"ЗА = 85 ПРОТИ = 0  УТРИМАЛИСЬ = 0")</f>
        <v>ЗА = 85 ПРОТИ = 0  УТРИМАЛИСЬ = 0</v>
      </c>
      <c r="DA4" s="19"/>
      <c r="DB4" s="19"/>
      <c r="DC4" s="19" t="str">
        <f ca="1">IFERROR(__xludf.DUMMYFUNCTION("""COMPUTED_VALUE"""),"ЗА = 89 ПРОТИ = 0  УТРИМАЛИСЬ = 0")</f>
        <v>ЗА = 89 ПРОТИ = 0  УТРИМАЛИСЬ = 0</v>
      </c>
      <c r="DD4" s="19"/>
      <c r="DE4" s="19"/>
      <c r="DF4" s="19" t="str">
        <f ca="1">IFERROR(__xludf.DUMMYFUNCTION("""COMPUTED_VALUE"""),"ЗА = 87 ПРОТИ = 0  УТРИМАЛИСЬ = 0")</f>
        <v>ЗА = 87 ПРОТИ = 0  УТРИМАЛИСЬ = 0</v>
      </c>
      <c r="DG4" s="19"/>
      <c r="DH4" s="19"/>
      <c r="DI4" s="19" t="str">
        <f ca="1">IFERROR(__xludf.DUMMYFUNCTION("""COMPUTED_VALUE"""),"ЗА = 89 ПРОТИ = 0  УТРИМАЛИСЬ = 0")</f>
        <v>ЗА = 89 ПРОТИ = 0  УТРИМАЛИСЬ = 0</v>
      </c>
      <c r="DJ4" s="19"/>
      <c r="DK4" s="19"/>
      <c r="DL4" s="19" t="str">
        <f ca="1">IFERROR(__xludf.DUMMYFUNCTION("""COMPUTED_VALUE"""),"ЗА = 91 ПРОТИ = 0  УТРИМАЛИСЬ = 0")</f>
        <v>ЗА = 91 ПРОТИ = 0  УТРИМАЛИСЬ = 0</v>
      </c>
      <c r="DM4" s="19"/>
      <c r="DN4" s="19"/>
      <c r="DO4" s="19" t="str">
        <f ca="1">IFERROR(__xludf.DUMMYFUNCTION("""COMPUTED_VALUE"""),"ЗА = 90 ПРОТИ = 0  УТРИМАЛИСЬ = 0")</f>
        <v>ЗА = 90 ПРОТИ = 0  УТРИМАЛИСЬ = 0</v>
      </c>
      <c r="DP4" s="19"/>
      <c r="DQ4" s="19"/>
      <c r="DR4" s="19" t="str">
        <f ca="1">IFERROR(__xludf.DUMMYFUNCTION("""COMPUTED_VALUE"""),"ЗА = 76 ПРОТИ = 0  УТРИМАЛИСЬ = 0")</f>
        <v>ЗА = 76 ПРОТИ = 0  УТРИМАЛИСЬ = 0</v>
      </c>
      <c r="DS4" s="19"/>
      <c r="DT4" s="19"/>
      <c r="DU4" s="19" t="str">
        <f ca="1">IFERROR(__xludf.DUMMYFUNCTION("""COMPUTED_VALUE"""),"ЗА = 79 ПРОТИ = 0  УТРИМАЛИСЬ = 0")</f>
        <v>ЗА = 79 ПРОТИ = 0  УТРИМАЛИСЬ = 0</v>
      </c>
      <c r="DV4" s="19"/>
      <c r="DW4" s="19"/>
      <c r="DX4" s="19" t="str">
        <f ca="1">IFERROR(__xludf.DUMMYFUNCTION("""COMPUTED_VALUE"""),"ЗА = 80 ПРОТИ = 0  УТРИМАЛИСЬ = 0")</f>
        <v>ЗА = 80 ПРОТИ = 0  УТРИМАЛИСЬ = 0</v>
      </c>
      <c r="DY4" s="19"/>
      <c r="DZ4" s="19"/>
      <c r="EA4" s="19" t="str">
        <f ca="1">IFERROR(__xludf.DUMMYFUNCTION("""COMPUTED_VALUE"""),"ЗА = 80 ПРОТИ = 0  УТРИМАЛИСЬ = 0")</f>
        <v>ЗА = 80 ПРОТИ = 0  УТРИМАЛИСЬ = 0</v>
      </c>
      <c r="EB4" s="19"/>
      <c r="EC4" s="19"/>
      <c r="ED4" s="19" t="str">
        <f ca="1">IFERROR(__xludf.DUMMYFUNCTION("""COMPUTED_VALUE"""),"ЗА = 88 ПРОТИ = 0  УТРИМАЛИСЬ = 0")</f>
        <v>ЗА = 88 ПРОТИ = 0  УТРИМАЛИСЬ = 0</v>
      </c>
      <c r="EE4" s="19"/>
      <c r="EF4" s="19"/>
      <c r="EG4" s="19" t="str">
        <f ca="1">IFERROR(__xludf.DUMMYFUNCTION("""COMPUTED_VALUE"""),"ЗА = 78 ПРОТИ = 1  УТРИМАЛИСЬ = 2")</f>
        <v>ЗА = 78 ПРОТИ = 1  УТРИМАЛИСЬ = 2</v>
      </c>
      <c r="EH4" s="19"/>
      <c r="EI4" s="19"/>
      <c r="EJ4" s="19" t="str">
        <f ca="1">IFERROR(__xludf.DUMMYFUNCTION("""COMPUTED_VALUE"""),"ЗА = 85 ПРОТИ = 0  УТРИМАЛИСЬ = 0")</f>
        <v>ЗА = 85 ПРОТИ = 0  УТРИМАЛИСЬ = 0</v>
      </c>
      <c r="EK4" s="19"/>
      <c r="EL4" s="19"/>
      <c r="EM4" s="19" t="str">
        <f ca="1">IFERROR(__xludf.DUMMYFUNCTION("""COMPUTED_VALUE"""),"ЗА = 53 ПРОТИ = 1  УТРИМАЛИСЬ = 9")</f>
        <v>ЗА = 53 ПРОТИ = 1  УТРИМАЛИСЬ = 9</v>
      </c>
      <c r="EN4" s="19"/>
      <c r="EO4" s="19"/>
      <c r="EP4" s="19" t="str">
        <f ca="1">IFERROR(__xludf.DUMMYFUNCTION("""COMPUTED_VALUE"""),"ЗА = 47 ПРОТИ = 2  УТРИМАЛИСЬ = 11")</f>
        <v>ЗА = 47 ПРОТИ = 2  УТРИМАЛИСЬ = 11</v>
      </c>
      <c r="EQ4" s="19"/>
      <c r="ER4" s="19"/>
      <c r="ES4" s="19" t="str">
        <f ca="1">IFERROR(__xludf.DUMMYFUNCTION("""COMPUTED_VALUE"""),"ЗА = 83 ПРОТИ = 0  УТРИМАЛИСЬ = 1")</f>
        <v>ЗА = 83 ПРОТИ = 0  УТРИМАЛИСЬ = 1</v>
      </c>
      <c r="ET4" s="19"/>
      <c r="EU4" s="19"/>
      <c r="EV4" s="19" t="str">
        <f ca="1">IFERROR(__xludf.DUMMYFUNCTION("""COMPUTED_VALUE"""),"ЗА = 80 ПРОТИ = 0  УТРИМАЛИСЬ = 0")</f>
        <v>ЗА = 80 ПРОТИ = 0  УТРИМАЛИСЬ = 0</v>
      </c>
      <c r="EW4" s="19"/>
      <c r="EX4" s="19"/>
      <c r="EY4" s="19" t="str">
        <f ca="1">IFERROR(__xludf.DUMMYFUNCTION("""COMPUTED_VALUE"""),"ЗА = 80 ПРОТИ = 0  УТРИМАЛИСЬ = 0")</f>
        <v>ЗА = 80 ПРОТИ = 0  УТРИМАЛИСЬ = 0</v>
      </c>
      <c r="EZ4" s="19"/>
      <c r="FA4" s="19"/>
      <c r="FB4" s="19" t="str">
        <f ca="1">IFERROR(__xludf.DUMMYFUNCTION("""COMPUTED_VALUE"""),"ЗА = 93 ПРОТИ = 0  УТРИМАЛИСЬ = 0")</f>
        <v>ЗА = 93 ПРОТИ = 0  УТРИМАЛИСЬ = 0</v>
      </c>
      <c r="FC4" s="19"/>
      <c r="FD4" s="19"/>
      <c r="FE4" s="19" t="str">
        <f ca="1">IFERROR(__xludf.DUMMYFUNCTION("""COMPUTED_VALUE"""),"ЗА = 94 ПРОТИ = 0  УТРИМАЛИСЬ = 0")</f>
        <v>ЗА = 94 ПРОТИ = 0  УТРИМАЛИСЬ = 0</v>
      </c>
      <c r="FF4" s="19"/>
      <c r="FG4" s="19"/>
      <c r="FH4" s="19" t="str">
        <f ca="1">IFERROR(__xludf.DUMMYFUNCTION("""COMPUTED_VALUE"""),"ЗА = 93 ПРОТИ = 0  УТРИМАЛИСЬ = 0")</f>
        <v>ЗА = 93 ПРОТИ = 0  УТРИМАЛИСЬ = 0</v>
      </c>
      <c r="FI4" s="19"/>
      <c r="FJ4" s="19"/>
      <c r="FK4" s="19" t="str">
        <f ca="1">IFERROR(__xludf.DUMMYFUNCTION("""COMPUTED_VALUE"""),"ЗА = 93 ПРОТИ = 0  УТРИМАЛИСЬ = 0")</f>
        <v>ЗА = 93 ПРОТИ = 0  УТРИМАЛИСЬ = 0</v>
      </c>
      <c r="FL4" s="19"/>
      <c r="FM4" s="19"/>
      <c r="FN4" s="19" t="str">
        <f ca="1">IFERROR(__xludf.DUMMYFUNCTION("""COMPUTED_VALUE"""),"ЗА = 97 ПРОТИ = 0  УТРИМАЛИСЬ = 0")</f>
        <v>ЗА = 97 ПРОТИ = 0  УТРИМАЛИСЬ = 0</v>
      </c>
      <c r="FO4" s="19"/>
      <c r="FP4" s="19"/>
      <c r="FQ4" s="19" t="str">
        <f ca="1">IFERROR(__xludf.DUMMYFUNCTION("""COMPUTED_VALUE"""),"ЗА = 80 ПРОТИ = 0  УТРИМАЛИСЬ = 0")</f>
        <v>ЗА = 80 ПРОТИ = 0  УТРИМАЛИСЬ = 0</v>
      </c>
      <c r="FR4" s="19"/>
      <c r="FS4" s="19"/>
      <c r="FT4" s="19" t="str">
        <f ca="1">IFERROR(__xludf.DUMMYFUNCTION("""COMPUTED_VALUE"""),"ЗА = 76 ПРОТИ = 0  УТРИМАЛИСЬ = 1")</f>
        <v>ЗА = 76 ПРОТИ = 0  УТРИМАЛИСЬ = 1</v>
      </c>
      <c r="FU4" s="19"/>
      <c r="FV4" s="19"/>
      <c r="FW4" s="19" t="str">
        <f ca="1">IFERROR(__xludf.DUMMYFUNCTION("""COMPUTED_VALUE"""),"ЗА = 90 ПРОТИ = 0  УТРИМАЛИСЬ = 0")</f>
        <v>ЗА = 90 ПРОТИ = 0  УТРИМАЛИСЬ = 0</v>
      </c>
      <c r="FX4" s="19"/>
      <c r="FY4" s="19"/>
      <c r="FZ4" s="19" t="str">
        <f ca="1">IFERROR(__xludf.DUMMYFUNCTION("""COMPUTED_VALUE"""),"ЗА = 73 ПРОТИ = 11  УТРИМАЛИСЬ = 1")</f>
        <v>ЗА = 73 ПРОТИ = 11  УТРИМАЛИСЬ = 1</v>
      </c>
      <c r="GA4" s="19"/>
      <c r="GB4" s="19"/>
      <c r="GC4" s="19" t="str">
        <f ca="1">IFERROR(__xludf.DUMMYFUNCTION("""COMPUTED_VALUE"""),"ЗА = 93 ПРОТИ = 2  УТРИМАЛИСЬ = 0")</f>
        <v>ЗА = 93 ПРОТИ = 2  УТРИМАЛИСЬ = 0</v>
      </c>
      <c r="GD4" s="19"/>
      <c r="GE4" s="19"/>
      <c r="GF4" s="19" t="str">
        <f ca="1">IFERROR(__xludf.DUMMYFUNCTION("""COMPUTED_VALUE"""),"ЗА = 88 ПРОТИ = 0  УТРИМАЛИСЬ = 1")</f>
        <v>ЗА = 88 ПРОТИ = 0  УТРИМАЛИСЬ = 1</v>
      </c>
      <c r="GG4" s="19"/>
      <c r="GH4" s="19"/>
      <c r="GI4" s="19" t="str">
        <f ca="1">IFERROR(__xludf.DUMMYFUNCTION("""COMPUTED_VALUE"""),"ЗА = 89 ПРОТИ = 0  УТРИМАЛИСЬ = 1")</f>
        <v>ЗА = 89 ПРОТИ = 0  УТРИМАЛИСЬ = 1</v>
      </c>
      <c r="GJ4" s="19"/>
      <c r="GK4" s="19"/>
      <c r="GL4" s="19" t="str">
        <f ca="1">IFERROR(__xludf.DUMMYFUNCTION("""COMPUTED_VALUE"""),"ЗА = 84 ПРОТИ = 1  УТРИМАЛИСЬ = 3")</f>
        <v>ЗА = 84 ПРОТИ = 1  УТРИМАЛИСЬ = 3</v>
      </c>
      <c r="GM4" s="19"/>
      <c r="GN4" s="19"/>
      <c r="GO4" s="19" t="str">
        <f ca="1">IFERROR(__xludf.DUMMYFUNCTION("""COMPUTED_VALUE"""),"ЗА = 82 ПРОТИ = 0  УТРИМАЛИСЬ = 2")</f>
        <v>ЗА = 82 ПРОТИ = 0  УТРИМАЛИСЬ = 2</v>
      </c>
      <c r="GP4" s="19"/>
      <c r="GQ4" s="19"/>
      <c r="GR4" s="19" t="str">
        <f ca="1">IFERROR(__xludf.DUMMYFUNCTION("""COMPUTED_VALUE"""),"ЗА = 91 ПРОТИ = 0  УТРИМАЛИСЬ = 0")</f>
        <v>ЗА = 91 ПРОТИ = 0  УТРИМАЛИСЬ = 0</v>
      </c>
      <c r="GS4" s="19"/>
      <c r="GT4" s="19"/>
      <c r="GU4" s="19" t="str">
        <f ca="1">IFERROR(__xludf.DUMMYFUNCTION("""COMPUTED_VALUE"""),"ЗА = 75 ПРОТИ = 0  УТРИМАЛИСЬ = 1")</f>
        <v>ЗА = 75 ПРОТИ = 0  УТРИМАЛИСЬ = 1</v>
      </c>
      <c r="GV4" s="19"/>
      <c r="GW4" s="19"/>
      <c r="GX4" s="19" t="str">
        <f ca="1">IFERROR(__xludf.DUMMYFUNCTION("""COMPUTED_VALUE"""),"ЗА = 100 ПРОТИ = 0  УТРИМАЛИСЬ = 0")</f>
        <v>ЗА = 100 ПРОТИ = 0  УТРИМАЛИСЬ = 0</v>
      </c>
      <c r="GY4" s="19"/>
      <c r="GZ4" s="19"/>
      <c r="HA4" s="19" t="str">
        <f ca="1">IFERROR(__xludf.DUMMYFUNCTION("""COMPUTED_VALUE"""),"ЗА = 95 ПРОТИ = 0  УТРИМАЛИСЬ = 0")</f>
        <v>ЗА = 95 ПРОТИ = 0  УТРИМАЛИСЬ = 0</v>
      </c>
      <c r="HB4" s="19"/>
      <c r="HC4" s="19"/>
      <c r="HD4" s="19" t="str">
        <f ca="1">IFERROR(__xludf.DUMMYFUNCTION("""COMPUTED_VALUE"""),"ЗА = 92 ПРОТИ = 0  УТРИМАЛИСЬ = 2")</f>
        <v>ЗА = 92 ПРОТИ = 0  УТРИМАЛИСЬ = 2</v>
      </c>
      <c r="HE4" s="19"/>
      <c r="HF4" s="19"/>
      <c r="HG4" s="19" t="str">
        <f ca="1">IFERROR(__xludf.DUMMYFUNCTION("""COMPUTED_VALUE"""),"ЗА = 92 ПРОТИ = 0  УТРИМАЛИСЬ = 1")</f>
        <v>ЗА = 92 ПРОТИ = 0  УТРИМАЛИСЬ = 1</v>
      </c>
      <c r="HH4" s="19"/>
      <c r="HI4" s="19"/>
      <c r="HJ4" s="19" t="str">
        <f ca="1">IFERROR(__xludf.DUMMYFUNCTION("""COMPUTED_VALUE"""),"ЗА = 80 ПРОТИ = 0  УТРИМАЛИСЬ = 0")</f>
        <v>ЗА = 80 ПРОТИ = 0  УТРИМАЛИСЬ = 0</v>
      </c>
      <c r="HK4" s="19"/>
      <c r="HL4" s="19"/>
      <c r="HM4" s="19" t="str">
        <f ca="1">IFERROR(__xludf.DUMMYFUNCTION("""COMPUTED_VALUE"""),"ЗА = 74 ПРОТИ = 4  УТРИМАЛИСЬ = 3")</f>
        <v>ЗА = 74 ПРОТИ = 4  УТРИМАЛИСЬ = 3</v>
      </c>
      <c r="HN4" s="19"/>
      <c r="HO4" s="19"/>
      <c r="HP4" s="19" t="str">
        <f ca="1">IFERROR(__xludf.DUMMYFUNCTION("""COMPUTED_VALUE"""),"ЗА = 83 ПРОТИ = 1  УТРИМАЛИСЬ = 0")</f>
        <v>ЗА = 83 ПРОТИ = 1  УТРИМАЛИСЬ = 0</v>
      </c>
      <c r="HQ4" s="19"/>
      <c r="HR4" s="19"/>
      <c r="HS4" s="19" t="str">
        <f ca="1">IFERROR(__xludf.DUMMYFUNCTION("""COMPUTED_VALUE"""),"ЗА = 91 ПРОТИ = 0  УТРИМАЛИСЬ = 1")</f>
        <v>ЗА = 91 ПРОТИ = 0  УТРИМАЛИСЬ = 1</v>
      </c>
      <c r="HT4" s="19"/>
      <c r="HU4" s="19"/>
      <c r="HV4" s="19" t="str">
        <f ca="1">IFERROR(__xludf.DUMMYFUNCTION("""COMPUTED_VALUE"""),"ЗА = 102 ПРОТИ = 0  УТРИМАЛИСЬ = 0")</f>
        <v>ЗА = 102 ПРОТИ = 0  УТРИМАЛИСЬ = 0</v>
      </c>
      <c r="HW4" s="19"/>
      <c r="HX4" s="19"/>
      <c r="HY4" s="19" t="str">
        <f ca="1">IFERROR(__xludf.DUMMYFUNCTION("""COMPUTED_VALUE"""),"ЗА = 90 ПРОТИ = 0  УТРИМАЛИСЬ = 1")</f>
        <v>ЗА = 90 ПРОТИ = 0  УТРИМАЛИСЬ = 1</v>
      </c>
      <c r="HZ4" s="19"/>
      <c r="IA4" s="19"/>
      <c r="IB4" s="19" t="str">
        <f ca="1">IFERROR(__xludf.DUMMYFUNCTION("""COMPUTED_VALUE"""),"ЗА = 93 ПРОТИ = 0  УТРИМАЛИСЬ = 8")</f>
        <v>ЗА = 93 ПРОТИ = 0  УТРИМАЛИСЬ = 8</v>
      </c>
      <c r="IC4" s="19"/>
      <c r="ID4" s="19"/>
      <c r="IE4" s="19" t="str">
        <f ca="1">IFERROR(__xludf.DUMMYFUNCTION("""COMPUTED_VALUE"""),"ЗА = 89 ПРОТИ = 0  УТРИМАЛИСЬ = 4")</f>
        <v>ЗА = 89 ПРОТИ = 0  УТРИМАЛИСЬ = 4</v>
      </c>
      <c r="IF4" s="19"/>
      <c r="IG4" s="19"/>
      <c r="IH4" s="19" t="str">
        <f ca="1">IFERROR(__xludf.DUMMYFUNCTION("""COMPUTED_VALUE"""),"ЗА = 82 ПРОТИ = 0  УТРИМАЛИСЬ = 8")</f>
        <v>ЗА = 82 ПРОТИ = 0  УТРИМАЛИСЬ = 8</v>
      </c>
      <c r="II4" s="19"/>
      <c r="IJ4" s="19"/>
      <c r="IK4" s="19" t="str">
        <f ca="1">IFERROR(__xludf.DUMMYFUNCTION("""COMPUTED_VALUE"""),"ЗА = 77 ПРОТИ = 0  УТРИМАЛИСЬ = 3")</f>
        <v>ЗА = 77 ПРОТИ = 0  УТРИМАЛИСЬ = 3</v>
      </c>
      <c r="IL4" s="19"/>
      <c r="IM4" s="19"/>
      <c r="IN4" s="19" t="str">
        <f ca="1">IFERROR(__xludf.DUMMYFUNCTION("""COMPUTED_VALUE"""),"ЗА = 82 ПРОТИ = 1  УТРИМАЛИСЬ = 1")</f>
        <v>ЗА = 82 ПРОТИ = 1  УТРИМАЛИСЬ = 1</v>
      </c>
      <c r="IO4" s="19"/>
      <c r="IP4" s="19"/>
      <c r="IQ4" s="19" t="str">
        <f ca="1">IFERROR(__xludf.DUMMYFUNCTION("""COMPUTED_VALUE"""),"ЗА = 81 ПРОТИ = 1  УТРИМАЛИСЬ = 6")</f>
        <v>ЗА = 81 ПРОТИ = 1  УТРИМАЛИСЬ = 6</v>
      </c>
      <c r="IR4" s="19"/>
      <c r="IS4" s="19"/>
      <c r="IT4" s="19" t="str">
        <f ca="1">IFERROR(__xludf.DUMMYFUNCTION("""COMPUTED_VALUE"""),"ЗА = 91 ПРОТИ = 0  УТРИМАЛИСЬ = 2")</f>
        <v>ЗА = 91 ПРОТИ = 0  УТРИМАЛИСЬ = 2</v>
      </c>
      <c r="IU4" s="19"/>
      <c r="IV4" s="19"/>
      <c r="IW4" s="19" t="str">
        <f ca="1">IFERROR(__xludf.DUMMYFUNCTION("""COMPUTED_VALUE"""),"ЗА = 93 ПРОТИ = 0  УТРИМАЛИСЬ = 0")</f>
        <v>ЗА = 93 ПРОТИ = 0  УТРИМАЛИСЬ = 0</v>
      </c>
      <c r="IX4" s="19"/>
      <c r="IY4" s="19"/>
      <c r="IZ4" s="19" t="str">
        <f ca="1">IFERROR(__xludf.DUMMYFUNCTION("""COMPUTED_VALUE"""),"ЗА = 90 ПРОТИ = 0  УТРИМАЛИСЬ = 2")</f>
        <v>ЗА = 90 ПРОТИ = 0  УТРИМАЛИСЬ = 2</v>
      </c>
      <c r="JA4" s="19"/>
      <c r="JB4" s="19"/>
      <c r="JC4" s="19" t="str">
        <f ca="1">IFERROR(__xludf.DUMMYFUNCTION("""COMPUTED_VALUE"""),"ЗА = 92 ПРОТИ = 1  УТРИМАЛИСЬ = 1")</f>
        <v>ЗА = 92 ПРОТИ = 1  УТРИМАЛИСЬ = 1</v>
      </c>
      <c r="JD4" s="19"/>
      <c r="JE4" s="19"/>
      <c r="JF4" s="19" t="str">
        <f ca="1">IFERROR(__xludf.DUMMYFUNCTION("""COMPUTED_VALUE"""),"ЗА = 96 ПРОТИ = 0  УТРИМАЛИСЬ = 0")</f>
        <v>ЗА = 96 ПРОТИ = 0  УТРИМАЛИСЬ = 0</v>
      </c>
      <c r="JG4" s="19"/>
      <c r="JH4" s="19"/>
      <c r="JI4" s="19" t="str">
        <f ca="1">IFERROR(__xludf.DUMMYFUNCTION("""COMPUTED_VALUE"""),"ЗА = 93 ПРОТИ = 0  УТРИМАЛИСЬ = 0")</f>
        <v>ЗА = 93 ПРОТИ = 0  УТРИМАЛИСЬ = 0</v>
      </c>
      <c r="JJ4" s="19"/>
      <c r="JK4" s="19"/>
      <c r="JL4" s="19" t="str">
        <f ca="1">IFERROR(__xludf.DUMMYFUNCTION("""COMPUTED_VALUE"""),"ЗА = 88 ПРОТИ = 0  УТРИМАЛИСЬ = 0")</f>
        <v>ЗА = 88 ПРОТИ = 0  УТРИМАЛИСЬ = 0</v>
      </c>
      <c r="JM4" s="19"/>
      <c r="JN4" s="19"/>
      <c r="JO4" s="19" t="str">
        <f ca="1">IFERROR(__xludf.DUMMYFUNCTION("""COMPUTED_VALUE"""),"ЗА = 87 ПРОТИ = 0  УТРИМАЛИСЬ = 0")</f>
        <v>ЗА = 87 ПРОТИ = 0  УТРИМАЛИСЬ = 0</v>
      </c>
      <c r="JP4" s="19"/>
      <c r="JQ4" s="19"/>
      <c r="JR4" s="19" t="str">
        <f ca="1">IFERROR(__xludf.DUMMYFUNCTION("""COMPUTED_VALUE"""),"ЗА = 84 ПРОТИ = 0  УТРИМАЛИСЬ = 0")</f>
        <v>ЗА = 84 ПРОТИ = 0  УТРИМАЛИСЬ = 0</v>
      </c>
      <c r="JS4" s="19"/>
      <c r="JT4" s="19"/>
      <c r="JU4" s="19" t="str">
        <f ca="1">IFERROR(__xludf.DUMMYFUNCTION("""COMPUTED_VALUE"""),"ЗА = 86 ПРОТИ = 0  УТРИМАЛИСЬ = 0")</f>
        <v>ЗА = 86 ПРОТИ = 0  УТРИМАЛИСЬ = 0</v>
      </c>
      <c r="JV4" s="19"/>
      <c r="JW4" s="19"/>
      <c r="JX4" s="19" t="str">
        <f ca="1">IFERROR(__xludf.DUMMYFUNCTION("""COMPUTED_VALUE"""),"ЗА = 84 ПРОТИ = 0  УТРИМАЛИСЬ = 0")</f>
        <v>ЗА = 84 ПРОТИ = 0  УТРИМАЛИСЬ = 0</v>
      </c>
      <c r="JY4" s="19"/>
      <c r="JZ4" s="19"/>
      <c r="KA4" s="19" t="str">
        <f ca="1">IFERROR(__xludf.DUMMYFUNCTION("""COMPUTED_VALUE"""),"ЗА = 85 ПРОТИ = 0  УТРИМАЛИСЬ = 0")</f>
        <v>ЗА = 85 ПРОТИ = 0  УТРИМАЛИСЬ = 0</v>
      </c>
      <c r="KB4" s="19"/>
      <c r="KC4" s="19"/>
      <c r="KD4" s="19" t="str">
        <f ca="1">IFERROR(__xludf.DUMMYFUNCTION("""COMPUTED_VALUE"""),"ЗА = 88 ПРОТИ = 0  УТРИМАЛИСЬ = 0")</f>
        <v>ЗА = 88 ПРОТИ = 0  УТРИМАЛИСЬ = 0</v>
      </c>
      <c r="KE4" s="19"/>
      <c r="KF4" s="19"/>
      <c r="KG4" s="19" t="str">
        <f ca="1">IFERROR(__xludf.DUMMYFUNCTION("""COMPUTED_VALUE"""),"ЗА = 88 ПРОТИ = 0  УТРИМАЛИСЬ = 0")</f>
        <v>ЗА = 88 ПРОТИ = 0  УТРИМАЛИСЬ = 0</v>
      </c>
      <c r="KH4" s="19"/>
      <c r="KI4" s="19"/>
      <c r="KJ4" s="19" t="str">
        <f ca="1">IFERROR(__xludf.DUMMYFUNCTION("""COMPUTED_VALUE"""),"ЗА = 87 ПРОТИ = 0  УТРИМАЛИСЬ = 0")</f>
        <v>ЗА = 87 ПРОТИ = 0  УТРИМАЛИСЬ = 0</v>
      </c>
      <c r="KK4" s="19"/>
      <c r="KL4" s="19"/>
      <c r="KM4" s="19" t="str">
        <f ca="1">IFERROR(__xludf.DUMMYFUNCTION("""COMPUTED_VALUE"""),"ЗА = 85 ПРОТИ = 0  УТРИМАЛИСЬ = 0")</f>
        <v>ЗА = 85 ПРОТИ = 0  УТРИМАЛИСЬ = 0</v>
      </c>
      <c r="KN4" s="19"/>
      <c r="KO4" s="19"/>
      <c r="KP4" s="19" t="str">
        <f ca="1">IFERROR(__xludf.DUMMYFUNCTION("""COMPUTED_VALUE"""),"ЗА = 61 ПРОТИ = 0  УТРИМАЛИСЬ = 1")</f>
        <v>ЗА = 61 ПРОТИ = 0  УТРИМАЛИСЬ = 1</v>
      </c>
      <c r="KQ4" s="19"/>
      <c r="KR4" s="19"/>
      <c r="KS4" s="19" t="str">
        <f ca="1">IFERROR(__xludf.DUMMYFUNCTION("""COMPUTED_VALUE"""),"ЗА = 50 ПРОТИ = 0  УТРИМАЛИСЬ = 3")</f>
        <v>ЗА = 50 ПРОТИ = 0  УТРИМАЛИСЬ = 3</v>
      </c>
      <c r="KT4" s="19"/>
      <c r="KU4" s="19"/>
      <c r="KV4" s="19" t="str">
        <f ca="1">IFERROR(__xludf.DUMMYFUNCTION("""COMPUTED_VALUE"""),"ЗА = 65 ПРОТИ = 1  УТРИМАЛИСЬ = 4")</f>
        <v>ЗА = 65 ПРОТИ = 1  УТРИМАЛИСЬ = 4</v>
      </c>
      <c r="KW4" s="19"/>
      <c r="KX4" s="19"/>
      <c r="KY4" s="19" t="str">
        <f ca="1">IFERROR(__xludf.DUMMYFUNCTION("""COMPUTED_VALUE"""),"ЗА = 67 ПРОТИ = 0  УТРИМАЛИСЬ = 4")</f>
        <v>ЗА = 67 ПРОТИ = 0  УТРИМАЛИСЬ = 4</v>
      </c>
      <c r="KZ4" s="19"/>
      <c r="LA4" s="19"/>
      <c r="LB4" s="19" t="str">
        <f ca="1">IFERROR(__xludf.DUMMYFUNCTION("""COMPUTED_VALUE"""),"ЗА = 69 ПРОТИ = 0  УТРИМАЛИСЬ = 4")</f>
        <v>ЗА = 69 ПРОТИ = 0  УТРИМАЛИСЬ = 4</v>
      </c>
      <c r="LC4" s="19"/>
      <c r="LD4" s="19"/>
      <c r="LE4" s="19" t="str">
        <f ca="1">IFERROR(__xludf.DUMMYFUNCTION("""COMPUTED_VALUE"""),"ЗА = 85 ПРОТИ = 0  УТРИМАЛИСЬ = 8")</f>
        <v>ЗА = 85 ПРОТИ = 0  УТРИМАЛИСЬ = 8</v>
      </c>
      <c r="LF4" s="19"/>
      <c r="LG4" s="19"/>
      <c r="LH4" s="19" t="str">
        <f ca="1">IFERROR(__xludf.DUMMYFUNCTION("""COMPUTED_VALUE"""),"ЗА = 96 ПРОТИ = 0  УТРИМАЛИСЬ = 0")</f>
        <v>ЗА = 96 ПРОТИ = 0  УТРИМАЛИСЬ = 0</v>
      </c>
      <c r="LI4" s="19"/>
      <c r="LJ4" s="19"/>
      <c r="LK4" s="19" t="str">
        <f ca="1">IFERROR(__xludf.DUMMYFUNCTION("""COMPUTED_VALUE"""),"ЗА = 91 ПРОТИ = 0  УТРИМАЛИСЬ = 0")</f>
        <v>ЗА = 91 ПРОТИ = 0  УТРИМАЛИСЬ = 0</v>
      </c>
      <c r="LL4" s="19"/>
      <c r="LM4" s="19"/>
      <c r="LN4" s="19" t="str">
        <f ca="1">IFERROR(__xludf.DUMMYFUNCTION("""COMPUTED_VALUE"""),"ЗА = 87 ПРОТИ = 0  УТРИМАЛИСЬ = 0")</f>
        <v>ЗА = 87 ПРОТИ = 0  УТРИМАЛИСЬ = 0</v>
      </c>
      <c r="LO4" s="19"/>
      <c r="LP4" s="19"/>
      <c r="LQ4" s="19" t="str">
        <f ca="1">IFERROR(__xludf.DUMMYFUNCTION("""COMPUTED_VALUE"""),"ЗА = 69 ПРОТИ = 0  УТРИМАЛИСЬ = 0")</f>
        <v>ЗА = 69 ПРОТИ = 0  УТРИМАЛИСЬ = 0</v>
      </c>
      <c r="LR4" s="19"/>
      <c r="LS4" s="19"/>
      <c r="LT4" s="19" t="str">
        <f ca="1">IFERROR(__xludf.DUMMYFUNCTION("""COMPUTED_VALUE"""),"ЗА = 78 ПРОТИ = 0  УТРИМАЛИСЬ = 1")</f>
        <v>ЗА = 78 ПРОТИ = 0  УТРИМАЛИСЬ = 1</v>
      </c>
      <c r="LU4" s="19"/>
      <c r="LV4" s="19"/>
      <c r="LW4" s="19" t="str">
        <f ca="1">IFERROR(__xludf.DUMMYFUNCTION("""COMPUTED_VALUE"""),"ЗА = 82 ПРОТИ = 0  УТРИМАЛИСЬ = 0")</f>
        <v>ЗА = 82 ПРОТИ = 0  УТРИМАЛИСЬ = 0</v>
      </c>
      <c r="LX4" s="19"/>
      <c r="LY4" s="19"/>
      <c r="LZ4" s="19" t="str">
        <f ca="1">IFERROR(__xludf.DUMMYFUNCTION("""COMPUTED_VALUE"""),"ЗА = 82 ПРОТИ = 0  УТРИМАЛИСЬ = 0")</f>
        <v>ЗА = 82 ПРОТИ = 0  УТРИМАЛИСЬ = 0</v>
      </c>
      <c r="MA4" s="19"/>
      <c r="MB4" s="19"/>
      <c r="MC4" s="19" t="str">
        <f ca="1">IFERROR(__xludf.DUMMYFUNCTION("""COMPUTED_VALUE"""),"ЗА = 88 ПРОТИ = 0  УТРИМАЛИСЬ = 0")</f>
        <v>ЗА = 88 ПРОТИ = 0  УТРИМАЛИСЬ = 0</v>
      </c>
      <c r="MD4" s="19"/>
      <c r="ME4" s="19"/>
      <c r="MF4" s="19" t="str">
        <f ca="1">IFERROR(__xludf.DUMMYFUNCTION("""COMPUTED_VALUE"""),"ЗА = 84 ПРОТИ = 0  УТРИМАЛИСЬ = 0")</f>
        <v>ЗА = 84 ПРОТИ = 0  УТРИМАЛИСЬ = 0</v>
      </c>
      <c r="MG4" s="19"/>
      <c r="MH4" s="19"/>
      <c r="MI4" s="19" t="str">
        <f ca="1">IFERROR(__xludf.DUMMYFUNCTION("""COMPUTED_VALUE"""),"ЗА = 90 ПРОТИ = 0  УТРИМАЛИСЬ = 0")</f>
        <v>ЗА = 90 ПРОТИ = 0  УТРИМАЛИСЬ = 0</v>
      </c>
      <c r="MJ4" s="19"/>
      <c r="MK4" s="19"/>
      <c r="ML4" s="19" t="str">
        <f ca="1">IFERROR(__xludf.DUMMYFUNCTION("""COMPUTED_VALUE"""),"ЗА = 93 ПРОТИ = 0  УТРИМАЛИСЬ = 0")</f>
        <v>ЗА = 93 ПРОТИ = 0  УТРИМАЛИСЬ = 0</v>
      </c>
      <c r="MM4" s="19"/>
      <c r="MN4" s="19"/>
      <c r="MO4" s="19" t="str">
        <f ca="1">IFERROR(__xludf.DUMMYFUNCTION("""COMPUTED_VALUE"""),"ЗА = 90 ПРОТИ = 0  УТРИМАЛИСЬ = 0")</f>
        <v>ЗА = 90 ПРОТИ = 0  УТРИМАЛИСЬ = 0</v>
      </c>
      <c r="MP4" s="19"/>
      <c r="MQ4" s="19"/>
      <c r="MR4" s="19" t="str">
        <f ca="1">IFERROR(__xludf.DUMMYFUNCTION("""COMPUTED_VALUE"""),"ЗА = 86 ПРОТИ = 0  УТРИМАЛИСЬ = 0")</f>
        <v>ЗА = 86 ПРОТИ = 0  УТРИМАЛИСЬ = 0</v>
      </c>
      <c r="MS4" s="19"/>
      <c r="MT4" s="19"/>
      <c r="MU4" s="19" t="str">
        <f ca="1">IFERROR(__xludf.DUMMYFUNCTION("""COMPUTED_VALUE"""),"ЗА = 92 ПРОТИ = 0  УТРИМАЛИСЬ = 0")</f>
        <v>ЗА = 92 ПРОТИ = 0  УТРИМАЛИСЬ = 0</v>
      </c>
      <c r="MV4" s="19"/>
      <c r="MW4" s="19"/>
      <c r="MX4" s="19" t="str">
        <f ca="1">IFERROR(__xludf.DUMMYFUNCTION("""COMPUTED_VALUE"""),"ЗА = 88 ПРОТИ = 0  УТРИМАЛИСЬ = 0")</f>
        <v>ЗА = 88 ПРОТИ = 0  УТРИМАЛИСЬ = 0</v>
      </c>
      <c r="MY4" s="19"/>
      <c r="MZ4" s="19"/>
      <c r="NA4" s="19" t="str">
        <f ca="1">IFERROR(__xludf.DUMMYFUNCTION("""COMPUTED_VALUE"""),"ЗА = 87 ПРОТИ = 0  УТРИМАЛИСЬ = 0")</f>
        <v>ЗА = 87 ПРОТИ = 0  УТРИМАЛИСЬ = 0</v>
      </c>
      <c r="NB4" s="19"/>
      <c r="NC4" s="19"/>
      <c r="ND4" s="19" t="str">
        <f ca="1">IFERROR(__xludf.DUMMYFUNCTION("""COMPUTED_VALUE"""),"ЗА = 78 ПРОТИ = 0  УТРИМАЛИСЬ = 1")</f>
        <v>ЗА = 78 ПРОТИ = 0  УТРИМАЛИСЬ = 1</v>
      </c>
      <c r="NE4" s="19"/>
      <c r="NF4" s="19"/>
      <c r="NG4" s="19" t="str">
        <f ca="1">IFERROR(__xludf.DUMMYFUNCTION("""COMPUTED_VALUE"""),"ЗА = 76 ПРОТИ = 0  УТРИМАЛИСЬ = 1")</f>
        <v>ЗА = 76 ПРОТИ = 0  УТРИМАЛИСЬ = 1</v>
      </c>
      <c r="NH4" s="19"/>
      <c r="NI4" s="19"/>
      <c r="NJ4" s="19" t="str">
        <f ca="1">IFERROR(__xludf.DUMMYFUNCTION("""COMPUTED_VALUE"""),"ЗА = 78 ПРОТИ = 1  УТРИМАЛИСЬ = 0")</f>
        <v>ЗА = 78 ПРОТИ = 1  УТРИМАЛИСЬ = 0</v>
      </c>
      <c r="NK4" s="19"/>
      <c r="NL4" s="19"/>
      <c r="NM4" s="19" t="str">
        <f ca="1">IFERROR(__xludf.DUMMYFUNCTION("""COMPUTED_VALUE"""),"ЗА = 84 ПРОТИ = 0  УТРИМАЛИСЬ = 0")</f>
        <v>ЗА = 84 ПРОТИ = 0  УТРИМАЛИСЬ = 0</v>
      </c>
      <c r="NN4" s="19"/>
      <c r="NO4" s="19"/>
      <c r="NP4" s="19" t="str">
        <f ca="1">IFERROR(__xludf.DUMMYFUNCTION("""COMPUTED_VALUE"""),"ЗА = 70 ПРОТИ = 0  УТРИМАЛИСЬ = 7")</f>
        <v>ЗА = 70 ПРОТИ = 0  УТРИМАЛИСЬ = 7</v>
      </c>
      <c r="NQ4" s="19"/>
      <c r="NR4" s="19"/>
      <c r="NS4" s="19" t="str">
        <f ca="1">IFERROR(__xludf.DUMMYFUNCTION("""COMPUTED_VALUE"""),"ЗА = 15 ПРОТИ = 2  УТРИМАЛИСЬ = 32")</f>
        <v>ЗА = 15 ПРОТИ = 2  УТРИМАЛИСЬ = 32</v>
      </c>
      <c r="NT4" s="19"/>
      <c r="NU4" s="19"/>
      <c r="NV4" s="19" t="str">
        <f ca="1">IFERROR(__xludf.DUMMYFUNCTION("""COMPUTED_VALUE"""),"ЗА = 14 ПРОТИ = 0  УТРИМАЛИСЬ = 37")</f>
        <v>ЗА = 14 ПРОТИ = 0  УТРИМАЛИСЬ = 37</v>
      </c>
      <c r="NW4" s="19"/>
      <c r="NX4" s="19"/>
      <c r="NY4" s="19" t="str">
        <f ca="1">IFERROR(__xludf.DUMMYFUNCTION("""COMPUTED_VALUE"""),"ЗА = 71 ПРОТИ = 0  УТРИМАЛИСЬ = 0")</f>
        <v>ЗА = 71 ПРОТИ = 0  УТРИМАЛИСЬ = 0</v>
      </c>
      <c r="NZ4" s="19"/>
      <c r="OA4" s="19"/>
      <c r="OB4" s="19" t="str">
        <f ca="1">IFERROR(__xludf.DUMMYFUNCTION("""COMPUTED_VALUE"""),"ЗА = 51 ПРОТИ = 1  УТРИМАЛИСЬ = 14")</f>
        <v>ЗА = 51 ПРОТИ = 1  УТРИМАЛИСЬ = 14</v>
      </c>
      <c r="OC4" s="19"/>
      <c r="OD4" s="19"/>
      <c r="OE4" s="19" t="str">
        <f ca="1">IFERROR(__xludf.DUMMYFUNCTION("""COMPUTED_VALUE"""),"ЗА = 82 ПРОТИ = 0  УТРИМАЛИСЬ = 2")</f>
        <v>ЗА = 82 ПРОТИ = 0  УТРИМАЛИСЬ = 2</v>
      </c>
      <c r="OF4" s="19"/>
      <c r="OG4" s="19"/>
      <c r="OH4" s="19" t="str">
        <f ca="1">IFERROR(__xludf.DUMMYFUNCTION("""COMPUTED_VALUE"""),"ЗА = 71 ПРОТИ = 0  УТРИМАЛИСЬ = 8")</f>
        <v>ЗА = 71 ПРОТИ = 0  УТРИМАЛИСЬ = 8</v>
      </c>
      <c r="OI4" s="19"/>
      <c r="OJ4" s="19"/>
      <c r="OK4" s="19" t="str">
        <f ca="1">IFERROR(__xludf.DUMMYFUNCTION("""COMPUTED_VALUE"""),"ЗА = 75 ПРОТИ = 0  УТРИМАЛИСЬ = 3")</f>
        <v>ЗА = 75 ПРОТИ = 0  УТРИМАЛИСЬ = 3</v>
      </c>
      <c r="OL4" s="19"/>
      <c r="OM4" s="19"/>
      <c r="ON4" s="19" t="str">
        <f ca="1">IFERROR(__xludf.DUMMYFUNCTION("""COMPUTED_VALUE"""),"ЗА = 75 ПРОТИ = 0  УТРИМАЛИСЬ = 3")</f>
        <v>ЗА = 75 ПРОТИ = 0  УТРИМАЛИСЬ = 3</v>
      </c>
      <c r="OO4" s="19"/>
      <c r="OP4" s="19"/>
      <c r="OQ4" s="19" t="str">
        <f ca="1">IFERROR(__xludf.DUMMYFUNCTION("""COMPUTED_VALUE"""),"ЗА = 83 ПРОТИ = 0  УТРИМАЛИСЬ = 2")</f>
        <v>ЗА = 83 ПРОТИ = 0  УТРИМАЛИСЬ = 2</v>
      </c>
      <c r="OR4" s="19"/>
      <c r="OS4" s="19"/>
      <c r="OT4" s="19" t="str">
        <f ca="1">IFERROR(__xludf.DUMMYFUNCTION("""COMPUTED_VALUE"""),"ЗА = 86 ПРОТИ = 0  УТРИМАЛИСЬ = 2")</f>
        <v>ЗА = 86 ПРОТИ = 0  УТРИМАЛИСЬ = 2</v>
      </c>
      <c r="OU4" s="19"/>
      <c r="OV4" s="19"/>
      <c r="OW4" s="19" t="str">
        <f ca="1">IFERROR(__xludf.DUMMYFUNCTION("""COMPUTED_VALUE"""),"ЗА = 83 ПРОТИ = 0  УТРИМАЛИСЬ = 2")</f>
        <v>ЗА = 83 ПРОТИ = 0  УТРИМАЛИСЬ = 2</v>
      </c>
      <c r="OX4" s="19"/>
      <c r="OY4" s="19"/>
      <c r="OZ4" s="19" t="str">
        <f ca="1">IFERROR(__xludf.DUMMYFUNCTION("""COMPUTED_VALUE"""),"ЗА = 83 ПРОТИ = 0  УТРИМАЛИСЬ = 3")</f>
        <v>ЗА = 83 ПРОТИ = 0  УТРИМАЛИСЬ = 3</v>
      </c>
      <c r="PA4" s="19"/>
      <c r="PB4" s="19"/>
      <c r="PC4" s="19" t="str">
        <f ca="1">IFERROR(__xludf.DUMMYFUNCTION("""COMPUTED_VALUE"""),"ЗА = 81 ПРОТИ = 0  УТРИМАЛИСЬ = 3")</f>
        <v>ЗА = 81 ПРОТИ = 0  УТРИМАЛИСЬ = 3</v>
      </c>
      <c r="PD4" s="19"/>
      <c r="PE4" s="19"/>
      <c r="PF4" s="19" t="str">
        <f ca="1">IFERROR(__xludf.DUMMYFUNCTION("""COMPUTED_VALUE"""),"ЗА = 83 ПРОТИ = 1  УТРИМАЛИСЬ = 1")</f>
        <v>ЗА = 83 ПРОТИ = 1  УТРИМАЛИСЬ = 1</v>
      </c>
      <c r="PG4" s="19"/>
      <c r="PH4" s="19"/>
      <c r="PI4" s="19" t="str">
        <f ca="1">IFERROR(__xludf.DUMMYFUNCTION("""COMPUTED_VALUE"""),"ЗА = 79 ПРОТИ = 0  УТРИМАЛИСЬ = 2")</f>
        <v>ЗА = 79 ПРОТИ = 0  УТРИМАЛИСЬ = 2</v>
      </c>
      <c r="PJ4" s="19"/>
      <c r="PK4" s="19"/>
      <c r="PL4" s="19" t="str">
        <f ca="1">IFERROR(__xludf.DUMMYFUNCTION("""COMPUTED_VALUE"""),"ЗА = 25 ПРОТИ = 1  УТРИМАЛИСЬ = 20")</f>
        <v>ЗА = 25 ПРОТИ = 1  УТРИМАЛИСЬ = 20</v>
      </c>
      <c r="PM4" s="19"/>
      <c r="PN4" s="19"/>
      <c r="PO4" s="19" t="str">
        <f ca="1">IFERROR(__xludf.DUMMYFUNCTION("""COMPUTED_VALUE"""),"ЗА = 68 ПРОТИ = 0  УТРИМАЛИСЬ = 16")</f>
        <v>ЗА = 68 ПРОТИ = 0  УТРИМАЛИСЬ = 16</v>
      </c>
      <c r="PP4" s="19"/>
      <c r="PQ4" s="19"/>
      <c r="PR4" s="19" t="str">
        <f ca="1">IFERROR(__xludf.DUMMYFUNCTION("""COMPUTED_VALUE"""),"ЗА = 51 ПРОТИ = 0  УТРИМАЛИСЬ = 10")</f>
        <v>ЗА = 51 ПРОТИ = 0  УТРИМАЛИСЬ = 10</v>
      </c>
      <c r="PS4" s="19"/>
      <c r="PT4" s="19"/>
      <c r="PU4" s="19" t="str">
        <f ca="1">IFERROR(__xludf.DUMMYFUNCTION("""COMPUTED_VALUE"""),"ЗА = 58 ПРОТИ = 0  УТРИМАЛИСЬ = 8")</f>
        <v>ЗА = 58 ПРОТИ = 0  УТРИМАЛИСЬ = 8</v>
      </c>
      <c r="PV4" s="19"/>
      <c r="PW4" s="19"/>
      <c r="PX4" s="19" t="str">
        <f ca="1">IFERROR(__xludf.DUMMYFUNCTION("""COMPUTED_VALUE"""),"ЗА = 69 ПРОТИ = 0  УТРИМАЛИСЬ = 0")</f>
        <v>ЗА = 69 ПРОТИ = 0  УТРИМАЛИСЬ = 0</v>
      </c>
      <c r="PY4" s="19"/>
      <c r="PZ4" s="19"/>
      <c r="QA4" s="19" t="str">
        <f ca="1">IFERROR(__xludf.DUMMYFUNCTION("""COMPUTED_VALUE"""),"ЗА = 44 ПРОТИ = 0  УТРИМАЛИСЬ = 12")</f>
        <v>ЗА = 44 ПРОТИ = 0  УТРИМАЛИСЬ = 12</v>
      </c>
      <c r="QB4" s="19"/>
      <c r="QC4" s="19"/>
      <c r="QD4" s="19" t="str">
        <f ca="1">IFERROR(__xludf.DUMMYFUNCTION("""COMPUTED_VALUE"""),"ЗА = 11 ПРОТИ = 1  УТРИМАЛИСЬ = 37")</f>
        <v>ЗА = 11 ПРОТИ = 1  УТРИМАЛИСЬ = 37</v>
      </c>
      <c r="QE4" s="19"/>
      <c r="QF4" s="19"/>
      <c r="QG4" s="19" t="str">
        <f ca="1">IFERROR(__xludf.DUMMYFUNCTION("""COMPUTED_VALUE"""),"ЗА = 8 ПРОТИ = 0  УТРИМАЛИСЬ = 41")</f>
        <v>ЗА = 8 ПРОТИ = 0  УТРИМАЛИСЬ = 41</v>
      </c>
      <c r="QH4" s="19"/>
      <c r="QI4" s="19"/>
      <c r="QJ4" s="19" t="str">
        <f ca="1">IFERROR(__xludf.DUMMYFUNCTION("""COMPUTED_VALUE"""),"ЗА = 55 ПРОТИ = 0  УТРИМАЛИСЬ = 0")</f>
        <v>ЗА = 55 ПРОТИ = 0  УТРИМАЛИСЬ = 0</v>
      </c>
      <c r="QK4" s="19"/>
    </row>
    <row r="5" spans="1:466" ht="12.75">
      <c r="A5" s="17"/>
      <c r="B5" s="17" t="str">
        <f ca="1">IFERROR(__xludf.DUMMYFUNCTION("""COMPUTED_VALUE"""),"НЕ ГОЛОСУВАЛИ = 5")</f>
        <v>НЕ ГОЛОСУВАЛИ = 5</v>
      </c>
      <c r="C5" s="19"/>
      <c r="D5" s="19"/>
      <c r="E5" s="19" t="str">
        <f ca="1">IFERROR(__xludf.DUMMYFUNCTION("""COMPUTED_VALUE"""),"НЕ ГОЛОСУВАЛИ = 6")</f>
        <v>НЕ ГОЛОСУВАЛИ = 6</v>
      </c>
      <c r="F5" s="19"/>
      <c r="G5" s="19"/>
      <c r="H5" s="19" t="str">
        <f ca="1">IFERROR(__xludf.DUMMYFUNCTION("""COMPUTED_VALUE"""),"НЕ ГОЛОСУВАЛИ = 5")</f>
        <v>НЕ ГОЛОСУВАЛИ = 5</v>
      </c>
      <c r="I5" s="19"/>
      <c r="J5" s="19"/>
      <c r="K5" s="19" t="str">
        <f ca="1">IFERROR(__xludf.DUMMYFUNCTION("""COMPUTED_VALUE"""),"НЕ ГОЛОСУВАЛИ = 4")</f>
        <v>НЕ ГОЛОСУВАЛИ = 4</v>
      </c>
      <c r="L5" s="19"/>
      <c r="M5" s="19"/>
      <c r="N5" s="19" t="str">
        <f ca="1">IFERROR(__xludf.DUMMYFUNCTION("""COMPUTED_VALUE"""),"НЕ ГОЛОСУВАЛИ = 6")</f>
        <v>НЕ ГОЛОСУВАЛИ = 6</v>
      </c>
      <c r="O5" s="19"/>
      <c r="P5" s="19"/>
      <c r="Q5" s="19" t="str">
        <f ca="1">IFERROR(__xludf.DUMMYFUNCTION("""COMPUTED_VALUE"""),"НЕ ГОЛОСУВАЛИ = 13")</f>
        <v>НЕ ГОЛОСУВАЛИ = 13</v>
      </c>
      <c r="R5" s="19"/>
      <c r="S5" s="19"/>
      <c r="T5" s="19" t="str">
        <f ca="1">IFERROR(__xludf.DUMMYFUNCTION("""COMPUTED_VALUE"""),"НЕ ГОЛОСУВАЛИ = 17")</f>
        <v>НЕ ГОЛОСУВАЛИ = 17</v>
      </c>
      <c r="U5" s="19"/>
      <c r="V5" s="19"/>
      <c r="W5" s="19" t="str">
        <f ca="1">IFERROR(__xludf.DUMMYFUNCTION("""COMPUTED_VALUE"""),"НЕ ГОЛОСУВАЛИ = 12")</f>
        <v>НЕ ГОЛОСУВАЛИ = 12</v>
      </c>
      <c r="X5" s="19"/>
      <c r="Y5" s="19"/>
      <c r="Z5" s="19" t="str">
        <f ca="1">IFERROR(__xludf.DUMMYFUNCTION("""COMPUTED_VALUE"""),"НЕ ГОЛОСУВАЛИ = 18")</f>
        <v>НЕ ГОЛОСУВАЛИ = 18</v>
      </c>
      <c r="AA5" s="19"/>
      <c r="AB5" s="19"/>
      <c r="AC5" s="19" t="str">
        <f ca="1">IFERROR(__xludf.DUMMYFUNCTION("""COMPUTED_VALUE"""),"НЕ ГОЛОСУВАЛИ = 8")</f>
        <v>НЕ ГОЛОСУВАЛИ = 8</v>
      </c>
      <c r="AD5" s="19"/>
      <c r="AE5" s="19"/>
      <c r="AF5" s="19" t="str">
        <f ca="1">IFERROR(__xludf.DUMMYFUNCTION("""COMPUTED_VALUE"""),"НЕ ГОЛОСУВАЛИ = 21")</f>
        <v>НЕ ГОЛОСУВАЛИ = 21</v>
      </c>
      <c r="AG5" s="19"/>
      <c r="AH5" s="19"/>
      <c r="AI5" s="19" t="str">
        <f ca="1">IFERROR(__xludf.DUMMYFUNCTION("""COMPUTED_VALUE"""),"НЕ ГОЛОСУВАЛИ = 9")</f>
        <v>НЕ ГОЛОСУВАЛИ = 9</v>
      </c>
      <c r="AJ5" s="19"/>
      <c r="AK5" s="19"/>
      <c r="AL5" s="19" t="str">
        <f ca="1">IFERROR(__xludf.DUMMYFUNCTION("""COMPUTED_VALUE"""),"НЕ ГОЛОСУВАЛИ = 20")</f>
        <v>НЕ ГОЛОСУВАЛИ = 20</v>
      </c>
      <c r="AM5" s="19"/>
      <c r="AN5" s="19"/>
      <c r="AO5" s="19" t="str">
        <f ca="1">IFERROR(__xludf.DUMMYFUNCTION("""COMPUTED_VALUE"""),"НЕ ГОЛОСУВАЛИ = 12")</f>
        <v>НЕ ГОЛОСУВАЛИ = 12</v>
      </c>
      <c r="AP5" s="19"/>
      <c r="AQ5" s="19"/>
      <c r="AR5" s="19" t="str">
        <f ca="1">IFERROR(__xludf.DUMMYFUNCTION("""COMPUTED_VALUE"""),"НЕ ГОЛОСУВАЛИ = 16")</f>
        <v>НЕ ГОЛОСУВАЛИ = 16</v>
      </c>
      <c r="AS5" s="19"/>
      <c r="AT5" s="19"/>
      <c r="AU5" s="19" t="str">
        <f ca="1">IFERROR(__xludf.DUMMYFUNCTION("""COMPUTED_VALUE"""),"НЕ ГОЛОСУВАЛИ = 19")</f>
        <v>НЕ ГОЛОСУВАЛИ = 19</v>
      </c>
      <c r="AV5" s="19"/>
      <c r="AW5" s="19"/>
      <c r="AX5" s="19" t="str">
        <f ca="1">IFERROR(__xludf.DUMMYFUNCTION("""COMPUTED_VALUE"""),"НЕ ГОЛОСУВАЛИ = 9")</f>
        <v>НЕ ГОЛОСУВАЛИ = 9</v>
      </c>
      <c r="AY5" s="19"/>
      <c r="AZ5" s="19"/>
      <c r="BA5" s="19" t="str">
        <f ca="1">IFERROR(__xludf.DUMMYFUNCTION("""COMPUTED_VALUE"""),"НЕ ГОЛОСУВАЛИ = 10")</f>
        <v>НЕ ГОЛОСУВАЛИ = 10</v>
      </c>
      <c r="BB5" s="19"/>
      <c r="BC5" s="19"/>
      <c r="BD5" s="19" t="str">
        <f ca="1">IFERROR(__xludf.DUMMYFUNCTION("""COMPUTED_VALUE"""),"НЕ ГОЛОСУВАЛИ = 7")</f>
        <v>НЕ ГОЛОСУВАЛИ = 7</v>
      </c>
      <c r="BE5" s="19"/>
      <c r="BF5" s="19"/>
      <c r="BG5" s="19" t="str">
        <f ca="1">IFERROR(__xludf.DUMMYFUNCTION("""COMPUTED_VALUE"""),"НЕ ГОЛОСУВАЛИ = 11")</f>
        <v>НЕ ГОЛОСУВАЛИ = 11</v>
      </c>
      <c r="BH5" s="19"/>
      <c r="BI5" s="19"/>
      <c r="BJ5" s="19" t="str">
        <f ca="1">IFERROR(__xludf.DUMMYFUNCTION("""COMPUTED_VALUE"""),"НЕ ГОЛОСУВАЛИ = 20")</f>
        <v>НЕ ГОЛОСУВАЛИ = 20</v>
      </c>
      <c r="BK5" s="19"/>
      <c r="BL5" s="19"/>
      <c r="BM5" s="19" t="str">
        <f ca="1">IFERROR(__xludf.DUMMYFUNCTION("""COMPUTED_VALUE"""),"НЕ ГОЛОСУВАЛИ = 13")</f>
        <v>НЕ ГОЛОСУВАЛИ = 13</v>
      </c>
      <c r="BN5" s="19"/>
      <c r="BO5" s="19"/>
      <c r="BP5" s="19" t="str">
        <f ca="1">IFERROR(__xludf.DUMMYFUNCTION("""COMPUTED_VALUE"""),"НЕ ГОЛОСУВАЛИ = 16")</f>
        <v>НЕ ГОЛОСУВАЛИ = 16</v>
      </c>
      <c r="BQ5" s="19"/>
      <c r="BR5" s="19"/>
      <c r="BS5" s="19" t="str">
        <f ca="1">IFERROR(__xludf.DUMMYFUNCTION("""COMPUTED_VALUE"""),"НЕ ГОЛОСУВАЛИ = 12")</f>
        <v>НЕ ГОЛОСУВАЛИ = 12</v>
      </c>
      <c r="BT5" s="19"/>
      <c r="BU5" s="19"/>
      <c r="BV5" s="19" t="str">
        <f ca="1">IFERROR(__xludf.DUMMYFUNCTION("""COMPUTED_VALUE"""),"НЕ ГОЛОСУВАЛИ = 8")</f>
        <v>НЕ ГОЛОСУВАЛИ = 8</v>
      </c>
      <c r="BW5" s="19"/>
      <c r="BX5" s="19"/>
      <c r="BY5" s="19" t="str">
        <f ca="1">IFERROR(__xludf.DUMMYFUNCTION("""COMPUTED_VALUE"""),"НЕ ГОЛОСУВАЛИ = 12")</f>
        <v>НЕ ГОЛОСУВАЛИ = 12</v>
      </c>
      <c r="BZ5" s="19"/>
      <c r="CA5" s="19"/>
      <c r="CB5" s="19" t="str">
        <f ca="1">IFERROR(__xludf.DUMMYFUNCTION("""COMPUTED_VALUE"""),"НЕ ГОЛОСУВАЛИ = 7")</f>
        <v>НЕ ГОЛОСУВАЛИ = 7</v>
      </c>
      <c r="CC5" s="19"/>
      <c r="CD5" s="19"/>
      <c r="CE5" s="19" t="str">
        <f ca="1">IFERROR(__xludf.DUMMYFUNCTION("""COMPUTED_VALUE"""),"НЕ ГОЛОСУВАЛИ = 12")</f>
        <v>НЕ ГОЛОСУВАЛИ = 12</v>
      </c>
      <c r="CF5" s="19"/>
      <c r="CG5" s="19"/>
      <c r="CH5" s="19" t="str">
        <f ca="1">IFERROR(__xludf.DUMMYFUNCTION("""COMPUTED_VALUE"""),"НЕ ГОЛОСУВАЛИ = 37")</f>
        <v>НЕ ГОЛОСУВАЛИ = 37</v>
      </c>
      <c r="CI5" s="19"/>
      <c r="CJ5" s="19"/>
      <c r="CK5" s="19" t="str">
        <f ca="1">IFERROR(__xludf.DUMMYFUNCTION("""COMPUTED_VALUE"""),"НЕ ГОЛОСУВАЛИ = 24")</f>
        <v>НЕ ГОЛОСУВАЛИ = 24</v>
      </c>
      <c r="CL5" s="19"/>
      <c r="CM5" s="19"/>
      <c r="CN5" s="19" t="str">
        <f ca="1">IFERROR(__xludf.DUMMYFUNCTION("""COMPUTED_VALUE"""),"НЕ ГОЛОСУВАЛИ = 42")</f>
        <v>НЕ ГОЛОСУВАЛИ = 42</v>
      </c>
      <c r="CO5" s="19"/>
      <c r="CP5" s="19"/>
      <c r="CQ5" s="19" t="str">
        <f ca="1">IFERROR(__xludf.DUMMYFUNCTION("""COMPUTED_VALUE"""),"НЕ ГОЛОСУВАЛИ = 18")</f>
        <v>НЕ ГОЛОСУВАЛИ = 18</v>
      </c>
      <c r="CR5" s="19"/>
      <c r="CS5" s="19"/>
      <c r="CT5" s="19" t="str">
        <f ca="1">IFERROR(__xludf.DUMMYFUNCTION("""COMPUTED_VALUE"""),"НЕ ГОЛОСУВАЛИ = 10")</f>
        <v>НЕ ГОЛОСУВАЛИ = 10</v>
      </c>
      <c r="CU5" s="19"/>
      <c r="CV5" s="19"/>
      <c r="CW5" s="19" t="str">
        <f ca="1">IFERROR(__xludf.DUMMYFUNCTION("""COMPUTED_VALUE"""),"НЕ ГОЛОСУВАЛИ = 7")</f>
        <v>НЕ ГОЛОСУВАЛИ = 7</v>
      </c>
      <c r="CX5" s="19"/>
      <c r="CY5" s="19"/>
      <c r="CZ5" s="19" t="str">
        <f ca="1">IFERROR(__xludf.DUMMYFUNCTION("""COMPUTED_VALUE"""),"НЕ ГОЛОСУВАЛИ = 14")</f>
        <v>НЕ ГОЛОСУВАЛИ = 14</v>
      </c>
      <c r="DA5" s="19"/>
      <c r="DB5" s="19"/>
      <c r="DC5" s="19" t="str">
        <f ca="1">IFERROR(__xludf.DUMMYFUNCTION("""COMPUTED_VALUE"""),"НЕ ГОЛОСУВАЛИ = 9")</f>
        <v>НЕ ГОЛОСУВАЛИ = 9</v>
      </c>
      <c r="DD5" s="19"/>
      <c r="DE5" s="19"/>
      <c r="DF5" s="19" t="str">
        <f ca="1">IFERROR(__xludf.DUMMYFUNCTION("""COMPUTED_VALUE"""),"НЕ ГОЛОСУВАЛИ = 11")</f>
        <v>НЕ ГОЛОСУВАЛИ = 11</v>
      </c>
      <c r="DG5" s="19"/>
      <c r="DH5" s="19"/>
      <c r="DI5" s="19" t="str">
        <f ca="1">IFERROR(__xludf.DUMMYFUNCTION("""COMPUTED_VALUE"""),"НЕ ГОЛОСУВАЛИ = 9")</f>
        <v>НЕ ГОЛОСУВАЛИ = 9</v>
      </c>
      <c r="DJ5" s="19"/>
      <c r="DK5" s="19"/>
      <c r="DL5" s="19" t="str">
        <f ca="1">IFERROR(__xludf.DUMMYFUNCTION("""COMPUTED_VALUE"""),"НЕ ГОЛОСУВАЛИ = 7")</f>
        <v>НЕ ГОЛОСУВАЛИ = 7</v>
      </c>
      <c r="DM5" s="19"/>
      <c r="DN5" s="19"/>
      <c r="DO5" s="19" t="str">
        <f ca="1">IFERROR(__xludf.DUMMYFUNCTION("""COMPUTED_VALUE"""),"НЕ ГОЛОСУВАЛИ = 7")</f>
        <v>НЕ ГОЛОСУВАЛИ = 7</v>
      </c>
      <c r="DP5" s="19"/>
      <c r="DQ5" s="19"/>
      <c r="DR5" s="19" t="str">
        <f ca="1">IFERROR(__xludf.DUMMYFUNCTION("""COMPUTED_VALUE"""),"НЕ ГОЛОСУВАЛИ = 19")</f>
        <v>НЕ ГОЛОСУВАЛИ = 19</v>
      </c>
      <c r="DS5" s="19"/>
      <c r="DT5" s="19"/>
      <c r="DU5" s="19" t="str">
        <f ca="1">IFERROR(__xludf.DUMMYFUNCTION("""COMPUTED_VALUE"""),"НЕ ГОЛОСУВАЛИ = 17")</f>
        <v>НЕ ГОЛОСУВАЛИ = 17</v>
      </c>
      <c r="DV5" s="19"/>
      <c r="DW5" s="19"/>
      <c r="DX5" s="19" t="str">
        <f ca="1">IFERROR(__xludf.DUMMYFUNCTION("""COMPUTED_VALUE"""),"НЕ ГОЛОСУВАЛИ = 17")</f>
        <v>НЕ ГОЛОСУВАЛИ = 17</v>
      </c>
      <c r="DY5" s="19"/>
      <c r="DZ5" s="19"/>
      <c r="EA5" s="19" t="str">
        <f ca="1">IFERROR(__xludf.DUMMYFUNCTION("""COMPUTED_VALUE"""),"НЕ ГОЛОСУВАЛИ = 15")</f>
        <v>НЕ ГОЛОСУВАЛИ = 15</v>
      </c>
      <c r="EB5" s="19"/>
      <c r="EC5" s="19"/>
      <c r="ED5" s="19" t="str">
        <f ca="1">IFERROR(__xludf.DUMMYFUNCTION("""COMPUTED_VALUE"""),"НЕ ГОЛОСУВАЛИ = 10")</f>
        <v>НЕ ГОЛОСУВАЛИ = 10</v>
      </c>
      <c r="EE5" s="19"/>
      <c r="EF5" s="19"/>
      <c r="EG5" s="19" t="str">
        <f ca="1">IFERROR(__xludf.DUMMYFUNCTION("""COMPUTED_VALUE"""),"НЕ ГОЛОСУВАЛИ = 8")</f>
        <v>НЕ ГОЛОСУВАЛИ = 8</v>
      </c>
      <c r="EH5" s="19"/>
      <c r="EI5" s="19"/>
      <c r="EJ5" s="19" t="str">
        <f ca="1">IFERROR(__xludf.DUMMYFUNCTION("""COMPUTED_VALUE"""),"НЕ ГОЛОСУВАЛИ = 2")</f>
        <v>НЕ ГОЛОСУВАЛИ = 2</v>
      </c>
      <c r="EK5" s="19"/>
      <c r="EL5" s="19"/>
      <c r="EM5" s="19" t="str">
        <f ca="1">IFERROR(__xludf.DUMMYFUNCTION("""COMPUTED_VALUE"""),"НЕ ГОЛОСУВАЛИ = 21")</f>
        <v>НЕ ГОЛОСУВАЛИ = 21</v>
      </c>
      <c r="EN5" s="19"/>
      <c r="EO5" s="19"/>
      <c r="EP5" s="19" t="str">
        <f ca="1">IFERROR(__xludf.DUMMYFUNCTION("""COMPUTED_VALUE"""),"НЕ ГОЛОСУВАЛИ = 29")</f>
        <v>НЕ ГОЛОСУВАЛИ = 29</v>
      </c>
      <c r="EQ5" s="19"/>
      <c r="ER5" s="19"/>
      <c r="ES5" s="19" t="str">
        <f ca="1">IFERROR(__xludf.DUMMYFUNCTION("""COMPUTED_VALUE"""),"НЕ ГОЛОСУВАЛИ = 5")</f>
        <v>НЕ ГОЛОСУВАЛИ = 5</v>
      </c>
      <c r="ET5" s="19"/>
      <c r="EU5" s="19"/>
      <c r="EV5" s="19" t="str">
        <f ca="1">IFERROR(__xludf.DUMMYFUNCTION("""COMPUTED_VALUE"""),"НЕ ГОЛОСУВАЛИ = 9")</f>
        <v>НЕ ГОЛОСУВАЛИ = 9</v>
      </c>
      <c r="EW5" s="19"/>
      <c r="EX5" s="19"/>
      <c r="EY5" s="19" t="str">
        <f ca="1">IFERROR(__xludf.DUMMYFUNCTION("""COMPUTED_VALUE"""),"НЕ ГОЛОСУВАЛИ = 9")</f>
        <v>НЕ ГОЛОСУВАЛИ = 9</v>
      </c>
      <c r="EZ5" s="19"/>
      <c r="FA5" s="19"/>
      <c r="FB5" s="19" t="str">
        <f ca="1">IFERROR(__xludf.DUMMYFUNCTION("""COMPUTED_VALUE"""),"НЕ ГОЛОСУВАЛИ = 6")</f>
        <v>НЕ ГОЛОСУВАЛИ = 6</v>
      </c>
      <c r="FC5" s="19"/>
      <c r="FD5" s="19"/>
      <c r="FE5" s="19" t="str">
        <f ca="1">IFERROR(__xludf.DUMMYFUNCTION("""COMPUTED_VALUE"""),"НЕ ГОЛОСУВАЛИ = 7")</f>
        <v>НЕ ГОЛОСУВАЛИ = 7</v>
      </c>
      <c r="FF5" s="19"/>
      <c r="FG5" s="19"/>
      <c r="FH5" s="19" t="str">
        <f ca="1">IFERROR(__xludf.DUMMYFUNCTION("""COMPUTED_VALUE"""),"НЕ ГОЛОСУВАЛИ = 8")</f>
        <v>НЕ ГОЛОСУВАЛИ = 8</v>
      </c>
      <c r="FI5" s="19"/>
      <c r="FJ5" s="19"/>
      <c r="FK5" s="19" t="str">
        <f ca="1">IFERROR(__xludf.DUMMYFUNCTION("""COMPUTED_VALUE"""),"НЕ ГОЛОСУВАЛИ = 8")</f>
        <v>НЕ ГОЛОСУВАЛИ = 8</v>
      </c>
      <c r="FL5" s="19"/>
      <c r="FM5" s="19"/>
      <c r="FN5" s="19" t="str">
        <f ca="1">IFERROR(__xludf.DUMMYFUNCTION("""COMPUTED_VALUE"""),"НЕ ГОЛОСУВАЛИ = 6")</f>
        <v>НЕ ГОЛОСУВАЛИ = 6</v>
      </c>
      <c r="FO5" s="19"/>
      <c r="FP5" s="19"/>
      <c r="FQ5" s="19" t="str">
        <f ca="1">IFERROR(__xludf.DUMMYFUNCTION("""COMPUTED_VALUE"""),"НЕ ГОЛОСУВАЛИ = 12")</f>
        <v>НЕ ГОЛОСУВАЛИ = 12</v>
      </c>
      <c r="FR5" s="19"/>
      <c r="FS5" s="19"/>
      <c r="FT5" s="19" t="str">
        <f ca="1">IFERROR(__xludf.DUMMYFUNCTION("""COMPUTED_VALUE"""),"НЕ ГОЛОСУВАЛИ = 13")</f>
        <v>НЕ ГОЛОСУВАЛИ = 13</v>
      </c>
      <c r="FU5" s="19"/>
      <c r="FV5" s="19"/>
      <c r="FW5" s="19" t="str">
        <f ca="1">IFERROR(__xludf.DUMMYFUNCTION("""COMPUTED_VALUE"""),"НЕ ГОЛОСУВАЛИ = 13")</f>
        <v>НЕ ГОЛОСУВАЛИ = 13</v>
      </c>
      <c r="FX5" s="19"/>
      <c r="FY5" s="19"/>
      <c r="FZ5" s="19" t="str">
        <f ca="1">IFERROR(__xludf.DUMMYFUNCTION("""COMPUTED_VALUE"""),"НЕ ГОЛОСУВАЛИ = 18")</f>
        <v>НЕ ГОЛОСУВАЛИ = 18</v>
      </c>
      <c r="GA5" s="19"/>
      <c r="GB5" s="19"/>
      <c r="GC5" s="19" t="str">
        <f ca="1">IFERROR(__xludf.DUMMYFUNCTION("""COMPUTED_VALUE"""),"НЕ ГОЛОСУВАЛИ = 9")</f>
        <v>НЕ ГОЛОСУВАЛИ = 9</v>
      </c>
      <c r="GD5" s="19"/>
      <c r="GE5" s="19"/>
      <c r="GF5" s="19" t="str">
        <f ca="1">IFERROR(__xludf.DUMMYFUNCTION("""COMPUTED_VALUE"""),"НЕ ГОЛОСУВАЛИ = 15")</f>
        <v>НЕ ГОЛОСУВАЛИ = 15</v>
      </c>
      <c r="GG5" s="19"/>
      <c r="GH5" s="19"/>
      <c r="GI5" s="19" t="str">
        <f ca="1">IFERROR(__xludf.DUMMYFUNCTION("""COMPUTED_VALUE"""),"НЕ ГОЛОСУВАЛИ = 14")</f>
        <v>НЕ ГОЛОСУВАЛИ = 14</v>
      </c>
      <c r="GJ5" s="19"/>
      <c r="GK5" s="19"/>
      <c r="GL5" s="19" t="str">
        <f ca="1">IFERROR(__xludf.DUMMYFUNCTION("""COMPUTED_VALUE"""),"НЕ ГОЛОСУВАЛИ = 16")</f>
        <v>НЕ ГОЛОСУВАЛИ = 16</v>
      </c>
      <c r="GM5" s="19"/>
      <c r="GN5" s="19"/>
      <c r="GO5" s="19" t="str">
        <f ca="1">IFERROR(__xludf.DUMMYFUNCTION("""COMPUTED_VALUE"""),"НЕ ГОЛОСУВАЛИ = 15")</f>
        <v>НЕ ГОЛОСУВАЛИ = 15</v>
      </c>
      <c r="GP5" s="19"/>
      <c r="GQ5" s="19"/>
      <c r="GR5" s="19" t="str">
        <f ca="1">IFERROR(__xludf.DUMMYFUNCTION("""COMPUTED_VALUE"""),"НЕ ГОЛОСУВАЛИ = 13")</f>
        <v>НЕ ГОЛОСУВАЛИ = 13</v>
      </c>
      <c r="GS5" s="19"/>
      <c r="GT5" s="19"/>
      <c r="GU5" s="19" t="str">
        <f ca="1">IFERROR(__xludf.DUMMYFUNCTION("""COMPUTED_VALUE"""),"НЕ ГОЛОСУВАЛИ = 26")</f>
        <v>НЕ ГОЛОСУВАЛИ = 26</v>
      </c>
      <c r="GV5" s="19"/>
      <c r="GW5" s="19"/>
      <c r="GX5" s="19" t="str">
        <f ca="1">IFERROR(__xludf.DUMMYFUNCTION("""COMPUTED_VALUE"""),"НЕ ГОЛОСУВАЛИ = 4")</f>
        <v>НЕ ГОЛОСУВАЛИ = 4</v>
      </c>
      <c r="GY5" s="19"/>
      <c r="GZ5" s="19"/>
      <c r="HA5" s="19" t="str">
        <f ca="1">IFERROR(__xludf.DUMMYFUNCTION("""COMPUTED_VALUE"""),"НЕ ГОЛОСУВАЛИ = 8")</f>
        <v>НЕ ГОЛОСУВАЛИ = 8</v>
      </c>
      <c r="HB5" s="19"/>
      <c r="HC5" s="19"/>
      <c r="HD5" s="19" t="str">
        <f ca="1">IFERROR(__xludf.DUMMYFUNCTION("""COMPUTED_VALUE"""),"НЕ ГОЛОСУВАЛИ = 9")</f>
        <v>НЕ ГОЛОСУВАЛИ = 9</v>
      </c>
      <c r="HE5" s="19"/>
      <c r="HF5" s="19"/>
      <c r="HG5" s="19" t="str">
        <f ca="1">IFERROR(__xludf.DUMMYFUNCTION("""COMPUTED_VALUE"""),"НЕ ГОЛОСУВАЛИ = 10")</f>
        <v>НЕ ГОЛОСУВАЛИ = 10</v>
      </c>
      <c r="HH5" s="19"/>
      <c r="HI5" s="19"/>
      <c r="HJ5" s="19" t="str">
        <f ca="1">IFERROR(__xludf.DUMMYFUNCTION("""COMPUTED_VALUE"""),"НЕ ГОЛОСУВАЛИ = 20")</f>
        <v>НЕ ГОЛОСУВАЛИ = 20</v>
      </c>
      <c r="HK5" s="19"/>
      <c r="HL5" s="19"/>
      <c r="HM5" s="19" t="str">
        <f ca="1">IFERROR(__xludf.DUMMYFUNCTION("""COMPUTED_VALUE"""),"НЕ ГОЛОСУВАЛИ = 21")</f>
        <v>НЕ ГОЛОСУВАЛИ = 21</v>
      </c>
      <c r="HN5" s="19"/>
      <c r="HO5" s="19"/>
      <c r="HP5" s="19" t="str">
        <f ca="1">IFERROR(__xludf.DUMMYFUNCTION("""COMPUTED_VALUE"""),"НЕ ГОЛОСУВАЛИ = 19")</f>
        <v>НЕ ГОЛОСУВАЛИ = 19</v>
      </c>
      <c r="HQ5" s="19"/>
      <c r="HR5" s="19"/>
      <c r="HS5" s="19" t="str">
        <f ca="1">IFERROR(__xludf.DUMMYFUNCTION("""COMPUTED_VALUE"""),"НЕ ГОЛОСУВАЛИ = 11")</f>
        <v>НЕ ГОЛОСУВАЛИ = 11</v>
      </c>
      <c r="HT5" s="19"/>
      <c r="HU5" s="19"/>
      <c r="HV5" s="19" t="str">
        <f ca="1">IFERROR(__xludf.DUMMYFUNCTION("""COMPUTED_VALUE"""),"НЕ ГОЛОСУВАЛИ = 2")</f>
        <v>НЕ ГОЛОСУВАЛИ = 2</v>
      </c>
      <c r="HW5" s="19"/>
      <c r="HX5" s="19"/>
      <c r="HY5" s="19" t="str">
        <f ca="1">IFERROR(__xludf.DUMMYFUNCTION("""COMPUTED_VALUE"""),"НЕ ГОЛОСУВАЛИ = 12")</f>
        <v>НЕ ГОЛОСУВАЛИ = 12</v>
      </c>
      <c r="HZ5" s="19"/>
      <c r="IA5" s="19"/>
      <c r="IB5" s="19" t="str">
        <f ca="1">IFERROR(__xludf.DUMMYFUNCTION("""COMPUTED_VALUE"""),"НЕ ГОЛОСУВАЛИ = 3")</f>
        <v>НЕ ГОЛОСУВАЛИ = 3</v>
      </c>
      <c r="IC5" s="19"/>
      <c r="ID5" s="19"/>
      <c r="IE5" s="19" t="str">
        <f ca="1">IFERROR(__xludf.DUMMYFUNCTION("""COMPUTED_VALUE"""),"НЕ ГОЛОСУВАЛИ = 11")</f>
        <v>НЕ ГОЛОСУВАЛИ = 11</v>
      </c>
      <c r="IF5" s="19"/>
      <c r="IG5" s="19"/>
      <c r="IH5" s="19" t="str">
        <f ca="1">IFERROR(__xludf.DUMMYFUNCTION("""COMPUTED_VALUE"""),"НЕ ГОЛОСУВАЛИ = 13")</f>
        <v>НЕ ГОЛОСУВАЛИ = 13</v>
      </c>
      <c r="II5" s="19"/>
      <c r="IJ5" s="19"/>
      <c r="IK5" s="19" t="str">
        <f ca="1">IFERROR(__xludf.DUMMYFUNCTION("""COMPUTED_VALUE"""),"НЕ ГОЛОСУВАЛИ = 21")</f>
        <v>НЕ ГОЛОСУВАЛИ = 21</v>
      </c>
      <c r="IL5" s="19"/>
      <c r="IM5" s="19"/>
      <c r="IN5" s="19" t="str">
        <f ca="1">IFERROR(__xludf.DUMMYFUNCTION("""COMPUTED_VALUE"""),"НЕ ГОЛОСУВАЛИ = 16")</f>
        <v>НЕ ГОЛОСУВАЛИ = 16</v>
      </c>
      <c r="IO5" s="19"/>
      <c r="IP5" s="19"/>
      <c r="IQ5" s="19" t="str">
        <f ca="1">IFERROR(__xludf.DUMMYFUNCTION("""COMPUTED_VALUE"""),"НЕ ГОЛОСУВАЛИ = 15")</f>
        <v>НЕ ГОЛОСУВАЛИ = 15</v>
      </c>
      <c r="IR5" s="19"/>
      <c r="IS5" s="19"/>
      <c r="IT5" s="19" t="str">
        <f ca="1">IFERROR(__xludf.DUMMYFUNCTION("""COMPUTED_VALUE"""),"НЕ ГОЛОСУВАЛИ = 10")</f>
        <v>НЕ ГОЛОСУВАЛИ = 10</v>
      </c>
      <c r="IU5" s="19"/>
      <c r="IV5" s="19"/>
      <c r="IW5" s="19" t="str">
        <f ca="1">IFERROR(__xludf.DUMMYFUNCTION("""COMPUTED_VALUE"""),"НЕ ГОЛОСУВАЛИ = 10")</f>
        <v>НЕ ГОЛОСУВАЛИ = 10</v>
      </c>
      <c r="IX5" s="19"/>
      <c r="IY5" s="19"/>
      <c r="IZ5" s="19" t="str">
        <f ca="1">IFERROR(__xludf.DUMMYFUNCTION("""COMPUTED_VALUE"""),"НЕ ГОЛОСУВАЛИ = 11")</f>
        <v>НЕ ГОЛОСУВАЛИ = 11</v>
      </c>
      <c r="JA5" s="19"/>
      <c r="JB5" s="19"/>
      <c r="JC5" s="19" t="str">
        <f ca="1">IFERROR(__xludf.DUMMYFUNCTION("""COMPUTED_VALUE"""),"НЕ ГОЛОСУВАЛИ = 9")</f>
        <v>НЕ ГОЛОСУВАЛИ = 9</v>
      </c>
      <c r="JD5" s="19"/>
      <c r="JE5" s="19"/>
      <c r="JF5" s="19" t="str">
        <f ca="1">IFERROR(__xludf.DUMMYFUNCTION("""COMPUTED_VALUE"""),"НЕ ГОЛОСУВАЛИ = 6")</f>
        <v>НЕ ГОЛОСУВАЛИ = 6</v>
      </c>
      <c r="JG5" s="19"/>
      <c r="JH5" s="19"/>
      <c r="JI5" s="19" t="str">
        <f ca="1">IFERROR(__xludf.DUMMYFUNCTION("""COMPUTED_VALUE"""),"НЕ ГОЛОСУВАЛИ = 10")</f>
        <v>НЕ ГОЛОСУВАЛИ = 10</v>
      </c>
      <c r="JJ5" s="19"/>
      <c r="JK5" s="19"/>
      <c r="JL5" s="19" t="str">
        <f ca="1">IFERROR(__xludf.DUMMYFUNCTION("""COMPUTED_VALUE"""),"НЕ ГОЛОСУВАЛИ = 13")</f>
        <v>НЕ ГОЛОСУВАЛИ = 13</v>
      </c>
      <c r="JM5" s="19"/>
      <c r="JN5" s="19"/>
      <c r="JO5" s="19" t="str">
        <f ca="1">IFERROR(__xludf.DUMMYFUNCTION("""COMPUTED_VALUE"""),"НЕ ГОЛОСУВАЛИ = 13")</f>
        <v>НЕ ГОЛОСУВАЛИ = 13</v>
      </c>
      <c r="JP5" s="19"/>
      <c r="JQ5" s="19"/>
      <c r="JR5" s="19" t="str">
        <f ca="1">IFERROR(__xludf.DUMMYFUNCTION("""COMPUTED_VALUE"""),"НЕ ГОЛОСУВАЛИ = 18")</f>
        <v>НЕ ГОЛОСУВАЛИ = 18</v>
      </c>
      <c r="JS5" s="19"/>
      <c r="JT5" s="19"/>
      <c r="JU5" s="19" t="str">
        <f ca="1">IFERROR(__xludf.DUMMYFUNCTION("""COMPUTED_VALUE"""),"НЕ ГОЛОСУВАЛИ = 14")</f>
        <v>НЕ ГОЛОСУВАЛИ = 14</v>
      </c>
      <c r="JV5" s="19"/>
      <c r="JW5" s="19"/>
      <c r="JX5" s="19" t="str">
        <f ca="1">IFERROR(__xludf.DUMMYFUNCTION("""COMPUTED_VALUE"""),"НЕ ГОЛОСУВАЛИ = 14")</f>
        <v>НЕ ГОЛОСУВАЛИ = 14</v>
      </c>
      <c r="JY5" s="19"/>
      <c r="JZ5" s="19"/>
      <c r="KA5" s="19" t="str">
        <f ca="1">IFERROR(__xludf.DUMMYFUNCTION("""COMPUTED_VALUE"""),"НЕ ГОЛОСУВАЛИ = 13")</f>
        <v>НЕ ГОЛОСУВАЛИ = 13</v>
      </c>
      <c r="KB5" s="19"/>
      <c r="KC5" s="19"/>
      <c r="KD5" s="19" t="str">
        <f ca="1">IFERROR(__xludf.DUMMYFUNCTION("""COMPUTED_VALUE"""),"НЕ ГОЛОСУВАЛИ = 10")</f>
        <v>НЕ ГОЛОСУВАЛИ = 10</v>
      </c>
      <c r="KE5" s="19"/>
      <c r="KF5" s="19"/>
      <c r="KG5" s="19" t="str">
        <f ca="1">IFERROR(__xludf.DUMMYFUNCTION("""COMPUTED_VALUE"""),"НЕ ГОЛОСУВАЛИ = 10")</f>
        <v>НЕ ГОЛОСУВАЛИ = 10</v>
      </c>
      <c r="KH5" s="19"/>
      <c r="KI5" s="19"/>
      <c r="KJ5" s="19" t="str">
        <f ca="1">IFERROR(__xludf.DUMMYFUNCTION("""COMPUTED_VALUE"""),"НЕ ГОЛОСУВАЛИ = 11")</f>
        <v>НЕ ГОЛОСУВАЛИ = 11</v>
      </c>
      <c r="KK5" s="19"/>
      <c r="KL5" s="19"/>
      <c r="KM5" s="19" t="str">
        <f ca="1">IFERROR(__xludf.DUMMYFUNCTION("""COMPUTED_VALUE"""),"НЕ ГОЛОСУВАЛИ = 13")</f>
        <v>НЕ ГОЛОСУВАЛИ = 13</v>
      </c>
      <c r="KN5" s="19"/>
      <c r="KO5" s="19"/>
      <c r="KP5" s="19" t="str">
        <f ca="1">IFERROR(__xludf.DUMMYFUNCTION("""COMPUTED_VALUE"""),"НЕ ГОЛОСУВАЛИ = 35")</f>
        <v>НЕ ГОЛОСУВАЛИ = 35</v>
      </c>
      <c r="KQ5" s="19"/>
      <c r="KR5" s="19"/>
      <c r="KS5" s="19" t="str">
        <f ca="1">IFERROR(__xludf.DUMMYFUNCTION("""COMPUTED_VALUE"""),"НЕ ГОЛОСУВАЛИ = 44")</f>
        <v>НЕ ГОЛОСУВАЛИ = 44</v>
      </c>
      <c r="KT5" s="19"/>
      <c r="KU5" s="19"/>
      <c r="KV5" s="19" t="str">
        <f ca="1">IFERROR(__xludf.DUMMYFUNCTION("""COMPUTED_VALUE"""),"НЕ ГОЛОСУВАЛИ = 22")</f>
        <v>НЕ ГОЛОСУВАЛИ = 22</v>
      </c>
      <c r="KW5" s="19"/>
      <c r="KX5" s="19"/>
      <c r="KY5" s="19" t="str">
        <f ca="1">IFERROR(__xludf.DUMMYFUNCTION("""COMPUTED_VALUE"""),"НЕ ГОЛОСУВАЛИ = 23")</f>
        <v>НЕ ГОЛОСУВАЛИ = 23</v>
      </c>
      <c r="KZ5" s="19"/>
      <c r="LA5" s="19"/>
      <c r="LB5" s="19" t="str">
        <f ca="1">IFERROR(__xludf.DUMMYFUNCTION("""COMPUTED_VALUE"""),"НЕ ГОЛОСУВАЛИ = 23")</f>
        <v>НЕ ГОЛОСУВАЛИ = 23</v>
      </c>
      <c r="LC5" s="19"/>
      <c r="LD5" s="19"/>
      <c r="LE5" s="19" t="str">
        <f ca="1">IFERROR(__xludf.DUMMYFUNCTION("""COMPUTED_VALUE"""),"НЕ ГОЛОСУВАЛИ = 10")</f>
        <v>НЕ ГОЛОСУВАЛИ = 10</v>
      </c>
      <c r="LF5" s="19"/>
      <c r="LG5" s="19"/>
      <c r="LH5" s="19" t="str">
        <f ca="1">IFERROR(__xludf.DUMMYFUNCTION("""COMPUTED_VALUE"""),"НЕ ГОЛОСУВАЛИ = 6")</f>
        <v>НЕ ГОЛОСУВАЛИ = 6</v>
      </c>
      <c r="LI5" s="19"/>
      <c r="LJ5" s="19"/>
      <c r="LK5" s="19" t="str">
        <f ca="1">IFERROR(__xludf.DUMMYFUNCTION("""COMPUTED_VALUE"""),"НЕ ГОЛОСУВАЛИ = 9")</f>
        <v>НЕ ГОЛОСУВАЛИ = 9</v>
      </c>
      <c r="LL5" s="19"/>
      <c r="LM5" s="19"/>
      <c r="LN5" s="19" t="str">
        <f ca="1">IFERROR(__xludf.DUMMYFUNCTION("""COMPUTED_VALUE"""),"НЕ ГОЛОСУВАЛИ = 12")</f>
        <v>НЕ ГОЛОСУВАЛИ = 12</v>
      </c>
      <c r="LO5" s="19"/>
      <c r="LP5" s="19"/>
      <c r="LQ5" s="19" t="str">
        <f ca="1">IFERROR(__xludf.DUMMYFUNCTION("""COMPUTED_VALUE"""),"НЕ ГОЛОСУВАЛИ = 30")</f>
        <v>НЕ ГОЛОСУВАЛИ = 30</v>
      </c>
      <c r="LR5" s="19"/>
      <c r="LS5" s="19"/>
      <c r="LT5" s="19" t="str">
        <f ca="1">IFERROR(__xludf.DUMMYFUNCTION("""COMPUTED_VALUE"""),"НЕ ГОЛОСУВАЛИ = 18")</f>
        <v>НЕ ГОЛОСУВАЛИ = 18</v>
      </c>
      <c r="LU5" s="19"/>
      <c r="LV5" s="19"/>
      <c r="LW5" s="19" t="str">
        <f ca="1">IFERROR(__xludf.DUMMYFUNCTION("""COMPUTED_VALUE"""),"НЕ ГОЛОСУВАЛИ = 16")</f>
        <v>НЕ ГОЛОСУВАЛИ = 16</v>
      </c>
      <c r="LX5" s="19"/>
      <c r="LY5" s="19"/>
      <c r="LZ5" s="19" t="str">
        <f ca="1">IFERROR(__xludf.DUMMYFUNCTION("""COMPUTED_VALUE"""),"НЕ ГОЛОСУВАЛИ = 16")</f>
        <v>НЕ ГОЛОСУВАЛИ = 16</v>
      </c>
      <c r="MA5" s="19"/>
      <c r="MB5" s="19"/>
      <c r="MC5" s="19" t="str">
        <f ca="1">IFERROR(__xludf.DUMMYFUNCTION("""COMPUTED_VALUE"""),"НЕ ГОЛОСУВАЛИ = 11")</f>
        <v>НЕ ГОЛОСУВАЛИ = 11</v>
      </c>
      <c r="MD5" s="19"/>
      <c r="ME5" s="19"/>
      <c r="MF5" s="19" t="str">
        <f ca="1">IFERROR(__xludf.DUMMYFUNCTION("""COMPUTED_VALUE"""),"НЕ ГОЛОСУВАЛИ = 15")</f>
        <v>НЕ ГОЛОСУВАЛИ = 15</v>
      </c>
      <c r="MG5" s="19"/>
      <c r="MH5" s="19"/>
      <c r="MI5" s="19" t="str">
        <f ca="1">IFERROR(__xludf.DUMMYFUNCTION("""COMPUTED_VALUE"""),"НЕ ГОЛОСУВАЛИ = 8")</f>
        <v>НЕ ГОЛОСУВАЛИ = 8</v>
      </c>
      <c r="MJ5" s="19"/>
      <c r="MK5" s="19"/>
      <c r="ML5" s="19" t="str">
        <f ca="1">IFERROR(__xludf.DUMMYFUNCTION("""COMPUTED_VALUE"""),"НЕ ГОЛОСУВАЛИ = 5")</f>
        <v>НЕ ГОЛОСУВАЛИ = 5</v>
      </c>
      <c r="MM5" s="19"/>
      <c r="MN5" s="19"/>
      <c r="MO5" s="19" t="str">
        <f ca="1">IFERROR(__xludf.DUMMYFUNCTION("""COMPUTED_VALUE"""),"НЕ ГОЛОСУВАЛИ = 8")</f>
        <v>НЕ ГОЛОСУВАЛИ = 8</v>
      </c>
      <c r="MP5" s="19"/>
      <c r="MQ5" s="19"/>
      <c r="MR5" s="19" t="str">
        <f ca="1">IFERROR(__xludf.DUMMYFUNCTION("""COMPUTED_VALUE"""),"НЕ ГОЛОСУВАЛИ = 11")</f>
        <v>НЕ ГОЛОСУВАЛИ = 11</v>
      </c>
      <c r="MS5" s="19"/>
      <c r="MT5" s="19"/>
      <c r="MU5" s="19" t="str">
        <f ca="1">IFERROR(__xludf.DUMMYFUNCTION("""COMPUTED_VALUE"""),"НЕ ГОЛОСУВАЛИ = 4")</f>
        <v>НЕ ГОЛОСУВАЛИ = 4</v>
      </c>
      <c r="MV5" s="19"/>
      <c r="MW5" s="19"/>
      <c r="MX5" s="19" t="str">
        <f ca="1">IFERROR(__xludf.DUMMYFUNCTION("""COMPUTED_VALUE"""),"НЕ ГОЛОСУВАЛИ = 7")</f>
        <v>НЕ ГОЛОСУВАЛИ = 7</v>
      </c>
      <c r="MY5" s="19"/>
      <c r="MZ5" s="19"/>
      <c r="NA5" s="19" t="str">
        <f ca="1">IFERROR(__xludf.DUMMYFUNCTION("""COMPUTED_VALUE"""),"НЕ ГОЛОСУВАЛИ = 6")</f>
        <v>НЕ ГОЛОСУВАЛИ = 6</v>
      </c>
      <c r="NB5" s="19"/>
      <c r="NC5" s="19"/>
      <c r="ND5" s="19" t="str">
        <f ca="1">IFERROR(__xludf.DUMMYFUNCTION("""COMPUTED_VALUE"""),"НЕ ГОЛОСУВАЛИ = 12")</f>
        <v>НЕ ГОЛОСУВАЛИ = 12</v>
      </c>
      <c r="NE5" s="19"/>
      <c r="NF5" s="19"/>
      <c r="NG5" s="19" t="str">
        <f ca="1">IFERROR(__xludf.DUMMYFUNCTION("""COMPUTED_VALUE"""),"НЕ ГОЛОСУВАЛИ = 14")</f>
        <v>НЕ ГОЛОСУВАЛИ = 14</v>
      </c>
      <c r="NH5" s="19"/>
      <c r="NI5" s="19"/>
      <c r="NJ5" s="19" t="str">
        <f ca="1">IFERROR(__xludf.DUMMYFUNCTION("""COMPUTED_VALUE"""),"НЕ ГОЛОСУВАЛИ = 14")</f>
        <v>НЕ ГОЛОСУВАЛИ = 14</v>
      </c>
      <c r="NK5" s="19"/>
      <c r="NL5" s="19"/>
      <c r="NM5" s="19" t="str">
        <f ca="1">IFERROR(__xludf.DUMMYFUNCTION("""COMPUTED_VALUE"""),"НЕ ГОЛОСУВАЛИ = 12")</f>
        <v>НЕ ГОЛОСУВАЛИ = 12</v>
      </c>
      <c r="NN5" s="19"/>
      <c r="NO5" s="19"/>
      <c r="NP5" s="19" t="str">
        <f ca="1">IFERROR(__xludf.DUMMYFUNCTION("""COMPUTED_VALUE"""),"НЕ ГОЛОСУВАЛИ = 19")</f>
        <v>НЕ ГОЛОСУВАЛИ = 19</v>
      </c>
      <c r="NQ5" s="19"/>
      <c r="NR5" s="19"/>
      <c r="NS5" s="19" t="str">
        <f ca="1">IFERROR(__xludf.DUMMYFUNCTION("""COMPUTED_VALUE"""),"НЕ ГОЛОСУВАЛИ = 44")</f>
        <v>НЕ ГОЛОСУВАЛИ = 44</v>
      </c>
      <c r="NT5" s="19"/>
      <c r="NU5" s="19"/>
      <c r="NV5" s="19" t="str">
        <f ca="1">IFERROR(__xludf.DUMMYFUNCTION("""COMPUTED_VALUE"""),"НЕ ГОЛОСУВАЛИ = 41")</f>
        <v>НЕ ГОЛОСУВАЛИ = 41</v>
      </c>
      <c r="NW5" s="19"/>
      <c r="NX5" s="19"/>
      <c r="NY5" s="19" t="str">
        <f ca="1">IFERROR(__xludf.DUMMYFUNCTION("""COMPUTED_VALUE"""),"НЕ ГОЛОСУВАЛИ = 20")</f>
        <v>НЕ ГОЛОСУВАЛИ = 20</v>
      </c>
      <c r="NZ5" s="19"/>
      <c r="OA5" s="19"/>
      <c r="OB5" s="19" t="str">
        <f ca="1">IFERROR(__xludf.DUMMYFUNCTION("""COMPUTED_VALUE"""),"НЕ ГОЛОСУВАЛИ = 27")</f>
        <v>НЕ ГОЛОСУВАЛИ = 27</v>
      </c>
      <c r="OC5" s="19"/>
      <c r="OD5" s="19"/>
      <c r="OE5" s="19" t="str">
        <f ca="1">IFERROR(__xludf.DUMMYFUNCTION("""COMPUTED_VALUE"""),"НЕ ГОЛОСУВАЛИ = 9")</f>
        <v>НЕ ГОЛОСУВАЛИ = 9</v>
      </c>
      <c r="OF5" s="19"/>
      <c r="OG5" s="19"/>
      <c r="OH5" s="19" t="str">
        <f ca="1">IFERROR(__xludf.DUMMYFUNCTION("""COMPUTED_VALUE"""),"НЕ ГОЛОСУВАЛИ = 12")</f>
        <v>НЕ ГОЛОСУВАЛИ = 12</v>
      </c>
      <c r="OI5" s="19"/>
      <c r="OJ5" s="19"/>
      <c r="OK5" s="19" t="str">
        <f ca="1">IFERROR(__xludf.DUMMYFUNCTION("""COMPUTED_VALUE"""),"НЕ ГОЛОСУВАЛИ = 14")</f>
        <v>НЕ ГОЛОСУВАЛИ = 14</v>
      </c>
      <c r="OL5" s="19"/>
      <c r="OM5" s="19"/>
      <c r="ON5" s="19" t="str">
        <f ca="1">IFERROR(__xludf.DUMMYFUNCTION("""COMPUTED_VALUE"""),"НЕ ГОЛОСУВАЛИ = 14")</f>
        <v>НЕ ГОЛОСУВАЛИ = 14</v>
      </c>
      <c r="OO5" s="19"/>
      <c r="OP5" s="19"/>
      <c r="OQ5" s="19" t="str">
        <f ca="1">IFERROR(__xludf.DUMMYFUNCTION("""COMPUTED_VALUE"""),"НЕ ГОЛОСУВАЛИ = 10")</f>
        <v>НЕ ГОЛОСУВАЛИ = 10</v>
      </c>
      <c r="OR5" s="19"/>
      <c r="OS5" s="19"/>
      <c r="OT5" s="19" t="str">
        <f ca="1">IFERROR(__xludf.DUMMYFUNCTION("""COMPUTED_VALUE"""),"НЕ ГОЛОСУВАЛИ = 7")</f>
        <v>НЕ ГОЛОСУВАЛИ = 7</v>
      </c>
      <c r="OU5" s="19"/>
      <c r="OV5" s="19"/>
      <c r="OW5" s="19" t="str">
        <f ca="1">IFERROR(__xludf.DUMMYFUNCTION("""COMPUTED_VALUE"""),"НЕ ГОЛОСУВАЛИ = 10")</f>
        <v>НЕ ГОЛОСУВАЛИ = 10</v>
      </c>
      <c r="OX5" s="19"/>
      <c r="OY5" s="19"/>
      <c r="OZ5" s="19" t="str">
        <f ca="1">IFERROR(__xludf.DUMMYFUNCTION("""COMPUTED_VALUE"""),"НЕ ГОЛОСУВАЛИ = 9")</f>
        <v>НЕ ГОЛОСУВАЛИ = 9</v>
      </c>
      <c r="PA5" s="19"/>
      <c r="PB5" s="19"/>
      <c r="PC5" s="19" t="str">
        <f ca="1">IFERROR(__xludf.DUMMYFUNCTION("""COMPUTED_VALUE"""),"НЕ ГОЛОСУВАЛИ = 11")</f>
        <v>НЕ ГОЛОСУВАЛИ = 11</v>
      </c>
      <c r="PD5" s="19"/>
      <c r="PE5" s="19"/>
      <c r="PF5" s="19" t="str">
        <f ca="1">IFERROR(__xludf.DUMMYFUNCTION("""COMPUTED_VALUE"""),"НЕ ГОЛОСУВАЛИ = 10")</f>
        <v>НЕ ГОЛОСУВАЛИ = 10</v>
      </c>
      <c r="PG5" s="19"/>
      <c r="PH5" s="19"/>
      <c r="PI5" s="19" t="str">
        <f ca="1">IFERROR(__xludf.DUMMYFUNCTION("""COMPUTED_VALUE"""),"НЕ ГОЛОСУВАЛИ = 13")</f>
        <v>НЕ ГОЛОСУВАЛИ = 13</v>
      </c>
      <c r="PJ5" s="19"/>
      <c r="PK5" s="19"/>
      <c r="PL5" s="19" t="str">
        <f ca="1">IFERROR(__xludf.DUMMYFUNCTION("""COMPUTED_VALUE"""),"НЕ ГОЛОСУВАЛИ = 46")</f>
        <v>НЕ ГОЛОСУВАЛИ = 46</v>
      </c>
      <c r="PM5" s="19"/>
      <c r="PN5" s="19"/>
      <c r="PO5" s="19" t="str">
        <f ca="1">IFERROR(__xludf.DUMMYFUNCTION("""COMPUTED_VALUE"""),"НЕ ГОЛОСУВАЛИ = 11")</f>
        <v>НЕ ГОЛОСУВАЛИ = 11</v>
      </c>
      <c r="PP5" s="19"/>
      <c r="PQ5" s="19"/>
      <c r="PR5" s="19" t="str">
        <f ca="1">IFERROR(__xludf.DUMMYFUNCTION("""COMPUTED_VALUE"""),"НЕ ГОЛОСУВАЛИ = 33")</f>
        <v>НЕ ГОЛОСУВАЛИ = 33</v>
      </c>
      <c r="PS5" s="19"/>
      <c r="PT5" s="19"/>
      <c r="PU5" s="19" t="str">
        <f ca="1">IFERROR(__xludf.DUMMYFUNCTION("""COMPUTED_VALUE"""),"НЕ ГОЛОСУВАЛИ = 28")</f>
        <v>НЕ ГОЛОСУВАЛИ = 28</v>
      </c>
      <c r="PV5" s="19"/>
      <c r="PW5" s="19"/>
      <c r="PX5" s="19" t="str">
        <f ca="1">IFERROR(__xludf.DUMMYFUNCTION("""COMPUTED_VALUE"""),"НЕ ГОЛОСУВАЛИ = 10")</f>
        <v>НЕ ГОЛОСУВАЛИ = 10</v>
      </c>
      <c r="PY5" s="19"/>
      <c r="PZ5" s="19"/>
      <c r="QA5" s="19" t="str">
        <f ca="1">IFERROR(__xludf.DUMMYFUNCTION("""COMPUTED_VALUE"""),"НЕ ГОЛОСУВАЛИ = 24")</f>
        <v>НЕ ГОЛОСУВАЛИ = 24</v>
      </c>
      <c r="QB5" s="19"/>
      <c r="QC5" s="19"/>
      <c r="QD5" s="19" t="str">
        <f ca="1">IFERROR(__xludf.DUMMYFUNCTION("""COMPUTED_VALUE"""),"НЕ ГОЛОСУВАЛИ = 26")</f>
        <v>НЕ ГОЛОСУВАЛИ = 26</v>
      </c>
      <c r="QE5" s="19"/>
      <c r="QF5" s="19"/>
      <c r="QG5" s="19" t="str">
        <f ca="1">IFERROR(__xludf.DUMMYFUNCTION("""COMPUTED_VALUE"""),"НЕ ГОЛОСУВАЛИ = 22")</f>
        <v>НЕ ГОЛОСУВАЛИ = 22</v>
      </c>
      <c r="QH5" s="19"/>
      <c r="QI5" s="19"/>
      <c r="QJ5" s="19" t="str">
        <f ca="1">IFERROR(__xludf.DUMMYFUNCTION("""COMPUTED_VALUE"""),"НЕ ГОЛОСУВАЛИ = 13")</f>
        <v>НЕ ГОЛОСУВАЛИ = 13</v>
      </c>
      <c r="QK5" s="19"/>
    </row>
    <row r="6" spans="1:466" ht="12.75">
      <c r="A6" s="17"/>
      <c r="B6" s="17" t="str">
        <f ca="1">IFERROR(__xludf.DUMMYFUNCTION("""COMPUTED_VALUE"""),"Рішення ПРИЙНЯТЕ")</f>
        <v>Рішення ПРИЙНЯТЕ</v>
      </c>
      <c r="C6" s="19"/>
      <c r="D6" s="19"/>
      <c r="E6" s="19" t="str">
        <f ca="1">IFERROR(__xludf.DUMMYFUNCTION("""COMPUTED_VALUE"""),"Рішення ПРИЙНЯТЕ")</f>
        <v>Рішення ПРИЙНЯТЕ</v>
      </c>
      <c r="F6" s="19"/>
      <c r="G6" s="19"/>
      <c r="H6" s="19" t="str">
        <f ca="1">IFERROR(__xludf.DUMMYFUNCTION("""COMPUTED_VALUE"""),"Рішення ПРИЙНЯТЕ")</f>
        <v>Рішення ПРИЙНЯТЕ</v>
      </c>
      <c r="I6" s="19"/>
      <c r="J6" s="19"/>
      <c r="K6" s="19" t="str">
        <f ca="1">IFERROR(__xludf.DUMMYFUNCTION("""COMPUTED_VALUE"""),"Рішення ПРИЙНЯТЕ")</f>
        <v>Рішення ПРИЙНЯТЕ</v>
      </c>
      <c r="L6" s="19"/>
      <c r="M6" s="19"/>
      <c r="N6" s="19" t="str">
        <f ca="1">IFERROR(__xludf.DUMMYFUNCTION("""COMPUTED_VALUE"""),"Рішення ПРИЙНЯТЕ")</f>
        <v>Рішення ПРИЙНЯТЕ</v>
      </c>
      <c r="O6" s="19"/>
      <c r="P6" s="19"/>
      <c r="Q6" s="19" t="str">
        <f ca="1">IFERROR(__xludf.DUMMYFUNCTION("""COMPUTED_VALUE"""),"Рішення ПРИЙНЯТЕ")</f>
        <v>Рішення ПРИЙНЯТЕ</v>
      </c>
      <c r="R6" s="19"/>
      <c r="S6" s="19"/>
      <c r="T6" s="19" t="str">
        <f ca="1">IFERROR(__xludf.DUMMYFUNCTION("""COMPUTED_VALUE"""),"Рішення ПРИЙНЯТЕ")</f>
        <v>Рішення ПРИЙНЯТЕ</v>
      </c>
      <c r="U6" s="19"/>
      <c r="V6" s="19"/>
      <c r="W6" s="19" t="str">
        <f ca="1">IFERROR(__xludf.DUMMYFUNCTION("""COMPUTED_VALUE"""),"Рішення ПРИЙНЯТЕ")</f>
        <v>Рішення ПРИЙНЯТЕ</v>
      </c>
      <c r="X6" s="19"/>
      <c r="Y6" s="19"/>
      <c r="Z6" s="19" t="str">
        <f ca="1">IFERROR(__xludf.DUMMYFUNCTION("""COMPUTED_VALUE"""),"Рішення ПРИЙНЯТЕ")</f>
        <v>Рішення ПРИЙНЯТЕ</v>
      </c>
      <c r="AA6" s="19"/>
      <c r="AB6" s="19"/>
      <c r="AC6" s="19" t="str">
        <f ca="1">IFERROR(__xludf.DUMMYFUNCTION("""COMPUTED_VALUE"""),"Рішення ПРИЙНЯТЕ")</f>
        <v>Рішення ПРИЙНЯТЕ</v>
      </c>
      <c r="AD6" s="19"/>
      <c r="AE6" s="19"/>
      <c r="AF6" s="19" t="str">
        <f ca="1">IFERROR(__xludf.DUMMYFUNCTION("""COMPUTED_VALUE"""),"Рішення ПРИЙНЯТЕ")</f>
        <v>Рішення ПРИЙНЯТЕ</v>
      </c>
      <c r="AG6" s="19"/>
      <c r="AH6" s="19"/>
      <c r="AI6" s="19" t="str">
        <f ca="1">IFERROR(__xludf.DUMMYFUNCTION("""COMPUTED_VALUE"""),"Рішення ПРИЙНЯТЕ")</f>
        <v>Рішення ПРИЙНЯТЕ</v>
      </c>
      <c r="AJ6" s="19"/>
      <c r="AK6" s="19"/>
      <c r="AL6" s="19" t="str">
        <f ca="1">IFERROR(__xludf.DUMMYFUNCTION("""COMPUTED_VALUE"""),"Рішення ПРИЙНЯТЕ")</f>
        <v>Рішення ПРИЙНЯТЕ</v>
      </c>
      <c r="AM6" s="19"/>
      <c r="AN6" s="19"/>
      <c r="AO6" s="19" t="str">
        <f ca="1">IFERROR(__xludf.DUMMYFUNCTION("""COMPUTED_VALUE"""),"Рішення ПРИЙНЯТЕ")</f>
        <v>Рішення ПРИЙНЯТЕ</v>
      </c>
      <c r="AP6" s="19"/>
      <c r="AQ6" s="19"/>
      <c r="AR6" s="19" t="str">
        <f ca="1">IFERROR(__xludf.DUMMYFUNCTION("""COMPUTED_VALUE"""),"Рішення ПРИЙНЯТЕ")</f>
        <v>Рішення ПРИЙНЯТЕ</v>
      </c>
      <c r="AS6" s="19"/>
      <c r="AT6" s="19"/>
      <c r="AU6" s="19" t="str">
        <f ca="1">IFERROR(__xludf.DUMMYFUNCTION("""COMPUTED_VALUE"""),"Рішення ПРИЙНЯТЕ")</f>
        <v>Рішення ПРИЙНЯТЕ</v>
      </c>
      <c r="AV6" s="19"/>
      <c r="AW6" s="19"/>
      <c r="AX6" s="19" t="str">
        <f ca="1">IFERROR(__xludf.DUMMYFUNCTION("""COMPUTED_VALUE"""),"Рішення ПРИЙНЯТЕ")</f>
        <v>Рішення ПРИЙНЯТЕ</v>
      </c>
      <c r="AY6" s="19"/>
      <c r="AZ6" s="19"/>
      <c r="BA6" s="19" t="str">
        <f ca="1">IFERROR(__xludf.DUMMYFUNCTION("""COMPUTED_VALUE"""),"Рішення ПРИЙНЯТЕ")</f>
        <v>Рішення ПРИЙНЯТЕ</v>
      </c>
      <c r="BB6" s="19"/>
      <c r="BC6" s="19"/>
      <c r="BD6" s="19" t="str">
        <f ca="1">IFERROR(__xludf.DUMMYFUNCTION("""COMPUTED_VALUE"""),"Рішення ПРИЙНЯТЕ")</f>
        <v>Рішення ПРИЙНЯТЕ</v>
      </c>
      <c r="BE6" s="19"/>
      <c r="BF6" s="19"/>
      <c r="BG6" s="19" t="str">
        <f ca="1">IFERROR(__xludf.DUMMYFUNCTION("""COMPUTED_VALUE"""),"Рішення ПРИЙНЯТЕ")</f>
        <v>Рішення ПРИЙНЯТЕ</v>
      </c>
      <c r="BH6" s="19"/>
      <c r="BI6" s="19"/>
      <c r="BJ6" s="19" t="str">
        <f ca="1">IFERROR(__xludf.DUMMYFUNCTION("""COMPUTED_VALUE"""),"Рішення ПРИЙНЯТЕ")</f>
        <v>Рішення ПРИЙНЯТЕ</v>
      </c>
      <c r="BK6" s="19"/>
      <c r="BL6" s="19"/>
      <c r="BM6" s="19" t="str">
        <f ca="1">IFERROR(__xludf.DUMMYFUNCTION("""COMPUTED_VALUE"""),"Рішення ПРИЙНЯТЕ")</f>
        <v>Рішення ПРИЙНЯТЕ</v>
      </c>
      <c r="BN6" s="19"/>
      <c r="BO6" s="19"/>
      <c r="BP6" s="19" t="str">
        <f ca="1">IFERROR(__xludf.DUMMYFUNCTION("""COMPUTED_VALUE"""),"Рішення ПРИЙНЯТЕ")</f>
        <v>Рішення ПРИЙНЯТЕ</v>
      </c>
      <c r="BQ6" s="19"/>
      <c r="BR6" s="19"/>
      <c r="BS6" s="19" t="str">
        <f ca="1">IFERROR(__xludf.DUMMYFUNCTION("""COMPUTED_VALUE"""),"Рішення ПРИЙНЯТЕ")</f>
        <v>Рішення ПРИЙНЯТЕ</v>
      </c>
      <c r="BT6" s="19"/>
      <c r="BU6" s="19"/>
      <c r="BV6" s="19" t="str">
        <f ca="1">IFERROR(__xludf.DUMMYFUNCTION("""COMPUTED_VALUE"""),"Рішення ПРИЙНЯТЕ")</f>
        <v>Рішення ПРИЙНЯТЕ</v>
      </c>
      <c r="BW6" s="19"/>
      <c r="BX6" s="19"/>
      <c r="BY6" s="19" t="str">
        <f ca="1">IFERROR(__xludf.DUMMYFUNCTION("""COMPUTED_VALUE"""),"Рішення ПРИЙНЯТЕ")</f>
        <v>Рішення ПРИЙНЯТЕ</v>
      </c>
      <c r="BZ6" s="19"/>
      <c r="CA6" s="19"/>
      <c r="CB6" s="19" t="str">
        <f ca="1">IFERROR(__xludf.DUMMYFUNCTION("""COMPUTED_VALUE"""),"Рішення ПРИЙНЯТЕ")</f>
        <v>Рішення ПРИЙНЯТЕ</v>
      </c>
      <c r="CC6" s="19"/>
      <c r="CD6" s="19"/>
      <c r="CE6" s="19" t="str">
        <f ca="1">IFERROR(__xludf.DUMMYFUNCTION("""COMPUTED_VALUE"""),"Рішення ПРИЙНЯТЕ")</f>
        <v>Рішення ПРИЙНЯТЕ</v>
      </c>
      <c r="CF6" s="19"/>
      <c r="CG6" s="19"/>
      <c r="CH6" s="19" t="str">
        <f ca="1">IFERROR(__xludf.DUMMYFUNCTION("""COMPUTED_VALUE"""),"Рішення НЕ ПРИЙНЯТЕ")</f>
        <v>Рішення НЕ ПРИЙНЯТЕ</v>
      </c>
      <c r="CI6" s="19"/>
      <c r="CJ6" s="19"/>
      <c r="CK6" s="19" t="str">
        <f ca="1">IFERROR(__xludf.DUMMYFUNCTION("""COMPUTED_VALUE"""),"Рішення ПРИЙНЯТЕ")</f>
        <v>Рішення ПРИЙНЯТЕ</v>
      </c>
      <c r="CL6" s="19"/>
      <c r="CM6" s="19"/>
      <c r="CN6" s="19" t="str">
        <f ca="1">IFERROR(__xludf.DUMMYFUNCTION("""COMPUTED_VALUE"""),"Рішення НЕ ПРИЙНЯТЕ")</f>
        <v>Рішення НЕ ПРИЙНЯТЕ</v>
      </c>
      <c r="CO6" s="19"/>
      <c r="CP6" s="19"/>
      <c r="CQ6" s="19" t="str">
        <f ca="1">IFERROR(__xludf.DUMMYFUNCTION("""COMPUTED_VALUE"""),"Рішення ПРИЙНЯТЕ")</f>
        <v>Рішення ПРИЙНЯТЕ</v>
      </c>
      <c r="CR6" s="19"/>
      <c r="CS6" s="19"/>
      <c r="CT6" s="19" t="str">
        <f ca="1">IFERROR(__xludf.DUMMYFUNCTION("""COMPUTED_VALUE"""),"Рішення ПРИЙНЯТЕ")</f>
        <v>Рішення ПРИЙНЯТЕ</v>
      </c>
      <c r="CU6" s="19"/>
      <c r="CV6" s="19"/>
      <c r="CW6" s="19" t="str">
        <f ca="1">IFERROR(__xludf.DUMMYFUNCTION("""COMPUTED_VALUE"""),"Рішення ПРИЙНЯТЕ")</f>
        <v>Рішення ПРИЙНЯТЕ</v>
      </c>
      <c r="CX6" s="19"/>
      <c r="CY6" s="19"/>
      <c r="CZ6" s="19" t="str">
        <f ca="1">IFERROR(__xludf.DUMMYFUNCTION("""COMPUTED_VALUE"""),"Рішення ПРИЙНЯТЕ")</f>
        <v>Рішення ПРИЙНЯТЕ</v>
      </c>
      <c r="DA6" s="19"/>
      <c r="DB6" s="19"/>
      <c r="DC6" s="19" t="str">
        <f ca="1">IFERROR(__xludf.DUMMYFUNCTION("""COMPUTED_VALUE"""),"Рішення ПРИЙНЯТЕ")</f>
        <v>Рішення ПРИЙНЯТЕ</v>
      </c>
      <c r="DD6" s="19"/>
      <c r="DE6" s="19"/>
      <c r="DF6" s="19" t="str">
        <f ca="1">IFERROR(__xludf.DUMMYFUNCTION("""COMPUTED_VALUE"""),"Рішення ПРИЙНЯТЕ")</f>
        <v>Рішення ПРИЙНЯТЕ</v>
      </c>
      <c r="DG6" s="19"/>
      <c r="DH6" s="19"/>
      <c r="DI6" s="19" t="str">
        <f ca="1">IFERROR(__xludf.DUMMYFUNCTION("""COMPUTED_VALUE"""),"Рішення ПРИЙНЯТЕ")</f>
        <v>Рішення ПРИЙНЯТЕ</v>
      </c>
      <c r="DJ6" s="19"/>
      <c r="DK6" s="19"/>
      <c r="DL6" s="19" t="str">
        <f ca="1">IFERROR(__xludf.DUMMYFUNCTION("""COMPUTED_VALUE"""),"Рішення ПРИЙНЯТЕ")</f>
        <v>Рішення ПРИЙНЯТЕ</v>
      </c>
      <c r="DM6" s="19"/>
      <c r="DN6" s="19"/>
      <c r="DO6" s="19" t="str">
        <f ca="1">IFERROR(__xludf.DUMMYFUNCTION("""COMPUTED_VALUE"""),"Рішення ПРИЙНЯТЕ")</f>
        <v>Рішення ПРИЙНЯТЕ</v>
      </c>
      <c r="DP6" s="19"/>
      <c r="DQ6" s="19"/>
      <c r="DR6" s="19" t="str">
        <f ca="1">IFERROR(__xludf.DUMMYFUNCTION("""COMPUTED_VALUE"""),"Рішення ПРИЙНЯТЕ")</f>
        <v>Рішення ПРИЙНЯТЕ</v>
      </c>
      <c r="DS6" s="19"/>
      <c r="DT6" s="19"/>
      <c r="DU6" s="19" t="str">
        <f ca="1">IFERROR(__xludf.DUMMYFUNCTION("""COMPUTED_VALUE"""),"Рішення ПРИЙНЯТЕ")</f>
        <v>Рішення ПРИЙНЯТЕ</v>
      </c>
      <c r="DV6" s="19"/>
      <c r="DW6" s="19"/>
      <c r="DX6" s="19" t="str">
        <f ca="1">IFERROR(__xludf.DUMMYFUNCTION("""COMPUTED_VALUE"""),"Рішення ПРИЙНЯТЕ")</f>
        <v>Рішення ПРИЙНЯТЕ</v>
      </c>
      <c r="DY6" s="19"/>
      <c r="DZ6" s="19"/>
      <c r="EA6" s="19" t="str">
        <f ca="1">IFERROR(__xludf.DUMMYFUNCTION("""COMPUTED_VALUE"""),"Рішення ПРИЙНЯТЕ")</f>
        <v>Рішення ПРИЙНЯТЕ</v>
      </c>
      <c r="EB6" s="19"/>
      <c r="EC6" s="19"/>
      <c r="ED6" s="19" t="str">
        <f ca="1">IFERROR(__xludf.DUMMYFUNCTION("""COMPUTED_VALUE"""),"Рішення ПРИЙНЯТЕ")</f>
        <v>Рішення ПРИЙНЯТЕ</v>
      </c>
      <c r="EE6" s="19"/>
      <c r="EF6" s="19"/>
      <c r="EG6" s="19" t="str">
        <f ca="1">IFERROR(__xludf.DUMMYFUNCTION("""COMPUTED_VALUE"""),"Рішення ПРИЙНЯТЕ")</f>
        <v>Рішення ПРИЙНЯТЕ</v>
      </c>
      <c r="EH6" s="19"/>
      <c r="EI6" s="19"/>
      <c r="EJ6" s="19" t="str">
        <f ca="1">IFERROR(__xludf.DUMMYFUNCTION("""COMPUTED_VALUE"""),"Рішення ПРИЙНЯТЕ")</f>
        <v>Рішення ПРИЙНЯТЕ</v>
      </c>
      <c r="EK6" s="19"/>
      <c r="EL6" s="19"/>
      <c r="EM6" s="19" t="str">
        <f ca="1">IFERROR(__xludf.DUMMYFUNCTION("""COMPUTED_VALUE"""),"Рішення НЕ ПРИЙНЯТЕ")</f>
        <v>Рішення НЕ ПРИЙНЯТЕ</v>
      </c>
      <c r="EN6" s="19"/>
      <c r="EO6" s="19"/>
      <c r="EP6" s="19" t="str">
        <f ca="1">IFERROR(__xludf.DUMMYFUNCTION("""COMPUTED_VALUE"""),"Рішення НЕ ПРИЙНЯТЕ")</f>
        <v>Рішення НЕ ПРИЙНЯТЕ</v>
      </c>
      <c r="EQ6" s="19"/>
      <c r="ER6" s="19"/>
      <c r="ES6" s="19" t="str">
        <f ca="1">IFERROR(__xludf.DUMMYFUNCTION("""COMPUTED_VALUE"""),"Рішення ПРИЙНЯТЕ")</f>
        <v>Рішення ПРИЙНЯТЕ</v>
      </c>
      <c r="ET6" s="19"/>
      <c r="EU6" s="19"/>
      <c r="EV6" s="19" t="str">
        <f ca="1">IFERROR(__xludf.DUMMYFUNCTION("""COMPUTED_VALUE"""),"Рішення ПРИЙНЯТЕ")</f>
        <v>Рішення ПРИЙНЯТЕ</v>
      </c>
      <c r="EW6" s="19"/>
      <c r="EX6" s="19"/>
      <c r="EY6" s="19" t="str">
        <f ca="1">IFERROR(__xludf.DUMMYFUNCTION("""COMPUTED_VALUE"""),"Рішення ПРИЙНЯТЕ")</f>
        <v>Рішення ПРИЙНЯТЕ</v>
      </c>
      <c r="EZ6" s="19"/>
      <c r="FA6" s="19"/>
      <c r="FB6" s="19" t="str">
        <f ca="1">IFERROR(__xludf.DUMMYFUNCTION("""COMPUTED_VALUE"""),"Рішення ПРИЙНЯТЕ")</f>
        <v>Рішення ПРИЙНЯТЕ</v>
      </c>
      <c r="FC6" s="19"/>
      <c r="FD6" s="19"/>
      <c r="FE6" s="19" t="str">
        <f ca="1">IFERROR(__xludf.DUMMYFUNCTION("""COMPUTED_VALUE"""),"Рішення ПРИЙНЯТЕ")</f>
        <v>Рішення ПРИЙНЯТЕ</v>
      </c>
      <c r="FF6" s="19"/>
      <c r="FG6" s="19"/>
      <c r="FH6" s="19" t="str">
        <f ca="1">IFERROR(__xludf.DUMMYFUNCTION("""COMPUTED_VALUE"""),"Рішення ПРИЙНЯТЕ")</f>
        <v>Рішення ПРИЙНЯТЕ</v>
      </c>
      <c r="FI6" s="19"/>
      <c r="FJ6" s="19"/>
      <c r="FK6" s="19" t="str">
        <f ca="1">IFERROR(__xludf.DUMMYFUNCTION("""COMPUTED_VALUE"""),"Рішення ПРИЙНЯТЕ")</f>
        <v>Рішення ПРИЙНЯТЕ</v>
      </c>
      <c r="FL6" s="19"/>
      <c r="FM6" s="19"/>
      <c r="FN6" s="19" t="str">
        <f ca="1">IFERROR(__xludf.DUMMYFUNCTION("""COMPUTED_VALUE"""),"Рішення ПРИЙНЯТЕ")</f>
        <v>Рішення ПРИЙНЯТЕ</v>
      </c>
      <c r="FO6" s="19"/>
      <c r="FP6" s="19"/>
      <c r="FQ6" s="19" t="str">
        <f ca="1">IFERROR(__xludf.DUMMYFUNCTION("""COMPUTED_VALUE"""),"Рішення ПРИЙНЯТЕ")</f>
        <v>Рішення ПРИЙНЯТЕ</v>
      </c>
      <c r="FR6" s="19"/>
      <c r="FS6" s="19"/>
      <c r="FT6" s="19" t="str">
        <f ca="1">IFERROR(__xludf.DUMMYFUNCTION("""COMPUTED_VALUE"""),"Рішення ПРИЙНЯТЕ")</f>
        <v>Рішення ПРИЙНЯТЕ</v>
      </c>
      <c r="FU6" s="19"/>
      <c r="FV6" s="19"/>
      <c r="FW6" s="19" t="str">
        <f ca="1">IFERROR(__xludf.DUMMYFUNCTION("""COMPUTED_VALUE"""),"Рішення ПРИЙНЯТЕ")</f>
        <v>Рішення ПРИЙНЯТЕ</v>
      </c>
      <c r="FX6" s="19"/>
      <c r="FY6" s="19"/>
      <c r="FZ6" s="19" t="str">
        <f ca="1">IFERROR(__xludf.DUMMYFUNCTION("""COMPUTED_VALUE"""),"Рішення ПРИЙНЯТЕ")</f>
        <v>Рішення ПРИЙНЯТЕ</v>
      </c>
      <c r="GA6" s="19"/>
      <c r="GB6" s="19"/>
      <c r="GC6" s="19" t="str">
        <f ca="1">IFERROR(__xludf.DUMMYFUNCTION("""COMPUTED_VALUE"""),"Рішення ПРИЙНЯТЕ")</f>
        <v>Рішення ПРИЙНЯТЕ</v>
      </c>
      <c r="GD6" s="19"/>
      <c r="GE6" s="19"/>
      <c r="GF6" s="19" t="str">
        <f ca="1">IFERROR(__xludf.DUMMYFUNCTION("""COMPUTED_VALUE"""),"Рішення ПРИЙНЯТЕ")</f>
        <v>Рішення ПРИЙНЯТЕ</v>
      </c>
      <c r="GG6" s="19"/>
      <c r="GH6" s="19"/>
      <c r="GI6" s="19" t="str">
        <f ca="1">IFERROR(__xludf.DUMMYFUNCTION("""COMPUTED_VALUE"""),"Рішення ПРИЙНЯТЕ")</f>
        <v>Рішення ПРИЙНЯТЕ</v>
      </c>
      <c r="GJ6" s="19"/>
      <c r="GK6" s="19"/>
      <c r="GL6" s="19" t="str">
        <f ca="1">IFERROR(__xludf.DUMMYFUNCTION("""COMPUTED_VALUE"""),"Рішення ПРИЙНЯТЕ")</f>
        <v>Рішення ПРИЙНЯТЕ</v>
      </c>
      <c r="GM6" s="19"/>
      <c r="GN6" s="19"/>
      <c r="GO6" s="19" t="str">
        <f ca="1">IFERROR(__xludf.DUMMYFUNCTION("""COMPUTED_VALUE"""),"Рішення ПРИЙНЯТЕ")</f>
        <v>Рішення ПРИЙНЯТЕ</v>
      </c>
      <c r="GP6" s="19"/>
      <c r="GQ6" s="19"/>
      <c r="GR6" s="19" t="str">
        <f ca="1">IFERROR(__xludf.DUMMYFUNCTION("""COMPUTED_VALUE"""),"Рішення ПРИЙНЯТЕ")</f>
        <v>Рішення ПРИЙНЯТЕ</v>
      </c>
      <c r="GS6" s="19"/>
      <c r="GT6" s="19"/>
      <c r="GU6" s="19" t="str">
        <f ca="1">IFERROR(__xludf.DUMMYFUNCTION("""COMPUTED_VALUE"""),"Рішення ПРИЙНЯТЕ")</f>
        <v>Рішення ПРИЙНЯТЕ</v>
      </c>
      <c r="GV6" s="19"/>
      <c r="GW6" s="19"/>
      <c r="GX6" s="19" t="str">
        <f ca="1">IFERROR(__xludf.DUMMYFUNCTION("""COMPUTED_VALUE"""),"Рішення ПРИЙНЯТЕ")</f>
        <v>Рішення ПРИЙНЯТЕ</v>
      </c>
      <c r="GY6" s="19"/>
      <c r="GZ6" s="19"/>
      <c r="HA6" s="19" t="str">
        <f ca="1">IFERROR(__xludf.DUMMYFUNCTION("""COMPUTED_VALUE"""),"Рішення ПРИЙНЯТЕ")</f>
        <v>Рішення ПРИЙНЯТЕ</v>
      </c>
      <c r="HB6" s="19"/>
      <c r="HC6" s="19"/>
      <c r="HD6" s="19" t="str">
        <f ca="1">IFERROR(__xludf.DUMMYFUNCTION("""COMPUTED_VALUE"""),"Рішення ПРИЙНЯТЕ")</f>
        <v>Рішення ПРИЙНЯТЕ</v>
      </c>
      <c r="HE6" s="19"/>
      <c r="HF6" s="19"/>
      <c r="HG6" s="19" t="str">
        <f ca="1">IFERROR(__xludf.DUMMYFUNCTION("""COMPUTED_VALUE"""),"Рішення ПРИЙНЯТЕ")</f>
        <v>Рішення ПРИЙНЯТЕ</v>
      </c>
      <c r="HH6" s="19"/>
      <c r="HI6" s="19"/>
      <c r="HJ6" s="19" t="str">
        <f ca="1">IFERROR(__xludf.DUMMYFUNCTION("""COMPUTED_VALUE"""),"Рішення ПРИЙНЯТЕ")</f>
        <v>Рішення ПРИЙНЯТЕ</v>
      </c>
      <c r="HK6" s="19"/>
      <c r="HL6" s="19"/>
      <c r="HM6" s="19" t="str">
        <f ca="1">IFERROR(__xludf.DUMMYFUNCTION("""COMPUTED_VALUE"""),"Рішення ПРИЙНЯТЕ")</f>
        <v>Рішення ПРИЙНЯТЕ</v>
      </c>
      <c r="HN6" s="19"/>
      <c r="HO6" s="19"/>
      <c r="HP6" s="19" t="str">
        <f ca="1">IFERROR(__xludf.DUMMYFUNCTION("""COMPUTED_VALUE"""),"Рішення ПРИЙНЯТЕ")</f>
        <v>Рішення ПРИЙНЯТЕ</v>
      </c>
      <c r="HQ6" s="19"/>
      <c r="HR6" s="19"/>
      <c r="HS6" s="19" t="str">
        <f ca="1">IFERROR(__xludf.DUMMYFUNCTION("""COMPUTED_VALUE"""),"Рішення ПРИЙНЯТЕ")</f>
        <v>Рішення ПРИЙНЯТЕ</v>
      </c>
      <c r="HT6" s="19"/>
      <c r="HU6" s="19"/>
      <c r="HV6" s="19" t="str">
        <f ca="1">IFERROR(__xludf.DUMMYFUNCTION("""COMPUTED_VALUE"""),"Рішення ПРИЙНЯТЕ")</f>
        <v>Рішення ПРИЙНЯТЕ</v>
      </c>
      <c r="HW6" s="19"/>
      <c r="HX6" s="19"/>
      <c r="HY6" s="19" t="str">
        <f ca="1">IFERROR(__xludf.DUMMYFUNCTION("""COMPUTED_VALUE"""),"Рішення ПРИЙНЯТЕ")</f>
        <v>Рішення ПРИЙНЯТЕ</v>
      </c>
      <c r="HZ6" s="19"/>
      <c r="IA6" s="19"/>
      <c r="IB6" s="19" t="str">
        <f ca="1">IFERROR(__xludf.DUMMYFUNCTION("""COMPUTED_VALUE"""),"Рішення ПРИЙНЯТЕ")</f>
        <v>Рішення ПРИЙНЯТЕ</v>
      </c>
      <c r="IC6" s="19"/>
      <c r="ID6" s="19"/>
      <c r="IE6" s="19" t="str">
        <f ca="1">IFERROR(__xludf.DUMMYFUNCTION("""COMPUTED_VALUE"""),"Рішення ПРИЙНЯТЕ")</f>
        <v>Рішення ПРИЙНЯТЕ</v>
      </c>
      <c r="IF6" s="19"/>
      <c r="IG6" s="19"/>
      <c r="IH6" s="19" t="str">
        <f ca="1">IFERROR(__xludf.DUMMYFUNCTION("""COMPUTED_VALUE"""),"Рішення ПРИЙНЯТЕ")</f>
        <v>Рішення ПРИЙНЯТЕ</v>
      </c>
      <c r="II6" s="19"/>
      <c r="IJ6" s="19"/>
      <c r="IK6" s="19" t="str">
        <f ca="1">IFERROR(__xludf.DUMMYFUNCTION("""COMPUTED_VALUE"""),"Рішення ПРИЙНЯТЕ")</f>
        <v>Рішення ПРИЙНЯТЕ</v>
      </c>
      <c r="IL6" s="19"/>
      <c r="IM6" s="19"/>
      <c r="IN6" s="19" t="str">
        <f ca="1">IFERROR(__xludf.DUMMYFUNCTION("""COMPUTED_VALUE"""),"Рішення ПРИЙНЯТЕ")</f>
        <v>Рішення ПРИЙНЯТЕ</v>
      </c>
      <c r="IO6" s="19"/>
      <c r="IP6" s="19"/>
      <c r="IQ6" s="19" t="str">
        <f ca="1">IFERROR(__xludf.DUMMYFUNCTION("""COMPUTED_VALUE"""),"Рішення ПРИЙНЯТЕ")</f>
        <v>Рішення ПРИЙНЯТЕ</v>
      </c>
      <c r="IR6" s="19"/>
      <c r="IS6" s="19"/>
      <c r="IT6" s="19" t="str">
        <f ca="1">IFERROR(__xludf.DUMMYFUNCTION("""COMPUTED_VALUE"""),"Рішення ПРИЙНЯТЕ")</f>
        <v>Рішення ПРИЙНЯТЕ</v>
      </c>
      <c r="IU6" s="19"/>
      <c r="IV6" s="19"/>
      <c r="IW6" s="19" t="str">
        <f ca="1">IFERROR(__xludf.DUMMYFUNCTION("""COMPUTED_VALUE"""),"Рішення ПРИЙНЯТЕ")</f>
        <v>Рішення ПРИЙНЯТЕ</v>
      </c>
      <c r="IX6" s="19"/>
      <c r="IY6" s="19"/>
      <c r="IZ6" s="19" t="str">
        <f ca="1">IFERROR(__xludf.DUMMYFUNCTION("""COMPUTED_VALUE"""),"Рішення ПРИЙНЯТЕ")</f>
        <v>Рішення ПРИЙНЯТЕ</v>
      </c>
      <c r="JA6" s="19"/>
      <c r="JB6" s="19"/>
      <c r="JC6" s="19" t="str">
        <f ca="1">IFERROR(__xludf.DUMMYFUNCTION("""COMPUTED_VALUE"""),"Рішення ПРИЙНЯТЕ")</f>
        <v>Рішення ПРИЙНЯТЕ</v>
      </c>
      <c r="JD6" s="19"/>
      <c r="JE6" s="19"/>
      <c r="JF6" s="19" t="str">
        <f ca="1">IFERROR(__xludf.DUMMYFUNCTION("""COMPUTED_VALUE"""),"Рішення ПРИЙНЯТЕ")</f>
        <v>Рішення ПРИЙНЯТЕ</v>
      </c>
      <c r="JG6" s="19"/>
      <c r="JH6" s="19"/>
      <c r="JI6" s="19" t="str">
        <f ca="1">IFERROR(__xludf.DUMMYFUNCTION("""COMPUTED_VALUE"""),"Рішення ПРИЙНЯТЕ")</f>
        <v>Рішення ПРИЙНЯТЕ</v>
      </c>
      <c r="JJ6" s="19"/>
      <c r="JK6" s="19"/>
      <c r="JL6" s="19" t="str">
        <f ca="1">IFERROR(__xludf.DUMMYFUNCTION("""COMPUTED_VALUE"""),"Рішення ПРИЙНЯТЕ")</f>
        <v>Рішення ПРИЙНЯТЕ</v>
      </c>
      <c r="JM6" s="19"/>
      <c r="JN6" s="19"/>
      <c r="JO6" s="19" t="str">
        <f ca="1">IFERROR(__xludf.DUMMYFUNCTION("""COMPUTED_VALUE"""),"Рішення ПРИЙНЯТЕ")</f>
        <v>Рішення ПРИЙНЯТЕ</v>
      </c>
      <c r="JP6" s="19"/>
      <c r="JQ6" s="19"/>
      <c r="JR6" s="19" t="str">
        <f ca="1">IFERROR(__xludf.DUMMYFUNCTION("""COMPUTED_VALUE"""),"Рішення ПРИЙНЯТЕ")</f>
        <v>Рішення ПРИЙНЯТЕ</v>
      </c>
      <c r="JS6" s="19"/>
      <c r="JT6" s="19"/>
      <c r="JU6" s="19" t="str">
        <f ca="1">IFERROR(__xludf.DUMMYFUNCTION("""COMPUTED_VALUE"""),"Рішення ПРИЙНЯТЕ")</f>
        <v>Рішення ПРИЙНЯТЕ</v>
      </c>
      <c r="JV6" s="19"/>
      <c r="JW6" s="19"/>
      <c r="JX6" s="19" t="str">
        <f ca="1">IFERROR(__xludf.DUMMYFUNCTION("""COMPUTED_VALUE"""),"Рішення ПРИЙНЯТЕ")</f>
        <v>Рішення ПРИЙНЯТЕ</v>
      </c>
      <c r="JY6" s="19"/>
      <c r="JZ6" s="19"/>
      <c r="KA6" s="19" t="str">
        <f ca="1">IFERROR(__xludf.DUMMYFUNCTION("""COMPUTED_VALUE"""),"Рішення ПРИЙНЯТЕ")</f>
        <v>Рішення ПРИЙНЯТЕ</v>
      </c>
      <c r="KB6" s="19"/>
      <c r="KC6" s="19"/>
      <c r="KD6" s="19" t="str">
        <f ca="1">IFERROR(__xludf.DUMMYFUNCTION("""COMPUTED_VALUE"""),"Рішення ПРИЙНЯТЕ")</f>
        <v>Рішення ПРИЙНЯТЕ</v>
      </c>
      <c r="KE6" s="19"/>
      <c r="KF6" s="19"/>
      <c r="KG6" s="19" t="str">
        <f ca="1">IFERROR(__xludf.DUMMYFUNCTION("""COMPUTED_VALUE"""),"Рішення ПРИЙНЯТЕ")</f>
        <v>Рішення ПРИЙНЯТЕ</v>
      </c>
      <c r="KH6" s="19"/>
      <c r="KI6" s="19"/>
      <c r="KJ6" s="19" t="str">
        <f ca="1">IFERROR(__xludf.DUMMYFUNCTION("""COMPUTED_VALUE"""),"Рішення ПРИЙНЯТЕ")</f>
        <v>Рішення ПРИЙНЯТЕ</v>
      </c>
      <c r="KK6" s="19"/>
      <c r="KL6" s="19"/>
      <c r="KM6" s="19" t="str">
        <f ca="1">IFERROR(__xludf.DUMMYFUNCTION("""COMPUTED_VALUE"""),"Рішення ПРИЙНЯТЕ")</f>
        <v>Рішення ПРИЙНЯТЕ</v>
      </c>
      <c r="KN6" s="19"/>
      <c r="KO6" s="19"/>
      <c r="KP6" s="19" t="str">
        <f ca="1">IFERROR(__xludf.DUMMYFUNCTION("""COMPUTED_VALUE"""),"Рішення ПРИЙНЯТЕ")</f>
        <v>Рішення ПРИЙНЯТЕ</v>
      </c>
      <c r="KQ6" s="19"/>
      <c r="KR6" s="19"/>
      <c r="KS6" s="19" t="str">
        <f ca="1">IFERROR(__xludf.DUMMYFUNCTION("""COMPUTED_VALUE"""),"Рішення ПРИЙНЯТЕ")</f>
        <v>Рішення ПРИЙНЯТЕ</v>
      </c>
      <c r="KT6" s="19"/>
      <c r="KU6" s="19"/>
      <c r="KV6" s="19" t="str">
        <f ca="1">IFERROR(__xludf.DUMMYFUNCTION("""COMPUTED_VALUE"""),"Рішення ПРИЙНЯТЕ")</f>
        <v>Рішення ПРИЙНЯТЕ</v>
      </c>
      <c r="KW6" s="19"/>
      <c r="KX6" s="19"/>
      <c r="KY6" s="19" t="str">
        <f ca="1">IFERROR(__xludf.DUMMYFUNCTION("""COMPUTED_VALUE"""),"Рішення ПРИЙНЯТЕ")</f>
        <v>Рішення ПРИЙНЯТЕ</v>
      </c>
      <c r="KZ6" s="19"/>
      <c r="LA6" s="19"/>
      <c r="LB6" s="19" t="str">
        <f ca="1">IFERROR(__xludf.DUMMYFUNCTION("""COMPUTED_VALUE"""),"Рішення ПРИЙНЯТЕ")</f>
        <v>Рішення ПРИЙНЯТЕ</v>
      </c>
      <c r="LC6" s="19"/>
      <c r="LD6" s="19"/>
      <c r="LE6" s="19" t="str">
        <f ca="1">IFERROR(__xludf.DUMMYFUNCTION("""COMPUTED_VALUE"""),"Рішення ПРИЙНЯТЕ")</f>
        <v>Рішення ПРИЙНЯТЕ</v>
      </c>
      <c r="LF6" s="19"/>
      <c r="LG6" s="19"/>
      <c r="LH6" s="19" t="str">
        <f ca="1">IFERROR(__xludf.DUMMYFUNCTION("""COMPUTED_VALUE"""),"Рішення ПРИЙНЯТЕ")</f>
        <v>Рішення ПРИЙНЯТЕ</v>
      </c>
      <c r="LI6" s="19"/>
      <c r="LJ6" s="19"/>
      <c r="LK6" s="19" t="str">
        <f ca="1">IFERROR(__xludf.DUMMYFUNCTION("""COMPUTED_VALUE"""),"Рішення ПРИЙНЯТЕ")</f>
        <v>Рішення ПРИЙНЯТЕ</v>
      </c>
      <c r="LL6" s="19"/>
      <c r="LM6" s="19"/>
      <c r="LN6" s="19" t="str">
        <f ca="1">IFERROR(__xludf.DUMMYFUNCTION("""COMPUTED_VALUE"""),"Рішення ПРИЙНЯТЕ")</f>
        <v>Рішення ПРИЙНЯТЕ</v>
      </c>
      <c r="LO6" s="19"/>
      <c r="LP6" s="19"/>
      <c r="LQ6" s="19" t="str">
        <f ca="1">IFERROR(__xludf.DUMMYFUNCTION("""COMPUTED_VALUE"""),"Рішення ПРИЙНЯТЕ")</f>
        <v>Рішення ПРИЙНЯТЕ</v>
      </c>
      <c r="LR6" s="19"/>
      <c r="LS6" s="19"/>
      <c r="LT6" s="19" t="str">
        <f ca="1">IFERROR(__xludf.DUMMYFUNCTION("""COMPUTED_VALUE"""),"Рішення ПРИЙНЯТЕ")</f>
        <v>Рішення ПРИЙНЯТЕ</v>
      </c>
      <c r="LU6" s="19"/>
      <c r="LV6" s="19"/>
      <c r="LW6" s="19" t="str">
        <f ca="1">IFERROR(__xludf.DUMMYFUNCTION("""COMPUTED_VALUE"""),"Рішення ПРИЙНЯТЕ")</f>
        <v>Рішення ПРИЙНЯТЕ</v>
      </c>
      <c r="LX6" s="19"/>
      <c r="LY6" s="19"/>
      <c r="LZ6" s="19" t="str">
        <f ca="1">IFERROR(__xludf.DUMMYFUNCTION("""COMPUTED_VALUE"""),"Рішення ПРИЙНЯТЕ")</f>
        <v>Рішення ПРИЙНЯТЕ</v>
      </c>
      <c r="MA6" s="19"/>
      <c r="MB6" s="19"/>
      <c r="MC6" s="19" t="str">
        <f ca="1">IFERROR(__xludf.DUMMYFUNCTION("""COMPUTED_VALUE"""),"Рішення ПРИЙНЯТЕ")</f>
        <v>Рішення ПРИЙНЯТЕ</v>
      </c>
      <c r="MD6" s="19"/>
      <c r="ME6" s="19"/>
      <c r="MF6" s="19" t="str">
        <f ca="1">IFERROR(__xludf.DUMMYFUNCTION("""COMPUTED_VALUE"""),"Рішення ПРИЙНЯТЕ")</f>
        <v>Рішення ПРИЙНЯТЕ</v>
      </c>
      <c r="MG6" s="19"/>
      <c r="MH6" s="19"/>
      <c r="MI6" s="19" t="str">
        <f ca="1">IFERROR(__xludf.DUMMYFUNCTION("""COMPUTED_VALUE"""),"Рішення ПРИЙНЯТЕ")</f>
        <v>Рішення ПРИЙНЯТЕ</v>
      </c>
      <c r="MJ6" s="19"/>
      <c r="MK6" s="19"/>
      <c r="ML6" s="19" t="str">
        <f ca="1">IFERROR(__xludf.DUMMYFUNCTION("""COMPUTED_VALUE"""),"Рішення ПРИЙНЯТЕ")</f>
        <v>Рішення ПРИЙНЯТЕ</v>
      </c>
      <c r="MM6" s="19"/>
      <c r="MN6" s="19"/>
      <c r="MO6" s="19" t="str">
        <f ca="1">IFERROR(__xludf.DUMMYFUNCTION("""COMPUTED_VALUE"""),"Рішення ПРИЙНЯТЕ")</f>
        <v>Рішення ПРИЙНЯТЕ</v>
      </c>
      <c r="MP6" s="19"/>
      <c r="MQ6" s="19"/>
      <c r="MR6" s="19" t="str">
        <f ca="1">IFERROR(__xludf.DUMMYFUNCTION("""COMPUTED_VALUE"""),"Рішення ПРИЙНЯТЕ")</f>
        <v>Рішення ПРИЙНЯТЕ</v>
      </c>
      <c r="MS6" s="19"/>
      <c r="MT6" s="19"/>
      <c r="MU6" s="19" t="str">
        <f ca="1">IFERROR(__xludf.DUMMYFUNCTION("""COMPUTED_VALUE"""),"Рішення ПРИЙНЯТЕ")</f>
        <v>Рішення ПРИЙНЯТЕ</v>
      </c>
      <c r="MV6" s="19"/>
      <c r="MW6" s="19"/>
      <c r="MX6" s="19" t="str">
        <f ca="1">IFERROR(__xludf.DUMMYFUNCTION("""COMPUTED_VALUE"""),"Рішення ПРИЙНЯТЕ")</f>
        <v>Рішення ПРИЙНЯТЕ</v>
      </c>
      <c r="MY6" s="19"/>
      <c r="MZ6" s="19"/>
      <c r="NA6" s="19" t="str">
        <f ca="1">IFERROR(__xludf.DUMMYFUNCTION("""COMPUTED_VALUE"""),"Рішення ПРИЙНЯТЕ")</f>
        <v>Рішення ПРИЙНЯТЕ</v>
      </c>
      <c r="NB6" s="19"/>
      <c r="NC6" s="19"/>
      <c r="ND6" s="19" t="str">
        <f ca="1">IFERROR(__xludf.DUMMYFUNCTION("""COMPUTED_VALUE"""),"Рішення ПРИЙНЯТЕ")</f>
        <v>Рішення ПРИЙНЯТЕ</v>
      </c>
      <c r="NE6" s="19"/>
      <c r="NF6" s="19"/>
      <c r="NG6" s="19" t="str">
        <f ca="1">IFERROR(__xludf.DUMMYFUNCTION("""COMPUTED_VALUE"""),"Рішення ПРИЙНЯТЕ")</f>
        <v>Рішення ПРИЙНЯТЕ</v>
      </c>
      <c r="NH6" s="19"/>
      <c r="NI6" s="19"/>
      <c r="NJ6" s="19" t="str">
        <f ca="1">IFERROR(__xludf.DUMMYFUNCTION("""COMPUTED_VALUE"""),"Рішення ПРИЙНЯТЕ")</f>
        <v>Рішення ПРИЙНЯТЕ</v>
      </c>
      <c r="NK6" s="19"/>
      <c r="NL6" s="19"/>
      <c r="NM6" s="19" t="str">
        <f ca="1">IFERROR(__xludf.DUMMYFUNCTION("""COMPUTED_VALUE"""),"Рішення ПРИЙНЯТЕ")</f>
        <v>Рішення ПРИЙНЯТЕ</v>
      </c>
      <c r="NN6" s="19"/>
      <c r="NO6" s="19"/>
      <c r="NP6" s="19" t="str">
        <f ca="1">IFERROR(__xludf.DUMMYFUNCTION("""COMPUTED_VALUE"""),"Рішення ПРИЙНЯТЕ")</f>
        <v>Рішення ПРИЙНЯТЕ</v>
      </c>
      <c r="NQ6" s="19"/>
      <c r="NR6" s="19"/>
      <c r="NS6" s="19" t="str">
        <f ca="1">IFERROR(__xludf.DUMMYFUNCTION("""COMPUTED_VALUE"""),"Рішення НЕ ПРИЙНЯТЕ")</f>
        <v>Рішення НЕ ПРИЙНЯТЕ</v>
      </c>
      <c r="NT6" s="19"/>
      <c r="NU6" s="19"/>
      <c r="NV6" s="19" t="str">
        <f ca="1">IFERROR(__xludf.DUMMYFUNCTION("""COMPUTED_VALUE"""),"Рішення НЕ ПРИЙНЯТЕ")</f>
        <v>Рішення НЕ ПРИЙНЯТЕ</v>
      </c>
      <c r="NW6" s="19"/>
      <c r="NX6" s="19"/>
      <c r="NY6" s="19" t="str">
        <f ca="1">IFERROR(__xludf.DUMMYFUNCTION("""COMPUTED_VALUE"""),"Рішення ПРИЙНЯТЕ")</f>
        <v>Рішення ПРИЙНЯТЕ</v>
      </c>
      <c r="NZ6" s="19"/>
      <c r="OA6" s="19"/>
      <c r="OB6" s="19" t="str">
        <f ca="1">IFERROR(__xludf.DUMMYFUNCTION("""COMPUTED_VALUE"""),"Рішення НЕ ПРИЙНЯТЕ")</f>
        <v>Рішення НЕ ПРИЙНЯТЕ</v>
      </c>
      <c r="OC6" s="19"/>
      <c r="OD6" s="19"/>
      <c r="OE6" s="19" t="str">
        <f ca="1">IFERROR(__xludf.DUMMYFUNCTION("""COMPUTED_VALUE"""),"Рішення ПРИЙНЯТЕ")</f>
        <v>Рішення ПРИЙНЯТЕ</v>
      </c>
      <c r="OF6" s="19"/>
      <c r="OG6" s="19"/>
      <c r="OH6" s="19" t="str">
        <f ca="1">IFERROR(__xludf.DUMMYFUNCTION("""COMPUTED_VALUE"""),"Рішення НЕ ПРИЙНЯТЕ")</f>
        <v>Рішення НЕ ПРИЙНЯТЕ</v>
      </c>
      <c r="OI6" s="19"/>
      <c r="OJ6" s="19"/>
      <c r="OK6" s="19" t="str">
        <f ca="1">IFERROR(__xludf.DUMMYFUNCTION("""COMPUTED_VALUE"""),"Рішення НЕ ПРИЙНЯТЕ")</f>
        <v>Рішення НЕ ПРИЙНЯТЕ</v>
      </c>
      <c r="OL6" s="19"/>
      <c r="OM6" s="19"/>
      <c r="ON6" s="19" t="str">
        <f ca="1">IFERROR(__xludf.DUMMYFUNCTION("""COMPUTED_VALUE"""),"Рішення НЕ ПРИЙНЯТЕ")</f>
        <v>Рішення НЕ ПРИЙНЯТЕ</v>
      </c>
      <c r="OO6" s="19"/>
      <c r="OP6" s="19"/>
      <c r="OQ6" s="19" t="str">
        <f ca="1">IFERROR(__xludf.DUMMYFUNCTION("""COMPUTED_VALUE"""),"Рішення ПРИЙНЯТЕ")</f>
        <v>Рішення ПРИЙНЯТЕ</v>
      </c>
      <c r="OR6" s="19"/>
      <c r="OS6" s="19"/>
      <c r="OT6" s="19" t="str">
        <f ca="1">IFERROR(__xludf.DUMMYFUNCTION("""COMPUTED_VALUE"""),"Рішення ПРИЙНЯТЕ")</f>
        <v>Рішення ПРИЙНЯТЕ</v>
      </c>
      <c r="OU6" s="19"/>
      <c r="OV6" s="19"/>
      <c r="OW6" s="19" t="str">
        <f ca="1">IFERROR(__xludf.DUMMYFUNCTION("""COMPUTED_VALUE"""),"Рішення ПРИЙНЯТЕ")</f>
        <v>Рішення ПРИЙНЯТЕ</v>
      </c>
      <c r="OX6" s="19"/>
      <c r="OY6" s="19"/>
      <c r="OZ6" s="19" t="str">
        <f ca="1">IFERROR(__xludf.DUMMYFUNCTION("""COMPUTED_VALUE"""),"Рішення ПРИЙНЯТЕ")</f>
        <v>Рішення ПРИЙНЯТЕ</v>
      </c>
      <c r="PA6" s="19"/>
      <c r="PB6" s="19"/>
      <c r="PC6" s="19" t="str">
        <f ca="1">IFERROR(__xludf.DUMMYFUNCTION("""COMPUTED_VALUE"""),"Рішення ПРИЙНЯТЕ")</f>
        <v>Рішення ПРИЙНЯТЕ</v>
      </c>
      <c r="PD6" s="19"/>
      <c r="PE6" s="19"/>
      <c r="PF6" s="19" t="str">
        <f ca="1">IFERROR(__xludf.DUMMYFUNCTION("""COMPUTED_VALUE"""),"Рішення ПРИЙНЯТЕ")</f>
        <v>Рішення ПРИЙНЯТЕ</v>
      </c>
      <c r="PG6" s="19"/>
      <c r="PH6" s="19"/>
      <c r="PI6" s="19" t="str">
        <f ca="1">IFERROR(__xludf.DUMMYFUNCTION("""COMPUTED_VALUE"""),"Рішення НЕ ПРИЙНЯТЕ")</f>
        <v>Рішення НЕ ПРИЙНЯТЕ</v>
      </c>
      <c r="PJ6" s="19"/>
      <c r="PK6" s="19"/>
      <c r="PL6" s="19" t="str">
        <f ca="1">IFERROR(__xludf.DUMMYFUNCTION("""COMPUTED_VALUE"""),"Рішення НЕ ПРИЙНЯТЕ")</f>
        <v>Рішення НЕ ПРИЙНЯТЕ</v>
      </c>
      <c r="PM6" s="19"/>
      <c r="PN6" s="19"/>
      <c r="PO6" s="19" t="str">
        <f ca="1">IFERROR(__xludf.DUMMYFUNCTION("""COMPUTED_VALUE"""),"Рішення ПРИЙНЯТЕ")</f>
        <v>Рішення ПРИЙНЯТЕ</v>
      </c>
      <c r="PP6" s="19"/>
      <c r="PQ6" s="19"/>
      <c r="PR6" s="19" t="str">
        <f ca="1">IFERROR(__xludf.DUMMYFUNCTION("""COMPUTED_VALUE"""),"Рішення НЕ ПРИЙНЯТЕ")</f>
        <v>Рішення НЕ ПРИЙНЯТЕ</v>
      </c>
      <c r="PS6" s="19"/>
      <c r="PT6" s="19"/>
      <c r="PU6" s="19" t="str">
        <f ca="1">IFERROR(__xludf.DUMMYFUNCTION("""COMPUTED_VALUE"""),"Рішення НЕ ПРИЙНЯТЕ")</f>
        <v>Рішення НЕ ПРИЙНЯТЕ</v>
      </c>
      <c r="PV6" s="19"/>
      <c r="PW6" s="19"/>
      <c r="PX6" s="19" t="str">
        <f ca="1">IFERROR(__xludf.DUMMYFUNCTION("""COMPUTED_VALUE"""),"Рішення ПРИЙНЯТЕ")</f>
        <v>Рішення ПРИЙНЯТЕ</v>
      </c>
      <c r="PY6" s="19"/>
      <c r="PZ6" s="19"/>
      <c r="QA6" s="19" t="str">
        <f ca="1">IFERROR(__xludf.DUMMYFUNCTION("""COMPUTED_VALUE"""),"Рішення НЕ ПРИЙНЯТЕ")</f>
        <v>Рішення НЕ ПРИЙНЯТЕ</v>
      </c>
      <c r="QB6" s="19"/>
      <c r="QC6" s="19"/>
      <c r="QD6" s="19" t="str">
        <f ca="1">IFERROR(__xludf.DUMMYFUNCTION("""COMPUTED_VALUE"""),"Рішення НЕ ПРИЙНЯТЕ")</f>
        <v>Рішення НЕ ПРИЙНЯТЕ</v>
      </c>
      <c r="QE6" s="19"/>
      <c r="QF6" s="19"/>
      <c r="QG6" s="19" t="str">
        <f ca="1">IFERROR(__xludf.DUMMYFUNCTION("""COMPUTED_VALUE"""),"Рішення НЕ ПРИЙНЯТЕ")</f>
        <v>Рішення НЕ ПРИЙНЯТЕ</v>
      </c>
      <c r="QH6" s="19"/>
      <c r="QI6" s="19"/>
      <c r="QJ6" s="19" t="str">
        <f ca="1">IFERROR(__xludf.DUMMYFUNCTION("""COMPUTED_VALUE"""),"Рішення НЕ ПРИЙНЯТЕ")</f>
        <v>Рішення НЕ ПРИЙНЯТЕ</v>
      </c>
      <c r="QK6" s="19"/>
    </row>
    <row r="7" spans="1:466" ht="12.75">
      <c r="A7" s="17"/>
      <c r="B7" s="17" t="str">
        <f ca="1">IFERROR(__xludf.DUMMYFUNCTION("""COMPUTED_VALUE"""),"Київський міський голова")</f>
        <v>Київський міський голова</v>
      </c>
      <c r="C7" s="19"/>
      <c r="D7" s="19"/>
      <c r="E7" s="19" t="str">
        <f ca="1">IFERROR(__xludf.DUMMYFUNCTION("""COMPUTED_VALUE"""),"Київський міський голова")</f>
        <v>Київський міський голова</v>
      </c>
      <c r="F7" s="19"/>
      <c r="G7" s="19"/>
      <c r="H7" s="19" t="str">
        <f ca="1">IFERROR(__xludf.DUMMYFUNCTION("""COMPUTED_VALUE"""),"Київський міський голова")</f>
        <v>Київський міський голова</v>
      </c>
      <c r="I7" s="19"/>
      <c r="J7" s="19"/>
      <c r="K7" s="19" t="str">
        <f ca="1">IFERROR(__xludf.DUMMYFUNCTION("""COMPUTED_VALUE"""),"Київський міський голова")</f>
        <v>Київський міський голова</v>
      </c>
      <c r="L7" s="19"/>
      <c r="M7" s="19"/>
      <c r="N7" s="19" t="str">
        <f ca="1">IFERROR(__xludf.DUMMYFUNCTION("""COMPUTED_VALUE"""),"Київський міський голова")</f>
        <v>Київський міський голова</v>
      </c>
      <c r="O7" s="19"/>
      <c r="P7" s="19"/>
      <c r="Q7" s="19" t="str">
        <f ca="1">IFERROR(__xludf.DUMMYFUNCTION("""COMPUTED_VALUE"""),"Київський міський голова")</f>
        <v>Київський міський голова</v>
      </c>
      <c r="R7" s="19"/>
      <c r="S7" s="19"/>
      <c r="T7" s="19" t="str">
        <f ca="1">IFERROR(__xludf.DUMMYFUNCTION("""COMPUTED_VALUE"""),"Київський міський голова")</f>
        <v>Київський міський голова</v>
      </c>
      <c r="U7" s="19"/>
      <c r="V7" s="19"/>
      <c r="W7" s="19" t="str">
        <f ca="1">IFERROR(__xludf.DUMMYFUNCTION("""COMPUTED_VALUE"""),"Київський міський голова")</f>
        <v>Київський міський голова</v>
      </c>
      <c r="X7" s="19"/>
      <c r="Y7" s="19"/>
      <c r="Z7" s="19" t="str">
        <f ca="1">IFERROR(__xludf.DUMMYFUNCTION("""COMPUTED_VALUE"""),"Київський міський голова")</f>
        <v>Київський міський голова</v>
      </c>
      <c r="AA7" s="19"/>
      <c r="AB7" s="19"/>
      <c r="AC7" s="19" t="str">
        <f ca="1">IFERROR(__xludf.DUMMYFUNCTION("""COMPUTED_VALUE"""),"Київський міський голова")</f>
        <v>Київський міський голова</v>
      </c>
      <c r="AD7" s="19"/>
      <c r="AE7" s="19"/>
      <c r="AF7" s="19" t="str">
        <f ca="1">IFERROR(__xludf.DUMMYFUNCTION("""COMPUTED_VALUE"""),"Київський міський голова")</f>
        <v>Київський міський голова</v>
      </c>
      <c r="AG7" s="19"/>
      <c r="AH7" s="19"/>
      <c r="AI7" s="19" t="str">
        <f ca="1">IFERROR(__xludf.DUMMYFUNCTION("""COMPUTED_VALUE"""),"Київський міський голова")</f>
        <v>Київський міський голова</v>
      </c>
      <c r="AJ7" s="19"/>
      <c r="AK7" s="19"/>
      <c r="AL7" s="19" t="str">
        <f ca="1">IFERROR(__xludf.DUMMYFUNCTION("""COMPUTED_VALUE"""),"Київський міський голова")</f>
        <v>Київський міський голова</v>
      </c>
      <c r="AM7" s="19"/>
      <c r="AN7" s="19"/>
      <c r="AO7" s="19" t="str">
        <f ca="1">IFERROR(__xludf.DUMMYFUNCTION("""COMPUTED_VALUE"""),"Київський міський голова")</f>
        <v>Київський міський голова</v>
      </c>
      <c r="AP7" s="19"/>
      <c r="AQ7" s="19"/>
      <c r="AR7" s="19" t="str">
        <f ca="1">IFERROR(__xludf.DUMMYFUNCTION("""COMPUTED_VALUE"""),"Київський міський голова")</f>
        <v>Київський міський голова</v>
      </c>
      <c r="AS7" s="19"/>
      <c r="AT7" s="19"/>
      <c r="AU7" s="19" t="str">
        <f ca="1">IFERROR(__xludf.DUMMYFUNCTION("""COMPUTED_VALUE"""),"Київський міський голова")</f>
        <v>Київський міський голова</v>
      </c>
      <c r="AV7" s="19"/>
      <c r="AW7" s="19"/>
      <c r="AX7" s="19" t="str">
        <f ca="1">IFERROR(__xludf.DUMMYFUNCTION("""COMPUTED_VALUE"""),"Київський міський голова")</f>
        <v>Київський міський голова</v>
      </c>
      <c r="AY7" s="19"/>
      <c r="AZ7" s="19"/>
      <c r="BA7" s="19" t="str">
        <f ca="1">IFERROR(__xludf.DUMMYFUNCTION("""COMPUTED_VALUE"""),"Київський міський голова")</f>
        <v>Київський міський голова</v>
      </c>
      <c r="BB7" s="19"/>
      <c r="BC7" s="19"/>
      <c r="BD7" s="19" t="str">
        <f ca="1">IFERROR(__xludf.DUMMYFUNCTION("""COMPUTED_VALUE"""),"Київський міський голова")</f>
        <v>Київський міський голова</v>
      </c>
      <c r="BE7" s="19"/>
      <c r="BF7" s="19"/>
      <c r="BG7" s="19" t="str">
        <f ca="1">IFERROR(__xludf.DUMMYFUNCTION("""COMPUTED_VALUE"""),"Київський міський голова")</f>
        <v>Київський міський голова</v>
      </c>
      <c r="BH7" s="19"/>
      <c r="BI7" s="19"/>
      <c r="BJ7" s="19" t="str">
        <f ca="1">IFERROR(__xludf.DUMMYFUNCTION("""COMPUTED_VALUE"""),"Київський міський голова")</f>
        <v>Київський міський голова</v>
      </c>
      <c r="BK7" s="19"/>
      <c r="BL7" s="19"/>
      <c r="BM7" s="19" t="str">
        <f ca="1">IFERROR(__xludf.DUMMYFUNCTION("""COMPUTED_VALUE"""),"Київський міський голова")</f>
        <v>Київський міський голова</v>
      </c>
      <c r="BN7" s="19"/>
      <c r="BO7" s="19"/>
      <c r="BP7" s="19" t="str">
        <f ca="1">IFERROR(__xludf.DUMMYFUNCTION("""COMPUTED_VALUE"""),"Київський міський голова")</f>
        <v>Київський міський голова</v>
      </c>
      <c r="BQ7" s="19"/>
      <c r="BR7" s="19"/>
      <c r="BS7" s="19" t="str">
        <f ca="1">IFERROR(__xludf.DUMMYFUNCTION("""COMPUTED_VALUE"""),"Київський міський голова")</f>
        <v>Київський міський голова</v>
      </c>
      <c r="BT7" s="19"/>
      <c r="BU7" s="19"/>
      <c r="BV7" s="19" t="str">
        <f ca="1">IFERROR(__xludf.DUMMYFUNCTION("""COMPUTED_VALUE"""),"Київський міський голова")</f>
        <v>Київський міський голова</v>
      </c>
      <c r="BW7" s="19"/>
      <c r="BX7" s="19"/>
      <c r="BY7" s="19" t="str">
        <f ca="1">IFERROR(__xludf.DUMMYFUNCTION("""COMPUTED_VALUE"""),"Київський міський голова")</f>
        <v>Київський міський голова</v>
      </c>
      <c r="BZ7" s="19"/>
      <c r="CA7" s="19"/>
      <c r="CB7" s="19" t="str">
        <f ca="1">IFERROR(__xludf.DUMMYFUNCTION("""COMPUTED_VALUE"""),"Київський міський голова")</f>
        <v>Київський міський голова</v>
      </c>
      <c r="CC7" s="19"/>
      <c r="CD7" s="19"/>
      <c r="CE7" s="19" t="str">
        <f ca="1">IFERROR(__xludf.DUMMYFUNCTION("""COMPUTED_VALUE"""),"Київський міський голова")</f>
        <v>Київський міський голова</v>
      </c>
      <c r="CF7" s="19"/>
      <c r="CG7" s="19"/>
      <c r="CH7" s="19" t="str">
        <f ca="1">IFERROR(__xludf.DUMMYFUNCTION("""COMPUTED_VALUE"""),"Київський міський голова")</f>
        <v>Київський міський голова</v>
      </c>
      <c r="CI7" s="19"/>
      <c r="CJ7" s="19"/>
      <c r="CK7" s="19" t="str">
        <f ca="1">IFERROR(__xludf.DUMMYFUNCTION("""COMPUTED_VALUE"""),"Київський міський голова")</f>
        <v>Київський міський голова</v>
      </c>
      <c r="CL7" s="19"/>
      <c r="CM7" s="19"/>
      <c r="CN7" s="19" t="str">
        <f ca="1">IFERROR(__xludf.DUMMYFUNCTION("""COMPUTED_VALUE"""),"Київський міський голова")</f>
        <v>Київський міський голова</v>
      </c>
      <c r="CO7" s="19"/>
      <c r="CP7" s="19"/>
      <c r="CQ7" s="19" t="str">
        <f ca="1">IFERROR(__xludf.DUMMYFUNCTION("""COMPUTED_VALUE"""),"Київський міський голова")</f>
        <v>Київський міський голова</v>
      </c>
      <c r="CR7" s="19"/>
      <c r="CS7" s="19"/>
      <c r="CT7" s="19" t="str">
        <f ca="1">IFERROR(__xludf.DUMMYFUNCTION("""COMPUTED_VALUE"""),"Київський міський голова")</f>
        <v>Київський міський голова</v>
      </c>
      <c r="CU7" s="19"/>
      <c r="CV7" s="19"/>
      <c r="CW7" s="19" t="str">
        <f ca="1">IFERROR(__xludf.DUMMYFUNCTION("""COMPUTED_VALUE"""),"Київський міський голова")</f>
        <v>Київський міський голова</v>
      </c>
      <c r="CX7" s="19"/>
      <c r="CY7" s="19"/>
      <c r="CZ7" s="19" t="str">
        <f ca="1">IFERROR(__xludf.DUMMYFUNCTION("""COMPUTED_VALUE"""),"Київський міський голова")</f>
        <v>Київський міський голова</v>
      </c>
      <c r="DA7" s="19"/>
      <c r="DB7" s="19"/>
      <c r="DC7" s="19" t="str">
        <f ca="1">IFERROR(__xludf.DUMMYFUNCTION("""COMPUTED_VALUE"""),"Київський міський голова")</f>
        <v>Київський міський голова</v>
      </c>
      <c r="DD7" s="19"/>
      <c r="DE7" s="19"/>
      <c r="DF7" s="19" t="str">
        <f ca="1">IFERROR(__xludf.DUMMYFUNCTION("""COMPUTED_VALUE"""),"Київський міський голова")</f>
        <v>Київський міський голова</v>
      </c>
      <c r="DG7" s="19"/>
      <c r="DH7" s="19"/>
      <c r="DI7" s="19" t="str">
        <f ca="1">IFERROR(__xludf.DUMMYFUNCTION("""COMPUTED_VALUE"""),"Київський міський голова")</f>
        <v>Київський міський голова</v>
      </c>
      <c r="DJ7" s="19"/>
      <c r="DK7" s="19"/>
      <c r="DL7" s="19" t="str">
        <f ca="1">IFERROR(__xludf.DUMMYFUNCTION("""COMPUTED_VALUE"""),"Київський міський голова")</f>
        <v>Київський міський голова</v>
      </c>
      <c r="DM7" s="19"/>
      <c r="DN7" s="19"/>
      <c r="DO7" s="19" t="str">
        <f ca="1">IFERROR(__xludf.DUMMYFUNCTION("""COMPUTED_VALUE"""),"Київський міський голова")</f>
        <v>Київський міський голова</v>
      </c>
      <c r="DP7" s="19"/>
      <c r="DQ7" s="19"/>
      <c r="DR7" s="19" t="str">
        <f ca="1">IFERROR(__xludf.DUMMYFUNCTION("""COMPUTED_VALUE"""),"Київський міський голова")</f>
        <v>Київський міський голова</v>
      </c>
      <c r="DS7" s="19"/>
      <c r="DT7" s="19"/>
      <c r="DU7" s="19" t="str">
        <f ca="1">IFERROR(__xludf.DUMMYFUNCTION("""COMPUTED_VALUE"""),"Київський міський голова")</f>
        <v>Київський міський голова</v>
      </c>
      <c r="DV7" s="19"/>
      <c r="DW7" s="19"/>
      <c r="DX7" s="19" t="str">
        <f ca="1">IFERROR(__xludf.DUMMYFUNCTION("""COMPUTED_VALUE"""),"Київський міський голова")</f>
        <v>Київський міський голова</v>
      </c>
      <c r="DY7" s="19"/>
      <c r="DZ7" s="19"/>
      <c r="EA7" s="19" t="str">
        <f ca="1">IFERROR(__xludf.DUMMYFUNCTION("""COMPUTED_VALUE"""),"Київський міський голова")</f>
        <v>Київський міський голова</v>
      </c>
      <c r="EB7" s="19"/>
      <c r="EC7" s="19"/>
      <c r="ED7" s="19" t="str">
        <f ca="1">IFERROR(__xludf.DUMMYFUNCTION("""COMPUTED_VALUE"""),"Київський міський голова")</f>
        <v>Київський міський голова</v>
      </c>
      <c r="EE7" s="19"/>
      <c r="EF7" s="19"/>
      <c r="EG7" s="19" t="str">
        <f ca="1">IFERROR(__xludf.DUMMYFUNCTION("""COMPUTED_VALUE"""),"Київський міський голова")</f>
        <v>Київський міський голова</v>
      </c>
      <c r="EH7" s="19"/>
      <c r="EI7" s="19"/>
      <c r="EJ7" s="19" t="str">
        <f ca="1">IFERROR(__xludf.DUMMYFUNCTION("""COMPUTED_VALUE"""),"Київський міський голова")</f>
        <v>Київський міський голова</v>
      </c>
      <c r="EK7" s="19"/>
      <c r="EL7" s="19"/>
      <c r="EM7" s="19" t="str">
        <f ca="1">IFERROR(__xludf.DUMMYFUNCTION("""COMPUTED_VALUE"""),"Київський міський голова")</f>
        <v>Київський міський голова</v>
      </c>
      <c r="EN7" s="19"/>
      <c r="EO7" s="19"/>
      <c r="EP7" s="19" t="str">
        <f ca="1">IFERROR(__xludf.DUMMYFUNCTION("""COMPUTED_VALUE"""),"Київський міський голова")</f>
        <v>Київський міський голова</v>
      </c>
      <c r="EQ7" s="19"/>
      <c r="ER7" s="19"/>
      <c r="ES7" s="19" t="str">
        <f ca="1">IFERROR(__xludf.DUMMYFUNCTION("""COMPUTED_VALUE"""),"Київський міський голова")</f>
        <v>Київський міський голова</v>
      </c>
      <c r="ET7" s="19"/>
      <c r="EU7" s="19"/>
      <c r="EV7" s="19" t="str">
        <f ca="1">IFERROR(__xludf.DUMMYFUNCTION("""COMPUTED_VALUE"""),"Київський міський голова")</f>
        <v>Київський міський голова</v>
      </c>
      <c r="EW7" s="19"/>
      <c r="EX7" s="19"/>
      <c r="EY7" s="19" t="str">
        <f ca="1">IFERROR(__xludf.DUMMYFUNCTION("""COMPUTED_VALUE"""),"Київський міський голова")</f>
        <v>Київський міський голова</v>
      </c>
      <c r="EZ7" s="19"/>
      <c r="FA7" s="19"/>
      <c r="FB7" s="19" t="str">
        <f ca="1">IFERROR(__xludf.DUMMYFUNCTION("""COMPUTED_VALUE"""),"Київський міський голова")</f>
        <v>Київський міський голова</v>
      </c>
      <c r="FC7" s="19"/>
      <c r="FD7" s="19"/>
      <c r="FE7" s="19" t="str">
        <f ca="1">IFERROR(__xludf.DUMMYFUNCTION("""COMPUTED_VALUE"""),"Київський міський голова")</f>
        <v>Київський міський голова</v>
      </c>
      <c r="FF7" s="19"/>
      <c r="FG7" s="19"/>
      <c r="FH7" s="19" t="str">
        <f ca="1">IFERROR(__xludf.DUMMYFUNCTION("""COMPUTED_VALUE"""),"Київський міський голова")</f>
        <v>Київський міський голова</v>
      </c>
      <c r="FI7" s="19"/>
      <c r="FJ7" s="19"/>
      <c r="FK7" s="19" t="str">
        <f ca="1">IFERROR(__xludf.DUMMYFUNCTION("""COMPUTED_VALUE"""),"Київський міський голова")</f>
        <v>Київський міський голова</v>
      </c>
      <c r="FL7" s="19"/>
      <c r="FM7" s="19"/>
      <c r="FN7" s="19" t="str">
        <f ca="1">IFERROR(__xludf.DUMMYFUNCTION("""COMPUTED_VALUE"""),"Київський міський голова")</f>
        <v>Київський міський голова</v>
      </c>
      <c r="FO7" s="19"/>
      <c r="FP7" s="19"/>
      <c r="FQ7" s="19" t="str">
        <f ca="1">IFERROR(__xludf.DUMMYFUNCTION("""COMPUTED_VALUE"""),"Київський міський голова")</f>
        <v>Київський міський голова</v>
      </c>
      <c r="FR7" s="19"/>
      <c r="FS7" s="19"/>
      <c r="FT7" s="19" t="str">
        <f ca="1">IFERROR(__xludf.DUMMYFUNCTION("""COMPUTED_VALUE"""),"Київський міський голова")</f>
        <v>Київський міський голова</v>
      </c>
      <c r="FU7" s="19"/>
      <c r="FV7" s="19"/>
      <c r="FW7" s="19" t="str">
        <f ca="1">IFERROR(__xludf.DUMMYFUNCTION("""COMPUTED_VALUE"""),"Київський міський голова")</f>
        <v>Київський міський голова</v>
      </c>
      <c r="FX7" s="19"/>
      <c r="FY7" s="19"/>
      <c r="FZ7" s="19" t="str">
        <f ca="1">IFERROR(__xludf.DUMMYFUNCTION("""COMPUTED_VALUE"""),"Київський міський голова")</f>
        <v>Київський міський голова</v>
      </c>
      <c r="GA7" s="19"/>
      <c r="GB7" s="19"/>
      <c r="GC7" s="19" t="str">
        <f ca="1">IFERROR(__xludf.DUMMYFUNCTION("""COMPUTED_VALUE"""),"Київський міський голова")</f>
        <v>Київський міський голова</v>
      </c>
      <c r="GD7" s="19"/>
      <c r="GE7" s="19"/>
      <c r="GF7" s="19" t="str">
        <f ca="1">IFERROR(__xludf.DUMMYFUNCTION("""COMPUTED_VALUE"""),"Київський міський голова")</f>
        <v>Київський міський голова</v>
      </c>
      <c r="GG7" s="19"/>
      <c r="GH7" s="19"/>
      <c r="GI7" s="19" t="str">
        <f ca="1">IFERROR(__xludf.DUMMYFUNCTION("""COMPUTED_VALUE"""),"Київський міський голова")</f>
        <v>Київський міський голова</v>
      </c>
      <c r="GJ7" s="19"/>
      <c r="GK7" s="19"/>
      <c r="GL7" s="19" t="str">
        <f ca="1">IFERROR(__xludf.DUMMYFUNCTION("""COMPUTED_VALUE"""),"Київський міський голова")</f>
        <v>Київський міський голова</v>
      </c>
      <c r="GM7" s="19"/>
      <c r="GN7" s="19"/>
      <c r="GO7" s="19" t="str">
        <f ca="1">IFERROR(__xludf.DUMMYFUNCTION("""COMPUTED_VALUE"""),"Київський міський голова")</f>
        <v>Київський міський голова</v>
      </c>
      <c r="GP7" s="19"/>
      <c r="GQ7" s="19"/>
      <c r="GR7" s="19" t="str">
        <f ca="1">IFERROR(__xludf.DUMMYFUNCTION("""COMPUTED_VALUE"""),"Київський міський голова")</f>
        <v>Київський міський голова</v>
      </c>
      <c r="GS7" s="19"/>
      <c r="GT7" s="19"/>
      <c r="GU7" s="19" t="str">
        <f ca="1">IFERROR(__xludf.DUMMYFUNCTION("""COMPUTED_VALUE"""),"Київський міський голова")</f>
        <v>Київський міський голова</v>
      </c>
      <c r="GV7" s="19"/>
      <c r="GW7" s="19"/>
      <c r="GX7" s="19" t="str">
        <f ca="1">IFERROR(__xludf.DUMMYFUNCTION("""COMPUTED_VALUE"""),"Київський міський голова")</f>
        <v>Київський міський голова</v>
      </c>
      <c r="GY7" s="19"/>
      <c r="GZ7" s="19"/>
      <c r="HA7" s="19" t="str">
        <f ca="1">IFERROR(__xludf.DUMMYFUNCTION("""COMPUTED_VALUE"""),"Київський міський голова")</f>
        <v>Київський міський голова</v>
      </c>
      <c r="HB7" s="19"/>
      <c r="HC7" s="19"/>
      <c r="HD7" s="19" t="str">
        <f ca="1">IFERROR(__xludf.DUMMYFUNCTION("""COMPUTED_VALUE"""),"Київський міський голова")</f>
        <v>Київський міський голова</v>
      </c>
      <c r="HE7" s="19"/>
      <c r="HF7" s="19"/>
      <c r="HG7" s="19" t="str">
        <f ca="1">IFERROR(__xludf.DUMMYFUNCTION("""COMPUTED_VALUE"""),"Київський міський голова")</f>
        <v>Київський міський голова</v>
      </c>
      <c r="HH7" s="19"/>
      <c r="HI7" s="19"/>
      <c r="HJ7" s="19" t="str">
        <f ca="1">IFERROR(__xludf.DUMMYFUNCTION("""COMPUTED_VALUE"""),"Київський міський голова")</f>
        <v>Київський міський голова</v>
      </c>
      <c r="HK7" s="19"/>
      <c r="HL7" s="19"/>
      <c r="HM7" s="19" t="str">
        <f ca="1">IFERROR(__xludf.DUMMYFUNCTION("""COMPUTED_VALUE"""),"Київський міський голова")</f>
        <v>Київський міський голова</v>
      </c>
      <c r="HN7" s="19"/>
      <c r="HO7" s="19"/>
      <c r="HP7" s="19" t="str">
        <f ca="1">IFERROR(__xludf.DUMMYFUNCTION("""COMPUTED_VALUE"""),"Київський міський голова")</f>
        <v>Київський міський голова</v>
      </c>
      <c r="HQ7" s="19"/>
      <c r="HR7" s="19"/>
      <c r="HS7" s="19" t="str">
        <f ca="1">IFERROR(__xludf.DUMMYFUNCTION("""COMPUTED_VALUE"""),"Київський міський голова")</f>
        <v>Київський міський голова</v>
      </c>
      <c r="HT7" s="19"/>
      <c r="HU7" s="19"/>
      <c r="HV7" s="19" t="str">
        <f ca="1">IFERROR(__xludf.DUMMYFUNCTION("""COMPUTED_VALUE"""),"Київський міський голова")</f>
        <v>Київський міський голова</v>
      </c>
      <c r="HW7" s="19"/>
      <c r="HX7" s="19"/>
      <c r="HY7" s="19" t="str">
        <f ca="1">IFERROR(__xludf.DUMMYFUNCTION("""COMPUTED_VALUE"""),"Київський міський голова")</f>
        <v>Київський міський голова</v>
      </c>
      <c r="HZ7" s="19"/>
      <c r="IA7" s="19"/>
      <c r="IB7" s="19" t="str">
        <f ca="1">IFERROR(__xludf.DUMMYFUNCTION("""COMPUTED_VALUE"""),"Київський міський голова")</f>
        <v>Київський міський голова</v>
      </c>
      <c r="IC7" s="19"/>
      <c r="ID7" s="19"/>
      <c r="IE7" s="19" t="str">
        <f ca="1">IFERROR(__xludf.DUMMYFUNCTION("""COMPUTED_VALUE"""),"Київський міський голова")</f>
        <v>Київський міський голова</v>
      </c>
      <c r="IF7" s="19"/>
      <c r="IG7" s="19"/>
      <c r="IH7" s="19" t="str">
        <f ca="1">IFERROR(__xludf.DUMMYFUNCTION("""COMPUTED_VALUE"""),"Київський міський голова")</f>
        <v>Київський міський голова</v>
      </c>
      <c r="II7" s="19"/>
      <c r="IJ7" s="19"/>
      <c r="IK7" s="19" t="str">
        <f ca="1">IFERROR(__xludf.DUMMYFUNCTION("""COMPUTED_VALUE"""),"Київський міський голова")</f>
        <v>Київський міський голова</v>
      </c>
      <c r="IL7" s="19"/>
      <c r="IM7" s="19"/>
      <c r="IN7" s="19" t="str">
        <f ca="1">IFERROR(__xludf.DUMMYFUNCTION("""COMPUTED_VALUE"""),"Київський міський голова")</f>
        <v>Київський міський голова</v>
      </c>
      <c r="IO7" s="19"/>
      <c r="IP7" s="19"/>
      <c r="IQ7" s="19" t="str">
        <f ca="1">IFERROR(__xludf.DUMMYFUNCTION("""COMPUTED_VALUE"""),"Київський міський голова")</f>
        <v>Київський міський голова</v>
      </c>
      <c r="IR7" s="19"/>
      <c r="IS7" s="19"/>
      <c r="IT7" s="19" t="str">
        <f ca="1">IFERROR(__xludf.DUMMYFUNCTION("""COMPUTED_VALUE"""),"Київський міський голова")</f>
        <v>Київський міський голова</v>
      </c>
      <c r="IU7" s="19"/>
      <c r="IV7" s="19"/>
      <c r="IW7" s="19" t="str">
        <f ca="1">IFERROR(__xludf.DUMMYFUNCTION("""COMPUTED_VALUE"""),"Київський міський голова")</f>
        <v>Київський міський голова</v>
      </c>
      <c r="IX7" s="19"/>
      <c r="IY7" s="19"/>
      <c r="IZ7" s="19" t="str">
        <f ca="1">IFERROR(__xludf.DUMMYFUNCTION("""COMPUTED_VALUE"""),"Київський міський голова")</f>
        <v>Київський міський голова</v>
      </c>
      <c r="JA7" s="19"/>
      <c r="JB7" s="19"/>
      <c r="JC7" s="19" t="str">
        <f ca="1">IFERROR(__xludf.DUMMYFUNCTION("""COMPUTED_VALUE"""),"Київський міський голова")</f>
        <v>Київський міський голова</v>
      </c>
      <c r="JD7" s="19"/>
      <c r="JE7" s="19"/>
      <c r="JF7" s="19" t="str">
        <f ca="1">IFERROR(__xludf.DUMMYFUNCTION("""COMPUTED_VALUE"""),"Київський міський голова")</f>
        <v>Київський міський голова</v>
      </c>
      <c r="JG7" s="19"/>
      <c r="JH7" s="19"/>
      <c r="JI7" s="19" t="str">
        <f ca="1">IFERROR(__xludf.DUMMYFUNCTION("""COMPUTED_VALUE"""),"Київський міський голова")</f>
        <v>Київський міський голова</v>
      </c>
      <c r="JJ7" s="19"/>
      <c r="JK7" s="19"/>
      <c r="JL7" s="19" t="str">
        <f ca="1">IFERROR(__xludf.DUMMYFUNCTION("""COMPUTED_VALUE"""),"Київський міський голова")</f>
        <v>Київський міський голова</v>
      </c>
      <c r="JM7" s="19"/>
      <c r="JN7" s="19"/>
      <c r="JO7" s="19" t="str">
        <f ca="1">IFERROR(__xludf.DUMMYFUNCTION("""COMPUTED_VALUE"""),"Київський міський голова")</f>
        <v>Київський міський голова</v>
      </c>
      <c r="JP7" s="19"/>
      <c r="JQ7" s="19"/>
      <c r="JR7" s="19" t="str">
        <f ca="1">IFERROR(__xludf.DUMMYFUNCTION("""COMPUTED_VALUE"""),"Київський міський голова")</f>
        <v>Київський міський голова</v>
      </c>
      <c r="JS7" s="19"/>
      <c r="JT7" s="19"/>
      <c r="JU7" s="19" t="str">
        <f ca="1">IFERROR(__xludf.DUMMYFUNCTION("""COMPUTED_VALUE"""),"Київський міський голова")</f>
        <v>Київський міський голова</v>
      </c>
      <c r="JV7" s="19"/>
      <c r="JW7" s="19"/>
      <c r="JX7" s="19" t="str">
        <f ca="1">IFERROR(__xludf.DUMMYFUNCTION("""COMPUTED_VALUE"""),"Київський міський голова")</f>
        <v>Київський міський голова</v>
      </c>
      <c r="JY7" s="19"/>
      <c r="JZ7" s="19"/>
      <c r="KA7" s="19" t="str">
        <f ca="1">IFERROR(__xludf.DUMMYFUNCTION("""COMPUTED_VALUE"""),"Київський міський голова")</f>
        <v>Київський міський голова</v>
      </c>
      <c r="KB7" s="19"/>
      <c r="KC7" s="19"/>
      <c r="KD7" s="19" t="str">
        <f ca="1">IFERROR(__xludf.DUMMYFUNCTION("""COMPUTED_VALUE"""),"Київський міський голова")</f>
        <v>Київський міський голова</v>
      </c>
      <c r="KE7" s="19"/>
      <c r="KF7" s="19"/>
      <c r="KG7" s="19" t="str">
        <f ca="1">IFERROR(__xludf.DUMMYFUNCTION("""COMPUTED_VALUE"""),"Київський міський голова")</f>
        <v>Київський міський голова</v>
      </c>
      <c r="KH7" s="19"/>
      <c r="KI7" s="19"/>
      <c r="KJ7" s="19" t="str">
        <f ca="1">IFERROR(__xludf.DUMMYFUNCTION("""COMPUTED_VALUE"""),"Київський міський голова")</f>
        <v>Київський міський голова</v>
      </c>
      <c r="KK7" s="19"/>
      <c r="KL7" s="19"/>
      <c r="KM7" s="19" t="str">
        <f ca="1">IFERROR(__xludf.DUMMYFUNCTION("""COMPUTED_VALUE"""),"Київський міський голова")</f>
        <v>Київський міський голова</v>
      </c>
      <c r="KN7" s="19"/>
      <c r="KO7" s="19"/>
      <c r="KP7" s="19" t="str">
        <f ca="1">IFERROR(__xludf.DUMMYFUNCTION("""COMPUTED_VALUE"""),"Київський міський голова")</f>
        <v>Київський міський голова</v>
      </c>
      <c r="KQ7" s="19"/>
      <c r="KR7" s="19"/>
      <c r="KS7" s="19" t="str">
        <f ca="1">IFERROR(__xludf.DUMMYFUNCTION("""COMPUTED_VALUE"""),"Київський міський голова")</f>
        <v>Київський міський голова</v>
      </c>
      <c r="KT7" s="19"/>
      <c r="KU7" s="19"/>
      <c r="KV7" s="19" t="str">
        <f ca="1">IFERROR(__xludf.DUMMYFUNCTION("""COMPUTED_VALUE"""),"Київський міський голова")</f>
        <v>Київський міський голова</v>
      </c>
      <c r="KW7" s="19"/>
      <c r="KX7" s="19"/>
      <c r="KY7" s="19" t="str">
        <f ca="1">IFERROR(__xludf.DUMMYFUNCTION("""COMPUTED_VALUE"""),"Київський міський голова")</f>
        <v>Київський міський голова</v>
      </c>
      <c r="KZ7" s="19"/>
      <c r="LA7" s="19"/>
      <c r="LB7" s="19" t="str">
        <f ca="1">IFERROR(__xludf.DUMMYFUNCTION("""COMPUTED_VALUE"""),"Київський міський голова")</f>
        <v>Київський міський голова</v>
      </c>
      <c r="LC7" s="19"/>
      <c r="LD7" s="19"/>
      <c r="LE7" s="19" t="str">
        <f ca="1">IFERROR(__xludf.DUMMYFUNCTION("""COMPUTED_VALUE"""),"Київський міський голова")</f>
        <v>Київський міський голова</v>
      </c>
      <c r="LF7" s="19"/>
      <c r="LG7" s="19"/>
      <c r="LH7" s="19" t="str">
        <f ca="1">IFERROR(__xludf.DUMMYFUNCTION("""COMPUTED_VALUE"""),"Київський міський голова")</f>
        <v>Київський міський голова</v>
      </c>
      <c r="LI7" s="19"/>
      <c r="LJ7" s="19"/>
      <c r="LK7" s="19" t="str">
        <f ca="1">IFERROR(__xludf.DUMMYFUNCTION("""COMPUTED_VALUE"""),"Київський міський голова")</f>
        <v>Київський міський голова</v>
      </c>
      <c r="LL7" s="19"/>
      <c r="LM7" s="19"/>
      <c r="LN7" s="19" t="str">
        <f ca="1">IFERROR(__xludf.DUMMYFUNCTION("""COMPUTED_VALUE"""),"Київський міський голова")</f>
        <v>Київський міський голова</v>
      </c>
      <c r="LO7" s="19"/>
      <c r="LP7" s="19"/>
      <c r="LQ7" s="19" t="str">
        <f ca="1">IFERROR(__xludf.DUMMYFUNCTION("""COMPUTED_VALUE"""),"Київський міський голова")</f>
        <v>Київський міський голова</v>
      </c>
      <c r="LR7" s="19"/>
      <c r="LS7" s="19"/>
      <c r="LT7" s="19" t="str">
        <f ca="1">IFERROR(__xludf.DUMMYFUNCTION("""COMPUTED_VALUE"""),"Київський міський голова")</f>
        <v>Київський міський голова</v>
      </c>
      <c r="LU7" s="19"/>
      <c r="LV7" s="19"/>
      <c r="LW7" s="19" t="str">
        <f ca="1">IFERROR(__xludf.DUMMYFUNCTION("""COMPUTED_VALUE"""),"Київський міський голова")</f>
        <v>Київський міський голова</v>
      </c>
      <c r="LX7" s="19"/>
      <c r="LY7" s="19"/>
      <c r="LZ7" s="19" t="str">
        <f ca="1">IFERROR(__xludf.DUMMYFUNCTION("""COMPUTED_VALUE"""),"Київський міський голова")</f>
        <v>Київський міський голова</v>
      </c>
      <c r="MA7" s="19"/>
      <c r="MB7" s="19"/>
      <c r="MC7" s="19" t="str">
        <f ca="1">IFERROR(__xludf.DUMMYFUNCTION("""COMPUTED_VALUE"""),"Київський міський голова")</f>
        <v>Київський міський голова</v>
      </c>
      <c r="MD7" s="19"/>
      <c r="ME7" s="19"/>
      <c r="MF7" s="19" t="str">
        <f ca="1">IFERROR(__xludf.DUMMYFUNCTION("""COMPUTED_VALUE"""),"Київський міський голова")</f>
        <v>Київський міський голова</v>
      </c>
      <c r="MG7" s="19"/>
      <c r="MH7" s="19"/>
      <c r="MI7" s="19" t="str">
        <f ca="1">IFERROR(__xludf.DUMMYFUNCTION("""COMPUTED_VALUE"""),"Київський міський голова")</f>
        <v>Київський міський голова</v>
      </c>
      <c r="MJ7" s="19"/>
      <c r="MK7" s="19"/>
      <c r="ML7" s="19" t="str">
        <f ca="1">IFERROR(__xludf.DUMMYFUNCTION("""COMPUTED_VALUE"""),"Київський міський голова")</f>
        <v>Київський міський голова</v>
      </c>
      <c r="MM7" s="19"/>
      <c r="MN7" s="19"/>
      <c r="MO7" s="19" t="str">
        <f ca="1">IFERROR(__xludf.DUMMYFUNCTION("""COMPUTED_VALUE"""),"Київський міський голова")</f>
        <v>Київський міський голова</v>
      </c>
      <c r="MP7" s="19"/>
      <c r="MQ7" s="19"/>
      <c r="MR7" s="19" t="str">
        <f ca="1">IFERROR(__xludf.DUMMYFUNCTION("""COMPUTED_VALUE"""),"Київський міський голова")</f>
        <v>Київський міський голова</v>
      </c>
      <c r="MS7" s="19"/>
      <c r="MT7" s="19"/>
      <c r="MU7" s="19" t="str">
        <f ca="1">IFERROR(__xludf.DUMMYFUNCTION("""COMPUTED_VALUE"""),"Київський міський голова")</f>
        <v>Київський міський голова</v>
      </c>
      <c r="MV7" s="19"/>
      <c r="MW7" s="19"/>
      <c r="MX7" s="19" t="str">
        <f ca="1">IFERROR(__xludf.DUMMYFUNCTION("""COMPUTED_VALUE"""),"Київський міський голова")</f>
        <v>Київський міський голова</v>
      </c>
      <c r="MY7" s="19"/>
      <c r="MZ7" s="19"/>
      <c r="NA7" s="19" t="str">
        <f ca="1">IFERROR(__xludf.DUMMYFUNCTION("""COMPUTED_VALUE"""),"Київський міський голова")</f>
        <v>Київський міський голова</v>
      </c>
      <c r="NB7" s="19"/>
      <c r="NC7" s="19"/>
      <c r="ND7" s="19" t="str">
        <f ca="1">IFERROR(__xludf.DUMMYFUNCTION("""COMPUTED_VALUE"""),"Київський міський голова")</f>
        <v>Київський міський голова</v>
      </c>
      <c r="NE7" s="19"/>
      <c r="NF7" s="19"/>
      <c r="NG7" s="19" t="str">
        <f ca="1">IFERROR(__xludf.DUMMYFUNCTION("""COMPUTED_VALUE"""),"Київський міський голова")</f>
        <v>Київський міський голова</v>
      </c>
      <c r="NH7" s="19"/>
      <c r="NI7" s="19"/>
      <c r="NJ7" s="19" t="str">
        <f ca="1">IFERROR(__xludf.DUMMYFUNCTION("""COMPUTED_VALUE"""),"Київський міський голова")</f>
        <v>Київський міський голова</v>
      </c>
      <c r="NK7" s="19"/>
      <c r="NL7" s="19"/>
      <c r="NM7" s="19" t="str">
        <f ca="1">IFERROR(__xludf.DUMMYFUNCTION("""COMPUTED_VALUE"""),"Київський міський голова")</f>
        <v>Київський міський голова</v>
      </c>
      <c r="NN7" s="19"/>
      <c r="NO7" s="19"/>
      <c r="NP7" s="19" t="str">
        <f ca="1">IFERROR(__xludf.DUMMYFUNCTION("""COMPUTED_VALUE"""),"Київський міський голова")</f>
        <v>Київський міський голова</v>
      </c>
      <c r="NQ7" s="19"/>
      <c r="NR7" s="19"/>
      <c r="NS7" s="19" t="str">
        <f ca="1">IFERROR(__xludf.DUMMYFUNCTION("""COMPUTED_VALUE"""),"Київський міський голова")</f>
        <v>Київський міський голова</v>
      </c>
      <c r="NT7" s="19"/>
      <c r="NU7" s="19"/>
      <c r="NV7" s="19" t="str">
        <f ca="1">IFERROR(__xludf.DUMMYFUNCTION("""COMPUTED_VALUE"""),"Київський міський голова")</f>
        <v>Київський міський голова</v>
      </c>
      <c r="NW7" s="19"/>
      <c r="NX7" s="19"/>
      <c r="NY7" s="19" t="str">
        <f ca="1">IFERROR(__xludf.DUMMYFUNCTION("""COMPUTED_VALUE"""),"Київський міський голова")</f>
        <v>Київський міський голова</v>
      </c>
      <c r="NZ7" s="19"/>
      <c r="OA7" s="19"/>
      <c r="OB7" s="19" t="str">
        <f ca="1">IFERROR(__xludf.DUMMYFUNCTION("""COMPUTED_VALUE"""),"Київський міський голова")</f>
        <v>Київський міський голова</v>
      </c>
      <c r="OC7" s="19"/>
      <c r="OD7" s="19"/>
      <c r="OE7" s="19" t="str">
        <f ca="1">IFERROR(__xludf.DUMMYFUNCTION("""COMPUTED_VALUE"""),"Київський міський голова")</f>
        <v>Київський міський голова</v>
      </c>
      <c r="OF7" s="19"/>
      <c r="OG7" s="19"/>
      <c r="OH7" s="19" t="str">
        <f ca="1">IFERROR(__xludf.DUMMYFUNCTION("""COMPUTED_VALUE"""),"Київський міський голова")</f>
        <v>Київський міський голова</v>
      </c>
      <c r="OI7" s="19"/>
      <c r="OJ7" s="19"/>
      <c r="OK7" s="19" t="str">
        <f ca="1">IFERROR(__xludf.DUMMYFUNCTION("""COMPUTED_VALUE"""),"Київський міський голова")</f>
        <v>Київський міський голова</v>
      </c>
      <c r="OL7" s="19"/>
      <c r="OM7" s="19"/>
      <c r="ON7" s="19" t="str">
        <f ca="1">IFERROR(__xludf.DUMMYFUNCTION("""COMPUTED_VALUE"""),"Київський міський голова")</f>
        <v>Київський міський голова</v>
      </c>
      <c r="OO7" s="19"/>
      <c r="OP7" s="19"/>
      <c r="OQ7" s="19" t="str">
        <f ca="1">IFERROR(__xludf.DUMMYFUNCTION("""COMPUTED_VALUE"""),"Київський міський голова")</f>
        <v>Київський міський голова</v>
      </c>
      <c r="OR7" s="19"/>
      <c r="OS7" s="19"/>
      <c r="OT7" s="19" t="str">
        <f ca="1">IFERROR(__xludf.DUMMYFUNCTION("""COMPUTED_VALUE"""),"Київський міський голова")</f>
        <v>Київський міський голова</v>
      </c>
      <c r="OU7" s="19"/>
      <c r="OV7" s="19"/>
      <c r="OW7" s="19" t="str">
        <f ca="1">IFERROR(__xludf.DUMMYFUNCTION("""COMPUTED_VALUE"""),"Київський міський голова")</f>
        <v>Київський міський голова</v>
      </c>
      <c r="OX7" s="19"/>
      <c r="OY7" s="19"/>
      <c r="OZ7" s="19" t="str">
        <f ca="1">IFERROR(__xludf.DUMMYFUNCTION("""COMPUTED_VALUE"""),"Київський міський голова")</f>
        <v>Київський міський голова</v>
      </c>
      <c r="PA7" s="19"/>
      <c r="PB7" s="19"/>
      <c r="PC7" s="19" t="str">
        <f ca="1">IFERROR(__xludf.DUMMYFUNCTION("""COMPUTED_VALUE"""),"Київський міський голова")</f>
        <v>Київський міський голова</v>
      </c>
      <c r="PD7" s="19"/>
      <c r="PE7" s="19"/>
      <c r="PF7" s="19" t="str">
        <f ca="1">IFERROR(__xludf.DUMMYFUNCTION("""COMPUTED_VALUE"""),"Київський міський голова")</f>
        <v>Київський міський голова</v>
      </c>
      <c r="PG7" s="19"/>
      <c r="PH7" s="19"/>
      <c r="PI7" s="19" t="str">
        <f ca="1">IFERROR(__xludf.DUMMYFUNCTION("""COMPUTED_VALUE"""),"Київський міський голова")</f>
        <v>Київський міський голова</v>
      </c>
      <c r="PJ7" s="19"/>
      <c r="PK7" s="19"/>
      <c r="PL7" s="19" t="str">
        <f ca="1">IFERROR(__xludf.DUMMYFUNCTION("""COMPUTED_VALUE"""),"Київський міський голова")</f>
        <v>Київський міський голова</v>
      </c>
      <c r="PM7" s="19"/>
      <c r="PN7" s="19"/>
      <c r="PO7" s="19" t="str">
        <f ca="1">IFERROR(__xludf.DUMMYFUNCTION("""COMPUTED_VALUE"""),"Київський міський голова")</f>
        <v>Київський міський голова</v>
      </c>
      <c r="PP7" s="19"/>
      <c r="PQ7" s="19"/>
      <c r="PR7" s="19" t="str">
        <f ca="1">IFERROR(__xludf.DUMMYFUNCTION("""COMPUTED_VALUE"""),"Київський міський голова")</f>
        <v>Київський міський голова</v>
      </c>
      <c r="PS7" s="19"/>
      <c r="PT7" s="19"/>
      <c r="PU7" s="19" t="str">
        <f ca="1">IFERROR(__xludf.DUMMYFUNCTION("""COMPUTED_VALUE"""),"Київський міський голова")</f>
        <v>Київський міський голова</v>
      </c>
      <c r="PV7" s="19"/>
      <c r="PW7" s="19"/>
      <c r="PX7" s="19" t="str">
        <f ca="1">IFERROR(__xludf.DUMMYFUNCTION("""COMPUTED_VALUE"""),"Київський міський голова")</f>
        <v>Київський міський голова</v>
      </c>
      <c r="PY7" s="19"/>
      <c r="PZ7" s="19"/>
      <c r="QA7" s="19" t="str">
        <f ca="1">IFERROR(__xludf.DUMMYFUNCTION("""COMPUTED_VALUE"""),"Київський міський голова")</f>
        <v>Київський міський голова</v>
      </c>
      <c r="QB7" s="19"/>
      <c r="QC7" s="19"/>
      <c r="QD7" s="19" t="str">
        <f ca="1">IFERROR(__xludf.DUMMYFUNCTION("""COMPUTED_VALUE"""),"Київський міський голова")</f>
        <v>Київський міський голова</v>
      </c>
      <c r="QE7" s="19"/>
      <c r="QF7" s="19"/>
      <c r="QG7" s="19" t="str">
        <f ca="1">IFERROR(__xludf.DUMMYFUNCTION("""COMPUTED_VALUE"""),"Київський міський голова")</f>
        <v>Київський міський голова</v>
      </c>
      <c r="QH7" s="19"/>
      <c r="QI7" s="19"/>
      <c r="QJ7" s="19" t="str">
        <f ca="1">IFERROR(__xludf.DUMMYFUNCTION("""COMPUTED_VALUE"""),"Київський міський голова")</f>
        <v>Київський міський голова</v>
      </c>
      <c r="QK7" s="19"/>
    </row>
    <row r="8" spans="1:466" ht="12.75">
      <c r="A8" s="17">
        <f ca="1">IFERROR(__xludf.DUMMYFUNCTION("""COMPUTED_VALUE"""),121)</f>
        <v>121</v>
      </c>
      <c r="B8" s="17" t="str">
        <f ca="1">IFERROR(__xludf.DUMMYFUNCTION("""COMPUTED_VALUE"""),"Кличко  В. В.")</f>
        <v>Кличко  В. В.</v>
      </c>
      <c r="C8" s="19" t="str">
        <f ca="1">IFERROR(__xludf.DUMMYFUNCTION("""COMPUTED_VALUE"""),"За")</f>
        <v>За</v>
      </c>
      <c r="D8" s="19">
        <f ca="1">IFERROR(__xludf.DUMMYFUNCTION("""COMPUTED_VALUE"""),121)</f>
        <v>121</v>
      </c>
      <c r="E8" s="19" t="str">
        <f ca="1">IFERROR(__xludf.DUMMYFUNCTION("""COMPUTED_VALUE"""),"Кличко  В. В.")</f>
        <v>Кличко  В. В.</v>
      </c>
      <c r="F8" s="19" t="str">
        <f ca="1">IFERROR(__xludf.DUMMYFUNCTION("""COMPUTED_VALUE"""),"За")</f>
        <v>За</v>
      </c>
      <c r="G8" s="19">
        <f ca="1">IFERROR(__xludf.DUMMYFUNCTION("""COMPUTED_VALUE"""),121)</f>
        <v>121</v>
      </c>
      <c r="H8" s="19" t="str">
        <f ca="1">IFERROR(__xludf.DUMMYFUNCTION("""COMPUTED_VALUE"""),"Кличко  В. В.")</f>
        <v>Кличко  В. В.</v>
      </c>
      <c r="I8" s="19" t="str">
        <f ca="1">IFERROR(__xludf.DUMMYFUNCTION("""COMPUTED_VALUE"""),"За")</f>
        <v>За</v>
      </c>
      <c r="J8" s="19">
        <f ca="1">IFERROR(__xludf.DUMMYFUNCTION("""COMPUTED_VALUE"""),121)</f>
        <v>121</v>
      </c>
      <c r="K8" s="19" t="str">
        <f ca="1">IFERROR(__xludf.DUMMYFUNCTION("""COMPUTED_VALUE"""),"Кличко  В. В.")</f>
        <v>Кличко  В. В.</v>
      </c>
      <c r="L8" s="19" t="str">
        <f ca="1">IFERROR(__xludf.DUMMYFUNCTION("""COMPUTED_VALUE"""),"За")</f>
        <v>За</v>
      </c>
      <c r="M8" s="19">
        <f ca="1">IFERROR(__xludf.DUMMYFUNCTION("""COMPUTED_VALUE"""),121)</f>
        <v>121</v>
      </c>
      <c r="N8" s="19" t="str">
        <f ca="1">IFERROR(__xludf.DUMMYFUNCTION("""COMPUTED_VALUE"""),"Кличко  В. В.")</f>
        <v>Кличко  В. В.</v>
      </c>
      <c r="O8" s="19" t="str">
        <f ca="1">IFERROR(__xludf.DUMMYFUNCTION("""COMPUTED_VALUE"""),"За")</f>
        <v>За</v>
      </c>
      <c r="P8" s="19">
        <f ca="1">IFERROR(__xludf.DUMMYFUNCTION("""COMPUTED_VALUE"""),121)</f>
        <v>121</v>
      </c>
      <c r="Q8" s="19" t="str">
        <f ca="1">IFERROR(__xludf.DUMMYFUNCTION("""COMPUTED_VALUE"""),"Кличко  В. В.")</f>
        <v>Кличко  В. В.</v>
      </c>
      <c r="R8" s="19" t="str">
        <f ca="1">IFERROR(__xludf.DUMMYFUNCTION("""COMPUTED_VALUE"""),"За")</f>
        <v>За</v>
      </c>
      <c r="S8" s="19">
        <f ca="1">IFERROR(__xludf.DUMMYFUNCTION("""COMPUTED_VALUE"""),121)</f>
        <v>121</v>
      </c>
      <c r="T8" s="19" t="str">
        <f ca="1">IFERROR(__xludf.DUMMYFUNCTION("""COMPUTED_VALUE"""),"Кличко  В. В.")</f>
        <v>Кличко  В. В.</v>
      </c>
      <c r="U8" s="19" t="str">
        <f ca="1">IFERROR(__xludf.DUMMYFUNCTION("""COMPUTED_VALUE"""),"За")</f>
        <v>За</v>
      </c>
      <c r="V8" s="19">
        <f ca="1">IFERROR(__xludf.DUMMYFUNCTION("""COMPUTED_VALUE"""),121)</f>
        <v>121</v>
      </c>
      <c r="W8" s="19" t="str">
        <f ca="1">IFERROR(__xludf.DUMMYFUNCTION("""COMPUTED_VALUE"""),"Кличко  В. В.")</f>
        <v>Кличко  В. В.</v>
      </c>
      <c r="X8" s="19" t="str">
        <f ca="1">IFERROR(__xludf.DUMMYFUNCTION("""COMPUTED_VALUE"""),"За")</f>
        <v>За</v>
      </c>
      <c r="Y8" s="19">
        <f ca="1">IFERROR(__xludf.DUMMYFUNCTION("""COMPUTED_VALUE"""),121)</f>
        <v>121</v>
      </c>
      <c r="Z8" s="19" t="str">
        <f ca="1">IFERROR(__xludf.DUMMYFUNCTION("""COMPUTED_VALUE"""),"Кличко  В. В.")</f>
        <v>Кличко  В. В.</v>
      </c>
      <c r="AA8" s="19" t="str">
        <f ca="1">IFERROR(__xludf.DUMMYFUNCTION("""COMPUTED_VALUE"""),"За")</f>
        <v>За</v>
      </c>
      <c r="AB8" s="19">
        <f ca="1">IFERROR(__xludf.DUMMYFUNCTION("""COMPUTED_VALUE"""),121)</f>
        <v>121</v>
      </c>
      <c r="AC8" s="19" t="str">
        <f ca="1">IFERROR(__xludf.DUMMYFUNCTION("""COMPUTED_VALUE"""),"Кличко  В. В.")</f>
        <v>Кличко  В. В.</v>
      </c>
      <c r="AD8" s="19" t="str">
        <f ca="1">IFERROR(__xludf.DUMMYFUNCTION("""COMPUTED_VALUE"""),"За")</f>
        <v>За</v>
      </c>
      <c r="AE8" s="19">
        <f ca="1">IFERROR(__xludf.DUMMYFUNCTION("""COMPUTED_VALUE"""),121)</f>
        <v>121</v>
      </c>
      <c r="AF8" s="19" t="str">
        <f ca="1">IFERROR(__xludf.DUMMYFUNCTION("""COMPUTED_VALUE"""),"Кличко  В. В.")</f>
        <v>Кличко  В. В.</v>
      </c>
      <c r="AG8" s="19" t="str">
        <f ca="1">IFERROR(__xludf.DUMMYFUNCTION("""COMPUTED_VALUE"""),"За")</f>
        <v>За</v>
      </c>
      <c r="AH8" s="19">
        <f ca="1">IFERROR(__xludf.DUMMYFUNCTION("""COMPUTED_VALUE"""),121)</f>
        <v>121</v>
      </c>
      <c r="AI8" s="19" t="str">
        <f ca="1">IFERROR(__xludf.DUMMYFUNCTION("""COMPUTED_VALUE"""),"Кличко  В. В.")</f>
        <v>Кличко  В. В.</v>
      </c>
      <c r="AJ8" s="19" t="str">
        <f ca="1">IFERROR(__xludf.DUMMYFUNCTION("""COMPUTED_VALUE"""),"За")</f>
        <v>За</v>
      </c>
      <c r="AK8" s="19">
        <f ca="1">IFERROR(__xludf.DUMMYFUNCTION("""COMPUTED_VALUE"""),121)</f>
        <v>121</v>
      </c>
      <c r="AL8" s="19" t="str">
        <f ca="1">IFERROR(__xludf.DUMMYFUNCTION("""COMPUTED_VALUE"""),"Кличко  В. В.")</f>
        <v>Кличко  В. В.</v>
      </c>
      <c r="AM8" s="19" t="str">
        <f ca="1">IFERROR(__xludf.DUMMYFUNCTION("""COMPUTED_VALUE"""),"За")</f>
        <v>За</v>
      </c>
      <c r="AN8" s="19">
        <f ca="1">IFERROR(__xludf.DUMMYFUNCTION("""COMPUTED_VALUE"""),121)</f>
        <v>121</v>
      </c>
      <c r="AO8" s="19" t="str">
        <f ca="1">IFERROR(__xludf.DUMMYFUNCTION("""COMPUTED_VALUE"""),"Кличко  В. В.")</f>
        <v>Кличко  В. В.</v>
      </c>
      <c r="AP8" s="19" t="str">
        <f ca="1">IFERROR(__xludf.DUMMYFUNCTION("""COMPUTED_VALUE"""),"За")</f>
        <v>За</v>
      </c>
      <c r="AQ8" s="19">
        <f ca="1">IFERROR(__xludf.DUMMYFUNCTION("""COMPUTED_VALUE"""),121)</f>
        <v>121</v>
      </c>
      <c r="AR8" s="19" t="str">
        <f ca="1">IFERROR(__xludf.DUMMYFUNCTION("""COMPUTED_VALUE"""),"Кличко  В. В.")</f>
        <v>Кличко  В. В.</v>
      </c>
      <c r="AS8" s="19" t="str">
        <f ca="1">IFERROR(__xludf.DUMMYFUNCTION("""COMPUTED_VALUE"""),"За")</f>
        <v>За</v>
      </c>
      <c r="AT8" s="19">
        <f ca="1">IFERROR(__xludf.DUMMYFUNCTION("""COMPUTED_VALUE"""),121)</f>
        <v>121</v>
      </c>
      <c r="AU8" s="19" t="str">
        <f ca="1">IFERROR(__xludf.DUMMYFUNCTION("""COMPUTED_VALUE"""),"Кличко  В. В.")</f>
        <v>Кличко  В. В.</v>
      </c>
      <c r="AV8" s="19" t="str">
        <f ca="1">IFERROR(__xludf.DUMMYFUNCTION("""COMPUTED_VALUE"""),"За")</f>
        <v>За</v>
      </c>
      <c r="AW8" s="19">
        <f ca="1">IFERROR(__xludf.DUMMYFUNCTION("""COMPUTED_VALUE"""),121)</f>
        <v>121</v>
      </c>
      <c r="AX8" s="19" t="str">
        <f ca="1">IFERROR(__xludf.DUMMYFUNCTION("""COMPUTED_VALUE"""),"Кличко  В. В.")</f>
        <v>Кличко  В. В.</v>
      </c>
      <c r="AY8" s="19" t="str">
        <f ca="1">IFERROR(__xludf.DUMMYFUNCTION("""COMPUTED_VALUE"""),"За")</f>
        <v>За</v>
      </c>
      <c r="AZ8" s="19">
        <f ca="1">IFERROR(__xludf.DUMMYFUNCTION("""COMPUTED_VALUE"""),121)</f>
        <v>121</v>
      </c>
      <c r="BA8" s="19" t="str">
        <f ca="1">IFERROR(__xludf.DUMMYFUNCTION("""COMPUTED_VALUE"""),"Кличко  В. В.")</f>
        <v>Кличко  В. В.</v>
      </c>
      <c r="BB8" s="19" t="str">
        <f ca="1">IFERROR(__xludf.DUMMYFUNCTION("""COMPUTED_VALUE"""),"За")</f>
        <v>За</v>
      </c>
      <c r="BC8" s="19">
        <f ca="1">IFERROR(__xludf.DUMMYFUNCTION("""COMPUTED_VALUE"""),121)</f>
        <v>121</v>
      </c>
      <c r="BD8" s="19" t="str">
        <f ca="1">IFERROR(__xludf.DUMMYFUNCTION("""COMPUTED_VALUE"""),"Кличко  В. В.")</f>
        <v>Кличко  В. В.</v>
      </c>
      <c r="BE8" s="19" t="str">
        <f ca="1">IFERROR(__xludf.DUMMYFUNCTION("""COMPUTED_VALUE"""),"За")</f>
        <v>За</v>
      </c>
      <c r="BF8" s="19">
        <f ca="1">IFERROR(__xludf.DUMMYFUNCTION("""COMPUTED_VALUE"""),121)</f>
        <v>121</v>
      </c>
      <c r="BG8" s="19" t="str">
        <f ca="1">IFERROR(__xludf.DUMMYFUNCTION("""COMPUTED_VALUE"""),"Кличко  В. В.")</f>
        <v>Кличко  В. В.</v>
      </c>
      <c r="BH8" s="19" t="str">
        <f ca="1">IFERROR(__xludf.DUMMYFUNCTION("""COMPUTED_VALUE"""),"За")</f>
        <v>За</v>
      </c>
      <c r="BI8" s="19">
        <f ca="1">IFERROR(__xludf.DUMMYFUNCTION("""COMPUTED_VALUE"""),121)</f>
        <v>121</v>
      </c>
      <c r="BJ8" s="19" t="str">
        <f ca="1">IFERROR(__xludf.DUMMYFUNCTION("""COMPUTED_VALUE"""),"Кличко  В. В.")</f>
        <v>Кличко  В. В.</v>
      </c>
      <c r="BK8" s="19" t="str">
        <f ca="1">IFERROR(__xludf.DUMMYFUNCTION("""COMPUTED_VALUE"""),"Не голосував")</f>
        <v>Не голосував</v>
      </c>
      <c r="BL8" s="19">
        <f ca="1">IFERROR(__xludf.DUMMYFUNCTION("""COMPUTED_VALUE"""),121)</f>
        <v>121</v>
      </c>
      <c r="BM8" s="19" t="str">
        <f ca="1">IFERROR(__xludf.DUMMYFUNCTION("""COMPUTED_VALUE"""),"Кличко  В. В.")</f>
        <v>Кличко  В. В.</v>
      </c>
      <c r="BN8" s="19" t="str">
        <f ca="1">IFERROR(__xludf.DUMMYFUNCTION("""COMPUTED_VALUE"""),"Не голосував")</f>
        <v>Не голосував</v>
      </c>
      <c r="BO8" s="19">
        <f ca="1">IFERROR(__xludf.DUMMYFUNCTION("""COMPUTED_VALUE"""),121)</f>
        <v>121</v>
      </c>
      <c r="BP8" s="19" t="str">
        <f ca="1">IFERROR(__xludf.DUMMYFUNCTION("""COMPUTED_VALUE"""),"Кличко  В. В.")</f>
        <v>Кличко  В. В.</v>
      </c>
      <c r="BQ8" s="19" t="str">
        <f ca="1">IFERROR(__xludf.DUMMYFUNCTION("""COMPUTED_VALUE"""),"Не голосував")</f>
        <v>Не голосував</v>
      </c>
      <c r="BR8" s="19">
        <f ca="1">IFERROR(__xludf.DUMMYFUNCTION("""COMPUTED_VALUE"""),121)</f>
        <v>121</v>
      </c>
      <c r="BS8" s="19" t="str">
        <f ca="1">IFERROR(__xludf.DUMMYFUNCTION("""COMPUTED_VALUE"""),"Кличко  В. В.")</f>
        <v>Кличко  В. В.</v>
      </c>
      <c r="BT8" s="19" t="str">
        <f ca="1">IFERROR(__xludf.DUMMYFUNCTION("""COMPUTED_VALUE"""),"Не голосував")</f>
        <v>Не голосував</v>
      </c>
      <c r="BU8" s="19">
        <f ca="1">IFERROR(__xludf.DUMMYFUNCTION("""COMPUTED_VALUE"""),121)</f>
        <v>121</v>
      </c>
      <c r="BV8" s="19" t="str">
        <f ca="1">IFERROR(__xludf.DUMMYFUNCTION("""COMPUTED_VALUE"""),"Кличко  В. В.")</f>
        <v>Кличко  В. В.</v>
      </c>
      <c r="BW8" s="19" t="str">
        <f ca="1">IFERROR(__xludf.DUMMYFUNCTION("""COMPUTED_VALUE"""),"Не голосував")</f>
        <v>Не голосував</v>
      </c>
      <c r="BX8" s="19">
        <f ca="1">IFERROR(__xludf.DUMMYFUNCTION("""COMPUTED_VALUE"""),121)</f>
        <v>121</v>
      </c>
      <c r="BY8" s="19" t="str">
        <f ca="1">IFERROR(__xludf.DUMMYFUNCTION("""COMPUTED_VALUE"""),"Кличко  В. В.")</f>
        <v>Кличко  В. В.</v>
      </c>
      <c r="BZ8" s="19" t="str">
        <f ca="1">IFERROR(__xludf.DUMMYFUNCTION("""COMPUTED_VALUE"""),"Не голосував")</f>
        <v>Не голосував</v>
      </c>
      <c r="CA8" s="19">
        <f ca="1">IFERROR(__xludf.DUMMYFUNCTION("""COMPUTED_VALUE"""),121)</f>
        <v>121</v>
      </c>
      <c r="CB8" s="19" t="str">
        <f ca="1">IFERROR(__xludf.DUMMYFUNCTION("""COMPUTED_VALUE"""),"Кличко  В. В.")</f>
        <v>Кличко  В. В.</v>
      </c>
      <c r="CC8" s="19" t="str">
        <f ca="1">IFERROR(__xludf.DUMMYFUNCTION("""COMPUTED_VALUE"""),"Не голосував")</f>
        <v>Не голосував</v>
      </c>
      <c r="CD8" s="19">
        <f ca="1">IFERROR(__xludf.DUMMYFUNCTION("""COMPUTED_VALUE"""),121)</f>
        <v>121</v>
      </c>
      <c r="CE8" s="19" t="str">
        <f ca="1">IFERROR(__xludf.DUMMYFUNCTION("""COMPUTED_VALUE"""),"Кличко  В. В.")</f>
        <v>Кличко  В. В.</v>
      </c>
      <c r="CF8" s="19" t="str">
        <f ca="1">IFERROR(__xludf.DUMMYFUNCTION("""COMPUTED_VALUE"""),"Не голосував")</f>
        <v>Не голосував</v>
      </c>
      <c r="CG8" s="19">
        <f ca="1">IFERROR(__xludf.DUMMYFUNCTION("""COMPUTED_VALUE"""),121)</f>
        <v>121</v>
      </c>
      <c r="CH8" s="19" t="str">
        <f ca="1">IFERROR(__xludf.DUMMYFUNCTION("""COMPUTED_VALUE"""),"Кличко  В. В.")</f>
        <v>Кличко  В. В.</v>
      </c>
      <c r="CI8" s="19" t="str">
        <f ca="1">IFERROR(__xludf.DUMMYFUNCTION("""COMPUTED_VALUE"""),"Не голосував")</f>
        <v>Не голосував</v>
      </c>
      <c r="CJ8" s="19">
        <f ca="1">IFERROR(__xludf.DUMMYFUNCTION("""COMPUTED_VALUE"""),121)</f>
        <v>121</v>
      </c>
      <c r="CK8" s="19" t="str">
        <f ca="1">IFERROR(__xludf.DUMMYFUNCTION("""COMPUTED_VALUE"""),"Кличко  В. В.")</f>
        <v>Кличко  В. В.</v>
      </c>
      <c r="CL8" s="19" t="str">
        <f ca="1">IFERROR(__xludf.DUMMYFUNCTION("""COMPUTED_VALUE"""),"Не голосував")</f>
        <v>Не голосував</v>
      </c>
      <c r="CM8" s="19">
        <f ca="1">IFERROR(__xludf.DUMMYFUNCTION("""COMPUTED_VALUE"""),121)</f>
        <v>121</v>
      </c>
      <c r="CN8" s="19" t="str">
        <f ca="1">IFERROR(__xludf.DUMMYFUNCTION("""COMPUTED_VALUE"""),"Кличко  В. В.")</f>
        <v>Кличко  В. В.</v>
      </c>
      <c r="CO8" s="19" t="str">
        <f ca="1">IFERROR(__xludf.DUMMYFUNCTION("""COMPUTED_VALUE"""),"Не голосував")</f>
        <v>Не голосував</v>
      </c>
      <c r="CP8" s="19">
        <f ca="1">IFERROR(__xludf.DUMMYFUNCTION("""COMPUTED_VALUE"""),121)</f>
        <v>121</v>
      </c>
      <c r="CQ8" s="19" t="str">
        <f ca="1">IFERROR(__xludf.DUMMYFUNCTION("""COMPUTED_VALUE"""),"Кличко  В. В.")</f>
        <v>Кличко  В. В.</v>
      </c>
      <c r="CR8" s="19" t="str">
        <f ca="1">IFERROR(__xludf.DUMMYFUNCTION("""COMPUTED_VALUE"""),"Не голосував")</f>
        <v>Не голосував</v>
      </c>
      <c r="CS8" s="19">
        <f ca="1">IFERROR(__xludf.DUMMYFUNCTION("""COMPUTED_VALUE"""),121)</f>
        <v>121</v>
      </c>
      <c r="CT8" s="19" t="str">
        <f ca="1">IFERROR(__xludf.DUMMYFUNCTION("""COMPUTED_VALUE"""),"Кличко  В. В.")</f>
        <v>Кличко  В. В.</v>
      </c>
      <c r="CU8" s="19" t="str">
        <f ca="1">IFERROR(__xludf.DUMMYFUNCTION("""COMPUTED_VALUE"""),"Не голосував")</f>
        <v>Не голосував</v>
      </c>
      <c r="CV8" s="19">
        <f ca="1">IFERROR(__xludf.DUMMYFUNCTION("""COMPUTED_VALUE"""),121)</f>
        <v>121</v>
      </c>
      <c r="CW8" s="19" t="str">
        <f ca="1">IFERROR(__xludf.DUMMYFUNCTION("""COMPUTED_VALUE"""),"Кличко  В. В.")</f>
        <v>Кличко  В. В.</v>
      </c>
      <c r="CX8" s="19" t="str">
        <f ca="1">IFERROR(__xludf.DUMMYFUNCTION("""COMPUTED_VALUE"""),"Не голосував")</f>
        <v>Не голосував</v>
      </c>
      <c r="CY8" s="19">
        <f ca="1">IFERROR(__xludf.DUMMYFUNCTION("""COMPUTED_VALUE"""),121)</f>
        <v>121</v>
      </c>
      <c r="CZ8" s="19" t="str">
        <f ca="1">IFERROR(__xludf.DUMMYFUNCTION("""COMPUTED_VALUE"""),"Кличко  В. В.")</f>
        <v>Кличко  В. В.</v>
      </c>
      <c r="DA8" s="19" t="str">
        <f ca="1">IFERROR(__xludf.DUMMYFUNCTION("""COMPUTED_VALUE"""),"Не голосував")</f>
        <v>Не голосував</v>
      </c>
      <c r="DB8" s="19">
        <f ca="1">IFERROR(__xludf.DUMMYFUNCTION("""COMPUTED_VALUE"""),121)</f>
        <v>121</v>
      </c>
      <c r="DC8" s="19" t="str">
        <f ca="1">IFERROR(__xludf.DUMMYFUNCTION("""COMPUTED_VALUE"""),"Кличко  В. В.")</f>
        <v>Кличко  В. В.</v>
      </c>
      <c r="DD8" s="19" t="str">
        <f ca="1">IFERROR(__xludf.DUMMYFUNCTION("""COMPUTED_VALUE"""),"Не голосував")</f>
        <v>Не голосував</v>
      </c>
      <c r="DE8" s="19">
        <f ca="1">IFERROR(__xludf.DUMMYFUNCTION("""COMPUTED_VALUE"""),121)</f>
        <v>121</v>
      </c>
      <c r="DF8" s="19" t="str">
        <f ca="1">IFERROR(__xludf.DUMMYFUNCTION("""COMPUTED_VALUE"""),"Кличко  В. В.")</f>
        <v>Кличко  В. В.</v>
      </c>
      <c r="DG8" s="19" t="str">
        <f ca="1">IFERROR(__xludf.DUMMYFUNCTION("""COMPUTED_VALUE"""),"Не голосував")</f>
        <v>Не голосував</v>
      </c>
      <c r="DH8" s="19">
        <f ca="1">IFERROR(__xludf.DUMMYFUNCTION("""COMPUTED_VALUE"""),121)</f>
        <v>121</v>
      </c>
      <c r="DI8" s="19" t="str">
        <f ca="1">IFERROR(__xludf.DUMMYFUNCTION("""COMPUTED_VALUE"""),"Кличко  В. В.")</f>
        <v>Кличко  В. В.</v>
      </c>
      <c r="DJ8" s="19" t="str">
        <f ca="1">IFERROR(__xludf.DUMMYFUNCTION("""COMPUTED_VALUE"""),"Не голосував")</f>
        <v>Не голосував</v>
      </c>
      <c r="DK8" s="19">
        <f ca="1">IFERROR(__xludf.DUMMYFUNCTION("""COMPUTED_VALUE"""),121)</f>
        <v>121</v>
      </c>
      <c r="DL8" s="19" t="str">
        <f ca="1">IFERROR(__xludf.DUMMYFUNCTION("""COMPUTED_VALUE"""),"Кличко  В. В.")</f>
        <v>Кличко  В. В.</v>
      </c>
      <c r="DM8" s="19" t="str">
        <f ca="1">IFERROR(__xludf.DUMMYFUNCTION("""COMPUTED_VALUE"""),"Не голосував")</f>
        <v>Не голосував</v>
      </c>
      <c r="DN8" s="19">
        <f ca="1">IFERROR(__xludf.DUMMYFUNCTION("""COMPUTED_VALUE"""),121)</f>
        <v>121</v>
      </c>
      <c r="DO8" s="19" t="str">
        <f ca="1">IFERROR(__xludf.DUMMYFUNCTION("""COMPUTED_VALUE"""),"Кличко  В. В.")</f>
        <v>Кличко  В. В.</v>
      </c>
      <c r="DP8" s="19" t="str">
        <f ca="1">IFERROR(__xludf.DUMMYFUNCTION("""COMPUTED_VALUE"""),"Не голосував")</f>
        <v>Не голосував</v>
      </c>
      <c r="DQ8" s="19">
        <f ca="1">IFERROR(__xludf.DUMMYFUNCTION("""COMPUTED_VALUE"""),121)</f>
        <v>121</v>
      </c>
      <c r="DR8" s="19" t="str">
        <f ca="1">IFERROR(__xludf.DUMMYFUNCTION("""COMPUTED_VALUE"""),"Кличко  В. В.")</f>
        <v>Кличко  В. В.</v>
      </c>
      <c r="DS8" s="19" t="str">
        <f ca="1">IFERROR(__xludf.DUMMYFUNCTION("""COMPUTED_VALUE"""),"Не голосував")</f>
        <v>Не голосував</v>
      </c>
      <c r="DT8" s="19">
        <f ca="1">IFERROR(__xludf.DUMMYFUNCTION("""COMPUTED_VALUE"""),121)</f>
        <v>121</v>
      </c>
      <c r="DU8" s="19" t="str">
        <f ca="1">IFERROR(__xludf.DUMMYFUNCTION("""COMPUTED_VALUE"""),"Кличко  В. В.")</f>
        <v>Кличко  В. В.</v>
      </c>
      <c r="DV8" s="19" t="str">
        <f ca="1">IFERROR(__xludf.DUMMYFUNCTION("""COMPUTED_VALUE"""),"Не голосував")</f>
        <v>Не голосував</v>
      </c>
      <c r="DW8" s="19">
        <f ca="1">IFERROR(__xludf.DUMMYFUNCTION("""COMPUTED_VALUE"""),121)</f>
        <v>121</v>
      </c>
      <c r="DX8" s="19" t="str">
        <f ca="1">IFERROR(__xludf.DUMMYFUNCTION("""COMPUTED_VALUE"""),"Кличко  В. В.")</f>
        <v>Кличко  В. В.</v>
      </c>
      <c r="DY8" s="19" t="str">
        <f ca="1">IFERROR(__xludf.DUMMYFUNCTION("""COMPUTED_VALUE"""),"Не голосував")</f>
        <v>Не голосував</v>
      </c>
      <c r="DZ8" s="19">
        <f ca="1">IFERROR(__xludf.DUMMYFUNCTION("""COMPUTED_VALUE"""),121)</f>
        <v>121</v>
      </c>
      <c r="EA8" s="19" t="str">
        <f ca="1">IFERROR(__xludf.DUMMYFUNCTION("""COMPUTED_VALUE"""),"Кличко  В. В.")</f>
        <v>Кличко  В. В.</v>
      </c>
      <c r="EB8" s="19" t="str">
        <f ca="1">IFERROR(__xludf.DUMMYFUNCTION("""COMPUTED_VALUE"""),"Не голосував")</f>
        <v>Не голосував</v>
      </c>
      <c r="EC8" s="19">
        <f ca="1">IFERROR(__xludf.DUMMYFUNCTION("""COMPUTED_VALUE"""),121)</f>
        <v>121</v>
      </c>
      <c r="ED8" s="19" t="str">
        <f ca="1">IFERROR(__xludf.DUMMYFUNCTION("""COMPUTED_VALUE"""),"Кличко  В. В.")</f>
        <v>Кличко  В. В.</v>
      </c>
      <c r="EE8" s="19" t="str">
        <f ca="1">IFERROR(__xludf.DUMMYFUNCTION("""COMPUTED_VALUE"""),"Не голосував")</f>
        <v>Не голосував</v>
      </c>
      <c r="EF8" s="19">
        <f ca="1">IFERROR(__xludf.DUMMYFUNCTION("""COMPUTED_VALUE"""),121)</f>
        <v>121</v>
      </c>
      <c r="EG8" s="19" t="str">
        <f ca="1">IFERROR(__xludf.DUMMYFUNCTION("""COMPUTED_VALUE"""),"Кличко  В. В.")</f>
        <v>Кличко  В. В.</v>
      </c>
      <c r="EH8" s="19" t="str">
        <f ca="1">IFERROR(__xludf.DUMMYFUNCTION("""COMPUTED_VALUE"""),"Не голосував")</f>
        <v>Не голосував</v>
      </c>
      <c r="EI8" s="19">
        <f ca="1">IFERROR(__xludf.DUMMYFUNCTION("""COMPUTED_VALUE"""),121)</f>
        <v>121</v>
      </c>
      <c r="EJ8" s="19" t="str">
        <f ca="1">IFERROR(__xludf.DUMMYFUNCTION("""COMPUTED_VALUE"""),"Кличко  В. В.")</f>
        <v>Кличко  В. В.</v>
      </c>
      <c r="EK8" s="19" t="str">
        <f ca="1">IFERROR(__xludf.DUMMYFUNCTION("""COMPUTED_VALUE"""),"Не голосував")</f>
        <v>Не голосував</v>
      </c>
      <c r="EL8" s="19">
        <f ca="1">IFERROR(__xludf.DUMMYFUNCTION("""COMPUTED_VALUE"""),121)</f>
        <v>121</v>
      </c>
      <c r="EM8" s="19" t="str">
        <f ca="1">IFERROR(__xludf.DUMMYFUNCTION("""COMPUTED_VALUE"""),"Кличко  В. В.")</f>
        <v>Кличко  В. В.</v>
      </c>
      <c r="EN8" s="19" t="str">
        <f ca="1">IFERROR(__xludf.DUMMYFUNCTION("""COMPUTED_VALUE"""),"Не голосував")</f>
        <v>Не голосував</v>
      </c>
      <c r="EO8" s="19">
        <f ca="1">IFERROR(__xludf.DUMMYFUNCTION("""COMPUTED_VALUE"""),121)</f>
        <v>121</v>
      </c>
      <c r="EP8" s="19" t="str">
        <f ca="1">IFERROR(__xludf.DUMMYFUNCTION("""COMPUTED_VALUE"""),"Кличко  В. В.")</f>
        <v>Кличко  В. В.</v>
      </c>
      <c r="EQ8" s="19" t="str">
        <f ca="1">IFERROR(__xludf.DUMMYFUNCTION("""COMPUTED_VALUE"""),"Не голосував")</f>
        <v>Не голосував</v>
      </c>
      <c r="ER8" s="19">
        <f ca="1">IFERROR(__xludf.DUMMYFUNCTION("""COMPUTED_VALUE"""),121)</f>
        <v>121</v>
      </c>
      <c r="ES8" s="19" t="str">
        <f ca="1">IFERROR(__xludf.DUMMYFUNCTION("""COMPUTED_VALUE"""),"Кличко  В. В.")</f>
        <v>Кличко  В. В.</v>
      </c>
      <c r="ET8" s="19" t="str">
        <f ca="1">IFERROR(__xludf.DUMMYFUNCTION("""COMPUTED_VALUE"""),"Не голосував")</f>
        <v>Не голосував</v>
      </c>
      <c r="EU8" s="19">
        <f ca="1">IFERROR(__xludf.DUMMYFUNCTION("""COMPUTED_VALUE"""),121)</f>
        <v>121</v>
      </c>
      <c r="EV8" s="19" t="str">
        <f ca="1">IFERROR(__xludf.DUMMYFUNCTION("""COMPUTED_VALUE"""),"Кличко  В. В.")</f>
        <v>Кличко  В. В.</v>
      </c>
      <c r="EW8" s="19" t="str">
        <f ca="1">IFERROR(__xludf.DUMMYFUNCTION("""COMPUTED_VALUE"""),"Не голосував")</f>
        <v>Не голосував</v>
      </c>
      <c r="EX8" s="19">
        <f ca="1">IFERROR(__xludf.DUMMYFUNCTION("""COMPUTED_VALUE"""),121)</f>
        <v>121</v>
      </c>
      <c r="EY8" s="19" t="str">
        <f ca="1">IFERROR(__xludf.DUMMYFUNCTION("""COMPUTED_VALUE"""),"Кличко  В. В.")</f>
        <v>Кличко  В. В.</v>
      </c>
      <c r="EZ8" s="19" t="str">
        <f ca="1">IFERROR(__xludf.DUMMYFUNCTION("""COMPUTED_VALUE"""),"Не голосував")</f>
        <v>Не голосував</v>
      </c>
      <c r="FA8" s="19">
        <f ca="1">IFERROR(__xludf.DUMMYFUNCTION("""COMPUTED_VALUE"""),121)</f>
        <v>121</v>
      </c>
      <c r="FB8" s="19" t="str">
        <f ca="1">IFERROR(__xludf.DUMMYFUNCTION("""COMPUTED_VALUE"""),"Кличко  В. В.")</f>
        <v>Кличко  В. В.</v>
      </c>
      <c r="FC8" s="19" t="str">
        <f ca="1">IFERROR(__xludf.DUMMYFUNCTION("""COMPUTED_VALUE"""),"...")</f>
        <v>...</v>
      </c>
      <c r="FD8" s="19">
        <f ca="1">IFERROR(__xludf.DUMMYFUNCTION("""COMPUTED_VALUE"""),121)</f>
        <v>121</v>
      </c>
      <c r="FE8" s="19" t="str">
        <f ca="1">IFERROR(__xludf.DUMMYFUNCTION("""COMPUTED_VALUE"""),"Кличко  В. В.")</f>
        <v>Кличко  В. В.</v>
      </c>
      <c r="FF8" s="19" t="str">
        <f ca="1">IFERROR(__xludf.DUMMYFUNCTION("""COMPUTED_VALUE"""),"...")</f>
        <v>...</v>
      </c>
      <c r="FG8" s="19">
        <f ca="1">IFERROR(__xludf.DUMMYFUNCTION("""COMPUTED_VALUE"""),121)</f>
        <v>121</v>
      </c>
      <c r="FH8" s="19" t="str">
        <f ca="1">IFERROR(__xludf.DUMMYFUNCTION("""COMPUTED_VALUE"""),"Кличко  В. В.")</f>
        <v>Кличко  В. В.</v>
      </c>
      <c r="FI8" s="19" t="str">
        <f ca="1">IFERROR(__xludf.DUMMYFUNCTION("""COMPUTED_VALUE"""),"...")</f>
        <v>...</v>
      </c>
      <c r="FJ8" s="19">
        <f ca="1">IFERROR(__xludf.DUMMYFUNCTION("""COMPUTED_VALUE"""),121)</f>
        <v>121</v>
      </c>
      <c r="FK8" s="19" t="str">
        <f ca="1">IFERROR(__xludf.DUMMYFUNCTION("""COMPUTED_VALUE"""),"Кличко  В. В.")</f>
        <v>Кличко  В. В.</v>
      </c>
      <c r="FL8" s="19" t="str">
        <f ca="1">IFERROR(__xludf.DUMMYFUNCTION("""COMPUTED_VALUE"""),"...")</f>
        <v>...</v>
      </c>
      <c r="FM8" s="19">
        <f ca="1">IFERROR(__xludf.DUMMYFUNCTION("""COMPUTED_VALUE"""),121)</f>
        <v>121</v>
      </c>
      <c r="FN8" s="19" t="str">
        <f ca="1">IFERROR(__xludf.DUMMYFUNCTION("""COMPUTED_VALUE"""),"Кличко  В. В.")</f>
        <v>Кличко  В. В.</v>
      </c>
      <c r="FO8" s="19" t="str">
        <f ca="1">IFERROR(__xludf.DUMMYFUNCTION("""COMPUTED_VALUE"""),"...")</f>
        <v>...</v>
      </c>
      <c r="FP8" s="19">
        <f ca="1">IFERROR(__xludf.DUMMYFUNCTION("""COMPUTED_VALUE"""),121)</f>
        <v>121</v>
      </c>
      <c r="FQ8" s="19" t="str">
        <f ca="1">IFERROR(__xludf.DUMMYFUNCTION("""COMPUTED_VALUE"""),"Кличко  В. В.")</f>
        <v>Кличко  В. В.</v>
      </c>
      <c r="FR8" s="19" t="str">
        <f ca="1">IFERROR(__xludf.DUMMYFUNCTION("""COMPUTED_VALUE"""),"...")</f>
        <v>...</v>
      </c>
      <c r="FS8" s="19">
        <f ca="1">IFERROR(__xludf.DUMMYFUNCTION("""COMPUTED_VALUE"""),121)</f>
        <v>121</v>
      </c>
      <c r="FT8" s="19" t="str">
        <f ca="1">IFERROR(__xludf.DUMMYFUNCTION("""COMPUTED_VALUE"""),"Кличко  В. В.")</f>
        <v>Кличко  В. В.</v>
      </c>
      <c r="FU8" s="19" t="str">
        <f ca="1">IFERROR(__xludf.DUMMYFUNCTION("""COMPUTED_VALUE"""),"...")</f>
        <v>...</v>
      </c>
      <c r="FV8" s="19">
        <f ca="1">IFERROR(__xludf.DUMMYFUNCTION("""COMPUTED_VALUE"""),121)</f>
        <v>121</v>
      </c>
      <c r="FW8" s="19" t="str">
        <f ca="1">IFERROR(__xludf.DUMMYFUNCTION("""COMPUTED_VALUE"""),"Кличко  В. В.")</f>
        <v>Кличко  В. В.</v>
      </c>
      <c r="FX8" s="19" t="str">
        <f ca="1">IFERROR(__xludf.DUMMYFUNCTION("""COMPUTED_VALUE"""),"...")</f>
        <v>...</v>
      </c>
      <c r="FY8" s="19">
        <f ca="1">IFERROR(__xludf.DUMMYFUNCTION("""COMPUTED_VALUE"""),121)</f>
        <v>121</v>
      </c>
      <c r="FZ8" s="19" t="str">
        <f ca="1">IFERROR(__xludf.DUMMYFUNCTION("""COMPUTED_VALUE"""),"Кличко  В. В.")</f>
        <v>Кличко  В. В.</v>
      </c>
      <c r="GA8" s="19" t="str">
        <f ca="1">IFERROR(__xludf.DUMMYFUNCTION("""COMPUTED_VALUE"""),"...")</f>
        <v>...</v>
      </c>
      <c r="GB8" s="19">
        <f ca="1">IFERROR(__xludf.DUMMYFUNCTION("""COMPUTED_VALUE"""),121)</f>
        <v>121</v>
      </c>
      <c r="GC8" s="19" t="str">
        <f ca="1">IFERROR(__xludf.DUMMYFUNCTION("""COMPUTED_VALUE"""),"Кличко  В. В.")</f>
        <v>Кличко  В. В.</v>
      </c>
      <c r="GD8" s="19" t="str">
        <f ca="1">IFERROR(__xludf.DUMMYFUNCTION("""COMPUTED_VALUE"""),"...")</f>
        <v>...</v>
      </c>
      <c r="GE8" s="19">
        <f ca="1">IFERROR(__xludf.DUMMYFUNCTION("""COMPUTED_VALUE"""),121)</f>
        <v>121</v>
      </c>
      <c r="GF8" s="19" t="str">
        <f ca="1">IFERROR(__xludf.DUMMYFUNCTION("""COMPUTED_VALUE"""),"Кличко  В. В.")</f>
        <v>Кличко  В. В.</v>
      </c>
      <c r="GG8" s="19" t="str">
        <f ca="1">IFERROR(__xludf.DUMMYFUNCTION("""COMPUTED_VALUE"""),"...")</f>
        <v>...</v>
      </c>
      <c r="GH8" s="19">
        <f ca="1">IFERROR(__xludf.DUMMYFUNCTION("""COMPUTED_VALUE"""),121)</f>
        <v>121</v>
      </c>
      <c r="GI8" s="19" t="str">
        <f ca="1">IFERROR(__xludf.DUMMYFUNCTION("""COMPUTED_VALUE"""),"Кличко  В. В.")</f>
        <v>Кличко  В. В.</v>
      </c>
      <c r="GJ8" s="19" t="str">
        <f ca="1">IFERROR(__xludf.DUMMYFUNCTION("""COMPUTED_VALUE"""),"...")</f>
        <v>...</v>
      </c>
      <c r="GK8" s="19">
        <f ca="1">IFERROR(__xludf.DUMMYFUNCTION("""COMPUTED_VALUE"""),121)</f>
        <v>121</v>
      </c>
      <c r="GL8" s="19" t="str">
        <f ca="1">IFERROR(__xludf.DUMMYFUNCTION("""COMPUTED_VALUE"""),"Кличко  В. В.")</f>
        <v>Кличко  В. В.</v>
      </c>
      <c r="GM8" s="19" t="str">
        <f ca="1">IFERROR(__xludf.DUMMYFUNCTION("""COMPUTED_VALUE"""),"...")</f>
        <v>...</v>
      </c>
      <c r="GN8" s="19">
        <f ca="1">IFERROR(__xludf.DUMMYFUNCTION("""COMPUTED_VALUE"""),121)</f>
        <v>121</v>
      </c>
      <c r="GO8" s="19" t="str">
        <f ca="1">IFERROR(__xludf.DUMMYFUNCTION("""COMPUTED_VALUE"""),"Кличко  В. В.")</f>
        <v>Кличко  В. В.</v>
      </c>
      <c r="GP8" s="19" t="str">
        <f ca="1">IFERROR(__xludf.DUMMYFUNCTION("""COMPUTED_VALUE"""),"...")</f>
        <v>...</v>
      </c>
      <c r="GQ8" s="19">
        <f ca="1">IFERROR(__xludf.DUMMYFUNCTION("""COMPUTED_VALUE"""),121)</f>
        <v>121</v>
      </c>
      <c r="GR8" s="19" t="str">
        <f ca="1">IFERROR(__xludf.DUMMYFUNCTION("""COMPUTED_VALUE"""),"Кличко  В. В.")</f>
        <v>Кличко  В. В.</v>
      </c>
      <c r="GS8" s="19" t="str">
        <f ca="1">IFERROR(__xludf.DUMMYFUNCTION("""COMPUTED_VALUE"""),"...")</f>
        <v>...</v>
      </c>
      <c r="GT8" s="19">
        <f ca="1">IFERROR(__xludf.DUMMYFUNCTION("""COMPUTED_VALUE"""),121)</f>
        <v>121</v>
      </c>
      <c r="GU8" s="19" t="str">
        <f ca="1">IFERROR(__xludf.DUMMYFUNCTION("""COMPUTED_VALUE"""),"Кличко  В. В.")</f>
        <v>Кличко  В. В.</v>
      </c>
      <c r="GV8" s="19" t="str">
        <f ca="1">IFERROR(__xludf.DUMMYFUNCTION("""COMPUTED_VALUE"""),"...")</f>
        <v>...</v>
      </c>
      <c r="GW8" s="19">
        <f ca="1">IFERROR(__xludf.DUMMYFUNCTION("""COMPUTED_VALUE"""),121)</f>
        <v>121</v>
      </c>
      <c r="GX8" s="19" t="str">
        <f ca="1">IFERROR(__xludf.DUMMYFUNCTION("""COMPUTED_VALUE"""),"Кличко  В. В.")</f>
        <v>Кличко  В. В.</v>
      </c>
      <c r="GY8" s="19" t="str">
        <f ca="1">IFERROR(__xludf.DUMMYFUNCTION("""COMPUTED_VALUE"""),"...")</f>
        <v>...</v>
      </c>
      <c r="GZ8" s="19">
        <f ca="1">IFERROR(__xludf.DUMMYFUNCTION("""COMPUTED_VALUE"""),121)</f>
        <v>121</v>
      </c>
      <c r="HA8" s="19" t="str">
        <f ca="1">IFERROR(__xludf.DUMMYFUNCTION("""COMPUTED_VALUE"""),"Кличко  В. В.")</f>
        <v>Кличко  В. В.</v>
      </c>
      <c r="HB8" s="19" t="str">
        <f ca="1">IFERROR(__xludf.DUMMYFUNCTION("""COMPUTED_VALUE"""),"...")</f>
        <v>...</v>
      </c>
      <c r="HC8" s="19">
        <f ca="1">IFERROR(__xludf.DUMMYFUNCTION("""COMPUTED_VALUE"""),121)</f>
        <v>121</v>
      </c>
      <c r="HD8" s="19" t="str">
        <f ca="1">IFERROR(__xludf.DUMMYFUNCTION("""COMPUTED_VALUE"""),"Кличко  В. В.")</f>
        <v>Кличко  В. В.</v>
      </c>
      <c r="HE8" s="19" t="str">
        <f ca="1">IFERROR(__xludf.DUMMYFUNCTION("""COMPUTED_VALUE"""),"...")</f>
        <v>...</v>
      </c>
      <c r="HF8" s="19">
        <f ca="1">IFERROR(__xludf.DUMMYFUNCTION("""COMPUTED_VALUE"""),121)</f>
        <v>121</v>
      </c>
      <c r="HG8" s="19" t="str">
        <f ca="1">IFERROR(__xludf.DUMMYFUNCTION("""COMPUTED_VALUE"""),"Кличко  В. В.")</f>
        <v>Кличко  В. В.</v>
      </c>
      <c r="HH8" s="19" t="str">
        <f ca="1">IFERROR(__xludf.DUMMYFUNCTION("""COMPUTED_VALUE"""),"...")</f>
        <v>...</v>
      </c>
      <c r="HI8" s="19">
        <f ca="1">IFERROR(__xludf.DUMMYFUNCTION("""COMPUTED_VALUE"""),121)</f>
        <v>121</v>
      </c>
      <c r="HJ8" s="19" t="str">
        <f ca="1">IFERROR(__xludf.DUMMYFUNCTION("""COMPUTED_VALUE"""),"Кличко  В. В.")</f>
        <v>Кличко  В. В.</v>
      </c>
      <c r="HK8" s="19" t="str">
        <f ca="1">IFERROR(__xludf.DUMMYFUNCTION("""COMPUTED_VALUE"""),"...")</f>
        <v>...</v>
      </c>
      <c r="HL8" s="19">
        <f ca="1">IFERROR(__xludf.DUMMYFUNCTION("""COMPUTED_VALUE"""),121)</f>
        <v>121</v>
      </c>
      <c r="HM8" s="19" t="str">
        <f ca="1">IFERROR(__xludf.DUMMYFUNCTION("""COMPUTED_VALUE"""),"Кличко  В. В.")</f>
        <v>Кличко  В. В.</v>
      </c>
      <c r="HN8" s="19" t="str">
        <f ca="1">IFERROR(__xludf.DUMMYFUNCTION("""COMPUTED_VALUE"""),"...")</f>
        <v>...</v>
      </c>
      <c r="HO8" s="19">
        <f ca="1">IFERROR(__xludf.DUMMYFUNCTION("""COMPUTED_VALUE"""),121)</f>
        <v>121</v>
      </c>
      <c r="HP8" s="19" t="str">
        <f ca="1">IFERROR(__xludf.DUMMYFUNCTION("""COMPUTED_VALUE"""),"Кличко  В. В.")</f>
        <v>Кличко  В. В.</v>
      </c>
      <c r="HQ8" s="19" t="str">
        <f ca="1">IFERROR(__xludf.DUMMYFUNCTION("""COMPUTED_VALUE"""),"...")</f>
        <v>...</v>
      </c>
      <c r="HR8" s="19">
        <f ca="1">IFERROR(__xludf.DUMMYFUNCTION("""COMPUTED_VALUE"""),121)</f>
        <v>121</v>
      </c>
      <c r="HS8" s="19" t="str">
        <f ca="1">IFERROR(__xludf.DUMMYFUNCTION("""COMPUTED_VALUE"""),"Кличко  В. В.")</f>
        <v>Кличко  В. В.</v>
      </c>
      <c r="HT8" s="19" t="str">
        <f ca="1">IFERROR(__xludf.DUMMYFUNCTION("""COMPUTED_VALUE"""),"...")</f>
        <v>...</v>
      </c>
      <c r="HU8" s="19">
        <f ca="1">IFERROR(__xludf.DUMMYFUNCTION("""COMPUTED_VALUE"""),121)</f>
        <v>121</v>
      </c>
      <c r="HV8" s="19" t="str">
        <f ca="1">IFERROR(__xludf.DUMMYFUNCTION("""COMPUTED_VALUE"""),"Кличко  В. В.")</f>
        <v>Кличко  В. В.</v>
      </c>
      <c r="HW8" s="19" t="str">
        <f ca="1">IFERROR(__xludf.DUMMYFUNCTION("""COMPUTED_VALUE"""),"...")</f>
        <v>...</v>
      </c>
      <c r="HX8" s="19">
        <f ca="1">IFERROR(__xludf.DUMMYFUNCTION("""COMPUTED_VALUE"""),121)</f>
        <v>121</v>
      </c>
      <c r="HY8" s="19" t="str">
        <f ca="1">IFERROR(__xludf.DUMMYFUNCTION("""COMPUTED_VALUE"""),"Кличко  В. В.")</f>
        <v>Кличко  В. В.</v>
      </c>
      <c r="HZ8" s="19" t="str">
        <f ca="1">IFERROR(__xludf.DUMMYFUNCTION("""COMPUTED_VALUE"""),"...")</f>
        <v>...</v>
      </c>
      <c r="IA8" s="19">
        <f ca="1">IFERROR(__xludf.DUMMYFUNCTION("""COMPUTED_VALUE"""),121)</f>
        <v>121</v>
      </c>
      <c r="IB8" s="19" t="str">
        <f ca="1">IFERROR(__xludf.DUMMYFUNCTION("""COMPUTED_VALUE"""),"Кличко  В. В.")</f>
        <v>Кличко  В. В.</v>
      </c>
      <c r="IC8" s="19" t="str">
        <f ca="1">IFERROR(__xludf.DUMMYFUNCTION("""COMPUTED_VALUE"""),"...")</f>
        <v>...</v>
      </c>
      <c r="ID8" s="19">
        <f ca="1">IFERROR(__xludf.DUMMYFUNCTION("""COMPUTED_VALUE"""),121)</f>
        <v>121</v>
      </c>
      <c r="IE8" s="19" t="str">
        <f ca="1">IFERROR(__xludf.DUMMYFUNCTION("""COMPUTED_VALUE"""),"Кличко  В. В.")</f>
        <v>Кличко  В. В.</v>
      </c>
      <c r="IF8" s="19" t="str">
        <f ca="1">IFERROR(__xludf.DUMMYFUNCTION("""COMPUTED_VALUE"""),"...")</f>
        <v>...</v>
      </c>
      <c r="IG8" s="19">
        <f ca="1">IFERROR(__xludf.DUMMYFUNCTION("""COMPUTED_VALUE"""),121)</f>
        <v>121</v>
      </c>
      <c r="IH8" s="19" t="str">
        <f ca="1">IFERROR(__xludf.DUMMYFUNCTION("""COMPUTED_VALUE"""),"Кличко  В. В.")</f>
        <v>Кличко  В. В.</v>
      </c>
      <c r="II8" s="19" t="str">
        <f ca="1">IFERROR(__xludf.DUMMYFUNCTION("""COMPUTED_VALUE"""),"...")</f>
        <v>...</v>
      </c>
      <c r="IJ8" s="19">
        <f ca="1">IFERROR(__xludf.DUMMYFUNCTION("""COMPUTED_VALUE"""),121)</f>
        <v>121</v>
      </c>
      <c r="IK8" s="19" t="str">
        <f ca="1">IFERROR(__xludf.DUMMYFUNCTION("""COMPUTED_VALUE"""),"Кличко  В. В.")</f>
        <v>Кличко  В. В.</v>
      </c>
      <c r="IL8" s="19" t="str">
        <f ca="1">IFERROR(__xludf.DUMMYFUNCTION("""COMPUTED_VALUE"""),"...")</f>
        <v>...</v>
      </c>
      <c r="IM8" s="19">
        <f ca="1">IFERROR(__xludf.DUMMYFUNCTION("""COMPUTED_VALUE"""),121)</f>
        <v>121</v>
      </c>
      <c r="IN8" s="19" t="str">
        <f ca="1">IFERROR(__xludf.DUMMYFUNCTION("""COMPUTED_VALUE"""),"Кличко  В. В.")</f>
        <v>Кличко  В. В.</v>
      </c>
      <c r="IO8" s="19" t="str">
        <f ca="1">IFERROR(__xludf.DUMMYFUNCTION("""COMPUTED_VALUE"""),"...")</f>
        <v>...</v>
      </c>
      <c r="IP8" s="19">
        <f ca="1">IFERROR(__xludf.DUMMYFUNCTION("""COMPUTED_VALUE"""),121)</f>
        <v>121</v>
      </c>
      <c r="IQ8" s="19" t="str">
        <f ca="1">IFERROR(__xludf.DUMMYFUNCTION("""COMPUTED_VALUE"""),"Кличко  В. В.")</f>
        <v>Кличко  В. В.</v>
      </c>
      <c r="IR8" s="19" t="str">
        <f ca="1">IFERROR(__xludf.DUMMYFUNCTION("""COMPUTED_VALUE"""),"...")</f>
        <v>...</v>
      </c>
      <c r="IS8" s="19">
        <f ca="1">IFERROR(__xludf.DUMMYFUNCTION("""COMPUTED_VALUE"""),121)</f>
        <v>121</v>
      </c>
      <c r="IT8" s="19" t="str">
        <f ca="1">IFERROR(__xludf.DUMMYFUNCTION("""COMPUTED_VALUE"""),"Кличко  В. В.")</f>
        <v>Кличко  В. В.</v>
      </c>
      <c r="IU8" s="19" t="str">
        <f ca="1">IFERROR(__xludf.DUMMYFUNCTION("""COMPUTED_VALUE"""),"...")</f>
        <v>...</v>
      </c>
      <c r="IV8" s="19">
        <f ca="1">IFERROR(__xludf.DUMMYFUNCTION("""COMPUTED_VALUE"""),121)</f>
        <v>121</v>
      </c>
      <c r="IW8" s="19" t="str">
        <f ca="1">IFERROR(__xludf.DUMMYFUNCTION("""COMPUTED_VALUE"""),"Кличко  В. В.")</f>
        <v>Кличко  В. В.</v>
      </c>
      <c r="IX8" s="19" t="str">
        <f ca="1">IFERROR(__xludf.DUMMYFUNCTION("""COMPUTED_VALUE"""),"...")</f>
        <v>...</v>
      </c>
      <c r="IY8" s="19">
        <f ca="1">IFERROR(__xludf.DUMMYFUNCTION("""COMPUTED_VALUE"""),121)</f>
        <v>121</v>
      </c>
      <c r="IZ8" s="19" t="str">
        <f ca="1">IFERROR(__xludf.DUMMYFUNCTION("""COMPUTED_VALUE"""),"Кличко  В. В.")</f>
        <v>Кличко  В. В.</v>
      </c>
      <c r="JA8" s="19" t="str">
        <f ca="1">IFERROR(__xludf.DUMMYFUNCTION("""COMPUTED_VALUE"""),"...")</f>
        <v>...</v>
      </c>
      <c r="JB8" s="19">
        <f ca="1">IFERROR(__xludf.DUMMYFUNCTION("""COMPUTED_VALUE"""),121)</f>
        <v>121</v>
      </c>
      <c r="JC8" s="19" t="str">
        <f ca="1">IFERROR(__xludf.DUMMYFUNCTION("""COMPUTED_VALUE"""),"Кличко  В. В.")</f>
        <v>Кличко  В. В.</v>
      </c>
      <c r="JD8" s="19" t="str">
        <f ca="1">IFERROR(__xludf.DUMMYFUNCTION("""COMPUTED_VALUE"""),"...")</f>
        <v>...</v>
      </c>
      <c r="JE8" s="19">
        <f ca="1">IFERROR(__xludf.DUMMYFUNCTION("""COMPUTED_VALUE"""),121)</f>
        <v>121</v>
      </c>
      <c r="JF8" s="19" t="str">
        <f ca="1">IFERROR(__xludf.DUMMYFUNCTION("""COMPUTED_VALUE"""),"Кличко  В. В.")</f>
        <v>Кличко  В. В.</v>
      </c>
      <c r="JG8" s="19" t="str">
        <f ca="1">IFERROR(__xludf.DUMMYFUNCTION("""COMPUTED_VALUE"""),"...")</f>
        <v>...</v>
      </c>
      <c r="JH8" s="19">
        <f ca="1">IFERROR(__xludf.DUMMYFUNCTION("""COMPUTED_VALUE"""),121)</f>
        <v>121</v>
      </c>
      <c r="JI8" s="19" t="str">
        <f ca="1">IFERROR(__xludf.DUMMYFUNCTION("""COMPUTED_VALUE"""),"Кличко  В. В.")</f>
        <v>Кличко  В. В.</v>
      </c>
      <c r="JJ8" s="19" t="str">
        <f ca="1">IFERROR(__xludf.DUMMYFUNCTION("""COMPUTED_VALUE"""),"...")</f>
        <v>...</v>
      </c>
      <c r="JK8" s="19">
        <f ca="1">IFERROR(__xludf.DUMMYFUNCTION("""COMPUTED_VALUE"""),121)</f>
        <v>121</v>
      </c>
      <c r="JL8" s="19" t="str">
        <f ca="1">IFERROR(__xludf.DUMMYFUNCTION("""COMPUTED_VALUE"""),"Кличко  В. В.")</f>
        <v>Кличко  В. В.</v>
      </c>
      <c r="JM8" s="19" t="str">
        <f ca="1">IFERROR(__xludf.DUMMYFUNCTION("""COMPUTED_VALUE"""),"...")</f>
        <v>...</v>
      </c>
      <c r="JN8" s="19">
        <f ca="1">IFERROR(__xludf.DUMMYFUNCTION("""COMPUTED_VALUE"""),121)</f>
        <v>121</v>
      </c>
      <c r="JO8" s="19" t="str">
        <f ca="1">IFERROR(__xludf.DUMMYFUNCTION("""COMPUTED_VALUE"""),"Кличко  В. В.")</f>
        <v>Кличко  В. В.</v>
      </c>
      <c r="JP8" s="19" t="str">
        <f ca="1">IFERROR(__xludf.DUMMYFUNCTION("""COMPUTED_VALUE"""),"...")</f>
        <v>...</v>
      </c>
      <c r="JQ8" s="19">
        <f ca="1">IFERROR(__xludf.DUMMYFUNCTION("""COMPUTED_VALUE"""),121)</f>
        <v>121</v>
      </c>
      <c r="JR8" s="19" t="str">
        <f ca="1">IFERROR(__xludf.DUMMYFUNCTION("""COMPUTED_VALUE"""),"Кличко  В. В.")</f>
        <v>Кличко  В. В.</v>
      </c>
      <c r="JS8" s="19" t="str">
        <f ca="1">IFERROR(__xludf.DUMMYFUNCTION("""COMPUTED_VALUE"""),"...")</f>
        <v>...</v>
      </c>
      <c r="JT8" s="19">
        <f ca="1">IFERROR(__xludf.DUMMYFUNCTION("""COMPUTED_VALUE"""),121)</f>
        <v>121</v>
      </c>
      <c r="JU8" s="19" t="str">
        <f ca="1">IFERROR(__xludf.DUMMYFUNCTION("""COMPUTED_VALUE"""),"Кличко  В. В.")</f>
        <v>Кличко  В. В.</v>
      </c>
      <c r="JV8" s="19" t="str">
        <f ca="1">IFERROR(__xludf.DUMMYFUNCTION("""COMPUTED_VALUE"""),"...")</f>
        <v>...</v>
      </c>
      <c r="JW8" s="19">
        <f ca="1">IFERROR(__xludf.DUMMYFUNCTION("""COMPUTED_VALUE"""),121)</f>
        <v>121</v>
      </c>
      <c r="JX8" s="19" t="str">
        <f ca="1">IFERROR(__xludf.DUMMYFUNCTION("""COMPUTED_VALUE"""),"Кличко  В. В.")</f>
        <v>Кличко  В. В.</v>
      </c>
      <c r="JY8" s="19" t="str">
        <f ca="1">IFERROR(__xludf.DUMMYFUNCTION("""COMPUTED_VALUE"""),"...")</f>
        <v>...</v>
      </c>
      <c r="JZ8" s="19">
        <f ca="1">IFERROR(__xludf.DUMMYFUNCTION("""COMPUTED_VALUE"""),121)</f>
        <v>121</v>
      </c>
      <c r="KA8" s="19" t="str">
        <f ca="1">IFERROR(__xludf.DUMMYFUNCTION("""COMPUTED_VALUE"""),"Кличко  В. В.")</f>
        <v>Кличко  В. В.</v>
      </c>
      <c r="KB8" s="19" t="str">
        <f ca="1">IFERROR(__xludf.DUMMYFUNCTION("""COMPUTED_VALUE"""),"...")</f>
        <v>...</v>
      </c>
      <c r="KC8" s="19">
        <f ca="1">IFERROR(__xludf.DUMMYFUNCTION("""COMPUTED_VALUE"""),121)</f>
        <v>121</v>
      </c>
      <c r="KD8" s="19" t="str">
        <f ca="1">IFERROR(__xludf.DUMMYFUNCTION("""COMPUTED_VALUE"""),"Кличко  В. В.")</f>
        <v>Кличко  В. В.</v>
      </c>
      <c r="KE8" s="19" t="str">
        <f ca="1">IFERROR(__xludf.DUMMYFUNCTION("""COMPUTED_VALUE"""),"...")</f>
        <v>...</v>
      </c>
      <c r="KF8" s="19">
        <f ca="1">IFERROR(__xludf.DUMMYFUNCTION("""COMPUTED_VALUE"""),121)</f>
        <v>121</v>
      </c>
      <c r="KG8" s="19" t="str">
        <f ca="1">IFERROR(__xludf.DUMMYFUNCTION("""COMPUTED_VALUE"""),"Кличко  В. В.")</f>
        <v>Кличко  В. В.</v>
      </c>
      <c r="KH8" s="19" t="str">
        <f ca="1">IFERROR(__xludf.DUMMYFUNCTION("""COMPUTED_VALUE"""),"...")</f>
        <v>...</v>
      </c>
      <c r="KI8" s="19">
        <f ca="1">IFERROR(__xludf.DUMMYFUNCTION("""COMPUTED_VALUE"""),121)</f>
        <v>121</v>
      </c>
      <c r="KJ8" s="19" t="str">
        <f ca="1">IFERROR(__xludf.DUMMYFUNCTION("""COMPUTED_VALUE"""),"Кличко  В. В.")</f>
        <v>Кличко  В. В.</v>
      </c>
      <c r="KK8" s="19" t="str">
        <f ca="1">IFERROR(__xludf.DUMMYFUNCTION("""COMPUTED_VALUE"""),"...")</f>
        <v>...</v>
      </c>
      <c r="KL8" s="19">
        <f ca="1">IFERROR(__xludf.DUMMYFUNCTION("""COMPUTED_VALUE"""),121)</f>
        <v>121</v>
      </c>
      <c r="KM8" s="19" t="str">
        <f ca="1">IFERROR(__xludf.DUMMYFUNCTION("""COMPUTED_VALUE"""),"Кличко  В. В.")</f>
        <v>Кличко  В. В.</v>
      </c>
      <c r="KN8" s="19" t="str">
        <f ca="1">IFERROR(__xludf.DUMMYFUNCTION("""COMPUTED_VALUE"""),"...")</f>
        <v>...</v>
      </c>
      <c r="KO8" s="19">
        <f ca="1">IFERROR(__xludf.DUMMYFUNCTION("""COMPUTED_VALUE"""),121)</f>
        <v>121</v>
      </c>
      <c r="KP8" s="19" t="str">
        <f ca="1">IFERROR(__xludf.DUMMYFUNCTION("""COMPUTED_VALUE"""),"Кличко  В. В.")</f>
        <v>Кличко  В. В.</v>
      </c>
      <c r="KQ8" s="19" t="str">
        <f ca="1">IFERROR(__xludf.DUMMYFUNCTION("""COMPUTED_VALUE"""),"...")</f>
        <v>...</v>
      </c>
      <c r="KR8" s="19">
        <f ca="1">IFERROR(__xludf.DUMMYFUNCTION("""COMPUTED_VALUE"""),121)</f>
        <v>121</v>
      </c>
      <c r="KS8" s="19" t="str">
        <f ca="1">IFERROR(__xludf.DUMMYFUNCTION("""COMPUTED_VALUE"""),"Кличко  В. В.")</f>
        <v>Кличко  В. В.</v>
      </c>
      <c r="KT8" s="19" t="str">
        <f ca="1">IFERROR(__xludf.DUMMYFUNCTION("""COMPUTED_VALUE"""),"...")</f>
        <v>...</v>
      </c>
      <c r="KU8" s="19">
        <f ca="1">IFERROR(__xludf.DUMMYFUNCTION("""COMPUTED_VALUE"""),121)</f>
        <v>121</v>
      </c>
      <c r="KV8" s="19" t="str">
        <f ca="1">IFERROR(__xludf.DUMMYFUNCTION("""COMPUTED_VALUE"""),"Кличко  В. В.")</f>
        <v>Кличко  В. В.</v>
      </c>
      <c r="KW8" s="19" t="str">
        <f ca="1">IFERROR(__xludf.DUMMYFUNCTION("""COMPUTED_VALUE"""),"...")</f>
        <v>...</v>
      </c>
      <c r="KX8" s="19">
        <f ca="1">IFERROR(__xludf.DUMMYFUNCTION("""COMPUTED_VALUE"""),121)</f>
        <v>121</v>
      </c>
      <c r="KY8" s="19" t="str">
        <f ca="1">IFERROR(__xludf.DUMMYFUNCTION("""COMPUTED_VALUE"""),"Кличко  В. В.")</f>
        <v>Кличко  В. В.</v>
      </c>
      <c r="KZ8" s="19" t="str">
        <f ca="1">IFERROR(__xludf.DUMMYFUNCTION("""COMPUTED_VALUE"""),"...")</f>
        <v>...</v>
      </c>
      <c r="LA8" s="19">
        <f ca="1">IFERROR(__xludf.DUMMYFUNCTION("""COMPUTED_VALUE"""),121)</f>
        <v>121</v>
      </c>
      <c r="LB8" s="19" t="str">
        <f ca="1">IFERROR(__xludf.DUMMYFUNCTION("""COMPUTED_VALUE"""),"Кличко  В. В.")</f>
        <v>Кличко  В. В.</v>
      </c>
      <c r="LC8" s="19" t="str">
        <f ca="1">IFERROR(__xludf.DUMMYFUNCTION("""COMPUTED_VALUE"""),"...")</f>
        <v>...</v>
      </c>
      <c r="LD8" s="19">
        <f ca="1">IFERROR(__xludf.DUMMYFUNCTION("""COMPUTED_VALUE"""),121)</f>
        <v>121</v>
      </c>
      <c r="LE8" s="19" t="str">
        <f ca="1">IFERROR(__xludf.DUMMYFUNCTION("""COMPUTED_VALUE"""),"Кличко  В. В.")</f>
        <v>Кличко  В. В.</v>
      </c>
      <c r="LF8" s="19" t="str">
        <f ca="1">IFERROR(__xludf.DUMMYFUNCTION("""COMPUTED_VALUE"""),"...")</f>
        <v>...</v>
      </c>
      <c r="LG8" s="19">
        <f ca="1">IFERROR(__xludf.DUMMYFUNCTION("""COMPUTED_VALUE"""),121)</f>
        <v>121</v>
      </c>
      <c r="LH8" s="19" t="str">
        <f ca="1">IFERROR(__xludf.DUMMYFUNCTION("""COMPUTED_VALUE"""),"Кличко  В. В.")</f>
        <v>Кличко  В. В.</v>
      </c>
      <c r="LI8" s="19" t="str">
        <f ca="1">IFERROR(__xludf.DUMMYFUNCTION("""COMPUTED_VALUE"""),"...")</f>
        <v>...</v>
      </c>
      <c r="LJ8" s="19">
        <f ca="1">IFERROR(__xludf.DUMMYFUNCTION("""COMPUTED_VALUE"""),121)</f>
        <v>121</v>
      </c>
      <c r="LK8" s="19" t="str">
        <f ca="1">IFERROR(__xludf.DUMMYFUNCTION("""COMPUTED_VALUE"""),"Кличко  В. В.")</f>
        <v>Кличко  В. В.</v>
      </c>
      <c r="LL8" s="19" t="str">
        <f ca="1">IFERROR(__xludf.DUMMYFUNCTION("""COMPUTED_VALUE"""),"...")</f>
        <v>...</v>
      </c>
      <c r="LM8" s="19">
        <f ca="1">IFERROR(__xludf.DUMMYFUNCTION("""COMPUTED_VALUE"""),121)</f>
        <v>121</v>
      </c>
      <c r="LN8" s="19" t="str">
        <f ca="1">IFERROR(__xludf.DUMMYFUNCTION("""COMPUTED_VALUE"""),"Кличко  В. В.")</f>
        <v>Кличко  В. В.</v>
      </c>
      <c r="LO8" s="19" t="str">
        <f ca="1">IFERROR(__xludf.DUMMYFUNCTION("""COMPUTED_VALUE"""),"...")</f>
        <v>...</v>
      </c>
      <c r="LP8" s="19">
        <f ca="1">IFERROR(__xludf.DUMMYFUNCTION("""COMPUTED_VALUE"""),121)</f>
        <v>121</v>
      </c>
      <c r="LQ8" s="19" t="str">
        <f ca="1">IFERROR(__xludf.DUMMYFUNCTION("""COMPUTED_VALUE"""),"Кличко  В. В.")</f>
        <v>Кличко  В. В.</v>
      </c>
      <c r="LR8" s="19" t="str">
        <f ca="1">IFERROR(__xludf.DUMMYFUNCTION("""COMPUTED_VALUE"""),"...")</f>
        <v>...</v>
      </c>
      <c r="LS8" s="19">
        <f ca="1">IFERROR(__xludf.DUMMYFUNCTION("""COMPUTED_VALUE"""),121)</f>
        <v>121</v>
      </c>
      <c r="LT8" s="19" t="str">
        <f ca="1">IFERROR(__xludf.DUMMYFUNCTION("""COMPUTED_VALUE"""),"Кличко  В. В.")</f>
        <v>Кличко  В. В.</v>
      </c>
      <c r="LU8" s="19" t="str">
        <f ca="1">IFERROR(__xludf.DUMMYFUNCTION("""COMPUTED_VALUE"""),"...")</f>
        <v>...</v>
      </c>
      <c r="LV8" s="19">
        <f ca="1">IFERROR(__xludf.DUMMYFUNCTION("""COMPUTED_VALUE"""),121)</f>
        <v>121</v>
      </c>
      <c r="LW8" s="19" t="str">
        <f ca="1">IFERROR(__xludf.DUMMYFUNCTION("""COMPUTED_VALUE"""),"Кличко  В. В.")</f>
        <v>Кличко  В. В.</v>
      </c>
      <c r="LX8" s="19" t="str">
        <f ca="1">IFERROR(__xludf.DUMMYFUNCTION("""COMPUTED_VALUE"""),"...")</f>
        <v>...</v>
      </c>
      <c r="LY8" s="19">
        <f ca="1">IFERROR(__xludf.DUMMYFUNCTION("""COMPUTED_VALUE"""),121)</f>
        <v>121</v>
      </c>
      <c r="LZ8" s="19" t="str">
        <f ca="1">IFERROR(__xludf.DUMMYFUNCTION("""COMPUTED_VALUE"""),"Кличко  В. В.")</f>
        <v>Кличко  В. В.</v>
      </c>
      <c r="MA8" s="19" t="str">
        <f ca="1">IFERROR(__xludf.DUMMYFUNCTION("""COMPUTED_VALUE"""),"...")</f>
        <v>...</v>
      </c>
      <c r="MB8" s="19">
        <f ca="1">IFERROR(__xludf.DUMMYFUNCTION("""COMPUTED_VALUE"""),121)</f>
        <v>121</v>
      </c>
      <c r="MC8" s="19" t="str">
        <f ca="1">IFERROR(__xludf.DUMMYFUNCTION("""COMPUTED_VALUE"""),"Кличко  В. В.")</f>
        <v>Кличко  В. В.</v>
      </c>
      <c r="MD8" s="19" t="str">
        <f ca="1">IFERROR(__xludf.DUMMYFUNCTION("""COMPUTED_VALUE"""),"...")</f>
        <v>...</v>
      </c>
      <c r="ME8" s="19">
        <f ca="1">IFERROR(__xludf.DUMMYFUNCTION("""COMPUTED_VALUE"""),121)</f>
        <v>121</v>
      </c>
      <c r="MF8" s="19" t="str">
        <f ca="1">IFERROR(__xludf.DUMMYFUNCTION("""COMPUTED_VALUE"""),"Кличко  В. В.")</f>
        <v>Кличко  В. В.</v>
      </c>
      <c r="MG8" s="19" t="str">
        <f ca="1">IFERROR(__xludf.DUMMYFUNCTION("""COMPUTED_VALUE"""),"...")</f>
        <v>...</v>
      </c>
      <c r="MH8" s="19">
        <f ca="1">IFERROR(__xludf.DUMMYFUNCTION("""COMPUTED_VALUE"""),121)</f>
        <v>121</v>
      </c>
      <c r="MI8" s="19" t="str">
        <f ca="1">IFERROR(__xludf.DUMMYFUNCTION("""COMPUTED_VALUE"""),"Кличко  В. В.")</f>
        <v>Кличко  В. В.</v>
      </c>
      <c r="MJ8" s="19" t="str">
        <f ca="1">IFERROR(__xludf.DUMMYFUNCTION("""COMPUTED_VALUE"""),"...")</f>
        <v>...</v>
      </c>
      <c r="MK8" s="19">
        <f ca="1">IFERROR(__xludf.DUMMYFUNCTION("""COMPUTED_VALUE"""),121)</f>
        <v>121</v>
      </c>
      <c r="ML8" s="19" t="str">
        <f ca="1">IFERROR(__xludf.DUMMYFUNCTION("""COMPUTED_VALUE"""),"Кличко  В. В.")</f>
        <v>Кличко  В. В.</v>
      </c>
      <c r="MM8" s="19" t="str">
        <f ca="1">IFERROR(__xludf.DUMMYFUNCTION("""COMPUTED_VALUE"""),"...")</f>
        <v>...</v>
      </c>
      <c r="MN8" s="19">
        <f ca="1">IFERROR(__xludf.DUMMYFUNCTION("""COMPUTED_VALUE"""),121)</f>
        <v>121</v>
      </c>
      <c r="MO8" s="19" t="str">
        <f ca="1">IFERROR(__xludf.DUMMYFUNCTION("""COMPUTED_VALUE"""),"Кличко  В. В.")</f>
        <v>Кличко  В. В.</v>
      </c>
      <c r="MP8" s="19" t="str">
        <f ca="1">IFERROR(__xludf.DUMMYFUNCTION("""COMPUTED_VALUE"""),"...")</f>
        <v>...</v>
      </c>
      <c r="MQ8" s="19">
        <f ca="1">IFERROR(__xludf.DUMMYFUNCTION("""COMPUTED_VALUE"""),121)</f>
        <v>121</v>
      </c>
      <c r="MR8" s="19" t="str">
        <f ca="1">IFERROR(__xludf.DUMMYFUNCTION("""COMPUTED_VALUE"""),"Кличко  В. В.")</f>
        <v>Кличко  В. В.</v>
      </c>
      <c r="MS8" s="19" t="str">
        <f ca="1">IFERROR(__xludf.DUMMYFUNCTION("""COMPUTED_VALUE"""),"...")</f>
        <v>...</v>
      </c>
      <c r="MT8" s="19">
        <f ca="1">IFERROR(__xludf.DUMMYFUNCTION("""COMPUTED_VALUE"""),121)</f>
        <v>121</v>
      </c>
      <c r="MU8" s="19" t="str">
        <f ca="1">IFERROR(__xludf.DUMMYFUNCTION("""COMPUTED_VALUE"""),"Кличко  В. В.")</f>
        <v>Кличко  В. В.</v>
      </c>
      <c r="MV8" s="19" t="str">
        <f ca="1">IFERROR(__xludf.DUMMYFUNCTION("""COMPUTED_VALUE"""),"...")</f>
        <v>...</v>
      </c>
      <c r="MW8" s="19">
        <f ca="1">IFERROR(__xludf.DUMMYFUNCTION("""COMPUTED_VALUE"""),121)</f>
        <v>121</v>
      </c>
      <c r="MX8" s="19" t="str">
        <f ca="1">IFERROR(__xludf.DUMMYFUNCTION("""COMPUTED_VALUE"""),"Кличко  В. В.")</f>
        <v>Кличко  В. В.</v>
      </c>
      <c r="MY8" s="19" t="str">
        <f ca="1">IFERROR(__xludf.DUMMYFUNCTION("""COMPUTED_VALUE"""),"...")</f>
        <v>...</v>
      </c>
      <c r="MZ8" s="19">
        <f ca="1">IFERROR(__xludf.DUMMYFUNCTION("""COMPUTED_VALUE"""),121)</f>
        <v>121</v>
      </c>
      <c r="NA8" s="19" t="str">
        <f ca="1">IFERROR(__xludf.DUMMYFUNCTION("""COMPUTED_VALUE"""),"Кличко  В. В.")</f>
        <v>Кличко  В. В.</v>
      </c>
      <c r="NB8" s="19" t="str">
        <f ca="1">IFERROR(__xludf.DUMMYFUNCTION("""COMPUTED_VALUE"""),"...")</f>
        <v>...</v>
      </c>
      <c r="NC8" s="19">
        <f ca="1">IFERROR(__xludf.DUMMYFUNCTION("""COMPUTED_VALUE"""),121)</f>
        <v>121</v>
      </c>
      <c r="ND8" s="19" t="str">
        <f ca="1">IFERROR(__xludf.DUMMYFUNCTION("""COMPUTED_VALUE"""),"Кличко  В. В.")</f>
        <v>Кличко  В. В.</v>
      </c>
      <c r="NE8" s="19" t="str">
        <f ca="1">IFERROR(__xludf.DUMMYFUNCTION("""COMPUTED_VALUE"""),"...")</f>
        <v>...</v>
      </c>
      <c r="NF8" s="19">
        <f ca="1">IFERROR(__xludf.DUMMYFUNCTION("""COMPUTED_VALUE"""),121)</f>
        <v>121</v>
      </c>
      <c r="NG8" s="19" t="str">
        <f ca="1">IFERROR(__xludf.DUMMYFUNCTION("""COMPUTED_VALUE"""),"Кличко  В. В.")</f>
        <v>Кличко  В. В.</v>
      </c>
      <c r="NH8" s="19" t="str">
        <f ca="1">IFERROR(__xludf.DUMMYFUNCTION("""COMPUTED_VALUE"""),"...")</f>
        <v>...</v>
      </c>
      <c r="NI8" s="19">
        <f ca="1">IFERROR(__xludf.DUMMYFUNCTION("""COMPUTED_VALUE"""),121)</f>
        <v>121</v>
      </c>
      <c r="NJ8" s="19" t="str">
        <f ca="1">IFERROR(__xludf.DUMMYFUNCTION("""COMPUTED_VALUE"""),"Кличко  В. В.")</f>
        <v>Кличко  В. В.</v>
      </c>
      <c r="NK8" s="19" t="str">
        <f ca="1">IFERROR(__xludf.DUMMYFUNCTION("""COMPUTED_VALUE"""),"...")</f>
        <v>...</v>
      </c>
      <c r="NL8" s="19">
        <f ca="1">IFERROR(__xludf.DUMMYFUNCTION("""COMPUTED_VALUE"""),121)</f>
        <v>121</v>
      </c>
      <c r="NM8" s="19" t="str">
        <f ca="1">IFERROR(__xludf.DUMMYFUNCTION("""COMPUTED_VALUE"""),"Кличко  В. В.")</f>
        <v>Кличко  В. В.</v>
      </c>
      <c r="NN8" s="19" t="str">
        <f ca="1">IFERROR(__xludf.DUMMYFUNCTION("""COMPUTED_VALUE"""),"...")</f>
        <v>...</v>
      </c>
      <c r="NO8" s="19">
        <f ca="1">IFERROR(__xludf.DUMMYFUNCTION("""COMPUTED_VALUE"""),121)</f>
        <v>121</v>
      </c>
      <c r="NP8" s="19" t="str">
        <f ca="1">IFERROR(__xludf.DUMMYFUNCTION("""COMPUTED_VALUE"""),"Кличко  В. В.")</f>
        <v>Кличко  В. В.</v>
      </c>
      <c r="NQ8" s="19" t="str">
        <f ca="1">IFERROR(__xludf.DUMMYFUNCTION("""COMPUTED_VALUE"""),"...")</f>
        <v>...</v>
      </c>
      <c r="NR8" s="19">
        <f ca="1">IFERROR(__xludf.DUMMYFUNCTION("""COMPUTED_VALUE"""),121)</f>
        <v>121</v>
      </c>
      <c r="NS8" s="19" t="str">
        <f ca="1">IFERROR(__xludf.DUMMYFUNCTION("""COMPUTED_VALUE"""),"Кличко  В. В.")</f>
        <v>Кличко  В. В.</v>
      </c>
      <c r="NT8" s="19" t="str">
        <f ca="1">IFERROR(__xludf.DUMMYFUNCTION("""COMPUTED_VALUE"""),"...")</f>
        <v>...</v>
      </c>
      <c r="NU8" s="19">
        <f ca="1">IFERROR(__xludf.DUMMYFUNCTION("""COMPUTED_VALUE"""),121)</f>
        <v>121</v>
      </c>
      <c r="NV8" s="19" t="str">
        <f ca="1">IFERROR(__xludf.DUMMYFUNCTION("""COMPUTED_VALUE"""),"Кличко  В. В.")</f>
        <v>Кличко  В. В.</v>
      </c>
      <c r="NW8" s="19" t="str">
        <f ca="1">IFERROR(__xludf.DUMMYFUNCTION("""COMPUTED_VALUE"""),"...")</f>
        <v>...</v>
      </c>
      <c r="NX8" s="19">
        <f ca="1">IFERROR(__xludf.DUMMYFUNCTION("""COMPUTED_VALUE"""),121)</f>
        <v>121</v>
      </c>
      <c r="NY8" s="19" t="str">
        <f ca="1">IFERROR(__xludf.DUMMYFUNCTION("""COMPUTED_VALUE"""),"Кличко  В. В.")</f>
        <v>Кличко  В. В.</v>
      </c>
      <c r="NZ8" s="19" t="str">
        <f ca="1">IFERROR(__xludf.DUMMYFUNCTION("""COMPUTED_VALUE"""),"...")</f>
        <v>...</v>
      </c>
      <c r="OA8" s="19">
        <f ca="1">IFERROR(__xludf.DUMMYFUNCTION("""COMPUTED_VALUE"""),121)</f>
        <v>121</v>
      </c>
      <c r="OB8" s="19" t="str">
        <f ca="1">IFERROR(__xludf.DUMMYFUNCTION("""COMPUTED_VALUE"""),"Кличко  В. В.")</f>
        <v>Кличко  В. В.</v>
      </c>
      <c r="OC8" s="19" t="str">
        <f ca="1">IFERROR(__xludf.DUMMYFUNCTION("""COMPUTED_VALUE"""),"...")</f>
        <v>...</v>
      </c>
      <c r="OD8" s="19">
        <f ca="1">IFERROR(__xludf.DUMMYFUNCTION("""COMPUTED_VALUE"""),121)</f>
        <v>121</v>
      </c>
      <c r="OE8" s="19" t="str">
        <f ca="1">IFERROR(__xludf.DUMMYFUNCTION("""COMPUTED_VALUE"""),"Кличко  В. В.")</f>
        <v>Кличко  В. В.</v>
      </c>
      <c r="OF8" s="19" t="str">
        <f ca="1">IFERROR(__xludf.DUMMYFUNCTION("""COMPUTED_VALUE"""),"...")</f>
        <v>...</v>
      </c>
      <c r="OG8" s="19">
        <f ca="1">IFERROR(__xludf.DUMMYFUNCTION("""COMPUTED_VALUE"""),121)</f>
        <v>121</v>
      </c>
      <c r="OH8" s="19" t="str">
        <f ca="1">IFERROR(__xludf.DUMMYFUNCTION("""COMPUTED_VALUE"""),"Кличко  В. В.")</f>
        <v>Кличко  В. В.</v>
      </c>
      <c r="OI8" s="19" t="str">
        <f ca="1">IFERROR(__xludf.DUMMYFUNCTION("""COMPUTED_VALUE"""),"...")</f>
        <v>...</v>
      </c>
      <c r="OJ8" s="19">
        <f ca="1">IFERROR(__xludf.DUMMYFUNCTION("""COMPUTED_VALUE"""),121)</f>
        <v>121</v>
      </c>
      <c r="OK8" s="19" t="str">
        <f ca="1">IFERROR(__xludf.DUMMYFUNCTION("""COMPUTED_VALUE"""),"Кличко  В. В.")</f>
        <v>Кличко  В. В.</v>
      </c>
      <c r="OL8" s="19" t="str">
        <f ca="1">IFERROR(__xludf.DUMMYFUNCTION("""COMPUTED_VALUE"""),"...")</f>
        <v>...</v>
      </c>
      <c r="OM8" s="19">
        <f ca="1">IFERROR(__xludf.DUMMYFUNCTION("""COMPUTED_VALUE"""),121)</f>
        <v>121</v>
      </c>
      <c r="ON8" s="19" t="str">
        <f ca="1">IFERROR(__xludf.DUMMYFUNCTION("""COMPUTED_VALUE"""),"Кличко  В. В.")</f>
        <v>Кличко  В. В.</v>
      </c>
      <c r="OO8" s="19" t="str">
        <f ca="1">IFERROR(__xludf.DUMMYFUNCTION("""COMPUTED_VALUE"""),"...")</f>
        <v>...</v>
      </c>
      <c r="OP8" s="19">
        <f ca="1">IFERROR(__xludf.DUMMYFUNCTION("""COMPUTED_VALUE"""),121)</f>
        <v>121</v>
      </c>
      <c r="OQ8" s="19" t="str">
        <f ca="1">IFERROR(__xludf.DUMMYFUNCTION("""COMPUTED_VALUE"""),"Кличко  В. В.")</f>
        <v>Кличко  В. В.</v>
      </c>
      <c r="OR8" s="19" t="str">
        <f ca="1">IFERROR(__xludf.DUMMYFUNCTION("""COMPUTED_VALUE"""),"...")</f>
        <v>...</v>
      </c>
      <c r="OS8" s="19">
        <f ca="1">IFERROR(__xludf.DUMMYFUNCTION("""COMPUTED_VALUE"""),121)</f>
        <v>121</v>
      </c>
      <c r="OT8" s="19" t="str">
        <f ca="1">IFERROR(__xludf.DUMMYFUNCTION("""COMPUTED_VALUE"""),"Кличко  В. В.")</f>
        <v>Кличко  В. В.</v>
      </c>
      <c r="OU8" s="19" t="str">
        <f ca="1">IFERROR(__xludf.DUMMYFUNCTION("""COMPUTED_VALUE"""),"...")</f>
        <v>...</v>
      </c>
      <c r="OV8" s="19">
        <f ca="1">IFERROR(__xludf.DUMMYFUNCTION("""COMPUTED_VALUE"""),121)</f>
        <v>121</v>
      </c>
      <c r="OW8" s="19" t="str">
        <f ca="1">IFERROR(__xludf.DUMMYFUNCTION("""COMPUTED_VALUE"""),"Кличко  В. В.")</f>
        <v>Кличко  В. В.</v>
      </c>
      <c r="OX8" s="19" t="str">
        <f ca="1">IFERROR(__xludf.DUMMYFUNCTION("""COMPUTED_VALUE"""),"...")</f>
        <v>...</v>
      </c>
      <c r="OY8" s="19">
        <f ca="1">IFERROR(__xludf.DUMMYFUNCTION("""COMPUTED_VALUE"""),121)</f>
        <v>121</v>
      </c>
      <c r="OZ8" s="19" t="str">
        <f ca="1">IFERROR(__xludf.DUMMYFUNCTION("""COMPUTED_VALUE"""),"Кличко  В. В.")</f>
        <v>Кличко  В. В.</v>
      </c>
      <c r="PA8" s="19" t="str">
        <f ca="1">IFERROR(__xludf.DUMMYFUNCTION("""COMPUTED_VALUE"""),"...")</f>
        <v>...</v>
      </c>
      <c r="PB8" s="19">
        <f ca="1">IFERROR(__xludf.DUMMYFUNCTION("""COMPUTED_VALUE"""),121)</f>
        <v>121</v>
      </c>
      <c r="PC8" s="19" t="str">
        <f ca="1">IFERROR(__xludf.DUMMYFUNCTION("""COMPUTED_VALUE"""),"Кличко  В. В.")</f>
        <v>Кличко  В. В.</v>
      </c>
      <c r="PD8" s="19" t="str">
        <f ca="1">IFERROR(__xludf.DUMMYFUNCTION("""COMPUTED_VALUE"""),"...")</f>
        <v>...</v>
      </c>
      <c r="PE8" s="19">
        <f ca="1">IFERROR(__xludf.DUMMYFUNCTION("""COMPUTED_VALUE"""),121)</f>
        <v>121</v>
      </c>
      <c r="PF8" s="19" t="str">
        <f ca="1">IFERROR(__xludf.DUMMYFUNCTION("""COMPUTED_VALUE"""),"Кличко  В. В.")</f>
        <v>Кличко  В. В.</v>
      </c>
      <c r="PG8" s="19" t="str">
        <f ca="1">IFERROR(__xludf.DUMMYFUNCTION("""COMPUTED_VALUE"""),"...")</f>
        <v>...</v>
      </c>
      <c r="PH8" s="19">
        <f ca="1">IFERROR(__xludf.DUMMYFUNCTION("""COMPUTED_VALUE"""),121)</f>
        <v>121</v>
      </c>
      <c r="PI8" s="19" t="str">
        <f ca="1">IFERROR(__xludf.DUMMYFUNCTION("""COMPUTED_VALUE"""),"Кличко  В. В.")</f>
        <v>Кличко  В. В.</v>
      </c>
      <c r="PJ8" s="19" t="str">
        <f ca="1">IFERROR(__xludf.DUMMYFUNCTION("""COMPUTED_VALUE"""),"...")</f>
        <v>...</v>
      </c>
      <c r="PK8" s="19">
        <f ca="1">IFERROR(__xludf.DUMMYFUNCTION("""COMPUTED_VALUE"""),121)</f>
        <v>121</v>
      </c>
      <c r="PL8" s="19" t="str">
        <f ca="1">IFERROR(__xludf.DUMMYFUNCTION("""COMPUTED_VALUE"""),"Кличко  В. В.")</f>
        <v>Кличко  В. В.</v>
      </c>
      <c r="PM8" s="19" t="str">
        <f ca="1">IFERROR(__xludf.DUMMYFUNCTION("""COMPUTED_VALUE"""),"...")</f>
        <v>...</v>
      </c>
      <c r="PN8" s="19">
        <f ca="1">IFERROR(__xludf.DUMMYFUNCTION("""COMPUTED_VALUE"""),121)</f>
        <v>121</v>
      </c>
      <c r="PO8" s="19" t="str">
        <f ca="1">IFERROR(__xludf.DUMMYFUNCTION("""COMPUTED_VALUE"""),"Кличко  В. В.")</f>
        <v>Кличко  В. В.</v>
      </c>
      <c r="PP8" s="19" t="str">
        <f ca="1">IFERROR(__xludf.DUMMYFUNCTION("""COMPUTED_VALUE"""),"...")</f>
        <v>...</v>
      </c>
      <c r="PQ8" s="19">
        <f ca="1">IFERROR(__xludf.DUMMYFUNCTION("""COMPUTED_VALUE"""),121)</f>
        <v>121</v>
      </c>
      <c r="PR8" s="19" t="str">
        <f ca="1">IFERROR(__xludf.DUMMYFUNCTION("""COMPUTED_VALUE"""),"Кличко  В. В.")</f>
        <v>Кличко  В. В.</v>
      </c>
      <c r="PS8" s="19" t="str">
        <f ca="1">IFERROR(__xludf.DUMMYFUNCTION("""COMPUTED_VALUE"""),"...")</f>
        <v>...</v>
      </c>
      <c r="PT8" s="19">
        <f ca="1">IFERROR(__xludf.DUMMYFUNCTION("""COMPUTED_VALUE"""),121)</f>
        <v>121</v>
      </c>
      <c r="PU8" s="19" t="str">
        <f ca="1">IFERROR(__xludf.DUMMYFUNCTION("""COMPUTED_VALUE"""),"Кличко  В. В.")</f>
        <v>Кличко  В. В.</v>
      </c>
      <c r="PV8" s="19" t="str">
        <f ca="1">IFERROR(__xludf.DUMMYFUNCTION("""COMPUTED_VALUE"""),"...")</f>
        <v>...</v>
      </c>
      <c r="PW8" s="19">
        <f ca="1">IFERROR(__xludf.DUMMYFUNCTION("""COMPUTED_VALUE"""),121)</f>
        <v>121</v>
      </c>
      <c r="PX8" s="19" t="str">
        <f ca="1">IFERROR(__xludf.DUMMYFUNCTION("""COMPUTED_VALUE"""),"Кличко  В. В.")</f>
        <v>Кличко  В. В.</v>
      </c>
      <c r="PY8" s="19" t="str">
        <f ca="1">IFERROR(__xludf.DUMMYFUNCTION("""COMPUTED_VALUE"""),"...")</f>
        <v>...</v>
      </c>
      <c r="PZ8" s="19">
        <f ca="1">IFERROR(__xludf.DUMMYFUNCTION("""COMPUTED_VALUE"""),121)</f>
        <v>121</v>
      </c>
      <c r="QA8" s="19" t="str">
        <f ca="1">IFERROR(__xludf.DUMMYFUNCTION("""COMPUTED_VALUE"""),"Кличко  В. В.")</f>
        <v>Кличко  В. В.</v>
      </c>
      <c r="QB8" s="19" t="str">
        <f ca="1">IFERROR(__xludf.DUMMYFUNCTION("""COMPUTED_VALUE"""),"...")</f>
        <v>...</v>
      </c>
      <c r="QC8" s="19">
        <f ca="1">IFERROR(__xludf.DUMMYFUNCTION("""COMPUTED_VALUE"""),121)</f>
        <v>121</v>
      </c>
      <c r="QD8" s="19" t="str">
        <f ca="1">IFERROR(__xludf.DUMMYFUNCTION("""COMPUTED_VALUE"""),"Кличко  В. В.")</f>
        <v>Кличко  В. В.</v>
      </c>
      <c r="QE8" s="19" t="str">
        <f ca="1">IFERROR(__xludf.DUMMYFUNCTION("""COMPUTED_VALUE"""),"...")</f>
        <v>...</v>
      </c>
      <c r="QF8" s="19">
        <f ca="1">IFERROR(__xludf.DUMMYFUNCTION("""COMPUTED_VALUE"""),121)</f>
        <v>121</v>
      </c>
      <c r="QG8" s="19" t="str">
        <f ca="1">IFERROR(__xludf.DUMMYFUNCTION("""COMPUTED_VALUE"""),"Кличко  В. В.")</f>
        <v>Кличко  В. В.</v>
      </c>
      <c r="QH8" s="19" t="str">
        <f ca="1">IFERROR(__xludf.DUMMYFUNCTION("""COMPUTED_VALUE"""),"...")</f>
        <v>...</v>
      </c>
      <c r="QI8" s="19">
        <f ca="1">IFERROR(__xludf.DUMMYFUNCTION("""COMPUTED_VALUE"""),121)</f>
        <v>121</v>
      </c>
      <c r="QJ8" s="19" t="str">
        <f ca="1">IFERROR(__xludf.DUMMYFUNCTION("""COMPUTED_VALUE"""),"Кличко  В. В.")</f>
        <v>Кличко  В. В.</v>
      </c>
      <c r="QK8" s="19" t="str">
        <f ca="1">IFERROR(__xludf.DUMMYFUNCTION("""COMPUTED_VALUE"""),"...")</f>
        <v>...</v>
      </c>
    </row>
    <row r="9" spans="1:466" ht="12.75">
      <c r="A9" s="17"/>
      <c r="B9" s="17" t="str">
        <f ca="1">IFERROR(__xludf.DUMMYFUNCTION("""COMPUTED_VALUE"""),"Європейська Солідарність")</f>
        <v>Європейська Солідарність</v>
      </c>
      <c r="C9" s="19"/>
      <c r="D9" s="19"/>
      <c r="E9" s="19" t="str">
        <f ca="1">IFERROR(__xludf.DUMMYFUNCTION("""COMPUTED_VALUE"""),"Європейська Солідарність")</f>
        <v>Європейська Солідарність</v>
      </c>
      <c r="F9" s="19"/>
      <c r="G9" s="19"/>
      <c r="H9" s="19" t="str">
        <f ca="1">IFERROR(__xludf.DUMMYFUNCTION("""COMPUTED_VALUE"""),"Європейська Солідарність")</f>
        <v>Європейська Солідарність</v>
      </c>
      <c r="I9" s="19"/>
      <c r="J9" s="19"/>
      <c r="K9" s="19" t="str">
        <f ca="1">IFERROR(__xludf.DUMMYFUNCTION("""COMPUTED_VALUE"""),"Європейська Солідарність")</f>
        <v>Європейська Солідарність</v>
      </c>
      <c r="L9" s="19"/>
      <c r="M9" s="19"/>
      <c r="N9" s="19" t="str">
        <f ca="1">IFERROR(__xludf.DUMMYFUNCTION("""COMPUTED_VALUE"""),"Європейська Солідарність")</f>
        <v>Європейська Солідарність</v>
      </c>
      <c r="O9" s="19"/>
      <c r="P9" s="19"/>
      <c r="Q9" s="19" t="str">
        <f ca="1">IFERROR(__xludf.DUMMYFUNCTION("""COMPUTED_VALUE"""),"Європейська Солідарність")</f>
        <v>Європейська Солідарність</v>
      </c>
      <c r="R9" s="19"/>
      <c r="S9" s="19"/>
      <c r="T9" s="19" t="str">
        <f ca="1">IFERROR(__xludf.DUMMYFUNCTION("""COMPUTED_VALUE"""),"Європейська Солідарність")</f>
        <v>Європейська Солідарність</v>
      </c>
      <c r="U9" s="19"/>
      <c r="V9" s="19"/>
      <c r="W9" s="19" t="str">
        <f ca="1">IFERROR(__xludf.DUMMYFUNCTION("""COMPUTED_VALUE"""),"Європейська Солідарність")</f>
        <v>Європейська Солідарність</v>
      </c>
      <c r="X9" s="19"/>
      <c r="Y9" s="19"/>
      <c r="Z9" s="19" t="str">
        <f ca="1">IFERROR(__xludf.DUMMYFUNCTION("""COMPUTED_VALUE"""),"Європейська Солідарність")</f>
        <v>Європейська Солідарність</v>
      </c>
      <c r="AA9" s="19"/>
      <c r="AB9" s="19"/>
      <c r="AC9" s="19" t="str">
        <f ca="1">IFERROR(__xludf.DUMMYFUNCTION("""COMPUTED_VALUE"""),"Європейська Солідарність")</f>
        <v>Європейська Солідарність</v>
      </c>
      <c r="AD9" s="19"/>
      <c r="AE9" s="19"/>
      <c r="AF9" s="19" t="str">
        <f ca="1">IFERROR(__xludf.DUMMYFUNCTION("""COMPUTED_VALUE"""),"Європейська Солідарність")</f>
        <v>Європейська Солідарність</v>
      </c>
      <c r="AG9" s="19"/>
      <c r="AH9" s="19"/>
      <c r="AI9" s="19" t="str">
        <f ca="1">IFERROR(__xludf.DUMMYFUNCTION("""COMPUTED_VALUE"""),"Європейська Солідарність")</f>
        <v>Європейська Солідарність</v>
      </c>
      <c r="AJ9" s="19"/>
      <c r="AK9" s="19"/>
      <c r="AL9" s="19" t="str">
        <f ca="1">IFERROR(__xludf.DUMMYFUNCTION("""COMPUTED_VALUE"""),"Європейська Солідарність")</f>
        <v>Європейська Солідарність</v>
      </c>
      <c r="AM9" s="19"/>
      <c r="AN9" s="19"/>
      <c r="AO9" s="19" t="str">
        <f ca="1">IFERROR(__xludf.DUMMYFUNCTION("""COMPUTED_VALUE"""),"Європейська Солідарність")</f>
        <v>Європейська Солідарність</v>
      </c>
      <c r="AP9" s="19"/>
      <c r="AQ9" s="19"/>
      <c r="AR9" s="19" t="str">
        <f ca="1">IFERROR(__xludf.DUMMYFUNCTION("""COMPUTED_VALUE"""),"Європейська Солідарність")</f>
        <v>Європейська Солідарність</v>
      </c>
      <c r="AS9" s="19"/>
      <c r="AT9" s="19"/>
      <c r="AU9" s="19" t="str">
        <f ca="1">IFERROR(__xludf.DUMMYFUNCTION("""COMPUTED_VALUE"""),"Європейська Солідарність")</f>
        <v>Європейська Солідарність</v>
      </c>
      <c r="AV9" s="19"/>
      <c r="AW9" s="19"/>
      <c r="AX9" s="19" t="str">
        <f ca="1">IFERROR(__xludf.DUMMYFUNCTION("""COMPUTED_VALUE"""),"Європейська Солідарність")</f>
        <v>Європейська Солідарність</v>
      </c>
      <c r="AY9" s="19"/>
      <c r="AZ9" s="19"/>
      <c r="BA9" s="19" t="str">
        <f ca="1">IFERROR(__xludf.DUMMYFUNCTION("""COMPUTED_VALUE"""),"Європейська Солідарність")</f>
        <v>Європейська Солідарність</v>
      </c>
      <c r="BB9" s="19"/>
      <c r="BC9" s="19"/>
      <c r="BD9" s="19" t="str">
        <f ca="1">IFERROR(__xludf.DUMMYFUNCTION("""COMPUTED_VALUE"""),"Європейська Солідарність")</f>
        <v>Європейська Солідарність</v>
      </c>
      <c r="BE9" s="19"/>
      <c r="BF9" s="19"/>
      <c r="BG9" s="19" t="str">
        <f ca="1">IFERROR(__xludf.DUMMYFUNCTION("""COMPUTED_VALUE"""),"Європейська Солідарність")</f>
        <v>Європейська Солідарність</v>
      </c>
      <c r="BH9" s="19"/>
      <c r="BI9" s="19"/>
      <c r="BJ9" s="19" t="str">
        <f ca="1">IFERROR(__xludf.DUMMYFUNCTION("""COMPUTED_VALUE"""),"Європейська Солідарність")</f>
        <v>Європейська Солідарність</v>
      </c>
      <c r="BK9" s="19"/>
      <c r="BL9" s="19"/>
      <c r="BM9" s="19" t="str">
        <f ca="1">IFERROR(__xludf.DUMMYFUNCTION("""COMPUTED_VALUE"""),"Європейська Солідарність")</f>
        <v>Європейська Солідарність</v>
      </c>
      <c r="BN9" s="19"/>
      <c r="BO9" s="19"/>
      <c r="BP9" s="19" t="str">
        <f ca="1">IFERROR(__xludf.DUMMYFUNCTION("""COMPUTED_VALUE"""),"Європейська Солідарність")</f>
        <v>Європейська Солідарність</v>
      </c>
      <c r="BQ9" s="19"/>
      <c r="BR9" s="19"/>
      <c r="BS9" s="19" t="str">
        <f ca="1">IFERROR(__xludf.DUMMYFUNCTION("""COMPUTED_VALUE"""),"Європейська Солідарність")</f>
        <v>Європейська Солідарність</v>
      </c>
      <c r="BT9" s="19"/>
      <c r="BU9" s="19"/>
      <c r="BV9" s="19" t="str">
        <f ca="1">IFERROR(__xludf.DUMMYFUNCTION("""COMPUTED_VALUE"""),"Європейська Солідарність")</f>
        <v>Європейська Солідарність</v>
      </c>
      <c r="BW9" s="19"/>
      <c r="BX9" s="19"/>
      <c r="BY9" s="19" t="str">
        <f ca="1">IFERROR(__xludf.DUMMYFUNCTION("""COMPUTED_VALUE"""),"Європейська Солідарність")</f>
        <v>Європейська Солідарність</v>
      </c>
      <c r="BZ9" s="19"/>
      <c r="CA9" s="19"/>
      <c r="CB9" s="19" t="str">
        <f ca="1">IFERROR(__xludf.DUMMYFUNCTION("""COMPUTED_VALUE"""),"Європейська Солідарність")</f>
        <v>Європейська Солідарність</v>
      </c>
      <c r="CC9" s="19"/>
      <c r="CD9" s="19"/>
      <c r="CE9" s="19" t="str">
        <f ca="1">IFERROR(__xludf.DUMMYFUNCTION("""COMPUTED_VALUE"""),"Європейська Солідарність")</f>
        <v>Європейська Солідарність</v>
      </c>
      <c r="CF9" s="19"/>
      <c r="CG9" s="19"/>
      <c r="CH9" s="19" t="str">
        <f ca="1">IFERROR(__xludf.DUMMYFUNCTION("""COMPUTED_VALUE"""),"Європейська Солідарність")</f>
        <v>Європейська Солідарність</v>
      </c>
      <c r="CI9" s="19"/>
      <c r="CJ9" s="19"/>
      <c r="CK9" s="19" t="str">
        <f ca="1">IFERROR(__xludf.DUMMYFUNCTION("""COMPUTED_VALUE"""),"Європейська Солідарність")</f>
        <v>Європейська Солідарність</v>
      </c>
      <c r="CL9" s="19"/>
      <c r="CM9" s="19"/>
      <c r="CN9" s="19" t="str">
        <f ca="1">IFERROR(__xludf.DUMMYFUNCTION("""COMPUTED_VALUE"""),"Європейська Солідарність")</f>
        <v>Європейська Солідарність</v>
      </c>
      <c r="CO9" s="19"/>
      <c r="CP9" s="19"/>
      <c r="CQ9" s="19" t="str">
        <f ca="1">IFERROR(__xludf.DUMMYFUNCTION("""COMPUTED_VALUE"""),"Європейська Солідарність")</f>
        <v>Європейська Солідарність</v>
      </c>
      <c r="CR9" s="19"/>
      <c r="CS9" s="19"/>
      <c r="CT9" s="19" t="str">
        <f ca="1">IFERROR(__xludf.DUMMYFUNCTION("""COMPUTED_VALUE"""),"Європейська Солідарність")</f>
        <v>Європейська Солідарність</v>
      </c>
      <c r="CU9" s="19"/>
      <c r="CV9" s="19"/>
      <c r="CW9" s="19" t="str">
        <f ca="1">IFERROR(__xludf.DUMMYFUNCTION("""COMPUTED_VALUE"""),"Європейська Солідарність")</f>
        <v>Європейська Солідарність</v>
      </c>
      <c r="CX9" s="19"/>
      <c r="CY9" s="19"/>
      <c r="CZ9" s="19" t="str">
        <f ca="1">IFERROR(__xludf.DUMMYFUNCTION("""COMPUTED_VALUE"""),"Європейська Солідарність")</f>
        <v>Європейська Солідарність</v>
      </c>
      <c r="DA9" s="19"/>
      <c r="DB9" s="19"/>
      <c r="DC9" s="19" t="str">
        <f ca="1">IFERROR(__xludf.DUMMYFUNCTION("""COMPUTED_VALUE"""),"Європейська Солідарність")</f>
        <v>Європейська Солідарність</v>
      </c>
      <c r="DD9" s="19"/>
      <c r="DE9" s="19"/>
      <c r="DF9" s="19" t="str">
        <f ca="1">IFERROR(__xludf.DUMMYFUNCTION("""COMPUTED_VALUE"""),"Європейська Солідарність")</f>
        <v>Європейська Солідарність</v>
      </c>
      <c r="DG9" s="19"/>
      <c r="DH9" s="19"/>
      <c r="DI9" s="19" t="str">
        <f ca="1">IFERROR(__xludf.DUMMYFUNCTION("""COMPUTED_VALUE"""),"Європейська Солідарність")</f>
        <v>Європейська Солідарність</v>
      </c>
      <c r="DJ9" s="19"/>
      <c r="DK9" s="19"/>
      <c r="DL9" s="19" t="str">
        <f ca="1">IFERROR(__xludf.DUMMYFUNCTION("""COMPUTED_VALUE"""),"Європейська Солідарність")</f>
        <v>Європейська Солідарність</v>
      </c>
      <c r="DM9" s="19"/>
      <c r="DN9" s="19"/>
      <c r="DO9" s="19" t="str">
        <f ca="1">IFERROR(__xludf.DUMMYFUNCTION("""COMPUTED_VALUE"""),"Європейська Солідарність")</f>
        <v>Європейська Солідарність</v>
      </c>
      <c r="DP9" s="19"/>
      <c r="DQ9" s="19"/>
      <c r="DR9" s="19" t="str">
        <f ca="1">IFERROR(__xludf.DUMMYFUNCTION("""COMPUTED_VALUE"""),"Європейська Солідарність")</f>
        <v>Європейська Солідарність</v>
      </c>
      <c r="DS9" s="19"/>
      <c r="DT9" s="19"/>
      <c r="DU9" s="19" t="str">
        <f ca="1">IFERROR(__xludf.DUMMYFUNCTION("""COMPUTED_VALUE"""),"Європейська Солідарність")</f>
        <v>Європейська Солідарність</v>
      </c>
      <c r="DV9" s="19"/>
      <c r="DW9" s="19"/>
      <c r="DX9" s="19" t="str">
        <f ca="1">IFERROR(__xludf.DUMMYFUNCTION("""COMPUTED_VALUE"""),"Європейська Солідарність")</f>
        <v>Європейська Солідарність</v>
      </c>
      <c r="DY9" s="19"/>
      <c r="DZ9" s="19"/>
      <c r="EA9" s="19" t="str">
        <f ca="1">IFERROR(__xludf.DUMMYFUNCTION("""COMPUTED_VALUE"""),"Європейська Солідарність")</f>
        <v>Європейська Солідарність</v>
      </c>
      <c r="EB9" s="19"/>
      <c r="EC9" s="19"/>
      <c r="ED9" s="19" t="str">
        <f ca="1">IFERROR(__xludf.DUMMYFUNCTION("""COMPUTED_VALUE"""),"Європейська Солідарність")</f>
        <v>Європейська Солідарність</v>
      </c>
      <c r="EE9" s="19"/>
      <c r="EF9" s="19"/>
      <c r="EG9" s="19" t="str">
        <f ca="1">IFERROR(__xludf.DUMMYFUNCTION("""COMPUTED_VALUE"""),"Європейська Солідарність")</f>
        <v>Європейська Солідарність</v>
      </c>
      <c r="EH9" s="19"/>
      <c r="EI9" s="19"/>
      <c r="EJ9" s="19" t="str">
        <f ca="1">IFERROR(__xludf.DUMMYFUNCTION("""COMPUTED_VALUE"""),"Європейська Солідарність")</f>
        <v>Європейська Солідарність</v>
      </c>
      <c r="EK9" s="19"/>
      <c r="EL9" s="19"/>
      <c r="EM9" s="19" t="str">
        <f ca="1">IFERROR(__xludf.DUMMYFUNCTION("""COMPUTED_VALUE"""),"Європейська Солідарність")</f>
        <v>Європейська Солідарність</v>
      </c>
      <c r="EN9" s="19"/>
      <c r="EO9" s="19"/>
      <c r="EP9" s="19" t="str">
        <f ca="1">IFERROR(__xludf.DUMMYFUNCTION("""COMPUTED_VALUE"""),"Європейська Солідарність")</f>
        <v>Європейська Солідарність</v>
      </c>
      <c r="EQ9" s="19"/>
      <c r="ER9" s="19"/>
      <c r="ES9" s="19" t="str">
        <f ca="1">IFERROR(__xludf.DUMMYFUNCTION("""COMPUTED_VALUE"""),"Європейська Солідарність")</f>
        <v>Європейська Солідарність</v>
      </c>
      <c r="ET9" s="19"/>
      <c r="EU9" s="19"/>
      <c r="EV9" s="19" t="str">
        <f ca="1">IFERROR(__xludf.DUMMYFUNCTION("""COMPUTED_VALUE"""),"Європейська Солідарність")</f>
        <v>Європейська Солідарність</v>
      </c>
      <c r="EW9" s="19"/>
      <c r="EX9" s="19"/>
      <c r="EY9" s="19" t="str">
        <f ca="1">IFERROR(__xludf.DUMMYFUNCTION("""COMPUTED_VALUE"""),"Європейська Солідарність")</f>
        <v>Європейська Солідарність</v>
      </c>
      <c r="EZ9" s="19"/>
      <c r="FA9" s="19"/>
      <c r="FB9" s="19" t="str">
        <f ca="1">IFERROR(__xludf.DUMMYFUNCTION("""COMPUTED_VALUE"""),"Європейська Солідарність")</f>
        <v>Європейська Солідарність</v>
      </c>
      <c r="FC9" s="19"/>
      <c r="FD9" s="19"/>
      <c r="FE9" s="19" t="str">
        <f ca="1">IFERROR(__xludf.DUMMYFUNCTION("""COMPUTED_VALUE"""),"Європейська Солідарність")</f>
        <v>Європейська Солідарність</v>
      </c>
      <c r="FF9" s="19"/>
      <c r="FG9" s="19"/>
      <c r="FH9" s="19" t="str">
        <f ca="1">IFERROR(__xludf.DUMMYFUNCTION("""COMPUTED_VALUE"""),"Європейська Солідарність")</f>
        <v>Європейська Солідарність</v>
      </c>
      <c r="FI9" s="19"/>
      <c r="FJ9" s="19"/>
      <c r="FK9" s="19" t="str">
        <f ca="1">IFERROR(__xludf.DUMMYFUNCTION("""COMPUTED_VALUE"""),"Європейська Солідарність")</f>
        <v>Європейська Солідарність</v>
      </c>
      <c r="FL9" s="19"/>
      <c r="FM9" s="19"/>
      <c r="FN9" s="19" t="str">
        <f ca="1">IFERROR(__xludf.DUMMYFUNCTION("""COMPUTED_VALUE"""),"Європейська Солідарність")</f>
        <v>Європейська Солідарність</v>
      </c>
      <c r="FO9" s="19"/>
      <c r="FP9" s="19"/>
      <c r="FQ9" s="19" t="str">
        <f ca="1">IFERROR(__xludf.DUMMYFUNCTION("""COMPUTED_VALUE"""),"Європейська Солідарність")</f>
        <v>Європейська Солідарність</v>
      </c>
      <c r="FR9" s="19"/>
      <c r="FS9" s="19"/>
      <c r="FT9" s="19" t="str">
        <f ca="1">IFERROR(__xludf.DUMMYFUNCTION("""COMPUTED_VALUE"""),"Європейська Солідарність")</f>
        <v>Європейська Солідарність</v>
      </c>
      <c r="FU9" s="19"/>
      <c r="FV9" s="19"/>
      <c r="FW9" s="19" t="str">
        <f ca="1">IFERROR(__xludf.DUMMYFUNCTION("""COMPUTED_VALUE"""),"Європейська Солідарність")</f>
        <v>Європейська Солідарність</v>
      </c>
      <c r="FX9" s="19"/>
      <c r="FY9" s="19"/>
      <c r="FZ9" s="19" t="str">
        <f ca="1">IFERROR(__xludf.DUMMYFUNCTION("""COMPUTED_VALUE"""),"Європейська Солідарність")</f>
        <v>Європейська Солідарність</v>
      </c>
      <c r="GA9" s="19"/>
      <c r="GB9" s="19"/>
      <c r="GC9" s="19" t="str">
        <f ca="1">IFERROR(__xludf.DUMMYFUNCTION("""COMPUTED_VALUE"""),"Європейська Солідарність")</f>
        <v>Європейська Солідарність</v>
      </c>
      <c r="GD9" s="19"/>
      <c r="GE9" s="19"/>
      <c r="GF9" s="19" t="str">
        <f ca="1">IFERROR(__xludf.DUMMYFUNCTION("""COMPUTED_VALUE"""),"Європейська Солідарність")</f>
        <v>Європейська Солідарність</v>
      </c>
      <c r="GG9" s="19"/>
      <c r="GH9" s="19"/>
      <c r="GI9" s="19" t="str">
        <f ca="1">IFERROR(__xludf.DUMMYFUNCTION("""COMPUTED_VALUE"""),"Європейська Солідарність")</f>
        <v>Європейська Солідарність</v>
      </c>
      <c r="GJ9" s="19"/>
      <c r="GK9" s="19"/>
      <c r="GL9" s="19" t="str">
        <f ca="1">IFERROR(__xludf.DUMMYFUNCTION("""COMPUTED_VALUE"""),"Європейська Солідарність")</f>
        <v>Європейська Солідарність</v>
      </c>
      <c r="GM9" s="19"/>
      <c r="GN9" s="19"/>
      <c r="GO9" s="19" t="str">
        <f ca="1">IFERROR(__xludf.DUMMYFUNCTION("""COMPUTED_VALUE"""),"Європейська Солідарність")</f>
        <v>Європейська Солідарність</v>
      </c>
      <c r="GP9" s="19"/>
      <c r="GQ9" s="19"/>
      <c r="GR9" s="19" t="str">
        <f ca="1">IFERROR(__xludf.DUMMYFUNCTION("""COMPUTED_VALUE"""),"Європейська Солідарність")</f>
        <v>Європейська Солідарність</v>
      </c>
      <c r="GS9" s="19"/>
      <c r="GT9" s="19"/>
      <c r="GU9" s="19" t="str">
        <f ca="1">IFERROR(__xludf.DUMMYFUNCTION("""COMPUTED_VALUE"""),"Європейська Солідарність")</f>
        <v>Європейська Солідарність</v>
      </c>
      <c r="GV9" s="19"/>
      <c r="GW9" s="19"/>
      <c r="GX9" s="19" t="str">
        <f ca="1">IFERROR(__xludf.DUMMYFUNCTION("""COMPUTED_VALUE"""),"Європейська Солідарність")</f>
        <v>Європейська Солідарність</v>
      </c>
      <c r="GY9" s="19"/>
      <c r="GZ9" s="19"/>
      <c r="HA9" s="19" t="str">
        <f ca="1">IFERROR(__xludf.DUMMYFUNCTION("""COMPUTED_VALUE"""),"Європейська Солідарність")</f>
        <v>Європейська Солідарність</v>
      </c>
      <c r="HB9" s="19"/>
      <c r="HC9" s="19"/>
      <c r="HD9" s="19" t="str">
        <f ca="1">IFERROR(__xludf.DUMMYFUNCTION("""COMPUTED_VALUE"""),"Європейська Солідарність")</f>
        <v>Європейська Солідарність</v>
      </c>
      <c r="HE9" s="19"/>
      <c r="HF9" s="19"/>
      <c r="HG9" s="19" t="str">
        <f ca="1">IFERROR(__xludf.DUMMYFUNCTION("""COMPUTED_VALUE"""),"Європейська Солідарність")</f>
        <v>Європейська Солідарність</v>
      </c>
      <c r="HH9" s="19"/>
      <c r="HI9" s="19"/>
      <c r="HJ9" s="19" t="str">
        <f ca="1">IFERROR(__xludf.DUMMYFUNCTION("""COMPUTED_VALUE"""),"Європейська Солідарність")</f>
        <v>Європейська Солідарність</v>
      </c>
      <c r="HK9" s="19"/>
      <c r="HL9" s="19"/>
      <c r="HM9" s="19" t="str">
        <f ca="1">IFERROR(__xludf.DUMMYFUNCTION("""COMPUTED_VALUE"""),"Європейська Солідарність")</f>
        <v>Європейська Солідарність</v>
      </c>
      <c r="HN9" s="19"/>
      <c r="HO9" s="19"/>
      <c r="HP9" s="19" t="str">
        <f ca="1">IFERROR(__xludf.DUMMYFUNCTION("""COMPUTED_VALUE"""),"Європейська Солідарність")</f>
        <v>Європейська Солідарність</v>
      </c>
      <c r="HQ9" s="19"/>
      <c r="HR9" s="19"/>
      <c r="HS9" s="19" t="str">
        <f ca="1">IFERROR(__xludf.DUMMYFUNCTION("""COMPUTED_VALUE"""),"Європейська Солідарність")</f>
        <v>Європейська Солідарність</v>
      </c>
      <c r="HT9" s="19"/>
      <c r="HU9" s="19"/>
      <c r="HV9" s="19" t="str">
        <f ca="1">IFERROR(__xludf.DUMMYFUNCTION("""COMPUTED_VALUE"""),"Європейська Солідарність")</f>
        <v>Європейська Солідарність</v>
      </c>
      <c r="HW9" s="19"/>
      <c r="HX9" s="19"/>
      <c r="HY9" s="19" t="str">
        <f ca="1">IFERROR(__xludf.DUMMYFUNCTION("""COMPUTED_VALUE"""),"Європейська Солідарність")</f>
        <v>Європейська Солідарність</v>
      </c>
      <c r="HZ9" s="19"/>
      <c r="IA9" s="19"/>
      <c r="IB9" s="19" t="str">
        <f ca="1">IFERROR(__xludf.DUMMYFUNCTION("""COMPUTED_VALUE"""),"Європейська Солідарність")</f>
        <v>Європейська Солідарність</v>
      </c>
      <c r="IC9" s="19"/>
      <c r="ID9" s="19"/>
      <c r="IE9" s="19" t="str">
        <f ca="1">IFERROR(__xludf.DUMMYFUNCTION("""COMPUTED_VALUE"""),"Європейська Солідарність")</f>
        <v>Європейська Солідарність</v>
      </c>
      <c r="IF9" s="19"/>
      <c r="IG9" s="19"/>
      <c r="IH9" s="19" t="str">
        <f ca="1">IFERROR(__xludf.DUMMYFUNCTION("""COMPUTED_VALUE"""),"Європейська Солідарність")</f>
        <v>Європейська Солідарність</v>
      </c>
      <c r="II9" s="19"/>
      <c r="IJ9" s="19"/>
      <c r="IK9" s="19" t="str">
        <f ca="1">IFERROR(__xludf.DUMMYFUNCTION("""COMPUTED_VALUE"""),"Європейська Солідарність")</f>
        <v>Європейська Солідарність</v>
      </c>
      <c r="IL9" s="19"/>
      <c r="IM9" s="19"/>
      <c r="IN9" s="19" t="str">
        <f ca="1">IFERROR(__xludf.DUMMYFUNCTION("""COMPUTED_VALUE"""),"Європейська Солідарність")</f>
        <v>Європейська Солідарність</v>
      </c>
      <c r="IO9" s="19"/>
      <c r="IP9" s="19"/>
      <c r="IQ9" s="19" t="str">
        <f ca="1">IFERROR(__xludf.DUMMYFUNCTION("""COMPUTED_VALUE"""),"Європейська Солідарність")</f>
        <v>Європейська Солідарність</v>
      </c>
      <c r="IR9" s="19"/>
      <c r="IS9" s="19"/>
      <c r="IT9" s="19" t="str">
        <f ca="1">IFERROR(__xludf.DUMMYFUNCTION("""COMPUTED_VALUE"""),"Європейська Солідарність")</f>
        <v>Європейська Солідарність</v>
      </c>
      <c r="IU9" s="19"/>
      <c r="IV9" s="19"/>
      <c r="IW9" s="19" t="str">
        <f ca="1">IFERROR(__xludf.DUMMYFUNCTION("""COMPUTED_VALUE"""),"Європейська Солідарність")</f>
        <v>Європейська Солідарність</v>
      </c>
      <c r="IX9" s="19"/>
      <c r="IY9" s="19"/>
      <c r="IZ9" s="19" t="str">
        <f ca="1">IFERROR(__xludf.DUMMYFUNCTION("""COMPUTED_VALUE"""),"Європейська Солідарність")</f>
        <v>Європейська Солідарність</v>
      </c>
      <c r="JA9" s="19"/>
      <c r="JB9" s="19"/>
      <c r="JC9" s="19" t="str">
        <f ca="1">IFERROR(__xludf.DUMMYFUNCTION("""COMPUTED_VALUE"""),"Європейська Солідарність")</f>
        <v>Європейська Солідарність</v>
      </c>
      <c r="JD9" s="19"/>
      <c r="JE9" s="19"/>
      <c r="JF9" s="19" t="str">
        <f ca="1">IFERROR(__xludf.DUMMYFUNCTION("""COMPUTED_VALUE"""),"Європейська Солідарність")</f>
        <v>Європейська Солідарність</v>
      </c>
      <c r="JG9" s="19"/>
      <c r="JH9" s="19"/>
      <c r="JI9" s="19" t="str">
        <f ca="1">IFERROR(__xludf.DUMMYFUNCTION("""COMPUTED_VALUE"""),"Європейська Солідарність")</f>
        <v>Європейська Солідарність</v>
      </c>
      <c r="JJ9" s="19"/>
      <c r="JK9" s="19"/>
      <c r="JL9" s="19" t="str">
        <f ca="1">IFERROR(__xludf.DUMMYFUNCTION("""COMPUTED_VALUE"""),"Європейська Солідарність")</f>
        <v>Європейська Солідарність</v>
      </c>
      <c r="JM9" s="19"/>
      <c r="JN9" s="19"/>
      <c r="JO9" s="19" t="str">
        <f ca="1">IFERROR(__xludf.DUMMYFUNCTION("""COMPUTED_VALUE"""),"Європейська Солідарність")</f>
        <v>Європейська Солідарність</v>
      </c>
      <c r="JP9" s="19"/>
      <c r="JQ9" s="19"/>
      <c r="JR9" s="19" t="str">
        <f ca="1">IFERROR(__xludf.DUMMYFUNCTION("""COMPUTED_VALUE"""),"Європейська Солідарність")</f>
        <v>Європейська Солідарність</v>
      </c>
      <c r="JS9" s="19"/>
      <c r="JT9" s="19"/>
      <c r="JU9" s="19" t="str">
        <f ca="1">IFERROR(__xludf.DUMMYFUNCTION("""COMPUTED_VALUE"""),"Європейська Солідарність")</f>
        <v>Європейська Солідарність</v>
      </c>
      <c r="JV9" s="19"/>
      <c r="JW9" s="19"/>
      <c r="JX9" s="19" t="str">
        <f ca="1">IFERROR(__xludf.DUMMYFUNCTION("""COMPUTED_VALUE"""),"Європейська Солідарність")</f>
        <v>Європейська Солідарність</v>
      </c>
      <c r="JY9" s="19"/>
      <c r="JZ9" s="19"/>
      <c r="KA9" s="19" t="str">
        <f ca="1">IFERROR(__xludf.DUMMYFUNCTION("""COMPUTED_VALUE"""),"Європейська Солідарність")</f>
        <v>Європейська Солідарність</v>
      </c>
      <c r="KB9" s="19"/>
      <c r="KC9" s="19"/>
      <c r="KD9" s="19" t="str">
        <f ca="1">IFERROR(__xludf.DUMMYFUNCTION("""COMPUTED_VALUE"""),"Європейська Солідарність")</f>
        <v>Європейська Солідарність</v>
      </c>
      <c r="KE9" s="19"/>
      <c r="KF9" s="19"/>
      <c r="KG9" s="19" t="str">
        <f ca="1">IFERROR(__xludf.DUMMYFUNCTION("""COMPUTED_VALUE"""),"Європейська Солідарність")</f>
        <v>Європейська Солідарність</v>
      </c>
      <c r="KH9" s="19"/>
      <c r="KI9" s="19"/>
      <c r="KJ9" s="19" t="str">
        <f ca="1">IFERROR(__xludf.DUMMYFUNCTION("""COMPUTED_VALUE"""),"Європейська Солідарність")</f>
        <v>Європейська Солідарність</v>
      </c>
      <c r="KK9" s="19"/>
      <c r="KL9" s="19"/>
      <c r="KM9" s="19" t="str">
        <f ca="1">IFERROR(__xludf.DUMMYFUNCTION("""COMPUTED_VALUE"""),"Європейська Солідарність")</f>
        <v>Європейська Солідарність</v>
      </c>
      <c r="KN9" s="19"/>
      <c r="KO9" s="19"/>
      <c r="KP9" s="19" t="str">
        <f ca="1">IFERROR(__xludf.DUMMYFUNCTION("""COMPUTED_VALUE"""),"Європейська Солідарність")</f>
        <v>Європейська Солідарність</v>
      </c>
      <c r="KQ9" s="19"/>
      <c r="KR9" s="19"/>
      <c r="KS9" s="19" t="str">
        <f ca="1">IFERROR(__xludf.DUMMYFUNCTION("""COMPUTED_VALUE"""),"Європейська Солідарність")</f>
        <v>Європейська Солідарність</v>
      </c>
      <c r="KT9" s="19"/>
      <c r="KU9" s="19"/>
      <c r="KV9" s="19" t="str">
        <f ca="1">IFERROR(__xludf.DUMMYFUNCTION("""COMPUTED_VALUE"""),"Європейська Солідарність")</f>
        <v>Європейська Солідарність</v>
      </c>
      <c r="KW9" s="19"/>
      <c r="KX9" s="19"/>
      <c r="KY9" s="19" t="str">
        <f ca="1">IFERROR(__xludf.DUMMYFUNCTION("""COMPUTED_VALUE"""),"Європейська Солідарність")</f>
        <v>Європейська Солідарність</v>
      </c>
      <c r="KZ9" s="19"/>
      <c r="LA9" s="19"/>
      <c r="LB9" s="19" t="str">
        <f ca="1">IFERROR(__xludf.DUMMYFUNCTION("""COMPUTED_VALUE"""),"Європейська Солідарність")</f>
        <v>Європейська Солідарність</v>
      </c>
      <c r="LC9" s="19"/>
      <c r="LD9" s="19"/>
      <c r="LE9" s="19" t="str">
        <f ca="1">IFERROR(__xludf.DUMMYFUNCTION("""COMPUTED_VALUE"""),"Європейська Солідарність")</f>
        <v>Європейська Солідарність</v>
      </c>
      <c r="LF9" s="19"/>
      <c r="LG9" s="19"/>
      <c r="LH9" s="19" t="str">
        <f ca="1">IFERROR(__xludf.DUMMYFUNCTION("""COMPUTED_VALUE"""),"Європейська Солідарність")</f>
        <v>Європейська Солідарність</v>
      </c>
      <c r="LI9" s="19"/>
      <c r="LJ9" s="19"/>
      <c r="LK9" s="19" t="str">
        <f ca="1">IFERROR(__xludf.DUMMYFUNCTION("""COMPUTED_VALUE"""),"Європейська Солідарність")</f>
        <v>Європейська Солідарність</v>
      </c>
      <c r="LL9" s="19"/>
      <c r="LM9" s="19"/>
      <c r="LN9" s="19" t="str">
        <f ca="1">IFERROR(__xludf.DUMMYFUNCTION("""COMPUTED_VALUE"""),"Європейська Солідарність")</f>
        <v>Європейська Солідарність</v>
      </c>
      <c r="LO9" s="19"/>
      <c r="LP9" s="19"/>
      <c r="LQ9" s="19" t="str">
        <f ca="1">IFERROR(__xludf.DUMMYFUNCTION("""COMPUTED_VALUE"""),"Європейська Солідарність")</f>
        <v>Європейська Солідарність</v>
      </c>
      <c r="LR9" s="19"/>
      <c r="LS9" s="19"/>
      <c r="LT9" s="19" t="str">
        <f ca="1">IFERROR(__xludf.DUMMYFUNCTION("""COMPUTED_VALUE"""),"Європейська Солідарність")</f>
        <v>Європейська Солідарність</v>
      </c>
      <c r="LU9" s="19"/>
      <c r="LV9" s="19"/>
      <c r="LW9" s="19" t="str">
        <f ca="1">IFERROR(__xludf.DUMMYFUNCTION("""COMPUTED_VALUE"""),"Європейська Солідарність")</f>
        <v>Європейська Солідарність</v>
      </c>
      <c r="LX9" s="19"/>
      <c r="LY9" s="19"/>
      <c r="LZ9" s="19" t="str">
        <f ca="1">IFERROR(__xludf.DUMMYFUNCTION("""COMPUTED_VALUE"""),"Європейська Солідарність")</f>
        <v>Європейська Солідарність</v>
      </c>
      <c r="MA9" s="19"/>
      <c r="MB9" s="19"/>
      <c r="MC9" s="19" t="str">
        <f ca="1">IFERROR(__xludf.DUMMYFUNCTION("""COMPUTED_VALUE"""),"Європейська Солідарність")</f>
        <v>Європейська Солідарність</v>
      </c>
      <c r="MD9" s="19"/>
      <c r="ME9" s="19"/>
      <c r="MF9" s="19" t="str">
        <f ca="1">IFERROR(__xludf.DUMMYFUNCTION("""COMPUTED_VALUE"""),"Європейська Солідарність")</f>
        <v>Європейська Солідарність</v>
      </c>
      <c r="MG9" s="19"/>
      <c r="MH9" s="19"/>
      <c r="MI9" s="19" t="str">
        <f ca="1">IFERROR(__xludf.DUMMYFUNCTION("""COMPUTED_VALUE"""),"Європейська Солідарність")</f>
        <v>Європейська Солідарність</v>
      </c>
      <c r="MJ9" s="19"/>
      <c r="MK9" s="19"/>
      <c r="ML9" s="19" t="str">
        <f ca="1">IFERROR(__xludf.DUMMYFUNCTION("""COMPUTED_VALUE"""),"Європейська Солідарність")</f>
        <v>Європейська Солідарність</v>
      </c>
      <c r="MM9" s="19"/>
      <c r="MN9" s="19"/>
      <c r="MO9" s="19" t="str">
        <f ca="1">IFERROR(__xludf.DUMMYFUNCTION("""COMPUTED_VALUE"""),"Європейська Солідарність")</f>
        <v>Європейська Солідарність</v>
      </c>
      <c r="MP9" s="19"/>
      <c r="MQ9" s="19"/>
      <c r="MR9" s="19" t="str">
        <f ca="1">IFERROR(__xludf.DUMMYFUNCTION("""COMPUTED_VALUE"""),"Європейська Солідарність")</f>
        <v>Європейська Солідарність</v>
      </c>
      <c r="MS9" s="19"/>
      <c r="MT9" s="19"/>
      <c r="MU9" s="19" t="str">
        <f ca="1">IFERROR(__xludf.DUMMYFUNCTION("""COMPUTED_VALUE"""),"Європейська Солідарність")</f>
        <v>Європейська Солідарність</v>
      </c>
      <c r="MV9" s="19"/>
      <c r="MW9" s="19"/>
      <c r="MX9" s="19" t="str">
        <f ca="1">IFERROR(__xludf.DUMMYFUNCTION("""COMPUTED_VALUE"""),"Європейська Солідарність")</f>
        <v>Європейська Солідарність</v>
      </c>
      <c r="MY9" s="19"/>
      <c r="MZ9" s="19"/>
      <c r="NA9" s="19" t="str">
        <f ca="1">IFERROR(__xludf.DUMMYFUNCTION("""COMPUTED_VALUE"""),"Європейська Солідарність")</f>
        <v>Європейська Солідарність</v>
      </c>
      <c r="NB9" s="19"/>
      <c r="NC9" s="19"/>
      <c r="ND9" s="19" t="str">
        <f ca="1">IFERROR(__xludf.DUMMYFUNCTION("""COMPUTED_VALUE"""),"Європейська Солідарність")</f>
        <v>Європейська Солідарність</v>
      </c>
      <c r="NE9" s="19"/>
      <c r="NF9" s="19"/>
      <c r="NG9" s="19" t="str">
        <f ca="1">IFERROR(__xludf.DUMMYFUNCTION("""COMPUTED_VALUE"""),"Європейська Солідарність")</f>
        <v>Європейська Солідарність</v>
      </c>
      <c r="NH9" s="19"/>
      <c r="NI9" s="19"/>
      <c r="NJ9" s="19" t="str">
        <f ca="1">IFERROR(__xludf.DUMMYFUNCTION("""COMPUTED_VALUE"""),"Європейська Солідарність")</f>
        <v>Європейська Солідарність</v>
      </c>
      <c r="NK9" s="19"/>
      <c r="NL9" s="19"/>
      <c r="NM9" s="19" t="str">
        <f ca="1">IFERROR(__xludf.DUMMYFUNCTION("""COMPUTED_VALUE"""),"Європейська Солідарність")</f>
        <v>Європейська Солідарність</v>
      </c>
      <c r="NN9" s="19"/>
      <c r="NO9" s="19"/>
      <c r="NP9" s="19" t="str">
        <f ca="1">IFERROR(__xludf.DUMMYFUNCTION("""COMPUTED_VALUE"""),"Європейська Солідарність")</f>
        <v>Європейська Солідарність</v>
      </c>
      <c r="NQ9" s="19"/>
      <c r="NR9" s="19"/>
      <c r="NS9" s="19" t="str">
        <f ca="1">IFERROR(__xludf.DUMMYFUNCTION("""COMPUTED_VALUE"""),"Європейська Солідарність")</f>
        <v>Європейська Солідарність</v>
      </c>
      <c r="NT9" s="19"/>
      <c r="NU9" s="19"/>
      <c r="NV9" s="19" t="str">
        <f ca="1">IFERROR(__xludf.DUMMYFUNCTION("""COMPUTED_VALUE"""),"Європейська Солідарність")</f>
        <v>Європейська Солідарність</v>
      </c>
      <c r="NW9" s="19"/>
      <c r="NX9" s="19"/>
      <c r="NY9" s="19" t="str">
        <f ca="1">IFERROR(__xludf.DUMMYFUNCTION("""COMPUTED_VALUE"""),"Європейська Солідарність")</f>
        <v>Європейська Солідарність</v>
      </c>
      <c r="NZ9" s="19"/>
      <c r="OA9" s="19"/>
      <c r="OB9" s="19" t="str">
        <f ca="1">IFERROR(__xludf.DUMMYFUNCTION("""COMPUTED_VALUE"""),"Європейська Солідарність")</f>
        <v>Європейська Солідарність</v>
      </c>
      <c r="OC9" s="19"/>
      <c r="OD9" s="19"/>
      <c r="OE9" s="19" t="str">
        <f ca="1">IFERROR(__xludf.DUMMYFUNCTION("""COMPUTED_VALUE"""),"Європейська Солідарність")</f>
        <v>Європейська Солідарність</v>
      </c>
      <c r="OF9" s="19"/>
      <c r="OG9" s="19"/>
      <c r="OH9" s="19" t="str">
        <f ca="1">IFERROR(__xludf.DUMMYFUNCTION("""COMPUTED_VALUE"""),"Європейська Солідарність")</f>
        <v>Європейська Солідарність</v>
      </c>
      <c r="OI9" s="19"/>
      <c r="OJ9" s="19"/>
      <c r="OK9" s="19" t="str">
        <f ca="1">IFERROR(__xludf.DUMMYFUNCTION("""COMPUTED_VALUE"""),"Європейська Солідарність")</f>
        <v>Європейська Солідарність</v>
      </c>
      <c r="OL9" s="19"/>
      <c r="OM9" s="19"/>
      <c r="ON9" s="19" t="str">
        <f ca="1">IFERROR(__xludf.DUMMYFUNCTION("""COMPUTED_VALUE"""),"Європейська Солідарність")</f>
        <v>Європейська Солідарність</v>
      </c>
      <c r="OO9" s="19"/>
      <c r="OP9" s="19"/>
      <c r="OQ9" s="19" t="str">
        <f ca="1">IFERROR(__xludf.DUMMYFUNCTION("""COMPUTED_VALUE"""),"Європейська Солідарність")</f>
        <v>Європейська Солідарність</v>
      </c>
      <c r="OR9" s="19"/>
      <c r="OS9" s="19"/>
      <c r="OT9" s="19" t="str">
        <f ca="1">IFERROR(__xludf.DUMMYFUNCTION("""COMPUTED_VALUE"""),"Європейська Солідарність")</f>
        <v>Європейська Солідарність</v>
      </c>
      <c r="OU9" s="19"/>
      <c r="OV9" s="19"/>
      <c r="OW9" s="19" t="str">
        <f ca="1">IFERROR(__xludf.DUMMYFUNCTION("""COMPUTED_VALUE"""),"Європейська Солідарність")</f>
        <v>Європейська Солідарність</v>
      </c>
      <c r="OX9" s="19"/>
      <c r="OY9" s="19"/>
      <c r="OZ9" s="19" t="str">
        <f ca="1">IFERROR(__xludf.DUMMYFUNCTION("""COMPUTED_VALUE"""),"Європейська Солідарність")</f>
        <v>Європейська Солідарність</v>
      </c>
      <c r="PA9" s="19"/>
      <c r="PB9" s="19"/>
      <c r="PC9" s="19" t="str">
        <f ca="1">IFERROR(__xludf.DUMMYFUNCTION("""COMPUTED_VALUE"""),"Європейська Солідарність")</f>
        <v>Європейська Солідарність</v>
      </c>
      <c r="PD9" s="19"/>
      <c r="PE9" s="19"/>
      <c r="PF9" s="19" t="str">
        <f ca="1">IFERROR(__xludf.DUMMYFUNCTION("""COMPUTED_VALUE"""),"Європейська Солідарність")</f>
        <v>Європейська Солідарність</v>
      </c>
      <c r="PG9" s="19"/>
      <c r="PH9" s="19"/>
      <c r="PI9" s="19" t="str">
        <f ca="1">IFERROR(__xludf.DUMMYFUNCTION("""COMPUTED_VALUE"""),"Європейська Солідарність")</f>
        <v>Європейська Солідарність</v>
      </c>
      <c r="PJ9" s="19"/>
      <c r="PK9" s="19"/>
      <c r="PL9" s="19" t="str">
        <f ca="1">IFERROR(__xludf.DUMMYFUNCTION("""COMPUTED_VALUE"""),"Європейська Солідарність")</f>
        <v>Європейська Солідарність</v>
      </c>
      <c r="PM9" s="19"/>
      <c r="PN9" s="19"/>
      <c r="PO9" s="19" t="str">
        <f ca="1">IFERROR(__xludf.DUMMYFUNCTION("""COMPUTED_VALUE"""),"Європейська Солідарність")</f>
        <v>Європейська Солідарність</v>
      </c>
      <c r="PP9" s="19"/>
      <c r="PQ9" s="19"/>
      <c r="PR9" s="19" t="str">
        <f ca="1">IFERROR(__xludf.DUMMYFUNCTION("""COMPUTED_VALUE"""),"Європейська Солідарність")</f>
        <v>Європейська Солідарність</v>
      </c>
      <c r="PS9" s="19"/>
      <c r="PT9" s="19"/>
      <c r="PU9" s="19" t="str">
        <f ca="1">IFERROR(__xludf.DUMMYFUNCTION("""COMPUTED_VALUE"""),"Європейська Солідарність")</f>
        <v>Європейська Солідарність</v>
      </c>
      <c r="PV9" s="19"/>
      <c r="PW9" s="19"/>
      <c r="PX9" s="19" t="str">
        <f ca="1">IFERROR(__xludf.DUMMYFUNCTION("""COMPUTED_VALUE"""),"Європейська Солідарність")</f>
        <v>Європейська Солідарність</v>
      </c>
      <c r="PY9" s="19"/>
      <c r="PZ9" s="19"/>
      <c r="QA9" s="19" t="str">
        <f ca="1">IFERROR(__xludf.DUMMYFUNCTION("""COMPUTED_VALUE"""),"Європейська Солідарність")</f>
        <v>Європейська Солідарність</v>
      </c>
      <c r="QB9" s="19"/>
      <c r="QC9" s="19"/>
      <c r="QD9" s="19" t="str">
        <f ca="1">IFERROR(__xludf.DUMMYFUNCTION("""COMPUTED_VALUE"""),"Європейська Солідарність")</f>
        <v>Європейська Солідарність</v>
      </c>
      <c r="QE9" s="19"/>
      <c r="QF9" s="19"/>
      <c r="QG9" s="19" t="str">
        <f ca="1">IFERROR(__xludf.DUMMYFUNCTION("""COMPUTED_VALUE"""),"Європейська Солідарність")</f>
        <v>Європейська Солідарність</v>
      </c>
      <c r="QH9" s="19"/>
      <c r="QI9" s="19"/>
      <c r="QJ9" s="19" t="str">
        <f ca="1">IFERROR(__xludf.DUMMYFUNCTION("""COMPUTED_VALUE"""),"Європейська Солідарність")</f>
        <v>Європейська Солідарність</v>
      </c>
      <c r="QK9" s="19"/>
    </row>
    <row r="10" spans="1:466" ht="12.75">
      <c r="A10" s="17">
        <f ca="1">IFERROR(__xludf.DUMMYFUNCTION("""COMPUTED_VALUE"""),108)</f>
        <v>108</v>
      </c>
      <c r="B10" s="17" t="str">
        <f ca="1">IFERROR(__xludf.DUMMYFUNCTION("""COMPUTED_VALUE"""),"Андрусишин В. Й.")</f>
        <v>Андрусишин В. Й.</v>
      </c>
      <c r="C10" s="19" t="str">
        <f ca="1">IFERROR(__xludf.DUMMYFUNCTION("""COMPUTED_VALUE"""),"За")</f>
        <v>За</v>
      </c>
      <c r="D10" s="19">
        <f ca="1">IFERROR(__xludf.DUMMYFUNCTION("""COMPUTED_VALUE"""),108)</f>
        <v>108</v>
      </c>
      <c r="E10" s="19" t="str">
        <f ca="1">IFERROR(__xludf.DUMMYFUNCTION("""COMPUTED_VALUE"""),"Андрусишин В. Й.")</f>
        <v>Андрусишин В. Й.</v>
      </c>
      <c r="F10" s="19" t="str">
        <f ca="1">IFERROR(__xludf.DUMMYFUNCTION("""COMPUTED_VALUE"""),"За")</f>
        <v>За</v>
      </c>
      <c r="G10" s="19">
        <f ca="1">IFERROR(__xludf.DUMMYFUNCTION("""COMPUTED_VALUE"""),108)</f>
        <v>108</v>
      </c>
      <c r="H10" s="19" t="str">
        <f ca="1">IFERROR(__xludf.DUMMYFUNCTION("""COMPUTED_VALUE"""),"Андрусишин В. Й.")</f>
        <v>Андрусишин В. Й.</v>
      </c>
      <c r="I10" s="19" t="str">
        <f ca="1">IFERROR(__xludf.DUMMYFUNCTION("""COMPUTED_VALUE"""),"За")</f>
        <v>За</v>
      </c>
      <c r="J10" s="19">
        <f ca="1">IFERROR(__xludf.DUMMYFUNCTION("""COMPUTED_VALUE"""),108)</f>
        <v>108</v>
      </c>
      <c r="K10" s="19" t="str">
        <f ca="1">IFERROR(__xludf.DUMMYFUNCTION("""COMPUTED_VALUE"""),"Андрусишин В. Й.")</f>
        <v>Андрусишин В. Й.</v>
      </c>
      <c r="L10" s="19" t="str">
        <f ca="1">IFERROR(__xludf.DUMMYFUNCTION("""COMPUTED_VALUE"""),"За")</f>
        <v>За</v>
      </c>
      <c r="M10" s="19">
        <f ca="1">IFERROR(__xludf.DUMMYFUNCTION("""COMPUTED_VALUE"""),108)</f>
        <v>108</v>
      </c>
      <c r="N10" s="19" t="str">
        <f ca="1">IFERROR(__xludf.DUMMYFUNCTION("""COMPUTED_VALUE"""),"Андрусишин В. Й.")</f>
        <v>Андрусишин В. Й.</v>
      </c>
      <c r="O10" s="19" t="str">
        <f ca="1">IFERROR(__xludf.DUMMYFUNCTION("""COMPUTED_VALUE"""),"За")</f>
        <v>За</v>
      </c>
      <c r="P10" s="19">
        <f ca="1">IFERROR(__xludf.DUMMYFUNCTION("""COMPUTED_VALUE"""),108)</f>
        <v>108</v>
      </c>
      <c r="Q10" s="19" t="str">
        <f ca="1">IFERROR(__xludf.DUMMYFUNCTION("""COMPUTED_VALUE"""),"Андрусишин В. Й.")</f>
        <v>Андрусишин В. Й.</v>
      </c>
      <c r="R10" s="19" t="str">
        <f ca="1">IFERROR(__xludf.DUMMYFUNCTION("""COMPUTED_VALUE"""),"За")</f>
        <v>За</v>
      </c>
      <c r="S10" s="19">
        <f ca="1">IFERROR(__xludf.DUMMYFUNCTION("""COMPUTED_VALUE"""),108)</f>
        <v>108</v>
      </c>
      <c r="T10" s="19" t="str">
        <f ca="1">IFERROR(__xludf.DUMMYFUNCTION("""COMPUTED_VALUE"""),"Андрусишин В. Й.")</f>
        <v>Андрусишин В. Й.</v>
      </c>
      <c r="U10" s="19" t="str">
        <f ca="1">IFERROR(__xludf.DUMMYFUNCTION("""COMPUTED_VALUE"""),"За")</f>
        <v>За</v>
      </c>
      <c r="V10" s="19">
        <f ca="1">IFERROR(__xludf.DUMMYFUNCTION("""COMPUTED_VALUE"""),108)</f>
        <v>108</v>
      </c>
      <c r="W10" s="19" t="str">
        <f ca="1">IFERROR(__xludf.DUMMYFUNCTION("""COMPUTED_VALUE"""),"Андрусишин В. Й.")</f>
        <v>Андрусишин В. Й.</v>
      </c>
      <c r="X10" s="19" t="str">
        <f ca="1">IFERROR(__xludf.DUMMYFUNCTION("""COMPUTED_VALUE"""),"За")</f>
        <v>За</v>
      </c>
      <c r="Y10" s="19">
        <f ca="1">IFERROR(__xludf.DUMMYFUNCTION("""COMPUTED_VALUE"""),108)</f>
        <v>108</v>
      </c>
      <c r="Z10" s="19" t="str">
        <f ca="1">IFERROR(__xludf.DUMMYFUNCTION("""COMPUTED_VALUE"""),"Андрусишин В. Й.")</f>
        <v>Андрусишин В. Й.</v>
      </c>
      <c r="AA10" s="19" t="str">
        <f ca="1">IFERROR(__xludf.DUMMYFUNCTION("""COMPUTED_VALUE"""),"Не голосував")</f>
        <v>Не голосував</v>
      </c>
      <c r="AB10" s="19">
        <f ca="1">IFERROR(__xludf.DUMMYFUNCTION("""COMPUTED_VALUE"""),108)</f>
        <v>108</v>
      </c>
      <c r="AC10" s="19" t="str">
        <f ca="1">IFERROR(__xludf.DUMMYFUNCTION("""COMPUTED_VALUE"""),"Андрусишин В. Й.")</f>
        <v>Андрусишин В. Й.</v>
      </c>
      <c r="AD10" s="19" t="str">
        <f ca="1">IFERROR(__xludf.DUMMYFUNCTION("""COMPUTED_VALUE"""),"За")</f>
        <v>За</v>
      </c>
      <c r="AE10" s="19">
        <f ca="1">IFERROR(__xludf.DUMMYFUNCTION("""COMPUTED_VALUE"""),108)</f>
        <v>108</v>
      </c>
      <c r="AF10" s="19" t="str">
        <f ca="1">IFERROR(__xludf.DUMMYFUNCTION("""COMPUTED_VALUE"""),"Андрусишин В. Й.")</f>
        <v>Андрусишин В. Й.</v>
      </c>
      <c r="AG10" s="19" t="str">
        <f ca="1">IFERROR(__xludf.DUMMYFUNCTION("""COMPUTED_VALUE"""),"За")</f>
        <v>За</v>
      </c>
      <c r="AH10" s="19">
        <f ca="1">IFERROR(__xludf.DUMMYFUNCTION("""COMPUTED_VALUE"""),108)</f>
        <v>108</v>
      </c>
      <c r="AI10" s="19" t="str">
        <f ca="1">IFERROR(__xludf.DUMMYFUNCTION("""COMPUTED_VALUE"""),"Андрусишин В. Й.")</f>
        <v>Андрусишин В. Й.</v>
      </c>
      <c r="AJ10" s="19" t="str">
        <f ca="1">IFERROR(__xludf.DUMMYFUNCTION("""COMPUTED_VALUE"""),"За")</f>
        <v>За</v>
      </c>
      <c r="AK10" s="19">
        <f ca="1">IFERROR(__xludf.DUMMYFUNCTION("""COMPUTED_VALUE"""),108)</f>
        <v>108</v>
      </c>
      <c r="AL10" s="19" t="str">
        <f ca="1">IFERROR(__xludf.DUMMYFUNCTION("""COMPUTED_VALUE"""),"Андрусишин В. Й.")</f>
        <v>Андрусишин В. Й.</v>
      </c>
      <c r="AM10" s="19" t="str">
        <f ca="1">IFERROR(__xludf.DUMMYFUNCTION("""COMPUTED_VALUE"""),"Не голосував")</f>
        <v>Не голосував</v>
      </c>
      <c r="AN10" s="19">
        <f ca="1">IFERROR(__xludf.DUMMYFUNCTION("""COMPUTED_VALUE"""),108)</f>
        <v>108</v>
      </c>
      <c r="AO10" s="19" t="str">
        <f ca="1">IFERROR(__xludf.DUMMYFUNCTION("""COMPUTED_VALUE"""),"Андрусишин В. Й.")</f>
        <v>Андрусишин В. Й.</v>
      </c>
      <c r="AP10" s="19" t="str">
        <f ca="1">IFERROR(__xludf.DUMMYFUNCTION("""COMPUTED_VALUE"""),"За")</f>
        <v>За</v>
      </c>
      <c r="AQ10" s="19">
        <f ca="1">IFERROR(__xludf.DUMMYFUNCTION("""COMPUTED_VALUE"""),108)</f>
        <v>108</v>
      </c>
      <c r="AR10" s="19" t="str">
        <f ca="1">IFERROR(__xludf.DUMMYFUNCTION("""COMPUTED_VALUE"""),"Андрусишин В. Й.")</f>
        <v>Андрусишин В. Й.</v>
      </c>
      <c r="AS10" s="19" t="str">
        <f ca="1">IFERROR(__xludf.DUMMYFUNCTION("""COMPUTED_VALUE"""),"За")</f>
        <v>За</v>
      </c>
      <c r="AT10" s="19">
        <f ca="1">IFERROR(__xludf.DUMMYFUNCTION("""COMPUTED_VALUE"""),108)</f>
        <v>108</v>
      </c>
      <c r="AU10" s="19" t="str">
        <f ca="1">IFERROR(__xludf.DUMMYFUNCTION("""COMPUTED_VALUE"""),"Андрусишин В. Й.")</f>
        <v>Андрусишин В. Й.</v>
      </c>
      <c r="AV10" s="19" t="str">
        <f ca="1">IFERROR(__xludf.DUMMYFUNCTION("""COMPUTED_VALUE"""),"За")</f>
        <v>За</v>
      </c>
      <c r="AW10" s="19">
        <f ca="1">IFERROR(__xludf.DUMMYFUNCTION("""COMPUTED_VALUE"""),108)</f>
        <v>108</v>
      </c>
      <c r="AX10" s="19" t="str">
        <f ca="1">IFERROR(__xludf.DUMMYFUNCTION("""COMPUTED_VALUE"""),"Андрусишин В. Й.")</f>
        <v>Андрусишин В. Й.</v>
      </c>
      <c r="AY10" s="19" t="str">
        <f ca="1">IFERROR(__xludf.DUMMYFUNCTION("""COMPUTED_VALUE"""),"За")</f>
        <v>За</v>
      </c>
      <c r="AZ10" s="19">
        <f ca="1">IFERROR(__xludf.DUMMYFUNCTION("""COMPUTED_VALUE"""),108)</f>
        <v>108</v>
      </c>
      <c r="BA10" s="19" t="str">
        <f ca="1">IFERROR(__xludf.DUMMYFUNCTION("""COMPUTED_VALUE"""),"Андрусишин В. Й.")</f>
        <v>Андрусишин В. Й.</v>
      </c>
      <c r="BB10" s="19" t="str">
        <f ca="1">IFERROR(__xludf.DUMMYFUNCTION("""COMPUTED_VALUE"""),"За")</f>
        <v>За</v>
      </c>
      <c r="BC10" s="19">
        <f ca="1">IFERROR(__xludf.DUMMYFUNCTION("""COMPUTED_VALUE"""),108)</f>
        <v>108</v>
      </c>
      <c r="BD10" s="19" t="str">
        <f ca="1">IFERROR(__xludf.DUMMYFUNCTION("""COMPUTED_VALUE"""),"Андрусишин В. Й.")</f>
        <v>Андрусишин В. Й.</v>
      </c>
      <c r="BE10" s="19" t="str">
        <f ca="1">IFERROR(__xludf.DUMMYFUNCTION("""COMPUTED_VALUE"""),"За")</f>
        <v>За</v>
      </c>
      <c r="BF10" s="19">
        <f ca="1">IFERROR(__xludf.DUMMYFUNCTION("""COMPUTED_VALUE"""),108)</f>
        <v>108</v>
      </c>
      <c r="BG10" s="19" t="str">
        <f ca="1">IFERROR(__xludf.DUMMYFUNCTION("""COMPUTED_VALUE"""),"Андрусишин В. Й.")</f>
        <v>Андрусишин В. Й.</v>
      </c>
      <c r="BH10" s="19" t="str">
        <f ca="1">IFERROR(__xludf.DUMMYFUNCTION("""COMPUTED_VALUE"""),"За")</f>
        <v>За</v>
      </c>
      <c r="BI10" s="19">
        <f ca="1">IFERROR(__xludf.DUMMYFUNCTION("""COMPUTED_VALUE"""),108)</f>
        <v>108</v>
      </c>
      <c r="BJ10" s="19" t="str">
        <f ca="1">IFERROR(__xludf.DUMMYFUNCTION("""COMPUTED_VALUE"""),"Андрусишин В. Й.")</f>
        <v>Андрусишин В. Й.</v>
      </c>
      <c r="BK10" s="19" t="str">
        <f ca="1">IFERROR(__xludf.DUMMYFUNCTION("""COMPUTED_VALUE"""),"За")</f>
        <v>За</v>
      </c>
      <c r="BL10" s="19">
        <f ca="1">IFERROR(__xludf.DUMMYFUNCTION("""COMPUTED_VALUE"""),108)</f>
        <v>108</v>
      </c>
      <c r="BM10" s="19" t="str">
        <f ca="1">IFERROR(__xludf.DUMMYFUNCTION("""COMPUTED_VALUE"""),"Андрусишин В. Й.")</f>
        <v>Андрусишин В. Й.</v>
      </c>
      <c r="BN10" s="19" t="str">
        <f ca="1">IFERROR(__xludf.DUMMYFUNCTION("""COMPUTED_VALUE"""),"За")</f>
        <v>За</v>
      </c>
      <c r="BO10" s="19">
        <f ca="1">IFERROR(__xludf.DUMMYFUNCTION("""COMPUTED_VALUE"""),108)</f>
        <v>108</v>
      </c>
      <c r="BP10" s="19" t="str">
        <f ca="1">IFERROR(__xludf.DUMMYFUNCTION("""COMPUTED_VALUE"""),"Андрусишин В. Й.")</f>
        <v>Андрусишин В. Й.</v>
      </c>
      <c r="BQ10" s="19" t="str">
        <f ca="1">IFERROR(__xludf.DUMMYFUNCTION("""COMPUTED_VALUE"""),"За")</f>
        <v>За</v>
      </c>
      <c r="BR10" s="19">
        <f ca="1">IFERROR(__xludf.DUMMYFUNCTION("""COMPUTED_VALUE"""),108)</f>
        <v>108</v>
      </c>
      <c r="BS10" s="19" t="str">
        <f ca="1">IFERROR(__xludf.DUMMYFUNCTION("""COMPUTED_VALUE"""),"Андрусишин В. Й.")</f>
        <v>Андрусишин В. Й.</v>
      </c>
      <c r="BT10" s="19" t="str">
        <f ca="1">IFERROR(__xludf.DUMMYFUNCTION("""COMPUTED_VALUE"""),"За")</f>
        <v>За</v>
      </c>
      <c r="BU10" s="19">
        <f ca="1">IFERROR(__xludf.DUMMYFUNCTION("""COMPUTED_VALUE"""),108)</f>
        <v>108</v>
      </c>
      <c r="BV10" s="19" t="str">
        <f ca="1">IFERROR(__xludf.DUMMYFUNCTION("""COMPUTED_VALUE"""),"Андрусишин В. Й.")</f>
        <v>Андрусишин В. Й.</v>
      </c>
      <c r="BW10" s="19" t="str">
        <f ca="1">IFERROR(__xludf.DUMMYFUNCTION("""COMPUTED_VALUE"""),"За")</f>
        <v>За</v>
      </c>
      <c r="BX10" s="19">
        <f ca="1">IFERROR(__xludf.DUMMYFUNCTION("""COMPUTED_VALUE"""),108)</f>
        <v>108</v>
      </c>
      <c r="BY10" s="19" t="str">
        <f ca="1">IFERROR(__xludf.DUMMYFUNCTION("""COMPUTED_VALUE"""),"Андрусишин В. Й.")</f>
        <v>Андрусишин В. Й.</v>
      </c>
      <c r="BZ10" s="19" t="str">
        <f ca="1">IFERROR(__xludf.DUMMYFUNCTION("""COMPUTED_VALUE"""),"За")</f>
        <v>За</v>
      </c>
      <c r="CA10" s="19">
        <f ca="1">IFERROR(__xludf.DUMMYFUNCTION("""COMPUTED_VALUE"""),108)</f>
        <v>108</v>
      </c>
      <c r="CB10" s="19" t="str">
        <f ca="1">IFERROR(__xludf.DUMMYFUNCTION("""COMPUTED_VALUE"""),"Андрусишин В. Й.")</f>
        <v>Андрусишин В. Й.</v>
      </c>
      <c r="CC10" s="19" t="str">
        <f ca="1">IFERROR(__xludf.DUMMYFUNCTION("""COMPUTED_VALUE"""),"За")</f>
        <v>За</v>
      </c>
      <c r="CD10" s="19">
        <f ca="1">IFERROR(__xludf.DUMMYFUNCTION("""COMPUTED_VALUE"""),108)</f>
        <v>108</v>
      </c>
      <c r="CE10" s="19" t="str">
        <f ca="1">IFERROR(__xludf.DUMMYFUNCTION("""COMPUTED_VALUE"""),"Андрусишин В. Й.")</f>
        <v>Андрусишин В. Й.</v>
      </c>
      <c r="CF10" s="19" t="str">
        <f ca="1">IFERROR(__xludf.DUMMYFUNCTION("""COMPUTED_VALUE"""),"За")</f>
        <v>За</v>
      </c>
      <c r="CG10" s="19">
        <f ca="1">IFERROR(__xludf.DUMMYFUNCTION("""COMPUTED_VALUE"""),108)</f>
        <v>108</v>
      </c>
      <c r="CH10" s="19" t="str">
        <f ca="1">IFERROR(__xludf.DUMMYFUNCTION("""COMPUTED_VALUE"""),"Андрусишин В. Й.")</f>
        <v>Андрусишин В. Й.</v>
      </c>
      <c r="CI10" s="19" t="str">
        <f ca="1">IFERROR(__xludf.DUMMYFUNCTION("""COMPUTED_VALUE"""),"За")</f>
        <v>За</v>
      </c>
      <c r="CJ10" s="19">
        <f ca="1">IFERROR(__xludf.DUMMYFUNCTION("""COMPUTED_VALUE"""),108)</f>
        <v>108</v>
      </c>
      <c r="CK10" s="19" t="str">
        <f ca="1">IFERROR(__xludf.DUMMYFUNCTION("""COMPUTED_VALUE"""),"Андрусишин В. Й.")</f>
        <v>Андрусишин В. Й.</v>
      </c>
      <c r="CL10" s="19" t="str">
        <f ca="1">IFERROR(__xludf.DUMMYFUNCTION("""COMPUTED_VALUE"""),"За")</f>
        <v>За</v>
      </c>
      <c r="CM10" s="19">
        <f ca="1">IFERROR(__xludf.DUMMYFUNCTION("""COMPUTED_VALUE"""),108)</f>
        <v>108</v>
      </c>
      <c r="CN10" s="19" t="str">
        <f ca="1">IFERROR(__xludf.DUMMYFUNCTION("""COMPUTED_VALUE"""),"Андрусишин В. Й.")</f>
        <v>Андрусишин В. Й.</v>
      </c>
      <c r="CO10" s="19" t="str">
        <f ca="1">IFERROR(__xludf.DUMMYFUNCTION("""COMPUTED_VALUE"""),"За")</f>
        <v>За</v>
      </c>
      <c r="CP10" s="19">
        <f ca="1">IFERROR(__xludf.DUMMYFUNCTION("""COMPUTED_VALUE"""),108)</f>
        <v>108</v>
      </c>
      <c r="CQ10" s="19" t="str">
        <f ca="1">IFERROR(__xludf.DUMMYFUNCTION("""COMPUTED_VALUE"""),"Андрусишин В. Й.")</f>
        <v>Андрусишин В. Й.</v>
      </c>
      <c r="CR10" s="19" t="str">
        <f ca="1">IFERROR(__xludf.DUMMYFUNCTION("""COMPUTED_VALUE"""),"За")</f>
        <v>За</v>
      </c>
      <c r="CS10" s="19">
        <f ca="1">IFERROR(__xludf.DUMMYFUNCTION("""COMPUTED_VALUE"""),108)</f>
        <v>108</v>
      </c>
      <c r="CT10" s="19" t="str">
        <f ca="1">IFERROR(__xludf.DUMMYFUNCTION("""COMPUTED_VALUE"""),"Андрусишин В. Й.")</f>
        <v>Андрусишин В. Й.</v>
      </c>
      <c r="CU10" s="19" t="str">
        <f ca="1">IFERROR(__xludf.DUMMYFUNCTION("""COMPUTED_VALUE"""),"За")</f>
        <v>За</v>
      </c>
      <c r="CV10" s="19">
        <f ca="1">IFERROR(__xludf.DUMMYFUNCTION("""COMPUTED_VALUE"""),108)</f>
        <v>108</v>
      </c>
      <c r="CW10" s="19" t="str">
        <f ca="1">IFERROR(__xludf.DUMMYFUNCTION("""COMPUTED_VALUE"""),"Андрусишин В. Й.")</f>
        <v>Андрусишин В. Й.</v>
      </c>
      <c r="CX10" s="19" t="str">
        <f ca="1">IFERROR(__xludf.DUMMYFUNCTION("""COMPUTED_VALUE"""),"За")</f>
        <v>За</v>
      </c>
      <c r="CY10" s="19">
        <f ca="1">IFERROR(__xludf.DUMMYFUNCTION("""COMPUTED_VALUE"""),108)</f>
        <v>108</v>
      </c>
      <c r="CZ10" s="19" t="str">
        <f ca="1">IFERROR(__xludf.DUMMYFUNCTION("""COMPUTED_VALUE"""),"Андрусишин В. Й.")</f>
        <v>Андрусишин В. Й.</v>
      </c>
      <c r="DA10" s="19" t="str">
        <f ca="1">IFERROR(__xludf.DUMMYFUNCTION("""COMPUTED_VALUE"""),"За")</f>
        <v>За</v>
      </c>
      <c r="DB10" s="19">
        <f ca="1">IFERROR(__xludf.DUMMYFUNCTION("""COMPUTED_VALUE"""),108)</f>
        <v>108</v>
      </c>
      <c r="DC10" s="19" t="str">
        <f ca="1">IFERROR(__xludf.DUMMYFUNCTION("""COMPUTED_VALUE"""),"Андрусишин В. Й.")</f>
        <v>Андрусишин В. Й.</v>
      </c>
      <c r="DD10" s="19" t="str">
        <f ca="1">IFERROR(__xludf.DUMMYFUNCTION("""COMPUTED_VALUE"""),"За")</f>
        <v>За</v>
      </c>
      <c r="DE10" s="19">
        <f ca="1">IFERROR(__xludf.DUMMYFUNCTION("""COMPUTED_VALUE"""),108)</f>
        <v>108</v>
      </c>
      <c r="DF10" s="19" t="str">
        <f ca="1">IFERROR(__xludf.DUMMYFUNCTION("""COMPUTED_VALUE"""),"Андрусишин В. Й.")</f>
        <v>Андрусишин В. Й.</v>
      </c>
      <c r="DG10" s="19" t="str">
        <f ca="1">IFERROR(__xludf.DUMMYFUNCTION("""COMPUTED_VALUE"""),"За")</f>
        <v>За</v>
      </c>
      <c r="DH10" s="19">
        <f ca="1">IFERROR(__xludf.DUMMYFUNCTION("""COMPUTED_VALUE"""),108)</f>
        <v>108</v>
      </c>
      <c r="DI10" s="19" t="str">
        <f ca="1">IFERROR(__xludf.DUMMYFUNCTION("""COMPUTED_VALUE"""),"Андрусишин В. Й.")</f>
        <v>Андрусишин В. Й.</v>
      </c>
      <c r="DJ10" s="19" t="str">
        <f ca="1">IFERROR(__xludf.DUMMYFUNCTION("""COMPUTED_VALUE"""),"За")</f>
        <v>За</v>
      </c>
      <c r="DK10" s="19">
        <f ca="1">IFERROR(__xludf.DUMMYFUNCTION("""COMPUTED_VALUE"""),108)</f>
        <v>108</v>
      </c>
      <c r="DL10" s="19" t="str">
        <f ca="1">IFERROR(__xludf.DUMMYFUNCTION("""COMPUTED_VALUE"""),"Андрусишин В. Й.")</f>
        <v>Андрусишин В. Й.</v>
      </c>
      <c r="DM10" s="19" t="str">
        <f ca="1">IFERROR(__xludf.DUMMYFUNCTION("""COMPUTED_VALUE"""),"За")</f>
        <v>За</v>
      </c>
      <c r="DN10" s="19">
        <f ca="1">IFERROR(__xludf.DUMMYFUNCTION("""COMPUTED_VALUE"""),108)</f>
        <v>108</v>
      </c>
      <c r="DO10" s="19" t="str">
        <f ca="1">IFERROR(__xludf.DUMMYFUNCTION("""COMPUTED_VALUE"""),"Андрусишин В. Й.")</f>
        <v>Андрусишин В. Й.</v>
      </c>
      <c r="DP10" s="19" t="str">
        <f ca="1">IFERROR(__xludf.DUMMYFUNCTION("""COMPUTED_VALUE"""),"За")</f>
        <v>За</v>
      </c>
      <c r="DQ10" s="19">
        <f ca="1">IFERROR(__xludf.DUMMYFUNCTION("""COMPUTED_VALUE"""),108)</f>
        <v>108</v>
      </c>
      <c r="DR10" s="19" t="str">
        <f ca="1">IFERROR(__xludf.DUMMYFUNCTION("""COMPUTED_VALUE"""),"Андрусишин В. Й.")</f>
        <v>Андрусишин В. Й.</v>
      </c>
      <c r="DS10" s="19" t="str">
        <f ca="1">IFERROR(__xludf.DUMMYFUNCTION("""COMPUTED_VALUE"""),"За")</f>
        <v>За</v>
      </c>
      <c r="DT10" s="19">
        <f ca="1">IFERROR(__xludf.DUMMYFUNCTION("""COMPUTED_VALUE"""),108)</f>
        <v>108</v>
      </c>
      <c r="DU10" s="19" t="str">
        <f ca="1">IFERROR(__xludf.DUMMYFUNCTION("""COMPUTED_VALUE"""),"Андрусишин В. Й.")</f>
        <v>Андрусишин В. Й.</v>
      </c>
      <c r="DV10" s="19" t="str">
        <f ca="1">IFERROR(__xludf.DUMMYFUNCTION("""COMPUTED_VALUE"""),"За")</f>
        <v>За</v>
      </c>
      <c r="DW10" s="19">
        <f ca="1">IFERROR(__xludf.DUMMYFUNCTION("""COMPUTED_VALUE"""),108)</f>
        <v>108</v>
      </c>
      <c r="DX10" s="19" t="str">
        <f ca="1">IFERROR(__xludf.DUMMYFUNCTION("""COMPUTED_VALUE"""),"Андрусишин В. Й.")</f>
        <v>Андрусишин В. Й.</v>
      </c>
      <c r="DY10" s="19" t="str">
        <f ca="1">IFERROR(__xludf.DUMMYFUNCTION("""COMPUTED_VALUE"""),"За")</f>
        <v>За</v>
      </c>
      <c r="DZ10" s="19">
        <f ca="1">IFERROR(__xludf.DUMMYFUNCTION("""COMPUTED_VALUE"""),108)</f>
        <v>108</v>
      </c>
      <c r="EA10" s="19" t="str">
        <f ca="1">IFERROR(__xludf.DUMMYFUNCTION("""COMPUTED_VALUE"""),"Андрусишин В. Й.")</f>
        <v>Андрусишин В. Й.</v>
      </c>
      <c r="EB10" s="19" t="str">
        <f ca="1">IFERROR(__xludf.DUMMYFUNCTION("""COMPUTED_VALUE"""),"За")</f>
        <v>За</v>
      </c>
      <c r="EC10" s="19">
        <f ca="1">IFERROR(__xludf.DUMMYFUNCTION("""COMPUTED_VALUE"""),108)</f>
        <v>108</v>
      </c>
      <c r="ED10" s="19" t="str">
        <f ca="1">IFERROR(__xludf.DUMMYFUNCTION("""COMPUTED_VALUE"""),"Андрусишин В. Й.")</f>
        <v>Андрусишин В. Й.</v>
      </c>
      <c r="EE10" s="19" t="str">
        <f ca="1">IFERROR(__xludf.DUMMYFUNCTION("""COMPUTED_VALUE"""),"За")</f>
        <v>За</v>
      </c>
      <c r="EF10" s="19">
        <f ca="1">IFERROR(__xludf.DUMMYFUNCTION("""COMPUTED_VALUE"""),108)</f>
        <v>108</v>
      </c>
      <c r="EG10" s="19" t="str">
        <f ca="1">IFERROR(__xludf.DUMMYFUNCTION("""COMPUTED_VALUE"""),"Андрусишин В. Й.")</f>
        <v>Андрусишин В. Й.</v>
      </c>
      <c r="EH10" s="19" t="str">
        <f ca="1">IFERROR(__xludf.DUMMYFUNCTION("""COMPUTED_VALUE"""),"Не голосував")</f>
        <v>Не голосував</v>
      </c>
      <c r="EI10" s="19">
        <f ca="1">IFERROR(__xludf.DUMMYFUNCTION("""COMPUTED_VALUE"""),108)</f>
        <v>108</v>
      </c>
      <c r="EJ10" s="19" t="str">
        <f ca="1">IFERROR(__xludf.DUMMYFUNCTION("""COMPUTED_VALUE"""),"Андрусишин В. Й.")</f>
        <v>Андрусишин В. Й.</v>
      </c>
      <c r="EK10" s="19" t="str">
        <f ca="1">IFERROR(__xludf.DUMMYFUNCTION("""COMPUTED_VALUE"""),"За")</f>
        <v>За</v>
      </c>
      <c r="EL10" s="19">
        <f ca="1">IFERROR(__xludf.DUMMYFUNCTION("""COMPUTED_VALUE"""),108)</f>
        <v>108</v>
      </c>
      <c r="EM10" s="19" t="str">
        <f ca="1">IFERROR(__xludf.DUMMYFUNCTION("""COMPUTED_VALUE"""),"Андрусишин В. Й.")</f>
        <v>Андрусишин В. Й.</v>
      </c>
      <c r="EN10" s="19" t="str">
        <f ca="1">IFERROR(__xludf.DUMMYFUNCTION("""COMPUTED_VALUE"""),"За")</f>
        <v>За</v>
      </c>
      <c r="EO10" s="19">
        <f ca="1">IFERROR(__xludf.DUMMYFUNCTION("""COMPUTED_VALUE"""),108)</f>
        <v>108</v>
      </c>
      <c r="EP10" s="19" t="str">
        <f ca="1">IFERROR(__xludf.DUMMYFUNCTION("""COMPUTED_VALUE"""),"Андрусишин В. Й.")</f>
        <v>Андрусишин В. Й.</v>
      </c>
      <c r="EQ10" s="19" t="str">
        <f ca="1">IFERROR(__xludf.DUMMYFUNCTION("""COMPUTED_VALUE"""),"За")</f>
        <v>За</v>
      </c>
      <c r="ER10" s="19">
        <f ca="1">IFERROR(__xludf.DUMMYFUNCTION("""COMPUTED_VALUE"""),108)</f>
        <v>108</v>
      </c>
      <c r="ES10" s="19" t="str">
        <f ca="1">IFERROR(__xludf.DUMMYFUNCTION("""COMPUTED_VALUE"""),"Андрусишин В. Й.")</f>
        <v>Андрусишин В. Й.</v>
      </c>
      <c r="ET10" s="19" t="str">
        <f ca="1">IFERROR(__xludf.DUMMYFUNCTION("""COMPUTED_VALUE"""),"За")</f>
        <v>За</v>
      </c>
      <c r="EU10" s="19">
        <f ca="1">IFERROR(__xludf.DUMMYFUNCTION("""COMPUTED_VALUE"""),108)</f>
        <v>108</v>
      </c>
      <c r="EV10" s="19" t="str">
        <f ca="1">IFERROR(__xludf.DUMMYFUNCTION("""COMPUTED_VALUE"""),"Андрусишин В. Й.")</f>
        <v>Андрусишин В. Й.</v>
      </c>
      <c r="EW10" s="19" t="str">
        <f ca="1">IFERROR(__xludf.DUMMYFUNCTION("""COMPUTED_VALUE"""),"За")</f>
        <v>За</v>
      </c>
      <c r="EX10" s="19">
        <f ca="1">IFERROR(__xludf.DUMMYFUNCTION("""COMPUTED_VALUE"""),108)</f>
        <v>108</v>
      </c>
      <c r="EY10" s="19" t="str">
        <f ca="1">IFERROR(__xludf.DUMMYFUNCTION("""COMPUTED_VALUE"""),"Андрусишин В. Й.")</f>
        <v>Андрусишин В. Й.</v>
      </c>
      <c r="EZ10" s="19" t="str">
        <f ca="1">IFERROR(__xludf.DUMMYFUNCTION("""COMPUTED_VALUE"""),"За")</f>
        <v>За</v>
      </c>
      <c r="FA10" s="19">
        <f ca="1">IFERROR(__xludf.DUMMYFUNCTION("""COMPUTED_VALUE"""),108)</f>
        <v>108</v>
      </c>
      <c r="FB10" s="19" t="str">
        <f ca="1">IFERROR(__xludf.DUMMYFUNCTION("""COMPUTED_VALUE"""),"Андрусишин В. Й.")</f>
        <v>Андрусишин В. Й.</v>
      </c>
      <c r="FC10" s="19" t="str">
        <f ca="1">IFERROR(__xludf.DUMMYFUNCTION("""COMPUTED_VALUE"""),"За")</f>
        <v>За</v>
      </c>
      <c r="FD10" s="19">
        <f ca="1">IFERROR(__xludf.DUMMYFUNCTION("""COMPUTED_VALUE"""),108)</f>
        <v>108</v>
      </c>
      <c r="FE10" s="19" t="str">
        <f ca="1">IFERROR(__xludf.DUMMYFUNCTION("""COMPUTED_VALUE"""),"Андрусишин В. Й.")</f>
        <v>Андрусишин В. Й.</v>
      </c>
      <c r="FF10" s="19" t="str">
        <f ca="1">IFERROR(__xludf.DUMMYFUNCTION("""COMPUTED_VALUE"""),"За")</f>
        <v>За</v>
      </c>
      <c r="FG10" s="19">
        <f ca="1">IFERROR(__xludf.DUMMYFUNCTION("""COMPUTED_VALUE"""),108)</f>
        <v>108</v>
      </c>
      <c r="FH10" s="19" t="str">
        <f ca="1">IFERROR(__xludf.DUMMYFUNCTION("""COMPUTED_VALUE"""),"Андрусишин В. Й.")</f>
        <v>Андрусишин В. Й.</v>
      </c>
      <c r="FI10" s="19" t="str">
        <f ca="1">IFERROR(__xludf.DUMMYFUNCTION("""COMPUTED_VALUE"""),"За")</f>
        <v>За</v>
      </c>
      <c r="FJ10" s="19">
        <f ca="1">IFERROR(__xludf.DUMMYFUNCTION("""COMPUTED_VALUE"""),108)</f>
        <v>108</v>
      </c>
      <c r="FK10" s="19" t="str">
        <f ca="1">IFERROR(__xludf.DUMMYFUNCTION("""COMPUTED_VALUE"""),"Андрусишин В. Й.")</f>
        <v>Андрусишин В. Й.</v>
      </c>
      <c r="FL10" s="19" t="str">
        <f ca="1">IFERROR(__xludf.DUMMYFUNCTION("""COMPUTED_VALUE"""),"За")</f>
        <v>За</v>
      </c>
      <c r="FM10" s="19">
        <f ca="1">IFERROR(__xludf.DUMMYFUNCTION("""COMPUTED_VALUE"""),108)</f>
        <v>108</v>
      </c>
      <c r="FN10" s="19" t="str">
        <f ca="1">IFERROR(__xludf.DUMMYFUNCTION("""COMPUTED_VALUE"""),"Андрусишин В. Й.")</f>
        <v>Андрусишин В. Й.</v>
      </c>
      <c r="FO10" s="19" t="str">
        <f ca="1">IFERROR(__xludf.DUMMYFUNCTION("""COMPUTED_VALUE"""),"За")</f>
        <v>За</v>
      </c>
      <c r="FP10" s="19">
        <f ca="1">IFERROR(__xludf.DUMMYFUNCTION("""COMPUTED_VALUE"""),108)</f>
        <v>108</v>
      </c>
      <c r="FQ10" s="19" t="str">
        <f ca="1">IFERROR(__xludf.DUMMYFUNCTION("""COMPUTED_VALUE"""),"Андрусишин В. Й.")</f>
        <v>Андрусишин В. Й.</v>
      </c>
      <c r="FR10" s="19" t="str">
        <f ca="1">IFERROR(__xludf.DUMMYFUNCTION("""COMPUTED_VALUE"""),"За")</f>
        <v>За</v>
      </c>
      <c r="FS10" s="19">
        <f ca="1">IFERROR(__xludf.DUMMYFUNCTION("""COMPUTED_VALUE"""),108)</f>
        <v>108</v>
      </c>
      <c r="FT10" s="19" t="str">
        <f ca="1">IFERROR(__xludf.DUMMYFUNCTION("""COMPUTED_VALUE"""),"Андрусишин В. Й.")</f>
        <v>Андрусишин В. Й.</v>
      </c>
      <c r="FU10" s="19" t="str">
        <f ca="1">IFERROR(__xludf.DUMMYFUNCTION("""COMPUTED_VALUE"""),"За")</f>
        <v>За</v>
      </c>
      <c r="FV10" s="19">
        <f ca="1">IFERROR(__xludf.DUMMYFUNCTION("""COMPUTED_VALUE"""),108)</f>
        <v>108</v>
      </c>
      <c r="FW10" s="19" t="str">
        <f ca="1">IFERROR(__xludf.DUMMYFUNCTION("""COMPUTED_VALUE"""),"Андрусишин В. Й.")</f>
        <v>Андрусишин В. Й.</v>
      </c>
      <c r="FX10" s="19" t="str">
        <f ca="1">IFERROR(__xludf.DUMMYFUNCTION("""COMPUTED_VALUE"""),"За")</f>
        <v>За</v>
      </c>
      <c r="FY10" s="19">
        <f ca="1">IFERROR(__xludf.DUMMYFUNCTION("""COMPUTED_VALUE"""),108)</f>
        <v>108</v>
      </c>
      <c r="FZ10" s="19" t="str">
        <f ca="1">IFERROR(__xludf.DUMMYFUNCTION("""COMPUTED_VALUE"""),"Андрусишин В. Й.")</f>
        <v>Андрусишин В. Й.</v>
      </c>
      <c r="GA10" s="19" t="str">
        <f ca="1">IFERROR(__xludf.DUMMYFUNCTION("""COMPUTED_VALUE"""),"За")</f>
        <v>За</v>
      </c>
      <c r="GB10" s="19">
        <f ca="1">IFERROR(__xludf.DUMMYFUNCTION("""COMPUTED_VALUE"""),108)</f>
        <v>108</v>
      </c>
      <c r="GC10" s="19" t="str">
        <f ca="1">IFERROR(__xludf.DUMMYFUNCTION("""COMPUTED_VALUE"""),"Андрусишин В. Й.")</f>
        <v>Андрусишин В. Й.</v>
      </c>
      <c r="GD10" s="19" t="str">
        <f ca="1">IFERROR(__xludf.DUMMYFUNCTION("""COMPUTED_VALUE"""),"За")</f>
        <v>За</v>
      </c>
      <c r="GE10" s="19">
        <f ca="1">IFERROR(__xludf.DUMMYFUNCTION("""COMPUTED_VALUE"""),108)</f>
        <v>108</v>
      </c>
      <c r="GF10" s="19" t="str">
        <f ca="1">IFERROR(__xludf.DUMMYFUNCTION("""COMPUTED_VALUE"""),"Андрусишин В. Й.")</f>
        <v>Андрусишин В. Й.</v>
      </c>
      <c r="GG10" s="19" t="str">
        <f ca="1">IFERROR(__xludf.DUMMYFUNCTION("""COMPUTED_VALUE"""),"За")</f>
        <v>За</v>
      </c>
      <c r="GH10" s="19">
        <f ca="1">IFERROR(__xludf.DUMMYFUNCTION("""COMPUTED_VALUE"""),108)</f>
        <v>108</v>
      </c>
      <c r="GI10" s="19" t="str">
        <f ca="1">IFERROR(__xludf.DUMMYFUNCTION("""COMPUTED_VALUE"""),"Андрусишин В. Й.")</f>
        <v>Андрусишин В. Й.</v>
      </c>
      <c r="GJ10" s="19" t="str">
        <f ca="1">IFERROR(__xludf.DUMMYFUNCTION("""COMPUTED_VALUE"""),"За")</f>
        <v>За</v>
      </c>
      <c r="GK10" s="19">
        <f ca="1">IFERROR(__xludf.DUMMYFUNCTION("""COMPUTED_VALUE"""),108)</f>
        <v>108</v>
      </c>
      <c r="GL10" s="19" t="str">
        <f ca="1">IFERROR(__xludf.DUMMYFUNCTION("""COMPUTED_VALUE"""),"Андрусишин В. Й.")</f>
        <v>Андрусишин В. Й.</v>
      </c>
      <c r="GM10" s="19" t="str">
        <f ca="1">IFERROR(__xludf.DUMMYFUNCTION("""COMPUTED_VALUE"""),"За")</f>
        <v>За</v>
      </c>
      <c r="GN10" s="19">
        <f ca="1">IFERROR(__xludf.DUMMYFUNCTION("""COMPUTED_VALUE"""),108)</f>
        <v>108</v>
      </c>
      <c r="GO10" s="19" t="str">
        <f ca="1">IFERROR(__xludf.DUMMYFUNCTION("""COMPUTED_VALUE"""),"Андрусишин В. Й.")</f>
        <v>Андрусишин В. Й.</v>
      </c>
      <c r="GP10" s="19" t="str">
        <f ca="1">IFERROR(__xludf.DUMMYFUNCTION("""COMPUTED_VALUE"""),"За")</f>
        <v>За</v>
      </c>
      <c r="GQ10" s="19">
        <f ca="1">IFERROR(__xludf.DUMMYFUNCTION("""COMPUTED_VALUE"""),108)</f>
        <v>108</v>
      </c>
      <c r="GR10" s="19" t="str">
        <f ca="1">IFERROR(__xludf.DUMMYFUNCTION("""COMPUTED_VALUE"""),"Андрусишин В. Й.")</f>
        <v>Андрусишин В. Й.</v>
      </c>
      <c r="GS10" s="19" t="str">
        <f ca="1">IFERROR(__xludf.DUMMYFUNCTION("""COMPUTED_VALUE"""),"За")</f>
        <v>За</v>
      </c>
      <c r="GT10" s="19">
        <f ca="1">IFERROR(__xludf.DUMMYFUNCTION("""COMPUTED_VALUE"""),108)</f>
        <v>108</v>
      </c>
      <c r="GU10" s="19" t="str">
        <f ca="1">IFERROR(__xludf.DUMMYFUNCTION("""COMPUTED_VALUE"""),"Андрусишин В. Й.")</f>
        <v>Андрусишин В. Й.</v>
      </c>
      <c r="GV10" s="19" t="str">
        <f ca="1">IFERROR(__xludf.DUMMYFUNCTION("""COMPUTED_VALUE"""),"Не голосував")</f>
        <v>Не голосував</v>
      </c>
      <c r="GW10" s="19">
        <f ca="1">IFERROR(__xludf.DUMMYFUNCTION("""COMPUTED_VALUE"""),108)</f>
        <v>108</v>
      </c>
      <c r="GX10" s="19" t="str">
        <f ca="1">IFERROR(__xludf.DUMMYFUNCTION("""COMPUTED_VALUE"""),"Андрусишин В. Й.")</f>
        <v>Андрусишин В. Й.</v>
      </c>
      <c r="GY10" s="19" t="str">
        <f ca="1">IFERROR(__xludf.DUMMYFUNCTION("""COMPUTED_VALUE"""),"За")</f>
        <v>За</v>
      </c>
      <c r="GZ10" s="19">
        <f ca="1">IFERROR(__xludf.DUMMYFUNCTION("""COMPUTED_VALUE"""),108)</f>
        <v>108</v>
      </c>
      <c r="HA10" s="19" t="str">
        <f ca="1">IFERROR(__xludf.DUMMYFUNCTION("""COMPUTED_VALUE"""),"Андрусишин В. Й.")</f>
        <v>Андрусишин В. Й.</v>
      </c>
      <c r="HB10" s="19" t="str">
        <f ca="1">IFERROR(__xludf.DUMMYFUNCTION("""COMPUTED_VALUE"""),"За")</f>
        <v>За</v>
      </c>
      <c r="HC10" s="19">
        <f ca="1">IFERROR(__xludf.DUMMYFUNCTION("""COMPUTED_VALUE"""),108)</f>
        <v>108</v>
      </c>
      <c r="HD10" s="19" t="str">
        <f ca="1">IFERROR(__xludf.DUMMYFUNCTION("""COMPUTED_VALUE"""),"Андрусишин В. Й.")</f>
        <v>Андрусишин В. Й.</v>
      </c>
      <c r="HE10" s="19" t="str">
        <f ca="1">IFERROR(__xludf.DUMMYFUNCTION("""COMPUTED_VALUE"""),"За")</f>
        <v>За</v>
      </c>
      <c r="HF10" s="19">
        <f ca="1">IFERROR(__xludf.DUMMYFUNCTION("""COMPUTED_VALUE"""),108)</f>
        <v>108</v>
      </c>
      <c r="HG10" s="19" t="str">
        <f ca="1">IFERROR(__xludf.DUMMYFUNCTION("""COMPUTED_VALUE"""),"Андрусишин В. Й.")</f>
        <v>Андрусишин В. Й.</v>
      </c>
      <c r="HH10" s="19" t="str">
        <f ca="1">IFERROR(__xludf.DUMMYFUNCTION("""COMPUTED_VALUE"""),"За")</f>
        <v>За</v>
      </c>
      <c r="HI10" s="19">
        <f ca="1">IFERROR(__xludf.DUMMYFUNCTION("""COMPUTED_VALUE"""),108)</f>
        <v>108</v>
      </c>
      <c r="HJ10" s="19" t="str">
        <f ca="1">IFERROR(__xludf.DUMMYFUNCTION("""COMPUTED_VALUE"""),"Андрусишин В. Й.")</f>
        <v>Андрусишин В. Й.</v>
      </c>
      <c r="HK10" s="19" t="str">
        <f ca="1">IFERROR(__xludf.DUMMYFUNCTION("""COMPUTED_VALUE"""),"За")</f>
        <v>За</v>
      </c>
      <c r="HL10" s="19">
        <f ca="1">IFERROR(__xludf.DUMMYFUNCTION("""COMPUTED_VALUE"""),108)</f>
        <v>108</v>
      </c>
      <c r="HM10" s="19" t="str">
        <f ca="1">IFERROR(__xludf.DUMMYFUNCTION("""COMPUTED_VALUE"""),"Андрусишин В. Й.")</f>
        <v>Андрусишин В. Й.</v>
      </c>
      <c r="HN10" s="19" t="str">
        <f ca="1">IFERROR(__xludf.DUMMYFUNCTION("""COMPUTED_VALUE"""),"За")</f>
        <v>За</v>
      </c>
      <c r="HO10" s="19">
        <f ca="1">IFERROR(__xludf.DUMMYFUNCTION("""COMPUTED_VALUE"""),108)</f>
        <v>108</v>
      </c>
      <c r="HP10" s="19" t="str">
        <f ca="1">IFERROR(__xludf.DUMMYFUNCTION("""COMPUTED_VALUE"""),"Андрусишин В. Й.")</f>
        <v>Андрусишин В. Й.</v>
      </c>
      <c r="HQ10" s="19" t="str">
        <f ca="1">IFERROR(__xludf.DUMMYFUNCTION("""COMPUTED_VALUE"""),"За")</f>
        <v>За</v>
      </c>
      <c r="HR10" s="19">
        <f ca="1">IFERROR(__xludf.DUMMYFUNCTION("""COMPUTED_VALUE"""),108)</f>
        <v>108</v>
      </c>
      <c r="HS10" s="19" t="str">
        <f ca="1">IFERROR(__xludf.DUMMYFUNCTION("""COMPUTED_VALUE"""),"Андрусишин В. Й.")</f>
        <v>Андрусишин В. Й.</v>
      </c>
      <c r="HT10" s="19" t="str">
        <f ca="1">IFERROR(__xludf.DUMMYFUNCTION("""COMPUTED_VALUE"""),"За")</f>
        <v>За</v>
      </c>
      <c r="HU10" s="19">
        <f ca="1">IFERROR(__xludf.DUMMYFUNCTION("""COMPUTED_VALUE"""),108)</f>
        <v>108</v>
      </c>
      <c r="HV10" s="19" t="str">
        <f ca="1">IFERROR(__xludf.DUMMYFUNCTION("""COMPUTED_VALUE"""),"Андрусишин В. Й.")</f>
        <v>Андрусишин В. Й.</v>
      </c>
      <c r="HW10" s="19" t="str">
        <f ca="1">IFERROR(__xludf.DUMMYFUNCTION("""COMPUTED_VALUE"""),"За")</f>
        <v>За</v>
      </c>
      <c r="HX10" s="19">
        <f ca="1">IFERROR(__xludf.DUMMYFUNCTION("""COMPUTED_VALUE"""),108)</f>
        <v>108</v>
      </c>
      <c r="HY10" s="19" t="str">
        <f ca="1">IFERROR(__xludf.DUMMYFUNCTION("""COMPUTED_VALUE"""),"Андрусишин В. Й.")</f>
        <v>Андрусишин В. Й.</v>
      </c>
      <c r="HZ10" s="19" t="str">
        <f ca="1">IFERROR(__xludf.DUMMYFUNCTION("""COMPUTED_VALUE"""),"За")</f>
        <v>За</v>
      </c>
      <c r="IA10" s="19">
        <f ca="1">IFERROR(__xludf.DUMMYFUNCTION("""COMPUTED_VALUE"""),108)</f>
        <v>108</v>
      </c>
      <c r="IB10" s="19" t="str">
        <f ca="1">IFERROR(__xludf.DUMMYFUNCTION("""COMPUTED_VALUE"""),"Андрусишин В. Й.")</f>
        <v>Андрусишин В. Й.</v>
      </c>
      <c r="IC10" s="19" t="str">
        <f ca="1">IFERROR(__xludf.DUMMYFUNCTION("""COMPUTED_VALUE"""),"За")</f>
        <v>За</v>
      </c>
      <c r="ID10" s="19">
        <f ca="1">IFERROR(__xludf.DUMMYFUNCTION("""COMPUTED_VALUE"""),108)</f>
        <v>108</v>
      </c>
      <c r="IE10" s="19" t="str">
        <f ca="1">IFERROR(__xludf.DUMMYFUNCTION("""COMPUTED_VALUE"""),"Андрусишин В. Й.")</f>
        <v>Андрусишин В. Й.</v>
      </c>
      <c r="IF10" s="19" t="str">
        <f ca="1">IFERROR(__xludf.DUMMYFUNCTION("""COMPUTED_VALUE"""),"За")</f>
        <v>За</v>
      </c>
      <c r="IG10" s="19">
        <f ca="1">IFERROR(__xludf.DUMMYFUNCTION("""COMPUTED_VALUE"""),108)</f>
        <v>108</v>
      </c>
      <c r="IH10" s="19" t="str">
        <f ca="1">IFERROR(__xludf.DUMMYFUNCTION("""COMPUTED_VALUE"""),"Андрусишин В. Й.")</f>
        <v>Андрусишин В. Й.</v>
      </c>
      <c r="II10" s="19" t="str">
        <f ca="1">IFERROR(__xludf.DUMMYFUNCTION("""COMPUTED_VALUE"""),"За")</f>
        <v>За</v>
      </c>
      <c r="IJ10" s="19">
        <f ca="1">IFERROR(__xludf.DUMMYFUNCTION("""COMPUTED_VALUE"""),108)</f>
        <v>108</v>
      </c>
      <c r="IK10" s="19" t="str">
        <f ca="1">IFERROR(__xludf.DUMMYFUNCTION("""COMPUTED_VALUE"""),"Андрусишин В. Й.")</f>
        <v>Андрусишин В. Й.</v>
      </c>
      <c r="IL10" s="19" t="str">
        <f ca="1">IFERROR(__xludf.DUMMYFUNCTION("""COMPUTED_VALUE"""),"За")</f>
        <v>За</v>
      </c>
      <c r="IM10" s="19">
        <f ca="1">IFERROR(__xludf.DUMMYFUNCTION("""COMPUTED_VALUE"""),108)</f>
        <v>108</v>
      </c>
      <c r="IN10" s="19" t="str">
        <f ca="1">IFERROR(__xludf.DUMMYFUNCTION("""COMPUTED_VALUE"""),"Андрусишин В. Й.")</f>
        <v>Андрусишин В. Й.</v>
      </c>
      <c r="IO10" s="19" t="str">
        <f ca="1">IFERROR(__xludf.DUMMYFUNCTION("""COMPUTED_VALUE"""),"За")</f>
        <v>За</v>
      </c>
      <c r="IP10" s="19">
        <f ca="1">IFERROR(__xludf.DUMMYFUNCTION("""COMPUTED_VALUE"""),108)</f>
        <v>108</v>
      </c>
      <c r="IQ10" s="19" t="str">
        <f ca="1">IFERROR(__xludf.DUMMYFUNCTION("""COMPUTED_VALUE"""),"Андрусишин В. Й.")</f>
        <v>Андрусишин В. Й.</v>
      </c>
      <c r="IR10" s="19" t="str">
        <f ca="1">IFERROR(__xludf.DUMMYFUNCTION("""COMPUTED_VALUE"""),"За")</f>
        <v>За</v>
      </c>
      <c r="IS10" s="19">
        <f ca="1">IFERROR(__xludf.DUMMYFUNCTION("""COMPUTED_VALUE"""),108)</f>
        <v>108</v>
      </c>
      <c r="IT10" s="19" t="str">
        <f ca="1">IFERROR(__xludf.DUMMYFUNCTION("""COMPUTED_VALUE"""),"Андрусишин В. Й.")</f>
        <v>Андрусишин В. Й.</v>
      </c>
      <c r="IU10" s="19" t="str">
        <f ca="1">IFERROR(__xludf.DUMMYFUNCTION("""COMPUTED_VALUE"""),"За")</f>
        <v>За</v>
      </c>
      <c r="IV10" s="19">
        <f ca="1">IFERROR(__xludf.DUMMYFUNCTION("""COMPUTED_VALUE"""),108)</f>
        <v>108</v>
      </c>
      <c r="IW10" s="19" t="str">
        <f ca="1">IFERROR(__xludf.DUMMYFUNCTION("""COMPUTED_VALUE"""),"Андрусишин В. Й.")</f>
        <v>Андрусишин В. Й.</v>
      </c>
      <c r="IX10" s="19" t="str">
        <f ca="1">IFERROR(__xludf.DUMMYFUNCTION("""COMPUTED_VALUE"""),"За")</f>
        <v>За</v>
      </c>
      <c r="IY10" s="19">
        <f ca="1">IFERROR(__xludf.DUMMYFUNCTION("""COMPUTED_VALUE"""),108)</f>
        <v>108</v>
      </c>
      <c r="IZ10" s="19" t="str">
        <f ca="1">IFERROR(__xludf.DUMMYFUNCTION("""COMPUTED_VALUE"""),"Андрусишин В. Й.")</f>
        <v>Андрусишин В. Й.</v>
      </c>
      <c r="JA10" s="19" t="str">
        <f ca="1">IFERROR(__xludf.DUMMYFUNCTION("""COMPUTED_VALUE"""),"За")</f>
        <v>За</v>
      </c>
      <c r="JB10" s="19">
        <f ca="1">IFERROR(__xludf.DUMMYFUNCTION("""COMPUTED_VALUE"""),108)</f>
        <v>108</v>
      </c>
      <c r="JC10" s="19" t="str">
        <f ca="1">IFERROR(__xludf.DUMMYFUNCTION("""COMPUTED_VALUE"""),"Андрусишин В. Й.")</f>
        <v>Андрусишин В. Й.</v>
      </c>
      <c r="JD10" s="19" t="str">
        <f ca="1">IFERROR(__xludf.DUMMYFUNCTION("""COMPUTED_VALUE"""),"За")</f>
        <v>За</v>
      </c>
      <c r="JE10" s="19">
        <f ca="1">IFERROR(__xludf.DUMMYFUNCTION("""COMPUTED_VALUE"""),108)</f>
        <v>108</v>
      </c>
      <c r="JF10" s="19" t="str">
        <f ca="1">IFERROR(__xludf.DUMMYFUNCTION("""COMPUTED_VALUE"""),"Андрусишин В. Й.")</f>
        <v>Андрусишин В. Й.</v>
      </c>
      <c r="JG10" s="19" t="str">
        <f ca="1">IFERROR(__xludf.DUMMYFUNCTION("""COMPUTED_VALUE"""),"За")</f>
        <v>За</v>
      </c>
      <c r="JH10" s="19">
        <f ca="1">IFERROR(__xludf.DUMMYFUNCTION("""COMPUTED_VALUE"""),108)</f>
        <v>108</v>
      </c>
      <c r="JI10" s="19" t="str">
        <f ca="1">IFERROR(__xludf.DUMMYFUNCTION("""COMPUTED_VALUE"""),"Андрусишин В. Й.")</f>
        <v>Андрусишин В. Й.</v>
      </c>
      <c r="JJ10" s="19" t="str">
        <f ca="1">IFERROR(__xludf.DUMMYFUNCTION("""COMPUTED_VALUE"""),"За")</f>
        <v>За</v>
      </c>
      <c r="JK10" s="19">
        <f ca="1">IFERROR(__xludf.DUMMYFUNCTION("""COMPUTED_VALUE"""),108)</f>
        <v>108</v>
      </c>
      <c r="JL10" s="19" t="str">
        <f ca="1">IFERROR(__xludf.DUMMYFUNCTION("""COMPUTED_VALUE"""),"Андрусишин В. Й.")</f>
        <v>Андрусишин В. Й.</v>
      </c>
      <c r="JM10" s="19" t="str">
        <f ca="1">IFERROR(__xludf.DUMMYFUNCTION("""COMPUTED_VALUE"""),"За")</f>
        <v>За</v>
      </c>
      <c r="JN10" s="19">
        <f ca="1">IFERROR(__xludf.DUMMYFUNCTION("""COMPUTED_VALUE"""),108)</f>
        <v>108</v>
      </c>
      <c r="JO10" s="19" t="str">
        <f ca="1">IFERROR(__xludf.DUMMYFUNCTION("""COMPUTED_VALUE"""),"Андрусишин В. Й.")</f>
        <v>Андрусишин В. Й.</v>
      </c>
      <c r="JP10" s="19" t="str">
        <f ca="1">IFERROR(__xludf.DUMMYFUNCTION("""COMPUTED_VALUE"""),"За")</f>
        <v>За</v>
      </c>
      <c r="JQ10" s="19">
        <f ca="1">IFERROR(__xludf.DUMMYFUNCTION("""COMPUTED_VALUE"""),108)</f>
        <v>108</v>
      </c>
      <c r="JR10" s="19" t="str">
        <f ca="1">IFERROR(__xludf.DUMMYFUNCTION("""COMPUTED_VALUE"""),"Андрусишин В. Й.")</f>
        <v>Андрусишин В. Й.</v>
      </c>
      <c r="JS10" s="19" t="str">
        <f ca="1">IFERROR(__xludf.DUMMYFUNCTION("""COMPUTED_VALUE"""),"За")</f>
        <v>За</v>
      </c>
      <c r="JT10" s="19">
        <f ca="1">IFERROR(__xludf.DUMMYFUNCTION("""COMPUTED_VALUE"""),108)</f>
        <v>108</v>
      </c>
      <c r="JU10" s="19" t="str">
        <f ca="1">IFERROR(__xludf.DUMMYFUNCTION("""COMPUTED_VALUE"""),"Андрусишин В. Й.")</f>
        <v>Андрусишин В. Й.</v>
      </c>
      <c r="JV10" s="19" t="str">
        <f ca="1">IFERROR(__xludf.DUMMYFUNCTION("""COMPUTED_VALUE"""),"За")</f>
        <v>За</v>
      </c>
      <c r="JW10" s="19">
        <f ca="1">IFERROR(__xludf.DUMMYFUNCTION("""COMPUTED_VALUE"""),108)</f>
        <v>108</v>
      </c>
      <c r="JX10" s="19" t="str">
        <f ca="1">IFERROR(__xludf.DUMMYFUNCTION("""COMPUTED_VALUE"""),"Андрусишин В. Й.")</f>
        <v>Андрусишин В. Й.</v>
      </c>
      <c r="JY10" s="19" t="str">
        <f ca="1">IFERROR(__xludf.DUMMYFUNCTION("""COMPUTED_VALUE"""),"За")</f>
        <v>За</v>
      </c>
      <c r="JZ10" s="19">
        <f ca="1">IFERROR(__xludf.DUMMYFUNCTION("""COMPUTED_VALUE"""),108)</f>
        <v>108</v>
      </c>
      <c r="KA10" s="19" t="str">
        <f ca="1">IFERROR(__xludf.DUMMYFUNCTION("""COMPUTED_VALUE"""),"Андрусишин В. Й.")</f>
        <v>Андрусишин В. Й.</v>
      </c>
      <c r="KB10" s="19" t="str">
        <f ca="1">IFERROR(__xludf.DUMMYFUNCTION("""COMPUTED_VALUE"""),"За")</f>
        <v>За</v>
      </c>
      <c r="KC10" s="19">
        <f ca="1">IFERROR(__xludf.DUMMYFUNCTION("""COMPUTED_VALUE"""),108)</f>
        <v>108</v>
      </c>
      <c r="KD10" s="19" t="str">
        <f ca="1">IFERROR(__xludf.DUMMYFUNCTION("""COMPUTED_VALUE"""),"Андрусишин В. Й.")</f>
        <v>Андрусишин В. Й.</v>
      </c>
      <c r="KE10" s="19" t="str">
        <f ca="1">IFERROR(__xludf.DUMMYFUNCTION("""COMPUTED_VALUE"""),"За")</f>
        <v>За</v>
      </c>
      <c r="KF10" s="19">
        <f ca="1">IFERROR(__xludf.DUMMYFUNCTION("""COMPUTED_VALUE"""),108)</f>
        <v>108</v>
      </c>
      <c r="KG10" s="19" t="str">
        <f ca="1">IFERROR(__xludf.DUMMYFUNCTION("""COMPUTED_VALUE"""),"Андрусишин В. Й.")</f>
        <v>Андрусишин В. Й.</v>
      </c>
      <c r="KH10" s="19" t="str">
        <f ca="1">IFERROR(__xludf.DUMMYFUNCTION("""COMPUTED_VALUE"""),"За")</f>
        <v>За</v>
      </c>
      <c r="KI10" s="19">
        <f ca="1">IFERROR(__xludf.DUMMYFUNCTION("""COMPUTED_VALUE"""),108)</f>
        <v>108</v>
      </c>
      <c r="KJ10" s="19" t="str">
        <f ca="1">IFERROR(__xludf.DUMMYFUNCTION("""COMPUTED_VALUE"""),"Андрусишин В. Й.")</f>
        <v>Андрусишин В. Й.</v>
      </c>
      <c r="KK10" s="19" t="str">
        <f ca="1">IFERROR(__xludf.DUMMYFUNCTION("""COMPUTED_VALUE"""),"За")</f>
        <v>За</v>
      </c>
      <c r="KL10" s="19">
        <f ca="1">IFERROR(__xludf.DUMMYFUNCTION("""COMPUTED_VALUE"""),108)</f>
        <v>108</v>
      </c>
      <c r="KM10" s="19" t="str">
        <f ca="1">IFERROR(__xludf.DUMMYFUNCTION("""COMPUTED_VALUE"""),"Андрусишин В. Й.")</f>
        <v>Андрусишин В. Й.</v>
      </c>
      <c r="KN10" s="19" t="str">
        <f ca="1">IFERROR(__xludf.DUMMYFUNCTION("""COMPUTED_VALUE"""),"За")</f>
        <v>За</v>
      </c>
      <c r="KO10" s="19">
        <f ca="1">IFERROR(__xludf.DUMMYFUNCTION("""COMPUTED_VALUE"""),108)</f>
        <v>108</v>
      </c>
      <c r="KP10" s="19" t="str">
        <f ca="1">IFERROR(__xludf.DUMMYFUNCTION("""COMPUTED_VALUE"""),"Андрусишин В. Й.")</f>
        <v>Андрусишин В. Й.</v>
      </c>
      <c r="KQ10" s="19" t="str">
        <f ca="1">IFERROR(__xludf.DUMMYFUNCTION("""COMPUTED_VALUE"""),"За")</f>
        <v>За</v>
      </c>
      <c r="KR10" s="19">
        <f ca="1">IFERROR(__xludf.DUMMYFUNCTION("""COMPUTED_VALUE"""),108)</f>
        <v>108</v>
      </c>
      <c r="KS10" s="19" t="str">
        <f ca="1">IFERROR(__xludf.DUMMYFUNCTION("""COMPUTED_VALUE"""),"Андрусишин В. Й.")</f>
        <v>Андрусишин В. Й.</v>
      </c>
      <c r="KT10" s="19" t="str">
        <f ca="1">IFERROR(__xludf.DUMMYFUNCTION("""COMPUTED_VALUE"""),"Не голосував")</f>
        <v>Не голосував</v>
      </c>
      <c r="KU10" s="19">
        <f ca="1">IFERROR(__xludf.DUMMYFUNCTION("""COMPUTED_VALUE"""),108)</f>
        <v>108</v>
      </c>
      <c r="KV10" s="19" t="str">
        <f ca="1">IFERROR(__xludf.DUMMYFUNCTION("""COMPUTED_VALUE"""),"Андрусишин В. Й.")</f>
        <v>Андрусишин В. Й.</v>
      </c>
      <c r="KW10" s="19" t="str">
        <f ca="1">IFERROR(__xludf.DUMMYFUNCTION("""COMPUTED_VALUE"""),"Не голосував")</f>
        <v>Не голосував</v>
      </c>
      <c r="KX10" s="19">
        <f ca="1">IFERROR(__xludf.DUMMYFUNCTION("""COMPUTED_VALUE"""),108)</f>
        <v>108</v>
      </c>
      <c r="KY10" s="19" t="str">
        <f ca="1">IFERROR(__xludf.DUMMYFUNCTION("""COMPUTED_VALUE"""),"Андрусишин В. Й.")</f>
        <v>Андрусишин В. Й.</v>
      </c>
      <c r="KZ10" s="19" t="str">
        <f ca="1">IFERROR(__xludf.DUMMYFUNCTION("""COMPUTED_VALUE"""),"Не голосував")</f>
        <v>Не голосував</v>
      </c>
      <c r="LA10" s="19">
        <f ca="1">IFERROR(__xludf.DUMMYFUNCTION("""COMPUTED_VALUE"""),108)</f>
        <v>108</v>
      </c>
      <c r="LB10" s="19" t="str">
        <f ca="1">IFERROR(__xludf.DUMMYFUNCTION("""COMPUTED_VALUE"""),"Андрусишин В. Й.")</f>
        <v>Андрусишин В. Й.</v>
      </c>
      <c r="LC10" s="19" t="str">
        <f ca="1">IFERROR(__xludf.DUMMYFUNCTION("""COMPUTED_VALUE"""),"За")</f>
        <v>За</v>
      </c>
      <c r="LD10" s="19">
        <f ca="1">IFERROR(__xludf.DUMMYFUNCTION("""COMPUTED_VALUE"""),108)</f>
        <v>108</v>
      </c>
      <c r="LE10" s="19" t="str">
        <f ca="1">IFERROR(__xludf.DUMMYFUNCTION("""COMPUTED_VALUE"""),"Андрусишин В. Й.")</f>
        <v>Андрусишин В. Й.</v>
      </c>
      <c r="LF10" s="19" t="str">
        <f ca="1">IFERROR(__xludf.DUMMYFUNCTION("""COMPUTED_VALUE"""),"За")</f>
        <v>За</v>
      </c>
      <c r="LG10" s="19">
        <f ca="1">IFERROR(__xludf.DUMMYFUNCTION("""COMPUTED_VALUE"""),108)</f>
        <v>108</v>
      </c>
      <c r="LH10" s="19" t="str">
        <f ca="1">IFERROR(__xludf.DUMMYFUNCTION("""COMPUTED_VALUE"""),"Андрусишин В. Й.")</f>
        <v>Андрусишин В. Й.</v>
      </c>
      <c r="LI10" s="19" t="str">
        <f ca="1">IFERROR(__xludf.DUMMYFUNCTION("""COMPUTED_VALUE"""),"За")</f>
        <v>За</v>
      </c>
      <c r="LJ10" s="19">
        <f ca="1">IFERROR(__xludf.DUMMYFUNCTION("""COMPUTED_VALUE"""),108)</f>
        <v>108</v>
      </c>
      <c r="LK10" s="19" t="str">
        <f ca="1">IFERROR(__xludf.DUMMYFUNCTION("""COMPUTED_VALUE"""),"Андрусишин В. Й.")</f>
        <v>Андрусишин В. Й.</v>
      </c>
      <c r="LL10" s="19" t="str">
        <f ca="1">IFERROR(__xludf.DUMMYFUNCTION("""COMPUTED_VALUE"""),"За")</f>
        <v>За</v>
      </c>
      <c r="LM10" s="19">
        <f ca="1">IFERROR(__xludf.DUMMYFUNCTION("""COMPUTED_VALUE"""),108)</f>
        <v>108</v>
      </c>
      <c r="LN10" s="19" t="str">
        <f ca="1">IFERROR(__xludf.DUMMYFUNCTION("""COMPUTED_VALUE"""),"Андрусишин В. Й.")</f>
        <v>Андрусишин В. Й.</v>
      </c>
      <c r="LO10" s="19" t="str">
        <f ca="1">IFERROR(__xludf.DUMMYFUNCTION("""COMPUTED_VALUE"""),"За")</f>
        <v>За</v>
      </c>
      <c r="LP10" s="19">
        <f ca="1">IFERROR(__xludf.DUMMYFUNCTION("""COMPUTED_VALUE"""),108)</f>
        <v>108</v>
      </c>
      <c r="LQ10" s="19" t="str">
        <f ca="1">IFERROR(__xludf.DUMMYFUNCTION("""COMPUTED_VALUE"""),"Андрусишин В. Й.")</f>
        <v>Андрусишин В. Й.</v>
      </c>
      <c r="LR10" s="19" t="str">
        <f ca="1">IFERROR(__xludf.DUMMYFUNCTION("""COMPUTED_VALUE"""),"За")</f>
        <v>За</v>
      </c>
      <c r="LS10" s="19">
        <f ca="1">IFERROR(__xludf.DUMMYFUNCTION("""COMPUTED_VALUE"""),108)</f>
        <v>108</v>
      </c>
      <c r="LT10" s="19" t="str">
        <f ca="1">IFERROR(__xludf.DUMMYFUNCTION("""COMPUTED_VALUE"""),"Андрусишин В. Й.")</f>
        <v>Андрусишин В. Й.</v>
      </c>
      <c r="LU10" s="19" t="str">
        <f ca="1">IFERROR(__xludf.DUMMYFUNCTION("""COMPUTED_VALUE"""),"За")</f>
        <v>За</v>
      </c>
      <c r="LV10" s="19">
        <f ca="1">IFERROR(__xludf.DUMMYFUNCTION("""COMPUTED_VALUE"""),108)</f>
        <v>108</v>
      </c>
      <c r="LW10" s="19" t="str">
        <f ca="1">IFERROR(__xludf.DUMMYFUNCTION("""COMPUTED_VALUE"""),"Андрусишин В. Й.")</f>
        <v>Андрусишин В. Й.</v>
      </c>
      <c r="LX10" s="19" t="str">
        <f ca="1">IFERROR(__xludf.DUMMYFUNCTION("""COMPUTED_VALUE"""),"За")</f>
        <v>За</v>
      </c>
      <c r="LY10" s="19">
        <f ca="1">IFERROR(__xludf.DUMMYFUNCTION("""COMPUTED_VALUE"""),108)</f>
        <v>108</v>
      </c>
      <c r="LZ10" s="19" t="str">
        <f ca="1">IFERROR(__xludf.DUMMYFUNCTION("""COMPUTED_VALUE"""),"Андрусишин В. Й.")</f>
        <v>Андрусишин В. Й.</v>
      </c>
      <c r="MA10" s="19" t="str">
        <f ca="1">IFERROR(__xludf.DUMMYFUNCTION("""COMPUTED_VALUE"""),"За")</f>
        <v>За</v>
      </c>
      <c r="MB10" s="19">
        <f ca="1">IFERROR(__xludf.DUMMYFUNCTION("""COMPUTED_VALUE"""),108)</f>
        <v>108</v>
      </c>
      <c r="MC10" s="19" t="str">
        <f ca="1">IFERROR(__xludf.DUMMYFUNCTION("""COMPUTED_VALUE"""),"Андрусишин В. Й.")</f>
        <v>Андрусишин В. Й.</v>
      </c>
      <c r="MD10" s="19" t="str">
        <f ca="1">IFERROR(__xludf.DUMMYFUNCTION("""COMPUTED_VALUE"""),"За")</f>
        <v>За</v>
      </c>
      <c r="ME10" s="19">
        <f ca="1">IFERROR(__xludf.DUMMYFUNCTION("""COMPUTED_VALUE"""),108)</f>
        <v>108</v>
      </c>
      <c r="MF10" s="19" t="str">
        <f ca="1">IFERROR(__xludf.DUMMYFUNCTION("""COMPUTED_VALUE"""),"Андрусишин В. Й.")</f>
        <v>Андрусишин В. Й.</v>
      </c>
      <c r="MG10" s="19" t="str">
        <f ca="1">IFERROR(__xludf.DUMMYFUNCTION("""COMPUTED_VALUE"""),"За")</f>
        <v>За</v>
      </c>
      <c r="MH10" s="19">
        <f ca="1">IFERROR(__xludf.DUMMYFUNCTION("""COMPUTED_VALUE"""),108)</f>
        <v>108</v>
      </c>
      <c r="MI10" s="19" t="str">
        <f ca="1">IFERROR(__xludf.DUMMYFUNCTION("""COMPUTED_VALUE"""),"Андрусишин В. Й.")</f>
        <v>Андрусишин В. Й.</v>
      </c>
      <c r="MJ10" s="19" t="str">
        <f ca="1">IFERROR(__xludf.DUMMYFUNCTION("""COMPUTED_VALUE"""),"За")</f>
        <v>За</v>
      </c>
      <c r="MK10" s="19">
        <f ca="1">IFERROR(__xludf.DUMMYFUNCTION("""COMPUTED_VALUE"""),108)</f>
        <v>108</v>
      </c>
      <c r="ML10" s="19" t="str">
        <f ca="1">IFERROR(__xludf.DUMMYFUNCTION("""COMPUTED_VALUE"""),"Андрусишин В. Й.")</f>
        <v>Андрусишин В. Й.</v>
      </c>
      <c r="MM10" s="19" t="str">
        <f ca="1">IFERROR(__xludf.DUMMYFUNCTION("""COMPUTED_VALUE"""),"За")</f>
        <v>За</v>
      </c>
      <c r="MN10" s="19">
        <f ca="1">IFERROR(__xludf.DUMMYFUNCTION("""COMPUTED_VALUE"""),108)</f>
        <v>108</v>
      </c>
      <c r="MO10" s="19" t="str">
        <f ca="1">IFERROR(__xludf.DUMMYFUNCTION("""COMPUTED_VALUE"""),"Андрусишин В. Й.")</f>
        <v>Андрусишин В. Й.</v>
      </c>
      <c r="MP10" s="19" t="str">
        <f ca="1">IFERROR(__xludf.DUMMYFUNCTION("""COMPUTED_VALUE"""),"За")</f>
        <v>За</v>
      </c>
      <c r="MQ10" s="19">
        <f ca="1">IFERROR(__xludf.DUMMYFUNCTION("""COMPUTED_VALUE"""),108)</f>
        <v>108</v>
      </c>
      <c r="MR10" s="19" t="str">
        <f ca="1">IFERROR(__xludf.DUMMYFUNCTION("""COMPUTED_VALUE"""),"Андрусишин В. Й.")</f>
        <v>Андрусишин В. Й.</v>
      </c>
      <c r="MS10" s="19" t="str">
        <f ca="1">IFERROR(__xludf.DUMMYFUNCTION("""COMPUTED_VALUE"""),"За")</f>
        <v>За</v>
      </c>
      <c r="MT10" s="19">
        <f ca="1">IFERROR(__xludf.DUMMYFUNCTION("""COMPUTED_VALUE"""),108)</f>
        <v>108</v>
      </c>
      <c r="MU10" s="19" t="str">
        <f ca="1">IFERROR(__xludf.DUMMYFUNCTION("""COMPUTED_VALUE"""),"Андрусишин В. Й.")</f>
        <v>Андрусишин В. Й.</v>
      </c>
      <c r="MV10" s="19" t="str">
        <f ca="1">IFERROR(__xludf.DUMMYFUNCTION("""COMPUTED_VALUE"""),"За")</f>
        <v>За</v>
      </c>
      <c r="MW10" s="19">
        <f ca="1">IFERROR(__xludf.DUMMYFUNCTION("""COMPUTED_VALUE"""),108)</f>
        <v>108</v>
      </c>
      <c r="MX10" s="19" t="str">
        <f ca="1">IFERROR(__xludf.DUMMYFUNCTION("""COMPUTED_VALUE"""),"Андрусишин В. Й.")</f>
        <v>Андрусишин В. Й.</v>
      </c>
      <c r="MY10" s="19" t="str">
        <f ca="1">IFERROR(__xludf.DUMMYFUNCTION("""COMPUTED_VALUE"""),"За")</f>
        <v>За</v>
      </c>
      <c r="MZ10" s="19">
        <f ca="1">IFERROR(__xludf.DUMMYFUNCTION("""COMPUTED_VALUE"""),108)</f>
        <v>108</v>
      </c>
      <c r="NA10" s="19" t="str">
        <f ca="1">IFERROR(__xludf.DUMMYFUNCTION("""COMPUTED_VALUE"""),"Андрусишин В. Й.")</f>
        <v>Андрусишин В. Й.</v>
      </c>
      <c r="NB10" s="19" t="str">
        <f ca="1">IFERROR(__xludf.DUMMYFUNCTION("""COMPUTED_VALUE"""),"За")</f>
        <v>За</v>
      </c>
      <c r="NC10" s="19">
        <f ca="1">IFERROR(__xludf.DUMMYFUNCTION("""COMPUTED_VALUE"""),108)</f>
        <v>108</v>
      </c>
      <c r="ND10" s="19" t="str">
        <f ca="1">IFERROR(__xludf.DUMMYFUNCTION("""COMPUTED_VALUE"""),"Андрусишин В. Й.")</f>
        <v>Андрусишин В. Й.</v>
      </c>
      <c r="NE10" s="19" t="str">
        <f ca="1">IFERROR(__xludf.DUMMYFUNCTION("""COMPUTED_VALUE"""),"За")</f>
        <v>За</v>
      </c>
      <c r="NF10" s="19">
        <f ca="1">IFERROR(__xludf.DUMMYFUNCTION("""COMPUTED_VALUE"""),108)</f>
        <v>108</v>
      </c>
      <c r="NG10" s="19" t="str">
        <f ca="1">IFERROR(__xludf.DUMMYFUNCTION("""COMPUTED_VALUE"""),"Андрусишин В. Й.")</f>
        <v>Андрусишин В. Й.</v>
      </c>
      <c r="NH10" s="19" t="str">
        <f ca="1">IFERROR(__xludf.DUMMYFUNCTION("""COMPUTED_VALUE"""),"За")</f>
        <v>За</v>
      </c>
      <c r="NI10" s="19">
        <f ca="1">IFERROR(__xludf.DUMMYFUNCTION("""COMPUTED_VALUE"""),108)</f>
        <v>108</v>
      </c>
      <c r="NJ10" s="19" t="str">
        <f ca="1">IFERROR(__xludf.DUMMYFUNCTION("""COMPUTED_VALUE"""),"Андрусишин В. Й.")</f>
        <v>Андрусишин В. Й.</v>
      </c>
      <c r="NK10" s="19" t="str">
        <f ca="1">IFERROR(__xludf.DUMMYFUNCTION("""COMPUTED_VALUE"""),"Не голосував")</f>
        <v>Не голосував</v>
      </c>
      <c r="NL10" s="19">
        <f ca="1">IFERROR(__xludf.DUMMYFUNCTION("""COMPUTED_VALUE"""),108)</f>
        <v>108</v>
      </c>
      <c r="NM10" s="19" t="str">
        <f ca="1">IFERROR(__xludf.DUMMYFUNCTION("""COMPUTED_VALUE"""),"Андрусишин В. Й.")</f>
        <v>Андрусишин В. Й.</v>
      </c>
      <c r="NN10" s="19" t="str">
        <f ca="1">IFERROR(__xludf.DUMMYFUNCTION("""COMPUTED_VALUE"""),"За")</f>
        <v>За</v>
      </c>
      <c r="NO10" s="19">
        <f ca="1">IFERROR(__xludf.DUMMYFUNCTION("""COMPUTED_VALUE"""),108)</f>
        <v>108</v>
      </c>
      <c r="NP10" s="19" t="str">
        <f ca="1">IFERROR(__xludf.DUMMYFUNCTION("""COMPUTED_VALUE"""),"Андрусишин В. Й.")</f>
        <v>Андрусишин В. Й.</v>
      </c>
      <c r="NQ10" s="19" t="str">
        <f ca="1">IFERROR(__xludf.DUMMYFUNCTION("""COMPUTED_VALUE"""),"За")</f>
        <v>За</v>
      </c>
      <c r="NR10" s="19">
        <f ca="1">IFERROR(__xludf.DUMMYFUNCTION("""COMPUTED_VALUE"""),108)</f>
        <v>108</v>
      </c>
      <c r="NS10" s="19" t="str">
        <f ca="1">IFERROR(__xludf.DUMMYFUNCTION("""COMPUTED_VALUE"""),"Андрусишин В. Й.")</f>
        <v>Андрусишин В. Й.</v>
      </c>
      <c r="NT10" s="19" t="str">
        <f ca="1">IFERROR(__xludf.DUMMYFUNCTION("""COMPUTED_VALUE"""),"Утримався")</f>
        <v>Утримався</v>
      </c>
      <c r="NU10" s="19">
        <f ca="1">IFERROR(__xludf.DUMMYFUNCTION("""COMPUTED_VALUE"""),108)</f>
        <v>108</v>
      </c>
      <c r="NV10" s="19" t="str">
        <f ca="1">IFERROR(__xludf.DUMMYFUNCTION("""COMPUTED_VALUE"""),"Андрусишин В. Й.")</f>
        <v>Андрусишин В. Й.</v>
      </c>
      <c r="NW10" s="19" t="str">
        <f ca="1">IFERROR(__xludf.DUMMYFUNCTION("""COMPUTED_VALUE"""),"Утримався")</f>
        <v>Утримався</v>
      </c>
      <c r="NX10" s="19">
        <f ca="1">IFERROR(__xludf.DUMMYFUNCTION("""COMPUTED_VALUE"""),108)</f>
        <v>108</v>
      </c>
      <c r="NY10" s="19" t="str">
        <f ca="1">IFERROR(__xludf.DUMMYFUNCTION("""COMPUTED_VALUE"""),"Андрусишин В. Й.")</f>
        <v>Андрусишин В. Й.</v>
      </c>
      <c r="NZ10" s="19" t="str">
        <f ca="1">IFERROR(__xludf.DUMMYFUNCTION("""COMPUTED_VALUE"""),"За")</f>
        <v>За</v>
      </c>
      <c r="OA10" s="19">
        <f ca="1">IFERROR(__xludf.DUMMYFUNCTION("""COMPUTED_VALUE"""),108)</f>
        <v>108</v>
      </c>
      <c r="OB10" s="19" t="str">
        <f ca="1">IFERROR(__xludf.DUMMYFUNCTION("""COMPUTED_VALUE"""),"Андрусишин В. Й.")</f>
        <v>Андрусишин В. Й.</v>
      </c>
      <c r="OC10" s="19" t="str">
        <f ca="1">IFERROR(__xludf.DUMMYFUNCTION("""COMPUTED_VALUE"""),"За")</f>
        <v>За</v>
      </c>
      <c r="OD10" s="19">
        <f ca="1">IFERROR(__xludf.DUMMYFUNCTION("""COMPUTED_VALUE"""),108)</f>
        <v>108</v>
      </c>
      <c r="OE10" s="19" t="str">
        <f ca="1">IFERROR(__xludf.DUMMYFUNCTION("""COMPUTED_VALUE"""),"Андрусишин В. Й.")</f>
        <v>Андрусишин В. Й.</v>
      </c>
      <c r="OF10" s="19" t="str">
        <f ca="1">IFERROR(__xludf.DUMMYFUNCTION("""COMPUTED_VALUE"""),"За")</f>
        <v>За</v>
      </c>
      <c r="OG10" s="19">
        <f ca="1">IFERROR(__xludf.DUMMYFUNCTION("""COMPUTED_VALUE"""),108)</f>
        <v>108</v>
      </c>
      <c r="OH10" s="19" t="str">
        <f ca="1">IFERROR(__xludf.DUMMYFUNCTION("""COMPUTED_VALUE"""),"Андрусишин В. Й.")</f>
        <v>Андрусишин В. Й.</v>
      </c>
      <c r="OI10" s="19" t="str">
        <f ca="1">IFERROR(__xludf.DUMMYFUNCTION("""COMPUTED_VALUE"""),"За")</f>
        <v>За</v>
      </c>
      <c r="OJ10" s="19">
        <f ca="1">IFERROR(__xludf.DUMMYFUNCTION("""COMPUTED_VALUE"""),108)</f>
        <v>108</v>
      </c>
      <c r="OK10" s="19" t="str">
        <f ca="1">IFERROR(__xludf.DUMMYFUNCTION("""COMPUTED_VALUE"""),"Андрусишин В. Й.")</f>
        <v>Андрусишин В. Й.</v>
      </c>
      <c r="OL10" s="19" t="str">
        <f ca="1">IFERROR(__xludf.DUMMYFUNCTION("""COMPUTED_VALUE"""),"За")</f>
        <v>За</v>
      </c>
      <c r="OM10" s="19">
        <f ca="1">IFERROR(__xludf.DUMMYFUNCTION("""COMPUTED_VALUE"""),108)</f>
        <v>108</v>
      </c>
      <c r="ON10" s="19" t="str">
        <f ca="1">IFERROR(__xludf.DUMMYFUNCTION("""COMPUTED_VALUE"""),"Андрусишин В. Й.")</f>
        <v>Андрусишин В. Й.</v>
      </c>
      <c r="OO10" s="19" t="str">
        <f ca="1">IFERROR(__xludf.DUMMYFUNCTION("""COMPUTED_VALUE"""),"За")</f>
        <v>За</v>
      </c>
      <c r="OP10" s="19">
        <f ca="1">IFERROR(__xludf.DUMMYFUNCTION("""COMPUTED_VALUE"""),108)</f>
        <v>108</v>
      </c>
      <c r="OQ10" s="19" t="str">
        <f ca="1">IFERROR(__xludf.DUMMYFUNCTION("""COMPUTED_VALUE"""),"Андрусишин В. Й.")</f>
        <v>Андрусишин В. Й.</v>
      </c>
      <c r="OR10" s="19" t="str">
        <f ca="1">IFERROR(__xludf.DUMMYFUNCTION("""COMPUTED_VALUE"""),"За")</f>
        <v>За</v>
      </c>
      <c r="OS10" s="19">
        <f ca="1">IFERROR(__xludf.DUMMYFUNCTION("""COMPUTED_VALUE"""),108)</f>
        <v>108</v>
      </c>
      <c r="OT10" s="19" t="str">
        <f ca="1">IFERROR(__xludf.DUMMYFUNCTION("""COMPUTED_VALUE"""),"Андрусишин В. Й.")</f>
        <v>Андрусишин В. Й.</v>
      </c>
      <c r="OU10" s="19" t="str">
        <f ca="1">IFERROR(__xludf.DUMMYFUNCTION("""COMPUTED_VALUE"""),"За")</f>
        <v>За</v>
      </c>
      <c r="OV10" s="19">
        <f ca="1">IFERROR(__xludf.DUMMYFUNCTION("""COMPUTED_VALUE"""),108)</f>
        <v>108</v>
      </c>
      <c r="OW10" s="19" t="str">
        <f ca="1">IFERROR(__xludf.DUMMYFUNCTION("""COMPUTED_VALUE"""),"Андрусишин В. Й.")</f>
        <v>Андрусишин В. Й.</v>
      </c>
      <c r="OX10" s="19" t="str">
        <f ca="1">IFERROR(__xludf.DUMMYFUNCTION("""COMPUTED_VALUE"""),"За")</f>
        <v>За</v>
      </c>
      <c r="OY10" s="19">
        <f ca="1">IFERROR(__xludf.DUMMYFUNCTION("""COMPUTED_VALUE"""),108)</f>
        <v>108</v>
      </c>
      <c r="OZ10" s="19" t="str">
        <f ca="1">IFERROR(__xludf.DUMMYFUNCTION("""COMPUTED_VALUE"""),"Андрусишин В. Й.")</f>
        <v>Андрусишин В. Й.</v>
      </c>
      <c r="PA10" s="19" t="str">
        <f ca="1">IFERROR(__xludf.DUMMYFUNCTION("""COMPUTED_VALUE"""),"За")</f>
        <v>За</v>
      </c>
      <c r="PB10" s="19">
        <f ca="1">IFERROR(__xludf.DUMMYFUNCTION("""COMPUTED_VALUE"""),108)</f>
        <v>108</v>
      </c>
      <c r="PC10" s="19" t="str">
        <f ca="1">IFERROR(__xludf.DUMMYFUNCTION("""COMPUTED_VALUE"""),"Андрусишин В. Й.")</f>
        <v>Андрусишин В. Й.</v>
      </c>
      <c r="PD10" s="19" t="str">
        <f ca="1">IFERROR(__xludf.DUMMYFUNCTION("""COMPUTED_VALUE"""),"За")</f>
        <v>За</v>
      </c>
      <c r="PE10" s="19">
        <f ca="1">IFERROR(__xludf.DUMMYFUNCTION("""COMPUTED_VALUE"""),108)</f>
        <v>108</v>
      </c>
      <c r="PF10" s="19" t="str">
        <f ca="1">IFERROR(__xludf.DUMMYFUNCTION("""COMPUTED_VALUE"""),"Андрусишин В. Й.")</f>
        <v>Андрусишин В. Й.</v>
      </c>
      <c r="PG10" s="19" t="str">
        <f ca="1">IFERROR(__xludf.DUMMYFUNCTION("""COMPUTED_VALUE"""),"За")</f>
        <v>За</v>
      </c>
      <c r="PH10" s="19">
        <f ca="1">IFERROR(__xludf.DUMMYFUNCTION("""COMPUTED_VALUE"""),108)</f>
        <v>108</v>
      </c>
      <c r="PI10" s="19" t="str">
        <f ca="1">IFERROR(__xludf.DUMMYFUNCTION("""COMPUTED_VALUE"""),"Андрусишин В. Й.")</f>
        <v>Андрусишин В. Й.</v>
      </c>
      <c r="PJ10" s="19" t="str">
        <f ca="1">IFERROR(__xludf.DUMMYFUNCTION("""COMPUTED_VALUE"""),"За")</f>
        <v>За</v>
      </c>
      <c r="PK10" s="19">
        <f ca="1">IFERROR(__xludf.DUMMYFUNCTION("""COMPUTED_VALUE"""),108)</f>
        <v>108</v>
      </c>
      <c r="PL10" s="19" t="str">
        <f ca="1">IFERROR(__xludf.DUMMYFUNCTION("""COMPUTED_VALUE"""),"Андрусишин В. Й.")</f>
        <v>Андрусишин В. Й.</v>
      </c>
      <c r="PM10" s="19" t="str">
        <f ca="1">IFERROR(__xludf.DUMMYFUNCTION("""COMPUTED_VALUE"""),"За")</f>
        <v>За</v>
      </c>
      <c r="PN10" s="19">
        <f ca="1">IFERROR(__xludf.DUMMYFUNCTION("""COMPUTED_VALUE"""),108)</f>
        <v>108</v>
      </c>
      <c r="PO10" s="19" t="str">
        <f ca="1">IFERROR(__xludf.DUMMYFUNCTION("""COMPUTED_VALUE"""),"Андрусишин В. Й.")</f>
        <v>Андрусишин В. Й.</v>
      </c>
      <c r="PP10" s="19" t="str">
        <f ca="1">IFERROR(__xludf.DUMMYFUNCTION("""COMPUTED_VALUE"""),"Утримався")</f>
        <v>Утримався</v>
      </c>
      <c r="PQ10" s="19">
        <f ca="1">IFERROR(__xludf.DUMMYFUNCTION("""COMPUTED_VALUE"""),108)</f>
        <v>108</v>
      </c>
      <c r="PR10" s="19" t="str">
        <f ca="1">IFERROR(__xludf.DUMMYFUNCTION("""COMPUTED_VALUE"""),"Андрусишин В. Й.")</f>
        <v>Андрусишин В. Й.</v>
      </c>
      <c r="PS10" s="19" t="str">
        <f ca="1">IFERROR(__xludf.DUMMYFUNCTION("""COMPUTED_VALUE"""),"За")</f>
        <v>За</v>
      </c>
      <c r="PT10" s="19">
        <f ca="1">IFERROR(__xludf.DUMMYFUNCTION("""COMPUTED_VALUE"""),108)</f>
        <v>108</v>
      </c>
      <c r="PU10" s="19" t="str">
        <f ca="1">IFERROR(__xludf.DUMMYFUNCTION("""COMPUTED_VALUE"""),"Андрусишин В. Й.")</f>
        <v>Андрусишин В. Й.</v>
      </c>
      <c r="PV10" s="19" t="str">
        <f ca="1">IFERROR(__xludf.DUMMYFUNCTION("""COMPUTED_VALUE"""),"За")</f>
        <v>За</v>
      </c>
      <c r="PW10" s="19">
        <f ca="1">IFERROR(__xludf.DUMMYFUNCTION("""COMPUTED_VALUE"""),108)</f>
        <v>108</v>
      </c>
      <c r="PX10" s="19" t="str">
        <f ca="1">IFERROR(__xludf.DUMMYFUNCTION("""COMPUTED_VALUE"""),"Андрусишин В. Й.")</f>
        <v>Андрусишин В. Й.</v>
      </c>
      <c r="PY10" s="19" t="str">
        <f ca="1">IFERROR(__xludf.DUMMYFUNCTION("""COMPUTED_VALUE"""),"За")</f>
        <v>За</v>
      </c>
      <c r="PZ10" s="19">
        <f ca="1">IFERROR(__xludf.DUMMYFUNCTION("""COMPUTED_VALUE"""),108)</f>
        <v>108</v>
      </c>
      <c r="QA10" s="19" t="str">
        <f ca="1">IFERROR(__xludf.DUMMYFUNCTION("""COMPUTED_VALUE"""),"Андрусишин В. Й.")</f>
        <v>Андрусишин В. Й.</v>
      </c>
      <c r="QB10" s="19" t="str">
        <f ca="1">IFERROR(__xludf.DUMMYFUNCTION("""COMPUTED_VALUE"""),"За")</f>
        <v>За</v>
      </c>
      <c r="QC10" s="19">
        <f ca="1">IFERROR(__xludf.DUMMYFUNCTION("""COMPUTED_VALUE"""),108)</f>
        <v>108</v>
      </c>
      <c r="QD10" s="19" t="str">
        <f ca="1">IFERROR(__xludf.DUMMYFUNCTION("""COMPUTED_VALUE"""),"Андрусишин В. Й.")</f>
        <v>Андрусишин В. Й.</v>
      </c>
      <c r="QE10" s="19" t="str">
        <f ca="1">IFERROR(__xludf.DUMMYFUNCTION("""COMPUTED_VALUE"""),"Утримався")</f>
        <v>Утримався</v>
      </c>
      <c r="QF10" s="19">
        <f ca="1">IFERROR(__xludf.DUMMYFUNCTION("""COMPUTED_VALUE"""),108)</f>
        <v>108</v>
      </c>
      <c r="QG10" s="19" t="str">
        <f ca="1">IFERROR(__xludf.DUMMYFUNCTION("""COMPUTED_VALUE"""),"Андрусишин В. Й.")</f>
        <v>Андрусишин В. Й.</v>
      </c>
      <c r="QH10" s="19" t="str">
        <f ca="1">IFERROR(__xludf.DUMMYFUNCTION("""COMPUTED_VALUE"""),"Утримався")</f>
        <v>Утримався</v>
      </c>
      <c r="QI10" s="19">
        <f ca="1">IFERROR(__xludf.DUMMYFUNCTION("""COMPUTED_VALUE"""),108)</f>
        <v>108</v>
      </c>
      <c r="QJ10" s="19" t="str">
        <f ca="1">IFERROR(__xludf.DUMMYFUNCTION("""COMPUTED_VALUE"""),"Андрусишин В. Й.")</f>
        <v>Андрусишин В. Й.</v>
      </c>
      <c r="QK10" s="19" t="str">
        <f ca="1">IFERROR(__xludf.DUMMYFUNCTION("""COMPUTED_VALUE"""),"За")</f>
        <v>За</v>
      </c>
    </row>
    <row r="11" spans="1:466" ht="12.75">
      <c r="A11" s="17">
        <f ca="1">IFERROR(__xludf.DUMMYFUNCTION("""COMPUTED_VALUE"""),114)</f>
        <v>114</v>
      </c>
      <c r="B11" s="17" t="str">
        <f ca="1">IFERROR(__xludf.DUMMYFUNCTION("""COMPUTED_VALUE"""),"Ар'єва Я. В.")</f>
        <v>Ар'єва Я. В.</v>
      </c>
      <c r="C11" s="19" t="str">
        <f ca="1">IFERROR(__xludf.DUMMYFUNCTION("""COMPUTED_VALUE"""),"За")</f>
        <v>За</v>
      </c>
      <c r="D11" s="19">
        <f ca="1">IFERROR(__xludf.DUMMYFUNCTION("""COMPUTED_VALUE"""),114)</f>
        <v>114</v>
      </c>
      <c r="E11" s="19" t="str">
        <f ca="1">IFERROR(__xludf.DUMMYFUNCTION("""COMPUTED_VALUE"""),"Ар'єва Я. В.")</f>
        <v>Ар'єва Я. В.</v>
      </c>
      <c r="F11" s="19" t="str">
        <f ca="1">IFERROR(__xludf.DUMMYFUNCTION("""COMPUTED_VALUE"""),"За")</f>
        <v>За</v>
      </c>
      <c r="G11" s="19">
        <f ca="1">IFERROR(__xludf.DUMMYFUNCTION("""COMPUTED_VALUE"""),114)</f>
        <v>114</v>
      </c>
      <c r="H11" s="19" t="str">
        <f ca="1">IFERROR(__xludf.DUMMYFUNCTION("""COMPUTED_VALUE"""),"Ар'єва Я. В.")</f>
        <v>Ар'єва Я. В.</v>
      </c>
      <c r="I11" s="19" t="str">
        <f ca="1">IFERROR(__xludf.DUMMYFUNCTION("""COMPUTED_VALUE"""),"За")</f>
        <v>За</v>
      </c>
      <c r="J11" s="19">
        <f ca="1">IFERROR(__xludf.DUMMYFUNCTION("""COMPUTED_VALUE"""),114)</f>
        <v>114</v>
      </c>
      <c r="K11" s="19" t="str">
        <f ca="1">IFERROR(__xludf.DUMMYFUNCTION("""COMPUTED_VALUE"""),"Ар'єва Я. В.")</f>
        <v>Ар'єва Я. В.</v>
      </c>
      <c r="L11" s="19" t="str">
        <f ca="1">IFERROR(__xludf.DUMMYFUNCTION("""COMPUTED_VALUE"""),"За")</f>
        <v>За</v>
      </c>
      <c r="M11" s="19">
        <f ca="1">IFERROR(__xludf.DUMMYFUNCTION("""COMPUTED_VALUE"""),114)</f>
        <v>114</v>
      </c>
      <c r="N11" s="19" t="str">
        <f ca="1">IFERROR(__xludf.DUMMYFUNCTION("""COMPUTED_VALUE"""),"Ар'єва Я. В.")</f>
        <v>Ар'єва Я. В.</v>
      </c>
      <c r="O11" s="19" t="str">
        <f ca="1">IFERROR(__xludf.DUMMYFUNCTION("""COMPUTED_VALUE"""),"За")</f>
        <v>За</v>
      </c>
      <c r="P11" s="19">
        <f ca="1">IFERROR(__xludf.DUMMYFUNCTION("""COMPUTED_VALUE"""),114)</f>
        <v>114</v>
      </c>
      <c r="Q11" s="19" t="str">
        <f ca="1">IFERROR(__xludf.DUMMYFUNCTION("""COMPUTED_VALUE"""),"Ар'єва Я. В.")</f>
        <v>Ар'єва Я. В.</v>
      </c>
      <c r="R11" s="19" t="str">
        <f ca="1">IFERROR(__xludf.DUMMYFUNCTION("""COMPUTED_VALUE"""),"За")</f>
        <v>За</v>
      </c>
      <c r="S11" s="19">
        <f ca="1">IFERROR(__xludf.DUMMYFUNCTION("""COMPUTED_VALUE"""),114)</f>
        <v>114</v>
      </c>
      <c r="T11" s="19" t="str">
        <f ca="1">IFERROR(__xludf.DUMMYFUNCTION("""COMPUTED_VALUE"""),"Ар'єва Я. В.")</f>
        <v>Ар'єва Я. В.</v>
      </c>
      <c r="U11" s="19" t="str">
        <f ca="1">IFERROR(__xludf.DUMMYFUNCTION("""COMPUTED_VALUE"""),"За")</f>
        <v>За</v>
      </c>
      <c r="V11" s="19">
        <f ca="1">IFERROR(__xludf.DUMMYFUNCTION("""COMPUTED_VALUE"""),114)</f>
        <v>114</v>
      </c>
      <c r="W11" s="19" t="str">
        <f ca="1">IFERROR(__xludf.DUMMYFUNCTION("""COMPUTED_VALUE"""),"Ар'єва Я. В.")</f>
        <v>Ар'єва Я. В.</v>
      </c>
      <c r="X11" s="19" t="str">
        <f ca="1">IFERROR(__xludf.DUMMYFUNCTION("""COMPUTED_VALUE"""),"За")</f>
        <v>За</v>
      </c>
      <c r="Y11" s="19">
        <f ca="1">IFERROR(__xludf.DUMMYFUNCTION("""COMPUTED_VALUE"""),114)</f>
        <v>114</v>
      </c>
      <c r="Z11" s="19" t="str">
        <f ca="1">IFERROR(__xludf.DUMMYFUNCTION("""COMPUTED_VALUE"""),"Ар'єва Я. В.")</f>
        <v>Ар'єва Я. В.</v>
      </c>
      <c r="AA11" s="19" t="str">
        <f ca="1">IFERROR(__xludf.DUMMYFUNCTION("""COMPUTED_VALUE"""),"За")</f>
        <v>За</v>
      </c>
      <c r="AB11" s="19">
        <f ca="1">IFERROR(__xludf.DUMMYFUNCTION("""COMPUTED_VALUE"""),114)</f>
        <v>114</v>
      </c>
      <c r="AC11" s="19" t="str">
        <f ca="1">IFERROR(__xludf.DUMMYFUNCTION("""COMPUTED_VALUE"""),"Ар'єва Я. В.")</f>
        <v>Ар'єва Я. В.</v>
      </c>
      <c r="AD11" s="19" t="str">
        <f ca="1">IFERROR(__xludf.DUMMYFUNCTION("""COMPUTED_VALUE"""),"За")</f>
        <v>За</v>
      </c>
      <c r="AE11" s="19">
        <f ca="1">IFERROR(__xludf.DUMMYFUNCTION("""COMPUTED_VALUE"""),114)</f>
        <v>114</v>
      </c>
      <c r="AF11" s="19" t="str">
        <f ca="1">IFERROR(__xludf.DUMMYFUNCTION("""COMPUTED_VALUE"""),"Ар'єва Я. В.")</f>
        <v>Ар'єва Я. В.</v>
      </c>
      <c r="AG11" s="19" t="str">
        <f ca="1">IFERROR(__xludf.DUMMYFUNCTION("""COMPUTED_VALUE"""),"За")</f>
        <v>За</v>
      </c>
      <c r="AH11" s="19">
        <f ca="1">IFERROR(__xludf.DUMMYFUNCTION("""COMPUTED_VALUE"""),114)</f>
        <v>114</v>
      </c>
      <c r="AI11" s="19" t="str">
        <f ca="1">IFERROR(__xludf.DUMMYFUNCTION("""COMPUTED_VALUE"""),"Ар'єва Я. В.")</f>
        <v>Ар'єва Я. В.</v>
      </c>
      <c r="AJ11" s="19" t="str">
        <f ca="1">IFERROR(__xludf.DUMMYFUNCTION("""COMPUTED_VALUE"""),"За")</f>
        <v>За</v>
      </c>
      <c r="AK11" s="19">
        <f ca="1">IFERROR(__xludf.DUMMYFUNCTION("""COMPUTED_VALUE"""),114)</f>
        <v>114</v>
      </c>
      <c r="AL11" s="19" t="str">
        <f ca="1">IFERROR(__xludf.DUMMYFUNCTION("""COMPUTED_VALUE"""),"Ар'єва Я. В.")</f>
        <v>Ар'єва Я. В.</v>
      </c>
      <c r="AM11" s="19" t="str">
        <f ca="1">IFERROR(__xludf.DUMMYFUNCTION("""COMPUTED_VALUE"""),"За")</f>
        <v>За</v>
      </c>
      <c r="AN11" s="19">
        <f ca="1">IFERROR(__xludf.DUMMYFUNCTION("""COMPUTED_VALUE"""),114)</f>
        <v>114</v>
      </c>
      <c r="AO11" s="19" t="str">
        <f ca="1">IFERROR(__xludf.DUMMYFUNCTION("""COMPUTED_VALUE"""),"Ар'єва Я. В.")</f>
        <v>Ар'єва Я. В.</v>
      </c>
      <c r="AP11" s="19" t="str">
        <f ca="1">IFERROR(__xludf.DUMMYFUNCTION("""COMPUTED_VALUE"""),"За")</f>
        <v>За</v>
      </c>
      <c r="AQ11" s="19">
        <f ca="1">IFERROR(__xludf.DUMMYFUNCTION("""COMPUTED_VALUE"""),114)</f>
        <v>114</v>
      </c>
      <c r="AR11" s="19" t="str">
        <f ca="1">IFERROR(__xludf.DUMMYFUNCTION("""COMPUTED_VALUE"""),"Ар'єва Я. В.")</f>
        <v>Ар'єва Я. В.</v>
      </c>
      <c r="AS11" s="19" t="str">
        <f ca="1">IFERROR(__xludf.DUMMYFUNCTION("""COMPUTED_VALUE"""),"За")</f>
        <v>За</v>
      </c>
      <c r="AT11" s="19">
        <f ca="1">IFERROR(__xludf.DUMMYFUNCTION("""COMPUTED_VALUE"""),114)</f>
        <v>114</v>
      </c>
      <c r="AU11" s="19" t="str">
        <f ca="1">IFERROR(__xludf.DUMMYFUNCTION("""COMPUTED_VALUE"""),"Ар'єва Я. В.")</f>
        <v>Ар'єва Я. В.</v>
      </c>
      <c r="AV11" s="19" t="str">
        <f ca="1">IFERROR(__xludf.DUMMYFUNCTION("""COMPUTED_VALUE"""),"Не голосував")</f>
        <v>Не голосував</v>
      </c>
      <c r="AW11" s="19">
        <f ca="1">IFERROR(__xludf.DUMMYFUNCTION("""COMPUTED_VALUE"""),114)</f>
        <v>114</v>
      </c>
      <c r="AX11" s="19" t="str">
        <f ca="1">IFERROR(__xludf.DUMMYFUNCTION("""COMPUTED_VALUE"""),"Ар'єва Я. В.")</f>
        <v>Ар'єва Я. В.</v>
      </c>
      <c r="AY11" s="19" t="str">
        <f ca="1">IFERROR(__xludf.DUMMYFUNCTION("""COMPUTED_VALUE"""),"Не голосував")</f>
        <v>Не голосував</v>
      </c>
      <c r="AZ11" s="19">
        <f ca="1">IFERROR(__xludf.DUMMYFUNCTION("""COMPUTED_VALUE"""),114)</f>
        <v>114</v>
      </c>
      <c r="BA11" s="19" t="str">
        <f ca="1">IFERROR(__xludf.DUMMYFUNCTION("""COMPUTED_VALUE"""),"Ар'єва Я. В.")</f>
        <v>Ар'єва Я. В.</v>
      </c>
      <c r="BB11" s="19" t="str">
        <f ca="1">IFERROR(__xludf.DUMMYFUNCTION("""COMPUTED_VALUE"""),"За")</f>
        <v>За</v>
      </c>
      <c r="BC11" s="19">
        <f ca="1">IFERROR(__xludf.DUMMYFUNCTION("""COMPUTED_VALUE"""),114)</f>
        <v>114</v>
      </c>
      <c r="BD11" s="19" t="str">
        <f ca="1">IFERROR(__xludf.DUMMYFUNCTION("""COMPUTED_VALUE"""),"Ар'єва Я. В.")</f>
        <v>Ар'єва Я. В.</v>
      </c>
      <c r="BE11" s="19" t="str">
        <f ca="1">IFERROR(__xludf.DUMMYFUNCTION("""COMPUTED_VALUE"""),"За")</f>
        <v>За</v>
      </c>
      <c r="BF11" s="19">
        <f ca="1">IFERROR(__xludf.DUMMYFUNCTION("""COMPUTED_VALUE"""),114)</f>
        <v>114</v>
      </c>
      <c r="BG11" s="19" t="str">
        <f ca="1">IFERROR(__xludf.DUMMYFUNCTION("""COMPUTED_VALUE"""),"Ар'єва Я. В.")</f>
        <v>Ар'єва Я. В.</v>
      </c>
      <c r="BH11" s="19" t="str">
        <f ca="1">IFERROR(__xludf.DUMMYFUNCTION("""COMPUTED_VALUE"""),"За")</f>
        <v>За</v>
      </c>
      <c r="BI11" s="19">
        <f ca="1">IFERROR(__xludf.DUMMYFUNCTION("""COMPUTED_VALUE"""),114)</f>
        <v>114</v>
      </c>
      <c r="BJ11" s="19" t="str">
        <f ca="1">IFERROR(__xludf.DUMMYFUNCTION("""COMPUTED_VALUE"""),"Ар'єва Я. В.")</f>
        <v>Ар'єва Я. В.</v>
      </c>
      <c r="BK11" s="19" t="str">
        <f ca="1">IFERROR(__xludf.DUMMYFUNCTION("""COMPUTED_VALUE"""),"За")</f>
        <v>За</v>
      </c>
      <c r="BL11" s="19">
        <f ca="1">IFERROR(__xludf.DUMMYFUNCTION("""COMPUTED_VALUE"""),114)</f>
        <v>114</v>
      </c>
      <c r="BM11" s="19" t="str">
        <f ca="1">IFERROR(__xludf.DUMMYFUNCTION("""COMPUTED_VALUE"""),"Ар'єва Я. В.")</f>
        <v>Ар'єва Я. В.</v>
      </c>
      <c r="BN11" s="19" t="str">
        <f ca="1">IFERROR(__xludf.DUMMYFUNCTION("""COMPUTED_VALUE"""),"За")</f>
        <v>За</v>
      </c>
      <c r="BO11" s="19">
        <f ca="1">IFERROR(__xludf.DUMMYFUNCTION("""COMPUTED_VALUE"""),114)</f>
        <v>114</v>
      </c>
      <c r="BP11" s="19" t="str">
        <f ca="1">IFERROR(__xludf.DUMMYFUNCTION("""COMPUTED_VALUE"""),"Ар'єва Я. В.")</f>
        <v>Ар'єва Я. В.</v>
      </c>
      <c r="BQ11" s="19" t="str">
        <f ca="1">IFERROR(__xludf.DUMMYFUNCTION("""COMPUTED_VALUE"""),"За")</f>
        <v>За</v>
      </c>
      <c r="BR11" s="19">
        <f ca="1">IFERROR(__xludf.DUMMYFUNCTION("""COMPUTED_VALUE"""),114)</f>
        <v>114</v>
      </c>
      <c r="BS11" s="19" t="str">
        <f ca="1">IFERROR(__xludf.DUMMYFUNCTION("""COMPUTED_VALUE"""),"Ар'єва Я. В.")</f>
        <v>Ар'єва Я. В.</v>
      </c>
      <c r="BT11" s="19" t="str">
        <f ca="1">IFERROR(__xludf.DUMMYFUNCTION("""COMPUTED_VALUE"""),"За")</f>
        <v>За</v>
      </c>
      <c r="BU11" s="19">
        <f ca="1">IFERROR(__xludf.DUMMYFUNCTION("""COMPUTED_VALUE"""),114)</f>
        <v>114</v>
      </c>
      <c r="BV11" s="19" t="str">
        <f ca="1">IFERROR(__xludf.DUMMYFUNCTION("""COMPUTED_VALUE"""),"Ар'єва Я. В.")</f>
        <v>Ар'єва Я. В.</v>
      </c>
      <c r="BW11" s="19" t="str">
        <f ca="1">IFERROR(__xludf.DUMMYFUNCTION("""COMPUTED_VALUE"""),"За")</f>
        <v>За</v>
      </c>
      <c r="BX11" s="19">
        <f ca="1">IFERROR(__xludf.DUMMYFUNCTION("""COMPUTED_VALUE"""),114)</f>
        <v>114</v>
      </c>
      <c r="BY11" s="19" t="str">
        <f ca="1">IFERROR(__xludf.DUMMYFUNCTION("""COMPUTED_VALUE"""),"Ар'єва Я. В.")</f>
        <v>Ар'єва Я. В.</v>
      </c>
      <c r="BZ11" s="19" t="str">
        <f ca="1">IFERROR(__xludf.DUMMYFUNCTION("""COMPUTED_VALUE"""),"За")</f>
        <v>За</v>
      </c>
      <c r="CA11" s="19">
        <f ca="1">IFERROR(__xludf.DUMMYFUNCTION("""COMPUTED_VALUE"""),114)</f>
        <v>114</v>
      </c>
      <c r="CB11" s="19" t="str">
        <f ca="1">IFERROR(__xludf.DUMMYFUNCTION("""COMPUTED_VALUE"""),"Ар'єва Я. В.")</f>
        <v>Ар'єва Я. В.</v>
      </c>
      <c r="CC11" s="19" t="str">
        <f ca="1">IFERROR(__xludf.DUMMYFUNCTION("""COMPUTED_VALUE"""),"За")</f>
        <v>За</v>
      </c>
      <c r="CD11" s="19">
        <f ca="1">IFERROR(__xludf.DUMMYFUNCTION("""COMPUTED_VALUE"""),114)</f>
        <v>114</v>
      </c>
      <c r="CE11" s="19" t="str">
        <f ca="1">IFERROR(__xludf.DUMMYFUNCTION("""COMPUTED_VALUE"""),"Ар'єва Я. В.")</f>
        <v>Ар'єва Я. В.</v>
      </c>
      <c r="CF11" s="19" t="str">
        <f ca="1">IFERROR(__xludf.DUMMYFUNCTION("""COMPUTED_VALUE"""),"За")</f>
        <v>За</v>
      </c>
      <c r="CG11" s="19">
        <f ca="1">IFERROR(__xludf.DUMMYFUNCTION("""COMPUTED_VALUE"""),114)</f>
        <v>114</v>
      </c>
      <c r="CH11" s="19" t="str">
        <f ca="1">IFERROR(__xludf.DUMMYFUNCTION("""COMPUTED_VALUE"""),"Ар'єва Я. В.")</f>
        <v>Ар'єва Я. В.</v>
      </c>
      <c r="CI11" s="19" t="str">
        <f ca="1">IFERROR(__xludf.DUMMYFUNCTION("""COMPUTED_VALUE"""),"Не голосував")</f>
        <v>Не голосував</v>
      </c>
      <c r="CJ11" s="19">
        <f ca="1">IFERROR(__xludf.DUMMYFUNCTION("""COMPUTED_VALUE"""),114)</f>
        <v>114</v>
      </c>
      <c r="CK11" s="19" t="str">
        <f ca="1">IFERROR(__xludf.DUMMYFUNCTION("""COMPUTED_VALUE"""),"Ар'єва Я. В.")</f>
        <v>Ар'єва Я. В.</v>
      </c>
      <c r="CL11" s="19" t="str">
        <f ca="1">IFERROR(__xludf.DUMMYFUNCTION("""COMPUTED_VALUE"""),"За")</f>
        <v>За</v>
      </c>
      <c r="CM11" s="19">
        <f ca="1">IFERROR(__xludf.DUMMYFUNCTION("""COMPUTED_VALUE"""),114)</f>
        <v>114</v>
      </c>
      <c r="CN11" s="19" t="str">
        <f ca="1">IFERROR(__xludf.DUMMYFUNCTION("""COMPUTED_VALUE"""),"Ар'єва Я. В.")</f>
        <v>Ар'єва Я. В.</v>
      </c>
      <c r="CO11" s="19" t="str">
        <f ca="1">IFERROR(__xludf.DUMMYFUNCTION("""COMPUTED_VALUE"""),"За")</f>
        <v>За</v>
      </c>
      <c r="CP11" s="19">
        <f ca="1">IFERROR(__xludf.DUMMYFUNCTION("""COMPUTED_VALUE"""),114)</f>
        <v>114</v>
      </c>
      <c r="CQ11" s="19" t="str">
        <f ca="1">IFERROR(__xludf.DUMMYFUNCTION("""COMPUTED_VALUE"""),"Ар'єва Я. В.")</f>
        <v>Ар'єва Я. В.</v>
      </c>
      <c r="CR11" s="19" t="str">
        <f ca="1">IFERROR(__xludf.DUMMYFUNCTION("""COMPUTED_VALUE"""),"За")</f>
        <v>За</v>
      </c>
      <c r="CS11" s="19">
        <f ca="1">IFERROR(__xludf.DUMMYFUNCTION("""COMPUTED_VALUE"""),114)</f>
        <v>114</v>
      </c>
      <c r="CT11" s="19" t="str">
        <f ca="1">IFERROR(__xludf.DUMMYFUNCTION("""COMPUTED_VALUE"""),"Ар'єва Я. В.")</f>
        <v>Ар'єва Я. В.</v>
      </c>
      <c r="CU11" s="19" t="str">
        <f ca="1">IFERROR(__xludf.DUMMYFUNCTION("""COMPUTED_VALUE"""),"За")</f>
        <v>За</v>
      </c>
      <c r="CV11" s="19">
        <f ca="1">IFERROR(__xludf.DUMMYFUNCTION("""COMPUTED_VALUE"""),114)</f>
        <v>114</v>
      </c>
      <c r="CW11" s="19" t="str">
        <f ca="1">IFERROR(__xludf.DUMMYFUNCTION("""COMPUTED_VALUE"""),"Ар'єва Я. В.")</f>
        <v>Ар'єва Я. В.</v>
      </c>
      <c r="CX11" s="19" t="str">
        <f ca="1">IFERROR(__xludf.DUMMYFUNCTION("""COMPUTED_VALUE"""),"Не голосував")</f>
        <v>Не голосував</v>
      </c>
      <c r="CY11" s="19">
        <f ca="1">IFERROR(__xludf.DUMMYFUNCTION("""COMPUTED_VALUE"""),114)</f>
        <v>114</v>
      </c>
      <c r="CZ11" s="19" t="str">
        <f ca="1">IFERROR(__xludf.DUMMYFUNCTION("""COMPUTED_VALUE"""),"Ар'єва Я. В.")</f>
        <v>Ар'єва Я. В.</v>
      </c>
      <c r="DA11" s="19" t="str">
        <f ca="1">IFERROR(__xludf.DUMMYFUNCTION("""COMPUTED_VALUE"""),"Не голосував")</f>
        <v>Не голосував</v>
      </c>
      <c r="DB11" s="19">
        <f ca="1">IFERROR(__xludf.DUMMYFUNCTION("""COMPUTED_VALUE"""),114)</f>
        <v>114</v>
      </c>
      <c r="DC11" s="19" t="str">
        <f ca="1">IFERROR(__xludf.DUMMYFUNCTION("""COMPUTED_VALUE"""),"Ар'єва Я. В.")</f>
        <v>Ар'єва Я. В.</v>
      </c>
      <c r="DD11" s="19" t="str">
        <f ca="1">IFERROR(__xludf.DUMMYFUNCTION("""COMPUTED_VALUE"""),"Не голосував")</f>
        <v>Не голосував</v>
      </c>
      <c r="DE11" s="19">
        <f ca="1">IFERROR(__xludf.DUMMYFUNCTION("""COMPUTED_VALUE"""),114)</f>
        <v>114</v>
      </c>
      <c r="DF11" s="19" t="str">
        <f ca="1">IFERROR(__xludf.DUMMYFUNCTION("""COMPUTED_VALUE"""),"Ар'єва Я. В.")</f>
        <v>Ар'єва Я. В.</v>
      </c>
      <c r="DG11" s="19" t="str">
        <f ca="1">IFERROR(__xludf.DUMMYFUNCTION("""COMPUTED_VALUE"""),"За")</f>
        <v>За</v>
      </c>
      <c r="DH11" s="19">
        <f ca="1">IFERROR(__xludf.DUMMYFUNCTION("""COMPUTED_VALUE"""),114)</f>
        <v>114</v>
      </c>
      <c r="DI11" s="19" t="str">
        <f ca="1">IFERROR(__xludf.DUMMYFUNCTION("""COMPUTED_VALUE"""),"Ар'єва Я. В.")</f>
        <v>Ар'єва Я. В.</v>
      </c>
      <c r="DJ11" s="19" t="str">
        <f ca="1">IFERROR(__xludf.DUMMYFUNCTION("""COMPUTED_VALUE"""),"За")</f>
        <v>За</v>
      </c>
      <c r="DK11" s="19">
        <f ca="1">IFERROR(__xludf.DUMMYFUNCTION("""COMPUTED_VALUE"""),114)</f>
        <v>114</v>
      </c>
      <c r="DL11" s="19" t="str">
        <f ca="1">IFERROR(__xludf.DUMMYFUNCTION("""COMPUTED_VALUE"""),"Ар'єва Я. В.")</f>
        <v>Ар'єва Я. В.</v>
      </c>
      <c r="DM11" s="19" t="str">
        <f ca="1">IFERROR(__xludf.DUMMYFUNCTION("""COMPUTED_VALUE"""),"За")</f>
        <v>За</v>
      </c>
      <c r="DN11" s="19">
        <f ca="1">IFERROR(__xludf.DUMMYFUNCTION("""COMPUTED_VALUE"""),114)</f>
        <v>114</v>
      </c>
      <c r="DO11" s="19" t="str">
        <f ca="1">IFERROR(__xludf.DUMMYFUNCTION("""COMPUTED_VALUE"""),"Ар'єва Я. В.")</f>
        <v>Ар'єва Я. В.</v>
      </c>
      <c r="DP11" s="19" t="str">
        <f ca="1">IFERROR(__xludf.DUMMYFUNCTION("""COMPUTED_VALUE"""),"За")</f>
        <v>За</v>
      </c>
      <c r="DQ11" s="19">
        <f ca="1">IFERROR(__xludf.DUMMYFUNCTION("""COMPUTED_VALUE"""),114)</f>
        <v>114</v>
      </c>
      <c r="DR11" s="19" t="str">
        <f ca="1">IFERROR(__xludf.DUMMYFUNCTION("""COMPUTED_VALUE"""),"Ар'єва Я. В.")</f>
        <v>Ар'єва Я. В.</v>
      </c>
      <c r="DS11" s="19" t="str">
        <f ca="1">IFERROR(__xludf.DUMMYFUNCTION("""COMPUTED_VALUE"""),"За")</f>
        <v>За</v>
      </c>
      <c r="DT11" s="19">
        <f ca="1">IFERROR(__xludf.DUMMYFUNCTION("""COMPUTED_VALUE"""),114)</f>
        <v>114</v>
      </c>
      <c r="DU11" s="19" t="str">
        <f ca="1">IFERROR(__xludf.DUMMYFUNCTION("""COMPUTED_VALUE"""),"Ар'єва Я. В.")</f>
        <v>Ар'єва Я. В.</v>
      </c>
      <c r="DV11" s="19" t="str">
        <f ca="1">IFERROR(__xludf.DUMMYFUNCTION("""COMPUTED_VALUE"""),"За")</f>
        <v>За</v>
      </c>
      <c r="DW11" s="19">
        <f ca="1">IFERROR(__xludf.DUMMYFUNCTION("""COMPUTED_VALUE"""),114)</f>
        <v>114</v>
      </c>
      <c r="DX11" s="19" t="str">
        <f ca="1">IFERROR(__xludf.DUMMYFUNCTION("""COMPUTED_VALUE"""),"Ар'єва Я. В.")</f>
        <v>Ар'єва Я. В.</v>
      </c>
      <c r="DY11" s="19" t="str">
        <f ca="1">IFERROR(__xludf.DUMMYFUNCTION("""COMPUTED_VALUE"""),"За")</f>
        <v>За</v>
      </c>
      <c r="DZ11" s="19">
        <f ca="1">IFERROR(__xludf.DUMMYFUNCTION("""COMPUTED_VALUE"""),114)</f>
        <v>114</v>
      </c>
      <c r="EA11" s="19" t="str">
        <f ca="1">IFERROR(__xludf.DUMMYFUNCTION("""COMPUTED_VALUE"""),"Ар'єва Я. В.")</f>
        <v>Ар'єва Я. В.</v>
      </c>
      <c r="EB11" s="19" t="str">
        <f ca="1">IFERROR(__xludf.DUMMYFUNCTION("""COMPUTED_VALUE"""),"За")</f>
        <v>За</v>
      </c>
      <c r="EC11" s="19">
        <f ca="1">IFERROR(__xludf.DUMMYFUNCTION("""COMPUTED_VALUE"""),114)</f>
        <v>114</v>
      </c>
      <c r="ED11" s="19" t="str">
        <f ca="1">IFERROR(__xludf.DUMMYFUNCTION("""COMPUTED_VALUE"""),"Ар'єва Я. В.")</f>
        <v>Ар'єва Я. В.</v>
      </c>
      <c r="EE11" s="19" t="str">
        <f ca="1">IFERROR(__xludf.DUMMYFUNCTION("""COMPUTED_VALUE"""),"За")</f>
        <v>За</v>
      </c>
      <c r="EF11" s="19">
        <f ca="1">IFERROR(__xludf.DUMMYFUNCTION("""COMPUTED_VALUE"""),114)</f>
        <v>114</v>
      </c>
      <c r="EG11" s="19" t="str">
        <f ca="1">IFERROR(__xludf.DUMMYFUNCTION("""COMPUTED_VALUE"""),"Ар'єва Я. В.")</f>
        <v>Ар'єва Я. В.</v>
      </c>
      <c r="EH11" s="19" t="str">
        <f ca="1">IFERROR(__xludf.DUMMYFUNCTION("""COMPUTED_VALUE"""),"За")</f>
        <v>За</v>
      </c>
      <c r="EI11" s="19">
        <f ca="1">IFERROR(__xludf.DUMMYFUNCTION("""COMPUTED_VALUE"""),114)</f>
        <v>114</v>
      </c>
      <c r="EJ11" s="19" t="str">
        <f ca="1">IFERROR(__xludf.DUMMYFUNCTION("""COMPUTED_VALUE"""),"Ар'єва Я. В.")</f>
        <v>Ар'єва Я. В.</v>
      </c>
      <c r="EK11" s="19" t="str">
        <f ca="1">IFERROR(__xludf.DUMMYFUNCTION("""COMPUTED_VALUE"""),"За")</f>
        <v>За</v>
      </c>
      <c r="EL11" s="19">
        <f ca="1">IFERROR(__xludf.DUMMYFUNCTION("""COMPUTED_VALUE"""),114)</f>
        <v>114</v>
      </c>
      <c r="EM11" s="19" t="str">
        <f ca="1">IFERROR(__xludf.DUMMYFUNCTION("""COMPUTED_VALUE"""),"Ар'єва Я. В.")</f>
        <v>Ар'єва Я. В.</v>
      </c>
      <c r="EN11" s="19" t="str">
        <f ca="1">IFERROR(__xludf.DUMMYFUNCTION("""COMPUTED_VALUE"""),"За")</f>
        <v>За</v>
      </c>
      <c r="EO11" s="19">
        <f ca="1">IFERROR(__xludf.DUMMYFUNCTION("""COMPUTED_VALUE"""),114)</f>
        <v>114</v>
      </c>
      <c r="EP11" s="19" t="str">
        <f ca="1">IFERROR(__xludf.DUMMYFUNCTION("""COMPUTED_VALUE"""),"Ар'єва Я. В.")</f>
        <v>Ар'єва Я. В.</v>
      </c>
      <c r="EQ11" s="19" t="str">
        <f ca="1">IFERROR(__xludf.DUMMYFUNCTION("""COMPUTED_VALUE"""),"Не голосував")</f>
        <v>Не голосував</v>
      </c>
      <c r="ER11" s="19">
        <f ca="1">IFERROR(__xludf.DUMMYFUNCTION("""COMPUTED_VALUE"""),114)</f>
        <v>114</v>
      </c>
      <c r="ES11" s="19" t="str">
        <f ca="1">IFERROR(__xludf.DUMMYFUNCTION("""COMPUTED_VALUE"""),"Ар'єва Я. В.")</f>
        <v>Ар'єва Я. В.</v>
      </c>
      <c r="ET11" s="19" t="str">
        <f ca="1">IFERROR(__xludf.DUMMYFUNCTION("""COMPUTED_VALUE"""),"За")</f>
        <v>За</v>
      </c>
      <c r="EU11" s="19">
        <f ca="1">IFERROR(__xludf.DUMMYFUNCTION("""COMPUTED_VALUE"""),114)</f>
        <v>114</v>
      </c>
      <c r="EV11" s="19" t="str">
        <f ca="1">IFERROR(__xludf.DUMMYFUNCTION("""COMPUTED_VALUE"""),"Ар'єва Я. В.")</f>
        <v>Ар'єва Я. В.</v>
      </c>
      <c r="EW11" s="19" t="str">
        <f ca="1">IFERROR(__xludf.DUMMYFUNCTION("""COMPUTED_VALUE"""),"За")</f>
        <v>За</v>
      </c>
      <c r="EX11" s="19">
        <f ca="1">IFERROR(__xludf.DUMMYFUNCTION("""COMPUTED_VALUE"""),114)</f>
        <v>114</v>
      </c>
      <c r="EY11" s="19" t="str">
        <f ca="1">IFERROR(__xludf.DUMMYFUNCTION("""COMPUTED_VALUE"""),"Ар'єва Я. В.")</f>
        <v>Ар'єва Я. В.</v>
      </c>
      <c r="EZ11" s="19" t="str">
        <f ca="1">IFERROR(__xludf.DUMMYFUNCTION("""COMPUTED_VALUE"""),"За")</f>
        <v>За</v>
      </c>
      <c r="FA11" s="19">
        <f ca="1">IFERROR(__xludf.DUMMYFUNCTION("""COMPUTED_VALUE"""),114)</f>
        <v>114</v>
      </c>
      <c r="FB11" s="19" t="str">
        <f ca="1">IFERROR(__xludf.DUMMYFUNCTION("""COMPUTED_VALUE"""),"Ар'єва Я. В.")</f>
        <v>Ар'єва Я. В.</v>
      </c>
      <c r="FC11" s="19" t="str">
        <f ca="1">IFERROR(__xludf.DUMMYFUNCTION("""COMPUTED_VALUE"""),"За")</f>
        <v>За</v>
      </c>
      <c r="FD11" s="19">
        <f ca="1">IFERROR(__xludf.DUMMYFUNCTION("""COMPUTED_VALUE"""),114)</f>
        <v>114</v>
      </c>
      <c r="FE11" s="19" t="str">
        <f ca="1">IFERROR(__xludf.DUMMYFUNCTION("""COMPUTED_VALUE"""),"Ар'єва Я. В.")</f>
        <v>Ар'єва Я. В.</v>
      </c>
      <c r="FF11" s="19" t="str">
        <f ca="1">IFERROR(__xludf.DUMMYFUNCTION("""COMPUTED_VALUE"""),"За")</f>
        <v>За</v>
      </c>
      <c r="FG11" s="19">
        <f ca="1">IFERROR(__xludf.DUMMYFUNCTION("""COMPUTED_VALUE"""),114)</f>
        <v>114</v>
      </c>
      <c r="FH11" s="19" t="str">
        <f ca="1">IFERROR(__xludf.DUMMYFUNCTION("""COMPUTED_VALUE"""),"Ар'єва Я. В.")</f>
        <v>Ар'єва Я. В.</v>
      </c>
      <c r="FI11" s="19" t="str">
        <f ca="1">IFERROR(__xludf.DUMMYFUNCTION("""COMPUTED_VALUE"""),"За")</f>
        <v>За</v>
      </c>
      <c r="FJ11" s="19">
        <f ca="1">IFERROR(__xludf.DUMMYFUNCTION("""COMPUTED_VALUE"""),114)</f>
        <v>114</v>
      </c>
      <c r="FK11" s="19" t="str">
        <f ca="1">IFERROR(__xludf.DUMMYFUNCTION("""COMPUTED_VALUE"""),"Ар'єва Я. В.")</f>
        <v>Ар'єва Я. В.</v>
      </c>
      <c r="FL11" s="19" t="str">
        <f ca="1">IFERROR(__xludf.DUMMYFUNCTION("""COMPUTED_VALUE"""),"За")</f>
        <v>За</v>
      </c>
      <c r="FM11" s="19">
        <f ca="1">IFERROR(__xludf.DUMMYFUNCTION("""COMPUTED_VALUE"""),114)</f>
        <v>114</v>
      </c>
      <c r="FN11" s="19" t="str">
        <f ca="1">IFERROR(__xludf.DUMMYFUNCTION("""COMPUTED_VALUE"""),"Ар'єва Я. В.")</f>
        <v>Ар'єва Я. В.</v>
      </c>
      <c r="FO11" s="19" t="str">
        <f ca="1">IFERROR(__xludf.DUMMYFUNCTION("""COMPUTED_VALUE"""),"За")</f>
        <v>За</v>
      </c>
      <c r="FP11" s="19">
        <f ca="1">IFERROR(__xludf.DUMMYFUNCTION("""COMPUTED_VALUE"""),114)</f>
        <v>114</v>
      </c>
      <c r="FQ11" s="19" t="str">
        <f ca="1">IFERROR(__xludf.DUMMYFUNCTION("""COMPUTED_VALUE"""),"Ар'єва Я. В.")</f>
        <v>Ар'єва Я. В.</v>
      </c>
      <c r="FR11" s="19" t="str">
        <f ca="1">IFERROR(__xludf.DUMMYFUNCTION("""COMPUTED_VALUE"""),"За")</f>
        <v>За</v>
      </c>
      <c r="FS11" s="19">
        <f ca="1">IFERROR(__xludf.DUMMYFUNCTION("""COMPUTED_VALUE"""),114)</f>
        <v>114</v>
      </c>
      <c r="FT11" s="19" t="str">
        <f ca="1">IFERROR(__xludf.DUMMYFUNCTION("""COMPUTED_VALUE"""),"Ар'єва Я. В.")</f>
        <v>Ар'єва Я. В.</v>
      </c>
      <c r="FU11" s="19" t="str">
        <f ca="1">IFERROR(__xludf.DUMMYFUNCTION("""COMPUTED_VALUE"""),"За")</f>
        <v>За</v>
      </c>
      <c r="FV11" s="19">
        <f ca="1">IFERROR(__xludf.DUMMYFUNCTION("""COMPUTED_VALUE"""),114)</f>
        <v>114</v>
      </c>
      <c r="FW11" s="19" t="str">
        <f ca="1">IFERROR(__xludf.DUMMYFUNCTION("""COMPUTED_VALUE"""),"Ар'єва Я. В.")</f>
        <v>Ар'єва Я. В.</v>
      </c>
      <c r="FX11" s="19" t="str">
        <f ca="1">IFERROR(__xludf.DUMMYFUNCTION("""COMPUTED_VALUE"""),"Не голосував")</f>
        <v>Не голосував</v>
      </c>
      <c r="FY11" s="19">
        <f ca="1">IFERROR(__xludf.DUMMYFUNCTION("""COMPUTED_VALUE"""),114)</f>
        <v>114</v>
      </c>
      <c r="FZ11" s="19" t="str">
        <f ca="1">IFERROR(__xludf.DUMMYFUNCTION("""COMPUTED_VALUE"""),"Ар'єва Я. В.")</f>
        <v>Ар'єва Я. В.</v>
      </c>
      <c r="GA11" s="19" t="str">
        <f ca="1">IFERROR(__xludf.DUMMYFUNCTION("""COMPUTED_VALUE"""),"Не голосував")</f>
        <v>Не голосував</v>
      </c>
      <c r="GB11" s="19">
        <f ca="1">IFERROR(__xludf.DUMMYFUNCTION("""COMPUTED_VALUE"""),114)</f>
        <v>114</v>
      </c>
      <c r="GC11" s="19" t="str">
        <f ca="1">IFERROR(__xludf.DUMMYFUNCTION("""COMPUTED_VALUE"""),"Ар'єва Я. В.")</f>
        <v>Ар'єва Я. В.</v>
      </c>
      <c r="GD11" s="19" t="str">
        <f ca="1">IFERROR(__xludf.DUMMYFUNCTION("""COMPUTED_VALUE"""),"Не голосував")</f>
        <v>Не голосував</v>
      </c>
      <c r="GE11" s="19">
        <f ca="1">IFERROR(__xludf.DUMMYFUNCTION("""COMPUTED_VALUE"""),114)</f>
        <v>114</v>
      </c>
      <c r="GF11" s="19" t="str">
        <f ca="1">IFERROR(__xludf.DUMMYFUNCTION("""COMPUTED_VALUE"""),"Ар'єва Я. В.")</f>
        <v>Ар'єва Я. В.</v>
      </c>
      <c r="GG11" s="19" t="str">
        <f ca="1">IFERROR(__xludf.DUMMYFUNCTION("""COMPUTED_VALUE"""),"За")</f>
        <v>За</v>
      </c>
      <c r="GH11" s="19">
        <f ca="1">IFERROR(__xludf.DUMMYFUNCTION("""COMPUTED_VALUE"""),114)</f>
        <v>114</v>
      </c>
      <c r="GI11" s="19" t="str">
        <f ca="1">IFERROR(__xludf.DUMMYFUNCTION("""COMPUTED_VALUE"""),"Ар'єва Я. В.")</f>
        <v>Ар'єва Я. В.</v>
      </c>
      <c r="GJ11" s="19" t="str">
        <f ca="1">IFERROR(__xludf.DUMMYFUNCTION("""COMPUTED_VALUE"""),"За")</f>
        <v>За</v>
      </c>
      <c r="GK11" s="19">
        <f ca="1">IFERROR(__xludf.DUMMYFUNCTION("""COMPUTED_VALUE"""),114)</f>
        <v>114</v>
      </c>
      <c r="GL11" s="19" t="str">
        <f ca="1">IFERROR(__xludf.DUMMYFUNCTION("""COMPUTED_VALUE"""),"Ар'єва Я. В.")</f>
        <v>Ар'єва Я. В.</v>
      </c>
      <c r="GM11" s="19" t="str">
        <f ca="1">IFERROR(__xludf.DUMMYFUNCTION("""COMPUTED_VALUE"""),"Не голосував")</f>
        <v>Не голосував</v>
      </c>
      <c r="GN11" s="19">
        <f ca="1">IFERROR(__xludf.DUMMYFUNCTION("""COMPUTED_VALUE"""),114)</f>
        <v>114</v>
      </c>
      <c r="GO11" s="19" t="str">
        <f ca="1">IFERROR(__xludf.DUMMYFUNCTION("""COMPUTED_VALUE"""),"Ар'єва Я. В.")</f>
        <v>Ар'єва Я. В.</v>
      </c>
      <c r="GP11" s="19" t="str">
        <f ca="1">IFERROR(__xludf.DUMMYFUNCTION("""COMPUTED_VALUE"""),"За")</f>
        <v>За</v>
      </c>
      <c r="GQ11" s="19">
        <f ca="1">IFERROR(__xludf.DUMMYFUNCTION("""COMPUTED_VALUE"""),114)</f>
        <v>114</v>
      </c>
      <c r="GR11" s="19" t="str">
        <f ca="1">IFERROR(__xludf.DUMMYFUNCTION("""COMPUTED_VALUE"""),"Ар'єва Я. В.")</f>
        <v>Ар'єва Я. В.</v>
      </c>
      <c r="GS11" s="19" t="str">
        <f ca="1">IFERROR(__xludf.DUMMYFUNCTION("""COMPUTED_VALUE"""),"За")</f>
        <v>За</v>
      </c>
      <c r="GT11" s="19">
        <f ca="1">IFERROR(__xludf.DUMMYFUNCTION("""COMPUTED_VALUE"""),114)</f>
        <v>114</v>
      </c>
      <c r="GU11" s="19" t="str">
        <f ca="1">IFERROR(__xludf.DUMMYFUNCTION("""COMPUTED_VALUE"""),"Ар'єва Я. В.")</f>
        <v>Ар'єва Я. В.</v>
      </c>
      <c r="GV11" s="19" t="str">
        <f ca="1">IFERROR(__xludf.DUMMYFUNCTION("""COMPUTED_VALUE"""),"За")</f>
        <v>За</v>
      </c>
      <c r="GW11" s="19">
        <f ca="1">IFERROR(__xludf.DUMMYFUNCTION("""COMPUTED_VALUE"""),114)</f>
        <v>114</v>
      </c>
      <c r="GX11" s="19" t="str">
        <f ca="1">IFERROR(__xludf.DUMMYFUNCTION("""COMPUTED_VALUE"""),"Ар'єва Я. В.")</f>
        <v>Ар'єва Я. В.</v>
      </c>
      <c r="GY11" s="19" t="str">
        <f ca="1">IFERROR(__xludf.DUMMYFUNCTION("""COMPUTED_VALUE"""),"За")</f>
        <v>За</v>
      </c>
      <c r="GZ11" s="19">
        <f ca="1">IFERROR(__xludf.DUMMYFUNCTION("""COMPUTED_VALUE"""),114)</f>
        <v>114</v>
      </c>
      <c r="HA11" s="19" t="str">
        <f ca="1">IFERROR(__xludf.DUMMYFUNCTION("""COMPUTED_VALUE"""),"Ар'єва Я. В.")</f>
        <v>Ар'єва Я. В.</v>
      </c>
      <c r="HB11" s="19" t="str">
        <f ca="1">IFERROR(__xludf.DUMMYFUNCTION("""COMPUTED_VALUE"""),"За")</f>
        <v>За</v>
      </c>
      <c r="HC11" s="19">
        <f ca="1">IFERROR(__xludf.DUMMYFUNCTION("""COMPUTED_VALUE"""),114)</f>
        <v>114</v>
      </c>
      <c r="HD11" s="19" t="str">
        <f ca="1">IFERROR(__xludf.DUMMYFUNCTION("""COMPUTED_VALUE"""),"Ар'єва Я. В.")</f>
        <v>Ар'єва Я. В.</v>
      </c>
      <c r="HE11" s="19" t="str">
        <f ca="1">IFERROR(__xludf.DUMMYFUNCTION("""COMPUTED_VALUE"""),"За")</f>
        <v>За</v>
      </c>
      <c r="HF11" s="19">
        <f ca="1">IFERROR(__xludf.DUMMYFUNCTION("""COMPUTED_VALUE"""),114)</f>
        <v>114</v>
      </c>
      <c r="HG11" s="19" t="str">
        <f ca="1">IFERROR(__xludf.DUMMYFUNCTION("""COMPUTED_VALUE"""),"Ар'єва Я. В.")</f>
        <v>Ар'єва Я. В.</v>
      </c>
      <c r="HH11" s="19" t="str">
        <f ca="1">IFERROR(__xludf.DUMMYFUNCTION("""COMPUTED_VALUE"""),"За")</f>
        <v>За</v>
      </c>
      <c r="HI11" s="19">
        <f ca="1">IFERROR(__xludf.DUMMYFUNCTION("""COMPUTED_VALUE"""),114)</f>
        <v>114</v>
      </c>
      <c r="HJ11" s="19" t="str">
        <f ca="1">IFERROR(__xludf.DUMMYFUNCTION("""COMPUTED_VALUE"""),"Ар'єва Я. В.")</f>
        <v>Ар'єва Я. В.</v>
      </c>
      <c r="HK11" s="19" t="str">
        <f ca="1">IFERROR(__xludf.DUMMYFUNCTION("""COMPUTED_VALUE"""),"Не голосував")</f>
        <v>Не голосував</v>
      </c>
      <c r="HL11" s="19">
        <f ca="1">IFERROR(__xludf.DUMMYFUNCTION("""COMPUTED_VALUE"""),114)</f>
        <v>114</v>
      </c>
      <c r="HM11" s="19" t="str">
        <f ca="1">IFERROR(__xludf.DUMMYFUNCTION("""COMPUTED_VALUE"""),"Ар'єва Я. В.")</f>
        <v>Ар'єва Я. В.</v>
      </c>
      <c r="HN11" s="19" t="str">
        <f ca="1">IFERROR(__xludf.DUMMYFUNCTION("""COMPUTED_VALUE"""),"Не голосував")</f>
        <v>Не голосував</v>
      </c>
      <c r="HO11" s="19">
        <f ca="1">IFERROR(__xludf.DUMMYFUNCTION("""COMPUTED_VALUE"""),114)</f>
        <v>114</v>
      </c>
      <c r="HP11" s="19" t="str">
        <f ca="1">IFERROR(__xludf.DUMMYFUNCTION("""COMPUTED_VALUE"""),"Ар'єва Я. В.")</f>
        <v>Ар'єва Я. В.</v>
      </c>
      <c r="HQ11" s="19" t="str">
        <f ca="1">IFERROR(__xludf.DUMMYFUNCTION("""COMPUTED_VALUE"""),"Не голосував")</f>
        <v>Не голосував</v>
      </c>
      <c r="HR11" s="19">
        <f ca="1">IFERROR(__xludf.DUMMYFUNCTION("""COMPUTED_VALUE"""),114)</f>
        <v>114</v>
      </c>
      <c r="HS11" s="19" t="str">
        <f ca="1">IFERROR(__xludf.DUMMYFUNCTION("""COMPUTED_VALUE"""),"Ар'єва Я. В.")</f>
        <v>Ар'єва Я. В.</v>
      </c>
      <c r="HT11" s="19" t="str">
        <f ca="1">IFERROR(__xludf.DUMMYFUNCTION("""COMPUTED_VALUE"""),"За")</f>
        <v>За</v>
      </c>
      <c r="HU11" s="19">
        <f ca="1">IFERROR(__xludf.DUMMYFUNCTION("""COMPUTED_VALUE"""),114)</f>
        <v>114</v>
      </c>
      <c r="HV11" s="19" t="str">
        <f ca="1">IFERROR(__xludf.DUMMYFUNCTION("""COMPUTED_VALUE"""),"Ар'єва Я. В.")</f>
        <v>Ар'єва Я. В.</v>
      </c>
      <c r="HW11" s="19" t="str">
        <f ca="1">IFERROR(__xludf.DUMMYFUNCTION("""COMPUTED_VALUE"""),"За")</f>
        <v>За</v>
      </c>
      <c r="HX11" s="19">
        <f ca="1">IFERROR(__xludf.DUMMYFUNCTION("""COMPUTED_VALUE"""),114)</f>
        <v>114</v>
      </c>
      <c r="HY11" s="19" t="str">
        <f ca="1">IFERROR(__xludf.DUMMYFUNCTION("""COMPUTED_VALUE"""),"Ар'єва Я. В.")</f>
        <v>Ар'єва Я. В.</v>
      </c>
      <c r="HZ11" s="19" t="str">
        <f ca="1">IFERROR(__xludf.DUMMYFUNCTION("""COMPUTED_VALUE"""),"За")</f>
        <v>За</v>
      </c>
      <c r="IA11" s="19">
        <f ca="1">IFERROR(__xludf.DUMMYFUNCTION("""COMPUTED_VALUE"""),114)</f>
        <v>114</v>
      </c>
      <c r="IB11" s="19" t="str">
        <f ca="1">IFERROR(__xludf.DUMMYFUNCTION("""COMPUTED_VALUE"""),"Ар'єва Я. В.")</f>
        <v>Ар'єва Я. В.</v>
      </c>
      <c r="IC11" s="19" t="str">
        <f ca="1">IFERROR(__xludf.DUMMYFUNCTION("""COMPUTED_VALUE"""),"За")</f>
        <v>За</v>
      </c>
      <c r="ID11" s="19">
        <f ca="1">IFERROR(__xludf.DUMMYFUNCTION("""COMPUTED_VALUE"""),114)</f>
        <v>114</v>
      </c>
      <c r="IE11" s="19" t="str">
        <f ca="1">IFERROR(__xludf.DUMMYFUNCTION("""COMPUTED_VALUE"""),"Ар'єва Я. В.")</f>
        <v>Ар'єва Я. В.</v>
      </c>
      <c r="IF11" s="19" t="str">
        <f ca="1">IFERROR(__xludf.DUMMYFUNCTION("""COMPUTED_VALUE"""),"За")</f>
        <v>За</v>
      </c>
      <c r="IG11" s="19">
        <f ca="1">IFERROR(__xludf.DUMMYFUNCTION("""COMPUTED_VALUE"""),114)</f>
        <v>114</v>
      </c>
      <c r="IH11" s="19" t="str">
        <f ca="1">IFERROR(__xludf.DUMMYFUNCTION("""COMPUTED_VALUE"""),"Ар'єва Я. В.")</f>
        <v>Ар'єва Я. В.</v>
      </c>
      <c r="II11" s="19" t="str">
        <f ca="1">IFERROR(__xludf.DUMMYFUNCTION("""COMPUTED_VALUE"""),"Не голосував")</f>
        <v>Не голосував</v>
      </c>
      <c r="IJ11" s="19">
        <f ca="1">IFERROR(__xludf.DUMMYFUNCTION("""COMPUTED_VALUE"""),114)</f>
        <v>114</v>
      </c>
      <c r="IK11" s="19" t="str">
        <f ca="1">IFERROR(__xludf.DUMMYFUNCTION("""COMPUTED_VALUE"""),"Ар'єва Я. В.")</f>
        <v>Ар'єва Я. В.</v>
      </c>
      <c r="IL11" s="19" t="str">
        <f ca="1">IFERROR(__xludf.DUMMYFUNCTION("""COMPUTED_VALUE"""),"За")</f>
        <v>За</v>
      </c>
      <c r="IM11" s="19">
        <f ca="1">IFERROR(__xludf.DUMMYFUNCTION("""COMPUTED_VALUE"""),114)</f>
        <v>114</v>
      </c>
      <c r="IN11" s="19" t="str">
        <f ca="1">IFERROR(__xludf.DUMMYFUNCTION("""COMPUTED_VALUE"""),"Ар'єва Я. В.")</f>
        <v>Ар'єва Я. В.</v>
      </c>
      <c r="IO11" s="19" t="str">
        <f ca="1">IFERROR(__xludf.DUMMYFUNCTION("""COMPUTED_VALUE"""),"За")</f>
        <v>За</v>
      </c>
      <c r="IP11" s="19">
        <f ca="1">IFERROR(__xludf.DUMMYFUNCTION("""COMPUTED_VALUE"""),114)</f>
        <v>114</v>
      </c>
      <c r="IQ11" s="19" t="str">
        <f ca="1">IFERROR(__xludf.DUMMYFUNCTION("""COMPUTED_VALUE"""),"Ар'єва Я. В.")</f>
        <v>Ар'єва Я. В.</v>
      </c>
      <c r="IR11" s="19" t="str">
        <f ca="1">IFERROR(__xludf.DUMMYFUNCTION("""COMPUTED_VALUE"""),"Не голосував")</f>
        <v>Не голосував</v>
      </c>
      <c r="IS11" s="19">
        <f ca="1">IFERROR(__xludf.DUMMYFUNCTION("""COMPUTED_VALUE"""),114)</f>
        <v>114</v>
      </c>
      <c r="IT11" s="19" t="str">
        <f ca="1">IFERROR(__xludf.DUMMYFUNCTION("""COMPUTED_VALUE"""),"Ар'єва Я. В.")</f>
        <v>Ар'єва Я. В.</v>
      </c>
      <c r="IU11" s="19" t="str">
        <f ca="1">IFERROR(__xludf.DUMMYFUNCTION("""COMPUTED_VALUE"""),"За")</f>
        <v>За</v>
      </c>
      <c r="IV11" s="19">
        <f ca="1">IFERROR(__xludf.DUMMYFUNCTION("""COMPUTED_VALUE"""),114)</f>
        <v>114</v>
      </c>
      <c r="IW11" s="19" t="str">
        <f ca="1">IFERROR(__xludf.DUMMYFUNCTION("""COMPUTED_VALUE"""),"Ар'єва Я. В.")</f>
        <v>Ар'єва Я. В.</v>
      </c>
      <c r="IX11" s="19" t="str">
        <f ca="1">IFERROR(__xludf.DUMMYFUNCTION("""COMPUTED_VALUE"""),"За")</f>
        <v>За</v>
      </c>
      <c r="IY11" s="19">
        <f ca="1">IFERROR(__xludf.DUMMYFUNCTION("""COMPUTED_VALUE"""),114)</f>
        <v>114</v>
      </c>
      <c r="IZ11" s="19" t="str">
        <f ca="1">IFERROR(__xludf.DUMMYFUNCTION("""COMPUTED_VALUE"""),"Ар'єва Я. В.")</f>
        <v>Ар'єва Я. В.</v>
      </c>
      <c r="JA11" s="19" t="str">
        <f ca="1">IFERROR(__xludf.DUMMYFUNCTION("""COMPUTED_VALUE"""),"Не голосував")</f>
        <v>Не голосував</v>
      </c>
      <c r="JB11" s="19">
        <f ca="1">IFERROR(__xludf.DUMMYFUNCTION("""COMPUTED_VALUE"""),114)</f>
        <v>114</v>
      </c>
      <c r="JC11" s="19" t="str">
        <f ca="1">IFERROR(__xludf.DUMMYFUNCTION("""COMPUTED_VALUE"""),"Ар'єва Я. В.")</f>
        <v>Ар'єва Я. В.</v>
      </c>
      <c r="JD11" s="19" t="str">
        <f ca="1">IFERROR(__xludf.DUMMYFUNCTION("""COMPUTED_VALUE"""),"Не голосував")</f>
        <v>Не голосував</v>
      </c>
      <c r="JE11" s="19">
        <f ca="1">IFERROR(__xludf.DUMMYFUNCTION("""COMPUTED_VALUE"""),114)</f>
        <v>114</v>
      </c>
      <c r="JF11" s="19" t="str">
        <f ca="1">IFERROR(__xludf.DUMMYFUNCTION("""COMPUTED_VALUE"""),"Ар'єва Я. В.")</f>
        <v>Ар'єва Я. В.</v>
      </c>
      <c r="JG11" s="19" t="str">
        <f ca="1">IFERROR(__xludf.DUMMYFUNCTION("""COMPUTED_VALUE"""),"За")</f>
        <v>За</v>
      </c>
      <c r="JH11" s="19">
        <f ca="1">IFERROR(__xludf.DUMMYFUNCTION("""COMPUTED_VALUE"""),114)</f>
        <v>114</v>
      </c>
      <c r="JI11" s="19" t="str">
        <f ca="1">IFERROR(__xludf.DUMMYFUNCTION("""COMPUTED_VALUE"""),"Ар'єва Я. В.")</f>
        <v>Ар'єва Я. В.</v>
      </c>
      <c r="JJ11" s="19" t="str">
        <f ca="1">IFERROR(__xludf.DUMMYFUNCTION("""COMPUTED_VALUE"""),"За")</f>
        <v>За</v>
      </c>
      <c r="JK11" s="19">
        <f ca="1">IFERROR(__xludf.DUMMYFUNCTION("""COMPUTED_VALUE"""),114)</f>
        <v>114</v>
      </c>
      <c r="JL11" s="19" t="str">
        <f ca="1">IFERROR(__xludf.DUMMYFUNCTION("""COMPUTED_VALUE"""),"Ар'єва Я. В.")</f>
        <v>Ар'єва Я. В.</v>
      </c>
      <c r="JM11" s="19" t="str">
        <f ca="1">IFERROR(__xludf.DUMMYFUNCTION("""COMPUTED_VALUE"""),"За")</f>
        <v>За</v>
      </c>
      <c r="JN11" s="19">
        <f ca="1">IFERROR(__xludf.DUMMYFUNCTION("""COMPUTED_VALUE"""),114)</f>
        <v>114</v>
      </c>
      <c r="JO11" s="19" t="str">
        <f ca="1">IFERROR(__xludf.DUMMYFUNCTION("""COMPUTED_VALUE"""),"Ар'єва Я. В.")</f>
        <v>Ар'єва Я. В.</v>
      </c>
      <c r="JP11" s="19" t="str">
        <f ca="1">IFERROR(__xludf.DUMMYFUNCTION("""COMPUTED_VALUE"""),"За")</f>
        <v>За</v>
      </c>
      <c r="JQ11" s="19">
        <f ca="1">IFERROR(__xludf.DUMMYFUNCTION("""COMPUTED_VALUE"""),114)</f>
        <v>114</v>
      </c>
      <c r="JR11" s="19" t="str">
        <f ca="1">IFERROR(__xludf.DUMMYFUNCTION("""COMPUTED_VALUE"""),"Ар'єва Я. В.")</f>
        <v>Ар'єва Я. В.</v>
      </c>
      <c r="JS11" s="19" t="str">
        <f ca="1">IFERROR(__xludf.DUMMYFUNCTION("""COMPUTED_VALUE"""),"За")</f>
        <v>За</v>
      </c>
      <c r="JT11" s="19">
        <f ca="1">IFERROR(__xludf.DUMMYFUNCTION("""COMPUTED_VALUE"""),114)</f>
        <v>114</v>
      </c>
      <c r="JU11" s="19" t="str">
        <f ca="1">IFERROR(__xludf.DUMMYFUNCTION("""COMPUTED_VALUE"""),"Ар'єва Я. В.")</f>
        <v>Ар'єва Я. В.</v>
      </c>
      <c r="JV11" s="19" t="str">
        <f ca="1">IFERROR(__xludf.DUMMYFUNCTION("""COMPUTED_VALUE"""),"Не голосував")</f>
        <v>Не голосував</v>
      </c>
      <c r="JW11" s="19">
        <f ca="1">IFERROR(__xludf.DUMMYFUNCTION("""COMPUTED_VALUE"""),114)</f>
        <v>114</v>
      </c>
      <c r="JX11" s="19" t="str">
        <f ca="1">IFERROR(__xludf.DUMMYFUNCTION("""COMPUTED_VALUE"""),"Ар'єва Я. В.")</f>
        <v>Ар'єва Я. В.</v>
      </c>
      <c r="JY11" s="19" t="str">
        <f ca="1">IFERROR(__xludf.DUMMYFUNCTION("""COMPUTED_VALUE"""),"Не голосував")</f>
        <v>Не голосував</v>
      </c>
      <c r="JZ11" s="19">
        <f ca="1">IFERROR(__xludf.DUMMYFUNCTION("""COMPUTED_VALUE"""),114)</f>
        <v>114</v>
      </c>
      <c r="KA11" s="19" t="str">
        <f ca="1">IFERROR(__xludf.DUMMYFUNCTION("""COMPUTED_VALUE"""),"Ар'єва Я. В.")</f>
        <v>Ар'єва Я. В.</v>
      </c>
      <c r="KB11" s="19" t="str">
        <f ca="1">IFERROR(__xludf.DUMMYFUNCTION("""COMPUTED_VALUE"""),"Не голосував")</f>
        <v>Не голосував</v>
      </c>
      <c r="KC11" s="19">
        <f ca="1">IFERROR(__xludf.DUMMYFUNCTION("""COMPUTED_VALUE"""),114)</f>
        <v>114</v>
      </c>
      <c r="KD11" s="19" t="str">
        <f ca="1">IFERROR(__xludf.DUMMYFUNCTION("""COMPUTED_VALUE"""),"Ар'єва Я. В.")</f>
        <v>Ар'єва Я. В.</v>
      </c>
      <c r="KE11" s="19" t="str">
        <f ca="1">IFERROR(__xludf.DUMMYFUNCTION("""COMPUTED_VALUE"""),"Не голосував")</f>
        <v>Не голосував</v>
      </c>
      <c r="KF11" s="19">
        <f ca="1">IFERROR(__xludf.DUMMYFUNCTION("""COMPUTED_VALUE"""),114)</f>
        <v>114</v>
      </c>
      <c r="KG11" s="19" t="str">
        <f ca="1">IFERROR(__xludf.DUMMYFUNCTION("""COMPUTED_VALUE"""),"Ар'єва Я. В.")</f>
        <v>Ар'єва Я. В.</v>
      </c>
      <c r="KH11" s="19" t="str">
        <f ca="1">IFERROR(__xludf.DUMMYFUNCTION("""COMPUTED_VALUE"""),"Не голосував")</f>
        <v>Не голосував</v>
      </c>
      <c r="KI11" s="19">
        <f ca="1">IFERROR(__xludf.DUMMYFUNCTION("""COMPUTED_VALUE"""),114)</f>
        <v>114</v>
      </c>
      <c r="KJ11" s="19" t="str">
        <f ca="1">IFERROR(__xludf.DUMMYFUNCTION("""COMPUTED_VALUE"""),"Ар'єва Я. В.")</f>
        <v>Ар'єва Я. В.</v>
      </c>
      <c r="KK11" s="19" t="str">
        <f ca="1">IFERROR(__xludf.DUMMYFUNCTION("""COMPUTED_VALUE"""),"Не голосував")</f>
        <v>Не голосував</v>
      </c>
      <c r="KL11" s="19">
        <f ca="1">IFERROR(__xludf.DUMMYFUNCTION("""COMPUTED_VALUE"""),114)</f>
        <v>114</v>
      </c>
      <c r="KM11" s="19" t="str">
        <f ca="1">IFERROR(__xludf.DUMMYFUNCTION("""COMPUTED_VALUE"""),"Ар'єва Я. В.")</f>
        <v>Ар'єва Я. В.</v>
      </c>
      <c r="KN11" s="19" t="str">
        <f ca="1">IFERROR(__xludf.DUMMYFUNCTION("""COMPUTED_VALUE"""),"Не голосував")</f>
        <v>Не голосував</v>
      </c>
      <c r="KO11" s="19">
        <f ca="1">IFERROR(__xludf.DUMMYFUNCTION("""COMPUTED_VALUE"""),114)</f>
        <v>114</v>
      </c>
      <c r="KP11" s="19" t="str">
        <f ca="1">IFERROR(__xludf.DUMMYFUNCTION("""COMPUTED_VALUE"""),"Ар'єва Я. В.")</f>
        <v>Ар'єва Я. В.</v>
      </c>
      <c r="KQ11" s="19" t="str">
        <f ca="1">IFERROR(__xludf.DUMMYFUNCTION("""COMPUTED_VALUE"""),"За")</f>
        <v>За</v>
      </c>
      <c r="KR11" s="19">
        <f ca="1">IFERROR(__xludf.DUMMYFUNCTION("""COMPUTED_VALUE"""),114)</f>
        <v>114</v>
      </c>
      <c r="KS11" s="19" t="str">
        <f ca="1">IFERROR(__xludf.DUMMYFUNCTION("""COMPUTED_VALUE"""),"Ар'єва Я. В.")</f>
        <v>Ар'єва Я. В.</v>
      </c>
      <c r="KT11" s="19" t="str">
        <f ca="1">IFERROR(__xludf.DUMMYFUNCTION("""COMPUTED_VALUE"""),"Не голосував")</f>
        <v>Не голосував</v>
      </c>
      <c r="KU11" s="19">
        <f ca="1">IFERROR(__xludf.DUMMYFUNCTION("""COMPUTED_VALUE"""),114)</f>
        <v>114</v>
      </c>
      <c r="KV11" s="19" t="str">
        <f ca="1">IFERROR(__xludf.DUMMYFUNCTION("""COMPUTED_VALUE"""),"Ар'єва Я. В.")</f>
        <v>Ар'єва Я. В.</v>
      </c>
      <c r="KW11" s="19" t="str">
        <f ca="1">IFERROR(__xludf.DUMMYFUNCTION("""COMPUTED_VALUE"""),"За")</f>
        <v>За</v>
      </c>
      <c r="KX11" s="19">
        <f ca="1">IFERROR(__xludf.DUMMYFUNCTION("""COMPUTED_VALUE"""),114)</f>
        <v>114</v>
      </c>
      <c r="KY11" s="19" t="str">
        <f ca="1">IFERROR(__xludf.DUMMYFUNCTION("""COMPUTED_VALUE"""),"Ар'єва Я. В.")</f>
        <v>Ар'єва Я. В.</v>
      </c>
      <c r="KZ11" s="19" t="str">
        <f ca="1">IFERROR(__xludf.DUMMYFUNCTION("""COMPUTED_VALUE"""),"За")</f>
        <v>За</v>
      </c>
      <c r="LA11" s="19">
        <f ca="1">IFERROR(__xludf.DUMMYFUNCTION("""COMPUTED_VALUE"""),114)</f>
        <v>114</v>
      </c>
      <c r="LB11" s="19" t="str">
        <f ca="1">IFERROR(__xludf.DUMMYFUNCTION("""COMPUTED_VALUE"""),"Ар'єва Я. В.")</f>
        <v>Ар'єва Я. В.</v>
      </c>
      <c r="LC11" s="19" t="str">
        <f ca="1">IFERROR(__xludf.DUMMYFUNCTION("""COMPUTED_VALUE"""),"За")</f>
        <v>За</v>
      </c>
      <c r="LD11" s="19">
        <f ca="1">IFERROR(__xludf.DUMMYFUNCTION("""COMPUTED_VALUE"""),114)</f>
        <v>114</v>
      </c>
      <c r="LE11" s="19" t="str">
        <f ca="1">IFERROR(__xludf.DUMMYFUNCTION("""COMPUTED_VALUE"""),"Ар'єва Я. В.")</f>
        <v>Ар'єва Я. В.</v>
      </c>
      <c r="LF11" s="19" t="str">
        <f ca="1">IFERROR(__xludf.DUMMYFUNCTION("""COMPUTED_VALUE"""),"За")</f>
        <v>За</v>
      </c>
      <c r="LG11" s="19">
        <f ca="1">IFERROR(__xludf.DUMMYFUNCTION("""COMPUTED_VALUE"""),114)</f>
        <v>114</v>
      </c>
      <c r="LH11" s="19" t="str">
        <f ca="1">IFERROR(__xludf.DUMMYFUNCTION("""COMPUTED_VALUE"""),"Ар'єва Я. В.")</f>
        <v>Ар'єва Я. В.</v>
      </c>
      <c r="LI11" s="19" t="str">
        <f ca="1">IFERROR(__xludf.DUMMYFUNCTION("""COMPUTED_VALUE"""),"За")</f>
        <v>За</v>
      </c>
      <c r="LJ11" s="19">
        <f ca="1">IFERROR(__xludf.DUMMYFUNCTION("""COMPUTED_VALUE"""),114)</f>
        <v>114</v>
      </c>
      <c r="LK11" s="19" t="str">
        <f ca="1">IFERROR(__xludf.DUMMYFUNCTION("""COMPUTED_VALUE"""),"Ар'єва Я. В.")</f>
        <v>Ар'єва Я. В.</v>
      </c>
      <c r="LL11" s="19" t="str">
        <f ca="1">IFERROR(__xludf.DUMMYFUNCTION("""COMPUTED_VALUE"""),"За")</f>
        <v>За</v>
      </c>
      <c r="LM11" s="19">
        <f ca="1">IFERROR(__xludf.DUMMYFUNCTION("""COMPUTED_VALUE"""),114)</f>
        <v>114</v>
      </c>
      <c r="LN11" s="19" t="str">
        <f ca="1">IFERROR(__xludf.DUMMYFUNCTION("""COMPUTED_VALUE"""),"Ар'єва Я. В.")</f>
        <v>Ар'єва Я. В.</v>
      </c>
      <c r="LO11" s="19" t="str">
        <f ca="1">IFERROR(__xludf.DUMMYFUNCTION("""COMPUTED_VALUE"""),"За")</f>
        <v>За</v>
      </c>
      <c r="LP11" s="19">
        <f ca="1">IFERROR(__xludf.DUMMYFUNCTION("""COMPUTED_VALUE"""),114)</f>
        <v>114</v>
      </c>
      <c r="LQ11" s="19" t="str">
        <f ca="1">IFERROR(__xludf.DUMMYFUNCTION("""COMPUTED_VALUE"""),"Ар'єва Я. В.")</f>
        <v>Ар'єва Я. В.</v>
      </c>
      <c r="LR11" s="19" t="str">
        <f ca="1">IFERROR(__xludf.DUMMYFUNCTION("""COMPUTED_VALUE"""),"За")</f>
        <v>За</v>
      </c>
      <c r="LS11" s="19">
        <f ca="1">IFERROR(__xludf.DUMMYFUNCTION("""COMPUTED_VALUE"""),114)</f>
        <v>114</v>
      </c>
      <c r="LT11" s="19" t="str">
        <f ca="1">IFERROR(__xludf.DUMMYFUNCTION("""COMPUTED_VALUE"""),"Ар'єва Я. В.")</f>
        <v>Ар'єва Я. В.</v>
      </c>
      <c r="LU11" s="19" t="str">
        <f ca="1">IFERROR(__xludf.DUMMYFUNCTION("""COMPUTED_VALUE"""),"За")</f>
        <v>За</v>
      </c>
      <c r="LV11" s="19">
        <f ca="1">IFERROR(__xludf.DUMMYFUNCTION("""COMPUTED_VALUE"""),114)</f>
        <v>114</v>
      </c>
      <c r="LW11" s="19" t="str">
        <f ca="1">IFERROR(__xludf.DUMMYFUNCTION("""COMPUTED_VALUE"""),"Ар'єва Я. В.")</f>
        <v>Ар'єва Я. В.</v>
      </c>
      <c r="LX11" s="19" t="str">
        <f ca="1">IFERROR(__xludf.DUMMYFUNCTION("""COMPUTED_VALUE"""),"За")</f>
        <v>За</v>
      </c>
      <c r="LY11" s="19">
        <f ca="1">IFERROR(__xludf.DUMMYFUNCTION("""COMPUTED_VALUE"""),114)</f>
        <v>114</v>
      </c>
      <c r="LZ11" s="19" t="str">
        <f ca="1">IFERROR(__xludf.DUMMYFUNCTION("""COMPUTED_VALUE"""),"Ар'єва Я. В.")</f>
        <v>Ар'єва Я. В.</v>
      </c>
      <c r="MA11" s="19" t="str">
        <f ca="1">IFERROR(__xludf.DUMMYFUNCTION("""COMPUTED_VALUE"""),"За")</f>
        <v>За</v>
      </c>
      <c r="MB11" s="19">
        <f ca="1">IFERROR(__xludf.DUMMYFUNCTION("""COMPUTED_VALUE"""),114)</f>
        <v>114</v>
      </c>
      <c r="MC11" s="19" t="str">
        <f ca="1">IFERROR(__xludf.DUMMYFUNCTION("""COMPUTED_VALUE"""),"Ар'єва Я. В.")</f>
        <v>Ар'єва Я. В.</v>
      </c>
      <c r="MD11" s="19" t="str">
        <f ca="1">IFERROR(__xludf.DUMMYFUNCTION("""COMPUTED_VALUE"""),"Не голосував")</f>
        <v>Не голосував</v>
      </c>
      <c r="ME11" s="19">
        <f ca="1">IFERROR(__xludf.DUMMYFUNCTION("""COMPUTED_VALUE"""),114)</f>
        <v>114</v>
      </c>
      <c r="MF11" s="19" t="str">
        <f ca="1">IFERROR(__xludf.DUMMYFUNCTION("""COMPUTED_VALUE"""),"Ар'єва Я. В.")</f>
        <v>Ар'єва Я. В.</v>
      </c>
      <c r="MG11" s="19" t="str">
        <f ca="1">IFERROR(__xludf.DUMMYFUNCTION("""COMPUTED_VALUE"""),"За")</f>
        <v>За</v>
      </c>
      <c r="MH11" s="19">
        <f ca="1">IFERROR(__xludf.DUMMYFUNCTION("""COMPUTED_VALUE"""),114)</f>
        <v>114</v>
      </c>
      <c r="MI11" s="19" t="str">
        <f ca="1">IFERROR(__xludf.DUMMYFUNCTION("""COMPUTED_VALUE"""),"Ар'єва Я. В.")</f>
        <v>Ар'єва Я. В.</v>
      </c>
      <c r="MJ11" s="19" t="str">
        <f ca="1">IFERROR(__xludf.DUMMYFUNCTION("""COMPUTED_VALUE"""),"За")</f>
        <v>За</v>
      </c>
      <c r="MK11" s="19">
        <f ca="1">IFERROR(__xludf.DUMMYFUNCTION("""COMPUTED_VALUE"""),114)</f>
        <v>114</v>
      </c>
      <c r="ML11" s="19" t="str">
        <f ca="1">IFERROR(__xludf.DUMMYFUNCTION("""COMPUTED_VALUE"""),"Ар'єва Я. В.")</f>
        <v>Ар'єва Я. В.</v>
      </c>
      <c r="MM11" s="19" t="str">
        <f ca="1">IFERROR(__xludf.DUMMYFUNCTION("""COMPUTED_VALUE"""),"За")</f>
        <v>За</v>
      </c>
      <c r="MN11" s="19">
        <f ca="1">IFERROR(__xludf.DUMMYFUNCTION("""COMPUTED_VALUE"""),114)</f>
        <v>114</v>
      </c>
      <c r="MO11" s="19" t="str">
        <f ca="1">IFERROR(__xludf.DUMMYFUNCTION("""COMPUTED_VALUE"""),"Ар'єва Я. В.")</f>
        <v>Ар'єва Я. В.</v>
      </c>
      <c r="MP11" s="19" t="str">
        <f ca="1">IFERROR(__xludf.DUMMYFUNCTION("""COMPUTED_VALUE"""),"За")</f>
        <v>За</v>
      </c>
      <c r="MQ11" s="19">
        <f ca="1">IFERROR(__xludf.DUMMYFUNCTION("""COMPUTED_VALUE"""),114)</f>
        <v>114</v>
      </c>
      <c r="MR11" s="19" t="str">
        <f ca="1">IFERROR(__xludf.DUMMYFUNCTION("""COMPUTED_VALUE"""),"Ар'єва Я. В.")</f>
        <v>Ар'єва Я. В.</v>
      </c>
      <c r="MS11" s="19" t="str">
        <f ca="1">IFERROR(__xludf.DUMMYFUNCTION("""COMPUTED_VALUE"""),"За")</f>
        <v>За</v>
      </c>
      <c r="MT11" s="19">
        <f ca="1">IFERROR(__xludf.DUMMYFUNCTION("""COMPUTED_VALUE"""),114)</f>
        <v>114</v>
      </c>
      <c r="MU11" s="19" t="str">
        <f ca="1">IFERROR(__xludf.DUMMYFUNCTION("""COMPUTED_VALUE"""),"Ар'єва Я. В.")</f>
        <v>Ар'єва Я. В.</v>
      </c>
      <c r="MV11" s="19" t="str">
        <f ca="1">IFERROR(__xludf.DUMMYFUNCTION("""COMPUTED_VALUE"""),"За")</f>
        <v>За</v>
      </c>
      <c r="MW11" s="19">
        <f ca="1">IFERROR(__xludf.DUMMYFUNCTION("""COMPUTED_VALUE"""),114)</f>
        <v>114</v>
      </c>
      <c r="MX11" s="19" t="str">
        <f ca="1">IFERROR(__xludf.DUMMYFUNCTION("""COMPUTED_VALUE"""),"Ар'єва Я. В.")</f>
        <v>Ар'єва Я. В.</v>
      </c>
      <c r="MY11" s="19" t="str">
        <f ca="1">IFERROR(__xludf.DUMMYFUNCTION("""COMPUTED_VALUE"""),"За")</f>
        <v>За</v>
      </c>
      <c r="MZ11" s="19">
        <f ca="1">IFERROR(__xludf.DUMMYFUNCTION("""COMPUTED_VALUE"""),114)</f>
        <v>114</v>
      </c>
      <c r="NA11" s="19" t="str">
        <f ca="1">IFERROR(__xludf.DUMMYFUNCTION("""COMPUTED_VALUE"""),"Ар'єва Я. В.")</f>
        <v>Ар'єва Я. В.</v>
      </c>
      <c r="NB11" s="19" t="str">
        <f ca="1">IFERROR(__xludf.DUMMYFUNCTION("""COMPUTED_VALUE"""),"За")</f>
        <v>За</v>
      </c>
      <c r="NC11" s="19">
        <f ca="1">IFERROR(__xludf.DUMMYFUNCTION("""COMPUTED_VALUE"""),114)</f>
        <v>114</v>
      </c>
      <c r="ND11" s="19" t="str">
        <f ca="1">IFERROR(__xludf.DUMMYFUNCTION("""COMPUTED_VALUE"""),"Ар'єва Я. В.")</f>
        <v>Ар'єва Я. В.</v>
      </c>
      <c r="NE11" s="19" t="str">
        <f ca="1">IFERROR(__xludf.DUMMYFUNCTION("""COMPUTED_VALUE"""),"За")</f>
        <v>За</v>
      </c>
      <c r="NF11" s="19">
        <f ca="1">IFERROR(__xludf.DUMMYFUNCTION("""COMPUTED_VALUE"""),114)</f>
        <v>114</v>
      </c>
      <c r="NG11" s="19" t="str">
        <f ca="1">IFERROR(__xludf.DUMMYFUNCTION("""COMPUTED_VALUE"""),"Ар'єва Я. В.")</f>
        <v>Ар'єва Я. В.</v>
      </c>
      <c r="NH11" s="19" t="str">
        <f ca="1">IFERROR(__xludf.DUMMYFUNCTION("""COMPUTED_VALUE"""),"За")</f>
        <v>За</v>
      </c>
      <c r="NI11" s="19">
        <f ca="1">IFERROR(__xludf.DUMMYFUNCTION("""COMPUTED_VALUE"""),114)</f>
        <v>114</v>
      </c>
      <c r="NJ11" s="19" t="str">
        <f ca="1">IFERROR(__xludf.DUMMYFUNCTION("""COMPUTED_VALUE"""),"Ар'єва Я. В.")</f>
        <v>Ар'єва Я. В.</v>
      </c>
      <c r="NK11" s="19" t="str">
        <f ca="1">IFERROR(__xludf.DUMMYFUNCTION("""COMPUTED_VALUE"""),"За")</f>
        <v>За</v>
      </c>
      <c r="NL11" s="19">
        <f ca="1">IFERROR(__xludf.DUMMYFUNCTION("""COMPUTED_VALUE"""),114)</f>
        <v>114</v>
      </c>
      <c r="NM11" s="19" t="str">
        <f ca="1">IFERROR(__xludf.DUMMYFUNCTION("""COMPUTED_VALUE"""),"Ар'єва Я. В.")</f>
        <v>Ар'єва Я. В.</v>
      </c>
      <c r="NN11" s="19" t="str">
        <f ca="1">IFERROR(__xludf.DUMMYFUNCTION("""COMPUTED_VALUE"""),"За")</f>
        <v>За</v>
      </c>
      <c r="NO11" s="19">
        <f ca="1">IFERROR(__xludf.DUMMYFUNCTION("""COMPUTED_VALUE"""),114)</f>
        <v>114</v>
      </c>
      <c r="NP11" s="19" t="str">
        <f ca="1">IFERROR(__xludf.DUMMYFUNCTION("""COMPUTED_VALUE"""),"Ар'єва Я. В.")</f>
        <v>Ар'єва Я. В.</v>
      </c>
      <c r="NQ11" s="19" t="str">
        <f ca="1">IFERROR(__xludf.DUMMYFUNCTION("""COMPUTED_VALUE"""),"За")</f>
        <v>За</v>
      </c>
      <c r="NR11" s="19">
        <f ca="1">IFERROR(__xludf.DUMMYFUNCTION("""COMPUTED_VALUE"""),114)</f>
        <v>114</v>
      </c>
      <c r="NS11" s="19" t="str">
        <f ca="1">IFERROR(__xludf.DUMMYFUNCTION("""COMPUTED_VALUE"""),"Ар'єва Я. В.")</f>
        <v>Ар'єва Я. В.</v>
      </c>
      <c r="NT11" s="19" t="str">
        <f ca="1">IFERROR(__xludf.DUMMYFUNCTION("""COMPUTED_VALUE"""),"Утримався")</f>
        <v>Утримався</v>
      </c>
      <c r="NU11" s="19">
        <f ca="1">IFERROR(__xludf.DUMMYFUNCTION("""COMPUTED_VALUE"""),114)</f>
        <v>114</v>
      </c>
      <c r="NV11" s="19" t="str">
        <f ca="1">IFERROR(__xludf.DUMMYFUNCTION("""COMPUTED_VALUE"""),"Ар'єва Я. В.")</f>
        <v>Ар'єва Я. В.</v>
      </c>
      <c r="NW11" s="19" t="str">
        <f ca="1">IFERROR(__xludf.DUMMYFUNCTION("""COMPUTED_VALUE"""),"Утримався")</f>
        <v>Утримався</v>
      </c>
      <c r="NX11" s="19">
        <f ca="1">IFERROR(__xludf.DUMMYFUNCTION("""COMPUTED_VALUE"""),114)</f>
        <v>114</v>
      </c>
      <c r="NY11" s="19" t="str">
        <f ca="1">IFERROR(__xludf.DUMMYFUNCTION("""COMPUTED_VALUE"""),"Ар'єва Я. В.")</f>
        <v>Ар'єва Я. В.</v>
      </c>
      <c r="NZ11" s="19" t="str">
        <f ca="1">IFERROR(__xludf.DUMMYFUNCTION("""COMPUTED_VALUE"""),"За")</f>
        <v>За</v>
      </c>
      <c r="OA11" s="19">
        <f ca="1">IFERROR(__xludf.DUMMYFUNCTION("""COMPUTED_VALUE"""),114)</f>
        <v>114</v>
      </c>
      <c r="OB11" s="19" t="str">
        <f ca="1">IFERROR(__xludf.DUMMYFUNCTION("""COMPUTED_VALUE"""),"Ар'єва Я. В.")</f>
        <v>Ар'єва Я. В.</v>
      </c>
      <c r="OC11" s="19" t="str">
        <f ca="1">IFERROR(__xludf.DUMMYFUNCTION("""COMPUTED_VALUE"""),"За")</f>
        <v>За</v>
      </c>
      <c r="OD11" s="19">
        <f ca="1">IFERROR(__xludf.DUMMYFUNCTION("""COMPUTED_VALUE"""),114)</f>
        <v>114</v>
      </c>
      <c r="OE11" s="19" t="str">
        <f ca="1">IFERROR(__xludf.DUMMYFUNCTION("""COMPUTED_VALUE"""),"Ар'єва Я. В.")</f>
        <v>Ар'єва Я. В.</v>
      </c>
      <c r="OF11" s="19" t="str">
        <f ca="1">IFERROR(__xludf.DUMMYFUNCTION("""COMPUTED_VALUE"""),"За")</f>
        <v>За</v>
      </c>
      <c r="OG11" s="19">
        <f ca="1">IFERROR(__xludf.DUMMYFUNCTION("""COMPUTED_VALUE"""),114)</f>
        <v>114</v>
      </c>
      <c r="OH11" s="19" t="str">
        <f ca="1">IFERROR(__xludf.DUMMYFUNCTION("""COMPUTED_VALUE"""),"Ар'єва Я. В.")</f>
        <v>Ар'єва Я. В.</v>
      </c>
      <c r="OI11" s="19" t="str">
        <f ca="1">IFERROR(__xludf.DUMMYFUNCTION("""COMPUTED_VALUE"""),"За")</f>
        <v>За</v>
      </c>
      <c r="OJ11" s="19">
        <f ca="1">IFERROR(__xludf.DUMMYFUNCTION("""COMPUTED_VALUE"""),114)</f>
        <v>114</v>
      </c>
      <c r="OK11" s="19" t="str">
        <f ca="1">IFERROR(__xludf.DUMMYFUNCTION("""COMPUTED_VALUE"""),"Ар'єва Я. В.")</f>
        <v>Ар'єва Я. В.</v>
      </c>
      <c r="OL11" s="19" t="str">
        <f ca="1">IFERROR(__xludf.DUMMYFUNCTION("""COMPUTED_VALUE"""),"За")</f>
        <v>За</v>
      </c>
      <c r="OM11" s="19">
        <f ca="1">IFERROR(__xludf.DUMMYFUNCTION("""COMPUTED_VALUE"""),114)</f>
        <v>114</v>
      </c>
      <c r="ON11" s="19" t="str">
        <f ca="1">IFERROR(__xludf.DUMMYFUNCTION("""COMPUTED_VALUE"""),"Ар'єва Я. В.")</f>
        <v>Ар'єва Я. В.</v>
      </c>
      <c r="OO11" s="19" t="str">
        <f ca="1">IFERROR(__xludf.DUMMYFUNCTION("""COMPUTED_VALUE"""),"За")</f>
        <v>За</v>
      </c>
      <c r="OP11" s="19">
        <f ca="1">IFERROR(__xludf.DUMMYFUNCTION("""COMPUTED_VALUE"""),114)</f>
        <v>114</v>
      </c>
      <c r="OQ11" s="19" t="str">
        <f ca="1">IFERROR(__xludf.DUMMYFUNCTION("""COMPUTED_VALUE"""),"Ар'єва Я. В.")</f>
        <v>Ар'єва Я. В.</v>
      </c>
      <c r="OR11" s="19" t="str">
        <f ca="1">IFERROR(__xludf.DUMMYFUNCTION("""COMPUTED_VALUE"""),"За")</f>
        <v>За</v>
      </c>
      <c r="OS11" s="19">
        <f ca="1">IFERROR(__xludf.DUMMYFUNCTION("""COMPUTED_VALUE"""),114)</f>
        <v>114</v>
      </c>
      <c r="OT11" s="19" t="str">
        <f ca="1">IFERROR(__xludf.DUMMYFUNCTION("""COMPUTED_VALUE"""),"Ар'єва Я. В.")</f>
        <v>Ар'єва Я. В.</v>
      </c>
      <c r="OU11" s="19" t="str">
        <f ca="1">IFERROR(__xludf.DUMMYFUNCTION("""COMPUTED_VALUE"""),"За")</f>
        <v>За</v>
      </c>
      <c r="OV11" s="19">
        <f ca="1">IFERROR(__xludf.DUMMYFUNCTION("""COMPUTED_VALUE"""),114)</f>
        <v>114</v>
      </c>
      <c r="OW11" s="19" t="str">
        <f ca="1">IFERROR(__xludf.DUMMYFUNCTION("""COMPUTED_VALUE"""),"Ар'єва Я. В.")</f>
        <v>Ар'єва Я. В.</v>
      </c>
      <c r="OX11" s="19" t="str">
        <f ca="1">IFERROR(__xludf.DUMMYFUNCTION("""COMPUTED_VALUE"""),"За")</f>
        <v>За</v>
      </c>
      <c r="OY11" s="19">
        <f ca="1">IFERROR(__xludf.DUMMYFUNCTION("""COMPUTED_VALUE"""),114)</f>
        <v>114</v>
      </c>
      <c r="OZ11" s="19" t="str">
        <f ca="1">IFERROR(__xludf.DUMMYFUNCTION("""COMPUTED_VALUE"""),"Ар'єва Я. В.")</f>
        <v>Ар'єва Я. В.</v>
      </c>
      <c r="PA11" s="19" t="str">
        <f ca="1">IFERROR(__xludf.DUMMYFUNCTION("""COMPUTED_VALUE"""),"За")</f>
        <v>За</v>
      </c>
      <c r="PB11" s="19">
        <f ca="1">IFERROR(__xludf.DUMMYFUNCTION("""COMPUTED_VALUE"""),114)</f>
        <v>114</v>
      </c>
      <c r="PC11" s="19" t="str">
        <f ca="1">IFERROR(__xludf.DUMMYFUNCTION("""COMPUTED_VALUE"""),"Ар'єва Я. В.")</f>
        <v>Ар'єва Я. В.</v>
      </c>
      <c r="PD11" s="19" t="str">
        <f ca="1">IFERROR(__xludf.DUMMYFUNCTION("""COMPUTED_VALUE"""),"За")</f>
        <v>За</v>
      </c>
      <c r="PE11" s="19">
        <f ca="1">IFERROR(__xludf.DUMMYFUNCTION("""COMPUTED_VALUE"""),114)</f>
        <v>114</v>
      </c>
      <c r="PF11" s="19" t="str">
        <f ca="1">IFERROR(__xludf.DUMMYFUNCTION("""COMPUTED_VALUE"""),"Ар'єва Я. В.")</f>
        <v>Ар'єва Я. В.</v>
      </c>
      <c r="PG11" s="19" t="str">
        <f ca="1">IFERROR(__xludf.DUMMYFUNCTION("""COMPUTED_VALUE"""),"За")</f>
        <v>За</v>
      </c>
      <c r="PH11" s="19">
        <f ca="1">IFERROR(__xludf.DUMMYFUNCTION("""COMPUTED_VALUE"""),114)</f>
        <v>114</v>
      </c>
      <c r="PI11" s="19" t="str">
        <f ca="1">IFERROR(__xludf.DUMMYFUNCTION("""COMPUTED_VALUE"""),"Ар'єва Я. В.")</f>
        <v>Ар'єва Я. В.</v>
      </c>
      <c r="PJ11" s="19" t="str">
        <f ca="1">IFERROR(__xludf.DUMMYFUNCTION("""COMPUTED_VALUE"""),"За")</f>
        <v>За</v>
      </c>
      <c r="PK11" s="19">
        <f ca="1">IFERROR(__xludf.DUMMYFUNCTION("""COMPUTED_VALUE"""),114)</f>
        <v>114</v>
      </c>
      <c r="PL11" s="19" t="str">
        <f ca="1">IFERROR(__xludf.DUMMYFUNCTION("""COMPUTED_VALUE"""),"Ар'єва Я. В.")</f>
        <v>Ар'єва Я. В.</v>
      </c>
      <c r="PM11" s="19" t="str">
        <f ca="1">IFERROR(__xludf.DUMMYFUNCTION("""COMPUTED_VALUE"""),"За")</f>
        <v>За</v>
      </c>
      <c r="PN11" s="19">
        <f ca="1">IFERROR(__xludf.DUMMYFUNCTION("""COMPUTED_VALUE"""),114)</f>
        <v>114</v>
      </c>
      <c r="PO11" s="19" t="str">
        <f ca="1">IFERROR(__xludf.DUMMYFUNCTION("""COMPUTED_VALUE"""),"Ар'єва Я. В.")</f>
        <v>Ар'єва Я. В.</v>
      </c>
      <c r="PP11" s="19" t="str">
        <f ca="1">IFERROR(__xludf.DUMMYFUNCTION("""COMPUTED_VALUE"""),"Утримався")</f>
        <v>Утримався</v>
      </c>
      <c r="PQ11" s="19">
        <f ca="1">IFERROR(__xludf.DUMMYFUNCTION("""COMPUTED_VALUE"""),114)</f>
        <v>114</v>
      </c>
      <c r="PR11" s="19" t="str">
        <f ca="1">IFERROR(__xludf.DUMMYFUNCTION("""COMPUTED_VALUE"""),"Ар'єва Я. В.")</f>
        <v>Ар'єва Я. В.</v>
      </c>
      <c r="PS11" s="19" t="str">
        <f ca="1">IFERROR(__xludf.DUMMYFUNCTION("""COMPUTED_VALUE"""),"За")</f>
        <v>За</v>
      </c>
      <c r="PT11" s="19">
        <f ca="1">IFERROR(__xludf.DUMMYFUNCTION("""COMPUTED_VALUE"""),114)</f>
        <v>114</v>
      </c>
      <c r="PU11" s="19" t="str">
        <f ca="1">IFERROR(__xludf.DUMMYFUNCTION("""COMPUTED_VALUE"""),"Ар'єва Я. В.")</f>
        <v>Ар'єва Я. В.</v>
      </c>
      <c r="PV11" s="19" t="str">
        <f ca="1">IFERROR(__xludf.DUMMYFUNCTION("""COMPUTED_VALUE"""),"За")</f>
        <v>За</v>
      </c>
      <c r="PW11" s="19">
        <f ca="1">IFERROR(__xludf.DUMMYFUNCTION("""COMPUTED_VALUE"""),114)</f>
        <v>114</v>
      </c>
      <c r="PX11" s="19" t="str">
        <f ca="1">IFERROR(__xludf.DUMMYFUNCTION("""COMPUTED_VALUE"""),"Ар'єва Я. В.")</f>
        <v>Ар'єва Я. В.</v>
      </c>
      <c r="PY11" s="19" t="str">
        <f ca="1">IFERROR(__xludf.DUMMYFUNCTION("""COMPUTED_VALUE"""),"За")</f>
        <v>За</v>
      </c>
      <c r="PZ11" s="19">
        <f ca="1">IFERROR(__xludf.DUMMYFUNCTION("""COMPUTED_VALUE"""),114)</f>
        <v>114</v>
      </c>
      <c r="QA11" s="19" t="str">
        <f ca="1">IFERROR(__xludf.DUMMYFUNCTION("""COMPUTED_VALUE"""),"Ар'єва Я. В.")</f>
        <v>Ар'єва Я. В.</v>
      </c>
      <c r="QB11" s="19" t="str">
        <f ca="1">IFERROR(__xludf.DUMMYFUNCTION("""COMPUTED_VALUE"""),"За")</f>
        <v>За</v>
      </c>
      <c r="QC11" s="19">
        <f ca="1">IFERROR(__xludf.DUMMYFUNCTION("""COMPUTED_VALUE"""),114)</f>
        <v>114</v>
      </c>
      <c r="QD11" s="19" t="str">
        <f ca="1">IFERROR(__xludf.DUMMYFUNCTION("""COMPUTED_VALUE"""),"Ар'єва Я. В.")</f>
        <v>Ар'єва Я. В.</v>
      </c>
      <c r="QE11" s="19" t="str">
        <f ca="1">IFERROR(__xludf.DUMMYFUNCTION("""COMPUTED_VALUE"""),"Утримався")</f>
        <v>Утримався</v>
      </c>
      <c r="QF11" s="19">
        <f ca="1">IFERROR(__xludf.DUMMYFUNCTION("""COMPUTED_VALUE"""),114)</f>
        <v>114</v>
      </c>
      <c r="QG11" s="19" t="str">
        <f ca="1">IFERROR(__xludf.DUMMYFUNCTION("""COMPUTED_VALUE"""),"Ар'єва Я. В.")</f>
        <v>Ар'єва Я. В.</v>
      </c>
      <c r="QH11" s="19" t="str">
        <f ca="1">IFERROR(__xludf.DUMMYFUNCTION("""COMPUTED_VALUE"""),"Утримався")</f>
        <v>Утримався</v>
      </c>
      <c r="QI11" s="19">
        <f ca="1">IFERROR(__xludf.DUMMYFUNCTION("""COMPUTED_VALUE"""),114)</f>
        <v>114</v>
      </c>
      <c r="QJ11" s="19" t="str">
        <f ca="1">IFERROR(__xludf.DUMMYFUNCTION("""COMPUTED_VALUE"""),"Ар'єва Я. В.")</f>
        <v>Ар'єва Я. В.</v>
      </c>
      <c r="QK11" s="19" t="str">
        <f ca="1">IFERROR(__xludf.DUMMYFUNCTION("""COMPUTED_VALUE"""),"За")</f>
        <v>За</v>
      </c>
    </row>
    <row r="12" spans="1:466" ht="12.75">
      <c r="A12" s="17">
        <f ca="1">IFERROR(__xludf.DUMMYFUNCTION("""COMPUTED_VALUE"""),2)</f>
        <v>2</v>
      </c>
      <c r="B12" s="17" t="str">
        <f ca="1">IFERROR(__xludf.DUMMYFUNCTION("""COMPUTED_VALUE"""),"Артеменко  С. В.")</f>
        <v>Артеменко  С. В.</v>
      </c>
      <c r="C12" s="19" t="str">
        <f ca="1">IFERROR(__xludf.DUMMYFUNCTION("""COMPUTED_VALUE"""),"За")</f>
        <v>За</v>
      </c>
      <c r="D12" s="19">
        <f ca="1">IFERROR(__xludf.DUMMYFUNCTION("""COMPUTED_VALUE"""),2)</f>
        <v>2</v>
      </c>
      <c r="E12" s="19" t="str">
        <f ca="1">IFERROR(__xludf.DUMMYFUNCTION("""COMPUTED_VALUE"""),"Артеменко  С. В.")</f>
        <v>Артеменко  С. В.</v>
      </c>
      <c r="F12" s="19" t="str">
        <f ca="1">IFERROR(__xludf.DUMMYFUNCTION("""COMPUTED_VALUE"""),"За")</f>
        <v>За</v>
      </c>
      <c r="G12" s="19">
        <f ca="1">IFERROR(__xludf.DUMMYFUNCTION("""COMPUTED_VALUE"""),2)</f>
        <v>2</v>
      </c>
      <c r="H12" s="19" t="str">
        <f ca="1">IFERROR(__xludf.DUMMYFUNCTION("""COMPUTED_VALUE"""),"Артеменко  С. В.")</f>
        <v>Артеменко  С. В.</v>
      </c>
      <c r="I12" s="19" t="str">
        <f ca="1">IFERROR(__xludf.DUMMYFUNCTION("""COMPUTED_VALUE"""),"За")</f>
        <v>За</v>
      </c>
      <c r="J12" s="19">
        <f ca="1">IFERROR(__xludf.DUMMYFUNCTION("""COMPUTED_VALUE"""),2)</f>
        <v>2</v>
      </c>
      <c r="K12" s="19" t="str">
        <f ca="1">IFERROR(__xludf.DUMMYFUNCTION("""COMPUTED_VALUE"""),"Артеменко  С. В.")</f>
        <v>Артеменко  С. В.</v>
      </c>
      <c r="L12" s="19" t="str">
        <f ca="1">IFERROR(__xludf.DUMMYFUNCTION("""COMPUTED_VALUE"""),"За")</f>
        <v>За</v>
      </c>
      <c r="M12" s="19">
        <f ca="1">IFERROR(__xludf.DUMMYFUNCTION("""COMPUTED_VALUE"""),2)</f>
        <v>2</v>
      </c>
      <c r="N12" s="19" t="str">
        <f ca="1">IFERROR(__xludf.DUMMYFUNCTION("""COMPUTED_VALUE"""),"Артеменко  С. В.")</f>
        <v>Артеменко  С. В.</v>
      </c>
      <c r="O12" s="19" t="str">
        <f ca="1">IFERROR(__xludf.DUMMYFUNCTION("""COMPUTED_VALUE"""),"За")</f>
        <v>За</v>
      </c>
      <c r="P12" s="19">
        <f ca="1">IFERROR(__xludf.DUMMYFUNCTION("""COMPUTED_VALUE"""),2)</f>
        <v>2</v>
      </c>
      <c r="Q12" s="19" t="str">
        <f ca="1">IFERROR(__xludf.DUMMYFUNCTION("""COMPUTED_VALUE"""),"Артеменко  С. В.")</f>
        <v>Артеменко  С. В.</v>
      </c>
      <c r="R12" s="19" t="str">
        <f ca="1">IFERROR(__xludf.DUMMYFUNCTION("""COMPUTED_VALUE"""),"За")</f>
        <v>За</v>
      </c>
      <c r="S12" s="19">
        <f ca="1">IFERROR(__xludf.DUMMYFUNCTION("""COMPUTED_VALUE"""),2)</f>
        <v>2</v>
      </c>
      <c r="T12" s="19" t="str">
        <f ca="1">IFERROR(__xludf.DUMMYFUNCTION("""COMPUTED_VALUE"""),"Артеменко  С. В.")</f>
        <v>Артеменко  С. В.</v>
      </c>
      <c r="U12" s="19" t="str">
        <f ca="1">IFERROR(__xludf.DUMMYFUNCTION("""COMPUTED_VALUE"""),"За")</f>
        <v>За</v>
      </c>
      <c r="V12" s="19">
        <f ca="1">IFERROR(__xludf.DUMMYFUNCTION("""COMPUTED_VALUE"""),2)</f>
        <v>2</v>
      </c>
      <c r="W12" s="19" t="str">
        <f ca="1">IFERROR(__xludf.DUMMYFUNCTION("""COMPUTED_VALUE"""),"Артеменко  С. В.")</f>
        <v>Артеменко  С. В.</v>
      </c>
      <c r="X12" s="19" t="str">
        <f ca="1">IFERROR(__xludf.DUMMYFUNCTION("""COMPUTED_VALUE"""),"За")</f>
        <v>За</v>
      </c>
      <c r="Y12" s="19">
        <f ca="1">IFERROR(__xludf.DUMMYFUNCTION("""COMPUTED_VALUE"""),2)</f>
        <v>2</v>
      </c>
      <c r="Z12" s="19" t="str">
        <f ca="1">IFERROR(__xludf.DUMMYFUNCTION("""COMPUTED_VALUE"""),"Артеменко  С. В.")</f>
        <v>Артеменко  С. В.</v>
      </c>
      <c r="AA12" s="19" t="str">
        <f ca="1">IFERROR(__xludf.DUMMYFUNCTION("""COMPUTED_VALUE"""),"За")</f>
        <v>За</v>
      </c>
      <c r="AB12" s="19">
        <f ca="1">IFERROR(__xludf.DUMMYFUNCTION("""COMPUTED_VALUE"""),2)</f>
        <v>2</v>
      </c>
      <c r="AC12" s="19" t="str">
        <f ca="1">IFERROR(__xludf.DUMMYFUNCTION("""COMPUTED_VALUE"""),"Артеменко  С. В.")</f>
        <v>Артеменко  С. В.</v>
      </c>
      <c r="AD12" s="19" t="str">
        <f ca="1">IFERROR(__xludf.DUMMYFUNCTION("""COMPUTED_VALUE"""),"За")</f>
        <v>За</v>
      </c>
      <c r="AE12" s="19">
        <f ca="1">IFERROR(__xludf.DUMMYFUNCTION("""COMPUTED_VALUE"""),2)</f>
        <v>2</v>
      </c>
      <c r="AF12" s="19" t="str">
        <f ca="1">IFERROR(__xludf.DUMMYFUNCTION("""COMPUTED_VALUE"""),"Артеменко  С. В.")</f>
        <v>Артеменко  С. В.</v>
      </c>
      <c r="AG12" s="19" t="str">
        <f ca="1">IFERROR(__xludf.DUMMYFUNCTION("""COMPUTED_VALUE"""),"За")</f>
        <v>За</v>
      </c>
      <c r="AH12" s="19">
        <f ca="1">IFERROR(__xludf.DUMMYFUNCTION("""COMPUTED_VALUE"""),2)</f>
        <v>2</v>
      </c>
      <c r="AI12" s="19" t="str">
        <f ca="1">IFERROR(__xludf.DUMMYFUNCTION("""COMPUTED_VALUE"""),"Артеменко  С. В.")</f>
        <v>Артеменко  С. В.</v>
      </c>
      <c r="AJ12" s="19" t="str">
        <f ca="1">IFERROR(__xludf.DUMMYFUNCTION("""COMPUTED_VALUE"""),"За")</f>
        <v>За</v>
      </c>
      <c r="AK12" s="19">
        <f ca="1">IFERROR(__xludf.DUMMYFUNCTION("""COMPUTED_VALUE"""),2)</f>
        <v>2</v>
      </c>
      <c r="AL12" s="19" t="str">
        <f ca="1">IFERROR(__xludf.DUMMYFUNCTION("""COMPUTED_VALUE"""),"Артеменко  С. В.")</f>
        <v>Артеменко  С. В.</v>
      </c>
      <c r="AM12" s="19" t="str">
        <f ca="1">IFERROR(__xludf.DUMMYFUNCTION("""COMPUTED_VALUE"""),"За")</f>
        <v>За</v>
      </c>
      <c r="AN12" s="19">
        <f ca="1">IFERROR(__xludf.DUMMYFUNCTION("""COMPUTED_VALUE"""),2)</f>
        <v>2</v>
      </c>
      <c r="AO12" s="19" t="str">
        <f ca="1">IFERROR(__xludf.DUMMYFUNCTION("""COMPUTED_VALUE"""),"Артеменко  С. В.")</f>
        <v>Артеменко  С. В.</v>
      </c>
      <c r="AP12" s="19" t="str">
        <f ca="1">IFERROR(__xludf.DUMMYFUNCTION("""COMPUTED_VALUE"""),"Не голосував")</f>
        <v>Не голосував</v>
      </c>
      <c r="AQ12" s="19">
        <f ca="1">IFERROR(__xludf.DUMMYFUNCTION("""COMPUTED_VALUE"""),2)</f>
        <v>2</v>
      </c>
      <c r="AR12" s="19" t="str">
        <f ca="1">IFERROR(__xludf.DUMMYFUNCTION("""COMPUTED_VALUE"""),"Артеменко  С. В.")</f>
        <v>Артеменко  С. В.</v>
      </c>
      <c r="AS12" s="19" t="str">
        <f ca="1">IFERROR(__xludf.DUMMYFUNCTION("""COMPUTED_VALUE"""),"Не голосував")</f>
        <v>Не голосував</v>
      </c>
      <c r="AT12" s="19">
        <f ca="1">IFERROR(__xludf.DUMMYFUNCTION("""COMPUTED_VALUE"""),2)</f>
        <v>2</v>
      </c>
      <c r="AU12" s="19" t="str">
        <f ca="1">IFERROR(__xludf.DUMMYFUNCTION("""COMPUTED_VALUE"""),"Артеменко  С. В.")</f>
        <v>Артеменко  С. В.</v>
      </c>
      <c r="AV12" s="19" t="str">
        <f ca="1">IFERROR(__xludf.DUMMYFUNCTION("""COMPUTED_VALUE"""),"За")</f>
        <v>За</v>
      </c>
      <c r="AW12" s="19">
        <f ca="1">IFERROR(__xludf.DUMMYFUNCTION("""COMPUTED_VALUE"""),2)</f>
        <v>2</v>
      </c>
      <c r="AX12" s="19" t="str">
        <f ca="1">IFERROR(__xludf.DUMMYFUNCTION("""COMPUTED_VALUE"""),"Артеменко  С. В.")</f>
        <v>Артеменко  С. В.</v>
      </c>
      <c r="AY12" s="19" t="str">
        <f ca="1">IFERROR(__xludf.DUMMYFUNCTION("""COMPUTED_VALUE"""),"За")</f>
        <v>За</v>
      </c>
      <c r="AZ12" s="19">
        <f ca="1">IFERROR(__xludf.DUMMYFUNCTION("""COMPUTED_VALUE"""),2)</f>
        <v>2</v>
      </c>
      <c r="BA12" s="19" t="str">
        <f ca="1">IFERROR(__xludf.DUMMYFUNCTION("""COMPUTED_VALUE"""),"Артеменко  С. В.")</f>
        <v>Артеменко  С. В.</v>
      </c>
      <c r="BB12" s="19" t="str">
        <f ca="1">IFERROR(__xludf.DUMMYFUNCTION("""COMPUTED_VALUE"""),"Не голосував")</f>
        <v>Не голосував</v>
      </c>
      <c r="BC12" s="19">
        <f ca="1">IFERROR(__xludf.DUMMYFUNCTION("""COMPUTED_VALUE"""),2)</f>
        <v>2</v>
      </c>
      <c r="BD12" s="19" t="str">
        <f ca="1">IFERROR(__xludf.DUMMYFUNCTION("""COMPUTED_VALUE"""),"Артеменко  С. В.")</f>
        <v>Артеменко  С. В.</v>
      </c>
      <c r="BE12" s="19" t="str">
        <f ca="1">IFERROR(__xludf.DUMMYFUNCTION("""COMPUTED_VALUE"""),"Не голосував")</f>
        <v>Не голосував</v>
      </c>
      <c r="BF12" s="19">
        <f ca="1">IFERROR(__xludf.DUMMYFUNCTION("""COMPUTED_VALUE"""),2)</f>
        <v>2</v>
      </c>
      <c r="BG12" s="19" t="str">
        <f ca="1">IFERROR(__xludf.DUMMYFUNCTION("""COMPUTED_VALUE"""),"Артеменко  С. В.")</f>
        <v>Артеменко  С. В.</v>
      </c>
      <c r="BH12" s="19" t="str">
        <f ca="1">IFERROR(__xludf.DUMMYFUNCTION("""COMPUTED_VALUE"""),"За")</f>
        <v>За</v>
      </c>
      <c r="BI12" s="19">
        <f ca="1">IFERROR(__xludf.DUMMYFUNCTION("""COMPUTED_VALUE"""),2)</f>
        <v>2</v>
      </c>
      <c r="BJ12" s="19" t="str">
        <f ca="1">IFERROR(__xludf.DUMMYFUNCTION("""COMPUTED_VALUE"""),"Артеменко  С. В.")</f>
        <v>Артеменко  С. В.</v>
      </c>
      <c r="BK12" s="19" t="str">
        <f ca="1">IFERROR(__xludf.DUMMYFUNCTION("""COMPUTED_VALUE"""),"За")</f>
        <v>За</v>
      </c>
      <c r="BL12" s="19">
        <f ca="1">IFERROR(__xludf.DUMMYFUNCTION("""COMPUTED_VALUE"""),2)</f>
        <v>2</v>
      </c>
      <c r="BM12" s="19" t="str">
        <f ca="1">IFERROR(__xludf.DUMMYFUNCTION("""COMPUTED_VALUE"""),"Артеменко  С. В.")</f>
        <v>Артеменко  С. В.</v>
      </c>
      <c r="BN12" s="19" t="str">
        <f ca="1">IFERROR(__xludf.DUMMYFUNCTION("""COMPUTED_VALUE"""),"За")</f>
        <v>За</v>
      </c>
      <c r="BO12" s="19">
        <f ca="1">IFERROR(__xludf.DUMMYFUNCTION("""COMPUTED_VALUE"""),2)</f>
        <v>2</v>
      </c>
      <c r="BP12" s="19" t="str">
        <f ca="1">IFERROR(__xludf.DUMMYFUNCTION("""COMPUTED_VALUE"""),"Артеменко  С. В.")</f>
        <v>Артеменко  С. В.</v>
      </c>
      <c r="BQ12" s="19" t="str">
        <f ca="1">IFERROR(__xludf.DUMMYFUNCTION("""COMPUTED_VALUE"""),"За")</f>
        <v>За</v>
      </c>
      <c r="BR12" s="19">
        <f ca="1">IFERROR(__xludf.DUMMYFUNCTION("""COMPUTED_VALUE"""),2)</f>
        <v>2</v>
      </c>
      <c r="BS12" s="19" t="str">
        <f ca="1">IFERROR(__xludf.DUMMYFUNCTION("""COMPUTED_VALUE"""),"Артеменко  С. В.")</f>
        <v>Артеменко  С. В.</v>
      </c>
      <c r="BT12" s="19" t="str">
        <f ca="1">IFERROR(__xludf.DUMMYFUNCTION("""COMPUTED_VALUE"""),"За")</f>
        <v>За</v>
      </c>
      <c r="BU12" s="19">
        <f ca="1">IFERROR(__xludf.DUMMYFUNCTION("""COMPUTED_VALUE"""),2)</f>
        <v>2</v>
      </c>
      <c r="BV12" s="19" t="str">
        <f ca="1">IFERROR(__xludf.DUMMYFUNCTION("""COMPUTED_VALUE"""),"Артеменко  С. В.")</f>
        <v>Артеменко  С. В.</v>
      </c>
      <c r="BW12" s="19" t="str">
        <f ca="1">IFERROR(__xludf.DUMMYFUNCTION("""COMPUTED_VALUE"""),"За")</f>
        <v>За</v>
      </c>
      <c r="BX12" s="19">
        <f ca="1">IFERROR(__xludf.DUMMYFUNCTION("""COMPUTED_VALUE"""),2)</f>
        <v>2</v>
      </c>
      <c r="BY12" s="19" t="str">
        <f ca="1">IFERROR(__xludf.DUMMYFUNCTION("""COMPUTED_VALUE"""),"Артеменко  С. В.")</f>
        <v>Артеменко  С. В.</v>
      </c>
      <c r="BZ12" s="19" t="str">
        <f ca="1">IFERROR(__xludf.DUMMYFUNCTION("""COMPUTED_VALUE"""),"За")</f>
        <v>За</v>
      </c>
      <c r="CA12" s="19">
        <f ca="1">IFERROR(__xludf.DUMMYFUNCTION("""COMPUTED_VALUE"""),2)</f>
        <v>2</v>
      </c>
      <c r="CB12" s="19" t="str">
        <f ca="1">IFERROR(__xludf.DUMMYFUNCTION("""COMPUTED_VALUE"""),"Артеменко  С. В.")</f>
        <v>Артеменко  С. В.</v>
      </c>
      <c r="CC12" s="19" t="str">
        <f ca="1">IFERROR(__xludf.DUMMYFUNCTION("""COMPUTED_VALUE"""),"...")</f>
        <v>...</v>
      </c>
      <c r="CD12" s="19">
        <f ca="1">IFERROR(__xludf.DUMMYFUNCTION("""COMPUTED_VALUE"""),2)</f>
        <v>2</v>
      </c>
      <c r="CE12" s="19" t="str">
        <f ca="1">IFERROR(__xludf.DUMMYFUNCTION("""COMPUTED_VALUE"""),"Артеменко  С. В.")</f>
        <v>Артеменко  С. В.</v>
      </c>
      <c r="CF12" s="19" t="str">
        <f ca="1">IFERROR(__xludf.DUMMYFUNCTION("""COMPUTED_VALUE"""),"...")</f>
        <v>...</v>
      </c>
      <c r="CG12" s="19">
        <f ca="1">IFERROR(__xludf.DUMMYFUNCTION("""COMPUTED_VALUE"""),2)</f>
        <v>2</v>
      </c>
      <c r="CH12" s="19" t="str">
        <f ca="1">IFERROR(__xludf.DUMMYFUNCTION("""COMPUTED_VALUE"""),"Артеменко  С. В.")</f>
        <v>Артеменко  С. В.</v>
      </c>
      <c r="CI12" s="19" t="str">
        <f ca="1">IFERROR(__xludf.DUMMYFUNCTION("""COMPUTED_VALUE"""),"За")</f>
        <v>За</v>
      </c>
      <c r="CJ12" s="19">
        <f ca="1">IFERROR(__xludf.DUMMYFUNCTION("""COMPUTED_VALUE"""),2)</f>
        <v>2</v>
      </c>
      <c r="CK12" s="19" t="str">
        <f ca="1">IFERROR(__xludf.DUMMYFUNCTION("""COMPUTED_VALUE"""),"Артеменко  С. В.")</f>
        <v>Артеменко  С. В.</v>
      </c>
      <c r="CL12" s="19" t="str">
        <f ca="1">IFERROR(__xludf.DUMMYFUNCTION("""COMPUTED_VALUE"""),"Не голосував")</f>
        <v>Не голосував</v>
      </c>
      <c r="CM12" s="19">
        <f ca="1">IFERROR(__xludf.DUMMYFUNCTION("""COMPUTED_VALUE"""),2)</f>
        <v>2</v>
      </c>
      <c r="CN12" s="19" t="str">
        <f ca="1">IFERROR(__xludf.DUMMYFUNCTION("""COMPUTED_VALUE"""),"Артеменко  С. В.")</f>
        <v>Артеменко  С. В.</v>
      </c>
      <c r="CO12" s="19" t="str">
        <f ca="1">IFERROR(__xludf.DUMMYFUNCTION("""COMPUTED_VALUE"""),"Не голосував")</f>
        <v>Не голосував</v>
      </c>
      <c r="CP12" s="19">
        <f ca="1">IFERROR(__xludf.DUMMYFUNCTION("""COMPUTED_VALUE"""),2)</f>
        <v>2</v>
      </c>
      <c r="CQ12" s="19" t="str">
        <f ca="1">IFERROR(__xludf.DUMMYFUNCTION("""COMPUTED_VALUE"""),"Артеменко  С. В.")</f>
        <v>Артеменко  С. В.</v>
      </c>
      <c r="CR12" s="19" t="str">
        <f ca="1">IFERROR(__xludf.DUMMYFUNCTION("""COMPUTED_VALUE"""),"За")</f>
        <v>За</v>
      </c>
      <c r="CS12" s="19">
        <f ca="1">IFERROR(__xludf.DUMMYFUNCTION("""COMPUTED_VALUE"""),2)</f>
        <v>2</v>
      </c>
      <c r="CT12" s="19" t="str">
        <f ca="1">IFERROR(__xludf.DUMMYFUNCTION("""COMPUTED_VALUE"""),"Артеменко  С. В.")</f>
        <v>Артеменко  С. В.</v>
      </c>
      <c r="CU12" s="19" t="str">
        <f ca="1">IFERROR(__xludf.DUMMYFUNCTION("""COMPUTED_VALUE"""),"За")</f>
        <v>За</v>
      </c>
      <c r="CV12" s="19">
        <f ca="1">IFERROR(__xludf.DUMMYFUNCTION("""COMPUTED_VALUE"""),2)</f>
        <v>2</v>
      </c>
      <c r="CW12" s="19" t="str">
        <f ca="1">IFERROR(__xludf.DUMMYFUNCTION("""COMPUTED_VALUE"""),"Артеменко  С. В.")</f>
        <v>Артеменко  С. В.</v>
      </c>
      <c r="CX12" s="19" t="str">
        <f ca="1">IFERROR(__xludf.DUMMYFUNCTION("""COMPUTED_VALUE"""),"За")</f>
        <v>За</v>
      </c>
      <c r="CY12" s="19">
        <f ca="1">IFERROR(__xludf.DUMMYFUNCTION("""COMPUTED_VALUE"""),2)</f>
        <v>2</v>
      </c>
      <c r="CZ12" s="19" t="str">
        <f ca="1">IFERROR(__xludf.DUMMYFUNCTION("""COMPUTED_VALUE"""),"Артеменко  С. В.")</f>
        <v>Артеменко  С. В.</v>
      </c>
      <c r="DA12" s="19" t="str">
        <f ca="1">IFERROR(__xludf.DUMMYFUNCTION("""COMPUTED_VALUE"""),"За")</f>
        <v>За</v>
      </c>
      <c r="DB12" s="19">
        <f ca="1">IFERROR(__xludf.DUMMYFUNCTION("""COMPUTED_VALUE"""),2)</f>
        <v>2</v>
      </c>
      <c r="DC12" s="19" t="str">
        <f ca="1">IFERROR(__xludf.DUMMYFUNCTION("""COMPUTED_VALUE"""),"Артеменко  С. В.")</f>
        <v>Артеменко  С. В.</v>
      </c>
      <c r="DD12" s="19" t="str">
        <f ca="1">IFERROR(__xludf.DUMMYFUNCTION("""COMPUTED_VALUE"""),"За")</f>
        <v>За</v>
      </c>
      <c r="DE12" s="19">
        <f ca="1">IFERROR(__xludf.DUMMYFUNCTION("""COMPUTED_VALUE"""),2)</f>
        <v>2</v>
      </c>
      <c r="DF12" s="19" t="str">
        <f ca="1">IFERROR(__xludf.DUMMYFUNCTION("""COMPUTED_VALUE"""),"Артеменко  С. В.")</f>
        <v>Артеменко  С. В.</v>
      </c>
      <c r="DG12" s="19" t="str">
        <f ca="1">IFERROR(__xludf.DUMMYFUNCTION("""COMPUTED_VALUE"""),"За")</f>
        <v>За</v>
      </c>
      <c r="DH12" s="19">
        <f ca="1">IFERROR(__xludf.DUMMYFUNCTION("""COMPUTED_VALUE"""),2)</f>
        <v>2</v>
      </c>
      <c r="DI12" s="19" t="str">
        <f ca="1">IFERROR(__xludf.DUMMYFUNCTION("""COMPUTED_VALUE"""),"Артеменко  С. В.")</f>
        <v>Артеменко  С. В.</v>
      </c>
      <c r="DJ12" s="19" t="str">
        <f ca="1">IFERROR(__xludf.DUMMYFUNCTION("""COMPUTED_VALUE"""),"За")</f>
        <v>За</v>
      </c>
      <c r="DK12" s="19">
        <f ca="1">IFERROR(__xludf.DUMMYFUNCTION("""COMPUTED_VALUE"""),2)</f>
        <v>2</v>
      </c>
      <c r="DL12" s="19" t="str">
        <f ca="1">IFERROR(__xludf.DUMMYFUNCTION("""COMPUTED_VALUE"""),"Артеменко  С. В.")</f>
        <v>Артеменко  С. В.</v>
      </c>
      <c r="DM12" s="19" t="str">
        <f ca="1">IFERROR(__xludf.DUMMYFUNCTION("""COMPUTED_VALUE"""),"За")</f>
        <v>За</v>
      </c>
      <c r="DN12" s="19">
        <f ca="1">IFERROR(__xludf.DUMMYFUNCTION("""COMPUTED_VALUE"""),2)</f>
        <v>2</v>
      </c>
      <c r="DO12" s="19" t="str">
        <f ca="1">IFERROR(__xludf.DUMMYFUNCTION("""COMPUTED_VALUE"""),"Артеменко  С. В.")</f>
        <v>Артеменко  С. В.</v>
      </c>
      <c r="DP12" s="19" t="str">
        <f ca="1">IFERROR(__xludf.DUMMYFUNCTION("""COMPUTED_VALUE"""),"За")</f>
        <v>За</v>
      </c>
      <c r="DQ12" s="19">
        <f ca="1">IFERROR(__xludf.DUMMYFUNCTION("""COMPUTED_VALUE"""),2)</f>
        <v>2</v>
      </c>
      <c r="DR12" s="19" t="str">
        <f ca="1">IFERROR(__xludf.DUMMYFUNCTION("""COMPUTED_VALUE"""),"Артеменко  С. В.")</f>
        <v>Артеменко  С. В.</v>
      </c>
      <c r="DS12" s="19" t="str">
        <f ca="1">IFERROR(__xludf.DUMMYFUNCTION("""COMPUTED_VALUE"""),"За")</f>
        <v>За</v>
      </c>
      <c r="DT12" s="19">
        <f ca="1">IFERROR(__xludf.DUMMYFUNCTION("""COMPUTED_VALUE"""),2)</f>
        <v>2</v>
      </c>
      <c r="DU12" s="19" t="str">
        <f ca="1">IFERROR(__xludf.DUMMYFUNCTION("""COMPUTED_VALUE"""),"Артеменко  С. В.")</f>
        <v>Артеменко  С. В.</v>
      </c>
      <c r="DV12" s="19" t="str">
        <f ca="1">IFERROR(__xludf.DUMMYFUNCTION("""COMPUTED_VALUE"""),"За")</f>
        <v>За</v>
      </c>
      <c r="DW12" s="19">
        <f ca="1">IFERROR(__xludf.DUMMYFUNCTION("""COMPUTED_VALUE"""),2)</f>
        <v>2</v>
      </c>
      <c r="DX12" s="19" t="str">
        <f ca="1">IFERROR(__xludf.DUMMYFUNCTION("""COMPUTED_VALUE"""),"Артеменко  С. В.")</f>
        <v>Артеменко  С. В.</v>
      </c>
      <c r="DY12" s="19" t="str">
        <f ca="1">IFERROR(__xludf.DUMMYFUNCTION("""COMPUTED_VALUE"""),"...")</f>
        <v>...</v>
      </c>
      <c r="DZ12" s="19">
        <f ca="1">IFERROR(__xludf.DUMMYFUNCTION("""COMPUTED_VALUE"""),2)</f>
        <v>2</v>
      </c>
      <c r="EA12" s="19" t="str">
        <f ca="1">IFERROR(__xludf.DUMMYFUNCTION("""COMPUTED_VALUE"""),"Артеменко  С. В.")</f>
        <v>Артеменко  С. В.</v>
      </c>
      <c r="EB12" s="19" t="str">
        <f ca="1">IFERROR(__xludf.DUMMYFUNCTION("""COMPUTED_VALUE"""),"...")</f>
        <v>...</v>
      </c>
      <c r="EC12" s="19">
        <f ca="1">IFERROR(__xludf.DUMMYFUNCTION("""COMPUTED_VALUE"""),2)</f>
        <v>2</v>
      </c>
      <c r="ED12" s="19" t="str">
        <f ca="1">IFERROR(__xludf.DUMMYFUNCTION("""COMPUTED_VALUE"""),"Артеменко  С. В.")</f>
        <v>Артеменко  С. В.</v>
      </c>
      <c r="EE12" s="19" t="str">
        <f ca="1">IFERROR(__xludf.DUMMYFUNCTION("""COMPUTED_VALUE"""),"...")</f>
        <v>...</v>
      </c>
      <c r="EF12" s="19">
        <f ca="1">IFERROR(__xludf.DUMMYFUNCTION("""COMPUTED_VALUE"""),2)</f>
        <v>2</v>
      </c>
      <c r="EG12" s="19" t="str">
        <f ca="1">IFERROR(__xludf.DUMMYFUNCTION("""COMPUTED_VALUE"""),"Артеменко  С. В.")</f>
        <v>Артеменко  С. В.</v>
      </c>
      <c r="EH12" s="19" t="str">
        <f ca="1">IFERROR(__xludf.DUMMYFUNCTION("""COMPUTED_VALUE"""),"За")</f>
        <v>За</v>
      </c>
      <c r="EI12" s="19">
        <f ca="1">IFERROR(__xludf.DUMMYFUNCTION("""COMPUTED_VALUE"""),2)</f>
        <v>2</v>
      </c>
      <c r="EJ12" s="19" t="str">
        <f ca="1">IFERROR(__xludf.DUMMYFUNCTION("""COMPUTED_VALUE"""),"Артеменко  С. В.")</f>
        <v>Артеменко  С. В.</v>
      </c>
      <c r="EK12" s="19" t="str">
        <f ca="1">IFERROR(__xludf.DUMMYFUNCTION("""COMPUTED_VALUE"""),"За")</f>
        <v>За</v>
      </c>
      <c r="EL12" s="19">
        <f ca="1">IFERROR(__xludf.DUMMYFUNCTION("""COMPUTED_VALUE"""),2)</f>
        <v>2</v>
      </c>
      <c r="EM12" s="19" t="str">
        <f ca="1">IFERROR(__xludf.DUMMYFUNCTION("""COMPUTED_VALUE"""),"Артеменко  С. В.")</f>
        <v>Артеменко  С. В.</v>
      </c>
      <c r="EN12" s="19" t="str">
        <f ca="1">IFERROR(__xludf.DUMMYFUNCTION("""COMPUTED_VALUE"""),"За")</f>
        <v>За</v>
      </c>
      <c r="EO12" s="19">
        <f ca="1">IFERROR(__xludf.DUMMYFUNCTION("""COMPUTED_VALUE"""),2)</f>
        <v>2</v>
      </c>
      <c r="EP12" s="19" t="str">
        <f ca="1">IFERROR(__xludf.DUMMYFUNCTION("""COMPUTED_VALUE"""),"Артеменко  С. В.")</f>
        <v>Артеменко  С. В.</v>
      </c>
      <c r="EQ12" s="19" t="str">
        <f ca="1">IFERROR(__xludf.DUMMYFUNCTION("""COMPUTED_VALUE"""),"За")</f>
        <v>За</v>
      </c>
      <c r="ER12" s="19">
        <f ca="1">IFERROR(__xludf.DUMMYFUNCTION("""COMPUTED_VALUE"""),2)</f>
        <v>2</v>
      </c>
      <c r="ES12" s="19" t="str">
        <f ca="1">IFERROR(__xludf.DUMMYFUNCTION("""COMPUTED_VALUE"""),"Артеменко  С. В.")</f>
        <v>Артеменко  С. В.</v>
      </c>
      <c r="ET12" s="19" t="str">
        <f ca="1">IFERROR(__xludf.DUMMYFUNCTION("""COMPUTED_VALUE"""),"За")</f>
        <v>За</v>
      </c>
      <c r="EU12" s="19">
        <f ca="1">IFERROR(__xludf.DUMMYFUNCTION("""COMPUTED_VALUE"""),2)</f>
        <v>2</v>
      </c>
      <c r="EV12" s="19" t="str">
        <f ca="1">IFERROR(__xludf.DUMMYFUNCTION("""COMPUTED_VALUE"""),"Артеменко  С. В.")</f>
        <v>Артеменко  С. В.</v>
      </c>
      <c r="EW12" s="19" t="str">
        <f ca="1">IFERROR(__xludf.DUMMYFUNCTION("""COMPUTED_VALUE"""),"За")</f>
        <v>За</v>
      </c>
      <c r="EX12" s="19">
        <f ca="1">IFERROR(__xludf.DUMMYFUNCTION("""COMPUTED_VALUE"""),2)</f>
        <v>2</v>
      </c>
      <c r="EY12" s="19" t="str">
        <f ca="1">IFERROR(__xludf.DUMMYFUNCTION("""COMPUTED_VALUE"""),"Артеменко  С. В.")</f>
        <v>Артеменко  С. В.</v>
      </c>
      <c r="EZ12" s="19" t="str">
        <f ca="1">IFERROR(__xludf.DUMMYFUNCTION("""COMPUTED_VALUE"""),"За")</f>
        <v>За</v>
      </c>
      <c r="FA12" s="19">
        <f ca="1">IFERROR(__xludf.DUMMYFUNCTION("""COMPUTED_VALUE"""),2)</f>
        <v>2</v>
      </c>
      <c r="FB12" s="19" t="str">
        <f ca="1">IFERROR(__xludf.DUMMYFUNCTION("""COMPUTED_VALUE"""),"Артеменко  С. В.")</f>
        <v>Артеменко  С. В.</v>
      </c>
      <c r="FC12" s="19" t="str">
        <f ca="1">IFERROR(__xludf.DUMMYFUNCTION("""COMPUTED_VALUE"""),"За")</f>
        <v>За</v>
      </c>
      <c r="FD12" s="19">
        <f ca="1">IFERROR(__xludf.DUMMYFUNCTION("""COMPUTED_VALUE"""),2)</f>
        <v>2</v>
      </c>
      <c r="FE12" s="19" t="str">
        <f ca="1">IFERROR(__xludf.DUMMYFUNCTION("""COMPUTED_VALUE"""),"Артеменко  С. В.")</f>
        <v>Артеменко  С. В.</v>
      </c>
      <c r="FF12" s="19" t="str">
        <f ca="1">IFERROR(__xludf.DUMMYFUNCTION("""COMPUTED_VALUE"""),"За")</f>
        <v>За</v>
      </c>
      <c r="FG12" s="19">
        <f ca="1">IFERROR(__xludf.DUMMYFUNCTION("""COMPUTED_VALUE"""),2)</f>
        <v>2</v>
      </c>
      <c r="FH12" s="19" t="str">
        <f ca="1">IFERROR(__xludf.DUMMYFUNCTION("""COMPUTED_VALUE"""),"Артеменко  С. В.")</f>
        <v>Артеменко  С. В.</v>
      </c>
      <c r="FI12" s="19" t="str">
        <f ca="1">IFERROR(__xludf.DUMMYFUNCTION("""COMPUTED_VALUE"""),"За")</f>
        <v>За</v>
      </c>
      <c r="FJ12" s="19">
        <f ca="1">IFERROR(__xludf.DUMMYFUNCTION("""COMPUTED_VALUE"""),2)</f>
        <v>2</v>
      </c>
      <c r="FK12" s="19" t="str">
        <f ca="1">IFERROR(__xludf.DUMMYFUNCTION("""COMPUTED_VALUE"""),"Артеменко  С. В.")</f>
        <v>Артеменко  С. В.</v>
      </c>
      <c r="FL12" s="19" t="str">
        <f ca="1">IFERROR(__xludf.DUMMYFUNCTION("""COMPUTED_VALUE"""),"За")</f>
        <v>За</v>
      </c>
      <c r="FM12" s="19">
        <f ca="1">IFERROR(__xludf.DUMMYFUNCTION("""COMPUTED_VALUE"""),2)</f>
        <v>2</v>
      </c>
      <c r="FN12" s="19" t="str">
        <f ca="1">IFERROR(__xludf.DUMMYFUNCTION("""COMPUTED_VALUE"""),"Артеменко  С. В.")</f>
        <v>Артеменко  С. В.</v>
      </c>
      <c r="FO12" s="19" t="str">
        <f ca="1">IFERROR(__xludf.DUMMYFUNCTION("""COMPUTED_VALUE"""),"За")</f>
        <v>За</v>
      </c>
      <c r="FP12" s="19">
        <f ca="1">IFERROR(__xludf.DUMMYFUNCTION("""COMPUTED_VALUE"""),2)</f>
        <v>2</v>
      </c>
      <c r="FQ12" s="19" t="str">
        <f ca="1">IFERROR(__xludf.DUMMYFUNCTION("""COMPUTED_VALUE"""),"Артеменко  С. В.")</f>
        <v>Артеменко  С. В.</v>
      </c>
      <c r="FR12" s="19" t="str">
        <f ca="1">IFERROR(__xludf.DUMMYFUNCTION("""COMPUTED_VALUE"""),"За")</f>
        <v>За</v>
      </c>
      <c r="FS12" s="19">
        <f ca="1">IFERROR(__xludf.DUMMYFUNCTION("""COMPUTED_VALUE"""),2)</f>
        <v>2</v>
      </c>
      <c r="FT12" s="19" t="str">
        <f ca="1">IFERROR(__xludf.DUMMYFUNCTION("""COMPUTED_VALUE"""),"Артеменко  С. В.")</f>
        <v>Артеменко  С. В.</v>
      </c>
      <c r="FU12" s="19" t="str">
        <f ca="1">IFERROR(__xludf.DUMMYFUNCTION("""COMPUTED_VALUE"""),"За")</f>
        <v>За</v>
      </c>
      <c r="FV12" s="19">
        <f ca="1">IFERROR(__xludf.DUMMYFUNCTION("""COMPUTED_VALUE"""),2)</f>
        <v>2</v>
      </c>
      <c r="FW12" s="19" t="str">
        <f ca="1">IFERROR(__xludf.DUMMYFUNCTION("""COMPUTED_VALUE"""),"Артеменко  С. В.")</f>
        <v>Артеменко  С. В.</v>
      </c>
      <c r="FX12" s="19" t="str">
        <f ca="1">IFERROR(__xludf.DUMMYFUNCTION("""COMPUTED_VALUE"""),"За")</f>
        <v>За</v>
      </c>
      <c r="FY12" s="19">
        <f ca="1">IFERROR(__xludf.DUMMYFUNCTION("""COMPUTED_VALUE"""),2)</f>
        <v>2</v>
      </c>
      <c r="FZ12" s="19" t="str">
        <f ca="1">IFERROR(__xludf.DUMMYFUNCTION("""COMPUTED_VALUE"""),"Артеменко  С. В.")</f>
        <v>Артеменко  С. В.</v>
      </c>
      <c r="GA12" s="19" t="str">
        <f ca="1">IFERROR(__xludf.DUMMYFUNCTION("""COMPUTED_VALUE"""),"...")</f>
        <v>...</v>
      </c>
      <c r="GB12" s="19">
        <f ca="1">IFERROR(__xludf.DUMMYFUNCTION("""COMPUTED_VALUE"""),2)</f>
        <v>2</v>
      </c>
      <c r="GC12" s="19" t="str">
        <f ca="1">IFERROR(__xludf.DUMMYFUNCTION("""COMPUTED_VALUE"""),"Артеменко  С. В.")</f>
        <v>Артеменко  С. В.</v>
      </c>
      <c r="GD12" s="19" t="str">
        <f ca="1">IFERROR(__xludf.DUMMYFUNCTION("""COMPUTED_VALUE"""),"...")</f>
        <v>...</v>
      </c>
      <c r="GE12" s="19">
        <f ca="1">IFERROR(__xludf.DUMMYFUNCTION("""COMPUTED_VALUE"""),2)</f>
        <v>2</v>
      </c>
      <c r="GF12" s="19" t="str">
        <f ca="1">IFERROR(__xludf.DUMMYFUNCTION("""COMPUTED_VALUE"""),"Артеменко  С. В.")</f>
        <v>Артеменко  С. В.</v>
      </c>
      <c r="GG12" s="19" t="str">
        <f ca="1">IFERROR(__xludf.DUMMYFUNCTION("""COMPUTED_VALUE"""),"...")</f>
        <v>...</v>
      </c>
      <c r="GH12" s="19">
        <f ca="1">IFERROR(__xludf.DUMMYFUNCTION("""COMPUTED_VALUE"""),2)</f>
        <v>2</v>
      </c>
      <c r="GI12" s="19" t="str">
        <f ca="1">IFERROR(__xludf.DUMMYFUNCTION("""COMPUTED_VALUE"""),"Артеменко  С. В.")</f>
        <v>Артеменко  С. В.</v>
      </c>
      <c r="GJ12" s="19" t="str">
        <f ca="1">IFERROR(__xludf.DUMMYFUNCTION("""COMPUTED_VALUE"""),"За")</f>
        <v>За</v>
      </c>
      <c r="GK12" s="19">
        <f ca="1">IFERROR(__xludf.DUMMYFUNCTION("""COMPUTED_VALUE"""),2)</f>
        <v>2</v>
      </c>
      <c r="GL12" s="19" t="str">
        <f ca="1">IFERROR(__xludf.DUMMYFUNCTION("""COMPUTED_VALUE"""),"Артеменко  С. В.")</f>
        <v>Артеменко  С. В.</v>
      </c>
      <c r="GM12" s="19" t="str">
        <f ca="1">IFERROR(__xludf.DUMMYFUNCTION("""COMPUTED_VALUE"""),"За")</f>
        <v>За</v>
      </c>
      <c r="GN12" s="19">
        <f ca="1">IFERROR(__xludf.DUMMYFUNCTION("""COMPUTED_VALUE"""),2)</f>
        <v>2</v>
      </c>
      <c r="GO12" s="19" t="str">
        <f ca="1">IFERROR(__xludf.DUMMYFUNCTION("""COMPUTED_VALUE"""),"Артеменко  С. В.")</f>
        <v>Артеменко  С. В.</v>
      </c>
      <c r="GP12" s="19" t="str">
        <f ca="1">IFERROR(__xludf.DUMMYFUNCTION("""COMPUTED_VALUE"""),"Не голосував")</f>
        <v>Не голосував</v>
      </c>
      <c r="GQ12" s="19">
        <f ca="1">IFERROR(__xludf.DUMMYFUNCTION("""COMPUTED_VALUE"""),2)</f>
        <v>2</v>
      </c>
      <c r="GR12" s="19" t="str">
        <f ca="1">IFERROR(__xludf.DUMMYFUNCTION("""COMPUTED_VALUE"""),"Артеменко  С. В.")</f>
        <v>Артеменко  С. В.</v>
      </c>
      <c r="GS12" s="19" t="str">
        <f ca="1">IFERROR(__xludf.DUMMYFUNCTION("""COMPUTED_VALUE"""),"За")</f>
        <v>За</v>
      </c>
      <c r="GT12" s="19">
        <f ca="1">IFERROR(__xludf.DUMMYFUNCTION("""COMPUTED_VALUE"""),2)</f>
        <v>2</v>
      </c>
      <c r="GU12" s="19" t="str">
        <f ca="1">IFERROR(__xludf.DUMMYFUNCTION("""COMPUTED_VALUE"""),"Артеменко  С. В.")</f>
        <v>Артеменко  С. В.</v>
      </c>
      <c r="GV12" s="19" t="str">
        <f ca="1">IFERROR(__xludf.DUMMYFUNCTION("""COMPUTED_VALUE"""),"За")</f>
        <v>За</v>
      </c>
      <c r="GW12" s="19">
        <f ca="1">IFERROR(__xludf.DUMMYFUNCTION("""COMPUTED_VALUE"""),2)</f>
        <v>2</v>
      </c>
      <c r="GX12" s="19" t="str">
        <f ca="1">IFERROR(__xludf.DUMMYFUNCTION("""COMPUTED_VALUE"""),"Артеменко  С. В.")</f>
        <v>Артеменко  С. В.</v>
      </c>
      <c r="GY12" s="19" t="str">
        <f ca="1">IFERROR(__xludf.DUMMYFUNCTION("""COMPUTED_VALUE"""),"За")</f>
        <v>За</v>
      </c>
      <c r="GZ12" s="19">
        <f ca="1">IFERROR(__xludf.DUMMYFUNCTION("""COMPUTED_VALUE"""),2)</f>
        <v>2</v>
      </c>
      <c r="HA12" s="19" t="str">
        <f ca="1">IFERROR(__xludf.DUMMYFUNCTION("""COMPUTED_VALUE"""),"Артеменко  С. В.")</f>
        <v>Артеменко  С. В.</v>
      </c>
      <c r="HB12" s="19" t="str">
        <f ca="1">IFERROR(__xludf.DUMMYFUNCTION("""COMPUTED_VALUE"""),"За")</f>
        <v>За</v>
      </c>
      <c r="HC12" s="19">
        <f ca="1">IFERROR(__xludf.DUMMYFUNCTION("""COMPUTED_VALUE"""),2)</f>
        <v>2</v>
      </c>
      <c r="HD12" s="19" t="str">
        <f ca="1">IFERROR(__xludf.DUMMYFUNCTION("""COMPUTED_VALUE"""),"Артеменко  С. В.")</f>
        <v>Артеменко  С. В.</v>
      </c>
      <c r="HE12" s="19" t="str">
        <f ca="1">IFERROR(__xludf.DUMMYFUNCTION("""COMPUTED_VALUE"""),"За")</f>
        <v>За</v>
      </c>
      <c r="HF12" s="19">
        <f ca="1">IFERROR(__xludf.DUMMYFUNCTION("""COMPUTED_VALUE"""),2)</f>
        <v>2</v>
      </c>
      <c r="HG12" s="19" t="str">
        <f ca="1">IFERROR(__xludf.DUMMYFUNCTION("""COMPUTED_VALUE"""),"Артеменко  С. В.")</f>
        <v>Артеменко  С. В.</v>
      </c>
      <c r="HH12" s="19" t="str">
        <f ca="1">IFERROR(__xludf.DUMMYFUNCTION("""COMPUTED_VALUE"""),"За")</f>
        <v>За</v>
      </c>
      <c r="HI12" s="19">
        <f ca="1">IFERROR(__xludf.DUMMYFUNCTION("""COMPUTED_VALUE"""),2)</f>
        <v>2</v>
      </c>
      <c r="HJ12" s="19" t="str">
        <f ca="1">IFERROR(__xludf.DUMMYFUNCTION("""COMPUTED_VALUE"""),"Артеменко  С. В.")</f>
        <v>Артеменко  С. В.</v>
      </c>
      <c r="HK12" s="19" t="str">
        <f ca="1">IFERROR(__xludf.DUMMYFUNCTION("""COMPUTED_VALUE"""),"За")</f>
        <v>За</v>
      </c>
      <c r="HL12" s="19">
        <f ca="1">IFERROR(__xludf.DUMMYFUNCTION("""COMPUTED_VALUE"""),2)</f>
        <v>2</v>
      </c>
      <c r="HM12" s="19" t="str">
        <f ca="1">IFERROR(__xludf.DUMMYFUNCTION("""COMPUTED_VALUE"""),"Артеменко  С. В.")</f>
        <v>Артеменко  С. В.</v>
      </c>
      <c r="HN12" s="19" t="str">
        <f ca="1">IFERROR(__xludf.DUMMYFUNCTION("""COMPUTED_VALUE"""),"За")</f>
        <v>За</v>
      </c>
      <c r="HO12" s="19">
        <f ca="1">IFERROR(__xludf.DUMMYFUNCTION("""COMPUTED_VALUE"""),2)</f>
        <v>2</v>
      </c>
      <c r="HP12" s="19" t="str">
        <f ca="1">IFERROR(__xludf.DUMMYFUNCTION("""COMPUTED_VALUE"""),"Артеменко  С. В.")</f>
        <v>Артеменко  С. В.</v>
      </c>
      <c r="HQ12" s="19" t="str">
        <f ca="1">IFERROR(__xludf.DUMMYFUNCTION("""COMPUTED_VALUE"""),"За")</f>
        <v>За</v>
      </c>
      <c r="HR12" s="19">
        <f ca="1">IFERROR(__xludf.DUMMYFUNCTION("""COMPUTED_VALUE"""),2)</f>
        <v>2</v>
      </c>
      <c r="HS12" s="19" t="str">
        <f ca="1">IFERROR(__xludf.DUMMYFUNCTION("""COMPUTED_VALUE"""),"Артеменко  С. В.")</f>
        <v>Артеменко  С. В.</v>
      </c>
      <c r="HT12" s="19" t="str">
        <f ca="1">IFERROR(__xludf.DUMMYFUNCTION("""COMPUTED_VALUE"""),"За")</f>
        <v>За</v>
      </c>
      <c r="HU12" s="19">
        <f ca="1">IFERROR(__xludf.DUMMYFUNCTION("""COMPUTED_VALUE"""),2)</f>
        <v>2</v>
      </c>
      <c r="HV12" s="19" t="str">
        <f ca="1">IFERROR(__xludf.DUMMYFUNCTION("""COMPUTED_VALUE"""),"Артеменко  С. В.")</f>
        <v>Артеменко  С. В.</v>
      </c>
      <c r="HW12" s="19" t="str">
        <f ca="1">IFERROR(__xludf.DUMMYFUNCTION("""COMPUTED_VALUE"""),"За")</f>
        <v>За</v>
      </c>
      <c r="HX12" s="19">
        <f ca="1">IFERROR(__xludf.DUMMYFUNCTION("""COMPUTED_VALUE"""),2)</f>
        <v>2</v>
      </c>
      <c r="HY12" s="19" t="str">
        <f ca="1">IFERROR(__xludf.DUMMYFUNCTION("""COMPUTED_VALUE"""),"Артеменко  С. В.")</f>
        <v>Артеменко  С. В.</v>
      </c>
      <c r="HZ12" s="19" t="str">
        <f ca="1">IFERROR(__xludf.DUMMYFUNCTION("""COMPUTED_VALUE"""),"За")</f>
        <v>За</v>
      </c>
      <c r="IA12" s="19">
        <f ca="1">IFERROR(__xludf.DUMMYFUNCTION("""COMPUTED_VALUE"""),2)</f>
        <v>2</v>
      </c>
      <c r="IB12" s="19" t="str">
        <f ca="1">IFERROR(__xludf.DUMMYFUNCTION("""COMPUTED_VALUE"""),"Артеменко  С. В.")</f>
        <v>Артеменко  С. В.</v>
      </c>
      <c r="IC12" s="19" t="str">
        <f ca="1">IFERROR(__xludf.DUMMYFUNCTION("""COMPUTED_VALUE"""),"За")</f>
        <v>За</v>
      </c>
      <c r="ID12" s="19">
        <f ca="1">IFERROR(__xludf.DUMMYFUNCTION("""COMPUTED_VALUE"""),2)</f>
        <v>2</v>
      </c>
      <c r="IE12" s="19" t="str">
        <f ca="1">IFERROR(__xludf.DUMMYFUNCTION("""COMPUTED_VALUE"""),"Артеменко  С. В.")</f>
        <v>Артеменко  С. В.</v>
      </c>
      <c r="IF12" s="19" t="str">
        <f ca="1">IFERROR(__xludf.DUMMYFUNCTION("""COMPUTED_VALUE"""),"За")</f>
        <v>За</v>
      </c>
      <c r="IG12" s="19">
        <f ca="1">IFERROR(__xludf.DUMMYFUNCTION("""COMPUTED_VALUE"""),2)</f>
        <v>2</v>
      </c>
      <c r="IH12" s="19" t="str">
        <f ca="1">IFERROR(__xludf.DUMMYFUNCTION("""COMPUTED_VALUE"""),"Артеменко  С. В.")</f>
        <v>Артеменко  С. В.</v>
      </c>
      <c r="II12" s="19" t="str">
        <f ca="1">IFERROR(__xludf.DUMMYFUNCTION("""COMPUTED_VALUE"""),"За")</f>
        <v>За</v>
      </c>
      <c r="IJ12" s="19">
        <f ca="1">IFERROR(__xludf.DUMMYFUNCTION("""COMPUTED_VALUE"""),2)</f>
        <v>2</v>
      </c>
      <c r="IK12" s="19" t="str">
        <f ca="1">IFERROR(__xludf.DUMMYFUNCTION("""COMPUTED_VALUE"""),"Артеменко  С. В.")</f>
        <v>Артеменко  С. В.</v>
      </c>
      <c r="IL12" s="19" t="str">
        <f ca="1">IFERROR(__xludf.DUMMYFUNCTION("""COMPUTED_VALUE"""),"За")</f>
        <v>За</v>
      </c>
      <c r="IM12" s="19">
        <f ca="1">IFERROR(__xludf.DUMMYFUNCTION("""COMPUTED_VALUE"""),2)</f>
        <v>2</v>
      </c>
      <c r="IN12" s="19" t="str">
        <f ca="1">IFERROR(__xludf.DUMMYFUNCTION("""COMPUTED_VALUE"""),"Артеменко  С. В.")</f>
        <v>Артеменко  С. В.</v>
      </c>
      <c r="IO12" s="19" t="str">
        <f ca="1">IFERROR(__xludf.DUMMYFUNCTION("""COMPUTED_VALUE"""),"За")</f>
        <v>За</v>
      </c>
      <c r="IP12" s="19">
        <f ca="1">IFERROR(__xludf.DUMMYFUNCTION("""COMPUTED_VALUE"""),2)</f>
        <v>2</v>
      </c>
      <c r="IQ12" s="19" t="str">
        <f ca="1">IFERROR(__xludf.DUMMYFUNCTION("""COMPUTED_VALUE"""),"Артеменко  С. В.")</f>
        <v>Артеменко  С. В.</v>
      </c>
      <c r="IR12" s="19" t="str">
        <f ca="1">IFERROR(__xludf.DUMMYFUNCTION("""COMPUTED_VALUE"""),"За")</f>
        <v>За</v>
      </c>
      <c r="IS12" s="19">
        <f ca="1">IFERROR(__xludf.DUMMYFUNCTION("""COMPUTED_VALUE"""),2)</f>
        <v>2</v>
      </c>
      <c r="IT12" s="19" t="str">
        <f ca="1">IFERROR(__xludf.DUMMYFUNCTION("""COMPUTED_VALUE"""),"Артеменко  С. В.")</f>
        <v>Артеменко  С. В.</v>
      </c>
      <c r="IU12" s="19" t="str">
        <f ca="1">IFERROR(__xludf.DUMMYFUNCTION("""COMPUTED_VALUE"""),"За")</f>
        <v>За</v>
      </c>
      <c r="IV12" s="19">
        <f ca="1">IFERROR(__xludf.DUMMYFUNCTION("""COMPUTED_VALUE"""),2)</f>
        <v>2</v>
      </c>
      <c r="IW12" s="19" t="str">
        <f ca="1">IFERROR(__xludf.DUMMYFUNCTION("""COMPUTED_VALUE"""),"Артеменко  С. В.")</f>
        <v>Артеменко  С. В.</v>
      </c>
      <c r="IX12" s="19" t="str">
        <f ca="1">IFERROR(__xludf.DUMMYFUNCTION("""COMPUTED_VALUE"""),"За")</f>
        <v>За</v>
      </c>
      <c r="IY12" s="19">
        <f ca="1">IFERROR(__xludf.DUMMYFUNCTION("""COMPUTED_VALUE"""),2)</f>
        <v>2</v>
      </c>
      <c r="IZ12" s="19" t="str">
        <f ca="1">IFERROR(__xludf.DUMMYFUNCTION("""COMPUTED_VALUE"""),"Артеменко  С. В.")</f>
        <v>Артеменко  С. В.</v>
      </c>
      <c r="JA12" s="19" t="str">
        <f ca="1">IFERROR(__xludf.DUMMYFUNCTION("""COMPUTED_VALUE"""),"За")</f>
        <v>За</v>
      </c>
      <c r="JB12" s="19">
        <f ca="1">IFERROR(__xludf.DUMMYFUNCTION("""COMPUTED_VALUE"""),2)</f>
        <v>2</v>
      </c>
      <c r="JC12" s="19" t="str">
        <f ca="1">IFERROR(__xludf.DUMMYFUNCTION("""COMPUTED_VALUE"""),"Артеменко  С. В.")</f>
        <v>Артеменко  С. В.</v>
      </c>
      <c r="JD12" s="19" t="str">
        <f ca="1">IFERROR(__xludf.DUMMYFUNCTION("""COMPUTED_VALUE"""),"За")</f>
        <v>За</v>
      </c>
      <c r="JE12" s="19">
        <f ca="1">IFERROR(__xludf.DUMMYFUNCTION("""COMPUTED_VALUE"""),2)</f>
        <v>2</v>
      </c>
      <c r="JF12" s="19" t="str">
        <f ca="1">IFERROR(__xludf.DUMMYFUNCTION("""COMPUTED_VALUE"""),"Артеменко  С. В.")</f>
        <v>Артеменко  С. В.</v>
      </c>
      <c r="JG12" s="19" t="str">
        <f ca="1">IFERROR(__xludf.DUMMYFUNCTION("""COMPUTED_VALUE"""),"За")</f>
        <v>За</v>
      </c>
      <c r="JH12" s="19">
        <f ca="1">IFERROR(__xludf.DUMMYFUNCTION("""COMPUTED_VALUE"""),2)</f>
        <v>2</v>
      </c>
      <c r="JI12" s="19" t="str">
        <f ca="1">IFERROR(__xludf.DUMMYFUNCTION("""COMPUTED_VALUE"""),"Артеменко  С. В.")</f>
        <v>Артеменко  С. В.</v>
      </c>
      <c r="JJ12" s="19" t="str">
        <f ca="1">IFERROR(__xludf.DUMMYFUNCTION("""COMPUTED_VALUE"""),"За")</f>
        <v>За</v>
      </c>
      <c r="JK12" s="19">
        <f ca="1">IFERROR(__xludf.DUMMYFUNCTION("""COMPUTED_VALUE"""),2)</f>
        <v>2</v>
      </c>
      <c r="JL12" s="19" t="str">
        <f ca="1">IFERROR(__xludf.DUMMYFUNCTION("""COMPUTED_VALUE"""),"Артеменко  С. В.")</f>
        <v>Артеменко  С. В.</v>
      </c>
      <c r="JM12" s="19" t="str">
        <f ca="1">IFERROR(__xludf.DUMMYFUNCTION("""COMPUTED_VALUE"""),"За")</f>
        <v>За</v>
      </c>
      <c r="JN12" s="19">
        <f ca="1">IFERROR(__xludf.DUMMYFUNCTION("""COMPUTED_VALUE"""),2)</f>
        <v>2</v>
      </c>
      <c r="JO12" s="19" t="str">
        <f ca="1">IFERROR(__xludf.DUMMYFUNCTION("""COMPUTED_VALUE"""),"Артеменко  С. В.")</f>
        <v>Артеменко  С. В.</v>
      </c>
      <c r="JP12" s="19" t="str">
        <f ca="1">IFERROR(__xludf.DUMMYFUNCTION("""COMPUTED_VALUE"""),"За")</f>
        <v>За</v>
      </c>
      <c r="JQ12" s="19">
        <f ca="1">IFERROR(__xludf.DUMMYFUNCTION("""COMPUTED_VALUE"""),2)</f>
        <v>2</v>
      </c>
      <c r="JR12" s="19" t="str">
        <f ca="1">IFERROR(__xludf.DUMMYFUNCTION("""COMPUTED_VALUE"""),"Артеменко  С. В.")</f>
        <v>Артеменко  С. В.</v>
      </c>
      <c r="JS12" s="19" t="str">
        <f ca="1">IFERROR(__xludf.DUMMYFUNCTION("""COMPUTED_VALUE"""),"Не голосував")</f>
        <v>Не голосував</v>
      </c>
      <c r="JT12" s="19">
        <f ca="1">IFERROR(__xludf.DUMMYFUNCTION("""COMPUTED_VALUE"""),2)</f>
        <v>2</v>
      </c>
      <c r="JU12" s="19" t="str">
        <f ca="1">IFERROR(__xludf.DUMMYFUNCTION("""COMPUTED_VALUE"""),"Артеменко  С. В.")</f>
        <v>Артеменко  С. В.</v>
      </c>
      <c r="JV12" s="19" t="str">
        <f ca="1">IFERROR(__xludf.DUMMYFUNCTION("""COMPUTED_VALUE"""),"Не голосував")</f>
        <v>Не голосував</v>
      </c>
      <c r="JW12" s="19">
        <f ca="1">IFERROR(__xludf.DUMMYFUNCTION("""COMPUTED_VALUE"""),2)</f>
        <v>2</v>
      </c>
      <c r="JX12" s="19" t="str">
        <f ca="1">IFERROR(__xludf.DUMMYFUNCTION("""COMPUTED_VALUE"""),"Артеменко  С. В.")</f>
        <v>Артеменко  С. В.</v>
      </c>
      <c r="JY12" s="19" t="str">
        <f ca="1">IFERROR(__xludf.DUMMYFUNCTION("""COMPUTED_VALUE"""),"Не голосував")</f>
        <v>Не голосував</v>
      </c>
      <c r="JZ12" s="19">
        <f ca="1">IFERROR(__xludf.DUMMYFUNCTION("""COMPUTED_VALUE"""),2)</f>
        <v>2</v>
      </c>
      <c r="KA12" s="19" t="str">
        <f ca="1">IFERROR(__xludf.DUMMYFUNCTION("""COMPUTED_VALUE"""),"Артеменко  С. В.")</f>
        <v>Артеменко  С. В.</v>
      </c>
      <c r="KB12" s="19" t="str">
        <f ca="1">IFERROR(__xludf.DUMMYFUNCTION("""COMPUTED_VALUE"""),"Не голосував")</f>
        <v>Не голосував</v>
      </c>
      <c r="KC12" s="19">
        <f ca="1">IFERROR(__xludf.DUMMYFUNCTION("""COMPUTED_VALUE"""),2)</f>
        <v>2</v>
      </c>
      <c r="KD12" s="19" t="str">
        <f ca="1">IFERROR(__xludf.DUMMYFUNCTION("""COMPUTED_VALUE"""),"Артеменко  С. В.")</f>
        <v>Артеменко  С. В.</v>
      </c>
      <c r="KE12" s="19" t="str">
        <f ca="1">IFERROR(__xludf.DUMMYFUNCTION("""COMPUTED_VALUE"""),"Не голосував")</f>
        <v>Не голосував</v>
      </c>
      <c r="KF12" s="19">
        <f ca="1">IFERROR(__xludf.DUMMYFUNCTION("""COMPUTED_VALUE"""),2)</f>
        <v>2</v>
      </c>
      <c r="KG12" s="19" t="str">
        <f ca="1">IFERROR(__xludf.DUMMYFUNCTION("""COMPUTED_VALUE"""),"Артеменко  С. В.")</f>
        <v>Артеменко  С. В.</v>
      </c>
      <c r="KH12" s="19" t="str">
        <f ca="1">IFERROR(__xludf.DUMMYFUNCTION("""COMPUTED_VALUE"""),"Не голосував")</f>
        <v>Не голосував</v>
      </c>
      <c r="KI12" s="19">
        <f ca="1">IFERROR(__xludf.DUMMYFUNCTION("""COMPUTED_VALUE"""),2)</f>
        <v>2</v>
      </c>
      <c r="KJ12" s="19" t="str">
        <f ca="1">IFERROR(__xludf.DUMMYFUNCTION("""COMPUTED_VALUE"""),"Артеменко  С. В.")</f>
        <v>Артеменко  С. В.</v>
      </c>
      <c r="KK12" s="19" t="str">
        <f ca="1">IFERROR(__xludf.DUMMYFUNCTION("""COMPUTED_VALUE"""),"Не голосував")</f>
        <v>Не голосував</v>
      </c>
      <c r="KL12" s="19">
        <f ca="1">IFERROR(__xludf.DUMMYFUNCTION("""COMPUTED_VALUE"""),2)</f>
        <v>2</v>
      </c>
      <c r="KM12" s="19" t="str">
        <f ca="1">IFERROR(__xludf.DUMMYFUNCTION("""COMPUTED_VALUE"""),"Артеменко  С. В.")</f>
        <v>Артеменко  С. В.</v>
      </c>
      <c r="KN12" s="19" t="str">
        <f ca="1">IFERROR(__xludf.DUMMYFUNCTION("""COMPUTED_VALUE"""),"Не голосував")</f>
        <v>Не голосував</v>
      </c>
      <c r="KO12" s="19">
        <f ca="1">IFERROR(__xludf.DUMMYFUNCTION("""COMPUTED_VALUE"""),2)</f>
        <v>2</v>
      </c>
      <c r="KP12" s="19" t="str">
        <f ca="1">IFERROR(__xludf.DUMMYFUNCTION("""COMPUTED_VALUE"""),"Артеменко  С. В.")</f>
        <v>Артеменко  С. В.</v>
      </c>
      <c r="KQ12" s="19" t="str">
        <f ca="1">IFERROR(__xludf.DUMMYFUNCTION("""COMPUTED_VALUE"""),"За")</f>
        <v>За</v>
      </c>
      <c r="KR12" s="19">
        <f ca="1">IFERROR(__xludf.DUMMYFUNCTION("""COMPUTED_VALUE"""),2)</f>
        <v>2</v>
      </c>
      <c r="KS12" s="19" t="str">
        <f ca="1">IFERROR(__xludf.DUMMYFUNCTION("""COMPUTED_VALUE"""),"Артеменко  С. В.")</f>
        <v>Артеменко  С. В.</v>
      </c>
      <c r="KT12" s="19" t="str">
        <f ca="1">IFERROR(__xludf.DUMMYFUNCTION("""COMPUTED_VALUE"""),"Не голосував")</f>
        <v>Не голосував</v>
      </c>
      <c r="KU12" s="19">
        <f ca="1">IFERROR(__xludf.DUMMYFUNCTION("""COMPUTED_VALUE"""),2)</f>
        <v>2</v>
      </c>
      <c r="KV12" s="19" t="str">
        <f ca="1">IFERROR(__xludf.DUMMYFUNCTION("""COMPUTED_VALUE"""),"Артеменко  С. В.")</f>
        <v>Артеменко  С. В.</v>
      </c>
      <c r="KW12" s="19" t="str">
        <f ca="1">IFERROR(__xludf.DUMMYFUNCTION("""COMPUTED_VALUE"""),"За")</f>
        <v>За</v>
      </c>
      <c r="KX12" s="19">
        <f ca="1">IFERROR(__xludf.DUMMYFUNCTION("""COMPUTED_VALUE"""),2)</f>
        <v>2</v>
      </c>
      <c r="KY12" s="19" t="str">
        <f ca="1">IFERROR(__xludf.DUMMYFUNCTION("""COMPUTED_VALUE"""),"Артеменко  С. В.")</f>
        <v>Артеменко  С. В.</v>
      </c>
      <c r="KZ12" s="19" t="str">
        <f ca="1">IFERROR(__xludf.DUMMYFUNCTION("""COMPUTED_VALUE"""),"За")</f>
        <v>За</v>
      </c>
      <c r="LA12" s="19">
        <f ca="1">IFERROR(__xludf.DUMMYFUNCTION("""COMPUTED_VALUE"""),2)</f>
        <v>2</v>
      </c>
      <c r="LB12" s="19" t="str">
        <f ca="1">IFERROR(__xludf.DUMMYFUNCTION("""COMPUTED_VALUE"""),"Артеменко  С. В.")</f>
        <v>Артеменко  С. В.</v>
      </c>
      <c r="LC12" s="19" t="str">
        <f ca="1">IFERROR(__xludf.DUMMYFUNCTION("""COMPUTED_VALUE"""),"За")</f>
        <v>За</v>
      </c>
      <c r="LD12" s="19">
        <f ca="1">IFERROR(__xludf.DUMMYFUNCTION("""COMPUTED_VALUE"""),2)</f>
        <v>2</v>
      </c>
      <c r="LE12" s="19" t="str">
        <f ca="1">IFERROR(__xludf.DUMMYFUNCTION("""COMPUTED_VALUE"""),"Артеменко  С. В.")</f>
        <v>Артеменко  С. В.</v>
      </c>
      <c r="LF12" s="19" t="str">
        <f ca="1">IFERROR(__xludf.DUMMYFUNCTION("""COMPUTED_VALUE"""),"За")</f>
        <v>За</v>
      </c>
      <c r="LG12" s="19">
        <f ca="1">IFERROR(__xludf.DUMMYFUNCTION("""COMPUTED_VALUE"""),2)</f>
        <v>2</v>
      </c>
      <c r="LH12" s="19" t="str">
        <f ca="1">IFERROR(__xludf.DUMMYFUNCTION("""COMPUTED_VALUE"""),"Артеменко  С. В.")</f>
        <v>Артеменко  С. В.</v>
      </c>
      <c r="LI12" s="19" t="str">
        <f ca="1">IFERROR(__xludf.DUMMYFUNCTION("""COMPUTED_VALUE"""),"За")</f>
        <v>За</v>
      </c>
      <c r="LJ12" s="19">
        <f ca="1">IFERROR(__xludf.DUMMYFUNCTION("""COMPUTED_VALUE"""),2)</f>
        <v>2</v>
      </c>
      <c r="LK12" s="19" t="str">
        <f ca="1">IFERROR(__xludf.DUMMYFUNCTION("""COMPUTED_VALUE"""),"Артеменко  С. В.")</f>
        <v>Артеменко  С. В.</v>
      </c>
      <c r="LL12" s="19" t="str">
        <f ca="1">IFERROR(__xludf.DUMMYFUNCTION("""COMPUTED_VALUE"""),"За")</f>
        <v>За</v>
      </c>
      <c r="LM12" s="19">
        <f ca="1">IFERROR(__xludf.DUMMYFUNCTION("""COMPUTED_VALUE"""),2)</f>
        <v>2</v>
      </c>
      <c r="LN12" s="19" t="str">
        <f ca="1">IFERROR(__xludf.DUMMYFUNCTION("""COMPUTED_VALUE"""),"Артеменко  С. В.")</f>
        <v>Артеменко  С. В.</v>
      </c>
      <c r="LO12" s="19" t="str">
        <f ca="1">IFERROR(__xludf.DUMMYFUNCTION("""COMPUTED_VALUE"""),"За")</f>
        <v>За</v>
      </c>
      <c r="LP12" s="19">
        <f ca="1">IFERROR(__xludf.DUMMYFUNCTION("""COMPUTED_VALUE"""),2)</f>
        <v>2</v>
      </c>
      <c r="LQ12" s="19" t="str">
        <f ca="1">IFERROR(__xludf.DUMMYFUNCTION("""COMPUTED_VALUE"""),"Артеменко  С. В.")</f>
        <v>Артеменко  С. В.</v>
      </c>
      <c r="LR12" s="19" t="str">
        <f ca="1">IFERROR(__xludf.DUMMYFUNCTION("""COMPUTED_VALUE"""),"Не голосував")</f>
        <v>Не голосував</v>
      </c>
      <c r="LS12" s="19">
        <f ca="1">IFERROR(__xludf.DUMMYFUNCTION("""COMPUTED_VALUE"""),2)</f>
        <v>2</v>
      </c>
      <c r="LT12" s="19" t="str">
        <f ca="1">IFERROR(__xludf.DUMMYFUNCTION("""COMPUTED_VALUE"""),"Артеменко  С. В.")</f>
        <v>Артеменко  С. В.</v>
      </c>
      <c r="LU12" s="19" t="str">
        <f ca="1">IFERROR(__xludf.DUMMYFUNCTION("""COMPUTED_VALUE"""),"За")</f>
        <v>За</v>
      </c>
      <c r="LV12" s="19">
        <f ca="1">IFERROR(__xludf.DUMMYFUNCTION("""COMPUTED_VALUE"""),2)</f>
        <v>2</v>
      </c>
      <c r="LW12" s="19" t="str">
        <f ca="1">IFERROR(__xludf.DUMMYFUNCTION("""COMPUTED_VALUE"""),"Артеменко  С. В.")</f>
        <v>Артеменко  С. В.</v>
      </c>
      <c r="LX12" s="19" t="str">
        <f ca="1">IFERROR(__xludf.DUMMYFUNCTION("""COMPUTED_VALUE"""),"За")</f>
        <v>За</v>
      </c>
      <c r="LY12" s="19">
        <f ca="1">IFERROR(__xludf.DUMMYFUNCTION("""COMPUTED_VALUE"""),2)</f>
        <v>2</v>
      </c>
      <c r="LZ12" s="19" t="str">
        <f ca="1">IFERROR(__xludf.DUMMYFUNCTION("""COMPUTED_VALUE"""),"Артеменко  С. В.")</f>
        <v>Артеменко  С. В.</v>
      </c>
      <c r="MA12" s="19" t="str">
        <f ca="1">IFERROR(__xludf.DUMMYFUNCTION("""COMPUTED_VALUE"""),"За")</f>
        <v>За</v>
      </c>
      <c r="MB12" s="19">
        <f ca="1">IFERROR(__xludf.DUMMYFUNCTION("""COMPUTED_VALUE"""),2)</f>
        <v>2</v>
      </c>
      <c r="MC12" s="19" t="str">
        <f ca="1">IFERROR(__xludf.DUMMYFUNCTION("""COMPUTED_VALUE"""),"Артеменко  С. В.")</f>
        <v>Артеменко  С. В.</v>
      </c>
      <c r="MD12" s="19" t="str">
        <f ca="1">IFERROR(__xludf.DUMMYFUNCTION("""COMPUTED_VALUE"""),"За")</f>
        <v>За</v>
      </c>
      <c r="ME12" s="19">
        <f ca="1">IFERROR(__xludf.DUMMYFUNCTION("""COMPUTED_VALUE"""),2)</f>
        <v>2</v>
      </c>
      <c r="MF12" s="19" t="str">
        <f ca="1">IFERROR(__xludf.DUMMYFUNCTION("""COMPUTED_VALUE"""),"Артеменко  С. В.")</f>
        <v>Артеменко  С. В.</v>
      </c>
      <c r="MG12" s="19" t="str">
        <f ca="1">IFERROR(__xludf.DUMMYFUNCTION("""COMPUTED_VALUE"""),"За")</f>
        <v>За</v>
      </c>
      <c r="MH12" s="19">
        <f ca="1">IFERROR(__xludf.DUMMYFUNCTION("""COMPUTED_VALUE"""),2)</f>
        <v>2</v>
      </c>
      <c r="MI12" s="19" t="str">
        <f ca="1">IFERROR(__xludf.DUMMYFUNCTION("""COMPUTED_VALUE"""),"Артеменко  С. В.")</f>
        <v>Артеменко  С. В.</v>
      </c>
      <c r="MJ12" s="19" t="str">
        <f ca="1">IFERROR(__xludf.DUMMYFUNCTION("""COMPUTED_VALUE"""),"За")</f>
        <v>За</v>
      </c>
      <c r="MK12" s="19">
        <f ca="1">IFERROR(__xludf.DUMMYFUNCTION("""COMPUTED_VALUE"""),2)</f>
        <v>2</v>
      </c>
      <c r="ML12" s="19" t="str">
        <f ca="1">IFERROR(__xludf.DUMMYFUNCTION("""COMPUTED_VALUE"""),"Артеменко  С. В.")</f>
        <v>Артеменко  С. В.</v>
      </c>
      <c r="MM12" s="19" t="str">
        <f ca="1">IFERROR(__xludf.DUMMYFUNCTION("""COMPUTED_VALUE"""),"За")</f>
        <v>За</v>
      </c>
      <c r="MN12" s="19">
        <f ca="1">IFERROR(__xludf.DUMMYFUNCTION("""COMPUTED_VALUE"""),2)</f>
        <v>2</v>
      </c>
      <c r="MO12" s="19" t="str">
        <f ca="1">IFERROR(__xludf.DUMMYFUNCTION("""COMPUTED_VALUE"""),"Артеменко  С. В.")</f>
        <v>Артеменко  С. В.</v>
      </c>
      <c r="MP12" s="19" t="str">
        <f ca="1">IFERROR(__xludf.DUMMYFUNCTION("""COMPUTED_VALUE"""),"За")</f>
        <v>За</v>
      </c>
      <c r="MQ12" s="19">
        <f ca="1">IFERROR(__xludf.DUMMYFUNCTION("""COMPUTED_VALUE"""),2)</f>
        <v>2</v>
      </c>
      <c r="MR12" s="19" t="str">
        <f ca="1">IFERROR(__xludf.DUMMYFUNCTION("""COMPUTED_VALUE"""),"Артеменко  С. В.")</f>
        <v>Артеменко  С. В.</v>
      </c>
      <c r="MS12" s="19" t="str">
        <f ca="1">IFERROR(__xludf.DUMMYFUNCTION("""COMPUTED_VALUE"""),"За")</f>
        <v>За</v>
      </c>
      <c r="MT12" s="19">
        <f ca="1">IFERROR(__xludf.DUMMYFUNCTION("""COMPUTED_VALUE"""),2)</f>
        <v>2</v>
      </c>
      <c r="MU12" s="19" t="str">
        <f ca="1">IFERROR(__xludf.DUMMYFUNCTION("""COMPUTED_VALUE"""),"Артеменко  С. В.")</f>
        <v>Артеменко  С. В.</v>
      </c>
      <c r="MV12" s="19" t="str">
        <f ca="1">IFERROR(__xludf.DUMMYFUNCTION("""COMPUTED_VALUE"""),"За")</f>
        <v>За</v>
      </c>
      <c r="MW12" s="19">
        <f ca="1">IFERROR(__xludf.DUMMYFUNCTION("""COMPUTED_VALUE"""),2)</f>
        <v>2</v>
      </c>
      <c r="MX12" s="19" t="str">
        <f ca="1">IFERROR(__xludf.DUMMYFUNCTION("""COMPUTED_VALUE"""),"Артеменко  С. В.")</f>
        <v>Артеменко  С. В.</v>
      </c>
      <c r="MY12" s="19" t="str">
        <f ca="1">IFERROR(__xludf.DUMMYFUNCTION("""COMPUTED_VALUE"""),"За")</f>
        <v>За</v>
      </c>
      <c r="MZ12" s="19">
        <f ca="1">IFERROR(__xludf.DUMMYFUNCTION("""COMPUTED_VALUE"""),2)</f>
        <v>2</v>
      </c>
      <c r="NA12" s="19" t="str">
        <f ca="1">IFERROR(__xludf.DUMMYFUNCTION("""COMPUTED_VALUE"""),"Артеменко  С. В.")</f>
        <v>Артеменко  С. В.</v>
      </c>
      <c r="NB12" s="19" t="str">
        <f ca="1">IFERROR(__xludf.DUMMYFUNCTION("""COMPUTED_VALUE"""),"За")</f>
        <v>За</v>
      </c>
      <c r="NC12" s="19">
        <f ca="1">IFERROR(__xludf.DUMMYFUNCTION("""COMPUTED_VALUE"""),2)</f>
        <v>2</v>
      </c>
      <c r="ND12" s="19" t="str">
        <f ca="1">IFERROR(__xludf.DUMMYFUNCTION("""COMPUTED_VALUE"""),"Артеменко  С. В.")</f>
        <v>Артеменко  С. В.</v>
      </c>
      <c r="NE12" s="19" t="str">
        <f ca="1">IFERROR(__xludf.DUMMYFUNCTION("""COMPUTED_VALUE"""),"За")</f>
        <v>За</v>
      </c>
      <c r="NF12" s="19">
        <f ca="1">IFERROR(__xludf.DUMMYFUNCTION("""COMPUTED_VALUE"""),2)</f>
        <v>2</v>
      </c>
      <c r="NG12" s="19" t="str">
        <f ca="1">IFERROR(__xludf.DUMMYFUNCTION("""COMPUTED_VALUE"""),"Артеменко  С. В.")</f>
        <v>Артеменко  С. В.</v>
      </c>
      <c r="NH12" s="19" t="str">
        <f ca="1">IFERROR(__xludf.DUMMYFUNCTION("""COMPUTED_VALUE"""),"За")</f>
        <v>За</v>
      </c>
      <c r="NI12" s="19">
        <f ca="1">IFERROR(__xludf.DUMMYFUNCTION("""COMPUTED_VALUE"""),2)</f>
        <v>2</v>
      </c>
      <c r="NJ12" s="19" t="str">
        <f ca="1">IFERROR(__xludf.DUMMYFUNCTION("""COMPUTED_VALUE"""),"Артеменко  С. В.")</f>
        <v>Артеменко  С. В.</v>
      </c>
      <c r="NK12" s="19" t="str">
        <f ca="1">IFERROR(__xludf.DUMMYFUNCTION("""COMPUTED_VALUE"""),"За")</f>
        <v>За</v>
      </c>
      <c r="NL12" s="19">
        <f ca="1">IFERROR(__xludf.DUMMYFUNCTION("""COMPUTED_VALUE"""),2)</f>
        <v>2</v>
      </c>
      <c r="NM12" s="19" t="str">
        <f ca="1">IFERROR(__xludf.DUMMYFUNCTION("""COMPUTED_VALUE"""),"Артеменко  С. В.")</f>
        <v>Артеменко  С. В.</v>
      </c>
      <c r="NN12" s="19" t="str">
        <f ca="1">IFERROR(__xludf.DUMMYFUNCTION("""COMPUTED_VALUE"""),"За")</f>
        <v>За</v>
      </c>
      <c r="NO12" s="19">
        <f ca="1">IFERROR(__xludf.DUMMYFUNCTION("""COMPUTED_VALUE"""),2)</f>
        <v>2</v>
      </c>
      <c r="NP12" s="19" t="str">
        <f ca="1">IFERROR(__xludf.DUMMYFUNCTION("""COMPUTED_VALUE"""),"Артеменко  С. В.")</f>
        <v>Артеменко  С. В.</v>
      </c>
      <c r="NQ12" s="19" t="str">
        <f ca="1">IFERROR(__xludf.DUMMYFUNCTION("""COMPUTED_VALUE"""),"За")</f>
        <v>За</v>
      </c>
      <c r="NR12" s="19">
        <f ca="1">IFERROR(__xludf.DUMMYFUNCTION("""COMPUTED_VALUE"""),2)</f>
        <v>2</v>
      </c>
      <c r="NS12" s="19" t="str">
        <f ca="1">IFERROR(__xludf.DUMMYFUNCTION("""COMPUTED_VALUE"""),"Артеменко  С. В.")</f>
        <v>Артеменко  С. В.</v>
      </c>
      <c r="NT12" s="19" t="str">
        <f ca="1">IFERROR(__xludf.DUMMYFUNCTION("""COMPUTED_VALUE"""),"...")</f>
        <v>...</v>
      </c>
      <c r="NU12" s="19">
        <f ca="1">IFERROR(__xludf.DUMMYFUNCTION("""COMPUTED_VALUE"""),2)</f>
        <v>2</v>
      </c>
      <c r="NV12" s="19" t="str">
        <f ca="1">IFERROR(__xludf.DUMMYFUNCTION("""COMPUTED_VALUE"""),"Артеменко  С. В.")</f>
        <v>Артеменко  С. В.</v>
      </c>
      <c r="NW12" s="19" t="str">
        <f ca="1">IFERROR(__xludf.DUMMYFUNCTION("""COMPUTED_VALUE"""),"...")</f>
        <v>...</v>
      </c>
      <c r="NX12" s="19">
        <f ca="1">IFERROR(__xludf.DUMMYFUNCTION("""COMPUTED_VALUE"""),2)</f>
        <v>2</v>
      </c>
      <c r="NY12" s="19" t="str">
        <f ca="1">IFERROR(__xludf.DUMMYFUNCTION("""COMPUTED_VALUE"""),"Артеменко  С. В.")</f>
        <v>Артеменко  С. В.</v>
      </c>
      <c r="NZ12" s="19" t="str">
        <f ca="1">IFERROR(__xludf.DUMMYFUNCTION("""COMPUTED_VALUE"""),"...")</f>
        <v>...</v>
      </c>
      <c r="OA12" s="19">
        <f ca="1">IFERROR(__xludf.DUMMYFUNCTION("""COMPUTED_VALUE"""),2)</f>
        <v>2</v>
      </c>
      <c r="OB12" s="19" t="str">
        <f ca="1">IFERROR(__xludf.DUMMYFUNCTION("""COMPUTED_VALUE"""),"Артеменко  С. В.")</f>
        <v>Артеменко  С. В.</v>
      </c>
      <c r="OC12" s="19" t="str">
        <f ca="1">IFERROR(__xludf.DUMMYFUNCTION("""COMPUTED_VALUE"""),"...")</f>
        <v>...</v>
      </c>
      <c r="OD12" s="19">
        <f ca="1">IFERROR(__xludf.DUMMYFUNCTION("""COMPUTED_VALUE"""),2)</f>
        <v>2</v>
      </c>
      <c r="OE12" s="19" t="str">
        <f ca="1">IFERROR(__xludf.DUMMYFUNCTION("""COMPUTED_VALUE"""),"Артеменко  С. В.")</f>
        <v>Артеменко  С. В.</v>
      </c>
      <c r="OF12" s="19" t="str">
        <f ca="1">IFERROR(__xludf.DUMMYFUNCTION("""COMPUTED_VALUE"""),"...")</f>
        <v>...</v>
      </c>
      <c r="OG12" s="19">
        <f ca="1">IFERROR(__xludf.DUMMYFUNCTION("""COMPUTED_VALUE"""),2)</f>
        <v>2</v>
      </c>
      <c r="OH12" s="19" t="str">
        <f ca="1">IFERROR(__xludf.DUMMYFUNCTION("""COMPUTED_VALUE"""),"Артеменко  С. В.")</f>
        <v>Артеменко  С. В.</v>
      </c>
      <c r="OI12" s="19" t="str">
        <f ca="1">IFERROR(__xludf.DUMMYFUNCTION("""COMPUTED_VALUE"""),"За")</f>
        <v>За</v>
      </c>
      <c r="OJ12" s="19">
        <f ca="1">IFERROR(__xludf.DUMMYFUNCTION("""COMPUTED_VALUE"""),2)</f>
        <v>2</v>
      </c>
      <c r="OK12" s="19" t="str">
        <f ca="1">IFERROR(__xludf.DUMMYFUNCTION("""COMPUTED_VALUE"""),"Артеменко  С. В.")</f>
        <v>Артеменко  С. В.</v>
      </c>
      <c r="OL12" s="19" t="str">
        <f ca="1">IFERROR(__xludf.DUMMYFUNCTION("""COMPUTED_VALUE"""),"За")</f>
        <v>За</v>
      </c>
      <c r="OM12" s="19">
        <f ca="1">IFERROR(__xludf.DUMMYFUNCTION("""COMPUTED_VALUE"""),2)</f>
        <v>2</v>
      </c>
      <c r="ON12" s="19" t="str">
        <f ca="1">IFERROR(__xludf.DUMMYFUNCTION("""COMPUTED_VALUE"""),"Артеменко  С. В.")</f>
        <v>Артеменко  С. В.</v>
      </c>
      <c r="OO12" s="19" t="str">
        <f ca="1">IFERROR(__xludf.DUMMYFUNCTION("""COMPUTED_VALUE"""),"За")</f>
        <v>За</v>
      </c>
      <c r="OP12" s="19">
        <f ca="1">IFERROR(__xludf.DUMMYFUNCTION("""COMPUTED_VALUE"""),2)</f>
        <v>2</v>
      </c>
      <c r="OQ12" s="19" t="str">
        <f ca="1">IFERROR(__xludf.DUMMYFUNCTION("""COMPUTED_VALUE"""),"Артеменко  С. В.")</f>
        <v>Артеменко  С. В.</v>
      </c>
      <c r="OR12" s="19" t="str">
        <f ca="1">IFERROR(__xludf.DUMMYFUNCTION("""COMPUTED_VALUE"""),"За")</f>
        <v>За</v>
      </c>
      <c r="OS12" s="19">
        <f ca="1">IFERROR(__xludf.DUMMYFUNCTION("""COMPUTED_VALUE"""),2)</f>
        <v>2</v>
      </c>
      <c r="OT12" s="19" t="str">
        <f ca="1">IFERROR(__xludf.DUMMYFUNCTION("""COMPUTED_VALUE"""),"Артеменко  С. В.")</f>
        <v>Артеменко  С. В.</v>
      </c>
      <c r="OU12" s="19" t="str">
        <f ca="1">IFERROR(__xludf.DUMMYFUNCTION("""COMPUTED_VALUE"""),"За")</f>
        <v>За</v>
      </c>
      <c r="OV12" s="19">
        <f ca="1">IFERROR(__xludf.DUMMYFUNCTION("""COMPUTED_VALUE"""),2)</f>
        <v>2</v>
      </c>
      <c r="OW12" s="19" t="str">
        <f ca="1">IFERROR(__xludf.DUMMYFUNCTION("""COMPUTED_VALUE"""),"Артеменко  С. В.")</f>
        <v>Артеменко  С. В.</v>
      </c>
      <c r="OX12" s="19" t="str">
        <f ca="1">IFERROR(__xludf.DUMMYFUNCTION("""COMPUTED_VALUE"""),"За")</f>
        <v>За</v>
      </c>
      <c r="OY12" s="19">
        <f ca="1">IFERROR(__xludf.DUMMYFUNCTION("""COMPUTED_VALUE"""),2)</f>
        <v>2</v>
      </c>
      <c r="OZ12" s="19" t="str">
        <f ca="1">IFERROR(__xludf.DUMMYFUNCTION("""COMPUTED_VALUE"""),"Артеменко  С. В.")</f>
        <v>Артеменко  С. В.</v>
      </c>
      <c r="PA12" s="19" t="str">
        <f ca="1">IFERROR(__xludf.DUMMYFUNCTION("""COMPUTED_VALUE"""),"За")</f>
        <v>За</v>
      </c>
      <c r="PB12" s="19">
        <f ca="1">IFERROR(__xludf.DUMMYFUNCTION("""COMPUTED_VALUE"""),2)</f>
        <v>2</v>
      </c>
      <c r="PC12" s="19" t="str">
        <f ca="1">IFERROR(__xludf.DUMMYFUNCTION("""COMPUTED_VALUE"""),"Артеменко  С. В.")</f>
        <v>Артеменко  С. В.</v>
      </c>
      <c r="PD12" s="19" t="str">
        <f ca="1">IFERROR(__xludf.DUMMYFUNCTION("""COMPUTED_VALUE"""),"За")</f>
        <v>За</v>
      </c>
      <c r="PE12" s="19">
        <f ca="1">IFERROR(__xludf.DUMMYFUNCTION("""COMPUTED_VALUE"""),2)</f>
        <v>2</v>
      </c>
      <c r="PF12" s="19" t="str">
        <f ca="1">IFERROR(__xludf.DUMMYFUNCTION("""COMPUTED_VALUE"""),"Артеменко  С. В.")</f>
        <v>Артеменко  С. В.</v>
      </c>
      <c r="PG12" s="19" t="str">
        <f ca="1">IFERROR(__xludf.DUMMYFUNCTION("""COMPUTED_VALUE"""),"За")</f>
        <v>За</v>
      </c>
      <c r="PH12" s="19">
        <f ca="1">IFERROR(__xludf.DUMMYFUNCTION("""COMPUTED_VALUE"""),2)</f>
        <v>2</v>
      </c>
      <c r="PI12" s="19" t="str">
        <f ca="1">IFERROR(__xludf.DUMMYFUNCTION("""COMPUTED_VALUE"""),"Артеменко  С. В.")</f>
        <v>Артеменко  С. В.</v>
      </c>
      <c r="PJ12" s="19" t="str">
        <f ca="1">IFERROR(__xludf.DUMMYFUNCTION("""COMPUTED_VALUE"""),"За")</f>
        <v>За</v>
      </c>
      <c r="PK12" s="19">
        <f ca="1">IFERROR(__xludf.DUMMYFUNCTION("""COMPUTED_VALUE"""),2)</f>
        <v>2</v>
      </c>
      <c r="PL12" s="19" t="str">
        <f ca="1">IFERROR(__xludf.DUMMYFUNCTION("""COMPUTED_VALUE"""),"Артеменко  С. В.")</f>
        <v>Артеменко  С. В.</v>
      </c>
      <c r="PM12" s="19" t="str">
        <f ca="1">IFERROR(__xludf.DUMMYFUNCTION("""COMPUTED_VALUE"""),"За")</f>
        <v>За</v>
      </c>
      <c r="PN12" s="19">
        <f ca="1">IFERROR(__xludf.DUMMYFUNCTION("""COMPUTED_VALUE"""),2)</f>
        <v>2</v>
      </c>
      <c r="PO12" s="19" t="str">
        <f ca="1">IFERROR(__xludf.DUMMYFUNCTION("""COMPUTED_VALUE"""),"Артеменко  С. В.")</f>
        <v>Артеменко  С. В.</v>
      </c>
      <c r="PP12" s="19" t="str">
        <f ca="1">IFERROR(__xludf.DUMMYFUNCTION("""COMPUTED_VALUE"""),"Не голосував")</f>
        <v>Не голосував</v>
      </c>
      <c r="PQ12" s="19">
        <f ca="1">IFERROR(__xludf.DUMMYFUNCTION("""COMPUTED_VALUE"""),2)</f>
        <v>2</v>
      </c>
      <c r="PR12" s="19" t="str">
        <f ca="1">IFERROR(__xludf.DUMMYFUNCTION("""COMPUTED_VALUE"""),"Артеменко  С. В.")</f>
        <v>Артеменко  С. В.</v>
      </c>
      <c r="PS12" s="19" t="str">
        <f ca="1">IFERROR(__xludf.DUMMYFUNCTION("""COMPUTED_VALUE"""),"За")</f>
        <v>За</v>
      </c>
      <c r="PT12" s="19">
        <f ca="1">IFERROR(__xludf.DUMMYFUNCTION("""COMPUTED_VALUE"""),2)</f>
        <v>2</v>
      </c>
      <c r="PU12" s="19" t="str">
        <f ca="1">IFERROR(__xludf.DUMMYFUNCTION("""COMPUTED_VALUE"""),"Артеменко  С. В.")</f>
        <v>Артеменко  С. В.</v>
      </c>
      <c r="PV12" s="19" t="str">
        <f ca="1">IFERROR(__xludf.DUMMYFUNCTION("""COMPUTED_VALUE"""),"За")</f>
        <v>За</v>
      </c>
      <c r="PW12" s="19">
        <f ca="1">IFERROR(__xludf.DUMMYFUNCTION("""COMPUTED_VALUE"""),2)</f>
        <v>2</v>
      </c>
      <c r="PX12" s="19" t="str">
        <f ca="1">IFERROR(__xludf.DUMMYFUNCTION("""COMPUTED_VALUE"""),"Артеменко  С. В.")</f>
        <v>Артеменко  С. В.</v>
      </c>
      <c r="PY12" s="19" t="str">
        <f ca="1">IFERROR(__xludf.DUMMYFUNCTION("""COMPUTED_VALUE"""),"За")</f>
        <v>За</v>
      </c>
      <c r="PZ12" s="19">
        <f ca="1">IFERROR(__xludf.DUMMYFUNCTION("""COMPUTED_VALUE"""),2)</f>
        <v>2</v>
      </c>
      <c r="QA12" s="19" t="str">
        <f ca="1">IFERROR(__xludf.DUMMYFUNCTION("""COMPUTED_VALUE"""),"Артеменко  С. В.")</f>
        <v>Артеменко  С. В.</v>
      </c>
      <c r="QB12" s="19" t="str">
        <f ca="1">IFERROR(__xludf.DUMMYFUNCTION("""COMPUTED_VALUE"""),"За")</f>
        <v>За</v>
      </c>
      <c r="QC12" s="19">
        <f ca="1">IFERROR(__xludf.DUMMYFUNCTION("""COMPUTED_VALUE"""),2)</f>
        <v>2</v>
      </c>
      <c r="QD12" s="19" t="str">
        <f ca="1">IFERROR(__xludf.DUMMYFUNCTION("""COMPUTED_VALUE"""),"Артеменко  С. В.")</f>
        <v>Артеменко  С. В.</v>
      </c>
      <c r="QE12" s="19" t="str">
        <f ca="1">IFERROR(__xludf.DUMMYFUNCTION("""COMPUTED_VALUE"""),"Утримався")</f>
        <v>Утримався</v>
      </c>
      <c r="QF12" s="19">
        <f ca="1">IFERROR(__xludf.DUMMYFUNCTION("""COMPUTED_VALUE"""),2)</f>
        <v>2</v>
      </c>
      <c r="QG12" s="19" t="str">
        <f ca="1">IFERROR(__xludf.DUMMYFUNCTION("""COMPUTED_VALUE"""),"Артеменко  С. В.")</f>
        <v>Артеменко  С. В.</v>
      </c>
      <c r="QH12" s="19" t="str">
        <f ca="1">IFERROR(__xludf.DUMMYFUNCTION("""COMPUTED_VALUE"""),"...")</f>
        <v>...</v>
      </c>
      <c r="QI12" s="19">
        <f ca="1">IFERROR(__xludf.DUMMYFUNCTION("""COMPUTED_VALUE"""),2)</f>
        <v>2</v>
      </c>
      <c r="QJ12" s="19" t="str">
        <f ca="1">IFERROR(__xludf.DUMMYFUNCTION("""COMPUTED_VALUE"""),"Артеменко  С. В.")</f>
        <v>Артеменко  С. В.</v>
      </c>
      <c r="QK12" s="19" t="str">
        <f ca="1">IFERROR(__xludf.DUMMYFUNCTION("""COMPUTED_VALUE"""),"...")</f>
        <v>...</v>
      </c>
    </row>
    <row r="13" spans="1:466" ht="12.75">
      <c r="A13" s="17">
        <f ca="1">IFERROR(__xludf.DUMMYFUNCTION("""COMPUTED_VALUE"""),3)</f>
        <v>3</v>
      </c>
      <c r="B13" s="17" t="str">
        <f ca="1">IFERROR(__xludf.DUMMYFUNCTION("""COMPUTED_VALUE"""),"Баленко  І. М.")</f>
        <v>Баленко  І. М.</v>
      </c>
      <c r="C13" s="19" t="str">
        <f ca="1">IFERROR(__xludf.DUMMYFUNCTION("""COMPUTED_VALUE"""),"...")</f>
        <v>...</v>
      </c>
      <c r="D13" s="19">
        <f ca="1">IFERROR(__xludf.DUMMYFUNCTION("""COMPUTED_VALUE"""),3)</f>
        <v>3</v>
      </c>
      <c r="E13" s="19" t="str">
        <f ca="1">IFERROR(__xludf.DUMMYFUNCTION("""COMPUTED_VALUE"""),"Баленко  І. М.")</f>
        <v>Баленко  І. М.</v>
      </c>
      <c r="F13" s="19" t="str">
        <f ca="1">IFERROR(__xludf.DUMMYFUNCTION("""COMPUTED_VALUE"""),"...")</f>
        <v>...</v>
      </c>
      <c r="G13" s="19">
        <f ca="1">IFERROR(__xludf.DUMMYFUNCTION("""COMPUTED_VALUE"""),3)</f>
        <v>3</v>
      </c>
      <c r="H13" s="19" t="str">
        <f ca="1">IFERROR(__xludf.DUMMYFUNCTION("""COMPUTED_VALUE"""),"Баленко  І. М.")</f>
        <v>Баленко  І. М.</v>
      </c>
      <c r="I13" s="19" t="str">
        <f ca="1">IFERROR(__xludf.DUMMYFUNCTION("""COMPUTED_VALUE"""),"...")</f>
        <v>...</v>
      </c>
      <c r="J13" s="19">
        <f ca="1">IFERROR(__xludf.DUMMYFUNCTION("""COMPUTED_VALUE"""),3)</f>
        <v>3</v>
      </c>
      <c r="K13" s="19" t="str">
        <f ca="1">IFERROR(__xludf.DUMMYFUNCTION("""COMPUTED_VALUE"""),"Баленко  І. М.")</f>
        <v>Баленко  І. М.</v>
      </c>
      <c r="L13" s="19" t="str">
        <f ca="1">IFERROR(__xludf.DUMMYFUNCTION("""COMPUTED_VALUE"""),"...")</f>
        <v>...</v>
      </c>
      <c r="M13" s="19">
        <f ca="1">IFERROR(__xludf.DUMMYFUNCTION("""COMPUTED_VALUE"""),3)</f>
        <v>3</v>
      </c>
      <c r="N13" s="19" t="str">
        <f ca="1">IFERROR(__xludf.DUMMYFUNCTION("""COMPUTED_VALUE"""),"Баленко  І. М.")</f>
        <v>Баленко  І. М.</v>
      </c>
      <c r="O13" s="19" t="str">
        <f ca="1">IFERROR(__xludf.DUMMYFUNCTION("""COMPUTED_VALUE"""),"...")</f>
        <v>...</v>
      </c>
      <c r="P13" s="19">
        <f ca="1">IFERROR(__xludf.DUMMYFUNCTION("""COMPUTED_VALUE"""),3)</f>
        <v>3</v>
      </c>
      <c r="Q13" s="19" t="str">
        <f ca="1">IFERROR(__xludf.DUMMYFUNCTION("""COMPUTED_VALUE"""),"Баленко  І. М.")</f>
        <v>Баленко  І. М.</v>
      </c>
      <c r="R13" s="19" t="str">
        <f ca="1">IFERROR(__xludf.DUMMYFUNCTION("""COMPUTED_VALUE"""),"...")</f>
        <v>...</v>
      </c>
      <c r="S13" s="19">
        <f ca="1">IFERROR(__xludf.DUMMYFUNCTION("""COMPUTED_VALUE"""),3)</f>
        <v>3</v>
      </c>
      <c r="T13" s="19" t="str">
        <f ca="1">IFERROR(__xludf.DUMMYFUNCTION("""COMPUTED_VALUE"""),"Баленко  І. М.")</f>
        <v>Баленко  І. М.</v>
      </c>
      <c r="U13" s="19" t="str">
        <f ca="1">IFERROR(__xludf.DUMMYFUNCTION("""COMPUTED_VALUE"""),"...")</f>
        <v>...</v>
      </c>
      <c r="V13" s="19">
        <f ca="1">IFERROR(__xludf.DUMMYFUNCTION("""COMPUTED_VALUE"""),3)</f>
        <v>3</v>
      </c>
      <c r="W13" s="19" t="str">
        <f ca="1">IFERROR(__xludf.DUMMYFUNCTION("""COMPUTED_VALUE"""),"Баленко  І. М.")</f>
        <v>Баленко  І. М.</v>
      </c>
      <c r="X13" s="19" t="str">
        <f ca="1">IFERROR(__xludf.DUMMYFUNCTION("""COMPUTED_VALUE"""),"...")</f>
        <v>...</v>
      </c>
      <c r="Y13" s="19">
        <f ca="1">IFERROR(__xludf.DUMMYFUNCTION("""COMPUTED_VALUE"""),3)</f>
        <v>3</v>
      </c>
      <c r="Z13" s="19" t="str">
        <f ca="1">IFERROR(__xludf.DUMMYFUNCTION("""COMPUTED_VALUE"""),"Баленко  І. М.")</f>
        <v>Баленко  І. М.</v>
      </c>
      <c r="AA13" s="19" t="str">
        <f ca="1">IFERROR(__xludf.DUMMYFUNCTION("""COMPUTED_VALUE"""),"...")</f>
        <v>...</v>
      </c>
      <c r="AB13" s="19">
        <f ca="1">IFERROR(__xludf.DUMMYFUNCTION("""COMPUTED_VALUE"""),3)</f>
        <v>3</v>
      </c>
      <c r="AC13" s="19" t="str">
        <f ca="1">IFERROR(__xludf.DUMMYFUNCTION("""COMPUTED_VALUE"""),"Баленко  І. М.")</f>
        <v>Баленко  І. М.</v>
      </c>
      <c r="AD13" s="19" t="str">
        <f ca="1">IFERROR(__xludf.DUMMYFUNCTION("""COMPUTED_VALUE"""),"...")</f>
        <v>...</v>
      </c>
      <c r="AE13" s="19">
        <f ca="1">IFERROR(__xludf.DUMMYFUNCTION("""COMPUTED_VALUE"""),3)</f>
        <v>3</v>
      </c>
      <c r="AF13" s="19" t="str">
        <f ca="1">IFERROR(__xludf.DUMMYFUNCTION("""COMPUTED_VALUE"""),"Баленко  І. М.")</f>
        <v>Баленко  І. М.</v>
      </c>
      <c r="AG13" s="19" t="str">
        <f ca="1">IFERROR(__xludf.DUMMYFUNCTION("""COMPUTED_VALUE"""),"...")</f>
        <v>...</v>
      </c>
      <c r="AH13" s="19">
        <f ca="1">IFERROR(__xludf.DUMMYFUNCTION("""COMPUTED_VALUE"""),3)</f>
        <v>3</v>
      </c>
      <c r="AI13" s="19" t="str">
        <f ca="1">IFERROR(__xludf.DUMMYFUNCTION("""COMPUTED_VALUE"""),"Баленко  І. М.")</f>
        <v>Баленко  І. М.</v>
      </c>
      <c r="AJ13" s="19" t="str">
        <f ca="1">IFERROR(__xludf.DUMMYFUNCTION("""COMPUTED_VALUE"""),"...")</f>
        <v>...</v>
      </c>
      <c r="AK13" s="19">
        <f ca="1">IFERROR(__xludf.DUMMYFUNCTION("""COMPUTED_VALUE"""),3)</f>
        <v>3</v>
      </c>
      <c r="AL13" s="19" t="str">
        <f ca="1">IFERROR(__xludf.DUMMYFUNCTION("""COMPUTED_VALUE"""),"Баленко  І. М.")</f>
        <v>Баленко  І. М.</v>
      </c>
      <c r="AM13" s="19" t="str">
        <f ca="1">IFERROR(__xludf.DUMMYFUNCTION("""COMPUTED_VALUE"""),"...")</f>
        <v>...</v>
      </c>
      <c r="AN13" s="19">
        <f ca="1">IFERROR(__xludf.DUMMYFUNCTION("""COMPUTED_VALUE"""),3)</f>
        <v>3</v>
      </c>
      <c r="AO13" s="19" t="str">
        <f ca="1">IFERROR(__xludf.DUMMYFUNCTION("""COMPUTED_VALUE"""),"Баленко  І. М.")</f>
        <v>Баленко  І. М.</v>
      </c>
      <c r="AP13" s="19" t="str">
        <f ca="1">IFERROR(__xludf.DUMMYFUNCTION("""COMPUTED_VALUE"""),"За")</f>
        <v>За</v>
      </c>
      <c r="AQ13" s="19">
        <f ca="1">IFERROR(__xludf.DUMMYFUNCTION("""COMPUTED_VALUE"""),3)</f>
        <v>3</v>
      </c>
      <c r="AR13" s="19" t="str">
        <f ca="1">IFERROR(__xludf.DUMMYFUNCTION("""COMPUTED_VALUE"""),"Баленко  І. М.")</f>
        <v>Баленко  І. М.</v>
      </c>
      <c r="AS13" s="19" t="str">
        <f ca="1">IFERROR(__xludf.DUMMYFUNCTION("""COMPUTED_VALUE"""),"За")</f>
        <v>За</v>
      </c>
      <c r="AT13" s="19">
        <f ca="1">IFERROR(__xludf.DUMMYFUNCTION("""COMPUTED_VALUE"""),3)</f>
        <v>3</v>
      </c>
      <c r="AU13" s="19" t="str">
        <f ca="1">IFERROR(__xludf.DUMMYFUNCTION("""COMPUTED_VALUE"""),"Баленко  І. М.")</f>
        <v>Баленко  І. М.</v>
      </c>
      <c r="AV13" s="19" t="str">
        <f ca="1">IFERROR(__xludf.DUMMYFUNCTION("""COMPUTED_VALUE"""),"За")</f>
        <v>За</v>
      </c>
      <c r="AW13" s="19">
        <f ca="1">IFERROR(__xludf.DUMMYFUNCTION("""COMPUTED_VALUE"""),3)</f>
        <v>3</v>
      </c>
      <c r="AX13" s="19" t="str">
        <f ca="1">IFERROR(__xludf.DUMMYFUNCTION("""COMPUTED_VALUE"""),"Баленко  І. М.")</f>
        <v>Баленко  І. М.</v>
      </c>
      <c r="AY13" s="19" t="str">
        <f ca="1">IFERROR(__xludf.DUMMYFUNCTION("""COMPUTED_VALUE"""),"За")</f>
        <v>За</v>
      </c>
      <c r="AZ13" s="19">
        <f ca="1">IFERROR(__xludf.DUMMYFUNCTION("""COMPUTED_VALUE"""),3)</f>
        <v>3</v>
      </c>
      <c r="BA13" s="19" t="str">
        <f ca="1">IFERROR(__xludf.DUMMYFUNCTION("""COMPUTED_VALUE"""),"Баленко  І. М.")</f>
        <v>Баленко  І. М.</v>
      </c>
      <c r="BB13" s="19" t="str">
        <f ca="1">IFERROR(__xludf.DUMMYFUNCTION("""COMPUTED_VALUE"""),"За")</f>
        <v>За</v>
      </c>
      <c r="BC13" s="19">
        <f ca="1">IFERROR(__xludf.DUMMYFUNCTION("""COMPUTED_VALUE"""),3)</f>
        <v>3</v>
      </c>
      <c r="BD13" s="19" t="str">
        <f ca="1">IFERROR(__xludf.DUMMYFUNCTION("""COMPUTED_VALUE"""),"Баленко  І. М.")</f>
        <v>Баленко  І. М.</v>
      </c>
      <c r="BE13" s="19" t="str">
        <f ca="1">IFERROR(__xludf.DUMMYFUNCTION("""COMPUTED_VALUE"""),"За")</f>
        <v>За</v>
      </c>
      <c r="BF13" s="19">
        <f ca="1">IFERROR(__xludf.DUMMYFUNCTION("""COMPUTED_VALUE"""),3)</f>
        <v>3</v>
      </c>
      <c r="BG13" s="19" t="str">
        <f ca="1">IFERROR(__xludf.DUMMYFUNCTION("""COMPUTED_VALUE"""),"Баленко  І. М.")</f>
        <v>Баленко  І. М.</v>
      </c>
      <c r="BH13" s="19" t="str">
        <f ca="1">IFERROR(__xludf.DUMMYFUNCTION("""COMPUTED_VALUE"""),"За")</f>
        <v>За</v>
      </c>
      <c r="BI13" s="19">
        <f ca="1">IFERROR(__xludf.DUMMYFUNCTION("""COMPUTED_VALUE"""),3)</f>
        <v>3</v>
      </c>
      <c r="BJ13" s="19" t="str">
        <f ca="1">IFERROR(__xludf.DUMMYFUNCTION("""COMPUTED_VALUE"""),"Баленко  І. М.")</f>
        <v>Баленко  І. М.</v>
      </c>
      <c r="BK13" s="19" t="str">
        <f ca="1">IFERROR(__xludf.DUMMYFUNCTION("""COMPUTED_VALUE"""),"За")</f>
        <v>За</v>
      </c>
      <c r="BL13" s="19">
        <f ca="1">IFERROR(__xludf.DUMMYFUNCTION("""COMPUTED_VALUE"""),3)</f>
        <v>3</v>
      </c>
      <c r="BM13" s="19" t="str">
        <f ca="1">IFERROR(__xludf.DUMMYFUNCTION("""COMPUTED_VALUE"""),"Баленко  І. М.")</f>
        <v>Баленко  І. М.</v>
      </c>
      <c r="BN13" s="19" t="str">
        <f ca="1">IFERROR(__xludf.DUMMYFUNCTION("""COMPUTED_VALUE"""),"За")</f>
        <v>За</v>
      </c>
      <c r="BO13" s="19">
        <f ca="1">IFERROR(__xludf.DUMMYFUNCTION("""COMPUTED_VALUE"""),3)</f>
        <v>3</v>
      </c>
      <c r="BP13" s="19" t="str">
        <f ca="1">IFERROR(__xludf.DUMMYFUNCTION("""COMPUTED_VALUE"""),"Баленко  І. М.")</f>
        <v>Баленко  І. М.</v>
      </c>
      <c r="BQ13" s="19" t="str">
        <f ca="1">IFERROR(__xludf.DUMMYFUNCTION("""COMPUTED_VALUE"""),"За")</f>
        <v>За</v>
      </c>
      <c r="BR13" s="19">
        <f ca="1">IFERROR(__xludf.DUMMYFUNCTION("""COMPUTED_VALUE"""),3)</f>
        <v>3</v>
      </c>
      <c r="BS13" s="19" t="str">
        <f ca="1">IFERROR(__xludf.DUMMYFUNCTION("""COMPUTED_VALUE"""),"Баленко  І. М.")</f>
        <v>Баленко  І. М.</v>
      </c>
      <c r="BT13" s="19" t="str">
        <f ca="1">IFERROR(__xludf.DUMMYFUNCTION("""COMPUTED_VALUE"""),"За")</f>
        <v>За</v>
      </c>
      <c r="BU13" s="19">
        <f ca="1">IFERROR(__xludf.DUMMYFUNCTION("""COMPUTED_VALUE"""),3)</f>
        <v>3</v>
      </c>
      <c r="BV13" s="19" t="str">
        <f ca="1">IFERROR(__xludf.DUMMYFUNCTION("""COMPUTED_VALUE"""),"Баленко  І. М.")</f>
        <v>Баленко  І. М.</v>
      </c>
      <c r="BW13" s="19" t="str">
        <f ca="1">IFERROR(__xludf.DUMMYFUNCTION("""COMPUTED_VALUE"""),"За")</f>
        <v>За</v>
      </c>
      <c r="BX13" s="19">
        <f ca="1">IFERROR(__xludf.DUMMYFUNCTION("""COMPUTED_VALUE"""),3)</f>
        <v>3</v>
      </c>
      <c r="BY13" s="19" t="str">
        <f ca="1">IFERROR(__xludf.DUMMYFUNCTION("""COMPUTED_VALUE"""),"Баленко  І. М.")</f>
        <v>Баленко  І. М.</v>
      </c>
      <c r="BZ13" s="19" t="str">
        <f ca="1">IFERROR(__xludf.DUMMYFUNCTION("""COMPUTED_VALUE"""),"За")</f>
        <v>За</v>
      </c>
      <c r="CA13" s="19">
        <f ca="1">IFERROR(__xludf.DUMMYFUNCTION("""COMPUTED_VALUE"""),3)</f>
        <v>3</v>
      </c>
      <c r="CB13" s="19" t="str">
        <f ca="1">IFERROR(__xludf.DUMMYFUNCTION("""COMPUTED_VALUE"""),"Баленко  І. М.")</f>
        <v>Баленко  І. М.</v>
      </c>
      <c r="CC13" s="19" t="str">
        <f ca="1">IFERROR(__xludf.DUMMYFUNCTION("""COMPUTED_VALUE"""),"За")</f>
        <v>За</v>
      </c>
      <c r="CD13" s="19">
        <f ca="1">IFERROR(__xludf.DUMMYFUNCTION("""COMPUTED_VALUE"""),3)</f>
        <v>3</v>
      </c>
      <c r="CE13" s="19" t="str">
        <f ca="1">IFERROR(__xludf.DUMMYFUNCTION("""COMPUTED_VALUE"""),"Баленко  І. М.")</f>
        <v>Баленко  І. М.</v>
      </c>
      <c r="CF13" s="19" t="str">
        <f ca="1">IFERROR(__xludf.DUMMYFUNCTION("""COMPUTED_VALUE"""),"Не голосував")</f>
        <v>Не голосував</v>
      </c>
      <c r="CG13" s="19">
        <f ca="1">IFERROR(__xludf.DUMMYFUNCTION("""COMPUTED_VALUE"""),3)</f>
        <v>3</v>
      </c>
      <c r="CH13" s="19" t="str">
        <f ca="1">IFERROR(__xludf.DUMMYFUNCTION("""COMPUTED_VALUE"""),"Баленко  І. М.")</f>
        <v>Баленко  І. М.</v>
      </c>
      <c r="CI13" s="19" t="str">
        <f ca="1">IFERROR(__xludf.DUMMYFUNCTION("""COMPUTED_VALUE"""),"За")</f>
        <v>За</v>
      </c>
      <c r="CJ13" s="19">
        <f ca="1">IFERROR(__xludf.DUMMYFUNCTION("""COMPUTED_VALUE"""),3)</f>
        <v>3</v>
      </c>
      <c r="CK13" s="19" t="str">
        <f ca="1">IFERROR(__xludf.DUMMYFUNCTION("""COMPUTED_VALUE"""),"Баленко  І. М.")</f>
        <v>Баленко  І. М.</v>
      </c>
      <c r="CL13" s="19" t="str">
        <f ca="1">IFERROR(__xludf.DUMMYFUNCTION("""COMPUTED_VALUE"""),"За")</f>
        <v>За</v>
      </c>
      <c r="CM13" s="19">
        <f ca="1">IFERROR(__xludf.DUMMYFUNCTION("""COMPUTED_VALUE"""),3)</f>
        <v>3</v>
      </c>
      <c r="CN13" s="19" t="str">
        <f ca="1">IFERROR(__xludf.DUMMYFUNCTION("""COMPUTED_VALUE"""),"Баленко  І. М.")</f>
        <v>Баленко  І. М.</v>
      </c>
      <c r="CO13" s="19" t="str">
        <f ca="1">IFERROR(__xludf.DUMMYFUNCTION("""COMPUTED_VALUE"""),"За")</f>
        <v>За</v>
      </c>
      <c r="CP13" s="19">
        <f ca="1">IFERROR(__xludf.DUMMYFUNCTION("""COMPUTED_VALUE"""),3)</f>
        <v>3</v>
      </c>
      <c r="CQ13" s="19" t="str">
        <f ca="1">IFERROR(__xludf.DUMMYFUNCTION("""COMPUTED_VALUE"""),"Баленко  І. М.")</f>
        <v>Баленко  І. М.</v>
      </c>
      <c r="CR13" s="19" t="str">
        <f ca="1">IFERROR(__xludf.DUMMYFUNCTION("""COMPUTED_VALUE"""),"За")</f>
        <v>За</v>
      </c>
      <c r="CS13" s="19">
        <f ca="1">IFERROR(__xludf.DUMMYFUNCTION("""COMPUTED_VALUE"""),3)</f>
        <v>3</v>
      </c>
      <c r="CT13" s="19" t="str">
        <f ca="1">IFERROR(__xludf.DUMMYFUNCTION("""COMPUTED_VALUE"""),"Баленко  І. М.")</f>
        <v>Баленко  І. М.</v>
      </c>
      <c r="CU13" s="19" t="str">
        <f ca="1">IFERROR(__xludf.DUMMYFUNCTION("""COMPUTED_VALUE"""),"За")</f>
        <v>За</v>
      </c>
      <c r="CV13" s="19">
        <f ca="1">IFERROR(__xludf.DUMMYFUNCTION("""COMPUTED_VALUE"""),3)</f>
        <v>3</v>
      </c>
      <c r="CW13" s="19" t="str">
        <f ca="1">IFERROR(__xludf.DUMMYFUNCTION("""COMPUTED_VALUE"""),"Баленко  І. М.")</f>
        <v>Баленко  І. М.</v>
      </c>
      <c r="CX13" s="19" t="str">
        <f ca="1">IFERROR(__xludf.DUMMYFUNCTION("""COMPUTED_VALUE"""),"Не голосував")</f>
        <v>Не голосував</v>
      </c>
      <c r="CY13" s="19">
        <f ca="1">IFERROR(__xludf.DUMMYFUNCTION("""COMPUTED_VALUE"""),3)</f>
        <v>3</v>
      </c>
      <c r="CZ13" s="19" t="str">
        <f ca="1">IFERROR(__xludf.DUMMYFUNCTION("""COMPUTED_VALUE"""),"Баленко  І. М.")</f>
        <v>Баленко  І. М.</v>
      </c>
      <c r="DA13" s="19" t="str">
        <f ca="1">IFERROR(__xludf.DUMMYFUNCTION("""COMPUTED_VALUE"""),"За")</f>
        <v>За</v>
      </c>
      <c r="DB13" s="19">
        <f ca="1">IFERROR(__xludf.DUMMYFUNCTION("""COMPUTED_VALUE"""),3)</f>
        <v>3</v>
      </c>
      <c r="DC13" s="19" t="str">
        <f ca="1">IFERROR(__xludf.DUMMYFUNCTION("""COMPUTED_VALUE"""),"Баленко  І. М.")</f>
        <v>Баленко  І. М.</v>
      </c>
      <c r="DD13" s="19" t="str">
        <f ca="1">IFERROR(__xludf.DUMMYFUNCTION("""COMPUTED_VALUE"""),"За")</f>
        <v>За</v>
      </c>
      <c r="DE13" s="19">
        <f ca="1">IFERROR(__xludf.DUMMYFUNCTION("""COMPUTED_VALUE"""),3)</f>
        <v>3</v>
      </c>
      <c r="DF13" s="19" t="str">
        <f ca="1">IFERROR(__xludf.DUMMYFUNCTION("""COMPUTED_VALUE"""),"Баленко  І. М.")</f>
        <v>Баленко  І. М.</v>
      </c>
      <c r="DG13" s="19" t="str">
        <f ca="1">IFERROR(__xludf.DUMMYFUNCTION("""COMPUTED_VALUE"""),"За")</f>
        <v>За</v>
      </c>
      <c r="DH13" s="19">
        <f ca="1">IFERROR(__xludf.DUMMYFUNCTION("""COMPUTED_VALUE"""),3)</f>
        <v>3</v>
      </c>
      <c r="DI13" s="19" t="str">
        <f ca="1">IFERROR(__xludf.DUMMYFUNCTION("""COMPUTED_VALUE"""),"Баленко  І. М.")</f>
        <v>Баленко  І. М.</v>
      </c>
      <c r="DJ13" s="19" t="str">
        <f ca="1">IFERROR(__xludf.DUMMYFUNCTION("""COMPUTED_VALUE"""),"За")</f>
        <v>За</v>
      </c>
      <c r="DK13" s="19">
        <f ca="1">IFERROR(__xludf.DUMMYFUNCTION("""COMPUTED_VALUE"""),3)</f>
        <v>3</v>
      </c>
      <c r="DL13" s="19" t="str">
        <f ca="1">IFERROR(__xludf.DUMMYFUNCTION("""COMPUTED_VALUE"""),"Баленко  І. М.")</f>
        <v>Баленко  І. М.</v>
      </c>
      <c r="DM13" s="19" t="str">
        <f ca="1">IFERROR(__xludf.DUMMYFUNCTION("""COMPUTED_VALUE"""),"За")</f>
        <v>За</v>
      </c>
      <c r="DN13" s="19">
        <f ca="1">IFERROR(__xludf.DUMMYFUNCTION("""COMPUTED_VALUE"""),3)</f>
        <v>3</v>
      </c>
      <c r="DO13" s="19" t="str">
        <f ca="1">IFERROR(__xludf.DUMMYFUNCTION("""COMPUTED_VALUE"""),"Баленко  І. М.")</f>
        <v>Баленко  І. М.</v>
      </c>
      <c r="DP13" s="19" t="str">
        <f ca="1">IFERROR(__xludf.DUMMYFUNCTION("""COMPUTED_VALUE"""),"За")</f>
        <v>За</v>
      </c>
      <c r="DQ13" s="19">
        <f ca="1">IFERROR(__xludf.DUMMYFUNCTION("""COMPUTED_VALUE"""),3)</f>
        <v>3</v>
      </c>
      <c r="DR13" s="19" t="str">
        <f ca="1">IFERROR(__xludf.DUMMYFUNCTION("""COMPUTED_VALUE"""),"Баленко  І. М.")</f>
        <v>Баленко  І. М.</v>
      </c>
      <c r="DS13" s="19" t="str">
        <f ca="1">IFERROR(__xludf.DUMMYFUNCTION("""COMPUTED_VALUE"""),"За")</f>
        <v>За</v>
      </c>
      <c r="DT13" s="19">
        <f ca="1">IFERROR(__xludf.DUMMYFUNCTION("""COMPUTED_VALUE"""),3)</f>
        <v>3</v>
      </c>
      <c r="DU13" s="19" t="str">
        <f ca="1">IFERROR(__xludf.DUMMYFUNCTION("""COMPUTED_VALUE"""),"Баленко  І. М.")</f>
        <v>Баленко  І. М.</v>
      </c>
      <c r="DV13" s="19" t="str">
        <f ca="1">IFERROR(__xludf.DUMMYFUNCTION("""COMPUTED_VALUE"""),"За")</f>
        <v>За</v>
      </c>
      <c r="DW13" s="19">
        <f ca="1">IFERROR(__xludf.DUMMYFUNCTION("""COMPUTED_VALUE"""),3)</f>
        <v>3</v>
      </c>
      <c r="DX13" s="19" t="str">
        <f ca="1">IFERROR(__xludf.DUMMYFUNCTION("""COMPUTED_VALUE"""),"Баленко  І. М.")</f>
        <v>Баленко  І. М.</v>
      </c>
      <c r="DY13" s="19" t="str">
        <f ca="1">IFERROR(__xludf.DUMMYFUNCTION("""COMPUTED_VALUE"""),"За")</f>
        <v>За</v>
      </c>
      <c r="DZ13" s="19">
        <f ca="1">IFERROR(__xludf.DUMMYFUNCTION("""COMPUTED_VALUE"""),3)</f>
        <v>3</v>
      </c>
      <c r="EA13" s="19" t="str">
        <f ca="1">IFERROR(__xludf.DUMMYFUNCTION("""COMPUTED_VALUE"""),"Баленко  І. М.")</f>
        <v>Баленко  І. М.</v>
      </c>
      <c r="EB13" s="19" t="str">
        <f ca="1">IFERROR(__xludf.DUMMYFUNCTION("""COMPUTED_VALUE"""),"За")</f>
        <v>За</v>
      </c>
      <c r="EC13" s="19">
        <f ca="1">IFERROR(__xludf.DUMMYFUNCTION("""COMPUTED_VALUE"""),3)</f>
        <v>3</v>
      </c>
      <c r="ED13" s="19" t="str">
        <f ca="1">IFERROR(__xludf.DUMMYFUNCTION("""COMPUTED_VALUE"""),"Баленко  І. М.")</f>
        <v>Баленко  І. М.</v>
      </c>
      <c r="EE13" s="19" t="str">
        <f ca="1">IFERROR(__xludf.DUMMYFUNCTION("""COMPUTED_VALUE"""),"За")</f>
        <v>За</v>
      </c>
      <c r="EF13" s="19">
        <f ca="1">IFERROR(__xludf.DUMMYFUNCTION("""COMPUTED_VALUE"""),3)</f>
        <v>3</v>
      </c>
      <c r="EG13" s="19" t="str">
        <f ca="1">IFERROR(__xludf.DUMMYFUNCTION("""COMPUTED_VALUE"""),"Баленко  І. М.")</f>
        <v>Баленко  І. М.</v>
      </c>
      <c r="EH13" s="19" t="str">
        <f ca="1">IFERROR(__xludf.DUMMYFUNCTION("""COMPUTED_VALUE"""),"За")</f>
        <v>За</v>
      </c>
      <c r="EI13" s="19">
        <f ca="1">IFERROR(__xludf.DUMMYFUNCTION("""COMPUTED_VALUE"""),3)</f>
        <v>3</v>
      </c>
      <c r="EJ13" s="19" t="str">
        <f ca="1">IFERROR(__xludf.DUMMYFUNCTION("""COMPUTED_VALUE"""),"Баленко  І. М.")</f>
        <v>Баленко  І. М.</v>
      </c>
      <c r="EK13" s="19" t="str">
        <f ca="1">IFERROR(__xludf.DUMMYFUNCTION("""COMPUTED_VALUE"""),"За")</f>
        <v>За</v>
      </c>
      <c r="EL13" s="19">
        <f ca="1">IFERROR(__xludf.DUMMYFUNCTION("""COMPUTED_VALUE"""),3)</f>
        <v>3</v>
      </c>
      <c r="EM13" s="19" t="str">
        <f ca="1">IFERROR(__xludf.DUMMYFUNCTION("""COMPUTED_VALUE"""),"Баленко  І. М.")</f>
        <v>Баленко  І. М.</v>
      </c>
      <c r="EN13" s="19" t="str">
        <f ca="1">IFERROR(__xludf.DUMMYFUNCTION("""COMPUTED_VALUE"""),"За")</f>
        <v>За</v>
      </c>
      <c r="EO13" s="19">
        <f ca="1">IFERROR(__xludf.DUMMYFUNCTION("""COMPUTED_VALUE"""),3)</f>
        <v>3</v>
      </c>
      <c r="EP13" s="19" t="str">
        <f ca="1">IFERROR(__xludf.DUMMYFUNCTION("""COMPUTED_VALUE"""),"Баленко  І. М.")</f>
        <v>Баленко  І. М.</v>
      </c>
      <c r="EQ13" s="19" t="str">
        <f ca="1">IFERROR(__xludf.DUMMYFUNCTION("""COMPUTED_VALUE"""),"За")</f>
        <v>За</v>
      </c>
      <c r="ER13" s="19">
        <f ca="1">IFERROR(__xludf.DUMMYFUNCTION("""COMPUTED_VALUE"""),3)</f>
        <v>3</v>
      </c>
      <c r="ES13" s="19" t="str">
        <f ca="1">IFERROR(__xludf.DUMMYFUNCTION("""COMPUTED_VALUE"""),"Баленко  І. М.")</f>
        <v>Баленко  І. М.</v>
      </c>
      <c r="ET13" s="19" t="str">
        <f ca="1">IFERROR(__xludf.DUMMYFUNCTION("""COMPUTED_VALUE"""),"За")</f>
        <v>За</v>
      </c>
      <c r="EU13" s="19">
        <f ca="1">IFERROR(__xludf.DUMMYFUNCTION("""COMPUTED_VALUE"""),3)</f>
        <v>3</v>
      </c>
      <c r="EV13" s="19" t="str">
        <f ca="1">IFERROR(__xludf.DUMMYFUNCTION("""COMPUTED_VALUE"""),"Баленко  І. М.")</f>
        <v>Баленко  І. М.</v>
      </c>
      <c r="EW13" s="19" t="str">
        <f ca="1">IFERROR(__xludf.DUMMYFUNCTION("""COMPUTED_VALUE"""),"За")</f>
        <v>За</v>
      </c>
      <c r="EX13" s="19">
        <f ca="1">IFERROR(__xludf.DUMMYFUNCTION("""COMPUTED_VALUE"""),3)</f>
        <v>3</v>
      </c>
      <c r="EY13" s="19" t="str">
        <f ca="1">IFERROR(__xludf.DUMMYFUNCTION("""COMPUTED_VALUE"""),"Баленко  І. М.")</f>
        <v>Баленко  І. М.</v>
      </c>
      <c r="EZ13" s="19" t="str">
        <f ca="1">IFERROR(__xludf.DUMMYFUNCTION("""COMPUTED_VALUE"""),"За")</f>
        <v>За</v>
      </c>
      <c r="FA13" s="19">
        <f ca="1">IFERROR(__xludf.DUMMYFUNCTION("""COMPUTED_VALUE"""),3)</f>
        <v>3</v>
      </c>
      <c r="FB13" s="19" t="str">
        <f ca="1">IFERROR(__xludf.DUMMYFUNCTION("""COMPUTED_VALUE"""),"Баленко  І. М.")</f>
        <v>Баленко  І. М.</v>
      </c>
      <c r="FC13" s="19" t="str">
        <f ca="1">IFERROR(__xludf.DUMMYFUNCTION("""COMPUTED_VALUE"""),"За")</f>
        <v>За</v>
      </c>
      <c r="FD13" s="19">
        <f ca="1">IFERROR(__xludf.DUMMYFUNCTION("""COMPUTED_VALUE"""),3)</f>
        <v>3</v>
      </c>
      <c r="FE13" s="19" t="str">
        <f ca="1">IFERROR(__xludf.DUMMYFUNCTION("""COMPUTED_VALUE"""),"Баленко  І. М.")</f>
        <v>Баленко  І. М.</v>
      </c>
      <c r="FF13" s="19" t="str">
        <f ca="1">IFERROR(__xludf.DUMMYFUNCTION("""COMPUTED_VALUE"""),"За")</f>
        <v>За</v>
      </c>
      <c r="FG13" s="19">
        <f ca="1">IFERROR(__xludf.DUMMYFUNCTION("""COMPUTED_VALUE"""),3)</f>
        <v>3</v>
      </c>
      <c r="FH13" s="19" t="str">
        <f ca="1">IFERROR(__xludf.DUMMYFUNCTION("""COMPUTED_VALUE"""),"Баленко  І. М.")</f>
        <v>Баленко  І. М.</v>
      </c>
      <c r="FI13" s="19" t="str">
        <f ca="1">IFERROR(__xludf.DUMMYFUNCTION("""COMPUTED_VALUE"""),"За")</f>
        <v>За</v>
      </c>
      <c r="FJ13" s="19">
        <f ca="1">IFERROR(__xludf.DUMMYFUNCTION("""COMPUTED_VALUE"""),3)</f>
        <v>3</v>
      </c>
      <c r="FK13" s="19" t="str">
        <f ca="1">IFERROR(__xludf.DUMMYFUNCTION("""COMPUTED_VALUE"""),"Баленко  І. М.")</f>
        <v>Баленко  І. М.</v>
      </c>
      <c r="FL13" s="19" t="str">
        <f ca="1">IFERROR(__xludf.DUMMYFUNCTION("""COMPUTED_VALUE"""),"За")</f>
        <v>За</v>
      </c>
      <c r="FM13" s="19">
        <f ca="1">IFERROR(__xludf.DUMMYFUNCTION("""COMPUTED_VALUE"""),3)</f>
        <v>3</v>
      </c>
      <c r="FN13" s="19" t="str">
        <f ca="1">IFERROR(__xludf.DUMMYFUNCTION("""COMPUTED_VALUE"""),"Баленко  І. М.")</f>
        <v>Баленко  І. М.</v>
      </c>
      <c r="FO13" s="19" t="str">
        <f ca="1">IFERROR(__xludf.DUMMYFUNCTION("""COMPUTED_VALUE"""),"За")</f>
        <v>За</v>
      </c>
      <c r="FP13" s="19">
        <f ca="1">IFERROR(__xludf.DUMMYFUNCTION("""COMPUTED_VALUE"""),3)</f>
        <v>3</v>
      </c>
      <c r="FQ13" s="19" t="str">
        <f ca="1">IFERROR(__xludf.DUMMYFUNCTION("""COMPUTED_VALUE"""),"Баленко  І. М.")</f>
        <v>Баленко  І. М.</v>
      </c>
      <c r="FR13" s="19" t="str">
        <f ca="1">IFERROR(__xludf.DUMMYFUNCTION("""COMPUTED_VALUE"""),"За")</f>
        <v>За</v>
      </c>
      <c r="FS13" s="19">
        <f ca="1">IFERROR(__xludf.DUMMYFUNCTION("""COMPUTED_VALUE"""),3)</f>
        <v>3</v>
      </c>
      <c r="FT13" s="19" t="str">
        <f ca="1">IFERROR(__xludf.DUMMYFUNCTION("""COMPUTED_VALUE"""),"Баленко  І. М.")</f>
        <v>Баленко  І. М.</v>
      </c>
      <c r="FU13" s="19" t="str">
        <f ca="1">IFERROR(__xludf.DUMMYFUNCTION("""COMPUTED_VALUE"""),"За")</f>
        <v>За</v>
      </c>
      <c r="FV13" s="19">
        <f ca="1">IFERROR(__xludf.DUMMYFUNCTION("""COMPUTED_VALUE"""),3)</f>
        <v>3</v>
      </c>
      <c r="FW13" s="19" t="str">
        <f ca="1">IFERROR(__xludf.DUMMYFUNCTION("""COMPUTED_VALUE"""),"Баленко  І. М.")</f>
        <v>Баленко  І. М.</v>
      </c>
      <c r="FX13" s="19" t="str">
        <f ca="1">IFERROR(__xludf.DUMMYFUNCTION("""COMPUTED_VALUE"""),"За")</f>
        <v>За</v>
      </c>
      <c r="FY13" s="19">
        <f ca="1">IFERROR(__xludf.DUMMYFUNCTION("""COMPUTED_VALUE"""),3)</f>
        <v>3</v>
      </c>
      <c r="FZ13" s="19" t="str">
        <f ca="1">IFERROR(__xludf.DUMMYFUNCTION("""COMPUTED_VALUE"""),"Баленко  І. М.")</f>
        <v>Баленко  І. М.</v>
      </c>
      <c r="GA13" s="19" t="str">
        <f ca="1">IFERROR(__xludf.DUMMYFUNCTION("""COMPUTED_VALUE"""),"За")</f>
        <v>За</v>
      </c>
      <c r="GB13" s="19">
        <f ca="1">IFERROR(__xludf.DUMMYFUNCTION("""COMPUTED_VALUE"""),3)</f>
        <v>3</v>
      </c>
      <c r="GC13" s="19" t="str">
        <f ca="1">IFERROR(__xludf.DUMMYFUNCTION("""COMPUTED_VALUE"""),"Баленко  І. М.")</f>
        <v>Баленко  І. М.</v>
      </c>
      <c r="GD13" s="19" t="str">
        <f ca="1">IFERROR(__xludf.DUMMYFUNCTION("""COMPUTED_VALUE"""),"За")</f>
        <v>За</v>
      </c>
      <c r="GE13" s="19">
        <f ca="1">IFERROR(__xludf.DUMMYFUNCTION("""COMPUTED_VALUE"""),3)</f>
        <v>3</v>
      </c>
      <c r="GF13" s="19" t="str">
        <f ca="1">IFERROR(__xludf.DUMMYFUNCTION("""COMPUTED_VALUE"""),"Баленко  І. М.")</f>
        <v>Баленко  І. М.</v>
      </c>
      <c r="GG13" s="19" t="str">
        <f ca="1">IFERROR(__xludf.DUMMYFUNCTION("""COMPUTED_VALUE"""),"За")</f>
        <v>За</v>
      </c>
      <c r="GH13" s="19">
        <f ca="1">IFERROR(__xludf.DUMMYFUNCTION("""COMPUTED_VALUE"""),3)</f>
        <v>3</v>
      </c>
      <c r="GI13" s="19" t="str">
        <f ca="1">IFERROR(__xludf.DUMMYFUNCTION("""COMPUTED_VALUE"""),"Баленко  І. М.")</f>
        <v>Баленко  І. М.</v>
      </c>
      <c r="GJ13" s="19" t="str">
        <f ca="1">IFERROR(__xludf.DUMMYFUNCTION("""COMPUTED_VALUE"""),"За")</f>
        <v>За</v>
      </c>
      <c r="GK13" s="19">
        <f ca="1">IFERROR(__xludf.DUMMYFUNCTION("""COMPUTED_VALUE"""),3)</f>
        <v>3</v>
      </c>
      <c r="GL13" s="19" t="str">
        <f ca="1">IFERROR(__xludf.DUMMYFUNCTION("""COMPUTED_VALUE"""),"Баленко  І. М.")</f>
        <v>Баленко  І. М.</v>
      </c>
      <c r="GM13" s="19" t="str">
        <f ca="1">IFERROR(__xludf.DUMMYFUNCTION("""COMPUTED_VALUE"""),"За")</f>
        <v>За</v>
      </c>
      <c r="GN13" s="19">
        <f ca="1">IFERROR(__xludf.DUMMYFUNCTION("""COMPUTED_VALUE"""),3)</f>
        <v>3</v>
      </c>
      <c r="GO13" s="19" t="str">
        <f ca="1">IFERROR(__xludf.DUMMYFUNCTION("""COMPUTED_VALUE"""),"Баленко  І. М.")</f>
        <v>Баленко  І. М.</v>
      </c>
      <c r="GP13" s="19" t="str">
        <f ca="1">IFERROR(__xludf.DUMMYFUNCTION("""COMPUTED_VALUE"""),"За")</f>
        <v>За</v>
      </c>
      <c r="GQ13" s="19">
        <f ca="1">IFERROR(__xludf.DUMMYFUNCTION("""COMPUTED_VALUE"""),3)</f>
        <v>3</v>
      </c>
      <c r="GR13" s="19" t="str">
        <f ca="1">IFERROR(__xludf.DUMMYFUNCTION("""COMPUTED_VALUE"""),"Баленко  І. М.")</f>
        <v>Баленко  І. М.</v>
      </c>
      <c r="GS13" s="19" t="str">
        <f ca="1">IFERROR(__xludf.DUMMYFUNCTION("""COMPUTED_VALUE"""),"За")</f>
        <v>За</v>
      </c>
      <c r="GT13" s="19">
        <f ca="1">IFERROR(__xludf.DUMMYFUNCTION("""COMPUTED_VALUE"""),3)</f>
        <v>3</v>
      </c>
      <c r="GU13" s="19" t="str">
        <f ca="1">IFERROR(__xludf.DUMMYFUNCTION("""COMPUTED_VALUE"""),"Баленко  І. М.")</f>
        <v>Баленко  І. М.</v>
      </c>
      <c r="GV13" s="19" t="str">
        <f ca="1">IFERROR(__xludf.DUMMYFUNCTION("""COMPUTED_VALUE"""),"За")</f>
        <v>За</v>
      </c>
      <c r="GW13" s="19">
        <f ca="1">IFERROR(__xludf.DUMMYFUNCTION("""COMPUTED_VALUE"""),3)</f>
        <v>3</v>
      </c>
      <c r="GX13" s="19" t="str">
        <f ca="1">IFERROR(__xludf.DUMMYFUNCTION("""COMPUTED_VALUE"""),"Баленко  І. М.")</f>
        <v>Баленко  І. М.</v>
      </c>
      <c r="GY13" s="19" t="str">
        <f ca="1">IFERROR(__xludf.DUMMYFUNCTION("""COMPUTED_VALUE"""),"За")</f>
        <v>За</v>
      </c>
      <c r="GZ13" s="19">
        <f ca="1">IFERROR(__xludf.DUMMYFUNCTION("""COMPUTED_VALUE"""),3)</f>
        <v>3</v>
      </c>
      <c r="HA13" s="19" t="str">
        <f ca="1">IFERROR(__xludf.DUMMYFUNCTION("""COMPUTED_VALUE"""),"Баленко  І. М.")</f>
        <v>Баленко  І. М.</v>
      </c>
      <c r="HB13" s="19" t="str">
        <f ca="1">IFERROR(__xludf.DUMMYFUNCTION("""COMPUTED_VALUE"""),"За")</f>
        <v>За</v>
      </c>
      <c r="HC13" s="19">
        <f ca="1">IFERROR(__xludf.DUMMYFUNCTION("""COMPUTED_VALUE"""),3)</f>
        <v>3</v>
      </c>
      <c r="HD13" s="19" t="str">
        <f ca="1">IFERROR(__xludf.DUMMYFUNCTION("""COMPUTED_VALUE"""),"Баленко  І. М.")</f>
        <v>Баленко  І. М.</v>
      </c>
      <c r="HE13" s="19" t="str">
        <f ca="1">IFERROR(__xludf.DUMMYFUNCTION("""COMPUTED_VALUE"""),"За")</f>
        <v>За</v>
      </c>
      <c r="HF13" s="19">
        <f ca="1">IFERROR(__xludf.DUMMYFUNCTION("""COMPUTED_VALUE"""),3)</f>
        <v>3</v>
      </c>
      <c r="HG13" s="19" t="str">
        <f ca="1">IFERROR(__xludf.DUMMYFUNCTION("""COMPUTED_VALUE"""),"Баленко  І. М.")</f>
        <v>Баленко  І. М.</v>
      </c>
      <c r="HH13" s="19" t="str">
        <f ca="1">IFERROR(__xludf.DUMMYFUNCTION("""COMPUTED_VALUE"""),"За")</f>
        <v>За</v>
      </c>
      <c r="HI13" s="19">
        <f ca="1">IFERROR(__xludf.DUMMYFUNCTION("""COMPUTED_VALUE"""),3)</f>
        <v>3</v>
      </c>
      <c r="HJ13" s="19" t="str">
        <f ca="1">IFERROR(__xludf.DUMMYFUNCTION("""COMPUTED_VALUE"""),"Баленко  І. М.")</f>
        <v>Баленко  І. М.</v>
      </c>
      <c r="HK13" s="19" t="str">
        <f ca="1">IFERROR(__xludf.DUMMYFUNCTION("""COMPUTED_VALUE"""),"За")</f>
        <v>За</v>
      </c>
      <c r="HL13" s="19">
        <f ca="1">IFERROR(__xludf.DUMMYFUNCTION("""COMPUTED_VALUE"""),3)</f>
        <v>3</v>
      </c>
      <c r="HM13" s="19" t="str">
        <f ca="1">IFERROR(__xludf.DUMMYFUNCTION("""COMPUTED_VALUE"""),"Баленко  І. М.")</f>
        <v>Баленко  І. М.</v>
      </c>
      <c r="HN13" s="19" t="str">
        <f ca="1">IFERROR(__xludf.DUMMYFUNCTION("""COMPUTED_VALUE"""),"За")</f>
        <v>За</v>
      </c>
      <c r="HO13" s="19">
        <f ca="1">IFERROR(__xludf.DUMMYFUNCTION("""COMPUTED_VALUE"""),3)</f>
        <v>3</v>
      </c>
      <c r="HP13" s="19" t="str">
        <f ca="1">IFERROR(__xludf.DUMMYFUNCTION("""COMPUTED_VALUE"""),"Баленко  І. М.")</f>
        <v>Баленко  І. М.</v>
      </c>
      <c r="HQ13" s="19" t="str">
        <f ca="1">IFERROR(__xludf.DUMMYFUNCTION("""COMPUTED_VALUE"""),"За")</f>
        <v>За</v>
      </c>
      <c r="HR13" s="19">
        <f ca="1">IFERROR(__xludf.DUMMYFUNCTION("""COMPUTED_VALUE"""),3)</f>
        <v>3</v>
      </c>
      <c r="HS13" s="19" t="str">
        <f ca="1">IFERROR(__xludf.DUMMYFUNCTION("""COMPUTED_VALUE"""),"Баленко  І. М.")</f>
        <v>Баленко  І. М.</v>
      </c>
      <c r="HT13" s="19" t="str">
        <f ca="1">IFERROR(__xludf.DUMMYFUNCTION("""COMPUTED_VALUE"""),"За")</f>
        <v>За</v>
      </c>
      <c r="HU13" s="19">
        <f ca="1">IFERROR(__xludf.DUMMYFUNCTION("""COMPUTED_VALUE"""),3)</f>
        <v>3</v>
      </c>
      <c r="HV13" s="19" t="str">
        <f ca="1">IFERROR(__xludf.DUMMYFUNCTION("""COMPUTED_VALUE"""),"Баленко  І. М.")</f>
        <v>Баленко  І. М.</v>
      </c>
      <c r="HW13" s="19" t="str">
        <f ca="1">IFERROR(__xludf.DUMMYFUNCTION("""COMPUTED_VALUE"""),"За")</f>
        <v>За</v>
      </c>
      <c r="HX13" s="19">
        <f ca="1">IFERROR(__xludf.DUMMYFUNCTION("""COMPUTED_VALUE"""),3)</f>
        <v>3</v>
      </c>
      <c r="HY13" s="19" t="str">
        <f ca="1">IFERROR(__xludf.DUMMYFUNCTION("""COMPUTED_VALUE"""),"Баленко  І. М.")</f>
        <v>Баленко  І. М.</v>
      </c>
      <c r="HZ13" s="19" t="str">
        <f ca="1">IFERROR(__xludf.DUMMYFUNCTION("""COMPUTED_VALUE"""),"За")</f>
        <v>За</v>
      </c>
      <c r="IA13" s="19">
        <f ca="1">IFERROR(__xludf.DUMMYFUNCTION("""COMPUTED_VALUE"""),3)</f>
        <v>3</v>
      </c>
      <c r="IB13" s="19" t="str">
        <f ca="1">IFERROR(__xludf.DUMMYFUNCTION("""COMPUTED_VALUE"""),"Баленко  І. М.")</f>
        <v>Баленко  І. М.</v>
      </c>
      <c r="IC13" s="19" t="str">
        <f ca="1">IFERROR(__xludf.DUMMYFUNCTION("""COMPUTED_VALUE"""),"За")</f>
        <v>За</v>
      </c>
      <c r="ID13" s="19">
        <f ca="1">IFERROR(__xludf.DUMMYFUNCTION("""COMPUTED_VALUE"""),3)</f>
        <v>3</v>
      </c>
      <c r="IE13" s="19" t="str">
        <f ca="1">IFERROR(__xludf.DUMMYFUNCTION("""COMPUTED_VALUE"""),"Баленко  І. М.")</f>
        <v>Баленко  І. М.</v>
      </c>
      <c r="IF13" s="19" t="str">
        <f ca="1">IFERROR(__xludf.DUMMYFUNCTION("""COMPUTED_VALUE"""),"Не голосував")</f>
        <v>Не голосував</v>
      </c>
      <c r="IG13" s="19">
        <f ca="1">IFERROR(__xludf.DUMMYFUNCTION("""COMPUTED_VALUE"""),3)</f>
        <v>3</v>
      </c>
      <c r="IH13" s="19" t="str">
        <f ca="1">IFERROR(__xludf.DUMMYFUNCTION("""COMPUTED_VALUE"""),"Баленко  І. М.")</f>
        <v>Баленко  І. М.</v>
      </c>
      <c r="II13" s="19" t="str">
        <f ca="1">IFERROR(__xludf.DUMMYFUNCTION("""COMPUTED_VALUE"""),"За")</f>
        <v>За</v>
      </c>
      <c r="IJ13" s="19">
        <f ca="1">IFERROR(__xludf.DUMMYFUNCTION("""COMPUTED_VALUE"""),3)</f>
        <v>3</v>
      </c>
      <c r="IK13" s="19" t="str">
        <f ca="1">IFERROR(__xludf.DUMMYFUNCTION("""COMPUTED_VALUE"""),"Баленко  І. М.")</f>
        <v>Баленко  І. М.</v>
      </c>
      <c r="IL13" s="19" t="str">
        <f ca="1">IFERROR(__xludf.DUMMYFUNCTION("""COMPUTED_VALUE"""),"За")</f>
        <v>За</v>
      </c>
      <c r="IM13" s="19">
        <f ca="1">IFERROR(__xludf.DUMMYFUNCTION("""COMPUTED_VALUE"""),3)</f>
        <v>3</v>
      </c>
      <c r="IN13" s="19" t="str">
        <f ca="1">IFERROR(__xludf.DUMMYFUNCTION("""COMPUTED_VALUE"""),"Баленко  І. М.")</f>
        <v>Баленко  І. М.</v>
      </c>
      <c r="IO13" s="19" t="str">
        <f ca="1">IFERROR(__xludf.DUMMYFUNCTION("""COMPUTED_VALUE"""),"За")</f>
        <v>За</v>
      </c>
      <c r="IP13" s="19">
        <f ca="1">IFERROR(__xludf.DUMMYFUNCTION("""COMPUTED_VALUE"""),3)</f>
        <v>3</v>
      </c>
      <c r="IQ13" s="19" t="str">
        <f ca="1">IFERROR(__xludf.DUMMYFUNCTION("""COMPUTED_VALUE"""),"Баленко  І. М.")</f>
        <v>Баленко  І. М.</v>
      </c>
      <c r="IR13" s="19" t="str">
        <f ca="1">IFERROR(__xludf.DUMMYFUNCTION("""COMPUTED_VALUE"""),"За")</f>
        <v>За</v>
      </c>
      <c r="IS13" s="19">
        <f ca="1">IFERROR(__xludf.DUMMYFUNCTION("""COMPUTED_VALUE"""),3)</f>
        <v>3</v>
      </c>
      <c r="IT13" s="19" t="str">
        <f ca="1">IFERROR(__xludf.DUMMYFUNCTION("""COMPUTED_VALUE"""),"Баленко  І. М.")</f>
        <v>Баленко  І. М.</v>
      </c>
      <c r="IU13" s="19" t="str">
        <f ca="1">IFERROR(__xludf.DUMMYFUNCTION("""COMPUTED_VALUE"""),"За")</f>
        <v>За</v>
      </c>
      <c r="IV13" s="19">
        <f ca="1">IFERROR(__xludf.DUMMYFUNCTION("""COMPUTED_VALUE"""),3)</f>
        <v>3</v>
      </c>
      <c r="IW13" s="19" t="str">
        <f ca="1">IFERROR(__xludf.DUMMYFUNCTION("""COMPUTED_VALUE"""),"Баленко  І. М.")</f>
        <v>Баленко  І. М.</v>
      </c>
      <c r="IX13" s="19" t="str">
        <f ca="1">IFERROR(__xludf.DUMMYFUNCTION("""COMPUTED_VALUE"""),"За")</f>
        <v>За</v>
      </c>
      <c r="IY13" s="19">
        <f ca="1">IFERROR(__xludf.DUMMYFUNCTION("""COMPUTED_VALUE"""),3)</f>
        <v>3</v>
      </c>
      <c r="IZ13" s="19" t="str">
        <f ca="1">IFERROR(__xludf.DUMMYFUNCTION("""COMPUTED_VALUE"""),"Баленко  І. М.")</f>
        <v>Баленко  І. М.</v>
      </c>
      <c r="JA13" s="19" t="str">
        <f ca="1">IFERROR(__xludf.DUMMYFUNCTION("""COMPUTED_VALUE"""),"За")</f>
        <v>За</v>
      </c>
      <c r="JB13" s="19">
        <f ca="1">IFERROR(__xludf.DUMMYFUNCTION("""COMPUTED_VALUE"""),3)</f>
        <v>3</v>
      </c>
      <c r="JC13" s="19" t="str">
        <f ca="1">IFERROR(__xludf.DUMMYFUNCTION("""COMPUTED_VALUE"""),"Баленко  І. М.")</f>
        <v>Баленко  І. М.</v>
      </c>
      <c r="JD13" s="19" t="str">
        <f ca="1">IFERROR(__xludf.DUMMYFUNCTION("""COMPUTED_VALUE"""),"За")</f>
        <v>За</v>
      </c>
      <c r="JE13" s="19">
        <f ca="1">IFERROR(__xludf.DUMMYFUNCTION("""COMPUTED_VALUE"""),3)</f>
        <v>3</v>
      </c>
      <c r="JF13" s="19" t="str">
        <f ca="1">IFERROR(__xludf.DUMMYFUNCTION("""COMPUTED_VALUE"""),"Баленко  І. М.")</f>
        <v>Баленко  І. М.</v>
      </c>
      <c r="JG13" s="19" t="str">
        <f ca="1">IFERROR(__xludf.DUMMYFUNCTION("""COMPUTED_VALUE"""),"За")</f>
        <v>За</v>
      </c>
      <c r="JH13" s="19">
        <f ca="1">IFERROR(__xludf.DUMMYFUNCTION("""COMPUTED_VALUE"""),3)</f>
        <v>3</v>
      </c>
      <c r="JI13" s="19" t="str">
        <f ca="1">IFERROR(__xludf.DUMMYFUNCTION("""COMPUTED_VALUE"""),"Баленко  І. М.")</f>
        <v>Баленко  І. М.</v>
      </c>
      <c r="JJ13" s="19" t="str">
        <f ca="1">IFERROR(__xludf.DUMMYFUNCTION("""COMPUTED_VALUE"""),"За")</f>
        <v>За</v>
      </c>
      <c r="JK13" s="19">
        <f ca="1">IFERROR(__xludf.DUMMYFUNCTION("""COMPUTED_VALUE"""),3)</f>
        <v>3</v>
      </c>
      <c r="JL13" s="19" t="str">
        <f ca="1">IFERROR(__xludf.DUMMYFUNCTION("""COMPUTED_VALUE"""),"Баленко  І. М.")</f>
        <v>Баленко  І. М.</v>
      </c>
      <c r="JM13" s="19" t="str">
        <f ca="1">IFERROR(__xludf.DUMMYFUNCTION("""COMPUTED_VALUE"""),"За")</f>
        <v>За</v>
      </c>
      <c r="JN13" s="19">
        <f ca="1">IFERROR(__xludf.DUMMYFUNCTION("""COMPUTED_VALUE"""),3)</f>
        <v>3</v>
      </c>
      <c r="JO13" s="19" t="str">
        <f ca="1">IFERROR(__xludf.DUMMYFUNCTION("""COMPUTED_VALUE"""),"Баленко  І. М.")</f>
        <v>Баленко  І. М.</v>
      </c>
      <c r="JP13" s="19" t="str">
        <f ca="1">IFERROR(__xludf.DUMMYFUNCTION("""COMPUTED_VALUE"""),"За")</f>
        <v>За</v>
      </c>
      <c r="JQ13" s="19">
        <f ca="1">IFERROR(__xludf.DUMMYFUNCTION("""COMPUTED_VALUE"""),3)</f>
        <v>3</v>
      </c>
      <c r="JR13" s="19" t="str">
        <f ca="1">IFERROR(__xludf.DUMMYFUNCTION("""COMPUTED_VALUE"""),"Баленко  І. М.")</f>
        <v>Баленко  І. М.</v>
      </c>
      <c r="JS13" s="19" t="str">
        <f ca="1">IFERROR(__xludf.DUMMYFUNCTION("""COMPUTED_VALUE"""),"За")</f>
        <v>За</v>
      </c>
      <c r="JT13" s="19">
        <f ca="1">IFERROR(__xludf.DUMMYFUNCTION("""COMPUTED_VALUE"""),3)</f>
        <v>3</v>
      </c>
      <c r="JU13" s="19" t="str">
        <f ca="1">IFERROR(__xludf.DUMMYFUNCTION("""COMPUTED_VALUE"""),"Баленко  І. М.")</f>
        <v>Баленко  І. М.</v>
      </c>
      <c r="JV13" s="19" t="str">
        <f ca="1">IFERROR(__xludf.DUMMYFUNCTION("""COMPUTED_VALUE"""),"За")</f>
        <v>За</v>
      </c>
      <c r="JW13" s="19">
        <f ca="1">IFERROR(__xludf.DUMMYFUNCTION("""COMPUTED_VALUE"""),3)</f>
        <v>3</v>
      </c>
      <c r="JX13" s="19" t="str">
        <f ca="1">IFERROR(__xludf.DUMMYFUNCTION("""COMPUTED_VALUE"""),"Баленко  І. М.")</f>
        <v>Баленко  І. М.</v>
      </c>
      <c r="JY13" s="19" t="str">
        <f ca="1">IFERROR(__xludf.DUMMYFUNCTION("""COMPUTED_VALUE"""),"За")</f>
        <v>За</v>
      </c>
      <c r="JZ13" s="19">
        <f ca="1">IFERROR(__xludf.DUMMYFUNCTION("""COMPUTED_VALUE"""),3)</f>
        <v>3</v>
      </c>
      <c r="KA13" s="19" t="str">
        <f ca="1">IFERROR(__xludf.DUMMYFUNCTION("""COMPUTED_VALUE"""),"Баленко  І. М.")</f>
        <v>Баленко  І. М.</v>
      </c>
      <c r="KB13" s="19" t="str">
        <f ca="1">IFERROR(__xludf.DUMMYFUNCTION("""COMPUTED_VALUE"""),"За")</f>
        <v>За</v>
      </c>
      <c r="KC13" s="19">
        <f ca="1">IFERROR(__xludf.DUMMYFUNCTION("""COMPUTED_VALUE"""),3)</f>
        <v>3</v>
      </c>
      <c r="KD13" s="19" t="str">
        <f ca="1">IFERROR(__xludf.DUMMYFUNCTION("""COMPUTED_VALUE"""),"Баленко  І. М.")</f>
        <v>Баленко  І. М.</v>
      </c>
      <c r="KE13" s="19" t="str">
        <f ca="1">IFERROR(__xludf.DUMMYFUNCTION("""COMPUTED_VALUE"""),"За")</f>
        <v>За</v>
      </c>
      <c r="KF13" s="19">
        <f ca="1">IFERROR(__xludf.DUMMYFUNCTION("""COMPUTED_VALUE"""),3)</f>
        <v>3</v>
      </c>
      <c r="KG13" s="19" t="str">
        <f ca="1">IFERROR(__xludf.DUMMYFUNCTION("""COMPUTED_VALUE"""),"Баленко  І. М.")</f>
        <v>Баленко  І. М.</v>
      </c>
      <c r="KH13" s="19" t="str">
        <f ca="1">IFERROR(__xludf.DUMMYFUNCTION("""COMPUTED_VALUE"""),"За")</f>
        <v>За</v>
      </c>
      <c r="KI13" s="19">
        <f ca="1">IFERROR(__xludf.DUMMYFUNCTION("""COMPUTED_VALUE"""),3)</f>
        <v>3</v>
      </c>
      <c r="KJ13" s="19" t="str">
        <f ca="1">IFERROR(__xludf.DUMMYFUNCTION("""COMPUTED_VALUE"""),"Баленко  І. М.")</f>
        <v>Баленко  І. М.</v>
      </c>
      <c r="KK13" s="19" t="str">
        <f ca="1">IFERROR(__xludf.DUMMYFUNCTION("""COMPUTED_VALUE"""),"За")</f>
        <v>За</v>
      </c>
      <c r="KL13" s="19">
        <f ca="1">IFERROR(__xludf.DUMMYFUNCTION("""COMPUTED_VALUE"""),3)</f>
        <v>3</v>
      </c>
      <c r="KM13" s="19" t="str">
        <f ca="1">IFERROR(__xludf.DUMMYFUNCTION("""COMPUTED_VALUE"""),"Баленко  І. М.")</f>
        <v>Баленко  І. М.</v>
      </c>
      <c r="KN13" s="19" t="str">
        <f ca="1">IFERROR(__xludf.DUMMYFUNCTION("""COMPUTED_VALUE"""),"За")</f>
        <v>За</v>
      </c>
      <c r="KO13" s="19">
        <f ca="1">IFERROR(__xludf.DUMMYFUNCTION("""COMPUTED_VALUE"""),3)</f>
        <v>3</v>
      </c>
      <c r="KP13" s="19" t="str">
        <f ca="1">IFERROR(__xludf.DUMMYFUNCTION("""COMPUTED_VALUE"""),"Баленко  І. М.")</f>
        <v>Баленко  І. М.</v>
      </c>
      <c r="KQ13" s="19" t="str">
        <f ca="1">IFERROR(__xludf.DUMMYFUNCTION("""COMPUTED_VALUE"""),"За")</f>
        <v>За</v>
      </c>
      <c r="KR13" s="19">
        <f ca="1">IFERROR(__xludf.DUMMYFUNCTION("""COMPUTED_VALUE"""),3)</f>
        <v>3</v>
      </c>
      <c r="KS13" s="19" t="str">
        <f ca="1">IFERROR(__xludf.DUMMYFUNCTION("""COMPUTED_VALUE"""),"Баленко  І. М.")</f>
        <v>Баленко  І. М.</v>
      </c>
      <c r="KT13" s="19" t="str">
        <f ca="1">IFERROR(__xludf.DUMMYFUNCTION("""COMPUTED_VALUE"""),"За")</f>
        <v>За</v>
      </c>
      <c r="KU13" s="19">
        <f ca="1">IFERROR(__xludf.DUMMYFUNCTION("""COMPUTED_VALUE"""),3)</f>
        <v>3</v>
      </c>
      <c r="KV13" s="19" t="str">
        <f ca="1">IFERROR(__xludf.DUMMYFUNCTION("""COMPUTED_VALUE"""),"Баленко  І. М.")</f>
        <v>Баленко  І. М.</v>
      </c>
      <c r="KW13" s="19" t="str">
        <f ca="1">IFERROR(__xludf.DUMMYFUNCTION("""COMPUTED_VALUE"""),"За")</f>
        <v>За</v>
      </c>
      <c r="KX13" s="19">
        <f ca="1">IFERROR(__xludf.DUMMYFUNCTION("""COMPUTED_VALUE"""),3)</f>
        <v>3</v>
      </c>
      <c r="KY13" s="19" t="str">
        <f ca="1">IFERROR(__xludf.DUMMYFUNCTION("""COMPUTED_VALUE"""),"Баленко  І. М.")</f>
        <v>Баленко  І. М.</v>
      </c>
      <c r="KZ13" s="19" t="str">
        <f ca="1">IFERROR(__xludf.DUMMYFUNCTION("""COMPUTED_VALUE"""),"За")</f>
        <v>За</v>
      </c>
      <c r="LA13" s="19">
        <f ca="1">IFERROR(__xludf.DUMMYFUNCTION("""COMPUTED_VALUE"""),3)</f>
        <v>3</v>
      </c>
      <c r="LB13" s="19" t="str">
        <f ca="1">IFERROR(__xludf.DUMMYFUNCTION("""COMPUTED_VALUE"""),"Баленко  І. М.")</f>
        <v>Баленко  І. М.</v>
      </c>
      <c r="LC13" s="19" t="str">
        <f ca="1">IFERROR(__xludf.DUMMYFUNCTION("""COMPUTED_VALUE"""),"За")</f>
        <v>За</v>
      </c>
      <c r="LD13" s="19">
        <f ca="1">IFERROR(__xludf.DUMMYFUNCTION("""COMPUTED_VALUE"""),3)</f>
        <v>3</v>
      </c>
      <c r="LE13" s="19" t="str">
        <f ca="1">IFERROR(__xludf.DUMMYFUNCTION("""COMPUTED_VALUE"""),"Баленко  І. М.")</f>
        <v>Баленко  І. М.</v>
      </c>
      <c r="LF13" s="19" t="str">
        <f ca="1">IFERROR(__xludf.DUMMYFUNCTION("""COMPUTED_VALUE"""),"За")</f>
        <v>За</v>
      </c>
      <c r="LG13" s="19">
        <f ca="1">IFERROR(__xludf.DUMMYFUNCTION("""COMPUTED_VALUE"""),3)</f>
        <v>3</v>
      </c>
      <c r="LH13" s="19" t="str">
        <f ca="1">IFERROR(__xludf.DUMMYFUNCTION("""COMPUTED_VALUE"""),"Баленко  І. М.")</f>
        <v>Баленко  І. М.</v>
      </c>
      <c r="LI13" s="19" t="str">
        <f ca="1">IFERROR(__xludf.DUMMYFUNCTION("""COMPUTED_VALUE"""),"За")</f>
        <v>За</v>
      </c>
      <c r="LJ13" s="19">
        <f ca="1">IFERROR(__xludf.DUMMYFUNCTION("""COMPUTED_VALUE"""),3)</f>
        <v>3</v>
      </c>
      <c r="LK13" s="19" t="str">
        <f ca="1">IFERROR(__xludf.DUMMYFUNCTION("""COMPUTED_VALUE"""),"Баленко  І. М.")</f>
        <v>Баленко  І. М.</v>
      </c>
      <c r="LL13" s="19" t="str">
        <f ca="1">IFERROR(__xludf.DUMMYFUNCTION("""COMPUTED_VALUE"""),"За")</f>
        <v>За</v>
      </c>
      <c r="LM13" s="19">
        <f ca="1">IFERROR(__xludf.DUMMYFUNCTION("""COMPUTED_VALUE"""),3)</f>
        <v>3</v>
      </c>
      <c r="LN13" s="19" t="str">
        <f ca="1">IFERROR(__xludf.DUMMYFUNCTION("""COMPUTED_VALUE"""),"Баленко  І. М.")</f>
        <v>Баленко  І. М.</v>
      </c>
      <c r="LO13" s="19" t="str">
        <f ca="1">IFERROR(__xludf.DUMMYFUNCTION("""COMPUTED_VALUE"""),"За")</f>
        <v>За</v>
      </c>
      <c r="LP13" s="19">
        <f ca="1">IFERROR(__xludf.DUMMYFUNCTION("""COMPUTED_VALUE"""),3)</f>
        <v>3</v>
      </c>
      <c r="LQ13" s="19" t="str">
        <f ca="1">IFERROR(__xludf.DUMMYFUNCTION("""COMPUTED_VALUE"""),"Баленко  І. М.")</f>
        <v>Баленко  І. М.</v>
      </c>
      <c r="LR13" s="19" t="str">
        <f ca="1">IFERROR(__xludf.DUMMYFUNCTION("""COMPUTED_VALUE"""),"За")</f>
        <v>За</v>
      </c>
      <c r="LS13" s="19">
        <f ca="1">IFERROR(__xludf.DUMMYFUNCTION("""COMPUTED_VALUE"""),3)</f>
        <v>3</v>
      </c>
      <c r="LT13" s="19" t="str">
        <f ca="1">IFERROR(__xludf.DUMMYFUNCTION("""COMPUTED_VALUE"""),"Баленко  І. М.")</f>
        <v>Баленко  І. М.</v>
      </c>
      <c r="LU13" s="19" t="str">
        <f ca="1">IFERROR(__xludf.DUMMYFUNCTION("""COMPUTED_VALUE"""),"За")</f>
        <v>За</v>
      </c>
      <c r="LV13" s="19">
        <f ca="1">IFERROR(__xludf.DUMMYFUNCTION("""COMPUTED_VALUE"""),3)</f>
        <v>3</v>
      </c>
      <c r="LW13" s="19" t="str">
        <f ca="1">IFERROR(__xludf.DUMMYFUNCTION("""COMPUTED_VALUE"""),"Баленко  І. М.")</f>
        <v>Баленко  І. М.</v>
      </c>
      <c r="LX13" s="19" t="str">
        <f ca="1">IFERROR(__xludf.DUMMYFUNCTION("""COMPUTED_VALUE"""),"За")</f>
        <v>За</v>
      </c>
      <c r="LY13" s="19">
        <f ca="1">IFERROR(__xludf.DUMMYFUNCTION("""COMPUTED_VALUE"""),3)</f>
        <v>3</v>
      </c>
      <c r="LZ13" s="19" t="str">
        <f ca="1">IFERROR(__xludf.DUMMYFUNCTION("""COMPUTED_VALUE"""),"Баленко  І. М.")</f>
        <v>Баленко  І. М.</v>
      </c>
      <c r="MA13" s="19" t="str">
        <f ca="1">IFERROR(__xludf.DUMMYFUNCTION("""COMPUTED_VALUE"""),"За")</f>
        <v>За</v>
      </c>
      <c r="MB13" s="19">
        <f ca="1">IFERROR(__xludf.DUMMYFUNCTION("""COMPUTED_VALUE"""),3)</f>
        <v>3</v>
      </c>
      <c r="MC13" s="19" t="str">
        <f ca="1">IFERROR(__xludf.DUMMYFUNCTION("""COMPUTED_VALUE"""),"Баленко  І. М.")</f>
        <v>Баленко  І. М.</v>
      </c>
      <c r="MD13" s="19" t="str">
        <f ca="1">IFERROR(__xludf.DUMMYFUNCTION("""COMPUTED_VALUE"""),"За")</f>
        <v>За</v>
      </c>
      <c r="ME13" s="19">
        <f ca="1">IFERROR(__xludf.DUMMYFUNCTION("""COMPUTED_VALUE"""),3)</f>
        <v>3</v>
      </c>
      <c r="MF13" s="19" t="str">
        <f ca="1">IFERROR(__xludf.DUMMYFUNCTION("""COMPUTED_VALUE"""),"Баленко  І. М.")</f>
        <v>Баленко  І. М.</v>
      </c>
      <c r="MG13" s="19" t="str">
        <f ca="1">IFERROR(__xludf.DUMMYFUNCTION("""COMPUTED_VALUE"""),"За")</f>
        <v>За</v>
      </c>
      <c r="MH13" s="19">
        <f ca="1">IFERROR(__xludf.DUMMYFUNCTION("""COMPUTED_VALUE"""),3)</f>
        <v>3</v>
      </c>
      <c r="MI13" s="19" t="str">
        <f ca="1">IFERROR(__xludf.DUMMYFUNCTION("""COMPUTED_VALUE"""),"Баленко  І. М.")</f>
        <v>Баленко  І. М.</v>
      </c>
      <c r="MJ13" s="19" t="str">
        <f ca="1">IFERROR(__xludf.DUMMYFUNCTION("""COMPUTED_VALUE"""),"За")</f>
        <v>За</v>
      </c>
      <c r="MK13" s="19">
        <f ca="1">IFERROR(__xludf.DUMMYFUNCTION("""COMPUTED_VALUE"""),3)</f>
        <v>3</v>
      </c>
      <c r="ML13" s="19" t="str">
        <f ca="1">IFERROR(__xludf.DUMMYFUNCTION("""COMPUTED_VALUE"""),"Баленко  І. М.")</f>
        <v>Баленко  І. М.</v>
      </c>
      <c r="MM13" s="19" t="str">
        <f ca="1">IFERROR(__xludf.DUMMYFUNCTION("""COMPUTED_VALUE"""),"За")</f>
        <v>За</v>
      </c>
      <c r="MN13" s="19">
        <f ca="1">IFERROR(__xludf.DUMMYFUNCTION("""COMPUTED_VALUE"""),3)</f>
        <v>3</v>
      </c>
      <c r="MO13" s="19" t="str">
        <f ca="1">IFERROR(__xludf.DUMMYFUNCTION("""COMPUTED_VALUE"""),"Баленко  І. М.")</f>
        <v>Баленко  І. М.</v>
      </c>
      <c r="MP13" s="19" t="str">
        <f ca="1">IFERROR(__xludf.DUMMYFUNCTION("""COMPUTED_VALUE"""),"За")</f>
        <v>За</v>
      </c>
      <c r="MQ13" s="19">
        <f ca="1">IFERROR(__xludf.DUMMYFUNCTION("""COMPUTED_VALUE"""),3)</f>
        <v>3</v>
      </c>
      <c r="MR13" s="19" t="str">
        <f ca="1">IFERROR(__xludf.DUMMYFUNCTION("""COMPUTED_VALUE"""),"Баленко  І. М.")</f>
        <v>Баленко  І. М.</v>
      </c>
      <c r="MS13" s="19" t="str">
        <f ca="1">IFERROR(__xludf.DUMMYFUNCTION("""COMPUTED_VALUE"""),"За")</f>
        <v>За</v>
      </c>
      <c r="MT13" s="19">
        <f ca="1">IFERROR(__xludf.DUMMYFUNCTION("""COMPUTED_VALUE"""),3)</f>
        <v>3</v>
      </c>
      <c r="MU13" s="19" t="str">
        <f ca="1">IFERROR(__xludf.DUMMYFUNCTION("""COMPUTED_VALUE"""),"Баленко  І. М.")</f>
        <v>Баленко  І. М.</v>
      </c>
      <c r="MV13" s="19" t="str">
        <f ca="1">IFERROR(__xludf.DUMMYFUNCTION("""COMPUTED_VALUE"""),"За")</f>
        <v>За</v>
      </c>
      <c r="MW13" s="19">
        <f ca="1">IFERROR(__xludf.DUMMYFUNCTION("""COMPUTED_VALUE"""),3)</f>
        <v>3</v>
      </c>
      <c r="MX13" s="19" t="str">
        <f ca="1">IFERROR(__xludf.DUMMYFUNCTION("""COMPUTED_VALUE"""),"Баленко  І. М.")</f>
        <v>Баленко  І. М.</v>
      </c>
      <c r="MY13" s="19" t="str">
        <f ca="1">IFERROR(__xludf.DUMMYFUNCTION("""COMPUTED_VALUE"""),"За")</f>
        <v>За</v>
      </c>
      <c r="MZ13" s="19">
        <f ca="1">IFERROR(__xludf.DUMMYFUNCTION("""COMPUTED_VALUE"""),3)</f>
        <v>3</v>
      </c>
      <c r="NA13" s="19" t="str">
        <f ca="1">IFERROR(__xludf.DUMMYFUNCTION("""COMPUTED_VALUE"""),"Баленко  І. М.")</f>
        <v>Баленко  І. М.</v>
      </c>
      <c r="NB13" s="19" t="str">
        <f ca="1">IFERROR(__xludf.DUMMYFUNCTION("""COMPUTED_VALUE"""),"За")</f>
        <v>За</v>
      </c>
      <c r="NC13" s="19">
        <f ca="1">IFERROR(__xludf.DUMMYFUNCTION("""COMPUTED_VALUE"""),3)</f>
        <v>3</v>
      </c>
      <c r="ND13" s="19" t="str">
        <f ca="1">IFERROR(__xludf.DUMMYFUNCTION("""COMPUTED_VALUE"""),"Баленко  І. М.")</f>
        <v>Баленко  І. М.</v>
      </c>
      <c r="NE13" s="19" t="str">
        <f ca="1">IFERROR(__xludf.DUMMYFUNCTION("""COMPUTED_VALUE"""),"За")</f>
        <v>За</v>
      </c>
      <c r="NF13" s="19">
        <f ca="1">IFERROR(__xludf.DUMMYFUNCTION("""COMPUTED_VALUE"""),3)</f>
        <v>3</v>
      </c>
      <c r="NG13" s="19" t="str">
        <f ca="1">IFERROR(__xludf.DUMMYFUNCTION("""COMPUTED_VALUE"""),"Баленко  І. М.")</f>
        <v>Баленко  І. М.</v>
      </c>
      <c r="NH13" s="19" t="str">
        <f ca="1">IFERROR(__xludf.DUMMYFUNCTION("""COMPUTED_VALUE"""),"За")</f>
        <v>За</v>
      </c>
      <c r="NI13" s="19">
        <f ca="1">IFERROR(__xludf.DUMMYFUNCTION("""COMPUTED_VALUE"""),3)</f>
        <v>3</v>
      </c>
      <c r="NJ13" s="19" t="str">
        <f ca="1">IFERROR(__xludf.DUMMYFUNCTION("""COMPUTED_VALUE"""),"Баленко  І. М.")</f>
        <v>Баленко  І. М.</v>
      </c>
      <c r="NK13" s="19" t="str">
        <f ca="1">IFERROR(__xludf.DUMMYFUNCTION("""COMPUTED_VALUE"""),"За")</f>
        <v>За</v>
      </c>
      <c r="NL13" s="19">
        <f ca="1">IFERROR(__xludf.DUMMYFUNCTION("""COMPUTED_VALUE"""),3)</f>
        <v>3</v>
      </c>
      <c r="NM13" s="19" t="str">
        <f ca="1">IFERROR(__xludf.DUMMYFUNCTION("""COMPUTED_VALUE"""),"Баленко  І. М.")</f>
        <v>Баленко  І. М.</v>
      </c>
      <c r="NN13" s="19" t="str">
        <f ca="1">IFERROR(__xludf.DUMMYFUNCTION("""COMPUTED_VALUE"""),"За")</f>
        <v>За</v>
      </c>
      <c r="NO13" s="19">
        <f ca="1">IFERROR(__xludf.DUMMYFUNCTION("""COMPUTED_VALUE"""),3)</f>
        <v>3</v>
      </c>
      <c r="NP13" s="19" t="str">
        <f ca="1">IFERROR(__xludf.DUMMYFUNCTION("""COMPUTED_VALUE"""),"Баленко  І. М.")</f>
        <v>Баленко  І. М.</v>
      </c>
      <c r="NQ13" s="19" t="str">
        <f ca="1">IFERROR(__xludf.DUMMYFUNCTION("""COMPUTED_VALUE"""),"За")</f>
        <v>За</v>
      </c>
      <c r="NR13" s="19">
        <f ca="1">IFERROR(__xludf.DUMMYFUNCTION("""COMPUTED_VALUE"""),3)</f>
        <v>3</v>
      </c>
      <c r="NS13" s="19" t="str">
        <f ca="1">IFERROR(__xludf.DUMMYFUNCTION("""COMPUTED_VALUE"""),"Баленко  І. М.")</f>
        <v>Баленко  І. М.</v>
      </c>
      <c r="NT13" s="19" t="str">
        <f ca="1">IFERROR(__xludf.DUMMYFUNCTION("""COMPUTED_VALUE"""),"Не голосував")</f>
        <v>Не голосував</v>
      </c>
      <c r="NU13" s="19">
        <f ca="1">IFERROR(__xludf.DUMMYFUNCTION("""COMPUTED_VALUE"""),3)</f>
        <v>3</v>
      </c>
      <c r="NV13" s="19" t="str">
        <f ca="1">IFERROR(__xludf.DUMMYFUNCTION("""COMPUTED_VALUE"""),"Баленко  І. М.")</f>
        <v>Баленко  І. М.</v>
      </c>
      <c r="NW13" s="19" t="str">
        <f ca="1">IFERROR(__xludf.DUMMYFUNCTION("""COMPUTED_VALUE"""),"Не голосував")</f>
        <v>Не голосував</v>
      </c>
      <c r="NX13" s="19">
        <f ca="1">IFERROR(__xludf.DUMMYFUNCTION("""COMPUTED_VALUE"""),3)</f>
        <v>3</v>
      </c>
      <c r="NY13" s="19" t="str">
        <f ca="1">IFERROR(__xludf.DUMMYFUNCTION("""COMPUTED_VALUE"""),"Баленко  І. М.")</f>
        <v>Баленко  І. М.</v>
      </c>
      <c r="NZ13" s="19" t="str">
        <f ca="1">IFERROR(__xludf.DUMMYFUNCTION("""COMPUTED_VALUE"""),"За")</f>
        <v>За</v>
      </c>
      <c r="OA13" s="19">
        <f ca="1">IFERROR(__xludf.DUMMYFUNCTION("""COMPUTED_VALUE"""),3)</f>
        <v>3</v>
      </c>
      <c r="OB13" s="19" t="str">
        <f ca="1">IFERROR(__xludf.DUMMYFUNCTION("""COMPUTED_VALUE"""),"Баленко  І. М.")</f>
        <v>Баленко  І. М.</v>
      </c>
      <c r="OC13" s="19" t="str">
        <f ca="1">IFERROR(__xludf.DUMMYFUNCTION("""COMPUTED_VALUE"""),"За")</f>
        <v>За</v>
      </c>
      <c r="OD13" s="19">
        <f ca="1">IFERROR(__xludf.DUMMYFUNCTION("""COMPUTED_VALUE"""),3)</f>
        <v>3</v>
      </c>
      <c r="OE13" s="19" t="str">
        <f ca="1">IFERROR(__xludf.DUMMYFUNCTION("""COMPUTED_VALUE"""),"Баленко  І. М.")</f>
        <v>Баленко  І. М.</v>
      </c>
      <c r="OF13" s="19" t="str">
        <f ca="1">IFERROR(__xludf.DUMMYFUNCTION("""COMPUTED_VALUE"""),"За")</f>
        <v>За</v>
      </c>
      <c r="OG13" s="19">
        <f ca="1">IFERROR(__xludf.DUMMYFUNCTION("""COMPUTED_VALUE"""),3)</f>
        <v>3</v>
      </c>
      <c r="OH13" s="19" t="str">
        <f ca="1">IFERROR(__xludf.DUMMYFUNCTION("""COMPUTED_VALUE"""),"Баленко  І. М.")</f>
        <v>Баленко  І. М.</v>
      </c>
      <c r="OI13" s="19" t="str">
        <f ca="1">IFERROR(__xludf.DUMMYFUNCTION("""COMPUTED_VALUE"""),"За")</f>
        <v>За</v>
      </c>
      <c r="OJ13" s="19">
        <f ca="1">IFERROR(__xludf.DUMMYFUNCTION("""COMPUTED_VALUE"""),3)</f>
        <v>3</v>
      </c>
      <c r="OK13" s="19" t="str">
        <f ca="1">IFERROR(__xludf.DUMMYFUNCTION("""COMPUTED_VALUE"""),"Баленко  І. М.")</f>
        <v>Баленко  І. М.</v>
      </c>
      <c r="OL13" s="19" t="str">
        <f ca="1">IFERROR(__xludf.DUMMYFUNCTION("""COMPUTED_VALUE"""),"За")</f>
        <v>За</v>
      </c>
      <c r="OM13" s="19">
        <f ca="1">IFERROR(__xludf.DUMMYFUNCTION("""COMPUTED_VALUE"""),3)</f>
        <v>3</v>
      </c>
      <c r="ON13" s="19" t="str">
        <f ca="1">IFERROR(__xludf.DUMMYFUNCTION("""COMPUTED_VALUE"""),"Баленко  І. М.")</f>
        <v>Баленко  І. М.</v>
      </c>
      <c r="OO13" s="19" t="str">
        <f ca="1">IFERROR(__xludf.DUMMYFUNCTION("""COMPUTED_VALUE"""),"За")</f>
        <v>За</v>
      </c>
      <c r="OP13" s="19">
        <f ca="1">IFERROR(__xludf.DUMMYFUNCTION("""COMPUTED_VALUE"""),3)</f>
        <v>3</v>
      </c>
      <c r="OQ13" s="19" t="str">
        <f ca="1">IFERROR(__xludf.DUMMYFUNCTION("""COMPUTED_VALUE"""),"Баленко  І. М.")</f>
        <v>Баленко  І. М.</v>
      </c>
      <c r="OR13" s="19" t="str">
        <f ca="1">IFERROR(__xludf.DUMMYFUNCTION("""COMPUTED_VALUE"""),"За")</f>
        <v>За</v>
      </c>
      <c r="OS13" s="19">
        <f ca="1">IFERROR(__xludf.DUMMYFUNCTION("""COMPUTED_VALUE"""),3)</f>
        <v>3</v>
      </c>
      <c r="OT13" s="19" t="str">
        <f ca="1">IFERROR(__xludf.DUMMYFUNCTION("""COMPUTED_VALUE"""),"Баленко  І. М.")</f>
        <v>Баленко  І. М.</v>
      </c>
      <c r="OU13" s="19" t="str">
        <f ca="1">IFERROR(__xludf.DUMMYFUNCTION("""COMPUTED_VALUE"""),"За")</f>
        <v>За</v>
      </c>
      <c r="OV13" s="19">
        <f ca="1">IFERROR(__xludf.DUMMYFUNCTION("""COMPUTED_VALUE"""),3)</f>
        <v>3</v>
      </c>
      <c r="OW13" s="19" t="str">
        <f ca="1">IFERROR(__xludf.DUMMYFUNCTION("""COMPUTED_VALUE"""),"Баленко  І. М.")</f>
        <v>Баленко  І. М.</v>
      </c>
      <c r="OX13" s="19" t="str">
        <f ca="1">IFERROR(__xludf.DUMMYFUNCTION("""COMPUTED_VALUE"""),"За")</f>
        <v>За</v>
      </c>
      <c r="OY13" s="19">
        <f ca="1">IFERROR(__xludf.DUMMYFUNCTION("""COMPUTED_VALUE"""),3)</f>
        <v>3</v>
      </c>
      <c r="OZ13" s="19" t="str">
        <f ca="1">IFERROR(__xludf.DUMMYFUNCTION("""COMPUTED_VALUE"""),"Баленко  І. М.")</f>
        <v>Баленко  І. М.</v>
      </c>
      <c r="PA13" s="19" t="str">
        <f ca="1">IFERROR(__xludf.DUMMYFUNCTION("""COMPUTED_VALUE"""),"За")</f>
        <v>За</v>
      </c>
      <c r="PB13" s="19">
        <f ca="1">IFERROR(__xludf.DUMMYFUNCTION("""COMPUTED_VALUE"""),3)</f>
        <v>3</v>
      </c>
      <c r="PC13" s="19" t="str">
        <f ca="1">IFERROR(__xludf.DUMMYFUNCTION("""COMPUTED_VALUE"""),"Баленко  І. М.")</f>
        <v>Баленко  І. М.</v>
      </c>
      <c r="PD13" s="19" t="str">
        <f ca="1">IFERROR(__xludf.DUMMYFUNCTION("""COMPUTED_VALUE"""),"За")</f>
        <v>За</v>
      </c>
      <c r="PE13" s="19">
        <f ca="1">IFERROR(__xludf.DUMMYFUNCTION("""COMPUTED_VALUE"""),3)</f>
        <v>3</v>
      </c>
      <c r="PF13" s="19" t="str">
        <f ca="1">IFERROR(__xludf.DUMMYFUNCTION("""COMPUTED_VALUE"""),"Баленко  І. М.")</f>
        <v>Баленко  І. М.</v>
      </c>
      <c r="PG13" s="19" t="str">
        <f ca="1">IFERROR(__xludf.DUMMYFUNCTION("""COMPUTED_VALUE"""),"За")</f>
        <v>За</v>
      </c>
      <c r="PH13" s="19">
        <f ca="1">IFERROR(__xludf.DUMMYFUNCTION("""COMPUTED_VALUE"""),3)</f>
        <v>3</v>
      </c>
      <c r="PI13" s="19" t="str">
        <f ca="1">IFERROR(__xludf.DUMMYFUNCTION("""COMPUTED_VALUE"""),"Баленко  І. М.")</f>
        <v>Баленко  І. М.</v>
      </c>
      <c r="PJ13" s="19" t="str">
        <f ca="1">IFERROR(__xludf.DUMMYFUNCTION("""COMPUTED_VALUE"""),"За")</f>
        <v>За</v>
      </c>
      <c r="PK13" s="19">
        <f ca="1">IFERROR(__xludf.DUMMYFUNCTION("""COMPUTED_VALUE"""),3)</f>
        <v>3</v>
      </c>
      <c r="PL13" s="19" t="str">
        <f ca="1">IFERROR(__xludf.DUMMYFUNCTION("""COMPUTED_VALUE"""),"Баленко  І. М.")</f>
        <v>Баленко  І. М.</v>
      </c>
      <c r="PM13" s="19" t="str">
        <f ca="1">IFERROR(__xludf.DUMMYFUNCTION("""COMPUTED_VALUE"""),"За")</f>
        <v>За</v>
      </c>
      <c r="PN13" s="19">
        <f ca="1">IFERROR(__xludf.DUMMYFUNCTION("""COMPUTED_VALUE"""),3)</f>
        <v>3</v>
      </c>
      <c r="PO13" s="19" t="str">
        <f ca="1">IFERROR(__xludf.DUMMYFUNCTION("""COMPUTED_VALUE"""),"Баленко  І. М.")</f>
        <v>Баленко  І. М.</v>
      </c>
      <c r="PP13" s="19" t="str">
        <f ca="1">IFERROR(__xludf.DUMMYFUNCTION("""COMPUTED_VALUE"""),"За")</f>
        <v>За</v>
      </c>
      <c r="PQ13" s="19">
        <f ca="1">IFERROR(__xludf.DUMMYFUNCTION("""COMPUTED_VALUE"""),3)</f>
        <v>3</v>
      </c>
      <c r="PR13" s="19" t="str">
        <f ca="1">IFERROR(__xludf.DUMMYFUNCTION("""COMPUTED_VALUE"""),"Баленко  І. М.")</f>
        <v>Баленко  І. М.</v>
      </c>
      <c r="PS13" s="19" t="str">
        <f ca="1">IFERROR(__xludf.DUMMYFUNCTION("""COMPUTED_VALUE"""),"За")</f>
        <v>За</v>
      </c>
      <c r="PT13" s="19">
        <f ca="1">IFERROR(__xludf.DUMMYFUNCTION("""COMPUTED_VALUE"""),3)</f>
        <v>3</v>
      </c>
      <c r="PU13" s="19" t="str">
        <f ca="1">IFERROR(__xludf.DUMMYFUNCTION("""COMPUTED_VALUE"""),"Баленко  І. М.")</f>
        <v>Баленко  І. М.</v>
      </c>
      <c r="PV13" s="19" t="str">
        <f ca="1">IFERROR(__xludf.DUMMYFUNCTION("""COMPUTED_VALUE"""),"За")</f>
        <v>За</v>
      </c>
      <c r="PW13" s="19">
        <f ca="1">IFERROR(__xludf.DUMMYFUNCTION("""COMPUTED_VALUE"""),3)</f>
        <v>3</v>
      </c>
      <c r="PX13" s="19" t="str">
        <f ca="1">IFERROR(__xludf.DUMMYFUNCTION("""COMPUTED_VALUE"""),"Баленко  І. М.")</f>
        <v>Баленко  І. М.</v>
      </c>
      <c r="PY13" s="19" t="str">
        <f ca="1">IFERROR(__xludf.DUMMYFUNCTION("""COMPUTED_VALUE"""),"За")</f>
        <v>За</v>
      </c>
      <c r="PZ13" s="19">
        <f ca="1">IFERROR(__xludf.DUMMYFUNCTION("""COMPUTED_VALUE"""),3)</f>
        <v>3</v>
      </c>
      <c r="QA13" s="19" t="str">
        <f ca="1">IFERROR(__xludf.DUMMYFUNCTION("""COMPUTED_VALUE"""),"Баленко  І. М.")</f>
        <v>Баленко  І. М.</v>
      </c>
      <c r="QB13" s="19" t="str">
        <f ca="1">IFERROR(__xludf.DUMMYFUNCTION("""COMPUTED_VALUE"""),"За")</f>
        <v>За</v>
      </c>
      <c r="QC13" s="19">
        <f ca="1">IFERROR(__xludf.DUMMYFUNCTION("""COMPUTED_VALUE"""),3)</f>
        <v>3</v>
      </c>
      <c r="QD13" s="19" t="str">
        <f ca="1">IFERROR(__xludf.DUMMYFUNCTION("""COMPUTED_VALUE"""),"Баленко  І. М.")</f>
        <v>Баленко  І. М.</v>
      </c>
      <c r="QE13" s="19" t="str">
        <f ca="1">IFERROR(__xludf.DUMMYFUNCTION("""COMPUTED_VALUE"""),"Не голосував")</f>
        <v>Не голосував</v>
      </c>
      <c r="QF13" s="19">
        <f ca="1">IFERROR(__xludf.DUMMYFUNCTION("""COMPUTED_VALUE"""),3)</f>
        <v>3</v>
      </c>
      <c r="QG13" s="19" t="str">
        <f ca="1">IFERROR(__xludf.DUMMYFUNCTION("""COMPUTED_VALUE"""),"Баленко  І. М.")</f>
        <v>Баленко  І. М.</v>
      </c>
      <c r="QH13" s="19" t="str">
        <f ca="1">IFERROR(__xludf.DUMMYFUNCTION("""COMPUTED_VALUE"""),"Утримався")</f>
        <v>Утримався</v>
      </c>
      <c r="QI13" s="19">
        <f ca="1">IFERROR(__xludf.DUMMYFUNCTION("""COMPUTED_VALUE"""),3)</f>
        <v>3</v>
      </c>
      <c r="QJ13" s="19" t="str">
        <f ca="1">IFERROR(__xludf.DUMMYFUNCTION("""COMPUTED_VALUE"""),"Баленко  І. М.")</f>
        <v>Баленко  І. М.</v>
      </c>
      <c r="QK13" s="19" t="str">
        <f ca="1">IFERROR(__xludf.DUMMYFUNCTION("""COMPUTED_VALUE"""),"За")</f>
        <v>За</v>
      </c>
    </row>
    <row r="14" spans="1:466" ht="12.75">
      <c r="A14" s="17">
        <f ca="1">IFERROR(__xludf.DUMMYFUNCTION("""COMPUTED_VALUE"""),112)</f>
        <v>112</v>
      </c>
      <c r="B14" s="17" t="str">
        <f ca="1">IFERROR(__xludf.DUMMYFUNCTION("""COMPUTED_VALUE"""),"Бойченко П. І.")</f>
        <v>Бойченко П. І.</v>
      </c>
      <c r="C14" s="19" t="str">
        <f ca="1">IFERROR(__xludf.DUMMYFUNCTION("""COMPUTED_VALUE"""),"За")</f>
        <v>За</v>
      </c>
      <c r="D14" s="19">
        <f ca="1">IFERROR(__xludf.DUMMYFUNCTION("""COMPUTED_VALUE"""),112)</f>
        <v>112</v>
      </c>
      <c r="E14" s="19" t="str">
        <f ca="1">IFERROR(__xludf.DUMMYFUNCTION("""COMPUTED_VALUE"""),"Бойченко П. І.")</f>
        <v>Бойченко П. І.</v>
      </c>
      <c r="F14" s="19" t="str">
        <f ca="1">IFERROR(__xludf.DUMMYFUNCTION("""COMPUTED_VALUE"""),"За")</f>
        <v>За</v>
      </c>
      <c r="G14" s="19">
        <f ca="1">IFERROR(__xludf.DUMMYFUNCTION("""COMPUTED_VALUE"""),112)</f>
        <v>112</v>
      </c>
      <c r="H14" s="19" t="str">
        <f ca="1">IFERROR(__xludf.DUMMYFUNCTION("""COMPUTED_VALUE"""),"Бойченко П. І.")</f>
        <v>Бойченко П. І.</v>
      </c>
      <c r="I14" s="19" t="str">
        <f ca="1">IFERROR(__xludf.DUMMYFUNCTION("""COMPUTED_VALUE"""),"За")</f>
        <v>За</v>
      </c>
      <c r="J14" s="19">
        <f ca="1">IFERROR(__xludf.DUMMYFUNCTION("""COMPUTED_VALUE"""),112)</f>
        <v>112</v>
      </c>
      <c r="K14" s="19" t="str">
        <f ca="1">IFERROR(__xludf.DUMMYFUNCTION("""COMPUTED_VALUE"""),"Бойченко П. І.")</f>
        <v>Бойченко П. І.</v>
      </c>
      <c r="L14" s="19" t="str">
        <f ca="1">IFERROR(__xludf.DUMMYFUNCTION("""COMPUTED_VALUE"""),"За")</f>
        <v>За</v>
      </c>
      <c r="M14" s="19">
        <f ca="1">IFERROR(__xludf.DUMMYFUNCTION("""COMPUTED_VALUE"""),112)</f>
        <v>112</v>
      </c>
      <c r="N14" s="19" t="str">
        <f ca="1">IFERROR(__xludf.DUMMYFUNCTION("""COMPUTED_VALUE"""),"Бойченко П. І.")</f>
        <v>Бойченко П. І.</v>
      </c>
      <c r="O14" s="19" t="str">
        <f ca="1">IFERROR(__xludf.DUMMYFUNCTION("""COMPUTED_VALUE"""),"За")</f>
        <v>За</v>
      </c>
      <c r="P14" s="19">
        <f ca="1">IFERROR(__xludf.DUMMYFUNCTION("""COMPUTED_VALUE"""),112)</f>
        <v>112</v>
      </c>
      <c r="Q14" s="19" t="str">
        <f ca="1">IFERROR(__xludf.DUMMYFUNCTION("""COMPUTED_VALUE"""),"Бойченко П. І.")</f>
        <v>Бойченко П. І.</v>
      </c>
      <c r="R14" s="19" t="str">
        <f ca="1">IFERROR(__xludf.DUMMYFUNCTION("""COMPUTED_VALUE"""),"За")</f>
        <v>За</v>
      </c>
      <c r="S14" s="19">
        <f ca="1">IFERROR(__xludf.DUMMYFUNCTION("""COMPUTED_VALUE"""),112)</f>
        <v>112</v>
      </c>
      <c r="T14" s="19" t="str">
        <f ca="1">IFERROR(__xludf.DUMMYFUNCTION("""COMPUTED_VALUE"""),"Бойченко П. І.")</f>
        <v>Бойченко П. І.</v>
      </c>
      <c r="U14" s="19" t="str">
        <f ca="1">IFERROR(__xludf.DUMMYFUNCTION("""COMPUTED_VALUE"""),"За")</f>
        <v>За</v>
      </c>
      <c r="V14" s="19">
        <f ca="1">IFERROR(__xludf.DUMMYFUNCTION("""COMPUTED_VALUE"""),112)</f>
        <v>112</v>
      </c>
      <c r="W14" s="19" t="str">
        <f ca="1">IFERROR(__xludf.DUMMYFUNCTION("""COMPUTED_VALUE"""),"Бойченко П. І.")</f>
        <v>Бойченко П. І.</v>
      </c>
      <c r="X14" s="19" t="str">
        <f ca="1">IFERROR(__xludf.DUMMYFUNCTION("""COMPUTED_VALUE"""),"За")</f>
        <v>За</v>
      </c>
      <c r="Y14" s="19">
        <f ca="1">IFERROR(__xludf.DUMMYFUNCTION("""COMPUTED_VALUE"""),112)</f>
        <v>112</v>
      </c>
      <c r="Z14" s="19" t="str">
        <f ca="1">IFERROR(__xludf.DUMMYFUNCTION("""COMPUTED_VALUE"""),"Бойченко П. І.")</f>
        <v>Бойченко П. І.</v>
      </c>
      <c r="AA14" s="19" t="str">
        <f ca="1">IFERROR(__xludf.DUMMYFUNCTION("""COMPUTED_VALUE"""),"За")</f>
        <v>За</v>
      </c>
      <c r="AB14" s="19">
        <f ca="1">IFERROR(__xludf.DUMMYFUNCTION("""COMPUTED_VALUE"""),112)</f>
        <v>112</v>
      </c>
      <c r="AC14" s="19" t="str">
        <f ca="1">IFERROR(__xludf.DUMMYFUNCTION("""COMPUTED_VALUE"""),"Бойченко П. І.")</f>
        <v>Бойченко П. І.</v>
      </c>
      <c r="AD14" s="19" t="str">
        <f ca="1">IFERROR(__xludf.DUMMYFUNCTION("""COMPUTED_VALUE"""),"За")</f>
        <v>За</v>
      </c>
      <c r="AE14" s="19">
        <f ca="1">IFERROR(__xludf.DUMMYFUNCTION("""COMPUTED_VALUE"""),112)</f>
        <v>112</v>
      </c>
      <c r="AF14" s="19" t="str">
        <f ca="1">IFERROR(__xludf.DUMMYFUNCTION("""COMPUTED_VALUE"""),"Бойченко П. І.")</f>
        <v>Бойченко П. І.</v>
      </c>
      <c r="AG14" s="19" t="str">
        <f ca="1">IFERROR(__xludf.DUMMYFUNCTION("""COMPUTED_VALUE"""),"За")</f>
        <v>За</v>
      </c>
      <c r="AH14" s="19">
        <f ca="1">IFERROR(__xludf.DUMMYFUNCTION("""COMPUTED_VALUE"""),112)</f>
        <v>112</v>
      </c>
      <c r="AI14" s="19" t="str">
        <f ca="1">IFERROR(__xludf.DUMMYFUNCTION("""COMPUTED_VALUE"""),"Бойченко П. І.")</f>
        <v>Бойченко П. І.</v>
      </c>
      <c r="AJ14" s="19" t="str">
        <f ca="1">IFERROR(__xludf.DUMMYFUNCTION("""COMPUTED_VALUE"""),"За")</f>
        <v>За</v>
      </c>
      <c r="AK14" s="19">
        <f ca="1">IFERROR(__xludf.DUMMYFUNCTION("""COMPUTED_VALUE"""),112)</f>
        <v>112</v>
      </c>
      <c r="AL14" s="19" t="str">
        <f ca="1">IFERROR(__xludf.DUMMYFUNCTION("""COMPUTED_VALUE"""),"Бойченко П. І.")</f>
        <v>Бойченко П. І.</v>
      </c>
      <c r="AM14" s="19" t="str">
        <f ca="1">IFERROR(__xludf.DUMMYFUNCTION("""COMPUTED_VALUE"""),"За")</f>
        <v>За</v>
      </c>
      <c r="AN14" s="19">
        <f ca="1">IFERROR(__xludf.DUMMYFUNCTION("""COMPUTED_VALUE"""),112)</f>
        <v>112</v>
      </c>
      <c r="AO14" s="19" t="str">
        <f ca="1">IFERROR(__xludf.DUMMYFUNCTION("""COMPUTED_VALUE"""),"Бойченко П. І.")</f>
        <v>Бойченко П. І.</v>
      </c>
      <c r="AP14" s="19" t="str">
        <f ca="1">IFERROR(__xludf.DUMMYFUNCTION("""COMPUTED_VALUE"""),"За")</f>
        <v>За</v>
      </c>
      <c r="AQ14" s="19">
        <f ca="1">IFERROR(__xludf.DUMMYFUNCTION("""COMPUTED_VALUE"""),112)</f>
        <v>112</v>
      </c>
      <c r="AR14" s="19" t="str">
        <f ca="1">IFERROR(__xludf.DUMMYFUNCTION("""COMPUTED_VALUE"""),"Бойченко П. І.")</f>
        <v>Бойченко П. І.</v>
      </c>
      <c r="AS14" s="19" t="str">
        <f ca="1">IFERROR(__xludf.DUMMYFUNCTION("""COMPUTED_VALUE"""),"Не голосував")</f>
        <v>Не голосував</v>
      </c>
      <c r="AT14" s="19">
        <f ca="1">IFERROR(__xludf.DUMMYFUNCTION("""COMPUTED_VALUE"""),112)</f>
        <v>112</v>
      </c>
      <c r="AU14" s="19" t="str">
        <f ca="1">IFERROR(__xludf.DUMMYFUNCTION("""COMPUTED_VALUE"""),"Бойченко П. І.")</f>
        <v>Бойченко П. І.</v>
      </c>
      <c r="AV14" s="19" t="str">
        <f ca="1">IFERROR(__xludf.DUMMYFUNCTION("""COMPUTED_VALUE"""),"За")</f>
        <v>За</v>
      </c>
      <c r="AW14" s="19">
        <f ca="1">IFERROR(__xludf.DUMMYFUNCTION("""COMPUTED_VALUE"""),112)</f>
        <v>112</v>
      </c>
      <c r="AX14" s="19" t="str">
        <f ca="1">IFERROR(__xludf.DUMMYFUNCTION("""COMPUTED_VALUE"""),"Бойченко П. І.")</f>
        <v>Бойченко П. І.</v>
      </c>
      <c r="AY14" s="19" t="str">
        <f ca="1">IFERROR(__xludf.DUMMYFUNCTION("""COMPUTED_VALUE"""),"За")</f>
        <v>За</v>
      </c>
      <c r="AZ14" s="19">
        <f ca="1">IFERROR(__xludf.DUMMYFUNCTION("""COMPUTED_VALUE"""),112)</f>
        <v>112</v>
      </c>
      <c r="BA14" s="19" t="str">
        <f ca="1">IFERROR(__xludf.DUMMYFUNCTION("""COMPUTED_VALUE"""),"Бойченко П. І.")</f>
        <v>Бойченко П. І.</v>
      </c>
      <c r="BB14" s="19" t="str">
        <f ca="1">IFERROR(__xludf.DUMMYFUNCTION("""COMPUTED_VALUE"""),"...")</f>
        <v>...</v>
      </c>
      <c r="BC14" s="19">
        <f ca="1">IFERROR(__xludf.DUMMYFUNCTION("""COMPUTED_VALUE"""),112)</f>
        <v>112</v>
      </c>
      <c r="BD14" s="19" t="str">
        <f ca="1">IFERROR(__xludf.DUMMYFUNCTION("""COMPUTED_VALUE"""),"Бойченко П. І.")</f>
        <v>Бойченко П. І.</v>
      </c>
      <c r="BE14" s="19" t="str">
        <f ca="1">IFERROR(__xludf.DUMMYFUNCTION("""COMPUTED_VALUE"""),"...")</f>
        <v>...</v>
      </c>
      <c r="BF14" s="19">
        <f ca="1">IFERROR(__xludf.DUMMYFUNCTION("""COMPUTED_VALUE"""),112)</f>
        <v>112</v>
      </c>
      <c r="BG14" s="19" t="str">
        <f ca="1">IFERROR(__xludf.DUMMYFUNCTION("""COMPUTED_VALUE"""),"Бойченко П. І.")</f>
        <v>Бойченко П. І.</v>
      </c>
      <c r="BH14" s="19" t="str">
        <f ca="1">IFERROR(__xludf.DUMMYFUNCTION("""COMPUTED_VALUE"""),"...")</f>
        <v>...</v>
      </c>
      <c r="BI14" s="19">
        <f ca="1">IFERROR(__xludf.DUMMYFUNCTION("""COMPUTED_VALUE"""),112)</f>
        <v>112</v>
      </c>
      <c r="BJ14" s="19" t="str">
        <f ca="1">IFERROR(__xludf.DUMMYFUNCTION("""COMPUTED_VALUE"""),"Бойченко П. І.")</f>
        <v>Бойченко П. І.</v>
      </c>
      <c r="BK14" s="19" t="str">
        <f ca="1">IFERROR(__xludf.DUMMYFUNCTION("""COMPUTED_VALUE"""),"За")</f>
        <v>За</v>
      </c>
      <c r="BL14" s="19">
        <f ca="1">IFERROR(__xludf.DUMMYFUNCTION("""COMPUTED_VALUE"""),112)</f>
        <v>112</v>
      </c>
      <c r="BM14" s="19" t="str">
        <f ca="1">IFERROR(__xludf.DUMMYFUNCTION("""COMPUTED_VALUE"""),"Бойченко П. І.")</f>
        <v>Бойченко П. І.</v>
      </c>
      <c r="BN14" s="19" t="str">
        <f ca="1">IFERROR(__xludf.DUMMYFUNCTION("""COMPUTED_VALUE"""),"За")</f>
        <v>За</v>
      </c>
      <c r="BO14" s="19">
        <f ca="1">IFERROR(__xludf.DUMMYFUNCTION("""COMPUTED_VALUE"""),112)</f>
        <v>112</v>
      </c>
      <c r="BP14" s="19" t="str">
        <f ca="1">IFERROR(__xludf.DUMMYFUNCTION("""COMPUTED_VALUE"""),"Бойченко П. І.")</f>
        <v>Бойченко П. І.</v>
      </c>
      <c r="BQ14" s="19" t="str">
        <f ca="1">IFERROR(__xludf.DUMMYFUNCTION("""COMPUTED_VALUE"""),"За")</f>
        <v>За</v>
      </c>
      <c r="BR14" s="19">
        <f ca="1">IFERROR(__xludf.DUMMYFUNCTION("""COMPUTED_VALUE"""),112)</f>
        <v>112</v>
      </c>
      <c r="BS14" s="19" t="str">
        <f ca="1">IFERROR(__xludf.DUMMYFUNCTION("""COMPUTED_VALUE"""),"Бойченко П. І.")</f>
        <v>Бойченко П. І.</v>
      </c>
      <c r="BT14" s="19" t="str">
        <f ca="1">IFERROR(__xludf.DUMMYFUNCTION("""COMPUTED_VALUE"""),"За")</f>
        <v>За</v>
      </c>
      <c r="BU14" s="19">
        <f ca="1">IFERROR(__xludf.DUMMYFUNCTION("""COMPUTED_VALUE"""),112)</f>
        <v>112</v>
      </c>
      <c r="BV14" s="19" t="str">
        <f ca="1">IFERROR(__xludf.DUMMYFUNCTION("""COMPUTED_VALUE"""),"Бойченко П. І.")</f>
        <v>Бойченко П. І.</v>
      </c>
      <c r="BW14" s="19" t="str">
        <f ca="1">IFERROR(__xludf.DUMMYFUNCTION("""COMPUTED_VALUE"""),"За")</f>
        <v>За</v>
      </c>
      <c r="BX14" s="19">
        <f ca="1">IFERROR(__xludf.DUMMYFUNCTION("""COMPUTED_VALUE"""),112)</f>
        <v>112</v>
      </c>
      <c r="BY14" s="19" t="str">
        <f ca="1">IFERROR(__xludf.DUMMYFUNCTION("""COMPUTED_VALUE"""),"Бойченко П. І.")</f>
        <v>Бойченко П. І.</v>
      </c>
      <c r="BZ14" s="19" t="str">
        <f ca="1">IFERROR(__xludf.DUMMYFUNCTION("""COMPUTED_VALUE"""),"За")</f>
        <v>За</v>
      </c>
      <c r="CA14" s="19">
        <f ca="1">IFERROR(__xludf.DUMMYFUNCTION("""COMPUTED_VALUE"""),112)</f>
        <v>112</v>
      </c>
      <c r="CB14" s="19" t="str">
        <f ca="1">IFERROR(__xludf.DUMMYFUNCTION("""COMPUTED_VALUE"""),"Бойченко П. І.")</f>
        <v>Бойченко П. І.</v>
      </c>
      <c r="CC14" s="19" t="str">
        <f ca="1">IFERROR(__xludf.DUMMYFUNCTION("""COMPUTED_VALUE"""),"За")</f>
        <v>За</v>
      </c>
      <c r="CD14" s="19">
        <f ca="1">IFERROR(__xludf.DUMMYFUNCTION("""COMPUTED_VALUE"""),112)</f>
        <v>112</v>
      </c>
      <c r="CE14" s="19" t="str">
        <f ca="1">IFERROR(__xludf.DUMMYFUNCTION("""COMPUTED_VALUE"""),"Бойченко П. І.")</f>
        <v>Бойченко П. І.</v>
      </c>
      <c r="CF14" s="19" t="str">
        <f ca="1">IFERROR(__xludf.DUMMYFUNCTION("""COMPUTED_VALUE"""),"За")</f>
        <v>За</v>
      </c>
      <c r="CG14" s="19">
        <f ca="1">IFERROR(__xludf.DUMMYFUNCTION("""COMPUTED_VALUE"""),112)</f>
        <v>112</v>
      </c>
      <c r="CH14" s="19" t="str">
        <f ca="1">IFERROR(__xludf.DUMMYFUNCTION("""COMPUTED_VALUE"""),"Бойченко П. І.")</f>
        <v>Бойченко П. І.</v>
      </c>
      <c r="CI14" s="19" t="str">
        <f ca="1">IFERROR(__xludf.DUMMYFUNCTION("""COMPUTED_VALUE"""),"За")</f>
        <v>За</v>
      </c>
      <c r="CJ14" s="19">
        <f ca="1">IFERROR(__xludf.DUMMYFUNCTION("""COMPUTED_VALUE"""),112)</f>
        <v>112</v>
      </c>
      <c r="CK14" s="19" t="str">
        <f ca="1">IFERROR(__xludf.DUMMYFUNCTION("""COMPUTED_VALUE"""),"Бойченко П. І.")</f>
        <v>Бойченко П. І.</v>
      </c>
      <c r="CL14" s="19" t="str">
        <f ca="1">IFERROR(__xludf.DUMMYFUNCTION("""COMPUTED_VALUE"""),"За")</f>
        <v>За</v>
      </c>
      <c r="CM14" s="19">
        <f ca="1">IFERROR(__xludf.DUMMYFUNCTION("""COMPUTED_VALUE"""),112)</f>
        <v>112</v>
      </c>
      <c r="CN14" s="19" t="str">
        <f ca="1">IFERROR(__xludf.DUMMYFUNCTION("""COMPUTED_VALUE"""),"Бойченко П. І.")</f>
        <v>Бойченко П. І.</v>
      </c>
      <c r="CO14" s="19" t="str">
        <f ca="1">IFERROR(__xludf.DUMMYFUNCTION("""COMPUTED_VALUE"""),"За")</f>
        <v>За</v>
      </c>
      <c r="CP14" s="19">
        <f ca="1">IFERROR(__xludf.DUMMYFUNCTION("""COMPUTED_VALUE"""),112)</f>
        <v>112</v>
      </c>
      <c r="CQ14" s="19" t="str">
        <f ca="1">IFERROR(__xludf.DUMMYFUNCTION("""COMPUTED_VALUE"""),"Бойченко П. І.")</f>
        <v>Бойченко П. І.</v>
      </c>
      <c r="CR14" s="19" t="str">
        <f ca="1">IFERROR(__xludf.DUMMYFUNCTION("""COMPUTED_VALUE"""),"Не голосував")</f>
        <v>Не голосував</v>
      </c>
      <c r="CS14" s="19">
        <f ca="1">IFERROR(__xludf.DUMMYFUNCTION("""COMPUTED_VALUE"""),112)</f>
        <v>112</v>
      </c>
      <c r="CT14" s="19" t="str">
        <f ca="1">IFERROR(__xludf.DUMMYFUNCTION("""COMPUTED_VALUE"""),"Бойченко П. І.")</f>
        <v>Бойченко П. І.</v>
      </c>
      <c r="CU14" s="19" t="str">
        <f ca="1">IFERROR(__xludf.DUMMYFUNCTION("""COMPUTED_VALUE"""),"За")</f>
        <v>За</v>
      </c>
      <c r="CV14" s="19">
        <f ca="1">IFERROR(__xludf.DUMMYFUNCTION("""COMPUTED_VALUE"""),112)</f>
        <v>112</v>
      </c>
      <c r="CW14" s="19" t="str">
        <f ca="1">IFERROR(__xludf.DUMMYFUNCTION("""COMPUTED_VALUE"""),"Бойченко П. І.")</f>
        <v>Бойченко П. І.</v>
      </c>
      <c r="CX14" s="19" t="str">
        <f ca="1">IFERROR(__xludf.DUMMYFUNCTION("""COMPUTED_VALUE"""),"За")</f>
        <v>За</v>
      </c>
      <c r="CY14" s="19">
        <f ca="1">IFERROR(__xludf.DUMMYFUNCTION("""COMPUTED_VALUE"""),112)</f>
        <v>112</v>
      </c>
      <c r="CZ14" s="19" t="str">
        <f ca="1">IFERROR(__xludf.DUMMYFUNCTION("""COMPUTED_VALUE"""),"Бойченко П. І.")</f>
        <v>Бойченко П. І.</v>
      </c>
      <c r="DA14" s="19" t="str">
        <f ca="1">IFERROR(__xludf.DUMMYFUNCTION("""COMPUTED_VALUE"""),"За")</f>
        <v>За</v>
      </c>
      <c r="DB14" s="19">
        <f ca="1">IFERROR(__xludf.DUMMYFUNCTION("""COMPUTED_VALUE"""),112)</f>
        <v>112</v>
      </c>
      <c r="DC14" s="19" t="str">
        <f ca="1">IFERROR(__xludf.DUMMYFUNCTION("""COMPUTED_VALUE"""),"Бойченко П. І.")</f>
        <v>Бойченко П. І.</v>
      </c>
      <c r="DD14" s="19" t="str">
        <f ca="1">IFERROR(__xludf.DUMMYFUNCTION("""COMPUTED_VALUE"""),"За")</f>
        <v>За</v>
      </c>
      <c r="DE14" s="19">
        <f ca="1">IFERROR(__xludf.DUMMYFUNCTION("""COMPUTED_VALUE"""),112)</f>
        <v>112</v>
      </c>
      <c r="DF14" s="19" t="str">
        <f ca="1">IFERROR(__xludf.DUMMYFUNCTION("""COMPUTED_VALUE"""),"Бойченко П. І.")</f>
        <v>Бойченко П. І.</v>
      </c>
      <c r="DG14" s="19" t="str">
        <f ca="1">IFERROR(__xludf.DUMMYFUNCTION("""COMPUTED_VALUE"""),"За")</f>
        <v>За</v>
      </c>
      <c r="DH14" s="19">
        <f ca="1">IFERROR(__xludf.DUMMYFUNCTION("""COMPUTED_VALUE"""),112)</f>
        <v>112</v>
      </c>
      <c r="DI14" s="19" t="str">
        <f ca="1">IFERROR(__xludf.DUMMYFUNCTION("""COMPUTED_VALUE"""),"Бойченко П. І.")</f>
        <v>Бойченко П. І.</v>
      </c>
      <c r="DJ14" s="19" t="str">
        <f ca="1">IFERROR(__xludf.DUMMYFUNCTION("""COMPUTED_VALUE"""),"За")</f>
        <v>За</v>
      </c>
      <c r="DK14" s="19">
        <f ca="1">IFERROR(__xludf.DUMMYFUNCTION("""COMPUTED_VALUE"""),112)</f>
        <v>112</v>
      </c>
      <c r="DL14" s="19" t="str">
        <f ca="1">IFERROR(__xludf.DUMMYFUNCTION("""COMPUTED_VALUE"""),"Бойченко П. І.")</f>
        <v>Бойченко П. І.</v>
      </c>
      <c r="DM14" s="19" t="str">
        <f ca="1">IFERROR(__xludf.DUMMYFUNCTION("""COMPUTED_VALUE"""),"За")</f>
        <v>За</v>
      </c>
      <c r="DN14" s="19">
        <f ca="1">IFERROR(__xludf.DUMMYFUNCTION("""COMPUTED_VALUE"""),112)</f>
        <v>112</v>
      </c>
      <c r="DO14" s="19" t="str">
        <f ca="1">IFERROR(__xludf.DUMMYFUNCTION("""COMPUTED_VALUE"""),"Бойченко П. І.")</f>
        <v>Бойченко П. І.</v>
      </c>
      <c r="DP14" s="19" t="str">
        <f ca="1">IFERROR(__xludf.DUMMYFUNCTION("""COMPUTED_VALUE"""),"За")</f>
        <v>За</v>
      </c>
      <c r="DQ14" s="19">
        <f ca="1">IFERROR(__xludf.DUMMYFUNCTION("""COMPUTED_VALUE"""),112)</f>
        <v>112</v>
      </c>
      <c r="DR14" s="19" t="str">
        <f ca="1">IFERROR(__xludf.DUMMYFUNCTION("""COMPUTED_VALUE"""),"Бойченко П. І.")</f>
        <v>Бойченко П. І.</v>
      </c>
      <c r="DS14" s="19" t="str">
        <f ca="1">IFERROR(__xludf.DUMMYFUNCTION("""COMPUTED_VALUE"""),"За")</f>
        <v>За</v>
      </c>
      <c r="DT14" s="19">
        <f ca="1">IFERROR(__xludf.DUMMYFUNCTION("""COMPUTED_VALUE"""),112)</f>
        <v>112</v>
      </c>
      <c r="DU14" s="19" t="str">
        <f ca="1">IFERROR(__xludf.DUMMYFUNCTION("""COMPUTED_VALUE"""),"Бойченко П. І.")</f>
        <v>Бойченко П. І.</v>
      </c>
      <c r="DV14" s="19" t="str">
        <f ca="1">IFERROR(__xludf.DUMMYFUNCTION("""COMPUTED_VALUE"""),"За")</f>
        <v>За</v>
      </c>
      <c r="DW14" s="19">
        <f ca="1">IFERROR(__xludf.DUMMYFUNCTION("""COMPUTED_VALUE"""),112)</f>
        <v>112</v>
      </c>
      <c r="DX14" s="19" t="str">
        <f ca="1">IFERROR(__xludf.DUMMYFUNCTION("""COMPUTED_VALUE"""),"Бойченко П. І.")</f>
        <v>Бойченко П. І.</v>
      </c>
      <c r="DY14" s="19" t="str">
        <f ca="1">IFERROR(__xludf.DUMMYFUNCTION("""COMPUTED_VALUE"""),"За")</f>
        <v>За</v>
      </c>
      <c r="DZ14" s="19">
        <f ca="1">IFERROR(__xludf.DUMMYFUNCTION("""COMPUTED_VALUE"""),112)</f>
        <v>112</v>
      </c>
      <c r="EA14" s="19" t="str">
        <f ca="1">IFERROR(__xludf.DUMMYFUNCTION("""COMPUTED_VALUE"""),"Бойченко П. І.")</f>
        <v>Бойченко П. І.</v>
      </c>
      <c r="EB14" s="19" t="str">
        <f ca="1">IFERROR(__xludf.DUMMYFUNCTION("""COMPUTED_VALUE"""),"За")</f>
        <v>За</v>
      </c>
      <c r="EC14" s="19">
        <f ca="1">IFERROR(__xludf.DUMMYFUNCTION("""COMPUTED_VALUE"""),112)</f>
        <v>112</v>
      </c>
      <c r="ED14" s="19" t="str">
        <f ca="1">IFERROR(__xludf.DUMMYFUNCTION("""COMPUTED_VALUE"""),"Бойченко П. І.")</f>
        <v>Бойченко П. І.</v>
      </c>
      <c r="EE14" s="19" t="str">
        <f ca="1">IFERROR(__xludf.DUMMYFUNCTION("""COMPUTED_VALUE"""),"Не голосував")</f>
        <v>Не голосував</v>
      </c>
      <c r="EF14" s="19">
        <f ca="1">IFERROR(__xludf.DUMMYFUNCTION("""COMPUTED_VALUE"""),112)</f>
        <v>112</v>
      </c>
      <c r="EG14" s="19" t="str">
        <f ca="1">IFERROR(__xludf.DUMMYFUNCTION("""COMPUTED_VALUE"""),"Бойченко П. І.")</f>
        <v>Бойченко П. І.</v>
      </c>
      <c r="EH14" s="19" t="str">
        <f ca="1">IFERROR(__xludf.DUMMYFUNCTION("""COMPUTED_VALUE"""),"За")</f>
        <v>За</v>
      </c>
      <c r="EI14" s="19">
        <f ca="1">IFERROR(__xludf.DUMMYFUNCTION("""COMPUTED_VALUE"""),112)</f>
        <v>112</v>
      </c>
      <c r="EJ14" s="19" t="str">
        <f ca="1">IFERROR(__xludf.DUMMYFUNCTION("""COMPUTED_VALUE"""),"Бойченко П. І.")</f>
        <v>Бойченко П. І.</v>
      </c>
      <c r="EK14" s="19" t="str">
        <f ca="1">IFERROR(__xludf.DUMMYFUNCTION("""COMPUTED_VALUE"""),"За")</f>
        <v>За</v>
      </c>
      <c r="EL14" s="19">
        <f ca="1">IFERROR(__xludf.DUMMYFUNCTION("""COMPUTED_VALUE"""),112)</f>
        <v>112</v>
      </c>
      <c r="EM14" s="19" t="str">
        <f ca="1">IFERROR(__xludf.DUMMYFUNCTION("""COMPUTED_VALUE"""),"Бойченко П. І.")</f>
        <v>Бойченко П. І.</v>
      </c>
      <c r="EN14" s="19" t="str">
        <f ca="1">IFERROR(__xludf.DUMMYFUNCTION("""COMPUTED_VALUE"""),"За")</f>
        <v>За</v>
      </c>
      <c r="EO14" s="19">
        <f ca="1">IFERROR(__xludf.DUMMYFUNCTION("""COMPUTED_VALUE"""),112)</f>
        <v>112</v>
      </c>
      <c r="EP14" s="19" t="str">
        <f ca="1">IFERROR(__xludf.DUMMYFUNCTION("""COMPUTED_VALUE"""),"Бойченко П. І.")</f>
        <v>Бойченко П. І.</v>
      </c>
      <c r="EQ14" s="19" t="str">
        <f ca="1">IFERROR(__xludf.DUMMYFUNCTION("""COMPUTED_VALUE"""),"За")</f>
        <v>За</v>
      </c>
      <c r="ER14" s="19">
        <f ca="1">IFERROR(__xludf.DUMMYFUNCTION("""COMPUTED_VALUE"""),112)</f>
        <v>112</v>
      </c>
      <c r="ES14" s="19" t="str">
        <f ca="1">IFERROR(__xludf.DUMMYFUNCTION("""COMPUTED_VALUE"""),"Бойченко П. І.")</f>
        <v>Бойченко П. І.</v>
      </c>
      <c r="ET14" s="19" t="str">
        <f ca="1">IFERROR(__xludf.DUMMYFUNCTION("""COMPUTED_VALUE"""),"Не голосував")</f>
        <v>Не голосував</v>
      </c>
      <c r="EU14" s="19">
        <f ca="1">IFERROR(__xludf.DUMMYFUNCTION("""COMPUTED_VALUE"""),112)</f>
        <v>112</v>
      </c>
      <c r="EV14" s="19" t="str">
        <f ca="1">IFERROR(__xludf.DUMMYFUNCTION("""COMPUTED_VALUE"""),"Бойченко П. І.")</f>
        <v>Бойченко П. І.</v>
      </c>
      <c r="EW14" s="19" t="str">
        <f ca="1">IFERROR(__xludf.DUMMYFUNCTION("""COMPUTED_VALUE"""),"Не голосував")</f>
        <v>Не голосував</v>
      </c>
      <c r="EX14" s="19">
        <f ca="1">IFERROR(__xludf.DUMMYFUNCTION("""COMPUTED_VALUE"""),112)</f>
        <v>112</v>
      </c>
      <c r="EY14" s="19" t="str">
        <f ca="1">IFERROR(__xludf.DUMMYFUNCTION("""COMPUTED_VALUE"""),"Бойченко П. І.")</f>
        <v>Бойченко П. І.</v>
      </c>
      <c r="EZ14" s="19" t="str">
        <f ca="1">IFERROR(__xludf.DUMMYFUNCTION("""COMPUTED_VALUE"""),"За")</f>
        <v>За</v>
      </c>
      <c r="FA14" s="19">
        <f ca="1">IFERROR(__xludf.DUMMYFUNCTION("""COMPUTED_VALUE"""),112)</f>
        <v>112</v>
      </c>
      <c r="FB14" s="19" t="str">
        <f ca="1">IFERROR(__xludf.DUMMYFUNCTION("""COMPUTED_VALUE"""),"Бойченко П. І.")</f>
        <v>Бойченко П. І.</v>
      </c>
      <c r="FC14" s="19" t="str">
        <f ca="1">IFERROR(__xludf.DUMMYFUNCTION("""COMPUTED_VALUE"""),"За")</f>
        <v>За</v>
      </c>
      <c r="FD14" s="19">
        <f ca="1">IFERROR(__xludf.DUMMYFUNCTION("""COMPUTED_VALUE"""),112)</f>
        <v>112</v>
      </c>
      <c r="FE14" s="19" t="str">
        <f ca="1">IFERROR(__xludf.DUMMYFUNCTION("""COMPUTED_VALUE"""),"Бойченко П. І.")</f>
        <v>Бойченко П. І.</v>
      </c>
      <c r="FF14" s="19" t="str">
        <f ca="1">IFERROR(__xludf.DUMMYFUNCTION("""COMPUTED_VALUE"""),"Не голосував")</f>
        <v>Не голосував</v>
      </c>
      <c r="FG14" s="19">
        <f ca="1">IFERROR(__xludf.DUMMYFUNCTION("""COMPUTED_VALUE"""),112)</f>
        <v>112</v>
      </c>
      <c r="FH14" s="19" t="str">
        <f ca="1">IFERROR(__xludf.DUMMYFUNCTION("""COMPUTED_VALUE"""),"Бойченко П. І.")</f>
        <v>Бойченко П. І.</v>
      </c>
      <c r="FI14" s="19" t="str">
        <f ca="1">IFERROR(__xludf.DUMMYFUNCTION("""COMPUTED_VALUE"""),"...")</f>
        <v>...</v>
      </c>
      <c r="FJ14" s="19">
        <f ca="1">IFERROR(__xludf.DUMMYFUNCTION("""COMPUTED_VALUE"""),112)</f>
        <v>112</v>
      </c>
      <c r="FK14" s="19" t="str">
        <f ca="1">IFERROR(__xludf.DUMMYFUNCTION("""COMPUTED_VALUE"""),"Бойченко П. І.")</f>
        <v>Бойченко П. І.</v>
      </c>
      <c r="FL14" s="19" t="str">
        <f ca="1">IFERROR(__xludf.DUMMYFUNCTION("""COMPUTED_VALUE"""),"За")</f>
        <v>За</v>
      </c>
      <c r="FM14" s="19">
        <f ca="1">IFERROR(__xludf.DUMMYFUNCTION("""COMPUTED_VALUE"""),112)</f>
        <v>112</v>
      </c>
      <c r="FN14" s="19" t="str">
        <f ca="1">IFERROR(__xludf.DUMMYFUNCTION("""COMPUTED_VALUE"""),"Бойченко П. І.")</f>
        <v>Бойченко П. І.</v>
      </c>
      <c r="FO14" s="19" t="str">
        <f ca="1">IFERROR(__xludf.DUMMYFUNCTION("""COMPUTED_VALUE"""),"За")</f>
        <v>За</v>
      </c>
      <c r="FP14" s="19">
        <f ca="1">IFERROR(__xludf.DUMMYFUNCTION("""COMPUTED_VALUE"""),112)</f>
        <v>112</v>
      </c>
      <c r="FQ14" s="19" t="str">
        <f ca="1">IFERROR(__xludf.DUMMYFUNCTION("""COMPUTED_VALUE"""),"Бойченко П. І.")</f>
        <v>Бойченко П. І.</v>
      </c>
      <c r="FR14" s="19" t="str">
        <f ca="1">IFERROR(__xludf.DUMMYFUNCTION("""COMPUTED_VALUE"""),"За")</f>
        <v>За</v>
      </c>
      <c r="FS14" s="19">
        <f ca="1">IFERROR(__xludf.DUMMYFUNCTION("""COMPUTED_VALUE"""),112)</f>
        <v>112</v>
      </c>
      <c r="FT14" s="19" t="str">
        <f ca="1">IFERROR(__xludf.DUMMYFUNCTION("""COMPUTED_VALUE"""),"Бойченко П. І.")</f>
        <v>Бойченко П. І.</v>
      </c>
      <c r="FU14" s="19" t="str">
        <f ca="1">IFERROR(__xludf.DUMMYFUNCTION("""COMPUTED_VALUE"""),"За")</f>
        <v>За</v>
      </c>
      <c r="FV14" s="19">
        <f ca="1">IFERROR(__xludf.DUMMYFUNCTION("""COMPUTED_VALUE"""),112)</f>
        <v>112</v>
      </c>
      <c r="FW14" s="19" t="str">
        <f ca="1">IFERROR(__xludf.DUMMYFUNCTION("""COMPUTED_VALUE"""),"Бойченко П. І.")</f>
        <v>Бойченко П. І.</v>
      </c>
      <c r="FX14" s="19" t="str">
        <f ca="1">IFERROR(__xludf.DUMMYFUNCTION("""COMPUTED_VALUE"""),"За")</f>
        <v>За</v>
      </c>
      <c r="FY14" s="19">
        <f ca="1">IFERROR(__xludf.DUMMYFUNCTION("""COMPUTED_VALUE"""),112)</f>
        <v>112</v>
      </c>
      <c r="FZ14" s="19" t="str">
        <f ca="1">IFERROR(__xludf.DUMMYFUNCTION("""COMPUTED_VALUE"""),"Бойченко П. І.")</f>
        <v>Бойченко П. І.</v>
      </c>
      <c r="GA14" s="19" t="str">
        <f ca="1">IFERROR(__xludf.DUMMYFUNCTION("""COMPUTED_VALUE"""),"За")</f>
        <v>За</v>
      </c>
      <c r="GB14" s="19">
        <f ca="1">IFERROR(__xludf.DUMMYFUNCTION("""COMPUTED_VALUE"""),112)</f>
        <v>112</v>
      </c>
      <c r="GC14" s="19" t="str">
        <f ca="1">IFERROR(__xludf.DUMMYFUNCTION("""COMPUTED_VALUE"""),"Бойченко П. І.")</f>
        <v>Бойченко П. І.</v>
      </c>
      <c r="GD14" s="19" t="str">
        <f ca="1">IFERROR(__xludf.DUMMYFUNCTION("""COMPUTED_VALUE"""),"За")</f>
        <v>За</v>
      </c>
      <c r="GE14" s="19">
        <f ca="1">IFERROR(__xludf.DUMMYFUNCTION("""COMPUTED_VALUE"""),112)</f>
        <v>112</v>
      </c>
      <c r="GF14" s="19" t="str">
        <f ca="1">IFERROR(__xludf.DUMMYFUNCTION("""COMPUTED_VALUE"""),"Бойченко П. І.")</f>
        <v>Бойченко П. І.</v>
      </c>
      <c r="GG14" s="19" t="str">
        <f ca="1">IFERROR(__xludf.DUMMYFUNCTION("""COMPUTED_VALUE"""),"За")</f>
        <v>За</v>
      </c>
      <c r="GH14" s="19">
        <f ca="1">IFERROR(__xludf.DUMMYFUNCTION("""COMPUTED_VALUE"""),112)</f>
        <v>112</v>
      </c>
      <c r="GI14" s="19" t="str">
        <f ca="1">IFERROR(__xludf.DUMMYFUNCTION("""COMPUTED_VALUE"""),"Бойченко П. І.")</f>
        <v>Бойченко П. І.</v>
      </c>
      <c r="GJ14" s="19" t="str">
        <f ca="1">IFERROR(__xludf.DUMMYFUNCTION("""COMPUTED_VALUE"""),"Не голосував")</f>
        <v>Не голосував</v>
      </c>
      <c r="GK14" s="19">
        <f ca="1">IFERROR(__xludf.DUMMYFUNCTION("""COMPUTED_VALUE"""),112)</f>
        <v>112</v>
      </c>
      <c r="GL14" s="19" t="str">
        <f ca="1">IFERROR(__xludf.DUMMYFUNCTION("""COMPUTED_VALUE"""),"Бойченко П. І.")</f>
        <v>Бойченко П. І.</v>
      </c>
      <c r="GM14" s="19" t="str">
        <f ca="1">IFERROR(__xludf.DUMMYFUNCTION("""COMPUTED_VALUE"""),"За")</f>
        <v>За</v>
      </c>
      <c r="GN14" s="19">
        <f ca="1">IFERROR(__xludf.DUMMYFUNCTION("""COMPUTED_VALUE"""),112)</f>
        <v>112</v>
      </c>
      <c r="GO14" s="19" t="str">
        <f ca="1">IFERROR(__xludf.DUMMYFUNCTION("""COMPUTED_VALUE"""),"Бойченко П. І.")</f>
        <v>Бойченко П. І.</v>
      </c>
      <c r="GP14" s="19" t="str">
        <f ca="1">IFERROR(__xludf.DUMMYFUNCTION("""COMPUTED_VALUE"""),"За")</f>
        <v>За</v>
      </c>
      <c r="GQ14" s="19">
        <f ca="1">IFERROR(__xludf.DUMMYFUNCTION("""COMPUTED_VALUE"""),112)</f>
        <v>112</v>
      </c>
      <c r="GR14" s="19" t="str">
        <f ca="1">IFERROR(__xludf.DUMMYFUNCTION("""COMPUTED_VALUE"""),"Бойченко П. І.")</f>
        <v>Бойченко П. І.</v>
      </c>
      <c r="GS14" s="19" t="str">
        <f ca="1">IFERROR(__xludf.DUMMYFUNCTION("""COMPUTED_VALUE"""),"За")</f>
        <v>За</v>
      </c>
      <c r="GT14" s="19">
        <f ca="1">IFERROR(__xludf.DUMMYFUNCTION("""COMPUTED_VALUE"""),112)</f>
        <v>112</v>
      </c>
      <c r="GU14" s="19" t="str">
        <f ca="1">IFERROR(__xludf.DUMMYFUNCTION("""COMPUTED_VALUE"""),"Бойченко П. І.")</f>
        <v>Бойченко П. І.</v>
      </c>
      <c r="GV14" s="19" t="str">
        <f ca="1">IFERROR(__xludf.DUMMYFUNCTION("""COMPUTED_VALUE"""),"За")</f>
        <v>За</v>
      </c>
      <c r="GW14" s="19">
        <f ca="1">IFERROR(__xludf.DUMMYFUNCTION("""COMPUTED_VALUE"""),112)</f>
        <v>112</v>
      </c>
      <c r="GX14" s="19" t="str">
        <f ca="1">IFERROR(__xludf.DUMMYFUNCTION("""COMPUTED_VALUE"""),"Бойченко П. І.")</f>
        <v>Бойченко П. І.</v>
      </c>
      <c r="GY14" s="19" t="str">
        <f ca="1">IFERROR(__xludf.DUMMYFUNCTION("""COMPUTED_VALUE"""),"За")</f>
        <v>За</v>
      </c>
      <c r="GZ14" s="19">
        <f ca="1">IFERROR(__xludf.DUMMYFUNCTION("""COMPUTED_VALUE"""),112)</f>
        <v>112</v>
      </c>
      <c r="HA14" s="19" t="str">
        <f ca="1">IFERROR(__xludf.DUMMYFUNCTION("""COMPUTED_VALUE"""),"Бойченко П. І.")</f>
        <v>Бойченко П. І.</v>
      </c>
      <c r="HB14" s="19" t="str">
        <f ca="1">IFERROR(__xludf.DUMMYFUNCTION("""COMPUTED_VALUE"""),"За")</f>
        <v>За</v>
      </c>
      <c r="HC14" s="19">
        <f ca="1">IFERROR(__xludf.DUMMYFUNCTION("""COMPUTED_VALUE"""),112)</f>
        <v>112</v>
      </c>
      <c r="HD14" s="19" t="str">
        <f ca="1">IFERROR(__xludf.DUMMYFUNCTION("""COMPUTED_VALUE"""),"Бойченко П. І.")</f>
        <v>Бойченко П. І.</v>
      </c>
      <c r="HE14" s="19" t="str">
        <f ca="1">IFERROR(__xludf.DUMMYFUNCTION("""COMPUTED_VALUE"""),"За")</f>
        <v>За</v>
      </c>
      <c r="HF14" s="19">
        <f ca="1">IFERROR(__xludf.DUMMYFUNCTION("""COMPUTED_VALUE"""),112)</f>
        <v>112</v>
      </c>
      <c r="HG14" s="19" t="str">
        <f ca="1">IFERROR(__xludf.DUMMYFUNCTION("""COMPUTED_VALUE"""),"Бойченко П. І.")</f>
        <v>Бойченко П. І.</v>
      </c>
      <c r="HH14" s="19" t="str">
        <f ca="1">IFERROR(__xludf.DUMMYFUNCTION("""COMPUTED_VALUE"""),"За")</f>
        <v>За</v>
      </c>
      <c r="HI14" s="19">
        <f ca="1">IFERROR(__xludf.DUMMYFUNCTION("""COMPUTED_VALUE"""),112)</f>
        <v>112</v>
      </c>
      <c r="HJ14" s="19" t="str">
        <f ca="1">IFERROR(__xludf.DUMMYFUNCTION("""COMPUTED_VALUE"""),"Бойченко П. І.")</f>
        <v>Бойченко П. І.</v>
      </c>
      <c r="HK14" s="19" t="str">
        <f ca="1">IFERROR(__xludf.DUMMYFUNCTION("""COMPUTED_VALUE"""),"За")</f>
        <v>За</v>
      </c>
      <c r="HL14" s="19">
        <f ca="1">IFERROR(__xludf.DUMMYFUNCTION("""COMPUTED_VALUE"""),112)</f>
        <v>112</v>
      </c>
      <c r="HM14" s="19" t="str">
        <f ca="1">IFERROR(__xludf.DUMMYFUNCTION("""COMPUTED_VALUE"""),"Бойченко П. І.")</f>
        <v>Бойченко П. І.</v>
      </c>
      <c r="HN14" s="19" t="str">
        <f ca="1">IFERROR(__xludf.DUMMYFUNCTION("""COMPUTED_VALUE"""),"За")</f>
        <v>За</v>
      </c>
      <c r="HO14" s="19">
        <f ca="1">IFERROR(__xludf.DUMMYFUNCTION("""COMPUTED_VALUE"""),112)</f>
        <v>112</v>
      </c>
      <c r="HP14" s="19" t="str">
        <f ca="1">IFERROR(__xludf.DUMMYFUNCTION("""COMPUTED_VALUE"""),"Бойченко П. І.")</f>
        <v>Бойченко П. І.</v>
      </c>
      <c r="HQ14" s="19" t="str">
        <f ca="1">IFERROR(__xludf.DUMMYFUNCTION("""COMPUTED_VALUE"""),"За")</f>
        <v>За</v>
      </c>
      <c r="HR14" s="19">
        <f ca="1">IFERROR(__xludf.DUMMYFUNCTION("""COMPUTED_VALUE"""),112)</f>
        <v>112</v>
      </c>
      <c r="HS14" s="19" t="str">
        <f ca="1">IFERROR(__xludf.DUMMYFUNCTION("""COMPUTED_VALUE"""),"Бойченко П. І.")</f>
        <v>Бойченко П. І.</v>
      </c>
      <c r="HT14" s="19" t="str">
        <f ca="1">IFERROR(__xludf.DUMMYFUNCTION("""COMPUTED_VALUE"""),"За")</f>
        <v>За</v>
      </c>
      <c r="HU14" s="19">
        <f ca="1">IFERROR(__xludf.DUMMYFUNCTION("""COMPUTED_VALUE"""),112)</f>
        <v>112</v>
      </c>
      <c r="HV14" s="19" t="str">
        <f ca="1">IFERROR(__xludf.DUMMYFUNCTION("""COMPUTED_VALUE"""),"Бойченко П. І.")</f>
        <v>Бойченко П. І.</v>
      </c>
      <c r="HW14" s="19" t="str">
        <f ca="1">IFERROR(__xludf.DUMMYFUNCTION("""COMPUTED_VALUE"""),"За")</f>
        <v>За</v>
      </c>
      <c r="HX14" s="19">
        <f ca="1">IFERROR(__xludf.DUMMYFUNCTION("""COMPUTED_VALUE"""),112)</f>
        <v>112</v>
      </c>
      <c r="HY14" s="19" t="str">
        <f ca="1">IFERROR(__xludf.DUMMYFUNCTION("""COMPUTED_VALUE"""),"Бойченко П. І.")</f>
        <v>Бойченко П. І.</v>
      </c>
      <c r="HZ14" s="19" t="str">
        <f ca="1">IFERROR(__xludf.DUMMYFUNCTION("""COMPUTED_VALUE"""),"За")</f>
        <v>За</v>
      </c>
      <c r="IA14" s="19">
        <f ca="1">IFERROR(__xludf.DUMMYFUNCTION("""COMPUTED_VALUE"""),112)</f>
        <v>112</v>
      </c>
      <c r="IB14" s="19" t="str">
        <f ca="1">IFERROR(__xludf.DUMMYFUNCTION("""COMPUTED_VALUE"""),"Бойченко П. І.")</f>
        <v>Бойченко П. І.</v>
      </c>
      <c r="IC14" s="19" t="str">
        <f ca="1">IFERROR(__xludf.DUMMYFUNCTION("""COMPUTED_VALUE"""),"За")</f>
        <v>За</v>
      </c>
      <c r="ID14" s="19">
        <f ca="1">IFERROR(__xludf.DUMMYFUNCTION("""COMPUTED_VALUE"""),112)</f>
        <v>112</v>
      </c>
      <c r="IE14" s="19" t="str">
        <f ca="1">IFERROR(__xludf.DUMMYFUNCTION("""COMPUTED_VALUE"""),"Бойченко П. І.")</f>
        <v>Бойченко П. І.</v>
      </c>
      <c r="IF14" s="19" t="str">
        <f ca="1">IFERROR(__xludf.DUMMYFUNCTION("""COMPUTED_VALUE"""),"За")</f>
        <v>За</v>
      </c>
      <c r="IG14" s="19">
        <f ca="1">IFERROR(__xludf.DUMMYFUNCTION("""COMPUTED_VALUE"""),112)</f>
        <v>112</v>
      </c>
      <c r="IH14" s="19" t="str">
        <f ca="1">IFERROR(__xludf.DUMMYFUNCTION("""COMPUTED_VALUE"""),"Бойченко П. І.")</f>
        <v>Бойченко П. І.</v>
      </c>
      <c r="II14" s="19" t="str">
        <f ca="1">IFERROR(__xludf.DUMMYFUNCTION("""COMPUTED_VALUE"""),"За")</f>
        <v>За</v>
      </c>
      <c r="IJ14" s="19">
        <f ca="1">IFERROR(__xludf.DUMMYFUNCTION("""COMPUTED_VALUE"""),112)</f>
        <v>112</v>
      </c>
      <c r="IK14" s="19" t="str">
        <f ca="1">IFERROR(__xludf.DUMMYFUNCTION("""COMPUTED_VALUE"""),"Бойченко П. І.")</f>
        <v>Бойченко П. І.</v>
      </c>
      <c r="IL14" s="19" t="str">
        <f ca="1">IFERROR(__xludf.DUMMYFUNCTION("""COMPUTED_VALUE"""),"За")</f>
        <v>За</v>
      </c>
      <c r="IM14" s="19">
        <f ca="1">IFERROR(__xludf.DUMMYFUNCTION("""COMPUTED_VALUE"""),112)</f>
        <v>112</v>
      </c>
      <c r="IN14" s="19" t="str">
        <f ca="1">IFERROR(__xludf.DUMMYFUNCTION("""COMPUTED_VALUE"""),"Бойченко П. І.")</f>
        <v>Бойченко П. І.</v>
      </c>
      <c r="IO14" s="19" t="str">
        <f ca="1">IFERROR(__xludf.DUMMYFUNCTION("""COMPUTED_VALUE"""),"За")</f>
        <v>За</v>
      </c>
      <c r="IP14" s="19">
        <f ca="1">IFERROR(__xludf.DUMMYFUNCTION("""COMPUTED_VALUE"""),112)</f>
        <v>112</v>
      </c>
      <c r="IQ14" s="19" t="str">
        <f ca="1">IFERROR(__xludf.DUMMYFUNCTION("""COMPUTED_VALUE"""),"Бойченко П. І.")</f>
        <v>Бойченко П. І.</v>
      </c>
      <c r="IR14" s="19" t="str">
        <f ca="1">IFERROR(__xludf.DUMMYFUNCTION("""COMPUTED_VALUE"""),"За")</f>
        <v>За</v>
      </c>
      <c r="IS14" s="19">
        <f ca="1">IFERROR(__xludf.DUMMYFUNCTION("""COMPUTED_VALUE"""),112)</f>
        <v>112</v>
      </c>
      <c r="IT14" s="19" t="str">
        <f ca="1">IFERROR(__xludf.DUMMYFUNCTION("""COMPUTED_VALUE"""),"Бойченко П. І.")</f>
        <v>Бойченко П. І.</v>
      </c>
      <c r="IU14" s="19" t="str">
        <f ca="1">IFERROR(__xludf.DUMMYFUNCTION("""COMPUTED_VALUE"""),"За")</f>
        <v>За</v>
      </c>
      <c r="IV14" s="19">
        <f ca="1">IFERROR(__xludf.DUMMYFUNCTION("""COMPUTED_VALUE"""),112)</f>
        <v>112</v>
      </c>
      <c r="IW14" s="19" t="str">
        <f ca="1">IFERROR(__xludf.DUMMYFUNCTION("""COMPUTED_VALUE"""),"Бойченко П. І.")</f>
        <v>Бойченко П. І.</v>
      </c>
      <c r="IX14" s="19" t="str">
        <f ca="1">IFERROR(__xludf.DUMMYFUNCTION("""COMPUTED_VALUE"""),"За")</f>
        <v>За</v>
      </c>
      <c r="IY14" s="19">
        <f ca="1">IFERROR(__xludf.DUMMYFUNCTION("""COMPUTED_VALUE"""),112)</f>
        <v>112</v>
      </c>
      <c r="IZ14" s="19" t="str">
        <f ca="1">IFERROR(__xludf.DUMMYFUNCTION("""COMPUTED_VALUE"""),"Бойченко П. І.")</f>
        <v>Бойченко П. І.</v>
      </c>
      <c r="JA14" s="19" t="str">
        <f ca="1">IFERROR(__xludf.DUMMYFUNCTION("""COMPUTED_VALUE"""),"За")</f>
        <v>За</v>
      </c>
      <c r="JB14" s="19">
        <f ca="1">IFERROR(__xludf.DUMMYFUNCTION("""COMPUTED_VALUE"""),112)</f>
        <v>112</v>
      </c>
      <c r="JC14" s="19" t="str">
        <f ca="1">IFERROR(__xludf.DUMMYFUNCTION("""COMPUTED_VALUE"""),"Бойченко П. І.")</f>
        <v>Бойченко П. І.</v>
      </c>
      <c r="JD14" s="19" t="str">
        <f ca="1">IFERROR(__xludf.DUMMYFUNCTION("""COMPUTED_VALUE"""),"За")</f>
        <v>За</v>
      </c>
      <c r="JE14" s="19">
        <f ca="1">IFERROR(__xludf.DUMMYFUNCTION("""COMPUTED_VALUE"""),112)</f>
        <v>112</v>
      </c>
      <c r="JF14" s="19" t="str">
        <f ca="1">IFERROR(__xludf.DUMMYFUNCTION("""COMPUTED_VALUE"""),"Бойченко П. І.")</f>
        <v>Бойченко П. І.</v>
      </c>
      <c r="JG14" s="19" t="str">
        <f ca="1">IFERROR(__xludf.DUMMYFUNCTION("""COMPUTED_VALUE"""),"За")</f>
        <v>За</v>
      </c>
      <c r="JH14" s="19">
        <f ca="1">IFERROR(__xludf.DUMMYFUNCTION("""COMPUTED_VALUE"""),112)</f>
        <v>112</v>
      </c>
      <c r="JI14" s="19" t="str">
        <f ca="1">IFERROR(__xludf.DUMMYFUNCTION("""COMPUTED_VALUE"""),"Бойченко П. І.")</f>
        <v>Бойченко П. І.</v>
      </c>
      <c r="JJ14" s="19" t="str">
        <f ca="1">IFERROR(__xludf.DUMMYFUNCTION("""COMPUTED_VALUE"""),"За")</f>
        <v>За</v>
      </c>
      <c r="JK14" s="19">
        <f ca="1">IFERROR(__xludf.DUMMYFUNCTION("""COMPUTED_VALUE"""),112)</f>
        <v>112</v>
      </c>
      <c r="JL14" s="19" t="str">
        <f ca="1">IFERROR(__xludf.DUMMYFUNCTION("""COMPUTED_VALUE"""),"Бойченко П. І.")</f>
        <v>Бойченко П. І.</v>
      </c>
      <c r="JM14" s="19" t="str">
        <f ca="1">IFERROR(__xludf.DUMMYFUNCTION("""COMPUTED_VALUE"""),"За")</f>
        <v>За</v>
      </c>
      <c r="JN14" s="19">
        <f ca="1">IFERROR(__xludf.DUMMYFUNCTION("""COMPUTED_VALUE"""),112)</f>
        <v>112</v>
      </c>
      <c r="JO14" s="19" t="str">
        <f ca="1">IFERROR(__xludf.DUMMYFUNCTION("""COMPUTED_VALUE"""),"Бойченко П. І.")</f>
        <v>Бойченко П. І.</v>
      </c>
      <c r="JP14" s="19" t="str">
        <f ca="1">IFERROR(__xludf.DUMMYFUNCTION("""COMPUTED_VALUE"""),"За")</f>
        <v>За</v>
      </c>
      <c r="JQ14" s="19">
        <f ca="1">IFERROR(__xludf.DUMMYFUNCTION("""COMPUTED_VALUE"""),112)</f>
        <v>112</v>
      </c>
      <c r="JR14" s="19" t="str">
        <f ca="1">IFERROR(__xludf.DUMMYFUNCTION("""COMPUTED_VALUE"""),"Бойченко П. І.")</f>
        <v>Бойченко П. І.</v>
      </c>
      <c r="JS14" s="19" t="str">
        <f ca="1">IFERROR(__xludf.DUMMYFUNCTION("""COMPUTED_VALUE"""),"Не голосував")</f>
        <v>Не голосував</v>
      </c>
      <c r="JT14" s="19">
        <f ca="1">IFERROR(__xludf.DUMMYFUNCTION("""COMPUTED_VALUE"""),112)</f>
        <v>112</v>
      </c>
      <c r="JU14" s="19" t="str">
        <f ca="1">IFERROR(__xludf.DUMMYFUNCTION("""COMPUTED_VALUE"""),"Бойченко П. І.")</f>
        <v>Бойченко П. І.</v>
      </c>
      <c r="JV14" s="19" t="str">
        <f ca="1">IFERROR(__xludf.DUMMYFUNCTION("""COMPUTED_VALUE"""),"За")</f>
        <v>За</v>
      </c>
      <c r="JW14" s="19">
        <f ca="1">IFERROR(__xludf.DUMMYFUNCTION("""COMPUTED_VALUE"""),112)</f>
        <v>112</v>
      </c>
      <c r="JX14" s="19" t="str">
        <f ca="1">IFERROR(__xludf.DUMMYFUNCTION("""COMPUTED_VALUE"""),"Бойченко П. І.")</f>
        <v>Бойченко П. І.</v>
      </c>
      <c r="JY14" s="19" t="str">
        <f ca="1">IFERROR(__xludf.DUMMYFUNCTION("""COMPUTED_VALUE"""),"Не голосував")</f>
        <v>Не голосував</v>
      </c>
      <c r="JZ14" s="19">
        <f ca="1">IFERROR(__xludf.DUMMYFUNCTION("""COMPUTED_VALUE"""),112)</f>
        <v>112</v>
      </c>
      <c r="KA14" s="19" t="str">
        <f ca="1">IFERROR(__xludf.DUMMYFUNCTION("""COMPUTED_VALUE"""),"Бойченко П. І.")</f>
        <v>Бойченко П. І.</v>
      </c>
      <c r="KB14" s="19" t="str">
        <f ca="1">IFERROR(__xludf.DUMMYFUNCTION("""COMPUTED_VALUE"""),"За")</f>
        <v>За</v>
      </c>
      <c r="KC14" s="19">
        <f ca="1">IFERROR(__xludf.DUMMYFUNCTION("""COMPUTED_VALUE"""),112)</f>
        <v>112</v>
      </c>
      <c r="KD14" s="19" t="str">
        <f ca="1">IFERROR(__xludf.DUMMYFUNCTION("""COMPUTED_VALUE"""),"Бойченко П. І.")</f>
        <v>Бойченко П. І.</v>
      </c>
      <c r="KE14" s="19" t="str">
        <f ca="1">IFERROR(__xludf.DUMMYFUNCTION("""COMPUTED_VALUE"""),"За")</f>
        <v>За</v>
      </c>
      <c r="KF14" s="19">
        <f ca="1">IFERROR(__xludf.DUMMYFUNCTION("""COMPUTED_VALUE"""),112)</f>
        <v>112</v>
      </c>
      <c r="KG14" s="19" t="str">
        <f ca="1">IFERROR(__xludf.DUMMYFUNCTION("""COMPUTED_VALUE"""),"Бойченко П. І.")</f>
        <v>Бойченко П. І.</v>
      </c>
      <c r="KH14" s="19" t="str">
        <f ca="1">IFERROR(__xludf.DUMMYFUNCTION("""COMPUTED_VALUE"""),"За")</f>
        <v>За</v>
      </c>
      <c r="KI14" s="19">
        <f ca="1">IFERROR(__xludf.DUMMYFUNCTION("""COMPUTED_VALUE"""),112)</f>
        <v>112</v>
      </c>
      <c r="KJ14" s="19" t="str">
        <f ca="1">IFERROR(__xludf.DUMMYFUNCTION("""COMPUTED_VALUE"""),"Бойченко П. І.")</f>
        <v>Бойченко П. І.</v>
      </c>
      <c r="KK14" s="19" t="str">
        <f ca="1">IFERROR(__xludf.DUMMYFUNCTION("""COMPUTED_VALUE"""),"За")</f>
        <v>За</v>
      </c>
      <c r="KL14" s="19">
        <f ca="1">IFERROR(__xludf.DUMMYFUNCTION("""COMPUTED_VALUE"""),112)</f>
        <v>112</v>
      </c>
      <c r="KM14" s="19" t="str">
        <f ca="1">IFERROR(__xludf.DUMMYFUNCTION("""COMPUTED_VALUE"""),"Бойченко П. І.")</f>
        <v>Бойченко П. І.</v>
      </c>
      <c r="KN14" s="19" t="str">
        <f ca="1">IFERROR(__xludf.DUMMYFUNCTION("""COMPUTED_VALUE"""),"За")</f>
        <v>За</v>
      </c>
      <c r="KO14" s="19">
        <f ca="1">IFERROR(__xludf.DUMMYFUNCTION("""COMPUTED_VALUE"""),112)</f>
        <v>112</v>
      </c>
      <c r="KP14" s="19" t="str">
        <f ca="1">IFERROR(__xludf.DUMMYFUNCTION("""COMPUTED_VALUE"""),"Бойченко П. І.")</f>
        <v>Бойченко П. І.</v>
      </c>
      <c r="KQ14" s="19" t="str">
        <f ca="1">IFERROR(__xludf.DUMMYFUNCTION("""COMPUTED_VALUE"""),"За")</f>
        <v>За</v>
      </c>
      <c r="KR14" s="19">
        <f ca="1">IFERROR(__xludf.DUMMYFUNCTION("""COMPUTED_VALUE"""),112)</f>
        <v>112</v>
      </c>
      <c r="KS14" s="19" t="str">
        <f ca="1">IFERROR(__xludf.DUMMYFUNCTION("""COMPUTED_VALUE"""),"Бойченко П. І.")</f>
        <v>Бойченко П. І.</v>
      </c>
      <c r="KT14" s="19" t="str">
        <f ca="1">IFERROR(__xludf.DUMMYFUNCTION("""COMPUTED_VALUE"""),"Не голосував")</f>
        <v>Не голосував</v>
      </c>
      <c r="KU14" s="19">
        <f ca="1">IFERROR(__xludf.DUMMYFUNCTION("""COMPUTED_VALUE"""),112)</f>
        <v>112</v>
      </c>
      <c r="KV14" s="19" t="str">
        <f ca="1">IFERROR(__xludf.DUMMYFUNCTION("""COMPUTED_VALUE"""),"Бойченко П. І.")</f>
        <v>Бойченко П. І.</v>
      </c>
      <c r="KW14" s="19" t="str">
        <f ca="1">IFERROR(__xludf.DUMMYFUNCTION("""COMPUTED_VALUE"""),"За")</f>
        <v>За</v>
      </c>
      <c r="KX14" s="19">
        <f ca="1">IFERROR(__xludf.DUMMYFUNCTION("""COMPUTED_VALUE"""),112)</f>
        <v>112</v>
      </c>
      <c r="KY14" s="19" t="str">
        <f ca="1">IFERROR(__xludf.DUMMYFUNCTION("""COMPUTED_VALUE"""),"Бойченко П. І.")</f>
        <v>Бойченко П. І.</v>
      </c>
      <c r="KZ14" s="19" t="str">
        <f ca="1">IFERROR(__xludf.DUMMYFUNCTION("""COMPUTED_VALUE"""),"За")</f>
        <v>За</v>
      </c>
      <c r="LA14" s="19">
        <f ca="1">IFERROR(__xludf.DUMMYFUNCTION("""COMPUTED_VALUE"""),112)</f>
        <v>112</v>
      </c>
      <c r="LB14" s="19" t="str">
        <f ca="1">IFERROR(__xludf.DUMMYFUNCTION("""COMPUTED_VALUE"""),"Бойченко П. І.")</f>
        <v>Бойченко П. І.</v>
      </c>
      <c r="LC14" s="19" t="str">
        <f ca="1">IFERROR(__xludf.DUMMYFUNCTION("""COMPUTED_VALUE"""),"За")</f>
        <v>За</v>
      </c>
      <c r="LD14" s="19">
        <f ca="1">IFERROR(__xludf.DUMMYFUNCTION("""COMPUTED_VALUE"""),112)</f>
        <v>112</v>
      </c>
      <c r="LE14" s="19" t="str">
        <f ca="1">IFERROR(__xludf.DUMMYFUNCTION("""COMPUTED_VALUE"""),"Бойченко П. І.")</f>
        <v>Бойченко П. І.</v>
      </c>
      <c r="LF14" s="19" t="str">
        <f ca="1">IFERROR(__xludf.DUMMYFUNCTION("""COMPUTED_VALUE"""),"За")</f>
        <v>За</v>
      </c>
      <c r="LG14" s="19">
        <f ca="1">IFERROR(__xludf.DUMMYFUNCTION("""COMPUTED_VALUE"""),112)</f>
        <v>112</v>
      </c>
      <c r="LH14" s="19" t="str">
        <f ca="1">IFERROR(__xludf.DUMMYFUNCTION("""COMPUTED_VALUE"""),"Бойченко П. І.")</f>
        <v>Бойченко П. І.</v>
      </c>
      <c r="LI14" s="19" t="str">
        <f ca="1">IFERROR(__xludf.DUMMYFUNCTION("""COMPUTED_VALUE"""),"За")</f>
        <v>За</v>
      </c>
      <c r="LJ14" s="19">
        <f ca="1">IFERROR(__xludf.DUMMYFUNCTION("""COMPUTED_VALUE"""),112)</f>
        <v>112</v>
      </c>
      <c r="LK14" s="19" t="str">
        <f ca="1">IFERROR(__xludf.DUMMYFUNCTION("""COMPUTED_VALUE"""),"Бойченко П. І.")</f>
        <v>Бойченко П. І.</v>
      </c>
      <c r="LL14" s="19" t="str">
        <f ca="1">IFERROR(__xludf.DUMMYFUNCTION("""COMPUTED_VALUE"""),"За")</f>
        <v>За</v>
      </c>
      <c r="LM14" s="19">
        <f ca="1">IFERROR(__xludf.DUMMYFUNCTION("""COMPUTED_VALUE"""),112)</f>
        <v>112</v>
      </c>
      <c r="LN14" s="19" t="str">
        <f ca="1">IFERROR(__xludf.DUMMYFUNCTION("""COMPUTED_VALUE"""),"Бойченко П. І.")</f>
        <v>Бойченко П. І.</v>
      </c>
      <c r="LO14" s="19" t="str">
        <f ca="1">IFERROR(__xludf.DUMMYFUNCTION("""COMPUTED_VALUE"""),"За")</f>
        <v>За</v>
      </c>
      <c r="LP14" s="19">
        <f ca="1">IFERROR(__xludf.DUMMYFUNCTION("""COMPUTED_VALUE"""),112)</f>
        <v>112</v>
      </c>
      <c r="LQ14" s="19" t="str">
        <f ca="1">IFERROR(__xludf.DUMMYFUNCTION("""COMPUTED_VALUE"""),"Бойченко П. І.")</f>
        <v>Бойченко П. І.</v>
      </c>
      <c r="LR14" s="19" t="str">
        <f ca="1">IFERROR(__xludf.DUMMYFUNCTION("""COMPUTED_VALUE"""),"За")</f>
        <v>За</v>
      </c>
      <c r="LS14" s="19">
        <f ca="1">IFERROR(__xludf.DUMMYFUNCTION("""COMPUTED_VALUE"""),112)</f>
        <v>112</v>
      </c>
      <c r="LT14" s="19" t="str">
        <f ca="1">IFERROR(__xludf.DUMMYFUNCTION("""COMPUTED_VALUE"""),"Бойченко П. І.")</f>
        <v>Бойченко П. І.</v>
      </c>
      <c r="LU14" s="19" t="str">
        <f ca="1">IFERROR(__xludf.DUMMYFUNCTION("""COMPUTED_VALUE"""),"За")</f>
        <v>За</v>
      </c>
      <c r="LV14" s="19">
        <f ca="1">IFERROR(__xludf.DUMMYFUNCTION("""COMPUTED_VALUE"""),112)</f>
        <v>112</v>
      </c>
      <c r="LW14" s="19" t="str">
        <f ca="1">IFERROR(__xludf.DUMMYFUNCTION("""COMPUTED_VALUE"""),"Бойченко П. І.")</f>
        <v>Бойченко П. І.</v>
      </c>
      <c r="LX14" s="19" t="str">
        <f ca="1">IFERROR(__xludf.DUMMYFUNCTION("""COMPUTED_VALUE"""),"За")</f>
        <v>За</v>
      </c>
      <c r="LY14" s="19">
        <f ca="1">IFERROR(__xludf.DUMMYFUNCTION("""COMPUTED_VALUE"""),112)</f>
        <v>112</v>
      </c>
      <c r="LZ14" s="19" t="str">
        <f ca="1">IFERROR(__xludf.DUMMYFUNCTION("""COMPUTED_VALUE"""),"Бойченко П. І.")</f>
        <v>Бойченко П. І.</v>
      </c>
      <c r="MA14" s="19" t="str">
        <f ca="1">IFERROR(__xludf.DUMMYFUNCTION("""COMPUTED_VALUE"""),"За")</f>
        <v>За</v>
      </c>
      <c r="MB14" s="19">
        <f ca="1">IFERROR(__xludf.DUMMYFUNCTION("""COMPUTED_VALUE"""),112)</f>
        <v>112</v>
      </c>
      <c r="MC14" s="19" t="str">
        <f ca="1">IFERROR(__xludf.DUMMYFUNCTION("""COMPUTED_VALUE"""),"Бойченко П. І.")</f>
        <v>Бойченко П. І.</v>
      </c>
      <c r="MD14" s="19" t="str">
        <f ca="1">IFERROR(__xludf.DUMMYFUNCTION("""COMPUTED_VALUE"""),"За")</f>
        <v>За</v>
      </c>
      <c r="ME14" s="19">
        <f ca="1">IFERROR(__xludf.DUMMYFUNCTION("""COMPUTED_VALUE"""),112)</f>
        <v>112</v>
      </c>
      <c r="MF14" s="19" t="str">
        <f ca="1">IFERROR(__xludf.DUMMYFUNCTION("""COMPUTED_VALUE"""),"Бойченко П. І.")</f>
        <v>Бойченко П. І.</v>
      </c>
      <c r="MG14" s="19" t="str">
        <f ca="1">IFERROR(__xludf.DUMMYFUNCTION("""COMPUTED_VALUE"""),"Не голосував")</f>
        <v>Не голосував</v>
      </c>
      <c r="MH14" s="19">
        <f ca="1">IFERROR(__xludf.DUMMYFUNCTION("""COMPUTED_VALUE"""),112)</f>
        <v>112</v>
      </c>
      <c r="MI14" s="19" t="str">
        <f ca="1">IFERROR(__xludf.DUMMYFUNCTION("""COMPUTED_VALUE"""),"Бойченко П. І.")</f>
        <v>Бойченко П. І.</v>
      </c>
      <c r="MJ14" s="19" t="str">
        <f ca="1">IFERROR(__xludf.DUMMYFUNCTION("""COMPUTED_VALUE"""),"За")</f>
        <v>За</v>
      </c>
      <c r="MK14" s="19">
        <f ca="1">IFERROR(__xludf.DUMMYFUNCTION("""COMPUTED_VALUE"""),112)</f>
        <v>112</v>
      </c>
      <c r="ML14" s="19" t="str">
        <f ca="1">IFERROR(__xludf.DUMMYFUNCTION("""COMPUTED_VALUE"""),"Бойченко П. І.")</f>
        <v>Бойченко П. І.</v>
      </c>
      <c r="MM14" s="19" t="str">
        <f ca="1">IFERROR(__xludf.DUMMYFUNCTION("""COMPUTED_VALUE"""),"За")</f>
        <v>За</v>
      </c>
      <c r="MN14" s="19">
        <f ca="1">IFERROR(__xludf.DUMMYFUNCTION("""COMPUTED_VALUE"""),112)</f>
        <v>112</v>
      </c>
      <c r="MO14" s="19" t="str">
        <f ca="1">IFERROR(__xludf.DUMMYFUNCTION("""COMPUTED_VALUE"""),"Бойченко П. І.")</f>
        <v>Бойченко П. І.</v>
      </c>
      <c r="MP14" s="19" t="str">
        <f ca="1">IFERROR(__xludf.DUMMYFUNCTION("""COMPUTED_VALUE"""),"За")</f>
        <v>За</v>
      </c>
      <c r="MQ14" s="19">
        <f ca="1">IFERROR(__xludf.DUMMYFUNCTION("""COMPUTED_VALUE"""),112)</f>
        <v>112</v>
      </c>
      <c r="MR14" s="19" t="str">
        <f ca="1">IFERROR(__xludf.DUMMYFUNCTION("""COMPUTED_VALUE"""),"Бойченко П. І.")</f>
        <v>Бойченко П. І.</v>
      </c>
      <c r="MS14" s="19" t="str">
        <f ca="1">IFERROR(__xludf.DUMMYFUNCTION("""COMPUTED_VALUE"""),"Не голосував")</f>
        <v>Не голосував</v>
      </c>
      <c r="MT14" s="19">
        <f ca="1">IFERROR(__xludf.DUMMYFUNCTION("""COMPUTED_VALUE"""),112)</f>
        <v>112</v>
      </c>
      <c r="MU14" s="19" t="str">
        <f ca="1">IFERROR(__xludf.DUMMYFUNCTION("""COMPUTED_VALUE"""),"Бойченко П. І.")</f>
        <v>Бойченко П. І.</v>
      </c>
      <c r="MV14" s="19" t="str">
        <f ca="1">IFERROR(__xludf.DUMMYFUNCTION("""COMPUTED_VALUE"""),"За")</f>
        <v>За</v>
      </c>
      <c r="MW14" s="19">
        <f ca="1">IFERROR(__xludf.DUMMYFUNCTION("""COMPUTED_VALUE"""),112)</f>
        <v>112</v>
      </c>
      <c r="MX14" s="19" t="str">
        <f ca="1">IFERROR(__xludf.DUMMYFUNCTION("""COMPUTED_VALUE"""),"Бойченко П. І.")</f>
        <v>Бойченко П. І.</v>
      </c>
      <c r="MY14" s="19" t="str">
        <f ca="1">IFERROR(__xludf.DUMMYFUNCTION("""COMPUTED_VALUE"""),"За")</f>
        <v>За</v>
      </c>
      <c r="MZ14" s="19">
        <f ca="1">IFERROR(__xludf.DUMMYFUNCTION("""COMPUTED_VALUE"""),112)</f>
        <v>112</v>
      </c>
      <c r="NA14" s="19" t="str">
        <f ca="1">IFERROR(__xludf.DUMMYFUNCTION("""COMPUTED_VALUE"""),"Бойченко П. І.")</f>
        <v>Бойченко П. І.</v>
      </c>
      <c r="NB14" s="19" t="str">
        <f ca="1">IFERROR(__xludf.DUMMYFUNCTION("""COMPUTED_VALUE"""),"За")</f>
        <v>За</v>
      </c>
      <c r="NC14" s="19">
        <f ca="1">IFERROR(__xludf.DUMMYFUNCTION("""COMPUTED_VALUE"""),112)</f>
        <v>112</v>
      </c>
      <c r="ND14" s="19" t="str">
        <f ca="1">IFERROR(__xludf.DUMMYFUNCTION("""COMPUTED_VALUE"""),"Бойченко П. І.")</f>
        <v>Бойченко П. І.</v>
      </c>
      <c r="NE14" s="19" t="str">
        <f ca="1">IFERROR(__xludf.DUMMYFUNCTION("""COMPUTED_VALUE"""),"За")</f>
        <v>За</v>
      </c>
      <c r="NF14" s="19">
        <f ca="1">IFERROR(__xludf.DUMMYFUNCTION("""COMPUTED_VALUE"""),112)</f>
        <v>112</v>
      </c>
      <c r="NG14" s="19" t="str">
        <f ca="1">IFERROR(__xludf.DUMMYFUNCTION("""COMPUTED_VALUE"""),"Бойченко П. І.")</f>
        <v>Бойченко П. І.</v>
      </c>
      <c r="NH14" s="19" t="str">
        <f ca="1">IFERROR(__xludf.DUMMYFUNCTION("""COMPUTED_VALUE"""),"За")</f>
        <v>За</v>
      </c>
      <c r="NI14" s="19">
        <f ca="1">IFERROR(__xludf.DUMMYFUNCTION("""COMPUTED_VALUE"""),112)</f>
        <v>112</v>
      </c>
      <c r="NJ14" s="19" t="str">
        <f ca="1">IFERROR(__xludf.DUMMYFUNCTION("""COMPUTED_VALUE"""),"Бойченко П. І.")</f>
        <v>Бойченко П. І.</v>
      </c>
      <c r="NK14" s="19" t="str">
        <f ca="1">IFERROR(__xludf.DUMMYFUNCTION("""COMPUTED_VALUE"""),"За")</f>
        <v>За</v>
      </c>
      <c r="NL14" s="19">
        <f ca="1">IFERROR(__xludf.DUMMYFUNCTION("""COMPUTED_VALUE"""),112)</f>
        <v>112</v>
      </c>
      <c r="NM14" s="19" t="str">
        <f ca="1">IFERROR(__xludf.DUMMYFUNCTION("""COMPUTED_VALUE"""),"Бойченко П. І.")</f>
        <v>Бойченко П. І.</v>
      </c>
      <c r="NN14" s="19" t="str">
        <f ca="1">IFERROR(__xludf.DUMMYFUNCTION("""COMPUTED_VALUE"""),"За")</f>
        <v>За</v>
      </c>
      <c r="NO14" s="19">
        <f ca="1">IFERROR(__xludf.DUMMYFUNCTION("""COMPUTED_VALUE"""),112)</f>
        <v>112</v>
      </c>
      <c r="NP14" s="19" t="str">
        <f ca="1">IFERROR(__xludf.DUMMYFUNCTION("""COMPUTED_VALUE"""),"Бойченко П. І.")</f>
        <v>Бойченко П. І.</v>
      </c>
      <c r="NQ14" s="19" t="str">
        <f ca="1">IFERROR(__xludf.DUMMYFUNCTION("""COMPUTED_VALUE"""),"За")</f>
        <v>За</v>
      </c>
      <c r="NR14" s="19">
        <f ca="1">IFERROR(__xludf.DUMMYFUNCTION("""COMPUTED_VALUE"""),112)</f>
        <v>112</v>
      </c>
      <c r="NS14" s="19" t="str">
        <f ca="1">IFERROR(__xludf.DUMMYFUNCTION("""COMPUTED_VALUE"""),"Бойченко П. І.")</f>
        <v>Бойченко П. І.</v>
      </c>
      <c r="NT14" s="19" t="str">
        <f ca="1">IFERROR(__xludf.DUMMYFUNCTION("""COMPUTED_VALUE"""),"Утримався")</f>
        <v>Утримався</v>
      </c>
      <c r="NU14" s="19">
        <f ca="1">IFERROR(__xludf.DUMMYFUNCTION("""COMPUTED_VALUE"""),112)</f>
        <v>112</v>
      </c>
      <c r="NV14" s="19" t="str">
        <f ca="1">IFERROR(__xludf.DUMMYFUNCTION("""COMPUTED_VALUE"""),"Бойченко П. І.")</f>
        <v>Бойченко П. І.</v>
      </c>
      <c r="NW14" s="19" t="str">
        <f ca="1">IFERROR(__xludf.DUMMYFUNCTION("""COMPUTED_VALUE"""),"За")</f>
        <v>За</v>
      </c>
      <c r="NX14" s="19">
        <f ca="1">IFERROR(__xludf.DUMMYFUNCTION("""COMPUTED_VALUE"""),112)</f>
        <v>112</v>
      </c>
      <c r="NY14" s="19" t="str">
        <f ca="1">IFERROR(__xludf.DUMMYFUNCTION("""COMPUTED_VALUE"""),"Бойченко П. І.")</f>
        <v>Бойченко П. І.</v>
      </c>
      <c r="NZ14" s="19" t="str">
        <f ca="1">IFERROR(__xludf.DUMMYFUNCTION("""COMPUTED_VALUE"""),"За")</f>
        <v>За</v>
      </c>
      <c r="OA14" s="19">
        <f ca="1">IFERROR(__xludf.DUMMYFUNCTION("""COMPUTED_VALUE"""),112)</f>
        <v>112</v>
      </c>
      <c r="OB14" s="19" t="str">
        <f ca="1">IFERROR(__xludf.DUMMYFUNCTION("""COMPUTED_VALUE"""),"Бойченко П. І.")</f>
        <v>Бойченко П. І.</v>
      </c>
      <c r="OC14" s="19" t="str">
        <f ca="1">IFERROR(__xludf.DUMMYFUNCTION("""COMPUTED_VALUE"""),"Не голосував")</f>
        <v>Не голосував</v>
      </c>
      <c r="OD14" s="19">
        <f ca="1">IFERROR(__xludf.DUMMYFUNCTION("""COMPUTED_VALUE"""),112)</f>
        <v>112</v>
      </c>
      <c r="OE14" s="19" t="str">
        <f ca="1">IFERROR(__xludf.DUMMYFUNCTION("""COMPUTED_VALUE"""),"Бойченко П. І.")</f>
        <v>Бойченко П. І.</v>
      </c>
      <c r="OF14" s="19" t="str">
        <f ca="1">IFERROR(__xludf.DUMMYFUNCTION("""COMPUTED_VALUE"""),"За")</f>
        <v>За</v>
      </c>
      <c r="OG14" s="19">
        <f ca="1">IFERROR(__xludf.DUMMYFUNCTION("""COMPUTED_VALUE"""),112)</f>
        <v>112</v>
      </c>
      <c r="OH14" s="19" t="str">
        <f ca="1">IFERROR(__xludf.DUMMYFUNCTION("""COMPUTED_VALUE"""),"Бойченко П. І.")</f>
        <v>Бойченко П. І.</v>
      </c>
      <c r="OI14" s="19" t="str">
        <f ca="1">IFERROR(__xludf.DUMMYFUNCTION("""COMPUTED_VALUE"""),"За")</f>
        <v>За</v>
      </c>
      <c r="OJ14" s="19">
        <f ca="1">IFERROR(__xludf.DUMMYFUNCTION("""COMPUTED_VALUE"""),112)</f>
        <v>112</v>
      </c>
      <c r="OK14" s="19" t="str">
        <f ca="1">IFERROR(__xludf.DUMMYFUNCTION("""COMPUTED_VALUE"""),"Бойченко П. І.")</f>
        <v>Бойченко П. І.</v>
      </c>
      <c r="OL14" s="19" t="str">
        <f ca="1">IFERROR(__xludf.DUMMYFUNCTION("""COMPUTED_VALUE"""),"За")</f>
        <v>За</v>
      </c>
      <c r="OM14" s="19">
        <f ca="1">IFERROR(__xludf.DUMMYFUNCTION("""COMPUTED_VALUE"""),112)</f>
        <v>112</v>
      </c>
      <c r="ON14" s="19" t="str">
        <f ca="1">IFERROR(__xludf.DUMMYFUNCTION("""COMPUTED_VALUE"""),"Бойченко П. І.")</f>
        <v>Бойченко П. І.</v>
      </c>
      <c r="OO14" s="19" t="str">
        <f ca="1">IFERROR(__xludf.DUMMYFUNCTION("""COMPUTED_VALUE"""),"За")</f>
        <v>За</v>
      </c>
      <c r="OP14" s="19">
        <f ca="1">IFERROR(__xludf.DUMMYFUNCTION("""COMPUTED_VALUE"""),112)</f>
        <v>112</v>
      </c>
      <c r="OQ14" s="19" t="str">
        <f ca="1">IFERROR(__xludf.DUMMYFUNCTION("""COMPUTED_VALUE"""),"Бойченко П. І.")</f>
        <v>Бойченко П. І.</v>
      </c>
      <c r="OR14" s="19" t="str">
        <f ca="1">IFERROR(__xludf.DUMMYFUNCTION("""COMPUTED_VALUE"""),"За")</f>
        <v>За</v>
      </c>
      <c r="OS14" s="19">
        <f ca="1">IFERROR(__xludf.DUMMYFUNCTION("""COMPUTED_VALUE"""),112)</f>
        <v>112</v>
      </c>
      <c r="OT14" s="19" t="str">
        <f ca="1">IFERROR(__xludf.DUMMYFUNCTION("""COMPUTED_VALUE"""),"Бойченко П. І.")</f>
        <v>Бойченко П. І.</v>
      </c>
      <c r="OU14" s="19" t="str">
        <f ca="1">IFERROR(__xludf.DUMMYFUNCTION("""COMPUTED_VALUE"""),"За")</f>
        <v>За</v>
      </c>
      <c r="OV14" s="19">
        <f ca="1">IFERROR(__xludf.DUMMYFUNCTION("""COMPUTED_VALUE"""),112)</f>
        <v>112</v>
      </c>
      <c r="OW14" s="19" t="str">
        <f ca="1">IFERROR(__xludf.DUMMYFUNCTION("""COMPUTED_VALUE"""),"Бойченко П. І.")</f>
        <v>Бойченко П. І.</v>
      </c>
      <c r="OX14" s="19" t="str">
        <f ca="1">IFERROR(__xludf.DUMMYFUNCTION("""COMPUTED_VALUE"""),"За")</f>
        <v>За</v>
      </c>
      <c r="OY14" s="19">
        <f ca="1">IFERROR(__xludf.DUMMYFUNCTION("""COMPUTED_VALUE"""),112)</f>
        <v>112</v>
      </c>
      <c r="OZ14" s="19" t="str">
        <f ca="1">IFERROR(__xludf.DUMMYFUNCTION("""COMPUTED_VALUE"""),"Бойченко П. І.")</f>
        <v>Бойченко П. І.</v>
      </c>
      <c r="PA14" s="19" t="str">
        <f ca="1">IFERROR(__xludf.DUMMYFUNCTION("""COMPUTED_VALUE"""),"За")</f>
        <v>За</v>
      </c>
      <c r="PB14" s="19">
        <f ca="1">IFERROR(__xludf.DUMMYFUNCTION("""COMPUTED_VALUE"""),112)</f>
        <v>112</v>
      </c>
      <c r="PC14" s="19" t="str">
        <f ca="1">IFERROR(__xludf.DUMMYFUNCTION("""COMPUTED_VALUE"""),"Бойченко П. І.")</f>
        <v>Бойченко П. І.</v>
      </c>
      <c r="PD14" s="19" t="str">
        <f ca="1">IFERROR(__xludf.DUMMYFUNCTION("""COMPUTED_VALUE"""),"За")</f>
        <v>За</v>
      </c>
      <c r="PE14" s="19">
        <f ca="1">IFERROR(__xludf.DUMMYFUNCTION("""COMPUTED_VALUE"""),112)</f>
        <v>112</v>
      </c>
      <c r="PF14" s="19" t="str">
        <f ca="1">IFERROR(__xludf.DUMMYFUNCTION("""COMPUTED_VALUE"""),"Бойченко П. І.")</f>
        <v>Бойченко П. І.</v>
      </c>
      <c r="PG14" s="19" t="str">
        <f ca="1">IFERROR(__xludf.DUMMYFUNCTION("""COMPUTED_VALUE"""),"За")</f>
        <v>За</v>
      </c>
      <c r="PH14" s="19">
        <f ca="1">IFERROR(__xludf.DUMMYFUNCTION("""COMPUTED_VALUE"""),112)</f>
        <v>112</v>
      </c>
      <c r="PI14" s="19" t="str">
        <f ca="1">IFERROR(__xludf.DUMMYFUNCTION("""COMPUTED_VALUE"""),"Бойченко П. І.")</f>
        <v>Бойченко П. І.</v>
      </c>
      <c r="PJ14" s="19" t="str">
        <f ca="1">IFERROR(__xludf.DUMMYFUNCTION("""COMPUTED_VALUE"""),"За")</f>
        <v>За</v>
      </c>
      <c r="PK14" s="19">
        <f ca="1">IFERROR(__xludf.DUMMYFUNCTION("""COMPUTED_VALUE"""),112)</f>
        <v>112</v>
      </c>
      <c r="PL14" s="19" t="str">
        <f ca="1">IFERROR(__xludf.DUMMYFUNCTION("""COMPUTED_VALUE"""),"Бойченко П. І.")</f>
        <v>Бойченко П. І.</v>
      </c>
      <c r="PM14" s="19" t="str">
        <f ca="1">IFERROR(__xludf.DUMMYFUNCTION("""COMPUTED_VALUE"""),"За")</f>
        <v>За</v>
      </c>
      <c r="PN14" s="19">
        <f ca="1">IFERROR(__xludf.DUMMYFUNCTION("""COMPUTED_VALUE"""),112)</f>
        <v>112</v>
      </c>
      <c r="PO14" s="19" t="str">
        <f ca="1">IFERROR(__xludf.DUMMYFUNCTION("""COMPUTED_VALUE"""),"Бойченко П. І.")</f>
        <v>Бойченко П. І.</v>
      </c>
      <c r="PP14" s="19" t="str">
        <f ca="1">IFERROR(__xludf.DUMMYFUNCTION("""COMPUTED_VALUE"""),"За")</f>
        <v>За</v>
      </c>
      <c r="PQ14" s="19">
        <f ca="1">IFERROR(__xludf.DUMMYFUNCTION("""COMPUTED_VALUE"""),112)</f>
        <v>112</v>
      </c>
      <c r="PR14" s="19" t="str">
        <f ca="1">IFERROR(__xludf.DUMMYFUNCTION("""COMPUTED_VALUE"""),"Бойченко П. І.")</f>
        <v>Бойченко П. І.</v>
      </c>
      <c r="PS14" s="19" t="str">
        <f ca="1">IFERROR(__xludf.DUMMYFUNCTION("""COMPUTED_VALUE"""),"За")</f>
        <v>За</v>
      </c>
      <c r="PT14" s="19">
        <f ca="1">IFERROR(__xludf.DUMMYFUNCTION("""COMPUTED_VALUE"""),112)</f>
        <v>112</v>
      </c>
      <c r="PU14" s="19" t="str">
        <f ca="1">IFERROR(__xludf.DUMMYFUNCTION("""COMPUTED_VALUE"""),"Бойченко П. І.")</f>
        <v>Бойченко П. І.</v>
      </c>
      <c r="PV14" s="19" t="str">
        <f ca="1">IFERROR(__xludf.DUMMYFUNCTION("""COMPUTED_VALUE"""),"За")</f>
        <v>За</v>
      </c>
      <c r="PW14" s="19">
        <f ca="1">IFERROR(__xludf.DUMMYFUNCTION("""COMPUTED_VALUE"""),112)</f>
        <v>112</v>
      </c>
      <c r="PX14" s="19" t="str">
        <f ca="1">IFERROR(__xludf.DUMMYFUNCTION("""COMPUTED_VALUE"""),"Бойченко П. І.")</f>
        <v>Бойченко П. І.</v>
      </c>
      <c r="PY14" s="19" t="str">
        <f ca="1">IFERROR(__xludf.DUMMYFUNCTION("""COMPUTED_VALUE"""),"За")</f>
        <v>За</v>
      </c>
      <c r="PZ14" s="19">
        <f ca="1">IFERROR(__xludf.DUMMYFUNCTION("""COMPUTED_VALUE"""),112)</f>
        <v>112</v>
      </c>
      <c r="QA14" s="19" t="str">
        <f ca="1">IFERROR(__xludf.DUMMYFUNCTION("""COMPUTED_VALUE"""),"Бойченко П. І.")</f>
        <v>Бойченко П. І.</v>
      </c>
      <c r="QB14" s="19" t="str">
        <f ca="1">IFERROR(__xludf.DUMMYFUNCTION("""COMPUTED_VALUE"""),"За")</f>
        <v>За</v>
      </c>
      <c r="QC14" s="19">
        <f ca="1">IFERROR(__xludf.DUMMYFUNCTION("""COMPUTED_VALUE"""),112)</f>
        <v>112</v>
      </c>
      <c r="QD14" s="19" t="str">
        <f ca="1">IFERROR(__xludf.DUMMYFUNCTION("""COMPUTED_VALUE"""),"Бойченко П. І.")</f>
        <v>Бойченко П. І.</v>
      </c>
      <c r="QE14" s="19" t="str">
        <f ca="1">IFERROR(__xludf.DUMMYFUNCTION("""COMPUTED_VALUE"""),"Утримався")</f>
        <v>Утримався</v>
      </c>
      <c r="QF14" s="19">
        <f ca="1">IFERROR(__xludf.DUMMYFUNCTION("""COMPUTED_VALUE"""),112)</f>
        <v>112</v>
      </c>
      <c r="QG14" s="19" t="str">
        <f ca="1">IFERROR(__xludf.DUMMYFUNCTION("""COMPUTED_VALUE"""),"Бойченко П. І.")</f>
        <v>Бойченко П. І.</v>
      </c>
      <c r="QH14" s="19" t="str">
        <f ca="1">IFERROR(__xludf.DUMMYFUNCTION("""COMPUTED_VALUE"""),"...")</f>
        <v>...</v>
      </c>
      <c r="QI14" s="19">
        <f ca="1">IFERROR(__xludf.DUMMYFUNCTION("""COMPUTED_VALUE"""),112)</f>
        <v>112</v>
      </c>
      <c r="QJ14" s="19" t="str">
        <f ca="1">IFERROR(__xludf.DUMMYFUNCTION("""COMPUTED_VALUE"""),"Бойченко П. І.")</f>
        <v>Бойченко П. І.</v>
      </c>
      <c r="QK14" s="19" t="str">
        <f ca="1">IFERROR(__xludf.DUMMYFUNCTION("""COMPUTED_VALUE"""),"...")</f>
        <v>...</v>
      </c>
    </row>
    <row r="15" spans="1:466" ht="12.75">
      <c r="A15" s="17">
        <f ca="1">IFERROR(__xludf.DUMMYFUNCTION("""COMPUTED_VALUE"""),119)</f>
        <v>119</v>
      </c>
      <c r="B15" s="17" t="str">
        <f ca="1">IFERROR(__xludf.DUMMYFUNCTION("""COMPUTED_VALUE"""),"Габібуллаєва Д. Т.")</f>
        <v>Габібуллаєва Д. Т.</v>
      </c>
      <c r="C15" s="19" t="str">
        <f ca="1">IFERROR(__xludf.DUMMYFUNCTION("""COMPUTED_VALUE"""),"За")</f>
        <v>За</v>
      </c>
      <c r="D15" s="19">
        <f ca="1">IFERROR(__xludf.DUMMYFUNCTION("""COMPUTED_VALUE"""),119)</f>
        <v>119</v>
      </c>
      <c r="E15" s="19" t="str">
        <f ca="1">IFERROR(__xludf.DUMMYFUNCTION("""COMPUTED_VALUE"""),"Габібуллаєва Д. Т.")</f>
        <v>Габібуллаєва Д. Т.</v>
      </c>
      <c r="F15" s="19" t="str">
        <f ca="1">IFERROR(__xludf.DUMMYFUNCTION("""COMPUTED_VALUE"""),"За")</f>
        <v>За</v>
      </c>
      <c r="G15" s="19">
        <f ca="1">IFERROR(__xludf.DUMMYFUNCTION("""COMPUTED_VALUE"""),119)</f>
        <v>119</v>
      </c>
      <c r="H15" s="19" t="str">
        <f ca="1">IFERROR(__xludf.DUMMYFUNCTION("""COMPUTED_VALUE"""),"Габібуллаєва Д. Т.")</f>
        <v>Габібуллаєва Д. Т.</v>
      </c>
      <c r="I15" s="19" t="str">
        <f ca="1">IFERROR(__xludf.DUMMYFUNCTION("""COMPUTED_VALUE"""),"За")</f>
        <v>За</v>
      </c>
      <c r="J15" s="19">
        <f ca="1">IFERROR(__xludf.DUMMYFUNCTION("""COMPUTED_VALUE"""),119)</f>
        <v>119</v>
      </c>
      <c r="K15" s="19" t="str">
        <f ca="1">IFERROR(__xludf.DUMMYFUNCTION("""COMPUTED_VALUE"""),"Габібуллаєва Д. Т.")</f>
        <v>Габібуллаєва Д. Т.</v>
      </c>
      <c r="L15" s="19" t="str">
        <f ca="1">IFERROR(__xludf.DUMMYFUNCTION("""COMPUTED_VALUE"""),"За")</f>
        <v>За</v>
      </c>
      <c r="M15" s="19">
        <f ca="1">IFERROR(__xludf.DUMMYFUNCTION("""COMPUTED_VALUE"""),119)</f>
        <v>119</v>
      </c>
      <c r="N15" s="19" t="str">
        <f ca="1">IFERROR(__xludf.DUMMYFUNCTION("""COMPUTED_VALUE"""),"Габібуллаєва Д. Т.")</f>
        <v>Габібуллаєва Д. Т.</v>
      </c>
      <c r="O15" s="19" t="str">
        <f ca="1">IFERROR(__xludf.DUMMYFUNCTION("""COMPUTED_VALUE"""),"За")</f>
        <v>За</v>
      </c>
      <c r="P15" s="19">
        <f ca="1">IFERROR(__xludf.DUMMYFUNCTION("""COMPUTED_VALUE"""),119)</f>
        <v>119</v>
      </c>
      <c r="Q15" s="19" t="str">
        <f ca="1">IFERROR(__xludf.DUMMYFUNCTION("""COMPUTED_VALUE"""),"Габібуллаєва Д. Т.")</f>
        <v>Габібуллаєва Д. Т.</v>
      </c>
      <c r="R15" s="19" t="str">
        <f ca="1">IFERROR(__xludf.DUMMYFUNCTION("""COMPUTED_VALUE"""),"За")</f>
        <v>За</v>
      </c>
      <c r="S15" s="19">
        <f ca="1">IFERROR(__xludf.DUMMYFUNCTION("""COMPUTED_VALUE"""),119)</f>
        <v>119</v>
      </c>
      <c r="T15" s="19" t="str">
        <f ca="1">IFERROR(__xludf.DUMMYFUNCTION("""COMPUTED_VALUE"""),"Габібуллаєва Д. Т.")</f>
        <v>Габібуллаєва Д. Т.</v>
      </c>
      <c r="U15" s="19" t="str">
        <f ca="1">IFERROR(__xludf.DUMMYFUNCTION("""COMPUTED_VALUE"""),"За")</f>
        <v>За</v>
      </c>
      <c r="V15" s="19">
        <f ca="1">IFERROR(__xludf.DUMMYFUNCTION("""COMPUTED_VALUE"""),119)</f>
        <v>119</v>
      </c>
      <c r="W15" s="19" t="str">
        <f ca="1">IFERROR(__xludf.DUMMYFUNCTION("""COMPUTED_VALUE"""),"Габібуллаєва Д. Т.")</f>
        <v>Габібуллаєва Д. Т.</v>
      </c>
      <c r="X15" s="19" t="str">
        <f ca="1">IFERROR(__xludf.DUMMYFUNCTION("""COMPUTED_VALUE"""),"За")</f>
        <v>За</v>
      </c>
      <c r="Y15" s="19">
        <f ca="1">IFERROR(__xludf.DUMMYFUNCTION("""COMPUTED_VALUE"""),119)</f>
        <v>119</v>
      </c>
      <c r="Z15" s="19" t="str">
        <f ca="1">IFERROR(__xludf.DUMMYFUNCTION("""COMPUTED_VALUE"""),"Габібуллаєва Д. Т.")</f>
        <v>Габібуллаєва Д. Т.</v>
      </c>
      <c r="AA15" s="19" t="str">
        <f ca="1">IFERROR(__xludf.DUMMYFUNCTION("""COMPUTED_VALUE"""),"За")</f>
        <v>За</v>
      </c>
      <c r="AB15" s="19">
        <f ca="1">IFERROR(__xludf.DUMMYFUNCTION("""COMPUTED_VALUE"""),119)</f>
        <v>119</v>
      </c>
      <c r="AC15" s="19" t="str">
        <f ca="1">IFERROR(__xludf.DUMMYFUNCTION("""COMPUTED_VALUE"""),"Габібуллаєва Д. Т.")</f>
        <v>Габібуллаєва Д. Т.</v>
      </c>
      <c r="AD15" s="19" t="str">
        <f ca="1">IFERROR(__xludf.DUMMYFUNCTION("""COMPUTED_VALUE"""),"За")</f>
        <v>За</v>
      </c>
      <c r="AE15" s="19">
        <f ca="1">IFERROR(__xludf.DUMMYFUNCTION("""COMPUTED_VALUE"""),119)</f>
        <v>119</v>
      </c>
      <c r="AF15" s="19" t="str">
        <f ca="1">IFERROR(__xludf.DUMMYFUNCTION("""COMPUTED_VALUE"""),"Габібуллаєва Д. Т.")</f>
        <v>Габібуллаєва Д. Т.</v>
      </c>
      <c r="AG15" s="19" t="str">
        <f ca="1">IFERROR(__xludf.DUMMYFUNCTION("""COMPUTED_VALUE"""),"За")</f>
        <v>За</v>
      </c>
      <c r="AH15" s="19">
        <f ca="1">IFERROR(__xludf.DUMMYFUNCTION("""COMPUTED_VALUE"""),119)</f>
        <v>119</v>
      </c>
      <c r="AI15" s="19" t="str">
        <f ca="1">IFERROR(__xludf.DUMMYFUNCTION("""COMPUTED_VALUE"""),"Габібуллаєва Д. Т.")</f>
        <v>Габібуллаєва Д. Т.</v>
      </c>
      <c r="AJ15" s="19" t="str">
        <f ca="1">IFERROR(__xludf.DUMMYFUNCTION("""COMPUTED_VALUE"""),"За")</f>
        <v>За</v>
      </c>
      <c r="AK15" s="19">
        <f ca="1">IFERROR(__xludf.DUMMYFUNCTION("""COMPUTED_VALUE"""),119)</f>
        <v>119</v>
      </c>
      <c r="AL15" s="19" t="str">
        <f ca="1">IFERROR(__xludf.DUMMYFUNCTION("""COMPUTED_VALUE"""),"Габібуллаєва Д. Т.")</f>
        <v>Габібуллаєва Д. Т.</v>
      </c>
      <c r="AM15" s="19" t="str">
        <f ca="1">IFERROR(__xludf.DUMMYFUNCTION("""COMPUTED_VALUE"""),"За")</f>
        <v>За</v>
      </c>
      <c r="AN15" s="19">
        <f ca="1">IFERROR(__xludf.DUMMYFUNCTION("""COMPUTED_VALUE"""),119)</f>
        <v>119</v>
      </c>
      <c r="AO15" s="19" t="str">
        <f ca="1">IFERROR(__xludf.DUMMYFUNCTION("""COMPUTED_VALUE"""),"Габібуллаєва Д. Т.")</f>
        <v>Габібуллаєва Д. Т.</v>
      </c>
      <c r="AP15" s="19" t="str">
        <f ca="1">IFERROR(__xludf.DUMMYFUNCTION("""COMPUTED_VALUE"""),"За")</f>
        <v>За</v>
      </c>
      <c r="AQ15" s="19">
        <f ca="1">IFERROR(__xludf.DUMMYFUNCTION("""COMPUTED_VALUE"""),119)</f>
        <v>119</v>
      </c>
      <c r="AR15" s="19" t="str">
        <f ca="1">IFERROR(__xludf.DUMMYFUNCTION("""COMPUTED_VALUE"""),"Габібуллаєва Д. Т.")</f>
        <v>Габібуллаєва Д. Т.</v>
      </c>
      <c r="AS15" s="19" t="str">
        <f ca="1">IFERROR(__xludf.DUMMYFUNCTION("""COMPUTED_VALUE"""),"За")</f>
        <v>За</v>
      </c>
      <c r="AT15" s="19">
        <f ca="1">IFERROR(__xludf.DUMMYFUNCTION("""COMPUTED_VALUE"""),119)</f>
        <v>119</v>
      </c>
      <c r="AU15" s="19" t="str">
        <f ca="1">IFERROR(__xludf.DUMMYFUNCTION("""COMPUTED_VALUE"""),"Габібуллаєва Д. Т.")</f>
        <v>Габібуллаєва Д. Т.</v>
      </c>
      <c r="AV15" s="19" t="str">
        <f ca="1">IFERROR(__xludf.DUMMYFUNCTION("""COMPUTED_VALUE"""),"За")</f>
        <v>За</v>
      </c>
      <c r="AW15" s="19">
        <f ca="1">IFERROR(__xludf.DUMMYFUNCTION("""COMPUTED_VALUE"""),119)</f>
        <v>119</v>
      </c>
      <c r="AX15" s="19" t="str">
        <f ca="1">IFERROR(__xludf.DUMMYFUNCTION("""COMPUTED_VALUE"""),"Габібуллаєва Д. Т.")</f>
        <v>Габібуллаєва Д. Т.</v>
      </c>
      <c r="AY15" s="19" t="str">
        <f ca="1">IFERROR(__xludf.DUMMYFUNCTION("""COMPUTED_VALUE"""),"За")</f>
        <v>За</v>
      </c>
      <c r="AZ15" s="19">
        <f ca="1">IFERROR(__xludf.DUMMYFUNCTION("""COMPUTED_VALUE"""),119)</f>
        <v>119</v>
      </c>
      <c r="BA15" s="19" t="str">
        <f ca="1">IFERROR(__xludf.DUMMYFUNCTION("""COMPUTED_VALUE"""),"Габібуллаєва Д. Т.")</f>
        <v>Габібуллаєва Д. Т.</v>
      </c>
      <c r="BB15" s="19" t="str">
        <f ca="1">IFERROR(__xludf.DUMMYFUNCTION("""COMPUTED_VALUE"""),"За")</f>
        <v>За</v>
      </c>
      <c r="BC15" s="19">
        <f ca="1">IFERROR(__xludf.DUMMYFUNCTION("""COMPUTED_VALUE"""),119)</f>
        <v>119</v>
      </c>
      <c r="BD15" s="19" t="str">
        <f ca="1">IFERROR(__xludf.DUMMYFUNCTION("""COMPUTED_VALUE"""),"Габібуллаєва Д. Т.")</f>
        <v>Габібуллаєва Д. Т.</v>
      </c>
      <c r="BE15" s="19" t="str">
        <f ca="1">IFERROR(__xludf.DUMMYFUNCTION("""COMPUTED_VALUE"""),"За")</f>
        <v>За</v>
      </c>
      <c r="BF15" s="19">
        <f ca="1">IFERROR(__xludf.DUMMYFUNCTION("""COMPUTED_VALUE"""),119)</f>
        <v>119</v>
      </c>
      <c r="BG15" s="19" t="str">
        <f ca="1">IFERROR(__xludf.DUMMYFUNCTION("""COMPUTED_VALUE"""),"Габібуллаєва Д. Т.")</f>
        <v>Габібуллаєва Д. Т.</v>
      </c>
      <c r="BH15" s="19" t="str">
        <f ca="1">IFERROR(__xludf.DUMMYFUNCTION("""COMPUTED_VALUE"""),"За")</f>
        <v>За</v>
      </c>
      <c r="BI15" s="19">
        <f ca="1">IFERROR(__xludf.DUMMYFUNCTION("""COMPUTED_VALUE"""),119)</f>
        <v>119</v>
      </c>
      <c r="BJ15" s="19" t="str">
        <f ca="1">IFERROR(__xludf.DUMMYFUNCTION("""COMPUTED_VALUE"""),"Габібуллаєва Д. Т.")</f>
        <v>Габібуллаєва Д. Т.</v>
      </c>
      <c r="BK15" s="19" t="str">
        <f ca="1">IFERROR(__xludf.DUMMYFUNCTION("""COMPUTED_VALUE"""),"За")</f>
        <v>За</v>
      </c>
      <c r="BL15" s="19">
        <f ca="1">IFERROR(__xludf.DUMMYFUNCTION("""COMPUTED_VALUE"""),119)</f>
        <v>119</v>
      </c>
      <c r="BM15" s="19" t="str">
        <f ca="1">IFERROR(__xludf.DUMMYFUNCTION("""COMPUTED_VALUE"""),"Габібуллаєва Д. Т.")</f>
        <v>Габібуллаєва Д. Т.</v>
      </c>
      <c r="BN15" s="19" t="str">
        <f ca="1">IFERROR(__xludf.DUMMYFUNCTION("""COMPUTED_VALUE"""),"За")</f>
        <v>За</v>
      </c>
      <c r="BO15" s="19">
        <f ca="1">IFERROR(__xludf.DUMMYFUNCTION("""COMPUTED_VALUE"""),119)</f>
        <v>119</v>
      </c>
      <c r="BP15" s="19" t="str">
        <f ca="1">IFERROR(__xludf.DUMMYFUNCTION("""COMPUTED_VALUE"""),"Габібуллаєва Д. Т.")</f>
        <v>Габібуллаєва Д. Т.</v>
      </c>
      <c r="BQ15" s="19" t="str">
        <f ca="1">IFERROR(__xludf.DUMMYFUNCTION("""COMPUTED_VALUE"""),"За")</f>
        <v>За</v>
      </c>
      <c r="BR15" s="19">
        <f ca="1">IFERROR(__xludf.DUMMYFUNCTION("""COMPUTED_VALUE"""),119)</f>
        <v>119</v>
      </c>
      <c r="BS15" s="19" t="str">
        <f ca="1">IFERROR(__xludf.DUMMYFUNCTION("""COMPUTED_VALUE"""),"Габібуллаєва Д. Т.")</f>
        <v>Габібуллаєва Д. Т.</v>
      </c>
      <c r="BT15" s="19" t="str">
        <f ca="1">IFERROR(__xludf.DUMMYFUNCTION("""COMPUTED_VALUE"""),"За")</f>
        <v>За</v>
      </c>
      <c r="BU15" s="19">
        <f ca="1">IFERROR(__xludf.DUMMYFUNCTION("""COMPUTED_VALUE"""),119)</f>
        <v>119</v>
      </c>
      <c r="BV15" s="19" t="str">
        <f ca="1">IFERROR(__xludf.DUMMYFUNCTION("""COMPUTED_VALUE"""),"Габібуллаєва Д. Т.")</f>
        <v>Габібуллаєва Д. Т.</v>
      </c>
      <c r="BW15" s="19" t="str">
        <f ca="1">IFERROR(__xludf.DUMMYFUNCTION("""COMPUTED_VALUE"""),"За")</f>
        <v>За</v>
      </c>
      <c r="BX15" s="19">
        <f ca="1">IFERROR(__xludf.DUMMYFUNCTION("""COMPUTED_VALUE"""),119)</f>
        <v>119</v>
      </c>
      <c r="BY15" s="19" t="str">
        <f ca="1">IFERROR(__xludf.DUMMYFUNCTION("""COMPUTED_VALUE"""),"Габібуллаєва Д. Т.")</f>
        <v>Габібуллаєва Д. Т.</v>
      </c>
      <c r="BZ15" s="19" t="str">
        <f ca="1">IFERROR(__xludf.DUMMYFUNCTION("""COMPUTED_VALUE"""),"За")</f>
        <v>За</v>
      </c>
      <c r="CA15" s="19">
        <f ca="1">IFERROR(__xludf.DUMMYFUNCTION("""COMPUTED_VALUE"""),119)</f>
        <v>119</v>
      </c>
      <c r="CB15" s="19" t="str">
        <f ca="1">IFERROR(__xludf.DUMMYFUNCTION("""COMPUTED_VALUE"""),"Габібуллаєва Д. Т.")</f>
        <v>Габібуллаєва Д. Т.</v>
      </c>
      <c r="CC15" s="19" t="str">
        <f ca="1">IFERROR(__xludf.DUMMYFUNCTION("""COMPUTED_VALUE"""),"За")</f>
        <v>За</v>
      </c>
      <c r="CD15" s="19">
        <f ca="1">IFERROR(__xludf.DUMMYFUNCTION("""COMPUTED_VALUE"""),119)</f>
        <v>119</v>
      </c>
      <c r="CE15" s="19" t="str">
        <f ca="1">IFERROR(__xludf.DUMMYFUNCTION("""COMPUTED_VALUE"""),"Габібуллаєва Д. Т.")</f>
        <v>Габібуллаєва Д. Т.</v>
      </c>
      <c r="CF15" s="19" t="str">
        <f ca="1">IFERROR(__xludf.DUMMYFUNCTION("""COMPUTED_VALUE"""),"За")</f>
        <v>За</v>
      </c>
      <c r="CG15" s="19">
        <f ca="1">IFERROR(__xludf.DUMMYFUNCTION("""COMPUTED_VALUE"""),119)</f>
        <v>119</v>
      </c>
      <c r="CH15" s="19" t="str">
        <f ca="1">IFERROR(__xludf.DUMMYFUNCTION("""COMPUTED_VALUE"""),"Габібуллаєва Д. Т.")</f>
        <v>Габібуллаєва Д. Т.</v>
      </c>
      <c r="CI15" s="19" t="str">
        <f ca="1">IFERROR(__xludf.DUMMYFUNCTION("""COMPUTED_VALUE"""),"За")</f>
        <v>За</v>
      </c>
      <c r="CJ15" s="19">
        <f ca="1">IFERROR(__xludf.DUMMYFUNCTION("""COMPUTED_VALUE"""),119)</f>
        <v>119</v>
      </c>
      <c r="CK15" s="19" t="str">
        <f ca="1">IFERROR(__xludf.DUMMYFUNCTION("""COMPUTED_VALUE"""),"Габібуллаєва Д. Т.")</f>
        <v>Габібуллаєва Д. Т.</v>
      </c>
      <c r="CL15" s="19" t="str">
        <f ca="1">IFERROR(__xludf.DUMMYFUNCTION("""COMPUTED_VALUE"""),"За")</f>
        <v>За</v>
      </c>
      <c r="CM15" s="19">
        <f ca="1">IFERROR(__xludf.DUMMYFUNCTION("""COMPUTED_VALUE"""),119)</f>
        <v>119</v>
      </c>
      <c r="CN15" s="19" t="str">
        <f ca="1">IFERROR(__xludf.DUMMYFUNCTION("""COMPUTED_VALUE"""),"Габібуллаєва Д. Т.")</f>
        <v>Габібуллаєва Д. Т.</v>
      </c>
      <c r="CO15" s="19" t="str">
        <f ca="1">IFERROR(__xludf.DUMMYFUNCTION("""COMPUTED_VALUE"""),"За")</f>
        <v>За</v>
      </c>
      <c r="CP15" s="19">
        <f ca="1">IFERROR(__xludf.DUMMYFUNCTION("""COMPUTED_VALUE"""),119)</f>
        <v>119</v>
      </c>
      <c r="CQ15" s="19" t="str">
        <f ca="1">IFERROR(__xludf.DUMMYFUNCTION("""COMPUTED_VALUE"""),"Габібуллаєва Д. Т.")</f>
        <v>Габібуллаєва Д. Т.</v>
      </c>
      <c r="CR15" s="19" t="str">
        <f ca="1">IFERROR(__xludf.DUMMYFUNCTION("""COMPUTED_VALUE"""),"За")</f>
        <v>За</v>
      </c>
      <c r="CS15" s="19">
        <f ca="1">IFERROR(__xludf.DUMMYFUNCTION("""COMPUTED_VALUE"""),119)</f>
        <v>119</v>
      </c>
      <c r="CT15" s="19" t="str">
        <f ca="1">IFERROR(__xludf.DUMMYFUNCTION("""COMPUTED_VALUE"""),"Габібуллаєва Д. Т.")</f>
        <v>Габібуллаєва Д. Т.</v>
      </c>
      <c r="CU15" s="19" t="str">
        <f ca="1">IFERROR(__xludf.DUMMYFUNCTION("""COMPUTED_VALUE"""),"За")</f>
        <v>За</v>
      </c>
      <c r="CV15" s="19">
        <f ca="1">IFERROR(__xludf.DUMMYFUNCTION("""COMPUTED_VALUE"""),119)</f>
        <v>119</v>
      </c>
      <c r="CW15" s="19" t="str">
        <f ca="1">IFERROR(__xludf.DUMMYFUNCTION("""COMPUTED_VALUE"""),"Габібуллаєва Д. Т.")</f>
        <v>Габібуллаєва Д. Т.</v>
      </c>
      <c r="CX15" s="19" t="str">
        <f ca="1">IFERROR(__xludf.DUMMYFUNCTION("""COMPUTED_VALUE"""),"За")</f>
        <v>За</v>
      </c>
      <c r="CY15" s="19">
        <f ca="1">IFERROR(__xludf.DUMMYFUNCTION("""COMPUTED_VALUE"""),119)</f>
        <v>119</v>
      </c>
      <c r="CZ15" s="19" t="str">
        <f ca="1">IFERROR(__xludf.DUMMYFUNCTION("""COMPUTED_VALUE"""),"Габібуллаєва Д. Т.")</f>
        <v>Габібуллаєва Д. Т.</v>
      </c>
      <c r="DA15" s="19" t="str">
        <f ca="1">IFERROR(__xludf.DUMMYFUNCTION("""COMPUTED_VALUE"""),"За")</f>
        <v>За</v>
      </c>
      <c r="DB15" s="19">
        <f ca="1">IFERROR(__xludf.DUMMYFUNCTION("""COMPUTED_VALUE"""),119)</f>
        <v>119</v>
      </c>
      <c r="DC15" s="19" t="str">
        <f ca="1">IFERROR(__xludf.DUMMYFUNCTION("""COMPUTED_VALUE"""),"Габібуллаєва Д. Т.")</f>
        <v>Габібуллаєва Д. Т.</v>
      </c>
      <c r="DD15" s="19" t="str">
        <f ca="1">IFERROR(__xludf.DUMMYFUNCTION("""COMPUTED_VALUE"""),"За")</f>
        <v>За</v>
      </c>
      <c r="DE15" s="19">
        <f ca="1">IFERROR(__xludf.DUMMYFUNCTION("""COMPUTED_VALUE"""),119)</f>
        <v>119</v>
      </c>
      <c r="DF15" s="19" t="str">
        <f ca="1">IFERROR(__xludf.DUMMYFUNCTION("""COMPUTED_VALUE"""),"Габібуллаєва Д. Т.")</f>
        <v>Габібуллаєва Д. Т.</v>
      </c>
      <c r="DG15" s="19" t="str">
        <f ca="1">IFERROR(__xludf.DUMMYFUNCTION("""COMPUTED_VALUE"""),"За")</f>
        <v>За</v>
      </c>
      <c r="DH15" s="19">
        <f ca="1">IFERROR(__xludf.DUMMYFUNCTION("""COMPUTED_VALUE"""),119)</f>
        <v>119</v>
      </c>
      <c r="DI15" s="19" t="str">
        <f ca="1">IFERROR(__xludf.DUMMYFUNCTION("""COMPUTED_VALUE"""),"Габібуллаєва Д. Т.")</f>
        <v>Габібуллаєва Д. Т.</v>
      </c>
      <c r="DJ15" s="19" t="str">
        <f ca="1">IFERROR(__xludf.DUMMYFUNCTION("""COMPUTED_VALUE"""),"За")</f>
        <v>За</v>
      </c>
      <c r="DK15" s="19">
        <f ca="1">IFERROR(__xludf.DUMMYFUNCTION("""COMPUTED_VALUE"""),119)</f>
        <v>119</v>
      </c>
      <c r="DL15" s="19" t="str">
        <f ca="1">IFERROR(__xludf.DUMMYFUNCTION("""COMPUTED_VALUE"""),"Габібуллаєва Д. Т.")</f>
        <v>Габібуллаєва Д. Т.</v>
      </c>
      <c r="DM15" s="19" t="str">
        <f ca="1">IFERROR(__xludf.DUMMYFUNCTION("""COMPUTED_VALUE"""),"За")</f>
        <v>За</v>
      </c>
      <c r="DN15" s="19">
        <f ca="1">IFERROR(__xludf.DUMMYFUNCTION("""COMPUTED_VALUE"""),119)</f>
        <v>119</v>
      </c>
      <c r="DO15" s="19" t="str">
        <f ca="1">IFERROR(__xludf.DUMMYFUNCTION("""COMPUTED_VALUE"""),"Габібуллаєва Д. Т.")</f>
        <v>Габібуллаєва Д. Т.</v>
      </c>
      <c r="DP15" s="19" t="str">
        <f ca="1">IFERROR(__xludf.DUMMYFUNCTION("""COMPUTED_VALUE"""),"За")</f>
        <v>За</v>
      </c>
      <c r="DQ15" s="19">
        <f ca="1">IFERROR(__xludf.DUMMYFUNCTION("""COMPUTED_VALUE"""),119)</f>
        <v>119</v>
      </c>
      <c r="DR15" s="19" t="str">
        <f ca="1">IFERROR(__xludf.DUMMYFUNCTION("""COMPUTED_VALUE"""),"Габібуллаєва Д. Т.")</f>
        <v>Габібуллаєва Д. Т.</v>
      </c>
      <c r="DS15" s="19" t="str">
        <f ca="1">IFERROR(__xludf.DUMMYFUNCTION("""COMPUTED_VALUE"""),"За")</f>
        <v>За</v>
      </c>
      <c r="DT15" s="19">
        <f ca="1">IFERROR(__xludf.DUMMYFUNCTION("""COMPUTED_VALUE"""),119)</f>
        <v>119</v>
      </c>
      <c r="DU15" s="19" t="str">
        <f ca="1">IFERROR(__xludf.DUMMYFUNCTION("""COMPUTED_VALUE"""),"Габібуллаєва Д. Т.")</f>
        <v>Габібуллаєва Д. Т.</v>
      </c>
      <c r="DV15" s="19" t="str">
        <f ca="1">IFERROR(__xludf.DUMMYFUNCTION("""COMPUTED_VALUE"""),"За")</f>
        <v>За</v>
      </c>
      <c r="DW15" s="19">
        <f ca="1">IFERROR(__xludf.DUMMYFUNCTION("""COMPUTED_VALUE"""),119)</f>
        <v>119</v>
      </c>
      <c r="DX15" s="19" t="str">
        <f ca="1">IFERROR(__xludf.DUMMYFUNCTION("""COMPUTED_VALUE"""),"Габібуллаєва Д. Т.")</f>
        <v>Габібуллаєва Д. Т.</v>
      </c>
      <c r="DY15" s="19" t="str">
        <f ca="1">IFERROR(__xludf.DUMMYFUNCTION("""COMPUTED_VALUE"""),"За")</f>
        <v>За</v>
      </c>
      <c r="DZ15" s="19">
        <f ca="1">IFERROR(__xludf.DUMMYFUNCTION("""COMPUTED_VALUE"""),119)</f>
        <v>119</v>
      </c>
      <c r="EA15" s="19" t="str">
        <f ca="1">IFERROR(__xludf.DUMMYFUNCTION("""COMPUTED_VALUE"""),"Габібуллаєва Д. Т.")</f>
        <v>Габібуллаєва Д. Т.</v>
      </c>
      <c r="EB15" s="19" t="str">
        <f ca="1">IFERROR(__xludf.DUMMYFUNCTION("""COMPUTED_VALUE"""),"За")</f>
        <v>За</v>
      </c>
      <c r="EC15" s="19">
        <f ca="1">IFERROR(__xludf.DUMMYFUNCTION("""COMPUTED_VALUE"""),119)</f>
        <v>119</v>
      </c>
      <c r="ED15" s="19" t="str">
        <f ca="1">IFERROR(__xludf.DUMMYFUNCTION("""COMPUTED_VALUE"""),"Габібуллаєва Д. Т.")</f>
        <v>Габібуллаєва Д. Т.</v>
      </c>
      <c r="EE15" s="19" t="str">
        <f ca="1">IFERROR(__xludf.DUMMYFUNCTION("""COMPUTED_VALUE"""),"За")</f>
        <v>За</v>
      </c>
      <c r="EF15" s="19">
        <f ca="1">IFERROR(__xludf.DUMMYFUNCTION("""COMPUTED_VALUE"""),119)</f>
        <v>119</v>
      </c>
      <c r="EG15" s="19" t="str">
        <f ca="1">IFERROR(__xludf.DUMMYFUNCTION("""COMPUTED_VALUE"""),"Габібуллаєва Д. Т.")</f>
        <v>Габібуллаєва Д. Т.</v>
      </c>
      <c r="EH15" s="19" t="str">
        <f ca="1">IFERROR(__xludf.DUMMYFUNCTION("""COMPUTED_VALUE"""),"За")</f>
        <v>За</v>
      </c>
      <c r="EI15" s="19">
        <f ca="1">IFERROR(__xludf.DUMMYFUNCTION("""COMPUTED_VALUE"""),119)</f>
        <v>119</v>
      </c>
      <c r="EJ15" s="19" t="str">
        <f ca="1">IFERROR(__xludf.DUMMYFUNCTION("""COMPUTED_VALUE"""),"Габібуллаєва Д. Т.")</f>
        <v>Габібуллаєва Д. Т.</v>
      </c>
      <c r="EK15" s="19" t="str">
        <f ca="1">IFERROR(__xludf.DUMMYFUNCTION("""COMPUTED_VALUE"""),"За")</f>
        <v>За</v>
      </c>
      <c r="EL15" s="19">
        <f ca="1">IFERROR(__xludf.DUMMYFUNCTION("""COMPUTED_VALUE"""),119)</f>
        <v>119</v>
      </c>
      <c r="EM15" s="19" t="str">
        <f ca="1">IFERROR(__xludf.DUMMYFUNCTION("""COMPUTED_VALUE"""),"Габібуллаєва Д. Т.")</f>
        <v>Габібуллаєва Д. Т.</v>
      </c>
      <c r="EN15" s="19" t="str">
        <f ca="1">IFERROR(__xludf.DUMMYFUNCTION("""COMPUTED_VALUE"""),"За")</f>
        <v>За</v>
      </c>
      <c r="EO15" s="19">
        <f ca="1">IFERROR(__xludf.DUMMYFUNCTION("""COMPUTED_VALUE"""),119)</f>
        <v>119</v>
      </c>
      <c r="EP15" s="19" t="str">
        <f ca="1">IFERROR(__xludf.DUMMYFUNCTION("""COMPUTED_VALUE"""),"Габібуллаєва Д. Т.")</f>
        <v>Габібуллаєва Д. Т.</v>
      </c>
      <c r="EQ15" s="19" t="str">
        <f ca="1">IFERROR(__xludf.DUMMYFUNCTION("""COMPUTED_VALUE"""),"За")</f>
        <v>За</v>
      </c>
      <c r="ER15" s="19">
        <f ca="1">IFERROR(__xludf.DUMMYFUNCTION("""COMPUTED_VALUE"""),119)</f>
        <v>119</v>
      </c>
      <c r="ES15" s="19" t="str">
        <f ca="1">IFERROR(__xludf.DUMMYFUNCTION("""COMPUTED_VALUE"""),"Габібуллаєва Д. Т.")</f>
        <v>Габібуллаєва Д. Т.</v>
      </c>
      <c r="ET15" s="19" t="str">
        <f ca="1">IFERROR(__xludf.DUMMYFUNCTION("""COMPUTED_VALUE"""),"За")</f>
        <v>За</v>
      </c>
      <c r="EU15" s="19">
        <f ca="1">IFERROR(__xludf.DUMMYFUNCTION("""COMPUTED_VALUE"""),119)</f>
        <v>119</v>
      </c>
      <c r="EV15" s="19" t="str">
        <f ca="1">IFERROR(__xludf.DUMMYFUNCTION("""COMPUTED_VALUE"""),"Габібуллаєва Д. Т.")</f>
        <v>Габібуллаєва Д. Т.</v>
      </c>
      <c r="EW15" s="19" t="str">
        <f ca="1">IFERROR(__xludf.DUMMYFUNCTION("""COMPUTED_VALUE"""),"За")</f>
        <v>За</v>
      </c>
      <c r="EX15" s="19">
        <f ca="1">IFERROR(__xludf.DUMMYFUNCTION("""COMPUTED_VALUE"""),119)</f>
        <v>119</v>
      </c>
      <c r="EY15" s="19" t="str">
        <f ca="1">IFERROR(__xludf.DUMMYFUNCTION("""COMPUTED_VALUE"""),"Габібуллаєва Д. Т.")</f>
        <v>Габібуллаєва Д. Т.</v>
      </c>
      <c r="EZ15" s="19" t="str">
        <f ca="1">IFERROR(__xludf.DUMMYFUNCTION("""COMPUTED_VALUE"""),"За")</f>
        <v>За</v>
      </c>
      <c r="FA15" s="19">
        <f ca="1">IFERROR(__xludf.DUMMYFUNCTION("""COMPUTED_VALUE"""),119)</f>
        <v>119</v>
      </c>
      <c r="FB15" s="19" t="str">
        <f ca="1">IFERROR(__xludf.DUMMYFUNCTION("""COMPUTED_VALUE"""),"Габібуллаєва Д. Т.")</f>
        <v>Габібуллаєва Д. Т.</v>
      </c>
      <c r="FC15" s="19" t="str">
        <f ca="1">IFERROR(__xludf.DUMMYFUNCTION("""COMPUTED_VALUE"""),"За")</f>
        <v>За</v>
      </c>
      <c r="FD15" s="19">
        <f ca="1">IFERROR(__xludf.DUMMYFUNCTION("""COMPUTED_VALUE"""),119)</f>
        <v>119</v>
      </c>
      <c r="FE15" s="19" t="str">
        <f ca="1">IFERROR(__xludf.DUMMYFUNCTION("""COMPUTED_VALUE"""),"Габібуллаєва Д. Т.")</f>
        <v>Габібуллаєва Д. Т.</v>
      </c>
      <c r="FF15" s="19" t="str">
        <f ca="1">IFERROR(__xludf.DUMMYFUNCTION("""COMPUTED_VALUE"""),"Не голосував")</f>
        <v>Не голосував</v>
      </c>
      <c r="FG15" s="19">
        <f ca="1">IFERROR(__xludf.DUMMYFUNCTION("""COMPUTED_VALUE"""),119)</f>
        <v>119</v>
      </c>
      <c r="FH15" s="19" t="str">
        <f ca="1">IFERROR(__xludf.DUMMYFUNCTION("""COMPUTED_VALUE"""),"Габібуллаєва Д. Т.")</f>
        <v>Габібуллаєва Д. Т.</v>
      </c>
      <c r="FI15" s="19" t="str">
        <f ca="1">IFERROR(__xludf.DUMMYFUNCTION("""COMPUTED_VALUE"""),"За")</f>
        <v>За</v>
      </c>
      <c r="FJ15" s="19">
        <f ca="1">IFERROR(__xludf.DUMMYFUNCTION("""COMPUTED_VALUE"""),119)</f>
        <v>119</v>
      </c>
      <c r="FK15" s="19" t="str">
        <f ca="1">IFERROR(__xludf.DUMMYFUNCTION("""COMPUTED_VALUE"""),"Габібуллаєва Д. Т.")</f>
        <v>Габібуллаєва Д. Т.</v>
      </c>
      <c r="FL15" s="19" t="str">
        <f ca="1">IFERROR(__xludf.DUMMYFUNCTION("""COMPUTED_VALUE"""),"За")</f>
        <v>За</v>
      </c>
      <c r="FM15" s="19">
        <f ca="1">IFERROR(__xludf.DUMMYFUNCTION("""COMPUTED_VALUE"""),119)</f>
        <v>119</v>
      </c>
      <c r="FN15" s="19" t="str">
        <f ca="1">IFERROR(__xludf.DUMMYFUNCTION("""COMPUTED_VALUE"""),"Габібуллаєва Д. Т.")</f>
        <v>Габібуллаєва Д. Т.</v>
      </c>
      <c r="FO15" s="19" t="str">
        <f ca="1">IFERROR(__xludf.DUMMYFUNCTION("""COMPUTED_VALUE"""),"За")</f>
        <v>За</v>
      </c>
      <c r="FP15" s="19">
        <f ca="1">IFERROR(__xludf.DUMMYFUNCTION("""COMPUTED_VALUE"""),119)</f>
        <v>119</v>
      </c>
      <c r="FQ15" s="19" t="str">
        <f ca="1">IFERROR(__xludf.DUMMYFUNCTION("""COMPUTED_VALUE"""),"Габібуллаєва Д. Т.")</f>
        <v>Габібуллаєва Д. Т.</v>
      </c>
      <c r="FR15" s="19" t="str">
        <f ca="1">IFERROR(__xludf.DUMMYFUNCTION("""COMPUTED_VALUE"""),"За")</f>
        <v>За</v>
      </c>
      <c r="FS15" s="19">
        <f ca="1">IFERROR(__xludf.DUMMYFUNCTION("""COMPUTED_VALUE"""),119)</f>
        <v>119</v>
      </c>
      <c r="FT15" s="19" t="str">
        <f ca="1">IFERROR(__xludf.DUMMYFUNCTION("""COMPUTED_VALUE"""),"Габібуллаєва Д. Т.")</f>
        <v>Габібуллаєва Д. Т.</v>
      </c>
      <c r="FU15" s="19" t="str">
        <f ca="1">IFERROR(__xludf.DUMMYFUNCTION("""COMPUTED_VALUE"""),"Утримався")</f>
        <v>Утримався</v>
      </c>
      <c r="FV15" s="19">
        <f ca="1">IFERROR(__xludf.DUMMYFUNCTION("""COMPUTED_VALUE"""),119)</f>
        <v>119</v>
      </c>
      <c r="FW15" s="19" t="str">
        <f ca="1">IFERROR(__xludf.DUMMYFUNCTION("""COMPUTED_VALUE"""),"Габібуллаєва Д. Т.")</f>
        <v>Габібуллаєва Д. Т.</v>
      </c>
      <c r="FX15" s="19" t="str">
        <f ca="1">IFERROR(__xludf.DUMMYFUNCTION("""COMPUTED_VALUE"""),"За")</f>
        <v>За</v>
      </c>
      <c r="FY15" s="19">
        <f ca="1">IFERROR(__xludf.DUMMYFUNCTION("""COMPUTED_VALUE"""),119)</f>
        <v>119</v>
      </c>
      <c r="FZ15" s="19" t="str">
        <f ca="1">IFERROR(__xludf.DUMMYFUNCTION("""COMPUTED_VALUE"""),"Габібуллаєва Д. Т.")</f>
        <v>Габібуллаєва Д. Т.</v>
      </c>
      <c r="GA15" s="19" t="str">
        <f ca="1">IFERROR(__xludf.DUMMYFUNCTION("""COMPUTED_VALUE"""),"За")</f>
        <v>За</v>
      </c>
      <c r="GB15" s="19">
        <f ca="1">IFERROR(__xludf.DUMMYFUNCTION("""COMPUTED_VALUE"""),119)</f>
        <v>119</v>
      </c>
      <c r="GC15" s="19" t="str">
        <f ca="1">IFERROR(__xludf.DUMMYFUNCTION("""COMPUTED_VALUE"""),"Габібуллаєва Д. Т.")</f>
        <v>Габібуллаєва Д. Т.</v>
      </c>
      <c r="GD15" s="19" t="str">
        <f ca="1">IFERROR(__xludf.DUMMYFUNCTION("""COMPUTED_VALUE"""),"За")</f>
        <v>За</v>
      </c>
      <c r="GE15" s="19">
        <f ca="1">IFERROR(__xludf.DUMMYFUNCTION("""COMPUTED_VALUE"""),119)</f>
        <v>119</v>
      </c>
      <c r="GF15" s="19" t="str">
        <f ca="1">IFERROR(__xludf.DUMMYFUNCTION("""COMPUTED_VALUE"""),"Габібуллаєва Д. Т.")</f>
        <v>Габібуллаєва Д. Т.</v>
      </c>
      <c r="GG15" s="19" t="str">
        <f ca="1">IFERROR(__xludf.DUMMYFUNCTION("""COMPUTED_VALUE"""),"Не голосував")</f>
        <v>Не голосував</v>
      </c>
      <c r="GH15" s="19">
        <f ca="1">IFERROR(__xludf.DUMMYFUNCTION("""COMPUTED_VALUE"""),119)</f>
        <v>119</v>
      </c>
      <c r="GI15" s="19" t="str">
        <f ca="1">IFERROR(__xludf.DUMMYFUNCTION("""COMPUTED_VALUE"""),"Габібуллаєва Д. Т.")</f>
        <v>Габібуллаєва Д. Т.</v>
      </c>
      <c r="GJ15" s="19" t="str">
        <f ca="1">IFERROR(__xludf.DUMMYFUNCTION("""COMPUTED_VALUE"""),"Не голосував")</f>
        <v>Не голосував</v>
      </c>
      <c r="GK15" s="19">
        <f ca="1">IFERROR(__xludf.DUMMYFUNCTION("""COMPUTED_VALUE"""),119)</f>
        <v>119</v>
      </c>
      <c r="GL15" s="19" t="str">
        <f ca="1">IFERROR(__xludf.DUMMYFUNCTION("""COMPUTED_VALUE"""),"Габібуллаєва Д. Т.")</f>
        <v>Габібуллаєва Д. Т.</v>
      </c>
      <c r="GM15" s="19" t="str">
        <f ca="1">IFERROR(__xludf.DUMMYFUNCTION("""COMPUTED_VALUE"""),"Не голосував")</f>
        <v>Не голосував</v>
      </c>
      <c r="GN15" s="19">
        <f ca="1">IFERROR(__xludf.DUMMYFUNCTION("""COMPUTED_VALUE"""),119)</f>
        <v>119</v>
      </c>
      <c r="GO15" s="19" t="str">
        <f ca="1">IFERROR(__xludf.DUMMYFUNCTION("""COMPUTED_VALUE"""),"Габібуллаєва Д. Т.")</f>
        <v>Габібуллаєва Д. Т.</v>
      </c>
      <c r="GP15" s="19" t="str">
        <f ca="1">IFERROR(__xludf.DUMMYFUNCTION("""COMPUTED_VALUE"""),"За")</f>
        <v>За</v>
      </c>
      <c r="GQ15" s="19">
        <f ca="1">IFERROR(__xludf.DUMMYFUNCTION("""COMPUTED_VALUE"""),119)</f>
        <v>119</v>
      </c>
      <c r="GR15" s="19" t="str">
        <f ca="1">IFERROR(__xludf.DUMMYFUNCTION("""COMPUTED_VALUE"""),"Габібуллаєва Д. Т.")</f>
        <v>Габібуллаєва Д. Т.</v>
      </c>
      <c r="GS15" s="19" t="str">
        <f ca="1">IFERROR(__xludf.DUMMYFUNCTION("""COMPUTED_VALUE"""),"Не голосував")</f>
        <v>Не голосував</v>
      </c>
      <c r="GT15" s="19">
        <f ca="1">IFERROR(__xludf.DUMMYFUNCTION("""COMPUTED_VALUE"""),119)</f>
        <v>119</v>
      </c>
      <c r="GU15" s="19" t="str">
        <f ca="1">IFERROR(__xludf.DUMMYFUNCTION("""COMPUTED_VALUE"""),"Габібуллаєва Д. Т.")</f>
        <v>Габібуллаєва Д. Т.</v>
      </c>
      <c r="GV15" s="19" t="str">
        <f ca="1">IFERROR(__xludf.DUMMYFUNCTION("""COMPUTED_VALUE"""),"За")</f>
        <v>За</v>
      </c>
      <c r="GW15" s="19">
        <f ca="1">IFERROR(__xludf.DUMMYFUNCTION("""COMPUTED_VALUE"""),119)</f>
        <v>119</v>
      </c>
      <c r="GX15" s="19" t="str">
        <f ca="1">IFERROR(__xludf.DUMMYFUNCTION("""COMPUTED_VALUE"""),"Габібуллаєва Д. Т.")</f>
        <v>Габібуллаєва Д. Т.</v>
      </c>
      <c r="GY15" s="19" t="str">
        <f ca="1">IFERROR(__xludf.DUMMYFUNCTION("""COMPUTED_VALUE"""),"За")</f>
        <v>За</v>
      </c>
      <c r="GZ15" s="19">
        <f ca="1">IFERROR(__xludf.DUMMYFUNCTION("""COMPUTED_VALUE"""),119)</f>
        <v>119</v>
      </c>
      <c r="HA15" s="19" t="str">
        <f ca="1">IFERROR(__xludf.DUMMYFUNCTION("""COMPUTED_VALUE"""),"Габібуллаєва Д. Т.")</f>
        <v>Габібуллаєва Д. Т.</v>
      </c>
      <c r="HB15" s="19" t="str">
        <f ca="1">IFERROR(__xludf.DUMMYFUNCTION("""COMPUTED_VALUE"""),"За")</f>
        <v>За</v>
      </c>
      <c r="HC15" s="19">
        <f ca="1">IFERROR(__xludf.DUMMYFUNCTION("""COMPUTED_VALUE"""),119)</f>
        <v>119</v>
      </c>
      <c r="HD15" s="19" t="str">
        <f ca="1">IFERROR(__xludf.DUMMYFUNCTION("""COMPUTED_VALUE"""),"Габібуллаєва Д. Т.")</f>
        <v>Габібуллаєва Д. Т.</v>
      </c>
      <c r="HE15" s="19" t="str">
        <f ca="1">IFERROR(__xludf.DUMMYFUNCTION("""COMPUTED_VALUE"""),"За")</f>
        <v>За</v>
      </c>
      <c r="HF15" s="19">
        <f ca="1">IFERROR(__xludf.DUMMYFUNCTION("""COMPUTED_VALUE"""),119)</f>
        <v>119</v>
      </c>
      <c r="HG15" s="19" t="str">
        <f ca="1">IFERROR(__xludf.DUMMYFUNCTION("""COMPUTED_VALUE"""),"Габібуллаєва Д. Т.")</f>
        <v>Габібуллаєва Д. Т.</v>
      </c>
      <c r="HH15" s="19" t="str">
        <f ca="1">IFERROR(__xludf.DUMMYFUNCTION("""COMPUTED_VALUE"""),"За")</f>
        <v>За</v>
      </c>
      <c r="HI15" s="19">
        <f ca="1">IFERROR(__xludf.DUMMYFUNCTION("""COMPUTED_VALUE"""),119)</f>
        <v>119</v>
      </c>
      <c r="HJ15" s="19" t="str">
        <f ca="1">IFERROR(__xludf.DUMMYFUNCTION("""COMPUTED_VALUE"""),"Габібуллаєва Д. Т.")</f>
        <v>Габібуллаєва Д. Т.</v>
      </c>
      <c r="HK15" s="19" t="str">
        <f ca="1">IFERROR(__xludf.DUMMYFUNCTION("""COMPUTED_VALUE"""),"За")</f>
        <v>За</v>
      </c>
      <c r="HL15" s="19">
        <f ca="1">IFERROR(__xludf.DUMMYFUNCTION("""COMPUTED_VALUE"""),119)</f>
        <v>119</v>
      </c>
      <c r="HM15" s="19" t="str">
        <f ca="1">IFERROR(__xludf.DUMMYFUNCTION("""COMPUTED_VALUE"""),"Габібуллаєва Д. Т.")</f>
        <v>Габібуллаєва Д. Т.</v>
      </c>
      <c r="HN15" s="19" t="str">
        <f ca="1">IFERROR(__xludf.DUMMYFUNCTION("""COMPUTED_VALUE"""),"За")</f>
        <v>За</v>
      </c>
      <c r="HO15" s="19">
        <f ca="1">IFERROR(__xludf.DUMMYFUNCTION("""COMPUTED_VALUE"""),119)</f>
        <v>119</v>
      </c>
      <c r="HP15" s="19" t="str">
        <f ca="1">IFERROR(__xludf.DUMMYFUNCTION("""COMPUTED_VALUE"""),"Габібуллаєва Д. Т.")</f>
        <v>Габібуллаєва Д. Т.</v>
      </c>
      <c r="HQ15" s="19" t="str">
        <f ca="1">IFERROR(__xludf.DUMMYFUNCTION("""COMPUTED_VALUE"""),"Не голосував")</f>
        <v>Не голосував</v>
      </c>
      <c r="HR15" s="19">
        <f ca="1">IFERROR(__xludf.DUMMYFUNCTION("""COMPUTED_VALUE"""),119)</f>
        <v>119</v>
      </c>
      <c r="HS15" s="19" t="str">
        <f ca="1">IFERROR(__xludf.DUMMYFUNCTION("""COMPUTED_VALUE"""),"Габібуллаєва Д. Т.")</f>
        <v>Габібуллаєва Д. Т.</v>
      </c>
      <c r="HT15" s="19" t="str">
        <f ca="1">IFERROR(__xludf.DUMMYFUNCTION("""COMPUTED_VALUE"""),"За")</f>
        <v>За</v>
      </c>
      <c r="HU15" s="19">
        <f ca="1">IFERROR(__xludf.DUMMYFUNCTION("""COMPUTED_VALUE"""),119)</f>
        <v>119</v>
      </c>
      <c r="HV15" s="19" t="str">
        <f ca="1">IFERROR(__xludf.DUMMYFUNCTION("""COMPUTED_VALUE"""),"Габібуллаєва Д. Т.")</f>
        <v>Габібуллаєва Д. Т.</v>
      </c>
      <c r="HW15" s="19" t="str">
        <f ca="1">IFERROR(__xludf.DUMMYFUNCTION("""COMPUTED_VALUE"""),"За")</f>
        <v>За</v>
      </c>
      <c r="HX15" s="19">
        <f ca="1">IFERROR(__xludf.DUMMYFUNCTION("""COMPUTED_VALUE"""),119)</f>
        <v>119</v>
      </c>
      <c r="HY15" s="19" t="str">
        <f ca="1">IFERROR(__xludf.DUMMYFUNCTION("""COMPUTED_VALUE"""),"Габібуллаєва Д. Т.")</f>
        <v>Габібуллаєва Д. Т.</v>
      </c>
      <c r="HZ15" s="19" t="str">
        <f ca="1">IFERROR(__xludf.DUMMYFUNCTION("""COMPUTED_VALUE"""),"Не голосував")</f>
        <v>Не голосував</v>
      </c>
      <c r="IA15" s="19">
        <f ca="1">IFERROR(__xludf.DUMMYFUNCTION("""COMPUTED_VALUE"""),119)</f>
        <v>119</v>
      </c>
      <c r="IB15" s="19" t="str">
        <f ca="1">IFERROR(__xludf.DUMMYFUNCTION("""COMPUTED_VALUE"""),"Габібуллаєва Д. Т.")</f>
        <v>Габібуллаєва Д. Т.</v>
      </c>
      <c r="IC15" s="19" t="str">
        <f ca="1">IFERROR(__xludf.DUMMYFUNCTION("""COMPUTED_VALUE"""),"За")</f>
        <v>За</v>
      </c>
      <c r="ID15" s="19">
        <f ca="1">IFERROR(__xludf.DUMMYFUNCTION("""COMPUTED_VALUE"""),119)</f>
        <v>119</v>
      </c>
      <c r="IE15" s="19" t="str">
        <f ca="1">IFERROR(__xludf.DUMMYFUNCTION("""COMPUTED_VALUE"""),"Габібуллаєва Д. Т.")</f>
        <v>Габібуллаєва Д. Т.</v>
      </c>
      <c r="IF15" s="19" t="str">
        <f ca="1">IFERROR(__xludf.DUMMYFUNCTION("""COMPUTED_VALUE"""),"Не голосував")</f>
        <v>Не голосував</v>
      </c>
      <c r="IG15" s="19">
        <f ca="1">IFERROR(__xludf.DUMMYFUNCTION("""COMPUTED_VALUE"""),119)</f>
        <v>119</v>
      </c>
      <c r="IH15" s="19" t="str">
        <f ca="1">IFERROR(__xludf.DUMMYFUNCTION("""COMPUTED_VALUE"""),"Габібуллаєва Д. Т.")</f>
        <v>Габібуллаєва Д. Т.</v>
      </c>
      <c r="II15" s="19" t="str">
        <f ca="1">IFERROR(__xludf.DUMMYFUNCTION("""COMPUTED_VALUE"""),"За")</f>
        <v>За</v>
      </c>
      <c r="IJ15" s="19">
        <f ca="1">IFERROR(__xludf.DUMMYFUNCTION("""COMPUTED_VALUE"""),119)</f>
        <v>119</v>
      </c>
      <c r="IK15" s="19" t="str">
        <f ca="1">IFERROR(__xludf.DUMMYFUNCTION("""COMPUTED_VALUE"""),"Габібуллаєва Д. Т.")</f>
        <v>Габібуллаєва Д. Т.</v>
      </c>
      <c r="IL15" s="19" t="str">
        <f ca="1">IFERROR(__xludf.DUMMYFUNCTION("""COMPUTED_VALUE"""),"За")</f>
        <v>За</v>
      </c>
      <c r="IM15" s="19">
        <f ca="1">IFERROR(__xludf.DUMMYFUNCTION("""COMPUTED_VALUE"""),119)</f>
        <v>119</v>
      </c>
      <c r="IN15" s="19" t="str">
        <f ca="1">IFERROR(__xludf.DUMMYFUNCTION("""COMPUTED_VALUE"""),"Габібуллаєва Д. Т.")</f>
        <v>Габібуллаєва Д. Т.</v>
      </c>
      <c r="IO15" s="19" t="str">
        <f ca="1">IFERROR(__xludf.DUMMYFUNCTION("""COMPUTED_VALUE"""),"За")</f>
        <v>За</v>
      </c>
      <c r="IP15" s="19">
        <f ca="1">IFERROR(__xludf.DUMMYFUNCTION("""COMPUTED_VALUE"""),119)</f>
        <v>119</v>
      </c>
      <c r="IQ15" s="19" t="str">
        <f ca="1">IFERROR(__xludf.DUMMYFUNCTION("""COMPUTED_VALUE"""),"Габібуллаєва Д. Т.")</f>
        <v>Габібуллаєва Д. Т.</v>
      </c>
      <c r="IR15" s="19" t="str">
        <f ca="1">IFERROR(__xludf.DUMMYFUNCTION("""COMPUTED_VALUE"""),"За")</f>
        <v>За</v>
      </c>
      <c r="IS15" s="19">
        <f ca="1">IFERROR(__xludf.DUMMYFUNCTION("""COMPUTED_VALUE"""),119)</f>
        <v>119</v>
      </c>
      <c r="IT15" s="19" t="str">
        <f ca="1">IFERROR(__xludf.DUMMYFUNCTION("""COMPUTED_VALUE"""),"Габібуллаєва Д. Т.")</f>
        <v>Габібуллаєва Д. Т.</v>
      </c>
      <c r="IU15" s="19" t="str">
        <f ca="1">IFERROR(__xludf.DUMMYFUNCTION("""COMPUTED_VALUE"""),"За")</f>
        <v>За</v>
      </c>
      <c r="IV15" s="19">
        <f ca="1">IFERROR(__xludf.DUMMYFUNCTION("""COMPUTED_VALUE"""),119)</f>
        <v>119</v>
      </c>
      <c r="IW15" s="19" t="str">
        <f ca="1">IFERROR(__xludf.DUMMYFUNCTION("""COMPUTED_VALUE"""),"Габібуллаєва Д. Т.")</f>
        <v>Габібуллаєва Д. Т.</v>
      </c>
      <c r="IX15" s="19" t="str">
        <f ca="1">IFERROR(__xludf.DUMMYFUNCTION("""COMPUTED_VALUE"""),"За")</f>
        <v>За</v>
      </c>
      <c r="IY15" s="19">
        <f ca="1">IFERROR(__xludf.DUMMYFUNCTION("""COMPUTED_VALUE"""),119)</f>
        <v>119</v>
      </c>
      <c r="IZ15" s="19" t="str">
        <f ca="1">IFERROR(__xludf.DUMMYFUNCTION("""COMPUTED_VALUE"""),"Габібуллаєва Д. Т.")</f>
        <v>Габібуллаєва Д. Т.</v>
      </c>
      <c r="JA15" s="19" t="str">
        <f ca="1">IFERROR(__xludf.DUMMYFUNCTION("""COMPUTED_VALUE"""),"Не голосував")</f>
        <v>Не голосував</v>
      </c>
      <c r="JB15" s="19">
        <f ca="1">IFERROR(__xludf.DUMMYFUNCTION("""COMPUTED_VALUE"""),119)</f>
        <v>119</v>
      </c>
      <c r="JC15" s="19" t="str">
        <f ca="1">IFERROR(__xludf.DUMMYFUNCTION("""COMPUTED_VALUE"""),"Габібуллаєва Д. Т.")</f>
        <v>Габібуллаєва Д. Т.</v>
      </c>
      <c r="JD15" s="19" t="str">
        <f ca="1">IFERROR(__xludf.DUMMYFUNCTION("""COMPUTED_VALUE"""),"За")</f>
        <v>За</v>
      </c>
      <c r="JE15" s="19">
        <f ca="1">IFERROR(__xludf.DUMMYFUNCTION("""COMPUTED_VALUE"""),119)</f>
        <v>119</v>
      </c>
      <c r="JF15" s="19" t="str">
        <f ca="1">IFERROR(__xludf.DUMMYFUNCTION("""COMPUTED_VALUE"""),"Габібуллаєва Д. Т.")</f>
        <v>Габібуллаєва Д. Т.</v>
      </c>
      <c r="JG15" s="19" t="str">
        <f ca="1">IFERROR(__xludf.DUMMYFUNCTION("""COMPUTED_VALUE"""),"За")</f>
        <v>За</v>
      </c>
      <c r="JH15" s="19">
        <f ca="1">IFERROR(__xludf.DUMMYFUNCTION("""COMPUTED_VALUE"""),119)</f>
        <v>119</v>
      </c>
      <c r="JI15" s="19" t="str">
        <f ca="1">IFERROR(__xludf.DUMMYFUNCTION("""COMPUTED_VALUE"""),"Габібуллаєва Д. Т.")</f>
        <v>Габібуллаєва Д. Т.</v>
      </c>
      <c r="JJ15" s="19" t="str">
        <f ca="1">IFERROR(__xludf.DUMMYFUNCTION("""COMPUTED_VALUE"""),"За")</f>
        <v>За</v>
      </c>
      <c r="JK15" s="19">
        <f ca="1">IFERROR(__xludf.DUMMYFUNCTION("""COMPUTED_VALUE"""),119)</f>
        <v>119</v>
      </c>
      <c r="JL15" s="19" t="str">
        <f ca="1">IFERROR(__xludf.DUMMYFUNCTION("""COMPUTED_VALUE"""),"Габібуллаєва Д. Т.")</f>
        <v>Габібуллаєва Д. Т.</v>
      </c>
      <c r="JM15" s="19" t="str">
        <f ca="1">IFERROR(__xludf.DUMMYFUNCTION("""COMPUTED_VALUE"""),"За")</f>
        <v>За</v>
      </c>
      <c r="JN15" s="19">
        <f ca="1">IFERROR(__xludf.DUMMYFUNCTION("""COMPUTED_VALUE"""),119)</f>
        <v>119</v>
      </c>
      <c r="JO15" s="19" t="str">
        <f ca="1">IFERROR(__xludf.DUMMYFUNCTION("""COMPUTED_VALUE"""),"Габібуллаєва Д. Т.")</f>
        <v>Габібуллаєва Д. Т.</v>
      </c>
      <c r="JP15" s="19" t="str">
        <f ca="1">IFERROR(__xludf.DUMMYFUNCTION("""COMPUTED_VALUE"""),"За")</f>
        <v>За</v>
      </c>
      <c r="JQ15" s="19">
        <f ca="1">IFERROR(__xludf.DUMMYFUNCTION("""COMPUTED_VALUE"""),119)</f>
        <v>119</v>
      </c>
      <c r="JR15" s="19" t="str">
        <f ca="1">IFERROR(__xludf.DUMMYFUNCTION("""COMPUTED_VALUE"""),"Габібуллаєва Д. Т.")</f>
        <v>Габібуллаєва Д. Т.</v>
      </c>
      <c r="JS15" s="19" t="str">
        <f ca="1">IFERROR(__xludf.DUMMYFUNCTION("""COMPUTED_VALUE"""),"За")</f>
        <v>За</v>
      </c>
      <c r="JT15" s="19">
        <f ca="1">IFERROR(__xludf.DUMMYFUNCTION("""COMPUTED_VALUE"""),119)</f>
        <v>119</v>
      </c>
      <c r="JU15" s="19" t="str">
        <f ca="1">IFERROR(__xludf.DUMMYFUNCTION("""COMPUTED_VALUE"""),"Габібуллаєва Д. Т.")</f>
        <v>Габібуллаєва Д. Т.</v>
      </c>
      <c r="JV15" s="19" t="str">
        <f ca="1">IFERROR(__xludf.DUMMYFUNCTION("""COMPUTED_VALUE"""),"За")</f>
        <v>За</v>
      </c>
      <c r="JW15" s="19">
        <f ca="1">IFERROR(__xludf.DUMMYFUNCTION("""COMPUTED_VALUE"""),119)</f>
        <v>119</v>
      </c>
      <c r="JX15" s="19" t="str">
        <f ca="1">IFERROR(__xludf.DUMMYFUNCTION("""COMPUTED_VALUE"""),"Габібуллаєва Д. Т.")</f>
        <v>Габібуллаєва Д. Т.</v>
      </c>
      <c r="JY15" s="19" t="str">
        <f ca="1">IFERROR(__xludf.DUMMYFUNCTION("""COMPUTED_VALUE"""),"За")</f>
        <v>За</v>
      </c>
      <c r="JZ15" s="19">
        <f ca="1">IFERROR(__xludf.DUMMYFUNCTION("""COMPUTED_VALUE"""),119)</f>
        <v>119</v>
      </c>
      <c r="KA15" s="19" t="str">
        <f ca="1">IFERROR(__xludf.DUMMYFUNCTION("""COMPUTED_VALUE"""),"Габібуллаєва Д. Т.")</f>
        <v>Габібуллаєва Д. Т.</v>
      </c>
      <c r="KB15" s="19" t="str">
        <f ca="1">IFERROR(__xludf.DUMMYFUNCTION("""COMPUTED_VALUE"""),"За")</f>
        <v>За</v>
      </c>
      <c r="KC15" s="19">
        <f ca="1">IFERROR(__xludf.DUMMYFUNCTION("""COMPUTED_VALUE"""),119)</f>
        <v>119</v>
      </c>
      <c r="KD15" s="19" t="str">
        <f ca="1">IFERROR(__xludf.DUMMYFUNCTION("""COMPUTED_VALUE"""),"Габібуллаєва Д. Т.")</f>
        <v>Габібуллаєва Д. Т.</v>
      </c>
      <c r="KE15" s="19" t="str">
        <f ca="1">IFERROR(__xludf.DUMMYFUNCTION("""COMPUTED_VALUE"""),"За")</f>
        <v>За</v>
      </c>
      <c r="KF15" s="19">
        <f ca="1">IFERROR(__xludf.DUMMYFUNCTION("""COMPUTED_VALUE"""),119)</f>
        <v>119</v>
      </c>
      <c r="KG15" s="19" t="str">
        <f ca="1">IFERROR(__xludf.DUMMYFUNCTION("""COMPUTED_VALUE"""),"Габібуллаєва Д. Т.")</f>
        <v>Габібуллаєва Д. Т.</v>
      </c>
      <c r="KH15" s="19" t="str">
        <f ca="1">IFERROR(__xludf.DUMMYFUNCTION("""COMPUTED_VALUE"""),"За")</f>
        <v>За</v>
      </c>
      <c r="KI15" s="19">
        <f ca="1">IFERROR(__xludf.DUMMYFUNCTION("""COMPUTED_VALUE"""),119)</f>
        <v>119</v>
      </c>
      <c r="KJ15" s="19" t="str">
        <f ca="1">IFERROR(__xludf.DUMMYFUNCTION("""COMPUTED_VALUE"""),"Габібуллаєва Д. Т.")</f>
        <v>Габібуллаєва Д. Т.</v>
      </c>
      <c r="KK15" s="19" t="str">
        <f ca="1">IFERROR(__xludf.DUMMYFUNCTION("""COMPUTED_VALUE"""),"За")</f>
        <v>За</v>
      </c>
      <c r="KL15" s="19">
        <f ca="1">IFERROR(__xludf.DUMMYFUNCTION("""COMPUTED_VALUE"""),119)</f>
        <v>119</v>
      </c>
      <c r="KM15" s="19" t="str">
        <f ca="1">IFERROR(__xludf.DUMMYFUNCTION("""COMPUTED_VALUE"""),"Габібуллаєва Д. Т.")</f>
        <v>Габібуллаєва Д. Т.</v>
      </c>
      <c r="KN15" s="19" t="str">
        <f ca="1">IFERROR(__xludf.DUMMYFUNCTION("""COMPUTED_VALUE"""),"За")</f>
        <v>За</v>
      </c>
      <c r="KO15" s="19">
        <f ca="1">IFERROR(__xludf.DUMMYFUNCTION("""COMPUTED_VALUE"""),119)</f>
        <v>119</v>
      </c>
      <c r="KP15" s="19" t="str">
        <f ca="1">IFERROR(__xludf.DUMMYFUNCTION("""COMPUTED_VALUE"""),"Габібуллаєва Д. Т.")</f>
        <v>Габібуллаєва Д. Т.</v>
      </c>
      <c r="KQ15" s="19" t="str">
        <f ca="1">IFERROR(__xludf.DUMMYFUNCTION("""COMPUTED_VALUE"""),"За")</f>
        <v>За</v>
      </c>
      <c r="KR15" s="19">
        <f ca="1">IFERROR(__xludf.DUMMYFUNCTION("""COMPUTED_VALUE"""),119)</f>
        <v>119</v>
      </c>
      <c r="KS15" s="19" t="str">
        <f ca="1">IFERROR(__xludf.DUMMYFUNCTION("""COMPUTED_VALUE"""),"Габібуллаєва Д. Т.")</f>
        <v>Габібуллаєва Д. Т.</v>
      </c>
      <c r="KT15" s="19" t="str">
        <f ca="1">IFERROR(__xludf.DUMMYFUNCTION("""COMPUTED_VALUE"""),"За")</f>
        <v>За</v>
      </c>
      <c r="KU15" s="19">
        <f ca="1">IFERROR(__xludf.DUMMYFUNCTION("""COMPUTED_VALUE"""),119)</f>
        <v>119</v>
      </c>
      <c r="KV15" s="19" t="str">
        <f ca="1">IFERROR(__xludf.DUMMYFUNCTION("""COMPUTED_VALUE"""),"Габібуллаєва Д. Т.")</f>
        <v>Габібуллаєва Д. Т.</v>
      </c>
      <c r="KW15" s="19" t="str">
        <f ca="1">IFERROR(__xludf.DUMMYFUNCTION("""COMPUTED_VALUE"""),"За")</f>
        <v>За</v>
      </c>
      <c r="KX15" s="19">
        <f ca="1">IFERROR(__xludf.DUMMYFUNCTION("""COMPUTED_VALUE"""),119)</f>
        <v>119</v>
      </c>
      <c r="KY15" s="19" t="str">
        <f ca="1">IFERROR(__xludf.DUMMYFUNCTION("""COMPUTED_VALUE"""),"Габібуллаєва Д. Т.")</f>
        <v>Габібуллаєва Д. Т.</v>
      </c>
      <c r="KZ15" s="19" t="str">
        <f ca="1">IFERROR(__xludf.DUMMYFUNCTION("""COMPUTED_VALUE"""),"Не голосував")</f>
        <v>Не голосував</v>
      </c>
      <c r="LA15" s="19">
        <f ca="1">IFERROR(__xludf.DUMMYFUNCTION("""COMPUTED_VALUE"""),119)</f>
        <v>119</v>
      </c>
      <c r="LB15" s="19" t="str">
        <f ca="1">IFERROR(__xludf.DUMMYFUNCTION("""COMPUTED_VALUE"""),"Габібуллаєва Д. Т.")</f>
        <v>Габібуллаєва Д. Т.</v>
      </c>
      <c r="LC15" s="19" t="str">
        <f ca="1">IFERROR(__xludf.DUMMYFUNCTION("""COMPUTED_VALUE"""),"Не голосував")</f>
        <v>Не голосував</v>
      </c>
      <c r="LD15" s="19">
        <f ca="1">IFERROR(__xludf.DUMMYFUNCTION("""COMPUTED_VALUE"""),119)</f>
        <v>119</v>
      </c>
      <c r="LE15" s="19" t="str">
        <f ca="1">IFERROR(__xludf.DUMMYFUNCTION("""COMPUTED_VALUE"""),"Габібуллаєва Д. Т.")</f>
        <v>Габібуллаєва Д. Т.</v>
      </c>
      <c r="LF15" s="19" t="str">
        <f ca="1">IFERROR(__xludf.DUMMYFUNCTION("""COMPUTED_VALUE"""),"За")</f>
        <v>За</v>
      </c>
      <c r="LG15" s="19">
        <f ca="1">IFERROR(__xludf.DUMMYFUNCTION("""COMPUTED_VALUE"""),119)</f>
        <v>119</v>
      </c>
      <c r="LH15" s="19" t="str">
        <f ca="1">IFERROR(__xludf.DUMMYFUNCTION("""COMPUTED_VALUE"""),"Габібуллаєва Д. Т.")</f>
        <v>Габібуллаєва Д. Т.</v>
      </c>
      <c r="LI15" s="19" t="str">
        <f ca="1">IFERROR(__xludf.DUMMYFUNCTION("""COMPUTED_VALUE"""),"За")</f>
        <v>За</v>
      </c>
      <c r="LJ15" s="19">
        <f ca="1">IFERROR(__xludf.DUMMYFUNCTION("""COMPUTED_VALUE"""),119)</f>
        <v>119</v>
      </c>
      <c r="LK15" s="19" t="str">
        <f ca="1">IFERROR(__xludf.DUMMYFUNCTION("""COMPUTED_VALUE"""),"Габібуллаєва Д. Т.")</f>
        <v>Габібуллаєва Д. Т.</v>
      </c>
      <c r="LL15" s="19" t="str">
        <f ca="1">IFERROR(__xludf.DUMMYFUNCTION("""COMPUTED_VALUE"""),"За")</f>
        <v>За</v>
      </c>
      <c r="LM15" s="19">
        <f ca="1">IFERROR(__xludf.DUMMYFUNCTION("""COMPUTED_VALUE"""),119)</f>
        <v>119</v>
      </c>
      <c r="LN15" s="19" t="str">
        <f ca="1">IFERROR(__xludf.DUMMYFUNCTION("""COMPUTED_VALUE"""),"Габібуллаєва Д. Т.")</f>
        <v>Габібуллаєва Д. Т.</v>
      </c>
      <c r="LO15" s="19" t="str">
        <f ca="1">IFERROR(__xludf.DUMMYFUNCTION("""COMPUTED_VALUE"""),"Не голосував")</f>
        <v>Не голосував</v>
      </c>
      <c r="LP15" s="19">
        <f ca="1">IFERROR(__xludf.DUMMYFUNCTION("""COMPUTED_VALUE"""),119)</f>
        <v>119</v>
      </c>
      <c r="LQ15" s="19" t="str">
        <f ca="1">IFERROR(__xludf.DUMMYFUNCTION("""COMPUTED_VALUE"""),"Габібуллаєва Д. Т.")</f>
        <v>Габібуллаєва Д. Т.</v>
      </c>
      <c r="LR15" s="19" t="str">
        <f ca="1">IFERROR(__xludf.DUMMYFUNCTION("""COMPUTED_VALUE"""),"За")</f>
        <v>За</v>
      </c>
      <c r="LS15" s="19">
        <f ca="1">IFERROR(__xludf.DUMMYFUNCTION("""COMPUTED_VALUE"""),119)</f>
        <v>119</v>
      </c>
      <c r="LT15" s="19" t="str">
        <f ca="1">IFERROR(__xludf.DUMMYFUNCTION("""COMPUTED_VALUE"""),"Габібуллаєва Д. Т.")</f>
        <v>Габібуллаєва Д. Т.</v>
      </c>
      <c r="LU15" s="19" t="str">
        <f ca="1">IFERROR(__xludf.DUMMYFUNCTION("""COMPUTED_VALUE"""),"За")</f>
        <v>За</v>
      </c>
      <c r="LV15" s="19">
        <f ca="1">IFERROR(__xludf.DUMMYFUNCTION("""COMPUTED_VALUE"""),119)</f>
        <v>119</v>
      </c>
      <c r="LW15" s="19" t="str">
        <f ca="1">IFERROR(__xludf.DUMMYFUNCTION("""COMPUTED_VALUE"""),"Габібуллаєва Д. Т.")</f>
        <v>Габібуллаєва Д. Т.</v>
      </c>
      <c r="LX15" s="19" t="str">
        <f ca="1">IFERROR(__xludf.DUMMYFUNCTION("""COMPUTED_VALUE"""),"За")</f>
        <v>За</v>
      </c>
      <c r="LY15" s="19">
        <f ca="1">IFERROR(__xludf.DUMMYFUNCTION("""COMPUTED_VALUE"""),119)</f>
        <v>119</v>
      </c>
      <c r="LZ15" s="19" t="str">
        <f ca="1">IFERROR(__xludf.DUMMYFUNCTION("""COMPUTED_VALUE"""),"Габібуллаєва Д. Т.")</f>
        <v>Габібуллаєва Д. Т.</v>
      </c>
      <c r="MA15" s="19" t="str">
        <f ca="1">IFERROR(__xludf.DUMMYFUNCTION("""COMPUTED_VALUE"""),"За")</f>
        <v>За</v>
      </c>
      <c r="MB15" s="19">
        <f ca="1">IFERROR(__xludf.DUMMYFUNCTION("""COMPUTED_VALUE"""),119)</f>
        <v>119</v>
      </c>
      <c r="MC15" s="19" t="str">
        <f ca="1">IFERROR(__xludf.DUMMYFUNCTION("""COMPUTED_VALUE"""),"Габібуллаєва Д. Т.")</f>
        <v>Габібуллаєва Д. Т.</v>
      </c>
      <c r="MD15" s="19" t="str">
        <f ca="1">IFERROR(__xludf.DUMMYFUNCTION("""COMPUTED_VALUE"""),"За")</f>
        <v>За</v>
      </c>
      <c r="ME15" s="19">
        <f ca="1">IFERROR(__xludf.DUMMYFUNCTION("""COMPUTED_VALUE"""),119)</f>
        <v>119</v>
      </c>
      <c r="MF15" s="19" t="str">
        <f ca="1">IFERROR(__xludf.DUMMYFUNCTION("""COMPUTED_VALUE"""),"Габібуллаєва Д. Т.")</f>
        <v>Габібуллаєва Д. Т.</v>
      </c>
      <c r="MG15" s="19" t="str">
        <f ca="1">IFERROR(__xludf.DUMMYFUNCTION("""COMPUTED_VALUE"""),"За")</f>
        <v>За</v>
      </c>
      <c r="MH15" s="19">
        <f ca="1">IFERROR(__xludf.DUMMYFUNCTION("""COMPUTED_VALUE"""),119)</f>
        <v>119</v>
      </c>
      <c r="MI15" s="19" t="str">
        <f ca="1">IFERROR(__xludf.DUMMYFUNCTION("""COMPUTED_VALUE"""),"Габібуллаєва Д. Т.")</f>
        <v>Габібуллаєва Д. Т.</v>
      </c>
      <c r="MJ15" s="19" t="str">
        <f ca="1">IFERROR(__xludf.DUMMYFUNCTION("""COMPUTED_VALUE"""),"За")</f>
        <v>За</v>
      </c>
      <c r="MK15" s="19">
        <f ca="1">IFERROR(__xludf.DUMMYFUNCTION("""COMPUTED_VALUE"""),119)</f>
        <v>119</v>
      </c>
      <c r="ML15" s="19" t="str">
        <f ca="1">IFERROR(__xludf.DUMMYFUNCTION("""COMPUTED_VALUE"""),"Габібуллаєва Д. Т.")</f>
        <v>Габібуллаєва Д. Т.</v>
      </c>
      <c r="MM15" s="19" t="str">
        <f ca="1">IFERROR(__xludf.DUMMYFUNCTION("""COMPUTED_VALUE"""),"За")</f>
        <v>За</v>
      </c>
      <c r="MN15" s="19">
        <f ca="1">IFERROR(__xludf.DUMMYFUNCTION("""COMPUTED_VALUE"""),119)</f>
        <v>119</v>
      </c>
      <c r="MO15" s="19" t="str">
        <f ca="1">IFERROR(__xludf.DUMMYFUNCTION("""COMPUTED_VALUE"""),"Габібуллаєва Д. Т.")</f>
        <v>Габібуллаєва Д. Т.</v>
      </c>
      <c r="MP15" s="19" t="str">
        <f ca="1">IFERROR(__xludf.DUMMYFUNCTION("""COMPUTED_VALUE"""),"За")</f>
        <v>За</v>
      </c>
      <c r="MQ15" s="19">
        <f ca="1">IFERROR(__xludf.DUMMYFUNCTION("""COMPUTED_VALUE"""),119)</f>
        <v>119</v>
      </c>
      <c r="MR15" s="19" t="str">
        <f ca="1">IFERROR(__xludf.DUMMYFUNCTION("""COMPUTED_VALUE"""),"Габібуллаєва Д. Т.")</f>
        <v>Габібуллаєва Д. Т.</v>
      </c>
      <c r="MS15" s="19" t="str">
        <f ca="1">IFERROR(__xludf.DUMMYFUNCTION("""COMPUTED_VALUE"""),"За")</f>
        <v>За</v>
      </c>
      <c r="MT15" s="19">
        <f ca="1">IFERROR(__xludf.DUMMYFUNCTION("""COMPUTED_VALUE"""),119)</f>
        <v>119</v>
      </c>
      <c r="MU15" s="19" t="str">
        <f ca="1">IFERROR(__xludf.DUMMYFUNCTION("""COMPUTED_VALUE"""),"Габібуллаєва Д. Т.")</f>
        <v>Габібуллаєва Д. Т.</v>
      </c>
      <c r="MV15" s="19" t="str">
        <f ca="1">IFERROR(__xludf.DUMMYFUNCTION("""COMPUTED_VALUE"""),"За")</f>
        <v>За</v>
      </c>
      <c r="MW15" s="19">
        <f ca="1">IFERROR(__xludf.DUMMYFUNCTION("""COMPUTED_VALUE"""),119)</f>
        <v>119</v>
      </c>
      <c r="MX15" s="19" t="str">
        <f ca="1">IFERROR(__xludf.DUMMYFUNCTION("""COMPUTED_VALUE"""),"Габібуллаєва Д. Т.")</f>
        <v>Габібуллаєва Д. Т.</v>
      </c>
      <c r="MY15" s="19" t="str">
        <f ca="1">IFERROR(__xludf.DUMMYFUNCTION("""COMPUTED_VALUE"""),"За")</f>
        <v>За</v>
      </c>
      <c r="MZ15" s="19">
        <f ca="1">IFERROR(__xludf.DUMMYFUNCTION("""COMPUTED_VALUE"""),119)</f>
        <v>119</v>
      </c>
      <c r="NA15" s="19" t="str">
        <f ca="1">IFERROR(__xludf.DUMMYFUNCTION("""COMPUTED_VALUE"""),"Габібуллаєва Д. Т.")</f>
        <v>Габібуллаєва Д. Т.</v>
      </c>
      <c r="NB15" s="19" t="str">
        <f ca="1">IFERROR(__xludf.DUMMYFUNCTION("""COMPUTED_VALUE"""),"За")</f>
        <v>За</v>
      </c>
      <c r="NC15" s="19">
        <f ca="1">IFERROR(__xludf.DUMMYFUNCTION("""COMPUTED_VALUE"""),119)</f>
        <v>119</v>
      </c>
      <c r="ND15" s="19" t="str">
        <f ca="1">IFERROR(__xludf.DUMMYFUNCTION("""COMPUTED_VALUE"""),"Габібуллаєва Д. Т.")</f>
        <v>Габібуллаєва Д. Т.</v>
      </c>
      <c r="NE15" s="19" t="str">
        <f ca="1">IFERROR(__xludf.DUMMYFUNCTION("""COMPUTED_VALUE"""),"За")</f>
        <v>За</v>
      </c>
      <c r="NF15" s="19">
        <f ca="1">IFERROR(__xludf.DUMMYFUNCTION("""COMPUTED_VALUE"""),119)</f>
        <v>119</v>
      </c>
      <c r="NG15" s="19" t="str">
        <f ca="1">IFERROR(__xludf.DUMMYFUNCTION("""COMPUTED_VALUE"""),"Габібуллаєва Д. Т.")</f>
        <v>Габібуллаєва Д. Т.</v>
      </c>
      <c r="NH15" s="19" t="str">
        <f ca="1">IFERROR(__xludf.DUMMYFUNCTION("""COMPUTED_VALUE"""),"За")</f>
        <v>За</v>
      </c>
      <c r="NI15" s="19">
        <f ca="1">IFERROR(__xludf.DUMMYFUNCTION("""COMPUTED_VALUE"""),119)</f>
        <v>119</v>
      </c>
      <c r="NJ15" s="19" t="str">
        <f ca="1">IFERROR(__xludf.DUMMYFUNCTION("""COMPUTED_VALUE"""),"Габібуллаєва Д. Т.")</f>
        <v>Габібуллаєва Д. Т.</v>
      </c>
      <c r="NK15" s="19" t="str">
        <f ca="1">IFERROR(__xludf.DUMMYFUNCTION("""COMPUTED_VALUE"""),"За")</f>
        <v>За</v>
      </c>
      <c r="NL15" s="19">
        <f ca="1">IFERROR(__xludf.DUMMYFUNCTION("""COMPUTED_VALUE"""),119)</f>
        <v>119</v>
      </c>
      <c r="NM15" s="19" t="str">
        <f ca="1">IFERROR(__xludf.DUMMYFUNCTION("""COMPUTED_VALUE"""),"Габібуллаєва Д. Т.")</f>
        <v>Габібуллаєва Д. Т.</v>
      </c>
      <c r="NN15" s="19" t="str">
        <f ca="1">IFERROR(__xludf.DUMMYFUNCTION("""COMPUTED_VALUE"""),"За")</f>
        <v>За</v>
      </c>
      <c r="NO15" s="19">
        <f ca="1">IFERROR(__xludf.DUMMYFUNCTION("""COMPUTED_VALUE"""),119)</f>
        <v>119</v>
      </c>
      <c r="NP15" s="19" t="str">
        <f ca="1">IFERROR(__xludf.DUMMYFUNCTION("""COMPUTED_VALUE"""),"Габібуллаєва Д. Т.")</f>
        <v>Габібуллаєва Д. Т.</v>
      </c>
      <c r="NQ15" s="19" t="str">
        <f ca="1">IFERROR(__xludf.DUMMYFUNCTION("""COMPUTED_VALUE"""),"За")</f>
        <v>За</v>
      </c>
      <c r="NR15" s="19">
        <f ca="1">IFERROR(__xludf.DUMMYFUNCTION("""COMPUTED_VALUE"""),119)</f>
        <v>119</v>
      </c>
      <c r="NS15" s="19" t="str">
        <f ca="1">IFERROR(__xludf.DUMMYFUNCTION("""COMPUTED_VALUE"""),"Габібуллаєва Д. Т.")</f>
        <v>Габібуллаєва Д. Т.</v>
      </c>
      <c r="NT15" s="19" t="str">
        <f ca="1">IFERROR(__xludf.DUMMYFUNCTION("""COMPUTED_VALUE"""),"Утримався")</f>
        <v>Утримався</v>
      </c>
      <c r="NU15" s="19">
        <f ca="1">IFERROR(__xludf.DUMMYFUNCTION("""COMPUTED_VALUE"""),119)</f>
        <v>119</v>
      </c>
      <c r="NV15" s="19" t="str">
        <f ca="1">IFERROR(__xludf.DUMMYFUNCTION("""COMPUTED_VALUE"""),"Габібуллаєва Д. Т.")</f>
        <v>Габібуллаєва Д. Т.</v>
      </c>
      <c r="NW15" s="19" t="str">
        <f ca="1">IFERROR(__xludf.DUMMYFUNCTION("""COMPUTED_VALUE"""),"Не голосував")</f>
        <v>Не голосував</v>
      </c>
      <c r="NX15" s="19">
        <f ca="1">IFERROR(__xludf.DUMMYFUNCTION("""COMPUTED_VALUE"""),119)</f>
        <v>119</v>
      </c>
      <c r="NY15" s="19" t="str">
        <f ca="1">IFERROR(__xludf.DUMMYFUNCTION("""COMPUTED_VALUE"""),"Габібуллаєва Д. Т.")</f>
        <v>Габібуллаєва Д. Т.</v>
      </c>
      <c r="NZ15" s="19" t="str">
        <f ca="1">IFERROR(__xludf.DUMMYFUNCTION("""COMPUTED_VALUE"""),"За")</f>
        <v>За</v>
      </c>
      <c r="OA15" s="19">
        <f ca="1">IFERROR(__xludf.DUMMYFUNCTION("""COMPUTED_VALUE"""),119)</f>
        <v>119</v>
      </c>
      <c r="OB15" s="19" t="str">
        <f ca="1">IFERROR(__xludf.DUMMYFUNCTION("""COMPUTED_VALUE"""),"Габібуллаєва Д. Т.")</f>
        <v>Габібуллаєва Д. Т.</v>
      </c>
      <c r="OC15" s="19" t="str">
        <f ca="1">IFERROR(__xludf.DUMMYFUNCTION("""COMPUTED_VALUE"""),"За")</f>
        <v>За</v>
      </c>
      <c r="OD15" s="19">
        <f ca="1">IFERROR(__xludf.DUMMYFUNCTION("""COMPUTED_VALUE"""),119)</f>
        <v>119</v>
      </c>
      <c r="OE15" s="19" t="str">
        <f ca="1">IFERROR(__xludf.DUMMYFUNCTION("""COMPUTED_VALUE"""),"Габібуллаєва Д. Т.")</f>
        <v>Габібуллаєва Д. Т.</v>
      </c>
      <c r="OF15" s="19" t="str">
        <f ca="1">IFERROR(__xludf.DUMMYFUNCTION("""COMPUTED_VALUE"""),"За")</f>
        <v>За</v>
      </c>
      <c r="OG15" s="19">
        <f ca="1">IFERROR(__xludf.DUMMYFUNCTION("""COMPUTED_VALUE"""),119)</f>
        <v>119</v>
      </c>
      <c r="OH15" s="19" t="str">
        <f ca="1">IFERROR(__xludf.DUMMYFUNCTION("""COMPUTED_VALUE"""),"Габібуллаєва Д. Т.")</f>
        <v>Габібуллаєва Д. Т.</v>
      </c>
      <c r="OI15" s="19" t="str">
        <f ca="1">IFERROR(__xludf.DUMMYFUNCTION("""COMPUTED_VALUE"""),"За")</f>
        <v>За</v>
      </c>
      <c r="OJ15" s="19">
        <f ca="1">IFERROR(__xludf.DUMMYFUNCTION("""COMPUTED_VALUE"""),119)</f>
        <v>119</v>
      </c>
      <c r="OK15" s="19" t="str">
        <f ca="1">IFERROR(__xludf.DUMMYFUNCTION("""COMPUTED_VALUE"""),"Габібуллаєва Д. Т.")</f>
        <v>Габібуллаєва Д. Т.</v>
      </c>
      <c r="OL15" s="19" t="str">
        <f ca="1">IFERROR(__xludf.DUMMYFUNCTION("""COMPUTED_VALUE"""),"Не голосував")</f>
        <v>Не голосував</v>
      </c>
      <c r="OM15" s="19">
        <f ca="1">IFERROR(__xludf.DUMMYFUNCTION("""COMPUTED_VALUE"""),119)</f>
        <v>119</v>
      </c>
      <c r="ON15" s="19" t="str">
        <f ca="1">IFERROR(__xludf.DUMMYFUNCTION("""COMPUTED_VALUE"""),"Габібуллаєва Д. Т.")</f>
        <v>Габібуллаєва Д. Т.</v>
      </c>
      <c r="OO15" s="19" t="str">
        <f ca="1">IFERROR(__xludf.DUMMYFUNCTION("""COMPUTED_VALUE"""),"Не голосував")</f>
        <v>Не голосував</v>
      </c>
      <c r="OP15" s="19">
        <f ca="1">IFERROR(__xludf.DUMMYFUNCTION("""COMPUTED_VALUE"""),119)</f>
        <v>119</v>
      </c>
      <c r="OQ15" s="19" t="str">
        <f ca="1">IFERROR(__xludf.DUMMYFUNCTION("""COMPUTED_VALUE"""),"Габібуллаєва Д. Т.")</f>
        <v>Габібуллаєва Д. Т.</v>
      </c>
      <c r="OR15" s="19" t="str">
        <f ca="1">IFERROR(__xludf.DUMMYFUNCTION("""COMPUTED_VALUE"""),"За")</f>
        <v>За</v>
      </c>
      <c r="OS15" s="19">
        <f ca="1">IFERROR(__xludf.DUMMYFUNCTION("""COMPUTED_VALUE"""),119)</f>
        <v>119</v>
      </c>
      <c r="OT15" s="19" t="str">
        <f ca="1">IFERROR(__xludf.DUMMYFUNCTION("""COMPUTED_VALUE"""),"Габібуллаєва Д. Т.")</f>
        <v>Габібуллаєва Д. Т.</v>
      </c>
      <c r="OU15" s="19" t="str">
        <f ca="1">IFERROR(__xludf.DUMMYFUNCTION("""COMPUTED_VALUE"""),"За")</f>
        <v>За</v>
      </c>
      <c r="OV15" s="19">
        <f ca="1">IFERROR(__xludf.DUMMYFUNCTION("""COMPUTED_VALUE"""),119)</f>
        <v>119</v>
      </c>
      <c r="OW15" s="19" t="str">
        <f ca="1">IFERROR(__xludf.DUMMYFUNCTION("""COMPUTED_VALUE"""),"Габібуллаєва Д. Т.")</f>
        <v>Габібуллаєва Д. Т.</v>
      </c>
      <c r="OX15" s="19" t="str">
        <f ca="1">IFERROR(__xludf.DUMMYFUNCTION("""COMPUTED_VALUE"""),"За")</f>
        <v>За</v>
      </c>
      <c r="OY15" s="19">
        <f ca="1">IFERROR(__xludf.DUMMYFUNCTION("""COMPUTED_VALUE"""),119)</f>
        <v>119</v>
      </c>
      <c r="OZ15" s="19" t="str">
        <f ca="1">IFERROR(__xludf.DUMMYFUNCTION("""COMPUTED_VALUE"""),"Габібуллаєва Д. Т.")</f>
        <v>Габібуллаєва Д. Т.</v>
      </c>
      <c r="PA15" s="19" t="str">
        <f ca="1">IFERROR(__xludf.DUMMYFUNCTION("""COMPUTED_VALUE"""),"За")</f>
        <v>За</v>
      </c>
      <c r="PB15" s="19">
        <f ca="1">IFERROR(__xludf.DUMMYFUNCTION("""COMPUTED_VALUE"""),119)</f>
        <v>119</v>
      </c>
      <c r="PC15" s="19" t="str">
        <f ca="1">IFERROR(__xludf.DUMMYFUNCTION("""COMPUTED_VALUE"""),"Габібуллаєва Д. Т.")</f>
        <v>Габібуллаєва Д. Т.</v>
      </c>
      <c r="PD15" s="19" t="str">
        <f ca="1">IFERROR(__xludf.DUMMYFUNCTION("""COMPUTED_VALUE"""),"За")</f>
        <v>За</v>
      </c>
      <c r="PE15" s="19">
        <f ca="1">IFERROR(__xludf.DUMMYFUNCTION("""COMPUTED_VALUE"""),119)</f>
        <v>119</v>
      </c>
      <c r="PF15" s="19" t="str">
        <f ca="1">IFERROR(__xludf.DUMMYFUNCTION("""COMPUTED_VALUE"""),"Габібуллаєва Д. Т.")</f>
        <v>Габібуллаєва Д. Т.</v>
      </c>
      <c r="PG15" s="19" t="str">
        <f ca="1">IFERROR(__xludf.DUMMYFUNCTION("""COMPUTED_VALUE"""),"За")</f>
        <v>За</v>
      </c>
      <c r="PH15" s="19">
        <f ca="1">IFERROR(__xludf.DUMMYFUNCTION("""COMPUTED_VALUE"""),119)</f>
        <v>119</v>
      </c>
      <c r="PI15" s="19" t="str">
        <f ca="1">IFERROR(__xludf.DUMMYFUNCTION("""COMPUTED_VALUE"""),"Габібуллаєва Д. Т.")</f>
        <v>Габібуллаєва Д. Т.</v>
      </c>
      <c r="PJ15" s="19" t="str">
        <f ca="1">IFERROR(__xludf.DUMMYFUNCTION("""COMPUTED_VALUE"""),"За")</f>
        <v>За</v>
      </c>
      <c r="PK15" s="19">
        <f ca="1">IFERROR(__xludf.DUMMYFUNCTION("""COMPUTED_VALUE"""),119)</f>
        <v>119</v>
      </c>
      <c r="PL15" s="19" t="str">
        <f ca="1">IFERROR(__xludf.DUMMYFUNCTION("""COMPUTED_VALUE"""),"Габібуллаєва Д. Т.")</f>
        <v>Габібуллаєва Д. Т.</v>
      </c>
      <c r="PM15" s="19" t="str">
        <f ca="1">IFERROR(__xludf.DUMMYFUNCTION("""COMPUTED_VALUE"""),"За")</f>
        <v>За</v>
      </c>
      <c r="PN15" s="19">
        <f ca="1">IFERROR(__xludf.DUMMYFUNCTION("""COMPUTED_VALUE"""),119)</f>
        <v>119</v>
      </c>
      <c r="PO15" s="19" t="str">
        <f ca="1">IFERROR(__xludf.DUMMYFUNCTION("""COMPUTED_VALUE"""),"Габібуллаєва Д. Т.")</f>
        <v>Габібуллаєва Д. Т.</v>
      </c>
      <c r="PP15" s="19" t="str">
        <f ca="1">IFERROR(__xludf.DUMMYFUNCTION("""COMPUTED_VALUE"""),"Утримався")</f>
        <v>Утримався</v>
      </c>
      <c r="PQ15" s="19">
        <f ca="1">IFERROR(__xludf.DUMMYFUNCTION("""COMPUTED_VALUE"""),119)</f>
        <v>119</v>
      </c>
      <c r="PR15" s="19" t="str">
        <f ca="1">IFERROR(__xludf.DUMMYFUNCTION("""COMPUTED_VALUE"""),"Габібуллаєва Д. Т.")</f>
        <v>Габібуллаєва Д. Т.</v>
      </c>
      <c r="PS15" s="19" t="str">
        <f ca="1">IFERROR(__xludf.DUMMYFUNCTION("""COMPUTED_VALUE"""),"Не голосував")</f>
        <v>Не голосував</v>
      </c>
      <c r="PT15" s="19">
        <f ca="1">IFERROR(__xludf.DUMMYFUNCTION("""COMPUTED_VALUE"""),119)</f>
        <v>119</v>
      </c>
      <c r="PU15" s="19" t="str">
        <f ca="1">IFERROR(__xludf.DUMMYFUNCTION("""COMPUTED_VALUE"""),"Габібуллаєва Д. Т.")</f>
        <v>Габібуллаєва Д. Т.</v>
      </c>
      <c r="PV15" s="19" t="str">
        <f ca="1">IFERROR(__xludf.DUMMYFUNCTION("""COMPUTED_VALUE"""),"За")</f>
        <v>За</v>
      </c>
      <c r="PW15" s="19">
        <f ca="1">IFERROR(__xludf.DUMMYFUNCTION("""COMPUTED_VALUE"""),119)</f>
        <v>119</v>
      </c>
      <c r="PX15" s="19" t="str">
        <f ca="1">IFERROR(__xludf.DUMMYFUNCTION("""COMPUTED_VALUE"""),"Габібуллаєва Д. Т.")</f>
        <v>Габібуллаєва Д. Т.</v>
      </c>
      <c r="PY15" s="19" t="str">
        <f ca="1">IFERROR(__xludf.DUMMYFUNCTION("""COMPUTED_VALUE"""),"За")</f>
        <v>За</v>
      </c>
      <c r="PZ15" s="19">
        <f ca="1">IFERROR(__xludf.DUMMYFUNCTION("""COMPUTED_VALUE"""),119)</f>
        <v>119</v>
      </c>
      <c r="QA15" s="19" t="str">
        <f ca="1">IFERROR(__xludf.DUMMYFUNCTION("""COMPUTED_VALUE"""),"Габібуллаєва Д. Т.")</f>
        <v>Габібуллаєва Д. Т.</v>
      </c>
      <c r="QB15" s="19" t="str">
        <f ca="1">IFERROR(__xludf.DUMMYFUNCTION("""COMPUTED_VALUE"""),"За")</f>
        <v>За</v>
      </c>
      <c r="QC15" s="19">
        <f ca="1">IFERROR(__xludf.DUMMYFUNCTION("""COMPUTED_VALUE"""),119)</f>
        <v>119</v>
      </c>
      <c r="QD15" s="19" t="str">
        <f ca="1">IFERROR(__xludf.DUMMYFUNCTION("""COMPUTED_VALUE"""),"Габібуллаєва Д. Т.")</f>
        <v>Габібуллаєва Д. Т.</v>
      </c>
      <c r="QE15" s="19" t="str">
        <f ca="1">IFERROR(__xludf.DUMMYFUNCTION("""COMPUTED_VALUE"""),"Утримався")</f>
        <v>Утримався</v>
      </c>
      <c r="QF15" s="19">
        <f ca="1">IFERROR(__xludf.DUMMYFUNCTION("""COMPUTED_VALUE"""),119)</f>
        <v>119</v>
      </c>
      <c r="QG15" s="19" t="str">
        <f ca="1">IFERROR(__xludf.DUMMYFUNCTION("""COMPUTED_VALUE"""),"Габібуллаєва Д. Т.")</f>
        <v>Габібуллаєва Д. Т.</v>
      </c>
      <c r="QH15" s="19" t="str">
        <f ca="1">IFERROR(__xludf.DUMMYFUNCTION("""COMPUTED_VALUE"""),"Утримався")</f>
        <v>Утримався</v>
      </c>
      <c r="QI15" s="19">
        <f ca="1">IFERROR(__xludf.DUMMYFUNCTION("""COMPUTED_VALUE"""),119)</f>
        <v>119</v>
      </c>
      <c r="QJ15" s="19" t="str">
        <f ca="1">IFERROR(__xludf.DUMMYFUNCTION("""COMPUTED_VALUE"""),"Габібуллаєва Д. Т.")</f>
        <v>Габібуллаєва Д. Т.</v>
      </c>
      <c r="QK15" s="19" t="str">
        <f ca="1">IFERROR(__xludf.DUMMYFUNCTION("""COMPUTED_VALUE"""),"За")</f>
        <v>За</v>
      </c>
    </row>
    <row r="16" spans="1:466" ht="12.75">
      <c r="A16" s="17">
        <f ca="1">IFERROR(__xludf.DUMMYFUNCTION("""COMPUTED_VALUE"""),97)</f>
        <v>97</v>
      </c>
      <c r="B16" s="17" t="str">
        <f ca="1">IFERROR(__xludf.DUMMYFUNCTION("""COMPUTED_VALUE"""),"Ємець Л. О.")</f>
        <v>Ємець Л. О.</v>
      </c>
      <c r="C16" s="19" t="str">
        <f ca="1">IFERROR(__xludf.DUMMYFUNCTION("""COMPUTED_VALUE"""),"За")</f>
        <v>За</v>
      </c>
      <c r="D16" s="19">
        <f ca="1">IFERROR(__xludf.DUMMYFUNCTION("""COMPUTED_VALUE"""),97)</f>
        <v>97</v>
      </c>
      <c r="E16" s="19" t="str">
        <f ca="1">IFERROR(__xludf.DUMMYFUNCTION("""COMPUTED_VALUE"""),"Ємець Л. О.")</f>
        <v>Ємець Л. О.</v>
      </c>
      <c r="F16" s="19" t="str">
        <f ca="1">IFERROR(__xludf.DUMMYFUNCTION("""COMPUTED_VALUE"""),"За")</f>
        <v>За</v>
      </c>
      <c r="G16" s="19">
        <f ca="1">IFERROR(__xludf.DUMMYFUNCTION("""COMPUTED_VALUE"""),97)</f>
        <v>97</v>
      </c>
      <c r="H16" s="19" t="str">
        <f ca="1">IFERROR(__xludf.DUMMYFUNCTION("""COMPUTED_VALUE"""),"Ємець Л. О.")</f>
        <v>Ємець Л. О.</v>
      </c>
      <c r="I16" s="19" t="str">
        <f ca="1">IFERROR(__xludf.DUMMYFUNCTION("""COMPUTED_VALUE"""),"За")</f>
        <v>За</v>
      </c>
      <c r="J16" s="19">
        <f ca="1">IFERROR(__xludf.DUMMYFUNCTION("""COMPUTED_VALUE"""),97)</f>
        <v>97</v>
      </c>
      <c r="K16" s="19" t="str">
        <f ca="1">IFERROR(__xludf.DUMMYFUNCTION("""COMPUTED_VALUE"""),"Ємець Л. О.")</f>
        <v>Ємець Л. О.</v>
      </c>
      <c r="L16" s="19" t="str">
        <f ca="1">IFERROR(__xludf.DUMMYFUNCTION("""COMPUTED_VALUE"""),"За")</f>
        <v>За</v>
      </c>
      <c r="M16" s="19">
        <f ca="1">IFERROR(__xludf.DUMMYFUNCTION("""COMPUTED_VALUE"""),97)</f>
        <v>97</v>
      </c>
      <c r="N16" s="19" t="str">
        <f ca="1">IFERROR(__xludf.DUMMYFUNCTION("""COMPUTED_VALUE"""),"Ємець Л. О.")</f>
        <v>Ємець Л. О.</v>
      </c>
      <c r="O16" s="19" t="str">
        <f ca="1">IFERROR(__xludf.DUMMYFUNCTION("""COMPUTED_VALUE"""),"Не голосував")</f>
        <v>Не голосував</v>
      </c>
      <c r="P16" s="19">
        <f ca="1">IFERROR(__xludf.DUMMYFUNCTION("""COMPUTED_VALUE"""),97)</f>
        <v>97</v>
      </c>
      <c r="Q16" s="19" t="str">
        <f ca="1">IFERROR(__xludf.DUMMYFUNCTION("""COMPUTED_VALUE"""),"Ємець Л. О.")</f>
        <v>Ємець Л. О.</v>
      </c>
      <c r="R16" s="19" t="str">
        <f ca="1">IFERROR(__xludf.DUMMYFUNCTION("""COMPUTED_VALUE"""),"Не голосував")</f>
        <v>Не голосував</v>
      </c>
      <c r="S16" s="19">
        <f ca="1">IFERROR(__xludf.DUMMYFUNCTION("""COMPUTED_VALUE"""),97)</f>
        <v>97</v>
      </c>
      <c r="T16" s="19" t="str">
        <f ca="1">IFERROR(__xludf.DUMMYFUNCTION("""COMPUTED_VALUE"""),"Ємець Л. О.")</f>
        <v>Ємець Л. О.</v>
      </c>
      <c r="U16" s="19" t="str">
        <f ca="1">IFERROR(__xludf.DUMMYFUNCTION("""COMPUTED_VALUE"""),"За")</f>
        <v>За</v>
      </c>
      <c r="V16" s="19">
        <f ca="1">IFERROR(__xludf.DUMMYFUNCTION("""COMPUTED_VALUE"""),97)</f>
        <v>97</v>
      </c>
      <c r="W16" s="19" t="str">
        <f ca="1">IFERROR(__xludf.DUMMYFUNCTION("""COMPUTED_VALUE"""),"Ємець Л. О.")</f>
        <v>Ємець Л. О.</v>
      </c>
      <c r="X16" s="19" t="str">
        <f ca="1">IFERROR(__xludf.DUMMYFUNCTION("""COMPUTED_VALUE"""),"За")</f>
        <v>За</v>
      </c>
      <c r="Y16" s="19">
        <f ca="1">IFERROR(__xludf.DUMMYFUNCTION("""COMPUTED_VALUE"""),97)</f>
        <v>97</v>
      </c>
      <c r="Z16" s="19" t="str">
        <f ca="1">IFERROR(__xludf.DUMMYFUNCTION("""COMPUTED_VALUE"""),"Ємець Л. О.")</f>
        <v>Ємець Л. О.</v>
      </c>
      <c r="AA16" s="19" t="str">
        <f ca="1">IFERROR(__xludf.DUMMYFUNCTION("""COMPUTED_VALUE"""),"За")</f>
        <v>За</v>
      </c>
      <c r="AB16" s="19">
        <f ca="1">IFERROR(__xludf.DUMMYFUNCTION("""COMPUTED_VALUE"""),97)</f>
        <v>97</v>
      </c>
      <c r="AC16" s="19" t="str">
        <f ca="1">IFERROR(__xludf.DUMMYFUNCTION("""COMPUTED_VALUE"""),"Ємець Л. О.")</f>
        <v>Ємець Л. О.</v>
      </c>
      <c r="AD16" s="19" t="str">
        <f ca="1">IFERROR(__xludf.DUMMYFUNCTION("""COMPUTED_VALUE"""),"За")</f>
        <v>За</v>
      </c>
      <c r="AE16" s="19">
        <f ca="1">IFERROR(__xludf.DUMMYFUNCTION("""COMPUTED_VALUE"""),97)</f>
        <v>97</v>
      </c>
      <c r="AF16" s="19" t="str">
        <f ca="1">IFERROR(__xludf.DUMMYFUNCTION("""COMPUTED_VALUE"""),"Ємець Л. О.")</f>
        <v>Ємець Л. О.</v>
      </c>
      <c r="AG16" s="19" t="str">
        <f ca="1">IFERROR(__xludf.DUMMYFUNCTION("""COMPUTED_VALUE"""),"Не голосував")</f>
        <v>Не голосував</v>
      </c>
      <c r="AH16" s="19">
        <f ca="1">IFERROR(__xludf.DUMMYFUNCTION("""COMPUTED_VALUE"""),97)</f>
        <v>97</v>
      </c>
      <c r="AI16" s="19" t="str">
        <f ca="1">IFERROR(__xludf.DUMMYFUNCTION("""COMPUTED_VALUE"""),"Ємець Л. О.")</f>
        <v>Ємець Л. О.</v>
      </c>
      <c r="AJ16" s="19" t="str">
        <f ca="1">IFERROR(__xludf.DUMMYFUNCTION("""COMPUTED_VALUE"""),"За")</f>
        <v>За</v>
      </c>
      <c r="AK16" s="19">
        <f ca="1">IFERROR(__xludf.DUMMYFUNCTION("""COMPUTED_VALUE"""),97)</f>
        <v>97</v>
      </c>
      <c r="AL16" s="19" t="str">
        <f ca="1">IFERROR(__xludf.DUMMYFUNCTION("""COMPUTED_VALUE"""),"Ємець Л. О.")</f>
        <v>Ємець Л. О.</v>
      </c>
      <c r="AM16" s="19" t="str">
        <f ca="1">IFERROR(__xludf.DUMMYFUNCTION("""COMPUTED_VALUE"""),"За")</f>
        <v>За</v>
      </c>
      <c r="AN16" s="19">
        <f ca="1">IFERROR(__xludf.DUMMYFUNCTION("""COMPUTED_VALUE"""),97)</f>
        <v>97</v>
      </c>
      <c r="AO16" s="19" t="str">
        <f ca="1">IFERROR(__xludf.DUMMYFUNCTION("""COMPUTED_VALUE"""),"Ємець Л. О.")</f>
        <v>Ємець Л. О.</v>
      </c>
      <c r="AP16" s="19" t="str">
        <f ca="1">IFERROR(__xludf.DUMMYFUNCTION("""COMPUTED_VALUE"""),"За")</f>
        <v>За</v>
      </c>
      <c r="AQ16" s="19">
        <f ca="1">IFERROR(__xludf.DUMMYFUNCTION("""COMPUTED_VALUE"""),97)</f>
        <v>97</v>
      </c>
      <c r="AR16" s="19" t="str">
        <f ca="1">IFERROR(__xludf.DUMMYFUNCTION("""COMPUTED_VALUE"""),"Ємець Л. О.")</f>
        <v>Ємець Л. О.</v>
      </c>
      <c r="AS16" s="19" t="str">
        <f ca="1">IFERROR(__xludf.DUMMYFUNCTION("""COMPUTED_VALUE"""),"За")</f>
        <v>За</v>
      </c>
      <c r="AT16" s="19">
        <f ca="1">IFERROR(__xludf.DUMMYFUNCTION("""COMPUTED_VALUE"""),97)</f>
        <v>97</v>
      </c>
      <c r="AU16" s="19" t="str">
        <f ca="1">IFERROR(__xludf.DUMMYFUNCTION("""COMPUTED_VALUE"""),"Ємець Л. О.")</f>
        <v>Ємець Л. О.</v>
      </c>
      <c r="AV16" s="19" t="str">
        <f ca="1">IFERROR(__xludf.DUMMYFUNCTION("""COMPUTED_VALUE"""),"За")</f>
        <v>За</v>
      </c>
      <c r="AW16" s="19">
        <f ca="1">IFERROR(__xludf.DUMMYFUNCTION("""COMPUTED_VALUE"""),97)</f>
        <v>97</v>
      </c>
      <c r="AX16" s="19" t="str">
        <f ca="1">IFERROR(__xludf.DUMMYFUNCTION("""COMPUTED_VALUE"""),"Ємець Л. О.")</f>
        <v>Ємець Л. О.</v>
      </c>
      <c r="AY16" s="19" t="str">
        <f ca="1">IFERROR(__xludf.DUMMYFUNCTION("""COMPUTED_VALUE"""),"За")</f>
        <v>За</v>
      </c>
      <c r="AZ16" s="19">
        <f ca="1">IFERROR(__xludf.DUMMYFUNCTION("""COMPUTED_VALUE"""),97)</f>
        <v>97</v>
      </c>
      <c r="BA16" s="19" t="str">
        <f ca="1">IFERROR(__xludf.DUMMYFUNCTION("""COMPUTED_VALUE"""),"Ємець Л. О.")</f>
        <v>Ємець Л. О.</v>
      </c>
      <c r="BB16" s="19" t="str">
        <f ca="1">IFERROR(__xludf.DUMMYFUNCTION("""COMPUTED_VALUE"""),"За")</f>
        <v>За</v>
      </c>
      <c r="BC16" s="19">
        <f ca="1">IFERROR(__xludf.DUMMYFUNCTION("""COMPUTED_VALUE"""),97)</f>
        <v>97</v>
      </c>
      <c r="BD16" s="19" t="str">
        <f ca="1">IFERROR(__xludf.DUMMYFUNCTION("""COMPUTED_VALUE"""),"Ємець Л. О.")</f>
        <v>Ємець Л. О.</v>
      </c>
      <c r="BE16" s="19" t="str">
        <f ca="1">IFERROR(__xludf.DUMMYFUNCTION("""COMPUTED_VALUE"""),"За")</f>
        <v>За</v>
      </c>
      <c r="BF16" s="19">
        <f ca="1">IFERROR(__xludf.DUMMYFUNCTION("""COMPUTED_VALUE"""),97)</f>
        <v>97</v>
      </c>
      <c r="BG16" s="19" t="str">
        <f ca="1">IFERROR(__xludf.DUMMYFUNCTION("""COMPUTED_VALUE"""),"Ємець Л. О.")</f>
        <v>Ємець Л. О.</v>
      </c>
      <c r="BH16" s="19" t="str">
        <f ca="1">IFERROR(__xludf.DUMMYFUNCTION("""COMPUTED_VALUE"""),"За")</f>
        <v>За</v>
      </c>
      <c r="BI16" s="19">
        <f ca="1">IFERROR(__xludf.DUMMYFUNCTION("""COMPUTED_VALUE"""),97)</f>
        <v>97</v>
      </c>
      <c r="BJ16" s="19" t="str">
        <f ca="1">IFERROR(__xludf.DUMMYFUNCTION("""COMPUTED_VALUE"""),"Ємець Л. О.")</f>
        <v>Ємець Л. О.</v>
      </c>
      <c r="BK16" s="19" t="str">
        <f ca="1">IFERROR(__xludf.DUMMYFUNCTION("""COMPUTED_VALUE"""),"За")</f>
        <v>За</v>
      </c>
      <c r="BL16" s="19">
        <f ca="1">IFERROR(__xludf.DUMMYFUNCTION("""COMPUTED_VALUE"""),97)</f>
        <v>97</v>
      </c>
      <c r="BM16" s="19" t="str">
        <f ca="1">IFERROR(__xludf.DUMMYFUNCTION("""COMPUTED_VALUE"""),"Ємець Л. О.")</f>
        <v>Ємець Л. О.</v>
      </c>
      <c r="BN16" s="19" t="str">
        <f ca="1">IFERROR(__xludf.DUMMYFUNCTION("""COMPUTED_VALUE"""),"За")</f>
        <v>За</v>
      </c>
      <c r="BO16" s="19">
        <f ca="1">IFERROR(__xludf.DUMMYFUNCTION("""COMPUTED_VALUE"""),97)</f>
        <v>97</v>
      </c>
      <c r="BP16" s="19" t="str">
        <f ca="1">IFERROR(__xludf.DUMMYFUNCTION("""COMPUTED_VALUE"""),"Ємець Л. О.")</f>
        <v>Ємець Л. О.</v>
      </c>
      <c r="BQ16" s="19" t="str">
        <f ca="1">IFERROR(__xludf.DUMMYFUNCTION("""COMPUTED_VALUE"""),"За")</f>
        <v>За</v>
      </c>
      <c r="BR16" s="19">
        <f ca="1">IFERROR(__xludf.DUMMYFUNCTION("""COMPUTED_VALUE"""),97)</f>
        <v>97</v>
      </c>
      <c r="BS16" s="19" t="str">
        <f ca="1">IFERROR(__xludf.DUMMYFUNCTION("""COMPUTED_VALUE"""),"Ємець Л. О.")</f>
        <v>Ємець Л. О.</v>
      </c>
      <c r="BT16" s="19" t="str">
        <f ca="1">IFERROR(__xludf.DUMMYFUNCTION("""COMPUTED_VALUE"""),"За")</f>
        <v>За</v>
      </c>
      <c r="BU16" s="19">
        <f ca="1">IFERROR(__xludf.DUMMYFUNCTION("""COMPUTED_VALUE"""),97)</f>
        <v>97</v>
      </c>
      <c r="BV16" s="19" t="str">
        <f ca="1">IFERROR(__xludf.DUMMYFUNCTION("""COMPUTED_VALUE"""),"Ємець Л. О.")</f>
        <v>Ємець Л. О.</v>
      </c>
      <c r="BW16" s="19" t="str">
        <f ca="1">IFERROR(__xludf.DUMMYFUNCTION("""COMPUTED_VALUE"""),"За")</f>
        <v>За</v>
      </c>
      <c r="BX16" s="19">
        <f ca="1">IFERROR(__xludf.DUMMYFUNCTION("""COMPUTED_VALUE"""),97)</f>
        <v>97</v>
      </c>
      <c r="BY16" s="19" t="str">
        <f ca="1">IFERROR(__xludf.DUMMYFUNCTION("""COMPUTED_VALUE"""),"Ємець Л. О.")</f>
        <v>Ємець Л. О.</v>
      </c>
      <c r="BZ16" s="19" t="str">
        <f ca="1">IFERROR(__xludf.DUMMYFUNCTION("""COMPUTED_VALUE"""),"За")</f>
        <v>За</v>
      </c>
      <c r="CA16" s="19">
        <f ca="1">IFERROR(__xludf.DUMMYFUNCTION("""COMPUTED_VALUE"""),97)</f>
        <v>97</v>
      </c>
      <c r="CB16" s="19" t="str">
        <f ca="1">IFERROR(__xludf.DUMMYFUNCTION("""COMPUTED_VALUE"""),"Ємець Л. О.")</f>
        <v>Ємець Л. О.</v>
      </c>
      <c r="CC16" s="19" t="str">
        <f ca="1">IFERROR(__xludf.DUMMYFUNCTION("""COMPUTED_VALUE"""),"За")</f>
        <v>За</v>
      </c>
      <c r="CD16" s="19">
        <f ca="1">IFERROR(__xludf.DUMMYFUNCTION("""COMPUTED_VALUE"""),97)</f>
        <v>97</v>
      </c>
      <c r="CE16" s="19" t="str">
        <f ca="1">IFERROR(__xludf.DUMMYFUNCTION("""COMPUTED_VALUE"""),"Ємець Л. О.")</f>
        <v>Ємець Л. О.</v>
      </c>
      <c r="CF16" s="19" t="str">
        <f ca="1">IFERROR(__xludf.DUMMYFUNCTION("""COMPUTED_VALUE"""),"За")</f>
        <v>За</v>
      </c>
      <c r="CG16" s="19">
        <f ca="1">IFERROR(__xludf.DUMMYFUNCTION("""COMPUTED_VALUE"""),97)</f>
        <v>97</v>
      </c>
      <c r="CH16" s="19" t="str">
        <f ca="1">IFERROR(__xludf.DUMMYFUNCTION("""COMPUTED_VALUE"""),"Ємець Л. О.")</f>
        <v>Ємець Л. О.</v>
      </c>
      <c r="CI16" s="19" t="str">
        <f ca="1">IFERROR(__xludf.DUMMYFUNCTION("""COMPUTED_VALUE"""),"За")</f>
        <v>За</v>
      </c>
      <c r="CJ16" s="19">
        <f ca="1">IFERROR(__xludf.DUMMYFUNCTION("""COMPUTED_VALUE"""),97)</f>
        <v>97</v>
      </c>
      <c r="CK16" s="19" t="str">
        <f ca="1">IFERROR(__xludf.DUMMYFUNCTION("""COMPUTED_VALUE"""),"Ємець Л. О.")</f>
        <v>Ємець Л. О.</v>
      </c>
      <c r="CL16" s="19" t="str">
        <f ca="1">IFERROR(__xludf.DUMMYFUNCTION("""COMPUTED_VALUE"""),"За")</f>
        <v>За</v>
      </c>
      <c r="CM16" s="19">
        <f ca="1">IFERROR(__xludf.DUMMYFUNCTION("""COMPUTED_VALUE"""),97)</f>
        <v>97</v>
      </c>
      <c r="CN16" s="19" t="str">
        <f ca="1">IFERROR(__xludf.DUMMYFUNCTION("""COMPUTED_VALUE"""),"Ємець Л. О.")</f>
        <v>Ємець Л. О.</v>
      </c>
      <c r="CO16" s="19" t="str">
        <f ca="1">IFERROR(__xludf.DUMMYFUNCTION("""COMPUTED_VALUE"""),"За")</f>
        <v>За</v>
      </c>
      <c r="CP16" s="19">
        <f ca="1">IFERROR(__xludf.DUMMYFUNCTION("""COMPUTED_VALUE"""),97)</f>
        <v>97</v>
      </c>
      <c r="CQ16" s="19" t="str">
        <f ca="1">IFERROR(__xludf.DUMMYFUNCTION("""COMPUTED_VALUE"""),"Ємець Л. О.")</f>
        <v>Ємець Л. О.</v>
      </c>
      <c r="CR16" s="19" t="str">
        <f ca="1">IFERROR(__xludf.DUMMYFUNCTION("""COMPUTED_VALUE"""),"За")</f>
        <v>За</v>
      </c>
      <c r="CS16" s="19">
        <f ca="1">IFERROR(__xludf.DUMMYFUNCTION("""COMPUTED_VALUE"""),97)</f>
        <v>97</v>
      </c>
      <c r="CT16" s="19" t="str">
        <f ca="1">IFERROR(__xludf.DUMMYFUNCTION("""COMPUTED_VALUE"""),"Ємець Л. О.")</f>
        <v>Ємець Л. О.</v>
      </c>
      <c r="CU16" s="19" t="str">
        <f ca="1">IFERROR(__xludf.DUMMYFUNCTION("""COMPUTED_VALUE"""),"За")</f>
        <v>За</v>
      </c>
      <c r="CV16" s="19">
        <f ca="1">IFERROR(__xludf.DUMMYFUNCTION("""COMPUTED_VALUE"""),97)</f>
        <v>97</v>
      </c>
      <c r="CW16" s="19" t="str">
        <f ca="1">IFERROR(__xludf.DUMMYFUNCTION("""COMPUTED_VALUE"""),"Ємець Л. О.")</f>
        <v>Ємець Л. О.</v>
      </c>
      <c r="CX16" s="19" t="str">
        <f ca="1">IFERROR(__xludf.DUMMYFUNCTION("""COMPUTED_VALUE"""),"За")</f>
        <v>За</v>
      </c>
      <c r="CY16" s="19">
        <f ca="1">IFERROR(__xludf.DUMMYFUNCTION("""COMPUTED_VALUE"""),97)</f>
        <v>97</v>
      </c>
      <c r="CZ16" s="19" t="str">
        <f ca="1">IFERROR(__xludf.DUMMYFUNCTION("""COMPUTED_VALUE"""),"Ємець Л. О.")</f>
        <v>Ємець Л. О.</v>
      </c>
      <c r="DA16" s="19" t="str">
        <f ca="1">IFERROR(__xludf.DUMMYFUNCTION("""COMPUTED_VALUE"""),"Не голосував")</f>
        <v>Не голосував</v>
      </c>
      <c r="DB16" s="19">
        <f ca="1">IFERROR(__xludf.DUMMYFUNCTION("""COMPUTED_VALUE"""),97)</f>
        <v>97</v>
      </c>
      <c r="DC16" s="19" t="str">
        <f ca="1">IFERROR(__xludf.DUMMYFUNCTION("""COMPUTED_VALUE"""),"Ємець Л. О.")</f>
        <v>Ємець Л. О.</v>
      </c>
      <c r="DD16" s="19" t="str">
        <f ca="1">IFERROR(__xludf.DUMMYFUNCTION("""COMPUTED_VALUE"""),"За")</f>
        <v>За</v>
      </c>
      <c r="DE16" s="19">
        <f ca="1">IFERROR(__xludf.DUMMYFUNCTION("""COMPUTED_VALUE"""),97)</f>
        <v>97</v>
      </c>
      <c r="DF16" s="19" t="str">
        <f ca="1">IFERROR(__xludf.DUMMYFUNCTION("""COMPUTED_VALUE"""),"Ємець Л. О.")</f>
        <v>Ємець Л. О.</v>
      </c>
      <c r="DG16" s="19" t="str">
        <f ca="1">IFERROR(__xludf.DUMMYFUNCTION("""COMPUTED_VALUE"""),"За")</f>
        <v>За</v>
      </c>
      <c r="DH16" s="19">
        <f ca="1">IFERROR(__xludf.DUMMYFUNCTION("""COMPUTED_VALUE"""),97)</f>
        <v>97</v>
      </c>
      <c r="DI16" s="19" t="str">
        <f ca="1">IFERROR(__xludf.DUMMYFUNCTION("""COMPUTED_VALUE"""),"Ємець Л. О.")</f>
        <v>Ємець Л. О.</v>
      </c>
      <c r="DJ16" s="19" t="str">
        <f ca="1">IFERROR(__xludf.DUMMYFUNCTION("""COMPUTED_VALUE"""),"За")</f>
        <v>За</v>
      </c>
      <c r="DK16" s="19">
        <f ca="1">IFERROR(__xludf.DUMMYFUNCTION("""COMPUTED_VALUE"""),97)</f>
        <v>97</v>
      </c>
      <c r="DL16" s="19" t="str">
        <f ca="1">IFERROR(__xludf.DUMMYFUNCTION("""COMPUTED_VALUE"""),"Ємець Л. О.")</f>
        <v>Ємець Л. О.</v>
      </c>
      <c r="DM16" s="19" t="str">
        <f ca="1">IFERROR(__xludf.DUMMYFUNCTION("""COMPUTED_VALUE"""),"За")</f>
        <v>За</v>
      </c>
      <c r="DN16" s="19">
        <f ca="1">IFERROR(__xludf.DUMMYFUNCTION("""COMPUTED_VALUE"""),97)</f>
        <v>97</v>
      </c>
      <c r="DO16" s="19" t="str">
        <f ca="1">IFERROR(__xludf.DUMMYFUNCTION("""COMPUTED_VALUE"""),"Ємець Л. О.")</f>
        <v>Ємець Л. О.</v>
      </c>
      <c r="DP16" s="19" t="str">
        <f ca="1">IFERROR(__xludf.DUMMYFUNCTION("""COMPUTED_VALUE"""),"За")</f>
        <v>За</v>
      </c>
      <c r="DQ16" s="19">
        <f ca="1">IFERROR(__xludf.DUMMYFUNCTION("""COMPUTED_VALUE"""),97)</f>
        <v>97</v>
      </c>
      <c r="DR16" s="19" t="str">
        <f ca="1">IFERROR(__xludf.DUMMYFUNCTION("""COMPUTED_VALUE"""),"Ємець Л. О.")</f>
        <v>Ємець Л. О.</v>
      </c>
      <c r="DS16" s="19" t="str">
        <f ca="1">IFERROR(__xludf.DUMMYFUNCTION("""COMPUTED_VALUE"""),"За")</f>
        <v>За</v>
      </c>
      <c r="DT16" s="19">
        <f ca="1">IFERROR(__xludf.DUMMYFUNCTION("""COMPUTED_VALUE"""),97)</f>
        <v>97</v>
      </c>
      <c r="DU16" s="19" t="str">
        <f ca="1">IFERROR(__xludf.DUMMYFUNCTION("""COMPUTED_VALUE"""),"Ємець Л. О.")</f>
        <v>Ємець Л. О.</v>
      </c>
      <c r="DV16" s="19" t="str">
        <f ca="1">IFERROR(__xludf.DUMMYFUNCTION("""COMPUTED_VALUE"""),"За")</f>
        <v>За</v>
      </c>
      <c r="DW16" s="19">
        <f ca="1">IFERROR(__xludf.DUMMYFUNCTION("""COMPUTED_VALUE"""),97)</f>
        <v>97</v>
      </c>
      <c r="DX16" s="19" t="str">
        <f ca="1">IFERROR(__xludf.DUMMYFUNCTION("""COMPUTED_VALUE"""),"Ємець Л. О.")</f>
        <v>Ємець Л. О.</v>
      </c>
      <c r="DY16" s="19" t="str">
        <f ca="1">IFERROR(__xludf.DUMMYFUNCTION("""COMPUTED_VALUE"""),"За")</f>
        <v>За</v>
      </c>
      <c r="DZ16" s="19">
        <f ca="1">IFERROR(__xludf.DUMMYFUNCTION("""COMPUTED_VALUE"""),97)</f>
        <v>97</v>
      </c>
      <c r="EA16" s="19" t="str">
        <f ca="1">IFERROR(__xludf.DUMMYFUNCTION("""COMPUTED_VALUE"""),"Ємець Л. О.")</f>
        <v>Ємець Л. О.</v>
      </c>
      <c r="EB16" s="19" t="str">
        <f ca="1">IFERROR(__xludf.DUMMYFUNCTION("""COMPUTED_VALUE"""),"За")</f>
        <v>За</v>
      </c>
      <c r="EC16" s="19">
        <f ca="1">IFERROR(__xludf.DUMMYFUNCTION("""COMPUTED_VALUE"""),97)</f>
        <v>97</v>
      </c>
      <c r="ED16" s="19" t="str">
        <f ca="1">IFERROR(__xludf.DUMMYFUNCTION("""COMPUTED_VALUE"""),"Ємець Л. О.")</f>
        <v>Ємець Л. О.</v>
      </c>
      <c r="EE16" s="19" t="str">
        <f ca="1">IFERROR(__xludf.DUMMYFUNCTION("""COMPUTED_VALUE"""),"За")</f>
        <v>За</v>
      </c>
      <c r="EF16" s="19">
        <f ca="1">IFERROR(__xludf.DUMMYFUNCTION("""COMPUTED_VALUE"""),97)</f>
        <v>97</v>
      </c>
      <c r="EG16" s="19" t="str">
        <f ca="1">IFERROR(__xludf.DUMMYFUNCTION("""COMPUTED_VALUE"""),"Ємець Л. О.")</f>
        <v>Ємець Л. О.</v>
      </c>
      <c r="EH16" s="19" t="str">
        <f ca="1">IFERROR(__xludf.DUMMYFUNCTION("""COMPUTED_VALUE"""),"За")</f>
        <v>За</v>
      </c>
      <c r="EI16" s="19">
        <f ca="1">IFERROR(__xludf.DUMMYFUNCTION("""COMPUTED_VALUE"""),97)</f>
        <v>97</v>
      </c>
      <c r="EJ16" s="19" t="str">
        <f ca="1">IFERROR(__xludf.DUMMYFUNCTION("""COMPUTED_VALUE"""),"Ємець Л. О.")</f>
        <v>Ємець Л. О.</v>
      </c>
      <c r="EK16" s="19" t="str">
        <f ca="1">IFERROR(__xludf.DUMMYFUNCTION("""COMPUTED_VALUE"""),"За")</f>
        <v>За</v>
      </c>
      <c r="EL16" s="19">
        <f ca="1">IFERROR(__xludf.DUMMYFUNCTION("""COMPUTED_VALUE"""),97)</f>
        <v>97</v>
      </c>
      <c r="EM16" s="19" t="str">
        <f ca="1">IFERROR(__xludf.DUMMYFUNCTION("""COMPUTED_VALUE"""),"Ємець Л. О.")</f>
        <v>Ємець Л. О.</v>
      </c>
      <c r="EN16" s="19" t="str">
        <f ca="1">IFERROR(__xludf.DUMMYFUNCTION("""COMPUTED_VALUE"""),"За")</f>
        <v>За</v>
      </c>
      <c r="EO16" s="19">
        <f ca="1">IFERROR(__xludf.DUMMYFUNCTION("""COMPUTED_VALUE"""),97)</f>
        <v>97</v>
      </c>
      <c r="EP16" s="19" t="str">
        <f ca="1">IFERROR(__xludf.DUMMYFUNCTION("""COMPUTED_VALUE"""),"Ємець Л. О.")</f>
        <v>Ємець Л. О.</v>
      </c>
      <c r="EQ16" s="19" t="str">
        <f ca="1">IFERROR(__xludf.DUMMYFUNCTION("""COMPUTED_VALUE"""),"Не голосував")</f>
        <v>Не голосував</v>
      </c>
      <c r="ER16" s="19">
        <f ca="1">IFERROR(__xludf.DUMMYFUNCTION("""COMPUTED_VALUE"""),97)</f>
        <v>97</v>
      </c>
      <c r="ES16" s="19" t="str">
        <f ca="1">IFERROR(__xludf.DUMMYFUNCTION("""COMPUTED_VALUE"""),"Ємець Л. О.")</f>
        <v>Ємець Л. О.</v>
      </c>
      <c r="ET16" s="19" t="str">
        <f ca="1">IFERROR(__xludf.DUMMYFUNCTION("""COMPUTED_VALUE"""),"За")</f>
        <v>За</v>
      </c>
      <c r="EU16" s="19">
        <f ca="1">IFERROR(__xludf.DUMMYFUNCTION("""COMPUTED_VALUE"""),97)</f>
        <v>97</v>
      </c>
      <c r="EV16" s="19" t="str">
        <f ca="1">IFERROR(__xludf.DUMMYFUNCTION("""COMPUTED_VALUE"""),"Ємець Л. О.")</f>
        <v>Ємець Л. О.</v>
      </c>
      <c r="EW16" s="19" t="str">
        <f ca="1">IFERROR(__xludf.DUMMYFUNCTION("""COMPUTED_VALUE"""),"За")</f>
        <v>За</v>
      </c>
      <c r="EX16" s="19">
        <f ca="1">IFERROR(__xludf.DUMMYFUNCTION("""COMPUTED_VALUE"""),97)</f>
        <v>97</v>
      </c>
      <c r="EY16" s="19" t="str">
        <f ca="1">IFERROR(__xludf.DUMMYFUNCTION("""COMPUTED_VALUE"""),"Ємець Л. О.")</f>
        <v>Ємець Л. О.</v>
      </c>
      <c r="EZ16" s="19" t="str">
        <f ca="1">IFERROR(__xludf.DUMMYFUNCTION("""COMPUTED_VALUE"""),"За")</f>
        <v>За</v>
      </c>
      <c r="FA16" s="19">
        <f ca="1">IFERROR(__xludf.DUMMYFUNCTION("""COMPUTED_VALUE"""),97)</f>
        <v>97</v>
      </c>
      <c r="FB16" s="19" t="str">
        <f ca="1">IFERROR(__xludf.DUMMYFUNCTION("""COMPUTED_VALUE"""),"Ємець Л. О.")</f>
        <v>Ємець Л. О.</v>
      </c>
      <c r="FC16" s="19" t="str">
        <f ca="1">IFERROR(__xludf.DUMMYFUNCTION("""COMPUTED_VALUE"""),"За")</f>
        <v>За</v>
      </c>
      <c r="FD16" s="19">
        <f ca="1">IFERROR(__xludf.DUMMYFUNCTION("""COMPUTED_VALUE"""),97)</f>
        <v>97</v>
      </c>
      <c r="FE16" s="19" t="str">
        <f ca="1">IFERROR(__xludf.DUMMYFUNCTION("""COMPUTED_VALUE"""),"Ємець Л. О.")</f>
        <v>Ємець Л. О.</v>
      </c>
      <c r="FF16" s="19" t="str">
        <f ca="1">IFERROR(__xludf.DUMMYFUNCTION("""COMPUTED_VALUE"""),"За")</f>
        <v>За</v>
      </c>
      <c r="FG16" s="19">
        <f ca="1">IFERROR(__xludf.DUMMYFUNCTION("""COMPUTED_VALUE"""),97)</f>
        <v>97</v>
      </c>
      <c r="FH16" s="19" t="str">
        <f ca="1">IFERROR(__xludf.DUMMYFUNCTION("""COMPUTED_VALUE"""),"Ємець Л. О.")</f>
        <v>Ємець Л. О.</v>
      </c>
      <c r="FI16" s="19" t="str">
        <f ca="1">IFERROR(__xludf.DUMMYFUNCTION("""COMPUTED_VALUE"""),"За")</f>
        <v>За</v>
      </c>
      <c r="FJ16" s="19">
        <f ca="1">IFERROR(__xludf.DUMMYFUNCTION("""COMPUTED_VALUE"""),97)</f>
        <v>97</v>
      </c>
      <c r="FK16" s="19" t="str">
        <f ca="1">IFERROR(__xludf.DUMMYFUNCTION("""COMPUTED_VALUE"""),"Ємець Л. О.")</f>
        <v>Ємець Л. О.</v>
      </c>
      <c r="FL16" s="19" t="str">
        <f ca="1">IFERROR(__xludf.DUMMYFUNCTION("""COMPUTED_VALUE"""),"За")</f>
        <v>За</v>
      </c>
      <c r="FM16" s="19">
        <f ca="1">IFERROR(__xludf.DUMMYFUNCTION("""COMPUTED_VALUE"""),97)</f>
        <v>97</v>
      </c>
      <c r="FN16" s="19" t="str">
        <f ca="1">IFERROR(__xludf.DUMMYFUNCTION("""COMPUTED_VALUE"""),"Ємець Л. О.")</f>
        <v>Ємець Л. О.</v>
      </c>
      <c r="FO16" s="19" t="str">
        <f ca="1">IFERROR(__xludf.DUMMYFUNCTION("""COMPUTED_VALUE"""),"За")</f>
        <v>За</v>
      </c>
      <c r="FP16" s="19">
        <f ca="1">IFERROR(__xludf.DUMMYFUNCTION("""COMPUTED_VALUE"""),97)</f>
        <v>97</v>
      </c>
      <c r="FQ16" s="19" t="str">
        <f ca="1">IFERROR(__xludf.DUMMYFUNCTION("""COMPUTED_VALUE"""),"Ємець Л. О.")</f>
        <v>Ємець Л. О.</v>
      </c>
      <c r="FR16" s="19" t="str">
        <f ca="1">IFERROR(__xludf.DUMMYFUNCTION("""COMPUTED_VALUE"""),"За")</f>
        <v>За</v>
      </c>
      <c r="FS16" s="19">
        <f ca="1">IFERROR(__xludf.DUMMYFUNCTION("""COMPUTED_VALUE"""),97)</f>
        <v>97</v>
      </c>
      <c r="FT16" s="19" t="str">
        <f ca="1">IFERROR(__xludf.DUMMYFUNCTION("""COMPUTED_VALUE"""),"Ємець Л. О.")</f>
        <v>Ємець Л. О.</v>
      </c>
      <c r="FU16" s="19" t="str">
        <f ca="1">IFERROR(__xludf.DUMMYFUNCTION("""COMPUTED_VALUE"""),"За")</f>
        <v>За</v>
      </c>
      <c r="FV16" s="19">
        <f ca="1">IFERROR(__xludf.DUMMYFUNCTION("""COMPUTED_VALUE"""),97)</f>
        <v>97</v>
      </c>
      <c r="FW16" s="19" t="str">
        <f ca="1">IFERROR(__xludf.DUMMYFUNCTION("""COMPUTED_VALUE"""),"Ємець Л. О.")</f>
        <v>Ємець Л. О.</v>
      </c>
      <c r="FX16" s="19" t="str">
        <f ca="1">IFERROR(__xludf.DUMMYFUNCTION("""COMPUTED_VALUE"""),"Не голосував")</f>
        <v>Не голосував</v>
      </c>
      <c r="FY16" s="19">
        <f ca="1">IFERROR(__xludf.DUMMYFUNCTION("""COMPUTED_VALUE"""),97)</f>
        <v>97</v>
      </c>
      <c r="FZ16" s="19" t="str">
        <f ca="1">IFERROR(__xludf.DUMMYFUNCTION("""COMPUTED_VALUE"""),"Ємець Л. О.")</f>
        <v>Ємець Л. О.</v>
      </c>
      <c r="GA16" s="19" t="str">
        <f ca="1">IFERROR(__xludf.DUMMYFUNCTION("""COMPUTED_VALUE"""),"За")</f>
        <v>За</v>
      </c>
      <c r="GB16" s="19">
        <f ca="1">IFERROR(__xludf.DUMMYFUNCTION("""COMPUTED_VALUE"""),97)</f>
        <v>97</v>
      </c>
      <c r="GC16" s="19" t="str">
        <f ca="1">IFERROR(__xludf.DUMMYFUNCTION("""COMPUTED_VALUE"""),"Ємець Л. О.")</f>
        <v>Ємець Л. О.</v>
      </c>
      <c r="GD16" s="19" t="str">
        <f ca="1">IFERROR(__xludf.DUMMYFUNCTION("""COMPUTED_VALUE"""),"За")</f>
        <v>За</v>
      </c>
      <c r="GE16" s="19">
        <f ca="1">IFERROR(__xludf.DUMMYFUNCTION("""COMPUTED_VALUE"""),97)</f>
        <v>97</v>
      </c>
      <c r="GF16" s="19" t="str">
        <f ca="1">IFERROR(__xludf.DUMMYFUNCTION("""COMPUTED_VALUE"""),"Ємець Л. О.")</f>
        <v>Ємець Л. О.</v>
      </c>
      <c r="GG16" s="19" t="str">
        <f ca="1">IFERROR(__xludf.DUMMYFUNCTION("""COMPUTED_VALUE"""),"За")</f>
        <v>За</v>
      </c>
      <c r="GH16" s="19">
        <f ca="1">IFERROR(__xludf.DUMMYFUNCTION("""COMPUTED_VALUE"""),97)</f>
        <v>97</v>
      </c>
      <c r="GI16" s="19" t="str">
        <f ca="1">IFERROR(__xludf.DUMMYFUNCTION("""COMPUTED_VALUE"""),"Ємець Л. О.")</f>
        <v>Ємець Л. О.</v>
      </c>
      <c r="GJ16" s="19" t="str">
        <f ca="1">IFERROR(__xludf.DUMMYFUNCTION("""COMPUTED_VALUE"""),"За")</f>
        <v>За</v>
      </c>
      <c r="GK16" s="19">
        <f ca="1">IFERROR(__xludf.DUMMYFUNCTION("""COMPUTED_VALUE"""),97)</f>
        <v>97</v>
      </c>
      <c r="GL16" s="19" t="str">
        <f ca="1">IFERROR(__xludf.DUMMYFUNCTION("""COMPUTED_VALUE"""),"Ємець Л. О.")</f>
        <v>Ємець Л. О.</v>
      </c>
      <c r="GM16" s="19" t="str">
        <f ca="1">IFERROR(__xludf.DUMMYFUNCTION("""COMPUTED_VALUE"""),"За")</f>
        <v>За</v>
      </c>
      <c r="GN16" s="19">
        <f ca="1">IFERROR(__xludf.DUMMYFUNCTION("""COMPUTED_VALUE"""),97)</f>
        <v>97</v>
      </c>
      <c r="GO16" s="19" t="str">
        <f ca="1">IFERROR(__xludf.DUMMYFUNCTION("""COMPUTED_VALUE"""),"Ємець Л. О.")</f>
        <v>Ємець Л. О.</v>
      </c>
      <c r="GP16" s="19" t="str">
        <f ca="1">IFERROR(__xludf.DUMMYFUNCTION("""COMPUTED_VALUE"""),"За")</f>
        <v>За</v>
      </c>
      <c r="GQ16" s="19">
        <f ca="1">IFERROR(__xludf.DUMMYFUNCTION("""COMPUTED_VALUE"""),97)</f>
        <v>97</v>
      </c>
      <c r="GR16" s="19" t="str">
        <f ca="1">IFERROR(__xludf.DUMMYFUNCTION("""COMPUTED_VALUE"""),"Ємець Л. О.")</f>
        <v>Ємець Л. О.</v>
      </c>
      <c r="GS16" s="19" t="str">
        <f ca="1">IFERROR(__xludf.DUMMYFUNCTION("""COMPUTED_VALUE"""),"За")</f>
        <v>За</v>
      </c>
      <c r="GT16" s="19">
        <f ca="1">IFERROR(__xludf.DUMMYFUNCTION("""COMPUTED_VALUE"""),97)</f>
        <v>97</v>
      </c>
      <c r="GU16" s="19" t="str">
        <f ca="1">IFERROR(__xludf.DUMMYFUNCTION("""COMPUTED_VALUE"""),"Ємець Л. О.")</f>
        <v>Ємець Л. О.</v>
      </c>
      <c r="GV16" s="19" t="str">
        <f ca="1">IFERROR(__xludf.DUMMYFUNCTION("""COMPUTED_VALUE"""),"За")</f>
        <v>За</v>
      </c>
      <c r="GW16" s="19">
        <f ca="1">IFERROR(__xludf.DUMMYFUNCTION("""COMPUTED_VALUE"""),97)</f>
        <v>97</v>
      </c>
      <c r="GX16" s="19" t="str">
        <f ca="1">IFERROR(__xludf.DUMMYFUNCTION("""COMPUTED_VALUE"""),"Ємець Л. О.")</f>
        <v>Ємець Л. О.</v>
      </c>
      <c r="GY16" s="19" t="str">
        <f ca="1">IFERROR(__xludf.DUMMYFUNCTION("""COMPUTED_VALUE"""),"За")</f>
        <v>За</v>
      </c>
      <c r="GZ16" s="19">
        <f ca="1">IFERROR(__xludf.DUMMYFUNCTION("""COMPUTED_VALUE"""),97)</f>
        <v>97</v>
      </c>
      <c r="HA16" s="19" t="str">
        <f ca="1">IFERROR(__xludf.DUMMYFUNCTION("""COMPUTED_VALUE"""),"Ємець Л. О.")</f>
        <v>Ємець Л. О.</v>
      </c>
      <c r="HB16" s="19" t="str">
        <f ca="1">IFERROR(__xludf.DUMMYFUNCTION("""COMPUTED_VALUE"""),"За")</f>
        <v>За</v>
      </c>
      <c r="HC16" s="19">
        <f ca="1">IFERROR(__xludf.DUMMYFUNCTION("""COMPUTED_VALUE"""),97)</f>
        <v>97</v>
      </c>
      <c r="HD16" s="19" t="str">
        <f ca="1">IFERROR(__xludf.DUMMYFUNCTION("""COMPUTED_VALUE"""),"Ємець Л. О.")</f>
        <v>Ємець Л. О.</v>
      </c>
      <c r="HE16" s="19" t="str">
        <f ca="1">IFERROR(__xludf.DUMMYFUNCTION("""COMPUTED_VALUE"""),"За")</f>
        <v>За</v>
      </c>
      <c r="HF16" s="19">
        <f ca="1">IFERROR(__xludf.DUMMYFUNCTION("""COMPUTED_VALUE"""),97)</f>
        <v>97</v>
      </c>
      <c r="HG16" s="19" t="str">
        <f ca="1">IFERROR(__xludf.DUMMYFUNCTION("""COMPUTED_VALUE"""),"Ємець Л. О.")</f>
        <v>Ємець Л. О.</v>
      </c>
      <c r="HH16" s="19" t="str">
        <f ca="1">IFERROR(__xludf.DUMMYFUNCTION("""COMPUTED_VALUE"""),"За")</f>
        <v>За</v>
      </c>
      <c r="HI16" s="19">
        <f ca="1">IFERROR(__xludf.DUMMYFUNCTION("""COMPUTED_VALUE"""),97)</f>
        <v>97</v>
      </c>
      <c r="HJ16" s="19" t="str">
        <f ca="1">IFERROR(__xludf.DUMMYFUNCTION("""COMPUTED_VALUE"""),"Ємець Л. О.")</f>
        <v>Ємець Л. О.</v>
      </c>
      <c r="HK16" s="19" t="str">
        <f ca="1">IFERROR(__xludf.DUMMYFUNCTION("""COMPUTED_VALUE"""),"За")</f>
        <v>За</v>
      </c>
      <c r="HL16" s="19">
        <f ca="1">IFERROR(__xludf.DUMMYFUNCTION("""COMPUTED_VALUE"""),97)</f>
        <v>97</v>
      </c>
      <c r="HM16" s="19" t="str">
        <f ca="1">IFERROR(__xludf.DUMMYFUNCTION("""COMPUTED_VALUE"""),"Ємець Л. О.")</f>
        <v>Ємець Л. О.</v>
      </c>
      <c r="HN16" s="19" t="str">
        <f ca="1">IFERROR(__xludf.DUMMYFUNCTION("""COMPUTED_VALUE"""),"За")</f>
        <v>За</v>
      </c>
      <c r="HO16" s="19">
        <f ca="1">IFERROR(__xludf.DUMMYFUNCTION("""COMPUTED_VALUE"""),97)</f>
        <v>97</v>
      </c>
      <c r="HP16" s="19" t="str">
        <f ca="1">IFERROR(__xludf.DUMMYFUNCTION("""COMPUTED_VALUE"""),"Ємець Л. О.")</f>
        <v>Ємець Л. О.</v>
      </c>
      <c r="HQ16" s="19" t="str">
        <f ca="1">IFERROR(__xludf.DUMMYFUNCTION("""COMPUTED_VALUE"""),"За")</f>
        <v>За</v>
      </c>
      <c r="HR16" s="19">
        <f ca="1">IFERROR(__xludf.DUMMYFUNCTION("""COMPUTED_VALUE"""),97)</f>
        <v>97</v>
      </c>
      <c r="HS16" s="19" t="str">
        <f ca="1">IFERROR(__xludf.DUMMYFUNCTION("""COMPUTED_VALUE"""),"Ємець Л. О.")</f>
        <v>Ємець Л. О.</v>
      </c>
      <c r="HT16" s="19" t="str">
        <f ca="1">IFERROR(__xludf.DUMMYFUNCTION("""COMPUTED_VALUE"""),"За")</f>
        <v>За</v>
      </c>
      <c r="HU16" s="19">
        <f ca="1">IFERROR(__xludf.DUMMYFUNCTION("""COMPUTED_VALUE"""),97)</f>
        <v>97</v>
      </c>
      <c r="HV16" s="19" t="str">
        <f ca="1">IFERROR(__xludf.DUMMYFUNCTION("""COMPUTED_VALUE"""),"Ємець Л. О.")</f>
        <v>Ємець Л. О.</v>
      </c>
      <c r="HW16" s="19" t="str">
        <f ca="1">IFERROR(__xludf.DUMMYFUNCTION("""COMPUTED_VALUE"""),"За")</f>
        <v>За</v>
      </c>
      <c r="HX16" s="19">
        <f ca="1">IFERROR(__xludf.DUMMYFUNCTION("""COMPUTED_VALUE"""),97)</f>
        <v>97</v>
      </c>
      <c r="HY16" s="19" t="str">
        <f ca="1">IFERROR(__xludf.DUMMYFUNCTION("""COMPUTED_VALUE"""),"Ємець Л. О.")</f>
        <v>Ємець Л. О.</v>
      </c>
      <c r="HZ16" s="19" t="str">
        <f ca="1">IFERROR(__xludf.DUMMYFUNCTION("""COMPUTED_VALUE"""),"За")</f>
        <v>За</v>
      </c>
      <c r="IA16" s="19">
        <f ca="1">IFERROR(__xludf.DUMMYFUNCTION("""COMPUTED_VALUE"""),97)</f>
        <v>97</v>
      </c>
      <c r="IB16" s="19" t="str">
        <f ca="1">IFERROR(__xludf.DUMMYFUNCTION("""COMPUTED_VALUE"""),"Ємець Л. О.")</f>
        <v>Ємець Л. О.</v>
      </c>
      <c r="IC16" s="19" t="str">
        <f ca="1">IFERROR(__xludf.DUMMYFUNCTION("""COMPUTED_VALUE"""),"За")</f>
        <v>За</v>
      </c>
      <c r="ID16" s="19">
        <f ca="1">IFERROR(__xludf.DUMMYFUNCTION("""COMPUTED_VALUE"""),97)</f>
        <v>97</v>
      </c>
      <c r="IE16" s="19" t="str">
        <f ca="1">IFERROR(__xludf.DUMMYFUNCTION("""COMPUTED_VALUE"""),"Ємець Л. О.")</f>
        <v>Ємець Л. О.</v>
      </c>
      <c r="IF16" s="19" t="str">
        <f ca="1">IFERROR(__xludf.DUMMYFUNCTION("""COMPUTED_VALUE"""),"За")</f>
        <v>За</v>
      </c>
      <c r="IG16" s="19">
        <f ca="1">IFERROR(__xludf.DUMMYFUNCTION("""COMPUTED_VALUE"""),97)</f>
        <v>97</v>
      </c>
      <c r="IH16" s="19" t="str">
        <f ca="1">IFERROR(__xludf.DUMMYFUNCTION("""COMPUTED_VALUE"""),"Ємець Л. О.")</f>
        <v>Ємець Л. О.</v>
      </c>
      <c r="II16" s="19" t="str">
        <f ca="1">IFERROR(__xludf.DUMMYFUNCTION("""COMPUTED_VALUE"""),"За")</f>
        <v>За</v>
      </c>
      <c r="IJ16" s="19">
        <f ca="1">IFERROR(__xludf.DUMMYFUNCTION("""COMPUTED_VALUE"""),97)</f>
        <v>97</v>
      </c>
      <c r="IK16" s="19" t="str">
        <f ca="1">IFERROR(__xludf.DUMMYFUNCTION("""COMPUTED_VALUE"""),"Ємець Л. О.")</f>
        <v>Ємець Л. О.</v>
      </c>
      <c r="IL16" s="19" t="str">
        <f ca="1">IFERROR(__xludf.DUMMYFUNCTION("""COMPUTED_VALUE"""),"За")</f>
        <v>За</v>
      </c>
      <c r="IM16" s="19">
        <f ca="1">IFERROR(__xludf.DUMMYFUNCTION("""COMPUTED_VALUE"""),97)</f>
        <v>97</v>
      </c>
      <c r="IN16" s="19" t="str">
        <f ca="1">IFERROR(__xludf.DUMMYFUNCTION("""COMPUTED_VALUE"""),"Ємець Л. О.")</f>
        <v>Ємець Л. О.</v>
      </c>
      <c r="IO16" s="19" t="str">
        <f ca="1">IFERROR(__xludf.DUMMYFUNCTION("""COMPUTED_VALUE"""),"За")</f>
        <v>За</v>
      </c>
      <c r="IP16" s="19">
        <f ca="1">IFERROR(__xludf.DUMMYFUNCTION("""COMPUTED_VALUE"""),97)</f>
        <v>97</v>
      </c>
      <c r="IQ16" s="19" t="str">
        <f ca="1">IFERROR(__xludf.DUMMYFUNCTION("""COMPUTED_VALUE"""),"Ємець Л. О.")</f>
        <v>Ємець Л. О.</v>
      </c>
      <c r="IR16" s="19" t="str">
        <f ca="1">IFERROR(__xludf.DUMMYFUNCTION("""COMPUTED_VALUE"""),"За")</f>
        <v>За</v>
      </c>
      <c r="IS16" s="19">
        <f ca="1">IFERROR(__xludf.DUMMYFUNCTION("""COMPUTED_VALUE"""),97)</f>
        <v>97</v>
      </c>
      <c r="IT16" s="19" t="str">
        <f ca="1">IFERROR(__xludf.DUMMYFUNCTION("""COMPUTED_VALUE"""),"Ємець Л. О.")</f>
        <v>Ємець Л. О.</v>
      </c>
      <c r="IU16" s="19" t="str">
        <f ca="1">IFERROR(__xludf.DUMMYFUNCTION("""COMPUTED_VALUE"""),"За")</f>
        <v>За</v>
      </c>
      <c r="IV16" s="19">
        <f ca="1">IFERROR(__xludf.DUMMYFUNCTION("""COMPUTED_VALUE"""),97)</f>
        <v>97</v>
      </c>
      <c r="IW16" s="19" t="str">
        <f ca="1">IFERROR(__xludf.DUMMYFUNCTION("""COMPUTED_VALUE"""),"Ємець Л. О.")</f>
        <v>Ємець Л. О.</v>
      </c>
      <c r="IX16" s="19" t="str">
        <f ca="1">IFERROR(__xludf.DUMMYFUNCTION("""COMPUTED_VALUE"""),"За")</f>
        <v>За</v>
      </c>
      <c r="IY16" s="19">
        <f ca="1">IFERROR(__xludf.DUMMYFUNCTION("""COMPUTED_VALUE"""),97)</f>
        <v>97</v>
      </c>
      <c r="IZ16" s="19" t="str">
        <f ca="1">IFERROR(__xludf.DUMMYFUNCTION("""COMPUTED_VALUE"""),"Ємець Л. О.")</f>
        <v>Ємець Л. О.</v>
      </c>
      <c r="JA16" s="19" t="str">
        <f ca="1">IFERROR(__xludf.DUMMYFUNCTION("""COMPUTED_VALUE"""),"За")</f>
        <v>За</v>
      </c>
      <c r="JB16" s="19">
        <f ca="1">IFERROR(__xludf.DUMMYFUNCTION("""COMPUTED_VALUE"""),97)</f>
        <v>97</v>
      </c>
      <c r="JC16" s="19" t="str">
        <f ca="1">IFERROR(__xludf.DUMMYFUNCTION("""COMPUTED_VALUE"""),"Ємець Л. О.")</f>
        <v>Ємець Л. О.</v>
      </c>
      <c r="JD16" s="19" t="str">
        <f ca="1">IFERROR(__xludf.DUMMYFUNCTION("""COMPUTED_VALUE"""),"За")</f>
        <v>За</v>
      </c>
      <c r="JE16" s="19">
        <f ca="1">IFERROR(__xludf.DUMMYFUNCTION("""COMPUTED_VALUE"""),97)</f>
        <v>97</v>
      </c>
      <c r="JF16" s="19" t="str">
        <f ca="1">IFERROR(__xludf.DUMMYFUNCTION("""COMPUTED_VALUE"""),"Ємець Л. О.")</f>
        <v>Ємець Л. О.</v>
      </c>
      <c r="JG16" s="19" t="str">
        <f ca="1">IFERROR(__xludf.DUMMYFUNCTION("""COMPUTED_VALUE"""),"За")</f>
        <v>За</v>
      </c>
      <c r="JH16" s="19">
        <f ca="1">IFERROR(__xludf.DUMMYFUNCTION("""COMPUTED_VALUE"""),97)</f>
        <v>97</v>
      </c>
      <c r="JI16" s="19" t="str">
        <f ca="1">IFERROR(__xludf.DUMMYFUNCTION("""COMPUTED_VALUE"""),"Ємець Л. О.")</f>
        <v>Ємець Л. О.</v>
      </c>
      <c r="JJ16" s="19" t="str">
        <f ca="1">IFERROR(__xludf.DUMMYFUNCTION("""COMPUTED_VALUE"""),"За")</f>
        <v>За</v>
      </c>
      <c r="JK16" s="19">
        <f ca="1">IFERROR(__xludf.DUMMYFUNCTION("""COMPUTED_VALUE"""),97)</f>
        <v>97</v>
      </c>
      <c r="JL16" s="19" t="str">
        <f ca="1">IFERROR(__xludf.DUMMYFUNCTION("""COMPUTED_VALUE"""),"Ємець Л. О.")</f>
        <v>Ємець Л. О.</v>
      </c>
      <c r="JM16" s="19" t="str">
        <f ca="1">IFERROR(__xludf.DUMMYFUNCTION("""COMPUTED_VALUE"""),"За")</f>
        <v>За</v>
      </c>
      <c r="JN16" s="19">
        <f ca="1">IFERROR(__xludf.DUMMYFUNCTION("""COMPUTED_VALUE"""),97)</f>
        <v>97</v>
      </c>
      <c r="JO16" s="19" t="str">
        <f ca="1">IFERROR(__xludf.DUMMYFUNCTION("""COMPUTED_VALUE"""),"Ємець Л. О.")</f>
        <v>Ємець Л. О.</v>
      </c>
      <c r="JP16" s="19" t="str">
        <f ca="1">IFERROR(__xludf.DUMMYFUNCTION("""COMPUTED_VALUE"""),"За")</f>
        <v>За</v>
      </c>
      <c r="JQ16" s="19">
        <f ca="1">IFERROR(__xludf.DUMMYFUNCTION("""COMPUTED_VALUE"""),97)</f>
        <v>97</v>
      </c>
      <c r="JR16" s="19" t="str">
        <f ca="1">IFERROR(__xludf.DUMMYFUNCTION("""COMPUTED_VALUE"""),"Ємець Л. О.")</f>
        <v>Ємець Л. О.</v>
      </c>
      <c r="JS16" s="19" t="str">
        <f ca="1">IFERROR(__xludf.DUMMYFUNCTION("""COMPUTED_VALUE"""),"За")</f>
        <v>За</v>
      </c>
      <c r="JT16" s="19">
        <f ca="1">IFERROR(__xludf.DUMMYFUNCTION("""COMPUTED_VALUE"""),97)</f>
        <v>97</v>
      </c>
      <c r="JU16" s="19" t="str">
        <f ca="1">IFERROR(__xludf.DUMMYFUNCTION("""COMPUTED_VALUE"""),"Ємець Л. О.")</f>
        <v>Ємець Л. О.</v>
      </c>
      <c r="JV16" s="19" t="str">
        <f ca="1">IFERROR(__xludf.DUMMYFUNCTION("""COMPUTED_VALUE"""),"За")</f>
        <v>За</v>
      </c>
      <c r="JW16" s="19">
        <f ca="1">IFERROR(__xludf.DUMMYFUNCTION("""COMPUTED_VALUE"""),97)</f>
        <v>97</v>
      </c>
      <c r="JX16" s="19" t="str">
        <f ca="1">IFERROR(__xludf.DUMMYFUNCTION("""COMPUTED_VALUE"""),"Ємець Л. О.")</f>
        <v>Ємець Л. О.</v>
      </c>
      <c r="JY16" s="19" t="str">
        <f ca="1">IFERROR(__xludf.DUMMYFUNCTION("""COMPUTED_VALUE"""),"За")</f>
        <v>За</v>
      </c>
      <c r="JZ16" s="19">
        <f ca="1">IFERROR(__xludf.DUMMYFUNCTION("""COMPUTED_VALUE"""),97)</f>
        <v>97</v>
      </c>
      <c r="KA16" s="19" t="str">
        <f ca="1">IFERROR(__xludf.DUMMYFUNCTION("""COMPUTED_VALUE"""),"Ємець Л. О.")</f>
        <v>Ємець Л. О.</v>
      </c>
      <c r="KB16" s="19" t="str">
        <f ca="1">IFERROR(__xludf.DUMMYFUNCTION("""COMPUTED_VALUE"""),"Не голосував")</f>
        <v>Не голосував</v>
      </c>
      <c r="KC16" s="19">
        <f ca="1">IFERROR(__xludf.DUMMYFUNCTION("""COMPUTED_VALUE"""),97)</f>
        <v>97</v>
      </c>
      <c r="KD16" s="19" t="str">
        <f ca="1">IFERROR(__xludf.DUMMYFUNCTION("""COMPUTED_VALUE"""),"Ємець Л. О.")</f>
        <v>Ємець Л. О.</v>
      </c>
      <c r="KE16" s="19" t="str">
        <f ca="1">IFERROR(__xludf.DUMMYFUNCTION("""COMPUTED_VALUE"""),"За")</f>
        <v>За</v>
      </c>
      <c r="KF16" s="19">
        <f ca="1">IFERROR(__xludf.DUMMYFUNCTION("""COMPUTED_VALUE"""),97)</f>
        <v>97</v>
      </c>
      <c r="KG16" s="19" t="str">
        <f ca="1">IFERROR(__xludf.DUMMYFUNCTION("""COMPUTED_VALUE"""),"Ємець Л. О.")</f>
        <v>Ємець Л. О.</v>
      </c>
      <c r="KH16" s="19" t="str">
        <f ca="1">IFERROR(__xludf.DUMMYFUNCTION("""COMPUTED_VALUE"""),"За")</f>
        <v>За</v>
      </c>
      <c r="KI16" s="19">
        <f ca="1">IFERROR(__xludf.DUMMYFUNCTION("""COMPUTED_VALUE"""),97)</f>
        <v>97</v>
      </c>
      <c r="KJ16" s="19" t="str">
        <f ca="1">IFERROR(__xludf.DUMMYFUNCTION("""COMPUTED_VALUE"""),"Ємець Л. О.")</f>
        <v>Ємець Л. О.</v>
      </c>
      <c r="KK16" s="19" t="str">
        <f ca="1">IFERROR(__xludf.DUMMYFUNCTION("""COMPUTED_VALUE"""),"За")</f>
        <v>За</v>
      </c>
      <c r="KL16" s="19">
        <f ca="1">IFERROR(__xludf.DUMMYFUNCTION("""COMPUTED_VALUE"""),97)</f>
        <v>97</v>
      </c>
      <c r="KM16" s="19" t="str">
        <f ca="1">IFERROR(__xludf.DUMMYFUNCTION("""COMPUTED_VALUE"""),"Ємець Л. О.")</f>
        <v>Ємець Л. О.</v>
      </c>
      <c r="KN16" s="19" t="str">
        <f ca="1">IFERROR(__xludf.DUMMYFUNCTION("""COMPUTED_VALUE"""),"За")</f>
        <v>За</v>
      </c>
      <c r="KO16" s="19">
        <f ca="1">IFERROR(__xludf.DUMMYFUNCTION("""COMPUTED_VALUE"""),97)</f>
        <v>97</v>
      </c>
      <c r="KP16" s="19" t="str">
        <f ca="1">IFERROR(__xludf.DUMMYFUNCTION("""COMPUTED_VALUE"""),"Ємець Л. О.")</f>
        <v>Ємець Л. О.</v>
      </c>
      <c r="KQ16" s="19" t="str">
        <f ca="1">IFERROR(__xludf.DUMMYFUNCTION("""COMPUTED_VALUE"""),"За")</f>
        <v>За</v>
      </c>
      <c r="KR16" s="19">
        <f ca="1">IFERROR(__xludf.DUMMYFUNCTION("""COMPUTED_VALUE"""),97)</f>
        <v>97</v>
      </c>
      <c r="KS16" s="19" t="str">
        <f ca="1">IFERROR(__xludf.DUMMYFUNCTION("""COMPUTED_VALUE"""),"Ємець Л. О.")</f>
        <v>Ємець Л. О.</v>
      </c>
      <c r="KT16" s="19" t="str">
        <f ca="1">IFERROR(__xludf.DUMMYFUNCTION("""COMPUTED_VALUE"""),"...")</f>
        <v>...</v>
      </c>
      <c r="KU16" s="19">
        <f ca="1">IFERROR(__xludf.DUMMYFUNCTION("""COMPUTED_VALUE"""),97)</f>
        <v>97</v>
      </c>
      <c r="KV16" s="19" t="str">
        <f ca="1">IFERROR(__xludf.DUMMYFUNCTION("""COMPUTED_VALUE"""),"Ємець Л. О.")</f>
        <v>Ємець Л. О.</v>
      </c>
      <c r="KW16" s="19" t="str">
        <f ca="1">IFERROR(__xludf.DUMMYFUNCTION("""COMPUTED_VALUE"""),"За")</f>
        <v>За</v>
      </c>
      <c r="KX16" s="19">
        <f ca="1">IFERROR(__xludf.DUMMYFUNCTION("""COMPUTED_VALUE"""),97)</f>
        <v>97</v>
      </c>
      <c r="KY16" s="19" t="str">
        <f ca="1">IFERROR(__xludf.DUMMYFUNCTION("""COMPUTED_VALUE"""),"Ємець Л. О.")</f>
        <v>Ємець Л. О.</v>
      </c>
      <c r="KZ16" s="19" t="str">
        <f ca="1">IFERROR(__xludf.DUMMYFUNCTION("""COMPUTED_VALUE"""),"За")</f>
        <v>За</v>
      </c>
      <c r="LA16" s="19">
        <f ca="1">IFERROR(__xludf.DUMMYFUNCTION("""COMPUTED_VALUE"""),97)</f>
        <v>97</v>
      </c>
      <c r="LB16" s="19" t="str">
        <f ca="1">IFERROR(__xludf.DUMMYFUNCTION("""COMPUTED_VALUE"""),"Ємець Л. О.")</f>
        <v>Ємець Л. О.</v>
      </c>
      <c r="LC16" s="19" t="str">
        <f ca="1">IFERROR(__xludf.DUMMYFUNCTION("""COMPUTED_VALUE"""),"За")</f>
        <v>За</v>
      </c>
      <c r="LD16" s="19">
        <f ca="1">IFERROR(__xludf.DUMMYFUNCTION("""COMPUTED_VALUE"""),97)</f>
        <v>97</v>
      </c>
      <c r="LE16" s="19" t="str">
        <f ca="1">IFERROR(__xludf.DUMMYFUNCTION("""COMPUTED_VALUE"""),"Ємець Л. О.")</f>
        <v>Ємець Л. О.</v>
      </c>
      <c r="LF16" s="19" t="str">
        <f ca="1">IFERROR(__xludf.DUMMYFUNCTION("""COMPUTED_VALUE"""),"Не голосував")</f>
        <v>Не голосував</v>
      </c>
      <c r="LG16" s="19">
        <f ca="1">IFERROR(__xludf.DUMMYFUNCTION("""COMPUTED_VALUE"""),97)</f>
        <v>97</v>
      </c>
      <c r="LH16" s="19" t="str">
        <f ca="1">IFERROR(__xludf.DUMMYFUNCTION("""COMPUTED_VALUE"""),"Ємець Л. О.")</f>
        <v>Ємець Л. О.</v>
      </c>
      <c r="LI16" s="19" t="str">
        <f ca="1">IFERROR(__xludf.DUMMYFUNCTION("""COMPUTED_VALUE"""),"За")</f>
        <v>За</v>
      </c>
      <c r="LJ16" s="19">
        <f ca="1">IFERROR(__xludf.DUMMYFUNCTION("""COMPUTED_VALUE"""),97)</f>
        <v>97</v>
      </c>
      <c r="LK16" s="19" t="str">
        <f ca="1">IFERROR(__xludf.DUMMYFUNCTION("""COMPUTED_VALUE"""),"Ємець Л. О.")</f>
        <v>Ємець Л. О.</v>
      </c>
      <c r="LL16" s="19" t="str">
        <f ca="1">IFERROR(__xludf.DUMMYFUNCTION("""COMPUTED_VALUE"""),"За")</f>
        <v>За</v>
      </c>
      <c r="LM16" s="19">
        <f ca="1">IFERROR(__xludf.DUMMYFUNCTION("""COMPUTED_VALUE"""),97)</f>
        <v>97</v>
      </c>
      <c r="LN16" s="19" t="str">
        <f ca="1">IFERROR(__xludf.DUMMYFUNCTION("""COMPUTED_VALUE"""),"Ємець Л. О.")</f>
        <v>Ємець Л. О.</v>
      </c>
      <c r="LO16" s="19" t="str">
        <f ca="1">IFERROR(__xludf.DUMMYFUNCTION("""COMPUTED_VALUE"""),"За")</f>
        <v>За</v>
      </c>
      <c r="LP16" s="19">
        <f ca="1">IFERROR(__xludf.DUMMYFUNCTION("""COMPUTED_VALUE"""),97)</f>
        <v>97</v>
      </c>
      <c r="LQ16" s="19" t="str">
        <f ca="1">IFERROR(__xludf.DUMMYFUNCTION("""COMPUTED_VALUE"""),"Ємець Л. О.")</f>
        <v>Ємець Л. О.</v>
      </c>
      <c r="LR16" s="19" t="str">
        <f ca="1">IFERROR(__xludf.DUMMYFUNCTION("""COMPUTED_VALUE"""),"За")</f>
        <v>За</v>
      </c>
      <c r="LS16" s="19">
        <f ca="1">IFERROR(__xludf.DUMMYFUNCTION("""COMPUTED_VALUE"""),97)</f>
        <v>97</v>
      </c>
      <c r="LT16" s="19" t="str">
        <f ca="1">IFERROR(__xludf.DUMMYFUNCTION("""COMPUTED_VALUE"""),"Ємець Л. О.")</f>
        <v>Ємець Л. О.</v>
      </c>
      <c r="LU16" s="19" t="str">
        <f ca="1">IFERROR(__xludf.DUMMYFUNCTION("""COMPUTED_VALUE"""),"За")</f>
        <v>За</v>
      </c>
      <c r="LV16" s="19">
        <f ca="1">IFERROR(__xludf.DUMMYFUNCTION("""COMPUTED_VALUE"""),97)</f>
        <v>97</v>
      </c>
      <c r="LW16" s="19" t="str">
        <f ca="1">IFERROR(__xludf.DUMMYFUNCTION("""COMPUTED_VALUE"""),"Ємець Л. О.")</f>
        <v>Ємець Л. О.</v>
      </c>
      <c r="LX16" s="19" t="str">
        <f ca="1">IFERROR(__xludf.DUMMYFUNCTION("""COMPUTED_VALUE"""),"За")</f>
        <v>За</v>
      </c>
      <c r="LY16" s="19">
        <f ca="1">IFERROR(__xludf.DUMMYFUNCTION("""COMPUTED_VALUE"""),97)</f>
        <v>97</v>
      </c>
      <c r="LZ16" s="19" t="str">
        <f ca="1">IFERROR(__xludf.DUMMYFUNCTION("""COMPUTED_VALUE"""),"Ємець Л. О.")</f>
        <v>Ємець Л. О.</v>
      </c>
      <c r="MA16" s="19" t="str">
        <f ca="1">IFERROR(__xludf.DUMMYFUNCTION("""COMPUTED_VALUE"""),"За")</f>
        <v>За</v>
      </c>
      <c r="MB16" s="19">
        <f ca="1">IFERROR(__xludf.DUMMYFUNCTION("""COMPUTED_VALUE"""),97)</f>
        <v>97</v>
      </c>
      <c r="MC16" s="19" t="str">
        <f ca="1">IFERROR(__xludf.DUMMYFUNCTION("""COMPUTED_VALUE"""),"Ємець Л. О.")</f>
        <v>Ємець Л. О.</v>
      </c>
      <c r="MD16" s="19" t="str">
        <f ca="1">IFERROR(__xludf.DUMMYFUNCTION("""COMPUTED_VALUE"""),"За")</f>
        <v>За</v>
      </c>
      <c r="ME16" s="19">
        <f ca="1">IFERROR(__xludf.DUMMYFUNCTION("""COMPUTED_VALUE"""),97)</f>
        <v>97</v>
      </c>
      <c r="MF16" s="19" t="str">
        <f ca="1">IFERROR(__xludf.DUMMYFUNCTION("""COMPUTED_VALUE"""),"Ємець Л. О.")</f>
        <v>Ємець Л. О.</v>
      </c>
      <c r="MG16" s="19" t="str">
        <f ca="1">IFERROR(__xludf.DUMMYFUNCTION("""COMPUTED_VALUE"""),"За")</f>
        <v>За</v>
      </c>
      <c r="MH16" s="19">
        <f ca="1">IFERROR(__xludf.DUMMYFUNCTION("""COMPUTED_VALUE"""),97)</f>
        <v>97</v>
      </c>
      <c r="MI16" s="19" t="str">
        <f ca="1">IFERROR(__xludf.DUMMYFUNCTION("""COMPUTED_VALUE"""),"Ємець Л. О.")</f>
        <v>Ємець Л. О.</v>
      </c>
      <c r="MJ16" s="19" t="str">
        <f ca="1">IFERROR(__xludf.DUMMYFUNCTION("""COMPUTED_VALUE"""),"За")</f>
        <v>За</v>
      </c>
      <c r="MK16" s="19">
        <f ca="1">IFERROR(__xludf.DUMMYFUNCTION("""COMPUTED_VALUE"""),97)</f>
        <v>97</v>
      </c>
      <c r="ML16" s="19" t="str">
        <f ca="1">IFERROR(__xludf.DUMMYFUNCTION("""COMPUTED_VALUE"""),"Ємець Л. О.")</f>
        <v>Ємець Л. О.</v>
      </c>
      <c r="MM16" s="19" t="str">
        <f ca="1">IFERROR(__xludf.DUMMYFUNCTION("""COMPUTED_VALUE"""),"За")</f>
        <v>За</v>
      </c>
      <c r="MN16" s="19">
        <f ca="1">IFERROR(__xludf.DUMMYFUNCTION("""COMPUTED_VALUE"""),97)</f>
        <v>97</v>
      </c>
      <c r="MO16" s="19" t="str">
        <f ca="1">IFERROR(__xludf.DUMMYFUNCTION("""COMPUTED_VALUE"""),"Ємець Л. О.")</f>
        <v>Ємець Л. О.</v>
      </c>
      <c r="MP16" s="19" t="str">
        <f ca="1">IFERROR(__xludf.DUMMYFUNCTION("""COMPUTED_VALUE"""),"За")</f>
        <v>За</v>
      </c>
      <c r="MQ16" s="19">
        <f ca="1">IFERROR(__xludf.DUMMYFUNCTION("""COMPUTED_VALUE"""),97)</f>
        <v>97</v>
      </c>
      <c r="MR16" s="19" t="str">
        <f ca="1">IFERROR(__xludf.DUMMYFUNCTION("""COMPUTED_VALUE"""),"Ємець Л. О.")</f>
        <v>Ємець Л. О.</v>
      </c>
      <c r="MS16" s="19" t="str">
        <f ca="1">IFERROR(__xludf.DUMMYFUNCTION("""COMPUTED_VALUE"""),"За")</f>
        <v>За</v>
      </c>
      <c r="MT16" s="19">
        <f ca="1">IFERROR(__xludf.DUMMYFUNCTION("""COMPUTED_VALUE"""),97)</f>
        <v>97</v>
      </c>
      <c r="MU16" s="19" t="str">
        <f ca="1">IFERROR(__xludf.DUMMYFUNCTION("""COMPUTED_VALUE"""),"Ємець Л. О.")</f>
        <v>Ємець Л. О.</v>
      </c>
      <c r="MV16" s="19" t="str">
        <f ca="1">IFERROR(__xludf.DUMMYFUNCTION("""COMPUTED_VALUE"""),"За")</f>
        <v>За</v>
      </c>
      <c r="MW16" s="19">
        <f ca="1">IFERROR(__xludf.DUMMYFUNCTION("""COMPUTED_VALUE"""),97)</f>
        <v>97</v>
      </c>
      <c r="MX16" s="19" t="str">
        <f ca="1">IFERROR(__xludf.DUMMYFUNCTION("""COMPUTED_VALUE"""),"Ємець Л. О.")</f>
        <v>Ємець Л. О.</v>
      </c>
      <c r="MY16" s="19" t="str">
        <f ca="1">IFERROR(__xludf.DUMMYFUNCTION("""COMPUTED_VALUE"""),"За")</f>
        <v>За</v>
      </c>
      <c r="MZ16" s="19">
        <f ca="1">IFERROR(__xludf.DUMMYFUNCTION("""COMPUTED_VALUE"""),97)</f>
        <v>97</v>
      </c>
      <c r="NA16" s="19" t="str">
        <f ca="1">IFERROR(__xludf.DUMMYFUNCTION("""COMPUTED_VALUE"""),"Ємець Л. О.")</f>
        <v>Ємець Л. О.</v>
      </c>
      <c r="NB16" s="19" t="str">
        <f ca="1">IFERROR(__xludf.DUMMYFUNCTION("""COMPUTED_VALUE"""),"За")</f>
        <v>За</v>
      </c>
      <c r="NC16" s="19">
        <f ca="1">IFERROR(__xludf.DUMMYFUNCTION("""COMPUTED_VALUE"""),97)</f>
        <v>97</v>
      </c>
      <c r="ND16" s="19" t="str">
        <f ca="1">IFERROR(__xludf.DUMMYFUNCTION("""COMPUTED_VALUE"""),"Ємець Л. О.")</f>
        <v>Ємець Л. О.</v>
      </c>
      <c r="NE16" s="19" t="str">
        <f ca="1">IFERROR(__xludf.DUMMYFUNCTION("""COMPUTED_VALUE"""),"За")</f>
        <v>За</v>
      </c>
      <c r="NF16" s="19">
        <f ca="1">IFERROR(__xludf.DUMMYFUNCTION("""COMPUTED_VALUE"""),97)</f>
        <v>97</v>
      </c>
      <c r="NG16" s="19" t="str">
        <f ca="1">IFERROR(__xludf.DUMMYFUNCTION("""COMPUTED_VALUE"""),"Ємець Л. О.")</f>
        <v>Ємець Л. О.</v>
      </c>
      <c r="NH16" s="19" t="str">
        <f ca="1">IFERROR(__xludf.DUMMYFUNCTION("""COMPUTED_VALUE"""),"За")</f>
        <v>За</v>
      </c>
      <c r="NI16" s="19">
        <f ca="1">IFERROR(__xludf.DUMMYFUNCTION("""COMPUTED_VALUE"""),97)</f>
        <v>97</v>
      </c>
      <c r="NJ16" s="19" t="str">
        <f ca="1">IFERROR(__xludf.DUMMYFUNCTION("""COMPUTED_VALUE"""),"Ємець Л. О.")</f>
        <v>Ємець Л. О.</v>
      </c>
      <c r="NK16" s="19" t="str">
        <f ca="1">IFERROR(__xludf.DUMMYFUNCTION("""COMPUTED_VALUE"""),"За")</f>
        <v>За</v>
      </c>
      <c r="NL16" s="19">
        <f ca="1">IFERROR(__xludf.DUMMYFUNCTION("""COMPUTED_VALUE"""),97)</f>
        <v>97</v>
      </c>
      <c r="NM16" s="19" t="str">
        <f ca="1">IFERROR(__xludf.DUMMYFUNCTION("""COMPUTED_VALUE"""),"Ємець Л. О.")</f>
        <v>Ємець Л. О.</v>
      </c>
      <c r="NN16" s="19" t="str">
        <f ca="1">IFERROR(__xludf.DUMMYFUNCTION("""COMPUTED_VALUE"""),"Не голосував")</f>
        <v>Не голосував</v>
      </c>
      <c r="NO16" s="19">
        <f ca="1">IFERROR(__xludf.DUMMYFUNCTION("""COMPUTED_VALUE"""),97)</f>
        <v>97</v>
      </c>
      <c r="NP16" s="19" t="str">
        <f ca="1">IFERROR(__xludf.DUMMYFUNCTION("""COMPUTED_VALUE"""),"Ємець Л. О.")</f>
        <v>Ємець Л. О.</v>
      </c>
      <c r="NQ16" s="19" t="str">
        <f ca="1">IFERROR(__xludf.DUMMYFUNCTION("""COMPUTED_VALUE"""),"За")</f>
        <v>За</v>
      </c>
      <c r="NR16" s="19">
        <f ca="1">IFERROR(__xludf.DUMMYFUNCTION("""COMPUTED_VALUE"""),97)</f>
        <v>97</v>
      </c>
      <c r="NS16" s="19" t="str">
        <f ca="1">IFERROR(__xludf.DUMMYFUNCTION("""COMPUTED_VALUE"""),"Ємець Л. О.")</f>
        <v>Ємець Л. О.</v>
      </c>
      <c r="NT16" s="19" t="str">
        <f ca="1">IFERROR(__xludf.DUMMYFUNCTION("""COMPUTED_VALUE"""),"За")</f>
        <v>За</v>
      </c>
      <c r="NU16" s="19">
        <f ca="1">IFERROR(__xludf.DUMMYFUNCTION("""COMPUTED_VALUE"""),97)</f>
        <v>97</v>
      </c>
      <c r="NV16" s="19" t="str">
        <f ca="1">IFERROR(__xludf.DUMMYFUNCTION("""COMPUTED_VALUE"""),"Ємець Л. О.")</f>
        <v>Ємець Л. О.</v>
      </c>
      <c r="NW16" s="19" t="str">
        <f ca="1">IFERROR(__xludf.DUMMYFUNCTION("""COMPUTED_VALUE"""),"Не голосував")</f>
        <v>Не голосував</v>
      </c>
      <c r="NX16" s="19">
        <f ca="1">IFERROR(__xludf.DUMMYFUNCTION("""COMPUTED_VALUE"""),97)</f>
        <v>97</v>
      </c>
      <c r="NY16" s="19" t="str">
        <f ca="1">IFERROR(__xludf.DUMMYFUNCTION("""COMPUTED_VALUE"""),"Ємець Л. О.")</f>
        <v>Ємець Л. О.</v>
      </c>
      <c r="NZ16" s="19" t="str">
        <f ca="1">IFERROR(__xludf.DUMMYFUNCTION("""COMPUTED_VALUE"""),"Не голосував")</f>
        <v>Не голосував</v>
      </c>
      <c r="OA16" s="19">
        <f ca="1">IFERROR(__xludf.DUMMYFUNCTION("""COMPUTED_VALUE"""),97)</f>
        <v>97</v>
      </c>
      <c r="OB16" s="19" t="str">
        <f ca="1">IFERROR(__xludf.DUMMYFUNCTION("""COMPUTED_VALUE"""),"Ємець Л. О.")</f>
        <v>Ємець Л. О.</v>
      </c>
      <c r="OC16" s="19" t="str">
        <f ca="1">IFERROR(__xludf.DUMMYFUNCTION("""COMPUTED_VALUE"""),"Не голосував")</f>
        <v>Не голосував</v>
      </c>
      <c r="OD16" s="19">
        <f ca="1">IFERROR(__xludf.DUMMYFUNCTION("""COMPUTED_VALUE"""),97)</f>
        <v>97</v>
      </c>
      <c r="OE16" s="19" t="str">
        <f ca="1">IFERROR(__xludf.DUMMYFUNCTION("""COMPUTED_VALUE"""),"Ємець Л. О.")</f>
        <v>Ємець Л. О.</v>
      </c>
      <c r="OF16" s="19" t="str">
        <f ca="1">IFERROR(__xludf.DUMMYFUNCTION("""COMPUTED_VALUE"""),"За")</f>
        <v>За</v>
      </c>
      <c r="OG16" s="19">
        <f ca="1">IFERROR(__xludf.DUMMYFUNCTION("""COMPUTED_VALUE"""),97)</f>
        <v>97</v>
      </c>
      <c r="OH16" s="19" t="str">
        <f ca="1">IFERROR(__xludf.DUMMYFUNCTION("""COMPUTED_VALUE"""),"Ємець Л. О.")</f>
        <v>Ємець Л. О.</v>
      </c>
      <c r="OI16" s="19" t="str">
        <f ca="1">IFERROR(__xludf.DUMMYFUNCTION("""COMPUTED_VALUE"""),"Не голосував")</f>
        <v>Не голосував</v>
      </c>
      <c r="OJ16" s="19">
        <f ca="1">IFERROR(__xludf.DUMMYFUNCTION("""COMPUTED_VALUE"""),97)</f>
        <v>97</v>
      </c>
      <c r="OK16" s="19" t="str">
        <f ca="1">IFERROR(__xludf.DUMMYFUNCTION("""COMPUTED_VALUE"""),"Ємець Л. О.")</f>
        <v>Ємець Л. О.</v>
      </c>
      <c r="OL16" s="19" t="str">
        <f ca="1">IFERROR(__xludf.DUMMYFUNCTION("""COMPUTED_VALUE"""),"За")</f>
        <v>За</v>
      </c>
      <c r="OM16" s="19">
        <f ca="1">IFERROR(__xludf.DUMMYFUNCTION("""COMPUTED_VALUE"""),97)</f>
        <v>97</v>
      </c>
      <c r="ON16" s="19" t="str">
        <f ca="1">IFERROR(__xludf.DUMMYFUNCTION("""COMPUTED_VALUE"""),"Ємець Л. О.")</f>
        <v>Ємець Л. О.</v>
      </c>
      <c r="OO16" s="19" t="str">
        <f ca="1">IFERROR(__xludf.DUMMYFUNCTION("""COMPUTED_VALUE"""),"За")</f>
        <v>За</v>
      </c>
      <c r="OP16" s="19">
        <f ca="1">IFERROR(__xludf.DUMMYFUNCTION("""COMPUTED_VALUE"""),97)</f>
        <v>97</v>
      </c>
      <c r="OQ16" s="19" t="str">
        <f ca="1">IFERROR(__xludf.DUMMYFUNCTION("""COMPUTED_VALUE"""),"Ємець Л. О.")</f>
        <v>Ємець Л. О.</v>
      </c>
      <c r="OR16" s="19" t="str">
        <f ca="1">IFERROR(__xludf.DUMMYFUNCTION("""COMPUTED_VALUE"""),"За")</f>
        <v>За</v>
      </c>
      <c r="OS16" s="19">
        <f ca="1">IFERROR(__xludf.DUMMYFUNCTION("""COMPUTED_VALUE"""),97)</f>
        <v>97</v>
      </c>
      <c r="OT16" s="19" t="str">
        <f ca="1">IFERROR(__xludf.DUMMYFUNCTION("""COMPUTED_VALUE"""),"Ємець Л. О.")</f>
        <v>Ємець Л. О.</v>
      </c>
      <c r="OU16" s="19" t="str">
        <f ca="1">IFERROR(__xludf.DUMMYFUNCTION("""COMPUTED_VALUE"""),"За")</f>
        <v>За</v>
      </c>
      <c r="OV16" s="19">
        <f ca="1">IFERROR(__xludf.DUMMYFUNCTION("""COMPUTED_VALUE"""),97)</f>
        <v>97</v>
      </c>
      <c r="OW16" s="19" t="str">
        <f ca="1">IFERROR(__xludf.DUMMYFUNCTION("""COMPUTED_VALUE"""),"Ємець Л. О.")</f>
        <v>Ємець Л. О.</v>
      </c>
      <c r="OX16" s="19" t="str">
        <f ca="1">IFERROR(__xludf.DUMMYFUNCTION("""COMPUTED_VALUE"""),"За")</f>
        <v>За</v>
      </c>
      <c r="OY16" s="19">
        <f ca="1">IFERROR(__xludf.DUMMYFUNCTION("""COMPUTED_VALUE"""),97)</f>
        <v>97</v>
      </c>
      <c r="OZ16" s="19" t="str">
        <f ca="1">IFERROR(__xludf.DUMMYFUNCTION("""COMPUTED_VALUE"""),"Ємець Л. О.")</f>
        <v>Ємець Л. О.</v>
      </c>
      <c r="PA16" s="19" t="str">
        <f ca="1">IFERROR(__xludf.DUMMYFUNCTION("""COMPUTED_VALUE"""),"За")</f>
        <v>За</v>
      </c>
      <c r="PB16" s="19">
        <f ca="1">IFERROR(__xludf.DUMMYFUNCTION("""COMPUTED_VALUE"""),97)</f>
        <v>97</v>
      </c>
      <c r="PC16" s="19" t="str">
        <f ca="1">IFERROR(__xludf.DUMMYFUNCTION("""COMPUTED_VALUE"""),"Ємець Л. О.")</f>
        <v>Ємець Л. О.</v>
      </c>
      <c r="PD16" s="19" t="str">
        <f ca="1">IFERROR(__xludf.DUMMYFUNCTION("""COMPUTED_VALUE"""),"За")</f>
        <v>За</v>
      </c>
      <c r="PE16" s="19">
        <f ca="1">IFERROR(__xludf.DUMMYFUNCTION("""COMPUTED_VALUE"""),97)</f>
        <v>97</v>
      </c>
      <c r="PF16" s="19" t="str">
        <f ca="1">IFERROR(__xludf.DUMMYFUNCTION("""COMPUTED_VALUE"""),"Ємець Л. О.")</f>
        <v>Ємець Л. О.</v>
      </c>
      <c r="PG16" s="19" t="str">
        <f ca="1">IFERROR(__xludf.DUMMYFUNCTION("""COMPUTED_VALUE"""),"За")</f>
        <v>За</v>
      </c>
      <c r="PH16" s="19">
        <f ca="1">IFERROR(__xludf.DUMMYFUNCTION("""COMPUTED_VALUE"""),97)</f>
        <v>97</v>
      </c>
      <c r="PI16" s="19" t="str">
        <f ca="1">IFERROR(__xludf.DUMMYFUNCTION("""COMPUTED_VALUE"""),"Ємець Л. О.")</f>
        <v>Ємець Л. О.</v>
      </c>
      <c r="PJ16" s="19" t="str">
        <f ca="1">IFERROR(__xludf.DUMMYFUNCTION("""COMPUTED_VALUE"""),"За")</f>
        <v>За</v>
      </c>
      <c r="PK16" s="19">
        <f ca="1">IFERROR(__xludf.DUMMYFUNCTION("""COMPUTED_VALUE"""),97)</f>
        <v>97</v>
      </c>
      <c r="PL16" s="19" t="str">
        <f ca="1">IFERROR(__xludf.DUMMYFUNCTION("""COMPUTED_VALUE"""),"Ємець Л. О.")</f>
        <v>Ємець Л. О.</v>
      </c>
      <c r="PM16" s="19" t="str">
        <f ca="1">IFERROR(__xludf.DUMMYFUNCTION("""COMPUTED_VALUE"""),"За")</f>
        <v>За</v>
      </c>
      <c r="PN16" s="19">
        <f ca="1">IFERROR(__xludf.DUMMYFUNCTION("""COMPUTED_VALUE"""),97)</f>
        <v>97</v>
      </c>
      <c r="PO16" s="19" t="str">
        <f ca="1">IFERROR(__xludf.DUMMYFUNCTION("""COMPUTED_VALUE"""),"Ємець Л. О.")</f>
        <v>Ємець Л. О.</v>
      </c>
      <c r="PP16" s="19" t="str">
        <f ca="1">IFERROR(__xludf.DUMMYFUNCTION("""COMPUTED_VALUE"""),"Не голосував")</f>
        <v>Не голосував</v>
      </c>
      <c r="PQ16" s="19">
        <f ca="1">IFERROR(__xludf.DUMMYFUNCTION("""COMPUTED_VALUE"""),97)</f>
        <v>97</v>
      </c>
      <c r="PR16" s="19" t="str">
        <f ca="1">IFERROR(__xludf.DUMMYFUNCTION("""COMPUTED_VALUE"""),"Ємець Л. О.")</f>
        <v>Ємець Л. О.</v>
      </c>
      <c r="PS16" s="19" t="str">
        <f ca="1">IFERROR(__xludf.DUMMYFUNCTION("""COMPUTED_VALUE"""),"Не голосував")</f>
        <v>Не голосував</v>
      </c>
      <c r="PT16" s="19">
        <f ca="1">IFERROR(__xludf.DUMMYFUNCTION("""COMPUTED_VALUE"""),97)</f>
        <v>97</v>
      </c>
      <c r="PU16" s="19" t="str">
        <f ca="1">IFERROR(__xludf.DUMMYFUNCTION("""COMPUTED_VALUE"""),"Ємець Л. О.")</f>
        <v>Ємець Л. О.</v>
      </c>
      <c r="PV16" s="19" t="str">
        <f ca="1">IFERROR(__xludf.DUMMYFUNCTION("""COMPUTED_VALUE"""),"Не голосував")</f>
        <v>Не голосував</v>
      </c>
      <c r="PW16" s="19">
        <f ca="1">IFERROR(__xludf.DUMMYFUNCTION("""COMPUTED_VALUE"""),97)</f>
        <v>97</v>
      </c>
      <c r="PX16" s="19" t="str">
        <f ca="1">IFERROR(__xludf.DUMMYFUNCTION("""COMPUTED_VALUE"""),"Ємець Л. О.")</f>
        <v>Ємець Л. О.</v>
      </c>
      <c r="PY16" s="19" t="str">
        <f ca="1">IFERROR(__xludf.DUMMYFUNCTION("""COMPUTED_VALUE"""),"За")</f>
        <v>За</v>
      </c>
      <c r="PZ16" s="19">
        <f ca="1">IFERROR(__xludf.DUMMYFUNCTION("""COMPUTED_VALUE"""),97)</f>
        <v>97</v>
      </c>
      <c r="QA16" s="19" t="str">
        <f ca="1">IFERROR(__xludf.DUMMYFUNCTION("""COMPUTED_VALUE"""),"Ємець Л. О.")</f>
        <v>Ємець Л. О.</v>
      </c>
      <c r="QB16" s="19" t="str">
        <f ca="1">IFERROR(__xludf.DUMMYFUNCTION("""COMPUTED_VALUE"""),"За")</f>
        <v>За</v>
      </c>
      <c r="QC16" s="19">
        <f ca="1">IFERROR(__xludf.DUMMYFUNCTION("""COMPUTED_VALUE"""),97)</f>
        <v>97</v>
      </c>
      <c r="QD16" s="19" t="str">
        <f ca="1">IFERROR(__xludf.DUMMYFUNCTION("""COMPUTED_VALUE"""),"Ємець Л. О.")</f>
        <v>Ємець Л. О.</v>
      </c>
      <c r="QE16" s="19" t="str">
        <f ca="1">IFERROR(__xludf.DUMMYFUNCTION("""COMPUTED_VALUE"""),"Не голосував")</f>
        <v>Не голосував</v>
      </c>
      <c r="QF16" s="19">
        <f ca="1">IFERROR(__xludf.DUMMYFUNCTION("""COMPUTED_VALUE"""),97)</f>
        <v>97</v>
      </c>
      <c r="QG16" s="19" t="str">
        <f ca="1">IFERROR(__xludf.DUMMYFUNCTION("""COMPUTED_VALUE"""),"Ємець Л. О.")</f>
        <v>Ємець Л. О.</v>
      </c>
      <c r="QH16" s="19" t="str">
        <f ca="1">IFERROR(__xludf.DUMMYFUNCTION("""COMPUTED_VALUE"""),"Не голосував")</f>
        <v>Не голосував</v>
      </c>
      <c r="QI16" s="19">
        <f ca="1">IFERROR(__xludf.DUMMYFUNCTION("""COMPUTED_VALUE"""),97)</f>
        <v>97</v>
      </c>
      <c r="QJ16" s="19" t="str">
        <f ca="1">IFERROR(__xludf.DUMMYFUNCTION("""COMPUTED_VALUE"""),"Ємець Л. О.")</f>
        <v>Ємець Л. О.</v>
      </c>
      <c r="QK16" s="19" t="str">
        <f ca="1">IFERROR(__xludf.DUMMYFUNCTION("""COMPUTED_VALUE"""),"Не голосував")</f>
        <v>Не голосував</v>
      </c>
    </row>
    <row r="17" spans="1:453" ht="12.75">
      <c r="A17" s="17">
        <f ca="1">IFERROR(__xludf.DUMMYFUNCTION("""COMPUTED_VALUE"""),94)</f>
        <v>94</v>
      </c>
      <c r="B17" s="17" t="str">
        <f ca="1">IFERROR(__xludf.DUMMYFUNCTION("""COMPUTED_VALUE"""),"Задерейко  А. І.")</f>
        <v>Задерейко  А. І.</v>
      </c>
      <c r="C17" s="19" t="str">
        <f ca="1">IFERROR(__xludf.DUMMYFUNCTION("""COMPUTED_VALUE"""),"За")</f>
        <v>За</v>
      </c>
      <c r="D17" s="19">
        <f ca="1">IFERROR(__xludf.DUMMYFUNCTION("""COMPUTED_VALUE"""),94)</f>
        <v>94</v>
      </c>
      <c r="E17" s="19" t="str">
        <f ca="1">IFERROR(__xludf.DUMMYFUNCTION("""COMPUTED_VALUE"""),"Задерейко  А. І.")</f>
        <v>Задерейко  А. І.</v>
      </c>
      <c r="F17" s="19" t="str">
        <f ca="1">IFERROR(__xludf.DUMMYFUNCTION("""COMPUTED_VALUE"""),"За")</f>
        <v>За</v>
      </c>
      <c r="G17" s="19">
        <f ca="1">IFERROR(__xludf.DUMMYFUNCTION("""COMPUTED_VALUE"""),94)</f>
        <v>94</v>
      </c>
      <c r="H17" s="19" t="str">
        <f ca="1">IFERROR(__xludf.DUMMYFUNCTION("""COMPUTED_VALUE"""),"Задерейко  А. І.")</f>
        <v>Задерейко  А. І.</v>
      </c>
      <c r="I17" s="19" t="str">
        <f ca="1">IFERROR(__xludf.DUMMYFUNCTION("""COMPUTED_VALUE"""),"За")</f>
        <v>За</v>
      </c>
      <c r="J17" s="19">
        <f ca="1">IFERROR(__xludf.DUMMYFUNCTION("""COMPUTED_VALUE"""),94)</f>
        <v>94</v>
      </c>
      <c r="K17" s="19" t="str">
        <f ca="1">IFERROR(__xludf.DUMMYFUNCTION("""COMPUTED_VALUE"""),"Задерейко  А. І.")</f>
        <v>Задерейко  А. І.</v>
      </c>
      <c r="L17" s="19" t="str">
        <f ca="1">IFERROR(__xludf.DUMMYFUNCTION("""COMPUTED_VALUE"""),"За")</f>
        <v>За</v>
      </c>
      <c r="M17" s="19">
        <f ca="1">IFERROR(__xludf.DUMMYFUNCTION("""COMPUTED_VALUE"""),94)</f>
        <v>94</v>
      </c>
      <c r="N17" s="19" t="str">
        <f ca="1">IFERROR(__xludf.DUMMYFUNCTION("""COMPUTED_VALUE"""),"Задерейко  А. І.")</f>
        <v>Задерейко  А. І.</v>
      </c>
      <c r="O17" s="19" t="str">
        <f ca="1">IFERROR(__xludf.DUMMYFUNCTION("""COMPUTED_VALUE"""),"За")</f>
        <v>За</v>
      </c>
      <c r="P17" s="19">
        <f ca="1">IFERROR(__xludf.DUMMYFUNCTION("""COMPUTED_VALUE"""),94)</f>
        <v>94</v>
      </c>
      <c r="Q17" s="19" t="str">
        <f ca="1">IFERROR(__xludf.DUMMYFUNCTION("""COMPUTED_VALUE"""),"Задерейко  А. І.")</f>
        <v>Задерейко  А. І.</v>
      </c>
      <c r="R17" s="19" t="str">
        <f ca="1">IFERROR(__xludf.DUMMYFUNCTION("""COMPUTED_VALUE"""),"За")</f>
        <v>За</v>
      </c>
      <c r="S17" s="19">
        <f ca="1">IFERROR(__xludf.DUMMYFUNCTION("""COMPUTED_VALUE"""),94)</f>
        <v>94</v>
      </c>
      <c r="T17" s="19" t="str">
        <f ca="1">IFERROR(__xludf.DUMMYFUNCTION("""COMPUTED_VALUE"""),"Задерейко  А. І.")</f>
        <v>Задерейко  А. І.</v>
      </c>
      <c r="U17" s="19" t="str">
        <f ca="1">IFERROR(__xludf.DUMMYFUNCTION("""COMPUTED_VALUE"""),"За")</f>
        <v>За</v>
      </c>
      <c r="V17" s="19">
        <f ca="1">IFERROR(__xludf.DUMMYFUNCTION("""COMPUTED_VALUE"""),94)</f>
        <v>94</v>
      </c>
      <c r="W17" s="19" t="str">
        <f ca="1">IFERROR(__xludf.DUMMYFUNCTION("""COMPUTED_VALUE"""),"Задерейко  А. І.")</f>
        <v>Задерейко  А. І.</v>
      </c>
      <c r="X17" s="19" t="str">
        <f ca="1">IFERROR(__xludf.DUMMYFUNCTION("""COMPUTED_VALUE"""),"За")</f>
        <v>За</v>
      </c>
      <c r="Y17" s="19">
        <f ca="1">IFERROR(__xludf.DUMMYFUNCTION("""COMPUTED_VALUE"""),94)</f>
        <v>94</v>
      </c>
      <c r="Z17" s="19" t="str">
        <f ca="1">IFERROR(__xludf.DUMMYFUNCTION("""COMPUTED_VALUE"""),"Задерейко  А. І.")</f>
        <v>Задерейко  А. І.</v>
      </c>
      <c r="AA17" s="19" t="str">
        <f ca="1">IFERROR(__xludf.DUMMYFUNCTION("""COMPUTED_VALUE"""),"За")</f>
        <v>За</v>
      </c>
      <c r="AB17" s="19">
        <f ca="1">IFERROR(__xludf.DUMMYFUNCTION("""COMPUTED_VALUE"""),94)</f>
        <v>94</v>
      </c>
      <c r="AC17" s="19" t="str">
        <f ca="1">IFERROR(__xludf.DUMMYFUNCTION("""COMPUTED_VALUE"""),"Задерейко  А. І.")</f>
        <v>Задерейко  А. І.</v>
      </c>
      <c r="AD17" s="19" t="str">
        <f ca="1">IFERROR(__xludf.DUMMYFUNCTION("""COMPUTED_VALUE"""),"За")</f>
        <v>За</v>
      </c>
      <c r="AE17" s="19">
        <f ca="1">IFERROR(__xludf.DUMMYFUNCTION("""COMPUTED_VALUE"""),94)</f>
        <v>94</v>
      </c>
      <c r="AF17" s="19" t="str">
        <f ca="1">IFERROR(__xludf.DUMMYFUNCTION("""COMPUTED_VALUE"""),"Задерейко  А. І.")</f>
        <v>Задерейко  А. І.</v>
      </c>
      <c r="AG17" s="19" t="str">
        <f ca="1">IFERROR(__xludf.DUMMYFUNCTION("""COMPUTED_VALUE"""),"За")</f>
        <v>За</v>
      </c>
      <c r="AH17" s="19">
        <f ca="1">IFERROR(__xludf.DUMMYFUNCTION("""COMPUTED_VALUE"""),94)</f>
        <v>94</v>
      </c>
      <c r="AI17" s="19" t="str">
        <f ca="1">IFERROR(__xludf.DUMMYFUNCTION("""COMPUTED_VALUE"""),"Задерейко  А. І.")</f>
        <v>Задерейко  А. І.</v>
      </c>
      <c r="AJ17" s="19" t="str">
        <f ca="1">IFERROR(__xludf.DUMMYFUNCTION("""COMPUTED_VALUE"""),"За")</f>
        <v>За</v>
      </c>
      <c r="AK17" s="19">
        <f ca="1">IFERROR(__xludf.DUMMYFUNCTION("""COMPUTED_VALUE"""),94)</f>
        <v>94</v>
      </c>
      <c r="AL17" s="19" t="str">
        <f ca="1">IFERROR(__xludf.DUMMYFUNCTION("""COMPUTED_VALUE"""),"Задерейко  А. І.")</f>
        <v>Задерейко  А. І.</v>
      </c>
      <c r="AM17" s="19" t="str">
        <f ca="1">IFERROR(__xludf.DUMMYFUNCTION("""COMPUTED_VALUE"""),"За")</f>
        <v>За</v>
      </c>
      <c r="AN17" s="19">
        <f ca="1">IFERROR(__xludf.DUMMYFUNCTION("""COMPUTED_VALUE"""),94)</f>
        <v>94</v>
      </c>
      <c r="AO17" s="19" t="str">
        <f ca="1">IFERROR(__xludf.DUMMYFUNCTION("""COMPUTED_VALUE"""),"Задерейко  А. І.")</f>
        <v>Задерейко  А. І.</v>
      </c>
      <c r="AP17" s="19" t="str">
        <f ca="1">IFERROR(__xludf.DUMMYFUNCTION("""COMPUTED_VALUE"""),"За")</f>
        <v>За</v>
      </c>
      <c r="AQ17" s="19">
        <f ca="1">IFERROR(__xludf.DUMMYFUNCTION("""COMPUTED_VALUE"""),94)</f>
        <v>94</v>
      </c>
      <c r="AR17" s="19" t="str">
        <f ca="1">IFERROR(__xludf.DUMMYFUNCTION("""COMPUTED_VALUE"""),"Задерейко  А. І.")</f>
        <v>Задерейко  А. І.</v>
      </c>
      <c r="AS17" s="19" t="str">
        <f ca="1">IFERROR(__xludf.DUMMYFUNCTION("""COMPUTED_VALUE"""),"За")</f>
        <v>За</v>
      </c>
      <c r="AT17" s="19">
        <f ca="1">IFERROR(__xludf.DUMMYFUNCTION("""COMPUTED_VALUE"""),94)</f>
        <v>94</v>
      </c>
      <c r="AU17" s="19" t="str">
        <f ca="1">IFERROR(__xludf.DUMMYFUNCTION("""COMPUTED_VALUE"""),"Задерейко  А. І.")</f>
        <v>Задерейко  А. І.</v>
      </c>
      <c r="AV17" s="19" t="str">
        <f ca="1">IFERROR(__xludf.DUMMYFUNCTION("""COMPUTED_VALUE"""),"За")</f>
        <v>За</v>
      </c>
      <c r="AW17" s="19">
        <f ca="1">IFERROR(__xludf.DUMMYFUNCTION("""COMPUTED_VALUE"""),94)</f>
        <v>94</v>
      </c>
      <c r="AX17" s="19" t="str">
        <f ca="1">IFERROR(__xludf.DUMMYFUNCTION("""COMPUTED_VALUE"""),"Задерейко  А. І.")</f>
        <v>Задерейко  А. І.</v>
      </c>
      <c r="AY17" s="19" t="str">
        <f ca="1">IFERROR(__xludf.DUMMYFUNCTION("""COMPUTED_VALUE"""),"За")</f>
        <v>За</v>
      </c>
      <c r="AZ17" s="19">
        <f ca="1">IFERROR(__xludf.DUMMYFUNCTION("""COMPUTED_VALUE"""),94)</f>
        <v>94</v>
      </c>
      <c r="BA17" s="19" t="str">
        <f ca="1">IFERROR(__xludf.DUMMYFUNCTION("""COMPUTED_VALUE"""),"Задерейко  А. І.")</f>
        <v>Задерейко  А. І.</v>
      </c>
      <c r="BB17" s="19" t="str">
        <f ca="1">IFERROR(__xludf.DUMMYFUNCTION("""COMPUTED_VALUE"""),"За")</f>
        <v>За</v>
      </c>
      <c r="BC17" s="19">
        <f ca="1">IFERROR(__xludf.DUMMYFUNCTION("""COMPUTED_VALUE"""),94)</f>
        <v>94</v>
      </c>
      <c r="BD17" s="19" t="str">
        <f ca="1">IFERROR(__xludf.DUMMYFUNCTION("""COMPUTED_VALUE"""),"Задерейко  А. І.")</f>
        <v>Задерейко  А. І.</v>
      </c>
      <c r="BE17" s="19" t="str">
        <f ca="1">IFERROR(__xludf.DUMMYFUNCTION("""COMPUTED_VALUE"""),"За")</f>
        <v>За</v>
      </c>
      <c r="BF17" s="19">
        <f ca="1">IFERROR(__xludf.DUMMYFUNCTION("""COMPUTED_VALUE"""),94)</f>
        <v>94</v>
      </c>
      <c r="BG17" s="19" t="str">
        <f ca="1">IFERROR(__xludf.DUMMYFUNCTION("""COMPUTED_VALUE"""),"Задерейко  А. І.")</f>
        <v>Задерейко  А. І.</v>
      </c>
      <c r="BH17" s="19" t="str">
        <f ca="1">IFERROR(__xludf.DUMMYFUNCTION("""COMPUTED_VALUE"""),"Не голосував")</f>
        <v>Не голосував</v>
      </c>
      <c r="BI17" s="19">
        <f ca="1">IFERROR(__xludf.DUMMYFUNCTION("""COMPUTED_VALUE"""),94)</f>
        <v>94</v>
      </c>
      <c r="BJ17" s="19" t="str">
        <f ca="1">IFERROR(__xludf.DUMMYFUNCTION("""COMPUTED_VALUE"""),"Задерейко  А. І.")</f>
        <v>Задерейко  А. І.</v>
      </c>
      <c r="BK17" s="19" t="str">
        <f ca="1">IFERROR(__xludf.DUMMYFUNCTION("""COMPUTED_VALUE"""),"За")</f>
        <v>За</v>
      </c>
      <c r="BL17" s="19">
        <f ca="1">IFERROR(__xludf.DUMMYFUNCTION("""COMPUTED_VALUE"""),94)</f>
        <v>94</v>
      </c>
      <c r="BM17" s="19" t="str">
        <f ca="1">IFERROR(__xludf.DUMMYFUNCTION("""COMPUTED_VALUE"""),"Задерейко  А. І.")</f>
        <v>Задерейко  А. І.</v>
      </c>
      <c r="BN17" s="19" t="str">
        <f ca="1">IFERROR(__xludf.DUMMYFUNCTION("""COMPUTED_VALUE"""),"За")</f>
        <v>За</v>
      </c>
      <c r="BO17" s="19">
        <f ca="1">IFERROR(__xludf.DUMMYFUNCTION("""COMPUTED_VALUE"""),94)</f>
        <v>94</v>
      </c>
      <c r="BP17" s="19" t="str">
        <f ca="1">IFERROR(__xludf.DUMMYFUNCTION("""COMPUTED_VALUE"""),"Задерейко  А. І.")</f>
        <v>Задерейко  А. І.</v>
      </c>
      <c r="BQ17" s="19" t="str">
        <f ca="1">IFERROR(__xludf.DUMMYFUNCTION("""COMPUTED_VALUE"""),"Не голосував")</f>
        <v>Не голосував</v>
      </c>
      <c r="BR17" s="19">
        <f ca="1">IFERROR(__xludf.DUMMYFUNCTION("""COMPUTED_VALUE"""),94)</f>
        <v>94</v>
      </c>
      <c r="BS17" s="19" t="str">
        <f ca="1">IFERROR(__xludf.DUMMYFUNCTION("""COMPUTED_VALUE"""),"Задерейко  А. І.")</f>
        <v>Задерейко  А. І.</v>
      </c>
      <c r="BT17" s="19" t="str">
        <f ca="1">IFERROR(__xludf.DUMMYFUNCTION("""COMPUTED_VALUE"""),"За")</f>
        <v>За</v>
      </c>
      <c r="BU17" s="19">
        <f ca="1">IFERROR(__xludf.DUMMYFUNCTION("""COMPUTED_VALUE"""),94)</f>
        <v>94</v>
      </c>
      <c r="BV17" s="19" t="str">
        <f ca="1">IFERROR(__xludf.DUMMYFUNCTION("""COMPUTED_VALUE"""),"Задерейко  А. І.")</f>
        <v>Задерейко  А. І.</v>
      </c>
      <c r="BW17" s="19" t="str">
        <f ca="1">IFERROR(__xludf.DUMMYFUNCTION("""COMPUTED_VALUE"""),"За")</f>
        <v>За</v>
      </c>
      <c r="BX17" s="19">
        <f ca="1">IFERROR(__xludf.DUMMYFUNCTION("""COMPUTED_VALUE"""),94)</f>
        <v>94</v>
      </c>
      <c r="BY17" s="19" t="str">
        <f ca="1">IFERROR(__xludf.DUMMYFUNCTION("""COMPUTED_VALUE"""),"Задерейко  А. І.")</f>
        <v>Задерейко  А. І.</v>
      </c>
      <c r="BZ17" s="19" t="str">
        <f ca="1">IFERROR(__xludf.DUMMYFUNCTION("""COMPUTED_VALUE"""),"За")</f>
        <v>За</v>
      </c>
      <c r="CA17" s="19">
        <f ca="1">IFERROR(__xludf.DUMMYFUNCTION("""COMPUTED_VALUE"""),94)</f>
        <v>94</v>
      </c>
      <c r="CB17" s="19" t="str">
        <f ca="1">IFERROR(__xludf.DUMMYFUNCTION("""COMPUTED_VALUE"""),"Задерейко  А. І.")</f>
        <v>Задерейко  А. І.</v>
      </c>
      <c r="CC17" s="19" t="str">
        <f ca="1">IFERROR(__xludf.DUMMYFUNCTION("""COMPUTED_VALUE"""),"За")</f>
        <v>За</v>
      </c>
      <c r="CD17" s="19">
        <f ca="1">IFERROR(__xludf.DUMMYFUNCTION("""COMPUTED_VALUE"""),94)</f>
        <v>94</v>
      </c>
      <c r="CE17" s="19" t="str">
        <f ca="1">IFERROR(__xludf.DUMMYFUNCTION("""COMPUTED_VALUE"""),"Задерейко  А. І.")</f>
        <v>Задерейко  А. І.</v>
      </c>
      <c r="CF17" s="19" t="str">
        <f ca="1">IFERROR(__xludf.DUMMYFUNCTION("""COMPUTED_VALUE"""),"За")</f>
        <v>За</v>
      </c>
      <c r="CG17" s="19">
        <f ca="1">IFERROR(__xludf.DUMMYFUNCTION("""COMPUTED_VALUE"""),94)</f>
        <v>94</v>
      </c>
      <c r="CH17" s="19" t="str">
        <f ca="1">IFERROR(__xludf.DUMMYFUNCTION("""COMPUTED_VALUE"""),"Задерейко  А. І.")</f>
        <v>Задерейко  А. І.</v>
      </c>
      <c r="CI17" s="19" t="str">
        <f ca="1">IFERROR(__xludf.DUMMYFUNCTION("""COMPUTED_VALUE"""),"За")</f>
        <v>За</v>
      </c>
      <c r="CJ17" s="19">
        <f ca="1">IFERROR(__xludf.DUMMYFUNCTION("""COMPUTED_VALUE"""),94)</f>
        <v>94</v>
      </c>
      <c r="CK17" s="19" t="str">
        <f ca="1">IFERROR(__xludf.DUMMYFUNCTION("""COMPUTED_VALUE"""),"Задерейко  А. І.")</f>
        <v>Задерейко  А. І.</v>
      </c>
      <c r="CL17" s="19" t="str">
        <f ca="1">IFERROR(__xludf.DUMMYFUNCTION("""COMPUTED_VALUE"""),"За")</f>
        <v>За</v>
      </c>
      <c r="CM17" s="19">
        <f ca="1">IFERROR(__xludf.DUMMYFUNCTION("""COMPUTED_VALUE"""),94)</f>
        <v>94</v>
      </c>
      <c r="CN17" s="19" t="str">
        <f ca="1">IFERROR(__xludf.DUMMYFUNCTION("""COMPUTED_VALUE"""),"Задерейко  А. І.")</f>
        <v>Задерейко  А. І.</v>
      </c>
      <c r="CO17" s="19" t="str">
        <f ca="1">IFERROR(__xludf.DUMMYFUNCTION("""COMPUTED_VALUE"""),"За")</f>
        <v>За</v>
      </c>
      <c r="CP17" s="19">
        <f ca="1">IFERROR(__xludf.DUMMYFUNCTION("""COMPUTED_VALUE"""),94)</f>
        <v>94</v>
      </c>
      <c r="CQ17" s="19" t="str">
        <f ca="1">IFERROR(__xludf.DUMMYFUNCTION("""COMPUTED_VALUE"""),"Задерейко  А. І.")</f>
        <v>Задерейко  А. І.</v>
      </c>
      <c r="CR17" s="19" t="str">
        <f ca="1">IFERROR(__xludf.DUMMYFUNCTION("""COMPUTED_VALUE"""),"За")</f>
        <v>За</v>
      </c>
      <c r="CS17" s="19">
        <f ca="1">IFERROR(__xludf.DUMMYFUNCTION("""COMPUTED_VALUE"""),94)</f>
        <v>94</v>
      </c>
      <c r="CT17" s="19" t="str">
        <f ca="1">IFERROR(__xludf.DUMMYFUNCTION("""COMPUTED_VALUE"""),"Задерейко  А. І.")</f>
        <v>Задерейко  А. І.</v>
      </c>
      <c r="CU17" s="19" t="str">
        <f ca="1">IFERROR(__xludf.DUMMYFUNCTION("""COMPUTED_VALUE"""),"За")</f>
        <v>За</v>
      </c>
      <c r="CV17" s="19">
        <f ca="1">IFERROR(__xludf.DUMMYFUNCTION("""COMPUTED_VALUE"""),94)</f>
        <v>94</v>
      </c>
      <c r="CW17" s="19" t="str">
        <f ca="1">IFERROR(__xludf.DUMMYFUNCTION("""COMPUTED_VALUE"""),"Задерейко  А. І.")</f>
        <v>Задерейко  А. І.</v>
      </c>
      <c r="CX17" s="19" t="str">
        <f ca="1">IFERROR(__xludf.DUMMYFUNCTION("""COMPUTED_VALUE"""),"За")</f>
        <v>За</v>
      </c>
      <c r="CY17" s="19">
        <f ca="1">IFERROR(__xludf.DUMMYFUNCTION("""COMPUTED_VALUE"""),94)</f>
        <v>94</v>
      </c>
      <c r="CZ17" s="19" t="str">
        <f ca="1">IFERROR(__xludf.DUMMYFUNCTION("""COMPUTED_VALUE"""),"Задерейко  А. І.")</f>
        <v>Задерейко  А. І.</v>
      </c>
      <c r="DA17" s="19" t="str">
        <f ca="1">IFERROR(__xludf.DUMMYFUNCTION("""COMPUTED_VALUE"""),"За")</f>
        <v>За</v>
      </c>
      <c r="DB17" s="19">
        <f ca="1">IFERROR(__xludf.DUMMYFUNCTION("""COMPUTED_VALUE"""),94)</f>
        <v>94</v>
      </c>
      <c r="DC17" s="19" t="str">
        <f ca="1">IFERROR(__xludf.DUMMYFUNCTION("""COMPUTED_VALUE"""),"Задерейко  А. І.")</f>
        <v>Задерейко  А. І.</v>
      </c>
      <c r="DD17" s="19" t="str">
        <f ca="1">IFERROR(__xludf.DUMMYFUNCTION("""COMPUTED_VALUE"""),"За")</f>
        <v>За</v>
      </c>
      <c r="DE17" s="19">
        <f ca="1">IFERROR(__xludf.DUMMYFUNCTION("""COMPUTED_VALUE"""),94)</f>
        <v>94</v>
      </c>
      <c r="DF17" s="19" t="str">
        <f ca="1">IFERROR(__xludf.DUMMYFUNCTION("""COMPUTED_VALUE"""),"Задерейко  А. І.")</f>
        <v>Задерейко  А. І.</v>
      </c>
      <c r="DG17" s="19" t="str">
        <f ca="1">IFERROR(__xludf.DUMMYFUNCTION("""COMPUTED_VALUE"""),"За")</f>
        <v>За</v>
      </c>
      <c r="DH17" s="19">
        <f ca="1">IFERROR(__xludf.DUMMYFUNCTION("""COMPUTED_VALUE"""),94)</f>
        <v>94</v>
      </c>
      <c r="DI17" s="19" t="str">
        <f ca="1">IFERROR(__xludf.DUMMYFUNCTION("""COMPUTED_VALUE"""),"Задерейко  А. І.")</f>
        <v>Задерейко  А. І.</v>
      </c>
      <c r="DJ17" s="19" t="str">
        <f ca="1">IFERROR(__xludf.DUMMYFUNCTION("""COMPUTED_VALUE"""),"За")</f>
        <v>За</v>
      </c>
      <c r="DK17" s="19">
        <f ca="1">IFERROR(__xludf.DUMMYFUNCTION("""COMPUTED_VALUE"""),94)</f>
        <v>94</v>
      </c>
      <c r="DL17" s="19" t="str">
        <f ca="1">IFERROR(__xludf.DUMMYFUNCTION("""COMPUTED_VALUE"""),"Задерейко  А. І.")</f>
        <v>Задерейко  А. І.</v>
      </c>
      <c r="DM17" s="19" t="str">
        <f ca="1">IFERROR(__xludf.DUMMYFUNCTION("""COMPUTED_VALUE"""),"За")</f>
        <v>За</v>
      </c>
      <c r="DN17" s="19">
        <f ca="1">IFERROR(__xludf.DUMMYFUNCTION("""COMPUTED_VALUE"""),94)</f>
        <v>94</v>
      </c>
      <c r="DO17" s="19" t="str">
        <f ca="1">IFERROR(__xludf.DUMMYFUNCTION("""COMPUTED_VALUE"""),"Задерейко  А. І.")</f>
        <v>Задерейко  А. І.</v>
      </c>
      <c r="DP17" s="19" t="str">
        <f ca="1">IFERROR(__xludf.DUMMYFUNCTION("""COMPUTED_VALUE"""),"За")</f>
        <v>За</v>
      </c>
      <c r="DQ17" s="19">
        <f ca="1">IFERROR(__xludf.DUMMYFUNCTION("""COMPUTED_VALUE"""),94)</f>
        <v>94</v>
      </c>
      <c r="DR17" s="19" t="str">
        <f ca="1">IFERROR(__xludf.DUMMYFUNCTION("""COMPUTED_VALUE"""),"Задерейко  А. І.")</f>
        <v>Задерейко  А. І.</v>
      </c>
      <c r="DS17" s="19" t="str">
        <f ca="1">IFERROR(__xludf.DUMMYFUNCTION("""COMPUTED_VALUE"""),"За")</f>
        <v>За</v>
      </c>
      <c r="DT17" s="19">
        <f ca="1">IFERROR(__xludf.DUMMYFUNCTION("""COMPUTED_VALUE"""),94)</f>
        <v>94</v>
      </c>
      <c r="DU17" s="19" t="str">
        <f ca="1">IFERROR(__xludf.DUMMYFUNCTION("""COMPUTED_VALUE"""),"Задерейко  А. І.")</f>
        <v>Задерейко  А. І.</v>
      </c>
      <c r="DV17" s="19" t="str">
        <f ca="1">IFERROR(__xludf.DUMMYFUNCTION("""COMPUTED_VALUE"""),"За")</f>
        <v>За</v>
      </c>
      <c r="DW17" s="19">
        <f ca="1">IFERROR(__xludf.DUMMYFUNCTION("""COMPUTED_VALUE"""),94)</f>
        <v>94</v>
      </c>
      <c r="DX17" s="19" t="str">
        <f ca="1">IFERROR(__xludf.DUMMYFUNCTION("""COMPUTED_VALUE"""),"Задерейко  А. І.")</f>
        <v>Задерейко  А. І.</v>
      </c>
      <c r="DY17" s="19" t="str">
        <f ca="1">IFERROR(__xludf.DUMMYFUNCTION("""COMPUTED_VALUE"""),"За")</f>
        <v>За</v>
      </c>
      <c r="DZ17" s="19">
        <f ca="1">IFERROR(__xludf.DUMMYFUNCTION("""COMPUTED_VALUE"""),94)</f>
        <v>94</v>
      </c>
      <c r="EA17" s="19" t="str">
        <f ca="1">IFERROR(__xludf.DUMMYFUNCTION("""COMPUTED_VALUE"""),"Задерейко  А. І.")</f>
        <v>Задерейко  А. І.</v>
      </c>
      <c r="EB17" s="19" t="str">
        <f ca="1">IFERROR(__xludf.DUMMYFUNCTION("""COMPUTED_VALUE"""),"За")</f>
        <v>За</v>
      </c>
      <c r="EC17" s="19">
        <f ca="1">IFERROR(__xludf.DUMMYFUNCTION("""COMPUTED_VALUE"""),94)</f>
        <v>94</v>
      </c>
      <c r="ED17" s="19" t="str">
        <f ca="1">IFERROR(__xludf.DUMMYFUNCTION("""COMPUTED_VALUE"""),"Задерейко  А. І.")</f>
        <v>Задерейко  А. І.</v>
      </c>
      <c r="EE17" s="19" t="str">
        <f ca="1">IFERROR(__xludf.DUMMYFUNCTION("""COMPUTED_VALUE"""),"За")</f>
        <v>За</v>
      </c>
      <c r="EF17" s="19">
        <f ca="1">IFERROR(__xludf.DUMMYFUNCTION("""COMPUTED_VALUE"""),94)</f>
        <v>94</v>
      </c>
      <c r="EG17" s="19" t="str">
        <f ca="1">IFERROR(__xludf.DUMMYFUNCTION("""COMPUTED_VALUE"""),"Задерейко  А. І.")</f>
        <v>Задерейко  А. І.</v>
      </c>
      <c r="EH17" s="19" t="str">
        <f ca="1">IFERROR(__xludf.DUMMYFUNCTION("""COMPUTED_VALUE"""),"...")</f>
        <v>...</v>
      </c>
      <c r="EI17" s="19">
        <f ca="1">IFERROR(__xludf.DUMMYFUNCTION("""COMPUTED_VALUE"""),94)</f>
        <v>94</v>
      </c>
      <c r="EJ17" s="19" t="str">
        <f ca="1">IFERROR(__xludf.DUMMYFUNCTION("""COMPUTED_VALUE"""),"Задерейко  А. І.")</f>
        <v>Задерейко  А. І.</v>
      </c>
      <c r="EK17" s="19" t="str">
        <f ca="1">IFERROR(__xludf.DUMMYFUNCTION("""COMPUTED_VALUE"""),"...")</f>
        <v>...</v>
      </c>
      <c r="EL17" s="19">
        <f ca="1">IFERROR(__xludf.DUMMYFUNCTION("""COMPUTED_VALUE"""),94)</f>
        <v>94</v>
      </c>
      <c r="EM17" s="19" t="str">
        <f ca="1">IFERROR(__xludf.DUMMYFUNCTION("""COMPUTED_VALUE"""),"Задерейко  А. І.")</f>
        <v>Задерейко  А. І.</v>
      </c>
      <c r="EN17" s="19" t="str">
        <f ca="1">IFERROR(__xludf.DUMMYFUNCTION("""COMPUTED_VALUE"""),"...")</f>
        <v>...</v>
      </c>
      <c r="EO17" s="19">
        <f ca="1">IFERROR(__xludf.DUMMYFUNCTION("""COMPUTED_VALUE"""),94)</f>
        <v>94</v>
      </c>
      <c r="EP17" s="19" t="str">
        <f ca="1">IFERROR(__xludf.DUMMYFUNCTION("""COMPUTED_VALUE"""),"Задерейко  А. І.")</f>
        <v>Задерейко  А. І.</v>
      </c>
      <c r="EQ17" s="19" t="str">
        <f ca="1">IFERROR(__xludf.DUMMYFUNCTION("""COMPUTED_VALUE"""),"...")</f>
        <v>...</v>
      </c>
      <c r="ER17" s="19">
        <f ca="1">IFERROR(__xludf.DUMMYFUNCTION("""COMPUTED_VALUE"""),94)</f>
        <v>94</v>
      </c>
      <c r="ES17" s="19" t="str">
        <f ca="1">IFERROR(__xludf.DUMMYFUNCTION("""COMPUTED_VALUE"""),"Задерейко  А. І.")</f>
        <v>Задерейко  А. І.</v>
      </c>
      <c r="ET17" s="19" t="str">
        <f ca="1">IFERROR(__xludf.DUMMYFUNCTION("""COMPUTED_VALUE"""),"...")</f>
        <v>...</v>
      </c>
      <c r="EU17" s="19">
        <f ca="1">IFERROR(__xludf.DUMMYFUNCTION("""COMPUTED_VALUE"""),94)</f>
        <v>94</v>
      </c>
      <c r="EV17" s="19" t="str">
        <f ca="1">IFERROR(__xludf.DUMMYFUNCTION("""COMPUTED_VALUE"""),"Задерейко  А. І.")</f>
        <v>Задерейко  А. І.</v>
      </c>
      <c r="EW17" s="19" t="str">
        <f ca="1">IFERROR(__xludf.DUMMYFUNCTION("""COMPUTED_VALUE"""),"...")</f>
        <v>...</v>
      </c>
      <c r="EX17" s="19">
        <f ca="1">IFERROR(__xludf.DUMMYFUNCTION("""COMPUTED_VALUE"""),94)</f>
        <v>94</v>
      </c>
      <c r="EY17" s="19" t="str">
        <f ca="1">IFERROR(__xludf.DUMMYFUNCTION("""COMPUTED_VALUE"""),"Задерейко  А. І.")</f>
        <v>Задерейко  А. І.</v>
      </c>
      <c r="EZ17" s="19" t="str">
        <f ca="1">IFERROR(__xludf.DUMMYFUNCTION("""COMPUTED_VALUE"""),"...")</f>
        <v>...</v>
      </c>
      <c r="FA17" s="19">
        <f ca="1">IFERROR(__xludf.DUMMYFUNCTION("""COMPUTED_VALUE"""),94)</f>
        <v>94</v>
      </c>
      <c r="FB17" s="19" t="str">
        <f ca="1">IFERROR(__xludf.DUMMYFUNCTION("""COMPUTED_VALUE"""),"Задерейко  А. І.")</f>
        <v>Задерейко  А. І.</v>
      </c>
      <c r="FC17" s="19" t="str">
        <f ca="1">IFERROR(__xludf.DUMMYFUNCTION("""COMPUTED_VALUE"""),"За")</f>
        <v>За</v>
      </c>
      <c r="FD17" s="19">
        <f ca="1">IFERROR(__xludf.DUMMYFUNCTION("""COMPUTED_VALUE"""),94)</f>
        <v>94</v>
      </c>
      <c r="FE17" s="19" t="str">
        <f ca="1">IFERROR(__xludf.DUMMYFUNCTION("""COMPUTED_VALUE"""),"Задерейко  А. І.")</f>
        <v>Задерейко  А. І.</v>
      </c>
      <c r="FF17" s="19" t="str">
        <f ca="1">IFERROR(__xludf.DUMMYFUNCTION("""COMPUTED_VALUE"""),"За")</f>
        <v>За</v>
      </c>
      <c r="FG17" s="19">
        <f ca="1">IFERROR(__xludf.DUMMYFUNCTION("""COMPUTED_VALUE"""),94)</f>
        <v>94</v>
      </c>
      <c r="FH17" s="19" t="str">
        <f ca="1">IFERROR(__xludf.DUMMYFUNCTION("""COMPUTED_VALUE"""),"Задерейко  А. І.")</f>
        <v>Задерейко  А. І.</v>
      </c>
      <c r="FI17" s="19" t="str">
        <f ca="1">IFERROR(__xludf.DUMMYFUNCTION("""COMPUTED_VALUE"""),"За")</f>
        <v>За</v>
      </c>
      <c r="FJ17" s="19">
        <f ca="1">IFERROR(__xludf.DUMMYFUNCTION("""COMPUTED_VALUE"""),94)</f>
        <v>94</v>
      </c>
      <c r="FK17" s="19" t="str">
        <f ca="1">IFERROR(__xludf.DUMMYFUNCTION("""COMPUTED_VALUE"""),"Задерейко  А. І.")</f>
        <v>Задерейко  А. І.</v>
      </c>
      <c r="FL17" s="19" t="str">
        <f ca="1">IFERROR(__xludf.DUMMYFUNCTION("""COMPUTED_VALUE"""),"За")</f>
        <v>За</v>
      </c>
      <c r="FM17" s="19">
        <f ca="1">IFERROR(__xludf.DUMMYFUNCTION("""COMPUTED_VALUE"""),94)</f>
        <v>94</v>
      </c>
      <c r="FN17" s="19" t="str">
        <f ca="1">IFERROR(__xludf.DUMMYFUNCTION("""COMPUTED_VALUE"""),"Задерейко  А. І.")</f>
        <v>Задерейко  А. І.</v>
      </c>
      <c r="FO17" s="19" t="str">
        <f ca="1">IFERROR(__xludf.DUMMYFUNCTION("""COMPUTED_VALUE"""),"За")</f>
        <v>За</v>
      </c>
      <c r="FP17" s="19">
        <f ca="1">IFERROR(__xludf.DUMMYFUNCTION("""COMPUTED_VALUE"""),94)</f>
        <v>94</v>
      </c>
      <c r="FQ17" s="19" t="str">
        <f ca="1">IFERROR(__xludf.DUMMYFUNCTION("""COMPUTED_VALUE"""),"Задерейко  А. І.")</f>
        <v>Задерейко  А. І.</v>
      </c>
      <c r="FR17" s="19" t="str">
        <f ca="1">IFERROR(__xludf.DUMMYFUNCTION("""COMPUTED_VALUE"""),"За")</f>
        <v>За</v>
      </c>
      <c r="FS17" s="19">
        <f ca="1">IFERROR(__xludf.DUMMYFUNCTION("""COMPUTED_VALUE"""),94)</f>
        <v>94</v>
      </c>
      <c r="FT17" s="19" t="str">
        <f ca="1">IFERROR(__xludf.DUMMYFUNCTION("""COMPUTED_VALUE"""),"Задерейко  А. І.")</f>
        <v>Задерейко  А. І.</v>
      </c>
      <c r="FU17" s="19" t="str">
        <f ca="1">IFERROR(__xludf.DUMMYFUNCTION("""COMPUTED_VALUE"""),"За")</f>
        <v>За</v>
      </c>
      <c r="FV17" s="19">
        <f ca="1">IFERROR(__xludf.DUMMYFUNCTION("""COMPUTED_VALUE"""),94)</f>
        <v>94</v>
      </c>
      <c r="FW17" s="19" t="str">
        <f ca="1">IFERROR(__xludf.DUMMYFUNCTION("""COMPUTED_VALUE"""),"Задерейко  А. І.")</f>
        <v>Задерейко  А. І.</v>
      </c>
      <c r="FX17" s="19" t="str">
        <f ca="1">IFERROR(__xludf.DUMMYFUNCTION("""COMPUTED_VALUE"""),"За")</f>
        <v>За</v>
      </c>
      <c r="FY17" s="19">
        <f ca="1">IFERROR(__xludf.DUMMYFUNCTION("""COMPUTED_VALUE"""),94)</f>
        <v>94</v>
      </c>
      <c r="FZ17" s="19" t="str">
        <f ca="1">IFERROR(__xludf.DUMMYFUNCTION("""COMPUTED_VALUE"""),"Задерейко  А. І.")</f>
        <v>Задерейко  А. І.</v>
      </c>
      <c r="GA17" s="19" t="str">
        <f ca="1">IFERROR(__xludf.DUMMYFUNCTION("""COMPUTED_VALUE"""),"За")</f>
        <v>За</v>
      </c>
      <c r="GB17" s="19">
        <f ca="1">IFERROR(__xludf.DUMMYFUNCTION("""COMPUTED_VALUE"""),94)</f>
        <v>94</v>
      </c>
      <c r="GC17" s="19" t="str">
        <f ca="1">IFERROR(__xludf.DUMMYFUNCTION("""COMPUTED_VALUE"""),"Задерейко  А. І.")</f>
        <v>Задерейко  А. І.</v>
      </c>
      <c r="GD17" s="19" t="str">
        <f ca="1">IFERROR(__xludf.DUMMYFUNCTION("""COMPUTED_VALUE"""),"За")</f>
        <v>За</v>
      </c>
      <c r="GE17" s="19">
        <f ca="1">IFERROR(__xludf.DUMMYFUNCTION("""COMPUTED_VALUE"""),94)</f>
        <v>94</v>
      </c>
      <c r="GF17" s="19" t="str">
        <f ca="1">IFERROR(__xludf.DUMMYFUNCTION("""COMPUTED_VALUE"""),"Задерейко  А. І.")</f>
        <v>Задерейко  А. І.</v>
      </c>
      <c r="GG17" s="19" t="str">
        <f ca="1">IFERROR(__xludf.DUMMYFUNCTION("""COMPUTED_VALUE"""),"За")</f>
        <v>За</v>
      </c>
      <c r="GH17" s="19">
        <f ca="1">IFERROR(__xludf.DUMMYFUNCTION("""COMPUTED_VALUE"""),94)</f>
        <v>94</v>
      </c>
      <c r="GI17" s="19" t="str">
        <f ca="1">IFERROR(__xludf.DUMMYFUNCTION("""COMPUTED_VALUE"""),"Задерейко  А. І.")</f>
        <v>Задерейко  А. І.</v>
      </c>
      <c r="GJ17" s="19" t="str">
        <f ca="1">IFERROR(__xludf.DUMMYFUNCTION("""COMPUTED_VALUE"""),"За")</f>
        <v>За</v>
      </c>
      <c r="GK17" s="19">
        <f ca="1">IFERROR(__xludf.DUMMYFUNCTION("""COMPUTED_VALUE"""),94)</f>
        <v>94</v>
      </c>
      <c r="GL17" s="19" t="str">
        <f ca="1">IFERROR(__xludf.DUMMYFUNCTION("""COMPUTED_VALUE"""),"Задерейко  А. І.")</f>
        <v>Задерейко  А. І.</v>
      </c>
      <c r="GM17" s="19" t="str">
        <f ca="1">IFERROR(__xludf.DUMMYFUNCTION("""COMPUTED_VALUE"""),"За")</f>
        <v>За</v>
      </c>
      <c r="GN17" s="19">
        <f ca="1">IFERROR(__xludf.DUMMYFUNCTION("""COMPUTED_VALUE"""),94)</f>
        <v>94</v>
      </c>
      <c r="GO17" s="19" t="str">
        <f ca="1">IFERROR(__xludf.DUMMYFUNCTION("""COMPUTED_VALUE"""),"Задерейко  А. І.")</f>
        <v>Задерейко  А. І.</v>
      </c>
      <c r="GP17" s="19" t="str">
        <f ca="1">IFERROR(__xludf.DUMMYFUNCTION("""COMPUTED_VALUE"""),"За")</f>
        <v>За</v>
      </c>
      <c r="GQ17" s="19">
        <f ca="1">IFERROR(__xludf.DUMMYFUNCTION("""COMPUTED_VALUE"""),94)</f>
        <v>94</v>
      </c>
      <c r="GR17" s="19" t="str">
        <f ca="1">IFERROR(__xludf.DUMMYFUNCTION("""COMPUTED_VALUE"""),"Задерейко  А. І.")</f>
        <v>Задерейко  А. І.</v>
      </c>
      <c r="GS17" s="19" t="str">
        <f ca="1">IFERROR(__xludf.DUMMYFUNCTION("""COMPUTED_VALUE"""),"За")</f>
        <v>За</v>
      </c>
      <c r="GT17" s="19">
        <f ca="1">IFERROR(__xludf.DUMMYFUNCTION("""COMPUTED_VALUE"""),94)</f>
        <v>94</v>
      </c>
      <c r="GU17" s="19" t="str">
        <f ca="1">IFERROR(__xludf.DUMMYFUNCTION("""COMPUTED_VALUE"""),"Задерейко  А. І.")</f>
        <v>Задерейко  А. І.</v>
      </c>
      <c r="GV17" s="19" t="str">
        <f ca="1">IFERROR(__xludf.DUMMYFUNCTION("""COMPUTED_VALUE"""),"За")</f>
        <v>За</v>
      </c>
      <c r="GW17" s="19">
        <f ca="1">IFERROR(__xludf.DUMMYFUNCTION("""COMPUTED_VALUE"""),94)</f>
        <v>94</v>
      </c>
      <c r="GX17" s="19" t="str">
        <f ca="1">IFERROR(__xludf.DUMMYFUNCTION("""COMPUTED_VALUE"""),"Задерейко  А. І.")</f>
        <v>Задерейко  А. І.</v>
      </c>
      <c r="GY17" s="19" t="str">
        <f ca="1">IFERROR(__xludf.DUMMYFUNCTION("""COMPUTED_VALUE"""),"За")</f>
        <v>За</v>
      </c>
      <c r="GZ17" s="19">
        <f ca="1">IFERROR(__xludf.DUMMYFUNCTION("""COMPUTED_VALUE"""),94)</f>
        <v>94</v>
      </c>
      <c r="HA17" s="19" t="str">
        <f ca="1">IFERROR(__xludf.DUMMYFUNCTION("""COMPUTED_VALUE"""),"Задерейко  А. І.")</f>
        <v>Задерейко  А. І.</v>
      </c>
      <c r="HB17" s="19" t="str">
        <f ca="1">IFERROR(__xludf.DUMMYFUNCTION("""COMPUTED_VALUE"""),"За")</f>
        <v>За</v>
      </c>
      <c r="HC17" s="19">
        <f ca="1">IFERROR(__xludf.DUMMYFUNCTION("""COMPUTED_VALUE"""),94)</f>
        <v>94</v>
      </c>
      <c r="HD17" s="19" t="str">
        <f ca="1">IFERROR(__xludf.DUMMYFUNCTION("""COMPUTED_VALUE"""),"Задерейко  А. І.")</f>
        <v>Задерейко  А. І.</v>
      </c>
      <c r="HE17" s="19" t="str">
        <f ca="1">IFERROR(__xludf.DUMMYFUNCTION("""COMPUTED_VALUE"""),"За")</f>
        <v>За</v>
      </c>
      <c r="HF17" s="19">
        <f ca="1">IFERROR(__xludf.DUMMYFUNCTION("""COMPUTED_VALUE"""),94)</f>
        <v>94</v>
      </c>
      <c r="HG17" s="19" t="str">
        <f ca="1">IFERROR(__xludf.DUMMYFUNCTION("""COMPUTED_VALUE"""),"Задерейко  А. І.")</f>
        <v>Задерейко  А. І.</v>
      </c>
      <c r="HH17" s="19" t="str">
        <f ca="1">IFERROR(__xludf.DUMMYFUNCTION("""COMPUTED_VALUE"""),"За")</f>
        <v>За</v>
      </c>
      <c r="HI17" s="19">
        <f ca="1">IFERROR(__xludf.DUMMYFUNCTION("""COMPUTED_VALUE"""),94)</f>
        <v>94</v>
      </c>
      <c r="HJ17" s="19" t="str">
        <f ca="1">IFERROR(__xludf.DUMMYFUNCTION("""COMPUTED_VALUE"""),"Задерейко  А. І.")</f>
        <v>Задерейко  А. І.</v>
      </c>
      <c r="HK17" s="19" t="str">
        <f ca="1">IFERROR(__xludf.DUMMYFUNCTION("""COMPUTED_VALUE"""),"За")</f>
        <v>За</v>
      </c>
      <c r="HL17" s="19">
        <f ca="1">IFERROR(__xludf.DUMMYFUNCTION("""COMPUTED_VALUE"""),94)</f>
        <v>94</v>
      </c>
      <c r="HM17" s="19" t="str">
        <f ca="1">IFERROR(__xludf.DUMMYFUNCTION("""COMPUTED_VALUE"""),"Задерейко  А. І.")</f>
        <v>Задерейко  А. І.</v>
      </c>
      <c r="HN17" s="19" t="str">
        <f ca="1">IFERROR(__xludf.DUMMYFUNCTION("""COMPUTED_VALUE"""),"За")</f>
        <v>За</v>
      </c>
      <c r="HO17" s="19">
        <f ca="1">IFERROR(__xludf.DUMMYFUNCTION("""COMPUTED_VALUE"""),94)</f>
        <v>94</v>
      </c>
      <c r="HP17" s="19" t="str">
        <f ca="1">IFERROR(__xludf.DUMMYFUNCTION("""COMPUTED_VALUE"""),"Задерейко  А. І.")</f>
        <v>Задерейко  А. І.</v>
      </c>
      <c r="HQ17" s="19" t="str">
        <f ca="1">IFERROR(__xludf.DUMMYFUNCTION("""COMPUTED_VALUE"""),"За")</f>
        <v>За</v>
      </c>
      <c r="HR17" s="19">
        <f ca="1">IFERROR(__xludf.DUMMYFUNCTION("""COMPUTED_VALUE"""),94)</f>
        <v>94</v>
      </c>
      <c r="HS17" s="19" t="str">
        <f ca="1">IFERROR(__xludf.DUMMYFUNCTION("""COMPUTED_VALUE"""),"Задерейко  А. І.")</f>
        <v>Задерейко  А. І.</v>
      </c>
      <c r="HT17" s="19" t="str">
        <f ca="1">IFERROR(__xludf.DUMMYFUNCTION("""COMPUTED_VALUE"""),"За")</f>
        <v>За</v>
      </c>
      <c r="HU17" s="19">
        <f ca="1">IFERROR(__xludf.DUMMYFUNCTION("""COMPUTED_VALUE"""),94)</f>
        <v>94</v>
      </c>
      <c r="HV17" s="19" t="str">
        <f ca="1">IFERROR(__xludf.DUMMYFUNCTION("""COMPUTED_VALUE"""),"Задерейко  А. І.")</f>
        <v>Задерейко  А. І.</v>
      </c>
      <c r="HW17" s="19" t="str">
        <f ca="1">IFERROR(__xludf.DUMMYFUNCTION("""COMPUTED_VALUE"""),"За")</f>
        <v>За</v>
      </c>
      <c r="HX17" s="19">
        <f ca="1">IFERROR(__xludf.DUMMYFUNCTION("""COMPUTED_VALUE"""),94)</f>
        <v>94</v>
      </c>
      <c r="HY17" s="19" t="str">
        <f ca="1">IFERROR(__xludf.DUMMYFUNCTION("""COMPUTED_VALUE"""),"Задерейко  А. І.")</f>
        <v>Задерейко  А. І.</v>
      </c>
      <c r="HZ17" s="19" t="str">
        <f ca="1">IFERROR(__xludf.DUMMYFUNCTION("""COMPUTED_VALUE"""),"За")</f>
        <v>За</v>
      </c>
      <c r="IA17" s="19">
        <f ca="1">IFERROR(__xludf.DUMMYFUNCTION("""COMPUTED_VALUE"""),94)</f>
        <v>94</v>
      </c>
      <c r="IB17" s="19" t="str">
        <f ca="1">IFERROR(__xludf.DUMMYFUNCTION("""COMPUTED_VALUE"""),"Задерейко  А. І.")</f>
        <v>Задерейко  А. І.</v>
      </c>
      <c r="IC17" s="19" t="str">
        <f ca="1">IFERROR(__xludf.DUMMYFUNCTION("""COMPUTED_VALUE"""),"За")</f>
        <v>За</v>
      </c>
      <c r="ID17" s="19">
        <f ca="1">IFERROR(__xludf.DUMMYFUNCTION("""COMPUTED_VALUE"""),94)</f>
        <v>94</v>
      </c>
      <c r="IE17" s="19" t="str">
        <f ca="1">IFERROR(__xludf.DUMMYFUNCTION("""COMPUTED_VALUE"""),"Задерейко  А. І.")</f>
        <v>Задерейко  А. І.</v>
      </c>
      <c r="IF17" s="19" t="str">
        <f ca="1">IFERROR(__xludf.DUMMYFUNCTION("""COMPUTED_VALUE"""),"За")</f>
        <v>За</v>
      </c>
      <c r="IG17" s="19">
        <f ca="1">IFERROR(__xludf.DUMMYFUNCTION("""COMPUTED_VALUE"""),94)</f>
        <v>94</v>
      </c>
      <c r="IH17" s="19" t="str">
        <f ca="1">IFERROR(__xludf.DUMMYFUNCTION("""COMPUTED_VALUE"""),"Задерейко  А. І.")</f>
        <v>Задерейко  А. І.</v>
      </c>
      <c r="II17" s="19" t="str">
        <f ca="1">IFERROR(__xludf.DUMMYFUNCTION("""COMPUTED_VALUE"""),"За")</f>
        <v>За</v>
      </c>
      <c r="IJ17" s="19">
        <f ca="1">IFERROR(__xludf.DUMMYFUNCTION("""COMPUTED_VALUE"""),94)</f>
        <v>94</v>
      </c>
      <c r="IK17" s="19" t="str">
        <f ca="1">IFERROR(__xludf.DUMMYFUNCTION("""COMPUTED_VALUE"""),"Задерейко  А. І.")</f>
        <v>Задерейко  А. І.</v>
      </c>
      <c r="IL17" s="19" t="str">
        <f ca="1">IFERROR(__xludf.DUMMYFUNCTION("""COMPUTED_VALUE"""),"За")</f>
        <v>За</v>
      </c>
      <c r="IM17" s="19">
        <f ca="1">IFERROR(__xludf.DUMMYFUNCTION("""COMPUTED_VALUE"""),94)</f>
        <v>94</v>
      </c>
      <c r="IN17" s="19" t="str">
        <f ca="1">IFERROR(__xludf.DUMMYFUNCTION("""COMPUTED_VALUE"""),"Задерейко  А. І.")</f>
        <v>Задерейко  А. І.</v>
      </c>
      <c r="IO17" s="19" t="str">
        <f ca="1">IFERROR(__xludf.DUMMYFUNCTION("""COMPUTED_VALUE"""),"За")</f>
        <v>За</v>
      </c>
      <c r="IP17" s="19">
        <f ca="1">IFERROR(__xludf.DUMMYFUNCTION("""COMPUTED_VALUE"""),94)</f>
        <v>94</v>
      </c>
      <c r="IQ17" s="19" t="str">
        <f ca="1">IFERROR(__xludf.DUMMYFUNCTION("""COMPUTED_VALUE"""),"Задерейко  А. І.")</f>
        <v>Задерейко  А. І.</v>
      </c>
      <c r="IR17" s="19" t="str">
        <f ca="1">IFERROR(__xludf.DUMMYFUNCTION("""COMPUTED_VALUE"""),"За")</f>
        <v>За</v>
      </c>
      <c r="IS17" s="19">
        <f ca="1">IFERROR(__xludf.DUMMYFUNCTION("""COMPUTED_VALUE"""),94)</f>
        <v>94</v>
      </c>
      <c r="IT17" s="19" t="str">
        <f ca="1">IFERROR(__xludf.DUMMYFUNCTION("""COMPUTED_VALUE"""),"Задерейко  А. І.")</f>
        <v>Задерейко  А. І.</v>
      </c>
      <c r="IU17" s="19" t="str">
        <f ca="1">IFERROR(__xludf.DUMMYFUNCTION("""COMPUTED_VALUE"""),"За")</f>
        <v>За</v>
      </c>
      <c r="IV17" s="19">
        <f ca="1">IFERROR(__xludf.DUMMYFUNCTION("""COMPUTED_VALUE"""),94)</f>
        <v>94</v>
      </c>
      <c r="IW17" s="19" t="str">
        <f ca="1">IFERROR(__xludf.DUMMYFUNCTION("""COMPUTED_VALUE"""),"Задерейко  А. І.")</f>
        <v>Задерейко  А. І.</v>
      </c>
      <c r="IX17" s="19" t="str">
        <f ca="1">IFERROR(__xludf.DUMMYFUNCTION("""COMPUTED_VALUE"""),"За")</f>
        <v>За</v>
      </c>
      <c r="IY17" s="19">
        <f ca="1">IFERROR(__xludf.DUMMYFUNCTION("""COMPUTED_VALUE"""),94)</f>
        <v>94</v>
      </c>
      <c r="IZ17" s="19" t="str">
        <f ca="1">IFERROR(__xludf.DUMMYFUNCTION("""COMPUTED_VALUE"""),"Задерейко  А. І.")</f>
        <v>Задерейко  А. І.</v>
      </c>
      <c r="JA17" s="19" t="str">
        <f ca="1">IFERROR(__xludf.DUMMYFUNCTION("""COMPUTED_VALUE"""),"За")</f>
        <v>За</v>
      </c>
      <c r="JB17" s="19">
        <f ca="1">IFERROR(__xludf.DUMMYFUNCTION("""COMPUTED_VALUE"""),94)</f>
        <v>94</v>
      </c>
      <c r="JC17" s="19" t="str">
        <f ca="1">IFERROR(__xludf.DUMMYFUNCTION("""COMPUTED_VALUE"""),"Задерейко  А. І.")</f>
        <v>Задерейко  А. І.</v>
      </c>
      <c r="JD17" s="19" t="str">
        <f ca="1">IFERROR(__xludf.DUMMYFUNCTION("""COMPUTED_VALUE"""),"Не голосував")</f>
        <v>Не голосував</v>
      </c>
      <c r="JE17" s="19">
        <f ca="1">IFERROR(__xludf.DUMMYFUNCTION("""COMPUTED_VALUE"""),94)</f>
        <v>94</v>
      </c>
      <c r="JF17" s="19" t="str">
        <f ca="1">IFERROR(__xludf.DUMMYFUNCTION("""COMPUTED_VALUE"""),"Задерейко  А. І.")</f>
        <v>Задерейко  А. І.</v>
      </c>
      <c r="JG17" s="19" t="str">
        <f ca="1">IFERROR(__xludf.DUMMYFUNCTION("""COMPUTED_VALUE"""),"За")</f>
        <v>За</v>
      </c>
      <c r="JH17" s="19">
        <f ca="1">IFERROR(__xludf.DUMMYFUNCTION("""COMPUTED_VALUE"""),94)</f>
        <v>94</v>
      </c>
      <c r="JI17" s="19" t="str">
        <f ca="1">IFERROR(__xludf.DUMMYFUNCTION("""COMPUTED_VALUE"""),"Задерейко  А. І.")</f>
        <v>Задерейко  А. І.</v>
      </c>
      <c r="JJ17" s="19" t="str">
        <f ca="1">IFERROR(__xludf.DUMMYFUNCTION("""COMPUTED_VALUE"""),"За")</f>
        <v>За</v>
      </c>
      <c r="JK17" s="19">
        <f ca="1">IFERROR(__xludf.DUMMYFUNCTION("""COMPUTED_VALUE"""),94)</f>
        <v>94</v>
      </c>
      <c r="JL17" s="19" t="str">
        <f ca="1">IFERROR(__xludf.DUMMYFUNCTION("""COMPUTED_VALUE"""),"Задерейко  А. І.")</f>
        <v>Задерейко  А. І.</v>
      </c>
      <c r="JM17" s="19" t="str">
        <f ca="1">IFERROR(__xludf.DUMMYFUNCTION("""COMPUTED_VALUE"""),"За")</f>
        <v>За</v>
      </c>
      <c r="JN17" s="19">
        <f ca="1">IFERROR(__xludf.DUMMYFUNCTION("""COMPUTED_VALUE"""),94)</f>
        <v>94</v>
      </c>
      <c r="JO17" s="19" t="str">
        <f ca="1">IFERROR(__xludf.DUMMYFUNCTION("""COMPUTED_VALUE"""),"Задерейко  А. І.")</f>
        <v>Задерейко  А. І.</v>
      </c>
      <c r="JP17" s="19" t="str">
        <f ca="1">IFERROR(__xludf.DUMMYFUNCTION("""COMPUTED_VALUE"""),"За")</f>
        <v>За</v>
      </c>
      <c r="JQ17" s="19">
        <f ca="1">IFERROR(__xludf.DUMMYFUNCTION("""COMPUTED_VALUE"""),94)</f>
        <v>94</v>
      </c>
      <c r="JR17" s="19" t="str">
        <f ca="1">IFERROR(__xludf.DUMMYFUNCTION("""COMPUTED_VALUE"""),"Задерейко  А. І.")</f>
        <v>Задерейко  А. І.</v>
      </c>
      <c r="JS17" s="19" t="str">
        <f ca="1">IFERROR(__xludf.DUMMYFUNCTION("""COMPUTED_VALUE"""),"За")</f>
        <v>За</v>
      </c>
      <c r="JT17" s="19">
        <f ca="1">IFERROR(__xludf.DUMMYFUNCTION("""COMPUTED_VALUE"""),94)</f>
        <v>94</v>
      </c>
      <c r="JU17" s="19" t="str">
        <f ca="1">IFERROR(__xludf.DUMMYFUNCTION("""COMPUTED_VALUE"""),"Задерейко  А. І.")</f>
        <v>Задерейко  А. І.</v>
      </c>
      <c r="JV17" s="19" t="str">
        <f ca="1">IFERROR(__xludf.DUMMYFUNCTION("""COMPUTED_VALUE"""),"За")</f>
        <v>За</v>
      </c>
      <c r="JW17" s="19">
        <f ca="1">IFERROR(__xludf.DUMMYFUNCTION("""COMPUTED_VALUE"""),94)</f>
        <v>94</v>
      </c>
      <c r="JX17" s="19" t="str">
        <f ca="1">IFERROR(__xludf.DUMMYFUNCTION("""COMPUTED_VALUE"""),"Задерейко  А. І.")</f>
        <v>Задерейко  А. І.</v>
      </c>
      <c r="JY17" s="19" t="str">
        <f ca="1">IFERROR(__xludf.DUMMYFUNCTION("""COMPUTED_VALUE"""),"За")</f>
        <v>За</v>
      </c>
      <c r="JZ17" s="19">
        <f ca="1">IFERROR(__xludf.DUMMYFUNCTION("""COMPUTED_VALUE"""),94)</f>
        <v>94</v>
      </c>
      <c r="KA17" s="19" t="str">
        <f ca="1">IFERROR(__xludf.DUMMYFUNCTION("""COMPUTED_VALUE"""),"Задерейко  А. І.")</f>
        <v>Задерейко  А. І.</v>
      </c>
      <c r="KB17" s="19" t="str">
        <f ca="1">IFERROR(__xludf.DUMMYFUNCTION("""COMPUTED_VALUE"""),"За")</f>
        <v>За</v>
      </c>
      <c r="KC17" s="19">
        <f ca="1">IFERROR(__xludf.DUMMYFUNCTION("""COMPUTED_VALUE"""),94)</f>
        <v>94</v>
      </c>
      <c r="KD17" s="19" t="str">
        <f ca="1">IFERROR(__xludf.DUMMYFUNCTION("""COMPUTED_VALUE"""),"Задерейко  А. І.")</f>
        <v>Задерейко  А. І.</v>
      </c>
      <c r="KE17" s="19" t="str">
        <f ca="1">IFERROR(__xludf.DUMMYFUNCTION("""COMPUTED_VALUE"""),"За")</f>
        <v>За</v>
      </c>
      <c r="KF17" s="19">
        <f ca="1">IFERROR(__xludf.DUMMYFUNCTION("""COMPUTED_VALUE"""),94)</f>
        <v>94</v>
      </c>
      <c r="KG17" s="19" t="str">
        <f ca="1">IFERROR(__xludf.DUMMYFUNCTION("""COMPUTED_VALUE"""),"Задерейко  А. І.")</f>
        <v>Задерейко  А. І.</v>
      </c>
      <c r="KH17" s="19" t="str">
        <f ca="1">IFERROR(__xludf.DUMMYFUNCTION("""COMPUTED_VALUE"""),"За")</f>
        <v>За</v>
      </c>
      <c r="KI17" s="19">
        <f ca="1">IFERROR(__xludf.DUMMYFUNCTION("""COMPUTED_VALUE"""),94)</f>
        <v>94</v>
      </c>
      <c r="KJ17" s="19" t="str">
        <f ca="1">IFERROR(__xludf.DUMMYFUNCTION("""COMPUTED_VALUE"""),"Задерейко  А. І.")</f>
        <v>Задерейко  А. І.</v>
      </c>
      <c r="KK17" s="19" t="str">
        <f ca="1">IFERROR(__xludf.DUMMYFUNCTION("""COMPUTED_VALUE"""),"За")</f>
        <v>За</v>
      </c>
      <c r="KL17" s="19">
        <f ca="1">IFERROR(__xludf.DUMMYFUNCTION("""COMPUTED_VALUE"""),94)</f>
        <v>94</v>
      </c>
      <c r="KM17" s="19" t="str">
        <f ca="1">IFERROR(__xludf.DUMMYFUNCTION("""COMPUTED_VALUE"""),"Задерейко  А. І.")</f>
        <v>Задерейко  А. І.</v>
      </c>
      <c r="KN17" s="19" t="str">
        <f ca="1">IFERROR(__xludf.DUMMYFUNCTION("""COMPUTED_VALUE"""),"За")</f>
        <v>За</v>
      </c>
      <c r="KO17" s="19">
        <f ca="1">IFERROR(__xludf.DUMMYFUNCTION("""COMPUTED_VALUE"""),94)</f>
        <v>94</v>
      </c>
      <c r="KP17" s="19" t="str">
        <f ca="1">IFERROR(__xludf.DUMMYFUNCTION("""COMPUTED_VALUE"""),"Задерейко  А. І.")</f>
        <v>Задерейко  А. І.</v>
      </c>
      <c r="KQ17" s="19" t="str">
        <f ca="1">IFERROR(__xludf.DUMMYFUNCTION("""COMPUTED_VALUE"""),"За")</f>
        <v>За</v>
      </c>
      <c r="KR17" s="19">
        <f ca="1">IFERROR(__xludf.DUMMYFUNCTION("""COMPUTED_VALUE"""),94)</f>
        <v>94</v>
      </c>
      <c r="KS17" s="19" t="str">
        <f ca="1">IFERROR(__xludf.DUMMYFUNCTION("""COMPUTED_VALUE"""),"Задерейко  А. І.")</f>
        <v>Задерейко  А. І.</v>
      </c>
      <c r="KT17" s="19" t="str">
        <f ca="1">IFERROR(__xludf.DUMMYFUNCTION("""COMPUTED_VALUE"""),"...")</f>
        <v>...</v>
      </c>
      <c r="KU17" s="19">
        <f ca="1">IFERROR(__xludf.DUMMYFUNCTION("""COMPUTED_VALUE"""),94)</f>
        <v>94</v>
      </c>
      <c r="KV17" s="19" t="str">
        <f ca="1">IFERROR(__xludf.DUMMYFUNCTION("""COMPUTED_VALUE"""),"Задерейко  А. І.")</f>
        <v>Задерейко  А. І.</v>
      </c>
      <c r="KW17" s="19" t="str">
        <f ca="1">IFERROR(__xludf.DUMMYFUNCTION("""COMPUTED_VALUE"""),"За")</f>
        <v>За</v>
      </c>
      <c r="KX17" s="19">
        <f ca="1">IFERROR(__xludf.DUMMYFUNCTION("""COMPUTED_VALUE"""),94)</f>
        <v>94</v>
      </c>
      <c r="KY17" s="19" t="str">
        <f ca="1">IFERROR(__xludf.DUMMYFUNCTION("""COMPUTED_VALUE"""),"Задерейко  А. І.")</f>
        <v>Задерейко  А. І.</v>
      </c>
      <c r="KZ17" s="19" t="str">
        <f ca="1">IFERROR(__xludf.DUMMYFUNCTION("""COMPUTED_VALUE"""),"За")</f>
        <v>За</v>
      </c>
      <c r="LA17" s="19">
        <f ca="1">IFERROR(__xludf.DUMMYFUNCTION("""COMPUTED_VALUE"""),94)</f>
        <v>94</v>
      </c>
      <c r="LB17" s="19" t="str">
        <f ca="1">IFERROR(__xludf.DUMMYFUNCTION("""COMPUTED_VALUE"""),"Задерейко  А. І.")</f>
        <v>Задерейко  А. І.</v>
      </c>
      <c r="LC17" s="19" t="str">
        <f ca="1">IFERROR(__xludf.DUMMYFUNCTION("""COMPUTED_VALUE"""),"За")</f>
        <v>За</v>
      </c>
      <c r="LD17" s="19">
        <f ca="1">IFERROR(__xludf.DUMMYFUNCTION("""COMPUTED_VALUE"""),94)</f>
        <v>94</v>
      </c>
      <c r="LE17" s="19" t="str">
        <f ca="1">IFERROR(__xludf.DUMMYFUNCTION("""COMPUTED_VALUE"""),"Задерейко  А. І.")</f>
        <v>Задерейко  А. І.</v>
      </c>
      <c r="LF17" s="19" t="str">
        <f ca="1">IFERROR(__xludf.DUMMYFUNCTION("""COMPUTED_VALUE"""),"За")</f>
        <v>За</v>
      </c>
      <c r="LG17" s="19">
        <f ca="1">IFERROR(__xludf.DUMMYFUNCTION("""COMPUTED_VALUE"""),94)</f>
        <v>94</v>
      </c>
      <c r="LH17" s="19" t="str">
        <f ca="1">IFERROR(__xludf.DUMMYFUNCTION("""COMPUTED_VALUE"""),"Задерейко  А. І.")</f>
        <v>Задерейко  А. І.</v>
      </c>
      <c r="LI17" s="19" t="str">
        <f ca="1">IFERROR(__xludf.DUMMYFUNCTION("""COMPUTED_VALUE"""),"За")</f>
        <v>За</v>
      </c>
      <c r="LJ17" s="19">
        <f ca="1">IFERROR(__xludf.DUMMYFUNCTION("""COMPUTED_VALUE"""),94)</f>
        <v>94</v>
      </c>
      <c r="LK17" s="19" t="str">
        <f ca="1">IFERROR(__xludf.DUMMYFUNCTION("""COMPUTED_VALUE"""),"Задерейко  А. І.")</f>
        <v>Задерейко  А. І.</v>
      </c>
      <c r="LL17" s="19" t="str">
        <f ca="1">IFERROR(__xludf.DUMMYFUNCTION("""COMPUTED_VALUE"""),"За")</f>
        <v>За</v>
      </c>
      <c r="LM17" s="19">
        <f ca="1">IFERROR(__xludf.DUMMYFUNCTION("""COMPUTED_VALUE"""),94)</f>
        <v>94</v>
      </c>
      <c r="LN17" s="19" t="str">
        <f ca="1">IFERROR(__xludf.DUMMYFUNCTION("""COMPUTED_VALUE"""),"Задерейко  А. І.")</f>
        <v>Задерейко  А. І.</v>
      </c>
      <c r="LO17" s="19" t="str">
        <f ca="1">IFERROR(__xludf.DUMMYFUNCTION("""COMPUTED_VALUE"""),"...")</f>
        <v>...</v>
      </c>
      <c r="LP17" s="19">
        <f ca="1">IFERROR(__xludf.DUMMYFUNCTION("""COMPUTED_VALUE"""),94)</f>
        <v>94</v>
      </c>
      <c r="LQ17" s="19" t="str">
        <f ca="1">IFERROR(__xludf.DUMMYFUNCTION("""COMPUTED_VALUE"""),"Задерейко  А. І.")</f>
        <v>Задерейко  А. І.</v>
      </c>
      <c r="LR17" s="19" t="str">
        <f ca="1">IFERROR(__xludf.DUMMYFUNCTION("""COMPUTED_VALUE"""),"...")</f>
        <v>...</v>
      </c>
      <c r="LS17" s="19">
        <f ca="1">IFERROR(__xludf.DUMMYFUNCTION("""COMPUTED_VALUE"""),94)</f>
        <v>94</v>
      </c>
      <c r="LT17" s="19" t="str">
        <f ca="1">IFERROR(__xludf.DUMMYFUNCTION("""COMPUTED_VALUE"""),"Задерейко  А. І.")</f>
        <v>Задерейко  А. І.</v>
      </c>
      <c r="LU17" s="19" t="str">
        <f ca="1">IFERROR(__xludf.DUMMYFUNCTION("""COMPUTED_VALUE"""),"...")</f>
        <v>...</v>
      </c>
      <c r="LV17" s="19">
        <f ca="1">IFERROR(__xludf.DUMMYFUNCTION("""COMPUTED_VALUE"""),94)</f>
        <v>94</v>
      </c>
      <c r="LW17" s="19" t="str">
        <f ca="1">IFERROR(__xludf.DUMMYFUNCTION("""COMPUTED_VALUE"""),"Задерейко  А. І.")</f>
        <v>Задерейко  А. І.</v>
      </c>
      <c r="LX17" s="19" t="str">
        <f ca="1">IFERROR(__xludf.DUMMYFUNCTION("""COMPUTED_VALUE"""),"За")</f>
        <v>За</v>
      </c>
      <c r="LY17" s="19">
        <f ca="1">IFERROR(__xludf.DUMMYFUNCTION("""COMPUTED_VALUE"""),94)</f>
        <v>94</v>
      </c>
      <c r="LZ17" s="19" t="str">
        <f ca="1">IFERROR(__xludf.DUMMYFUNCTION("""COMPUTED_VALUE"""),"Задерейко  А. І.")</f>
        <v>Задерейко  А. І.</v>
      </c>
      <c r="MA17" s="19" t="str">
        <f ca="1">IFERROR(__xludf.DUMMYFUNCTION("""COMPUTED_VALUE"""),"За")</f>
        <v>За</v>
      </c>
      <c r="MB17" s="19">
        <f ca="1">IFERROR(__xludf.DUMMYFUNCTION("""COMPUTED_VALUE"""),94)</f>
        <v>94</v>
      </c>
      <c r="MC17" s="19" t="str">
        <f ca="1">IFERROR(__xludf.DUMMYFUNCTION("""COMPUTED_VALUE"""),"Задерейко  А. І.")</f>
        <v>Задерейко  А. І.</v>
      </c>
      <c r="MD17" s="19" t="str">
        <f ca="1">IFERROR(__xludf.DUMMYFUNCTION("""COMPUTED_VALUE"""),"За")</f>
        <v>За</v>
      </c>
      <c r="ME17" s="19">
        <f ca="1">IFERROR(__xludf.DUMMYFUNCTION("""COMPUTED_VALUE"""),94)</f>
        <v>94</v>
      </c>
      <c r="MF17" s="19" t="str">
        <f ca="1">IFERROR(__xludf.DUMMYFUNCTION("""COMPUTED_VALUE"""),"Задерейко  А. І.")</f>
        <v>Задерейко  А. І.</v>
      </c>
      <c r="MG17" s="19" t="str">
        <f ca="1">IFERROR(__xludf.DUMMYFUNCTION("""COMPUTED_VALUE"""),"За")</f>
        <v>За</v>
      </c>
      <c r="MH17" s="19">
        <f ca="1">IFERROR(__xludf.DUMMYFUNCTION("""COMPUTED_VALUE"""),94)</f>
        <v>94</v>
      </c>
      <c r="MI17" s="19" t="str">
        <f ca="1">IFERROR(__xludf.DUMMYFUNCTION("""COMPUTED_VALUE"""),"Задерейко  А. І.")</f>
        <v>Задерейко  А. І.</v>
      </c>
      <c r="MJ17" s="19" t="str">
        <f ca="1">IFERROR(__xludf.DUMMYFUNCTION("""COMPUTED_VALUE"""),"За")</f>
        <v>За</v>
      </c>
      <c r="MK17" s="19">
        <f ca="1">IFERROR(__xludf.DUMMYFUNCTION("""COMPUTED_VALUE"""),94)</f>
        <v>94</v>
      </c>
      <c r="ML17" s="19" t="str">
        <f ca="1">IFERROR(__xludf.DUMMYFUNCTION("""COMPUTED_VALUE"""),"Задерейко  А. І.")</f>
        <v>Задерейко  А. І.</v>
      </c>
      <c r="MM17" s="19" t="str">
        <f ca="1">IFERROR(__xludf.DUMMYFUNCTION("""COMPUTED_VALUE"""),"За")</f>
        <v>За</v>
      </c>
      <c r="MN17" s="19">
        <f ca="1">IFERROR(__xludf.DUMMYFUNCTION("""COMPUTED_VALUE"""),94)</f>
        <v>94</v>
      </c>
      <c r="MO17" s="19" t="str">
        <f ca="1">IFERROR(__xludf.DUMMYFUNCTION("""COMPUTED_VALUE"""),"Задерейко  А. І.")</f>
        <v>Задерейко  А. І.</v>
      </c>
      <c r="MP17" s="19" t="str">
        <f ca="1">IFERROR(__xludf.DUMMYFUNCTION("""COMPUTED_VALUE"""),"За")</f>
        <v>За</v>
      </c>
      <c r="MQ17" s="19">
        <f ca="1">IFERROR(__xludf.DUMMYFUNCTION("""COMPUTED_VALUE"""),94)</f>
        <v>94</v>
      </c>
      <c r="MR17" s="19" t="str">
        <f ca="1">IFERROR(__xludf.DUMMYFUNCTION("""COMPUTED_VALUE"""),"Задерейко  А. І.")</f>
        <v>Задерейко  А. І.</v>
      </c>
      <c r="MS17" s="19" t="str">
        <f ca="1">IFERROR(__xludf.DUMMYFUNCTION("""COMPUTED_VALUE"""),"За")</f>
        <v>За</v>
      </c>
      <c r="MT17" s="19">
        <f ca="1">IFERROR(__xludf.DUMMYFUNCTION("""COMPUTED_VALUE"""),94)</f>
        <v>94</v>
      </c>
      <c r="MU17" s="19" t="str">
        <f ca="1">IFERROR(__xludf.DUMMYFUNCTION("""COMPUTED_VALUE"""),"Задерейко  А. І.")</f>
        <v>Задерейко  А. І.</v>
      </c>
      <c r="MV17" s="19" t="str">
        <f ca="1">IFERROR(__xludf.DUMMYFUNCTION("""COMPUTED_VALUE"""),"За")</f>
        <v>За</v>
      </c>
      <c r="MW17" s="19">
        <f ca="1">IFERROR(__xludf.DUMMYFUNCTION("""COMPUTED_VALUE"""),94)</f>
        <v>94</v>
      </c>
      <c r="MX17" s="19" t="str">
        <f ca="1">IFERROR(__xludf.DUMMYFUNCTION("""COMPUTED_VALUE"""),"Задерейко  А. І.")</f>
        <v>Задерейко  А. І.</v>
      </c>
      <c r="MY17" s="19" t="str">
        <f ca="1">IFERROR(__xludf.DUMMYFUNCTION("""COMPUTED_VALUE"""),"За")</f>
        <v>За</v>
      </c>
      <c r="MZ17" s="19">
        <f ca="1">IFERROR(__xludf.DUMMYFUNCTION("""COMPUTED_VALUE"""),94)</f>
        <v>94</v>
      </c>
      <c r="NA17" s="19" t="str">
        <f ca="1">IFERROR(__xludf.DUMMYFUNCTION("""COMPUTED_VALUE"""),"Задерейко  А. І.")</f>
        <v>Задерейко  А. І.</v>
      </c>
      <c r="NB17" s="19" t="str">
        <f ca="1">IFERROR(__xludf.DUMMYFUNCTION("""COMPUTED_VALUE"""),"За")</f>
        <v>За</v>
      </c>
      <c r="NC17" s="19">
        <f ca="1">IFERROR(__xludf.DUMMYFUNCTION("""COMPUTED_VALUE"""),94)</f>
        <v>94</v>
      </c>
      <c r="ND17" s="19" t="str">
        <f ca="1">IFERROR(__xludf.DUMMYFUNCTION("""COMPUTED_VALUE"""),"Задерейко  А. І.")</f>
        <v>Задерейко  А. І.</v>
      </c>
      <c r="NE17" s="19" t="str">
        <f ca="1">IFERROR(__xludf.DUMMYFUNCTION("""COMPUTED_VALUE"""),"За")</f>
        <v>За</v>
      </c>
      <c r="NF17" s="19">
        <f ca="1">IFERROR(__xludf.DUMMYFUNCTION("""COMPUTED_VALUE"""),94)</f>
        <v>94</v>
      </c>
      <c r="NG17" s="19" t="str">
        <f ca="1">IFERROR(__xludf.DUMMYFUNCTION("""COMPUTED_VALUE"""),"Задерейко  А. І.")</f>
        <v>Задерейко  А. І.</v>
      </c>
      <c r="NH17" s="19" t="str">
        <f ca="1">IFERROR(__xludf.DUMMYFUNCTION("""COMPUTED_VALUE"""),"За")</f>
        <v>За</v>
      </c>
      <c r="NI17" s="19">
        <f ca="1">IFERROR(__xludf.DUMMYFUNCTION("""COMPUTED_VALUE"""),94)</f>
        <v>94</v>
      </c>
      <c r="NJ17" s="19" t="str">
        <f ca="1">IFERROR(__xludf.DUMMYFUNCTION("""COMPUTED_VALUE"""),"Задерейко  А. І.")</f>
        <v>Задерейко  А. І.</v>
      </c>
      <c r="NK17" s="19" t="str">
        <f ca="1">IFERROR(__xludf.DUMMYFUNCTION("""COMPUTED_VALUE"""),"За")</f>
        <v>За</v>
      </c>
      <c r="NL17" s="19">
        <f ca="1">IFERROR(__xludf.DUMMYFUNCTION("""COMPUTED_VALUE"""),94)</f>
        <v>94</v>
      </c>
      <c r="NM17" s="19" t="str">
        <f ca="1">IFERROR(__xludf.DUMMYFUNCTION("""COMPUTED_VALUE"""),"Задерейко  А. І.")</f>
        <v>Задерейко  А. І.</v>
      </c>
      <c r="NN17" s="19" t="str">
        <f ca="1">IFERROR(__xludf.DUMMYFUNCTION("""COMPUTED_VALUE"""),"За")</f>
        <v>За</v>
      </c>
      <c r="NO17" s="19">
        <f ca="1">IFERROR(__xludf.DUMMYFUNCTION("""COMPUTED_VALUE"""),94)</f>
        <v>94</v>
      </c>
      <c r="NP17" s="19" t="str">
        <f ca="1">IFERROR(__xludf.DUMMYFUNCTION("""COMPUTED_VALUE"""),"Задерейко  А. І.")</f>
        <v>Задерейко  А. І.</v>
      </c>
      <c r="NQ17" s="19" t="str">
        <f ca="1">IFERROR(__xludf.DUMMYFUNCTION("""COMPUTED_VALUE"""),"За")</f>
        <v>За</v>
      </c>
      <c r="NR17" s="19">
        <f ca="1">IFERROR(__xludf.DUMMYFUNCTION("""COMPUTED_VALUE"""),94)</f>
        <v>94</v>
      </c>
      <c r="NS17" s="19" t="str">
        <f ca="1">IFERROR(__xludf.DUMMYFUNCTION("""COMPUTED_VALUE"""),"Задерейко  А. І.")</f>
        <v>Задерейко  А. І.</v>
      </c>
      <c r="NT17" s="19" t="str">
        <f ca="1">IFERROR(__xludf.DUMMYFUNCTION("""COMPUTED_VALUE"""),"Утримався")</f>
        <v>Утримався</v>
      </c>
      <c r="NU17" s="19">
        <f ca="1">IFERROR(__xludf.DUMMYFUNCTION("""COMPUTED_VALUE"""),94)</f>
        <v>94</v>
      </c>
      <c r="NV17" s="19" t="str">
        <f ca="1">IFERROR(__xludf.DUMMYFUNCTION("""COMPUTED_VALUE"""),"Задерейко  А. І.")</f>
        <v>Задерейко  А. І.</v>
      </c>
      <c r="NW17" s="19" t="str">
        <f ca="1">IFERROR(__xludf.DUMMYFUNCTION("""COMPUTED_VALUE"""),"Утримався")</f>
        <v>Утримався</v>
      </c>
      <c r="NX17" s="19">
        <f ca="1">IFERROR(__xludf.DUMMYFUNCTION("""COMPUTED_VALUE"""),94)</f>
        <v>94</v>
      </c>
      <c r="NY17" s="19" t="str">
        <f ca="1">IFERROR(__xludf.DUMMYFUNCTION("""COMPUTED_VALUE"""),"Задерейко  А. І.")</f>
        <v>Задерейко  А. І.</v>
      </c>
      <c r="NZ17" s="19" t="str">
        <f ca="1">IFERROR(__xludf.DUMMYFUNCTION("""COMPUTED_VALUE"""),"За")</f>
        <v>За</v>
      </c>
      <c r="OA17" s="19">
        <f ca="1">IFERROR(__xludf.DUMMYFUNCTION("""COMPUTED_VALUE"""),94)</f>
        <v>94</v>
      </c>
      <c r="OB17" s="19" t="str">
        <f ca="1">IFERROR(__xludf.DUMMYFUNCTION("""COMPUTED_VALUE"""),"Задерейко  А. І.")</f>
        <v>Задерейко  А. І.</v>
      </c>
      <c r="OC17" s="19" t="str">
        <f ca="1">IFERROR(__xludf.DUMMYFUNCTION("""COMPUTED_VALUE"""),"За")</f>
        <v>За</v>
      </c>
      <c r="OD17" s="19">
        <f ca="1">IFERROR(__xludf.DUMMYFUNCTION("""COMPUTED_VALUE"""),94)</f>
        <v>94</v>
      </c>
      <c r="OE17" s="19" t="str">
        <f ca="1">IFERROR(__xludf.DUMMYFUNCTION("""COMPUTED_VALUE"""),"Задерейко  А. І.")</f>
        <v>Задерейко  А. І.</v>
      </c>
      <c r="OF17" s="19" t="str">
        <f ca="1">IFERROR(__xludf.DUMMYFUNCTION("""COMPUTED_VALUE"""),"За")</f>
        <v>За</v>
      </c>
      <c r="OG17" s="19">
        <f ca="1">IFERROR(__xludf.DUMMYFUNCTION("""COMPUTED_VALUE"""),94)</f>
        <v>94</v>
      </c>
      <c r="OH17" s="19" t="str">
        <f ca="1">IFERROR(__xludf.DUMMYFUNCTION("""COMPUTED_VALUE"""),"Задерейко  А. І.")</f>
        <v>Задерейко  А. І.</v>
      </c>
      <c r="OI17" s="19" t="str">
        <f ca="1">IFERROR(__xludf.DUMMYFUNCTION("""COMPUTED_VALUE"""),"За")</f>
        <v>За</v>
      </c>
      <c r="OJ17" s="19">
        <f ca="1">IFERROR(__xludf.DUMMYFUNCTION("""COMPUTED_VALUE"""),94)</f>
        <v>94</v>
      </c>
      <c r="OK17" s="19" t="str">
        <f ca="1">IFERROR(__xludf.DUMMYFUNCTION("""COMPUTED_VALUE"""),"Задерейко  А. І.")</f>
        <v>Задерейко  А. І.</v>
      </c>
      <c r="OL17" s="19" t="str">
        <f ca="1">IFERROR(__xludf.DUMMYFUNCTION("""COMPUTED_VALUE"""),"Не голосував")</f>
        <v>Не голосував</v>
      </c>
      <c r="OM17" s="19">
        <f ca="1">IFERROR(__xludf.DUMMYFUNCTION("""COMPUTED_VALUE"""),94)</f>
        <v>94</v>
      </c>
      <c r="ON17" s="19" t="str">
        <f ca="1">IFERROR(__xludf.DUMMYFUNCTION("""COMPUTED_VALUE"""),"Задерейко  А. І.")</f>
        <v>Задерейко  А. І.</v>
      </c>
      <c r="OO17" s="19" t="str">
        <f ca="1">IFERROR(__xludf.DUMMYFUNCTION("""COMPUTED_VALUE"""),"Не голосував")</f>
        <v>Не голосував</v>
      </c>
      <c r="OP17" s="19">
        <f ca="1">IFERROR(__xludf.DUMMYFUNCTION("""COMPUTED_VALUE"""),94)</f>
        <v>94</v>
      </c>
      <c r="OQ17" s="19" t="str">
        <f ca="1">IFERROR(__xludf.DUMMYFUNCTION("""COMPUTED_VALUE"""),"Задерейко  А. І.")</f>
        <v>Задерейко  А. І.</v>
      </c>
      <c r="OR17" s="19" t="str">
        <f ca="1">IFERROR(__xludf.DUMMYFUNCTION("""COMPUTED_VALUE"""),"Не голосував")</f>
        <v>Не голосував</v>
      </c>
      <c r="OS17" s="19">
        <f ca="1">IFERROR(__xludf.DUMMYFUNCTION("""COMPUTED_VALUE"""),94)</f>
        <v>94</v>
      </c>
      <c r="OT17" s="19" t="str">
        <f ca="1">IFERROR(__xludf.DUMMYFUNCTION("""COMPUTED_VALUE"""),"Задерейко  А. І.")</f>
        <v>Задерейко  А. І.</v>
      </c>
      <c r="OU17" s="19" t="str">
        <f ca="1">IFERROR(__xludf.DUMMYFUNCTION("""COMPUTED_VALUE"""),"За")</f>
        <v>За</v>
      </c>
      <c r="OV17" s="19">
        <f ca="1">IFERROR(__xludf.DUMMYFUNCTION("""COMPUTED_VALUE"""),94)</f>
        <v>94</v>
      </c>
      <c r="OW17" s="19" t="str">
        <f ca="1">IFERROR(__xludf.DUMMYFUNCTION("""COMPUTED_VALUE"""),"Задерейко  А. І.")</f>
        <v>Задерейко  А. І.</v>
      </c>
      <c r="OX17" s="19" t="str">
        <f ca="1">IFERROR(__xludf.DUMMYFUNCTION("""COMPUTED_VALUE"""),"За")</f>
        <v>За</v>
      </c>
      <c r="OY17" s="19">
        <f ca="1">IFERROR(__xludf.DUMMYFUNCTION("""COMPUTED_VALUE"""),94)</f>
        <v>94</v>
      </c>
      <c r="OZ17" s="19" t="str">
        <f ca="1">IFERROR(__xludf.DUMMYFUNCTION("""COMPUTED_VALUE"""),"Задерейко  А. І.")</f>
        <v>Задерейко  А. І.</v>
      </c>
      <c r="PA17" s="19" t="str">
        <f ca="1">IFERROR(__xludf.DUMMYFUNCTION("""COMPUTED_VALUE"""),"Не голосував")</f>
        <v>Не голосував</v>
      </c>
      <c r="PB17" s="19">
        <f ca="1">IFERROR(__xludf.DUMMYFUNCTION("""COMPUTED_VALUE"""),94)</f>
        <v>94</v>
      </c>
      <c r="PC17" s="19" t="str">
        <f ca="1">IFERROR(__xludf.DUMMYFUNCTION("""COMPUTED_VALUE"""),"Задерейко  А. І.")</f>
        <v>Задерейко  А. І.</v>
      </c>
      <c r="PD17" s="19" t="str">
        <f ca="1">IFERROR(__xludf.DUMMYFUNCTION("""COMPUTED_VALUE"""),"За")</f>
        <v>За</v>
      </c>
      <c r="PE17" s="19">
        <f ca="1">IFERROR(__xludf.DUMMYFUNCTION("""COMPUTED_VALUE"""),94)</f>
        <v>94</v>
      </c>
      <c r="PF17" s="19" t="str">
        <f ca="1">IFERROR(__xludf.DUMMYFUNCTION("""COMPUTED_VALUE"""),"Задерейко  А. І.")</f>
        <v>Задерейко  А. І.</v>
      </c>
      <c r="PG17" s="19" t="str">
        <f ca="1">IFERROR(__xludf.DUMMYFUNCTION("""COMPUTED_VALUE"""),"За")</f>
        <v>За</v>
      </c>
      <c r="PH17" s="19">
        <f ca="1">IFERROR(__xludf.DUMMYFUNCTION("""COMPUTED_VALUE"""),94)</f>
        <v>94</v>
      </c>
      <c r="PI17" s="19" t="str">
        <f ca="1">IFERROR(__xludf.DUMMYFUNCTION("""COMPUTED_VALUE"""),"Задерейко  А. І.")</f>
        <v>Задерейко  А. І.</v>
      </c>
      <c r="PJ17" s="19" t="str">
        <f ca="1">IFERROR(__xludf.DUMMYFUNCTION("""COMPUTED_VALUE"""),"За")</f>
        <v>За</v>
      </c>
      <c r="PK17" s="19">
        <f ca="1">IFERROR(__xludf.DUMMYFUNCTION("""COMPUTED_VALUE"""),94)</f>
        <v>94</v>
      </c>
      <c r="PL17" s="19" t="str">
        <f ca="1">IFERROR(__xludf.DUMMYFUNCTION("""COMPUTED_VALUE"""),"Задерейко  А. І.")</f>
        <v>Задерейко  А. І.</v>
      </c>
      <c r="PM17" s="19" t="str">
        <f ca="1">IFERROR(__xludf.DUMMYFUNCTION("""COMPUTED_VALUE"""),"Утримався")</f>
        <v>Утримався</v>
      </c>
      <c r="PN17" s="19">
        <f ca="1">IFERROR(__xludf.DUMMYFUNCTION("""COMPUTED_VALUE"""),94)</f>
        <v>94</v>
      </c>
      <c r="PO17" s="19" t="str">
        <f ca="1">IFERROR(__xludf.DUMMYFUNCTION("""COMPUTED_VALUE"""),"Задерейко  А. І.")</f>
        <v>Задерейко  А. І.</v>
      </c>
      <c r="PP17" s="19" t="str">
        <f ca="1">IFERROR(__xludf.DUMMYFUNCTION("""COMPUTED_VALUE"""),"Утримався")</f>
        <v>Утримався</v>
      </c>
      <c r="PQ17" s="19">
        <f ca="1">IFERROR(__xludf.DUMMYFUNCTION("""COMPUTED_VALUE"""),94)</f>
        <v>94</v>
      </c>
      <c r="PR17" s="19" t="str">
        <f ca="1">IFERROR(__xludf.DUMMYFUNCTION("""COMPUTED_VALUE"""),"Задерейко  А. І.")</f>
        <v>Задерейко  А. І.</v>
      </c>
      <c r="PS17" s="19" t="str">
        <f ca="1">IFERROR(__xludf.DUMMYFUNCTION("""COMPUTED_VALUE"""),"За")</f>
        <v>За</v>
      </c>
      <c r="PT17" s="19">
        <f ca="1">IFERROR(__xludf.DUMMYFUNCTION("""COMPUTED_VALUE"""),94)</f>
        <v>94</v>
      </c>
      <c r="PU17" s="19" t="str">
        <f ca="1">IFERROR(__xludf.DUMMYFUNCTION("""COMPUTED_VALUE"""),"Задерейко  А. І.")</f>
        <v>Задерейко  А. І.</v>
      </c>
      <c r="PV17" s="19" t="str">
        <f ca="1">IFERROR(__xludf.DUMMYFUNCTION("""COMPUTED_VALUE"""),"За")</f>
        <v>За</v>
      </c>
      <c r="PW17" s="19">
        <f ca="1">IFERROR(__xludf.DUMMYFUNCTION("""COMPUTED_VALUE"""),94)</f>
        <v>94</v>
      </c>
      <c r="PX17" s="19" t="str">
        <f ca="1">IFERROR(__xludf.DUMMYFUNCTION("""COMPUTED_VALUE"""),"Задерейко  А. І.")</f>
        <v>Задерейко  А. І.</v>
      </c>
      <c r="PY17" s="19" t="str">
        <f ca="1">IFERROR(__xludf.DUMMYFUNCTION("""COMPUTED_VALUE"""),"За")</f>
        <v>За</v>
      </c>
      <c r="PZ17" s="19">
        <f ca="1">IFERROR(__xludf.DUMMYFUNCTION("""COMPUTED_VALUE"""),94)</f>
        <v>94</v>
      </c>
      <c r="QA17" s="19" t="str">
        <f ca="1">IFERROR(__xludf.DUMMYFUNCTION("""COMPUTED_VALUE"""),"Задерейко  А. І.")</f>
        <v>Задерейко  А. І.</v>
      </c>
      <c r="QB17" s="19" t="str">
        <f ca="1">IFERROR(__xludf.DUMMYFUNCTION("""COMPUTED_VALUE"""),"За")</f>
        <v>За</v>
      </c>
      <c r="QC17" s="19">
        <f ca="1">IFERROR(__xludf.DUMMYFUNCTION("""COMPUTED_VALUE"""),94)</f>
        <v>94</v>
      </c>
      <c r="QD17" s="19" t="str">
        <f ca="1">IFERROR(__xludf.DUMMYFUNCTION("""COMPUTED_VALUE"""),"Задерейко  А. І.")</f>
        <v>Задерейко  А. І.</v>
      </c>
      <c r="QE17" s="19" t="str">
        <f ca="1">IFERROR(__xludf.DUMMYFUNCTION("""COMPUTED_VALUE"""),"Проти")</f>
        <v>Проти</v>
      </c>
      <c r="QF17" s="19">
        <f ca="1">IFERROR(__xludf.DUMMYFUNCTION("""COMPUTED_VALUE"""),94)</f>
        <v>94</v>
      </c>
      <c r="QG17" s="19" t="str">
        <f ca="1">IFERROR(__xludf.DUMMYFUNCTION("""COMPUTED_VALUE"""),"Задерейко  А. І.")</f>
        <v>Задерейко  А. І.</v>
      </c>
      <c r="QH17" s="19" t="str">
        <f ca="1">IFERROR(__xludf.DUMMYFUNCTION("""COMPUTED_VALUE"""),"Утримався")</f>
        <v>Утримався</v>
      </c>
      <c r="QI17" s="19">
        <f ca="1">IFERROR(__xludf.DUMMYFUNCTION("""COMPUTED_VALUE"""),94)</f>
        <v>94</v>
      </c>
      <c r="QJ17" s="19" t="str">
        <f ca="1">IFERROR(__xludf.DUMMYFUNCTION("""COMPUTED_VALUE"""),"Задерейко  А. І.")</f>
        <v>Задерейко  А. І.</v>
      </c>
      <c r="QK17" s="19" t="str">
        <f ca="1">IFERROR(__xludf.DUMMYFUNCTION("""COMPUTED_VALUE"""),"Не голосував")</f>
        <v>Не голосував</v>
      </c>
    </row>
    <row r="18" spans="1:453" ht="12.75">
      <c r="A18" s="17">
        <f ca="1">IFERROR(__xludf.DUMMYFUNCTION("""COMPUTED_VALUE"""),92)</f>
        <v>92</v>
      </c>
      <c r="B18" s="17" t="str">
        <f ca="1">IFERROR(__xludf.DUMMYFUNCTION("""COMPUTED_VALUE"""),"Ковалевська Л. О.")</f>
        <v>Ковалевська Л. О.</v>
      </c>
      <c r="C18" s="19" t="str">
        <f ca="1">IFERROR(__xludf.DUMMYFUNCTION("""COMPUTED_VALUE"""),"...")</f>
        <v>...</v>
      </c>
      <c r="D18" s="19">
        <f ca="1">IFERROR(__xludf.DUMMYFUNCTION("""COMPUTED_VALUE"""),92)</f>
        <v>92</v>
      </c>
      <c r="E18" s="19" t="str">
        <f ca="1">IFERROR(__xludf.DUMMYFUNCTION("""COMPUTED_VALUE"""),"Ковалевська Л. О.")</f>
        <v>Ковалевська Л. О.</v>
      </c>
      <c r="F18" s="19" t="str">
        <f ca="1">IFERROR(__xludf.DUMMYFUNCTION("""COMPUTED_VALUE"""),"...")</f>
        <v>...</v>
      </c>
      <c r="G18" s="19">
        <f ca="1">IFERROR(__xludf.DUMMYFUNCTION("""COMPUTED_VALUE"""),92)</f>
        <v>92</v>
      </c>
      <c r="H18" s="19" t="str">
        <f ca="1">IFERROR(__xludf.DUMMYFUNCTION("""COMPUTED_VALUE"""),"Ковалевська Л. О.")</f>
        <v>Ковалевська Л. О.</v>
      </c>
      <c r="I18" s="19" t="str">
        <f ca="1">IFERROR(__xludf.DUMMYFUNCTION("""COMPUTED_VALUE"""),"...")</f>
        <v>...</v>
      </c>
      <c r="J18" s="19">
        <f ca="1">IFERROR(__xludf.DUMMYFUNCTION("""COMPUTED_VALUE"""),92)</f>
        <v>92</v>
      </c>
      <c r="K18" s="19" t="str">
        <f ca="1">IFERROR(__xludf.DUMMYFUNCTION("""COMPUTED_VALUE"""),"Ковалевська Л. О.")</f>
        <v>Ковалевська Л. О.</v>
      </c>
      <c r="L18" s="19" t="str">
        <f ca="1">IFERROR(__xludf.DUMMYFUNCTION("""COMPUTED_VALUE"""),"...")</f>
        <v>...</v>
      </c>
      <c r="M18" s="19">
        <f ca="1">IFERROR(__xludf.DUMMYFUNCTION("""COMPUTED_VALUE"""),92)</f>
        <v>92</v>
      </c>
      <c r="N18" s="19" t="str">
        <f ca="1">IFERROR(__xludf.DUMMYFUNCTION("""COMPUTED_VALUE"""),"Ковалевська Л. О.")</f>
        <v>Ковалевська Л. О.</v>
      </c>
      <c r="O18" s="19" t="str">
        <f ca="1">IFERROR(__xludf.DUMMYFUNCTION("""COMPUTED_VALUE"""),"...")</f>
        <v>...</v>
      </c>
      <c r="P18" s="19">
        <f ca="1">IFERROR(__xludf.DUMMYFUNCTION("""COMPUTED_VALUE"""),92)</f>
        <v>92</v>
      </c>
      <c r="Q18" s="19" t="str">
        <f ca="1">IFERROR(__xludf.DUMMYFUNCTION("""COMPUTED_VALUE"""),"Ковалевська Л. О.")</f>
        <v>Ковалевська Л. О.</v>
      </c>
      <c r="R18" s="19" t="str">
        <f ca="1">IFERROR(__xludf.DUMMYFUNCTION("""COMPUTED_VALUE"""),"...")</f>
        <v>...</v>
      </c>
      <c r="S18" s="19">
        <f ca="1">IFERROR(__xludf.DUMMYFUNCTION("""COMPUTED_VALUE"""),92)</f>
        <v>92</v>
      </c>
      <c r="T18" s="19" t="str">
        <f ca="1">IFERROR(__xludf.DUMMYFUNCTION("""COMPUTED_VALUE"""),"Ковалевська Л. О.")</f>
        <v>Ковалевська Л. О.</v>
      </c>
      <c r="U18" s="19" t="str">
        <f ca="1">IFERROR(__xludf.DUMMYFUNCTION("""COMPUTED_VALUE"""),"...")</f>
        <v>...</v>
      </c>
      <c r="V18" s="19">
        <f ca="1">IFERROR(__xludf.DUMMYFUNCTION("""COMPUTED_VALUE"""),92)</f>
        <v>92</v>
      </c>
      <c r="W18" s="19" t="str">
        <f ca="1">IFERROR(__xludf.DUMMYFUNCTION("""COMPUTED_VALUE"""),"Ковалевська Л. О.")</f>
        <v>Ковалевська Л. О.</v>
      </c>
      <c r="X18" s="19" t="str">
        <f ca="1">IFERROR(__xludf.DUMMYFUNCTION("""COMPUTED_VALUE"""),"...")</f>
        <v>...</v>
      </c>
      <c r="Y18" s="19">
        <f ca="1">IFERROR(__xludf.DUMMYFUNCTION("""COMPUTED_VALUE"""),92)</f>
        <v>92</v>
      </c>
      <c r="Z18" s="19" t="str">
        <f ca="1">IFERROR(__xludf.DUMMYFUNCTION("""COMPUTED_VALUE"""),"Ковалевська Л. О.")</f>
        <v>Ковалевська Л. О.</v>
      </c>
      <c r="AA18" s="19" t="str">
        <f ca="1">IFERROR(__xludf.DUMMYFUNCTION("""COMPUTED_VALUE"""),"...")</f>
        <v>...</v>
      </c>
      <c r="AB18" s="19">
        <f ca="1">IFERROR(__xludf.DUMMYFUNCTION("""COMPUTED_VALUE"""),92)</f>
        <v>92</v>
      </c>
      <c r="AC18" s="19" t="str">
        <f ca="1">IFERROR(__xludf.DUMMYFUNCTION("""COMPUTED_VALUE"""),"Ковалевська Л. О.")</f>
        <v>Ковалевська Л. О.</v>
      </c>
      <c r="AD18" s="19" t="str">
        <f ca="1">IFERROR(__xludf.DUMMYFUNCTION("""COMPUTED_VALUE"""),"...")</f>
        <v>...</v>
      </c>
      <c r="AE18" s="19">
        <f ca="1">IFERROR(__xludf.DUMMYFUNCTION("""COMPUTED_VALUE"""),92)</f>
        <v>92</v>
      </c>
      <c r="AF18" s="19" t="str">
        <f ca="1">IFERROR(__xludf.DUMMYFUNCTION("""COMPUTED_VALUE"""),"Ковалевська Л. О.")</f>
        <v>Ковалевська Л. О.</v>
      </c>
      <c r="AG18" s="19" t="str">
        <f ca="1">IFERROR(__xludf.DUMMYFUNCTION("""COMPUTED_VALUE"""),"...")</f>
        <v>...</v>
      </c>
      <c r="AH18" s="19">
        <f ca="1">IFERROR(__xludf.DUMMYFUNCTION("""COMPUTED_VALUE"""),92)</f>
        <v>92</v>
      </c>
      <c r="AI18" s="19" t="str">
        <f ca="1">IFERROR(__xludf.DUMMYFUNCTION("""COMPUTED_VALUE"""),"Ковалевська Л. О.")</f>
        <v>Ковалевська Л. О.</v>
      </c>
      <c r="AJ18" s="19" t="str">
        <f ca="1">IFERROR(__xludf.DUMMYFUNCTION("""COMPUTED_VALUE"""),"...")</f>
        <v>...</v>
      </c>
      <c r="AK18" s="19">
        <f ca="1">IFERROR(__xludf.DUMMYFUNCTION("""COMPUTED_VALUE"""),92)</f>
        <v>92</v>
      </c>
      <c r="AL18" s="19" t="str">
        <f ca="1">IFERROR(__xludf.DUMMYFUNCTION("""COMPUTED_VALUE"""),"Ковалевська Л. О.")</f>
        <v>Ковалевська Л. О.</v>
      </c>
      <c r="AM18" s="19" t="str">
        <f ca="1">IFERROR(__xludf.DUMMYFUNCTION("""COMPUTED_VALUE"""),"...")</f>
        <v>...</v>
      </c>
      <c r="AN18" s="19">
        <f ca="1">IFERROR(__xludf.DUMMYFUNCTION("""COMPUTED_VALUE"""),92)</f>
        <v>92</v>
      </c>
      <c r="AO18" s="19" t="str">
        <f ca="1">IFERROR(__xludf.DUMMYFUNCTION("""COMPUTED_VALUE"""),"Ковалевська Л. О.")</f>
        <v>Ковалевська Л. О.</v>
      </c>
      <c r="AP18" s="19" t="str">
        <f ca="1">IFERROR(__xludf.DUMMYFUNCTION("""COMPUTED_VALUE"""),"...")</f>
        <v>...</v>
      </c>
      <c r="AQ18" s="19">
        <f ca="1">IFERROR(__xludf.DUMMYFUNCTION("""COMPUTED_VALUE"""),92)</f>
        <v>92</v>
      </c>
      <c r="AR18" s="19" t="str">
        <f ca="1">IFERROR(__xludf.DUMMYFUNCTION("""COMPUTED_VALUE"""),"Ковалевська Л. О.")</f>
        <v>Ковалевська Л. О.</v>
      </c>
      <c r="AS18" s="19" t="str">
        <f ca="1">IFERROR(__xludf.DUMMYFUNCTION("""COMPUTED_VALUE"""),"...")</f>
        <v>...</v>
      </c>
      <c r="AT18" s="19">
        <f ca="1">IFERROR(__xludf.DUMMYFUNCTION("""COMPUTED_VALUE"""),92)</f>
        <v>92</v>
      </c>
      <c r="AU18" s="19" t="str">
        <f ca="1">IFERROR(__xludf.DUMMYFUNCTION("""COMPUTED_VALUE"""),"Ковалевська Л. О.")</f>
        <v>Ковалевська Л. О.</v>
      </c>
      <c r="AV18" s="19" t="str">
        <f ca="1">IFERROR(__xludf.DUMMYFUNCTION("""COMPUTED_VALUE"""),"...")</f>
        <v>...</v>
      </c>
      <c r="AW18" s="19">
        <f ca="1">IFERROR(__xludf.DUMMYFUNCTION("""COMPUTED_VALUE"""),92)</f>
        <v>92</v>
      </c>
      <c r="AX18" s="19" t="str">
        <f ca="1">IFERROR(__xludf.DUMMYFUNCTION("""COMPUTED_VALUE"""),"Ковалевська Л. О.")</f>
        <v>Ковалевська Л. О.</v>
      </c>
      <c r="AY18" s="19" t="str">
        <f ca="1">IFERROR(__xludf.DUMMYFUNCTION("""COMPUTED_VALUE"""),"...")</f>
        <v>...</v>
      </c>
      <c r="AZ18" s="19">
        <f ca="1">IFERROR(__xludf.DUMMYFUNCTION("""COMPUTED_VALUE"""),92)</f>
        <v>92</v>
      </c>
      <c r="BA18" s="19" t="str">
        <f ca="1">IFERROR(__xludf.DUMMYFUNCTION("""COMPUTED_VALUE"""),"Ковалевська Л. О.")</f>
        <v>Ковалевська Л. О.</v>
      </c>
      <c r="BB18" s="19" t="str">
        <f ca="1">IFERROR(__xludf.DUMMYFUNCTION("""COMPUTED_VALUE"""),"...")</f>
        <v>...</v>
      </c>
      <c r="BC18" s="19">
        <f ca="1">IFERROR(__xludf.DUMMYFUNCTION("""COMPUTED_VALUE"""),92)</f>
        <v>92</v>
      </c>
      <c r="BD18" s="19" t="str">
        <f ca="1">IFERROR(__xludf.DUMMYFUNCTION("""COMPUTED_VALUE"""),"Ковалевська Л. О.")</f>
        <v>Ковалевська Л. О.</v>
      </c>
      <c r="BE18" s="19" t="str">
        <f ca="1">IFERROR(__xludf.DUMMYFUNCTION("""COMPUTED_VALUE"""),"...")</f>
        <v>...</v>
      </c>
      <c r="BF18" s="19">
        <f ca="1">IFERROR(__xludf.DUMMYFUNCTION("""COMPUTED_VALUE"""),92)</f>
        <v>92</v>
      </c>
      <c r="BG18" s="19" t="str">
        <f ca="1">IFERROR(__xludf.DUMMYFUNCTION("""COMPUTED_VALUE"""),"Ковалевська Л. О.")</f>
        <v>Ковалевська Л. О.</v>
      </c>
      <c r="BH18" s="19" t="str">
        <f ca="1">IFERROR(__xludf.DUMMYFUNCTION("""COMPUTED_VALUE"""),"...")</f>
        <v>...</v>
      </c>
      <c r="BI18" s="19">
        <f ca="1">IFERROR(__xludf.DUMMYFUNCTION("""COMPUTED_VALUE"""),92)</f>
        <v>92</v>
      </c>
      <c r="BJ18" s="19" t="str">
        <f ca="1">IFERROR(__xludf.DUMMYFUNCTION("""COMPUTED_VALUE"""),"Ковалевська Л. О.")</f>
        <v>Ковалевська Л. О.</v>
      </c>
      <c r="BK18" s="19" t="str">
        <f ca="1">IFERROR(__xludf.DUMMYFUNCTION("""COMPUTED_VALUE"""),"...")</f>
        <v>...</v>
      </c>
      <c r="BL18" s="19">
        <f ca="1">IFERROR(__xludf.DUMMYFUNCTION("""COMPUTED_VALUE"""),92)</f>
        <v>92</v>
      </c>
      <c r="BM18" s="19" t="str">
        <f ca="1">IFERROR(__xludf.DUMMYFUNCTION("""COMPUTED_VALUE"""),"Ковалевська Л. О.")</f>
        <v>Ковалевська Л. О.</v>
      </c>
      <c r="BN18" s="19" t="str">
        <f ca="1">IFERROR(__xludf.DUMMYFUNCTION("""COMPUTED_VALUE"""),"За")</f>
        <v>За</v>
      </c>
      <c r="BO18" s="19">
        <f ca="1">IFERROR(__xludf.DUMMYFUNCTION("""COMPUTED_VALUE"""),92)</f>
        <v>92</v>
      </c>
      <c r="BP18" s="19" t="str">
        <f ca="1">IFERROR(__xludf.DUMMYFUNCTION("""COMPUTED_VALUE"""),"Ковалевська Л. О.")</f>
        <v>Ковалевська Л. О.</v>
      </c>
      <c r="BQ18" s="19" t="str">
        <f ca="1">IFERROR(__xludf.DUMMYFUNCTION("""COMPUTED_VALUE"""),"За")</f>
        <v>За</v>
      </c>
      <c r="BR18" s="19">
        <f ca="1">IFERROR(__xludf.DUMMYFUNCTION("""COMPUTED_VALUE"""),92)</f>
        <v>92</v>
      </c>
      <c r="BS18" s="19" t="str">
        <f ca="1">IFERROR(__xludf.DUMMYFUNCTION("""COMPUTED_VALUE"""),"Ковалевська Л. О.")</f>
        <v>Ковалевська Л. О.</v>
      </c>
      <c r="BT18" s="19" t="str">
        <f ca="1">IFERROR(__xludf.DUMMYFUNCTION("""COMPUTED_VALUE"""),"За")</f>
        <v>За</v>
      </c>
      <c r="BU18" s="19">
        <f ca="1">IFERROR(__xludf.DUMMYFUNCTION("""COMPUTED_VALUE"""),92)</f>
        <v>92</v>
      </c>
      <c r="BV18" s="19" t="str">
        <f ca="1">IFERROR(__xludf.DUMMYFUNCTION("""COMPUTED_VALUE"""),"Ковалевська Л. О.")</f>
        <v>Ковалевська Л. О.</v>
      </c>
      <c r="BW18" s="19" t="str">
        <f ca="1">IFERROR(__xludf.DUMMYFUNCTION("""COMPUTED_VALUE"""),"За")</f>
        <v>За</v>
      </c>
      <c r="BX18" s="19">
        <f ca="1">IFERROR(__xludf.DUMMYFUNCTION("""COMPUTED_VALUE"""),92)</f>
        <v>92</v>
      </c>
      <c r="BY18" s="19" t="str">
        <f ca="1">IFERROR(__xludf.DUMMYFUNCTION("""COMPUTED_VALUE"""),"Ковалевська Л. О.")</f>
        <v>Ковалевська Л. О.</v>
      </c>
      <c r="BZ18" s="19" t="str">
        <f ca="1">IFERROR(__xludf.DUMMYFUNCTION("""COMPUTED_VALUE"""),"Не голосував")</f>
        <v>Не голосував</v>
      </c>
      <c r="CA18" s="19">
        <f ca="1">IFERROR(__xludf.DUMMYFUNCTION("""COMPUTED_VALUE"""),92)</f>
        <v>92</v>
      </c>
      <c r="CB18" s="19" t="str">
        <f ca="1">IFERROR(__xludf.DUMMYFUNCTION("""COMPUTED_VALUE"""),"Ковалевська Л. О.")</f>
        <v>Ковалевська Л. О.</v>
      </c>
      <c r="CC18" s="19" t="str">
        <f ca="1">IFERROR(__xludf.DUMMYFUNCTION("""COMPUTED_VALUE"""),"За")</f>
        <v>За</v>
      </c>
      <c r="CD18" s="19">
        <f ca="1">IFERROR(__xludf.DUMMYFUNCTION("""COMPUTED_VALUE"""),92)</f>
        <v>92</v>
      </c>
      <c r="CE18" s="19" t="str">
        <f ca="1">IFERROR(__xludf.DUMMYFUNCTION("""COMPUTED_VALUE"""),"Ковалевська Л. О.")</f>
        <v>Ковалевська Л. О.</v>
      </c>
      <c r="CF18" s="19" t="str">
        <f ca="1">IFERROR(__xludf.DUMMYFUNCTION("""COMPUTED_VALUE"""),"За")</f>
        <v>За</v>
      </c>
      <c r="CG18" s="19">
        <f ca="1">IFERROR(__xludf.DUMMYFUNCTION("""COMPUTED_VALUE"""),92)</f>
        <v>92</v>
      </c>
      <c r="CH18" s="19" t="str">
        <f ca="1">IFERROR(__xludf.DUMMYFUNCTION("""COMPUTED_VALUE"""),"Ковалевська Л. О.")</f>
        <v>Ковалевська Л. О.</v>
      </c>
      <c r="CI18" s="19" t="str">
        <f ca="1">IFERROR(__xludf.DUMMYFUNCTION("""COMPUTED_VALUE"""),"За")</f>
        <v>За</v>
      </c>
      <c r="CJ18" s="19">
        <f ca="1">IFERROR(__xludf.DUMMYFUNCTION("""COMPUTED_VALUE"""),92)</f>
        <v>92</v>
      </c>
      <c r="CK18" s="19" t="str">
        <f ca="1">IFERROR(__xludf.DUMMYFUNCTION("""COMPUTED_VALUE"""),"Ковалевська Л. О.")</f>
        <v>Ковалевська Л. О.</v>
      </c>
      <c r="CL18" s="19" t="str">
        <f ca="1">IFERROR(__xludf.DUMMYFUNCTION("""COMPUTED_VALUE"""),"За")</f>
        <v>За</v>
      </c>
      <c r="CM18" s="19">
        <f ca="1">IFERROR(__xludf.DUMMYFUNCTION("""COMPUTED_VALUE"""),92)</f>
        <v>92</v>
      </c>
      <c r="CN18" s="19" t="str">
        <f ca="1">IFERROR(__xludf.DUMMYFUNCTION("""COMPUTED_VALUE"""),"Ковалевська Л. О.")</f>
        <v>Ковалевська Л. О.</v>
      </c>
      <c r="CO18" s="19" t="str">
        <f ca="1">IFERROR(__xludf.DUMMYFUNCTION("""COMPUTED_VALUE"""),"За")</f>
        <v>За</v>
      </c>
      <c r="CP18" s="19">
        <f ca="1">IFERROR(__xludf.DUMMYFUNCTION("""COMPUTED_VALUE"""),92)</f>
        <v>92</v>
      </c>
      <c r="CQ18" s="19" t="str">
        <f ca="1">IFERROR(__xludf.DUMMYFUNCTION("""COMPUTED_VALUE"""),"Ковалевська Л. О.")</f>
        <v>Ковалевська Л. О.</v>
      </c>
      <c r="CR18" s="19" t="str">
        <f ca="1">IFERROR(__xludf.DUMMYFUNCTION("""COMPUTED_VALUE"""),"За")</f>
        <v>За</v>
      </c>
      <c r="CS18" s="19">
        <f ca="1">IFERROR(__xludf.DUMMYFUNCTION("""COMPUTED_VALUE"""),92)</f>
        <v>92</v>
      </c>
      <c r="CT18" s="19" t="str">
        <f ca="1">IFERROR(__xludf.DUMMYFUNCTION("""COMPUTED_VALUE"""),"Ковалевська Л. О.")</f>
        <v>Ковалевська Л. О.</v>
      </c>
      <c r="CU18" s="19" t="str">
        <f ca="1">IFERROR(__xludf.DUMMYFUNCTION("""COMPUTED_VALUE"""),"За")</f>
        <v>За</v>
      </c>
      <c r="CV18" s="19">
        <f ca="1">IFERROR(__xludf.DUMMYFUNCTION("""COMPUTED_VALUE"""),92)</f>
        <v>92</v>
      </c>
      <c r="CW18" s="19" t="str">
        <f ca="1">IFERROR(__xludf.DUMMYFUNCTION("""COMPUTED_VALUE"""),"Ковалевська Л. О.")</f>
        <v>Ковалевська Л. О.</v>
      </c>
      <c r="CX18" s="19" t="str">
        <f ca="1">IFERROR(__xludf.DUMMYFUNCTION("""COMPUTED_VALUE"""),"За")</f>
        <v>За</v>
      </c>
      <c r="CY18" s="19">
        <f ca="1">IFERROR(__xludf.DUMMYFUNCTION("""COMPUTED_VALUE"""),92)</f>
        <v>92</v>
      </c>
      <c r="CZ18" s="19" t="str">
        <f ca="1">IFERROR(__xludf.DUMMYFUNCTION("""COMPUTED_VALUE"""),"Ковалевська Л. О.")</f>
        <v>Ковалевська Л. О.</v>
      </c>
      <c r="DA18" s="19" t="str">
        <f ca="1">IFERROR(__xludf.DUMMYFUNCTION("""COMPUTED_VALUE"""),"За")</f>
        <v>За</v>
      </c>
      <c r="DB18" s="19">
        <f ca="1">IFERROR(__xludf.DUMMYFUNCTION("""COMPUTED_VALUE"""),92)</f>
        <v>92</v>
      </c>
      <c r="DC18" s="19" t="str">
        <f ca="1">IFERROR(__xludf.DUMMYFUNCTION("""COMPUTED_VALUE"""),"Ковалевська Л. О.")</f>
        <v>Ковалевська Л. О.</v>
      </c>
      <c r="DD18" s="19" t="str">
        <f ca="1">IFERROR(__xludf.DUMMYFUNCTION("""COMPUTED_VALUE"""),"За")</f>
        <v>За</v>
      </c>
      <c r="DE18" s="19">
        <f ca="1">IFERROR(__xludf.DUMMYFUNCTION("""COMPUTED_VALUE"""),92)</f>
        <v>92</v>
      </c>
      <c r="DF18" s="19" t="str">
        <f ca="1">IFERROR(__xludf.DUMMYFUNCTION("""COMPUTED_VALUE"""),"Ковалевська Л. О.")</f>
        <v>Ковалевська Л. О.</v>
      </c>
      <c r="DG18" s="19" t="str">
        <f ca="1">IFERROR(__xludf.DUMMYFUNCTION("""COMPUTED_VALUE"""),"За")</f>
        <v>За</v>
      </c>
      <c r="DH18" s="19">
        <f ca="1">IFERROR(__xludf.DUMMYFUNCTION("""COMPUTED_VALUE"""),92)</f>
        <v>92</v>
      </c>
      <c r="DI18" s="19" t="str">
        <f ca="1">IFERROR(__xludf.DUMMYFUNCTION("""COMPUTED_VALUE"""),"Ковалевська Л. О.")</f>
        <v>Ковалевська Л. О.</v>
      </c>
      <c r="DJ18" s="19" t="str">
        <f ca="1">IFERROR(__xludf.DUMMYFUNCTION("""COMPUTED_VALUE"""),"За")</f>
        <v>За</v>
      </c>
      <c r="DK18" s="19">
        <f ca="1">IFERROR(__xludf.DUMMYFUNCTION("""COMPUTED_VALUE"""),92)</f>
        <v>92</v>
      </c>
      <c r="DL18" s="19" t="str">
        <f ca="1">IFERROR(__xludf.DUMMYFUNCTION("""COMPUTED_VALUE"""),"Ковалевська Л. О.")</f>
        <v>Ковалевська Л. О.</v>
      </c>
      <c r="DM18" s="19" t="str">
        <f ca="1">IFERROR(__xludf.DUMMYFUNCTION("""COMPUTED_VALUE"""),"За")</f>
        <v>За</v>
      </c>
      <c r="DN18" s="19">
        <f ca="1">IFERROR(__xludf.DUMMYFUNCTION("""COMPUTED_VALUE"""),92)</f>
        <v>92</v>
      </c>
      <c r="DO18" s="19" t="str">
        <f ca="1">IFERROR(__xludf.DUMMYFUNCTION("""COMPUTED_VALUE"""),"Ковалевська Л. О.")</f>
        <v>Ковалевська Л. О.</v>
      </c>
      <c r="DP18" s="19" t="str">
        <f ca="1">IFERROR(__xludf.DUMMYFUNCTION("""COMPUTED_VALUE"""),"За")</f>
        <v>За</v>
      </c>
      <c r="DQ18" s="19">
        <f ca="1">IFERROR(__xludf.DUMMYFUNCTION("""COMPUTED_VALUE"""),92)</f>
        <v>92</v>
      </c>
      <c r="DR18" s="19" t="str">
        <f ca="1">IFERROR(__xludf.DUMMYFUNCTION("""COMPUTED_VALUE"""),"Ковалевська Л. О.")</f>
        <v>Ковалевська Л. О.</v>
      </c>
      <c r="DS18" s="19" t="str">
        <f ca="1">IFERROR(__xludf.DUMMYFUNCTION("""COMPUTED_VALUE"""),"За")</f>
        <v>За</v>
      </c>
      <c r="DT18" s="19">
        <f ca="1">IFERROR(__xludf.DUMMYFUNCTION("""COMPUTED_VALUE"""),92)</f>
        <v>92</v>
      </c>
      <c r="DU18" s="19" t="str">
        <f ca="1">IFERROR(__xludf.DUMMYFUNCTION("""COMPUTED_VALUE"""),"Ковалевська Л. О.")</f>
        <v>Ковалевська Л. О.</v>
      </c>
      <c r="DV18" s="19" t="str">
        <f ca="1">IFERROR(__xludf.DUMMYFUNCTION("""COMPUTED_VALUE"""),"За")</f>
        <v>За</v>
      </c>
      <c r="DW18" s="19">
        <f ca="1">IFERROR(__xludf.DUMMYFUNCTION("""COMPUTED_VALUE"""),92)</f>
        <v>92</v>
      </c>
      <c r="DX18" s="19" t="str">
        <f ca="1">IFERROR(__xludf.DUMMYFUNCTION("""COMPUTED_VALUE"""),"Ковалевська Л. О.")</f>
        <v>Ковалевська Л. О.</v>
      </c>
      <c r="DY18" s="19" t="str">
        <f ca="1">IFERROR(__xludf.DUMMYFUNCTION("""COMPUTED_VALUE"""),"За")</f>
        <v>За</v>
      </c>
      <c r="DZ18" s="19">
        <f ca="1">IFERROR(__xludf.DUMMYFUNCTION("""COMPUTED_VALUE"""),92)</f>
        <v>92</v>
      </c>
      <c r="EA18" s="19" t="str">
        <f ca="1">IFERROR(__xludf.DUMMYFUNCTION("""COMPUTED_VALUE"""),"Ковалевська Л. О.")</f>
        <v>Ковалевська Л. О.</v>
      </c>
      <c r="EB18" s="19" t="str">
        <f ca="1">IFERROR(__xludf.DUMMYFUNCTION("""COMPUTED_VALUE"""),"За")</f>
        <v>За</v>
      </c>
      <c r="EC18" s="19">
        <f ca="1">IFERROR(__xludf.DUMMYFUNCTION("""COMPUTED_VALUE"""),92)</f>
        <v>92</v>
      </c>
      <c r="ED18" s="19" t="str">
        <f ca="1">IFERROR(__xludf.DUMMYFUNCTION("""COMPUTED_VALUE"""),"Ковалевська Л. О.")</f>
        <v>Ковалевська Л. О.</v>
      </c>
      <c r="EE18" s="19" t="str">
        <f ca="1">IFERROR(__xludf.DUMMYFUNCTION("""COMPUTED_VALUE"""),"За")</f>
        <v>За</v>
      </c>
      <c r="EF18" s="19">
        <f ca="1">IFERROR(__xludf.DUMMYFUNCTION("""COMPUTED_VALUE"""),92)</f>
        <v>92</v>
      </c>
      <c r="EG18" s="19" t="str">
        <f ca="1">IFERROR(__xludf.DUMMYFUNCTION("""COMPUTED_VALUE"""),"Ковалевська Л. О.")</f>
        <v>Ковалевська Л. О.</v>
      </c>
      <c r="EH18" s="19" t="str">
        <f ca="1">IFERROR(__xludf.DUMMYFUNCTION("""COMPUTED_VALUE"""),"За")</f>
        <v>За</v>
      </c>
      <c r="EI18" s="19">
        <f ca="1">IFERROR(__xludf.DUMMYFUNCTION("""COMPUTED_VALUE"""),92)</f>
        <v>92</v>
      </c>
      <c r="EJ18" s="19" t="str">
        <f ca="1">IFERROR(__xludf.DUMMYFUNCTION("""COMPUTED_VALUE"""),"Ковалевська Л. О.")</f>
        <v>Ковалевська Л. О.</v>
      </c>
      <c r="EK18" s="19" t="str">
        <f ca="1">IFERROR(__xludf.DUMMYFUNCTION("""COMPUTED_VALUE"""),"За")</f>
        <v>За</v>
      </c>
      <c r="EL18" s="19">
        <f ca="1">IFERROR(__xludf.DUMMYFUNCTION("""COMPUTED_VALUE"""),92)</f>
        <v>92</v>
      </c>
      <c r="EM18" s="19" t="str">
        <f ca="1">IFERROR(__xludf.DUMMYFUNCTION("""COMPUTED_VALUE"""),"Ковалевська Л. О.")</f>
        <v>Ковалевська Л. О.</v>
      </c>
      <c r="EN18" s="19" t="str">
        <f ca="1">IFERROR(__xludf.DUMMYFUNCTION("""COMPUTED_VALUE"""),"За")</f>
        <v>За</v>
      </c>
      <c r="EO18" s="19">
        <f ca="1">IFERROR(__xludf.DUMMYFUNCTION("""COMPUTED_VALUE"""),92)</f>
        <v>92</v>
      </c>
      <c r="EP18" s="19" t="str">
        <f ca="1">IFERROR(__xludf.DUMMYFUNCTION("""COMPUTED_VALUE"""),"Ковалевська Л. О.")</f>
        <v>Ковалевська Л. О.</v>
      </c>
      <c r="EQ18" s="19" t="str">
        <f ca="1">IFERROR(__xludf.DUMMYFUNCTION("""COMPUTED_VALUE"""),"За")</f>
        <v>За</v>
      </c>
      <c r="ER18" s="19">
        <f ca="1">IFERROR(__xludf.DUMMYFUNCTION("""COMPUTED_VALUE"""),92)</f>
        <v>92</v>
      </c>
      <c r="ES18" s="19" t="str">
        <f ca="1">IFERROR(__xludf.DUMMYFUNCTION("""COMPUTED_VALUE"""),"Ковалевська Л. О.")</f>
        <v>Ковалевська Л. О.</v>
      </c>
      <c r="ET18" s="19" t="str">
        <f ca="1">IFERROR(__xludf.DUMMYFUNCTION("""COMPUTED_VALUE"""),"За")</f>
        <v>За</v>
      </c>
      <c r="EU18" s="19">
        <f ca="1">IFERROR(__xludf.DUMMYFUNCTION("""COMPUTED_VALUE"""),92)</f>
        <v>92</v>
      </c>
      <c r="EV18" s="19" t="str">
        <f ca="1">IFERROR(__xludf.DUMMYFUNCTION("""COMPUTED_VALUE"""),"Ковалевська Л. О.")</f>
        <v>Ковалевська Л. О.</v>
      </c>
      <c r="EW18" s="19" t="str">
        <f ca="1">IFERROR(__xludf.DUMMYFUNCTION("""COMPUTED_VALUE"""),"За")</f>
        <v>За</v>
      </c>
      <c r="EX18" s="19">
        <f ca="1">IFERROR(__xludf.DUMMYFUNCTION("""COMPUTED_VALUE"""),92)</f>
        <v>92</v>
      </c>
      <c r="EY18" s="19" t="str">
        <f ca="1">IFERROR(__xludf.DUMMYFUNCTION("""COMPUTED_VALUE"""),"Ковалевська Л. О.")</f>
        <v>Ковалевська Л. О.</v>
      </c>
      <c r="EZ18" s="19" t="str">
        <f ca="1">IFERROR(__xludf.DUMMYFUNCTION("""COMPUTED_VALUE"""),"За")</f>
        <v>За</v>
      </c>
      <c r="FA18" s="19">
        <f ca="1">IFERROR(__xludf.DUMMYFUNCTION("""COMPUTED_VALUE"""),92)</f>
        <v>92</v>
      </c>
      <c r="FB18" s="19" t="str">
        <f ca="1">IFERROR(__xludf.DUMMYFUNCTION("""COMPUTED_VALUE"""),"Ковалевська Л. О.")</f>
        <v>Ковалевська Л. О.</v>
      </c>
      <c r="FC18" s="19" t="str">
        <f ca="1">IFERROR(__xludf.DUMMYFUNCTION("""COMPUTED_VALUE"""),"За")</f>
        <v>За</v>
      </c>
      <c r="FD18" s="19">
        <f ca="1">IFERROR(__xludf.DUMMYFUNCTION("""COMPUTED_VALUE"""),92)</f>
        <v>92</v>
      </c>
      <c r="FE18" s="19" t="str">
        <f ca="1">IFERROR(__xludf.DUMMYFUNCTION("""COMPUTED_VALUE"""),"Ковалевська Л. О.")</f>
        <v>Ковалевська Л. О.</v>
      </c>
      <c r="FF18" s="19" t="str">
        <f ca="1">IFERROR(__xludf.DUMMYFUNCTION("""COMPUTED_VALUE"""),"За")</f>
        <v>За</v>
      </c>
      <c r="FG18" s="19">
        <f ca="1">IFERROR(__xludf.DUMMYFUNCTION("""COMPUTED_VALUE"""),92)</f>
        <v>92</v>
      </c>
      <c r="FH18" s="19" t="str">
        <f ca="1">IFERROR(__xludf.DUMMYFUNCTION("""COMPUTED_VALUE"""),"Ковалевська Л. О.")</f>
        <v>Ковалевська Л. О.</v>
      </c>
      <c r="FI18" s="19" t="str">
        <f ca="1">IFERROR(__xludf.DUMMYFUNCTION("""COMPUTED_VALUE"""),"За")</f>
        <v>За</v>
      </c>
      <c r="FJ18" s="19">
        <f ca="1">IFERROR(__xludf.DUMMYFUNCTION("""COMPUTED_VALUE"""),92)</f>
        <v>92</v>
      </c>
      <c r="FK18" s="19" t="str">
        <f ca="1">IFERROR(__xludf.DUMMYFUNCTION("""COMPUTED_VALUE"""),"Ковалевська Л. О.")</f>
        <v>Ковалевська Л. О.</v>
      </c>
      <c r="FL18" s="19" t="str">
        <f ca="1">IFERROR(__xludf.DUMMYFUNCTION("""COMPUTED_VALUE"""),"За")</f>
        <v>За</v>
      </c>
      <c r="FM18" s="19">
        <f ca="1">IFERROR(__xludf.DUMMYFUNCTION("""COMPUTED_VALUE"""),92)</f>
        <v>92</v>
      </c>
      <c r="FN18" s="19" t="str">
        <f ca="1">IFERROR(__xludf.DUMMYFUNCTION("""COMPUTED_VALUE"""),"Ковалевська Л. О.")</f>
        <v>Ковалевська Л. О.</v>
      </c>
      <c r="FO18" s="19" t="str">
        <f ca="1">IFERROR(__xludf.DUMMYFUNCTION("""COMPUTED_VALUE"""),"За")</f>
        <v>За</v>
      </c>
      <c r="FP18" s="19">
        <f ca="1">IFERROR(__xludf.DUMMYFUNCTION("""COMPUTED_VALUE"""),92)</f>
        <v>92</v>
      </c>
      <c r="FQ18" s="19" t="str">
        <f ca="1">IFERROR(__xludf.DUMMYFUNCTION("""COMPUTED_VALUE"""),"Ковалевська Л. О.")</f>
        <v>Ковалевська Л. О.</v>
      </c>
      <c r="FR18" s="19" t="str">
        <f ca="1">IFERROR(__xludf.DUMMYFUNCTION("""COMPUTED_VALUE"""),"За")</f>
        <v>За</v>
      </c>
      <c r="FS18" s="19">
        <f ca="1">IFERROR(__xludf.DUMMYFUNCTION("""COMPUTED_VALUE"""),92)</f>
        <v>92</v>
      </c>
      <c r="FT18" s="19" t="str">
        <f ca="1">IFERROR(__xludf.DUMMYFUNCTION("""COMPUTED_VALUE"""),"Ковалевська Л. О.")</f>
        <v>Ковалевська Л. О.</v>
      </c>
      <c r="FU18" s="19" t="str">
        <f ca="1">IFERROR(__xludf.DUMMYFUNCTION("""COMPUTED_VALUE"""),"За")</f>
        <v>За</v>
      </c>
      <c r="FV18" s="19">
        <f ca="1">IFERROR(__xludf.DUMMYFUNCTION("""COMPUTED_VALUE"""),92)</f>
        <v>92</v>
      </c>
      <c r="FW18" s="19" t="str">
        <f ca="1">IFERROR(__xludf.DUMMYFUNCTION("""COMPUTED_VALUE"""),"Ковалевська Л. О.")</f>
        <v>Ковалевська Л. О.</v>
      </c>
      <c r="FX18" s="19" t="str">
        <f ca="1">IFERROR(__xludf.DUMMYFUNCTION("""COMPUTED_VALUE"""),"За")</f>
        <v>За</v>
      </c>
      <c r="FY18" s="19">
        <f ca="1">IFERROR(__xludf.DUMMYFUNCTION("""COMPUTED_VALUE"""),92)</f>
        <v>92</v>
      </c>
      <c r="FZ18" s="19" t="str">
        <f ca="1">IFERROR(__xludf.DUMMYFUNCTION("""COMPUTED_VALUE"""),"Ковалевська Л. О.")</f>
        <v>Ковалевська Л. О.</v>
      </c>
      <c r="GA18" s="19" t="str">
        <f ca="1">IFERROR(__xludf.DUMMYFUNCTION("""COMPUTED_VALUE"""),"За")</f>
        <v>За</v>
      </c>
      <c r="GB18" s="19">
        <f ca="1">IFERROR(__xludf.DUMMYFUNCTION("""COMPUTED_VALUE"""),92)</f>
        <v>92</v>
      </c>
      <c r="GC18" s="19" t="str">
        <f ca="1">IFERROR(__xludf.DUMMYFUNCTION("""COMPUTED_VALUE"""),"Ковалевська Л. О.")</f>
        <v>Ковалевська Л. О.</v>
      </c>
      <c r="GD18" s="19" t="str">
        <f ca="1">IFERROR(__xludf.DUMMYFUNCTION("""COMPUTED_VALUE"""),"За")</f>
        <v>За</v>
      </c>
      <c r="GE18" s="19">
        <f ca="1">IFERROR(__xludf.DUMMYFUNCTION("""COMPUTED_VALUE"""),92)</f>
        <v>92</v>
      </c>
      <c r="GF18" s="19" t="str">
        <f ca="1">IFERROR(__xludf.DUMMYFUNCTION("""COMPUTED_VALUE"""),"Ковалевська Л. О.")</f>
        <v>Ковалевська Л. О.</v>
      </c>
      <c r="GG18" s="19" t="str">
        <f ca="1">IFERROR(__xludf.DUMMYFUNCTION("""COMPUTED_VALUE"""),"За")</f>
        <v>За</v>
      </c>
      <c r="GH18" s="19">
        <f ca="1">IFERROR(__xludf.DUMMYFUNCTION("""COMPUTED_VALUE"""),92)</f>
        <v>92</v>
      </c>
      <c r="GI18" s="19" t="str">
        <f ca="1">IFERROR(__xludf.DUMMYFUNCTION("""COMPUTED_VALUE"""),"Ковалевська Л. О.")</f>
        <v>Ковалевська Л. О.</v>
      </c>
      <c r="GJ18" s="19" t="str">
        <f ca="1">IFERROR(__xludf.DUMMYFUNCTION("""COMPUTED_VALUE"""),"За")</f>
        <v>За</v>
      </c>
      <c r="GK18" s="19">
        <f ca="1">IFERROR(__xludf.DUMMYFUNCTION("""COMPUTED_VALUE"""),92)</f>
        <v>92</v>
      </c>
      <c r="GL18" s="19" t="str">
        <f ca="1">IFERROR(__xludf.DUMMYFUNCTION("""COMPUTED_VALUE"""),"Ковалевська Л. О.")</f>
        <v>Ковалевська Л. О.</v>
      </c>
      <c r="GM18" s="19" t="str">
        <f ca="1">IFERROR(__xludf.DUMMYFUNCTION("""COMPUTED_VALUE"""),"За")</f>
        <v>За</v>
      </c>
      <c r="GN18" s="19">
        <f ca="1">IFERROR(__xludf.DUMMYFUNCTION("""COMPUTED_VALUE"""),92)</f>
        <v>92</v>
      </c>
      <c r="GO18" s="19" t="str">
        <f ca="1">IFERROR(__xludf.DUMMYFUNCTION("""COMPUTED_VALUE"""),"Ковалевська Л. О.")</f>
        <v>Ковалевська Л. О.</v>
      </c>
      <c r="GP18" s="19" t="str">
        <f ca="1">IFERROR(__xludf.DUMMYFUNCTION("""COMPUTED_VALUE"""),"За")</f>
        <v>За</v>
      </c>
      <c r="GQ18" s="19">
        <f ca="1">IFERROR(__xludf.DUMMYFUNCTION("""COMPUTED_VALUE"""),92)</f>
        <v>92</v>
      </c>
      <c r="GR18" s="19" t="str">
        <f ca="1">IFERROR(__xludf.DUMMYFUNCTION("""COMPUTED_VALUE"""),"Ковалевська Л. О.")</f>
        <v>Ковалевська Л. О.</v>
      </c>
      <c r="GS18" s="19" t="str">
        <f ca="1">IFERROR(__xludf.DUMMYFUNCTION("""COMPUTED_VALUE"""),"За")</f>
        <v>За</v>
      </c>
      <c r="GT18" s="19">
        <f ca="1">IFERROR(__xludf.DUMMYFUNCTION("""COMPUTED_VALUE"""),92)</f>
        <v>92</v>
      </c>
      <c r="GU18" s="19" t="str">
        <f ca="1">IFERROR(__xludf.DUMMYFUNCTION("""COMPUTED_VALUE"""),"Ковалевська Л. О.")</f>
        <v>Ковалевська Л. О.</v>
      </c>
      <c r="GV18" s="19" t="str">
        <f ca="1">IFERROR(__xludf.DUMMYFUNCTION("""COMPUTED_VALUE"""),"За")</f>
        <v>За</v>
      </c>
      <c r="GW18" s="19">
        <f ca="1">IFERROR(__xludf.DUMMYFUNCTION("""COMPUTED_VALUE"""),92)</f>
        <v>92</v>
      </c>
      <c r="GX18" s="19" t="str">
        <f ca="1">IFERROR(__xludf.DUMMYFUNCTION("""COMPUTED_VALUE"""),"Ковалевська Л. О.")</f>
        <v>Ковалевська Л. О.</v>
      </c>
      <c r="GY18" s="19" t="str">
        <f ca="1">IFERROR(__xludf.DUMMYFUNCTION("""COMPUTED_VALUE"""),"За")</f>
        <v>За</v>
      </c>
      <c r="GZ18" s="19">
        <f ca="1">IFERROR(__xludf.DUMMYFUNCTION("""COMPUTED_VALUE"""),92)</f>
        <v>92</v>
      </c>
      <c r="HA18" s="19" t="str">
        <f ca="1">IFERROR(__xludf.DUMMYFUNCTION("""COMPUTED_VALUE"""),"Ковалевська Л. О.")</f>
        <v>Ковалевська Л. О.</v>
      </c>
      <c r="HB18" s="19" t="str">
        <f ca="1">IFERROR(__xludf.DUMMYFUNCTION("""COMPUTED_VALUE"""),"За")</f>
        <v>За</v>
      </c>
      <c r="HC18" s="19">
        <f ca="1">IFERROR(__xludf.DUMMYFUNCTION("""COMPUTED_VALUE"""),92)</f>
        <v>92</v>
      </c>
      <c r="HD18" s="19" t="str">
        <f ca="1">IFERROR(__xludf.DUMMYFUNCTION("""COMPUTED_VALUE"""),"Ковалевська Л. О.")</f>
        <v>Ковалевська Л. О.</v>
      </c>
      <c r="HE18" s="19" t="str">
        <f ca="1">IFERROR(__xludf.DUMMYFUNCTION("""COMPUTED_VALUE"""),"За")</f>
        <v>За</v>
      </c>
      <c r="HF18" s="19">
        <f ca="1">IFERROR(__xludf.DUMMYFUNCTION("""COMPUTED_VALUE"""),92)</f>
        <v>92</v>
      </c>
      <c r="HG18" s="19" t="str">
        <f ca="1">IFERROR(__xludf.DUMMYFUNCTION("""COMPUTED_VALUE"""),"Ковалевська Л. О.")</f>
        <v>Ковалевська Л. О.</v>
      </c>
      <c r="HH18" s="19" t="str">
        <f ca="1">IFERROR(__xludf.DUMMYFUNCTION("""COMPUTED_VALUE"""),"За")</f>
        <v>За</v>
      </c>
      <c r="HI18" s="19">
        <f ca="1">IFERROR(__xludf.DUMMYFUNCTION("""COMPUTED_VALUE"""),92)</f>
        <v>92</v>
      </c>
      <c r="HJ18" s="19" t="str">
        <f ca="1">IFERROR(__xludf.DUMMYFUNCTION("""COMPUTED_VALUE"""),"Ковалевська Л. О.")</f>
        <v>Ковалевська Л. О.</v>
      </c>
      <c r="HK18" s="19" t="str">
        <f ca="1">IFERROR(__xludf.DUMMYFUNCTION("""COMPUTED_VALUE"""),"За")</f>
        <v>За</v>
      </c>
      <c r="HL18" s="19">
        <f ca="1">IFERROR(__xludf.DUMMYFUNCTION("""COMPUTED_VALUE"""),92)</f>
        <v>92</v>
      </c>
      <c r="HM18" s="19" t="str">
        <f ca="1">IFERROR(__xludf.DUMMYFUNCTION("""COMPUTED_VALUE"""),"Ковалевська Л. О.")</f>
        <v>Ковалевська Л. О.</v>
      </c>
      <c r="HN18" s="19" t="str">
        <f ca="1">IFERROR(__xludf.DUMMYFUNCTION("""COMPUTED_VALUE"""),"За")</f>
        <v>За</v>
      </c>
      <c r="HO18" s="19">
        <f ca="1">IFERROR(__xludf.DUMMYFUNCTION("""COMPUTED_VALUE"""),92)</f>
        <v>92</v>
      </c>
      <c r="HP18" s="19" t="str">
        <f ca="1">IFERROR(__xludf.DUMMYFUNCTION("""COMPUTED_VALUE"""),"Ковалевська Л. О.")</f>
        <v>Ковалевська Л. О.</v>
      </c>
      <c r="HQ18" s="19" t="str">
        <f ca="1">IFERROR(__xludf.DUMMYFUNCTION("""COMPUTED_VALUE"""),"За")</f>
        <v>За</v>
      </c>
      <c r="HR18" s="19">
        <f ca="1">IFERROR(__xludf.DUMMYFUNCTION("""COMPUTED_VALUE"""),92)</f>
        <v>92</v>
      </c>
      <c r="HS18" s="19" t="str">
        <f ca="1">IFERROR(__xludf.DUMMYFUNCTION("""COMPUTED_VALUE"""),"Ковалевська Л. О.")</f>
        <v>Ковалевська Л. О.</v>
      </c>
      <c r="HT18" s="19" t="str">
        <f ca="1">IFERROR(__xludf.DUMMYFUNCTION("""COMPUTED_VALUE"""),"За")</f>
        <v>За</v>
      </c>
      <c r="HU18" s="19">
        <f ca="1">IFERROR(__xludf.DUMMYFUNCTION("""COMPUTED_VALUE"""),92)</f>
        <v>92</v>
      </c>
      <c r="HV18" s="19" t="str">
        <f ca="1">IFERROR(__xludf.DUMMYFUNCTION("""COMPUTED_VALUE"""),"Ковалевська Л. О.")</f>
        <v>Ковалевська Л. О.</v>
      </c>
      <c r="HW18" s="19" t="str">
        <f ca="1">IFERROR(__xludf.DUMMYFUNCTION("""COMPUTED_VALUE"""),"За")</f>
        <v>За</v>
      </c>
      <c r="HX18" s="19">
        <f ca="1">IFERROR(__xludf.DUMMYFUNCTION("""COMPUTED_VALUE"""),92)</f>
        <v>92</v>
      </c>
      <c r="HY18" s="19" t="str">
        <f ca="1">IFERROR(__xludf.DUMMYFUNCTION("""COMPUTED_VALUE"""),"Ковалевська Л. О.")</f>
        <v>Ковалевська Л. О.</v>
      </c>
      <c r="HZ18" s="19" t="str">
        <f ca="1">IFERROR(__xludf.DUMMYFUNCTION("""COMPUTED_VALUE"""),"За")</f>
        <v>За</v>
      </c>
      <c r="IA18" s="19">
        <f ca="1">IFERROR(__xludf.DUMMYFUNCTION("""COMPUTED_VALUE"""),92)</f>
        <v>92</v>
      </c>
      <c r="IB18" s="19" t="str">
        <f ca="1">IFERROR(__xludf.DUMMYFUNCTION("""COMPUTED_VALUE"""),"Ковалевська Л. О.")</f>
        <v>Ковалевська Л. О.</v>
      </c>
      <c r="IC18" s="19" t="str">
        <f ca="1">IFERROR(__xludf.DUMMYFUNCTION("""COMPUTED_VALUE"""),"За")</f>
        <v>За</v>
      </c>
      <c r="ID18" s="19">
        <f ca="1">IFERROR(__xludf.DUMMYFUNCTION("""COMPUTED_VALUE"""),92)</f>
        <v>92</v>
      </c>
      <c r="IE18" s="19" t="str">
        <f ca="1">IFERROR(__xludf.DUMMYFUNCTION("""COMPUTED_VALUE"""),"Ковалевська Л. О.")</f>
        <v>Ковалевська Л. О.</v>
      </c>
      <c r="IF18" s="19" t="str">
        <f ca="1">IFERROR(__xludf.DUMMYFUNCTION("""COMPUTED_VALUE"""),"За")</f>
        <v>За</v>
      </c>
      <c r="IG18" s="19">
        <f ca="1">IFERROR(__xludf.DUMMYFUNCTION("""COMPUTED_VALUE"""),92)</f>
        <v>92</v>
      </c>
      <c r="IH18" s="19" t="str">
        <f ca="1">IFERROR(__xludf.DUMMYFUNCTION("""COMPUTED_VALUE"""),"Ковалевська Л. О.")</f>
        <v>Ковалевська Л. О.</v>
      </c>
      <c r="II18" s="19" t="str">
        <f ca="1">IFERROR(__xludf.DUMMYFUNCTION("""COMPUTED_VALUE"""),"За")</f>
        <v>За</v>
      </c>
      <c r="IJ18" s="19">
        <f ca="1">IFERROR(__xludf.DUMMYFUNCTION("""COMPUTED_VALUE"""),92)</f>
        <v>92</v>
      </c>
      <c r="IK18" s="19" t="str">
        <f ca="1">IFERROR(__xludf.DUMMYFUNCTION("""COMPUTED_VALUE"""),"Ковалевська Л. О.")</f>
        <v>Ковалевська Л. О.</v>
      </c>
      <c r="IL18" s="19" t="str">
        <f ca="1">IFERROR(__xludf.DUMMYFUNCTION("""COMPUTED_VALUE"""),"За")</f>
        <v>За</v>
      </c>
      <c r="IM18" s="19">
        <f ca="1">IFERROR(__xludf.DUMMYFUNCTION("""COMPUTED_VALUE"""),92)</f>
        <v>92</v>
      </c>
      <c r="IN18" s="19" t="str">
        <f ca="1">IFERROR(__xludf.DUMMYFUNCTION("""COMPUTED_VALUE"""),"Ковалевська Л. О.")</f>
        <v>Ковалевська Л. О.</v>
      </c>
      <c r="IO18" s="19" t="str">
        <f ca="1">IFERROR(__xludf.DUMMYFUNCTION("""COMPUTED_VALUE"""),"За")</f>
        <v>За</v>
      </c>
      <c r="IP18" s="19">
        <f ca="1">IFERROR(__xludf.DUMMYFUNCTION("""COMPUTED_VALUE"""),92)</f>
        <v>92</v>
      </c>
      <c r="IQ18" s="19" t="str">
        <f ca="1">IFERROR(__xludf.DUMMYFUNCTION("""COMPUTED_VALUE"""),"Ковалевська Л. О.")</f>
        <v>Ковалевська Л. О.</v>
      </c>
      <c r="IR18" s="19" t="str">
        <f ca="1">IFERROR(__xludf.DUMMYFUNCTION("""COMPUTED_VALUE"""),"За")</f>
        <v>За</v>
      </c>
      <c r="IS18" s="19">
        <f ca="1">IFERROR(__xludf.DUMMYFUNCTION("""COMPUTED_VALUE"""),92)</f>
        <v>92</v>
      </c>
      <c r="IT18" s="19" t="str">
        <f ca="1">IFERROR(__xludf.DUMMYFUNCTION("""COMPUTED_VALUE"""),"Ковалевська Л. О.")</f>
        <v>Ковалевська Л. О.</v>
      </c>
      <c r="IU18" s="19" t="str">
        <f ca="1">IFERROR(__xludf.DUMMYFUNCTION("""COMPUTED_VALUE"""),"За")</f>
        <v>За</v>
      </c>
      <c r="IV18" s="19">
        <f ca="1">IFERROR(__xludf.DUMMYFUNCTION("""COMPUTED_VALUE"""),92)</f>
        <v>92</v>
      </c>
      <c r="IW18" s="19" t="str">
        <f ca="1">IFERROR(__xludf.DUMMYFUNCTION("""COMPUTED_VALUE"""),"Ковалевська Л. О.")</f>
        <v>Ковалевська Л. О.</v>
      </c>
      <c r="IX18" s="19" t="str">
        <f ca="1">IFERROR(__xludf.DUMMYFUNCTION("""COMPUTED_VALUE"""),"За")</f>
        <v>За</v>
      </c>
      <c r="IY18" s="19">
        <f ca="1">IFERROR(__xludf.DUMMYFUNCTION("""COMPUTED_VALUE"""),92)</f>
        <v>92</v>
      </c>
      <c r="IZ18" s="19" t="str">
        <f ca="1">IFERROR(__xludf.DUMMYFUNCTION("""COMPUTED_VALUE"""),"Ковалевська Л. О.")</f>
        <v>Ковалевська Л. О.</v>
      </c>
      <c r="JA18" s="19" t="str">
        <f ca="1">IFERROR(__xludf.DUMMYFUNCTION("""COMPUTED_VALUE"""),"За")</f>
        <v>За</v>
      </c>
      <c r="JB18" s="19">
        <f ca="1">IFERROR(__xludf.DUMMYFUNCTION("""COMPUTED_VALUE"""),92)</f>
        <v>92</v>
      </c>
      <c r="JC18" s="19" t="str">
        <f ca="1">IFERROR(__xludf.DUMMYFUNCTION("""COMPUTED_VALUE"""),"Ковалевська Л. О.")</f>
        <v>Ковалевська Л. О.</v>
      </c>
      <c r="JD18" s="19" t="str">
        <f ca="1">IFERROR(__xludf.DUMMYFUNCTION("""COMPUTED_VALUE"""),"За")</f>
        <v>За</v>
      </c>
      <c r="JE18" s="19">
        <f ca="1">IFERROR(__xludf.DUMMYFUNCTION("""COMPUTED_VALUE"""),92)</f>
        <v>92</v>
      </c>
      <c r="JF18" s="19" t="str">
        <f ca="1">IFERROR(__xludf.DUMMYFUNCTION("""COMPUTED_VALUE"""),"Ковалевська Л. О.")</f>
        <v>Ковалевська Л. О.</v>
      </c>
      <c r="JG18" s="19" t="str">
        <f ca="1">IFERROR(__xludf.DUMMYFUNCTION("""COMPUTED_VALUE"""),"За")</f>
        <v>За</v>
      </c>
      <c r="JH18" s="19">
        <f ca="1">IFERROR(__xludf.DUMMYFUNCTION("""COMPUTED_VALUE"""),92)</f>
        <v>92</v>
      </c>
      <c r="JI18" s="19" t="str">
        <f ca="1">IFERROR(__xludf.DUMMYFUNCTION("""COMPUTED_VALUE"""),"Ковалевська Л. О.")</f>
        <v>Ковалевська Л. О.</v>
      </c>
      <c r="JJ18" s="19" t="str">
        <f ca="1">IFERROR(__xludf.DUMMYFUNCTION("""COMPUTED_VALUE"""),"За")</f>
        <v>За</v>
      </c>
      <c r="JK18" s="19">
        <f ca="1">IFERROR(__xludf.DUMMYFUNCTION("""COMPUTED_VALUE"""),92)</f>
        <v>92</v>
      </c>
      <c r="JL18" s="19" t="str">
        <f ca="1">IFERROR(__xludf.DUMMYFUNCTION("""COMPUTED_VALUE"""),"Ковалевська Л. О.")</f>
        <v>Ковалевська Л. О.</v>
      </c>
      <c r="JM18" s="19" t="str">
        <f ca="1">IFERROR(__xludf.DUMMYFUNCTION("""COMPUTED_VALUE"""),"За")</f>
        <v>За</v>
      </c>
      <c r="JN18" s="19">
        <f ca="1">IFERROR(__xludf.DUMMYFUNCTION("""COMPUTED_VALUE"""),92)</f>
        <v>92</v>
      </c>
      <c r="JO18" s="19" t="str">
        <f ca="1">IFERROR(__xludf.DUMMYFUNCTION("""COMPUTED_VALUE"""),"Ковалевська Л. О.")</f>
        <v>Ковалевська Л. О.</v>
      </c>
      <c r="JP18" s="19" t="str">
        <f ca="1">IFERROR(__xludf.DUMMYFUNCTION("""COMPUTED_VALUE"""),"За")</f>
        <v>За</v>
      </c>
      <c r="JQ18" s="19">
        <f ca="1">IFERROR(__xludf.DUMMYFUNCTION("""COMPUTED_VALUE"""),92)</f>
        <v>92</v>
      </c>
      <c r="JR18" s="19" t="str">
        <f ca="1">IFERROR(__xludf.DUMMYFUNCTION("""COMPUTED_VALUE"""),"Ковалевська Л. О.")</f>
        <v>Ковалевська Л. О.</v>
      </c>
      <c r="JS18" s="19" t="str">
        <f ca="1">IFERROR(__xludf.DUMMYFUNCTION("""COMPUTED_VALUE"""),"За")</f>
        <v>За</v>
      </c>
      <c r="JT18" s="19">
        <f ca="1">IFERROR(__xludf.DUMMYFUNCTION("""COMPUTED_VALUE"""),92)</f>
        <v>92</v>
      </c>
      <c r="JU18" s="19" t="str">
        <f ca="1">IFERROR(__xludf.DUMMYFUNCTION("""COMPUTED_VALUE"""),"Ковалевська Л. О.")</f>
        <v>Ковалевська Л. О.</v>
      </c>
      <c r="JV18" s="19" t="str">
        <f ca="1">IFERROR(__xludf.DUMMYFUNCTION("""COMPUTED_VALUE"""),"За")</f>
        <v>За</v>
      </c>
      <c r="JW18" s="19">
        <f ca="1">IFERROR(__xludf.DUMMYFUNCTION("""COMPUTED_VALUE"""),92)</f>
        <v>92</v>
      </c>
      <c r="JX18" s="19" t="str">
        <f ca="1">IFERROR(__xludf.DUMMYFUNCTION("""COMPUTED_VALUE"""),"Ковалевська Л. О.")</f>
        <v>Ковалевська Л. О.</v>
      </c>
      <c r="JY18" s="19" t="str">
        <f ca="1">IFERROR(__xludf.DUMMYFUNCTION("""COMPUTED_VALUE"""),"За")</f>
        <v>За</v>
      </c>
      <c r="JZ18" s="19">
        <f ca="1">IFERROR(__xludf.DUMMYFUNCTION("""COMPUTED_VALUE"""),92)</f>
        <v>92</v>
      </c>
      <c r="KA18" s="19" t="str">
        <f ca="1">IFERROR(__xludf.DUMMYFUNCTION("""COMPUTED_VALUE"""),"Ковалевська Л. О.")</f>
        <v>Ковалевська Л. О.</v>
      </c>
      <c r="KB18" s="19" t="str">
        <f ca="1">IFERROR(__xludf.DUMMYFUNCTION("""COMPUTED_VALUE"""),"За")</f>
        <v>За</v>
      </c>
      <c r="KC18" s="19">
        <f ca="1">IFERROR(__xludf.DUMMYFUNCTION("""COMPUTED_VALUE"""),92)</f>
        <v>92</v>
      </c>
      <c r="KD18" s="19" t="str">
        <f ca="1">IFERROR(__xludf.DUMMYFUNCTION("""COMPUTED_VALUE"""),"Ковалевська Л. О.")</f>
        <v>Ковалевська Л. О.</v>
      </c>
      <c r="KE18" s="19" t="str">
        <f ca="1">IFERROR(__xludf.DUMMYFUNCTION("""COMPUTED_VALUE"""),"За")</f>
        <v>За</v>
      </c>
      <c r="KF18" s="19">
        <f ca="1">IFERROR(__xludf.DUMMYFUNCTION("""COMPUTED_VALUE"""),92)</f>
        <v>92</v>
      </c>
      <c r="KG18" s="19" t="str">
        <f ca="1">IFERROR(__xludf.DUMMYFUNCTION("""COMPUTED_VALUE"""),"Ковалевська Л. О.")</f>
        <v>Ковалевська Л. О.</v>
      </c>
      <c r="KH18" s="19" t="str">
        <f ca="1">IFERROR(__xludf.DUMMYFUNCTION("""COMPUTED_VALUE"""),"За")</f>
        <v>За</v>
      </c>
      <c r="KI18" s="19">
        <f ca="1">IFERROR(__xludf.DUMMYFUNCTION("""COMPUTED_VALUE"""),92)</f>
        <v>92</v>
      </c>
      <c r="KJ18" s="19" t="str">
        <f ca="1">IFERROR(__xludf.DUMMYFUNCTION("""COMPUTED_VALUE"""),"Ковалевська Л. О.")</f>
        <v>Ковалевська Л. О.</v>
      </c>
      <c r="KK18" s="19" t="str">
        <f ca="1">IFERROR(__xludf.DUMMYFUNCTION("""COMPUTED_VALUE"""),"За")</f>
        <v>За</v>
      </c>
      <c r="KL18" s="19">
        <f ca="1">IFERROR(__xludf.DUMMYFUNCTION("""COMPUTED_VALUE"""),92)</f>
        <v>92</v>
      </c>
      <c r="KM18" s="19" t="str">
        <f ca="1">IFERROR(__xludf.DUMMYFUNCTION("""COMPUTED_VALUE"""),"Ковалевська Л. О.")</f>
        <v>Ковалевська Л. О.</v>
      </c>
      <c r="KN18" s="19" t="str">
        <f ca="1">IFERROR(__xludf.DUMMYFUNCTION("""COMPUTED_VALUE"""),"За")</f>
        <v>За</v>
      </c>
      <c r="KO18" s="19">
        <f ca="1">IFERROR(__xludf.DUMMYFUNCTION("""COMPUTED_VALUE"""),92)</f>
        <v>92</v>
      </c>
      <c r="KP18" s="19" t="str">
        <f ca="1">IFERROR(__xludf.DUMMYFUNCTION("""COMPUTED_VALUE"""),"Ковалевська Л. О.")</f>
        <v>Ковалевська Л. О.</v>
      </c>
      <c r="KQ18" s="19" t="str">
        <f ca="1">IFERROR(__xludf.DUMMYFUNCTION("""COMPUTED_VALUE"""),"За")</f>
        <v>За</v>
      </c>
      <c r="KR18" s="19">
        <f ca="1">IFERROR(__xludf.DUMMYFUNCTION("""COMPUTED_VALUE"""),92)</f>
        <v>92</v>
      </c>
      <c r="KS18" s="19" t="str">
        <f ca="1">IFERROR(__xludf.DUMMYFUNCTION("""COMPUTED_VALUE"""),"Ковалевська Л. О.")</f>
        <v>Ковалевська Л. О.</v>
      </c>
      <c r="KT18" s="19" t="str">
        <f ca="1">IFERROR(__xludf.DUMMYFUNCTION("""COMPUTED_VALUE"""),"Не голосував")</f>
        <v>Не голосував</v>
      </c>
      <c r="KU18" s="19">
        <f ca="1">IFERROR(__xludf.DUMMYFUNCTION("""COMPUTED_VALUE"""),92)</f>
        <v>92</v>
      </c>
      <c r="KV18" s="19" t="str">
        <f ca="1">IFERROR(__xludf.DUMMYFUNCTION("""COMPUTED_VALUE"""),"Ковалевська Л. О.")</f>
        <v>Ковалевська Л. О.</v>
      </c>
      <c r="KW18" s="19" t="str">
        <f ca="1">IFERROR(__xludf.DUMMYFUNCTION("""COMPUTED_VALUE"""),"За")</f>
        <v>За</v>
      </c>
      <c r="KX18" s="19">
        <f ca="1">IFERROR(__xludf.DUMMYFUNCTION("""COMPUTED_VALUE"""),92)</f>
        <v>92</v>
      </c>
      <c r="KY18" s="19" t="str">
        <f ca="1">IFERROR(__xludf.DUMMYFUNCTION("""COMPUTED_VALUE"""),"Ковалевська Л. О.")</f>
        <v>Ковалевська Л. О.</v>
      </c>
      <c r="KZ18" s="19" t="str">
        <f ca="1">IFERROR(__xludf.DUMMYFUNCTION("""COMPUTED_VALUE"""),"За")</f>
        <v>За</v>
      </c>
      <c r="LA18" s="19">
        <f ca="1">IFERROR(__xludf.DUMMYFUNCTION("""COMPUTED_VALUE"""),92)</f>
        <v>92</v>
      </c>
      <c r="LB18" s="19" t="str">
        <f ca="1">IFERROR(__xludf.DUMMYFUNCTION("""COMPUTED_VALUE"""),"Ковалевська Л. О.")</f>
        <v>Ковалевська Л. О.</v>
      </c>
      <c r="LC18" s="19" t="str">
        <f ca="1">IFERROR(__xludf.DUMMYFUNCTION("""COMPUTED_VALUE"""),"За")</f>
        <v>За</v>
      </c>
      <c r="LD18" s="19">
        <f ca="1">IFERROR(__xludf.DUMMYFUNCTION("""COMPUTED_VALUE"""),92)</f>
        <v>92</v>
      </c>
      <c r="LE18" s="19" t="str">
        <f ca="1">IFERROR(__xludf.DUMMYFUNCTION("""COMPUTED_VALUE"""),"Ковалевська Л. О.")</f>
        <v>Ковалевська Л. О.</v>
      </c>
      <c r="LF18" s="19" t="str">
        <f ca="1">IFERROR(__xludf.DUMMYFUNCTION("""COMPUTED_VALUE"""),"За")</f>
        <v>За</v>
      </c>
      <c r="LG18" s="19">
        <f ca="1">IFERROR(__xludf.DUMMYFUNCTION("""COMPUTED_VALUE"""),92)</f>
        <v>92</v>
      </c>
      <c r="LH18" s="19" t="str">
        <f ca="1">IFERROR(__xludf.DUMMYFUNCTION("""COMPUTED_VALUE"""),"Ковалевська Л. О.")</f>
        <v>Ковалевська Л. О.</v>
      </c>
      <c r="LI18" s="19" t="str">
        <f ca="1">IFERROR(__xludf.DUMMYFUNCTION("""COMPUTED_VALUE"""),"За")</f>
        <v>За</v>
      </c>
      <c r="LJ18" s="19">
        <f ca="1">IFERROR(__xludf.DUMMYFUNCTION("""COMPUTED_VALUE"""),92)</f>
        <v>92</v>
      </c>
      <c r="LK18" s="19" t="str">
        <f ca="1">IFERROR(__xludf.DUMMYFUNCTION("""COMPUTED_VALUE"""),"Ковалевська Л. О.")</f>
        <v>Ковалевська Л. О.</v>
      </c>
      <c r="LL18" s="19" t="str">
        <f ca="1">IFERROR(__xludf.DUMMYFUNCTION("""COMPUTED_VALUE"""),"За")</f>
        <v>За</v>
      </c>
      <c r="LM18" s="19">
        <f ca="1">IFERROR(__xludf.DUMMYFUNCTION("""COMPUTED_VALUE"""),92)</f>
        <v>92</v>
      </c>
      <c r="LN18" s="19" t="str">
        <f ca="1">IFERROR(__xludf.DUMMYFUNCTION("""COMPUTED_VALUE"""),"Ковалевська Л. О.")</f>
        <v>Ковалевська Л. О.</v>
      </c>
      <c r="LO18" s="19" t="str">
        <f ca="1">IFERROR(__xludf.DUMMYFUNCTION("""COMPUTED_VALUE"""),"За")</f>
        <v>За</v>
      </c>
      <c r="LP18" s="19">
        <f ca="1">IFERROR(__xludf.DUMMYFUNCTION("""COMPUTED_VALUE"""),92)</f>
        <v>92</v>
      </c>
      <c r="LQ18" s="19" t="str">
        <f ca="1">IFERROR(__xludf.DUMMYFUNCTION("""COMPUTED_VALUE"""),"Ковалевська Л. О.")</f>
        <v>Ковалевська Л. О.</v>
      </c>
      <c r="LR18" s="19" t="str">
        <f ca="1">IFERROR(__xludf.DUMMYFUNCTION("""COMPUTED_VALUE"""),"Не голосував")</f>
        <v>Не голосував</v>
      </c>
      <c r="LS18" s="19">
        <f ca="1">IFERROR(__xludf.DUMMYFUNCTION("""COMPUTED_VALUE"""),92)</f>
        <v>92</v>
      </c>
      <c r="LT18" s="19" t="str">
        <f ca="1">IFERROR(__xludf.DUMMYFUNCTION("""COMPUTED_VALUE"""),"Ковалевська Л. О.")</f>
        <v>Ковалевська Л. О.</v>
      </c>
      <c r="LU18" s="19" t="str">
        <f ca="1">IFERROR(__xludf.DUMMYFUNCTION("""COMPUTED_VALUE"""),"За")</f>
        <v>За</v>
      </c>
      <c r="LV18" s="19">
        <f ca="1">IFERROR(__xludf.DUMMYFUNCTION("""COMPUTED_VALUE"""),92)</f>
        <v>92</v>
      </c>
      <c r="LW18" s="19" t="str">
        <f ca="1">IFERROR(__xludf.DUMMYFUNCTION("""COMPUTED_VALUE"""),"Ковалевська Л. О.")</f>
        <v>Ковалевська Л. О.</v>
      </c>
      <c r="LX18" s="19" t="str">
        <f ca="1">IFERROR(__xludf.DUMMYFUNCTION("""COMPUTED_VALUE"""),"За")</f>
        <v>За</v>
      </c>
      <c r="LY18" s="19">
        <f ca="1">IFERROR(__xludf.DUMMYFUNCTION("""COMPUTED_VALUE"""),92)</f>
        <v>92</v>
      </c>
      <c r="LZ18" s="19" t="str">
        <f ca="1">IFERROR(__xludf.DUMMYFUNCTION("""COMPUTED_VALUE"""),"Ковалевська Л. О.")</f>
        <v>Ковалевська Л. О.</v>
      </c>
      <c r="MA18" s="19" t="str">
        <f ca="1">IFERROR(__xludf.DUMMYFUNCTION("""COMPUTED_VALUE"""),"За")</f>
        <v>За</v>
      </c>
      <c r="MB18" s="19">
        <f ca="1">IFERROR(__xludf.DUMMYFUNCTION("""COMPUTED_VALUE"""),92)</f>
        <v>92</v>
      </c>
      <c r="MC18" s="19" t="str">
        <f ca="1">IFERROR(__xludf.DUMMYFUNCTION("""COMPUTED_VALUE"""),"Ковалевська Л. О.")</f>
        <v>Ковалевська Л. О.</v>
      </c>
      <c r="MD18" s="19" t="str">
        <f ca="1">IFERROR(__xludf.DUMMYFUNCTION("""COMPUTED_VALUE"""),"За")</f>
        <v>За</v>
      </c>
      <c r="ME18" s="19">
        <f ca="1">IFERROR(__xludf.DUMMYFUNCTION("""COMPUTED_VALUE"""),92)</f>
        <v>92</v>
      </c>
      <c r="MF18" s="19" t="str">
        <f ca="1">IFERROR(__xludf.DUMMYFUNCTION("""COMPUTED_VALUE"""),"Ковалевська Л. О.")</f>
        <v>Ковалевська Л. О.</v>
      </c>
      <c r="MG18" s="19" t="str">
        <f ca="1">IFERROR(__xludf.DUMMYFUNCTION("""COMPUTED_VALUE"""),"За")</f>
        <v>За</v>
      </c>
      <c r="MH18" s="19">
        <f ca="1">IFERROR(__xludf.DUMMYFUNCTION("""COMPUTED_VALUE"""),92)</f>
        <v>92</v>
      </c>
      <c r="MI18" s="19" t="str">
        <f ca="1">IFERROR(__xludf.DUMMYFUNCTION("""COMPUTED_VALUE"""),"Ковалевська Л. О.")</f>
        <v>Ковалевська Л. О.</v>
      </c>
      <c r="MJ18" s="19" t="str">
        <f ca="1">IFERROR(__xludf.DUMMYFUNCTION("""COMPUTED_VALUE"""),"За")</f>
        <v>За</v>
      </c>
      <c r="MK18" s="19">
        <f ca="1">IFERROR(__xludf.DUMMYFUNCTION("""COMPUTED_VALUE"""),92)</f>
        <v>92</v>
      </c>
      <c r="ML18" s="19" t="str">
        <f ca="1">IFERROR(__xludf.DUMMYFUNCTION("""COMPUTED_VALUE"""),"Ковалевська Л. О.")</f>
        <v>Ковалевська Л. О.</v>
      </c>
      <c r="MM18" s="19" t="str">
        <f ca="1">IFERROR(__xludf.DUMMYFUNCTION("""COMPUTED_VALUE"""),"За")</f>
        <v>За</v>
      </c>
      <c r="MN18" s="19">
        <f ca="1">IFERROR(__xludf.DUMMYFUNCTION("""COMPUTED_VALUE"""),92)</f>
        <v>92</v>
      </c>
      <c r="MO18" s="19" t="str">
        <f ca="1">IFERROR(__xludf.DUMMYFUNCTION("""COMPUTED_VALUE"""),"Ковалевська Л. О.")</f>
        <v>Ковалевська Л. О.</v>
      </c>
      <c r="MP18" s="19" t="str">
        <f ca="1">IFERROR(__xludf.DUMMYFUNCTION("""COMPUTED_VALUE"""),"За")</f>
        <v>За</v>
      </c>
      <c r="MQ18" s="19">
        <f ca="1">IFERROR(__xludf.DUMMYFUNCTION("""COMPUTED_VALUE"""),92)</f>
        <v>92</v>
      </c>
      <c r="MR18" s="19" t="str">
        <f ca="1">IFERROR(__xludf.DUMMYFUNCTION("""COMPUTED_VALUE"""),"Ковалевська Л. О.")</f>
        <v>Ковалевська Л. О.</v>
      </c>
      <c r="MS18" s="19" t="str">
        <f ca="1">IFERROR(__xludf.DUMMYFUNCTION("""COMPUTED_VALUE"""),"За")</f>
        <v>За</v>
      </c>
      <c r="MT18" s="19">
        <f ca="1">IFERROR(__xludf.DUMMYFUNCTION("""COMPUTED_VALUE"""),92)</f>
        <v>92</v>
      </c>
      <c r="MU18" s="19" t="str">
        <f ca="1">IFERROR(__xludf.DUMMYFUNCTION("""COMPUTED_VALUE"""),"Ковалевська Л. О.")</f>
        <v>Ковалевська Л. О.</v>
      </c>
      <c r="MV18" s="19" t="str">
        <f ca="1">IFERROR(__xludf.DUMMYFUNCTION("""COMPUTED_VALUE"""),"За")</f>
        <v>За</v>
      </c>
      <c r="MW18" s="19">
        <f ca="1">IFERROR(__xludf.DUMMYFUNCTION("""COMPUTED_VALUE"""),92)</f>
        <v>92</v>
      </c>
      <c r="MX18" s="19" t="str">
        <f ca="1">IFERROR(__xludf.DUMMYFUNCTION("""COMPUTED_VALUE"""),"Ковалевська Л. О.")</f>
        <v>Ковалевська Л. О.</v>
      </c>
      <c r="MY18" s="19" t="str">
        <f ca="1">IFERROR(__xludf.DUMMYFUNCTION("""COMPUTED_VALUE"""),"За")</f>
        <v>За</v>
      </c>
      <c r="MZ18" s="19">
        <f ca="1">IFERROR(__xludf.DUMMYFUNCTION("""COMPUTED_VALUE"""),92)</f>
        <v>92</v>
      </c>
      <c r="NA18" s="19" t="str">
        <f ca="1">IFERROR(__xludf.DUMMYFUNCTION("""COMPUTED_VALUE"""),"Ковалевська Л. О.")</f>
        <v>Ковалевська Л. О.</v>
      </c>
      <c r="NB18" s="19" t="str">
        <f ca="1">IFERROR(__xludf.DUMMYFUNCTION("""COMPUTED_VALUE"""),"За")</f>
        <v>За</v>
      </c>
      <c r="NC18" s="19">
        <f ca="1">IFERROR(__xludf.DUMMYFUNCTION("""COMPUTED_VALUE"""),92)</f>
        <v>92</v>
      </c>
      <c r="ND18" s="19" t="str">
        <f ca="1">IFERROR(__xludf.DUMMYFUNCTION("""COMPUTED_VALUE"""),"Ковалевська Л. О.")</f>
        <v>Ковалевська Л. О.</v>
      </c>
      <c r="NE18" s="19" t="str">
        <f ca="1">IFERROR(__xludf.DUMMYFUNCTION("""COMPUTED_VALUE"""),"За")</f>
        <v>За</v>
      </c>
      <c r="NF18" s="19">
        <f ca="1">IFERROR(__xludf.DUMMYFUNCTION("""COMPUTED_VALUE"""),92)</f>
        <v>92</v>
      </c>
      <c r="NG18" s="19" t="str">
        <f ca="1">IFERROR(__xludf.DUMMYFUNCTION("""COMPUTED_VALUE"""),"Ковалевська Л. О.")</f>
        <v>Ковалевська Л. О.</v>
      </c>
      <c r="NH18" s="19" t="str">
        <f ca="1">IFERROR(__xludf.DUMMYFUNCTION("""COMPUTED_VALUE"""),"За")</f>
        <v>За</v>
      </c>
      <c r="NI18" s="19">
        <f ca="1">IFERROR(__xludf.DUMMYFUNCTION("""COMPUTED_VALUE"""),92)</f>
        <v>92</v>
      </c>
      <c r="NJ18" s="19" t="str">
        <f ca="1">IFERROR(__xludf.DUMMYFUNCTION("""COMPUTED_VALUE"""),"Ковалевська Л. О.")</f>
        <v>Ковалевська Л. О.</v>
      </c>
      <c r="NK18" s="19" t="str">
        <f ca="1">IFERROR(__xludf.DUMMYFUNCTION("""COMPUTED_VALUE"""),"За")</f>
        <v>За</v>
      </c>
      <c r="NL18" s="19">
        <f ca="1">IFERROR(__xludf.DUMMYFUNCTION("""COMPUTED_VALUE"""),92)</f>
        <v>92</v>
      </c>
      <c r="NM18" s="19" t="str">
        <f ca="1">IFERROR(__xludf.DUMMYFUNCTION("""COMPUTED_VALUE"""),"Ковалевська Л. О.")</f>
        <v>Ковалевська Л. О.</v>
      </c>
      <c r="NN18" s="19" t="str">
        <f ca="1">IFERROR(__xludf.DUMMYFUNCTION("""COMPUTED_VALUE"""),"За")</f>
        <v>За</v>
      </c>
      <c r="NO18" s="19">
        <f ca="1">IFERROR(__xludf.DUMMYFUNCTION("""COMPUTED_VALUE"""),92)</f>
        <v>92</v>
      </c>
      <c r="NP18" s="19" t="str">
        <f ca="1">IFERROR(__xludf.DUMMYFUNCTION("""COMPUTED_VALUE"""),"Ковалевська Л. О.")</f>
        <v>Ковалевська Л. О.</v>
      </c>
      <c r="NQ18" s="19" t="str">
        <f ca="1">IFERROR(__xludf.DUMMYFUNCTION("""COMPUTED_VALUE"""),"За")</f>
        <v>За</v>
      </c>
      <c r="NR18" s="19">
        <f ca="1">IFERROR(__xludf.DUMMYFUNCTION("""COMPUTED_VALUE"""),92)</f>
        <v>92</v>
      </c>
      <c r="NS18" s="19" t="str">
        <f ca="1">IFERROR(__xludf.DUMMYFUNCTION("""COMPUTED_VALUE"""),"Ковалевська Л. О.")</f>
        <v>Ковалевська Л. О.</v>
      </c>
      <c r="NT18" s="19" t="str">
        <f ca="1">IFERROR(__xludf.DUMMYFUNCTION("""COMPUTED_VALUE"""),"Утримався")</f>
        <v>Утримався</v>
      </c>
      <c r="NU18" s="19">
        <f ca="1">IFERROR(__xludf.DUMMYFUNCTION("""COMPUTED_VALUE"""),92)</f>
        <v>92</v>
      </c>
      <c r="NV18" s="19" t="str">
        <f ca="1">IFERROR(__xludf.DUMMYFUNCTION("""COMPUTED_VALUE"""),"Ковалевська Л. О.")</f>
        <v>Ковалевська Л. О.</v>
      </c>
      <c r="NW18" s="19" t="str">
        <f ca="1">IFERROR(__xludf.DUMMYFUNCTION("""COMPUTED_VALUE"""),"Утримався")</f>
        <v>Утримався</v>
      </c>
      <c r="NX18" s="19">
        <f ca="1">IFERROR(__xludf.DUMMYFUNCTION("""COMPUTED_VALUE"""),92)</f>
        <v>92</v>
      </c>
      <c r="NY18" s="19" t="str">
        <f ca="1">IFERROR(__xludf.DUMMYFUNCTION("""COMPUTED_VALUE"""),"Ковалевська Л. О.")</f>
        <v>Ковалевська Л. О.</v>
      </c>
      <c r="NZ18" s="19" t="str">
        <f ca="1">IFERROR(__xludf.DUMMYFUNCTION("""COMPUTED_VALUE"""),"За")</f>
        <v>За</v>
      </c>
      <c r="OA18" s="19">
        <f ca="1">IFERROR(__xludf.DUMMYFUNCTION("""COMPUTED_VALUE"""),92)</f>
        <v>92</v>
      </c>
      <c r="OB18" s="19" t="str">
        <f ca="1">IFERROR(__xludf.DUMMYFUNCTION("""COMPUTED_VALUE"""),"Ковалевська Л. О.")</f>
        <v>Ковалевська Л. О.</v>
      </c>
      <c r="OC18" s="19" t="str">
        <f ca="1">IFERROR(__xludf.DUMMYFUNCTION("""COMPUTED_VALUE"""),"За")</f>
        <v>За</v>
      </c>
      <c r="OD18" s="19">
        <f ca="1">IFERROR(__xludf.DUMMYFUNCTION("""COMPUTED_VALUE"""),92)</f>
        <v>92</v>
      </c>
      <c r="OE18" s="19" t="str">
        <f ca="1">IFERROR(__xludf.DUMMYFUNCTION("""COMPUTED_VALUE"""),"Ковалевська Л. О.")</f>
        <v>Ковалевська Л. О.</v>
      </c>
      <c r="OF18" s="19" t="str">
        <f ca="1">IFERROR(__xludf.DUMMYFUNCTION("""COMPUTED_VALUE"""),"За")</f>
        <v>За</v>
      </c>
      <c r="OG18" s="19">
        <f ca="1">IFERROR(__xludf.DUMMYFUNCTION("""COMPUTED_VALUE"""),92)</f>
        <v>92</v>
      </c>
      <c r="OH18" s="19" t="str">
        <f ca="1">IFERROR(__xludf.DUMMYFUNCTION("""COMPUTED_VALUE"""),"Ковалевська Л. О.")</f>
        <v>Ковалевська Л. О.</v>
      </c>
      <c r="OI18" s="19" t="str">
        <f ca="1">IFERROR(__xludf.DUMMYFUNCTION("""COMPUTED_VALUE"""),"За")</f>
        <v>За</v>
      </c>
      <c r="OJ18" s="19">
        <f ca="1">IFERROR(__xludf.DUMMYFUNCTION("""COMPUTED_VALUE"""),92)</f>
        <v>92</v>
      </c>
      <c r="OK18" s="19" t="str">
        <f ca="1">IFERROR(__xludf.DUMMYFUNCTION("""COMPUTED_VALUE"""),"Ковалевська Л. О.")</f>
        <v>Ковалевська Л. О.</v>
      </c>
      <c r="OL18" s="19" t="str">
        <f ca="1">IFERROR(__xludf.DUMMYFUNCTION("""COMPUTED_VALUE"""),"За")</f>
        <v>За</v>
      </c>
      <c r="OM18" s="19">
        <f ca="1">IFERROR(__xludf.DUMMYFUNCTION("""COMPUTED_VALUE"""),92)</f>
        <v>92</v>
      </c>
      <c r="ON18" s="19" t="str">
        <f ca="1">IFERROR(__xludf.DUMMYFUNCTION("""COMPUTED_VALUE"""),"Ковалевська Л. О.")</f>
        <v>Ковалевська Л. О.</v>
      </c>
      <c r="OO18" s="19" t="str">
        <f ca="1">IFERROR(__xludf.DUMMYFUNCTION("""COMPUTED_VALUE"""),"За")</f>
        <v>За</v>
      </c>
      <c r="OP18" s="19">
        <f ca="1">IFERROR(__xludf.DUMMYFUNCTION("""COMPUTED_VALUE"""),92)</f>
        <v>92</v>
      </c>
      <c r="OQ18" s="19" t="str">
        <f ca="1">IFERROR(__xludf.DUMMYFUNCTION("""COMPUTED_VALUE"""),"Ковалевська Л. О.")</f>
        <v>Ковалевська Л. О.</v>
      </c>
      <c r="OR18" s="19" t="str">
        <f ca="1">IFERROR(__xludf.DUMMYFUNCTION("""COMPUTED_VALUE"""),"За")</f>
        <v>За</v>
      </c>
      <c r="OS18" s="19">
        <f ca="1">IFERROR(__xludf.DUMMYFUNCTION("""COMPUTED_VALUE"""),92)</f>
        <v>92</v>
      </c>
      <c r="OT18" s="19" t="str">
        <f ca="1">IFERROR(__xludf.DUMMYFUNCTION("""COMPUTED_VALUE"""),"Ковалевська Л. О.")</f>
        <v>Ковалевська Л. О.</v>
      </c>
      <c r="OU18" s="19" t="str">
        <f ca="1">IFERROR(__xludf.DUMMYFUNCTION("""COMPUTED_VALUE"""),"За")</f>
        <v>За</v>
      </c>
      <c r="OV18" s="19">
        <f ca="1">IFERROR(__xludf.DUMMYFUNCTION("""COMPUTED_VALUE"""),92)</f>
        <v>92</v>
      </c>
      <c r="OW18" s="19" t="str">
        <f ca="1">IFERROR(__xludf.DUMMYFUNCTION("""COMPUTED_VALUE"""),"Ковалевська Л. О.")</f>
        <v>Ковалевська Л. О.</v>
      </c>
      <c r="OX18" s="19" t="str">
        <f ca="1">IFERROR(__xludf.DUMMYFUNCTION("""COMPUTED_VALUE"""),"За")</f>
        <v>За</v>
      </c>
      <c r="OY18" s="19">
        <f ca="1">IFERROR(__xludf.DUMMYFUNCTION("""COMPUTED_VALUE"""),92)</f>
        <v>92</v>
      </c>
      <c r="OZ18" s="19" t="str">
        <f ca="1">IFERROR(__xludf.DUMMYFUNCTION("""COMPUTED_VALUE"""),"Ковалевська Л. О.")</f>
        <v>Ковалевська Л. О.</v>
      </c>
      <c r="PA18" s="19" t="str">
        <f ca="1">IFERROR(__xludf.DUMMYFUNCTION("""COMPUTED_VALUE"""),"За")</f>
        <v>За</v>
      </c>
      <c r="PB18" s="19">
        <f ca="1">IFERROR(__xludf.DUMMYFUNCTION("""COMPUTED_VALUE"""),92)</f>
        <v>92</v>
      </c>
      <c r="PC18" s="19" t="str">
        <f ca="1">IFERROR(__xludf.DUMMYFUNCTION("""COMPUTED_VALUE"""),"Ковалевська Л. О.")</f>
        <v>Ковалевська Л. О.</v>
      </c>
      <c r="PD18" s="19" t="str">
        <f ca="1">IFERROR(__xludf.DUMMYFUNCTION("""COMPUTED_VALUE"""),"За")</f>
        <v>За</v>
      </c>
      <c r="PE18" s="19">
        <f ca="1">IFERROR(__xludf.DUMMYFUNCTION("""COMPUTED_VALUE"""),92)</f>
        <v>92</v>
      </c>
      <c r="PF18" s="19" t="str">
        <f ca="1">IFERROR(__xludf.DUMMYFUNCTION("""COMPUTED_VALUE"""),"Ковалевська Л. О.")</f>
        <v>Ковалевська Л. О.</v>
      </c>
      <c r="PG18" s="19" t="str">
        <f ca="1">IFERROR(__xludf.DUMMYFUNCTION("""COMPUTED_VALUE"""),"За")</f>
        <v>За</v>
      </c>
      <c r="PH18" s="19">
        <f ca="1">IFERROR(__xludf.DUMMYFUNCTION("""COMPUTED_VALUE"""),92)</f>
        <v>92</v>
      </c>
      <c r="PI18" s="19" t="str">
        <f ca="1">IFERROR(__xludf.DUMMYFUNCTION("""COMPUTED_VALUE"""),"Ковалевська Л. О.")</f>
        <v>Ковалевська Л. О.</v>
      </c>
      <c r="PJ18" s="19" t="str">
        <f ca="1">IFERROR(__xludf.DUMMYFUNCTION("""COMPUTED_VALUE"""),"За")</f>
        <v>За</v>
      </c>
      <c r="PK18" s="19">
        <f ca="1">IFERROR(__xludf.DUMMYFUNCTION("""COMPUTED_VALUE"""),92)</f>
        <v>92</v>
      </c>
      <c r="PL18" s="19" t="str">
        <f ca="1">IFERROR(__xludf.DUMMYFUNCTION("""COMPUTED_VALUE"""),"Ковалевська Л. О.")</f>
        <v>Ковалевська Л. О.</v>
      </c>
      <c r="PM18" s="19" t="str">
        <f ca="1">IFERROR(__xludf.DUMMYFUNCTION("""COMPUTED_VALUE"""),"За")</f>
        <v>За</v>
      </c>
      <c r="PN18" s="19">
        <f ca="1">IFERROR(__xludf.DUMMYFUNCTION("""COMPUTED_VALUE"""),92)</f>
        <v>92</v>
      </c>
      <c r="PO18" s="19" t="str">
        <f ca="1">IFERROR(__xludf.DUMMYFUNCTION("""COMPUTED_VALUE"""),"Ковалевська Л. О.")</f>
        <v>Ковалевська Л. О.</v>
      </c>
      <c r="PP18" s="19" t="str">
        <f ca="1">IFERROR(__xludf.DUMMYFUNCTION("""COMPUTED_VALUE"""),"Утримався")</f>
        <v>Утримався</v>
      </c>
      <c r="PQ18" s="19">
        <f ca="1">IFERROR(__xludf.DUMMYFUNCTION("""COMPUTED_VALUE"""),92)</f>
        <v>92</v>
      </c>
      <c r="PR18" s="19" t="str">
        <f ca="1">IFERROR(__xludf.DUMMYFUNCTION("""COMPUTED_VALUE"""),"Ковалевська Л. О.")</f>
        <v>Ковалевська Л. О.</v>
      </c>
      <c r="PS18" s="19" t="str">
        <f ca="1">IFERROR(__xludf.DUMMYFUNCTION("""COMPUTED_VALUE"""),"За")</f>
        <v>За</v>
      </c>
      <c r="PT18" s="19">
        <f ca="1">IFERROR(__xludf.DUMMYFUNCTION("""COMPUTED_VALUE"""),92)</f>
        <v>92</v>
      </c>
      <c r="PU18" s="19" t="str">
        <f ca="1">IFERROR(__xludf.DUMMYFUNCTION("""COMPUTED_VALUE"""),"Ковалевська Л. О.")</f>
        <v>Ковалевська Л. О.</v>
      </c>
      <c r="PV18" s="19" t="str">
        <f ca="1">IFERROR(__xludf.DUMMYFUNCTION("""COMPUTED_VALUE"""),"За")</f>
        <v>За</v>
      </c>
      <c r="PW18" s="19">
        <f ca="1">IFERROR(__xludf.DUMMYFUNCTION("""COMPUTED_VALUE"""),92)</f>
        <v>92</v>
      </c>
      <c r="PX18" s="19" t="str">
        <f ca="1">IFERROR(__xludf.DUMMYFUNCTION("""COMPUTED_VALUE"""),"Ковалевська Л. О.")</f>
        <v>Ковалевська Л. О.</v>
      </c>
      <c r="PY18" s="19" t="str">
        <f ca="1">IFERROR(__xludf.DUMMYFUNCTION("""COMPUTED_VALUE"""),"За")</f>
        <v>За</v>
      </c>
      <c r="PZ18" s="19">
        <f ca="1">IFERROR(__xludf.DUMMYFUNCTION("""COMPUTED_VALUE"""),92)</f>
        <v>92</v>
      </c>
      <c r="QA18" s="19" t="str">
        <f ca="1">IFERROR(__xludf.DUMMYFUNCTION("""COMPUTED_VALUE"""),"Ковалевська Л. О.")</f>
        <v>Ковалевська Л. О.</v>
      </c>
      <c r="QB18" s="19" t="str">
        <f ca="1">IFERROR(__xludf.DUMMYFUNCTION("""COMPUTED_VALUE"""),"За")</f>
        <v>За</v>
      </c>
      <c r="QC18" s="19">
        <f ca="1">IFERROR(__xludf.DUMMYFUNCTION("""COMPUTED_VALUE"""),92)</f>
        <v>92</v>
      </c>
      <c r="QD18" s="19" t="str">
        <f ca="1">IFERROR(__xludf.DUMMYFUNCTION("""COMPUTED_VALUE"""),"Ковалевська Л. О.")</f>
        <v>Ковалевська Л. О.</v>
      </c>
      <c r="QE18" s="19" t="str">
        <f ca="1">IFERROR(__xludf.DUMMYFUNCTION("""COMPUTED_VALUE"""),"Утримався")</f>
        <v>Утримався</v>
      </c>
      <c r="QF18" s="19">
        <f ca="1">IFERROR(__xludf.DUMMYFUNCTION("""COMPUTED_VALUE"""),92)</f>
        <v>92</v>
      </c>
      <c r="QG18" s="19" t="str">
        <f ca="1">IFERROR(__xludf.DUMMYFUNCTION("""COMPUTED_VALUE"""),"Ковалевська Л. О.")</f>
        <v>Ковалевська Л. О.</v>
      </c>
      <c r="QH18" s="19" t="str">
        <f ca="1">IFERROR(__xludf.DUMMYFUNCTION("""COMPUTED_VALUE"""),"За")</f>
        <v>За</v>
      </c>
      <c r="QI18" s="19">
        <f ca="1">IFERROR(__xludf.DUMMYFUNCTION("""COMPUTED_VALUE"""),92)</f>
        <v>92</v>
      </c>
      <c r="QJ18" s="19" t="str">
        <f ca="1">IFERROR(__xludf.DUMMYFUNCTION("""COMPUTED_VALUE"""),"Ковалевська Л. О.")</f>
        <v>Ковалевська Л. О.</v>
      </c>
      <c r="QK18" s="19" t="str">
        <f ca="1">IFERROR(__xludf.DUMMYFUNCTION("""COMPUTED_VALUE"""),"За")</f>
        <v>За</v>
      </c>
    </row>
    <row r="19" spans="1:453" ht="12.75">
      <c r="A19" s="17">
        <f ca="1">IFERROR(__xludf.DUMMYFUNCTION("""COMPUTED_VALUE"""),116)</f>
        <v>116</v>
      </c>
      <c r="B19" s="17" t="str">
        <f ca="1">IFERROR(__xludf.DUMMYFUNCTION("""COMPUTED_VALUE"""),"Коваленко Г. М.")</f>
        <v>Коваленко Г. М.</v>
      </c>
      <c r="C19" s="19" t="str">
        <f ca="1">IFERROR(__xludf.DUMMYFUNCTION("""COMPUTED_VALUE"""),"За")</f>
        <v>За</v>
      </c>
      <c r="D19" s="19">
        <f ca="1">IFERROR(__xludf.DUMMYFUNCTION("""COMPUTED_VALUE"""),116)</f>
        <v>116</v>
      </c>
      <c r="E19" s="19" t="str">
        <f ca="1">IFERROR(__xludf.DUMMYFUNCTION("""COMPUTED_VALUE"""),"Коваленко Г. М.")</f>
        <v>Коваленко Г. М.</v>
      </c>
      <c r="F19" s="19" t="str">
        <f ca="1">IFERROR(__xludf.DUMMYFUNCTION("""COMPUTED_VALUE"""),"За")</f>
        <v>За</v>
      </c>
      <c r="G19" s="19">
        <f ca="1">IFERROR(__xludf.DUMMYFUNCTION("""COMPUTED_VALUE"""),116)</f>
        <v>116</v>
      </c>
      <c r="H19" s="19" t="str">
        <f ca="1">IFERROR(__xludf.DUMMYFUNCTION("""COMPUTED_VALUE"""),"Коваленко Г. М.")</f>
        <v>Коваленко Г. М.</v>
      </c>
      <c r="I19" s="19" t="str">
        <f ca="1">IFERROR(__xludf.DUMMYFUNCTION("""COMPUTED_VALUE"""),"За")</f>
        <v>За</v>
      </c>
      <c r="J19" s="19">
        <f ca="1">IFERROR(__xludf.DUMMYFUNCTION("""COMPUTED_VALUE"""),116)</f>
        <v>116</v>
      </c>
      <c r="K19" s="19" t="str">
        <f ca="1">IFERROR(__xludf.DUMMYFUNCTION("""COMPUTED_VALUE"""),"Коваленко Г. М.")</f>
        <v>Коваленко Г. М.</v>
      </c>
      <c r="L19" s="19" t="str">
        <f ca="1">IFERROR(__xludf.DUMMYFUNCTION("""COMPUTED_VALUE"""),"За")</f>
        <v>За</v>
      </c>
      <c r="M19" s="19">
        <f ca="1">IFERROR(__xludf.DUMMYFUNCTION("""COMPUTED_VALUE"""),116)</f>
        <v>116</v>
      </c>
      <c r="N19" s="19" t="str">
        <f ca="1">IFERROR(__xludf.DUMMYFUNCTION("""COMPUTED_VALUE"""),"Коваленко Г. М.")</f>
        <v>Коваленко Г. М.</v>
      </c>
      <c r="O19" s="19" t="str">
        <f ca="1">IFERROR(__xludf.DUMMYFUNCTION("""COMPUTED_VALUE"""),"За")</f>
        <v>За</v>
      </c>
      <c r="P19" s="19">
        <f ca="1">IFERROR(__xludf.DUMMYFUNCTION("""COMPUTED_VALUE"""),116)</f>
        <v>116</v>
      </c>
      <c r="Q19" s="19" t="str">
        <f ca="1">IFERROR(__xludf.DUMMYFUNCTION("""COMPUTED_VALUE"""),"Коваленко Г. М.")</f>
        <v>Коваленко Г. М.</v>
      </c>
      <c r="R19" s="19" t="str">
        <f ca="1">IFERROR(__xludf.DUMMYFUNCTION("""COMPUTED_VALUE"""),"За")</f>
        <v>За</v>
      </c>
      <c r="S19" s="19">
        <f ca="1">IFERROR(__xludf.DUMMYFUNCTION("""COMPUTED_VALUE"""),116)</f>
        <v>116</v>
      </c>
      <c r="T19" s="19" t="str">
        <f ca="1">IFERROR(__xludf.DUMMYFUNCTION("""COMPUTED_VALUE"""),"Коваленко Г. М.")</f>
        <v>Коваленко Г. М.</v>
      </c>
      <c r="U19" s="19" t="str">
        <f ca="1">IFERROR(__xludf.DUMMYFUNCTION("""COMPUTED_VALUE"""),"За")</f>
        <v>За</v>
      </c>
      <c r="V19" s="19">
        <f ca="1">IFERROR(__xludf.DUMMYFUNCTION("""COMPUTED_VALUE"""),116)</f>
        <v>116</v>
      </c>
      <c r="W19" s="19" t="str">
        <f ca="1">IFERROR(__xludf.DUMMYFUNCTION("""COMPUTED_VALUE"""),"Коваленко Г. М.")</f>
        <v>Коваленко Г. М.</v>
      </c>
      <c r="X19" s="19" t="str">
        <f ca="1">IFERROR(__xludf.DUMMYFUNCTION("""COMPUTED_VALUE"""),"За")</f>
        <v>За</v>
      </c>
      <c r="Y19" s="19">
        <f ca="1">IFERROR(__xludf.DUMMYFUNCTION("""COMPUTED_VALUE"""),116)</f>
        <v>116</v>
      </c>
      <c r="Z19" s="19" t="str">
        <f ca="1">IFERROR(__xludf.DUMMYFUNCTION("""COMPUTED_VALUE"""),"Коваленко Г. М.")</f>
        <v>Коваленко Г. М.</v>
      </c>
      <c r="AA19" s="19" t="str">
        <f ca="1">IFERROR(__xludf.DUMMYFUNCTION("""COMPUTED_VALUE"""),"За")</f>
        <v>За</v>
      </c>
      <c r="AB19" s="19">
        <f ca="1">IFERROR(__xludf.DUMMYFUNCTION("""COMPUTED_VALUE"""),116)</f>
        <v>116</v>
      </c>
      <c r="AC19" s="19" t="str">
        <f ca="1">IFERROR(__xludf.DUMMYFUNCTION("""COMPUTED_VALUE"""),"Коваленко Г. М.")</f>
        <v>Коваленко Г. М.</v>
      </c>
      <c r="AD19" s="19" t="str">
        <f ca="1">IFERROR(__xludf.DUMMYFUNCTION("""COMPUTED_VALUE"""),"За")</f>
        <v>За</v>
      </c>
      <c r="AE19" s="19">
        <f ca="1">IFERROR(__xludf.DUMMYFUNCTION("""COMPUTED_VALUE"""),116)</f>
        <v>116</v>
      </c>
      <c r="AF19" s="19" t="str">
        <f ca="1">IFERROR(__xludf.DUMMYFUNCTION("""COMPUTED_VALUE"""),"Коваленко Г. М.")</f>
        <v>Коваленко Г. М.</v>
      </c>
      <c r="AG19" s="19" t="str">
        <f ca="1">IFERROR(__xludf.DUMMYFUNCTION("""COMPUTED_VALUE"""),"За")</f>
        <v>За</v>
      </c>
      <c r="AH19" s="19">
        <f ca="1">IFERROR(__xludf.DUMMYFUNCTION("""COMPUTED_VALUE"""),116)</f>
        <v>116</v>
      </c>
      <c r="AI19" s="19" t="str">
        <f ca="1">IFERROR(__xludf.DUMMYFUNCTION("""COMPUTED_VALUE"""),"Коваленко Г. М.")</f>
        <v>Коваленко Г. М.</v>
      </c>
      <c r="AJ19" s="19" t="str">
        <f ca="1">IFERROR(__xludf.DUMMYFUNCTION("""COMPUTED_VALUE"""),"За")</f>
        <v>За</v>
      </c>
      <c r="AK19" s="19">
        <f ca="1">IFERROR(__xludf.DUMMYFUNCTION("""COMPUTED_VALUE"""),116)</f>
        <v>116</v>
      </c>
      <c r="AL19" s="19" t="str">
        <f ca="1">IFERROR(__xludf.DUMMYFUNCTION("""COMPUTED_VALUE"""),"Коваленко Г. М.")</f>
        <v>Коваленко Г. М.</v>
      </c>
      <c r="AM19" s="19" t="str">
        <f ca="1">IFERROR(__xludf.DUMMYFUNCTION("""COMPUTED_VALUE"""),"За")</f>
        <v>За</v>
      </c>
      <c r="AN19" s="19">
        <f ca="1">IFERROR(__xludf.DUMMYFUNCTION("""COMPUTED_VALUE"""),116)</f>
        <v>116</v>
      </c>
      <c r="AO19" s="19" t="str">
        <f ca="1">IFERROR(__xludf.DUMMYFUNCTION("""COMPUTED_VALUE"""),"Коваленко Г. М.")</f>
        <v>Коваленко Г. М.</v>
      </c>
      <c r="AP19" s="19" t="str">
        <f ca="1">IFERROR(__xludf.DUMMYFUNCTION("""COMPUTED_VALUE"""),"За")</f>
        <v>За</v>
      </c>
      <c r="AQ19" s="19">
        <f ca="1">IFERROR(__xludf.DUMMYFUNCTION("""COMPUTED_VALUE"""),116)</f>
        <v>116</v>
      </c>
      <c r="AR19" s="19" t="str">
        <f ca="1">IFERROR(__xludf.DUMMYFUNCTION("""COMPUTED_VALUE"""),"Коваленко Г. М.")</f>
        <v>Коваленко Г. М.</v>
      </c>
      <c r="AS19" s="19" t="str">
        <f ca="1">IFERROR(__xludf.DUMMYFUNCTION("""COMPUTED_VALUE"""),"За")</f>
        <v>За</v>
      </c>
      <c r="AT19" s="19">
        <f ca="1">IFERROR(__xludf.DUMMYFUNCTION("""COMPUTED_VALUE"""),116)</f>
        <v>116</v>
      </c>
      <c r="AU19" s="19" t="str">
        <f ca="1">IFERROR(__xludf.DUMMYFUNCTION("""COMPUTED_VALUE"""),"Коваленко Г. М.")</f>
        <v>Коваленко Г. М.</v>
      </c>
      <c r="AV19" s="19" t="str">
        <f ca="1">IFERROR(__xludf.DUMMYFUNCTION("""COMPUTED_VALUE"""),"За")</f>
        <v>За</v>
      </c>
      <c r="AW19" s="19">
        <f ca="1">IFERROR(__xludf.DUMMYFUNCTION("""COMPUTED_VALUE"""),116)</f>
        <v>116</v>
      </c>
      <c r="AX19" s="19" t="str">
        <f ca="1">IFERROR(__xludf.DUMMYFUNCTION("""COMPUTED_VALUE"""),"Коваленко Г. М.")</f>
        <v>Коваленко Г. М.</v>
      </c>
      <c r="AY19" s="19" t="str">
        <f ca="1">IFERROR(__xludf.DUMMYFUNCTION("""COMPUTED_VALUE"""),"За")</f>
        <v>За</v>
      </c>
      <c r="AZ19" s="19">
        <f ca="1">IFERROR(__xludf.DUMMYFUNCTION("""COMPUTED_VALUE"""),116)</f>
        <v>116</v>
      </c>
      <c r="BA19" s="19" t="str">
        <f ca="1">IFERROR(__xludf.DUMMYFUNCTION("""COMPUTED_VALUE"""),"Коваленко Г. М.")</f>
        <v>Коваленко Г. М.</v>
      </c>
      <c r="BB19" s="19" t="str">
        <f ca="1">IFERROR(__xludf.DUMMYFUNCTION("""COMPUTED_VALUE"""),"За")</f>
        <v>За</v>
      </c>
      <c r="BC19" s="19">
        <f ca="1">IFERROR(__xludf.DUMMYFUNCTION("""COMPUTED_VALUE"""),116)</f>
        <v>116</v>
      </c>
      <c r="BD19" s="19" t="str">
        <f ca="1">IFERROR(__xludf.DUMMYFUNCTION("""COMPUTED_VALUE"""),"Коваленко Г. М.")</f>
        <v>Коваленко Г. М.</v>
      </c>
      <c r="BE19" s="19" t="str">
        <f ca="1">IFERROR(__xludf.DUMMYFUNCTION("""COMPUTED_VALUE"""),"За")</f>
        <v>За</v>
      </c>
      <c r="BF19" s="19">
        <f ca="1">IFERROR(__xludf.DUMMYFUNCTION("""COMPUTED_VALUE"""),116)</f>
        <v>116</v>
      </c>
      <c r="BG19" s="19" t="str">
        <f ca="1">IFERROR(__xludf.DUMMYFUNCTION("""COMPUTED_VALUE"""),"Коваленко Г. М.")</f>
        <v>Коваленко Г. М.</v>
      </c>
      <c r="BH19" s="19" t="str">
        <f ca="1">IFERROR(__xludf.DUMMYFUNCTION("""COMPUTED_VALUE"""),"За")</f>
        <v>За</v>
      </c>
      <c r="BI19" s="19">
        <f ca="1">IFERROR(__xludf.DUMMYFUNCTION("""COMPUTED_VALUE"""),116)</f>
        <v>116</v>
      </c>
      <c r="BJ19" s="19" t="str">
        <f ca="1">IFERROR(__xludf.DUMMYFUNCTION("""COMPUTED_VALUE"""),"Коваленко Г. М.")</f>
        <v>Коваленко Г. М.</v>
      </c>
      <c r="BK19" s="19" t="str">
        <f ca="1">IFERROR(__xludf.DUMMYFUNCTION("""COMPUTED_VALUE"""),"За")</f>
        <v>За</v>
      </c>
      <c r="BL19" s="19">
        <f ca="1">IFERROR(__xludf.DUMMYFUNCTION("""COMPUTED_VALUE"""),116)</f>
        <v>116</v>
      </c>
      <c r="BM19" s="19" t="str">
        <f ca="1">IFERROR(__xludf.DUMMYFUNCTION("""COMPUTED_VALUE"""),"Коваленко Г. М.")</f>
        <v>Коваленко Г. М.</v>
      </c>
      <c r="BN19" s="19" t="str">
        <f ca="1">IFERROR(__xludf.DUMMYFUNCTION("""COMPUTED_VALUE"""),"...")</f>
        <v>...</v>
      </c>
      <c r="BO19" s="19">
        <f ca="1">IFERROR(__xludf.DUMMYFUNCTION("""COMPUTED_VALUE"""),116)</f>
        <v>116</v>
      </c>
      <c r="BP19" s="19" t="str">
        <f ca="1">IFERROR(__xludf.DUMMYFUNCTION("""COMPUTED_VALUE"""),"Коваленко Г. М.")</f>
        <v>Коваленко Г. М.</v>
      </c>
      <c r="BQ19" s="19" t="str">
        <f ca="1">IFERROR(__xludf.DUMMYFUNCTION("""COMPUTED_VALUE"""),"...")</f>
        <v>...</v>
      </c>
      <c r="BR19" s="19">
        <f ca="1">IFERROR(__xludf.DUMMYFUNCTION("""COMPUTED_VALUE"""),116)</f>
        <v>116</v>
      </c>
      <c r="BS19" s="19" t="str">
        <f ca="1">IFERROR(__xludf.DUMMYFUNCTION("""COMPUTED_VALUE"""),"Коваленко Г. М.")</f>
        <v>Коваленко Г. М.</v>
      </c>
      <c r="BT19" s="19" t="str">
        <f ca="1">IFERROR(__xludf.DUMMYFUNCTION("""COMPUTED_VALUE"""),"...")</f>
        <v>...</v>
      </c>
      <c r="BU19" s="19">
        <f ca="1">IFERROR(__xludf.DUMMYFUNCTION("""COMPUTED_VALUE"""),116)</f>
        <v>116</v>
      </c>
      <c r="BV19" s="19" t="str">
        <f ca="1">IFERROR(__xludf.DUMMYFUNCTION("""COMPUTED_VALUE"""),"Коваленко Г. М.")</f>
        <v>Коваленко Г. М.</v>
      </c>
      <c r="BW19" s="19" t="str">
        <f ca="1">IFERROR(__xludf.DUMMYFUNCTION("""COMPUTED_VALUE"""),"...")</f>
        <v>...</v>
      </c>
      <c r="BX19" s="19">
        <f ca="1">IFERROR(__xludf.DUMMYFUNCTION("""COMPUTED_VALUE"""),116)</f>
        <v>116</v>
      </c>
      <c r="BY19" s="19" t="str">
        <f ca="1">IFERROR(__xludf.DUMMYFUNCTION("""COMPUTED_VALUE"""),"Коваленко Г. М.")</f>
        <v>Коваленко Г. М.</v>
      </c>
      <c r="BZ19" s="19" t="str">
        <f ca="1">IFERROR(__xludf.DUMMYFUNCTION("""COMPUTED_VALUE"""),"...")</f>
        <v>...</v>
      </c>
      <c r="CA19" s="19">
        <f ca="1">IFERROR(__xludf.DUMMYFUNCTION("""COMPUTED_VALUE"""),116)</f>
        <v>116</v>
      </c>
      <c r="CB19" s="19" t="str">
        <f ca="1">IFERROR(__xludf.DUMMYFUNCTION("""COMPUTED_VALUE"""),"Коваленко Г. М.")</f>
        <v>Коваленко Г. М.</v>
      </c>
      <c r="CC19" s="19" t="str">
        <f ca="1">IFERROR(__xludf.DUMMYFUNCTION("""COMPUTED_VALUE"""),"...")</f>
        <v>...</v>
      </c>
      <c r="CD19" s="19">
        <f ca="1">IFERROR(__xludf.DUMMYFUNCTION("""COMPUTED_VALUE"""),116)</f>
        <v>116</v>
      </c>
      <c r="CE19" s="19" t="str">
        <f ca="1">IFERROR(__xludf.DUMMYFUNCTION("""COMPUTED_VALUE"""),"Коваленко Г. М.")</f>
        <v>Коваленко Г. М.</v>
      </c>
      <c r="CF19" s="19" t="str">
        <f ca="1">IFERROR(__xludf.DUMMYFUNCTION("""COMPUTED_VALUE"""),"...")</f>
        <v>...</v>
      </c>
      <c r="CG19" s="19">
        <f ca="1">IFERROR(__xludf.DUMMYFUNCTION("""COMPUTED_VALUE"""),116)</f>
        <v>116</v>
      </c>
      <c r="CH19" s="19" t="str">
        <f ca="1">IFERROR(__xludf.DUMMYFUNCTION("""COMPUTED_VALUE"""),"Коваленко Г. М.")</f>
        <v>Коваленко Г. М.</v>
      </c>
      <c r="CI19" s="19" t="str">
        <f ca="1">IFERROR(__xludf.DUMMYFUNCTION("""COMPUTED_VALUE"""),"За")</f>
        <v>За</v>
      </c>
      <c r="CJ19" s="19">
        <f ca="1">IFERROR(__xludf.DUMMYFUNCTION("""COMPUTED_VALUE"""),116)</f>
        <v>116</v>
      </c>
      <c r="CK19" s="19" t="str">
        <f ca="1">IFERROR(__xludf.DUMMYFUNCTION("""COMPUTED_VALUE"""),"Коваленко Г. М.")</f>
        <v>Коваленко Г. М.</v>
      </c>
      <c r="CL19" s="19" t="str">
        <f ca="1">IFERROR(__xludf.DUMMYFUNCTION("""COMPUTED_VALUE"""),"За")</f>
        <v>За</v>
      </c>
      <c r="CM19" s="19">
        <f ca="1">IFERROR(__xludf.DUMMYFUNCTION("""COMPUTED_VALUE"""),116)</f>
        <v>116</v>
      </c>
      <c r="CN19" s="19" t="str">
        <f ca="1">IFERROR(__xludf.DUMMYFUNCTION("""COMPUTED_VALUE"""),"Коваленко Г. М.")</f>
        <v>Коваленко Г. М.</v>
      </c>
      <c r="CO19" s="19" t="str">
        <f ca="1">IFERROR(__xludf.DUMMYFUNCTION("""COMPUTED_VALUE"""),"За")</f>
        <v>За</v>
      </c>
      <c r="CP19" s="19">
        <f ca="1">IFERROR(__xludf.DUMMYFUNCTION("""COMPUTED_VALUE"""),116)</f>
        <v>116</v>
      </c>
      <c r="CQ19" s="19" t="str">
        <f ca="1">IFERROR(__xludf.DUMMYFUNCTION("""COMPUTED_VALUE"""),"Коваленко Г. М.")</f>
        <v>Коваленко Г. М.</v>
      </c>
      <c r="CR19" s="19" t="str">
        <f ca="1">IFERROR(__xludf.DUMMYFUNCTION("""COMPUTED_VALUE"""),"За")</f>
        <v>За</v>
      </c>
      <c r="CS19" s="19">
        <f ca="1">IFERROR(__xludf.DUMMYFUNCTION("""COMPUTED_VALUE"""),116)</f>
        <v>116</v>
      </c>
      <c r="CT19" s="19" t="str">
        <f ca="1">IFERROR(__xludf.DUMMYFUNCTION("""COMPUTED_VALUE"""),"Коваленко Г. М.")</f>
        <v>Коваленко Г. М.</v>
      </c>
      <c r="CU19" s="19" t="str">
        <f ca="1">IFERROR(__xludf.DUMMYFUNCTION("""COMPUTED_VALUE"""),"За")</f>
        <v>За</v>
      </c>
      <c r="CV19" s="19">
        <f ca="1">IFERROR(__xludf.DUMMYFUNCTION("""COMPUTED_VALUE"""),116)</f>
        <v>116</v>
      </c>
      <c r="CW19" s="19" t="str">
        <f ca="1">IFERROR(__xludf.DUMMYFUNCTION("""COMPUTED_VALUE"""),"Коваленко Г. М.")</f>
        <v>Коваленко Г. М.</v>
      </c>
      <c r="CX19" s="19" t="str">
        <f ca="1">IFERROR(__xludf.DUMMYFUNCTION("""COMPUTED_VALUE"""),"За")</f>
        <v>За</v>
      </c>
      <c r="CY19" s="19">
        <f ca="1">IFERROR(__xludf.DUMMYFUNCTION("""COMPUTED_VALUE"""),116)</f>
        <v>116</v>
      </c>
      <c r="CZ19" s="19" t="str">
        <f ca="1">IFERROR(__xludf.DUMMYFUNCTION("""COMPUTED_VALUE"""),"Коваленко Г. М.")</f>
        <v>Коваленко Г. М.</v>
      </c>
      <c r="DA19" s="19" t="str">
        <f ca="1">IFERROR(__xludf.DUMMYFUNCTION("""COMPUTED_VALUE"""),"За")</f>
        <v>За</v>
      </c>
      <c r="DB19" s="19">
        <f ca="1">IFERROR(__xludf.DUMMYFUNCTION("""COMPUTED_VALUE"""),116)</f>
        <v>116</v>
      </c>
      <c r="DC19" s="19" t="str">
        <f ca="1">IFERROR(__xludf.DUMMYFUNCTION("""COMPUTED_VALUE"""),"Коваленко Г. М.")</f>
        <v>Коваленко Г. М.</v>
      </c>
      <c r="DD19" s="19" t="str">
        <f ca="1">IFERROR(__xludf.DUMMYFUNCTION("""COMPUTED_VALUE"""),"За")</f>
        <v>За</v>
      </c>
      <c r="DE19" s="19">
        <f ca="1">IFERROR(__xludf.DUMMYFUNCTION("""COMPUTED_VALUE"""),116)</f>
        <v>116</v>
      </c>
      <c r="DF19" s="19" t="str">
        <f ca="1">IFERROR(__xludf.DUMMYFUNCTION("""COMPUTED_VALUE"""),"Коваленко Г. М.")</f>
        <v>Коваленко Г. М.</v>
      </c>
      <c r="DG19" s="19" t="str">
        <f ca="1">IFERROR(__xludf.DUMMYFUNCTION("""COMPUTED_VALUE"""),"За")</f>
        <v>За</v>
      </c>
      <c r="DH19" s="19">
        <f ca="1">IFERROR(__xludf.DUMMYFUNCTION("""COMPUTED_VALUE"""),116)</f>
        <v>116</v>
      </c>
      <c r="DI19" s="19" t="str">
        <f ca="1">IFERROR(__xludf.DUMMYFUNCTION("""COMPUTED_VALUE"""),"Коваленко Г. М.")</f>
        <v>Коваленко Г. М.</v>
      </c>
      <c r="DJ19" s="19" t="str">
        <f ca="1">IFERROR(__xludf.DUMMYFUNCTION("""COMPUTED_VALUE"""),"За")</f>
        <v>За</v>
      </c>
      <c r="DK19" s="19">
        <f ca="1">IFERROR(__xludf.DUMMYFUNCTION("""COMPUTED_VALUE"""),116)</f>
        <v>116</v>
      </c>
      <c r="DL19" s="19" t="str">
        <f ca="1">IFERROR(__xludf.DUMMYFUNCTION("""COMPUTED_VALUE"""),"Коваленко Г. М.")</f>
        <v>Коваленко Г. М.</v>
      </c>
      <c r="DM19" s="19" t="str">
        <f ca="1">IFERROR(__xludf.DUMMYFUNCTION("""COMPUTED_VALUE"""),"За")</f>
        <v>За</v>
      </c>
      <c r="DN19" s="19">
        <f ca="1">IFERROR(__xludf.DUMMYFUNCTION("""COMPUTED_VALUE"""),116)</f>
        <v>116</v>
      </c>
      <c r="DO19" s="19" t="str">
        <f ca="1">IFERROR(__xludf.DUMMYFUNCTION("""COMPUTED_VALUE"""),"Коваленко Г. М.")</f>
        <v>Коваленко Г. М.</v>
      </c>
      <c r="DP19" s="19" t="str">
        <f ca="1">IFERROR(__xludf.DUMMYFUNCTION("""COMPUTED_VALUE"""),"За")</f>
        <v>За</v>
      </c>
      <c r="DQ19" s="19">
        <f ca="1">IFERROR(__xludf.DUMMYFUNCTION("""COMPUTED_VALUE"""),116)</f>
        <v>116</v>
      </c>
      <c r="DR19" s="19" t="str">
        <f ca="1">IFERROR(__xludf.DUMMYFUNCTION("""COMPUTED_VALUE"""),"Коваленко Г. М.")</f>
        <v>Коваленко Г. М.</v>
      </c>
      <c r="DS19" s="19" t="str">
        <f ca="1">IFERROR(__xludf.DUMMYFUNCTION("""COMPUTED_VALUE"""),"За")</f>
        <v>За</v>
      </c>
      <c r="DT19" s="19">
        <f ca="1">IFERROR(__xludf.DUMMYFUNCTION("""COMPUTED_VALUE"""),116)</f>
        <v>116</v>
      </c>
      <c r="DU19" s="19" t="str">
        <f ca="1">IFERROR(__xludf.DUMMYFUNCTION("""COMPUTED_VALUE"""),"Коваленко Г. М.")</f>
        <v>Коваленко Г. М.</v>
      </c>
      <c r="DV19" s="19" t="str">
        <f ca="1">IFERROR(__xludf.DUMMYFUNCTION("""COMPUTED_VALUE"""),"За")</f>
        <v>За</v>
      </c>
      <c r="DW19" s="19">
        <f ca="1">IFERROR(__xludf.DUMMYFUNCTION("""COMPUTED_VALUE"""),116)</f>
        <v>116</v>
      </c>
      <c r="DX19" s="19" t="str">
        <f ca="1">IFERROR(__xludf.DUMMYFUNCTION("""COMPUTED_VALUE"""),"Коваленко Г. М.")</f>
        <v>Коваленко Г. М.</v>
      </c>
      <c r="DY19" s="19" t="str">
        <f ca="1">IFERROR(__xludf.DUMMYFUNCTION("""COMPUTED_VALUE"""),"За")</f>
        <v>За</v>
      </c>
      <c r="DZ19" s="19">
        <f ca="1">IFERROR(__xludf.DUMMYFUNCTION("""COMPUTED_VALUE"""),116)</f>
        <v>116</v>
      </c>
      <c r="EA19" s="19" t="str">
        <f ca="1">IFERROR(__xludf.DUMMYFUNCTION("""COMPUTED_VALUE"""),"Коваленко Г. М.")</f>
        <v>Коваленко Г. М.</v>
      </c>
      <c r="EB19" s="19" t="str">
        <f ca="1">IFERROR(__xludf.DUMMYFUNCTION("""COMPUTED_VALUE"""),"За")</f>
        <v>За</v>
      </c>
      <c r="EC19" s="19">
        <f ca="1">IFERROR(__xludf.DUMMYFUNCTION("""COMPUTED_VALUE"""),116)</f>
        <v>116</v>
      </c>
      <c r="ED19" s="19" t="str">
        <f ca="1">IFERROR(__xludf.DUMMYFUNCTION("""COMPUTED_VALUE"""),"Коваленко Г. М.")</f>
        <v>Коваленко Г. М.</v>
      </c>
      <c r="EE19" s="19" t="str">
        <f ca="1">IFERROR(__xludf.DUMMYFUNCTION("""COMPUTED_VALUE"""),"За")</f>
        <v>За</v>
      </c>
      <c r="EF19" s="19">
        <f ca="1">IFERROR(__xludf.DUMMYFUNCTION("""COMPUTED_VALUE"""),116)</f>
        <v>116</v>
      </c>
      <c r="EG19" s="19" t="str">
        <f ca="1">IFERROR(__xludf.DUMMYFUNCTION("""COMPUTED_VALUE"""),"Коваленко Г. М.")</f>
        <v>Коваленко Г. М.</v>
      </c>
      <c r="EH19" s="19" t="str">
        <f ca="1">IFERROR(__xludf.DUMMYFUNCTION("""COMPUTED_VALUE"""),"За")</f>
        <v>За</v>
      </c>
      <c r="EI19" s="19">
        <f ca="1">IFERROR(__xludf.DUMMYFUNCTION("""COMPUTED_VALUE"""),116)</f>
        <v>116</v>
      </c>
      <c r="EJ19" s="19" t="str">
        <f ca="1">IFERROR(__xludf.DUMMYFUNCTION("""COMPUTED_VALUE"""),"Коваленко Г. М.")</f>
        <v>Коваленко Г. М.</v>
      </c>
      <c r="EK19" s="19" t="str">
        <f ca="1">IFERROR(__xludf.DUMMYFUNCTION("""COMPUTED_VALUE"""),"За")</f>
        <v>За</v>
      </c>
      <c r="EL19" s="19">
        <f ca="1">IFERROR(__xludf.DUMMYFUNCTION("""COMPUTED_VALUE"""),116)</f>
        <v>116</v>
      </c>
      <c r="EM19" s="19" t="str">
        <f ca="1">IFERROR(__xludf.DUMMYFUNCTION("""COMPUTED_VALUE"""),"Коваленко Г. М.")</f>
        <v>Коваленко Г. М.</v>
      </c>
      <c r="EN19" s="19" t="str">
        <f ca="1">IFERROR(__xludf.DUMMYFUNCTION("""COMPUTED_VALUE"""),"За")</f>
        <v>За</v>
      </c>
      <c r="EO19" s="19">
        <f ca="1">IFERROR(__xludf.DUMMYFUNCTION("""COMPUTED_VALUE"""),116)</f>
        <v>116</v>
      </c>
      <c r="EP19" s="19" t="str">
        <f ca="1">IFERROR(__xludf.DUMMYFUNCTION("""COMPUTED_VALUE"""),"Коваленко Г. М.")</f>
        <v>Коваленко Г. М.</v>
      </c>
      <c r="EQ19" s="19" t="str">
        <f ca="1">IFERROR(__xludf.DUMMYFUNCTION("""COMPUTED_VALUE"""),"За")</f>
        <v>За</v>
      </c>
      <c r="ER19" s="19">
        <f ca="1">IFERROR(__xludf.DUMMYFUNCTION("""COMPUTED_VALUE"""),116)</f>
        <v>116</v>
      </c>
      <c r="ES19" s="19" t="str">
        <f ca="1">IFERROR(__xludf.DUMMYFUNCTION("""COMPUTED_VALUE"""),"Коваленко Г. М.")</f>
        <v>Коваленко Г. М.</v>
      </c>
      <c r="ET19" s="19" t="str">
        <f ca="1">IFERROR(__xludf.DUMMYFUNCTION("""COMPUTED_VALUE"""),"За")</f>
        <v>За</v>
      </c>
      <c r="EU19" s="19">
        <f ca="1">IFERROR(__xludf.DUMMYFUNCTION("""COMPUTED_VALUE"""),116)</f>
        <v>116</v>
      </c>
      <c r="EV19" s="19" t="str">
        <f ca="1">IFERROR(__xludf.DUMMYFUNCTION("""COMPUTED_VALUE"""),"Коваленко Г. М.")</f>
        <v>Коваленко Г. М.</v>
      </c>
      <c r="EW19" s="19" t="str">
        <f ca="1">IFERROR(__xludf.DUMMYFUNCTION("""COMPUTED_VALUE"""),"За")</f>
        <v>За</v>
      </c>
      <c r="EX19" s="19">
        <f ca="1">IFERROR(__xludf.DUMMYFUNCTION("""COMPUTED_VALUE"""),116)</f>
        <v>116</v>
      </c>
      <c r="EY19" s="19" t="str">
        <f ca="1">IFERROR(__xludf.DUMMYFUNCTION("""COMPUTED_VALUE"""),"Коваленко Г. М.")</f>
        <v>Коваленко Г. М.</v>
      </c>
      <c r="EZ19" s="19" t="str">
        <f ca="1">IFERROR(__xludf.DUMMYFUNCTION("""COMPUTED_VALUE"""),"За")</f>
        <v>За</v>
      </c>
      <c r="FA19" s="19">
        <f ca="1">IFERROR(__xludf.DUMMYFUNCTION("""COMPUTED_VALUE"""),116)</f>
        <v>116</v>
      </c>
      <c r="FB19" s="19" t="str">
        <f ca="1">IFERROR(__xludf.DUMMYFUNCTION("""COMPUTED_VALUE"""),"Коваленко Г. М.")</f>
        <v>Коваленко Г. М.</v>
      </c>
      <c r="FC19" s="19" t="str">
        <f ca="1">IFERROR(__xludf.DUMMYFUNCTION("""COMPUTED_VALUE"""),"За")</f>
        <v>За</v>
      </c>
      <c r="FD19" s="19">
        <f ca="1">IFERROR(__xludf.DUMMYFUNCTION("""COMPUTED_VALUE"""),116)</f>
        <v>116</v>
      </c>
      <c r="FE19" s="19" t="str">
        <f ca="1">IFERROR(__xludf.DUMMYFUNCTION("""COMPUTED_VALUE"""),"Коваленко Г. М.")</f>
        <v>Коваленко Г. М.</v>
      </c>
      <c r="FF19" s="19" t="str">
        <f ca="1">IFERROR(__xludf.DUMMYFUNCTION("""COMPUTED_VALUE"""),"За")</f>
        <v>За</v>
      </c>
      <c r="FG19" s="19">
        <f ca="1">IFERROR(__xludf.DUMMYFUNCTION("""COMPUTED_VALUE"""),116)</f>
        <v>116</v>
      </c>
      <c r="FH19" s="19" t="str">
        <f ca="1">IFERROR(__xludf.DUMMYFUNCTION("""COMPUTED_VALUE"""),"Коваленко Г. М.")</f>
        <v>Коваленко Г. М.</v>
      </c>
      <c r="FI19" s="19" t="str">
        <f ca="1">IFERROR(__xludf.DUMMYFUNCTION("""COMPUTED_VALUE"""),"За")</f>
        <v>За</v>
      </c>
      <c r="FJ19" s="19">
        <f ca="1">IFERROR(__xludf.DUMMYFUNCTION("""COMPUTED_VALUE"""),116)</f>
        <v>116</v>
      </c>
      <c r="FK19" s="19" t="str">
        <f ca="1">IFERROR(__xludf.DUMMYFUNCTION("""COMPUTED_VALUE"""),"Коваленко Г. М.")</f>
        <v>Коваленко Г. М.</v>
      </c>
      <c r="FL19" s="19" t="str">
        <f ca="1">IFERROR(__xludf.DUMMYFUNCTION("""COMPUTED_VALUE"""),"За")</f>
        <v>За</v>
      </c>
      <c r="FM19" s="19">
        <f ca="1">IFERROR(__xludf.DUMMYFUNCTION("""COMPUTED_VALUE"""),116)</f>
        <v>116</v>
      </c>
      <c r="FN19" s="19" t="str">
        <f ca="1">IFERROR(__xludf.DUMMYFUNCTION("""COMPUTED_VALUE"""),"Коваленко Г. М.")</f>
        <v>Коваленко Г. М.</v>
      </c>
      <c r="FO19" s="19" t="str">
        <f ca="1">IFERROR(__xludf.DUMMYFUNCTION("""COMPUTED_VALUE"""),"За")</f>
        <v>За</v>
      </c>
      <c r="FP19" s="19">
        <f ca="1">IFERROR(__xludf.DUMMYFUNCTION("""COMPUTED_VALUE"""),116)</f>
        <v>116</v>
      </c>
      <c r="FQ19" s="19" t="str">
        <f ca="1">IFERROR(__xludf.DUMMYFUNCTION("""COMPUTED_VALUE"""),"Коваленко Г. М.")</f>
        <v>Коваленко Г. М.</v>
      </c>
      <c r="FR19" s="19" t="str">
        <f ca="1">IFERROR(__xludf.DUMMYFUNCTION("""COMPUTED_VALUE"""),"Не голосував")</f>
        <v>Не голосував</v>
      </c>
      <c r="FS19" s="19">
        <f ca="1">IFERROR(__xludf.DUMMYFUNCTION("""COMPUTED_VALUE"""),116)</f>
        <v>116</v>
      </c>
      <c r="FT19" s="19" t="str">
        <f ca="1">IFERROR(__xludf.DUMMYFUNCTION("""COMPUTED_VALUE"""),"Коваленко Г. М.")</f>
        <v>Коваленко Г. М.</v>
      </c>
      <c r="FU19" s="19" t="str">
        <f ca="1">IFERROR(__xludf.DUMMYFUNCTION("""COMPUTED_VALUE"""),"Не голосував")</f>
        <v>Не голосував</v>
      </c>
      <c r="FV19" s="19">
        <f ca="1">IFERROR(__xludf.DUMMYFUNCTION("""COMPUTED_VALUE"""),116)</f>
        <v>116</v>
      </c>
      <c r="FW19" s="19" t="str">
        <f ca="1">IFERROR(__xludf.DUMMYFUNCTION("""COMPUTED_VALUE"""),"Коваленко Г. М.")</f>
        <v>Коваленко Г. М.</v>
      </c>
      <c r="FX19" s="19" t="str">
        <f ca="1">IFERROR(__xludf.DUMMYFUNCTION("""COMPUTED_VALUE"""),"За")</f>
        <v>За</v>
      </c>
      <c r="FY19" s="19">
        <f ca="1">IFERROR(__xludf.DUMMYFUNCTION("""COMPUTED_VALUE"""),116)</f>
        <v>116</v>
      </c>
      <c r="FZ19" s="19" t="str">
        <f ca="1">IFERROR(__xludf.DUMMYFUNCTION("""COMPUTED_VALUE"""),"Коваленко Г. М.")</f>
        <v>Коваленко Г. М.</v>
      </c>
      <c r="GA19" s="19" t="str">
        <f ca="1">IFERROR(__xludf.DUMMYFUNCTION("""COMPUTED_VALUE"""),"За")</f>
        <v>За</v>
      </c>
      <c r="GB19" s="19">
        <f ca="1">IFERROR(__xludf.DUMMYFUNCTION("""COMPUTED_VALUE"""),116)</f>
        <v>116</v>
      </c>
      <c r="GC19" s="19" t="str">
        <f ca="1">IFERROR(__xludf.DUMMYFUNCTION("""COMPUTED_VALUE"""),"Коваленко Г. М.")</f>
        <v>Коваленко Г. М.</v>
      </c>
      <c r="GD19" s="19" t="str">
        <f ca="1">IFERROR(__xludf.DUMMYFUNCTION("""COMPUTED_VALUE"""),"За")</f>
        <v>За</v>
      </c>
      <c r="GE19" s="19">
        <f ca="1">IFERROR(__xludf.DUMMYFUNCTION("""COMPUTED_VALUE"""),116)</f>
        <v>116</v>
      </c>
      <c r="GF19" s="19" t="str">
        <f ca="1">IFERROR(__xludf.DUMMYFUNCTION("""COMPUTED_VALUE"""),"Коваленко Г. М.")</f>
        <v>Коваленко Г. М.</v>
      </c>
      <c r="GG19" s="19" t="str">
        <f ca="1">IFERROR(__xludf.DUMMYFUNCTION("""COMPUTED_VALUE"""),"За")</f>
        <v>За</v>
      </c>
      <c r="GH19" s="19">
        <f ca="1">IFERROR(__xludf.DUMMYFUNCTION("""COMPUTED_VALUE"""),116)</f>
        <v>116</v>
      </c>
      <c r="GI19" s="19" t="str">
        <f ca="1">IFERROR(__xludf.DUMMYFUNCTION("""COMPUTED_VALUE"""),"Коваленко Г. М.")</f>
        <v>Коваленко Г. М.</v>
      </c>
      <c r="GJ19" s="19" t="str">
        <f ca="1">IFERROR(__xludf.DUMMYFUNCTION("""COMPUTED_VALUE"""),"За")</f>
        <v>За</v>
      </c>
      <c r="GK19" s="19">
        <f ca="1">IFERROR(__xludf.DUMMYFUNCTION("""COMPUTED_VALUE"""),116)</f>
        <v>116</v>
      </c>
      <c r="GL19" s="19" t="str">
        <f ca="1">IFERROR(__xludf.DUMMYFUNCTION("""COMPUTED_VALUE"""),"Коваленко Г. М.")</f>
        <v>Коваленко Г. М.</v>
      </c>
      <c r="GM19" s="19" t="str">
        <f ca="1">IFERROR(__xludf.DUMMYFUNCTION("""COMPUTED_VALUE"""),"За")</f>
        <v>За</v>
      </c>
      <c r="GN19" s="19">
        <f ca="1">IFERROR(__xludf.DUMMYFUNCTION("""COMPUTED_VALUE"""),116)</f>
        <v>116</v>
      </c>
      <c r="GO19" s="19" t="str">
        <f ca="1">IFERROR(__xludf.DUMMYFUNCTION("""COMPUTED_VALUE"""),"Коваленко Г. М.")</f>
        <v>Коваленко Г. М.</v>
      </c>
      <c r="GP19" s="19" t="str">
        <f ca="1">IFERROR(__xludf.DUMMYFUNCTION("""COMPUTED_VALUE"""),"За")</f>
        <v>За</v>
      </c>
      <c r="GQ19" s="19">
        <f ca="1">IFERROR(__xludf.DUMMYFUNCTION("""COMPUTED_VALUE"""),116)</f>
        <v>116</v>
      </c>
      <c r="GR19" s="19" t="str">
        <f ca="1">IFERROR(__xludf.DUMMYFUNCTION("""COMPUTED_VALUE"""),"Коваленко Г. М.")</f>
        <v>Коваленко Г. М.</v>
      </c>
      <c r="GS19" s="19" t="str">
        <f ca="1">IFERROR(__xludf.DUMMYFUNCTION("""COMPUTED_VALUE"""),"За")</f>
        <v>За</v>
      </c>
      <c r="GT19" s="19">
        <f ca="1">IFERROR(__xludf.DUMMYFUNCTION("""COMPUTED_VALUE"""),116)</f>
        <v>116</v>
      </c>
      <c r="GU19" s="19" t="str">
        <f ca="1">IFERROR(__xludf.DUMMYFUNCTION("""COMPUTED_VALUE"""),"Коваленко Г. М.")</f>
        <v>Коваленко Г. М.</v>
      </c>
      <c r="GV19" s="19" t="str">
        <f ca="1">IFERROR(__xludf.DUMMYFUNCTION("""COMPUTED_VALUE"""),"За")</f>
        <v>За</v>
      </c>
      <c r="GW19" s="19">
        <f ca="1">IFERROR(__xludf.DUMMYFUNCTION("""COMPUTED_VALUE"""),116)</f>
        <v>116</v>
      </c>
      <c r="GX19" s="19" t="str">
        <f ca="1">IFERROR(__xludf.DUMMYFUNCTION("""COMPUTED_VALUE"""),"Коваленко Г. М.")</f>
        <v>Коваленко Г. М.</v>
      </c>
      <c r="GY19" s="19" t="str">
        <f ca="1">IFERROR(__xludf.DUMMYFUNCTION("""COMPUTED_VALUE"""),"За")</f>
        <v>За</v>
      </c>
      <c r="GZ19" s="19">
        <f ca="1">IFERROR(__xludf.DUMMYFUNCTION("""COMPUTED_VALUE"""),116)</f>
        <v>116</v>
      </c>
      <c r="HA19" s="19" t="str">
        <f ca="1">IFERROR(__xludf.DUMMYFUNCTION("""COMPUTED_VALUE"""),"Коваленко Г. М.")</f>
        <v>Коваленко Г. М.</v>
      </c>
      <c r="HB19" s="19" t="str">
        <f ca="1">IFERROR(__xludf.DUMMYFUNCTION("""COMPUTED_VALUE"""),"За")</f>
        <v>За</v>
      </c>
      <c r="HC19" s="19">
        <f ca="1">IFERROR(__xludf.DUMMYFUNCTION("""COMPUTED_VALUE"""),116)</f>
        <v>116</v>
      </c>
      <c r="HD19" s="19" t="str">
        <f ca="1">IFERROR(__xludf.DUMMYFUNCTION("""COMPUTED_VALUE"""),"Коваленко Г. М.")</f>
        <v>Коваленко Г. М.</v>
      </c>
      <c r="HE19" s="19" t="str">
        <f ca="1">IFERROR(__xludf.DUMMYFUNCTION("""COMPUTED_VALUE"""),"За")</f>
        <v>За</v>
      </c>
      <c r="HF19" s="19">
        <f ca="1">IFERROR(__xludf.DUMMYFUNCTION("""COMPUTED_VALUE"""),116)</f>
        <v>116</v>
      </c>
      <c r="HG19" s="19" t="str">
        <f ca="1">IFERROR(__xludf.DUMMYFUNCTION("""COMPUTED_VALUE"""),"Коваленко Г. М.")</f>
        <v>Коваленко Г. М.</v>
      </c>
      <c r="HH19" s="19" t="str">
        <f ca="1">IFERROR(__xludf.DUMMYFUNCTION("""COMPUTED_VALUE"""),"За")</f>
        <v>За</v>
      </c>
      <c r="HI19" s="19">
        <f ca="1">IFERROR(__xludf.DUMMYFUNCTION("""COMPUTED_VALUE"""),116)</f>
        <v>116</v>
      </c>
      <c r="HJ19" s="19" t="str">
        <f ca="1">IFERROR(__xludf.DUMMYFUNCTION("""COMPUTED_VALUE"""),"Коваленко Г. М.")</f>
        <v>Коваленко Г. М.</v>
      </c>
      <c r="HK19" s="19" t="str">
        <f ca="1">IFERROR(__xludf.DUMMYFUNCTION("""COMPUTED_VALUE"""),"За")</f>
        <v>За</v>
      </c>
      <c r="HL19" s="19">
        <f ca="1">IFERROR(__xludf.DUMMYFUNCTION("""COMPUTED_VALUE"""),116)</f>
        <v>116</v>
      </c>
      <c r="HM19" s="19" t="str">
        <f ca="1">IFERROR(__xludf.DUMMYFUNCTION("""COMPUTED_VALUE"""),"Коваленко Г. М.")</f>
        <v>Коваленко Г. М.</v>
      </c>
      <c r="HN19" s="19" t="str">
        <f ca="1">IFERROR(__xludf.DUMMYFUNCTION("""COMPUTED_VALUE"""),"За")</f>
        <v>За</v>
      </c>
      <c r="HO19" s="19">
        <f ca="1">IFERROR(__xludf.DUMMYFUNCTION("""COMPUTED_VALUE"""),116)</f>
        <v>116</v>
      </c>
      <c r="HP19" s="19" t="str">
        <f ca="1">IFERROR(__xludf.DUMMYFUNCTION("""COMPUTED_VALUE"""),"Коваленко Г. М.")</f>
        <v>Коваленко Г. М.</v>
      </c>
      <c r="HQ19" s="19" t="str">
        <f ca="1">IFERROR(__xludf.DUMMYFUNCTION("""COMPUTED_VALUE"""),"За")</f>
        <v>За</v>
      </c>
      <c r="HR19" s="19">
        <f ca="1">IFERROR(__xludf.DUMMYFUNCTION("""COMPUTED_VALUE"""),116)</f>
        <v>116</v>
      </c>
      <c r="HS19" s="19" t="str">
        <f ca="1">IFERROR(__xludf.DUMMYFUNCTION("""COMPUTED_VALUE"""),"Коваленко Г. М.")</f>
        <v>Коваленко Г. М.</v>
      </c>
      <c r="HT19" s="19" t="str">
        <f ca="1">IFERROR(__xludf.DUMMYFUNCTION("""COMPUTED_VALUE"""),"За")</f>
        <v>За</v>
      </c>
      <c r="HU19" s="19">
        <f ca="1">IFERROR(__xludf.DUMMYFUNCTION("""COMPUTED_VALUE"""),116)</f>
        <v>116</v>
      </c>
      <c r="HV19" s="19" t="str">
        <f ca="1">IFERROR(__xludf.DUMMYFUNCTION("""COMPUTED_VALUE"""),"Коваленко Г. М.")</f>
        <v>Коваленко Г. М.</v>
      </c>
      <c r="HW19" s="19" t="str">
        <f ca="1">IFERROR(__xludf.DUMMYFUNCTION("""COMPUTED_VALUE"""),"За")</f>
        <v>За</v>
      </c>
      <c r="HX19" s="19">
        <f ca="1">IFERROR(__xludf.DUMMYFUNCTION("""COMPUTED_VALUE"""),116)</f>
        <v>116</v>
      </c>
      <c r="HY19" s="19" t="str">
        <f ca="1">IFERROR(__xludf.DUMMYFUNCTION("""COMPUTED_VALUE"""),"Коваленко Г. М.")</f>
        <v>Коваленко Г. М.</v>
      </c>
      <c r="HZ19" s="19" t="str">
        <f ca="1">IFERROR(__xludf.DUMMYFUNCTION("""COMPUTED_VALUE"""),"...")</f>
        <v>...</v>
      </c>
      <c r="IA19" s="19">
        <f ca="1">IFERROR(__xludf.DUMMYFUNCTION("""COMPUTED_VALUE"""),116)</f>
        <v>116</v>
      </c>
      <c r="IB19" s="19" t="str">
        <f ca="1">IFERROR(__xludf.DUMMYFUNCTION("""COMPUTED_VALUE"""),"Коваленко Г. М.")</f>
        <v>Коваленко Г. М.</v>
      </c>
      <c r="IC19" s="19" t="str">
        <f ca="1">IFERROR(__xludf.DUMMYFUNCTION("""COMPUTED_VALUE"""),"...")</f>
        <v>...</v>
      </c>
      <c r="ID19" s="19">
        <f ca="1">IFERROR(__xludf.DUMMYFUNCTION("""COMPUTED_VALUE"""),116)</f>
        <v>116</v>
      </c>
      <c r="IE19" s="19" t="str">
        <f ca="1">IFERROR(__xludf.DUMMYFUNCTION("""COMPUTED_VALUE"""),"Коваленко Г. М.")</f>
        <v>Коваленко Г. М.</v>
      </c>
      <c r="IF19" s="19" t="str">
        <f ca="1">IFERROR(__xludf.DUMMYFUNCTION("""COMPUTED_VALUE"""),"...")</f>
        <v>...</v>
      </c>
      <c r="IG19" s="19">
        <f ca="1">IFERROR(__xludf.DUMMYFUNCTION("""COMPUTED_VALUE"""),116)</f>
        <v>116</v>
      </c>
      <c r="IH19" s="19" t="str">
        <f ca="1">IFERROR(__xludf.DUMMYFUNCTION("""COMPUTED_VALUE"""),"Коваленко Г. М.")</f>
        <v>Коваленко Г. М.</v>
      </c>
      <c r="II19" s="19" t="str">
        <f ca="1">IFERROR(__xludf.DUMMYFUNCTION("""COMPUTED_VALUE"""),"...")</f>
        <v>...</v>
      </c>
      <c r="IJ19" s="19">
        <f ca="1">IFERROR(__xludf.DUMMYFUNCTION("""COMPUTED_VALUE"""),116)</f>
        <v>116</v>
      </c>
      <c r="IK19" s="19" t="str">
        <f ca="1">IFERROR(__xludf.DUMMYFUNCTION("""COMPUTED_VALUE"""),"Коваленко Г. М.")</f>
        <v>Коваленко Г. М.</v>
      </c>
      <c r="IL19" s="19" t="str">
        <f ca="1">IFERROR(__xludf.DUMMYFUNCTION("""COMPUTED_VALUE"""),"...")</f>
        <v>...</v>
      </c>
      <c r="IM19" s="19">
        <f ca="1">IFERROR(__xludf.DUMMYFUNCTION("""COMPUTED_VALUE"""),116)</f>
        <v>116</v>
      </c>
      <c r="IN19" s="19" t="str">
        <f ca="1">IFERROR(__xludf.DUMMYFUNCTION("""COMPUTED_VALUE"""),"Коваленко Г. М.")</f>
        <v>Коваленко Г. М.</v>
      </c>
      <c r="IO19" s="19" t="str">
        <f ca="1">IFERROR(__xludf.DUMMYFUNCTION("""COMPUTED_VALUE"""),"...")</f>
        <v>...</v>
      </c>
      <c r="IP19" s="19">
        <f ca="1">IFERROR(__xludf.DUMMYFUNCTION("""COMPUTED_VALUE"""),116)</f>
        <v>116</v>
      </c>
      <c r="IQ19" s="19" t="str">
        <f ca="1">IFERROR(__xludf.DUMMYFUNCTION("""COMPUTED_VALUE"""),"Коваленко Г. М.")</f>
        <v>Коваленко Г. М.</v>
      </c>
      <c r="IR19" s="19" t="str">
        <f ca="1">IFERROR(__xludf.DUMMYFUNCTION("""COMPUTED_VALUE"""),"...")</f>
        <v>...</v>
      </c>
      <c r="IS19" s="19">
        <f ca="1">IFERROR(__xludf.DUMMYFUNCTION("""COMPUTED_VALUE"""),116)</f>
        <v>116</v>
      </c>
      <c r="IT19" s="19" t="str">
        <f ca="1">IFERROR(__xludf.DUMMYFUNCTION("""COMPUTED_VALUE"""),"Коваленко Г. М.")</f>
        <v>Коваленко Г. М.</v>
      </c>
      <c r="IU19" s="19" t="str">
        <f ca="1">IFERROR(__xludf.DUMMYFUNCTION("""COMPUTED_VALUE"""),"...")</f>
        <v>...</v>
      </c>
      <c r="IV19" s="19">
        <f ca="1">IFERROR(__xludf.DUMMYFUNCTION("""COMPUTED_VALUE"""),116)</f>
        <v>116</v>
      </c>
      <c r="IW19" s="19" t="str">
        <f ca="1">IFERROR(__xludf.DUMMYFUNCTION("""COMPUTED_VALUE"""),"Коваленко Г. М.")</f>
        <v>Коваленко Г. М.</v>
      </c>
      <c r="IX19" s="19" t="str">
        <f ca="1">IFERROR(__xludf.DUMMYFUNCTION("""COMPUTED_VALUE"""),"...")</f>
        <v>...</v>
      </c>
      <c r="IY19" s="19">
        <f ca="1">IFERROR(__xludf.DUMMYFUNCTION("""COMPUTED_VALUE"""),116)</f>
        <v>116</v>
      </c>
      <c r="IZ19" s="19" t="str">
        <f ca="1">IFERROR(__xludf.DUMMYFUNCTION("""COMPUTED_VALUE"""),"Коваленко Г. М.")</f>
        <v>Коваленко Г. М.</v>
      </c>
      <c r="JA19" s="19" t="str">
        <f ca="1">IFERROR(__xludf.DUMMYFUNCTION("""COMPUTED_VALUE"""),"...")</f>
        <v>...</v>
      </c>
      <c r="JB19" s="19">
        <f ca="1">IFERROR(__xludf.DUMMYFUNCTION("""COMPUTED_VALUE"""),116)</f>
        <v>116</v>
      </c>
      <c r="JC19" s="19" t="str">
        <f ca="1">IFERROR(__xludf.DUMMYFUNCTION("""COMPUTED_VALUE"""),"Коваленко Г. М.")</f>
        <v>Коваленко Г. М.</v>
      </c>
      <c r="JD19" s="19" t="str">
        <f ca="1">IFERROR(__xludf.DUMMYFUNCTION("""COMPUTED_VALUE"""),"...")</f>
        <v>...</v>
      </c>
      <c r="JE19" s="19">
        <f ca="1">IFERROR(__xludf.DUMMYFUNCTION("""COMPUTED_VALUE"""),116)</f>
        <v>116</v>
      </c>
      <c r="JF19" s="19" t="str">
        <f ca="1">IFERROR(__xludf.DUMMYFUNCTION("""COMPUTED_VALUE"""),"Коваленко Г. М.")</f>
        <v>Коваленко Г. М.</v>
      </c>
      <c r="JG19" s="19" t="str">
        <f ca="1">IFERROR(__xludf.DUMMYFUNCTION("""COMPUTED_VALUE"""),"...")</f>
        <v>...</v>
      </c>
      <c r="JH19" s="19">
        <f ca="1">IFERROR(__xludf.DUMMYFUNCTION("""COMPUTED_VALUE"""),116)</f>
        <v>116</v>
      </c>
      <c r="JI19" s="19" t="str">
        <f ca="1">IFERROR(__xludf.DUMMYFUNCTION("""COMPUTED_VALUE"""),"Коваленко Г. М.")</f>
        <v>Коваленко Г. М.</v>
      </c>
      <c r="JJ19" s="19" t="str">
        <f ca="1">IFERROR(__xludf.DUMMYFUNCTION("""COMPUTED_VALUE"""),"...")</f>
        <v>...</v>
      </c>
      <c r="JK19" s="19">
        <f ca="1">IFERROR(__xludf.DUMMYFUNCTION("""COMPUTED_VALUE"""),116)</f>
        <v>116</v>
      </c>
      <c r="JL19" s="19" t="str">
        <f ca="1">IFERROR(__xludf.DUMMYFUNCTION("""COMPUTED_VALUE"""),"Коваленко Г. М.")</f>
        <v>Коваленко Г. М.</v>
      </c>
      <c r="JM19" s="19" t="str">
        <f ca="1">IFERROR(__xludf.DUMMYFUNCTION("""COMPUTED_VALUE"""),"...")</f>
        <v>...</v>
      </c>
      <c r="JN19" s="19">
        <f ca="1">IFERROR(__xludf.DUMMYFUNCTION("""COMPUTED_VALUE"""),116)</f>
        <v>116</v>
      </c>
      <c r="JO19" s="19" t="str">
        <f ca="1">IFERROR(__xludf.DUMMYFUNCTION("""COMPUTED_VALUE"""),"Коваленко Г. М.")</f>
        <v>Коваленко Г. М.</v>
      </c>
      <c r="JP19" s="19" t="str">
        <f ca="1">IFERROR(__xludf.DUMMYFUNCTION("""COMPUTED_VALUE"""),"За")</f>
        <v>За</v>
      </c>
      <c r="JQ19" s="19">
        <f ca="1">IFERROR(__xludf.DUMMYFUNCTION("""COMPUTED_VALUE"""),116)</f>
        <v>116</v>
      </c>
      <c r="JR19" s="19" t="str">
        <f ca="1">IFERROR(__xludf.DUMMYFUNCTION("""COMPUTED_VALUE"""),"Коваленко Г. М.")</f>
        <v>Коваленко Г. М.</v>
      </c>
      <c r="JS19" s="19" t="str">
        <f ca="1">IFERROR(__xludf.DUMMYFUNCTION("""COMPUTED_VALUE"""),"За")</f>
        <v>За</v>
      </c>
      <c r="JT19" s="19">
        <f ca="1">IFERROR(__xludf.DUMMYFUNCTION("""COMPUTED_VALUE"""),116)</f>
        <v>116</v>
      </c>
      <c r="JU19" s="19" t="str">
        <f ca="1">IFERROR(__xludf.DUMMYFUNCTION("""COMPUTED_VALUE"""),"Коваленко Г. М.")</f>
        <v>Коваленко Г. М.</v>
      </c>
      <c r="JV19" s="19" t="str">
        <f ca="1">IFERROR(__xludf.DUMMYFUNCTION("""COMPUTED_VALUE"""),"За")</f>
        <v>За</v>
      </c>
      <c r="JW19" s="19">
        <f ca="1">IFERROR(__xludf.DUMMYFUNCTION("""COMPUTED_VALUE"""),116)</f>
        <v>116</v>
      </c>
      <c r="JX19" s="19" t="str">
        <f ca="1">IFERROR(__xludf.DUMMYFUNCTION("""COMPUTED_VALUE"""),"Коваленко Г. М.")</f>
        <v>Коваленко Г. М.</v>
      </c>
      <c r="JY19" s="19" t="str">
        <f ca="1">IFERROR(__xludf.DUMMYFUNCTION("""COMPUTED_VALUE"""),"За")</f>
        <v>За</v>
      </c>
      <c r="JZ19" s="19">
        <f ca="1">IFERROR(__xludf.DUMMYFUNCTION("""COMPUTED_VALUE"""),116)</f>
        <v>116</v>
      </c>
      <c r="KA19" s="19" t="str">
        <f ca="1">IFERROR(__xludf.DUMMYFUNCTION("""COMPUTED_VALUE"""),"Коваленко Г. М.")</f>
        <v>Коваленко Г. М.</v>
      </c>
      <c r="KB19" s="19" t="str">
        <f ca="1">IFERROR(__xludf.DUMMYFUNCTION("""COMPUTED_VALUE"""),"За")</f>
        <v>За</v>
      </c>
      <c r="KC19" s="19">
        <f ca="1">IFERROR(__xludf.DUMMYFUNCTION("""COMPUTED_VALUE"""),116)</f>
        <v>116</v>
      </c>
      <c r="KD19" s="19" t="str">
        <f ca="1">IFERROR(__xludf.DUMMYFUNCTION("""COMPUTED_VALUE"""),"Коваленко Г. М.")</f>
        <v>Коваленко Г. М.</v>
      </c>
      <c r="KE19" s="19" t="str">
        <f ca="1">IFERROR(__xludf.DUMMYFUNCTION("""COMPUTED_VALUE"""),"За")</f>
        <v>За</v>
      </c>
      <c r="KF19" s="19">
        <f ca="1">IFERROR(__xludf.DUMMYFUNCTION("""COMPUTED_VALUE"""),116)</f>
        <v>116</v>
      </c>
      <c r="KG19" s="19" t="str">
        <f ca="1">IFERROR(__xludf.DUMMYFUNCTION("""COMPUTED_VALUE"""),"Коваленко Г. М.")</f>
        <v>Коваленко Г. М.</v>
      </c>
      <c r="KH19" s="19" t="str">
        <f ca="1">IFERROR(__xludf.DUMMYFUNCTION("""COMPUTED_VALUE"""),"За")</f>
        <v>За</v>
      </c>
      <c r="KI19" s="19">
        <f ca="1">IFERROR(__xludf.DUMMYFUNCTION("""COMPUTED_VALUE"""),116)</f>
        <v>116</v>
      </c>
      <c r="KJ19" s="19" t="str">
        <f ca="1">IFERROR(__xludf.DUMMYFUNCTION("""COMPUTED_VALUE"""),"Коваленко Г. М.")</f>
        <v>Коваленко Г. М.</v>
      </c>
      <c r="KK19" s="19" t="str">
        <f ca="1">IFERROR(__xludf.DUMMYFUNCTION("""COMPUTED_VALUE"""),"За")</f>
        <v>За</v>
      </c>
      <c r="KL19" s="19">
        <f ca="1">IFERROR(__xludf.DUMMYFUNCTION("""COMPUTED_VALUE"""),116)</f>
        <v>116</v>
      </c>
      <c r="KM19" s="19" t="str">
        <f ca="1">IFERROR(__xludf.DUMMYFUNCTION("""COMPUTED_VALUE"""),"Коваленко Г. М.")</f>
        <v>Коваленко Г. М.</v>
      </c>
      <c r="KN19" s="19" t="str">
        <f ca="1">IFERROR(__xludf.DUMMYFUNCTION("""COMPUTED_VALUE"""),"За")</f>
        <v>За</v>
      </c>
      <c r="KO19" s="19">
        <f ca="1">IFERROR(__xludf.DUMMYFUNCTION("""COMPUTED_VALUE"""),116)</f>
        <v>116</v>
      </c>
      <c r="KP19" s="19" t="str">
        <f ca="1">IFERROR(__xludf.DUMMYFUNCTION("""COMPUTED_VALUE"""),"Коваленко Г. М.")</f>
        <v>Коваленко Г. М.</v>
      </c>
      <c r="KQ19" s="19" t="str">
        <f ca="1">IFERROR(__xludf.DUMMYFUNCTION("""COMPUTED_VALUE"""),"За")</f>
        <v>За</v>
      </c>
      <c r="KR19" s="19">
        <f ca="1">IFERROR(__xludf.DUMMYFUNCTION("""COMPUTED_VALUE"""),116)</f>
        <v>116</v>
      </c>
      <c r="KS19" s="19" t="str">
        <f ca="1">IFERROR(__xludf.DUMMYFUNCTION("""COMPUTED_VALUE"""),"Коваленко Г. М.")</f>
        <v>Коваленко Г. М.</v>
      </c>
      <c r="KT19" s="19" t="str">
        <f ca="1">IFERROR(__xludf.DUMMYFUNCTION("""COMPUTED_VALUE"""),"За")</f>
        <v>За</v>
      </c>
      <c r="KU19" s="19">
        <f ca="1">IFERROR(__xludf.DUMMYFUNCTION("""COMPUTED_VALUE"""),116)</f>
        <v>116</v>
      </c>
      <c r="KV19" s="19" t="str">
        <f ca="1">IFERROR(__xludf.DUMMYFUNCTION("""COMPUTED_VALUE"""),"Коваленко Г. М.")</f>
        <v>Коваленко Г. М.</v>
      </c>
      <c r="KW19" s="19" t="str">
        <f ca="1">IFERROR(__xludf.DUMMYFUNCTION("""COMPUTED_VALUE"""),"За")</f>
        <v>За</v>
      </c>
      <c r="KX19" s="19">
        <f ca="1">IFERROR(__xludf.DUMMYFUNCTION("""COMPUTED_VALUE"""),116)</f>
        <v>116</v>
      </c>
      <c r="KY19" s="19" t="str">
        <f ca="1">IFERROR(__xludf.DUMMYFUNCTION("""COMPUTED_VALUE"""),"Коваленко Г. М.")</f>
        <v>Коваленко Г. М.</v>
      </c>
      <c r="KZ19" s="19" t="str">
        <f ca="1">IFERROR(__xludf.DUMMYFUNCTION("""COMPUTED_VALUE"""),"За")</f>
        <v>За</v>
      </c>
      <c r="LA19" s="19">
        <f ca="1">IFERROR(__xludf.DUMMYFUNCTION("""COMPUTED_VALUE"""),116)</f>
        <v>116</v>
      </c>
      <c r="LB19" s="19" t="str">
        <f ca="1">IFERROR(__xludf.DUMMYFUNCTION("""COMPUTED_VALUE"""),"Коваленко Г. М.")</f>
        <v>Коваленко Г. М.</v>
      </c>
      <c r="LC19" s="19" t="str">
        <f ca="1">IFERROR(__xludf.DUMMYFUNCTION("""COMPUTED_VALUE"""),"За")</f>
        <v>За</v>
      </c>
      <c r="LD19" s="19">
        <f ca="1">IFERROR(__xludf.DUMMYFUNCTION("""COMPUTED_VALUE"""),116)</f>
        <v>116</v>
      </c>
      <c r="LE19" s="19" t="str">
        <f ca="1">IFERROR(__xludf.DUMMYFUNCTION("""COMPUTED_VALUE"""),"Коваленко Г. М.")</f>
        <v>Коваленко Г. М.</v>
      </c>
      <c r="LF19" s="19" t="str">
        <f ca="1">IFERROR(__xludf.DUMMYFUNCTION("""COMPUTED_VALUE"""),"За")</f>
        <v>За</v>
      </c>
      <c r="LG19" s="19">
        <f ca="1">IFERROR(__xludf.DUMMYFUNCTION("""COMPUTED_VALUE"""),116)</f>
        <v>116</v>
      </c>
      <c r="LH19" s="19" t="str">
        <f ca="1">IFERROR(__xludf.DUMMYFUNCTION("""COMPUTED_VALUE"""),"Коваленко Г. М.")</f>
        <v>Коваленко Г. М.</v>
      </c>
      <c r="LI19" s="19" t="str">
        <f ca="1">IFERROR(__xludf.DUMMYFUNCTION("""COMPUTED_VALUE"""),"За")</f>
        <v>За</v>
      </c>
      <c r="LJ19" s="19">
        <f ca="1">IFERROR(__xludf.DUMMYFUNCTION("""COMPUTED_VALUE"""),116)</f>
        <v>116</v>
      </c>
      <c r="LK19" s="19" t="str">
        <f ca="1">IFERROR(__xludf.DUMMYFUNCTION("""COMPUTED_VALUE"""),"Коваленко Г. М.")</f>
        <v>Коваленко Г. М.</v>
      </c>
      <c r="LL19" s="19" t="str">
        <f ca="1">IFERROR(__xludf.DUMMYFUNCTION("""COMPUTED_VALUE"""),"За")</f>
        <v>За</v>
      </c>
      <c r="LM19" s="19">
        <f ca="1">IFERROR(__xludf.DUMMYFUNCTION("""COMPUTED_VALUE"""),116)</f>
        <v>116</v>
      </c>
      <c r="LN19" s="19" t="str">
        <f ca="1">IFERROR(__xludf.DUMMYFUNCTION("""COMPUTED_VALUE"""),"Коваленко Г. М.")</f>
        <v>Коваленко Г. М.</v>
      </c>
      <c r="LO19" s="19" t="str">
        <f ca="1">IFERROR(__xludf.DUMMYFUNCTION("""COMPUTED_VALUE"""),"За")</f>
        <v>За</v>
      </c>
      <c r="LP19" s="19">
        <f ca="1">IFERROR(__xludf.DUMMYFUNCTION("""COMPUTED_VALUE"""),116)</f>
        <v>116</v>
      </c>
      <c r="LQ19" s="19" t="str">
        <f ca="1">IFERROR(__xludf.DUMMYFUNCTION("""COMPUTED_VALUE"""),"Коваленко Г. М.")</f>
        <v>Коваленко Г. М.</v>
      </c>
      <c r="LR19" s="19" t="str">
        <f ca="1">IFERROR(__xludf.DUMMYFUNCTION("""COMPUTED_VALUE"""),"За")</f>
        <v>За</v>
      </c>
      <c r="LS19" s="19">
        <f ca="1">IFERROR(__xludf.DUMMYFUNCTION("""COMPUTED_VALUE"""),116)</f>
        <v>116</v>
      </c>
      <c r="LT19" s="19" t="str">
        <f ca="1">IFERROR(__xludf.DUMMYFUNCTION("""COMPUTED_VALUE"""),"Коваленко Г. М.")</f>
        <v>Коваленко Г. М.</v>
      </c>
      <c r="LU19" s="19" t="str">
        <f ca="1">IFERROR(__xludf.DUMMYFUNCTION("""COMPUTED_VALUE"""),"...")</f>
        <v>...</v>
      </c>
      <c r="LV19" s="19">
        <f ca="1">IFERROR(__xludf.DUMMYFUNCTION("""COMPUTED_VALUE"""),116)</f>
        <v>116</v>
      </c>
      <c r="LW19" s="19" t="str">
        <f ca="1">IFERROR(__xludf.DUMMYFUNCTION("""COMPUTED_VALUE"""),"Коваленко Г. М.")</f>
        <v>Коваленко Г. М.</v>
      </c>
      <c r="LX19" s="19" t="str">
        <f ca="1">IFERROR(__xludf.DUMMYFUNCTION("""COMPUTED_VALUE"""),"...")</f>
        <v>...</v>
      </c>
      <c r="LY19" s="19">
        <f ca="1">IFERROR(__xludf.DUMMYFUNCTION("""COMPUTED_VALUE"""),116)</f>
        <v>116</v>
      </c>
      <c r="LZ19" s="19" t="str">
        <f ca="1">IFERROR(__xludf.DUMMYFUNCTION("""COMPUTED_VALUE"""),"Коваленко Г. М.")</f>
        <v>Коваленко Г. М.</v>
      </c>
      <c r="MA19" s="19" t="str">
        <f ca="1">IFERROR(__xludf.DUMMYFUNCTION("""COMPUTED_VALUE"""),"...")</f>
        <v>...</v>
      </c>
      <c r="MB19" s="19">
        <f ca="1">IFERROR(__xludf.DUMMYFUNCTION("""COMPUTED_VALUE"""),116)</f>
        <v>116</v>
      </c>
      <c r="MC19" s="19" t="str">
        <f ca="1">IFERROR(__xludf.DUMMYFUNCTION("""COMPUTED_VALUE"""),"Коваленко Г. М.")</f>
        <v>Коваленко Г. М.</v>
      </c>
      <c r="MD19" s="19" t="str">
        <f ca="1">IFERROR(__xludf.DUMMYFUNCTION("""COMPUTED_VALUE"""),"...")</f>
        <v>...</v>
      </c>
      <c r="ME19" s="19">
        <f ca="1">IFERROR(__xludf.DUMMYFUNCTION("""COMPUTED_VALUE"""),116)</f>
        <v>116</v>
      </c>
      <c r="MF19" s="19" t="str">
        <f ca="1">IFERROR(__xludf.DUMMYFUNCTION("""COMPUTED_VALUE"""),"Коваленко Г. М.")</f>
        <v>Коваленко Г. М.</v>
      </c>
      <c r="MG19" s="19" t="str">
        <f ca="1">IFERROR(__xludf.DUMMYFUNCTION("""COMPUTED_VALUE"""),"...")</f>
        <v>...</v>
      </c>
      <c r="MH19" s="19">
        <f ca="1">IFERROR(__xludf.DUMMYFUNCTION("""COMPUTED_VALUE"""),116)</f>
        <v>116</v>
      </c>
      <c r="MI19" s="19" t="str">
        <f ca="1">IFERROR(__xludf.DUMMYFUNCTION("""COMPUTED_VALUE"""),"Коваленко Г. М.")</f>
        <v>Коваленко Г. М.</v>
      </c>
      <c r="MJ19" s="19" t="str">
        <f ca="1">IFERROR(__xludf.DUMMYFUNCTION("""COMPUTED_VALUE"""),"...")</f>
        <v>...</v>
      </c>
      <c r="MK19" s="19">
        <f ca="1">IFERROR(__xludf.DUMMYFUNCTION("""COMPUTED_VALUE"""),116)</f>
        <v>116</v>
      </c>
      <c r="ML19" s="19" t="str">
        <f ca="1">IFERROR(__xludf.DUMMYFUNCTION("""COMPUTED_VALUE"""),"Коваленко Г. М.")</f>
        <v>Коваленко Г. М.</v>
      </c>
      <c r="MM19" s="19" t="str">
        <f ca="1">IFERROR(__xludf.DUMMYFUNCTION("""COMPUTED_VALUE"""),"...")</f>
        <v>...</v>
      </c>
      <c r="MN19" s="19">
        <f ca="1">IFERROR(__xludf.DUMMYFUNCTION("""COMPUTED_VALUE"""),116)</f>
        <v>116</v>
      </c>
      <c r="MO19" s="19" t="str">
        <f ca="1">IFERROR(__xludf.DUMMYFUNCTION("""COMPUTED_VALUE"""),"Коваленко Г. М.")</f>
        <v>Коваленко Г. М.</v>
      </c>
      <c r="MP19" s="19" t="str">
        <f ca="1">IFERROR(__xludf.DUMMYFUNCTION("""COMPUTED_VALUE"""),"...")</f>
        <v>...</v>
      </c>
      <c r="MQ19" s="19">
        <f ca="1">IFERROR(__xludf.DUMMYFUNCTION("""COMPUTED_VALUE"""),116)</f>
        <v>116</v>
      </c>
      <c r="MR19" s="19" t="str">
        <f ca="1">IFERROR(__xludf.DUMMYFUNCTION("""COMPUTED_VALUE"""),"Коваленко Г. М.")</f>
        <v>Коваленко Г. М.</v>
      </c>
      <c r="MS19" s="19" t="str">
        <f ca="1">IFERROR(__xludf.DUMMYFUNCTION("""COMPUTED_VALUE"""),"...")</f>
        <v>...</v>
      </c>
      <c r="MT19" s="19">
        <f ca="1">IFERROR(__xludf.DUMMYFUNCTION("""COMPUTED_VALUE"""),116)</f>
        <v>116</v>
      </c>
      <c r="MU19" s="19" t="str">
        <f ca="1">IFERROR(__xludf.DUMMYFUNCTION("""COMPUTED_VALUE"""),"Коваленко Г. М.")</f>
        <v>Коваленко Г. М.</v>
      </c>
      <c r="MV19" s="19" t="str">
        <f ca="1">IFERROR(__xludf.DUMMYFUNCTION("""COMPUTED_VALUE"""),"...")</f>
        <v>...</v>
      </c>
      <c r="MW19" s="19">
        <f ca="1">IFERROR(__xludf.DUMMYFUNCTION("""COMPUTED_VALUE"""),116)</f>
        <v>116</v>
      </c>
      <c r="MX19" s="19" t="str">
        <f ca="1">IFERROR(__xludf.DUMMYFUNCTION("""COMPUTED_VALUE"""),"Коваленко Г. М.")</f>
        <v>Коваленко Г. М.</v>
      </c>
      <c r="MY19" s="19" t="str">
        <f ca="1">IFERROR(__xludf.DUMMYFUNCTION("""COMPUTED_VALUE"""),"...")</f>
        <v>...</v>
      </c>
      <c r="MZ19" s="19">
        <f ca="1">IFERROR(__xludf.DUMMYFUNCTION("""COMPUTED_VALUE"""),116)</f>
        <v>116</v>
      </c>
      <c r="NA19" s="19" t="str">
        <f ca="1">IFERROR(__xludf.DUMMYFUNCTION("""COMPUTED_VALUE"""),"Коваленко Г. М.")</f>
        <v>Коваленко Г. М.</v>
      </c>
      <c r="NB19" s="19" t="str">
        <f ca="1">IFERROR(__xludf.DUMMYFUNCTION("""COMPUTED_VALUE"""),"...")</f>
        <v>...</v>
      </c>
      <c r="NC19" s="19">
        <f ca="1">IFERROR(__xludf.DUMMYFUNCTION("""COMPUTED_VALUE"""),116)</f>
        <v>116</v>
      </c>
      <c r="ND19" s="19" t="str">
        <f ca="1">IFERROR(__xludf.DUMMYFUNCTION("""COMPUTED_VALUE"""),"Коваленко Г. М.")</f>
        <v>Коваленко Г. М.</v>
      </c>
      <c r="NE19" s="19" t="str">
        <f ca="1">IFERROR(__xludf.DUMMYFUNCTION("""COMPUTED_VALUE"""),"...")</f>
        <v>...</v>
      </c>
      <c r="NF19" s="19">
        <f ca="1">IFERROR(__xludf.DUMMYFUNCTION("""COMPUTED_VALUE"""),116)</f>
        <v>116</v>
      </c>
      <c r="NG19" s="19" t="str">
        <f ca="1">IFERROR(__xludf.DUMMYFUNCTION("""COMPUTED_VALUE"""),"Коваленко Г. М.")</f>
        <v>Коваленко Г. М.</v>
      </c>
      <c r="NH19" s="19" t="str">
        <f ca="1">IFERROR(__xludf.DUMMYFUNCTION("""COMPUTED_VALUE"""),"...")</f>
        <v>...</v>
      </c>
      <c r="NI19" s="19">
        <f ca="1">IFERROR(__xludf.DUMMYFUNCTION("""COMPUTED_VALUE"""),116)</f>
        <v>116</v>
      </c>
      <c r="NJ19" s="19" t="str">
        <f ca="1">IFERROR(__xludf.DUMMYFUNCTION("""COMPUTED_VALUE"""),"Коваленко Г. М.")</f>
        <v>Коваленко Г. М.</v>
      </c>
      <c r="NK19" s="19" t="str">
        <f ca="1">IFERROR(__xludf.DUMMYFUNCTION("""COMPUTED_VALUE"""),"...")</f>
        <v>...</v>
      </c>
      <c r="NL19" s="19">
        <f ca="1">IFERROR(__xludf.DUMMYFUNCTION("""COMPUTED_VALUE"""),116)</f>
        <v>116</v>
      </c>
      <c r="NM19" s="19" t="str">
        <f ca="1">IFERROR(__xludf.DUMMYFUNCTION("""COMPUTED_VALUE"""),"Коваленко Г. М.")</f>
        <v>Коваленко Г. М.</v>
      </c>
      <c r="NN19" s="19" t="str">
        <f ca="1">IFERROR(__xludf.DUMMYFUNCTION("""COMPUTED_VALUE"""),"...")</f>
        <v>...</v>
      </c>
      <c r="NO19" s="19">
        <f ca="1">IFERROR(__xludf.DUMMYFUNCTION("""COMPUTED_VALUE"""),116)</f>
        <v>116</v>
      </c>
      <c r="NP19" s="19" t="str">
        <f ca="1">IFERROR(__xludf.DUMMYFUNCTION("""COMPUTED_VALUE"""),"Коваленко Г. М.")</f>
        <v>Коваленко Г. М.</v>
      </c>
      <c r="NQ19" s="19" t="str">
        <f ca="1">IFERROR(__xludf.DUMMYFUNCTION("""COMPUTED_VALUE"""),"...")</f>
        <v>...</v>
      </c>
      <c r="NR19" s="19">
        <f ca="1">IFERROR(__xludf.DUMMYFUNCTION("""COMPUTED_VALUE"""),116)</f>
        <v>116</v>
      </c>
      <c r="NS19" s="19" t="str">
        <f ca="1">IFERROR(__xludf.DUMMYFUNCTION("""COMPUTED_VALUE"""),"Коваленко Г. М.")</f>
        <v>Коваленко Г. М.</v>
      </c>
      <c r="NT19" s="19" t="str">
        <f ca="1">IFERROR(__xludf.DUMMYFUNCTION("""COMPUTED_VALUE"""),"...")</f>
        <v>...</v>
      </c>
      <c r="NU19" s="19">
        <f ca="1">IFERROR(__xludf.DUMMYFUNCTION("""COMPUTED_VALUE"""),116)</f>
        <v>116</v>
      </c>
      <c r="NV19" s="19" t="str">
        <f ca="1">IFERROR(__xludf.DUMMYFUNCTION("""COMPUTED_VALUE"""),"Коваленко Г. М.")</f>
        <v>Коваленко Г. М.</v>
      </c>
      <c r="NW19" s="19" t="str">
        <f ca="1">IFERROR(__xludf.DUMMYFUNCTION("""COMPUTED_VALUE"""),"...")</f>
        <v>...</v>
      </c>
      <c r="NX19" s="19">
        <f ca="1">IFERROR(__xludf.DUMMYFUNCTION("""COMPUTED_VALUE"""),116)</f>
        <v>116</v>
      </c>
      <c r="NY19" s="19" t="str">
        <f ca="1">IFERROR(__xludf.DUMMYFUNCTION("""COMPUTED_VALUE"""),"Коваленко Г. М.")</f>
        <v>Коваленко Г. М.</v>
      </c>
      <c r="NZ19" s="19" t="str">
        <f ca="1">IFERROR(__xludf.DUMMYFUNCTION("""COMPUTED_VALUE"""),"...")</f>
        <v>...</v>
      </c>
      <c r="OA19" s="19">
        <f ca="1">IFERROR(__xludf.DUMMYFUNCTION("""COMPUTED_VALUE"""),116)</f>
        <v>116</v>
      </c>
      <c r="OB19" s="19" t="str">
        <f ca="1">IFERROR(__xludf.DUMMYFUNCTION("""COMPUTED_VALUE"""),"Коваленко Г. М.")</f>
        <v>Коваленко Г. М.</v>
      </c>
      <c r="OC19" s="19" t="str">
        <f ca="1">IFERROR(__xludf.DUMMYFUNCTION("""COMPUTED_VALUE"""),"...")</f>
        <v>...</v>
      </c>
      <c r="OD19" s="19">
        <f ca="1">IFERROR(__xludf.DUMMYFUNCTION("""COMPUTED_VALUE"""),116)</f>
        <v>116</v>
      </c>
      <c r="OE19" s="19" t="str">
        <f ca="1">IFERROR(__xludf.DUMMYFUNCTION("""COMPUTED_VALUE"""),"Коваленко Г. М.")</f>
        <v>Коваленко Г. М.</v>
      </c>
      <c r="OF19" s="19" t="str">
        <f ca="1">IFERROR(__xludf.DUMMYFUNCTION("""COMPUTED_VALUE"""),"...")</f>
        <v>...</v>
      </c>
      <c r="OG19" s="19">
        <f ca="1">IFERROR(__xludf.DUMMYFUNCTION("""COMPUTED_VALUE"""),116)</f>
        <v>116</v>
      </c>
      <c r="OH19" s="19" t="str">
        <f ca="1">IFERROR(__xludf.DUMMYFUNCTION("""COMPUTED_VALUE"""),"Коваленко Г. М.")</f>
        <v>Коваленко Г. М.</v>
      </c>
      <c r="OI19" s="19" t="str">
        <f ca="1">IFERROR(__xludf.DUMMYFUNCTION("""COMPUTED_VALUE"""),"...")</f>
        <v>...</v>
      </c>
      <c r="OJ19" s="19">
        <f ca="1">IFERROR(__xludf.DUMMYFUNCTION("""COMPUTED_VALUE"""),116)</f>
        <v>116</v>
      </c>
      <c r="OK19" s="19" t="str">
        <f ca="1">IFERROR(__xludf.DUMMYFUNCTION("""COMPUTED_VALUE"""),"Коваленко Г. М.")</f>
        <v>Коваленко Г. М.</v>
      </c>
      <c r="OL19" s="19" t="str">
        <f ca="1">IFERROR(__xludf.DUMMYFUNCTION("""COMPUTED_VALUE"""),"...")</f>
        <v>...</v>
      </c>
      <c r="OM19" s="19">
        <f ca="1">IFERROR(__xludf.DUMMYFUNCTION("""COMPUTED_VALUE"""),116)</f>
        <v>116</v>
      </c>
      <c r="ON19" s="19" t="str">
        <f ca="1">IFERROR(__xludf.DUMMYFUNCTION("""COMPUTED_VALUE"""),"Коваленко Г. М.")</f>
        <v>Коваленко Г. М.</v>
      </c>
      <c r="OO19" s="19" t="str">
        <f ca="1">IFERROR(__xludf.DUMMYFUNCTION("""COMPUTED_VALUE"""),"...")</f>
        <v>...</v>
      </c>
      <c r="OP19" s="19">
        <f ca="1">IFERROR(__xludf.DUMMYFUNCTION("""COMPUTED_VALUE"""),116)</f>
        <v>116</v>
      </c>
      <c r="OQ19" s="19" t="str">
        <f ca="1">IFERROR(__xludf.DUMMYFUNCTION("""COMPUTED_VALUE"""),"Коваленко Г. М.")</f>
        <v>Коваленко Г. М.</v>
      </c>
      <c r="OR19" s="19" t="str">
        <f ca="1">IFERROR(__xludf.DUMMYFUNCTION("""COMPUTED_VALUE"""),"...")</f>
        <v>...</v>
      </c>
      <c r="OS19" s="19">
        <f ca="1">IFERROR(__xludf.DUMMYFUNCTION("""COMPUTED_VALUE"""),116)</f>
        <v>116</v>
      </c>
      <c r="OT19" s="19" t="str">
        <f ca="1">IFERROR(__xludf.DUMMYFUNCTION("""COMPUTED_VALUE"""),"Коваленко Г. М.")</f>
        <v>Коваленко Г. М.</v>
      </c>
      <c r="OU19" s="19" t="str">
        <f ca="1">IFERROR(__xludf.DUMMYFUNCTION("""COMPUTED_VALUE"""),"...")</f>
        <v>...</v>
      </c>
      <c r="OV19" s="19">
        <f ca="1">IFERROR(__xludf.DUMMYFUNCTION("""COMPUTED_VALUE"""),116)</f>
        <v>116</v>
      </c>
      <c r="OW19" s="19" t="str">
        <f ca="1">IFERROR(__xludf.DUMMYFUNCTION("""COMPUTED_VALUE"""),"Коваленко Г. М.")</f>
        <v>Коваленко Г. М.</v>
      </c>
      <c r="OX19" s="19" t="str">
        <f ca="1">IFERROR(__xludf.DUMMYFUNCTION("""COMPUTED_VALUE"""),"...")</f>
        <v>...</v>
      </c>
      <c r="OY19" s="19">
        <f ca="1">IFERROR(__xludf.DUMMYFUNCTION("""COMPUTED_VALUE"""),116)</f>
        <v>116</v>
      </c>
      <c r="OZ19" s="19" t="str">
        <f ca="1">IFERROR(__xludf.DUMMYFUNCTION("""COMPUTED_VALUE"""),"Коваленко Г. М.")</f>
        <v>Коваленко Г. М.</v>
      </c>
      <c r="PA19" s="19" t="str">
        <f ca="1">IFERROR(__xludf.DUMMYFUNCTION("""COMPUTED_VALUE"""),"...")</f>
        <v>...</v>
      </c>
      <c r="PB19" s="19">
        <f ca="1">IFERROR(__xludf.DUMMYFUNCTION("""COMPUTED_VALUE"""),116)</f>
        <v>116</v>
      </c>
      <c r="PC19" s="19" t="str">
        <f ca="1">IFERROR(__xludf.DUMMYFUNCTION("""COMPUTED_VALUE"""),"Коваленко Г. М.")</f>
        <v>Коваленко Г. М.</v>
      </c>
      <c r="PD19" s="19" t="str">
        <f ca="1">IFERROR(__xludf.DUMMYFUNCTION("""COMPUTED_VALUE"""),"...")</f>
        <v>...</v>
      </c>
      <c r="PE19" s="19">
        <f ca="1">IFERROR(__xludf.DUMMYFUNCTION("""COMPUTED_VALUE"""),116)</f>
        <v>116</v>
      </c>
      <c r="PF19" s="19" t="str">
        <f ca="1">IFERROR(__xludf.DUMMYFUNCTION("""COMPUTED_VALUE"""),"Коваленко Г. М.")</f>
        <v>Коваленко Г. М.</v>
      </c>
      <c r="PG19" s="19" t="str">
        <f ca="1">IFERROR(__xludf.DUMMYFUNCTION("""COMPUTED_VALUE"""),"...")</f>
        <v>...</v>
      </c>
      <c r="PH19" s="19">
        <f ca="1">IFERROR(__xludf.DUMMYFUNCTION("""COMPUTED_VALUE"""),116)</f>
        <v>116</v>
      </c>
      <c r="PI19" s="19" t="str">
        <f ca="1">IFERROR(__xludf.DUMMYFUNCTION("""COMPUTED_VALUE"""),"Коваленко Г. М.")</f>
        <v>Коваленко Г. М.</v>
      </c>
      <c r="PJ19" s="19" t="str">
        <f ca="1">IFERROR(__xludf.DUMMYFUNCTION("""COMPUTED_VALUE"""),"...")</f>
        <v>...</v>
      </c>
      <c r="PK19" s="19">
        <f ca="1">IFERROR(__xludf.DUMMYFUNCTION("""COMPUTED_VALUE"""),116)</f>
        <v>116</v>
      </c>
      <c r="PL19" s="19" t="str">
        <f ca="1">IFERROR(__xludf.DUMMYFUNCTION("""COMPUTED_VALUE"""),"Коваленко Г. М.")</f>
        <v>Коваленко Г. М.</v>
      </c>
      <c r="PM19" s="19" t="str">
        <f ca="1">IFERROR(__xludf.DUMMYFUNCTION("""COMPUTED_VALUE"""),"...")</f>
        <v>...</v>
      </c>
      <c r="PN19" s="19">
        <f ca="1">IFERROR(__xludf.DUMMYFUNCTION("""COMPUTED_VALUE"""),116)</f>
        <v>116</v>
      </c>
      <c r="PO19" s="19" t="str">
        <f ca="1">IFERROR(__xludf.DUMMYFUNCTION("""COMPUTED_VALUE"""),"Коваленко Г. М.")</f>
        <v>Коваленко Г. М.</v>
      </c>
      <c r="PP19" s="19" t="str">
        <f ca="1">IFERROR(__xludf.DUMMYFUNCTION("""COMPUTED_VALUE"""),"...")</f>
        <v>...</v>
      </c>
      <c r="PQ19" s="19">
        <f ca="1">IFERROR(__xludf.DUMMYFUNCTION("""COMPUTED_VALUE"""),116)</f>
        <v>116</v>
      </c>
      <c r="PR19" s="19" t="str">
        <f ca="1">IFERROR(__xludf.DUMMYFUNCTION("""COMPUTED_VALUE"""),"Коваленко Г. М.")</f>
        <v>Коваленко Г. М.</v>
      </c>
      <c r="PS19" s="19" t="str">
        <f ca="1">IFERROR(__xludf.DUMMYFUNCTION("""COMPUTED_VALUE"""),"...")</f>
        <v>...</v>
      </c>
      <c r="PT19" s="19">
        <f ca="1">IFERROR(__xludf.DUMMYFUNCTION("""COMPUTED_VALUE"""),116)</f>
        <v>116</v>
      </c>
      <c r="PU19" s="19" t="str">
        <f ca="1">IFERROR(__xludf.DUMMYFUNCTION("""COMPUTED_VALUE"""),"Коваленко Г. М.")</f>
        <v>Коваленко Г. М.</v>
      </c>
      <c r="PV19" s="19" t="str">
        <f ca="1">IFERROR(__xludf.DUMMYFUNCTION("""COMPUTED_VALUE"""),"...")</f>
        <v>...</v>
      </c>
      <c r="PW19" s="19">
        <f ca="1">IFERROR(__xludf.DUMMYFUNCTION("""COMPUTED_VALUE"""),116)</f>
        <v>116</v>
      </c>
      <c r="PX19" s="19" t="str">
        <f ca="1">IFERROR(__xludf.DUMMYFUNCTION("""COMPUTED_VALUE"""),"Коваленко Г. М.")</f>
        <v>Коваленко Г. М.</v>
      </c>
      <c r="PY19" s="19" t="str">
        <f ca="1">IFERROR(__xludf.DUMMYFUNCTION("""COMPUTED_VALUE"""),"...")</f>
        <v>...</v>
      </c>
      <c r="PZ19" s="19">
        <f ca="1">IFERROR(__xludf.DUMMYFUNCTION("""COMPUTED_VALUE"""),116)</f>
        <v>116</v>
      </c>
      <c r="QA19" s="19" t="str">
        <f ca="1">IFERROR(__xludf.DUMMYFUNCTION("""COMPUTED_VALUE"""),"Коваленко Г. М.")</f>
        <v>Коваленко Г. М.</v>
      </c>
      <c r="QB19" s="19" t="str">
        <f ca="1">IFERROR(__xludf.DUMMYFUNCTION("""COMPUTED_VALUE"""),"...")</f>
        <v>...</v>
      </c>
      <c r="QC19" s="19">
        <f ca="1">IFERROR(__xludf.DUMMYFUNCTION("""COMPUTED_VALUE"""),116)</f>
        <v>116</v>
      </c>
      <c r="QD19" s="19" t="str">
        <f ca="1">IFERROR(__xludf.DUMMYFUNCTION("""COMPUTED_VALUE"""),"Коваленко Г. М.")</f>
        <v>Коваленко Г. М.</v>
      </c>
      <c r="QE19" s="19" t="str">
        <f ca="1">IFERROR(__xludf.DUMMYFUNCTION("""COMPUTED_VALUE"""),"...")</f>
        <v>...</v>
      </c>
      <c r="QF19" s="19">
        <f ca="1">IFERROR(__xludf.DUMMYFUNCTION("""COMPUTED_VALUE"""),116)</f>
        <v>116</v>
      </c>
      <c r="QG19" s="19" t="str">
        <f ca="1">IFERROR(__xludf.DUMMYFUNCTION("""COMPUTED_VALUE"""),"Коваленко Г. М.")</f>
        <v>Коваленко Г. М.</v>
      </c>
      <c r="QH19" s="19" t="str">
        <f ca="1">IFERROR(__xludf.DUMMYFUNCTION("""COMPUTED_VALUE"""),"...")</f>
        <v>...</v>
      </c>
      <c r="QI19" s="19">
        <f ca="1">IFERROR(__xludf.DUMMYFUNCTION("""COMPUTED_VALUE"""),116)</f>
        <v>116</v>
      </c>
      <c r="QJ19" s="19" t="str">
        <f ca="1">IFERROR(__xludf.DUMMYFUNCTION("""COMPUTED_VALUE"""),"Коваленко Г. М.")</f>
        <v>Коваленко Г. М.</v>
      </c>
      <c r="QK19" s="19" t="str">
        <f ca="1">IFERROR(__xludf.DUMMYFUNCTION("""COMPUTED_VALUE"""),"...")</f>
        <v>...</v>
      </c>
    </row>
    <row r="20" spans="1:453" ht="12.75">
      <c r="A20" s="17">
        <f ca="1">IFERROR(__xludf.DUMMYFUNCTION("""COMPUTED_VALUE"""),91)</f>
        <v>91</v>
      </c>
      <c r="B20" s="17" t="str">
        <f ca="1">IFERROR(__xludf.DUMMYFUNCTION("""COMPUTED_VALUE"""),"Кононенко В. І.")</f>
        <v>Кононенко В. І.</v>
      </c>
      <c r="C20" s="19" t="str">
        <f ca="1">IFERROR(__xludf.DUMMYFUNCTION("""COMPUTED_VALUE"""),"За")</f>
        <v>За</v>
      </c>
      <c r="D20" s="19">
        <f ca="1">IFERROR(__xludf.DUMMYFUNCTION("""COMPUTED_VALUE"""),91)</f>
        <v>91</v>
      </c>
      <c r="E20" s="19" t="str">
        <f ca="1">IFERROR(__xludf.DUMMYFUNCTION("""COMPUTED_VALUE"""),"Кононенко В. І.")</f>
        <v>Кононенко В. І.</v>
      </c>
      <c r="F20" s="19" t="str">
        <f ca="1">IFERROR(__xludf.DUMMYFUNCTION("""COMPUTED_VALUE"""),"За")</f>
        <v>За</v>
      </c>
      <c r="G20" s="19">
        <f ca="1">IFERROR(__xludf.DUMMYFUNCTION("""COMPUTED_VALUE"""),91)</f>
        <v>91</v>
      </c>
      <c r="H20" s="19" t="str">
        <f ca="1">IFERROR(__xludf.DUMMYFUNCTION("""COMPUTED_VALUE"""),"Кононенко В. І.")</f>
        <v>Кононенко В. І.</v>
      </c>
      <c r="I20" s="19" t="str">
        <f ca="1">IFERROR(__xludf.DUMMYFUNCTION("""COMPUTED_VALUE"""),"За")</f>
        <v>За</v>
      </c>
      <c r="J20" s="19">
        <f ca="1">IFERROR(__xludf.DUMMYFUNCTION("""COMPUTED_VALUE"""),91)</f>
        <v>91</v>
      </c>
      <c r="K20" s="19" t="str">
        <f ca="1">IFERROR(__xludf.DUMMYFUNCTION("""COMPUTED_VALUE"""),"Кононенко В. І.")</f>
        <v>Кононенко В. І.</v>
      </c>
      <c r="L20" s="19" t="str">
        <f ca="1">IFERROR(__xludf.DUMMYFUNCTION("""COMPUTED_VALUE"""),"За")</f>
        <v>За</v>
      </c>
      <c r="M20" s="19">
        <f ca="1">IFERROR(__xludf.DUMMYFUNCTION("""COMPUTED_VALUE"""),91)</f>
        <v>91</v>
      </c>
      <c r="N20" s="19" t="str">
        <f ca="1">IFERROR(__xludf.DUMMYFUNCTION("""COMPUTED_VALUE"""),"Кононенко В. І.")</f>
        <v>Кононенко В. І.</v>
      </c>
      <c r="O20" s="19" t="str">
        <f ca="1">IFERROR(__xludf.DUMMYFUNCTION("""COMPUTED_VALUE"""),"За")</f>
        <v>За</v>
      </c>
      <c r="P20" s="19">
        <f ca="1">IFERROR(__xludf.DUMMYFUNCTION("""COMPUTED_VALUE"""),91)</f>
        <v>91</v>
      </c>
      <c r="Q20" s="19" t="str">
        <f ca="1">IFERROR(__xludf.DUMMYFUNCTION("""COMPUTED_VALUE"""),"Кононенко В. І.")</f>
        <v>Кононенко В. І.</v>
      </c>
      <c r="R20" s="19" t="str">
        <f ca="1">IFERROR(__xludf.DUMMYFUNCTION("""COMPUTED_VALUE"""),"За")</f>
        <v>За</v>
      </c>
      <c r="S20" s="19">
        <f ca="1">IFERROR(__xludf.DUMMYFUNCTION("""COMPUTED_VALUE"""),91)</f>
        <v>91</v>
      </c>
      <c r="T20" s="19" t="str">
        <f ca="1">IFERROR(__xludf.DUMMYFUNCTION("""COMPUTED_VALUE"""),"Кононенко В. І.")</f>
        <v>Кононенко В. І.</v>
      </c>
      <c r="U20" s="19" t="str">
        <f ca="1">IFERROR(__xludf.DUMMYFUNCTION("""COMPUTED_VALUE"""),"За")</f>
        <v>За</v>
      </c>
      <c r="V20" s="19">
        <f ca="1">IFERROR(__xludf.DUMMYFUNCTION("""COMPUTED_VALUE"""),91)</f>
        <v>91</v>
      </c>
      <c r="W20" s="19" t="str">
        <f ca="1">IFERROR(__xludf.DUMMYFUNCTION("""COMPUTED_VALUE"""),"Кононенко В. І.")</f>
        <v>Кононенко В. І.</v>
      </c>
      <c r="X20" s="19" t="str">
        <f ca="1">IFERROR(__xludf.DUMMYFUNCTION("""COMPUTED_VALUE"""),"За")</f>
        <v>За</v>
      </c>
      <c r="Y20" s="19">
        <f ca="1">IFERROR(__xludf.DUMMYFUNCTION("""COMPUTED_VALUE"""),91)</f>
        <v>91</v>
      </c>
      <c r="Z20" s="19" t="str">
        <f ca="1">IFERROR(__xludf.DUMMYFUNCTION("""COMPUTED_VALUE"""),"Кононенко В. І.")</f>
        <v>Кононенко В. І.</v>
      </c>
      <c r="AA20" s="19" t="str">
        <f ca="1">IFERROR(__xludf.DUMMYFUNCTION("""COMPUTED_VALUE"""),"За")</f>
        <v>За</v>
      </c>
      <c r="AB20" s="19">
        <f ca="1">IFERROR(__xludf.DUMMYFUNCTION("""COMPUTED_VALUE"""),91)</f>
        <v>91</v>
      </c>
      <c r="AC20" s="19" t="str">
        <f ca="1">IFERROR(__xludf.DUMMYFUNCTION("""COMPUTED_VALUE"""),"Кононенко В. І.")</f>
        <v>Кононенко В. І.</v>
      </c>
      <c r="AD20" s="19" t="str">
        <f ca="1">IFERROR(__xludf.DUMMYFUNCTION("""COMPUTED_VALUE"""),"За")</f>
        <v>За</v>
      </c>
      <c r="AE20" s="19">
        <f ca="1">IFERROR(__xludf.DUMMYFUNCTION("""COMPUTED_VALUE"""),91)</f>
        <v>91</v>
      </c>
      <c r="AF20" s="19" t="str">
        <f ca="1">IFERROR(__xludf.DUMMYFUNCTION("""COMPUTED_VALUE"""),"Кононенко В. І.")</f>
        <v>Кононенко В. І.</v>
      </c>
      <c r="AG20" s="19" t="str">
        <f ca="1">IFERROR(__xludf.DUMMYFUNCTION("""COMPUTED_VALUE"""),"За")</f>
        <v>За</v>
      </c>
      <c r="AH20" s="19">
        <f ca="1">IFERROR(__xludf.DUMMYFUNCTION("""COMPUTED_VALUE"""),91)</f>
        <v>91</v>
      </c>
      <c r="AI20" s="19" t="str">
        <f ca="1">IFERROR(__xludf.DUMMYFUNCTION("""COMPUTED_VALUE"""),"Кононенко В. І.")</f>
        <v>Кононенко В. І.</v>
      </c>
      <c r="AJ20" s="19" t="str">
        <f ca="1">IFERROR(__xludf.DUMMYFUNCTION("""COMPUTED_VALUE"""),"За")</f>
        <v>За</v>
      </c>
      <c r="AK20" s="19">
        <f ca="1">IFERROR(__xludf.DUMMYFUNCTION("""COMPUTED_VALUE"""),91)</f>
        <v>91</v>
      </c>
      <c r="AL20" s="19" t="str">
        <f ca="1">IFERROR(__xludf.DUMMYFUNCTION("""COMPUTED_VALUE"""),"Кононенко В. І.")</f>
        <v>Кононенко В. І.</v>
      </c>
      <c r="AM20" s="19" t="str">
        <f ca="1">IFERROR(__xludf.DUMMYFUNCTION("""COMPUTED_VALUE"""),"За")</f>
        <v>За</v>
      </c>
      <c r="AN20" s="19">
        <f ca="1">IFERROR(__xludf.DUMMYFUNCTION("""COMPUTED_VALUE"""),91)</f>
        <v>91</v>
      </c>
      <c r="AO20" s="19" t="str">
        <f ca="1">IFERROR(__xludf.DUMMYFUNCTION("""COMPUTED_VALUE"""),"Кононенко В. І.")</f>
        <v>Кононенко В. І.</v>
      </c>
      <c r="AP20" s="19" t="str">
        <f ca="1">IFERROR(__xludf.DUMMYFUNCTION("""COMPUTED_VALUE"""),"За")</f>
        <v>За</v>
      </c>
      <c r="AQ20" s="19">
        <f ca="1">IFERROR(__xludf.DUMMYFUNCTION("""COMPUTED_VALUE"""),91)</f>
        <v>91</v>
      </c>
      <c r="AR20" s="19" t="str">
        <f ca="1">IFERROR(__xludf.DUMMYFUNCTION("""COMPUTED_VALUE"""),"Кононенко В. І.")</f>
        <v>Кононенко В. І.</v>
      </c>
      <c r="AS20" s="19" t="str">
        <f ca="1">IFERROR(__xludf.DUMMYFUNCTION("""COMPUTED_VALUE"""),"За")</f>
        <v>За</v>
      </c>
      <c r="AT20" s="19">
        <f ca="1">IFERROR(__xludf.DUMMYFUNCTION("""COMPUTED_VALUE"""),91)</f>
        <v>91</v>
      </c>
      <c r="AU20" s="19" t="str">
        <f ca="1">IFERROR(__xludf.DUMMYFUNCTION("""COMPUTED_VALUE"""),"Кононенко В. І.")</f>
        <v>Кононенко В. І.</v>
      </c>
      <c r="AV20" s="19" t="str">
        <f ca="1">IFERROR(__xludf.DUMMYFUNCTION("""COMPUTED_VALUE"""),"За")</f>
        <v>За</v>
      </c>
      <c r="AW20" s="19">
        <f ca="1">IFERROR(__xludf.DUMMYFUNCTION("""COMPUTED_VALUE"""),91)</f>
        <v>91</v>
      </c>
      <c r="AX20" s="19" t="str">
        <f ca="1">IFERROR(__xludf.DUMMYFUNCTION("""COMPUTED_VALUE"""),"Кононенко В. І.")</f>
        <v>Кононенко В. І.</v>
      </c>
      <c r="AY20" s="19" t="str">
        <f ca="1">IFERROR(__xludf.DUMMYFUNCTION("""COMPUTED_VALUE"""),"За")</f>
        <v>За</v>
      </c>
      <c r="AZ20" s="19">
        <f ca="1">IFERROR(__xludf.DUMMYFUNCTION("""COMPUTED_VALUE"""),91)</f>
        <v>91</v>
      </c>
      <c r="BA20" s="19" t="str">
        <f ca="1">IFERROR(__xludf.DUMMYFUNCTION("""COMPUTED_VALUE"""),"Кононенко В. І.")</f>
        <v>Кононенко В. І.</v>
      </c>
      <c r="BB20" s="19" t="str">
        <f ca="1">IFERROR(__xludf.DUMMYFUNCTION("""COMPUTED_VALUE"""),"За")</f>
        <v>За</v>
      </c>
      <c r="BC20" s="19">
        <f ca="1">IFERROR(__xludf.DUMMYFUNCTION("""COMPUTED_VALUE"""),91)</f>
        <v>91</v>
      </c>
      <c r="BD20" s="19" t="str">
        <f ca="1">IFERROR(__xludf.DUMMYFUNCTION("""COMPUTED_VALUE"""),"Кононенко В. І.")</f>
        <v>Кононенко В. І.</v>
      </c>
      <c r="BE20" s="19" t="str">
        <f ca="1">IFERROR(__xludf.DUMMYFUNCTION("""COMPUTED_VALUE"""),"За")</f>
        <v>За</v>
      </c>
      <c r="BF20" s="19">
        <f ca="1">IFERROR(__xludf.DUMMYFUNCTION("""COMPUTED_VALUE"""),91)</f>
        <v>91</v>
      </c>
      <c r="BG20" s="19" t="str">
        <f ca="1">IFERROR(__xludf.DUMMYFUNCTION("""COMPUTED_VALUE"""),"Кононенко В. І.")</f>
        <v>Кононенко В. І.</v>
      </c>
      <c r="BH20" s="19" t="str">
        <f ca="1">IFERROR(__xludf.DUMMYFUNCTION("""COMPUTED_VALUE"""),"За")</f>
        <v>За</v>
      </c>
      <c r="BI20" s="19">
        <f ca="1">IFERROR(__xludf.DUMMYFUNCTION("""COMPUTED_VALUE"""),91)</f>
        <v>91</v>
      </c>
      <c r="BJ20" s="19" t="str">
        <f ca="1">IFERROR(__xludf.DUMMYFUNCTION("""COMPUTED_VALUE"""),"Кононенко В. І.")</f>
        <v>Кононенко В. І.</v>
      </c>
      <c r="BK20" s="19" t="str">
        <f ca="1">IFERROR(__xludf.DUMMYFUNCTION("""COMPUTED_VALUE"""),"За")</f>
        <v>За</v>
      </c>
      <c r="BL20" s="19">
        <f ca="1">IFERROR(__xludf.DUMMYFUNCTION("""COMPUTED_VALUE"""),91)</f>
        <v>91</v>
      </c>
      <c r="BM20" s="19" t="str">
        <f ca="1">IFERROR(__xludf.DUMMYFUNCTION("""COMPUTED_VALUE"""),"Кононенко В. І.")</f>
        <v>Кононенко В. І.</v>
      </c>
      <c r="BN20" s="19" t="str">
        <f ca="1">IFERROR(__xludf.DUMMYFUNCTION("""COMPUTED_VALUE"""),"За")</f>
        <v>За</v>
      </c>
      <c r="BO20" s="19">
        <f ca="1">IFERROR(__xludf.DUMMYFUNCTION("""COMPUTED_VALUE"""),91)</f>
        <v>91</v>
      </c>
      <c r="BP20" s="19" t="str">
        <f ca="1">IFERROR(__xludf.DUMMYFUNCTION("""COMPUTED_VALUE"""),"Кононенко В. І.")</f>
        <v>Кононенко В. І.</v>
      </c>
      <c r="BQ20" s="19" t="str">
        <f ca="1">IFERROR(__xludf.DUMMYFUNCTION("""COMPUTED_VALUE"""),"За")</f>
        <v>За</v>
      </c>
      <c r="BR20" s="19">
        <f ca="1">IFERROR(__xludf.DUMMYFUNCTION("""COMPUTED_VALUE"""),91)</f>
        <v>91</v>
      </c>
      <c r="BS20" s="19" t="str">
        <f ca="1">IFERROR(__xludf.DUMMYFUNCTION("""COMPUTED_VALUE"""),"Кононенко В. І.")</f>
        <v>Кононенко В. І.</v>
      </c>
      <c r="BT20" s="19" t="str">
        <f ca="1">IFERROR(__xludf.DUMMYFUNCTION("""COMPUTED_VALUE"""),"За")</f>
        <v>За</v>
      </c>
      <c r="BU20" s="19">
        <f ca="1">IFERROR(__xludf.DUMMYFUNCTION("""COMPUTED_VALUE"""),91)</f>
        <v>91</v>
      </c>
      <c r="BV20" s="19" t="str">
        <f ca="1">IFERROR(__xludf.DUMMYFUNCTION("""COMPUTED_VALUE"""),"Кононенко В. І.")</f>
        <v>Кононенко В. І.</v>
      </c>
      <c r="BW20" s="19" t="str">
        <f ca="1">IFERROR(__xludf.DUMMYFUNCTION("""COMPUTED_VALUE"""),"За")</f>
        <v>За</v>
      </c>
      <c r="BX20" s="19">
        <f ca="1">IFERROR(__xludf.DUMMYFUNCTION("""COMPUTED_VALUE"""),91)</f>
        <v>91</v>
      </c>
      <c r="BY20" s="19" t="str">
        <f ca="1">IFERROR(__xludf.DUMMYFUNCTION("""COMPUTED_VALUE"""),"Кононенко В. І.")</f>
        <v>Кононенко В. І.</v>
      </c>
      <c r="BZ20" s="19" t="str">
        <f ca="1">IFERROR(__xludf.DUMMYFUNCTION("""COMPUTED_VALUE"""),"За")</f>
        <v>За</v>
      </c>
      <c r="CA20" s="19">
        <f ca="1">IFERROR(__xludf.DUMMYFUNCTION("""COMPUTED_VALUE"""),91)</f>
        <v>91</v>
      </c>
      <c r="CB20" s="19" t="str">
        <f ca="1">IFERROR(__xludf.DUMMYFUNCTION("""COMPUTED_VALUE"""),"Кононенко В. І.")</f>
        <v>Кононенко В. І.</v>
      </c>
      <c r="CC20" s="19" t="str">
        <f ca="1">IFERROR(__xludf.DUMMYFUNCTION("""COMPUTED_VALUE"""),"За")</f>
        <v>За</v>
      </c>
      <c r="CD20" s="19">
        <f ca="1">IFERROR(__xludf.DUMMYFUNCTION("""COMPUTED_VALUE"""),91)</f>
        <v>91</v>
      </c>
      <c r="CE20" s="19" t="str">
        <f ca="1">IFERROR(__xludf.DUMMYFUNCTION("""COMPUTED_VALUE"""),"Кононенко В. І.")</f>
        <v>Кононенко В. І.</v>
      </c>
      <c r="CF20" s="19" t="str">
        <f ca="1">IFERROR(__xludf.DUMMYFUNCTION("""COMPUTED_VALUE"""),"За")</f>
        <v>За</v>
      </c>
      <c r="CG20" s="19">
        <f ca="1">IFERROR(__xludf.DUMMYFUNCTION("""COMPUTED_VALUE"""),91)</f>
        <v>91</v>
      </c>
      <c r="CH20" s="19" t="str">
        <f ca="1">IFERROR(__xludf.DUMMYFUNCTION("""COMPUTED_VALUE"""),"Кононенко В. І.")</f>
        <v>Кононенко В. І.</v>
      </c>
      <c r="CI20" s="19" t="str">
        <f ca="1">IFERROR(__xludf.DUMMYFUNCTION("""COMPUTED_VALUE"""),"За")</f>
        <v>За</v>
      </c>
      <c r="CJ20" s="19">
        <f ca="1">IFERROR(__xludf.DUMMYFUNCTION("""COMPUTED_VALUE"""),91)</f>
        <v>91</v>
      </c>
      <c r="CK20" s="19" t="str">
        <f ca="1">IFERROR(__xludf.DUMMYFUNCTION("""COMPUTED_VALUE"""),"Кононенко В. І.")</f>
        <v>Кононенко В. І.</v>
      </c>
      <c r="CL20" s="19" t="str">
        <f ca="1">IFERROR(__xludf.DUMMYFUNCTION("""COMPUTED_VALUE"""),"За")</f>
        <v>За</v>
      </c>
      <c r="CM20" s="19">
        <f ca="1">IFERROR(__xludf.DUMMYFUNCTION("""COMPUTED_VALUE"""),91)</f>
        <v>91</v>
      </c>
      <c r="CN20" s="19" t="str">
        <f ca="1">IFERROR(__xludf.DUMMYFUNCTION("""COMPUTED_VALUE"""),"Кононенко В. І.")</f>
        <v>Кононенко В. І.</v>
      </c>
      <c r="CO20" s="19" t="str">
        <f ca="1">IFERROR(__xludf.DUMMYFUNCTION("""COMPUTED_VALUE"""),"За")</f>
        <v>За</v>
      </c>
      <c r="CP20" s="19">
        <f ca="1">IFERROR(__xludf.DUMMYFUNCTION("""COMPUTED_VALUE"""),91)</f>
        <v>91</v>
      </c>
      <c r="CQ20" s="19" t="str">
        <f ca="1">IFERROR(__xludf.DUMMYFUNCTION("""COMPUTED_VALUE"""),"Кононенко В. І.")</f>
        <v>Кононенко В. І.</v>
      </c>
      <c r="CR20" s="19" t="str">
        <f ca="1">IFERROR(__xludf.DUMMYFUNCTION("""COMPUTED_VALUE"""),"За")</f>
        <v>За</v>
      </c>
      <c r="CS20" s="19">
        <f ca="1">IFERROR(__xludf.DUMMYFUNCTION("""COMPUTED_VALUE"""),91)</f>
        <v>91</v>
      </c>
      <c r="CT20" s="19" t="str">
        <f ca="1">IFERROR(__xludf.DUMMYFUNCTION("""COMPUTED_VALUE"""),"Кононенко В. І.")</f>
        <v>Кононенко В. І.</v>
      </c>
      <c r="CU20" s="19" t="str">
        <f ca="1">IFERROR(__xludf.DUMMYFUNCTION("""COMPUTED_VALUE"""),"За")</f>
        <v>За</v>
      </c>
      <c r="CV20" s="19">
        <f ca="1">IFERROR(__xludf.DUMMYFUNCTION("""COMPUTED_VALUE"""),91)</f>
        <v>91</v>
      </c>
      <c r="CW20" s="19" t="str">
        <f ca="1">IFERROR(__xludf.DUMMYFUNCTION("""COMPUTED_VALUE"""),"Кононенко В. І.")</f>
        <v>Кононенко В. І.</v>
      </c>
      <c r="CX20" s="19" t="str">
        <f ca="1">IFERROR(__xludf.DUMMYFUNCTION("""COMPUTED_VALUE"""),"За")</f>
        <v>За</v>
      </c>
      <c r="CY20" s="19">
        <f ca="1">IFERROR(__xludf.DUMMYFUNCTION("""COMPUTED_VALUE"""),91)</f>
        <v>91</v>
      </c>
      <c r="CZ20" s="19" t="str">
        <f ca="1">IFERROR(__xludf.DUMMYFUNCTION("""COMPUTED_VALUE"""),"Кононенко В. І.")</f>
        <v>Кононенко В. І.</v>
      </c>
      <c r="DA20" s="19" t="str">
        <f ca="1">IFERROR(__xludf.DUMMYFUNCTION("""COMPUTED_VALUE"""),"За")</f>
        <v>За</v>
      </c>
      <c r="DB20" s="19">
        <f ca="1">IFERROR(__xludf.DUMMYFUNCTION("""COMPUTED_VALUE"""),91)</f>
        <v>91</v>
      </c>
      <c r="DC20" s="19" t="str">
        <f ca="1">IFERROR(__xludf.DUMMYFUNCTION("""COMPUTED_VALUE"""),"Кононенко В. І.")</f>
        <v>Кононенко В. І.</v>
      </c>
      <c r="DD20" s="19" t="str">
        <f ca="1">IFERROR(__xludf.DUMMYFUNCTION("""COMPUTED_VALUE"""),"За")</f>
        <v>За</v>
      </c>
      <c r="DE20" s="19">
        <f ca="1">IFERROR(__xludf.DUMMYFUNCTION("""COMPUTED_VALUE"""),91)</f>
        <v>91</v>
      </c>
      <c r="DF20" s="19" t="str">
        <f ca="1">IFERROR(__xludf.DUMMYFUNCTION("""COMPUTED_VALUE"""),"Кононенко В. І.")</f>
        <v>Кононенко В. І.</v>
      </c>
      <c r="DG20" s="19" t="str">
        <f ca="1">IFERROR(__xludf.DUMMYFUNCTION("""COMPUTED_VALUE"""),"За")</f>
        <v>За</v>
      </c>
      <c r="DH20" s="19">
        <f ca="1">IFERROR(__xludf.DUMMYFUNCTION("""COMPUTED_VALUE"""),91)</f>
        <v>91</v>
      </c>
      <c r="DI20" s="19" t="str">
        <f ca="1">IFERROR(__xludf.DUMMYFUNCTION("""COMPUTED_VALUE"""),"Кононенко В. І.")</f>
        <v>Кононенко В. І.</v>
      </c>
      <c r="DJ20" s="19" t="str">
        <f ca="1">IFERROR(__xludf.DUMMYFUNCTION("""COMPUTED_VALUE"""),"За")</f>
        <v>За</v>
      </c>
      <c r="DK20" s="19">
        <f ca="1">IFERROR(__xludf.DUMMYFUNCTION("""COMPUTED_VALUE"""),91)</f>
        <v>91</v>
      </c>
      <c r="DL20" s="19" t="str">
        <f ca="1">IFERROR(__xludf.DUMMYFUNCTION("""COMPUTED_VALUE"""),"Кононенко В. І.")</f>
        <v>Кононенко В. І.</v>
      </c>
      <c r="DM20" s="19" t="str">
        <f ca="1">IFERROR(__xludf.DUMMYFUNCTION("""COMPUTED_VALUE"""),"За")</f>
        <v>За</v>
      </c>
      <c r="DN20" s="19">
        <f ca="1">IFERROR(__xludf.DUMMYFUNCTION("""COMPUTED_VALUE"""),91)</f>
        <v>91</v>
      </c>
      <c r="DO20" s="19" t="str">
        <f ca="1">IFERROR(__xludf.DUMMYFUNCTION("""COMPUTED_VALUE"""),"Кононенко В. І.")</f>
        <v>Кононенко В. І.</v>
      </c>
      <c r="DP20" s="19" t="str">
        <f ca="1">IFERROR(__xludf.DUMMYFUNCTION("""COMPUTED_VALUE"""),"За")</f>
        <v>За</v>
      </c>
      <c r="DQ20" s="19">
        <f ca="1">IFERROR(__xludf.DUMMYFUNCTION("""COMPUTED_VALUE"""),91)</f>
        <v>91</v>
      </c>
      <c r="DR20" s="19" t="str">
        <f ca="1">IFERROR(__xludf.DUMMYFUNCTION("""COMPUTED_VALUE"""),"Кононенко В. І.")</f>
        <v>Кононенко В. І.</v>
      </c>
      <c r="DS20" s="19" t="str">
        <f ca="1">IFERROR(__xludf.DUMMYFUNCTION("""COMPUTED_VALUE"""),"За")</f>
        <v>За</v>
      </c>
      <c r="DT20" s="19">
        <f ca="1">IFERROR(__xludf.DUMMYFUNCTION("""COMPUTED_VALUE"""),91)</f>
        <v>91</v>
      </c>
      <c r="DU20" s="19" t="str">
        <f ca="1">IFERROR(__xludf.DUMMYFUNCTION("""COMPUTED_VALUE"""),"Кононенко В. І.")</f>
        <v>Кононенко В. І.</v>
      </c>
      <c r="DV20" s="19" t="str">
        <f ca="1">IFERROR(__xludf.DUMMYFUNCTION("""COMPUTED_VALUE"""),"Не голосував")</f>
        <v>Не голосував</v>
      </c>
      <c r="DW20" s="19">
        <f ca="1">IFERROR(__xludf.DUMMYFUNCTION("""COMPUTED_VALUE"""),91)</f>
        <v>91</v>
      </c>
      <c r="DX20" s="19" t="str">
        <f ca="1">IFERROR(__xludf.DUMMYFUNCTION("""COMPUTED_VALUE"""),"Кононенко В. І.")</f>
        <v>Кононенко В. І.</v>
      </c>
      <c r="DY20" s="19" t="str">
        <f ca="1">IFERROR(__xludf.DUMMYFUNCTION("""COMPUTED_VALUE"""),"За")</f>
        <v>За</v>
      </c>
      <c r="DZ20" s="19">
        <f ca="1">IFERROR(__xludf.DUMMYFUNCTION("""COMPUTED_VALUE"""),91)</f>
        <v>91</v>
      </c>
      <c r="EA20" s="19" t="str">
        <f ca="1">IFERROR(__xludf.DUMMYFUNCTION("""COMPUTED_VALUE"""),"Кононенко В. І.")</f>
        <v>Кононенко В. І.</v>
      </c>
      <c r="EB20" s="19" t="str">
        <f ca="1">IFERROR(__xludf.DUMMYFUNCTION("""COMPUTED_VALUE"""),"За")</f>
        <v>За</v>
      </c>
      <c r="EC20" s="19">
        <f ca="1">IFERROR(__xludf.DUMMYFUNCTION("""COMPUTED_VALUE"""),91)</f>
        <v>91</v>
      </c>
      <c r="ED20" s="19" t="str">
        <f ca="1">IFERROR(__xludf.DUMMYFUNCTION("""COMPUTED_VALUE"""),"Кононенко В. І.")</f>
        <v>Кононенко В. І.</v>
      </c>
      <c r="EE20" s="19" t="str">
        <f ca="1">IFERROR(__xludf.DUMMYFUNCTION("""COMPUTED_VALUE"""),"За")</f>
        <v>За</v>
      </c>
      <c r="EF20" s="19">
        <f ca="1">IFERROR(__xludf.DUMMYFUNCTION("""COMPUTED_VALUE"""),91)</f>
        <v>91</v>
      </c>
      <c r="EG20" s="19" t="str">
        <f ca="1">IFERROR(__xludf.DUMMYFUNCTION("""COMPUTED_VALUE"""),"Кононенко В. І.")</f>
        <v>Кононенко В. І.</v>
      </c>
      <c r="EH20" s="19" t="str">
        <f ca="1">IFERROR(__xludf.DUMMYFUNCTION("""COMPUTED_VALUE"""),"За")</f>
        <v>За</v>
      </c>
      <c r="EI20" s="19">
        <f ca="1">IFERROR(__xludf.DUMMYFUNCTION("""COMPUTED_VALUE"""),91)</f>
        <v>91</v>
      </c>
      <c r="EJ20" s="19" t="str">
        <f ca="1">IFERROR(__xludf.DUMMYFUNCTION("""COMPUTED_VALUE"""),"Кононенко В. І.")</f>
        <v>Кононенко В. І.</v>
      </c>
      <c r="EK20" s="19" t="str">
        <f ca="1">IFERROR(__xludf.DUMMYFUNCTION("""COMPUTED_VALUE"""),"За")</f>
        <v>За</v>
      </c>
      <c r="EL20" s="19">
        <f ca="1">IFERROR(__xludf.DUMMYFUNCTION("""COMPUTED_VALUE"""),91)</f>
        <v>91</v>
      </c>
      <c r="EM20" s="19" t="str">
        <f ca="1">IFERROR(__xludf.DUMMYFUNCTION("""COMPUTED_VALUE"""),"Кононенко В. І.")</f>
        <v>Кононенко В. І.</v>
      </c>
      <c r="EN20" s="19" t="str">
        <f ca="1">IFERROR(__xludf.DUMMYFUNCTION("""COMPUTED_VALUE"""),"За")</f>
        <v>За</v>
      </c>
      <c r="EO20" s="19">
        <f ca="1">IFERROR(__xludf.DUMMYFUNCTION("""COMPUTED_VALUE"""),91)</f>
        <v>91</v>
      </c>
      <c r="EP20" s="19" t="str">
        <f ca="1">IFERROR(__xludf.DUMMYFUNCTION("""COMPUTED_VALUE"""),"Кононенко В. І.")</f>
        <v>Кононенко В. І.</v>
      </c>
      <c r="EQ20" s="19" t="str">
        <f ca="1">IFERROR(__xludf.DUMMYFUNCTION("""COMPUTED_VALUE"""),"За")</f>
        <v>За</v>
      </c>
      <c r="ER20" s="19">
        <f ca="1">IFERROR(__xludf.DUMMYFUNCTION("""COMPUTED_VALUE"""),91)</f>
        <v>91</v>
      </c>
      <c r="ES20" s="19" t="str">
        <f ca="1">IFERROR(__xludf.DUMMYFUNCTION("""COMPUTED_VALUE"""),"Кононенко В. І.")</f>
        <v>Кононенко В. І.</v>
      </c>
      <c r="ET20" s="19" t="str">
        <f ca="1">IFERROR(__xludf.DUMMYFUNCTION("""COMPUTED_VALUE"""),"За")</f>
        <v>За</v>
      </c>
      <c r="EU20" s="19">
        <f ca="1">IFERROR(__xludf.DUMMYFUNCTION("""COMPUTED_VALUE"""),91)</f>
        <v>91</v>
      </c>
      <c r="EV20" s="19" t="str">
        <f ca="1">IFERROR(__xludf.DUMMYFUNCTION("""COMPUTED_VALUE"""),"Кононенко В. І.")</f>
        <v>Кононенко В. І.</v>
      </c>
      <c r="EW20" s="19" t="str">
        <f ca="1">IFERROR(__xludf.DUMMYFUNCTION("""COMPUTED_VALUE"""),"За")</f>
        <v>За</v>
      </c>
      <c r="EX20" s="19">
        <f ca="1">IFERROR(__xludf.DUMMYFUNCTION("""COMPUTED_VALUE"""),91)</f>
        <v>91</v>
      </c>
      <c r="EY20" s="19" t="str">
        <f ca="1">IFERROR(__xludf.DUMMYFUNCTION("""COMPUTED_VALUE"""),"Кононенко В. І.")</f>
        <v>Кононенко В. І.</v>
      </c>
      <c r="EZ20" s="19" t="str">
        <f ca="1">IFERROR(__xludf.DUMMYFUNCTION("""COMPUTED_VALUE"""),"За")</f>
        <v>За</v>
      </c>
      <c r="FA20" s="19">
        <f ca="1">IFERROR(__xludf.DUMMYFUNCTION("""COMPUTED_VALUE"""),91)</f>
        <v>91</v>
      </c>
      <c r="FB20" s="19" t="str">
        <f ca="1">IFERROR(__xludf.DUMMYFUNCTION("""COMPUTED_VALUE"""),"Кононенко В. І.")</f>
        <v>Кононенко В. І.</v>
      </c>
      <c r="FC20" s="19" t="str">
        <f ca="1">IFERROR(__xludf.DUMMYFUNCTION("""COMPUTED_VALUE"""),"За")</f>
        <v>За</v>
      </c>
      <c r="FD20" s="19">
        <f ca="1">IFERROR(__xludf.DUMMYFUNCTION("""COMPUTED_VALUE"""),91)</f>
        <v>91</v>
      </c>
      <c r="FE20" s="19" t="str">
        <f ca="1">IFERROR(__xludf.DUMMYFUNCTION("""COMPUTED_VALUE"""),"Кононенко В. І.")</f>
        <v>Кононенко В. І.</v>
      </c>
      <c r="FF20" s="19" t="str">
        <f ca="1">IFERROR(__xludf.DUMMYFUNCTION("""COMPUTED_VALUE"""),"За")</f>
        <v>За</v>
      </c>
      <c r="FG20" s="19">
        <f ca="1">IFERROR(__xludf.DUMMYFUNCTION("""COMPUTED_VALUE"""),91)</f>
        <v>91</v>
      </c>
      <c r="FH20" s="19" t="str">
        <f ca="1">IFERROR(__xludf.DUMMYFUNCTION("""COMPUTED_VALUE"""),"Кононенко В. І.")</f>
        <v>Кононенко В. І.</v>
      </c>
      <c r="FI20" s="19" t="str">
        <f ca="1">IFERROR(__xludf.DUMMYFUNCTION("""COMPUTED_VALUE"""),"За")</f>
        <v>За</v>
      </c>
      <c r="FJ20" s="19">
        <f ca="1">IFERROR(__xludf.DUMMYFUNCTION("""COMPUTED_VALUE"""),91)</f>
        <v>91</v>
      </c>
      <c r="FK20" s="19" t="str">
        <f ca="1">IFERROR(__xludf.DUMMYFUNCTION("""COMPUTED_VALUE"""),"Кононенко В. І.")</f>
        <v>Кононенко В. І.</v>
      </c>
      <c r="FL20" s="19" t="str">
        <f ca="1">IFERROR(__xludf.DUMMYFUNCTION("""COMPUTED_VALUE"""),"За")</f>
        <v>За</v>
      </c>
      <c r="FM20" s="19">
        <f ca="1">IFERROR(__xludf.DUMMYFUNCTION("""COMPUTED_VALUE"""),91)</f>
        <v>91</v>
      </c>
      <c r="FN20" s="19" t="str">
        <f ca="1">IFERROR(__xludf.DUMMYFUNCTION("""COMPUTED_VALUE"""),"Кононенко В. І.")</f>
        <v>Кононенко В. І.</v>
      </c>
      <c r="FO20" s="19" t="str">
        <f ca="1">IFERROR(__xludf.DUMMYFUNCTION("""COMPUTED_VALUE"""),"За")</f>
        <v>За</v>
      </c>
      <c r="FP20" s="19">
        <f ca="1">IFERROR(__xludf.DUMMYFUNCTION("""COMPUTED_VALUE"""),91)</f>
        <v>91</v>
      </c>
      <c r="FQ20" s="19" t="str">
        <f ca="1">IFERROR(__xludf.DUMMYFUNCTION("""COMPUTED_VALUE"""),"Кононенко В. І.")</f>
        <v>Кононенко В. І.</v>
      </c>
      <c r="FR20" s="19" t="str">
        <f ca="1">IFERROR(__xludf.DUMMYFUNCTION("""COMPUTED_VALUE"""),"За")</f>
        <v>За</v>
      </c>
      <c r="FS20" s="19">
        <f ca="1">IFERROR(__xludf.DUMMYFUNCTION("""COMPUTED_VALUE"""),91)</f>
        <v>91</v>
      </c>
      <c r="FT20" s="19" t="str">
        <f ca="1">IFERROR(__xludf.DUMMYFUNCTION("""COMPUTED_VALUE"""),"Кононенко В. І.")</f>
        <v>Кононенко В. І.</v>
      </c>
      <c r="FU20" s="19" t="str">
        <f ca="1">IFERROR(__xludf.DUMMYFUNCTION("""COMPUTED_VALUE"""),"За")</f>
        <v>За</v>
      </c>
      <c r="FV20" s="19">
        <f ca="1">IFERROR(__xludf.DUMMYFUNCTION("""COMPUTED_VALUE"""),91)</f>
        <v>91</v>
      </c>
      <c r="FW20" s="19" t="str">
        <f ca="1">IFERROR(__xludf.DUMMYFUNCTION("""COMPUTED_VALUE"""),"Кононенко В. І.")</f>
        <v>Кононенко В. І.</v>
      </c>
      <c r="FX20" s="19" t="str">
        <f ca="1">IFERROR(__xludf.DUMMYFUNCTION("""COMPUTED_VALUE"""),"За")</f>
        <v>За</v>
      </c>
      <c r="FY20" s="19">
        <f ca="1">IFERROR(__xludf.DUMMYFUNCTION("""COMPUTED_VALUE"""),91)</f>
        <v>91</v>
      </c>
      <c r="FZ20" s="19" t="str">
        <f ca="1">IFERROR(__xludf.DUMMYFUNCTION("""COMPUTED_VALUE"""),"Кононенко В. І.")</f>
        <v>Кононенко В. І.</v>
      </c>
      <c r="GA20" s="19" t="str">
        <f ca="1">IFERROR(__xludf.DUMMYFUNCTION("""COMPUTED_VALUE"""),"Не голосував")</f>
        <v>Не голосував</v>
      </c>
      <c r="GB20" s="19">
        <f ca="1">IFERROR(__xludf.DUMMYFUNCTION("""COMPUTED_VALUE"""),91)</f>
        <v>91</v>
      </c>
      <c r="GC20" s="19" t="str">
        <f ca="1">IFERROR(__xludf.DUMMYFUNCTION("""COMPUTED_VALUE"""),"Кононенко В. І.")</f>
        <v>Кононенко В. І.</v>
      </c>
      <c r="GD20" s="19" t="str">
        <f ca="1">IFERROR(__xludf.DUMMYFUNCTION("""COMPUTED_VALUE"""),"За")</f>
        <v>За</v>
      </c>
      <c r="GE20" s="19">
        <f ca="1">IFERROR(__xludf.DUMMYFUNCTION("""COMPUTED_VALUE"""),91)</f>
        <v>91</v>
      </c>
      <c r="GF20" s="19" t="str">
        <f ca="1">IFERROR(__xludf.DUMMYFUNCTION("""COMPUTED_VALUE"""),"Кононенко В. І.")</f>
        <v>Кононенко В. І.</v>
      </c>
      <c r="GG20" s="19" t="str">
        <f ca="1">IFERROR(__xludf.DUMMYFUNCTION("""COMPUTED_VALUE"""),"За")</f>
        <v>За</v>
      </c>
      <c r="GH20" s="19">
        <f ca="1">IFERROR(__xludf.DUMMYFUNCTION("""COMPUTED_VALUE"""),91)</f>
        <v>91</v>
      </c>
      <c r="GI20" s="19" t="str">
        <f ca="1">IFERROR(__xludf.DUMMYFUNCTION("""COMPUTED_VALUE"""),"Кононенко В. І.")</f>
        <v>Кононенко В. І.</v>
      </c>
      <c r="GJ20" s="19" t="str">
        <f ca="1">IFERROR(__xludf.DUMMYFUNCTION("""COMPUTED_VALUE"""),"За")</f>
        <v>За</v>
      </c>
      <c r="GK20" s="19">
        <f ca="1">IFERROR(__xludf.DUMMYFUNCTION("""COMPUTED_VALUE"""),91)</f>
        <v>91</v>
      </c>
      <c r="GL20" s="19" t="str">
        <f ca="1">IFERROR(__xludf.DUMMYFUNCTION("""COMPUTED_VALUE"""),"Кононенко В. І.")</f>
        <v>Кононенко В. І.</v>
      </c>
      <c r="GM20" s="19" t="str">
        <f ca="1">IFERROR(__xludf.DUMMYFUNCTION("""COMPUTED_VALUE"""),"За")</f>
        <v>За</v>
      </c>
      <c r="GN20" s="19">
        <f ca="1">IFERROR(__xludf.DUMMYFUNCTION("""COMPUTED_VALUE"""),91)</f>
        <v>91</v>
      </c>
      <c r="GO20" s="19" t="str">
        <f ca="1">IFERROR(__xludf.DUMMYFUNCTION("""COMPUTED_VALUE"""),"Кононенко В. І.")</f>
        <v>Кононенко В. І.</v>
      </c>
      <c r="GP20" s="19" t="str">
        <f ca="1">IFERROR(__xludf.DUMMYFUNCTION("""COMPUTED_VALUE"""),"За")</f>
        <v>За</v>
      </c>
      <c r="GQ20" s="19">
        <f ca="1">IFERROR(__xludf.DUMMYFUNCTION("""COMPUTED_VALUE"""),91)</f>
        <v>91</v>
      </c>
      <c r="GR20" s="19" t="str">
        <f ca="1">IFERROR(__xludf.DUMMYFUNCTION("""COMPUTED_VALUE"""),"Кононенко В. І.")</f>
        <v>Кононенко В. І.</v>
      </c>
      <c r="GS20" s="19" t="str">
        <f ca="1">IFERROR(__xludf.DUMMYFUNCTION("""COMPUTED_VALUE"""),"За")</f>
        <v>За</v>
      </c>
      <c r="GT20" s="19">
        <f ca="1">IFERROR(__xludf.DUMMYFUNCTION("""COMPUTED_VALUE"""),91)</f>
        <v>91</v>
      </c>
      <c r="GU20" s="19" t="str">
        <f ca="1">IFERROR(__xludf.DUMMYFUNCTION("""COMPUTED_VALUE"""),"Кононенко В. І.")</f>
        <v>Кононенко В. І.</v>
      </c>
      <c r="GV20" s="19" t="str">
        <f ca="1">IFERROR(__xludf.DUMMYFUNCTION("""COMPUTED_VALUE"""),"За")</f>
        <v>За</v>
      </c>
      <c r="GW20" s="19">
        <f ca="1">IFERROR(__xludf.DUMMYFUNCTION("""COMPUTED_VALUE"""),91)</f>
        <v>91</v>
      </c>
      <c r="GX20" s="19" t="str">
        <f ca="1">IFERROR(__xludf.DUMMYFUNCTION("""COMPUTED_VALUE"""),"Кононенко В. І.")</f>
        <v>Кононенко В. І.</v>
      </c>
      <c r="GY20" s="19" t="str">
        <f ca="1">IFERROR(__xludf.DUMMYFUNCTION("""COMPUTED_VALUE"""),"За")</f>
        <v>За</v>
      </c>
      <c r="GZ20" s="19">
        <f ca="1">IFERROR(__xludf.DUMMYFUNCTION("""COMPUTED_VALUE"""),91)</f>
        <v>91</v>
      </c>
      <c r="HA20" s="19" t="str">
        <f ca="1">IFERROR(__xludf.DUMMYFUNCTION("""COMPUTED_VALUE"""),"Кононенко В. І.")</f>
        <v>Кононенко В. І.</v>
      </c>
      <c r="HB20" s="19" t="str">
        <f ca="1">IFERROR(__xludf.DUMMYFUNCTION("""COMPUTED_VALUE"""),"За")</f>
        <v>За</v>
      </c>
      <c r="HC20" s="19">
        <f ca="1">IFERROR(__xludf.DUMMYFUNCTION("""COMPUTED_VALUE"""),91)</f>
        <v>91</v>
      </c>
      <c r="HD20" s="19" t="str">
        <f ca="1">IFERROR(__xludf.DUMMYFUNCTION("""COMPUTED_VALUE"""),"Кононенко В. І.")</f>
        <v>Кононенко В. І.</v>
      </c>
      <c r="HE20" s="19" t="str">
        <f ca="1">IFERROR(__xludf.DUMMYFUNCTION("""COMPUTED_VALUE"""),"За")</f>
        <v>За</v>
      </c>
      <c r="HF20" s="19">
        <f ca="1">IFERROR(__xludf.DUMMYFUNCTION("""COMPUTED_VALUE"""),91)</f>
        <v>91</v>
      </c>
      <c r="HG20" s="19" t="str">
        <f ca="1">IFERROR(__xludf.DUMMYFUNCTION("""COMPUTED_VALUE"""),"Кононенко В. І.")</f>
        <v>Кононенко В. І.</v>
      </c>
      <c r="HH20" s="19" t="str">
        <f ca="1">IFERROR(__xludf.DUMMYFUNCTION("""COMPUTED_VALUE"""),"За")</f>
        <v>За</v>
      </c>
      <c r="HI20" s="19">
        <f ca="1">IFERROR(__xludf.DUMMYFUNCTION("""COMPUTED_VALUE"""),91)</f>
        <v>91</v>
      </c>
      <c r="HJ20" s="19" t="str">
        <f ca="1">IFERROR(__xludf.DUMMYFUNCTION("""COMPUTED_VALUE"""),"Кононенко В. І.")</f>
        <v>Кононенко В. І.</v>
      </c>
      <c r="HK20" s="19" t="str">
        <f ca="1">IFERROR(__xludf.DUMMYFUNCTION("""COMPUTED_VALUE"""),"За")</f>
        <v>За</v>
      </c>
      <c r="HL20" s="19">
        <f ca="1">IFERROR(__xludf.DUMMYFUNCTION("""COMPUTED_VALUE"""),91)</f>
        <v>91</v>
      </c>
      <c r="HM20" s="19" t="str">
        <f ca="1">IFERROR(__xludf.DUMMYFUNCTION("""COMPUTED_VALUE"""),"Кононенко В. І.")</f>
        <v>Кононенко В. І.</v>
      </c>
      <c r="HN20" s="19" t="str">
        <f ca="1">IFERROR(__xludf.DUMMYFUNCTION("""COMPUTED_VALUE"""),"За")</f>
        <v>За</v>
      </c>
      <c r="HO20" s="19">
        <f ca="1">IFERROR(__xludf.DUMMYFUNCTION("""COMPUTED_VALUE"""),91)</f>
        <v>91</v>
      </c>
      <c r="HP20" s="19" t="str">
        <f ca="1">IFERROR(__xludf.DUMMYFUNCTION("""COMPUTED_VALUE"""),"Кононенко В. І.")</f>
        <v>Кононенко В. І.</v>
      </c>
      <c r="HQ20" s="19" t="str">
        <f ca="1">IFERROR(__xludf.DUMMYFUNCTION("""COMPUTED_VALUE"""),"За")</f>
        <v>За</v>
      </c>
      <c r="HR20" s="19">
        <f ca="1">IFERROR(__xludf.DUMMYFUNCTION("""COMPUTED_VALUE"""),91)</f>
        <v>91</v>
      </c>
      <c r="HS20" s="19" t="str">
        <f ca="1">IFERROR(__xludf.DUMMYFUNCTION("""COMPUTED_VALUE"""),"Кононенко В. І.")</f>
        <v>Кононенко В. І.</v>
      </c>
      <c r="HT20" s="19" t="str">
        <f ca="1">IFERROR(__xludf.DUMMYFUNCTION("""COMPUTED_VALUE"""),"За")</f>
        <v>За</v>
      </c>
      <c r="HU20" s="19">
        <f ca="1">IFERROR(__xludf.DUMMYFUNCTION("""COMPUTED_VALUE"""),91)</f>
        <v>91</v>
      </c>
      <c r="HV20" s="19" t="str">
        <f ca="1">IFERROR(__xludf.DUMMYFUNCTION("""COMPUTED_VALUE"""),"Кононенко В. І.")</f>
        <v>Кононенко В. І.</v>
      </c>
      <c r="HW20" s="19" t="str">
        <f ca="1">IFERROR(__xludf.DUMMYFUNCTION("""COMPUTED_VALUE"""),"За")</f>
        <v>За</v>
      </c>
      <c r="HX20" s="19">
        <f ca="1">IFERROR(__xludf.DUMMYFUNCTION("""COMPUTED_VALUE"""),91)</f>
        <v>91</v>
      </c>
      <c r="HY20" s="19" t="str">
        <f ca="1">IFERROR(__xludf.DUMMYFUNCTION("""COMPUTED_VALUE"""),"Кононенко В. І.")</f>
        <v>Кононенко В. І.</v>
      </c>
      <c r="HZ20" s="19" t="str">
        <f ca="1">IFERROR(__xludf.DUMMYFUNCTION("""COMPUTED_VALUE"""),"За")</f>
        <v>За</v>
      </c>
      <c r="IA20" s="19">
        <f ca="1">IFERROR(__xludf.DUMMYFUNCTION("""COMPUTED_VALUE"""),91)</f>
        <v>91</v>
      </c>
      <c r="IB20" s="19" t="str">
        <f ca="1">IFERROR(__xludf.DUMMYFUNCTION("""COMPUTED_VALUE"""),"Кононенко В. І.")</f>
        <v>Кононенко В. І.</v>
      </c>
      <c r="IC20" s="19" t="str">
        <f ca="1">IFERROR(__xludf.DUMMYFUNCTION("""COMPUTED_VALUE"""),"За")</f>
        <v>За</v>
      </c>
      <c r="ID20" s="19">
        <f ca="1">IFERROR(__xludf.DUMMYFUNCTION("""COMPUTED_VALUE"""),91)</f>
        <v>91</v>
      </c>
      <c r="IE20" s="19" t="str">
        <f ca="1">IFERROR(__xludf.DUMMYFUNCTION("""COMPUTED_VALUE"""),"Кононенко В. І.")</f>
        <v>Кононенко В. І.</v>
      </c>
      <c r="IF20" s="19" t="str">
        <f ca="1">IFERROR(__xludf.DUMMYFUNCTION("""COMPUTED_VALUE"""),"За")</f>
        <v>За</v>
      </c>
      <c r="IG20" s="19">
        <f ca="1">IFERROR(__xludf.DUMMYFUNCTION("""COMPUTED_VALUE"""),91)</f>
        <v>91</v>
      </c>
      <c r="IH20" s="19" t="str">
        <f ca="1">IFERROR(__xludf.DUMMYFUNCTION("""COMPUTED_VALUE"""),"Кононенко В. І.")</f>
        <v>Кононенко В. І.</v>
      </c>
      <c r="II20" s="19" t="str">
        <f ca="1">IFERROR(__xludf.DUMMYFUNCTION("""COMPUTED_VALUE"""),"За")</f>
        <v>За</v>
      </c>
      <c r="IJ20" s="19">
        <f ca="1">IFERROR(__xludf.DUMMYFUNCTION("""COMPUTED_VALUE"""),91)</f>
        <v>91</v>
      </c>
      <c r="IK20" s="19" t="str">
        <f ca="1">IFERROR(__xludf.DUMMYFUNCTION("""COMPUTED_VALUE"""),"Кононенко В. І.")</f>
        <v>Кононенко В. І.</v>
      </c>
      <c r="IL20" s="19" t="str">
        <f ca="1">IFERROR(__xludf.DUMMYFUNCTION("""COMPUTED_VALUE"""),"За")</f>
        <v>За</v>
      </c>
      <c r="IM20" s="19">
        <f ca="1">IFERROR(__xludf.DUMMYFUNCTION("""COMPUTED_VALUE"""),91)</f>
        <v>91</v>
      </c>
      <c r="IN20" s="19" t="str">
        <f ca="1">IFERROR(__xludf.DUMMYFUNCTION("""COMPUTED_VALUE"""),"Кононенко В. І.")</f>
        <v>Кононенко В. І.</v>
      </c>
      <c r="IO20" s="19" t="str">
        <f ca="1">IFERROR(__xludf.DUMMYFUNCTION("""COMPUTED_VALUE"""),"За")</f>
        <v>За</v>
      </c>
      <c r="IP20" s="19">
        <f ca="1">IFERROR(__xludf.DUMMYFUNCTION("""COMPUTED_VALUE"""),91)</f>
        <v>91</v>
      </c>
      <c r="IQ20" s="19" t="str">
        <f ca="1">IFERROR(__xludf.DUMMYFUNCTION("""COMPUTED_VALUE"""),"Кононенко В. І.")</f>
        <v>Кононенко В. І.</v>
      </c>
      <c r="IR20" s="19" t="str">
        <f ca="1">IFERROR(__xludf.DUMMYFUNCTION("""COMPUTED_VALUE"""),"За")</f>
        <v>За</v>
      </c>
      <c r="IS20" s="19">
        <f ca="1">IFERROR(__xludf.DUMMYFUNCTION("""COMPUTED_VALUE"""),91)</f>
        <v>91</v>
      </c>
      <c r="IT20" s="19" t="str">
        <f ca="1">IFERROR(__xludf.DUMMYFUNCTION("""COMPUTED_VALUE"""),"Кононенко В. І.")</f>
        <v>Кононенко В. І.</v>
      </c>
      <c r="IU20" s="19" t="str">
        <f ca="1">IFERROR(__xludf.DUMMYFUNCTION("""COMPUTED_VALUE"""),"За")</f>
        <v>За</v>
      </c>
      <c r="IV20" s="19">
        <f ca="1">IFERROR(__xludf.DUMMYFUNCTION("""COMPUTED_VALUE"""),91)</f>
        <v>91</v>
      </c>
      <c r="IW20" s="19" t="str">
        <f ca="1">IFERROR(__xludf.DUMMYFUNCTION("""COMPUTED_VALUE"""),"Кононенко В. І.")</f>
        <v>Кононенко В. І.</v>
      </c>
      <c r="IX20" s="19" t="str">
        <f ca="1">IFERROR(__xludf.DUMMYFUNCTION("""COMPUTED_VALUE"""),"За")</f>
        <v>За</v>
      </c>
      <c r="IY20" s="19">
        <f ca="1">IFERROR(__xludf.DUMMYFUNCTION("""COMPUTED_VALUE"""),91)</f>
        <v>91</v>
      </c>
      <c r="IZ20" s="19" t="str">
        <f ca="1">IFERROR(__xludf.DUMMYFUNCTION("""COMPUTED_VALUE"""),"Кононенко В. І.")</f>
        <v>Кононенко В. І.</v>
      </c>
      <c r="JA20" s="19" t="str">
        <f ca="1">IFERROR(__xludf.DUMMYFUNCTION("""COMPUTED_VALUE"""),"За")</f>
        <v>За</v>
      </c>
      <c r="JB20" s="19">
        <f ca="1">IFERROR(__xludf.DUMMYFUNCTION("""COMPUTED_VALUE"""),91)</f>
        <v>91</v>
      </c>
      <c r="JC20" s="19" t="str">
        <f ca="1">IFERROR(__xludf.DUMMYFUNCTION("""COMPUTED_VALUE"""),"Кононенко В. І.")</f>
        <v>Кононенко В. І.</v>
      </c>
      <c r="JD20" s="19" t="str">
        <f ca="1">IFERROR(__xludf.DUMMYFUNCTION("""COMPUTED_VALUE"""),"За")</f>
        <v>За</v>
      </c>
      <c r="JE20" s="19">
        <f ca="1">IFERROR(__xludf.DUMMYFUNCTION("""COMPUTED_VALUE"""),91)</f>
        <v>91</v>
      </c>
      <c r="JF20" s="19" t="str">
        <f ca="1">IFERROR(__xludf.DUMMYFUNCTION("""COMPUTED_VALUE"""),"Кононенко В. І.")</f>
        <v>Кононенко В. І.</v>
      </c>
      <c r="JG20" s="19" t="str">
        <f ca="1">IFERROR(__xludf.DUMMYFUNCTION("""COMPUTED_VALUE"""),"За")</f>
        <v>За</v>
      </c>
      <c r="JH20" s="19">
        <f ca="1">IFERROR(__xludf.DUMMYFUNCTION("""COMPUTED_VALUE"""),91)</f>
        <v>91</v>
      </c>
      <c r="JI20" s="19" t="str">
        <f ca="1">IFERROR(__xludf.DUMMYFUNCTION("""COMPUTED_VALUE"""),"Кононенко В. І.")</f>
        <v>Кононенко В. І.</v>
      </c>
      <c r="JJ20" s="19" t="str">
        <f ca="1">IFERROR(__xludf.DUMMYFUNCTION("""COMPUTED_VALUE"""),"За")</f>
        <v>За</v>
      </c>
      <c r="JK20" s="19">
        <f ca="1">IFERROR(__xludf.DUMMYFUNCTION("""COMPUTED_VALUE"""),91)</f>
        <v>91</v>
      </c>
      <c r="JL20" s="19" t="str">
        <f ca="1">IFERROR(__xludf.DUMMYFUNCTION("""COMPUTED_VALUE"""),"Кононенко В. І.")</f>
        <v>Кононенко В. І.</v>
      </c>
      <c r="JM20" s="19" t="str">
        <f ca="1">IFERROR(__xludf.DUMMYFUNCTION("""COMPUTED_VALUE"""),"За")</f>
        <v>За</v>
      </c>
      <c r="JN20" s="19">
        <f ca="1">IFERROR(__xludf.DUMMYFUNCTION("""COMPUTED_VALUE"""),91)</f>
        <v>91</v>
      </c>
      <c r="JO20" s="19" t="str">
        <f ca="1">IFERROR(__xludf.DUMMYFUNCTION("""COMPUTED_VALUE"""),"Кононенко В. І.")</f>
        <v>Кононенко В. І.</v>
      </c>
      <c r="JP20" s="19" t="str">
        <f ca="1">IFERROR(__xludf.DUMMYFUNCTION("""COMPUTED_VALUE"""),"Не голосував")</f>
        <v>Не голосував</v>
      </c>
      <c r="JQ20" s="19">
        <f ca="1">IFERROR(__xludf.DUMMYFUNCTION("""COMPUTED_VALUE"""),91)</f>
        <v>91</v>
      </c>
      <c r="JR20" s="19" t="str">
        <f ca="1">IFERROR(__xludf.DUMMYFUNCTION("""COMPUTED_VALUE"""),"Кононенко В. І.")</f>
        <v>Кононенко В. І.</v>
      </c>
      <c r="JS20" s="19" t="str">
        <f ca="1">IFERROR(__xludf.DUMMYFUNCTION("""COMPUTED_VALUE"""),"За")</f>
        <v>За</v>
      </c>
      <c r="JT20" s="19">
        <f ca="1">IFERROR(__xludf.DUMMYFUNCTION("""COMPUTED_VALUE"""),91)</f>
        <v>91</v>
      </c>
      <c r="JU20" s="19" t="str">
        <f ca="1">IFERROR(__xludf.DUMMYFUNCTION("""COMPUTED_VALUE"""),"Кононенко В. І.")</f>
        <v>Кононенко В. І.</v>
      </c>
      <c r="JV20" s="19" t="str">
        <f ca="1">IFERROR(__xludf.DUMMYFUNCTION("""COMPUTED_VALUE"""),"За")</f>
        <v>За</v>
      </c>
      <c r="JW20" s="19">
        <f ca="1">IFERROR(__xludf.DUMMYFUNCTION("""COMPUTED_VALUE"""),91)</f>
        <v>91</v>
      </c>
      <c r="JX20" s="19" t="str">
        <f ca="1">IFERROR(__xludf.DUMMYFUNCTION("""COMPUTED_VALUE"""),"Кононенко В. І.")</f>
        <v>Кононенко В. І.</v>
      </c>
      <c r="JY20" s="19" t="str">
        <f ca="1">IFERROR(__xludf.DUMMYFUNCTION("""COMPUTED_VALUE"""),"За")</f>
        <v>За</v>
      </c>
      <c r="JZ20" s="19">
        <f ca="1">IFERROR(__xludf.DUMMYFUNCTION("""COMPUTED_VALUE"""),91)</f>
        <v>91</v>
      </c>
      <c r="KA20" s="19" t="str">
        <f ca="1">IFERROR(__xludf.DUMMYFUNCTION("""COMPUTED_VALUE"""),"Кононенко В. І.")</f>
        <v>Кононенко В. І.</v>
      </c>
      <c r="KB20" s="19" t="str">
        <f ca="1">IFERROR(__xludf.DUMMYFUNCTION("""COMPUTED_VALUE"""),"За")</f>
        <v>За</v>
      </c>
      <c r="KC20" s="19">
        <f ca="1">IFERROR(__xludf.DUMMYFUNCTION("""COMPUTED_VALUE"""),91)</f>
        <v>91</v>
      </c>
      <c r="KD20" s="19" t="str">
        <f ca="1">IFERROR(__xludf.DUMMYFUNCTION("""COMPUTED_VALUE"""),"Кононенко В. І.")</f>
        <v>Кононенко В. І.</v>
      </c>
      <c r="KE20" s="19" t="str">
        <f ca="1">IFERROR(__xludf.DUMMYFUNCTION("""COMPUTED_VALUE"""),"За")</f>
        <v>За</v>
      </c>
      <c r="KF20" s="19">
        <f ca="1">IFERROR(__xludf.DUMMYFUNCTION("""COMPUTED_VALUE"""),91)</f>
        <v>91</v>
      </c>
      <c r="KG20" s="19" t="str">
        <f ca="1">IFERROR(__xludf.DUMMYFUNCTION("""COMPUTED_VALUE"""),"Кононенко В. І.")</f>
        <v>Кононенко В. І.</v>
      </c>
      <c r="KH20" s="19" t="str">
        <f ca="1">IFERROR(__xludf.DUMMYFUNCTION("""COMPUTED_VALUE"""),"За")</f>
        <v>За</v>
      </c>
      <c r="KI20" s="19">
        <f ca="1">IFERROR(__xludf.DUMMYFUNCTION("""COMPUTED_VALUE"""),91)</f>
        <v>91</v>
      </c>
      <c r="KJ20" s="19" t="str">
        <f ca="1">IFERROR(__xludf.DUMMYFUNCTION("""COMPUTED_VALUE"""),"Кононенко В. І.")</f>
        <v>Кононенко В. І.</v>
      </c>
      <c r="KK20" s="19" t="str">
        <f ca="1">IFERROR(__xludf.DUMMYFUNCTION("""COMPUTED_VALUE"""),"Не голосував")</f>
        <v>Не голосував</v>
      </c>
      <c r="KL20" s="19">
        <f ca="1">IFERROR(__xludf.DUMMYFUNCTION("""COMPUTED_VALUE"""),91)</f>
        <v>91</v>
      </c>
      <c r="KM20" s="19" t="str">
        <f ca="1">IFERROR(__xludf.DUMMYFUNCTION("""COMPUTED_VALUE"""),"Кононенко В. І.")</f>
        <v>Кононенко В. І.</v>
      </c>
      <c r="KN20" s="19" t="str">
        <f ca="1">IFERROR(__xludf.DUMMYFUNCTION("""COMPUTED_VALUE"""),"Не голосував")</f>
        <v>Не голосував</v>
      </c>
      <c r="KO20" s="19">
        <f ca="1">IFERROR(__xludf.DUMMYFUNCTION("""COMPUTED_VALUE"""),91)</f>
        <v>91</v>
      </c>
      <c r="KP20" s="19" t="str">
        <f ca="1">IFERROR(__xludf.DUMMYFUNCTION("""COMPUTED_VALUE"""),"Кононенко В. І.")</f>
        <v>Кононенко В. І.</v>
      </c>
      <c r="KQ20" s="19" t="str">
        <f ca="1">IFERROR(__xludf.DUMMYFUNCTION("""COMPUTED_VALUE"""),"Не голосував")</f>
        <v>Не голосував</v>
      </c>
      <c r="KR20" s="19">
        <f ca="1">IFERROR(__xludf.DUMMYFUNCTION("""COMPUTED_VALUE"""),91)</f>
        <v>91</v>
      </c>
      <c r="KS20" s="19" t="str">
        <f ca="1">IFERROR(__xludf.DUMMYFUNCTION("""COMPUTED_VALUE"""),"Кононенко В. І.")</f>
        <v>Кононенко В. І.</v>
      </c>
      <c r="KT20" s="19" t="str">
        <f ca="1">IFERROR(__xludf.DUMMYFUNCTION("""COMPUTED_VALUE"""),"Не голосував")</f>
        <v>Не голосував</v>
      </c>
      <c r="KU20" s="19">
        <f ca="1">IFERROR(__xludf.DUMMYFUNCTION("""COMPUTED_VALUE"""),91)</f>
        <v>91</v>
      </c>
      <c r="KV20" s="19" t="str">
        <f ca="1">IFERROR(__xludf.DUMMYFUNCTION("""COMPUTED_VALUE"""),"Кононенко В. І.")</f>
        <v>Кононенко В. І.</v>
      </c>
      <c r="KW20" s="19" t="str">
        <f ca="1">IFERROR(__xludf.DUMMYFUNCTION("""COMPUTED_VALUE"""),"Не голосував")</f>
        <v>Не голосував</v>
      </c>
      <c r="KX20" s="19">
        <f ca="1">IFERROR(__xludf.DUMMYFUNCTION("""COMPUTED_VALUE"""),91)</f>
        <v>91</v>
      </c>
      <c r="KY20" s="19" t="str">
        <f ca="1">IFERROR(__xludf.DUMMYFUNCTION("""COMPUTED_VALUE"""),"Кононенко В. І.")</f>
        <v>Кононенко В. І.</v>
      </c>
      <c r="KZ20" s="19" t="str">
        <f ca="1">IFERROR(__xludf.DUMMYFUNCTION("""COMPUTED_VALUE"""),"Не голосував")</f>
        <v>Не голосував</v>
      </c>
      <c r="LA20" s="19">
        <f ca="1">IFERROR(__xludf.DUMMYFUNCTION("""COMPUTED_VALUE"""),91)</f>
        <v>91</v>
      </c>
      <c r="LB20" s="19" t="str">
        <f ca="1">IFERROR(__xludf.DUMMYFUNCTION("""COMPUTED_VALUE"""),"Кононенко В. І.")</f>
        <v>Кононенко В. І.</v>
      </c>
      <c r="LC20" s="19" t="str">
        <f ca="1">IFERROR(__xludf.DUMMYFUNCTION("""COMPUTED_VALUE"""),"Не голосував")</f>
        <v>Не голосував</v>
      </c>
      <c r="LD20" s="19">
        <f ca="1">IFERROR(__xludf.DUMMYFUNCTION("""COMPUTED_VALUE"""),91)</f>
        <v>91</v>
      </c>
      <c r="LE20" s="19" t="str">
        <f ca="1">IFERROR(__xludf.DUMMYFUNCTION("""COMPUTED_VALUE"""),"Кононенко В. І.")</f>
        <v>Кононенко В. І.</v>
      </c>
      <c r="LF20" s="19" t="str">
        <f ca="1">IFERROR(__xludf.DUMMYFUNCTION("""COMPUTED_VALUE"""),"Не голосував")</f>
        <v>Не голосував</v>
      </c>
      <c r="LG20" s="19">
        <f ca="1">IFERROR(__xludf.DUMMYFUNCTION("""COMPUTED_VALUE"""),91)</f>
        <v>91</v>
      </c>
      <c r="LH20" s="19" t="str">
        <f ca="1">IFERROR(__xludf.DUMMYFUNCTION("""COMPUTED_VALUE"""),"Кононенко В. І.")</f>
        <v>Кононенко В. І.</v>
      </c>
      <c r="LI20" s="19" t="str">
        <f ca="1">IFERROR(__xludf.DUMMYFUNCTION("""COMPUTED_VALUE"""),"Не голосував")</f>
        <v>Не голосував</v>
      </c>
      <c r="LJ20" s="19">
        <f ca="1">IFERROR(__xludf.DUMMYFUNCTION("""COMPUTED_VALUE"""),91)</f>
        <v>91</v>
      </c>
      <c r="LK20" s="19" t="str">
        <f ca="1">IFERROR(__xludf.DUMMYFUNCTION("""COMPUTED_VALUE"""),"Кононенко В. І.")</f>
        <v>Кононенко В. І.</v>
      </c>
      <c r="LL20" s="19" t="str">
        <f ca="1">IFERROR(__xludf.DUMMYFUNCTION("""COMPUTED_VALUE"""),"Не голосував")</f>
        <v>Не голосував</v>
      </c>
      <c r="LM20" s="19">
        <f ca="1">IFERROR(__xludf.DUMMYFUNCTION("""COMPUTED_VALUE"""),91)</f>
        <v>91</v>
      </c>
      <c r="LN20" s="19" t="str">
        <f ca="1">IFERROR(__xludf.DUMMYFUNCTION("""COMPUTED_VALUE"""),"Кононенко В. І.")</f>
        <v>Кононенко В. І.</v>
      </c>
      <c r="LO20" s="19" t="str">
        <f ca="1">IFERROR(__xludf.DUMMYFUNCTION("""COMPUTED_VALUE"""),"Не голосував")</f>
        <v>Не голосував</v>
      </c>
      <c r="LP20" s="19">
        <f ca="1">IFERROR(__xludf.DUMMYFUNCTION("""COMPUTED_VALUE"""),91)</f>
        <v>91</v>
      </c>
      <c r="LQ20" s="19" t="str">
        <f ca="1">IFERROR(__xludf.DUMMYFUNCTION("""COMPUTED_VALUE"""),"Кононенко В. І.")</f>
        <v>Кононенко В. І.</v>
      </c>
      <c r="LR20" s="19" t="str">
        <f ca="1">IFERROR(__xludf.DUMMYFUNCTION("""COMPUTED_VALUE"""),"Не голосував")</f>
        <v>Не голосував</v>
      </c>
      <c r="LS20" s="19">
        <f ca="1">IFERROR(__xludf.DUMMYFUNCTION("""COMPUTED_VALUE"""),91)</f>
        <v>91</v>
      </c>
      <c r="LT20" s="19" t="str">
        <f ca="1">IFERROR(__xludf.DUMMYFUNCTION("""COMPUTED_VALUE"""),"Кононенко В. І.")</f>
        <v>Кононенко В. І.</v>
      </c>
      <c r="LU20" s="19" t="str">
        <f ca="1">IFERROR(__xludf.DUMMYFUNCTION("""COMPUTED_VALUE"""),"Не голосував")</f>
        <v>Не голосував</v>
      </c>
      <c r="LV20" s="19">
        <f ca="1">IFERROR(__xludf.DUMMYFUNCTION("""COMPUTED_VALUE"""),91)</f>
        <v>91</v>
      </c>
      <c r="LW20" s="19" t="str">
        <f ca="1">IFERROR(__xludf.DUMMYFUNCTION("""COMPUTED_VALUE"""),"Кононенко В. І.")</f>
        <v>Кононенко В. І.</v>
      </c>
      <c r="LX20" s="19" t="str">
        <f ca="1">IFERROR(__xludf.DUMMYFUNCTION("""COMPUTED_VALUE"""),"Не голосував")</f>
        <v>Не голосував</v>
      </c>
      <c r="LY20" s="19">
        <f ca="1">IFERROR(__xludf.DUMMYFUNCTION("""COMPUTED_VALUE"""),91)</f>
        <v>91</v>
      </c>
      <c r="LZ20" s="19" t="str">
        <f ca="1">IFERROR(__xludf.DUMMYFUNCTION("""COMPUTED_VALUE"""),"Кононенко В. І.")</f>
        <v>Кононенко В. І.</v>
      </c>
      <c r="MA20" s="19" t="str">
        <f ca="1">IFERROR(__xludf.DUMMYFUNCTION("""COMPUTED_VALUE"""),"Не голосував")</f>
        <v>Не голосував</v>
      </c>
      <c r="MB20" s="19">
        <f ca="1">IFERROR(__xludf.DUMMYFUNCTION("""COMPUTED_VALUE"""),91)</f>
        <v>91</v>
      </c>
      <c r="MC20" s="19" t="str">
        <f ca="1">IFERROR(__xludf.DUMMYFUNCTION("""COMPUTED_VALUE"""),"Кононенко В. І.")</f>
        <v>Кононенко В. І.</v>
      </c>
      <c r="MD20" s="19" t="str">
        <f ca="1">IFERROR(__xludf.DUMMYFUNCTION("""COMPUTED_VALUE"""),"Не голосував")</f>
        <v>Не голосував</v>
      </c>
      <c r="ME20" s="19">
        <f ca="1">IFERROR(__xludf.DUMMYFUNCTION("""COMPUTED_VALUE"""),91)</f>
        <v>91</v>
      </c>
      <c r="MF20" s="19" t="str">
        <f ca="1">IFERROR(__xludf.DUMMYFUNCTION("""COMPUTED_VALUE"""),"Кононенко В. І.")</f>
        <v>Кононенко В. І.</v>
      </c>
      <c r="MG20" s="19" t="str">
        <f ca="1">IFERROR(__xludf.DUMMYFUNCTION("""COMPUTED_VALUE"""),"Не голосував")</f>
        <v>Не голосував</v>
      </c>
      <c r="MH20" s="19">
        <f ca="1">IFERROR(__xludf.DUMMYFUNCTION("""COMPUTED_VALUE"""),91)</f>
        <v>91</v>
      </c>
      <c r="MI20" s="19" t="str">
        <f ca="1">IFERROR(__xludf.DUMMYFUNCTION("""COMPUTED_VALUE"""),"Кононенко В. І.")</f>
        <v>Кононенко В. І.</v>
      </c>
      <c r="MJ20" s="19" t="str">
        <f ca="1">IFERROR(__xludf.DUMMYFUNCTION("""COMPUTED_VALUE"""),"Не голосував")</f>
        <v>Не голосував</v>
      </c>
      <c r="MK20" s="19">
        <f ca="1">IFERROR(__xludf.DUMMYFUNCTION("""COMPUTED_VALUE"""),91)</f>
        <v>91</v>
      </c>
      <c r="ML20" s="19" t="str">
        <f ca="1">IFERROR(__xludf.DUMMYFUNCTION("""COMPUTED_VALUE"""),"Кононенко В. І.")</f>
        <v>Кононенко В. І.</v>
      </c>
      <c r="MM20" s="19" t="str">
        <f ca="1">IFERROR(__xludf.DUMMYFUNCTION("""COMPUTED_VALUE"""),"За")</f>
        <v>За</v>
      </c>
      <c r="MN20" s="19">
        <f ca="1">IFERROR(__xludf.DUMMYFUNCTION("""COMPUTED_VALUE"""),91)</f>
        <v>91</v>
      </c>
      <c r="MO20" s="19" t="str">
        <f ca="1">IFERROR(__xludf.DUMMYFUNCTION("""COMPUTED_VALUE"""),"Кононенко В. І.")</f>
        <v>Кононенко В. І.</v>
      </c>
      <c r="MP20" s="19" t="str">
        <f ca="1">IFERROR(__xludf.DUMMYFUNCTION("""COMPUTED_VALUE"""),"Не голосував")</f>
        <v>Не голосував</v>
      </c>
      <c r="MQ20" s="19">
        <f ca="1">IFERROR(__xludf.DUMMYFUNCTION("""COMPUTED_VALUE"""),91)</f>
        <v>91</v>
      </c>
      <c r="MR20" s="19" t="str">
        <f ca="1">IFERROR(__xludf.DUMMYFUNCTION("""COMPUTED_VALUE"""),"Кононенко В. І.")</f>
        <v>Кононенко В. І.</v>
      </c>
      <c r="MS20" s="19" t="str">
        <f ca="1">IFERROR(__xludf.DUMMYFUNCTION("""COMPUTED_VALUE"""),"За")</f>
        <v>За</v>
      </c>
      <c r="MT20" s="19">
        <f ca="1">IFERROR(__xludf.DUMMYFUNCTION("""COMPUTED_VALUE"""),91)</f>
        <v>91</v>
      </c>
      <c r="MU20" s="19" t="str">
        <f ca="1">IFERROR(__xludf.DUMMYFUNCTION("""COMPUTED_VALUE"""),"Кононенко В. І.")</f>
        <v>Кононенко В. І.</v>
      </c>
      <c r="MV20" s="19" t="str">
        <f ca="1">IFERROR(__xludf.DUMMYFUNCTION("""COMPUTED_VALUE"""),"За")</f>
        <v>За</v>
      </c>
      <c r="MW20" s="19">
        <f ca="1">IFERROR(__xludf.DUMMYFUNCTION("""COMPUTED_VALUE"""),91)</f>
        <v>91</v>
      </c>
      <c r="MX20" s="19" t="str">
        <f ca="1">IFERROR(__xludf.DUMMYFUNCTION("""COMPUTED_VALUE"""),"Кононенко В. І.")</f>
        <v>Кононенко В. І.</v>
      </c>
      <c r="MY20" s="19" t="str">
        <f ca="1">IFERROR(__xludf.DUMMYFUNCTION("""COMPUTED_VALUE"""),"За")</f>
        <v>За</v>
      </c>
      <c r="MZ20" s="19">
        <f ca="1">IFERROR(__xludf.DUMMYFUNCTION("""COMPUTED_VALUE"""),91)</f>
        <v>91</v>
      </c>
      <c r="NA20" s="19" t="str">
        <f ca="1">IFERROR(__xludf.DUMMYFUNCTION("""COMPUTED_VALUE"""),"Кононенко В. І.")</f>
        <v>Кононенко В. І.</v>
      </c>
      <c r="NB20" s="19" t="str">
        <f ca="1">IFERROR(__xludf.DUMMYFUNCTION("""COMPUTED_VALUE"""),"За")</f>
        <v>За</v>
      </c>
      <c r="NC20" s="19">
        <f ca="1">IFERROR(__xludf.DUMMYFUNCTION("""COMPUTED_VALUE"""),91)</f>
        <v>91</v>
      </c>
      <c r="ND20" s="19" t="str">
        <f ca="1">IFERROR(__xludf.DUMMYFUNCTION("""COMPUTED_VALUE"""),"Кононенко В. І.")</f>
        <v>Кононенко В. І.</v>
      </c>
      <c r="NE20" s="19" t="str">
        <f ca="1">IFERROR(__xludf.DUMMYFUNCTION("""COMPUTED_VALUE"""),"За")</f>
        <v>За</v>
      </c>
      <c r="NF20" s="19">
        <f ca="1">IFERROR(__xludf.DUMMYFUNCTION("""COMPUTED_VALUE"""),91)</f>
        <v>91</v>
      </c>
      <c r="NG20" s="19" t="str">
        <f ca="1">IFERROR(__xludf.DUMMYFUNCTION("""COMPUTED_VALUE"""),"Кононенко В. І.")</f>
        <v>Кононенко В. І.</v>
      </c>
      <c r="NH20" s="19" t="str">
        <f ca="1">IFERROR(__xludf.DUMMYFUNCTION("""COMPUTED_VALUE"""),"За")</f>
        <v>За</v>
      </c>
      <c r="NI20" s="19">
        <f ca="1">IFERROR(__xludf.DUMMYFUNCTION("""COMPUTED_VALUE"""),91)</f>
        <v>91</v>
      </c>
      <c r="NJ20" s="19" t="str">
        <f ca="1">IFERROR(__xludf.DUMMYFUNCTION("""COMPUTED_VALUE"""),"Кононенко В. І.")</f>
        <v>Кононенко В. І.</v>
      </c>
      <c r="NK20" s="19" t="str">
        <f ca="1">IFERROR(__xludf.DUMMYFUNCTION("""COMPUTED_VALUE"""),"За")</f>
        <v>За</v>
      </c>
      <c r="NL20" s="19">
        <f ca="1">IFERROR(__xludf.DUMMYFUNCTION("""COMPUTED_VALUE"""),91)</f>
        <v>91</v>
      </c>
      <c r="NM20" s="19" t="str">
        <f ca="1">IFERROR(__xludf.DUMMYFUNCTION("""COMPUTED_VALUE"""),"Кононенко В. І.")</f>
        <v>Кононенко В. І.</v>
      </c>
      <c r="NN20" s="19" t="str">
        <f ca="1">IFERROR(__xludf.DUMMYFUNCTION("""COMPUTED_VALUE"""),"За")</f>
        <v>За</v>
      </c>
      <c r="NO20" s="19">
        <f ca="1">IFERROR(__xludf.DUMMYFUNCTION("""COMPUTED_VALUE"""),91)</f>
        <v>91</v>
      </c>
      <c r="NP20" s="19" t="str">
        <f ca="1">IFERROR(__xludf.DUMMYFUNCTION("""COMPUTED_VALUE"""),"Кононенко В. І.")</f>
        <v>Кононенко В. І.</v>
      </c>
      <c r="NQ20" s="19" t="str">
        <f ca="1">IFERROR(__xludf.DUMMYFUNCTION("""COMPUTED_VALUE"""),"За")</f>
        <v>За</v>
      </c>
      <c r="NR20" s="19">
        <f ca="1">IFERROR(__xludf.DUMMYFUNCTION("""COMPUTED_VALUE"""),91)</f>
        <v>91</v>
      </c>
      <c r="NS20" s="19" t="str">
        <f ca="1">IFERROR(__xludf.DUMMYFUNCTION("""COMPUTED_VALUE"""),"Кононенко В. І.")</f>
        <v>Кононенко В. І.</v>
      </c>
      <c r="NT20" s="19" t="str">
        <f ca="1">IFERROR(__xludf.DUMMYFUNCTION("""COMPUTED_VALUE"""),"Утримався")</f>
        <v>Утримався</v>
      </c>
      <c r="NU20" s="19">
        <f ca="1">IFERROR(__xludf.DUMMYFUNCTION("""COMPUTED_VALUE"""),91)</f>
        <v>91</v>
      </c>
      <c r="NV20" s="19" t="str">
        <f ca="1">IFERROR(__xludf.DUMMYFUNCTION("""COMPUTED_VALUE"""),"Кононенко В. І.")</f>
        <v>Кононенко В. І.</v>
      </c>
      <c r="NW20" s="19" t="str">
        <f ca="1">IFERROR(__xludf.DUMMYFUNCTION("""COMPUTED_VALUE"""),"Утримався")</f>
        <v>Утримався</v>
      </c>
      <c r="NX20" s="19">
        <f ca="1">IFERROR(__xludf.DUMMYFUNCTION("""COMPUTED_VALUE"""),91)</f>
        <v>91</v>
      </c>
      <c r="NY20" s="19" t="str">
        <f ca="1">IFERROR(__xludf.DUMMYFUNCTION("""COMPUTED_VALUE"""),"Кононенко В. І.")</f>
        <v>Кононенко В. І.</v>
      </c>
      <c r="NZ20" s="19" t="str">
        <f ca="1">IFERROR(__xludf.DUMMYFUNCTION("""COMPUTED_VALUE"""),"За")</f>
        <v>За</v>
      </c>
      <c r="OA20" s="19">
        <f ca="1">IFERROR(__xludf.DUMMYFUNCTION("""COMPUTED_VALUE"""),91)</f>
        <v>91</v>
      </c>
      <c r="OB20" s="19" t="str">
        <f ca="1">IFERROR(__xludf.DUMMYFUNCTION("""COMPUTED_VALUE"""),"Кононенко В. І.")</f>
        <v>Кононенко В. І.</v>
      </c>
      <c r="OC20" s="19" t="str">
        <f ca="1">IFERROR(__xludf.DUMMYFUNCTION("""COMPUTED_VALUE"""),"За")</f>
        <v>За</v>
      </c>
      <c r="OD20" s="19">
        <f ca="1">IFERROR(__xludf.DUMMYFUNCTION("""COMPUTED_VALUE"""),91)</f>
        <v>91</v>
      </c>
      <c r="OE20" s="19" t="str">
        <f ca="1">IFERROR(__xludf.DUMMYFUNCTION("""COMPUTED_VALUE"""),"Кононенко В. І.")</f>
        <v>Кононенко В. І.</v>
      </c>
      <c r="OF20" s="19" t="str">
        <f ca="1">IFERROR(__xludf.DUMMYFUNCTION("""COMPUTED_VALUE"""),"За")</f>
        <v>За</v>
      </c>
      <c r="OG20" s="19">
        <f ca="1">IFERROR(__xludf.DUMMYFUNCTION("""COMPUTED_VALUE"""),91)</f>
        <v>91</v>
      </c>
      <c r="OH20" s="19" t="str">
        <f ca="1">IFERROR(__xludf.DUMMYFUNCTION("""COMPUTED_VALUE"""),"Кононенко В. І.")</f>
        <v>Кононенко В. І.</v>
      </c>
      <c r="OI20" s="19" t="str">
        <f ca="1">IFERROR(__xludf.DUMMYFUNCTION("""COMPUTED_VALUE"""),"Утримався")</f>
        <v>Утримався</v>
      </c>
      <c r="OJ20" s="19">
        <f ca="1">IFERROR(__xludf.DUMMYFUNCTION("""COMPUTED_VALUE"""),91)</f>
        <v>91</v>
      </c>
      <c r="OK20" s="19" t="str">
        <f ca="1">IFERROR(__xludf.DUMMYFUNCTION("""COMPUTED_VALUE"""),"Кононенко В. І.")</f>
        <v>Кононенко В. І.</v>
      </c>
      <c r="OL20" s="19" t="str">
        <f ca="1">IFERROR(__xludf.DUMMYFUNCTION("""COMPUTED_VALUE"""),"Не голосував")</f>
        <v>Не голосував</v>
      </c>
      <c r="OM20" s="19">
        <f ca="1">IFERROR(__xludf.DUMMYFUNCTION("""COMPUTED_VALUE"""),91)</f>
        <v>91</v>
      </c>
      <c r="ON20" s="19" t="str">
        <f ca="1">IFERROR(__xludf.DUMMYFUNCTION("""COMPUTED_VALUE"""),"Кононенко В. І.")</f>
        <v>Кононенко В. І.</v>
      </c>
      <c r="OO20" s="19" t="str">
        <f ca="1">IFERROR(__xludf.DUMMYFUNCTION("""COMPUTED_VALUE"""),"Не голосував")</f>
        <v>Не голосував</v>
      </c>
      <c r="OP20" s="19">
        <f ca="1">IFERROR(__xludf.DUMMYFUNCTION("""COMPUTED_VALUE"""),91)</f>
        <v>91</v>
      </c>
      <c r="OQ20" s="19" t="str">
        <f ca="1">IFERROR(__xludf.DUMMYFUNCTION("""COMPUTED_VALUE"""),"Кононенко В. І.")</f>
        <v>Кононенко В. І.</v>
      </c>
      <c r="OR20" s="19" t="str">
        <f ca="1">IFERROR(__xludf.DUMMYFUNCTION("""COMPUTED_VALUE"""),"Не голосував")</f>
        <v>Не голосував</v>
      </c>
      <c r="OS20" s="19">
        <f ca="1">IFERROR(__xludf.DUMMYFUNCTION("""COMPUTED_VALUE"""),91)</f>
        <v>91</v>
      </c>
      <c r="OT20" s="19" t="str">
        <f ca="1">IFERROR(__xludf.DUMMYFUNCTION("""COMPUTED_VALUE"""),"Кононенко В. І.")</f>
        <v>Кононенко В. І.</v>
      </c>
      <c r="OU20" s="19" t="str">
        <f ca="1">IFERROR(__xludf.DUMMYFUNCTION("""COMPUTED_VALUE"""),"Не голосував")</f>
        <v>Не голосував</v>
      </c>
      <c r="OV20" s="19">
        <f ca="1">IFERROR(__xludf.DUMMYFUNCTION("""COMPUTED_VALUE"""),91)</f>
        <v>91</v>
      </c>
      <c r="OW20" s="19" t="str">
        <f ca="1">IFERROR(__xludf.DUMMYFUNCTION("""COMPUTED_VALUE"""),"Кононенко В. І.")</f>
        <v>Кононенко В. І.</v>
      </c>
      <c r="OX20" s="19" t="str">
        <f ca="1">IFERROR(__xludf.DUMMYFUNCTION("""COMPUTED_VALUE"""),"За")</f>
        <v>За</v>
      </c>
      <c r="OY20" s="19">
        <f ca="1">IFERROR(__xludf.DUMMYFUNCTION("""COMPUTED_VALUE"""),91)</f>
        <v>91</v>
      </c>
      <c r="OZ20" s="19" t="str">
        <f ca="1">IFERROR(__xludf.DUMMYFUNCTION("""COMPUTED_VALUE"""),"Кононенко В. І.")</f>
        <v>Кононенко В. І.</v>
      </c>
      <c r="PA20" s="19" t="str">
        <f ca="1">IFERROR(__xludf.DUMMYFUNCTION("""COMPUTED_VALUE"""),"Утримався")</f>
        <v>Утримався</v>
      </c>
      <c r="PB20" s="19">
        <f ca="1">IFERROR(__xludf.DUMMYFUNCTION("""COMPUTED_VALUE"""),91)</f>
        <v>91</v>
      </c>
      <c r="PC20" s="19" t="str">
        <f ca="1">IFERROR(__xludf.DUMMYFUNCTION("""COMPUTED_VALUE"""),"Кононенко В. І.")</f>
        <v>Кононенко В. І.</v>
      </c>
      <c r="PD20" s="19" t="str">
        <f ca="1">IFERROR(__xludf.DUMMYFUNCTION("""COMPUTED_VALUE"""),"Не голосував")</f>
        <v>Не голосував</v>
      </c>
      <c r="PE20" s="19">
        <f ca="1">IFERROR(__xludf.DUMMYFUNCTION("""COMPUTED_VALUE"""),91)</f>
        <v>91</v>
      </c>
      <c r="PF20" s="19" t="str">
        <f ca="1">IFERROR(__xludf.DUMMYFUNCTION("""COMPUTED_VALUE"""),"Кононенко В. І.")</f>
        <v>Кононенко В. І.</v>
      </c>
      <c r="PG20" s="19" t="str">
        <f ca="1">IFERROR(__xludf.DUMMYFUNCTION("""COMPUTED_VALUE"""),"Не голосував")</f>
        <v>Не голосував</v>
      </c>
      <c r="PH20" s="19">
        <f ca="1">IFERROR(__xludf.DUMMYFUNCTION("""COMPUTED_VALUE"""),91)</f>
        <v>91</v>
      </c>
      <c r="PI20" s="19" t="str">
        <f ca="1">IFERROR(__xludf.DUMMYFUNCTION("""COMPUTED_VALUE"""),"Кононенко В. І.")</f>
        <v>Кононенко В. І.</v>
      </c>
      <c r="PJ20" s="19" t="str">
        <f ca="1">IFERROR(__xludf.DUMMYFUNCTION("""COMPUTED_VALUE"""),"Не голосував")</f>
        <v>Не голосував</v>
      </c>
      <c r="PK20" s="19">
        <f ca="1">IFERROR(__xludf.DUMMYFUNCTION("""COMPUTED_VALUE"""),91)</f>
        <v>91</v>
      </c>
      <c r="PL20" s="19" t="str">
        <f ca="1">IFERROR(__xludf.DUMMYFUNCTION("""COMPUTED_VALUE"""),"Кононенко В. І.")</f>
        <v>Кононенко В. І.</v>
      </c>
      <c r="PM20" s="19" t="str">
        <f ca="1">IFERROR(__xludf.DUMMYFUNCTION("""COMPUTED_VALUE"""),"За")</f>
        <v>За</v>
      </c>
      <c r="PN20" s="19">
        <f ca="1">IFERROR(__xludf.DUMMYFUNCTION("""COMPUTED_VALUE"""),91)</f>
        <v>91</v>
      </c>
      <c r="PO20" s="19" t="str">
        <f ca="1">IFERROR(__xludf.DUMMYFUNCTION("""COMPUTED_VALUE"""),"Кононенко В. І.")</f>
        <v>Кононенко В. І.</v>
      </c>
      <c r="PP20" s="19" t="str">
        <f ca="1">IFERROR(__xludf.DUMMYFUNCTION("""COMPUTED_VALUE"""),"Утримався")</f>
        <v>Утримався</v>
      </c>
      <c r="PQ20" s="19">
        <f ca="1">IFERROR(__xludf.DUMMYFUNCTION("""COMPUTED_VALUE"""),91)</f>
        <v>91</v>
      </c>
      <c r="PR20" s="19" t="str">
        <f ca="1">IFERROR(__xludf.DUMMYFUNCTION("""COMPUTED_VALUE"""),"Кононенко В. І.")</f>
        <v>Кононенко В. І.</v>
      </c>
      <c r="PS20" s="19" t="str">
        <f ca="1">IFERROR(__xludf.DUMMYFUNCTION("""COMPUTED_VALUE"""),"Не голосував")</f>
        <v>Не голосував</v>
      </c>
      <c r="PT20" s="19">
        <f ca="1">IFERROR(__xludf.DUMMYFUNCTION("""COMPUTED_VALUE"""),91)</f>
        <v>91</v>
      </c>
      <c r="PU20" s="19" t="str">
        <f ca="1">IFERROR(__xludf.DUMMYFUNCTION("""COMPUTED_VALUE"""),"Кононенко В. І.")</f>
        <v>Кононенко В. І.</v>
      </c>
      <c r="PV20" s="19" t="str">
        <f ca="1">IFERROR(__xludf.DUMMYFUNCTION("""COMPUTED_VALUE"""),"За")</f>
        <v>За</v>
      </c>
      <c r="PW20" s="19">
        <f ca="1">IFERROR(__xludf.DUMMYFUNCTION("""COMPUTED_VALUE"""),91)</f>
        <v>91</v>
      </c>
      <c r="PX20" s="19" t="str">
        <f ca="1">IFERROR(__xludf.DUMMYFUNCTION("""COMPUTED_VALUE"""),"Кононенко В. І.")</f>
        <v>Кононенко В. І.</v>
      </c>
      <c r="PY20" s="19" t="str">
        <f ca="1">IFERROR(__xludf.DUMMYFUNCTION("""COMPUTED_VALUE"""),"За")</f>
        <v>За</v>
      </c>
      <c r="PZ20" s="19">
        <f ca="1">IFERROR(__xludf.DUMMYFUNCTION("""COMPUTED_VALUE"""),91)</f>
        <v>91</v>
      </c>
      <c r="QA20" s="19" t="str">
        <f ca="1">IFERROR(__xludf.DUMMYFUNCTION("""COMPUTED_VALUE"""),"Кононенко В. І.")</f>
        <v>Кононенко В. І.</v>
      </c>
      <c r="QB20" s="19" t="str">
        <f ca="1">IFERROR(__xludf.DUMMYFUNCTION("""COMPUTED_VALUE"""),"Не голосував")</f>
        <v>Не голосував</v>
      </c>
      <c r="QC20" s="19">
        <f ca="1">IFERROR(__xludf.DUMMYFUNCTION("""COMPUTED_VALUE"""),91)</f>
        <v>91</v>
      </c>
      <c r="QD20" s="19" t="str">
        <f ca="1">IFERROR(__xludf.DUMMYFUNCTION("""COMPUTED_VALUE"""),"Кононенко В. І.")</f>
        <v>Кононенко В. І.</v>
      </c>
      <c r="QE20" s="19" t="str">
        <f ca="1">IFERROR(__xludf.DUMMYFUNCTION("""COMPUTED_VALUE"""),"Утримався")</f>
        <v>Утримався</v>
      </c>
      <c r="QF20" s="19">
        <f ca="1">IFERROR(__xludf.DUMMYFUNCTION("""COMPUTED_VALUE"""),91)</f>
        <v>91</v>
      </c>
      <c r="QG20" s="19" t="str">
        <f ca="1">IFERROR(__xludf.DUMMYFUNCTION("""COMPUTED_VALUE"""),"Кононенко В. І.")</f>
        <v>Кононенко В. І.</v>
      </c>
      <c r="QH20" s="19" t="str">
        <f ca="1">IFERROR(__xludf.DUMMYFUNCTION("""COMPUTED_VALUE"""),"Утримався")</f>
        <v>Утримався</v>
      </c>
      <c r="QI20" s="19">
        <f ca="1">IFERROR(__xludf.DUMMYFUNCTION("""COMPUTED_VALUE"""),91)</f>
        <v>91</v>
      </c>
      <c r="QJ20" s="19" t="str">
        <f ca="1">IFERROR(__xludf.DUMMYFUNCTION("""COMPUTED_VALUE"""),"Кононенко В. І.")</f>
        <v>Кононенко В. І.</v>
      </c>
      <c r="QK20" s="19" t="str">
        <f ca="1">IFERROR(__xludf.DUMMYFUNCTION("""COMPUTED_VALUE"""),"Не голосував")</f>
        <v>Не голосував</v>
      </c>
    </row>
    <row r="21" spans="1:453" ht="12.75">
      <c r="A21" s="17">
        <f ca="1">IFERROR(__xludf.DUMMYFUNCTION("""COMPUTED_VALUE"""),19)</f>
        <v>19</v>
      </c>
      <c r="B21" s="17" t="str">
        <f ca="1">IFERROR(__xludf.DUMMYFUNCTION("""COMPUTED_VALUE"""),"Криворучко  Т. Г.")</f>
        <v>Криворучко  Т. Г.</v>
      </c>
      <c r="C21" s="19" t="str">
        <f ca="1">IFERROR(__xludf.DUMMYFUNCTION("""COMPUTED_VALUE"""),"За")</f>
        <v>За</v>
      </c>
      <c r="D21" s="19">
        <f ca="1">IFERROR(__xludf.DUMMYFUNCTION("""COMPUTED_VALUE"""),19)</f>
        <v>19</v>
      </c>
      <c r="E21" s="19" t="str">
        <f ca="1">IFERROR(__xludf.DUMMYFUNCTION("""COMPUTED_VALUE"""),"Криворучко  Т. Г.")</f>
        <v>Криворучко  Т. Г.</v>
      </c>
      <c r="F21" s="19" t="str">
        <f ca="1">IFERROR(__xludf.DUMMYFUNCTION("""COMPUTED_VALUE"""),"За")</f>
        <v>За</v>
      </c>
      <c r="G21" s="19">
        <f ca="1">IFERROR(__xludf.DUMMYFUNCTION("""COMPUTED_VALUE"""),19)</f>
        <v>19</v>
      </c>
      <c r="H21" s="19" t="str">
        <f ca="1">IFERROR(__xludf.DUMMYFUNCTION("""COMPUTED_VALUE"""),"Криворучко  Т. Г.")</f>
        <v>Криворучко  Т. Г.</v>
      </c>
      <c r="I21" s="19" t="str">
        <f ca="1">IFERROR(__xludf.DUMMYFUNCTION("""COMPUTED_VALUE"""),"За")</f>
        <v>За</v>
      </c>
      <c r="J21" s="19">
        <f ca="1">IFERROR(__xludf.DUMMYFUNCTION("""COMPUTED_VALUE"""),19)</f>
        <v>19</v>
      </c>
      <c r="K21" s="19" t="str">
        <f ca="1">IFERROR(__xludf.DUMMYFUNCTION("""COMPUTED_VALUE"""),"Криворучко  Т. Г.")</f>
        <v>Криворучко  Т. Г.</v>
      </c>
      <c r="L21" s="19" t="str">
        <f ca="1">IFERROR(__xludf.DUMMYFUNCTION("""COMPUTED_VALUE"""),"За")</f>
        <v>За</v>
      </c>
      <c r="M21" s="19">
        <f ca="1">IFERROR(__xludf.DUMMYFUNCTION("""COMPUTED_VALUE"""),19)</f>
        <v>19</v>
      </c>
      <c r="N21" s="19" t="str">
        <f ca="1">IFERROR(__xludf.DUMMYFUNCTION("""COMPUTED_VALUE"""),"Криворучко  Т. Г.")</f>
        <v>Криворучко  Т. Г.</v>
      </c>
      <c r="O21" s="19" t="str">
        <f ca="1">IFERROR(__xludf.DUMMYFUNCTION("""COMPUTED_VALUE"""),"За")</f>
        <v>За</v>
      </c>
      <c r="P21" s="19">
        <f ca="1">IFERROR(__xludf.DUMMYFUNCTION("""COMPUTED_VALUE"""),19)</f>
        <v>19</v>
      </c>
      <c r="Q21" s="19" t="str">
        <f ca="1">IFERROR(__xludf.DUMMYFUNCTION("""COMPUTED_VALUE"""),"Криворучко  Т. Г.")</f>
        <v>Криворучко  Т. Г.</v>
      </c>
      <c r="R21" s="19" t="str">
        <f ca="1">IFERROR(__xludf.DUMMYFUNCTION("""COMPUTED_VALUE"""),"За")</f>
        <v>За</v>
      </c>
      <c r="S21" s="19">
        <f ca="1">IFERROR(__xludf.DUMMYFUNCTION("""COMPUTED_VALUE"""),19)</f>
        <v>19</v>
      </c>
      <c r="T21" s="19" t="str">
        <f ca="1">IFERROR(__xludf.DUMMYFUNCTION("""COMPUTED_VALUE"""),"Криворучко  Т. Г.")</f>
        <v>Криворучко  Т. Г.</v>
      </c>
      <c r="U21" s="19" t="str">
        <f ca="1">IFERROR(__xludf.DUMMYFUNCTION("""COMPUTED_VALUE"""),"За")</f>
        <v>За</v>
      </c>
      <c r="V21" s="19">
        <f ca="1">IFERROR(__xludf.DUMMYFUNCTION("""COMPUTED_VALUE"""),19)</f>
        <v>19</v>
      </c>
      <c r="W21" s="19" t="str">
        <f ca="1">IFERROR(__xludf.DUMMYFUNCTION("""COMPUTED_VALUE"""),"Криворучко  Т. Г.")</f>
        <v>Криворучко  Т. Г.</v>
      </c>
      <c r="X21" s="19" t="str">
        <f ca="1">IFERROR(__xludf.DUMMYFUNCTION("""COMPUTED_VALUE"""),"За")</f>
        <v>За</v>
      </c>
      <c r="Y21" s="19">
        <f ca="1">IFERROR(__xludf.DUMMYFUNCTION("""COMPUTED_VALUE"""),19)</f>
        <v>19</v>
      </c>
      <c r="Z21" s="19" t="str">
        <f ca="1">IFERROR(__xludf.DUMMYFUNCTION("""COMPUTED_VALUE"""),"Криворучко  Т. Г.")</f>
        <v>Криворучко  Т. Г.</v>
      </c>
      <c r="AA21" s="19" t="str">
        <f ca="1">IFERROR(__xludf.DUMMYFUNCTION("""COMPUTED_VALUE"""),"За")</f>
        <v>За</v>
      </c>
      <c r="AB21" s="19">
        <f ca="1">IFERROR(__xludf.DUMMYFUNCTION("""COMPUTED_VALUE"""),19)</f>
        <v>19</v>
      </c>
      <c r="AC21" s="19" t="str">
        <f ca="1">IFERROR(__xludf.DUMMYFUNCTION("""COMPUTED_VALUE"""),"Криворучко  Т. Г.")</f>
        <v>Криворучко  Т. Г.</v>
      </c>
      <c r="AD21" s="19" t="str">
        <f ca="1">IFERROR(__xludf.DUMMYFUNCTION("""COMPUTED_VALUE"""),"За")</f>
        <v>За</v>
      </c>
      <c r="AE21" s="19">
        <f ca="1">IFERROR(__xludf.DUMMYFUNCTION("""COMPUTED_VALUE"""),19)</f>
        <v>19</v>
      </c>
      <c r="AF21" s="19" t="str">
        <f ca="1">IFERROR(__xludf.DUMMYFUNCTION("""COMPUTED_VALUE"""),"Криворучко  Т. Г.")</f>
        <v>Криворучко  Т. Г.</v>
      </c>
      <c r="AG21" s="19" t="str">
        <f ca="1">IFERROR(__xludf.DUMMYFUNCTION("""COMPUTED_VALUE"""),"За")</f>
        <v>За</v>
      </c>
      <c r="AH21" s="19">
        <f ca="1">IFERROR(__xludf.DUMMYFUNCTION("""COMPUTED_VALUE"""),19)</f>
        <v>19</v>
      </c>
      <c r="AI21" s="19" t="str">
        <f ca="1">IFERROR(__xludf.DUMMYFUNCTION("""COMPUTED_VALUE"""),"Криворучко  Т. Г.")</f>
        <v>Криворучко  Т. Г.</v>
      </c>
      <c r="AJ21" s="19" t="str">
        <f ca="1">IFERROR(__xludf.DUMMYFUNCTION("""COMPUTED_VALUE"""),"За")</f>
        <v>За</v>
      </c>
      <c r="AK21" s="19">
        <f ca="1">IFERROR(__xludf.DUMMYFUNCTION("""COMPUTED_VALUE"""),19)</f>
        <v>19</v>
      </c>
      <c r="AL21" s="19" t="str">
        <f ca="1">IFERROR(__xludf.DUMMYFUNCTION("""COMPUTED_VALUE"""),"Криворучко  Т. Г.")</f>
        <v>Криворучко  Т. Г.</v>
      </c>
      <c r="AM21" s="19" t="str">
        <f ca="1">IFERROR(__xludf.DUMMYFUNCTION("""COMPUTED_VALUE"""),"За")</f>
        <v>За</v>
      </c>
      <c r="AN21" s="19">
        <f ca="1">IFERROR(__xludf.DUMMYFUNCTION("""COMPUTED_VALUE"""),19)</f>
        <v>19</v>
      </c>
      <c r="AO21" s="19" t="str">
        <f ca="1">IFERROR(__xludf.DUMMYFUNCTION("""COMPUTED_VALUE"""),"Криворучко  Т. Г.")</f>
        <v>Криворучко  Т. Г.</v>
      </c>
      <c r="AP21" s="19" t="str">
        <f ca="1">IFERROR(__xludf.DUMMYFUNCTION("""COMPUTED_VALUE"""),"За")</f>
        <v>За</v>
      </c>
      <c r="AQ21" s="19">
        <f ca="1">IFERROR(__xludf.DUMMYFUNCTION("""COMPUTED_VALUE"""),19)</f>
        <v>19</v>
      </c>
      <c r="AR21" s="19" t="str">
        <f ca="1">IFERROR(__xludf.DUMMYFUNCTION("""COMPUTED_VALUE"""),"Криворучко  Т. Г.")</f>
        <v>Криворучко  Т. Г.</v>
      </c>
      <c r="AS21" s="19" t="str">
        <f ca="1">IFERROR(__xludf.DUMMYFUNCTION("""COMPUTED_VALUE"""),"За")</f>
        <v>За</v>
      </c>
      <c r="AT21" s="19">
        <f ca="1">IFERROR(__xludf.DUMMYFUNCTION("""COMPUTED_VALUE"""),19)</f>
        <v>19</v>
      </c>
      <c r="AU21" s="19" t="str">
        <f ca="1">IFERROR(__xludf.DUMMYFUNCTION("""COMPUTED_VALUE"""),"Криворучко  Т. Г.")</f>
        <v>Криворучко  Т. Г.</v>
      </c>
      <c r="AV21" s="19" t="str">
        <f ca="1">IFERROR(__xludf.DUMMYFUNCTION("""COMPUTED_VALUE"""),"За")</f>
        <v>За</v>
      </c>
      <c r="AW21" s="19">
        <f ca="1">IFERROR(__xludf.DUMMYFUNCTION("""COMPUTED_VALUE"""),19)</f>
        <v>19</v>
      </c>
      <c r="AX21" s="19" t="str">
        <f ca="1">IFERROR(__xludf.DUMMYFUNCTION("""COMPUTED_VALUE"""),"Криворучко  Т. Г.")</f>
        <v>Криворучко  Т. Г.</v>
      </c>
      <c r="AY21" s="19" t="str">
        <f ca="1">IFERROR(__xludf.DUMMYFUNCTION("""COMPUTED_VALUE"""),"За")</f>
        <v>За</v>
      </c>
      <c r="AZ21" s="19">
        <f ca="1">IFERROR(__xludf.DUMMYFUNCTION("""COMPUTED_VALUE"""),19)</f>
        <v>19</v>
      </c>
      <c r="BA21" s="19" t="str">
        <f ca="1">IFERROR(__xludf.DUMMYFUNCTION("""COMPUTED_VALUE"""),"Криворучко  Т. Г.")</f>
        <v>Криворучко  Т. Г.</v>
      </c>
      <c r="BB21" s="19" t="str">
        <f ca="1">IFERROR(__xludf.DUMMYFUNCTION("""COMPUTED_VALUE"""),"За")</f>
        <v>За</v>
      </c>
      <c r="BC21" s="19">
        <f ca="1">IFERROR(__xludf.DUMMYFUNCTION("""COMPUTED_VALUE"""),19)</f>
        <v>19</v>
      </c>
      <c r="BD21" s="19" t="str">
        <f ca="1">IFERROR(__xludf.DUMMYFUNCTION("""COMPUTED_VALUE"""),"Криворучко  Т. Г.")</f>
        <v>Криворучко  Т. Г.</v>
      </c>
      <c r="BE21" s="19" t="str">
        <f ca="1">IFERROR(__xludf.DUMMYFUNCTION("""COMPUTED_VALUE"""),"За")</f>
        <v>За</v>
      </c>
      <c r="BF21" s="19">
        <f ca="1">IFERROR(__xludf.DUMMYFUNCTION("""COMPUTED_VALUE"""),19)</f>
        <v>19</v>
      </c>
      <c r="BG21" s="19" t="str">
        <f ca="1">IFERROR(__xludf.DUMMYFUNCTION("""COMPUTED_VALUE"""),"Криворучко  Т. Г.")</f>
        <v>Криворучко  Т. Г.</v>
      </c>
      <c r="BH21" s="19" t="str">
        <f ca="1">IFERROR(__xludf.DUMMYFUNCTION("""COMPUTED_VALUE"""),"За")</f>
        <v>За</v>
      </c>
      <c r="BI21" s="19">
        <f ca="1">IFERROR(__xludf.DUMMYFUNCTION("""COMPUTED_VALUE"""),19)</f>
        <v>19</v>
      </c>
      <c r="BJ21" s="19" t="str">
        <f ca="1">IFERROR(__xludf.DUMMYFUNCTION("""COMPUTED_VALUE"""),"Криворучко  Т. Г.")</f>
        <v>Криворучко  Т. Г.</v>
      </c>
      <c r="BK21" s="19" t="str">
        <f ca="1">IFERROR(__xludf.DUMMYFUNCTION("""COMPUTED_VALUE"""),"За")</f>
        <v>За</v>
      </c>
      <c r="BL21" s="19">
        <f ca="1">IFERROR(__xludf.DUMMYFUNCTION("""COMPUTED_VALUE"""),19)</f>
        <v>19</v>
      </c>
      <c r="BM21" s="19" t="str">
        <f ca="1">IFERROR(__xludf.DUMMYFUNCTION("""COMPUTED_VALUE"""),"Криворучко  Т. Г.")</f>
        <v>Криворучко  Т. Г.</v>
      </c>
      <c r="BN21" s="19" t="str">
        <f ca="1">IFERROR(__xludf.DUMMYFUNCTION("""COMPUTED_VALUE"""),"За")</f>
        <v>За</v>
      </c>
      <c r="BO21" s="19">
        <f ca="1">IFERROR(__xludf.DUMMYFUNCTION("""COMPUTED_VALUE"""),19)</f>
        <v>19</v>
      </c>
      <c r="BP21" s="19" t="str">
        <f ca="1">IFERROR(__xludf.DUMMYFUNCTION("""COMPUTED_VALUE"""),"Криворучко  Т. Г.")</f>
        <v>Криворучко  Т. Г.</v>
      </c>
      <c r="BQ21" s="19" t="str">
        <f ca="1">IFERROR(__xludf.DUMMYFUNCTION("""COMPUTED_VALUE"""),"За")</f>
        <v>За</v>
      </c>
      <c r="BR21" s="19">
        <f ca="1">IFERROR(__xludf.DUMMYFUNCTION("""COMPUTED_VALUE"""),19)</f>
        <v>19</v>
      </c>
      <c r="BS21" s="19" t="str">
        <f ca="1">IFERROR(__xludf.DUMMYFUNCTION("""COMPUTED_VALUE"""),"Криворучко  Т. Г.")</f>
        <v>Криворучко  Т. Г.</v>
      </c>
      <c r="BT21" s="19" t="str">
        <f ca="1">IFERROR(__xludf.DUMMYFUNCTION("""COMPUTED_VALUE"""),"За")</f>
        <v>За</v>
      </c>
      <c r="BU21" s="19">
        <f ca="1">IFERROR(__xludf.DUMMYFUNCTION("""COMPUTED_VALUE"""),19)</f>
        <v>19</v>
      </c>
      <c r="BV21" s="19" t="str">
        <f ca="1">IFERROR(__xludf.DUMMYFUNCTION("""COMPUTED_VALUE"""),"Криворучко  Т. Г.")</f>
        <v>Криворучко  Т. Г.</v>
      </c>
      <c r="BW21" s="19" t="str">
        <f ca="1">IFERROR(__xludf.DUMMYFUNCTION("""COMPUTED_VALUE"""),"За")</f>
        <v>За</v>
      </c>
      <c r="BX21" s="19">
        <f ca="1">IFERROR(__xludf.DUMMYFUNCTION("""COMPUTED_VALUE"""),19)</f>
        <v>19</v>
      </c>
      <c r="BY21" s="19" t="str">
        <f ca="1">IFERROR(__xludf.DUMMYFUNCTION("""COMPUTED_VALUE"""),"Криворучко  Т. Г.")</f>
        <v>Криворучко  Т. Г.</v>
      </c>
      <c r="BZ21" s="19" t="str">
        <f ca="1">IFERROR(__xludf.DUMMYFUNCTION("""COMPUTED_VALUE"""),"За")</f>
        <v>За</v>
      </c>
      <c r="CA21" s="19">
        <f ca="1">IFERROR(__xludf.DUMMYFUNCTION("""COMPUTED_VALUE"""),19)</f>
        <v>19</v>
      </c>
      <c r="CB21" s="19" t="str">
        <f ca="1">IFERROR(__xludf.DUMMYFUNCTION("""COMPUTED_VALUE"""),"Криворучко  Т. Г.")</f>
        <v>Криворучко  Т. Г.</v>
      </c>
      <c r="CC21" s="19" t="str">
        <f ca="1">IFERROR(__xludf.DUMMYFUNCTION("""COMPUTED_VALUE"""),"За")</f>
        <v>За</v>
      </c>
      <c r="CD21" s="19">
        <f ca="1">IFERROR(__xludf.DUMMYFUNCTION("""COMPUTED_VALUE"""),19)</f>
        <v>19</v>
      </c>
      <c r="CE21" s="19" t="str">
        <f ca="1">IFERROR(__xludf.DUMMYFUNCTION("""COMPUTED_VALUE"""),"Криворучко  Т. Г.")</f>
        <v>Криворучко  Т. Г.</v>
      </c>
      <c r="CF21" s="19" t="str">
        <f ca="1">IFERROR(__xludf.DUMMYFUNCTION("""COMPUTED_VALUE"""),"За")</f>
        <v>За</v>
      </c>
      <c r="CG21" s="19">
        <f ca="1">IFERROR(__xludf.DUMMYFUNCTION("""COMPUTED_VALUE"""),19)</f>
        <v>19</v>
      </c>
      <c r="CH21" s="19" t="str">
        <f ca="1">IFERROR(__xludf.DUMMYFUNCTION("""COMPUTED_VALUE"""),"Криворучко  Т. Г.")</f>
        <v>Криворучко  Т. Г.</v>
      </c>
      <c r="CI21" s="19" t="str">
        <f ca="1">IFERROR(__xludf.DUMMYFUNCTION("""COMPUTED_VALUE"""),"За")</f>
        <v>За</v>
      </c>
      <c r="CJ21" s="19">
        <f ca="1">IFERROR(__xludf.DUMMYFUNCTION("""COMPUTED_VALUE"""),19)</f>
        <v>19</v>
      </c>
      <c r="CK21" s="19" t="str">
        <f ca="1">IFERROR(__xludf.DUMMYFUNCTION("""COMPUTED_VALUE"""),"Криворучко  Т. Г.")</f>
        <v>Криворучко  Т. Г.</v>
      </c>
      <c r="CL21" s="19" t="str">
        <f ca="1">IFERROR(__xludf.DUMMYFUNCTION("""COMPUTED_VALUE"""),"За")</f>
        <v>За</v>
      </c>
      <c r="CM21" s="19">
        <f ca="1">IFERROR(__xludf.DUMMYFUNCTION("""COMPUTED_VALUE"""),19)</f>
        <v>19</v>
      </c>
      <c r="CN21" s="19" t="str">
        <f ca="1">IFERROR(__xludf.DUMMYFUNCTION("""COMPUTED_VALUE"""),"Криворучко  Т. Г.")</f>
        <v>Криворучко  Т. Г.</v>
      </c>
      <c r="CO21" s="19" t="str">
        <f ca="1">IFERROR(__xludf.DUMMYFUNCTION("""COMPUTED_VALUE"""),"За")</f>
        <v>За</v>
      </c>
      <c r="CP21" s="19">
        <f ca="1">IFERROR(__xludf.DUMMYFUNCTION("""COMPUTED_VALUE"""),19)</f>
        <v>19</v>
      </c>
      <c r="CQ21" s="19" t="str">
        <f ca="1">IFERROR(__xludf.DUMMYFUNCTION("""COMPUTED_VALUE"""),"Криворучко  Т. Г.")</f>
        <v>Криворучко  Т. Г.</v>
      </c>
      <c r="CR21" s="19" t="str">
        <f ca="1">IFERROR(__xludf.DUMMYFUNCTION("""COMPUTED_VALUE"""),"За")</f>
        <v>За</v>
      </c>
      <c r="CS21" s="19">
        <f ca="1">IFERROR(__xludf.DUMMYFUNCTION("""COMPUTED_VALUE"""),19)</f>
        <v>19</v>
      </c>
      <c r="CT21" s="19" t="str">
        <f ca="1">IFERROR(__xludf.DUMMYFUNCTION("""COMPUTED_VALUE"""),"Криворучко  Т. Г.")</f>
        <v>Криворучко  Т. Г.</v>
      </c>
      <c r="CU21" s="19" t="str">
        <f ca="1">IFERROR(__xludf.DUMMYFUNCTION("""COMPUTED_VALUE"""),"За")</f>
        <v>За</v>
      </c>
      <c r="CV21" s="19">
        <f ca="1">IFERROR(__xludf.DUMMYFUNCTION("""COMPUTED_VALUE"""),19)</f>
        <v>19</v>
      </c>
      <c r="CW21" s="19" t="str">
        <f ca="1">IFERROR(__xludf.DUMMYFUNCTION("""COMPUTED_VALUE"""),"Криворучко  Т. Г.")</f>
        <v>Криворучко  Т. Г.</v>
      </c>
      <c r="CX21" s="19" t="str">
        <f ca="1">IFERROR(__xludf.DUMMYFUNCTION("""COMPUTED_VALUE"""),"За")</f>
        <v>За</v>
      </c>
      <c r="CY21" s="19">
        <f ca="1">IFERROR(__xludf.DUMMYFUNCTION("""COMPUTED_VALUE"""),19)</f>
        <v>19</v>
      </c>
      <c r="CZ21" s="19" t="str">
        <f ca="1">IFERROR(__xludf.DUMMYFUNCTION("""COMPUTED_VALUE"""),"Криворучко  Т. Г.")</f>
        <v>Криворучко  Т. Г.</v>
      </c>
      <c r="DA21" s="19" t="str">
        <f ca="1">IFERROR(__xludf.DUMMYFUNCTION("""COMPUTED_VALUE"""),"За")</f>
        <v>За</v>
      </c>
      <c r="DB21" s="19">
        <f ca="1">IFERROR(__xludf.DUMMYFUNCTION("""COMPUTED_VALUE"""),19)</f>
        <v>19</v>
      </c>
      <c r="DC21" s="19" t="str">
        <f ca="1">IFERROR(__xludf.DUMMYFUNCTION("""COMPUTED_VALUE"""),"Криворучко  Т. Г.")</f>
        <v>Криворучко  Т. Г.</v>
      </c>
      <c r="DD21" s="19" t="str">
        <f ca="1">IFERROR(__xludf.DUMMYFUNCTION("""COMPUTED_VALUE"""),"За")</f>
        <v>За</v>
      </c>
      <c r="DE21" s="19">
        <f ca="1">IFERROR(__xludf.DUMMYFUNCTION("""COMPUTED_VALUE"""),19)</f>
        <v>19</v>
      </c>
      <c r="DF21" s="19" t="str">
        <f ca="1">IFERROR(__xludf.DUMMYFUNCTION("""COMPUTED_VALUE"""),"Криворучко  Т. Г.")</f>
        <v>Криворучко  Т. Г.</v>
      </c>
      <c r="DG21" s="19" t="str">
        <f ca="1">IFERROR(__xludf.DUMMYFUNCTION("""COMPUTED_VALUE"""),"За")</f>
        <v>За</v>
      </c>
      <c r="DH21" s="19">
        <f ca="1">IFERROR(__xludf.DUMMYFUNCTION("""COMPUTED_VALUE"""),19)</f>
        <v>19</v>
      </c>
      <c r="DI21" s="19" t="str">
        <f ca="1">IFERROR(__xludf.DUMMYFUNCTION("""COMPUTED_VALUE"""),"Криворучко  Т. Г.")</f>
        <v>Криворучко  Т. Г.</v>
      </c>
      <c r="DJ21" s="19" t="str">
        <f ca="1">IFERROR(__xludf.DUMMYFUNCTION("""COMPUTED_VALUE"""),"За")</f>
        <v>За</v>
      </c>
      <c r="DK21" s="19">
        <f ca="1">IFERROR(__xludf.DUMMYFUNCTION("""COMPUTED_VALUE"""),19)</f>
        <v>19</v>
      </c>
      <c r="DL21" s="19" t="str">
        <f ca="1">IFERROR(__xludf.DUMMYFUNCTION("""COMPUTED_VALUE"""),"Криворучко  Т. Г.")</f>
        <v>Криворучко  Т. Г.</v>
      </c>
      <c r="DM21" s="19" t="str">
        <f ca="1">IFERROR(__xludf.DUMMYFUNCTION("""COMPUTED_VALUE"""),"За")</f>
        <v>За</v>
      </c>
      <c r="DN21" s="19">
        <f ca="1">IFERROR(__xludf.DUMMYFUNCTION("""COMPUTED_VALUE"""),19)</f>
        <v>19</v>
      </c>
      <c r="DO21" s="19" t="str">
        <f ca="1">IFERROR(__xludf.DUMMYFUNCTION("""COMPUTED_VALUE"""),"Криворучко  Т. Г.")</f>
        <v>Криворучко  Т. Г.</v>
      </c>
      <c r="DP21" s="19" t="str">
        <f ca="1">IFERROR(__xludf.DUMMYFUNCTION("""COMPUTED_VALUE"""),"За")</f>
        <v>За</v>
      </c>
      <c r="DQ21" s="19">
        <f ca="1">IFERROR(__xludf.DUMMYFUNCTION("""COMPUTED_VALUE"""),19)</f>
        <v>19</v>
      </c>
      <c r="DR21" s="19" t="str">
        <f ca="1">IFERROR(__xludf.DUMMYFUNCTION("""COMPUTED_VALUE"""),"Криворучко  Т. Г.")</f>
        <v>Криворучко  Т. Г.</v>
      </c>
      <c r="DS21" s="19" t="str">
        <f ca="1">IFERROR(__xludf.DUMMYFUNCTION("""COMPUTED_VALUE"""),"За")</f>
        <v>За</v>
      </c>
      <c r="DT21" s="19">
        <f ca="1">IFERROR(__xludf.DUMMYFUNCTION("""COMPUTED_VALUE"""),19)</f>
        <v>19</v>
      </c>
      <c r="DU21" s="19" t="str">
        <f ca="1">IFERROR(__xludf.DUMMYFUNCTION("""COMPUTED_VALUE"""),"Криворучко  Т. Г.")</f>
        <v>Криворучко  Т. Г.</v>
      </c>
      <c r="DV21" s="19" t="str">
        <f ca="1">IFERROR(__xludf.DUMMYFUNCTION("""COMPUTED_VALUE"""),"За")</f>
        <v>За</v>
      </c>
      <c r="DW21" s="19">
        <f ca="1">IFERROR(__xludf.DUMMYFUNCTION("""COMPUTED_VALUE"""),19)</f>
        <v>19</v>
      </c>
      <c r="DX21" s="19" t="str">
        <f ca="1">IFERROR(__xludf.DUMMYFUNCTION("""COMPUTED_VALUE"""),"Криворучко  Т. Г.")</f>
        <v>Криворучко  Т. Г.</v>
      </c>
      <c r="DY21" s="19" t="str">
        <f ca="1">IFERROR(__xludf.DUMMYFUNCTION("""COMPUTED_VALUE"""),"За")</f>
        <v>За</v>
      </c>
      <c r="DZ21" s="19">
        <f ca="1">IFERROR(__xludf.DUMMYFUNCTION("""COMPUTED_VALUE"""),19)</f>
        <v>19</v>
      </c>
      <c r="EA21" s="19" t="str">
        <f ca="1">IFERROR(__xludf.DUMMYFUNCTION("""COMPUTED_VALUE"""),"Криворучко  Т. Г.")</f>
        <v>Криворучко  Т. Г.</v>
      </c>
      <c r="EB21" s="19" t="str">
        <f ca="1">IFERROR(__xludf.DUMMYFUNCTION("""COMPUTED_VALUE"""),"За")</f>
        <v>За</v>
      </c>
      <c r="EC21" s="19">
        <f ca="1">IFERROR(__xludf.DUMMYFUNCTION("""COMPUTED_VALUE"""),19)</f>
        <v>19</v>
      </c>
      <c r="ED21" s="19" t="str">
        <f ca="1">IFERROR(__xludf.DUMMYFUNCTION("""COMPUTED_VALUE"""),"Криворучко  Т. Г.")</f>
        <v>Криворучко  Т. Г.</v>
      </c>
      <c r="EE21" s="19" t="str">
        <f ca="1">IFERROR(__xludf.DUMMYFUNCTION("""COMPUTED_VALUE"""),"За")</f>
        <v>За</v>
      </c>
      <c r="EF21" s="19">
        <f ca="1">IFERROR(__xludf.DUMMYFUNCTION("""COMPUTED_VALUE"""),19)</f>
        <v>19</v>
      </c>
      <c r="EG21" s="19" t="str">
        <f ca="1">IFERROR(__xludf.DUMMYFUNCTION("""COMPUTED_VALUE"""),"Криворучко  Т. Г.")</f>
        <v>Криворучко  Т. Г.</v>
      </c>
      <c r="EH21" s="19" t="str">
        <f ca="1">IFERROR(__xludf.DUMMYFUNCTION("""COMPUTED_VALUE"""),"За")</f>
        <v>За</v>
      </c>
      <c r="EI21" s="19">
        <f ca="1">IFERROR(__xludf.DUMMYFUNCTION("""COMPUTED_VALUE"""),19)</f>
        <v>19</v>
      </c>
      <c r="EJ21" s="19" t="str">
        <f ca="1">IFERROR(__xludf.DUMMYFUNCTION("""COMPUTED_VALUE"""),"Криворучко  Т. Г.")</f>
        <v>Криворучко  Т. Г.</v>
      </c>
      <c r="EK21" s="19" t="str">
        <f ca="1">IFERROR(__xludf.DUMMYFUNCTION("""COMPUTED_VALUE"""),"За")</f>
        <v>За</v>
      </c>
      <c r="EL21" s="19">
        <f ca="1">IFERROR(__xludf.DUMMYFUNCTION("""COMPUTED_VALUE"""),19)</f>
        <v>19</v>
      </c>
      <c r="EM21" s="19" t="str">
        <f ca="1">IFERROR(__xludf.DUMMYFUNCTION("""COMPUTED_VALUE"""),"Криворучко  Т. Г.")</f>
        <v>Криворучко  Т. Г.</v>
      </c>
      <c r="EN21" s="19" t="str">
        <f ca="1">IFERROR(__xludf.DUMMYFUNCTION("""COMPUTED_VALUE"""),"За")</f>
        <v>За</v>
      </c>
      <c r="EO21" s="19">
        <f ca="1">IFERROR(__xludf.DUMMYFUNCTION("""COMPUTED_VALUE"""),19)</f>
        <v>19</v>
      </c>
      <c r="EP21" s="19" t="str">
        <f ca="1">IFERROR(__xludf.DUMMYFUNCTION("""COMPUTED_VALUE"""),"Криворучко  Т. Г.")</f>
        <v>Криворучко  Т. Г.</v>
      </c>
      <c r="EQ21" s="19" t="str">
        <f ca="1">IFERROR(__xludf.DUMMYFUNCTION("""COMPUTED_VALUE"""),"За")</f>
        <v>За</v>
      </c>
      <c r="ER21" s="19">
        <f ca="1">IFERROR(__xludf.DUMMYFUNCTION("""COMPUTED_VALUE"""),19)</f>
        <v>19</v>
      </c>
      <c r="ES21" s="19" t="str">
        <f ca="1">IFERROR(__xludf.DUMMYFUNCTION("""COMPUTED_VALUE"""),"Криворучко  Т. Г.")</f>
        <v>Криворучко  Т. Г.</v>
      </c>
      <c r="ET21" s="19" t="str">
        <f ca="1">IFERROR(__xludf.DUMMYFUNCTION("""COMPUTED_VALUE"""),"За")</f>
        <v>За</v>
      </c>
      <c r="EU21" s="19">
        <f ca="1">IFERROR(__xludf.DUMMYFUNCTION("""COMPUTED_VALUE"""),19)</f>
        <v>19</v>
      </c>
      <c r="EV21" s="19" t="str">
        <f ca="1">IFERROR(__xludf.DUMMYFUNCTION("""COMPUTED_VALUE"""),"Криворучко  Т. Г.")</f>
        <v>Криворучко  Т. Г.</v>
      </c>
      <c r="EW21" s="19" t="str">
        <f ca="1">IFERROR(__xludf.DUMMYFUNCTION("""COMPUTED_VALUE"""),"За")</f>
        <v>За</v>
      </c>
      <c r="EX21" s="19">
        <f ca="1">IFERROR(__xludf.DUMMYFUNCTION("""COMPUTED_VALUE"""),19)</f>
        <v>19</v>
      </c>
      <c r="EY21" s="19" t="str">
        <f ca="1">IFERROR(__xludf.DUMMYFUNCTION("""COMPUTED_VALUE"""),"Криворучко  Т. Г.")</f>
        <v>Криворучко  Т. Г.</v>
      </c>
      <c r="EZ21" s="19" t="str">
        <f ca="1">IFERROR(__xludf.DUMMYFUNCTION("""COMPUTED_VALUE"""),"За")</f>
        <v>За</v>
      </c>
      <c r="FA21" s="19">
        <f ca="1">IFERROR(__xludf.DUMMYFUNCTION("""COMPUTED_VALUE"""),19)</f>
        <v>19</v>
      </c>
      <c r="FB21" s="19" t="str">
        <f ca="1">IFERROR(__xludf.DUMMYFUNCTION("""COMPUTED_VALUE"""),"Криворучко  Т. Г.")</f>
        <v>Криворучко  Т. Г.</v>
      </c>
      <c r="FC21" s="19" t="str">
        <f ca="1">IFERROR(__xludf.DUMMYFUNCTION("""COMPUTED_VALUE"""),"За")</f>
        <v>За</v>
      </c>
      <c r="FD21" s="19">
        <f ca="1">IFERROR(__xludf.DUMMYFUNCTION("""COMPUTED_VALUE"""),19)</f>
        <v>19</v>
      </c>
      <c r="FE21" s="19" t="str">
        <f ca="1">IFERROR(__xludf.DUMMYFUNCTION("""COMPUTED_VALUE"""),"Криворучко  Т. Г.")</f>
        <v>Криворучко  Т. Г.</v>
      </c>
      <c r="FF21" s="19" t="str">
        <f ca="1">IFERROR(__xludf.DUMMYFUNCTION("""COMPUTED_VALUE"""),"За")</f>
        <v>За</v>
      </c>
      <c r="FG21" s="19">
        <f ca="1">IFERROR(__xludf.DUMMYFUNCTION("""COMPUTED_VALUE"""),19)</f>
        <v>19</v>
      </c>
      <c r="FH21" s="19" t="str">
        <f ca="1">IFERROR(__xludf.DUMMYFUNCTION("""COMPUTED_VALUE"""),"Криворучко  Т. Г.")</f>
        <v>Криворучко  Т. Г.</v>
      </c>
      <c r="FI21" s="19" t="str">
        <f ca="1">IFERROR(__xludf.DUMMYFUNCTION("""COMPUTED_VALUE"""),"За")</f>
        <v>За</v>
      </c>
      <c r="FJ21" s="19">
        <f ca="1">IFERROR(__xludf.DUMMYFUNCTION("""COMPUTED_VALUE"""),19)</f>
        <v>19</v>
      </c>
      <c r="FK21" s="19" t="str">
        <f ca="1">IFERROR(__xludf.DUMMYFUNCTION("""COMPUTED_VALUE"""),"Криворучко  Т. Г.")</f>
        <v>Криворучко  Т. Г.</v>
      </c>
      <c r="FL21" s="19" t="str">
        <f ca="1">IFERROR(__xludf.DUMMYFUNCTION("""COMPUTED_VALUE"""),"За")</f>
        <v>За</v>
      </c>
      <c r="FM21" s="19">
        <f ca="1">IFERROR(__xludf.DUMMYFUNCTION("""COMPUTED_VALUE"""),19)</f>
        <v>19</v>
      </c>
      <c r="FN21" s="19" t="str">
        <f ca="1">IFERROR(__xludf.DUMMYFUNCTION("""COMPUTED_VALUE"""),"Криворучко  Т. Г.")</f>
        <v>Криворучко  Т. Г.</v>
      </c>
      <c r="FO21" s="19" t="str">
        <f ca="1">IFERROR(__xludf.DUMMYFUNCTION("""COMPUTED_VALUE"""),"За")</f>
        <v>За</v>
      </c>
      <c r="FP21" s="19">
        <f ca="1">IFERROR(__xludf.DUMMYFUNCTION("""COMPUTED_VALUE"""),19)</f>
        <v>19</v>
      </c>
      <c r="FQ21" s="19" t="str">
        <f ca="1">IFERROR(__xludf.DUMMYFUNCTION("""COMPUTED_VALUE"""),"Криворучко  Т. Г.")</f>
        <v>Криворучко  Т. Г.</v>
      </c>
      <c r="FR21" s="19" t="str">
        <f ca="1">IFERROR(__xludf.DUMMYFUNCTION("""COMPUTED_VALUE"""),"За")</f>
        <v>За</v>
      </c>
      <c r="FS21" s="19">
        <f ca="1">IFERROR(__xludf.DUMMYFUNCTION("""COMPUTED_VALUE"""),19)</f>
        <v>19</v>
      </c>
      <c r="FT21" s="19" t="str">
        <f ca="1">IFERROR(__xludf.DUMMYFUNCTION("""COMPUTED_VALUE"""),"Криворучко  Т. Г.")</f>
        <v>Криворучко  Т. Г.</v>
      </c>
      <c r="FU21" s="19" t="str">
        <f ca="1">IFERROR(__xludf.DUMMYFUNCTION("""COMPUTED_VALUE"""),"За")</f>
        <v>За</v>
      </c>
      <c r="FV21" s="19">
        <f ca="1">IFERROR(__xludf.DUMMYFUNCTION("""COMPUTED_VALUE"""),19)</f>
        <v>19</v>
      </c>
      <c r="FW21" s="19" t="str">
        <f ca="1">IFERROR(__xludf.DUMMYFUNCTION("""COMPUTED_VALUE"""),"Криворучко  Т. Г.")</f>
        <v>Криворучко  Т. Г.</v>
      </c>
      <c r="FX21" s="19" t="str">
        <f ca="1">IFERROR(__xludf.DUMMYFUNCTION("""COMPUTED_VALUE"""),"За")</f>
        <v>За</v>
      </c>
      <c r="FY21" s="19">
        <f ca="1">IFERROR(__xludf.DUMMYFUNCTION("""COMPUTED_VALUE"""),19)</f>
        <v>19</v>
      </c>
      <c r="FZ21" s="19" t="str">
        <f ca="1">IFERROR(__xludf.DUMMYFUNCTION("""COMPUTED_VALUE"""),"Криворучко  Т. Г.")</f>
        <v>Криворучко  Т. Г.</v>
      </c>
      <c r="GA21" s="19" t="str">
        <f ca="1">IFERROR(__xludf.DUMMYFUNCTION("""COMPUTED_VALUE"""),"За")</f>
        <v>За</v>
      </c>
      <c r="GB21" s="19">
        <f ca="1">IFERROR(__xludf.DUMMYFUNCTION("""COMPUTED_VALUE"""),19)</f>
        <v>19</v>
      </c>
      <c r="GC21" s="19" t="str">
        <f ca="1">IFERROR(__xludf.DUMMYFUNCTION("""COMPUTED_VALUE"""),"Криворучко  Т. Г.")</f>
        <v>Криворучко  Т. Г.</v>
      </c>
      <c r="GD21" s="19" t="str">
        <f ca="1">IFERROR(__xludf.DUMMYFUNCTION("""COMPUTED_VALUE"""),"За")</f>
        <v>За</v>
      </c>
      <c r="GE21" s="19">
        <f ca="1">IFERROR(__xludf.DUMMYFUNCTION("""COMPUTED_VALUE"""),19)</f>
        <v>19</v>
      </c>
      <c r="GF21" s="19" t="str">
        <f ca="1">IFERROR(__xludf.DUMMYFUNCTION("""COMPUTED_VALUE"""),"Криворучко  Т. Г.")</f>
        <v>Криворучко  Т. Г.</v>
      </c>
      <c r="GG21" s="19" t="str">
        <f ca="1">IFERROR(__xludf.DUMMYFUNCTION("""COMPUTED_VALUE"""),"За")</f>
        <v>За</v>
      </c>
      <c r="GH21" s="19">
        <f ca="1">IFERROR(__xludf.DUMMYFUNCTION("""COMPUTED_VALUE"""),19)</f>
        <v>19</v>
      </c>
      <c r="GI21" s="19" t="str">
        <f ca="1">IFERROR(__xludf.DUMMYFUNCTION("""COMPUTED_VALUE"""),"Криворучко  Т. Г.")</f>
        <v>Криворучко  Т. Г.</v>
      </c>
      <c r="GJ21" s="19" t="str">
        <f ca="1">IFERROR(__xludf.DUMMYFUNCTION("""COMPUTED_VALUE"""),"За")</f>
        <v>За</v>
      </c>
      <c r="GK21" s="19">
        <f ca="1">IFERROR(__xludf.DUMMYFUNCTION("""COMPUTED_VALUE"""),19)</f>
        <v>19</v>
      </c>
      <c r="GL21" s="19" t="str">
        <f ca="1">IFERROR(__xludf.DUMMYFUNCTION("""COMPUTED_VALUE"""),"Криворучко  Т. Г.")</f>
        <v>Криворучко  Т. Г.</v>
      </c>
      <c r="GM21" s="19" t="str">
        <f ca="1">IFERROR(__xludf.DUMMYFUNCTION("""COMPUTED_VALUE"""),"За")</f>
        <v>За</v>
      </c>
      <c r="GN21" s="19">
        <f ca="1">IFERROR(__xludf.DUMMYFUNCTION("""COMPUTED_VALUE"""),19)</f>
        <v>19</v>
      </c>
      <c r="GO21" s="19" t="str">
        <f ca="1">IFERROR(__xludf.DUMMYFUNCTION("""COMPUTED_VALUE"""),"Криворучко  Т. Г.")</f>
        <v>Криворучко  Т. Г.</v>
      </c>
      <c r="GP21" s="19" t="str">
        <f ca="1">IFERROR(__xludf.DUMMYFUNCTION("""COMPUTED_VALUE"""),"За")</f>
        <v>За</v>
      </c>
      <c r="GQ21" s="19">
        <f ca="1">IFERROR(__xludf.DUMMYFUNCTION("""COMPUTED_VALUE"""),19)</f>
        <v>19</v>
      </c>
      <c r="GR21" s="19" t="str">
        <f ca="1">IFERROR(__xludf.DUMMYFUNCTION("""COMPUTED_VALUE"""),"Криворучко  Т. Г.")</f>
        <v>Криворучко  Т. Г.</v>
      </c>
      <c r="GS21" s="19" t="str">
        <f ca="1">IFERROR(__xludf.DUMMYFUNCTION("""COMPUTED_VALUE"""),"За")</f>
        <v>За</v>
      </c>
      <c r="GT21" s="19">
        <f ca="1">IFERROR(__xludf.DUMMYFUNCTION("""COMPUTED_VALUE"""),19)</f>
        <v>19</v>
      </c>
      <c r="GU21" s="19" t="str">
        <f ca="1">IFERROR(__xludf.DUMMYFUNCTION("""COMPUTED_VALUE"""),"Криворучко  Т. Г.")</f>
        <v>Криворучко  Т. Г.</v>
      </c>
      <c r="GV21" s="19" t="str">
        <f ca="1">IFERROR(__xludf.DUMMYFUNCTION("""COMPUTED_VALUE"""),"За")</f>
        <v>За</v>
      </c>
      <c r="GW21" s="19">
        <f ca="1">IFERROR(__xludf.DUMMYFUNCTION("""COMPUTED_VALUE"""),19)</f>
        <v>19</v>
      </c>
      <c r="GX21" s="19" t="str">
        <f ca="1">IFERROR(__xludf.DUMMYFUNCTION("""COMPUTED_VALUE"""),"Криворучко  Т. Г.")</f>
        <v>Криворучко  Т. Г.</v>
      </c>
      <c r="GY21" s="19" t="str">
        <f ca="1">IFERROR(__xludf.DUMMYFUNCTION("""COMPUTED_VALUE"""),"За")</f>
        <v>За</v>
      </c>
      <c r="GZ21" s="19">
        <f ca="1">IFERROR(__xludf.DUMMYFUNCTION("""COMPUTED_VALUE"""),19)</f>
        <v>19</v>
      </c>
      <c r="HA21" s="19" t="str">
        <f ca="1">IFERROR(__xludf.DUMMYFUNCTION("""COMPUTED_VALUE"""),"Криворучко  Т. Г.")</f>
        <v>Криворучко  Т. Г.</v>
      </c>
      <c r="HB21" s="19" t="str">
        <f ca="1">IFERROR(__xludf.DUMMYFUNCTION("""COMPUTED_VALUE"""),"За")</f>
        <v>За</v>
      </c>
      <c r="HC21" s="19">
        <f ca="1">IFERROR(__xludf.DUMMYFUNCTION("""COMPUTED_VALUE"""),19)</f>
        <v>19</v>
      </c>
      <c r="HD21" s="19" t="str">
        <f ca="1">IFERROR(__xludf.DUMMYFUNCTION("""COMPUTED_VALUE"""),"Криворучко  Т. Г.")</f>
        <v>Криворучко  Т. Г.</v>
      </c>
      <c r="HE21" s="19" t="str">
        <f ca="1">IFERROR(__xludf.DUMMYFUNCTION("""COMPUTED_VALUE"""),"За")</f>
        <v>За</v>
      </c>
      <c r="HF21" s="19">
        <f ca="1">IFERROR(__xludf.DUMMYFUNCTION("""COMPUTED_VALUE"""),19)</f>
        <v>19</v>
      </c>
      <c r="HG21" s="19" t="str">
        <f ca="1">IFERROR(__xludf.DUMMYFUNCTION("""COMPUTED_VALUE"""),"Криворучко  Т. Г.")</f>
        <v>Криворучко  Т. Г.</v>
      </c>
      <c r="HH21" s="19" t="str">
        <f ca="1">IFERROR(__xludf.DUMMYFUNCTION("""COMPUTED_VALUE"""),"За")</f>
        <v>За</v>
      </c>
      <c r="HI21" s="19">
        <f ca="1">IFERROR(__xludf.DUMMYFUNCTION("""COMPUTED_VALUE"""),19)</f>
        <v>19</v>
      </c>
      <c r="HJ21" s="19" t="str">
        <f ca="1">IFERROR(__xludf.DUMMYFUNCTION("""COMPUTED_VALUE"""),"Криворучко  Т. Г.")</f>
        <v>Криворучко  Т. Г.</v>
      </c>
      <c r="HK21" s="19" t="str">
        <f ca="1">IFERROR(__xludf.DUMMYFUNCTION("""COMPUTED_VALUE"""),"За")</f>
        <v>За</v>
      </c>
      <c r="HL21" s="19">
        <f ca="1">IFERROR(__xludf.DUMMYFUNCTION("""COMPUTED_VALUE"""),19)</f>
        <v>19</v>
      </c>
      <c r="HM21" s="19" t="str">
        <f ca="1">IFERROR(__xludf.DUMMYFUNCTION("""COMPUTED_VALUE"""),"Криворучко  Т. Г.")</f>
        <v>Криворучко  Т. Г.</v>
      </c>
      <c r="HN21" s="19" t="str">
        <f ca="1">IFERROR(__xludf.DUMMYFUNCTION("""COMPUTED_VALUE"""),"За")</f>
        <v>За</v>
      </c>
      <c r="HO21" s="19">
        <f ca="1">IFERROR(__xludf.DUMMYFUNCTION("""COMPUTED_VALUE"""),19)</f>
        <v>19</v>
      </c>
      <c r="HP21" s="19" t="str">
        <f ca="1">IFERROR(__xludf.DUMMYFUNCTION("""COMPUTED_VALUE"""),"Криворучко  Т. Г.")</f>
        <v>Криворучко  Т. Г.</v>
      </c>
      <c r="HQ21" s="19" t="str">
        <f ca="1">IFERROR(__xludf.DUMMYFUNCTION("""COMPUTED_VALUE"""),"За")</f>
        <v>За</v>
      </c>
      <c r="HR21" s="19">
        <f ca="1">IFERROR(__xludf.DUMMYFUNCTION("""COMPUTED_VALUE"""),19)</f>
        <v>19</v>
      </c>
      <c r="HS21" s="19" t="str">
        <f ca="1">IFERROR(__xludf.DUMMYFUNCTION("""COMPUTED_VALUE"""),"Криворучко  Т. Г.")</f>
        <v>Криворучко  Т. Г.</v>
      </c>
      <c r="HT21" s="19" t="str">
        <f ca="1">IFERROR(__xludf.DUMMYFUNCTION("""COMPUTED_VALUE"""),"За")</f>
        <v>За</v>
      </c>
      <c r="HU21" s="19">
        <f ca="1">IFERROR(__xludf.DUMMYFUNCTION("""COMPUTED_VALUE"""),19)</f>
        <v>19</v>
      </c>
      <c r="HV21" s="19" t="str">
        <f ca="1">IFERROR(__xludf.DUMMYFUNCTION("""COMPUTED_VALUE"""),"Криворучко  Т. Г.")</f>
        <v>Криворучко  Т. Г.</v>
      </c>
      <c r="HW21" s="19" t="str">
        <f ca="1">IFERROR(__xludf.DUMMYFUNCTION("""COMPUTED_VALUE"""),"За")</f>
        <v>За</v>
      </c>
      <c r="HX21" s="19">
        <f ca="1">IFERROR(__xludf.DUMMYFUNCTION("""COMPUTED_VALUE"""),19)</f>
        <v>19</v>
      </c>
      <c r="HY21" s="19" t="str">
        <f ca="1">IFERROR(__xludf.DUMMYFUNCTION("""COMPUTED_VALUE"""),"Криворучко  Т. Г.")</f>
        <v>Криворучко  Т. Г.</v>
      </c>
      <c r="HZ21" s="19" t="str">
        <f ca="1">IFERROR(__xludf.DUMMYFUNCTION("""COMPUTED_VALUE"""),"За")</f>
        <v>За</v>
      </c>
      <c r="IA21" s="19">
        <f ca="1">IFERROR(__xludf.DUMMYFUNCTION("""COMPUTED_VALUE"""),19)</f>
        <v>19</v>
      </c>
      <c r="IB21" s="19" t="str">
        <f ca="1">IFERROR(__xludf.DUMMYFUNCTION("""COMPUTED_VALUE"""),"Криворучко  Т. Г.")</f>
        <v>Криворучко  Т. Г.</v>
      </c>
      <c r="IC21" s="19" t="str">
        <f ca="1">IFERROR(__xludf.DUMMYFUNCTION("""COMPUTED_VALUE"""),"За")</f>
        <v>За</v>
      </c>
      <c r="ID21" s="19">
        <f ca="1">IFERROR(__xludf.DUMMYFUNCTION("""COMPUTED_VALUE"""),19)</f>
        <v>19</v>
      </c>
      <c r="IE21" s="19" t="str">
        <f ca="1">IFERROR(__xludf.DUMMYFUNCTION("""COMPUTED_VALUE"""),"Криворучко  Т. Г.")</f>
        <v>Криворучко  Т. Г.</v>
      </c>
      <c r="IF21" s="19" t="str">
        <f ca="1">IFERROR(__xludf.DUMMYFUNCTION("""COMPUTED_VALUE"""),"За")</f>
        <v>За</v>
      </c>
      <c r="IG21" s="19">
        <f ca="1">IFERROR(__xludf.DUMMYFUNCTION("""COMPUTED_VALUE"""),19)</f>
        <v>19</v>
      </c>
      <c r="IH21" s="19" t="str">
        <f ca="1">IFERROR(__xludf.DUMMYFUNCTION("""COMPUTED_VALUE"""),"Криворучко  Т. Г.")</f>
        <v>Криворучко  Т. Г.</v>
      </c>
      <c r="II21" s="19" t="str">
        <f ca="1">IFERROR(__xludf.DUMMYFUNCTION("""COMPUTED_VALUE"""),"За")</f>
        <v>За</v>
      </c>
      <c r="IJ21" s="19">
        <f ca="1">IFERROR(__xludf.DUMMYFUNCTION("""COMPUTED_VALUE"""),19)</f>
        <v>19</v>
      </c>
      <c r="IK21" s="19" t="str">
        <f ca="1">IFERROR(__xludf.DUMMYFUNCTION("""COMPUTED_VALUE"""),"Криворучко  Т. Г.")</f>
        <v>Криворучко  Т. Г.</v>
      </c>
      <c r="IL21" s="19" t="str">
        <f ca="1">IFERROR(__xludf.DUMMYFUNCTION("""COMPUTED_VALUE"""),"За")</f>
        <v>За</v>
      </c>
      <c r="IM21" s="19">
        <f ca="1">IFERROR(__xludf.DUMMYFUNCTION("""COMPUTED_VALUE"""),19)</f>
        <v>19</v>
      </c>
      <c r="IN21" s="19" t="str">
        <f ca="1">IFERROR(__xludf.DUMMYFUNCTION("""COMPUTED_VALUE"""),"Криворучко  Т. Г.")</f>
        <v>Криворучко  Т. Г.</v>
      </c>
      <c r="IO21" s="19" t="str">
        <f ca="1">IFERROR(__xludf.DUMMYFUNCTION("""COMPUTED_VALUE"""),"За")</f>
        <v>За</v>
      </c>
      <c r="IP21" s="19">
        <f ca="1">IFERROR(__xludf.DUMMYFUNCTION("""COMPUTED_VALUE"""),19)</f>
        <v>19</v>
      </c>
      <c r="IQ21" s="19" t="str">
        <f ca="1">IFERROR(__xludf.DUMMYFUNCTION("""COMPUTED_VALUE"""),"Криворучко  Т. Г.")</f>
        <v>Криворучко  Т. Г.</v>
      </c>
      <c r="IR21" s="19" t="str">
        <f ca="1">IFERROR(__xludf.DUMMYFUNCTION("""COMPUTED_VALUE"""),"За")</f>
        <v>За</v>
      </c>
      <c r="IS21" s="19">
        <f ca="1">IFERROR(__xludf.DUMMYFUNCTION("""COMPUTED_VALUE"""),19)</f>
        <v>19</v>
      </c>
      <c r="IT21" s="19" t="str">
        <f ca="1">IFERROR(__xludf.DUMMYFUNCTION("""COMPUTED_VALUE"""),"Криворучко  Т. Г.")</f>
        <v>Криворучко  Т. Г.</v>
      </c>
      <c r="IU21" s="19" t="str">
        <f ca="1">IFERROR(__xludf.DUMMYFUNCTION("""COMPUTED_VALUE"""),"За")</f>
        <v>За</v>
      </c>
      <c r="IV21" s="19">
        <f ca="1">IFERROR(__xludf.DUMMYFUNCTION("""COMPUTED_VALUE"""),19)</f>
        <v>19</v>
      </c>
      <c r="IW21" s="19" t="str">
        <f ca="1">IFERROR(__xludf.DUMMYFUNCTION("""COMPUTED_VALUE"""),"Криворучко  Т. Г.")</f>
        <v>Криворучко  Т. Г.</v>
      </c>
      <c r="IX21" s="19" t="str">
        <f ca="1">IFERROR(__xludf.DUMMYFUNCTION("""COMPUTED_VALUE"""),"За")</f>
        <v>За</v>
      </c>
      <c r="IY21" s="19">
        <f ca="1">IFERROR(__xludf.DUMMYFUNCTION("""COMPUTED_VALUE"""),19)</f>
        <v>19</v>
      </c>
      <c r="IZ21" s="19" t="str">
        <f ca="1">IFERROR(__xludf.DUMMYFUNCTION("""COMPUTED_VALUE"""),"Криворучко  Т. Г.")</f>
        <v>Криворучко  Т. Г.</v>
      </c>
      <c r="JA21" s="19" t="str">
        <f ca="1">IFERROR(__xludf.DUMMYFUNCTION("""COMPUTED_VALUE"""),"За")</f>
        <v>За</v>
      </c>
      <c r="JB21" s="19">
        <f ca="1">IFERROR(__xludf.DUMMYFUNCTION("""COMPUTED_VALUE"""),19)</f>
        <v>19</v>
      </c>
      <c r="JC21" s="19" t="str">
        <f ca="1">IFERROR(__xludf.DUMMYFUNCTION("""COMPUTED_VALUE"""),"Криворучко  Т. Г.")</f>
        <v>Криворучко  Т. Г.</v>
      </c>
      <c r="JD21" s="19" t="str">
        <f ca="1">IFERROR(__xludf.DUMMYFUNCTION("""COMPUTED_VALUE"""),"За")</f>
        <v>За</v>
      </c>
      <c r="JE21" s="19">
        <f ca="1">IFERROR(__xludf.DUMMYFUNCTION("""COMPUTED_VALUE"""),19)</f>
        <v>19</v>
      </c>
      <c r="JF21" s="19" t="str">
        <f ca="1">IFERROR(__xludf.DUMMYFUNCTION("""COMPUTED_VALUE"""),"Криворучко  Т. Г.")</f>
        <v>Криворучко  Т. Г.</v>
      </c>
      <c r="JG21" s="19" t="str">
        <f ca="1">IFERROR(__xludf.DUMMYFUNCTION("""COMPUTED_VALUE"""),"За")</f>
        <v>За</v>
      </c>
      <c r="JH21" s="19">
        <f ca="1">IFERROR(__xludf.DUMMYFUNCTION("""COMPUTED_VALUE"""),19)</f>
        <v>19</v>
      </c>
      <c r="JI21" s="19" t="str">
        <f ca="1">IFERROR(__xludf.DUMMYFUNCTION("""COMPUTED_VALUE"""),"Криворучко  Т. Г.")</f>
        <v>Криворучко  Т. Г.</v>
      </c>
      <c r="JJ21" s="19" t="str">
        <f ca="1">IFERROR(__xludf.DUMMYFUNCTION("""COMPUTED_VALUE"""),"За")</f>
        <v>За</v>
      </c>
      <c r="JK21" s="19">
        <f ca="1">IFERROR(__xludf.DUMMYFUNCTION("""COMPUTED_VALUE"""),19)</f>
        <v>19</v>
      </c>
      <c r="JL21" s="19" t="str">
        <f ca="1">IFERROR(__xludf.DUMMYFUNCTION("""COMPUTED_VALUE"""),"Криворучко  Т. Г.")</f>
        <v>Криворучко  Т. Г.</v>
      </c>
      <c r="JM21" s="19" t="str">
        <f ca="1">IFERROR(__xludf.DUMMYFUNCTION("""COMPUTED_VALUE"""),"За")</f>
        <v>За</v>
      </c>
      <c r="JN21" s="19">
        <f ca="1">IFERROR(__xludf.DUMMYFUNCTION("""COMPUTED_VALUE"""),19)</f>
        <v>19</v>
      </c>
      <c r="JO21" s="19" t="str">
        <f ca="1">IFERROR(__xludf.DUMMYFUNCTION("""COMPUTED_VALUE"""),"Криворучко  Т. Г.")</f>
        <v>Криворучко  Т. Г.</v>
      </c>
      <c r="JP21" s="19" t="str">
        <f ca="1">IFERROR(__xludf.DUMMYFUNCTION("""COMPUTED_VALUE"""),"За")</f>
        <v>За</v>
      </c>
      <c r="JQ21" s="19">
        <f ca="1">IFERROR(__xludf.DUMMYFUNCTION("""COMPUTED_VALUE"""),19)</f>
        <v>19</v>
      </c>
      <c r="JR21" s="19" t="str">
        <f ca="1">IFERROR(__xludf.DUMMYFUNCTION("""COMPUTED_VALUE"""),"Криворучко  Т. Г.")</f>
        <v>Криворучко  Т. Г.</v>
      </c>
      <c r="JS21" s="19" t="str">
        <f ca="1">IFERROR(__xludf.DUMMYFUNCTION("""COMPUTED_VALUE"""),"За")</f>
        <v>За</v>
      </c>
      <c r="JT21" s="19">
        <f ca="1">IFERROR(__xludf.DUMMYFUNCTION("""COMPUTED_VALUE"""),19)</f>
        <v>19</v>
      </c>
      <c r="JU21" s="19" t="str">
        <f ca="1">IFERROR(__xludf.DUMMYFUNCTION("""COMPUTED_VALUE"""),"Криворучко  Т. Г.")</f>
        <v>Криворучко  Т. Г.</v>
      </c>
      <c r="JV21" s="19" t="str">
        <f ca="1">IFERROR(__xludf.DUMMYFUNCTION("""COMPUTED_VALUE"""),"За")</f>
        <v>За</v>
      </c>
      <c r="JW21" s="19">
        <f ca="1">IFERROR(__xludf.DUMMYFUNCTION("""COMPUTED_VALUE"""),19)</f>
        <v>19</v>
      </c>
      <c r="JX21" s="19" t="str">
        <f ca="1">IFERROR(__xludf.DUMMYFUNCTION("""COMPUTED_VALUE"""),"Криворучко  Т. Г.")</f>
        <v>Криворучко  Т. Г.</v>
      </c>
      <c r="JY21" s="19" t="str">
        <f ca="1">IFERROR(__xludf.DUMMYFUNCTION("""COMPUTED_VALUE"""),"За")</f>
        <v>За</v>
      </c>
      <c r="JZ21" s="19">
        <f ca="1">IFERROR(__xludf.DUMMYFUNCTION("""COMPUTED_VALUE"""),19)</f>
        <v>19</v>
      </c>
      <c r="KA21" s="19" t="str">
        <f ca="1">IFERROR(__xludf.DUMMYFUNCTION("""COMPUTED_VALUE"""),"Криворучко  Т. Г.")</f>
        <v>Криворучко  Т. Г.</v>
      </c>
      <c r="KB21" s="19" t="str">
        <f ca="1">IFERROR(__xludf.DUMMYFUNCTION("""COMPUTED_VALUE"""),"За")</f>
        <v>За</v>
      </c>
      <c r="KC21" s="19">
        <f ca="1">IFERROR(__xludf.DUMMYFUNCTION("""COMPUTED_VALUE"""),19)</f>
        <v>19</v>
      </c>
      <c r="KD21" s="19" t="str">
        <f ca="1">IFERROR(__xludf.DUMMYFUNCTION("""COMPUTED_VALUE"""),"Криворучко  Т. Г.")</f>
        <v>Криворучко  Т. Г.</v>
      </c>
      <c r="KE21" s="19" t="str">
        <f ca="1">IFERROR(__xludf.DUMMYFUNCTION("""COMPUTED_VALUE"""),"За")</f>
        <v>За</v>
      </c>
      <c r="KF21" s="19">
        <f ca="1">IFERROR(__xludf.DUMMYFUNCTION("""COMPUTED_VALUE"""),19)</f>
        <v>19</v>
      </c>
      <c r="KG21" s="19" t="str">
        <f ca="1">IFERROR(__xludf.DUMMYFUNCTION("""COMPUTED_VALUE"""),"Криворучко  Т. Г.")</f>
        <v>Криворучко  Т. Г.</v>
      </c>
      <c r="KH21" s="19" t="str">
        <f ca="1">IFERROR(__xludf.DUMMYFUNCTION("""COMPUTED_VALUE"""),"За")</f>
        <v>За</v>
      </c>
      <c r="KI21" s="19">
        <f ca="1">IFERROR(__xludf.DUMMYFUNCTION("""COMPUTED_VALUE"""),19)</f>
        <v>19</v>
      </c>
      <c r="KJ21" s="19" t="str">
        <f ca="1">IFERROR(__xludf.DUMMYFUNCTION("""COMPUTED_VALUE"""),"Криворучко  Т. Г.")</f>
        <v>Криворучко  Т. Г.</v>
      </c>
      <c r="KK21" s="19" t="str">
        <f ca="1">IFERROR(__xludf.DUMMYFUNCTION("""COMPUTED_VALUE"""),"За")</f>
        <v>За</v>
      </c>
      <c r="KL21" s="19">
        <f ca="1">IFERROR(__xludf.DUMMYFUNCTION("""COMPUTED_VALUE"""),19)</f>
        <v>19</v>
      </c>
      <c r="KM21" s="19" t="str">
        <f ca="1">IFERROR(__xludf.DUMMYFUNCTION("""COMPUTED_VALUE"""),"Криворучко  Т. Г.")</f>
        <v>Криворучко  Т. Г.</v>
      </c>
      <c r="KN21" s="19" t="str">
        <f ca="1">IFERROR(__xludf.DUMMYFUNCTION("""COMPUTED_VALUE"""),"За")</f>
        <v>За</v>
      </c>
      <c r="KO21" s="19">
        <f ca="1">IFERROR(__xludf.DUMMYFUNCTION("""COMPUTED_VALUE"""),19)</f>
        <v>19</v>
      </c>
      <c r="KP21" s="19" t="str">
        <f ca="1">IFERROR(__xludf.DUMMYFUNCTION("""COMPUTED_VALUE"""),"Криворучко  Т. Г.")</f>
        <v>Криворучко  Т. Г.</v>
      </c>
      <c r="KQ21" s="19" t="str">
        <f ca="1">IFERROR(__xludf.DUMMYFUNCTION("""COMPUTED_VALUE"""),"За")</f>
        <v>За</v>
      </c>
      <c r="KR21" s="19">
        <f ca="1">IFERROR(__xludf.DUMMYFUNCTION("""COMPUTED_VALUE"""),19)</f>
        <v>19</v>
      </c>
      <c r="KS21" s="19" t="str">
        <f ca="1">IFERROR(__xludf.DUMMYFUNCTION("""COMPUTED_VALUE"""),"Криворучко  Т. Г.")</f>
        <v>Криворучко  Т. Г.</v>
      </c>
      <c r="KT21" s="19" t="str">
        <f ca="1">IFERROR(__xludf.DUMMYFUNCTION("""COMPUTED_VALUE"""),"За")</f>
        <v>За</v>
      </c>
      <c r="KU21" s="19">
        <f ca="1">IFERROR(__xludf.DUMMYFUNCTION("""COMPUTED_VALUE"""),19)</f>
        <v>19</v>
      </c>
      <c r="KV21" s="19" t="str">
        <f ca="1">IFERROR(__xludf.DUMMYFUNCTION("""COMPUTED_VALUE"""),"Криворучко  Т. Г.")</f>
        <v>Криворучко  Т. Г.</v>
      </c>
      <c r="KW21" s="19" t="str">
        <f ca="1">IFERROR(__xludf.DUMMYFUNCTION("""COMPUTED_VALUE"""),"За")</f>
        <v>За</v>
      </c>
      <c r="KX21" s="19">
        <f ca="1">IFERROR(__xludf.DUMMYFUNCTION("""COMPUTED_VALUE"""),19)</f>
        <v>19</v>
      </c>
      <c r="KY21" s="19" t="str">
        <f ca="1">IFERROR(__xludf.DUMMYFUNCTION("""COMPUTED_VALUE"""),"Криворучко  Т. Г.")</f>
        <v>Криворучко  Т. Г.</v>
      </c>
      <c r="KZ21" s="19" t="str">
        <f ca="1">IFERROR(__xludf.DUMMYFUNCTION("""COMPUTED_VALUE"""),"За")</f>
        <v>За</v>
      </c>
      <c r="LA21" s="19">
        <f ca="1">IFERROR(__xludf.DUMMYFUNCTION("""COMPUTED_VALUE"""),19)</f>
        <v>19</v>
      </c>
      <c r="LB21" s="19" t="str">
        <f ca="1">IFERROR(__xludf.DUMMYFUNCTION("""COMPUTED_VALUE"""),"Криворучко  Т. Г.")</f>
        <v>Криворучко  Т. Г.</v>
      </c>
      <c r="LC21" s="19" t="str">
        <f ca="1">IFERROR(__xludf.DUMMYFUNCTION("""COMPUTED_VALUE"""),"За")</f>
        <v>За</v>
      </c>
      <c r="LD21" s="19">
        <f ca="1">IFERROR(__xludf.DUMMYFUNCTION("""COMPUTED_VALUE"""),19)</f>
        <v>19</v>
      </c>
      <c r="LE21" s="19" t="str">
        <f ca="1">IFERROR(__xludf.DUMMYFUNCTION("""COMPUTED_VALUE"""),"Криворучко  Т. Г.")</f>
        <v>Криворучко  Т. Г.</v>
      </c>
      <c r="LF21" s="19" t="str">
        <f ca="1">IFERROR(__xludf.DUMMYFUNCTION("""COMPUTED_VALUE"""),"За")</f>
        <v>За</v>
      </c>
      <c r="LG21" s="19">
        <f ca="1">IFERROR(__xludf.DUMMYFUNCTION("""COMPUTED_VALUE"""),19)</f>
        <v>19</v>
      </c>
      <c r="LH21" s="19" t="str">
        <f ca="1">IFERROR(__xludf.DUMMYFUNCTION("""COMPUTED_VALUE"""),"Криворучко  Т. Г.")</f>
        <v>Криворучко  Т. Г.</v>
      </c>
      <c r="LI21" s="19" t="str">
        <f ca="1">IFERROR(__xludf.DUMMYFUNCTION("""COMPUTED_VALUE"""),"За")</f>
        <v>За</v>
      </c>
      <c r="LJ21" s="19">
        <f ca="1">IFERROR(__xludf.DUMMYFUNCTION("""COMPUTED_VALUE"""),19)</f>
        <v>19</v>
      </c>
      <c r="LK21" s="19" t="str">
        <f ca="1">IFERROR(__xludf.DUMMYFUNCTION("""COMPUTED_VALUE"""),"Криворучко  Т. Г.")</f>
        <v>Криворучко  Т. Г.</v>
      </c>
      <c r="LL21" s="19" t="str">
        <f ca="1">IFERROR(__xludf.DUMMYFUNCTION("""COMPUTED_VALUE"""),"За")</f>
        <v>За</v>
      </c>
      <c r="LM21" s="19">
        <f ca="1">IFERROR(__xludf.DUMMYFUNCTION("""COMPUTED_VALUE"""),19)</f>
        <v>19</v>
      </c>
      <c r="LN21" s="19" t="str">
        <f ca="1">IFERROR(__xludf.DUMMYFUNCTION("""COMPUTED_VALUE"""),"Криворучко  Т. Г.")</f>
        <v>Криворучко  Т. Г.</v>
      </c>
      <c r="LO21" s="19" t="str">
        <f ca="1">IFERROR(__xludf.DUMMYFUNCTION("""COMPUTED_VALUE"""),"За")</f>
        <v>За</v>
      </c>
      <c r="LP21" s="19">
        <f ca="1">IFERROR(__xludf.DUMMYFUNCTION("""COMPUTED_VALUE"""),19)</f>
        <v>19</v>
      </c>
      <c r="LQ21" s="19" t="str">
        <f ca="1">IFERROR(__xludf.DUMMYFUNCTION("""COMPUTED_VALUE"""),"Криворучко  Т. Г.")</f>
        <v>Криворучко  Т. Г.</v>
      </c>
      <c r="LR21" s="19" t="str">
        <f ca="1">IFERROR(__xludf.DUMMYFUNCTION("""COMPUTED_VALUE"""),"За")</f>
        <v>За</v>
      </c>
      <c r="LS21" s="19">
        <f ca="1">IFERROR(__xludf.DUMMYFUNCTION("""COMPUTED_VALUE"""),19)</f>
        <v>19</v>
      </c>
      <c r="LT21" s="19" t="str">
        <f ca="1">IFERROR(__xludf.DUMMYFUNCTION("""COMPUTED_VALUE"""),"Криворучко  Т. Г.")</f>
        <v>Криворучко  Т. Г.</v>
      </c>
      <c r="LU21" s="19" t="str">
        <f ca="1">IFERROR(__xludf.DUMMYFUNCTION("""COMPUTED_VALUE"""),"За")</f>
        <v>За</v>
      </c>
      <c r="LV21" s="19">
        <f ca="1">IFERROR(__xludf.DUMMYFUNCTION("""COMPUTED_VALUE"""),19)</f>
        <v>19</v>
      </c>
      <c r="LW21" s="19" t="str">
        <f ca="1">IFERROR(__xludf.DUMMYFUNCTION("""COMPUTED_VALUE"""),"Криворучко  Т. Г.")</f>
        <v>Криворучко  Т. Г.</v>
      </c>
      <c r="LX21" s="19" t="str">
        <f ca="1">IFERROR(__xludf.DUMMYFUNCTION("""COMPUTED_VALUE"""),"За")</f>
        <v>За</v>
      </c>
      <c r="LY21" s="19">
        <f ca="1">IFERROR(__xludf.DUMMYFUNCTION("""COMPUTED_VALUE"""),19)</f>
        <v>19</v>
      </c>
      <c r="LZ21" s="19" t="str">
        <f ca="1">IFERROR(__xludf.DUMMYFUNCTION("""COMPUTED_VALUE"""),"Криворучко  Т. Г.")</f>
        <v>Криворучко  Т. Г.</v>
      </c>
      <c r="MA21" s="19" t="str">
        <f ca="1">IFERROR(__xludf.DUMMYFUNCTION("""COMPUTED_VALUE"""),"За")</f>
        <v>За</v>
      </c>
      <c r="MB21" s="19">
        <f ca="1">IFERROR(__xludf.DUMMYFUNCTION("""COMPUTED_VALUE"""),19)</f>
        <v>19</v>
      </c>
      <c r="MC21" s="19" t="str">
        <f ca="1">IFERROR(__xludf.DUMMYFUNCTION("""COMPUTED_VALUE"""),"Криворучко  Т. Г.")</f>
        <v>Криворучко  Т. Г.</v>
      </c>
      <c r="MD21" s="19" t="str">
        <f ca="1">IFERROR(__xludf.DUMMYFUNCTION("""COMPUTED_VALUE"""),"За")</f>
        <v>За</v>
      </c>
      <c r="ME21" s="19">
        <f ca="1">IFERROR(__xludf.DUMMYFUNCTION("""COMPUTED_VALUE"""),19)</f>
        <v>19</v>
      </c>
      <c r="MF21" s="19" t="str">
        <f ca="1">IFERROR(__xludf.DUMMYFUNCTION("""COMPUTED_VALUE"""),"Криворучко  Т. Г.")</f>
        <v>Криворучко  Т. Г.</v>
      </c>
      <c r="MG21" s="19" t="str">
        <f ca="1">IFERROR(__xludf.DUMMYFUNCTION("""COMPUTED_VALUE"""),"За")</f>
        <v>За</v>
      </c>
      <c r="MH21" s="19">
        <f ca="1">IFERROR(__xludf.DUMMYFUNCTION("""COMPUTED_VALUE"""),19)</f>
        <v>19</v>
      </c>
      <c r="MI21" s="19" t="str">
        <f ca="1">IFERROR(__xludf.DUMMYFUNCTION("""COMPUTED_VALUE"""),"Криворучко  Т. Г.")</f>
        <v>Криворучко  Т. Г.</v>
      </c>
      <c r="MJ21" s="19" t="str">
        <f ca="1">IFERROR(__xludf.DUMMYFUNCTION("""COMPUTED_VALUE"""),"За")</f>
        <v>За</v>
      </c>
      <c r="MK21" s="19">
        <f ca="1">IFERROR(__xludf.DUMMYFUNCTION("""COMPUTED_VALUE"""),19)</f>
        <v>19</v>
      </c>
      <c r="ML21" s="19" t="str">
        <f ca="1">IFERROR(__xludf.DUMMYFUNCTION("""COMPUTED_VALUE"""),"Криворучко  Т. Г.")</f>
        <v>Криворучко  Т. Г.</v>
      </c>
      <c r="MM21" s="19" t="str">
        <f ca="1">IFERROR(__xludf.DUMMYFUNCTION("""COMPUTED_VALUE"""),"За")</f>
        <v>За</v>
      </c>
      <c r="MN21" s="19">
        <f ca="1">IFERROR(__xludf.DUMMYFUNCTION("""COMPUTED_VALUE"""),19)</f>
        <v>19</v>
      </c>
      <c r="MO21" s="19" t="str">
        <f ca="1">IFERROR(__xludf.DUMMYFUNCTION("""COMPUTED_VALUE"""),"Криворучко  Т. Г.")</f>
        <v>Криворучко  Т. Г.</v>
      </c>
      <c r="MP21" s="19" t="str">
        <f ca="1">IFERROR(__xludf.DUMMYFUNCTION("""COMPUTED_VALUE"""),"За")</f>
        <v>За</v>
      </c>
      <c r="MQ21" s="19">
        <f ca="1">IFERROR(__xludf.DUMMYFUNCTION("""COMPUTED_VALUE"""),19)</f>
        <v>19</v>
      </c>
      <c r="MR21" s="19" t="str">
        <f ca="1">IFERROR(__xludf.DUMMYFUNCTION("""COMPUTED_VALUE"""),"Криворучко  Т. Г.")</f>
        <v>Криворучко  Т. Г.</v>
      </c>
      <c r="MS21" s="19" t="str">
        <f ca="1">IFERROR(__xludf.DUMMYFUNCTION("""COMPUTED_VALUE"""),"За")</f>
        <v>За</v>
      </c>
      <c r="MT21" s="19">
        <f ca="1">IFERROR(__xludf.DUMMYFUNCTION("""COMPUTED_VALUE"""),19)</f>
        <v>19</v>
      </c>
      <c r="MU21" s="19" t="str">
        <f ca="1">IFERROR(__xludf.DUMMYFUNCTION("""COMPUTED_VALUE"""),"Криворучко  Т. Г.")</f>
        <v>Криворучко  Т. Г.</v>
      </c>
      <c r="MV21" s="19" t="str">
        <f ca="1">IFERROR(__xludf.DUMMYFUNCTION("""COMPUTED_VALUE"""),"За")</f>
        <v>За</v>
      </c>
      <c r="MW21" s="19">
        <f ca="1">IFERROR(__xludf.DUMMYFUNCTION("""COMPUTED_VALUE"""),19)</f>
        <v>19</v>
      </c>
      <c r="MX21" s="19" t="str">
        <f ca="1">IFERROR(__xludf.DUMMYFUNCTION("""COMPUTED_VALUE"""),"Криворучко  Т. Г.")</f>
        <v>Криворучко  Т. Г.</v>
      </c>
      <c r="MY21" s="19" t="str">
        <f ca="1">IFERROR(__xludf.DUMMYFUNCTION("""COMPUTED_VALUE"""),"За")</f>
        <v>За</v>
      </c>
      <c r="MZ21" s="19">
        <f ca="1">IFERROR(__xludf.DUMMYFUNCTION("""COMPUTED_VALUE"""),19)</f>
        <v>19</v>
      </c>
      <c r="NA21" s="19" t="str">
        <f ca="1">IFERROR(__xludf.DUMMYFUNCTION("""COMPUTED_VALUE"""),"Криворучко  Т. Г.")</f>
        <v>Криворучко  Т. Г.</v>
      </c>
      <c r="NB21" s="19" t="str">
        <f ca="1">IFERROR(__xludf.DUMMYFUNCTION("""COMPUTED_VALUE"""),"За")</f>
        <v>За</v>
      </c>
      <c r="NC21" s="19">
        <f ca="1">IFERROR(__xludf.DUMMYFUNCTION("""COMPUTED_VALUE"""),19)</f>
        <v>19</v>
      </c>
      <c r="ND21" s="19" t="str">
        <f ca="1">IFERROR(__xludf.DUMMYFUNCTION("""COMPUTED_VALUE"""),"Криворучко  Т. Г.")</f>
        <v>Криворучко  Т. Г.</v>
      </c>
      <c r="NE21" s="19" t="str">
        <f ca="1">IFERROR(__xludf.DUMMYFUNCTION("""COMPUTED_VALUE"""),"За")</f>
        <v>За</v>
      </c>
      <c r="NF21" s="19">
        <f ca="1">IFERROR(__xludf.DUMMYFUNCTION("""COMPUTED_VALUE"""),19)</f>
        <v>19</v>
      </c>
      <c r="NG21" s="19" t="str">
        <f ca="1">IFERROR(__xludf.DUMMYFUNCTION("""COMPUTED_VALUE"""),"Криворучко  Т. Г.")</f>
        <v>Криворучко  Т. Г.</v>
      </c>
      <c r="NH21" s="19" t="str">
        <f ca="1">IFERROR(__xludf.DUMMYFUNCTION("""COMPUTED_VALUE"""),"За")</f>
        <v>За</v>
      </c>
      <c r="NI21" s="19">
        <f ca="1">IFERROR(__xludf.DUMMYFUNCTION("""COMPUTED_VALUE"""),19)</f>
        <v>19</v>
      </c>
      <c r="NJ21" s="19" t="str">
        <f ca="1">IFERROR(__xludf.DUMMYFUNCTION("""COMPUTED_VALUE"""),"Криворучко  Т. Г.")</f>
        <v>Криворучко  Т. Г.</v>
      </c>
      <c r="NK21" s="19" t="str">
        <f ca="1">IFERROR(__xludf.DUMMYFUNCTION("""COMPUTED_VALUE"""),"За")</f>
        <v>За</v>
      </c>
      <c r="NL21" s="19">
        <f ca="1">IFERROR(__xludf.DUMMYFUNCTION("""COMPUTED_VALUE"""),19)</f>
        <v>19</v>
      </c>
      <c r="NM21" s="19" t="str">
        <f ca="1">IFERROR(__xludf.DUMMYFUNCTION("""COMPUTED_VALUE"""),"Криворучко  Т. Г.")</f>
        <v>Криворучко  Т. Г.</v>
      </c>
      <c r="NN21" s="19" t="str">
        <f ca="1">IFERROR(__xludf.DUMMYFUNCTION("""COMPUTED_VALUE"""),"За")</f>
        <v>За</v>
      </c>
      <c r="NO21" s="19">
        <f ca="1">IFERROR(__xludf.DUMMYFUNCTION("""COMPUTED_VALUE"""),19)</f>
        <v>19</v>
      </c>
      <c r="NP21" s="19" t="str">
        <f ca="1">IFERROR(__xludf.DUMMYFUNCTION("""COMPUTED_VALUE"""),"Криворучко  Т. Г.")</f>
        <v>Криворучко  Т. Г.</v>
      </c>
      <c r="NQ21" s="19" t="str">
        <f ca="1">IFERROR(__xludf.DUMMYFUNCTION("""COMPUTED_VALUE"""),"За")</f>
        <v>За</v>
      </c>
      <c r="NR21" s="19">
        <f ca="1">IFERROR(__xludf.DUMMYFUNCTION("""COMPUTED_VALUE"""),19)</f>
        <v>19</v>
      </c>
      <c r="NS21" s="19" t="str">
        <f ca="1">IFERROR(__xludf.DUMMYFUNCTION("""COMPUTED_VALUE"""),"Криворучко  Т. Г.")</f>
        <v>Криворучко  Т. Г.</v>
      </c>
      <c r="NT21" s="19" t="str">
        <f ca="1">IFERROR(__xludf.DUMMYFUNCTION("""COMPUTED_VALUE"""),"Утримався")</f>
        <v>Утримався</v>
      </c>
      <c r="NU21" s="19">
        <f ca="1">IFERROR(__xludf.DUMMYFUNCTION("""COMPUTED_VALUE"""),19)</f>
        <v>19</v>
      </c>
      <c r="NV21" s="19" t="str">
        <f ca="1">IFERROR(__xludf.DUMMYFUNCTION("""COMPUTED_VALUE"""),"Криворучко  Т. Г.")</f>
        <v>Криворучко  Т. Г.</v>
      </c>
      <c r="NW21" s="19" t="str">
        <f ca="1">IFERROR(__xludf.DUMMYFUNCTION("""COMPUTED_VALUE"""),"Утримався")</f>
        <v>Утримався</v>
      </c>
      <c r="NX21" s="19">
        <f ca="1">IFERROR(__xludf.DUMMYFUNCTION("""COMPUTED_VALUE"""),19)</f>
        <v>19</v>
      </c>
      <c r="NY21" s="19" t="str">
        <f ca="1">IFERROR(__xludf.DUMMYFUNCTION("""COMPUTED_VALUE"""),"Криворучко  Т. Г.")</f>
        <v>Криворучко  Т. Г.</v>
      </c>
      <c r="NZ21" s="19" t="str">
        <f ca="1">IFERROR(__xludf.DUMMYFUNCTION("""COMPUTED_VALUE"""),"За")</f>
        <v>За</v>
      </c>
      <c r="OA21" s="19">
        <f ca="1">IFERROR(__xludf.DUMMYFUNCTION("""COMPUTED_VALUE"""),19)</f>
        <v>19</v>
      </c>
      <c r="OB21" s="19" t="str">
        <f ca="1">IFERROR(__xludf.DUMMYFUNCTION("""COMPUTED_VALUE"""),"Криворучко  Т. Г.")</f>
        <v>Криворучко  Т. Г.</v>
      </c>
      <c r="OC21" s="19" t="str">
        <f ca="1">IFERROR(__xludf.DUMMYFUNCTION("""COMPUTED_VALUE"""),"За")</f>
        <v>За</v>
      </c>
      <c r="OD21" s="19">
        <f ca="1">IFERROR(__xludf.DUMMYFUNCTION("""COMPUTED_VALUE"""),19)</f>
        <v>19</v>
      </c>
      <c r="OE21" s="19" t="str">
        <f ca="1">IFERROR(__xludf.DUMMYFUNCTION("""COMPUTED_VALUE"""),"Криворучко  Т. Г.")</f>
        <v>Криворучко  Т. Г.</v>
      </c>
      <c r="OF21" s="19" t="str">
        <f ca="1">IFERROR(__xludf.DUMMYFUNCTION("""COMPUTED_VALUE"""),"За")</f>
        <v>За</v>
      </c>
      <c r="OG21" s="19">
        <f ca="1">IFERROR(__xludf.DUMMYFUNCTION("""COMPUTED_VALUE"""),19)</f>
        <v>19</v>
      </c>
      <c r="OH21" s="19" t="str">
        <f ca="1">IFERROR(__xludf.DUMMYFUNCTION("""COMPUTED_VALUE"""),"Криворучко  Т. Г.")</f>
        <v>Криворучко  Т. Г.</v>
      </c>
      <c r="OI21" s="19" t="str">
        <f ca="1">IFERROR(__xludf.DUMMYFUNCTION("""COMPUTED_VALUE"""),"За")</f>
        <v>За</v>
      </c>
      <c r="OJ21" s="19">
        <f ca="1">IFERROR(__xludf.DUMMYFUNCTION("""COMPUTED_VALUE"""),19)</f>
        <v>19</v>
      </c>
      <c r="OK21" s="19" t="str">
        <f ca="1">IFERROR(__xludf.DUMMYFUNCTION("""COMPUTED_VALUE"""),"Криворучко  Т. Г.")</f>
        <v>Криворучко  Т. Г.</v>
      </c>
      <c r="OL21" s="19" t="str">
        <f ca="1">IFERROR(__xludf.DUMMYFUNCTION("""COMPUTED_VALUE"""),"За")</f>
        <v>За</v>
      </c>
      <c r="OM21" s="19">
        <f ca="1">IFERROR(__xludf.DUMMYFUNCTION("""COMPUTED_VALUE"""),19)</f>
        <v>19</v>
      </c>
      <c r="ON21" s="19" t="str">
        <f ca="1">IFERROR(__xludf.DUMMYFUNCTION("""COMPUTED_VALUE"""),"Криворучко  Т. Г.")</f>
        <v>Криворучко  Т. Г.</v>
      </c>
      <c r="OO21" s="19" t="str">
        <f ca="1">IFERROR(__xludf.DUMMYFUNCTION("""COMPUTED_VALUE"""),"За")</f>
        <v>За</v>
      </c>
      <c r="OP21" s="19">
        <f ca="1">IFERROR(__xludf.DUMMYFUNCTION("""COMPUTED_VALUE"""),19)</f>
        <v>19</v>
      </c>
      <c r="OQ21" s="19" t="str">
        <f ca="1">IFERROR(__xludf.DUMMYFUNCTION("""COMPUTED_VALUE"""),"Криворучко  Т. Г.")</f>
        <v>Криворучко  Т. Г.</v>
      </c>
      <c r="OR21" s="19" t="str">
        <f ca="1">IFERROR(__xludf.DUMMYFUNCTION("""COMPUTED_VALUE"""),"За")</f>
        <v>За</v>
      </c>
      <c r="OS21" s="19">
        <f ca="1">IFERROR(__xludf.DUMMYFUNCTION("""COMPUTED_VALUE"""),19)</f>
        <v>19</v>
      </c>
      <c r="OT21" s="19" t="str">
        <f ca="1">IFERROR(__xludf.DUMMYFUNCTION("""COMPUTED_VALUE"""),"Криворучко  Т. Г.")</f>
        <v>Криворучко  Т. Г.</v>
      </c>
      <c r="OU21" s="19" t="str">
        <f ca="1">IFERROR(__xludf.DUMMYFUNCTION("""COMPUTED_VALUE"""),"За")</f>
        <v>За</v>
      </c>
      <c r="OV21" s="19">
        <f ca="1">IFERROR(__xludf.DUMMYFUNCTION("""COMPUTED_VALUE"""),19)</f>
        <v>19</v>
      </c>
      <c r="OW21" s="19" t="str">
        <f ca="1">IFERROR(__xludf.DUMMYFUNCTION("""COMPUTED_VALUE"""),"Криворучко  Т. Г.")</f>
        <v>Криворучко  Т. Г.</v>
      </c>
      <c r="OX21" s="19" t="str">
        <f ca="1">IFERROR(__xludf.DUMMYFUNCTION("""COMPUTED_VALUE"""),"За")</f>
        <v>За</v>
      </c>
      <c r="OY21" s="19">
        <f ca="1">IFERROR(__xludf.DUMMYFUNCTION("""COMPUTED_VALUE"""),19)</f>
        <v>19</v>
      </c>
      <c r="OZ21" s="19" t="str">
        <f ca="1">IFERROR(__xludf.DUMMYFUNCTION("""COMPUTED_VALUE"""),"Криворучко  Т. Г.")</f>
        <v>Криворучко  Т. Г.</v>
      </c>
      <c r="PA21" s="19" t="str">
        <f ca="1">IFERROR(__xludf.DUMMYFUNCTION("""COMPUTED_VALUE"""),"За")</f>
        <v>За</v>
      </c>
      <c r="PB21" s="19">
        <f ca="1">IFERROR(__xludf.DUMMYFUNCTION("""COMPUTED_VALUE"""),19)</f>
        <v>19</v>
      </c>
      <c r="PC21" s="19" t="str">
        <f ca="1">IFERROR(__xludf.DUMMYFUNCTION("""COMPUTED_VALUE"""),"Криворучко  Т. Г.")</f>
        <v>Криворучко  Т. Г.</v>
      </c>
      <c r="PD21" s="19" t="str">
        <f ca="1">IFERROR(__xludf.DUMMYFUNCTION("""COMPUTED_VALUE"""),"За")</f>
        <v>За</v>
      </c>
      <c r="PE21" s="19">
        <f ca="1">IFERROR(__xludf.DUMMYFUNCTION("""COMPUTED_VALUE"""),19)</f>
        <v>19</v>
      </c>
      <c r="PF21" s="19" t="str">
        <f ca="1">IFERROR(__xludf.DUMMYFUNCTION("""COMPUTED_VALUE"""),"Криворучко  Т. Г.")</f>
        <v>Криворучко  Т. Г.</v>
      </c>
      <c r="PG21" s="19" t="str">
        <f ca="1">IFERROR(__xludf.DUMMYFUNCTION("""COMPUTED_VALUE"""),"За")</f>
        <v>За</v>
      </c>
      <c r="PH21" s="19">
        <f ca="1">IFERROR(__xludf.DUMMYFUNCTION("""COMPUTED_VALUE"""),19)</f>
        <v>19</v>
      </c>
      <c r="PI21" s="19" t="str">
        <f ca="1">IFERROR(__xludf.DUMMYFUNCTION("""COMPUTED_VALUE"""),"Криворучко  Т. Г.")</f>
        <v>Криворучко  Т. Г.</v>
      </c>
      <c r="PJ21" s="19" t="str">
        <f ca="1">IFERROR(__xludf.DUMMYFUNCTION("""COMPUTED_VALUE"""),"За")</f>
        <v>За</v>
      </c>
      <c r="PK21" s="19">
        <f ca="1">IFERROR(__xludf.DUMMYFUNCTION("""COMPUTED_VALUE"""),19)</f>
        <v>19</v>
      </c>
      <c r="PL21" s="19" t="str">
        <f ca="1">IFERROR(__xludf.DUMMYFUNCTION("""COMPUTED_VALUE"""),"Криворучко  Т. Г.")</f>
        <v>Криворучко  Т. Г.</v>
      </c>
      <c r="PM21" s="19" t="str">
        <f ca="1">IFERROR(__xludf.DUMMYFUNCTION("""COMPUTED_VALUE"""),"За")</f>
        <v>За</v>
      </c>
      <c r="PN21" s="19">
        <f ca="1">IFERROR(__xludf.DUMMYFUNCTION("""COMPUTED_VALUE"""),19)</f>
        <v>19</v>
      </c>
      <c r="PO21" s="19" t="str">
        <f ca="1">IFERROR(__xludf.DUMMYFUNCTION("""COMPUTED_VALUE"""),"Криворучко  Т. Г.")</f>
        <v>Криворучко  Т. Г.</v>
      </c>
      <c r="PP21" s="19" t="str">
        <f ca="1">IFERROR(__xludf.DUMMYFUNCTION("""COMPUTED_VALUE"""),"Утримався")</f>
        <v>Утримався</v>
      </c>
      <c r="PQ21" s="19">
        <f ca="1">IFERROR(__xludf.DUMMYFUNCTION("""COMPUTED_VALUE"""),19)</f>
        <v>19</v>
      </c>
      <c r="PR21" s="19" t="str">
        <f ca="1">IFERROR(__xludf.DUMMYFUNCTION("""COMPUTED_VALUE"""),"Криворучко  Т. Г.")</f>
        <v>Криворучко  Т. Г.</v>
      </c>
      <c r="PS21" s="19" t="str">
        <f ca="1">IFERROR(__xludf.DUMMYFUNCTION("""COMPUTED_VALUE"""),"За")</f>
        <v>За</v>
      </c>
      <c r="PT21" s="19">
        <f ca="1">IFERROR(__xludf.DUMMYFUNCTION("""COMPUTED_VALUE"""),19)</f>
        <v>19</v>
      </c>
      <c r="PU21" s="19" t="str">
        <f ca="1">IFERROR(__xludf.DUMMYFUNCTION("""COMPUTED_VALUE"""),"Криворучко  Т. Г.")</f>
        <v>Криворучко  Т. Г.</v>
      </c>
      <c r="PV21" s="19" t="str">
        <f ca="1">IFERROR(__xludf.DUMMYFUNCTION("""COMPUTED_VALUE"""),"За")</f>
        <v>За</v>
      </c>
      <c r="PW21" s="19">
        <f ca="1">IFERROR(__xludf.DUMMYFUNCTION("""COMPUTED_VALUE"""),19)</f>
        <v>19</v>
      </c>
      <c r="PX21" s="19" t="str">
        <f ca="1">IFERROR(__xludf.DUMMYFUNCTION("""COMPUTED_VALUE"""),"Криворучко  Т. Г.")</f>
        <v>Криворучко  Т. Г.</v>
      </c>
      <c r="PY21" s="19" t="str">
        <f ca="1">IFERROR(__xludf.DUMMYFUNCTION("""COMPUTED_VALUE"""),"За")</f>
        <v>За</v>
      </c>
      <c r="PZ21" s="19">
        <f ca="1">IFERROR(__xludf.DUMMYFUNCTION("""COMPUTED_VALUE"""),19)</f>
        <v>19</v>
      </c>
      <c r="QA21" s="19" t="str">
        <f ca="1">IFERROR(__xludf.DUMMYFUNCTION("""COMPUTED_VALUE"""),"Криворучко  Т. Г.")</f>
        <v>Криворучко  Т. Г.</v>
      </c>
      <c r="QB21" s="19" t="str">
        <f ca="1">IFERROR(__xludf.DUMMYFUNCTION("""COMPUTED_VALUE"""),"За")</f>
        <v>За</v>
      </c>
      <c r="QC21" s="19">
        <f ca="1">IFERROR(__xludf.DUMMYFUNCTION("""COMPUTED_VALUE"""),19)</f>
        <v>19</v>
      </c>
      <c r="QD21" s="19" t="str">
        <f ca="1">IFERROR(__xludf.DUMMYFUNCTION("""COMPUTED_VALUE"""),"Криворучко  Т. Г.")</f>
        <v>Криворучко  Т. Г.</v>
      </c>
      <c r="QE21" s="19" t="str">
        <f ca="1">IFERROR(__xludf.DUMMYFUNCTION("""COMPUTED_VALUE"""),"Утримався")</f>
        <v>Утримався</v>
      </c>
      <c r="QF21" s="19">
        <f ca="1">IFERROR(__xludf.DUMMYFUNCTION("""COMPUTED_VALUE"""),19)</f>
        <v>19</v>
      </c>
      <c r="QG21" s="19" t="str">
        <f ca="1">IFERROR(__xludf.DUMMYFUNCTION("""COMPUTED_VALUE"""),"Криворучко  Т. Г.")</f>
        <v>Криворучко  Т. Г.</v>
      </c>
      <c r="QH21" s="19" t="str">
        <f ca="1">IFERROR(__xludf.DUMMYFUNCTION("""COMPUTED_VALUE"""),"Утримався")</f>
        <v>Утримався</v>
      </c>
      <c r="QI21" s="19">
        <f ca="1">IFERROR(__xludf.DUMMYFUNCTION("""COMPUTED_VALUE"""),19)</f>
        <v>19</v>
      </c>
      <c r="QJ21" s="19" t="str">
        <f ca="1">IFERROR(__xludf.DUMMYFUNCTION("""COMPUTED_VALUE"""),"Криворучко  Т. Г.")</f>
        <v>Криворучко  Т. Г.</v>
      </c>
      <c r="QK21" s="19" t="str">
        <f ca="1">IFERROR(__xludf.DUMMYFUNCTION("""COMPUTED_VALUE"""),"За")</f>
        <v>За</v>
      </c>
    </row>
    <row r="22" spans="1:453" ht="12.75">
      <c r="A22" s="17">
        <f ca="1">IFERROR(__xludf.DUMMYFUNCTION("""COMPUTED_VALUE"""),120)</f>
        <v>120</v>
      </c>
      <c r="B22" s="17" t="str">
        <f ca="1">IFERROR(__xludf.DUMMYFUNCTION("""COMPUTED_VALUE"""),"Левченко О. А.")</f>
        <v>Левченко О. А.</v>
      </c>
      <c r="C22" s="19" t="str">
        <f ca="1">IFERROR(__xludf.DUMMYFUNCTION("""COMPUTED_VALUE"""),"За")</f>
        <v>За</v>
      </c>
      <c r="D22" s="19">
        <f ca="1">IFERROR(__xludf.DUMMYFUNCTION("""COMPUTED_VALUE"""),120)</f>
        <v>120</v>
      </c>
      <c r="E22" s="19" t="str">
        <f ca="1">IFERROR(__xludf.DUMMYFUNCTION("""COMPUTED_VALUE"""),"Левченко О. А.")</f>
        <v>Левченко О. А.</v>
      </c>
      <c r="F22" s="19" t="str">
        <f ca="1">IFERROR(__xludf.DUMMYFUNCTION("""COMPUTED_VALUE"""),"За")</f>
        <v>За</v>
      </c>
      <c r="G22" s="19">
        <f ca="1">IFERROR(__xludf.DUMMYFUNCTION("""COMPUTED_VALUE"""),120)</f>
        <v>120</v>
      </c>
      <c r="H22" s="19" t="str">
        <f ca="1">IFERROR(__xludf.DUMMYFUNCTION("""COMPUTED_VALUE"""),"Левченко О. А.")</f>
        <v>Левченко О. А.</v>
      </c>
      <c r="I22" s="19" t="str">
        <f ca="1">IFERROR(__xludf.DUMMYFUNCTION("""COMPUTED_VALUE"""),"За")</f>
        <v>За</v>
      </c>
      <c r="J22" s="19">
        <f ca="1">IFERROR(__xludf.DUMMYFUNCTION("""COMPUTED_VALUE"""),120)</f>
        <v>120</v>
      </c>
      <c r="K22" s="19" t="str">
        <f ca="1">IFERROR(__xludf.DUMMYFUNCTION("""COMPUTED_VALUE"""),"Левченко О. А.")</f>
        <v>Левченко О. А.</v>
      </c>
      <c r="L22" s="19" t="str">
        <f ca="1">IFERROR(__xludf.DUMMYFUNCTION("""COMPUTED_VALUE"""),"За")</f>
        <v>За</v>
      </c>
      <c r="M22" s="19">
        <f ca="1">IFERROR(__xludf.DUMMYFUNCTION("""COMPUTED_VALUE"""),120)</f>
        <v>120</v>
      </c>
      <c r="N22" s="19" t="str">
        <f ca="1">IFERROR(__xludf.DUMMYFUNCTION("""COMPUTED_VALUE"""),"Левченко О. А.")</f>
        <v>Левченко О. А.</v>
      </c>
      <c r="O22" s="19" t="str">
        <f ca="1">IFERROR(__xludf.DUMMYFUNCTION("""COMPUTED_VALUE"""),"За")</f>
        <v>За</v>
      </c>
      <c r="P22" s="19">
        <f ca="1">IFERROR(__xludf.DUMMYFUNCTION("""COMPUTED_VALUE"""),120)</f>
        <v>120</v>
      </c>
      <c r="Q22" s="19" t="str">
        <f ca="1">IFERROR(__xludf.DUMMYFUNCTION("""COMPUTED_VALUE"""),"Левченко О. А.")</f>
        <v>Левченко О. А.</v>
      </c>
      <c r="R22" s="19" t="str">
        <f ca="1">IFERROR(__xludf.DUMMYFUNCTION("""COMPUTED_VALUE"""),"За")</f>
        <v>За</v>
      </c>
      <c r="S22" s="19">
        <f ca="1">IFERROR(__xludf.DUMMYFUNCTION("""COMPUTED_VALUE"""),120)</f>
        <v>120</v>
      </c>
      <c r="T22" s="19" t="str">
        <f ca="1">IFERROR(__xludf.DUMMYFUNCTION("""COMPUTED_VALUE"""),"Левченко О. А.")</f>
        <v>Левченко О. А.</v>
      </c>
      <c r="U22" s="19" t="str">
        <f ca="1">IFERROR(__xludf.DUMMYFUNCTION("""COMPUTED_VALUE"""),"За")</f>
        <v>За</v>
      </c>
      <c r="V22" s="19">
        <f ca="1">IFERROR(__xludf.DUMMYFUNCTION("""COMPUTED_VALUE"""),120)</f>
        <v>120</v>
      </c>
      <c r="W22" s="19" t="str">
        <f ca="1">IFERROR(__xludf.DUMMYFUNCTION("""COMPUTED_VALUE"""),"Левченко О. А.")</f>
        <v>Левченко О. А.</v>
      </c>
      <c r="X22" s="19" t="str">
        <f ca="1">IFERROR(__xludf.DUMMYFUNCTION("""COMPUTED_VALUE"""),"За")</f>
        <v>За</v>
      </c>
      <c r="Y22" s="19">
        <f ca="1">IFERROR(__xludf.DUMMYFUNCTION("""COMPUTED_VALUE"""),120)</f>
        <v>120</v>
      </c>
      <c r="Z22" s="19" t="str">
        <f ca="1">IFERROR(__xludf.DUMMYFUNCTION("""COMPUTED_VALUE"""),"Левченко О. А.")</f>
        <v>Левченко О. А.</v>
      </c>
      <c r="AA22" s="19" t="str">
        <f ca="1">IFERROR(__xludf.DUMMYFUNCTION("""COMPUTED_VALUE"""),"За")</f>
        <v>За</v>
      </c>
      <c r="AB22" s="19">
        <f ca="1">IFERROR(__xludf.DUMMYFUNCTION("""COMPUTED_VALUE"""),120)</f>
        <v>120</v>
      </c>
      <c r="AC22" s="19" t="str">
        <f ca="1">IFERROR(__xludf.DUMMYFUNCTION("""COMPUTED_VALUE"""),"Левченко О. А.")</f>
        <v>Левченко О. А.</v>
      </c>
      <c r="AD22" s="19" t="str">
        <f ca="1">IFERROR(__xludf.DUMMYFUNCTION("""COMPUTED_VALUE"""),"За")</f>
        <v>За</v>
      </c>
      <c r="AE22" s="19">
        <f ca="1">IFERROR(__xludf.DUMMYFUNCTION("""COMPUTED_VALUE"""),120)</f>
        <v>120</v>
      </c>
      <c r="AF22" s="19" t="str">
        <f ca="1">IFERROR(__xludf.DUMMYFUNCTION("""COMPUTED_VALUE"""),"Левченко О. А.")</f>
        <v>Левченко О. А.</v>
      </c>
      <c r="AG22" s="19" t="str">
        <f ca="1">IFERROR(__xludf.DUMMYFUNCTION("""COMPUTED_VALUE"""),"За")</f>
        <v>За</v>
      </c>
      <c r="AH22" s="19">
        <f ca="1">IFERROR(__xludf.DUMMYFUNCTION("""COMPUTED_VALUE"""),120)</f>
        <v>120</v>
      </c>
      <c r="AI22" s="19" t="str">
        <f ca="1">IFERROR(__xludf.DUMMYFUNCTION("""COMPUTED_VALUE"""),"Левченко О. А.")</f>
        <v>Левченко О. А.</v>
      </c>
      <c r="AJ22" s="19" t="str">
        <f ca="1">IFERROR(__xludf.DUMMYFUNCTION("""COMPUTED_VALUE"""),"За")</f>
        <v>За</v>
      </c>
      <c r="AK22" s="19">
        <f ca="1">IFERROR(__xludf.DUMMYFUNCTION("""COMPUTED_VALUE"""),120)</f>
        <v>120</v>
      </c>
      <c r="AL22" s="19" t="str">
        <f ca="1">IFERROR(__xludf.DUMMYFUNCTION("""COMPUTED_VALUE"""),"Левченко О. А.")</f>
        <v>Левченко О. А.</v>
      </c>
      <c r="AM22" s="19" t="str">
        <f ca="1">IFERROR(__xludf.DUMMYFUNCTION("""COMPUTED_VALUE"""),"За")</f>
        <v>За</v>
      </c>
      <c r="AN22" s="19">
        <f ca="1">IFERROR(__xludf.DUMMYFUNCTION("""COMPUTED_VALUE"""),120)</f>
        <v>120</v>
      </c>
      <c r="AO22" s="19" t="str">
        <f ca="1">IFERROR(__xludf.DUMMYFUNCTION("""COMPUTED_VALUE"""),"Левченко О. А.")</f>
        <v>Левченко О. А.</v>
      </c>
      <c r="AP22" s="19" t="str">
        <f ca="1">IFERROR(__xludf.DUMMYFUNCTION("""COMPUTED_VALUE"""),"За")</f>
        <v>За</v>
      </c>
      <c r="AQ22" s="19">
        <f ca="1">IFERROR(__xludf.DUMMYFUNCTION("""COMPUTED_VALUE"""),120)</f>
        <v>120</v>
      </c>
      <c r="AR22" s="19" t="str">
        <f ca="1">IFERROR(__xludf.DUMMYFUNCTION("""COMPUTED_VALUE"""),"Левченко О. А.")</f>
        <v>Левченко О. А.</v>
      </c>
      <c r="AS22" s="19" t="str">
        <f ca="1">IFERROR(__xludf.DUMMYFUNCTION("""COMPUTED_VALUE"""),"За")</f>
        <v>За</v>
      </c>
      <c r="AT22" s="19">
        <f ca="1">IFERROR(__xludf.DUMMYFUNCTION("""COMPUTED_VALUE"""),120)</f>
        <v>120</v>
      </c>
      <c r="AU22" s="19" t="str">
        <f ca="1">IFERROR(__xludf.DUMMYFUNCTION("""COMPUTED_VALUE"""),"Левченко О. А.")</f>
        <v>Левченко О. А.</v>
      </c>
      <c r="AV22" s="19" t="str">
        <f ca="1">IFERROR(__xludf.DUMMYFUNCTION("""COMPUTED_VALUE"""),"За")</f>
        <v>За</v>
      </c>
      <c r="AW22" s="19">
        <f ca="1">IFERROR(__xludf.DUMMYFUNCTION("""COMPUTED_VALUE"""),120)</f>
        <v>120</v>
      </c>
      <c r="AX22" s="19" t="str">
        <f ca="1">IFERROR(__xludf.DUMMYFUNCTION("""COMPUTED_VALUE"""),"Левченко О. А.")</f>
        <v>Левченко О. А.</v>
      </c>
      <c r="AY22" s="19" t="str">
        <f ca="1">IFERROR(__xludf.DUMMYFUNCTION("""COMPUTED_VALUE"""),"За")</f>
        <v>За</v>
      </c>
      <c r="AZ22" s="19">
        <f ca="1">IFERROR(__xludf.DUMMYFUNCTION("""COMPUTED_VALUE"""),120)</f>
        <v>120</v>
      </c>
      <c r="BA22" s="19" t="str">
        <f ca="1">IFERROR(__xludf.DUMMYFUNCTION("""COMPUTED_VALUE"""),"Левченко О. А.")</f>
        <v>Левченко О. А.</v>
      </c>
      <c r="BB22" s="19" t="str">
        <f ca="1">IFERROR(__xludf.DUMMYFUNCTION("""COMPUTED_VALUE"""),"За")</f>
        <v>За</v>
      </c>
      <c r="BC22" s="19">
        <f ca="1">IFERROR(__xludf.DUMMYFUNCTION("""COMPUTED_VALUE"""),120)</f>
        <v>120</v>
      </c>
      <c r="BD22" s="19" t="str">
        <f ca="1">IFERROR(__xludf.DUMMYFUNCTION("""COMPUTED_VALUE"""),"Левченко О. А.")</f>
        <v>Левченко О. А.</v>
      </c>
      <c r="BE22" s="19" t="str">
        <f ca="1">IFERROR(__xludf.DUMMYFUNCTION("""COMPUTED_VALUE"""),"За")</f>
        <v>За</v>
      </c>
      <c r="BF22" s="19">
        <f ca="1">IFERROR(__xludf.DUMMYFUNCTION("""COMPUTED_VALUE"""),120)</f>
        <v>120</v>
      </c>
      <c r="BG22" s="19" t="str">
        <f ca="1">IFERROR(__xludf.DUMMYFUNCTION("""COMPUTED_VALUE"""),"Левченко О. А.")</f>
        <v>Левченко О. А.</v>
      </c>
      <c r="BH22" s="19" t="str">
        <f ca="1">IFERROR(__xludf.DUMMYFUNCTION("""COMPUTED_VALUE"""),"За")</f>
        <v>За</v>
      </c>
      <c r="BI22" s="19">
        <f ca="1">IFERROR(__xludf.DUMMYFUNCTION("""COMPUTED_VALUE"""),120)</f>
        <v>120</v>
      </c>
      <c r="BJ22" s="19" t="str">
        <f ca="1">IFERROR(__xludf.DUMMYFUNCTION("""COMPUTED_VALUE"""),"Левченко О. А.")</f>
        <v>Левченко О. А.</v>
      </c>
      <c r="BK22" s="19" t="str">
        <f ca="1">IFERROR(__xludf.DUMMYFUNCTION("""COMPUTED_VALUE"""),"За")</f>
        <v>За</v>
      </c>
      <c r="BL22" s="19">
        <f ca="1">IFERROR(__xludf.DUMMYFUNCTION("""COMPUTED_VALUE"""),120)</f>
        <v>120</v>
      </c>
      <c r="BM22" s="19" t="str">
        <f ca="1">IFERROR(__xludf.DUMMYFUNCTION("""COMPUTED_VALUE"""),"Левченко О. А.")</f>
        <v>Левченко О. А.</v>
      </c>
      <c r="BN22" s="19" t="str">
        <f ca="1">IFERROR(__xludf.DUMMYFUNCTION("""COMPUTED_VALUE"""),"За")</f>
        <v>За</v>
      </c>
      <c r="BO22" s="19">
        <f ca="1">IFERROR(__xludf.DUMMYFUNCTION("""COMPUTED_VALUE"""),120)</f>
        <v>120</v>
      </c>
      <c r="BP22" s="19" t="str">
        <f ca="1">IFERROR(__xludf.DUMMYFUNCTION("""COMPUTED_VALUE"""),"Левченко О. А.")</f>
        <v>Левченко О. А.</v>
      </c>
      <c r="BQ22" s="19" t="str">
        <f ca="1">IFERROR(__xludf.DUMMYFUNCTION("""COMPUTED_VALUE"""),"За")</f>
        <v>За</v>
      </c>
      <c r="BR22" s="19">
        <f ca="1">IFERROR(__xludf.DUMMYFUNCTION("""COMPUTED_VALUE"""),120)</f>
        <v>120</v>
      </c>
      <c r="BS22" s="19" t="str">
        <f ca="1">IFERROR(__xludf.DUMMYFUNCTION("""COMPUTED_VALUE"""),"Левченко О. А.")</f>
        <v>Левченко О. А.</v>
      </c>
      <c r="BT22" s="19" t="str">
        <f ca="1">IFERROR(__xludf.DUMMYFUNCTION("""COMPUTED_VALUE"""),"За")</f>
        <v>За</v>
      </c>
      <c r="BU22" s="19">
        <f ca="1">IFERROR(__xludf.DUMMYFUNCTION("""COMPUTED_VALUE"""),120)</f>
        <v>120</v>
      </c>
      <c r="BV22" s="19" t="str">
        <f ca="1">IFERROR(__xludf.DUMMYFUNCTION("""COMPUTED_VALUE"""),"Левченко О. А.")</f>
        <v>Левченко О. А.</v>
      </c>
      <c r="BW22" s="19" t="str">
        <f ca="1">IFERROR(__xludf.DUMMYFUNCTION("""COMPUTED_VALUE"""),"За")</f>
        <v>За</v>
      </c>
      <c r="BX22" s="19">
        <f ca="1">IFERROR(__xludf.DUMMYFUNCTION("""COMPUTED_VALUE"""),120)</f>
        <v>120</v>
      </c>
      <c r="BY22" s="19" t="str">
        <f ca="1">IFERROR(__xludf.DUMMYFUNCTION("""COMPUTED_VALUE"""),"Левченко О. А.")</f>
        <v>Левченко О. А.</v>
      </c>
      <c r="BZ22" s="19" t="str">
        <f ca="1">IFERROR(__xludf.DUMMYFUNCTION("""COMPUTED_VALUE"""),"За")</f>
        <v>За</v>
      </c>
      <c r="CA22" s="19">
        <f ca="1">IFERROR(__xludf.DUMMYFUNCTION("""COMPUTED_VALUE"""),120)</f>
        <v>120</v>
      </c>
      <c r="CB22" s="19" t="str">
        <f ca="1">IFERROR(__xludf.DUMMYFUNCTION("""COMPUTED_VALUE"""),"Левченко О. А.")</f>
        <v>Левченко О. А.</v>
      </c>
      <c r="CC22" s="19" t="str">
        <f ca="1">IFERROR(__xludf.DUMMYFUNCTION("""COMPUTED_VALUE"""),"За")</f>
        <v>За</v>
      </c>
      <c r="CD22" s="19">
        <f ca="1">IFERROR(__xludf.DUMMYFUNCTION("""COMPUTED_VALUE"""),120)</f>
        <v>120</v>
      </c>
      <c r="CE22" s="19" t="str">
        <f ca="1">IFERROR(__xludf.DUMMYFUNCTION("""COMPUTED_VALUE"""),"Левченко О. А.")</f>
        <v>Левченко О. А.</v>
      </c>
      <c r="CF22" s="19" t="str">
        <f ca="1">IFERROR(__xludf.DUMMYFUNCTION("""COMPUTED_VALUE"""),"За")</f>
        <v>За</v>
      </c>
      <c r="CG22" s="19">
        <f ca="1">IFERROR(__xludf.DUMMYFUNCTION("""COMPUTED_VALUE"""),120)</f>
        <v>120</v>
      </c>
      <c r="CH22" s="19" t="str">
        <f ca="1">IFERROR(__xludf.DUMMYFUNCTION("""COMPUTED_VALUE"""),"Левченко О. А.")</f>
        <v>Левченко О. А.</v>
      </c>
      <c r="CI22" s="19" t="str">
        <f ca="1">IFERROR(__xludf.DUMMYFUNCTION("""COMPUTED_VALUE"""),"За")</f>
        <v>За</v>
      </c>
      <c r="CJ22" s="19">
        <f ca="1">IFERROR(__xludf.DUMMYFUNCTION("""COMPUTED_VALUE"""),120)</f>
        <v>120</v>
      </c>
      <c r="CK22" s="19" t="str">
        <f ca="1">IFERROR(__xludf.DUMMYFUNCTION("""COMPUTED_VALUE"""),"Левченко О. А.")</f>
        <v>Левченко О. А.</v>
      </c>
      <c r="CL22" s="19" t="str">
        <f ca="1">IFERROR(__xludf.DUMMYFUNCTION("""COMPUTED_VALUE"""),"За")</f>
        <v>За</v>
      </c>
      <c r="CM22" s="19">
        <f ca="1">IFERROR(__xludf.DUMMYFUNCTION("""COMPUTED_VALUE"""),120)</f>
        <v>120</v>
      </c>
      <c r="CN22" s="19" t="str">
        <f ca="1">IFERROR(__xludf.DUMMYFUNCTION("""COMPUTED_VALUE"""),"Левченко О. А.")</f>
        <v>Левченко О. А.</v>
      </c>
      <c r="CO22" s="19" t="str">
        <f ca="1">IFERROR(__xludf.DUMMYFUNCTION("""COMPUTED_VALUE"""),"За")</f>
        <v>За</v>
      </c>
      <c r="CP22" s="19">
        <f ca="1">IFERROR(__xludf.DUMMYFUNCTION("""COMPUTED_VALUE"""),120)</f>
        <v>120</v>
      </c>
      <c r="CQ22" s="19" t="str">
        <f ca="1">IFERROR(__xludf.DUMMYFUNCTION("""COMPUTED_VALUE"""),"Левченко О. А.")</f>
        <v>Левченко О. А.</v>
      </c>
      <c r="CR22" s="19" t="str">
        <f ca="1">IFERROR(__xludf.DUMMYFUNCTION("""COMPUTED_VALUE"""),"За")</f>
        <v>За</v>
      </c>
      <c r="CS22" s="19">
        <f ca="1">IFERROR(__xludf.DUMMYFUNCTION("""COMPUTED_VALUE"""),120)</f>
        <v>120</v>
      </c>
      <c r="CT22" s="19" t="str">
        <f ca="1">IFERROR(__xludf.DUMMYFUNCTION("""COMPUTED_VALUE"""),"Левченко О. А.")</f>
        <v>Левченко О. А.</v>
      </c>
      <c r="CU22" s="19" t="str">
        <f ca="1">IFERROR(__xludf.DUMMYFUNCTION("""COMPUTED_VALUE"""),"За")</f>
        <v>За</v>
      </c>
      <c r="CV22" s="19">
        <f ca="1">IFERROR(__xludf.DUMMYFUNCTION("""COMPUTED_VALUE"""),120)</f>
        <v>120</v>
      </c>
      <c r="CW22" s="19" t="str">
        <f ca="1">IFERROR(__xludf.DUMMYFUNCTION("""COMPUTED_VALUE"""),"Левченко О. А.")</f>
        <v>Левченко О. А.</v>
      </c>
      <c r="CX22" s="19" t="str">
        <f ca="1">IFERROR(__xludf.DUMMYFUNCTION("""COMPUTED_VALUE"""),"За")</f>
        <v>За</v>
      </c>
      <c r="CY22" s="19">
        <f ca="1">IFERROR(__xludf.DUMMYFUNCTION("""COMPUTED_VALUE"""),120)</f>
        <v>120</v>
      </c>
      <c r="CZ22" s="19" t="str">
        <f ca="1">IFERROR(__xludf.DUMMYFUNCTION("""COMPUTED_VALUE"""),"Левченко О. А.")</f>
        <v>Левченко О. А.</v>
      </c>
      <c r="DA22" s="19" t="str">
        <f ca="1">IFERROR(__xludf.DUMMYFUNCTION("""COMPUTED_VALUE"""),"За")</f>
        <v>За</v>
      </c>
      <c r="DB22" s="19">
        <f ca="1">IFERROR(__xludf.DUMMYFUNCTION("""COMPUTED_VALUE"""),120)</f>
        <v>120</v>
      </c>
      <c r="DC22" s="19" t="str">
        <f ca="1">IFERROR(__xludf.DUMMYFUNCTION("""COMPUTED_VALUE"""),"Левченко О. А.")</f>
        <v>Левченко О. А.</v>
      </c>
      <c r="DD22" s="19" t="str">
        <f ca="1">IFERROR(__xludf.DUMMYFUNCTION("""COMPUTED_VALUE"""),"За")</f>
        <v>За</v>
      </c>
      <c r="DE22" s="19">
        <f ca="1">IFERROR(__xludf.DUMMYFUNCTION("""COMPUTED_VALUE"""),120)</f>
        <v>120</v>
      </c>
      <c r="DF22" s="19" t="str">
        <f ca="1">IFERROR(__xludf.DUMMYFUNCTION("""COMPUTED_VALUE"""),"Левченко О. А.")</f>
        <v>Левченко О. А.</v>
      </c>
      <c r="DG22" s="19" t="str">
        <f ca="1">IFERROR(__xludf.DUMMYFUNCTION("""COMPUTED_VALUE"""),"За")</f>
        <v>За</v>
      </c>
      <c r="DH22" s="19">
        <f ca="1">IFERROR(__xludf.DUMMYFUNCTION("""COMPUTED_VALUE"""),120)</f>
        <v>120</v>
      </c>
      <c r="DI22" s="19" t="str">
        <f ca="1">IFERROR(__xludf.DUMMYFUNCTION("""COMPUTED_VALUE"""),"Левченко О. А.")</f>
        <v>Левченко О. А.</v>
      </c>
      <c r="DJ22" s="19" t="str">
        <f ca="1">IFERROR(__xludf.DUMMYFUNCTION("""COMPUTED_VALUE"""),"За")</f>
        <v>За</v>
      </c>
      <c r="DK22" s="19">
        <f ca="1">IFERROR(__xludf.DUMMYFUNCTION("""COMPUTED_VALUE"""),120)</f>
        <v>120</v>
      </c>
      <c r="DL22" s="19" t="str">
        <f ca="1">IFERROR(__xludf.DUMMYFUNCTION("""COMPUTED_VALUE"""),"Левченко О. А.")</f>
        <v>Левченко О. А.</v>
      </c>
      <c r="DM22" s="19" t="str">
        <f ca="1">IFERROR(__xludf.DUMMYFUNCTION("""COMPUTED_VALUE"""),"За")</f>
        <v>За</v>
      </c>
      <c r="DN22" s="19">
        <f ca="1">IFERROR(__xludf.DUMMYFUNCTION("""COMPUTED_VALUE"""),120)</f>
        <v>120</v>
      </c>
      <c r="DO22" s="19" t="str">
        <f ca="1">IFERROR(__xludf.DUMMYFUNCTION("""COMPUTED_VALUE"""),"Левченко О. А.")</f>
        <v>Левченко О. А.</v>
      </c>
      <c r="DP22" s="19" t="str">
        <f ca="1">IFERROR(__xludf.DUMMYFUNCTION("""COMPUTED_VALUE"""),"За")</f>
        <v>За</v>
      </c>
      <c r="DQ22" s="19">
        <f ca="1">IFERROR(__xludf.DUMMYFUNCTION("""COMPUTED_VALUE"""),120)</f>
        <v>120</v>
      </c>
      <c r="DR22" s="19" t="str">
        <f ca="1">IFERROR(__xludf.DUMMYFUNCTION("""COMPUTED_VALUE"""),"Левченко О. А.")</f>
        <v>Левченко О. А.</v>
      </c>
      <c r="DS22" s="19" t="str">
        <f ca="1">IFERROR(__xludf.DUMMYFUNCTION("""COMPUTED_VALUE"""),"За")</f>
        <v>За</v>
      </c>
      <c r="DT22" s="19">
        <f ca="1">IFERROR(__xludf.DUMMYFUNCTION("""COMPUTED_VALUE"""),120)</f>
        <v>120</v>
      </c>
      <c r="DU22" s="19" t="str">
        <f ca="1">IFERROR(__xludf.DUMMYFUNCTION("""COMPUTED_VALUE"""),"Левченко О. А.")</f>
        <v>Левченко О. А.</v>
      </c>
      <c r="DV22" s="19" t="str">
        <f ca="1">IFERROR(__xludf.DUMMYFUNCTION("""COMPUTED_VALUE"""),"За")</f>
        <v>За</v>
      </c>
      <c r="DW22" s="19">
        <f ca="1">IFERROR(__xludf.DUMMYFUNCTION("""COMPUTED_VALUE"""),120)</f>
        <v>120</v>
      </c>
      <c r="DX22" s="19" t="str">
        <f ca="1">IFERROR(__xludf.DUMMYFUNCTION("""COMPUTED_VALUE"""),"Левченко О. А.")</f>
        <v>Левченко О. А.</v>
      </c>
      <c r="DY22" s="19" t="str">
        <f ca="1">IFERROR(__xludf.DUMMYFUNCTION("""COMPUTED_VALUE"""),"За")</f>
        <v>За</v>
      </c>
      <c r="DZ22" s="19">
        <f ca="1">IFERROR(__xludf.DUMMYFUNCTION("""COMPUTED_VALUE"""),120)</f>
        <v>120</v>
      </c>
      <c r="EA22" s="19" t="str">
        <f ca="1">IFERROR(__xludf.DUMMYFUNCTION("""COMPUTED_VALUE"""),"Левченко О. А.")</f>
        <v>Левченко О. А.</v>
      </c>
      <c r="EB22" s="19" t="str">
        <f ca="1">IFERROR(__xludf.DUMMYFUNCTION("""COMPUTED_VALUE"""),"За")</f>
        <v>За</v>
      </c>
      <c r="EC22" s="19">
        <f ca="1">IFERROR(__xludf.DUMMYFUNCTION("""COMPUTED_VALUE"""),120)</f>
        <v>120</v>
      </c>
      <c r="ED22" s="19" t="str">
        <f ca="1">IFERROR(__xludf.DUMMYFUNCTION("""COMPUTED_VALUE"""),"Левченко О. А.")</f>
        <v>Левченко О. А.</v>
      </c>
      <c r="EE22" s="19" t="str">
        <f ca="1">IFERROR(__xludf.DUMMYFUNCTION("""COMPUTED_VALUE"""),"За")</f>
        <v>За</v>
      </c>
      <c r="EF22" s="19">
        <f ca="1">IFERROR(__xludf.DUMMYFUNCTION("""COMPUTED_VALUE"""),120)</f>
        <v>120</v>
      </c>
      <c r="EG22" s="19" t="str">
        <f ca="1">IFERROR(__xludf.DUMMYFUNCTION("""COMPUTED_VALUE"""),"Левченко О. А.")</f>
        <v>Левченко О. А.</v>
      </c>
      <c r="EH22" s="19" t="str">
        <f ca="1">IFERROR(__xludf.DUMMYFUNCTION("""COMPUTED_VALUE"""),"За")</f>
        <v>За</v>
      </c>
      <c r="EI22" s="19">
        <f ca="1">IFERROR(__xludf.DUMMYFUNCTION("""COMPUTED_VALUE"""),120)</f>
        <v>120</v>
      </c>
      <c r="EJ22" s="19" t="str">
        <f ca="1">IFERROR(__xludf.DUMMYFUNCTION("""COMPUTED_VALUE"""),"Левченко О. А.")</f>
        <v>Левченко О. А.</v>
      </c>
      <c r="EK22" s="19" t="str">
        <f ca="1">IFERROR(__xludf.DUMMYFUNCTION("""COMPUTED_VALUE"""),"За")</f>
        <v>За</v>
      </c>
      <c r="EL22" s="19">
        <f ca="1">IFERROR(__xludf.DUMMYFUNCTION("""COMPUTED_VALUE"""),120)</f>
        <v>120</v>
      </c>
      <c r="EM22" s="19" t="str">
        <f ca="1">IFERROR(__xludf.DUMMYFUNCTION("""COMPUTED_VALUE"""),"Левченко О. А.")</f>
        <v>Левченко О. А.</v>
      </c>
      <c r="EN22" s="19" t="str">
        <f ca="1">IFERROR(__xludf.DUMMYFUNCTION("""COMPUTED_VALUE"""),"За")</f>
        <v>За</v>
      </c>
      <c r="EO22" s="19">
        <f ca="1">IFERROR(__xludf.DUMMYFUNCTION("""COMPUTED_VALUE"""),120)</f>
        <v>120</v>
      </c>
      <c r="EP22" s="19" t="str">
        <f ca="1">IFERROR(__xludf.DUMMYFUNCTION("""COMPUTED_VALUE"""),"Левченко О. А.")</f>
        <v>Левченко О. А.</v>
      </c>
      <c r="EQ22" s="19" t="str">
        <f ca="1">IFERROR(__xludf.DUMMYFUNCTION("""COMPUTED_VALUE"""),"За")</f>
        <v>За</v>
      </c>
      <c r="ER22" s="19">
        <f ca="1">IFERROR(__xludf.DUMMYFUNCTION("""COMPUTED_VALUE"""),120)</f>
        <v>120</v>
      </c>
      <c r="ES22" s="19" t="str">
        <f ca="1">IFERROR(__xludf.DUMMYFUNCTION("""COMPUTED_VALUE"""),"Левченко О. А.")</f>
        <v>Левченко О. А.</v>
      </c>
      <c r="ET22" s="19" t="str">
        <f ca="1">IFERROR(__xludf.DUMMYFUNCTION("""COMPUTED_VALUE"""),"За")</f>
        <v>За</v>
      </c>
      <c r="EU22" s="19">
        <f ca="1">IFERROR(__xludf.DUMMYFUNCTION("""COMPUTED_VALUE"""),120)</f>
        <v>120</v>
      </c>
      <c r="EV22" s="19" t="str">
        <f ca="1">IFERROR(__xludf.DUMMYFUNCTION("""COMPUTED_VALUE"""),"Левченко О. А.")</f>
        <v>Левченко О. А.</v>
      </c>
      <c r="EW22" s="19" t="str">
        <f ca="1">IFERROR(__xludf.DUMMYFUNCTION("""COMPUTED_VALUE"""),"За")</f>
        <v>За</v>
      </c>
      <c r="EX22" s="19">
        <f ca="1">IFERROR(__xludf.DUMMYFUNCTION("""COMPUTED_VALUE"""),120)</f>
        <v>120</v>
      </c>
      <c r="EY22" s="19" t="str">
        <f ca="1">IFERROR(__xludf.DUMMYFUNCTION("""COMPUTED_VALUE"""),"Левченко О. А.")</f>
        <v>Левченко О. А.</v>
      </c>
      <c r="EZ22" s="19" t="str">
        <f ca="1">IFERROR(__xludf.DUMMYFUNCTION("""COMPUTED_VALUE"""),"Не голосував")</f>
        <v>Не голосував</v>
      </c>
      <c r="FA22" s="19">
        <f ca="1">IFERROR(__xludf.DUMMYFUNCTION("""COMPUTED_VALUE"""),120)</f>
        <v>120</v>
      </c>
      <c r="FB22" s="19" t="str">
        <f ca="1">IFERROR(__xludf.DUMMYFUNCTION("""COMPUTED_VALUE"""),"Левченко О. А.")</f>
        <v>Левченко О. А.</v>
      </c>
      <c r="FC22" s="19" t="str">
        <f ca="1">IFERROR(__xludf.DUMMYFUNCTION("""COMPUTED_VALUE"""),"За")</f>
        <v>За</v>
      </c>
      <c r="FD22" s="19">
        <f ca="1">IFERROR(__xludf.DUMMYFUNCTION("""COMPUTED_VALUE"""),120)</f>
        <v>120</v>
      </c>
      <c r="FE22" s="19" t="str">
        <f ca="1">IFERROR(__xludf.DUMMYFUNCTION("""COMPUTED_VALUE"""),"Левченко О. А.")</f>
        <v>Левченко О. А.</v>
      </c>
      <c r="FF22" s="19" t="str">
        <f ca="1">IFERROR(__xludf.DUMMYFUNCTION("""COMPUTED_VALUE"""),"За")</f>
        <v>За</v>
      </c>
      <c r="FG22" s="19">
        <f ca="1">IFERROR(__xludf.DUMMYFUNCTION("""COMPUTED_VALUE"""),120)</f>
        <v>120</v>
      </c>
      <c r="FH22" s="19" t="str">
        <f ca="1">IFERROR(__xludf.DUMMYFUNCTION("""COMPUTED_VALUE"""),"Левченко О. А.")</f>
        <v>Левченко О. А.</v>
      </c>
      <c r="FI22" s="19" t="str">
        <f ca="1">IFERROR(__xludf.DUMMYFUNCTION("""COMPUTED_VALUE"""),"За")</f>
        <v>За</v>
      </c>
      <c r="FJ22" s="19">
        <f ca="1">IFERROR(__xludf.DUMMYFUNCTION("""COMPUTED_VALUE"""),120)</f>
        <v>120</v>
      </c>
      <c r="FK22" s="19" t="str">
        <f ca="1">IFERROR(__xludf.DUMMYFUNCTION("""COMPUTED_VALUE"""),"Левченко О. А.")</f>
        <v>Левченко О. А.</v>
      </c>
      <c r="FL22" s="19" t="str">
        <f ca="1">IFERROR(__xludf.DUMMYFUNCTION("""COMPUTED_VALUE"""),"За")</f>
        <v>За</v>
      </c>
      <c r="FM22" s="19">
        <f ca="1">IFERROR(__xludf.DUMMYFUNCTION("""COMPUTED_VALUE"""),120)</f>
        <v>120</v>
      </c>
      <c r="FN22" s="19" t="str">
        <f ca="1">IFERROR(__xludf.DUMMYFUNCTION("""COMPUTED_VALUE"""),"Левченко О. А.")</f>
        <v>Левченко О. А.</v>
      </c>
      <c r="FO22" s="19" t="str">
        <f ca="1">IFERROR(__xludf.DUMMYFUNCTION("""COMPUTED_VALUE"""),"За")</f>
        <v>За</v>
      </c>
      <c r="FP22" s="19">
        <f ca="1">IFERROR(__xludf.DUMMYFUNCTION("""COMPUTED_VALUE"""),120)</f>
        <v>120</v>
      </c>
      <c r="FQ22" s="19" t="str">
        <f ca="1">IFERROR(__xludf.DUMMYFUNCTION("""COMPUTED_VALUE"""),"Левченко О. А.")</f>
        <v>Левченко О. А.</v>
      </c>
      <c r="FR22" s="19" t="str">
        <f ca="1">IFERROR(__xludf.DUMMYFUNCTION("""COMPUTED_VALUE"""),"За")</f>
        <v>За</v>
      </c>
      <c r="FS22" s="19">
        <f ca="1">IFERROR(__xludf.DUMMYFUNCTION("""COMPUTED_VALUE"""),120)</f>
        <v>120</v>
      </c>
      <c r="FT22" s="19" t="str">
        <f ca="1">IFERROR(__xludf.DUMMYFUNCTION("""COMPUTED_VALUE"""),"Левченко О. А.")</f>
        <v>Левченко О. А.</v>
      </c>
      <c r="FU22" s="19" t="str">
        <f ca="1">IFERROR(__xludf.DUMMYFUNCTION("""COMPUTED_VALUE"""),"За")</f>
        <v>За</v>
      </c>
      <c r="FV22" s="19">
        <f ca="1">IFERROR(__xludf.DUMMYFUNCTION("""COMPUTED_VALUE"""),120)</f>
        <v>120</v>
      </c>
      <c r="FW22" s="19" t="str">
        <f ca="1">IFERROR(__xludf.DUMMYFUNCTION("""COMPUTED_VALUE"""),"Левченко О. А.")</f>
        <v>Левченко О. А.</v>
      </c>
      <c r="FX22" s="19" t="str">
        <f ca="1">IFERROR(__xludf.DUMMYFUNCTION("""COMPUTED_VALUE"""),"За")</f>
        <v>За</v>
      </c>
      <c r="FY22" s="19">
        <f ca="1">IFERROR(__xludf.DUMMYFUNCTION("""COMPUTED_VALUE"""),120)</f>
        <v>120</v>
      </c>
      <c r="FZ22" s="19" t="str">
        <f ca="1">IFERROR(__xludf.DUMMYFUNCTION("""COMPUTED_VALUE"""),"Левченко О. А.")</f>
        <v>Левченко О. А.</v>
      </c>
      <c r="GA22" s="19" t="str">
        <f ca="1">IFERROR(__xludf.DUMMYFUNCTION("""COMPUTED_VALUE"""),"За")</f>
        <v>За</v>
      </c>
      <c r="GB22" s="19">
        <f ca="1">IFERROR(__xludf.DUMMYFUNCTION("""COMPUTED_VALUE"""),120)</f>
        <v>120</v>
      </c>
      <c r="GC22" s="19" t="str">
        <f ca="1">IFERROR(__xludf.DUMMYFUNCTION("""COMPUTED_VALUE"""),"Левченко О. А.")</f>
        <v>Левченко О. А.</v>
      </c>
      <c r="GD22" s="19" t="str">
        <f ca="1">IFERROR(__xludf.DUMMYFUNCTION("""COMPUTED_VALUE"""),"За")</f>
        <v>За</v>
      </c>
      <c r="GE22" s="19">
        <f ca="1">IFERROR(__xludf.DUMMYFUNCTION("""COMPUTED_VALUE"""),120)</f>
        <v>120</v>
      </c>
      <c r="GF22" s="19" t="str">
        <f ca="1">IFERROR(__xludf.DUMMYFUNCTION("""COMPUTED_VALUE"""),"Левченко О. А.")</f>
        <v>Левченко О. А.</v>
      </c>
      <c r="GG22" s="19" t="str">
        <f ca="1">IFERROR(__xludf.DUMMYFUNCTION("""COMPUTED_VALUE"""),"За")</f>
        <v>За</v>
      </c>
      <c r="GH22" s="19">
        <f ca="1">IFERROR(__xludf.DUMMYFUNCTION("""COMPUTED_VALUE"""),120)</f>
        <v>120</v>
      </c>
      <c r="GI22" s="19" t="str">
        <f ca="1">IFERROR(__xludf.DUMMYFUNCTION("""COMPUTED_VALUE"""),"Левченко О. А.")</f>
        <v>Левченко О. А.</v>
      </c>
      <c r="GJ22" s="19" t="str">
        <f ca="1">IFERROR(__xludf.DUMMYFUNCTION("""COMPUTED_VALUE"""),"За")</f>
        <v>За</v>
      </c>
      <c r="GK22" s="19">
        <f ca="1">IFERROR(__xludf.DUMMYFUNCTION("""COMPUTED_VALUE"""),120)</f>
        <v>120</v>
      </c>
      <c r="GL22" s="19" t="str">
        <f ca="1">IFERROR(__xludf.DUMMYFUNCTION("""COMPUTED_VALUE"""),"Левченко О. А.")</f>
        <v>Левченко О. А.</v>
      </c>
      <c r="GM22" s="19" t="str">
        <f ca="1">IFERROR(__xludf.DUMMYFUNCTION("""COMPUTED_VALUE"""),"За")</f>
        <v>За</v>
      </c>
      <c r="GN22" s="19">
        <f ca="1">IFERROR(__xludf.DUMMYFUNCTION("""COMPUTED_VALUE"""),120)</f>
        <v>120</v>
      </c>
      <c r="GO22" s="19" t="str">
        <f ca="1">IFERROR(__xludf.DUMMYFUNCTION("""COMPUTED_VALUE"""),"Левченко О. А.")</f>
        <v>Левченко О. А.</v>
      </c>
      <c r="GP22" s="19" t="str">
        <f ca="1">IFERROR(__xludf.DUMMYFUNCTION("""COMPUTED_VALUE"""),"За")</f>
        <v>За</v>
      </c>
      <c r="GQ22" s="19">
        <f ca="1">IFERROR(__xludf.DUMMYFUNCTION("""COMPUTED_VALUE"""),120)</f>
        <v>120</v>
      </c>
      <c r="GR22" s="19" t="str">
        <f ca="1">IFERROR(__xludf.DUMMYFUNCTION("""COMPUTED_VALUE"""),"Левченко О. А.")</f>
        <v>Левченко О. А.</v>
      </c>
      <c r="GS22" s="19" t="str">
        <f ca="1">IFERROR(__xludf.DUMMYFUNCTION("""COMPUTED_VALUE"""),"За")</f>
        <v>За</v>
      </c>
      <c r="GT22" s="19">
        <f ca="1">IFERROR(__xludf.DUMMYFUNCTION("""COMPUTED_VALUE"""),120)</f>
        <v>120</v>
      </c>
      <c r="GU22" s="19" t="str">
        <f ca="1">IFERROR(__xludf.DUMMYFUNCTION("""COMPUTED_VALUE"""),"Левченко О. А.")</f>
        <v>Левченко О. А.</v>
      </c>
      <c r="GV22" s="19" t="str">
        <f ca="1">IFERROR(__xludf.DUMMYFUNCTION("""COMPUTED_VALUE"""),"За")</f>
        <v>За</v>
      </c>
      <c r="GW22" s="19">
        <f ca="1">IFERROR(__xludf.DUMMYFUNCTION("""COMPUTED_VALUE"""),120)</f>
        <v>120</v>
      </c>
      <c r="GX22" s="19" t="str">
        <f ca="1">IFERROR(__xludf.DUMMYFUNCTION("""COMPUTED_VALUE"""),"Левченко О. А.")</f>
        <v>Левченко О. А.</v>
      </c>
      <c r="GY22" s="19" t="str">
        <f ca="1">IFERROR(__xludf.DUMMYFUNCTION("""COMPUTED_VALUE"""),"За")</f>
        <v>За</v>
      </c>
      <c r="GZ22" s="19">
        <f ca="1">IFERROR(__xludf.DUMMYFUNCTION("""COMPUTED_VALUE"""),120)</f>
        <v>120</v>
      </c>
      <c r="HA22" s="19" t="str">
        <f ca="1">IFERROR(__xludf.DUMMYFUNCTION("""COMPUTED_VALUE"""),"Левченко О. А.")</f>
        <v>Левченко О. А.</v>
      </c>
      <c r="HB22" s="19" t="str">
        <f ca="1">IFERROR(__xludf.DUMMYFUNCTION("""COMPUTED_VALUE"""),"За")</f>
        <v>За</v>
      </c>
      <c r="HC22" s="19">
        <f ca="1">IFERROR(__xludf.DUMMYFUNCTION("""COMPUTED_VALUE"""),120)</f>
        <v>120</v>
      </c>
      <c r="HD22" s="19" t="str">
        <f ca="1">IFERROR(__xludf.DUMMYFUNCTION("""COMPUTED_VALUE"""),"Левченко О. А.")</f>
        <v>Левченко О. А.</v>
      </c>
      <c r="HE22" s="19" t="str">
        <f ca="1">IFERROR(__xludf.DUMMYFUNCTION("""COMPUTED_VALUE"""),"За")</f>
        <v>За</v>
      </c>
      <c r="HF22" s="19">
        <f ca="1">IFERROR(__xludf.DUMMYFUNCTION("""COMPUTED_VALUE"""),120)</f>
        <v>120</v>
      </c>
      <c r="HG22" s="19" t="str">
        <f ca="1">IFERROR(__xludf.DUMMYFUNCTION("""COMPUTED_VALUE"""),"Левченко О. А.")</f>
        <v>Левченко О. А.</v>
      </c>
      <c r="HH22" s="19" t="str">
        <f ca="1">IFERROR(__xludf.DUMMYFUNCTION("""COMPUTED_VALUE"""),"За")</f>
        <v>За</v>
      </c>
      <c r="HI22" s="19">
        <f ca="1">IFERROR(__xludf.DUMMYFUNCTION("""COMPUTED_VALUE"""),120)</f>
        <v>120</v>
      </c>
      <c r="HJ22" s="19" t="str">
        <f ca="1">IFERROR(__xludf.DUMMYFUNCTION("""COMPUTED_VALUE"""),"Левченко О. А.")</f>
        <v>Левченко О. А.</v>
      </c>
      <c r="HK22" s="19" t="str">
        <f ca="1">IFERROR(__xludf.DUMMYFUNCTION("""COMPUTED_VALUE"""),"За")</f>
        <v>За</v>
      </c>
      <c r="HL22" s="19">
        <f ca="1">IFERROR(__xludf.DUMMYFUNCTION("""COMPUTED_VALUE"""),120)</f>
        <v>120</v>
      </c>
      <c r="HM22" s="19" t="str">
        <f ca="1">IFERROR(__xludf.DUMMYFUNCTION("""COMPUTED_VALUE"""),"Левченко О. А.")</f>
        <v>Левченко О. А.</v>
      </c>
      <c r="HN22" s="19" t="str">
        <f ca="1">IFERROR(__xludf.DUMMYFUNCTION("""COMPUTED_VALUE"""),"За")</f>
        <v>За</v>
      </c>
      <c r="HO22" s="19">
        <f ca="1">IFERROR(__xludf.DUMMYFUNCTION("""COMPUTED_VALUE"""),120)</f>
        <v>120</v>
      </c>
      <c r="HP22" s="19" t="str">
        <f ca="1">IFERROR(__xludf.DUMMYFUNCTION("""COMPUTED_VALUE"""),"Левченко О. А.")</f>
        <v>Левченко О. А.</v>
      </c>
      <c r="HQ22" s="19" t="str">
        <f ca="1">IFERROR(__xludf.DUMMYFUNCTION("""COMPUTED_VALUE"""),"За")</f>
        <v>За</v>
      </c>
      <c r="HR22" s="19">
        <f ca="1">IFERROR(__xludf.DUMMYFUNCTION("""COMPUTED_VALUE"""),120)</f>
        <v>120</v>
      </c>
      <c r="HS22" s="19" t="str">
        <f ca="1">IFERROR(__xludf.DUMMYFUNCTION("""COMPUTED_VALUE"""),"Левченко О. А.")</f>
        <v>Левченко О. А.</v>
      </c>
      <c r="HT22" s="19" t="str">
        <f ca="1">IFERROR(__xludf.DUMMYFUNCTION("""COMPUTED_VALUE"""),"За")</f>
        <v>За</v>
      </c>
      <c r="HU22" s="19">
        <f ca="1">IFERROR(__xludf.DUMMYFUNCTION("""COMPUTED_VALUE"""),120)</f>
        <v>120</v>
      </c>
      <c r="HV22" s="19" t="str">
        <f ca="1">IFERROR(__xludf.DUMMYFUNCTION("""COMPUTED_VALUE"""),"Левченко О. А.")</f>
        <v>Левченко О. А.</v>
      </c>
      <c r="HW22" s="19" t="str">
        <f ca="1">IFERROR(__xludf.DUMMYFUNCTION("""COMPUTED_VALUE"""),"За")</f>
        <v>За</v>
      </c>
      <c r="HX22" s="19">
        <f ca="1">IFERROR(__xludf.DUMMYFUNCTION("""COMPUTED_VALUE"""),120)</f>
        <v>120</v>
      </c>
      <c r="HY22" s="19" t="str">
        <f ca="1">IFERROR(__xludf.DUMMYFUNCTION("""COMPUTED_VALUE"""),"Левченко О. А.")</f>
        <v>Левченко О. А.</v>
      </c>
      <c r="HZ22" s="19" t="str">
        <f ca="1">IFERROR(__xludf.DUMMYFUNCTION("""COMPUTED_VALUE"""),"За")</f>
        <v>За</v>
      </c>
      <c r="IA22" s="19">
        <f ca="1">IFERROR(__xludf.DUMMYFUNCTION("""COMPUTED_VALUE"""),120)</f>
        <v>120</v>
      </c>
      <c r="IB22" s="19" t="str">
        <f ca="1">IFERROR(__xludf.DUMMYFUNCTION("""COMPUTED_VALUE"""),"Левченко О. А.")</f>
        <v>Левченко О. А.</v>
      </c>
      <c r="IC22" s="19" t="str">
        <f ca="1">IFERROR(__xludf.DUMMYFUNCTION("""COMPUTED_VALUE"""),"За")</f>
        <v>За</v>
      </c>
      <c r="ID22" s="19">
        <f ca="1">IFERROR(__xludf.DUMMYFUNCTION("""COMPUTED_VALUE"""),120)</f>
        <v>120</v>
      </c>
      <c r="IE22" s="19" t="str">
        <f ca="1">IFERROR(__xludf.DUMMYFUNCTION("""COMPUTED_VALUE"""),"Левченко О. А.")</f>
        <v>Левченко О. А.</v>
      </c>
      <c r="IF22" s="19" t="str">
        <f ca="1">IFERROR(__xludf.DUMMYFUNCTION("""COMPUTED_VALUE"""),"За")</f>
        <v>За</v>
      </c>
      <c r="IG22" s="19">
        <f ca="1">IFERROR(__xludf.DUMMYFUNCTION("""COMPUTED_VALUE"""),120)</f>
        <v>120</v>
      </c>
      <c r="IH22" s="19" t="str">
        <f ca="1">IFERROR(__xludf.DUMMYFUNCTION("""COMPUTED_VALUE"""),"Левченко О. А.")</f>
        <v>Левченко О. А.</v>
      </c>
      <c r="II22" s="19" t="str">
        <f ca="1">IFERROR(__xludf.DUMMYFUNCTION("""COMPUTED_VALUE"""),"За")</f>
        <v>За</v>
      </c>
      <c r="IJ22" s="19">
        <f ca="1">IFERROR(__xludf.DUMMYFUNCTION("""COMPUTED_VALUE"""),120)</f>
        <v>120</v>
      </c>
      <c r="IK22" s="19" t="str">
        <f ca="1">IFERROR(__xludf.DUMMYFUNCTION("""COMPUTED_VALUE"""),"Левченко О. А.")</f>
        <v>Левченко О. А.</v>
      </c>
      <c r="IL22" s="19" t="str">
        <f ca="1">IFERROR(__xludf.DUMMYFUNCTION("""COMPUTED_VALUE"""),"За")</f>
        <v>За</v>
      </c>
      <c r="IM22" s="19">
        <f ca="1">IFERROR(__xludf.DUMMYFUNCTION("""COMPUTED_VALUE"""),120)</f>
        <v>120</v>
      </c>
      <c r="IN22" s="19" t="str">
        <f ca="1">IFERROR(__xludf.DUMMYFUNCTION("""COMPUTED_VALUE"""),"Левченко О. А.")</f>
        <v>Левченко О. А.</v>
      </c>
      <c r="IO22" s="19" t="str">
        <f ca="1">IFERROR(__xludf.DUMMYFUNCTION("""COMPUTED_VALUE"""),"За")</f>
        <v>За</v>
      </c>
      <c r="IP22" s="19">
        <f ca="1">IFERROR(__xludf.DUMMYFUNCTION("""COMPUTED_VALUE"""),120)</f>
        <v>120</v>
      </c>
      <c r="IQ22" s="19" t="str">
        <f ca="1">IFERROR(__xludf.DUMMYFUNCTION("""COMPUTED_VALUE"""),"Левченко О. А.")</f>
        <v>Левченко О. А.</v>
      </c>
      <c r="IR22" s="19" t="str">
        <f ca="1">IFERROR(__xludf.DUMMYFUNCTION("""COMPUTED_VALUE"""),"За")</f>
        <v>За</v>
      </c>
      <c r="IS22" s="19">
        <f ca="1">IFERROR(__xludf.DUMMYFUNCTION("""COMPUTED_VALUE"""),120)</f>
        <v>120</v>
      </c>
      <c r="IT22" s="19" t="str">
        <f ca="1">IFERROR(__xludf.DUMMYFUNCTION("""COMPUTED_VALUE"""),"Левченко О. А.")</f>
        <v>Левченко О. А.</v>
      </c>
      <c r="IU22" s="19" t="str">
        <f ca="1">IFERROR(__xludf.DUMMYFUNCTION("""COMPUTED_VALUE"""),"За")</f>
        <v>За</v>
      </c>
      <c r="IV22" s="19">
        <f ca="1">IFERROR(__xludf.DUMMYFUNCTION("""COMPUTED_VALUE"""),120)</f>
        <v>120</v>
      </c>
      <c r="IW22" s="19" t="str">
        <f ca="1">IFERROR(__xludf.DUMMYFUNCTION("""COMPUTED_VALUE"""),"Левченко О. А.")</f>
        <v>Левченко О. А.</v>
      </c>
      <c r="IX22" s="19" t="str">
        <f ca="1">IFERROR(__xludf.DUMMYFUNCTION("""COMPUTED_VALUE"""),"За")</f>
        <v>За</v>
      </c>
      <c r="IY22" s="19">
        <f ca="1">IFERROR(__xludf.DUMMYFUNCTION("""COMPUTED_VALUE"""),120)</f>
        <v>120</v>
      </c>
      <c r="IZ22" s="19" t="str">
        <f ca="1">IFERROR(__xludf.DUMMYFUNCTION("""COMPUTED_VALUE"""),"Левченко О. А.")</f>
        <v>Левченко О. А.</v>
      </c>
      <c r="JA22" s="19" t="str">
        <f ca="1">IFERROR(__xludf.DUMMYFUNCTION("""COMPUTED_VALUE"""),"За")</f>
        <v>За</v>
      </c>
      <c r="JB22" s="19">
        <f ca="1">IFERROR(__xludf.DUMMYFUNCTION("""COMPUTED_VALUE"""),120)</f>
        <v>120</v>
      </c>
      <c r="JC22" s="19" t="str">
        <f ca="1">IFERROR(__xludf.DUMMYFUNCTION("""COMPUTED_VALUE"""),"Левченко О. А.")</f>
        <v>Левченко О. А.</v>
      </c>
      <c r="JD22" s="19" t="str">
        <f ca="1">IFERROR(__xludf.DUMMYFUNCTION("""COMPUTED_VALUE"""),"За")</f>
        <v>За</v>
      </c>
      <c r="JE22" s="19">
        <f ca="1">IFERROR(__xludf.DUMMYFUNCTION("""COMPUTED_VALUE"""),120)</f>
        <v>120</v>
      </c>
      <c r="JF22" s="19" t="str">
        <f ca="1">IFERROR(__xludf.DUMMYFUNCTION("""COMPUTED_VALUE"""),"Левченко О. А.")</f>
        <v>Левченко О. А.</v>
      </c>
      <c r="JG22" s="19" t="str">
        <f ca="1">IFERROR(__xludf.DUMMYFUNCTION("""COMPUTED_VALUE"""),"За")</f>
        <v>За</v>
      </c>
      <c r="JH22" s="19">
        <f ca="1">IFERROR(__xludf.DUMMYFUNCTION("""COMPUTED_VALUE"""),120)</f>
        <v>120</v>
      </c>
      <c r="JI22" s="19" t="str">
        <f ca="1">IFERROR(__xludf.DUMMYFUNCTION("""COMPUTED_VALUE"""),"Левченко О. А.")</f>
        <v>Левченко О. А.</v>
      </c>
      <c r="JJ22" s="19" t="str">
        <f ca="1">IFERROR(__xludf.DUMMYFUNCTION("""COMPUTED_VALUE"""),"За")</f>
        <v>За</v>
      </c>
      <c r="JK22" s="19">
        <f ca="1">IFERROR(__xludf.DUMMYFUNCTION("""COMPUTED_VALUE"""),120)</f>
        <v>120</v>
      </c>
      <c r="JL22" s="19" t="str">
        <f ca="1">IFERROR(__xludf.DUMMYFUNCTION("""COMPUTED_VALUE"""),"Левченко О. А.")</f>
        <v>Левченко О. А.</v>
      </c>
      <c r="JM22" s="19" t="str">
        <f ca="1">IFERROR(__xludf.DUMMYFUNCTION("""COMPUTED_VALUE"""),"За")</f>
        <v>За</v>
      </c>
      <c r="JN22" s="19">
        <f ca="1">IFERROR(__xludf.DUMMYFUNCTION("""COMPUTED_VALUE"""),120)</f>
        <v>120</v>
      </c>
      <c r="JO22" s="19" t="str">
        <f ca="1">IFERROR(__xludf.DUMMYFUNCTION("""COMPUTED_VALUE"""),"Левченко О. А.")</f>
        <v>Левченко О. А.</v>
      </c>
      <c r="JP22" s="19" t="str">
        <f ca="1">IFERROR(__xludf.DUMMYFUNCTION("""COMPUTED_VALUE"""),"За")</f>
        <v>За</v>
      </c>
      <c r="JQ22" s="19">
        <f ca="1">IFERROR(__xludf.DUMMYFUNCTION("""COMPUTED_VALUE"""),120)</f>
        <v>120</v>
      </c>
      <c r="JR22" s="19" t="str">
        <f ca="1">IFERROR(__xludf.DUMMYFUNCTION("""COMPUTED_VALUE"""),"Левченко О. А.")</f>
        <v>Левченко О. А.</v>
      </c>
      <c r="JS22" s="19" t="str">
        <f ca="1">IFERROR(__xludf.DUMMYFUNCTION("""COMPUTED_VALUE"""),"За")</f>
        <v>За</v>
      </c>
      <c r="JT22" s="19">
        <f ca="1">IFERROR(__xludf.DUMMYFUNCTION("""COMPUTED_VALUE"""),120)</f>
        <v>120</v>
      </c>
      <c r="JU22" s="19" t="str">
        <f ca="1">IFERROR(__xludf.DUMMYFUNCTION("""COMPUTED_VALUE"""),"Левченко О. А.")</f>
        <v>Левченко О. А.</v>
      </c>
      <c r="JV22" s="19" t="str">
        <f ca="1">IFERROR(__xludf.DUMMYFUNCTION("""COMPUTED_VALUE"""),"За")</f>
        <v>За</v>
      </c>
      <c r="JW22" s="19">
        <f ca="1">IFERROR(__xludf.DUMMYFUNCTION("""COMPUTED_VALUE"""),120)</f>
        <v>120</v>
      </c>
      <c r="JX22" s="19" t="str">
        <f ca="1">IFERROR(__xludf.DUMMYFUNCTION("""COMPUTED_VALUE"""),"Левченко О. А.")</f>
        <v>Левченко О. А.</v>
      </c>
      <c r="JY22" s="19" t="str">
        <f ca="1">IFERROR(__xludf.DUMMYFUNCTION("""COMPUTED_VALUE"""),"За")</f>
        <v>За</v>
      </c>
      <c r="JZ22" s="19">
        <f ca="1">IFERROR(__xludf.DUMMYFUNCTION("""COMPUTED_VALUE"""),120)</f>
        <v>120</v>
      </c>
      <c r="KA22" s="19" t="str">
        <f ca="1">IFERROR(__xludf.DUMMYFUNCTION("""COMPUTED_VALUE"""),"Левченко О. А.")</f>
        <v>Левченко О. А.</v>
      </c>
      <c r="KB22" s="19" t="str">
        <f ca="1">IFERROR(__xludf.DUMMYFUNCTION("""COMPUTED_VALUE"""),"За")</f>
        <v>За</v>
      </c>
      <c r="KC22" s="19">
        <f ca="1">IFERROR(__xludf.DUMMYFUNCTION("""COMPUTED_VALUE"""),120)</f>
        <v>120</v>
      </c>
      <c r="KD22" s="19" t="str">
        <f ca="1">IFERROR(__xludf.DUMMYFUNCTION("""COMPUTED_VALUE"""),"Левченко О. А.")</f>
        <v>Левченко О. А.</v>
      </c>
      <c r="KE22" s="19" t="str">
        <f ca="1">IFERROR(__xludf.DUMMYFUNCTION("""COMPUTED_VALUE"""),"За")</f>
        <v>За</v>
      </c>
      <c r="KF22" s="19">
        <f ca="1">IFERROR(__xludf.DUMMYFUNCTION("""COMPUTED_VALUE"""),120)</f>
        <v>120</v>
      </c>
      <c r="KG22" s="19" t="str">
        <f ca="1">IFERROR(__xludf.DUMMYFUNCTION("""COMPUTED_VALUE"""),"Левченко О. А.")</f>
        <v>Левченко О. А.</v>
      </c>
      <c r="KH22" s="19" t="str">
        <f ca="1">IFERROR(__xludf.DUMMYFUNCTION("""COMPUTED_VALUE"""),"За")</f>
        <v>За</v>
      </c>
      <c r="KI22" s="19">
        <f ca="1">IFERROR(__xludf.DUMMYFUNCTION("""COMPUTED_VALUE"""),120)</f>
        <v>120</v>
      </c>
      <c r="KJ22" s="19" t="str">
        <f ca="1">IFERROR(__xludf.DUMMYFUNCTION("""COMPUTED_VALUE"""),"Левченко О. А.")</f>
        <v>Левченко О. А.</v>
      </c>
      <c r="KK22" s="19" t="str">
        <f ca="1">IFERROR(__xludf.DUMMYFUNCTION("""COMPUTED_VALUE"""),"За")</f>
        <v>За</v>
      </c>
      <c r="KL22" s="19">
        <f ca="1">IFERROR(__xludf.DUMMYFUNCTION("""COMPUTED_VALUE"""),120)</f>
        <v>120</v>
      </c>
      <c r="KM22" s="19" t="str">
        <f ca="1">IFERROR(__xludf.DUMMYFUNCTION("""COMPUTED_VALUE"""),"Левченко О. А.")</f>
        <v>Левченко О. А.</v>
      </c>
      <c r="KN22" s="19" t="str">
        <f ca="1">IFERROR(__xludf.DUMMYFUNCTION("""COMPUTED_VALUE"""),"За")</f>
        <v>За</v>
      </c>
      <c r="KO22" s="19">
        <f ca="1">IFERROR(__xludf.DUMMYFUNCTION("""COMPUTED_VALUE"""),120)</f>
        <v>120</v>
      </c>
      <c r="KP22" s="19" t="str">
        <f ca="1">IFERROR(__xludf.DUMMYFUNCTION("""COMPUTED_VALUE"""),"Левченко О. А.")</f>
        <v>Левченко О. А.</v>
      </c>
      <c r="KQ22" s="19" t="str">
        <f ca="1">IFERROR(__xludf.DUMMYFUNCTION("""COMPUTED_VALUE"""),"За")</f>
        <v>За</v>
      </c>
      <c r="KR22" s="19">
        <f ca="1">IFERROR(__xludf.DUMMYFUNCTION("""COMPUTED_VALUE"""),120)</f>
        <v>120</v>
      </c>
      <c r="KS22" s="19" t="str">
        <f ca="1">IFERROR(__xludf.DUMMYFUNCTION("""COMPUTED_VALUE"""),"Левченко О. А.")</f>
        <v>Левченко О. А.</v>
      </c>
      <c r="KT22" s="19" t="str">
        <f ca="1">IFERROR(__xludf.DUMMYFUNCTION("""COMPUTED_VALUE"""),"Не голосував")</f>
        <v>Не голосував</v>
      </c>
      <c r="KU22" s="19">
        <f ca="1">IFERROR(__xludf.DUMMYFUNCTION("""COMPUTED_VALUE"""),120)</f>
        <v>120</v>
      </c>
      <c r="KV22" s="19" t="str">
        <f ca="1">IFERROR(__xludf.DUMMYFUNCTION("""COMPUTED_VALUE"""),"Левченко О. А.")</f>
        <v>Левченко О. А.</v>
      </c>
      <c r="KW22" s="19" t="str">
        <f ca="1">IFERROR(__xludf.DUMMYFUNCTION("""COMPUTED_VALUE"""),"За")</f>
        <v>За</v>
      </c>
      <c r="KX22" s="19">
        <f ca="1">IFERROR(__xludf.DUMMYFUNCTION("""COMPUTED_VALUE"""),120)</f>
        <v>120</v>
      </c>
      <c r="KY22" s="19" t="str">
        <f ca="1">IFERROR(__xludf.DUMMYFUNCTION("""COMPUTED_VALUE"""),"Левченко О. А.")</f>
        <v>Левченко О. А.</v>
      </c>
      <c r="KZ22" s="19" t="str">
        <f ca="1">IFERROR(__xludf.DUMMYFUNCTION("""COMPUTED_VALUE"""),"За")</f>
        <v>За</v>
      </c>
      <c r="LA22" s="19">
        <f ca="1">IFERROR(__xludf.DUMMYFUNCTION("""COMPUTED_VALUE"""),120)</f>
        <v>120</v>
      </c>
      <c r="LB22" s="19" t="str">
        <f ca="1">IFERROR(__xludf.DUMMYFUNCTION("""COMPUTED_VALUE"""),"Левченко О. А.")</f>
        <v>Левченко О. А.</v>
      </c>
      <c r="LC22" s="19" t="str">
        <f ca="1">IFERROR(__xludf.DUMMYFUNCTION("""COMPUTED_VALUE"""),"За")</f>
        <v>За</v>
      </c>
      <c r="LD22" s="19">
        <f ca="1">IFERROR(__xludf.DUMMYFUNCTION("""COMPUTED_VALUE"""),120)</f>
        <v>120</v>
      </c>
      <c r="LE22" s="19" t="str">
        <f ca="1">IFERROR(__xludf.DUMMYFUNCTION("""COMPUTED_VALUE"""),"Левченко О. А.")</f>
        <v>Левченко О. А.</v>
      </c>
      <c r="LF22" s="19" t="str">
        <f ca="1">IFERROR(__xludf.DUMMYFUNCTION("""COMPUTED_VALUE"""),"За")</f>
        <v>За</v>
      </c>
      <c r="LG22" s="19">
        <f ca="1">IFERROR(__xludf.DUMMYFUNCTION("""COMPUTED_VALUE"""),120)</f>
        <v>120</v>
      </c>
      <c r="LH22" s="19" t="str">
        <f ca="1">IFERROR(__xludf.DUMMYFUNCTION("""COMPUTED_VALUE"""),"Левченко О. А.")</f>
        <v>Левченко О. А.</v>
      </c>
      <c r="LI22" s="19" t="str">
        <f ca="1">IFERROR(__xludf.DUMMYFUNCTION("""COMPUTED_VALUE"""),"За")</f>
        <v>За</v>
      </c>
      <c r="LJ22" s="19">
        <f ca="1">IFERROR(__xludf.DUMMYFUNCTION("""COMPUTED_VALUE"""),120)</f>
        <v>120</v>
      </c>
      <c r="LK22" s="19" t="str">
        <f ca="1">IFERROR(__xludf.DUMMYFUNCTION("""COMPUTED_VALUE"""),"Левченко О. А.")</f>
        <v>Левченко О. А.</v>
      </c>
      <c r="LL22" s="19" t="str">
        <f ca="1">IFERROR(__xludf.DUMMYFUNCTION("""COMPUTED_VALUE"""),"За")</f>
        <v>За</v>
      </c>
      <c r="LM22" s="19">
        <f ca="1">IFERROR(__xludf.DUMMYFUNCTION("""COMPUTED_VALUE"""),120)</f>
        <v>120</v>
      </c>
      <c r="LN22" s="19" t="str">
        <f ca="1">IFERROR(__xludf.DUMMYFUNCTION("""COMPUTED_VALUE"""),"Левченко О. А.")</f>
        <v>Левченко О. А.</v>
      </c>
      <c r="LO22" s="19" t="str">
        <f ca="1">IFERROR(__xludf.DUMMYFUNCTION("""COMPUTED_VALUE"""),"За")</f>
        <v>За</v>
      </c>
      <c r="LP22" s="19">
        <f ca="1">IFERROR(__xludf.DUMMYFUNCTION("""COMPUTED_VALUE"""),120)</f>
        <v>120</v>
      </c>
      <c r="LQ22" s="19" t="str">
        <f ca="1">IFERROR(__xludf.DUMMYFUNCTION("""COMPUTED_VALUE"""),"Левченко О. А.")</f>
        <v>Левченко О. А.</v>
      </c>
      <c r="LR22" s="19" t="str">
        <f ca="1">IFERROR(__xludf.DUMMYFUNCTION("""COMPUTED_VALUE"""),"За")</f>
        <v>За</v>
      </c>
      <c r="LS22" s="19">
        <f ca="1">IFERROR(__xludf.DUMMYFUNCTION("""COMPUTED_VALUE"""),120)</f>
        <v>120</v>
      </c>
      <c r="LT22" s="19" t="str">
        <f ca="1">IFERROR(__xludf.DUMMYFUNCTION("""COMPUTED_VALUE"""),"Левченко О. А.")</f>
        <v>Левченко О. А.</v>
      </c>
      <c r="LU22" s="19" t="str">
        <f ca="1">IFERROR(__xludf.DUMMYFUNCTION("""COMPUTED_VALUE"""),"За")</f>
        <v>За</v>
      </c>
      <c r="LV22" s="19">
        <f ca="1">IFERROR(__xludf.DUMMYFUNCTION("""COMPUTED_VALUE"""),120)</f>
        <v>120</v>
      </c>
      <c r="LW22" s="19" t="str">
        <f ca="1">IFERROR(__xludf.DUMMYFUNCTION("""COMPUTED_VALUE"""),"Левченко О. А.")</f>
        <v>Левченко О. А.</v>
      </c>
      <c r="LX22" s="19" t="str">
        <f ca="1">IFERROR(__xludf.DUMMYFUNCTION("""COMPUTED_VALUE"""),"За")</f>
        <v>За</v>
      </c>
      <c r="LY22" s="19">
        <f ca="1">IFERROR(__xludf.DUMMYFUNCTION("""COMPUTED_VALUE"""),120)</f>
        <v>120</v>
      </c>
      <c r="LZ22" s="19" t="str">
        <f ca="1">IFERROR(__xludf.DUMMYFUNCTION("""COMPUTED_VALUE"""),"Левченко О. А.")</f>
        <v>Левченко О. А.</v>
      </c>
      <c r="MA22" s="19" t="str">
        <f ca="1">IFERROR(__xludf.DUMMYFUNCTION("""COMPUTED_VALUE"""),"За")</f>
        <v>За</v>
      </c>
      <c r="MB22" s="19">
        <f ca="1">IFERROR(__xludf.DUMMYFUNCTION("""COMPUTED_VALUE"""),120)</f>
        <v>120</v>
      </c>
      <c r="MC22" s="19" t="str">
        <f ca="1">IFERROR(__xludf.DUMMYFUNCTION("""COMPUTED_VALUE"""),"Левченко О. А.")</f>
        <v>Левченко О. А.</v>
      </c>
      <c r="MD22" s="19" t="str">
        <f ca="1">IFERROR(__xludf.DUMMYFUNCTION("""COMPUTED_VALUE"""),"За")</f>
        <v>За</v>
      </c>
      <c r="ME22" s="19">
        <f ca="1">IFERROR(__xludf.DUMMYFUNCTION("""COMPUTED_VALUE"""),120)</f>
        <v>120</v>
      </c>
      <c r="MF22" s="19" t="str">
        <f ca="1">IFERROR(__xludf.DUMMYFUNCTION("""COMPUTED_VALUE"""),"Левченко О. А.")</f>
        <v>Левченко О. А.</v>
      </c>
      <c r="MG22" s="19" t="str">
        <f ca="1">IFERROR(__xludf.DUMMYFUNCTION("""COMPUTED_VALUE"""),"За")</f>
        <v>За</v>
      </c>
      <c r="MH22" s="19">
        <f ca="1">IFERROR(__xludf.DUMMYFUNCTION("""COMPUTED_VALUE"""),120)</f>
        <v>120</v>
      </c>
      <c r="MI22" s="19" t="str">
        <f ca="1">IFERROR(__xludf.DUMMYFUNCTION("""COMPUTED_VALUE"""),"Левченко О. А.")</f>
        <v>Левченко О. А.</v>
      </c>
      <c r="MJ22" s="19" t="str">
        <f ca="1">IFERROR(__xludf.DUMMYFUNCTION("""COMPUTED_VALUE"""),"За")</f>
        <v>За</v>
      </c>
      <c r="MK22" s="19">
        <f ca="1">IFERROR(__xludf.DUMMYFUNCTION("""COMPUTED_VALUE"""),120)</f>
        <v>120</v>
      </c>
      <c r="ML22" s="19" t="str">
        <f ca="1">IFERROR(__xludf.DUMMYFUNCTION("""COMPUTED_VALUE"""),"Левченко О. А.")</f>
        <v>Левченко О. А.</v>
      </c>
      <c r="MM22" s="19" t="str">
        <f ca="1">IFERROR(__xludf.DUMMYFUNCTION("""COMPUTED_VALUE"""),"За")</f>
        <v>За</v>
      </c>
      <c r="MN22" s="19">
        <f ca="1">IFERROR(__xludf.DUMMYFUNCTION("""COMPUTED_VALUE"""),120)</f>
        <v>120</v>
      </c>
      <c r="MO22" s="19" t="str">
        <f ca="1">IFERROR(__xludf.DUMMYFUNCTION("""COMPUTED_VALUE"""),"Левченко О. А.")</f>
        <v>Левченко О. А.</v>
      </c>
      <c r="MP22" s="19" t="str">
        <f ca="1">IFERROR(__xludf.DUMMYFUNCTION("""COMPUTED_VALUE"""),"За")</f>
        <v>За</v>
      </c>
      <c r="MQ22" s="19">
        <f ca="1">IFERROR(__xludf.DUMMYFUNCTION("""COMPUTED_VALUE"""),120)</f>
        <v>120</v>
      </c>
      <c r="MR22" s="19" t="str">
        <f ca="1">IFERROR(__xludf.DUMMYFUNCTION("""COMPUTED_VALUE"""),"Левченко О. А.")</f>
        <v>Левченко О. А.</v>
      </c>
      <c r="MS22" s="19" t="str">
        <f ca="1">IFERROR(__xludf.DUMMYFUNCTION("""COMPUTED_VALUE"""),"За")</f>
        <v>За</v>
      </c>
      <c r="MT22" s="19">
        <f ca="1">IFERROR(__xludf.DUMMYFUNCTION("""COMPUTED_VALUE"""),120)</f>
        <v>120</v>
      </c>
      <c r="MU22" s="19" t="str">
        <f ca="1">IFERROR(__xludf.DUMMYFUNCTION("""COMPUTED_VALUE"""),"Левченко О. А.")</f>
        <v>Левченко О. А.</v>
      </c>
      <c r="MV22" s="19" t="str">
        <f ca="1">IFERROR(__xludf.DUMMYFUNCTION("""COMPUTED_VALUE"""),"За")</f>
        <v>За</v>
      </c>
      <c r="MW22" s="19">
        <f ca="1">IFERROR(__xludf.DUMMYFUNCTION("""COMPUTED_VALUE"""),120)</f>
        <v>120</v>
      </c>
      <c r="MX22" s="19" t="str">
        <f ca="1">IFERROR(__xludf.DUMMYFUNCTION("""COMPUTED_VALUE"""),"Левченко О. А.")</f>
        <v>Левченко О. А.</v>
      </c>
      <c r="MY22" s="19" t="str">
        <f ca="1">IFERROR(__xludf.DUMMYFUNCTION("""COMPUTED_VALUE"""),"За")</f>
        <v>За</v>
      </c>
      <c r="MZ22" s="19">
        <f ca="1">IFERROR(__xludf.DUMMYFUNCTION("""COMPUTED_VALUE"""),120)</f>
        <v>120</v>
      </c>
      <c r="NA22" s="19" t="str">
        <f ca="1">IFERROR(__xludf.DUMMYFUNCTION("""COMPUTED_VALUE"""),"Левченко О. А.")</f>
        <v>Левченко О. А.</v>
      </c>
      <c r="NB22" s="19" t="str">
        <f ca="1">IFERROR(__xludf.DUMMYFUNCTION("""COMPUTED_VALUE"""),"За")</f>
        <v>За</v>
      </c>
      <c r="NC22" s="19">
        <f ca="1">IFERROR(__xludf.DUMMYFUNCTION("""COMPUTED_VALUE"""),120)</f>
        <v>120</v>
      </c>
      <c r="ND22" s="19" t="str">
        <f ca="1">IFERROR(__xludf.DUMMYFUNCTION("""COMPUTED_VALUE"""),"Левченко О. А.")</f>
        <v>Левченко О. А.</v>
      </c>
      <c r="NE22" s="19" t="str">
        <f ca="1">IFERROR(__xludf.DUMMYFUNCTION("""COMPUTED_VALUE"""),"За")</f>
        <v>За</v>
      </c>
      <c r="NF22" s="19">
        <f ca="1">IFERROR(__xludf.DUMMYFUNCTION("""COMPUTED_VALUE"""),120)</f>
        <v>120</v>
      </c>
      <c r="NG22" s="19" t="str">
        <f ca="1">IFERROR(__xludf.DUMMYFUNCTION("""COMPUTED_VALUE"""),"Левченко О. А.")</f>
        <v>Левченко О. А.</v>
      </c>
      <c r="NH22" s="19" t="str">
        <f ca="1">IFERROR(__xludf.DUMMYFUNCTION("""COMPUTED_VALUE"""),"За")</f>
        <v>За</v>
      </c>
      <c r="NI22" s="19">
        <f ca="1">IFERROR(__xludf.DUMMYFUNCTION("""COMPUTED_VALUE"""),120)</f>
        <v>120</v>
      </c>
      <c r="NJ22" s="19" t="str">
        <f ca="1">IFERROR(__xludf.DUMMYFUNCTION("""COMPUTED_VALUE"""),"Левченко О. А.")</f>
        <v>Левченко О. А.</v>
      </c>
      <c r="NK22" s="19" t="str">
        <f ca="1">IFERROR(__xludf.DUMMYFUNCTION("""COMPUTED_VALUE"""),"За")</f>
        <v>За</v>
      </c>
      <c r="NL22" s="19">
        <f ca="1">IFERROR(__xludf.DUMMYFUNCTION("""COMPUTED_VALUE"""),120)</f>
        <v>120</v>
      </c>
      <c r="NM22" s="19" t="str">
        <f ca="1">IFERROR(__xludf.DUMMYFUNCTION("""COMPUTED_VALUE"""),"Левченко О. А.")</f>
        <v>Левченко О. А.</v>
      </c>
      <c r="NN22" s="19" t="str">
        <f ca="1">IFERROR(__xludf.DUMMYFUNCTION("""COMPUTED_VALUE"""),"За")</f>
        <v>За</v>
      </c>
      <c r="NO22" s="19">
        <f ca="1">IFERROR(__xludf.DUMMYFUNCTION("""COMPUTED_VALUE"""),120)</f>
        <v>120</v>
      </c>
      <c r="NP22" s="19" t="str">
        <f ca="1">IFERROR(__xludf.DUMMYFUNCTION("""COMPUTED_VALUE"""),"Левченко О. А.")</f>
        <v>Левченко О. А.</v>
      </c>
      <c r="NQ22" s="19" t="str">
        <f ca="1">IFERROR(__xludf.DUMMYFUNCTION("""COMPUTED_VALUE"""),"За")</f>
        <v>За</v>
      </c>
      <c r="NR22" s="19">
        <f ca="1">IFERROR(__xludf.DUMMYFUNCTION("""COMPUTED_VALUE"""),120)</f>
        <v>120</v>
      </c>
      <c r="NS22" s="19" t="str">
        <f ca="1">IFERROR(__xludf.DUMMYFUNCTION("""COMPUTED_VALUE"""),"Левченко О. А.")</f>
        <v>Левченко О. А.</v>
      </c>
      <c r="NT22" s="19" t="str">
        <f ca="1">IFERROR(__xludf.DUMMYFUNCTION("""COMPUTED_VALUE"""),"Утримався")</f>
        <v>Утримався</v>
      </c>
      <c r="NU22" s="19">
        <f ca="1">IFERROR(__xludf.DUMMYFUNCTION("""COMPUTED_VALUE"""),120)</f>
        <v>120</v>
      </c>
      <c r="NV22" s="19" t="str">
        <f ca="1">IFERROR(__xludf.DUMMYFUNCTION("""COMPUTED_VALUE"""),"Левченко О. А.")</f>
        <v>Левченко О. А.</v>
      </c>
      <c r="NW22" s="19" t="str">
        <f ca="1">IFERROR(__xludf.DUMMYFUNCTION("""COMPUTED_VALUE"""),"Не голосував")</f>
        <v>Не голосував</v>
      </c>
      <c r="NX22" s="19">
        <f ca="1">IFERROR(__xludf.DUMMYFUNCTION("""COMPUTED_VALUE"""),120)</f>
        <v>120</v>
      </c>
      <c r="NY22" s="19" t="str">
        <f ca="1">IFERROR(__xludf.DUMMYFUNCTION("""COMPUTED_VALUE"""),"Левченко О. А.")</f>
        <v>Левченко О. А.</v>
      </c>
      <c r="NZ22" s="19" t="str">
        <f ca="1">IFERROR(__xludf.DUMMYFUNCTION("""COMPUTED_VALUE"""),"За")</f>
        <v>За</v>
      </c>
      <c r="OA22" s="19">
        <f ca="1">IFERROR(__xludf.DUMMYFUNCTION("""COMPUTED_VALUE"""),120)</f>
        <v>120</v>
      </c>
      <c r="OB22" s="19" t="str">
        <f ca="1">IFERROR(__xludf.DUMMYFUNCTION("""COMPUTED_VALUE"""),"Левченко О. А.")</f>
        <v>Левченко О. А.</v>
      </c>
      <c r="OC22" s="19" t="str">
        <f ca="1">IFERROR(__xludf.DUMMYFUNCTION("""COMPUTED_VALUE"""),"За")</f>
        <v>За</v>
      </c>
      <c r="OD22" s="19">
        <f ca="1">IFERROR(__xludf.DUMMYFUNCTION("""COMPUTED_VALUE"""),120)</f>
        <v>120</v>
      </c>
      <c r="OE22" s="19" t="str">
        <f ca="1">IFERROR(__xludf.DUMMYFUNCTION("""COMPUTED_VALUE"""),"Левченко О. А.")</f>
        <v>Левченко О. А.</v>
      </c>
      <c r="OF22" s="19" t="str">
        <f ca="1">IFERROR(__xludf.DUMMYFUNCTION("""COMPUTED_VALUE"""),"За")</f>
        <v>За</v>
      </c>
      <c r="OG22" s="19">
        <f ca="1">IFERROR(__xludf.DUMMYFUNCTION("""COMPUTED_VALUE"""),120)</f>
        <v>120</v>
      </c>
      <c r="OH22" s="19" t="str">
        <f ca="1">IFERROR(__xludf.DUMMYFUNCTION("""COMPUTED_VALUE"""),"Левченко О. А.")</f>
        <v>Левченко О. А.</v>
      </c>
      <c r="OI22" s="19" t="str">
        <f ca="1">IFERROR(__xludf.DUMMYFUNCTION("""COMPUTED_VALUE"""),"За")</f>
        <v>За</v>
      </c>
      <c r="OJ22" s="19">
        <f ca="1">IFERROR(__xludf.DUMMYFUNCTION("""COMPUTED_VALUE"""),120)</f>
        <v>120</v>
      </c>
      <c r="OK22" s="19" t="str">
        <f ca="1">IFERROR(__xludf.DUMMYFUNCTION("""COMPUTED_VALUE"""),"Левченко О. А.")</f>
        <v>Левченко О. А.</v>
      </c>
      <c r="OL22" s="19" t="str">
        <f ca="1">IFERROR(__xludf.DUMMYFUNCTION("""COMPUTED_VALUE"""),"За")</f>
        <v>За</v>
      </c>
      <c r="OM22" s="19">
        <f ca="1">IFERROR(__xludf.DUMMYFUNCTION("""COMPUTED_VALUE"""),120)</f>
        <v>120</v>
      </c>
      <c r="ON22" s="19" t="str">
        <f ca="1">IFERROR(__xludf.DUMMYFUNCTION("""COMPUTED_VALUE"""),"Левченко О. А.")</f>
        <v>Левченко О. А.</v>
      </c>
      <c r="OO22" s="19" t="str">
        <f ca="1">IFERROR(__xludf.DUMMYFUNCTION("""COMPUTED_VALUE"""),"За")</f>
        <v>За</v>
      </c>
      <c r="OP22" s="19">
        <f ca="1">IFERROR(__xludf.DUMMYFUNCTION("""COMPUTED_VALUE"""),120)</f>
        <v>120</v>
      </c>
      <c r="OQ22" s="19" t="str">
        <f ca="1">IFERROR(__xludf.DUMMYFUNCTION("""COMPUTED_VALUE"""),"Левченко О. А.")</f>
        <v>Левченко О. А.</v>
      </c>
      <c r="OR22" s="19" t="str">
        <f ca="1">IFERROR(__xludf.DUMMYFUNCTION("""COMPUTED_VALUE"""),"За")</f>
        <v>За</v>
      </c>
      <c r="OS22" s="19">
        <f ca="1">IFERROR(__xludf.DUMMYFUNCTION("""COMPUTED_VALUE"""),120)</f>
        <v>120</v>
      </c>
      <c r="OT22" s="19" t="str">
        <f ca="1">IFERROR(__xludf.DUMMYFUNCTION("""COMPUTED_VALUE"""),"Левченко О. А.")</f>
        <v>Левченко О. А.</v>
      </c>
      <c r="OU22" s="19" t="str">
        <f ca="1">IFERROR(__xludf.DUMMYFUNCTION("""COMPUTED_VALUE"""),"За")</f>
        <v>За</v>
      </c>
      <c r="OV22" s="19">
        <f ca="1">IFERROR(__xludf.DUMMYFUNCTION("""COMPUTED_VALUE"""),120)</f>
        <v>120</v>
      </c>
      <c r="OW22" s="19" t="str">
        <f ca="1">IFERROR(__xludf.DUMMYFUNCTION("""COMPUTED_VALUE"""),"Левченко О. А.")</f>
        <v>Левченко О. А.</v>
      </c>
      <c r="OX22" s="19" t="str">
        <f ca="1">IFERROR(__xludf.DUMMYFUNCTION("""COMPUTED_VALUE"""),"За")</f>
        <v>За</v>
      </c>
      <c r="OY22" s="19">
        <f ca="1">IFERROR(__xludf.DUMMYFUNCTION("""COMPUTED_VALUE"""),120)</f>
        <v>120</v>
      </c>
      <c r="OZ22" s="19" t="str">
        <f ca="1">IFERROR(__xludf.DUMMYFUNCTION("""COMPUTED_VALUE"""),"Левченко О. А.")</f>
        <v>Левченко О. А.</v>
      </c>
      <c r="PA22" s="19" t="str">
        <f ca="1">IFERROR(__xludf.DUMMYFUNCTION("""COMPUTED_VALUE"""),"За")</f>
        <v>За</v>
      </c>
      <c r="PB22" s="19">
        <f ca="1">IFERROR(__xludf.DUMMYFUNCTION("""COMPUTED_VALUE"""),120)</f>
        <v>120</v>
      </c>
      <c r="PC22" s="19" t="str">
        <f ca="1">IFERROR(__xludf.DUMMYFUNCTION("""COMPUTED_VALUE"""),"Левченко О. А.")</f>
        <v>Левченко О. А.</v>
      </c>
      <c r="PD22" s="19" t="str">
        <f ca="1">IFERROR(__xludf.DUMMYFUNCTION("""COMPUTED_VALUE"""),"За")</f>
        <v>За</v>
      </c>
      <c r="PE22" s="19">
        <f ca="1">IFERROR(__xludf.DUMMYFUNCTION("""COMPUTED_VALUE"""),120)</f>
        <v>120</v>
      </c>
      <c r="PF22" s="19" t="str">
        <f ca="1">IFERROR(__xludf.DUMMYFUNCTION("""COMPUTED_VALUE"""),"Левченко О. А.")</f>
        <v>Левченко О. А.</v>
      </c>
      <c r="PG22" s="19" t="str">
        <f ca="1">IFERROR(__xludf.DUMMYFUNCTION("""COMPUTED_VALUE"""),"За")</f>
        <v>За</v>
      </c>
      <c r="PH22" s="19">
        <f ca="1">IFERROR(__xludf.DUMMYFUNCTION("""COMPUTED_VALUE"""),120)</f>
        <v>120</v>
      </c>
      <c r="PI22" s="19" t="str">
        <f ca="1">IFERROR(__xludf.DUMMYFUNCTION("""COMPUTED_VALUE"""),"Левченко О. А.")</f>
        <v>Левченко О. А.</v>
      </c>
      <c r="PJ22" s="19" t="str">
        <f ca="1">IFERROR(__xludf.DUMMYFUNCTION("""COMPUTED_VALUE"""),"За")</f>
        <v>За</v>
      </c>
      <c r="PK22" s="19">
        <f ca="1">IFERROR(__xludf.DUMMYFUNCTION("""COMPUTED_VALUE"""),120)</f>
        <v>120</v>
      </c>
      <c r="PL22" s="19" t="str">
        <f ca="1">IFERROR(__xludf.DUMMYFUNCTION("""COMPUTED_VALUE"""),"Левченко О. А.")</f>
        <v>Левченко О. А.</v>
      </c>
      <c r="PM22" s="19" t="str">
        <f ca="1">IFERROR(__xludf.DUMMYFUNCTION("""COMPUTED_VALUE"""),"За")</f>
        <v>За</v>
      </c>
      <c r="PN22" s="19">
        <f ca="1">IFERROR(__xludf.DUMMYFUNCTION("""COMPUTED_VALUE"""),120)</f>
        <v>120</v>
      </c>
      <c r="PO22" s="19" t="str">
        <f ca="1">IFERROR(__xludf.DUMMYFUNCTION("""COMPUTED_VALUE"""),"Левченко О. А.")</f>
        <v>Левченко О. А.</v>
      </c>
      <c r="PP22" s="19" t="str">
        <f ca="1">IFERROR(__xludf.DUMMYFUNCTION("""COMPUTED_VALUE"""),"Утримався")</f>
        <v>Утримався</v>
      </c>
      <c r="PQ22" s="19">
        <f ca="1">IFERROR(__xludf.DUMMYFUNCTION("""COMPUTED_VALUE"""),120)</f>
        <v>120</v>
      </c>
      <c r="PR22" s="19" t="str">
        <f ca="1">IFERROR(__xludf.DUMMYFUNCTION("""COMPUTED_VALUE"""),"Левченко О. А.")</f>
        <v>Левченко О. А.</v>
      </c>
      <c r="PS22" s="19" t="str">
        <f ca="1">IFERROR(__xludf.DUMMYFUNCTION("""COMPUTED_VALUE"""),"За")</f>
        <v>За</v>
      </c>
      <c r="PT22" s="19">
        <f ca="1">IFERROR(__xludf.DUMMYFUNCTION("""COMPUTED_VALUE"""),120)</f>
        <v>120</v>
      </c>
      <c r="PU22" s="19" t="str">
        <f ca="1">IFERROR(__xludf.DUMMYFUNCTION("""COMPUTED_VALUE"""),"Левченко О. А.")</f>
        <v>Левченко О. А.</v>
      </c>
      <c r="PV22" s="19" t="str">
        <f ca="1">IFERROR(__xludf.DUMMYFUNCTION("""COMPUTED_VALUE"""),"За")</f>
        <v>За</v>
      </c>
      <c r="PW22" s="19">
        <f ca="1">IFERROR(__xludf.DUMMYFUNCTION("""COMPUTED_VALUE"""),120)</f>
        <v>120</v>
      </c>
      <c r="PX22" s="19" t="str">
        <f ca="1">IFERROR(__xludf.DUMMYFUNCTION("""COMPUTED_VALUE"""),"Левченко О. А.")</f>
        <v>Левченко О. А.</v>
      </c>
      <c r="PY22" s="19" t="str">
        <f ca="1">IFERROR(__xludf.DUMMYFUNCTION("""COMPUTED_VALUE"""),"За")</f>
        <v>За</v>
      </c>
      <c r="PZ22" s="19">
        <f ca="1">IFERROR(__xludf.DUMMYFUNCTION("""COMPUTED_VALUE"""),120)</f>
        <v>120</v>
      </c>
      <c r="QA22" s="19" t="str">
        <f ca="1">IFERROR(__xludf.DUMMYFUNCTION("""COMPUTED_VALUE"""),"Левченко О. А.")</f>
        <v>Левченко О. А.</v>
      </c>
      <c r="QB22" s="19" t="str">
        <f ca="1">IFERROR(__xludf.DUMMYFUNCTION("""COMPUTED_VALUE"""),"Не голосував")</f>
        <v>Не голосував</v>
      </c>
      <c r="QC22" s="19">
        <f ca="1">IFERROR(__xludf.DUMMYFUNCTION("""COMPUTED_VALUE"""),120)</f>
        <v>120</v>
      </c>
      <c r="QD22" s="19" t="str">
        <f ca="1">IFERROR(__xludf.DUMMYFUNCTION("""COMPUTED_VALUE"""),"Левченко О. А.")</f>
        <v>Левченко О. А.</v>
      </c>
      <c r="QE22" s="19" t="str">
        <f ca="1">IFERROR(__xludf.DUMMYFUNCTION("""COMPUTED_VALUE"""),"Утримався")</f>
        <v>Утримався</v>
      </c>
      <c r="QF22" s="19">
        <f ca="1">IFERROR(__xludf.DUMMYFUNCTION("""COMPUTED_VALUE"""),120)</f>
        <v>120</v>
      </c>
      <c r="QG22" s="19" t="str">
        <f ca="1">IFERROR(__xludf.DUMMYFUNCTION("""COMPUTED_VALUE"""),"Левченко О. А.")</f>
        <v>Левченко О. А.</v>
      </c>
      <c r="QH22" s="19" t="str">
        <f ca="1">IFERROR(__xludf.DUMMYFUNCTION("""COMPUTED_VALUE"""),"Утримався")</f>
        <v>Утримався</v>
      </c>
      <c r="QI22" s="19">
        <f ca="1">IFERROR(__xludf.DUMMYFUNCTION("""COMPUTED_VALUE"""),120)</f>
        <v>120</v>
      </c>
      <c r="QJ22" s="19" t="str">
        <f ca="1">IFERROR(__xludf.DUMMYFUNCTION("""COMPUTED_VALUE"""),"Левченко О. А.")</f>
        <v>Левченко О. А.</v>
      </c>
      <c r="QK22" s="19" t="str">
        <f ca="1">IFERROR(__xludf.DUMMYFUNCTION("""COMPUTED_VALUE"""),"За")</f>
        <v>За</v>
      </c>
    </row>
    <row r="23" spans="1:453" ht="12.75">
      <c r="A23" s="17">
        <f ca="1">IFERROR(__xludf.DUMMYFUNCTION("""COMPUTED_VALUE"""),25)</f>
        <v>25</v>
      </c>
      <c r="B23" s="17" t="str">
        <f ca="1">IFERROR(__xludf.DUMMYFUNCTION("""COMPUTED_VALUE"""),"Міщенко  О. Г.")</f>
        <v>Міщенко  О. Г.</v>
      </c>
      <c r="C23" s="19" t="str">
        <f ca="1">IFERROR(__xludf.DUMMYFUNCTION("""COMPUTED_VALUE"""),"За")</f>
        <v>За</v>
      </c>
      <c r="D23" s="19">
        <f ca="1">IFERROR(__xludf.DUMMYFUNCTION("""COMPUTED_VALUE"""),25)</f>
        <v>25</v>
      </c>
      <c r="E23" s="19" t="str">
        <f ca="1">IFERROR(__xludf.DUMMYFUNCTION("""COMPUTED_VALUE"""),"Міщенко  О. Г.")</f>
        <v>Міщенко  О. Г.</v>
      </c>
      <c r="F23" s="19" t="str">
        <f ca="1">IFERROR(__xludf.DUMMYFUNCTION("""COMPUTED_VALUE"""),"За")</f>
        <v>За</v>
      </c>
      <c r="G23" s="19">
        <f ca="1">IFERROR(__xludf.DUMMYFUNCTION("""COMPUTED_VALUE"""),25)</f>
        <v>25</v>
      </c>
      <c r="H23" s="19" t="str">
        <f ca="1">IFERROR(__xludf.DUMMYFUNCTION("""COMPUTED_VALUE"""),"Міщенко  О. Г.")</f>
        <v>Міщенко  О. Г.</v>
      </c>
      <c r="I23" s="19" t="str">
        <f ca="1">IFERROR(__xludf.DUMMYFUNCTION("""COMPUTED_VALUE"""),"За")</f>
        <v>За</v>
      </c>
      <c r="J23" s="19">
        <f ca="1">IFERROR(__xludf.DUMMYFUNCTION("""COMPUTED_VALUE"""),25)</f>
        <v>25</v>
      </c>
      <c r="K23" s="19" t="str">
        <f ca="1">IFERROR(__xludf.DUMMYFUNCTION("""COMPUTED_VALUE"""),"Міщенко  О. Г.")</f>
        <v>Міщенко  О. Г.</v>
      </c>
      <c r="L23" s="19" t="str">
        <f ca="1">IFERROR(__xludf.DUMMYFUNCTION("""COMPUTED_VALUE"""),"За")</f>
        <v>За</v>
      </c>
      <c r="M23" s="19">
        <f ca="1">IFERROR(__xludf.DUMMYFUNCTION("""COMPUTED_VALUE"""),25)</f>
        <v>25</v>
      </c>
      <c r="N23" s="19" t="str">
        <f ca="1">IFERROR(__xludf.DUMMYFUNCTION("""COMPUTED_VALUE"""),"Міщенко  О. Г.")</f>
        <v>Міщенко  О. Г.</v>
      </c>
      <c r="O23" s="19" t="str">
        <f ca="1">IFERROR(__xludf.DUMMYFUNCTION("""COMPUTED_VALUE"""),"За")</f>
        <v>За</v>
      </c>
      <c r="P23" s="19">
        <f ca="1">IFERROR(__xludf.DUMMYFUNCTION("""COMPUTED_VALUE"""),25)</f>
        <v>25</v>
      </c>
      <c r="Q23" s="19" t="str">
        <f ca="1">IFERROR(__xludf.DUMMYFUNCTION("""COMPUTED_VALUE"""),"Міщенко  О. Г.")</f>
        <v>Міщенко  О. Г.</v>
      </c>
      <c r="R23" s="19" t="str">
        <f ca="1">IFERROR(__xludf.DUMMYFUNCTION("""COMPUTED_VALUE"""),"За")</f>
        <v>За</v>
      </c>
      <c r="S23" s="19">
        <f ca="1">IFERROR(__xludf.DUMMYFUNCTION("""COMPUTED_VALUE"""),25)</f>
        <v>25</v>
      </c>
      <c r="T23" s="19" t="str">
        <f ca="1">IFERROR(__xludf.DUMMYFUNCTION("""COMPUTED_VALUE"""),"Міщенко  О. Г.")</f>
        <v>Міщенко  О. Г.</v>
      </c>
      <c r="U23" s="19" t="str">
        <f ca="1">IFERROR(__xludf.DUMMYFUNCTION("""COMPUTED_VALUE"""),"За")</f>
        <v>За</v>
      </c>
      <c r="V23" s="19">
        <f ca="1">IFERROR(__xludf.DUMMYFUNCTION("""COMPUTED_VALUE"""),25)</f>
        <v>25</v>
      </c>
      <c r="W23" s="19" t="str">
        <f ca="1">IFERROR(__xludf.DUMMYFUNCTION("""COMPUTED_VALUE"""),"Міщенко  О. Г.")</f>
        <v>Міщенко  О. Г.</v>
      </c>
      <c r="X23" s="19" t="str">
        <f ca="1">IFERROR(__xludf.DUMMYFUNCTION("""COMPUTED_VALUE"""),"За")</f>
        <v>За</v>
      </c>
      <c r="Y23" s="19">
        <f ca="1">IFERROR(__xludf.DUMMYFUNCTION("""COMPUTED_VALUE"""),25)</f>
        <v>25</v>
      </c>
      <c r="Z23" s="19" t="str">
        <f ca="1">IFERROR(__xludf.DUMMYFUNCTION("""COMPUTED_VALUE"""),"Міщенко  О. Г.")</f>
        <v>Міщенко  О. Г.</v>
      </c>
      <c r="AA23" s="19" t="str">
        <f ca="1">IFERROR(__xludf.DUMMYFUNCTION("""COMPUTED_VALUE"""),"Не голосував")</f>
        <v>Не голосував</v>
      </c>
      <c r="AB23" s="19">
        <f ca="1">IFERROR(__xludf.DUMMYFUNCTION("""COMPUTED_VALUE"""),25)</f>
        <v>25</v>
      </c>
      <c r="AC23" s="19" t="str">
        <f ca="1">IFERROR(__xludf.DUMMYFUNCTION("""COMPUTED_VALUE"""),"Міщенко  О. Г.")</f>
        <v>Міщенко  О. Г.</v>
      </c>
      <c r="AD23" s="19" t="str">
        <f ca="1">IFERROR(__xludf.DUMMYFUNCTION("""COMPUTED_VALUE"""),"За")</f>
        <v>За</v>
      </c>
      <c r="AE23" s="19">
        <f ca="1">IFERROR(__xludf.DUMMYFUNCTION("""COMPUTED_VALUE"""),25)</f>
        <v>25</v>
      </c>
      <c r="AF23" s="19" t="str">
        <f ca="1">IFERROR(__xludf.DUMMYFUNCTION("""COMPUTED_VALUE"""),"Міщенко  О. Г.")</f>
        <v>Міщенко  О. Г.</v>
      </c>
      <c r="AG23" s="19" t="str">
        <f ca="1">IFERROR(__xludf.DUMMYFUNCTION("""COMPUTED_VALUE"""),"За")</f>
        <v>За</v>
      </c>
      <c r="AH23" s="19">
        <f ca="1">IFERROR(__xludf.DUMMYFUNCTION("""COMPUTED_VALUE"""),25)</f>
        <v>25</v>
      </c>
      <c r="AI23" s="19" t="str">
        <f ca="1">IFERROR(__xludf.DUMMYFUNCTION("""COMPUTED_VALUE"""),"Міщенко  О. Г.")</f>
        <v>Міщенко  О. Г.</v>
      </c>
      <c r="AJ23" s="19" t="str">
        <f ca="1">IFERROR(__xludf.DUMMYFUNCTION("""COMPUTED_VALUE"""),"За")</f>
        <v>За</v>
      </c>
      <c r="AK23" s="19">
        <f ca="1">IFERROR(__xludf.DUMMYFUNCTION("""COMPUTED_VALUE"""),25)</f>
        <v>25</v>
      </c>
      <c r="AL23" s="19" t="str">
        <f ca="1">IFERROR(__xludf.DUMMYFUNCTION("""COMPUTED_VALUE"""),"Міщенко  О. Г.")</f>
        <v>Міщенко  О. Г.</v>
      </c>
      <c r="AM23" s="19" t="str">
        <f ca="1">IFERROR(__xludf.DUMMYFUNCTION("""COMPUTED_VALUE"""),"Не голосував")</f>
        <v>Не голосував</v>
      </c>
      <c r="AN23" s="19">
        <f ca="1">IFERROR(__xludf.DUMMYFUNCTION("""COMPUTED_VALUE"""),25)</f>
        <v>25</v>
      </c>
      <c r="AO23" s="19" t="str">
        <f ca="1">IFERROR(__xludf.DUMMYFUNCTION("""COMPUTED_VALUE"""),"Міщенко  О. Г.")</f>
        <v>Міщенко  О. Г.</v>
      </c>
      <c r="AP23" s="19" t="str">
        <f ca="1">IFERROR(__xludf.DUMMYFUNCTION("""COMPUTED_VALUE"""),"За")</f>
        <v>За</v>
      </c>
      <c r="AQ23" s="19">
        <f ca="1">IFERROR(__xludf.DUMMYFUNCTION("""COMPUTED_VALUE"""),25)</f>
        <v>25</v>
      </c>
      <c r="AR23" s="19" t="str">
        <f ca="1">IFERROR(__xludf.DUMMYFUNCTION("""COMPUTED_VALUE"""),"Міщенко  О. Г.")</f>
        <v>Міщенко  О. Г.</v>
      </c>
      <c r="AS23" s="19" t="str">
        <f ca="1">IFERROR(__xludf.DUMMYFUNCTION("""COMPUTED_VALUE"""),"За")</f>
        <v>За</v>
      </c>
      <c r="AT23" s="19">
        <f ca="1">IFERROR(__xludf.DUMMYFUNCTION("""COMPUTED_VALUE"""),25)</f>
        <v>25</v>
      </c>
      <c r="AU23" s="19" t="str">
        <f ca="1">IFERROR(__xludf.DUMMYFUNCTION("""COMPUTED_VALUE"""),"Міщенко  О. Г.")</f>
        <v>Міщенко  О. Г.</v>
      </c>
      <c r="AV23" s="19" t="str">
        <f ca="1">IFERROR(__xludf.DUMMYFUNCTION("""COMPUTED_VALUE"""),"За")</f>
        <v>За</v>
      </c>
      <c r="AW23" s="19">
        <f ca="1">IFERROR(__xludf.DUMMYFUNCTION("""COMPUTED_VALUE"""),25)</f>
        <v>25</v>
      </c>
      <c r="AX23" s="19" t="str">
        <f ca="1">IFERROR(__xludf.DUMMYFUNCTION("""COMPUTED_VALUE"""),"Міщенко  О. Г.")</f>
        <v>Міщенко  О. Г.</v>
      </c>
      <c r="AY23" s="19" t="str">
        <f ca="1">IFERROR(__xludf.DUMMYFUNCTION("""COMPUTED_VALUE"""),"За")</f>
        <v>За</v>
      </c>
      <c r="AZ23" s="19">
        <f ca="1">IFERROR(__xludf.DUMMYFUNCTION("""COMPUTED_VALUE"""),25)</f>
        <v>25</v>
      </c>
      <c r="BA23" s="19" t="str">
        <f ca="1">IFERROR(__xludf.DUMMYFUNCTION("""COMPUTED_VALUE"""),"Міщенко  О. Г.")</f>
        <v>Міщенко  О. Г.</v>
      </c>
      <c r="BB23" s="19" t="str">
        <f ca="1">IFERROR(__xludf.DUMMYFUNCTION("""COMPUTED_VALUE"""),"За")</f>
        <v>За</v>
      </c>
      <c r="BC23" s="19">
        <f ca="1">IFERROR(__xludf.DUMMYFUNCTION("""COMPUTED_VALUE"""),25)</f>
        <v>25</v>
      </c>
      <c r="BD23" s="19" t="str">
        <f ca="1">IFERROR(__xludf.DUMMYFUNCTION("""COMPUTED_VALUE"""),"Міщенко  О. Г.")</f>
        <v>Міщенко  О. Г.</v>
      </c>
      <c r="BE23" s="19" t="str">
        <f ca="1">IFERROR(__xludf.DUMMYFUNCTION("""COMPUTED_VALUE"""),"За")</f>
        <v>За</v>
      </c>
      <c r="BF23" s="19">
        <f ca="1">IFERROR(__xludf.DUMMYFUNCTION("""COMPUTED_VALUE"""),25)</f>
        <v>25</v>
      </c>
      <c r="BG23" s="19" t="str">
        <f ca="1">IFERROR(__xludf.DUMMYFUNCTION("""COMPUTED_VALUE"""),"Міщенко  О. Г.")</f>
        <v>Міщенко  О. Г.</v>
      </c>
      <c r="BH23" s="19" t="str">
        <f ca="1">IFERROR(__xludf.DUMMYFUNCTION("""COMPUTED_VALUE"""),"За")</f>
        <v>За</v>
      </c>
      <c r="BI23" s="19">
        <f ca="1">IFERROR(__xludf.DUMMYFUNCTION("""COMPUTED_VALUE"""),25)</f>
        <v>25</v>
      </c>
      <c r="BJ23" s="19" t="str">
        <f ca="1">IFERROR(__xludf.DUMMYFUNCTION("""COMPUTED_VALUE"""),"Міщенко  О. Г.")</f>
        <v>Міщенко  О. Г.</v>
      </c>
      <c r="BK23" s="19" t="str">
        <f ca="1">IFERROR(__xludf.DUMMYFUNCTION("""COMPUTED_VALUE"""),"За")</f>
        <v>За</v>
      </c>
      <c r="BL23" s="19">
        <f ca="1">IFERROR(__xludf.DUMMYFUNCTION("""COMPUTED_VALUE"""),25)</f>
        <v>25</v>
      </c>
      <c r="BM23" s="19" t="str">
        <f ca="1">IFERROR(__xludf.DUMMYFUNCTION("""COMPUTED_VALUE"""),"Міщенко  О. Г.")</f>
        <v>Міщенко  О. Г.</v>
      </c>
      <c r="BN23" s="19" t="str">
        <f ca="1">IFERROR(__xludf.DUMMYFUNCTION("""COMPUTED_VALUE"""),"За")</f>
        <v>За</v>
      </c>
      <c r="BO23" s="19">
        <f ca="1">IFERROR(__xludf.DUMMYFUNCTION("""COMPUTED_VALUE"""),25)</f>
        <v>25</v>
      </c>
      <c r="BP23" s="19" t="str">
        <f ca="1">IFERROR(__xludf.DUMMYFUNCTION("""COMPUTED_VALUE"""),"Міщенко  О. Г.")</f>
        <v>Міщенко  О. Г.</v>
      </c>
      <c r="BQ23" s="19" t="str">
        <f ca="1">IFERROR(__xludf.DUMMYFUNCTION("""COMPUTED_VALUE"""),"За")</f>
        <v>За</v>
      </c>
      <c r="BR23" s="19">
        <f ca="1">IFERROR(__xludf.DUMMYFUNCTION("""COMPUTED_VALUE"""),25)</f>
        <v>25</v>
      </c>
      <c r="BS23" s="19" t="str">
        <f ca="1">IFERROR(__xludf.DUMMYFUNCTION("""COMPUTED_VALUE"""),"Міщенко  О. Г.")</f>
        <v>Міщенко  О. Г.</v>
      </c>
      <c r="BT23" s="19" t="str">
        <f ca="1">IFERROR(__xludf.DUMMYFUNCTION("""COMPUTED_VALUE"""),"За")</f>
        <v>За</v>
      </c>
      <c r="BU23" s="19">
        <f ca="1">IFERROR(__xludf.DUMMYFUNCTION("""COMPUTED_VALUE"""),25)</f>
        <v>25</v>
      </c>
      <c r="BV23" s="19" t="str">
        <f ca="1">IFERROR(__xludf.DUMMYFUNCTION("""COMPUTED_VALUE"""),"Міщенко  О. Г.")</f>
        <v>Міщенко  О. Г.</v>
      </c>
      <c r="BW23" s="19" t="str">
        <f ca="1">IFERROR(__xludf.DUMMYFUNCTION("""COMPUTED_VALUE"""),"За")</f>
        <v>За</v>
      </c>
      <c r="BX23" s="19">
        <f ca="1">IFERROR(__xludf.DUMMYFUNCTION("""COMPUTED_VALUE"""),25)</f>
        <v>25</v>
      </c>
      <c r="BY23" s="19" t="str">
        <f ca="1">IFERROR(__xludf.DUMMYFUNCTION("""COMPUTED_VALUE"""),"Міщенко  О. Г.")</f>
        <v>Міщенко  О. Г.</v>
      </c>
      <c r="BZ23" s="19" t="str">
        <f ca="1">IFERROR(__xludf.DUMMYFUNCTION("""COMPUTED_VALUE"""),"За")</f>
        <v>За</v>
      </c>
      <c r="CA23" s="19">
        <f ca="1">IFERROR(__xludf.DUMMYFUNCTION("""COMPUTED_VALUE"""),25)</f>
        <v>25</v>
      </c>
      <c r="CB23" s="19" t="str">
        <f ca="1">IFERROR(__xludf.DUMMYFUNCTION("""COMPUTED_VALUE"""),"Міщенко  О. Г.")</f>
        <v>Міщенко  О. Г.</v>
      </c>
      <c r="CC23" s="19" t="str">
        <f ca="1">IFERROR(__xludf.DUMMYFUNCTION("""COMPUTED_VALUE"""),"За")</f>
        <v>За</v>
      </c>
      <c r="CD23" s="19">
        <f ca="1">IFERROR(__xludf.DUMMYFUNCTION("""COMPUTED_VALUE"""),25)</f>
        <v>25</v>
      </c>
      <c r="CE23" s="19" t="str">
        <f ca="1">IFERROR(__xludf.DUMMYFUNCTION("""COMPUTED_VALUE"""),"Міщенко  О. Г.")</f>
        <v>Міщенко  О. Г.</v>
      </c>
      <c r="CF23" s="19" t="str">
        <f ca="1">IFERROR(__xludf.DUMMYFUNCTION("""COMPUTED_VALUE"""),"За")</f>
        <v>За</v>
      </c>
      <c r="CG23" s="19">
        <f ca="1">IFERROR(__xludf.DUMMYFUNCTION("""COMPUTED_VALUE"""),25)</f>
        <v>25</v>
      </c>
      <c r="CH23" s="19" t="str">
        <f ca="1">IFERROR(__xludf.DUMMYFUNCTION("""COMPUTED_VALUE"""),"Міщенко  О. Г.")</f>
        <v>Міщенко  О. Г.</v>
      </c>
      <c r="CI23" s="19" t="str">
        <f ca="1">IFERROR(__xludf.DUMMYFUNCTION("""COMPUTED_VALUE"""),"За")</f>
        <v>За</v>
      </c>
      <c r="CJ23" s="19">
        <f ca="1">IFERROR(__xludf.DUMMYFUNCTION("""COMPUTED_VALUE"""),25)</f>
        <v>25</v>
      </c>
      <c r="CK23" s="19" t="str">
        <f ca="1">IFERROR(__xludf.DUMMYFUNCTION("""COMPUTED_VALUE"""),"Міщенко  О. Г.")</f>
        <v>Міщенко  О. Г.</v>
      </c>
      <c r="CL23" s="19" t="str">
        <f ca="1">IFERROR(__xludf.DUMMYFUNCTION("""COMPUTED_VALUE"""),"За")</f>
        <v>За</v>
      </c>
      <c r="CM23" s="19">
        <f ca="1">IFERROR(__xludf.DUMMYFUNCTION("""COMPUTED_VALUE"""),25)</f>
        <v>25</v>
      </c>
      <c r="CN23" s="19" t="str">
        <f ca="1">IFERROR(__xludf.DUMMYFUNCTION("""COMPUTED_VALUE"""),"Міщенко  О. Г.")</f>
        <v>Міщенко  О. Г.</v>
      </c>
      <c r="CO23" s="19" t="str">
        <f ca="1">IFERROR(__xludf.DUMMYFUNCTION("""COMPUTED_VALUE"""),"За")</f>
        <v>За</v>
      </c>
      <c r="CP23" s="19">
        <f ca="1">IFERROR(__xludf.DUMMYFUNCTION("""COMPUTED_VALUE"""),25)</f>
        <v>25</v>
      </c>
      <c r="CQ23" s="19" t="str">
        <f ca="1">IFERROR(__xludf.DUMMYFUNCTION("""COMPUTED_VALUE"""),"Міщенко  О. Г.")</f>
        <v>Міщенко  О. Г.</v>
      </c>
      <c r="CR23" s="19" t="str">
        <f ca="1">IFERROR(__xludf.DUMMYFUNCTION("""COMPUTED_VALUE"""),"За")</f>
        <v>За</v>
      </c>
      <c r="CS23" s="19">
        <f ca="1">IFERROR(__xludf.DUMMYFUNCTION("""COMPUTED_VALUE"""),25)</f>
        <v>25</v>
      </c>
      <c r="CT23" s="19" t="str">
        <f ca="1">IFERROR(__xludf.DUMMYFUNCTION("""COMPUTED_VALUE"""),"Міщенко  О. Г.")</f>
        <v>Міщенко  О. Г.</v>
      </c>
      <c r="CU23" s="19" t="str">
        <f ca="1">IFERROR(__xludf.DUMMYFUNCTION("""COMPUTED_VALUE"""),"За")</f>
        <v>За</v>
      </c>
      <c r="CV23" s="19">
        <f ca="1">IFERROR(__xludf.DUMMYFUNCTION("""COMPUTED_VALUE"""),25)</f>
        <v>25</v>
      </c>
      <c r="CW23" s="19" t="str">
        <f ca="1">IFERROR(__xludf.DUMMYFUNCTION("""COMPUTED_VALUE"""),"Міщенко  О. Г.")</f>
        <v>Міщенко  О. Г.</v>
      </c>
      <c r="CX23" s="19" t="str">
        <f ca="1">IFERROR(__xludf.DUMMYFUNCTION("""COMPUTED_VALUE"""),"Не голосував")</f>
        <v>Не голосував</v>
      </c>
      <c r="CY23" s="19">
        <f ca="1">IFERROR(__xludf.DUMMYFUNCTION("""COMPUTED_VALUE"""),25)</f>
        <v>25</v>
      </c>
      <c r="CZ23" s="19" t="str">
        <f ca="1">IFERROR(__xludf.DUMMYFUNCTION("""COMPUTED_VALUE"""),"Міщенко  О. Г.")</f>
        <v>Міщенко  О. Г.</v>
      </c>
      <c r="DA23" s="19" t="str">
        <f ca="1">IFERROR(__xludf.DUMMYFUNCTION("""COMPUTED_VALUE"""),"Не голосував")</f>
        <v>Не голосував</v>
      </c>
      <c r="DB23" s="19">
        <f ca="1">IFERROR(__xludf.DUMMYFUNCTION("""COMPUTED_VALUE"""),25)</f>
        <v>25</v>
      </c>
      <c r="DC23" s="19" t="str">
        <f ca="1">IFERROR(__xludf.DUMMYFUNCTION("""COMPUTED_VALUE"""),"Міщенко  О. Г.")</f>
        <v>Міщенко  О. Г.</v>
      </c>
      <c r="DD23" s="19" t="str">
        <f ca="1">IFERROR(__xludf.DUMMYFUNCTION("""COMPUTED_VALUE"""),"Не голосував")</f>
        <v>Не голосував</v>
      </c>
      <c r="DE23" s="19">
        <f ca="1">IFERROR(__xludf.DUMMYFUNCTION("""COMPUTED_VALUE"""),25)</f>
        <v>25</v>
      </c>
      <c r="DF23" s="19" t="str">
        <f ca="1">IFERROR(__xludf.DUMMYFUNCTION("""COMPUTED_VALUE"""),"Міщенко  О. Г.")</f>
        <v>Міщенко  О. Г.</v>
      </c>
      <c r="DG23" s="19" t="str">
        <f ca="1">IFERROR(__xludf.DUMMYFUNCTION("""COMPUTED_VALUE"""),"Не голосував")</f>
        <v>Не голосував</v>
      </c>
      <c r="DH23" s="19">
        <f ca="1">IFERROR(__xludf.DUMMYFUNCTION("""COMPUTED_VALUE"""),25)</f>
        <v>25</v>
      </c>
      <c r="DI23" s="19" t="str">
        <f ca="1">IFERROR(__xludf.DUMMYFUNCTION("""COMPUTED_VALUE"""),"Міщенко  О. Г.")</f>
        <v>Міщенко  О. Г.</v>
      </c>
      <c r="DJ23" s="19" t="str">
        <f ca="1">IFERROR(__xludf.DUMMYFUNCTION("""COMPUTED_VALUE"""),"За")</f>
        <v>За</v>
      </c>
      <c r="DK23" s="19">
        <f ca="1">IFERROR(__xludf.DUMMYFUNCTION("""COMPUTED_VALUE"""),25)</f>
        <v>25</v>
      </c>
      <c r="DL23" s="19" t="str">
        <f ca="1">IFERROR(__xludf.DUMMYFUNCTION("""COMPUTED_VALUE"""),"Міщенко  О. Г.")</f>
        <v>Міщенко  О. Г.</v>
      </c>
      <c r="DM23" s="19" t="str">
        <f ca="1">IFERROR(__xludf.DUMMYFUNCTION("""COMPUTED_VALUE"""),"За")</f>
        <v>За</v>
      </c>
      <c r="DN23" s="19">
        <f ca="1">IFERROR(__xludf.DUMMYFUNCTION("""COMPUTED_VALUE"""),25)</f>
        <v>25</v>
      </c>
      <c r="DO23" s="19" t="str">
        <f ca="1">IFERROR(__xludf.DUMMYFUNCTION("""COMPUTED_VALUE"""),"Міщенко  О. Г.")</f>
        <v>Міщенко  О. Г.</v>
      </c>
      <c r="DP23" s="19" t="str">
        <f ca="1">IFERROR(__xludf.DUMMYFUNCTION("""COMPUTED_VALUE"""),"За")</f>
        <v>За</v>
      </c>
      <c r="DQ23" s="19">
        <f ca="1">IFERROR(__xludf.DUMMYFUNCTION("""COMPUTED_VALUE"""),25)</f>
        <v>25</v>
      </c>
      <c r="DR23" s="19" t="str">
        <f ca="1">IFERROR(__xludf.DUMMYFUNCTION("""COMPUTED_VALUE"""),"Міщенко  О. Г.")</f>
        <v>Міщенко  О. Г.</v>
      </c>
      <c r="DS23" s="19" t="str">
        <f ca="1">IFERROR(__xludf.DUMMYFUNCTION("""COMPUTED_VALUE"""),"За")</f>
        <v>За</v>
      </c>
      <c r="DT23" s="19">
        <f ca="1">IFERROR(__xludf.DUMMYFUNCTION("""COMPUTED_VALUE"""),25)</f>
        <v>25</v>
      </c>
      <c r="DU23" s="19" t="str">
        <f ca="1">IFERROR(__xludf.DUMMYFUNCTION("""COMPUTED_VALUE"""),"Міщенко  О. Г.")</f>
        <v>Міщенко  О. Г.</v>
      </c>
      <c r="DV23" s="19" t="str">
        <f ca="1">IFERROR(__xludf.DUMMYFUNCTION("""COMPUTED_VALUE"""),"За")</f>
        <v>За</v>
      </c>
      <c r="DW23" s="19">
        <f ca="1">IFERROR(__xludf.DUMMYFUNCTION("""COMPUTED_VALUE"""),25)</f>
        <v>25</v>
      </c>
      <c r="DX23" s="19" t="str">
        <f ca="1">IFERROR(__xludf.DUMMYFUNCTION("""COMPUTED_VALUE"""),"Міщенко  О. Г.")</f>
        <v>Міщенко  О. Г.</v>
      </c>
      <c r="DY23" s="19" t="str">
        <f ca="1">IFERROR(__xludf.DUMMYFUNCTION("""COMPUTED_VALUE"""),"За")</f>
        <v>За</v>
      </c>
      <c r="DZ23" s="19">
        <f ca="1">IFERROR(__xludf.DUMMYFUNCTION("""COMPUTED_VALUE"""),25)</f>
        <v>25</v>
      </c>
      <c r="EA23" s="19" t="str">
        <f ca="1">IFERROR(__xludf.DUMMYFUNCTION("""COMPUTED_VALUE"""),"Міщенко  О. Г.")</f>
        <v>Міщенко  О. Г.</v>
      </c>
      <c r="EB23" s="19" t="str">
        <f ca="1">IFERROR(__xludf.DUMMYFUNCTION("""COMPUTED_VALUE"""),"За")</f>
        <v>За</v>
      </c>
      <c r="EC23" s="19">
        <f ca="1">IFERROR(__xludf.DUMMYFUNCTION("""COMPUTED_VALUE"""),25)</f>
        <v>25</v>
      </c>
      <c r="ED23" s="19" t="str">
        <f ca="1">IFERROR(__xludf.DUMMYFUNCTION("""COMPUTED_VALUE"""),"Міщенко  О. Г.")</f>
        <v>Міщенко  О. Г.</v>
      </c>
      <c r="EE23" s="19" t="str">
        <f ca="1">IFERROR(__xludf.DUMMYFUNCTION("""COMPUTED_VALUE"""),"За")</f>
        <v>За</v>
      </c>
      <c r="EF23" s="19">
        <f ca="1">IFERROR(__xludf.DUMMYFUNCTION("""COMPUTED_VALUE"""),25)</f>
        <v>25</v>
      </c>
      <c r="EG23" s="19" t="str">
        <f ca="1">IFERROR(__xludf.DUMMYFUNCTION("""COMPUTED_VALUE"""),"Міщенко  О. Г.")</f>
        <v>Міщенко  О. Г.</v>
      </c>
      <c r="EH23" s="19" t="str">
        <f ca="1">IFERROR(__xludf.DUMMYFUNCTION("""COMPUTED_VALUE"""),"За")</f>
        <v>За</v>
      </c>
      <c r="EI23" s="19">
        <f ca="1">IFERROR(__xludf.DUMMYFUNCTION("""COMPUTED_VALUE"""),25)</f>
        <v>25</v>
      </c>
      <c r="EJ23" s="19" t="str">
        <f ca="1">IFERROR(__xludf.DUMMYFUNCTION("""COMPUTED_VALUE"""),"Міщенко  О. Г.")</f>
        <v>Міщенко  О. Г.</v>
      </c>
      <c r="EK23" s="19" t="str">
        <f ca="1">IFERROR(__xludf.DUMMYFUNCTION("""COMPUTED_VALUE"""),"За")</f>
        <v>За</v>
      </c>
      <c r="EL23" s="19">
        <f ca="1">IFERROR(__xludf.DUMMYFUNCTION("""COMPUTED_VALUE"""),25)</f>
        <v>25</v>
      </c>
      <c r="EM23" s="19" t="str">
        <f ca="1">IFERROR(__xludf.DUMMYFUNCTION("""COMPUTED_VALUE"""),"Міщенко  О. Г.")</f>
        <v>Міщенко  О. Г.</v>
      </c>
      <c r="EN23" s="19" t="str">
        <f ca="1">IFERROR(__xludf.DUMMYFUNCTION("""COMPUTED_VALUE"""),"За")</f>
        <v>За</v>
      </c>
      <c r="EO23" s="19">
        <f ca="1">IFERROR(__xludf.DUMMYFUNCTION("""COMPUTED_VALUE"""),25)</f>
        <v>25</v>
      </c>
      <c r="EP23" s="19" t="str">
        <f ca="1">IFERROR(__xludf.DUMMYFUNCTION("""COMPUTED_VALUE"""),"Міщенко  О. Г.")</f>
        <v>Міщенко  О. Г.</v>
      </c>
      <c r="EQ23" s="19" t="str">
        <f ca="1">IFERROR(__xludf.DUMMYFUNCTION("""COMPUTED_VALUE"""),"Не голосував")</f>
        <v>Не голосував</v>
      </c>
      <c r="ER23" s="19">
        <f ca="1">IFERROR(__xludf.DUMMYFUNCTION("""COMPUTED_VALUE"""),25)</f>
        <v>25</v>
      </c>
      <c r="ES23" s="19" t="str">
        <f ca="1">IFERROR(__xludf.DUMMYFUNCTION("""COMPUTED_VALUE"""),"Міщенко  О. Г.")</f>
        <v>Міщенко  О. Г.</v>
      </c>
      <c r="ET23" s="19" t="str">
        <f ca="1">IFERROR(__xludf.DUMMYFUNCTION("""COMPUTED_VALUE"""),"За")</f>
        <v>За</v>
      </c>
      <c r="EU23" s="19">
        <f ca="1">IFERROR(__xludf.DUMMYFUNCTION("""COMPUTED_VALUE"""),25)</f>
        <v>25</v>
      </c>
      <c r="EV23" s="19" t="str">
        <f ca="1">IFERROR(__xludf.DUMMYFUNCTION("""COMPUTED_VALUE"""),"Міщенко  О. Г.")</f>
        <v>Міщенко  О. Г.</v>
      </c>
      <c r="EW23" s="19" t="str">
        <f ca="1">IFERROR(__xludf.DUMMYFUNCTION("""COMPUTED_VALUE"""),"За")</f>
        <v>За</v>
      </c>
      <c r="EX23" s="19">
        <f ca="1">IFERROR(__xludf.DUMMYFUNCTION("""COMPUTED_VALUE"""),25)</f>
        <v>25</v>
      </c>
      <c r="EY23" s="19" t="str">
        <f ca="1">IFERROR(__xludf.DUMMYFUNCTION("""COMPUTED_VALUE"""),"Міщенко  О. Г.")</f>
        <v>Міщенко  О. Г.</v>
      </c>
      <c r="EZ23" s="19" t="str">
        <f ca="1">IFERROR(__xludf.DUMMYFUNCTION("""COMPUTED_VALUE"""),"За")</f>
        <v>За</v>
      </c>
      <c r="FA23" s="19">
        <f ca="1">IFERROR(__xludf.DUMMYFUNCTION("""COMPUTED_VALUE"""),25)</f>
        <v>25</v>
      </c>
      <c r="FB23" s="19" t="str">
        <f ca="1">IFERROR(__xludf.DUMMYFUNCTION("""COMPUTED_VALUE"""),"Міщенко  О. Г.")</f>
        <v>Міщенко  О. Г.</v>
      </c>
      <c r="FC23" s="19" t="str">
        <f ca="1">IFERROR(__xludf.DUMMYFUNCTION("""COMPUTED_VALUE"""),"За")</f>
        <v>За</v>
      </c>
      <c r="FD23" s="19">
        <f ca="1">IFERROR(__xludf.DUMMYFUNCTION("""COMPUTED_VALUE"""),25)</f>
        <v>25</v>
      </c>
      <c r="FE23" s="19" t="str">
        <f ca="1">IFERROR(__xludf.DUMMYFUNCTION("""COMPUTED_VALUE"""),"Міщенко  О. Г.")</f>
        <v>Міщенко  О. Г.</v>
      </c>
      <c r="FF23" s="19" t="str">
        <f ca="1">IFERROR(__xludf.DUMMYFUNCTION("""COMPUTED_VALUE"""),"За")</f>
        <v>За</v>
      </c>
      <c r="FG23" s="19">
        <f ca="1">IFERROR(__xludf.DUMMYFUNCTION("""COMPUTED_VALUE"""),25)</f>
        <v>25</v>
      </c>
      <c r="FH23" s="19" t="str">
        <f ca="1">IFERROR(__xludf.DUMMYFUNCTION("""COMPUTED_VALUE"""),"Міщенко  О. Г.")</f>
        <v>Міщенко  О. Г.</v>
      </c>
      <c r="FI23" s="19" t="str">
        <f ca="1">IFERROR(__xludf.DUMMYFUNCTION("""COMPUTED_VALUE"""),"За")</f>
        <v>За</v>
      </c>
      <c r="FJ23" s="19">
        <f ca="1">IFERROR(__xludf.DUMMYFUNCTION("""COMPUTED_VALUE"""),25)</f>
        <v>25</v>
      </c>
      <c r="FK23" s="19" t="str">
        <f ca="1">IFERROR(__xludf.DUMMYFUNCTION("""COMPUTED_VALUE"""),"Міщенко  О. Г.")</f>
        <v>Міщенко  О. Г.</v>
      </c>
      <c r="FL23" s="19" t="str">
        <f ca="1">IFERROR(__xludf.DUMMYFUNCTION("""COMPUTED_VALUE"""),"За")</f>
        <v>За</v>
      </c>
      <c r="FM23" s="19">
        <f ca="1">IFERROR(__xludf.DUMMYFUNCTION("""COMPUTED_VALUE"""),25)</f>
        <v>25</v>
      </c>
      <c r="FN23" s="19" t="str">
        <f ca="1">IFERROR(__xludf.DUMMYFUNCTION("""COMPUTED_VALUE"""),"Міщенко  О. Г.")</f>
        <v>Міщенко  О. Г.</v>
      </c>
      <c r="FO23" s="19" t="str">
        <f ca="1">IFERROR(__xludf.DUMMYFUNCTION("""COMPUTED_VALUE"""),"За")</f>
        <v>За</v>
      </c>
      <c r="FP23" s="19">
        <f ca="1">IFERROR(__xludf.DUMMYFUNCTION("""COMPUTED_VALUE"""),25)</f>
        <v>25</v>
      </c>
      <c r="FQ23" s="19" t="str">
        <f ca="1">IFERROR(__xludf.DUMMYFUNCTION("""COMPUTED_VALUE"""),"Міщенко  О. Г.")</f>
        <v>Міщенко  О. Г.</v>
      </c>
      <c r="FR23" s="19" t="str">
        <f ca="1">IFERROR(__xludf.DUMMYFUNCTION("""COMPUTED_VALUE"""),"За")</f>
        <v>За</v>
      </c>
      <c r="FS23" s="19">
        <f ca="1">IFERROR(__xludf.DUMMYFUNCTION("""COMPUTED_VALUE"""),25)</f>
        <v>25</v>
      </c>
      <c r="FT23" s="19" t="str">
        <f ca="1">IFERROR(__xludf.DUMMYFUNCTION("""COMPUTED_VALUE"""),"Міщенко  О. Г.")</f>
        <v>Міщенко  О. Г.</v>
      </c>
      <c r="FU23" s="19" t="str">
        <f ca="1">IFERROR(__xludf.DUMMYFUNCTION("""COMPUTED_VALUE"""),"За")</f>
        <v>За</v>
      </c>
      <c r="FV23" s="19">
        <f ca="1">IFERROR(__xludf.DUMMYFUNCTION("""COMPUTED_VALUE"""),25)</f>
        <v>25</v>
      </c>
      <c r="FW23" s="19" t="str">
        <f ca="1">IFERROR(__xludf.DUMMYFUNCTION("""COMPUTED_VALUE"""),"Міщенко  О. Г.")</f>
        <v>Міщенко  О. Г.</v>
      </c>
      <c r="FX23" s="19" t="str">
        <f ca="1">IFERROR(__xludf.DUMMYFUNCTION("""COMPUTED_VALUE"""),"За")</f>
        <v>За</v>
      </c>
      <c r="FY23" s="19">
        <f ca="1">IFERROR(__xludf.DUMMYFUNCTION("""COMPUTED_VALUE"""),25)</f>
        <v>25</v>
      </c>
      <c r="FZ23" s="19" t="str">
        <f ca="1">IFERROR(__xludf.DUMMYFUNCTION("""COMPUTED_VALUE"""),"Міщенко  О. Г.")</f>
        <v>Міщенко  О. Г.</v>
      </c>
      <c r="GA23" s="19" t="str">
        <f ca="1">IFERROR(__xludf.DUMMYFUNCTION("""COMPUTED_VALUE"""),"За")</f>
        <v>За</v>
      </c>
      <c r="GB23" s="19">
        <f ca="1">IFERROR(__xludf.DUMMYFUNCTION("""COMPUTED_VALUE"""),25)</f>
        <v>25</v>
      </c>
      <c r="GC23" s="19" t="str">
        <f ca="1">IFERROR(__xludf.DUMMYFUNCTION("""COMPUTED_VALUE"""),"Міщенко  О. Г.")</f>
        <v>Міщенко  О. Г.</v>
      </c>
      <c r="GD23" s="19" t="str">
        <f ca="1">IFERROR(__xludf.DUMMYFUNCTION("""COMPUTED_VALUE"""),"За")</f>
        <v>За</v>
      </c>
      <c r="GE23" s="19">
        <f ca="1">IFERROR(__xludf.DUMMYFUNCTION("""COMPUTED_VALUE"""),25)</f>
        <v>25</v>
      </c>
      <c r="GF23" s="19" t="str">
        <f ca="1">IFERROR(__xludf.DUMMYFUNCTION("""COMPUTED_VALUE"""),"Міщенко  О. Г.")</f>
        <v>Міщенко  О. Г.</v>
      </c>
      <c r="GG23" s="19" t="str">
        <f ca="1">IFERROR(__xludf.DUMMYFUNCTION("""COMPUTED_VALUE"""),"Не голосував")</f>
        <v>Не голосував</v>
      </c>
      <c r="GH23" s="19">
        <f ca="1">IFERROR(__xludf.DUMMYFUNCTION("""COMPUTED_VALUE"""),25)</f>
        <v>25</v>
      </c>
      <c r="GI23" s="19" t="str">
        <f ca="1">IFERROR(__xludf.DUMMYFUNCTION("""COMPUTED_VALUE"""),"Міщенко  О. Г.")</f>
        <v>Міщенко  О. Г.</v>
      </c>
      <c r="GJ23" s="19" t="str">
        <f ca="1">IFERROR(__xludf.DUMMYFUNCTION("""COMPUTED_VALUE"""),"За")</f>
        <v>За</v>
      </c>
      <c r="GK23" s="19">
        <f ca="1">IFERROR(__xludf.DUMMYFUNCTION("""COMPUTED_VALUE"""),25)</f>
        <v>25</v>
      </c>
      <c r="GL23" s="19" t="str">
        <f ca="1">IFERROR(__xludf.DUMMYFUNCTION("""COMPUTED_VALUE"""),"Міщенко  О. Г.")</f>
        <v>Міщенко  О. Г.</v>
      </c>
      <c r="GM23" s="19" t="str">
        <f ca="1">IFERROR(__xludf.DUMMYFUNCTION("""COMPUTED_VALUE"""),"За")</f>
        <v>За</v>
      </c>
      <c r="GN23" s="19">
        <f ca="1">IFERROR(__xludf.DUMMYFUNCTION("""COMPUTED_VALUE"""),25)</f>
        <v>25</v>
      </c>
      <c r="GO23" s="19" t="str">
        <f ca="1">IFERROR(__xludf.DUMMYFUNCTION("""COMPUTED_VALUE"""),"Міщенко  О. Г.")</f>
        <v>Міщенко  О. Г.</v>
      </c>
      <c r="GP23" s="19" t="str">
        <f ca="1">IFERROR(__xludf.DUMMYFUNCTION("""COMPUTED_VALUE"""),"За")</f>
        <v>За</v>
      </c>
      <c r="GQ23" s="19">
        <f ca="1">IFERROR(__xludf.DUMMYFUNCTION("""COMPUTED_VALUE"""),25)</f>
        <v>25</v>
      </c>
      <c r="GR23" s="19" t="str">
        <f ca="1">IFERROR(__xludf.DUMMYFUNCTION("""COMPUTED_VALUE"""),"Міщенко  О. Г.")</f>
        <v>Міщенко  О. Г.</v>
      </c>
      <c r="GS23" s="19" t="str">
        <f ca="1">IFERROR(__xludf.DUMMYFUNCTION("""COMPUTED_VALUE"""),"За")</f>
        <v>За</v>
      </c>
      <c r="GT23" s="19">
        <f ca="1">IFERROR(__xludf.DUMMYFUNCTION("""COMPUTED_VALUE"""),25)</f>
        <v>25</v>
      </c>
      <c r="GU23" s="19" t="str">
        <f ca="1">IFERROR(__xludf.DUMMYFUNCTION("""COMPUTED_VALUE"""),"Міщенко  О. Г.")</f>
        <v>Міщенко  О. Г.</v>
      </c>
      <c r="GV23" s="19" t="str">
        <f ca="1">IFERROR(__xludf.DUMMYFUNCTION("""COMPUTED_VALUE"""),"За")</f>
        <v>За</v>
      </c>
      <c r="GW23" s="19">
        <f ca="1">IFERROR(__xludf.DUMMYFUNCTION("""COMPUTED_VALUE"""),25)</f>
        <v>25</v>
      </c>
      <c r="GX23" s="19" t="str">
        <f ca="1">IFERROR(__xludf.DUMMYFUNCTION("""COMPUTED_VALUE"""),"Міщенко  О. Г.")</f>
        <v>Міщенко  О. Г.</v>
      </c>
      <c r="GY23" s="19" t="str">
        <f ca="1">IFERROR(__xludf.DUMMYFUNCTION("""COMPUTED_VALUE"""),"За")</f>
        <v>За</v>
      </c>
      <c r="GZ23" s="19">
        <f ca="1">IFERROR(__xludf.DUMMYFUNCTION("""COMPUTED_VALUE"""),25)</f>
        <v>25</v>
      </c>
      <c r="HA23" s="19" t="str">
        <f ca="1">IFERROR(__xludf.DUMMYFUNCTION("""COMPUTED_VALUE"""),"Міщенко  О. Г.")</f>
        <v>Міщенко  О. Г.</v>
      </c>
      <c r="HB23" s="19" t="str">
        <f ca="1">IFERROR(__xludf.DUMMYFUNCTION("""COMPUTED_VALUE"""),"За")</f>
        <v>За</v>
      </c>
      <c r="HC23" s="19">
        <f ca="1">IFERROR(__xludf.DUMMYFUNCTION("""COMPUTED_VALUE"""),25)</f>
        <v>25</v>
      </c>
      <c r="HD23" s="19" t="str">
        <f ca="1">IFERROR(__xludf.DUMMYFUNCTION("""COMPUTED_VALUE"""),"Міщенко  О. Г.")</f>
        <v>Міщенко  О. Г.</v>
      </c>
      <c r="HE23" s="19" t="str">
        <f ca="1">IFERROR(__xludf.DUMMYFUNCTION("""COMPUTED_VALUE"""),"За")</f>
        <v>За</v>
      </c>
      <c r="HF23" s="19">
        <f ca="1">IFERROR(__xludf.DUMMYFUNCTION("""COMPUTED_VALUE"""),25)</f>
        <v>25</v>
      </c>
      <c r="HG23" s="19" t="str">
        <f ca="1">IFERROR(__xludf.DUMMYFUNCTION("""COMPUTED_VALUE"""),"Міщенко  О. Г.")</f>
        <v>Міщенко  О. Г.</v>
      </c>
      <c r="HH23" s="19" t="str">
        <f ca="1">IFERROR(__xludf.DUMMYFUNCTION("""COMPUTED_VALUE"""),"За")</f>
        <v>За</v>
      </c>
      <c r="HI23" s="19">
        <f ca="1">IFERROR(__xludf.DUMMYFUNCTION("""COMPUTED_VALUE"""),25)</f>
        <v>25</v>
      </c>
      <c r="HJ23" s="19" t="str">
        <f ca="1">IFERROR(__xludf.DUMMYFUNCTION("""COMPUTED_VALUE"""),"Міщенко  О. Г.")</f>
        <v>Міщенко  О. Г.</v>
      </c>
      <c r="HK23" s="19" t="str">
        <f ca="1">IFERROR(__xludf.DUMMYFUNCTION("""COMPUTED_VALUE"""),"За")</f>
        <v>За</v>
      </c>
      <c r="HL23" s="19">
        <f ca="1">IFERROR(__xludf.DUMMYFUNCTION("""COMPUTED_VALUE"""),25)</f>
        <v>25</v>
      </c>
      <c r="HM23" s="19" t="str">
        <f ca="1">IFERROR(__xludf.DUMMYFUNCTION("""COMPUTED_VALUE"""),"Міщенко  О. Г.")</f>
        <v>Міщенко  О. Г.</v>
      </c>
      <c r="HN23" s="19" t="str">
        <f ca="1">IFERROR(__xludf.DUMMYFUNCTION("""COMPUTED_VALUE"""),"За")</f>
        <v>За</v>
      </c>
      <c r="HO23" s="19">
        <f ca="1">IFERROR(__xludf.DUMMYFUNCTION("""COMPUTED_VALUE"""),25)</f>
        <v>25</v>
      </c>
      <c r="HP23" s="19" t="str">
        <f ca="1">IFERROR(__xludf.DUMMYFUNCTION("""COMPUTED_VALUE"""),"Міщенко  О. Г.")</f>
        <v>Міщенко  О. Г.</v>
      </c>
      <c r="HQ23" s="19" t="str">
        <f ca="1">IFERROR(__xludf.DUMMYFUNCTION("""COMPUTED_VALUE"""),"За")</f>
        <v>За</v>
      </c>
      <c r="HR23" s="19">
        <f ca="1">IFERROR(__xludf.DUMMYFUNCTION("""COMPUTED_VALUE"""),25)</f>
        <v>25</v>
      </c>
      <c r="HS23" s="19" t="str">
        <f ca="1">IFERROR(__xludf.DUMMYFUNCTION("""COMPUTED_VALUE"""),"Міщенко  О. Г.")</f>
        <v>Міщенко  О. Г.</v>
      </c>
      <c r="HT23" s="19" t="str">
        <f ca="1">IFERROR(__xludf.DUMMYFUNCTION("""COMPUTED_VALUE"""),"За")</f>
        <v>За</v>
      </c>
      <c r="HU23" s="19">
        <f ca="1">IFERROR(__xludf.DUMMYFUNCTION("""COMPUTED_VALUE"""),25)</f>
        <v>25</v>
      </c>
      <c r="HV23" s="19" t="str">
        <f ca="1">IFERROR(__xludf.DUMMYFUNCTION("""COMPUTED_VALUE"""),"Міщенко  О. Г.")</f>
        <v>Міщенко  О. Г.</v>
      </c>
      <c r="HW23" s="19" t="str">
        <f ca="1">IFERROR(__xludf.DUMMYFUNCTION("""COMPUTED_VALUE"""),"За")</f>
        <v>За</v>
      </c>
      <c r="HX23" s="19">
        <f ca="1">IFERROR(__xludf.DUMMYFUNCTION("""COMPUTED_VALUE"""),25)</f>
        <v>25</v>
      </c>
      <c r="HY23" s="19" t="str">
        <f ca="1">IFERROR(__xludf.DUMMYFUNCTION("""COMPUTED_VALUE"""),"Міщенко  О. Г.")</f>
        <v>Міщенко  О. Г.</v>
      </c>
      <c r="HZ23" s="19" t="str">
        <f ca="1">IFERROR(__xludf.DUMMYFUNCTION("""COMPUTED_VALUE"""),"За")</f>
        <v>За</v>
      </c>
      <c r="IA23" s="19">
        <f ca="1">IFERROR(__xludf.DUMMYFUNCTION("""COMPUTED_VALUE"""),25)</f>
        <v>25</v>
      </c>
      <c r="IB23" s="19" t="str">
        <f ca="1">IFERROR(__xludf.DUMMYFUNCTION("""COMPUTED_VALUE"""),"Міщенко  О. Г.")</f>
        <v>Міщенко  О. Г.</v>
      </c>
      <c r="IC23" s="19" t="str">
        <f ca="1">IFERROR(__xludf.DUMMYFUNCTION("""COMPUTED_VALUE"""),"За")</f>
        <v>За</v>
      </c>
      <c r="ID23" s="19">
        <f ca="1">IFERROR(__xludf.DUMMYFUNCTION("""COMPUTED_VALUE"""),25)</f>
        <v>25</v>
      </c>
      <c r="IE23" s="19" t="str">
        <f ca="1">IFERROR(__xludf.DUMMYFUNCTION("""COMPUTED_VALUE"""),"Міщенко  О. Г.")</f>
        <v>Міщенко  О. Г.</v>
      </c>
      <c r="IF23" s="19" t="str">
        <f ca="1">IFERROR(__xludf.DUMMYFUNCTION("""COMPUTED_VALUE"""),"За")</f>
        <v>За</v>
      </c>
      <c r="IG23" s="19">
        <f ca="1">IFERROR(__xludf.DUMMYFUNCTION("""COMPUTED_VALUE"""),25)</f>
        <v>25</v>
      </c>
      <c r="IH23" s="19" t="str">
        <f ca="1">IFERROR(__xludf.DUMMYFUNCTION("""COMPUTED_VALUE"""),"Міщенко  О. Г.")</f>
        <v>Міщенко  О. Г.</v>
      </c>
      <c r="II23" s="19" t="str">
        <f ca="1">IFERROR(__xludf.DUMMYFUNCTION("""COMPUTED_VALUE"""),"За")</f>
        <v>За</v>
      </c>
      <c r="IJ23" s="19">
        <f ca="1">IFERROR(__xludf.DUMMYFUNCTION("""COMPUTED_VALUE"""),25)</f>
        <v>25</v>
      </c>
      <c r="IK23" s="19" t="str">
        <f ca="1">IFERROR(__xludf.DUMMYFUNCTION("""COMPUTED_VALUE"""),"Міщенко  О. Г.")</f>
        <v>Міщенко  О. Г.</v>
      </c>
      <c r="IL23" s="19" t="str">
        <f ca="1">IFERROR(__xludf.DUMMYFUNCTION("""COMPUTED_VALUE"""),"За")</f>
        <v>За</v>
      </c>
      <c r="IM23" s="19">
        <f ca="1">IFERROR(__xludf.DUMMYFUNCTION("""COMPUTED_VALUE"""),25)</f>
        <v>25</v>
      </c>
      <c r="IN23" s="19" t="str">
        <f ca="1">IFERROR(__xludf.DUMMYFUNCTION("""COMPUTED_VALUE"""),"Міщенко  О. Г.")</f>
        <v>Міщенко  О. Г.</v>
      </c>
      <c r="IO23" s="19" t="str">
        <f ca="1">IFERROR(__xludf.DUMMYFUNCTION("""COMPUTED_VALUE"""),"За")</f>
        <v>За</v>
      </c>
      <c r="IP23" s="19">
        <f ca="1">IFERROR(__xludf.DUMMYFUNCTION("""COMPUTED_VALUE"""),25)</f>
        <v>25</v>
      </c>
      <c r="IQ23" s="19" t="str">
        <f ca="1">IFERROR(__xludf.DUMMYFUNCTION("""COMPUTED_VALUE"""),"Міщенко  О. Г.")</f>
        <v>Міщенко  О. Г.</v>
      </c>
      <c r="IR23" s="19" t="str">
        <f ca="1">IFERROR(__xludf.DUMMYFUNCTION("""COMPUTED_VALUE"""),"За")</f>
        <v>За</v>
      </c>
      <c r="IS23" s="19">
        <f ca="1">IFERROR(__xludf.DUMMYFUNCTION("""COMPUTED_VALUE"""),25)</f>
        <v>25</v>
      </c>
      <c r="IT23" s="19" t="str">
        <f ca="1">IFERROR(__xludf.DUMMYFUNCTION("""COMPUTED_VALUE"""),"Міщенко  О. Г.")</f>
        <v>Міщенко  О. Г.</v>
      </c>
      <c r="IU23" s="19" t="str">
        <f ca="1">IFERROR(__xludf.DUMMYFUNCTION("""COMPUTED_VALUE"""),"За")</f>
        <v>За</v>
      </c>
      <c r="IV23" s="19">
        <f ca="1">IFERROR(__xludf.DUMMYFUNCTION("""COMPUTED_VALUE"""),25)</f>
        <v>25</v>
      </c>
      <c r="IW23" s="19" t="str">
        <f ca="1">IFERROR(__xludf.DUMMYFUNCTION("""COMPUTED_VALUE"""),"Міщенко  О. Г.")</f>
        <v>Міщенко  О. Г.</v>
      </c>
      <c r="IX23" s="19" t="str">
        <f ca="1">IFERROR(__xludf.DUMMYFUNCTION("""COMPUTED_VALUE"""),"За")</f>
        <v>За</v>
      </c>
      <c r="IY23" s="19">
        <f ca="1">IFERROR(__xludf.DUMMYFUNCTION("""COMPUTED_VALUE"""),25)</f>
        <v>25</v>
      </c>
      <c r="IZ23" s="19" t="str">
        <f ca="1">IFERROR(__xludf.DUMMYFUNCTION("""COMPUTED_VALUE"""),"Міщенко  О. Г.")</f>
        <v>Міщенко  О. Г.</v>
      </c>
      <c r="JA23" s="19" t="str">
        <f ca="1">IFERROR(__xludf.DUMMYFUNCTION("""COMPUTED_VALUE"""),"За")</f>
        <v>За</v>
      </c>
      <c r="JB23" s="19">
        <f ca="1">IFERROR(__xludf.DUMMYFUNCTION("""COMPUTED_VALUE"""),25)</f>
        <v>25</v>
      </c>
      <c r="JC23" s="19" t="str">
        <f ca="1">IFERROR(__xludf.DUMMYFUNCTION("""COMPUTED_VALUE"""),"Міщенко  О. Г.")</f>
        <v>Міщенко  О. Г.</v>
      </c>
      <c r="JD23" s="19" t="str">
        <f ca="1">IFERROR(__xludf.DUMMYFUNCTION("""COMPUTED_VALUE"""),"За")</f>
        <v>За</v>
      </c>
      <c r="JE23" s="19">
        <f ca="1">IFERROR(__xludf.DUMMYFUNCTION("""COMPUTED_VALUE"""),25)</f>
        <v>25</v>
      </c>
      <c r="JF23" s="19" t="str">
        <f ca="1">IFERROR(__xludf.DUMMYFUNCTION("""COMPUTED_VALUE"""),"Міщенко  О. Г.")</f>
        <v>Міщенко  О. Г.</v>
      </c>
      <c r="JG23" s="19" t="str">
        <f ca="1">IFERROR(__xludf.DUMMYFUNCTION("""COMPUTED_VALUE"""),"За")</f>
        <v>За</v>
      </c>
      <c r="JH23" s="19">
        <f ca="1">IFERROR(__xludf.DUMMYFUNCTION("""COMPUTED_VALUE"""),25)</f>
        <v>25</v>
      </c>
      <c r="JI23" s="19" t="str">
        <f ca="1">IFERROR(__xludf.DUMMYFUNCTION("""COMPUTED_VALUE"""),"Міщенко  О. Г.")</f>
        <v>Міщенко  О. Г.</v>
      </c>
      <c r="JJ23" s="19" t="str">
        <f ca="1">IFERROR(__xludf.DUMMYFUNCTION("""COMPUTED_VALUE"""),"За")</f>
        <v>За</v>
      </c>
      <c r="JK23" s="19">
        <f ca="1">IFERROR(__xludf.DUMMYFUNCTION("""COMPUTED_VALUE"""),25)</f>
        <v>25</v>
      </c>
      <c r="JL23" s="19" t="str">
        <f ca="1">IFERROR(__xludf.DUMMYFUNCTION("""COMPUTED_VALUE"""),"Міщенко  О. Г.")</f>
        <v>Міщенко  О. Г.</v>
      </c>
      <c r="JM23" s="19" t="str">
        <f ca="1">IFERROR(__xludf.DUMMYFUNCTION("""COMPUTED_VALUE"""),"За")</f>
        <v>За</v>
      </c>
      <c r="JN23" s="19">
        <f ca="1">IFERROR(__xludf.DUMMYFUNCTION("""COMPUTED_VALUE"""),25)</f>
        <v>25</v>
      </c>
      <c r="JO23" s="19" t="str">
        <f ca="1">IFERROR(__xludf.DUMMYFUNCTION("""COMPUTED_VALUE"""),"Міщенко  О. Г.")</f>
        <v>Міщенко  О. Г.</v>
      </c>
      <c r="JP23" s="19" t="str">
        <f ca="1">IFERROR(__xludf.DUMMYFUNCTION("""COMPUTED_VALUE"""),"Не голосував")</f>
        <v>Не голосував</v>
      </c>
      <c r="JQ23" s="19">
        <f ca="1">IFERROR(__xludf.DUMMYFUNCTION("""COMPUTED_VALUE"""),25)</f>
        <v>25</v>
      </c>
      <c r="JR23" s="19" t="str">
        <f ca="1">IFERROR(__xludf.DUMMYFUNCTION("""COMPUTED_VALUE"""),"Міщенко  О. Г.")</f>
        <v>Міщенко  О. Г.</v>
      </c>
      <c r="JS23" s="19" t="str">
        <f ca="1">IFERROR(__xludf.DUMMYFUNCTION("""COMPUTED_VALUE"""),"Не голосував")</f>
        <v>Не голосував</v>
      </c>
      <c r="JT23" s="19">
        <f ca="1">IFERROR(__xludf.DUMMYFUNCTION("""COMPUTED_VALUE"""),25)</f>
        <v>25</v>
      </c>
      <c r="JU23" s="19" t="str">
        <f ca="1">IFERROR(__xludf.DUMMYFUNCTION("""COMPUTED_VALUE"""),"Міщенко  О. Г.")</f>
        <v>Міщенко  О. Г.</v>
      </c>
      <c r="JV23" s="19" t="str">
        <f ca="1">IFERROR(__xludf.DUMMYFUNCTION("""COMPUTED_VALUE"""),"Не голосував")</f>
        <v>Не голосував</v>
      </c>
      <c r="JW23" s="19">
        <f ca="1">IFERROR(__xludf.DUMMYFUNCTION("""COMPUTED_VALUE"""),25)</f>
        <v>25</v>
      </c>
      <c r="JX23" s="19" t="str">
        <f ca="1">IFERROR(__xludf.DUMMYFUNCTION("""COMPUTED_VALUE"""),"Міщенко  О. Г.")</f>
        <v>Міщенко  О. Г.</v>
      </c>
      <c r="JY23" s="19" t="str">
        <f ca="1">IFERROR(__xludf.DUMMYFUNCTION("""COMPUTED_VALUE"""),"Не голосував")</f>
        <v>Не голосував</v>
      </c>
      <c r="JZ23" s="19">
        <f ca="1">IFERROR(__xludf.DUMMYFUNCTION("""COMPUTED_VALUE"""),25)</f>
        <v>25</v>
      </c>
      <c r="KA23" s="19" t="str">
        <f ca="1">IFERROR(__xludf.DUMMYFUNCTION("""COMPUTED_VALUE"""),"Міщенко  О. Г.")</f>
        <v>Міщенко  О. Г.</v>
      </c>
      <c r="KB23" s="19" t="str">
        <f ca="1">IFERROR(__xludf.DUMMYFUNCTION("""COMPUTED_VALUE"""),"Не голосував")</f>
        <v>Не голосував</v>
      </c>
      <c r="KC23" s="19">
        <f ca="1">IFERROR(__xludf.DUMMYFUNCTION("""COMPUTED_VALUE"""),25)</f>
        <v>25</v>
      </c>
      <c r="KD23" s="19" t="str">
        <f ca="1">IFERROR(__xludf.DUMMYFUNCTION("""COMPUTED_VALUE"""),"Міщенко  О. Г.")</f>
        <v>Міщенко  О. Г.</v>
      </c>
      <c r="KE23" s="19" t="str">
        <f ca="1">IFERROR(__xludf.DUMMYFUNCTION("""COMPUTED_VALUE"""),"Не голосував")</f>
        <v>Не голосував</v>
      </c>
      <c r="KF23" s="19">
        <f ca="1">IFERROR(__xludf.DUMMYFUNCTION("""COMPUTED_VALUE"""),25)</f>
        <v>25</v>
      </c>
      <c r="KG23" s="19" t="str">
        <f ca="1">IFERROR(__xludf.DUMMYFUNCTION("""COMPUTED_VALUE"""),"Міщенко  О. Г.")</f>
        <v>Міщенко  О. Г.</v>
      </c>
      <c r="KH23" s="19" t="str">
        <f ca="1">IFERROR(__xludf.DUMMYFUNCTION("""COMPUTED_VALUE"""),"Не голосував")</f>
        <v>Не голосував</v>
      </c>
      <c r="KI23" s="19">
        <f ca="1">IFERROR(__xludf.DUMMYFUNCTION("""COMPUTED_VALUE"""),25)</f>
        <v>25</v>
      </c>
      <c r="KJ23" s="19" t="str">
        <f ca="1">IFERROR(__xludf.DUMMYFUNCTION("""COMPUTED_VALUE"""),"Міщенко  О. Г.")</f>
        <v>Міщенко  О. Г.</v>
      </c>
      <c r="KK23" s="19" t="str">
        <f ca="1">IFERROR(__xludf.DUMMYFUNCTION("""COMPUTED_VALUE"""),"Не голосував")</f>
        <v>Не голосував</v>
      </c>
      <c r="KL23" s="19">
        <f ca="1">IFERROR(__xludf.DUMMYFUNCTION("""COMPUTED_VALUE"""),25)</f>
        <v>25</v>
      </c>
      <c r="KM23" s="19" t="str">
        <f ca="1">IFERROR(__xludf.DUMMYFUNCTION("""COMPUTED_VALUE"""),"Міщенко  О. Г.")</f>
        <v>Міщенко  О. Г.</v>
      </c>
      <c r="KN23" s="19" t="str">
        <f ca="1">IFERROR(__xludf.DUMMYFUNCTION("""COMPUTED_VALUE"""),"Не голосував")</f>
        <v>Не голосував</v>
      </c>
      <c r="KO23" s="19">
        <f ca="1">IFERROR(__xludf.DUMMYFUNCTION("""COMPUTED_VALUE"""),25)</f>
        <v>25</v>
      </c>
      <c r="KP23" s="19" t="str">
        <f ca="1">IFERROR(__xludf.DUMMYFUNCTION("""COMPUTED_VALUE"""),"Міщенко  О. Г.")</f>
        <v>Міщенко  О. Г.</v>
      </c>
      <c r="KQ23" s="19" t="str">
        <f ca="1">IFERROR(__xludf.DUMMYFUNCTION("""COMPUTED_VALUE"""),"Не голосував")</f>
        <v>Не голосував</v>
      </c>
      <c r="KR23" s="19">
        <f ca="1">IFERROR(__xludf.DUMMYFUNCTION("""COMPUTED_VALUE"""),25)</f>
        <v>25</v>
      </c>
      <c r="KS23" s="19" t="str">
        <f ca="1">IFERROR(__xludf.DUMMYFUNCTION("""COMPUTED_VALUE"""),"Міщенко  О. Г.")</f>
        <v>Міщенко  О. Г.</v>
      </c>
      <c r="KT23" s="19" t="str">
        <f ca="1">IFERROR(__xludf.DUMMYFUNCTION("""COMPUTED_VALUE"""),"За")</f>
        <v>За</v>
      </c>
      <c r="KU23" s="19">
        <f ca="1">IFERROR(__xludf.DUMMYFUNCTION("""COMPUTED_VALUE"""),25)</f>
        <v>25</v>
      </c>
      <c r="KV23" s="19" t="str">
        <f ca="1">IFERROR(__xludf.DUMMYFUNCTION("""COMPUTED_VALUE"""),"Міщенко  О. Г.")</f>
        <v>Міщенко  О. Г.</v>
      </c>
      <c r="KW23" s="19" t="str">
        <f ca="1">IFERROR(__xludf.DUMMYFUNCTION("""COMPUTED_VALUE"""),"За")</f>
        <v>За</v>
      </c>
      <c r="KX23" s="19">
        <f ca="1">IFERROR(__xludf.DUMMYFUNCTION("""COMPUTED_VALUE"""),25)</f>
        <v>25</v>
      </c>
      <c r="KY23" s="19" t="str">
        <f ca="1">IFERROR(__xludf.DUMMYFUNCTION("""COMPUTED_VALUE"""),"Міщенко  О. Г.")</f>
        <v>Міщенко  О. Г.</v>
      </c>
      <c r="KZ23" s="19" t="str">
        <f ca="1">IFERROR(__xludf.DUMMYFUNCTION("""COMPUTED_VALUE"""),"За")</f>
        <v>За</v>
      </c>
      <c r="LA23" s="19">
        <f ca="1">IFERROR(__xludf.DUMMYFUNCTION("""COMPUTED_VALUE"""),25)</f>
        <v>25</v>
      </c>
      <c r="LB23" s="19" t="str">
        <f ca="1">IFERROR(__xludf.DUMMYFUNCTION("""COMPUTED_VALUE"""),"Міщенко  О. Г.")</f>
        <v>Міщенко  О. Г.</v>
      </c>
      <c r="LC23" s="19" t="str">
        <f ca="1">IFERROR(__xludf.DUMMYFUNCTION("""COMPUTED_VALUE"""),"Не голосував")</f>
        <v>Не голосував</v>
      </c>
      <c r="LD23" s="19">
        <f ca="1">IFERROR(__xludf.DUMMYFUNCTION("""COMPUTED_VALUE"""),25)</f>
        <v>25</v>
      </c>
      <c r="LE23" s="19" t="str">
        <f ca="1">IFERROR(__xludf.DUMMYFUNCTION("""COMPUTED_VALUE"""),"Міщенко  О. Г.")</f>
        <v>Міщенко  О. Г.</v>
      </c>
      <c r="LF23" s="19" t="str">
        <f ca="1">IFERROR(__xludf.DUMMYFUNCTION("""COMPUTED_VALUE"""),"Не голосував")</f>
        <v>Не голосував</v>
      </c>
      <c r="LG23" s="19">
        <f ca="1">IFERROR(__xludf.DUMMYFUNCTION("""COMPUTED_VALUE"""),25)</f>
        <v>25</v>
      </c>
      <c r="LH23" s="19" t="str">
        <f ca="1">IFERROR(__xludf.DUMMYFUNCTION("""COMPUTED_VALUE"""),"Міщенко  О. Г.")</f>
        <v>Міщенко  О. Г.</v>
      </c>
      <c r="LI23" s="19" t="str">
        <f ca="1">IFERROR(__xludf.DUMMYFUNCTION("""COMPUTED_VALUE"""),"За")</f>
        <v>За</v>
      </c>
      <c r="LJ23" s="19">
        <f ca="1">IFERROR(__xludf.DUMMYFUNCTION("""COMPUTED_VALUE"""),25)</f>
        <v>25</v>
      </c>
      <c r="LK23" s="19" t="str">
        <f ca="1">IFERROR(__xludf.DUMMYFUNCTION("""COMPUTED_VALUE"""),"Міщенко  О. Г.")</f>
        <v>Міщенко  О. Г.</v>
      </c>
      <c r="LL23" s="19" t="str">
        <f ca="1">IFERROR(__xludf.DUMMYFUNCTION("""COMPUTED_VALUE"""),"За")</f>
        <v>За</v>
      </c>
      <c r="LM23" s="19">
        <f ca="1">IFERROR(__xludf.DUMMYFUNCTION("""COMPUTED_VALUE"""),25)</f>
        <v>25</v>
      </c>
      <c r="LN23" s="19" t="str">
        <f ca="1">IFERROR(__xludf.DUMMYFUNCTION("""COMPUTED_VALUE"""),"Міщенко  О. Г.")</f>
        <v>Міщенко  О. Г.</v>
      </c>
      <c r="LO23" s="19" t="str">
        <f ca="1">IFERROR(__xludf.DUMMYFUNCTION("""COMPUTED_VALUE"""),"Не голосував")</f>
        <v>Не голосував</v>
      </c>
      <c r="LP23" s="19">
        <f ca="1">IFERROR(__xludf.DUMMYFUNCTION("""COMPUTED_VALUE"""),25)</f>
        <v>25</v>
      </c>
      <c r="LQ23" s="19" t="str">
        <f ca="1">IFERROR(__xludf.DUMMYFUNCTION("""COMPUTED_VALUE"""),"Міщенко  О. Г.")</f>
        <v>Міщенко  О. Г.</v>
      </c>
      <c r="LR23" s="19" t="str">
        <f ca="1">IFERROR(__xludf.DUMMYFUNCTION("""COMPUTED_VALUE"""),"За")</f>
        <v>За</v>
      </c>
      <c r="LS23" s="19">
        <f ca="1">IFERROR(__xludf.DUMMYFUNCTION("""COMPUTED_VALUE"""),25)</f>
        <v>25</v>
      </c>
      <c r="LT23" s="19" t="str">
        <f ca="1">IFERROR(__xludf.DUMMYFUNCTION("""COMPUTED_VALUE"""),"Міщенко  О. Г.")</f>
        <v>Міщенко  О. Г.</v>
      </c>
      <c r="LU23" s="19" t="str">
        <f ca="1">IFERROR(__xludf.DUMMYFUNCTION("""COMPUTED_VALUE"""),"За")</f>
        <v>За</v>
      </c>
      <c r="LV23" s="19">
        <f ca="1">IFERROR(__xludf.DUMMYFUNCTION("""COMPUTED_VALUE"""),25)</f>
        <v>25</v>
      </c>
      <c r="LW23" s="19" t="str">
        <f ca="1">IFERROR(__xludf.DUMMYFUNCTION("""COMPUTED_VALUE"""),"Міщенко  О. Г.")</f>
        <v>Міщенко  О. Г.</v>
      </c>
      <c r="LX23" s="19" t="str">
        <f ca="1">IFERROR(__xludf.DUMMYFUNCTION("""COMPUTED_VALUE"""),"За")</f>
        <v>За</v>
      </c>
      <c r="LY23" s="19">
        <f ca="1">IFERROR(__xludf.DUMMYFUNCTION("""COMPUTED_VALUE"""),25)</f>
        <v>25</v>
      </c>
      <c r="LZ23" s="19" t="str">
        <f ca="1">IFERROR(__xludf.DUMMYFUNCTION("""COMPUTED_VALUE"""),"Міщенко  О. Г.")</f>
        <v>Міщенко  О. Г.</v>
      </c>
      <c r="MA23" s="19" t="str">
        <f ca="1">IFERROR(__xludf.DUMMYFUNCTION("""COMPUTED_VALUE"""),"За")</f>
        <v>За</v>
      </c>
      <c r="MB23" s="19">
        <f ca="1">IFERROR(__xludf.DUMMYFUNCTION("""COMPUTED_VALUE"""),25)</f>
        <v>25</v>
      </c>
      <c r="MC23" s="19" t="str">
        <f ca="1">IFERROR(__xludf.DUMMYFUNCTION("""COMPUTED_VALUE"""),"Міщенко  О. Г.")</f>
        <v>Міщенко  О. Г.</v>
      </c>
      <c r="MD23" s="19" t="str">
        <f ca="1">IFERROR(__xludf.DUMMYFUNCTION("""COMPUTED_VALUE"""),"За")</f>
        <v>За</v>
      </c>
      <c r="ME23" s="19">
        <f ca="1">IFERROR(__xludf.DUMMYFUNCTION("""COMPUTED_VALUE"""),25)</f>
        <v>25</v>
      </c>
      <c r="MF23" s="19" t="str">
        <f ca="1">IFERROR(__xludf.DUMMYFUNCTION("""COMPUTED_VALUE"""),"Міщенко  О. Г.")</f>
        <v>Міщенко  О. Г.</v>
      </c>
      <c r="MG23" s="19" t="str">
        <f ca="1">IFERROR(__xludf.DUMMYFUNCTION("""COMPUTED_VALUE"""),"За")</f>
        <v>За</v>
      </c>
      <c r="MH23" s="19">
        <f ca="1">IFERROR(__xludf.DUMMYFUNCTION("""COMPUTED_VALUE"""),25)</f>
        <v>25</v>
      </c>
      <c r="MI23" s="19" t="str">
        <f ca="1">IFERROR(__xludf.DUMMYFUNCTION("""COMPUTED_VALUE"""),"Міщенко  О. Г.")</f>
        <v>Міщенко  О. Г.</v>
      </c>
      <c r="MJ23" s="19" t="str">
        <f ca="1">IFERROR(__xludf.DUMMYFUNCTION("""COMPUTED_VALUE"""),"Не голосував")</f>
        <v>Не голосував</v>
      </c>
      <c r="MK23" s="19">
        <f ca="1">IFERROR(__xludf.DUMMYFUNCTION("""COMPUTED_VALUE"""),25)</f>
        <v>25</v>
      </c>
      <c r="ML23" s="19" t="str">
        <f ca="1">IFERROR(__xludf.DUMMYFUNCTION("""COMPUTED_VALUE"""),"Міщенко  О. Г.")</f>
        <v>Міщенко  О. Г.</v>
      </c>
      <c r="MM23" s="19" t="str">
        <f ca="1">IFERROR(__xludf.DUMMYFUNCTION("""COMPUTED_VALUE"""),"Не голосував")</f>
        <v>Не голосував</v>
      </c>
      <c r="MN23" s="19">
        <f ca="1">IFERROR(__xludf.DUMMYFUNCTION("""COMPUTED_VALUE"""),25)</f>
        <v>25</v>
      </c>
      <c r="MO23" s="19" t="str">
        <f ca="1">IFERROR(__xludf.DUMMYFUNCTION("""COMPUTED_VALUE"""),"Міщенко  О. Г.")</f>
        <v>Міщенко  О. Г.</v>
      </c>
      <c r="MP23" s="19" t="str">
        <f ca="1">IFERROR(__xludf.DUMMYFUNCTION("""COMPUTED_VALUE"""),"Не голосував")</f>
        <v>Не голосував</v>
      </c>
      <c r="MQ23" s="19">
        <f ca="1">IFERROR(__xludf.DUMMYFUNCTION("""COMPUTED_VALUE"""),25)</f>
        <v>25</v>
      </c>
      <c r="MR23" s="19" t="str">
        <f ca="1">IFERROR(__xludf.DUMMYFUNCTION("""COMPUTED_VALUE"""),"Міщенко  О. Г.")</f>
        <v>Міщенко  О. Г.</v>
      </c>
      <c r="MS23" s="19" t="str">
        <f ca="1">IFERROR(__xludf.DUMMYFUNCTION("""COMPUTED_VALUE"""),"Не голосував")</f>
        <v>Не голосував</v>
      </c>
      <c r="MT23" s="19">
        <f ca="1">IFERROR(__xludf.DUMMYFUNCTION("""COMPUTED_VALUE"""),25)</f>
        <v>25</v>
      </c>
      <c r="MU23" s="19" t="str">
        <f ca="1">IFERROR(__xludf.DUMMYFUNCTION("""COMPUTED_VALUE"""),"Міщенко  О. Г.")</f>
        <v>Міщенко  О. Г.</v>
      </c>
      <c r="MV23" s="19" t="str">
        <f ca="1">IFERROR(__xludf.DUMMYFUNCTION("""COMPUTED_VALUE"""),"Не голосував")</f>
        <v>Не голосував</v>
      </c>
      <c r="MW23" s="19">
        <f ca="1">IFERROR(__xludf.DUMMYFUNCTION("""COMPUTED_VALUE"""),25)</f>
        <v>25</v>
      </c>
      <c r="MX23" s="19" t="str">
        <f ca="1">IFERROR(__xludf.DUMMYFUNCTION("""COMPUTED_VALUE"""),"Міщенко  О. Г.")</f>
        <v>Міщенко  О. Г.</v>
      </c>
      <c r="MY23" s="19" t="str">
        <f ca="1">IFERROR(__xludf.DUMMYFUNCTION("""COMPUTED_VALUE"""),"Не голосував")</f>
        <v>Не голосував</v>
      </c>
      <c r="MZ23" s="19">
        <f ca="1">IFERROR(__xludf.DUMMYFUNCTION("""COMPUTED_VALUE"""),25)</f>
        <v>25</v>
      </c>
      <c r="NA23" s="19" t="str">
        <f ca="1">IFERROR(__xludf.DUMMYFUNCTION("""COMPUTED_VALUE"""),"Міщенко  О. Г.")</f>
        <v>Міщенко  О. Г.</v>
      </c>
      <c r="NB23" s="19" t="str">
        <f ca="1">IFERROR(__xludf.DUMMYFUNCTION("""COMPUTED_VALUE"""),"Не голосував")</f>
        <v>Не голосував</v>
      </c>
      <c r="NC23" s="19">
        <f ca="1">IFERROR(__xludf.DUMMYFUNCTION("""COMPUTED_VALUE"""),25)</f>
        <v>25</v>
      </c>
      <c r="ND23" s="19" t="str">
        <f ca="1">IFERROR(__xludf.DUMMYFUNCTION("""COMPUTED_VALUE"""),"Міщенко  О. Г.")</f>
        <v>Міщенко  О. Г.</v>
      </c>
      <c r="NE23" s="19" t="str">
        <f ca="1">IFERROR(__xludf.DUMMYFUNCTION("""COMPUTED_VALUE"""),"За")</f>
        <v>За</v>
      </c>
      <c r="NF23" s="19">
        <f ca="1">IFERROR(__xludf.DUMMYFUNCTION("""COMPUTED_VALUE"""),25)</f>
        <v>25</v>
      </c>
      <c r="NG23" s="19" t="str">
        <f ca="1">IFERROR(__xludf.DUMMYFUNCTION("""COMPUTED_VALUE"""),"Міщенко  О. Г.")</f>
        <v>Міщенко  О. Г.</v>
      </c>
      <c r="NH23" s="19" t="str">
        <f ca="1">IFERROR(__xludf.DUMMYFUNCTION("""COMPUTED_VALUE"""),"За")</f>
        <v>За</v>
      </c>
      <c r="NI23" s="19">
        <f ca="1">IFERROR(__xludf.DUMMYFUNCTION("""COMPUTED_VALUE"""),25)</f>
        <v>25</v>
      </c>
      <c r="NJ23" s="19" t="str">
        <f ca="1">IFERROR(__xludf.DUMMYFUNCTION("""COMPUTED_VALUE"""),"Міщенко  О. Г.")</f>
        <v>Міщенко  О. Г.</v>
      </c>
      <c r="NK23" s="19" t="str">
        <f ca="1">IFERROR(__xludf.DUMMYFUNCTION("""COMPUTED_VALUE"""),"За")</f>
        <v>За</v>
      </c>
      <c r="NL23" s="19">
        <f ca="1">IFERROR(__xludf.DUMMYFUNCTION("""COMPUTED_VALUE"""),25)</f>
        <v>25</v>
      </c>
      <c r="NM23" s="19" t="str">
        <f ca="1">IFERROR(__xludf.DUMMYFUNCTION("""COMPUTED_VALUE"""),"Міщенко  О. Г.")</f>
        <v>Міщенко  О. Г.</v>
      </c>
      <c r="NN23" s="19" t="str">
        <f ca="1">IFERROR(__xludf.DUMMYFUNCTION("""COMPUTED_VALUE"""),"За")</f>
        <v>За</v>
      </c>
      <c r="NO23" s="19">
        <f ca="1">IFERROR(__xludf.DUMMYFUNCTION("""COMPUTED_VALUE"""),25)</f>
        <v>25</v>
      </c>
      <c r="NP23" s="19" t="str">
        <f ca="1">IFERROR(__xludf.DUMMYFUNCTION("""COMPUTED_VALUE"""),"Міщенко  О. Г.")</f>
        <v>Міщенко  О. Г.</v>
      </c>
      <c r="NQ23" s="19" t="str">
        <f ca="1">IFERROR(__xludf.DUMMYFUNCTION("""COMPUTED_VALUE"""),"За")</f>
        <v>За</v>
      </c>
      <c r="NR23" s="19">
        <f ca="1">IFERROR(__xludf.DUMMYFUNCTION("""COMPUTED_VALUE"""),25)</f>
        <v>25</v>
      </c>
      <c r="NS23" s="19" t="str">
        <f ca="1">IFERROR(__xludf.DUMMYFUNCTION("""COMPUTED_VALUE"""),"Міщенко  О. Г.")</f>
        <v>Міщенко  О. Г.</v>
      </c>
      <c r="NT23" s="19" t="str">
        <f ca="1">IFERROR(__xludf.DUMMYFUNCTION("""COMPUTED_VALUE"""),"Не голосував")</f>
        <v>Не голосував</v>
      </c>
      <c r="NU23" s="19">
        <f ca="1">IFERROR(__xludf.DUMMYFUNCTION("""COMPUTED_VALUE"""),25)</f>
        <v>25</v>
      </c>
      <c r="NV23" s="19" t="str">
        <f ca="1">IFERROR(__xludf.DUMMYFUNCTION("""COMPUTED_VALUE"""),"Міщенко  О. Г.")</f>
        <v>Міщенко  О. Г.</v>
      </c>
      <c r="NW23" s="19" t="str">
        <f ca="1">IFERROR(__xludf.DUMMYFUNCTION("""COMPUTED_VALUE"""),"Не голосував")</f>
        <v>Не голосував</v>
      </c>
      <c r="NX23" s="19">
        <f ca="1">IFERROR(__xludf.DUMMYFUNCTION("""COMPUTED_VALUE"""),25)</f>
        <v>25</v>
      </c>
      <c r="NY23" s="19" t="str">
        <f ca="1">IFERROR(__xludf.DUMMYFUNCTION("""COMPUTED_VALUE"""),"Міщенко  О. Г.")</f>
        <v>Міщенко  О. Г.</v>
      </c>
      <c r="NZ23" s="19" t="str">
        <f ca="1">IFERROR(__xludf.DUMMYFUNCTION("""COMPUTED_VALUE"""),"Не голосував")</f>
        <v>Не голосував</v>
      </c>
      <c r="OA23" s="19">
        <f ca="1">IFERROR(__xludf.DUMMYFUNCTION("""COMPUTED_VALUE"""),25)</f>
        <v>25</v>
      </c>
      <c r="OB23" s="19" t="str">
        <f ca="1">IFERROR(__xludf.DUMMYFUNCTION("""COMPUTED_VALUE"""),"Міщенко  О. Г.")</f>
        <v>Міщенко  О. Г.</v>
      </c>
      <c r="OC23" s="19" t="str">
        <f ca="1">IFERROR(__xludf.DUMMYFUNCTION("""COMPUTED_VALUE"""),"За")</f>
        <v>За</v>
      </c>
      <c r="OD23" s="19">
        <f ca="1">IFERROR(__xludf.DUMMYFUNCTION("""COMPUTED_VALUE"""),25)</f>
        <v>25</v>
      </c>
      <c r="OE23" s="19" t="str">
        <f ca="1">IFERROR(__xludf.DUMMYFUNCTION("""COMPUTED_VALUE"""),"Міщенко  О. Г.")</f>
        <v>Міщенко  О. Г.</v>
      </c>
      <c r="OF23" s="19" t="str">
        <f ca="1">IFERROR(__xludf.DUMMYFUNCTION("""COMPUTED_VALUE"""),"За")</f>
        <v>За</v>
      </c>
      <c r="OG23" s="19">
        <f ca="1">IFERROR(__xludf.DUMMYFUNCTION("""COMPUTED_VALUE"""),25)</f>
        <v>25</v>
      </c>
      <c r="OH23" s="19" t="str">
        <f ca="1">IFERROR(__xludf.DUMMYFUNCTION("""COMPUTED_VALUE"""),"Міщенко  О. Г.")</f>
        <v>Міщенко  О. Г.</v>
      </c>
      <c r="OI23" s="19" t="str">
        <f ca="1">IFERROR(__xludf.DUMMYFUNCTION("""COMPUTED_VALUE"""),"За")</f>
        <v>За</v>
      </c>
      <c r="OJ23" s="19">
        <f ca="1">IFERROR(__xludf.DUMMYFUNCTION("""COMPUTED_VALUE"""),25)</f>
        <v>25</v>
      </c>
      <c r="OK23" s="19" t="str">
        <f ca="1">IFERROR(__xludf.DUMMYFUNCTION("""COMPUTED_VALUE"""),"Міщенко  О. Г.")</f>
        <v>Міщенко  О. Г.</v>
      </c>
      <c r="OL23" s="19" t="str">
        <f ca="1">IFERROR(__xludf.DUMMYFUNCTION("""COMPUTED_VALUE"""),"За")</f>
        <v>За</v>
      </c>
      <c r="OM23" s="19">
        <f ca="1">IFERROR(__xludf.DUMMYFUNCTION("""COMPUTED_VALUE"""),25)</f>
        <v>25</v>
      </c>
      <c r="ON23" s="19" t="str">
        <f ca="1">IFERROR(__xludf.DUMMYFUNCTION("""COMPUTED_VALUE"""),"Міщенко  О. Г.")</f>
        <v>Міщенко  О. Г.</v>
      </c>
      <c r="OO23" s="19" t="str">
        <f ca="1">IFERROR(__xludf.DUMMYFUNCTION("""COMPUTED_VALUE"""),"За")</f>
        <v>За</v>
      </c>
      <c r="OP23" s="19">
        <f ca="1">IFERROR(__xludf.DUMMYFUNCTION("""COMPUTED_VALUE"""),25)</f>
        <v>25</v>
      </c>
      <c r="OQ23" s="19" t="str">
        <f ca="1">IFERROR(__xludf.DUMMYFUNCTION("""COMPUTED_VALUE"""),"Міщенко  О. Г.")</f>
        <v>Міщенко  О. Г.</v>
      </c>
      <c r="OR23" s="19" t="str">
        <f ca="1">IFERROR(__xludf.DUMMYFUNCTION("""COMPUTED_VALUE"""),"За")</f>
        <v>За</v>
      </c>
      <c r="OS23" s="19">
        <f ca="1">IFERROR(__xludf.DUMMYFUNCTION("""COMPUTED_VALUE"""),25)</f>
        <v>25</v>
      </c>
      <c r="OT23" s="19" t="str">
        <f ca="1">IFERROR(__xludf.DUMMYFUNCTION("""COMPUTED_VALUE"""),"Міщенко  О. Г.")</f>
        <v>Міщенко  О. Г.</v>
      </c>
      <c r="OU23" s="19" t="str">
        <f ca="1">IFERROR(__xludf.DUMMYFUNCTION("""COMPUTED_VALUE"""),"За")</f>
        <v>За</v>
      </c>
      <c r="OV23" s="19">
        <f ca="1">IFERROR(__xludf.DUMMYFUNCTION("""COMPUTED_VALUE"""),25)</f>
        <v>25</v>
      </c>
      <c r="OW23" s="19" t="str">
        <f ca="1">IFERROR(__xludf.DUMMYFUNCTION("""COMPUTED_VALUE"""),"Міщенко  О. Г.")</f>
        <v>Міщенко  О. Г.</v>
      </c>
      <c r="OX23" s="19" t="str">
        <f ca="1">IFERROR(__xludf.DUMMYFUNCTION("""COMPUTED_VALUE"""),"За")</f>
        <v>За</v>
      </c>
      <c r="OY23" s="19">
        <f ca="1">IFERROR(__xludf.DUMMYFUNCTION("""COMPUTED_VALUE"""),25)</f>
        <v>25</v>
      </c>
      <c r="OZ23" s="19" t="str">
        <f ca="1">IFERROR(__xludf.DUMMYFUNCTION("""COMPUTED_VALUE"""),"Міщенко  О. Г.")</f>
        <v>Міщенко  О. Г.</v>
      </c>
      <c r="PA23" s="19" t="str">
        <f ca="1">IFERROR(__xludf.DUMMYFUNCTION("""COMPUTED_VALUE"""),"За")</f>
        <v>За</v>
      </c>
      <c r="PB23" s="19">
        <f ca="1">IFERROR(__xludf.DUMMYFUNCTION("""COMPUTED_VALUE"""),25)</f>
        <v>25</v>
      </c>
      <c r="PC23" s="19" t="str">
        <f ca="1">IFERROR(__xludf.DUMMYFUNCTION("""COMPUTED_VALUE"""),"Міщенко  О. Г.")</f>
        <v>Міщенко  О. Г.</v>
      </c>
      <c r="PD23" s="19" t="str">
        <f ca="1">IFERROR(__xludf.DUMMYFUNCTION("""COMPUTED_VALUE"""),"За")</f>
        <v>За</v>
      </c>
      <c r="PE23" s="19">
        <f ca="1">IFERROR(__xludf.DUMMYFUNCTION("""COMPUTED_VALUE"""),25)</f>
        <v>25</v>
      </c>
      <c r="PF23" s="19" t="str">
        <f ca="1">IFERROR(__xludf.DUMMYFUNCTION("""COMPUTED_VALUE"""),"Міщенко  О. Г.")</f>
        <v>Міщенко  О. Г.</v>
      </c>
      <c r="PG23" s="19" t="str">
        <f ca="1">IFERROR(__xludf.DUMMYFUNCTION("""COMPUTED_VALUE"""),"Не голосував")</f>
        <v>Не голосував</v>
      </c>
      <c r="PH23" s="19">
        <f ca="1">IFERROR(__xludf.DUMMYFUNCTION("""COMPUTED_VALUE"""),25)</f>
        <v>25</v>
      </c>
      <c r="PI23" s="19" t="str">
        <f ca="1">IFERROR(__xludf.DUMMYFUNCTION("""COMPUTED_VALUE"""),"Міщенко  О. Г.")</f>
        <v>Міщенко  О. Г.</v>
      </c>
      <c r="PJ23" s="19" t="str">
        <f ca="1">IFERROR(__xludf.DUMMYFUNCTION("""COMPUTED_VALUE"""),"За")</f>
        <v>За</v>
      </c>
      <c r="PK23" s="19">
        <f ca="1">IFERROR(__xludf.DUMMYFUNCTION("""COMPUTED_VALUE"""),25)</f>
        <v>25</v>
      </c>
      <c r="PL23" s="19" t="str">
        <f ca="1">IFERROR(__xludf.DUMMYFUNCTION("""COMPUTED_VALUE"""),"Міщенко  О. Г.")</f>
        <v>Міщенко  О. Г.</v>
      </c>
      <c r="PM23" s="19" t="str">
        <f ca="1">IFERROR(__xludf.DUMMYFUNCTION("""COMPUTED_VALUE"""),"Не голосував")</f>
        <v>Не голосував</v>
      </c>
      <c r="PN23" s="19">
        <f ca="1">IFERROR(__xludf.DUMMYFUNCTION("""COMPUTED_VALUE"""),25)</f>
        <v>25</v>
      </c>
      <c r="PO23" s="19" t="str">
        <f ca="1">IFERROR(__xludf.DUMMYFUNCTION("""COMPUTED_VALUE"""),"Міщенко  О. Г.")</f>
        <v>Міщенко  О. Г.</v>
      </c>
      <c r="PP23" s="19" t="str">
        <f ca="1">IFERROR(__xludf.DUMMYFUNCTION("""COMPUTED_VALUE"""),"Не голосував")</f>
        <v>Не голосував</v>
      </c>
      <c r="PQ23" s="19">
        <f ca="1">IFERROR(__xludf.DUMMYFUNCTION("""COMPUTED_VALUE"""),25)</f>
        <v>25</v>
      </c>
      <c r="PR23" s="19" t="str">
        <f ca="1">IFERROR(__xludf.DUMMYFUNCTION("""COMPUTED_VALUE"""),"Міщенко  О. Г.")</f>
        <v>Міщенко  О. Г.</v>
      </c>
      <c r="PS23" s="19" t="str">
        <f ca="1">IFERROR(__xludf.DUMMYFUNCTION("""COMPUTED_VALUE"""),"Не голосував")</f>
        <v>Не голосував</v>
      </c>
      <c r="PT23" s="19">
        <f ca="1">IFERROR(__xludf.DUMMYFUNCTION("""COMPUTED_VALUE"""),25)</f>
        <v>25</v>
      </c>
      <c r="PU23" s="19" t="str">
        <f ca="1">IFERROR(__xludf.DUMMYFUNCTION("""COMPUTED_VALUE"""),"Міщенко  О. Г.")</f>
        <v>Міщенко  О. Г.</v>
      </c>
      <c r="PV23" s="19" t="str">
        <f ca="1">IFERROR(__xludf.DUMMYFUNCTION("""COMPUTED_VALUE"""),"За")</f>
        <v>За</v>
      </c>
      <c r="PW23" s="19">
        <f ca="1">IFERROR(__xludf.DUMMYFUNCTION("""COMPUTED_VALUE"""),25)</f>
        <v>25</v>
      </c>
      <c r="PX23" s="19" t="str">
        <f ca="1">IFERROR(__xludf.DUMMYFUNCTION("""COMPUTED_VALUE"""),"Міщенко  О. Г.")</f>
        <v>Міщенко  О. Г.</v>
      </c>
      <c r="PY23" s="19" t="str">
        <f ca="1">IFERROR(__xludf.DUMMYFUNCTION("""COMPUTED_VALUE"""),"За")</f>
        <v>За</v>
      </c>
      <c r="PZ23" s="19">
        <f ca="1">IFERROR(__xludf.DUMMYFUNCTION("""COMPUTED_VALUE"""),25)</f>
        <v>25</v>
      </c>
      <c r="QA23" s="19" t="str">
        <f ca="1">IFERROR(__xludf.DUMMYFUNCTION("""COMPUTED_VALUE"""),"Міщенко  О. Г.")</f>
        <v>Міщенко  О. Г.</v>
      </c>
      <c r="QB23" s="19" t="str">
        <f ca="1">IFERROR(__xludf.DUMMYFUNCTION("""COMPUTED_VALUE"""),"За")</f>
        <v>За</v>
      </c>
      <c r="QC23" s="19">
        <f ca="1">IFERROR(__xludf.DUMMYFUNCTION("""COMPUTED_VALUE"""),25)</f>
        <v>25</v>
      </c>
      <c r="QD23" s="19" t="str">
        <f ca="1">IFERROR(__xludf.DUMMYFUNCTION("""COMPUTED_VALUE"""),"Міщенко  О. Г.")</f>
        <v>Міщенко  О. Г.</v>
      </c>
      <c r="QE23" s="19" t="str">
        <f ca="1">IFERROR(__xludf.DUMMYFUNCTION("""COMPUTED_VALUE"""),"Утримався")</f>
        <v>Утримався</v>
      </c>
      <c r="QF23" s="19">
        <f ca="1">IFERROR(__xludf.DUMMYFUNCTION("""COMPUTED_VALUE"""),25)</f>
        <v>25</v>
      </c>
      <c r="QG23" s="19" t="str">
        <f ca="1">IFERROR(__xludf.DUMMYFUNCTION("""COMPUTED_VALUE"""),"Міщенко  О. Г.")</f>
        <v>Міщенко  О. Г.</v>
      </c>
      <c r="QH23" s="19" t="str">
        <f ca="1">IFERROR(__xludf.DUMMYFUNCTION("""COMPUTED_VALUE"""),"Утримався")</f>
        <v>Утримався</v>
      </c>
      <c r="QI23" s="19">
        <f ca="1">IFERROR(__xludf.DUMMYFUNCTION("""COMPUTED_VALUE"""),25)</f>
        <v>25</v>
      </c>
      <c r="QJ23" s="19" t="str">
        <f ca="1">IFERROR(__xludf.DUMMYFUNCTION("""COMPUTED_VALUE"""),"Міщенко  О. Г.")</f>
        <v>Міщенко  О. Г.</v>
      </c>
      <c r="QK23" s="19" t="str">
        <f ca="1">IFERROR(__xludf.DUMMYFUNCTION("""COMPUTED_VALUE"""),"За")</f>
        <v>За</v>
      </c>
    </row>
    <row r="24" spans="1:453" ht="12.75">
      <c r="A24" s="17">
        <f ca="1">IFERROR(__xludf.DUMMYFUNCTION("""COMPUTED_VALUE"""),30)</f>
        <v>30</v>
      </c>
      <c r="B24" s="17" t="str">
        <f ca="1">IFERROR(__xludf.DUMMYFUNCTION("""COMPUTED_VALUE"""),"Никорак  І. П.")</f>
        <v>Никорак  І. П.</v>
      </c>
      <c r="C24" s="19" t="str">
        <f ca="1">IFERROR(__xludf.DUMMYFUNCTION("""COMPUTED_VALUE"""),"...")</f>
        <v>...</v>
      </c>
      <c r="D24" s="19">
        <f ca="1">IFERROR(__xludf.DUMMYFUNCTION("""COMPUTED_VALUE"""),30)</f>
        <v>30</v>
      </c>
      <c r="E24" s="19" t="str">
        <f ca="1">IFERROR(__xludf.DUMMYFUNCTION("""COMPUTED_VALUE"""),"Никорак  І. П.")</f>
        <v>Никорак  І. П.</v>
      </c>
      <c r="F24" s="19" t="str">
        <f ca="1">IFERROR(__xludf.DUMMYFUNCTION("""COMPUTED_VALUE"""),"...")</f>
        <v>...</v>
      </c>
      <c r="G24" s="19">
        <f ca="1">IFERROR(__xludf.DUMMYFUNCTION("""COMPUTED_VALUE"""),30)</f>
        <v>30</v>
      </c>
      <c r="H24" s="19" t="str">
        <f ca="1">IFERROR(__xludf.DUMMYFUNCTION("""COMPUTED_VALUE"""),"Никорак  І. П.")</f>
        <v>Никорак  І. П.</v>
      </c>
      <c r="I24" s="19" t="str">
        <f ca="1">IFERROR(__xludf.DUMMYFUNCTION("""COMPUTED_VALUE"""),"...")</f>
        <v>...</v>
      </c>
      <c r="J24" s="19">
        <f ca="1">IFERROR(__xludf.DUMMYFUNCTION("""COMPUTED_VALUE"""),30)</f>
        <v>30</v>
      </c>
      <c r="K24" s="19" t="str">
        <f ca="1">IFERROR(__xludf.DUMMYFUNCTION("""COMPUTED_VALUE"""),"Никорак  І. П.")</f>
        <v>Никорак  І. П.</v>
      </c>
      <c r="L24" s="19" t="str">
        <f ca="1">IFERROR(__xludf.DUMMYFUNCTION("""COMPUTED_VALUE"""),"...")</f>
        <v>...</v>
      </c>
      <c r="M24" s="19">
        <f ca="1">IFERROR(__xludf.DUMMYFUNCTION("""COMPUTED_VALUE"""),30)</f>
        <v>30</v>
      </c>
      <c r="N24" s="19" t="str">
        <f ca="1">IFERROR(__xludf.DUMMYFUNCTION("""COMPUTED_VALUE"""),"Никорак  І. П.")</f>
        <v>Никорак  І. П.</v>
      </c>
      <c r="O24" s="19" t="str">
        <f ca="1">IFERROR(__xludf.DUMMYFUNCTION("""COMPUTED_VALUE"""),"...")</f>
        <v>...</v>
      </c>
      <c r="P24" s="19">
        <f ca="1">IFERROR(__xludf.DUMMYFUNCTION("""COMPUTED_VALUE"""),30)</f>
        <v>30</v>
      </c>
      <c r="Q24" s="19" t="str">
        <f ca="1">IFERROR(__xludf.DUMMYFUNCTION("""COMPUTED_VALUE"""),"Никорак  І. П.")</f>
        <v>Никорак  І. П.</v>
      </c>
      <c r="R24" s="19" t="str">
        <f ca="1">IFERROR(__xludf.DUMMYFUNCTION("""COMPUTED_VALUE"""),"...")</f>
        <v>...</v>
      </c>
      <c r="S24" s="19">
        <f ca="1">IFERROR(__xludf.DUMMYFUNCTION("""COMPUTED_VALUE"""),30)</f>
        <v>30</v>
      </c>
      <c r="T24" s="19" t="str">
        <f ca="1">IFERROR(__xludf.DUMMYFUNCTION("""COMPUTED_VALUE"""),"Никорак  І. П.")</f>
        <v>Никорак  І. П.</v>
      </c>
      <c r="U24" s="19" t="str">
        <f ca="1">IFERROR(__xludf.DUMMYFUNCTION("""COMPUTED_VALUE"""),"За")</f>
        <v>За</v>
      </c>
      <c r="V24" s="19">
        <f ca="1">IFERROR(__xludf.DUMMYFUNCTION("""COMPUTED_VALUE"""),30)</f>
        <v>30</v>
      </c>
      <c r="W24" s="19" t="str">
        <f ca="1">IFERROR(__xludf.DUMMYFUNCTION("""COMPUTED_VALUE"""),"Никорак  І. П.")</f>
        <v>Никорак  І. П.</v>
      </c>
      <c r="X24" s="19" t="str">
        <f ca="1">IFERROR(__xludf.DUMMYFUNCTION("""COMPUTED_VALUE"""),"За")</f>
        <v>За</v>
      </c>
      <c r="Y24" s="19">
        <f ca="1">IFERROR(__xludf.DUMMYFUNCTION("""COMPUTED_VALUE"""),30)</f>
        <v>30</v>
      </c>
      <c r="Z24" s="19" t="str">
        <f ca="1">IFERROR(__xludf.DUMMYFUNCTION("""COMPUTED_VALUE"""),"Никорак  І. П.")</f>
        <v>Никорак  І. П.</v>
      </c>
      <c r="AA24" s="19" t="str">
        <f ca="1">IFERROR(__xludf.DUMMYFUNCTION("""COMPUTED_VALUE"""),"Не голосував")</f>
        <v>Не голосував</v>
      </c>
      <c r="AB24" s="19">
        <f ca="1">IFERROR(__xludf.DUMMYFUNCTION("""COMPUTED_VALUE"""),30)</f>
        <v>30</v>
      </c>
      <c r="AC24" s="19" t="str">
        <f ca="1">IFERROR(__xludf.DUMMYFUNCTION("""COMPUTED_VALUE"""),"Никорак  І. П.")</f>
        <v>Никорак  І. П.</v>
      </c>
      <c r="AD24" s="19" t="str">
        <f ca="1">IFERROR(__xludf.DUMMYFUNCTION("""COMPUTED_VALUE"""),"За")</f>
        <v>За</v>
      </c>
      <c r="AE24" s="19">
        <f ca="1">IFERROR(__xludf.DUMMYFUNCTION("""COMPUTED_VALUE"""),30)</f>
        <v>30</v>
      </c>
      <c r="AF24" s="19" t="str">
        <f ca="1">IFERROR(__xludf.DUMMYFUNCTION("""COMPUTED_VALUE"""),"Никорак  І. П.")</f>
        <v>Никорак  І. П.</v>
      </c>
      <c r="AG24" s="19" t="str">
        <f ca="1">IFERROR(__xludf.DUMMYFUNCTION("""COMPUTED_VALUE"""),"За")</f>
        <v>За</v>
      </c>
      <c r="AH24" s="19">
        <f ca="1">IFERROR(__xludf.DUMMYFUNCTION("""COMPUTED_VALUE"""),30)</f>
        <v>30</v>
      </c>
      <c r="AI24" s="19" t="str">
        <f ca="1">IFERROR(__xludf.DUMMYFUNCTION("""COMPUTED_VALUE"""),"Никорак  І. П.")</f>
        <v>Никорак  І. П.</v>
      </c>
      <c r="AJ24" s="19" t="str">
        <f ca="1">IFERROR(__xludf.DUMMYFUNCTION("""COMPUTED_VALUE"""),"За")</f>
        <v>За</v>
      </c>
      <c r="AK24" s="19">
        <f ca="1">IFERROR(__xludf.DUMMYFUNCTION("""COMPUTED_VALUE"""),30)</f>
        <v>30</v>
      </c>
      <c r="AL24" s="19" t="str">
        <f ca="1">IFERROR(__xludf.DUMMYFUNCTION("""COMPUTED_VALUE"""),"Никорак  І. П.")</f>
        <v>Никорак  І. П.</v>
      </c>
      <c r="AM24" s="19" t="str">
        <f ca="1">IFERROR(__xludf.DUMMYFUNCTION("""COMPUTED_VALUE"""),"За")</f>
        <v>За</v>
      </c>
      <c r="AN24" s="19">
        <f ca="1">IFERROR(__xludf.DUMMYFUNCTION("""COMPUTED_VALUE"""),30)</f>
        <v>30</v>
      </c>
      <c r="AO24" s="19" t="str">
        <f ca="1">IFERROR(__xludf.DUMMYFUNCTION("""COMPUTED_VALUE"""),"Никорак  І. П.")</f>
        <v>Никорак  І. П.</v>
      </c>
      <c r="AP24" s="19" t="str">
        <f ca="1">IFERROR(__xludf.DUMMYFUNCTION("""COMPUTED_VALUE"""),"За")</f>
        <v>За</v>
      </c>
      <c r="AQ24" s="19">
        <f ca="1">IFERROR(__xludf.DUMMYFUNCTION("""COMPUTED_VALUE"""),30)</f>
        <v>30</v>
      </c>
      <c r="AR24" s="19" t="str">
        <f ca="1">IFERROR(__xludf.DUMMYFUNCTION("""COMPUTED_VALUE"""),"Никорак  І. П.")</f>
        <v>Никорак  І. П.</v>
      </c>
      <c r="AS24" s="19" t="str">
        <f ca="1">IFERROR(__xludf.DUMMYFUNCTION("""COMPUTED_VALUE"""),"За")</f>
        <v>За</v>
      </c>
      <c r="AT24" s="19">
        <f ca="1">IFERROR(__xludf.DUMMYFUNCTION("""COMPUTED_VALUE"""),30)</f>
        <v>30</v>
      </c>
      <c r="AU24" s="19" t="str">
        <f ca="1">IFERROR(__xludf.DUMMYFUNCTION("""COMPUTED_VALUE"""),"Никорак  І. П.")</f>
        <v>Никорак  І. П.</v>
      </c>
      <c r="AV24" s="19" t="str">
        <f ca="1">IFERROR(__xludf.DUMMYFUNCTION("""COMPUTED_VALUE"""),"Не голосував")</f>
        <v>Не голосував</v>
      </c>
      <c r="AW24" s="19">
        <f ca="1">IFERROR(__xludf.DUMMYFUNCTION("""COMPUTED_VALUE"""),30)</f>
        <v>30</v>
      </c>
      <c r="AX24" s="19" t="str">
        <f ca="1">IFERROR(__xludf.DUMMYFUNCTION("""COMPUTED_VALUE"""),"Никорак  І. П.")</f>
        <v>Никорак  І. П.</v>
      </c>
      <c r="AY24" s="19" t="str">
        <f ca="1">IFERROR(__xludf.DUMMYFUNCTION("""COMPUTED_VALUE"""),"Не голосував")</f>
        <v>Не голосував</v>
      </c>
      <c r="AZ24" s="19">
        <f ca="1">IFERROR(__xludf.DUMMYFUNCTION("""COMPUTED_VALUE"""),30)</f>
        <v>30</v>
      </c>
      <c r="BA24" s="19" t="str">
        <f ca="1">IFERROR(__xludf.DUMMYFUNCTION("""COMPUTED_VALUE"""),"Никорак  І. П.")</f>
        <v>Никорак  І. П.</v>
      </c>
      <c r="BB24" s="19" t="str">
        <f ca="1">IFERROR(__xludf.DUMMYFUNCTION("""COMPUTED_VALUE"""),"Не голосував")</f>
        <v>Не голосував</v>
      </c>
      <c r="BC24" s="19">
        <f ca="1">IFERROR(__xludf.DUMMYFUNCTION("""COMPUTED_VALUE"""),30)</f>
        <v>30</v>
      </c>
      <c r="BD24" s="19" t="str">
        <f ca="1">IFERROR(__xludf.DUMMYFUNCTION("""COMPUTED_VALUE"""),"Никорак  І. П.")</f>
        <v>Никорак  І. П.</v>
      </c>
      <c r="BE24" s="19" t="str">
        <f ca="1">IFERROR(__xludf.DUMMYFUNCTION("""COMPUTED_VALUE"""),"Не голосував")</f>
        <v>Не голосував</v>
      </c>
      <c r="BF24" s="19">
        <f ca="1">IFERROR(__xludf.DUMMYFUNCTION("""COMPUTED_VALUE"""),30)</f>
        <v>30</v>
      </c>
      <c r="BG24" s="19" t="str">
        <f ca="1">IFERROR(__xludf.DUMMYFUNCTION("""COMPUTED_VALUE"""),"Никорак  І. П.")</f>
        <v>Никорак  І. П.</v>
      </c>
      <c r="BH24" s="19" t="str">
        <f ca="1">IFERROR(__xludf.DUMMYFUNCTION("""COMPUTED_VALUE"""),"За")</f>
        <v>За</v>
      </c>
      <c r="BI24" s="19">
        <f ca="1">IFERROR(__xludf.DUMMYFUNCTION("""COMPUTED_VALUE"""),30)</f>
        <v>30</v>
      </c>
      <c r="BJ24" s="19" t="str">
        <f ca="1">IFERROR(__xludf.DUMMYFUNCTION("""COMPUTED_VALUE"""),"Никорак  І. П.")</f>
        <v>Никорак  І. П.</v>
      </c>
      <c r="BK24" s="19" t="str">
        <f ca="1">IFERROR(__xludf.DUMMYFUNCTION("""COMPUTED_VALUE"""),"Не голосував")</f>
        <v>Не голосував</v>
      </c>
      <c r="BL24" s="19">
        <f ca="1">IFERROR(__xludf.DUMMYFUNCTION("""COMPUTED_VALUE"""),30)</f>
        <v>30</v>
      </c>
      <c r="BM24" s="19" t="str">
        <f ca="1">IFERROR(__xludf.DUMMYFUNCTION("""COMPUTED_VALUE"""),"Никорак  І. П.")</f>
        <v>Никорак  І. П.</v>
      </c>
      <c r="BN24" s="19" t="str">
        <f ca="1">IFERROR(__xludf.DUMMYFUNCTION("""COMPUTED_VALUE"""),"За")</f>
        <v>За</v>
      </c>
      <c r="BO24" s="19">
        <f ca="1">IFERROR(__xludf.DUMMYFUNCTION("""COMPUTED_VALUE"""),30)</f>
        <v>30</v>
      </c>
      <c r="BP24" s="19" t="str">
        <f ca="1">IFERROR(__xludf.DUMMYFUNCTION("""COMPUTED_VALUE"""),"Никорак  І. П.")</f>
        <v>Никорак  І. П.</v>
      </c>
      <c r="BQ24" s="19" t="str">
        <f ca="1">IFERROR(__xludf.DUMMYFUNCTION("""COMPUTED_VALUE"""),"За")</f>
        <v>За</v>
      </c>
      <c r="BR24" s="19">
        <f ca="1">IFERROR(__xludf.DUMMYFUNCTION("""COMPUTED_VALUE"""),30)</f>
        <v>30</v>
      </c>
      <c r="BS24" s="19" t="str">
        <f ca="1">IFERROR(__xludf.DUMMYFUNCTION("""COMPUTED_VALUE"""),"Никорак  І. П.")</f>
        <v>Никорак  І. П.</v>
      </c>
      <c r="BT24" s="19" t="str">
        <f ca="1">IFERROR(__xludf.DUMMYFUNCTION("""COMPUTED_VALUE"""),"За")</f>
        <v>За</v>
      </c>
      <c r="BU24" s="19">
        <f ca="1">IFERROR(__xludf.DUMMYFUNCTION("""COMPUTED_VALUE"""),30)</f>
        <v>30</v>
      </c>
      <c r="BV24" s="19" t="str">
        <f ca="1">IFERROR(__xludf.DUMMYFUNCTION("""COMPUTED_VALUE"""),"Никорак  І. П.")</f>
        <v>Никорак  І. П.</v>
      </c>
      <c r="BW24" s="19" t="str">
        <f ca="1">IFERROR(__xludf.DUMMYFUNCTION("""COMPUTED_VALUE"""),"За")</f>
        <v>За</v>
      </c>
      <c r="BX24" s="19">
        <f ca="1">IFERROR(__xludf.DUMMYFUNCTION("""COMPUTED_VALUE"""),30)</f>
        <v>30</v>
      </c>
      <c r="BY24" s="19" t="str">
        <f ca="1">IFERROR(__xludf.DUMMYFUNCTION("""COMPUTED_VALUE"""),"Никорак  І. П.")</f>
        <v>Никорак  І. П.</v>
      </c>
      <c r="BZ24" s="19" t="str">
        <f ca="1">IFERROR(__xludf.DUMMYFUNCTION("""COMPUTED_VALUE"""),"За")</f>
        <v>За</v>
      </c>
      <c r="CA24" s="19">
        <f ca="1">IFERROR(__xludf.DUMMYFUNCTION("""COMPUTED_VALUE"""),30)</f>
        <v>30</v>
      </c>
      <c r="CB24" s="19" t="str">
        <f ca="1">IFERROR(__xludf.DUMMYFUNCTION("""COMPUTED_VALUE"""),"Никорак  І. П.")</f>
        <v>Никорак  І. П.</v>
      </c>
      <c r="CC24" s="19" t="str">
        <f ca="1">IFERROR(__xludf.DUMMYFUNCTION("""COMPUTED_VALUE"""),"За")</f>
        <v>За</v>
      </c>
      <c r="CD24" s="19">
        <f ca="1">IFERROR(__xludf.DUMMYFUNCTION("""COMPUTED_VALUE"""),30)</f>
        <v>30</v>
      </c>
      <c r="CE24" s="19" t="str">
        <f ca="1">IFERROR(__xludf.DUMMYFUNCTION("""COMPUTED_VALUE"""),"Никорак  І. П.")</f>
        <v>Никорак  І. П.</v>
      </c>
      <c r="CF24" s="19" t="str">
        <f ca="1">IFERROR(__xludf.DUMMYFUNCTION("""COMPUTED_VALUE"""),"За")</f>
        <v>За</v>
      </c>
      <c r="CG24" s="19">
        <f ca="1">IFERROR(__xludf.DUMMYFUNCTION("""COMPUTED_VALUE"""),30)</f>
        <v>30</v>
      </c>
      <c r="CH24" s="19" t="str">
        <f ca="1">IFERROR(__xludf.DUMMYFUNCTION("""COMPUTED_VALUE"""),"Никорак  І. П.")</f>
        <v>Никорак  І. П.</v>
      </c>
      <c r="CI24" s="19" t="str">
        <f ca="1">IFERROR(__xludf.DUMMYFUNCTION("""COMPUTED_VALUE"""),"За")</f>
        <v>За</v>
      </c>
      <c r="CJ24" s="19">
        <f ca="1">IFERROR(__xludf.DUMMYFUNCTION("""COMPUTED_VALUE"""),30)</f>
        <v>30</v>
      </c>
      <c r="CK24" s="19" t="str">
        <f ca="1">IFERROR(__xludf.DUMMYFUNCTION("""COMPUTED_VALUE"""),"Никорак  І. П.")</f>
        <v>Никорак  І. П.</v>
      </c>
      <c r="CL24" s="19" t="str">
        <f ca="1">IFERROR(__xludf.DUMMYFUNCTION("""COMPUTED_VALUE"""),"За")</f>
        <v>За</v>
      </c>
      <c r="CM24" s="19">
        <f ca="1">IFERROR(__xludf.DUMMYFUNCTION("""COMPUTED_VALUE"""),30)</f>
        <v>30</v>
      </c>
      <c r="CN24" s="19" t="str">
        <f ca="1">IFERROR(__xludf.DUMMYFUNCTION("""COMPUTED_VALUE"""),"Никорак  І. П.")</f>
        <v>Никорак  І. П.</v>
      </c>
      <c r="CO24" s="19" t="str">
        <f ca="1">IFERROR(__xludf.DUMMYFUNCTION("""COMPUTED_VALUE"""),"За")</f>
        <v>За</v>
      </c>
      <c r="CP24" s="19">
        <f ca="1">IFERROR(__xludf.DUMMYFUNCTION("""COMPUTED_VALUE"""),30)</f>
        <v>30</v>
      </c>
      <c r="CQ24" s="19" t="str">
        <f ca="1">IFERROR(__xludf.DUMMYFUNCTION("""COMPUTED_VALUE"""),"Никорак  І. П.")</f>
        <v>Никорак  І. П.</v>
      </c>
      <c r="CR24" s="19" t="str">
        <f ca="1">IFERROR(__xludf.DUMMYFUNCTION("""COMPUTED_VALUE"""),"За")</f>
        <v>За</v>
      </c>
      <c r="CS24" s="19">
        <f ca="1">IFERROR(__xludf.DUMMYFUNCTION("""COMPUTED_VALUE"""),30)</f>
        <v>30</v>
      </c>
      <c r="CT24" s="19" t="str">
        <f ca="1">IFERROR(__xludf.DUMMYFUNCTION("""COMPUTED_VALUE"""),"Никорак  І. П.")</f>
        <v>Никорак  І. П.</v>
      </c>
      <c r="CU24" s="19" t="str">
        <f ca="1">IFERROR(__xludf.DUMMYFUNCTION("""COMPUTED_VALUE"""),"За")</f>
        <v>За</v>
      </c>
      <c r="CV24" s="19">
        <f ca="1">IFERROR(__xludf.DUMMYFUNCTION("""COMPUTED_VALUE"""),30)</f>
        <v>30</v>
      </c>
      <c r="CW24" s="19" t="str">
        <f ca="1">IFERROR(__xludf.DUMMYFUNCTION("""COMPUTED_VALUE"""),"Никорак  І. П.")</f>
        <v>Никорак  І. П.</v>
      </c>
      <c r="CX24" s="19" t="str">
        <f ca="1">IFERROR(__xludf.DUMMYFUNCTION("""COMPUTED_VALUE"""),"За")</f>
        <v>За</v>
      </c>
      <c r="CY24" s="19">
        <f ca="1">IFERROR(__xludf.DUMMYFUNCTION("""COMPUTED_VALUE"""),30)</f>
        <v>30</v>
      </c>
      <c r="CZ24" s="19" t="str">
        <f ca="1">IFERROR(__xludf.DUMMYFUNCTION("""COMPUTED_VALUE"""),"Никорак  І. П.")</f>
        <v>Никорак  І. П.</v>
      </c>
      <c r="DA24" s="19" t="str">
        <f ca="1">IFERROR(__xludf.DUMMYFUNCTION("""COMPUTED_VALUE"""),"За")</f>
        <v>За</v>
      </c>
      <c r="DB24" s="19">
        <f ca="1">IFERROR(__xludf.DUMMYFUNCTION("""COMPUTED_VALUE"""),30)</f>
        <v>30</v>
      </c>
      <c r="DC24" s="19" t="str">
        <f ca="1">IFERROR(__xludf.DUMMYFUNCTION("""COMPUTED_VALUE"""),"Никорак  І. П.")</f>
        <v>Никорак  І. П.</v>
      </c>
      <c r="DD24" s="19" t="str">
        <f ca="1">IFERROR(__xludf.DUMMYFUNCTION("""COMPUTED_VALUE"""),"За")</f>
        <v>За</v>
      </c>
      <c r="DE24" s="19">
        <f ca="1">IFERROR(__xludf.DUMMYFUNCTION("""COMPUTED_VALUE"""),30)</f>
        <v>30</v>
      </c>
      <c r="DF24" s="19" t="str">
        <f ca="1">IFERROR(__xludf.DUMMYFUNCTION("""COMPUTED_VALUE"""),"Никорак  І. П.")</f>
        <v>Никорак  І. П.</v>
      </c>
      <c r="DG24" s="19" t="str">
        <f ca="1">IFERROR(__xludf.DUMMYFUNCTION("""COMPUTED_VALUE"""),"За")</f>
        <v>За</v>
      </c>
      <c r="DH24" s="19">
        <f ca="1">IFERROR(__xludf.DUMMYFUNCTION("""COMPUTED_VALUE"""),30)</f>
        <v>30</v>
      </c>
      <c r="DI24" s="19" t="str">
        <f ca="1">IFERROR(__xludf.DUMMYFUNCTION("""COMPUTED_VALUE"""),"Никорак  І. П.")</f>
        <v>Никорак  І. П.</v>
      </c>
      <c r="DJ24" s="19" t="str">
        <f ca="1">IFERROR(__xludf.DUMMYFUNCTION("""COMPUTED_VALUE"""),"За")</f>
        <v>За</v>
      </c>
      <c r="DK24" s="19">
        <f ca="1">IFERROR(__xludf.DUMMYFUNCTION("""COMPUTED_VALUE"""),30)</f>
        <v>30</v>
      </c>
      <c r="DL24" s="19" t="str">
        <f ca="1">IFERROR(__xludf.DUMMYFUNCTION("""COMPUTED_VALUE"""),"Никорак  І. П.")</f>
        <v>Никорак  І. П.</v>
      </c>
      <c r="DM24" s="19" t="str">
        <f ca="1">IFERROR(__xludf.DUMMYFUNCTION("""COMPUTED_VALUE"""),"За")</f>
        <v>За</v>
      </c>
      <c r="DN24" s="19">
        <f ca="1">IFERROR(__xludf.DUMMYFUNCTION("""COMPUTED_VALUE"""),30)</f>
        <v>30</v>
      </c>
      <c r="DO24" s="19" t="str">
        <f ca="1">IFERROR(__xludf.DUMMYFUNCTION("""COMPUTED_VALUE"""),"Никорак  І. П.")</f>
        <v>Никорак  І. П.</v>
      </c>
      <c r="DP24" s="19" t="str">
        <f ca="1">IFERROR(__xludf.DUMMYFUNCTION("""COMPUTED_VALUE"""),"За")</f>
        <v>За</v>
      </c>
      <c r="DQ24" s="19">
        <f ca="1">IFERROR(__xludf.DUMMYFUNCTION("""COMPUTED_VALUE"""),30)</f>
        <v>30</v>
      </c>
      <c r="DR24" s="19" t="str">
        <f ca="1">IFERROR(__xludf.DUMMYFUNCTION("""COMPUTED_VALUE"""),"Никорак  І. П.")</f>
        <v>Никорак  І. П.</v>
      </c>
      <c r="DS24" s="19" t="str">
        <f ca="1">IFERROR(__xludf.DUMMYFUNCTION("""COMPUTED_VALUE"""),"За")</f>
        <v>За</v>
      </c>
      <c r="DT24" s="19">
        <f ca="1">IFERROR(__xludf.DUMMYFUNCTION("""COMPUTED_VALUE"""),30)</f>
        <v>30</v>
      </c>
      <c r="DU24" s="19" t="str">
        <f ca="1">IFERROR(__xludf.DUMMYFUNCTION("""COMPUTED_VALUE"""),"Никорак  І. П.")</f>
        <v>Никорак  І. П.</v>
      </c>
      <c r="DV24" s="19" t="str">
        <f ca="1">IFERROR(__xludf.DUMMYFUNCTION("""COMPUTED_VALUE"""),"За")</f>
        <v>За</v>
      </c>
      <c r="DW24" s="19">
        <f ca="1">IFERROR(__xludf.DUMMYFUNCTION("""COMPUTED_VALUE"""),30)</f>
        <v>30</v>
      </c>
      <c r="DX24" s="19" t="str">
        <f ca="1">IFERROR(__xludf.DUMMYFUNCTION("""COMPUTED_VALUE"""),"Никорак  І. П.")</f>
        <v>Никорак  І. П.</v>
      </c>
      <c r="DY24" s="19" t="str">
        <f ca="1">IFERROR(__xludf.DUMMYFUNCTION("""COMPUTED_VALUE"""),"За")</f>
        <v>За</v>
      </c>
      <c r="DZ24" s="19">
        <f ca="1">IFERROR(__xludf.DUMMYFUNCTION("""COMPUTED_VALUE"""),30)</f>
        <v>30</v>
      </c>
      <c r="EA24" s="19" t="str">
        <f ca="1">IFERROR(__xludf.DUMMYFUNCTION("""COMPUTED_VALUE"""),"Никорак  І. П.")</f>
        <v>Никорак  І. П.</v>
      </c>
      <c r="EB24" s="19" t="str">
        <f ca="1">IFERROR(__xludf.DUMMYFUNCTION("""COMPUTED_VALUE"""),"За")</f>
        <v>За</v>
      </c>
      <c r="EC24" s="19">
        <f ca="1">IFERROR(__xludf.DUMMYFUNCTION("""COMPUTED_VALUE"""),30)</f>
        <v>30</v>
      </c>
      <c r="ED24" s="19" t="str">
        <f ca="1">IFERROR(__xludf.DUMMYFUNCTION("""COMPUTED_VALUE"""),"Никорак  І. П.")</f>
        <v>Никорак  І. П.</v>
      </c>
      <c r="EE24" s="19" t="str">
        <f ca="1">IFERROR(__xludf.DUMMYFUNCTION("""COMPUTED_VALUE"""),"За")</f>
        <v>За</v>
      </c>
      <c r="EF24" s="19">
        <f ca="1">IFERROR(__xludf.DUMMYFUNCTION("""COMPUTED_VALUE"""),30)</f>
        <v>30</v>
      </c>
      <c r="EG24" s="19" t="str">
        <f ca="1">IFERROR(__xludf.DUMMYFUNCTION("""COMPUTED_VALUE"""),"Никорак  І. П.")</f>
        <v>Никорак  І. П.</v>
      </c>
      <c r="EH24" s="19" t="str">
        <f ca="1">IFERROR(__xludf.DUMMYFUNCTION("""COMPUTED_VALUE"""),"За")</f>
        <v>За</v>
      </c>
      <c r="EI24" s="19">
        <f ca="1">IFERROR(__xludf.DUMMYFUNCTION("""COMPUTED_VALUE"""),30)</f>
        <v>30</v>
      </c>
      <c r="EJ24" s="19" t="str">
        <f ca="1">IFERROR(__xludf.DUMMYFUNCTION("""COMPUTED_VALUE"""),"Никорак  І. П.")</f>
        <v>Никорак  І. П.</v>
      </c>
      <c r="EK24" s="19" t="str">
        <f ca="1">IFERROR(__xludf.DUMMYFUNCTION("""COMPUTED_VALUE"""),"За")</f>
        <v>За</v>
      </c>
      <c r="EL24" s="19">
        <f ca="1">IFERROR(__xludf.DUMMYFUNCTION("""COMPUTED_VALUE"""),30)</f>
        <v>30</v>
      </c>
      <c r="EM24" s="19" t="str">
        <f ca="1">IFERROR(__xludf.DUMMYFUNCTION("""COMPUTED_VALUE"""),"Никорак  І. П.")</f>
        <v>Никорак  І. П.</v>
      </c>
      <c r="EN24" s="19" t="str">
        <f ca="1">IFERROR(__xludf.DUMMYFUNCTION("""COMPUTED_VALUE"""),"За")</f>
        <v>За</v>
      </c>
      <c r="EO24" s="19">
        <f ca="1">IFERROR(__xludf.DUMMYFUNCTION("""COMPUTED_VALUE"""),30)</f>
        <v>30</v>
      </c>
      <c r="EP24" s="19" t="str">
        <f ca="1">IFERROR(__xludf.DUMMYFUNCTION("""COMPUTED_VALUE"""),"Никорак  І. П.")</f>
        <v>Никорак  І. П.</v>
      </c>
      <c r="EQ24" s="19" t="str">
        <f ca="1">IFERROR(__xludf.DUMMYFUNCTION("""COMPUTED_VALUE"""),"За")</f>
        <v>За</v>
      </c>
      <c r="ER24" s="19">
        <f ca="1">IFERROR(__xludf.DUMMYFUNCTION("""COMPUTED_VALUE"""),30)</f>
        <v>30</v>
      </c>
      <c r="ES24" s="19" t="str">
        <f ca="1">IFERROR(__xludf.DUMMYFUNCTION("""COMPUTED_VALUE"""),"Никорак  І. П.")</f>
        <v>Никорак  І. П.</v>
      </c>
      <c r="ET24" s="19" t="str">
        <f ca="1">IFERROR(__xludf.DUMMYFUNCTION("""COMPUTED_VALUE"""),"За")</f>
        <v>За</v>
      </c>
      <c r="EU24" s="19">
        <f ca="1">IFERROR(__xludf.DUMMYFUNCTION("""COMPUTED_VALUE"""),30)</f>
        <v>30</v>
      </c>
      <c r="EV24" s="19" t="str">
        <f ca="1">IFERROR(__xludf.DUMMYFUNCTION("""COMPUTED_VALUE"""),"Никорак  І. П.")</f>
        <v>Никорак  І. П.</v>
      </c>
      <c r="EW24" s="19" t="str">
        <f ca="1">IFERROR(__xludf.DUMMYFUNCTION("""COMPUTED_VALUE"""),"За")</f>
        <v>За</v>
      </c>
      <c r="EX24" s="19">
        <f ca="1">IFERROR(__xludf.DUMMYFUNCTION("""COMPUTED_VALUE"""),30)</f>
        <v>30</v>
      </c>
      <c r="EY24" s="19" t="str">
        <f ca="1">IFERROR(__xludf.DUMMYFUNCTION("""COMPUTED_VALUE"""),"Никорак  І. П.")</f>
        <v>Никорак  І. П.</v>
      </c>
      <c r="EZ24" s="19" t="str">
        <f ca="1">IFERROR(__xludf.DUMMYFUNCTION("""COMPUTED_VALUE"""),"За")</f>
        <v>За</v>
      </c>
      <c r="FA24" s="19">
        <f ca="1">IFERROR(__xludf.DUMMYFUNCTION("""COMPUTED_VALUE"""),30)</f>
        <v>30</v>
      </c>
      <c r="FB24" s="19" t="str">
        <f ca="1">IFERROR(__xludf.DUMMYFUNCTION("""COMPUTED_VALUE"""),"Никорак  І. П.")</f>
        <v>Никорак  І. П.</v>
      </c>
      <c r="FC24" s="19" t="str">
        <f ca="1">IFERROR(__xludf.DUMMYFUNCTION("""COMPUTED_VALUE"""),"За")</f>
        <v>За</v>
      </c>
      <c r="FD24" s="19">
        <f ca="1">IFERROR(__xludf.DUMMYFUNCTION("""COMPUTED_VALUE"""),30)</f>
        <v>30</v>
      </c>
      <c r="FE24" s="19" t="str">
        <f ca="1">IFERROR(__xludf.DUMMYFUNCTION("""COMPUTED_VALUE"""),"Никорак  І. П.")</f>
        <v>Никорак  І. П.</v>
      </c>
      <c r="FF24" s="19" t="str">
        <f ca="1">IFERROR(__xludf.DUMMYFUNCTION("""COMPUTED_VALUE"""),"За")</f>
        <v>За</v>
      </c>
      <c r="FG24" s="19">
        <f ca="1">IFERROR(__xludf.DUMMYFUNCTION("""COMPUTED_VALUE"""),30)</f>
        <v>30</v>
      </c>
      <c r="FH24" s="19" t="str">
        <f ca="1">IFERROR(__xludf.DUMMYFUNCTION("""COMPUTED_VALUE"""),"Никорак  І. П.")</f>
        <v>Никорак  І. П.</v>
      </c>
      <c r="FI24" s="19" t="str">
        <f ca="1">IFERROR(__xludf.DUMMYFUNCTION("""COMPUTED_VALUE"""),"За")</f>
        <v>За</v>
      </c>
      <c r="FJ24" s="19">
        <f ca="1">IFERROR(__xludf.DUMMYFUNCTION("""COMPUTED_VALUE"""),30)</f>
        <v>30</v>
      </c>
      <c r="FK24" s="19" t="str">
        <f ca="1">IFERROR(__xludf.DUMMYFUNCTION("""COMPUTED_VALUE"""),"Никорак  І. П.")</f>
        <v>Никорак  І. П.</v>
      </c>
      <c r="FL24" s="19" t="str">
        <f ca="1">IFERROR(__xludf.DUMMYFUNCTION("""COMPUTED_VALUE"""),"За")</f>
        <v>За</v>
      </c>
      <c r="FM24" s="19">
        <f ca="1">IFERROR(__xludf.DUMMYFUNCTION("""COMPUTED_VALUE"""),30)</f>
        <v>30</v>
      </c>
      <c r="FN24" s="19" t="str">
        <f ca="1">IFERROR(__xludf.DUMMYFUNCTION("""COMPUTED_VALUE"""),"Никорак  І. П.")</f>
        <v>Никорак  І. П.</v>
      </c>
      <c r="FO24" s="19" t="str">
        <f ca="1">IFERROR(__xludf.DUMMYFUNCTION("""COMPUTED_VALUE"""),"За")</f>
        <v>За</v>
      </c>
      <c r="FP24" s="19">
        <f ca="1">IFERROR(__xludf.DUMMYFUNCTION("""COMPUTED_VALUE"""),30)</f>
        <v>30</v>
      </c>
      <c r="FQ24" s="19" t="str">
        <f ca="1">IFERROR(__xludf.DUMMYFUNCTION("""COMPUTED_VALUE"""),"Никорак  І. П.")</f>
        <v>Никорак  І. П.</v>
      </c>
      <c r="FR24" s="19" t="str">
        <f ca="1">IFERROR(__xludf.DUMMYFUNCTION("""COMPUTED_VALUE"""),"Не голосував")</f>
        <v>Не голосував</v>
      </c>
      <c r="FS24" s="19">
        <f ca="1">IFERROR(__xludf.DUMMYFUNCTION("""COMPUTED_VALUE"""),30)</f>
        <v>30</v>
      </c>
      <c r="FT24" s="19" t="str">
        <f ca="1">IFERROR(__xludf.DUMMYFUNCTION("""COMPUTED_VALUE"""),"Никорак  І. П.")</f>
        <v>Никорак  І. П.</v>
      </c>
      <c r="FU24" s="19" t="str">
        <f ca="1">IFERROR(__xludf.DUMMYFUNCTION("""COMPUTED_VALUE"""),"Не голосував")</f>
        <v>Не голосував</v>
      </c>
      <c r="FV24" s="19">
        <f ca="1">IFERROR(__xludf.DUMMYFUNCTION("""COMPUTED_VALUE"""),30)</f>
        <v>30</v>
      </c>
      <c r="FW24" s="19" t="str">
        <f ca="1">IFERROR(__xludf.DUMMYFUNCTION("""COMPUTED_VALUE"""),"Никорак  І. П.")</f>
        <v>Никорак  І. П.</v>
      </c>
      <c r="FX24" s="19" t="str">
        <f ca="1">IFERROR(__xludf.DUMMYFUNCTION("""COMPUTED_VALUE"""),"За")</f>
        <v>За</v>
      </c>
      <c r="FY24" s="19">
        <f ca="1">IFERROR(__xludf.DUMMYFUNCTION("""COMPUTED_VALUE"""),30)</f>
        <v>30</v>
      </c>
      <c r="FZ24" s="19" t="str">
        <f ca="1">IFERROR(__xludf.DUMMYFUNCTION("""COMPUTED_VALUE"""),"Никорак  І. П.")</f>
        <v>Никорак  І. П.</v>
      </c>
      <c r="GA24" s="19" t="str">
        <f ca="1">IFERROR(__xludf.DUMMYFUNCTION("""COMPUTED_VALUE"""),"Не голосував")</f>
        <v>Не голосував</v>
      </c>
      <c r="GB24" s="19">
        <f ca="1">IFERROR(__xludf.DUMMYFUNCTION("""COMPUTED_VALUE"""),30)</f>
        <v>30</v>
      </c>
      <c r="GC24" s="19" t="str">
        <f ca="1">IFERROR(__xludf.DUMMYFUNCTION("""COMPUTED_VALUE"""),"Никорак  І. П.")</f>
        <v>Никорак  І. П.</v>
      </c>
      <c r="GD24" s="19" t="str">
        <f ca="1">IFERROR(__xludf.DUMMYFUNCTION("""COMPUTED_VALUE"""),"Не голосував")</f>
        <v>Не голосував</v>
      </c>
      <c r="GE24" s="19">
        <f ca="1">IFERROR(__xludf.DUMMYFUNCTION("""COMPUTED_VALUE"""),30)</f>
        <v>30</v>
      </c>
      <c r="GF24" s="19" t="str">
        <f ca="1">IFERROR(__xludf.DUMMYFUNCTION("""COMPUTED_VALUE"""),"Никорак  І. П.")</f>
        <v>Никорак  І. П.</v>
      </c>
      <c r="GG24" s="19" t="str">
        <f ca="1">IFERROR(__xludf.DUMMYFUNCTION("""COMPUTED_VALUE"""),"Не голосував")</f>
        <v>Не голосував</v>
      </c>
      <c r="GH24" s="19">
        <f ca="1">IFERROR(__xludf.DUMMYFUNCTION("""COMPUTED_VALUE"""),30)</f>
        <v>30</v>
      </c>
      <c r="GI24" s="19" t="str">
        <f ca="1">IFERROR(__xludf.DUMMYFUNCTION("""COMPUTED_VALUE"""),"Никорак  І. П.")</f>
        <v>Никорак  І. П.</v>
      </c>
      <c r="GJ24" s="19" t="str">
        <f ca="1">IFERROR(__xludf.DUMMYFUNCTION("""COMPUTED_VALUE"""),"Не голосував")</f>
        <v>Не голосував</v>
      </c>
      <c r="GK24" s="19">
        <f ca="1">IFERROR(__xludf.DUMMYFUNCTION("""COMPUTED_VALUE"""),30)</f>
        <v>30</v>
      </c>
      <c r="GL24" s="19" t="str">
        <f ca="1">IFERROR(__xludf.DUMMYFUNCTION("""COMPUTED_VALUE"""),"Никорак  І. П.")</f>
        <v>Никорак  І. П.</v>
      </c>
      <c r="GM24" s="19" t="str">
        <f ca="1">IFERROR(__xludf.DUMMYFUNCTION("""COMPUTED_VALUE"""),"Не голосував")</f>
        <v>Не голосував</v>
      </c>
      <c r="GN24" s="19">
        <f ca="1">IFERROR(__xludf.DUMMYFUNCTION("""COMPUTED_VALUE"""),30)</f>
        <v>30</v>
      </c>
      <c r="GO24" s="19" t="str">
        <f ca="1">IFERROR(__xludf.DUMMYFUNCTION("""COMPUTED_VALUE"""),"Никорак  І. П.")</f>
        <v>Никорак  І. П.</v>
      </c>
      <c r="GP24" s="19" t="str">
        <f ca="1">IFERROR(__xludf.DUMMYFUNCTION("""COMPUTED_VALUE"""),"За")</f>
        <v>За</v>
      </c>
      <c r="GQ24" s="19">
        <f ca="1">IFERROR(__xludf.DUMMYFUNCTION("""COMPUTED_VALUE"""),30)</f>
        <v>30</v>
      </c>
      <c r="GR24" s="19" t="str">
        <f ca="1">IFERROR(__xludf.DUMMYFUNCTION("""COMPUTED_VALUE"""),"Никорак  І. П.")</f>
        <v>Никорак  І. П.</v>
      </c>
      <c r="GS24" s="19" t="str">
        <f ca="1">IFERROR(__xludf.DUMMYFUNCTION("""COMPUTED_VALUE"""),"За")</f>
        <v>За</v>
      </c>
      <c r="GT24" s="19">
        <f ca="1">IFERROR(__xludf.DUMMYFUNCTION("""COMPUTED_VALUE"""),30)</f>
        <v>30</v>
      </c>
      <c r="GU24" s="19" t="str">
        <f ca="1">IFERROR(__xludf.DUMMYFUNCTION("""COMPUTED_VALUE"""),"Никорак  І. П.")</f>
        <v>Никорак  І. П.</v>
      </c>
      <c r="GV24" s="19" t="str">
        <f ca="1">IFERROR(__xludf.DUMMYFUNCTION("""COMPUTED_VALUE"""),"Не голосував")</f>
        <v>Не голосував</v>
      </c>
      <c r="GW24" s="19">
        <f ca="1">IFERROR(__xludf.DUMMYFUNCTION("""COMPUTED_VALUE"""),30)</f>
        <v>30</v>
      </c>
      <c r="GX24" s="19" t="str">
        <f ca="1">IFERROR(__xludf.DUMMYFUNCTION("""COMPUTED_VALUE"""),"Никорак  І. П.")</f>
        <v>Никорак  І. П.</v>
      </c>
      <c r="GY24" s="19" t="str">
        <f ca="1">IFERROR(__xludf.DUMMYFUNCTION("""COMPUTED_VALUE"""),"За")</f>
        <v>За</v>
      </c>
      <c r="GZ24" s="19">
        <f ca="1">IFERROR(__xludf.DUMMYFUNCTION("""COMPUTED_VALUE"""),30)</f>
        <v>30</v>
      </c>
      <c r="HA24" s="19" t="str">
        <f ca="1">IFERROR(__xludf.DUMMYFUNCTION("""COMPUTED_VALUE"""),"Никорак  І. П.")</f>
        <v>Никорак  І. П.</v>
      </c>
      <c r="HB24" s="19" t="str">
        <f ca="1">IFERROR(__xludf.DUMMYFUNCTION("""COMPUTED_VALUE"""),"За")</f>
        <v>За</v>
      </c>
      <c r="HC24" s="19">
        <f ca="1">IFERROR(__xludf.DUMMYFUNCTION("""COMPUTED_VALUE"""),30)</f>
        <v>30</v>
      </c>
      <c r="HD24" s="19" t="str">
        <f ca="1">IFERROR(__xludf.DUMMYFUNCTION("""COMPUTED_VALUE"""),"Никорак  І. П.")</f>
        <v>Никорак  І. П.</v>
      </c>
      <c r="HE24" s="19" t="str">
        <f ca="1">IFERROR(__xludf.DUMMYFUNCTION("""COMPUTED_VALUE"""),"Не голосував")</f>
        <v>Не голосував</v>
      </c>
      <c r="HF24" s="19">
        <f ca="1">IFERROR(__xludf.DUMMYFUNCTION("""COMPUTED_VALUE"""),30)</f>
        <v>30</v>
      </c>
      <c r="HG24" s="19" t="str">
        <f ca="1">IFERROR(__xludf.DUMMYFUNCTION("""COMPUTED_VALUE"""),"Никорак  І. П.")</f>
        <v>Никорак  І. П.</v>
      </c>
      <c r="HH24" s="19" t="str">
        <f ca="1">IFERROR(__xludf.DUMMYFUNCTION("""COMPUTED_VALUE"""),"За")</f>
        <v>За</v>
      </c>
      <c r="HI24" s="19">
        <f ca="1">IFERROR(__xludf.DUMMYFUNCTION("""COMPUTED_VALUE"""),30)</f>
        <v>30</v>
      </c>
      <c r="HJ24" s="19" t="str">
        <f ca="1">IFERROR(__xludf.DUMMYFUNCTION("""COMPUTED_VALUE"""),"Никорак  І. П.")</f>
        <v>Никорак  І. П.</v>
      </c>
      <c r="HK24" s="19" t="str">
        <f ca="1">IFERROR(__xludf.DUMMYFUNCTION("""COMPUTED_VALUE"""),"За")</f>
        <v>За</v>
      </c>
      <c r="HL24" s="19">
        <f ca="1">IFERROR(__xludf.DUMMYFUNCTION("""COMPUTED_VALUE"""),30)</f>
        <v>30</v>
      </c>
      <c r="HM24" s="19" t="str">
        <f ca="1">IFERROR(__xludf.DUMMYFUNCTION("""COMPUTED_VALUE"""),"Никорак  І. П.")</f>
        <v>Никорак  І. П.</v>
      </c>
      <c r="HN24" s="19" t="str">
        <f ca="1">IFERROR(__xludf.DUMMYFUNCTION("""COMPUTED_VALUE"""),"За")</f>
        <v>За</v>
      </c>
      <c r="HO24" s="19">
        <f ca="1">IFERROR(__xludf.DUMMYFUNCTION("""COMPUTED_VALUE"""),30)</f>
        <v>30</v>
      </c>
      <c r="HP24" s="19" t="str">
        <f ca="1">IFERROR(__xludf.DUMMYFUNCTION("""COMPUTED_VALUE"""),"Никорак  І. П.")</f>
        <v>Никорак  І. П.</v>
      </c>
      <c r="HQ24" s="19" t="str">
        <f ca="1">IFERROR(__xludf.DUMMYFUNCTION("""COMPUTED_VALUE"""),"Не голосував")</f>
        <v>Не голосував</v>
      </c>
      <c r="HR24" s="19">
        <f ca="1">IFERROR(__xludf.DUMMYFUNCTION("""COMPUTED_VALUE"""),30)</f>
        <v>30</v>
      </c>
      <c r="HS24" s="19" t="str">
        <f ca="1">IFERROR(__xludf.DUMMYFUNCTION("""COMPUTED_VALUE"""),"Никорак  І. П.")</f>
        <v>Никорак  І. П.</v>
      </c>
      <c r="HT24" s="19" t="str">
        <f ca="1">IFERROR(__xludf.DUMMYFUNCTION("""COMPUTED_VALUE"""),"Не голосував")</f>
        <v>Не голосував</v>
      </c>
      <c r="HU24" s="19">
        <f ca="1">IFERROR(__xludf.DUMMYFUNCTION("""COMPUTED_VALUE"""),30)</f>
        <v>30</v>
      </c>
      <c r="HV24" s="19" t="str">
        <f ca="1">IFERROR(__xludf.DUMMYFUNCTION("""COMPUTED_VALUE"""),"Никорак  І. П.")</f>
        <v>Никорак  І. П.</v>
      </c>
      <c r="HW24" s="19" t="str">
        <f ca="1">IFERROR(__xludf.DUMMYFUNCTION("""COMPUTED_VALUE"""),"За")</f>
        <v>За</v>
      </c>
      <c r="HX24" s="19">
        <f ca="1">IFERROR(__xludf.DUMMYFUNCTION("""COMPUTED_VALUE"""),30)</f>
        <v>30</v>
      </c>
      <c r="HY24" s="19" t="str">
        <f ca="1">IFERROR(__xludf.DUMMYFUNCTION("""COMPUTED_VALUE"""),"Никорак  І. П.")</f>
        <v>Никорак  І. П.</v>
      </c>
      <c r="HZ24" s="19" t="str">
        <f ca="1">IFERROR(__xludf.DUMMYFUNCTION("""COMPUTED_VALUE"""),"Не голосував")</f>
        <v>Не голосував</v>
      </c>
      <c r="IA24" s="19">
        <f ca="1">IFERROR(__xludf.DUMMYFUNCTION("""COMPUTED_VALUE"""),30)</f>
        <v>30</v>
      </c>
      <c r="IB24" s="19" t="str">
        <f ca="1">IFERROR(__xludf.DUMMYFUNCTION("""COMPUTED_VALUE"""),"Никорак  І. П.")</f>
        <v>Никорак  І. П.</v>
      </c>
      <c r="IC24" s="19" t="str">
        <f ca="1">IFERROR(__xludf.DUMMYFUNCTION("""COMPUTED_VALUE"""),"За")</f>
        <v>За</v>
      </c>
      <c r="ID24" s="19">
        <f ca="1">IFERROR(__xludf.DUMMYFUNCTION("""COMPUTED_VALUE"""),30)</f>
        <v>30</v>
      </c>
      <c r="IE24" s="19" t="str">
        <f ca="1">IFERROR(__xludf.DUMMYFUNCTION("""COMPUTED_VALUE"""),"Никорак  І. П.")</f>
        <v>Никорак  І. П.</v>
      </c>
      <c r="IF24" s="19" t="str">
        <f ca="1">IFERROR(__xludf.DUMMYFUNCTION("""COMPUTED_VALUE"""),"Не голосував")</f>
        <v>Не голосував</v>
      </c>
      <c r="IG24" s="19">
        <f ca="1">IFERROR(__xludf.DUMMYFUNCTION("""COMPUTED_VALUE"""),30)</f>
        <v>30</v>
      </c>
      <c r="IH24" s="19" t="str">
        <f ca="1">IFERROR(__xludf.DUMMYFUNCTION("""COMPUTED_VALUE"""),"Никорак  І. П.")</f>
        <v>Никорак  І. П.</v>
      </c>
      <c r="II24" s="19" t="str">
        <f ca="1">IFERROR(__xludf.DUMMYFUNCTION("""COMPUTED_VALUE"""),"Не голосував")</f>
        <v>Не голосував</v>
      </c>
      <c r="IJ24" s="19">
        <f ca="1">IFERROR(__xludf.DUMMYFUNCTION("""COMPUTED_VALUE"""),30)</f>
        <v>30</v>
      </c>
      <c r="IK24" s="19" t="str">
        <f ca="1">IFERROR(__xludf.DUMMYFUNCTION("""COMPUTED_VALUE"""),"Никорак  І. П.")</f>
        <v>Никорак  І. П.</v>
      </c>
      <c r="IL24" s="19" t="str">
        <f ca="1">IFERROR(__xludf.DUMMYFUNCTION("""COMPUTED_VALUE"""),"За")</f>
        <v>За</v>
      </c>
      <c r="IM24" s="19">
        <f ca="1">IFERROR(__xludf.DUMMYFUNCTION("""COMPUTED_VALUE"""),30)</f>
        <v>30</v>
      </c>
      <c r="IN24" s="19" t="str">
        <f ca="1">IFERROR(__xludf.DUMMYFUNCTION("""COMPUTED_VALUE"""),"Никорак  І. П.")</f>
        <v>Никорак  І. П.</v>
      </c>
      <c r="IO24" s="19" t="str">
        <f ca="1">IFERROR(__xludf.DUMMYFUNCTION("""COMPUTED_VALUE"""),"За")</f>
        <v>За</v>
      </c>
      <c r="IP24" s="19">
        <f ca="1">IFERROR(__xludf.DUMMYFUNCTION("""COMPUTED_VALUE"""),30)</f>
        <v>30</v>
      </c>
      <c r="IQ24" s="19" t="str">
        <f ca="1">IFERROR(__xludf.DUMMYFUNCTION("""COMPUTED_VALUE"""),"Никорак  І. П.")</f>
        <v>Никорак  І. П.</v>
      </c>
      <c r="IR24" s="19" t="str">
        <f ca="1">IFERROR(__xludf.DUMMYFUNCTION("""COMPUTED_VALUE"""),"Не голосував")</f>
        <v>Не голосував</v>
      </c>
      <c r="IS24" s="19">
        <f ca="1">IFERROR(__xludf.DUMMYFUNCTION("""COMPUTED_VALUE"""),30)</f>
        <v>30</v>
      </c>
      <c r="IT24" s="19" t="str">
        <f ca="1">IFERROR(__xludf.DUMMYFUNCTION("""COMPUTED_VALUE"""),"Никорак  І. П.")</f>
        <v>Никорак  І. П.</v>
      </c>
      <c r="IU24" s="19" t="str">
        <f ca="1">IFERROR(__xludf.DUMMYFUNCTION("""COMPUTED_VALUE"""),"Не голосував")</f>
        <v>Не голосував</v>
      </c>
      <c r="IV24" s="19">
        <f ca="1">IFERROR(__xludf.DUMMYFUNCTION("""COMPUTED_VALUE"""),30)</f>
        <v>30</v>
      </c>
      <c r="IW24" s="19" t="str">
        <f ca="1">IFERROR(__xludf.DUMMYFUNCTION("""COMPUTED_VALUE"""),"Никорак  І. П.")</f>
        <v>Никорак  І. П.</v>
      </c>
      <c r="IX24" s="19" t="str">
        <f ca="1">IFERROR(__xludf.DUMMYFUNCTION("""COMPUTED_VALUE"""),"За")</f>
        <v>За</v>
      </c>
      <c r="IY24" s="19">
        <f ca="1">IFERROR(__xludf.DUMMYFUNCTION("""COMPUTED_VALUE"""),30)</f>
        <v>30</v>
      </c>
      <c r="IZ24" s="19" t="str">
        <f ca="1">IFERROR(__xludf.DUMMYFUNCTION("""COMPUTED_VALUE"""),"Никорак  І. П.")</f>
        <v>Никорак  І. П.</v>
      </c>
      <c r="JA24" s="19" t="str">
        <f ca="1">IFERROR(__xludf.DUMMYFUNCTION("""COMPUTED_VALUE"""),"За")</f>
        <v>За</v>
      </c>
      <c r="JB24" s="19">
        <f ca="1">IFERROR(__xludf.DUMMYFUNCTION("""COMPUTED_VALUE"""),30)</f>
        <v>30</v>
      </c>
      <c r="JC24" s="19" t="str">
        <f ca="1">IFERROR(__xludf.DUMMYFUNCTION("""COMPUTED_VALUE"""),"Никорак  І. П.")</f>
        <v>Никорак  І. П.</v>
      </c>
      <c r="JD24" s="19" t="str">
        <f ca="1">IFERROR(__xludf.DUMMYFUNCTION("""COMPUTED_VALUE"""),"За")</f>
        <v>За</v>
      </c>
      <c r="JE24" s="19">
        <f ca="1">IFERROR(__xludf.DUMMYFUNCTION("""COMPUTED_VALUE"""),30)</f>
        <v>30</v>
      </c>
      <c r="JF24" s="19" t="str">
        <f ca="1">IFERROR(__xludf.DUMMYFUNCTION("""COMPUTED_VALUE"""),"Никорак  І. П.")</f>
        <v>Никорак  І. П.</v>
      </c>
      <c r="JG24" s="19" t="str">
        <f ca="1">IFERROR(__xludf.DUMMYFUNCTION("""COMPUTED_VALUE"""),"За")</f>
        <v>За</v>
      </c>
      <c r="JH24" s="19">
        <f ca="1">IFERROR(__xludf.DUMMYFUNCTION("""COMPUTED_VALUE"""),30)</f>
        <v>30</v>
      </c>
      <c r="JI24" s="19" t="str">
        <f ca="1">IFERROR(__xludf.DUMMYFUNCTION("""COMPUTED_VALUE"""),"Никорак  І. П.")</f>
        <v>Никорак  І. П.</v>
      </c>
      <c r="JJ24" s="19" t="str">
        <f ca="1">IFERROR(__xludf.DUMMYFUNCTION("""COMPUTED_VALUE"""),"За")</f>
        <v>За</v>
      </c>
      <c r="JK24" s="19">
        <f ca="1">IFERROR(__xludf.DUMMYFUNCTION("""COMPUTED_VALUE"""),30)</f>
        <v>30</v>
      </c>
      <c r="JL24" s="19" t="str">
        <f ca="1">IFERROR(__xludf.DUMMYFUNCTION("""COMPUTED_VALUE"""),"Никорак  І. П.")</f>
        <v>Никорак  І. П.</v>
      </c>
      <c r="JM24" s="19" t="str">
        <f ca="1">IFERROR(__xludf.DUMMYFUNCTION("""COMPUTED_VALUE"""),"За")</f>
        <v>За</v>
      </c>
      <c r="JN24" s="19">
        <f ca="1">IFERROR(__xludf.DUMMYFUNCTION("""COMPUTED_VALUE"""),30)</f>
        <v>30</v>
      </c>
      <c r="JO24" s="19" t="str">
        <f ca="1">IFERROR(__xludf.DUMMYFUNCTION("""COMPUTED_VALUE"""),"Никорак  І. П.")</f>
        <v>Никорак  І. П.</v>
      </c>
      <c r="JP24" s="19" t="str">
        <f ca="1">IFERROR(__xludf.DUMMYFUNCTION("""COMPUTED_VALUE"""),"За")</f>
        <v>За</v>
      </c>
      <c r="JQ24" s="19">
        <f ca="1">IFERROR(__xludf.DUMMYFUNCTION("""COMPUTED_VALUE"""),30)</f>
        <v>30</v>
      </c>
      <c r="JR24" s="19" t="str">
        <f ca="1">IFERROR(__xludf.DUMMYFUNCTION("""COMPUTED_VALUE"""),"Никорак  І. П.")</f>
        <v>Никорак  І. П.</v>
      </c>
      <c r="JS24" s="19" t="str">
        <f ca="1">IFERROR(__xludf.DUMMYFUNCTION("""COMPUTED_VALUE"""),"За")</f>
        <v>За</v>
      </c>
      <c r="JT24" s="19">
        <f ca="1">IFERROR(__xludf.DUMMYFUNCTION("""COMPUTED_VALUE"""),30)</f>
        <v>30</v>
      </c>
      <c r="JU24" s="19" t="str">
        <f ca="1">IFERROR(__xludf.DUMMYFUNCTION("""COMPUTED_VALUE"""),"Никорак  І. П.")</f>
        <v>Никорак  І. П.</v>
      </c>
      <c r="JV24" s="19" t="str">
        <f ca="1">IFERROR(__xludf.DUMMYFUNCTION("""COMPUTED_VALUE"""),"За")</f>
        <v>За</v>
      </c>
      <c r="JW24" s="19">
        <f ca="1">IFERROR(__xludf.DUMMYFUNCTION("""COMPUTED_VALUE"""),30)</f>
        <v>30</v>
      </c>
      <c r="JX24" s="19" t="str">
        <f ca="1">IFERROR(__xludf.DUMMYFUNCTION("""COMPUTED_VALUE"""),"Никорак  І. П.")</f>
        <v>Никорак  І. П.</v>
      </c>
      <c r="JY24" s="19" t="str">
        <f ca="1">IFERROR(__xludf.DUMMYFUNCTION("""COMPUTED_VALUE"""),"За")</f>
        <v>За</v>
      </c>
      <c r="JZ24" s="19">
        <f ca="1">IFERROR(__xludf.DUMMYFUNCTION("""COMPUTED_VALUE"""),30)</f>
        <v>30</v>
      </c>
      <c r="KA24" s="19" t="str">
        <f ca="1">IFERROR(__xludf.DUMMYFUNCTION("""COMPUTED_VALUE"""),"Никорак  І. П.")</f>
        <v>Никорак  І. П.</v>
      </c>
      <c r="KB24" s="19" t="str">
        <f ca="1">IFERROR(__xludf.DUMMYFUNCTION("""COMPUTED_VALUE"""),"За")</f>
        <v>За</v>
      </c>
      <c r="KC24" s="19">
        <f ca="1">IFERROR(__xludf.DUMMYFUNCTION("""COMPUTED_VALUE"""),30)</f>
        <v>30</v>
      </c>
      <c r="KD24" s="19" t="str">
        <f ca="1">IFERROR(__xludf.DUMMYFUNCTION("""COMPUTED_VALUE"""),"Никорак  І. П.")</f>
        <v>Никорак  І. П.</v>
      </c>
      <c r="KE24" s="19" t="str">
        <f ca="1">IFERROR(__xludf.DUMMYFUNCTION("""COMPUTED_VALUE"""),"За")</f>
        <v>За</v>
      </c>
      <c r="KF24" s="19">
        <f ca="1">IFERROR(__xludf.DUMMYFUNCTION("""COMPUTED_VALUE"""),30)</f>
        <v>30</v>
      </c>
      <c r="KG24" s="19" t="str">
        <f ca="1">IFERROR(__xludf.DUMMYFUNCTION("""COMPUTED_VALUE"""),"Никорак  І. П.")</f>
        <v>Никорак  І. П.</v>
      </c>
      <c r="KH24" s="19" t="str">
        <f ca="1">IFERROR(__xludf.DUMMYFUNCTION("""COMPUTED_VALUE"""),"За")</f>
        <v>За</v>
      </c>
      <c r="KI24" s="19">
        <f ca="1">IFERROR(__xludf.DUMMYFUNCTION("""COMPUTED_VALUE"""),30)</f>
        <v>30</v>
      </c>
      <c r="KJ24" s="19" t="str">
        <f ca="1">IFERROR(__xludf.DUMMYFUNCTION("""COMPUTED_VALUE"""),"Никорак  І. П.")</f>
        <v>Никорак  І. П.</v>
      </c>
      <c r="KK24" s="19" t="str">
        <f ca="1">IFERROR(__xludf.DUMMYFUNCTION("""COMPUTED_VALUE"""),"За")</f>
        <v>За</v>
      </c>
      <c r="KL24" s="19">
        <f ca="1">IFERROR(__xludf.DUMMYFUNCTION("""COMPUTED_VALUE"""),30)</f>
        <v>30</v>
      </c>
      <c r="KM24" s="19" t="str">
        <f ca="1">IFERROR(__xludf.DUMMYFUNCTION("""COMPUTED_VALUE"""),"Никорак  І. П.")</f>
        <v>Никорак  І. П.</v>
      </c>
      <c r="KN24" s="19" t="str">
        <f ca="1">IFERROR(__xludf.DUMMYFUNCTION("""COMPUTED_VALUE"""),"За")</f>
        <v>За</v>
      </c>
      <c r="KO24" s="19">
        <f ca="1">IFERROR(__xludf.DUMMYFUNCTION("""COMPUTED_VALUE"""),30)</f>
        <v>30</v>
      </c>
      <c r="KP24" s="19" t="str">
        <f ca="1">IFERROR(__xludf.DUMMYFUNCTION("""COMPUTED_VALUE"""),"Никорак  І. П.")</f>
        <v>Никорак  І. П.</v>
      </c>
      <c r="KQ24" s="19" t="str">
        <f ca="1">IFERROR(__xludf.DUMMYFUNCTION("""COMPUTED_VALUE"""),"За")</f>
        <v>За</v>
      </c>
      <c r="KR24" s="19">
        <f ca="1">IFERROR(__xludf.DUMMYFUNCTION("""COMPUTED_VALUE"""),30)</f>
        <v>30</v>
      </c>
      <c r="KS24" s="19" t="str">
        <f ca="1">IFERROR(__xludf.DUMMYFUNCTION("""COMPUTED_VALUE"""),"Никорак  І. П.")</f>
        <v>Никорак  І. П.</v>
      </c>
      <c r="KT24" s="19" t="str">
        <f ca="1">IFERROR(__xludf.DUMMYFUNCTION("""COMPUTED_VALUE"""),"За")</f>
        <v>За</v>
      </c>
      <c r="KU24" s="19">
        <f ca="1">IFERROR(__xludf.DUMMYFUNCTION("""COMPUTED_VALUE"""),30)</f>
        <v>30</v>
      </c>
      <c r="KV24" s="19" t="str">
        <f ca="1">IFERROR(__xludf.DUMMYFUNCTION("""COMPUTED_VALUE"""),"Никорак  І. П.")</f>
        <v>Никорак  І. П.</v>
      </c>
      <c r="KW24" s="19" t="str">
        <f ca="1">IFERROR(__xludf.DUMMYFUNCTION("""COMPUTED_VALUE"""),"Не голосував")</f>
        <v>Не голосував</v>
      </c>
      <c r="KX24" s="19">
        <f ca="1">IFERROR(__xludf.DUMMYFUNCTION("""COMPUTED_VALUE"""),30)</f>
        <v>30</v>
      </c>
      <c r="KY24" s="19" t="str">
        <f ca="1">IFERROR(__xludf.DUMMYFUNCTION("""COMPUTED_VALUE"""),"Никорак  І. П.")</f>
        <v>Никорак  І. П.</v>
      </c>
      <c r="KZ24" s="19" t="str">
        <f ca="1">IFERROR(__xludf.DUMMYFUNCTION("""COMPUTED_VALUE"""),"За")</f>
        <v>За</v>
      </c>
      <c r="LA24" s="19">
        <f ca="1">IFERROR(__xludf.DUMMYFUNCTION("""COMPUTED_VALUE"""),30)</f>
        <v>30</v>
      </c>
      <c r="LB24" s="19" t="str">
        <f ca="1">IFERROR(__xludf.DUMMYFUNCTION("""COMPUTED_VALUE"""),"Никорак  І. П.")</f>
        <v>Никорак  І. П.</v>
      </c>
      <c r="LC24" s="19" t="str">
        <f ca="1">IFERROR(__xludf.DUMMYFUNCTION("""COMPUTED_VALUE"""),"За")</f>
        <v>За</v>
      </c>
      <c r="LD24" s="19">
        <f ca="1">IFERROR(__xludf.DUMMYFUNCTION("""COMPUTED_VALUE"""),30)</f>
        <v>30</v>
      </c>
      <c r="LE24" s="19" t="str">
        <f ca="1">IFERROR(__xludf.DUMMYFUNCTION("""COMPUTED_VALUE"""),"Никорак  І. П.")</f>
        <v>Никорак  І. П.</v>
      </c>
      <c r="LF24" s="19" t="str">
        <f ca="1">IFERROR(__xludf.DUMMYFUNCTION("""COMPUTED_VALUE"""),"За")</f>
        <v>За</v>
      </c>
      <c r="LG24" s="19">
        <f ca="1">IFERROR(__xludf.DUMMYFUNCTION("""COMPUTED_VALUE"""),30)</f>
        <v>30</v>
      </c>
      <c r="LH24" s="19" t="str">
        <f ca="1">IFERROR(__xludf.DUMMYFUNCTION("""COMPUTED_VALUE"""),"Никорак  І. П.")</f>
        <v>Никорак  І. П.</v>
      </c>
      <c r="LI24" s="19" t="str">
        <f ca="1">IFERROR(__xludf.DUMMYFUNCTION("""COMPUTED_VALUE"""),"За")</f>
        <v>За</v>
      </c>
      <c r="LJ24" s="19">
        <f ca="1">IFERROR(__xludf.DUMMYFUNCTION("""COMPUTED_VALUE"""),30)</f>
        <v>30</v>
      </c>
      <c r="LK24" s="19" t="str">
        <f ca="1">IFERROR(__xludf.DUMMYFUNCTION("""COMPUTED_VALUE"""),"Никорак  І. П.")</f>
        <v>Никорак  І. П.</v>
      </c>
      <c r="LL24" s="19" t="str">
        <f ca="1">IFERROR(__xludf.DUMMYFUNCTION("""COMPUTED_VALUE"""),"За")</f>
        <v>За</v>
      </c>
      <c r="LM24" s="19">
        <f ca="1">IFERROR(__xludf.DUMMYFUNCTION("""COMPUTED_VALUE"""),30)</f>
        <v>30</v>
      </c>
      <c r="LN24" s="19" t="str">
        <f ca="1">IFERROR(__xludf.DUMMYFUNCTION("""COMPUTED_VALUE"""),"Никорак  І. П.")</f>
        <v>Никорак  І. П.</v>
      </c>
      <c r="LO24" s="19" t="str">
        <f ca="1">IFERROR(__xludf.DUMMYFUNCTION("""COMPUTED_VALUE"""),"За")</f>
        <v>За</v>
      </c>
      <c r="LP24" s="19">
        <f ca="1">IFERROR(__xludf.DUMMYFUNCTION("""COMPUTED_VALUE"""),30)</f>
        <v>30</v>
      </c>
      <c r="LQ24" s="19" t="str">
        <f ca="1">IFERROR(__xludf.DUMMYFUNCTION("""COMPUTED_VALUE"""),"Никорак  І. П.")</f>
        <v>Никорак  І. П.</v>
      </c>
      <c r="LR24" s="19" t="str">
        <f ca="1">IFERROR(__xludf.DUMMYFUNCTION("""COMPUTED_VALUE"""),"Не голосував")</f>
        <v>Не голосував</v>
      </c>
      <c r="LS24" s="19">
        <f ca="1">IFERROR(__xludf.DUMMYFUNCTION("""COMPUTED_VALUE"""),30)</f>
        <v>30</v>
      </c>
      <c r="LT24" s="19" t="str">
        <f ca="1">IFERROR(__xludf.DUMMYFUNCTION("""COMPUTED_VALUE"""),"Никорак  І. П.")</f>
        <v>Никорак  І. П.</v>
      </c>
      <c r="LU24" s="19" t="str">
        <f ca="1">IFERROR(__xludf.DUMMYFUNCTION("""COMPUTED_VALUE"""),"Не голосував")</f>
        <v>Не голосував</v>
      </c>
      <c r="LV24" s="19">
        <f ca="1">IFERROR(__xludf.DUMMYFUNCTION("""COMPUTED_VALUE"""),30)</f>
        <v>30</v>
      </c>
      <c r="LW24" s="19" t="str">
        <f ca="1">IFERROR(__xludf.DUMMYFUNCTION("""COMPUTED_VALUE"""),"Никорак  І. П.")</f>
        <v>Никорак  І. П.</v>
      </c>
      <c r="LX24" s="19" t="str">
        <f ca="1">IFERROR(__xludf.DUMMYFUNCTION("""COMPUTED_VALUE"""),"Не голосував")</f>
        <v>Не голосував</v>
      </c>
      <c r="LY24" s="19">
        <f ca="1">IFERROR(__xludf.DUMMYFUNCTION("""COMPUTED_VALUE"""),30)</f>
        <v>30</v>
      </c>
      <c r="LZ24" s="19" t="str">
        <f ca="1">IFERROR(__xludf.DUMMYFUNCTION("""COMPUTED_VALUE"""),"Никорак  І. П.")</f>
        <v>Никорак  І. П.</v>
      </c>
      <c r="MA24" s="19" t="str">
        <f ca="1">IFERROR(__xludf.DUMMYFUNCTION("""COMPUTED_VALUE"""),"Не голосував")</f>
        <v>Не голосував</v>
      </c>
      <c r="MB24" s="19">
        <f ca="1">IFERROR(__xludf.DUMMYFUNCTION("""COMPUTED_VALUE"""),30)</f>
        <v>30</v>
      </c>
      <c r="MC24" s="19" t="str">
        <f ca="1">IFERROR(__xludf.DUMMYFUNCTION("""COMPUTED_VALUE"""),"Никорак  І. П.")</f>
        <v>Никорак  І. П.</v>
      </c>
      <c r="MD24" s="19" t="str">
        <f ca="1">IFERROR(__xludf.DUMMYFUNCTION("""COMPUTED_VALUE"""),"Не голосував")</f>
        <v>Не голосував</v>
      </c>
      <c r="ME24" s="19">
        <f ca="1">IFERROR(__xludf.DUMMYFUNCTION("""COMPUTED_VALUE"""),30)</f>
        <v>30</v>
      </c>
      <c r="MF24" s="19" t="str">
        <f ca="1">IFERROR(__xludf.DUMMYFUNCTION("""COMPUTED_VALUE"""),"Никорак  І. П.")</f>
        <v>Никорак  І. П.</v>
      </c>
      <c r="MG24" s="19" t="str">
        <f ca="1">IFERROR(__xludf.DUMMYFUNCTION("""COMPUTED_VALUE"""),"Не голосував")</f>
        <v>Не голосував</v>
      </c>
      <c r="MH24" s="19">
        <f ca="1">IFERROR(__xludf.DUMMYFUNCTION("""COMPUTED_VALUE"""),30)</f>
        <v>30</v>
      </c>
      <c r="MI24" s="19" t="str">
        <f ca="1">IFERROR(__xludf.DUMMYFUNCTION("""COMPUTED_VALUE"""),"Никорак  І. П.")</f>
        <v>Никорак  І. П.</v>
      </c>
      <c r="MJ24" s="19" t="str">
        <f ca="1">IFERROR(__xludf.DUMMYFUNCTION("""COMPUTED_VALUE"""),"Не голосував")</f>
        <v>Не голосував</v>
      </c>
      <c r="MK24" s="19">
        <f ca="1">IFERROR(__xludf.DUMMYFUNCTION("""COMPUTED_VALUE"""),30)</f>
        <v>30</v>
      </c>
      <c r="ML24" s="19" t="str">
        <f ca="1">IFERROR(__xludf.DUMMYFUNCTION("""COMPUTED_VALUE"""),"Никорак  І. П.")</f>
        <v>Никорак  І. П.</v>
      </c>
      <c r="MM24" s="19" t="str">
        <f ca="1">IFERROR(__xludf.DUMMYFUNCTION("""COMPUTED_VALUE"""),"Не голосував")</f>
        <v>Не голосував</v>
      </c>
      <c r="MN24" s="19">
        <f ca="1">IFERROR(__xludf.DUMMYFUNCTION("""COMPUTED_VALUE"""),30)</f>
        <v>30</v>
      </c>
      <c r="MO24" s="19" t="str">
        <f ca="1">IFERROR(__xludf.DUMMYFUNCTION("""COMPUTED_VALUE"""),"Никорак  І. П.")</f>
        <v>Никорак  І. П.</v>
      </c>
      <c r="MP24" s="19" t="str">
        <f ca="1">IFERROR(__xludf.DUMMYFUNCTION("""COMPUTED_VALUE"""),"За")</f>
        <v>За</v>
      </c>
      <c r="MQ24" s="19">
        <f ca="1">IFERROR(__xludf.DUMMYFUNCTION("""COMPUTED_VALUE"""),30)</f>
        <v>30</v>
      </c>
      <c r="MR24" s="19" t="str">
        <f ca="1">IFERROR(__xludf.DUMMYFUNCTION("""COMPUTED_VALUE"""),"Никорак  І. П.")</f>
        <v>Никорак  І. П.</v>
      </c>
      <c r="MS24" s="19" t="str">
        <f ca="1">IFERROR(__xludf.DUMMYFUNCTION("""COMPUTED_VALUE"""),"За")</f>
        <v>За</v>
      </c>
      <c r="MT24" s="19">
        <f ca="1">IFERROR(__xludf.DUMMYFUNCTION("""COMPUTED_VALUE"""),30)</f>
        <v>30</v>
      </c>
      <c r="MU24" s="19" t="str">
        <f ca="1">IFERROR(__xludf.DUMMYFUNCTION("""COMPUTED_VALUE"""),"Никорак  І. П.")</f>
        <v>Никорак  І. П.</v>
      </c>
      <c r="MV24" s="19" t="str">
        <f ca="1">IFERROR(__xludf.DUMMYFUNCTION("""COMPUTED_VALUE"""),"За")</f>
        <v>За</v>
      </c>
      <c r="MW24" s="19">
        <f ca="1">IFERROR(__xludf.DUMMYFUNCTION("""COMPUTED_VALUE"""),30)</f>
        <v>30</v>
      </c>
      <c r="MX24" s="19" t="str">
        <f ca="1">IFERROR(__xludf.DUMMYFUNCTION("""COMPUTED_VALUE"""),"Никорак  І. П.")</f>
        <v>Никорак  І. П.</v>
      </c>
      <c r="MY24" s="19" t="str">
        <f ca="1">IFERROR(__xludf.DUMMYFUNCTION("""COMPUTED_VALUE"""),"За")</f>
        <v>За</v>
      </c>
      <c r="MZ24" s="19">
        <f ca="1">IFERROR(__xludf.DUMMYFUNCTION("""COMPUTED_VALUE"""),30)</f>
        <v>30</v>
      </c>
      <c r="NA24" s="19" t="str">
        <f ca="1">IFERROR(__xludf.DUMMYFUNCTION("""COMPUTED_VALUE"""),"Никорак  І. П.")</f>
        <v>Никорак  І. П.</v>
      </c>
      <c r="NB24" s="19" t="str">
        <f ca="1">IFERROR(__xludf.DUMMYFUNCTION("""COMPUTED_VALUE"""),"За")</f>
        <v>За</v>
      </c>
      <c r="NC24" s="19">
        <f ca="1">IFERROR(__xludf.DUMMYFUNCTION("""COMPUTED_VALUE"""),30)</f>
        <v>30</v>
      </c>
      <c r="ND24" s="19" t="str">
        <f ca="1">IFERROR(__xludf.DUMMYFUNCTION("""COMPUTED_VALUE"""),"Никорак  І. П.")</f>
        <v>Никорак  І. П.</v>
      </c>
      <c r="NE24" s="19" t="str">
        <f ca="1">IFERROR(__xludf.DUMMYFUNCTION("""COMPUTED_VALUE"""),"За")</f>
        <v>За</v>
      </c>
      <c r="NF24" s="19">
        <f ca="1">IFERROR(__xludf.DUMMYFUNCTION("""COMPUTED_VALUE"""),30)</f>
        <v>30</v>
      </c>
      <c r="NG24" s="19" t="str">
        <f ca="1">IFERROR(__xludf.DUMMYFUNCTION("""COMPUTED_VALUE"""),"Никорак  І. П.")</f>
        <v>Никорак  І. П.</v>
      </c>
      <c r="NH24" s="19" t="str">
        <f ca="1">IFERROR(__xludf.DUMMYFUNCTION("""COMPUTED_VALUE"""),"За")</f>
        <v>За</v>
      </c>
      <c r="NI24" s="19">
        <f ca="1">IFERROR(__xludf.DUMMYFUNCTION("""COMPUTED_VALUE"""),30)</f>
        <v>30</v>
      </c>
      <c r="NJ24" s="19" t="str">
        <f ca="1">IFERROR(__xludf.DUMMYFUNCTION("""COMPUTED_VALUE"""),"Никорак  І. П.")</f>
        <v>Никорак  І. П.</v>
      </c>
      <c r="NK24" s="19" t="str">
        <f ca="1">IFERROR(__xludf.DUMMYFUNCTION("""COMPUTED_VALUE"""),"За")</f>
        <v>За</v>
      </c>
      <c r="NL24" s="19">
        <f ca="1">IFERROR(__xludf.DUMMYFUNCTION("""COMPUTED_VALUE"""),30)</f>
        <v>30</v>
      </c>
      <c r="NM24" s="19" t="str">
        <f ca="1">IFERROR(__xludf.DUMMYFUNCTION("""COMPUTED_VALUE"""),"Никорак  І. П.")</f>
        <v>Никорак  І. П.</v>
      </c>
      <c r="NN24" s="19" t="str">
        <f ca="1">IFERROR(__xludf.DUMMYFUNCTION("""COMPUTED_VALUE"""),"За")</f>
        <v>За</v>
      </c>
      <c r="NO24" s="19">
        <f ca="1">IFERROR(__xludf.DUMMYFUNCTION("""COMPUTED_VALUE"""),30)</f>
        <v>30</v>
      </c>
      <c r="NP24" s="19" t="str">
        <f ca="1">IFERROR(__xludf.DUMMYFUNCTION("""COMPUTED_VALUE"""),"Никорак  І. П.")</f>
        <v>Никорак  І. П.</v>
      </c>
      <c r="NQ24" s="19" t="str">
        <f ca="1">IFERROR(__xludf.DUMMYFUNCTION("""COMPUTED_VALUE"""),"За")</f>
        <v>За</v>
      </c>
      <c r="NR24" s="19">
        <f ca="1">IFERROR(__xludf.DUMMYFUNCTION("""COMPUTED_VALUE"""),30)</f>
        <v>30</v>
      </c>
      <c r="NS24" s="19" t="str">
        <f ca="1">IFERROR(__xludf.DUMMYFUNCTION("""COMPUTED_VALUE"""),"Никорак  І. П.")</f>
        <v>Никорак  І. П.</v>
      </c>
      <c r="NT24" s="19" t="str">
        <f ca="1">IFERROR(__xludf.DUMMYFUNCTION("""COMPUTED_VALUE"""),"Утримався")</f>
        <v>Утримався</v>
      </c>
      <c r="NU24" s="19">
        <f ca="1">IFERROR(__xludf.DUMMYFUNCTION("""COMPUTED_VALUE"""),30)</f>
        <v>30</v>
      </c>
      <c r="NV24" s="19" t="str">
        <f ca="1">IFERROR(__xludf.DUMMYFUNCTION("""COMPUTED_VALUE"""),"Никорак  І. П.")</f>
        <v>Никорак  І. П.</v>
      </c>
      <c r="NW24" s="19" t="str">
        <f ca="1">IFERROR(__xludf.DUMMYFUNCTION("""COMPUTED_VALUE"""),"Утримався")</f>
        <v>Утримався</v>
      </c>
      <c r="NX24" s="19">
        <f ca="1">IFERROR(__xludf.DUMMYFUNCTION("""COMPUTED_VALUE"""),30)</f>
        <v>30</v>
      </c>
      <c r="NY24" s="19" t="str">
        <f ca="1">IFERROR(__xludf.DUMMYFUNCTION("""COMPUTED_VALUE"""),"Никорак  І. П.")</f>
        <v>Никорак  І. П.</v>
      </c>
      <c r="NZ24" s="19" t="str">
        <f ca="1">IFERROR(__xludf.DUMMYFUNCTION("""COMPUTED_VALUE"""),"За")</f>
        <v>За</v>
      </c>
      <c r="OA24" s="19">
        <f ca="1">IFERROR(__xludf.DUMMYFUNCTION("""COMPUTED_VALUE"""),30)</f>
        <v>30</v>
      </c>
      <c r="OB24" s="19" t="str">
        <f ca="1">IFERROR(__xludf.DUMMYFUNCTION("""COMPUTED_VALUE"""),"Никорак  І. П.")</f>
        <v>Никорак  І. П.</v>
      </c>
      <c r="OC24" s="19" t="str">
        <f ca="1">IFERROR(__xludf.DUMMYFUNCTION("""COMPUTED_VALUE"""),"За")</f>
        <v>За</v>
      </c>
      <c r="OD24" s="19">
        <f ca="1">IFERROR(__xludf.DUMMYFUNCTION("""COMPUTED_VALUE"""),30)</f>
        <v>30</v>
      </c>
      <c r="OE24" s="19" t="str">
        <f ca="1">IFERROR(__xludf.DUMMYFUNCTION("""COMPUTED_VALUE"""),"Никорак  І. П.")</f>
        <v>Никорак  І. П.</v>
      </c>
      <c r="OF24" s="19" t="str">
        <f ca="1">IFERROR(__xludf.DUMMYFUNCTION("""COMPUTED_VALUE"""),"За")</f>
        <v>За</v>
      </c>
      <c r="OG24" s="19">
        <f ca="1">IFERROR(__xludf.DUMMYFUNCTION("""COMPUTED_VALUE"""),30)</f>
        <v>30</v>
      </c>
      <c r="OH24" s="19" t="str">
        <f ca="1">IFERROR(__xludf.DUMMYFUNCTION("""COMPUTED_VALUE"""),"Никорак  І. П.")</f>
        <v>Никорак  І. П.</v>
      </c>
      <c r="OI24" s="19" t="str">
        <f ca="1">IFERROR(__xludf.DUMMYFUNCTION("""COMPUTED_VALUE"""),"Не голосував")</f>
        <v>Не голосував</v>
      </c>
      <c r="OJ24" s="19">
        <f ca="1">IFERROR(__xludf.DUMMYFUNCTION("""COMPUTED_VALUE"""),30)</f>
        <v>30</v>
      </c>
      <c r="OK24" s="19" t="str">
        <f ca="1">IFERROR(__xludf.DUMMYFUNCTION("""COMPUTED_VALUE"""),"Никорак  І. П.")</f>
        <v>Никорак  І. П.</v>
      </c>
      <c r="OL24" s="19" t="str">
        <f ca="1">IFERROR(__xludf.DUMMYFUNCTION("""COMPUTED_VALUE"""),"За")</f>
        <v>За</v>
      </c>
      <c r="OM24" s="19">
        <f ca="1">IFERROR(__xludf.DUMMYFUNCTION("""COMPUTED_VALUE"""),30)</f>
        <v>30</v>
      </c>
      <c r="ON24" s="19" t="str">
        <f ca="1">IFERROR(__xludf.DUMMYFUNCTION("""COMPUTED_VALUE"""),"Никорак  І. П.")</f>
        <v>Никорак  І. П.</v>
      </c>
      <c r="OO24" s="19" t="str">
        <f ca="1">IFERROR(__xludf.DUMMYFUNCTION("""COMPUTED_VALUE"""),"За")</f>
        <v>За</v>
      </c>
      <c r="OP24" s="19">
        <f ca="1">IFERROR(__xludf.DUMMYFUNCTION("""COMPUTED_VALUE"""),30)</f>
        <v>30</v>
      </c>
      <c r="OQ24" s="19" t="str">
        <f ca="1">IFERROR(__xludf.DUMMYFUNCTION("""COMPUTED_VALUE"""),"Никорак  І. П.")</f>
        <v>Никорак  І. П.</v>
      </c>
      <c r="OR24" s="19" t="str">
        <f ca="1">IFERROR(__xludf.DUMMYFUNCTION("""COMPUTED_VALUE"""),"За")</f>
        <v>За</v>
      </c>
      <c r="OS24" s="19">
        <f ca="1">IFERROR(__xludf.DUMMYFUNCTION("""COMPUTED_VALUE"""),30)</f>
        <v>30</v>
      </c>
      <c r="OT24" s="19" t="str">
        <f ca="1">IFERROR(__xludf.DUMMYFUNCTION("""COMPUTED_VALUE"""),"Никорак  І. П.")</f>
        <v>Никорак  І. П.</v>
      </c>
      <c r="OU24" s="19" t="str">
        <f ca="1">IFERROR(__xludf.DUMMYFUNCTION("""COMPUTED_VALUE"""),"За")</f>
        <v>За</v>
      </c>
      <c r="OV24" s="19">
        <f ca="1">IFERROR(__xludf.DUMMYFUNCTION("""COMPUTED_VALUE"""),30)</f>
        <v>30</v>
      </c>
      <c r="OW24" s="19" t="str">
        <f ca="1">IFERROR(__xludf.DUMMYFUNCTION("""COMPUTED_VALUE"""),"Никорак  І. П.")</f>
        <v>Никорак  І. П.</v>
      </c>
      <c r="OX24" s="19" t="str">
        <f ca="1">IFERROR(__xludf.DUMMYFUNCTION("""COMPUTED_VALUE"""),"За")</f>
        <v>За</v>
      </c>
      <c r="OY24" s="19">
        <f ca="1">IFERROR(__xludf.DUMMYFUNCTION("""COMPUTED_VALUE"""),30)</f>
        <v>30</v>
      </c>
      <c r="OZ24" s="19" t="str">
        <f ca="1">IFERROR(__xludf.DUMMYFUNCTION("""COMPUTED_VALUE"""),"Никорак  І. П.")</f>
        <v>Никорак  І. П.</v>
      </c>
      <c r="PA24" s="19" t="str">
        <f ca="1">IFERROR(__xludf.DUMMYFUNCTION("""COMPUTED_VALUE"""),"За")</f>
        <v>За</v>
      </c>
      <c r="PB24" s="19">
        <f ca="1">IFERROR(__xludf.DUMMYFUNCTION("""COMPUTED_VALUE"""),30)</f>
        <v>30</v>
      </c>
      <c r="PC24" s="19" t="str">
        <f ca="1">IFERROR(__xludf.DUMMYFUNCTION("""COMPUTED_VALUE"""),"Никорак  І. П.")</f>
        <v>Никорак  І. П.</v>
      </c>
      <c r="PD24" s="19" t="str">
        <f ca="1">IFERROR(__xludf.DUMMYFUNCTION("""COMPUTED_VALUE"""),"За")</f>
        <v>За</v>
      </c>
      <c r="PE24" s="19">
        <f ca="1">IFERROR(__xludf.DUMMYFUNCTION("""COMPUTED_VALUE"""),30)</f>
        <v>30</v>
      </c>
      <c r="PF24" s="19" t="str">
        <f ca="1">IFERROR(__xludf.DUMMYFUNCTION("""COMPUTED_VALUE"""),"Никорак  І. П.")</f>
        <v>Никорак  І. П.</v>
      </c>
      <c r="PG24" s="19" t="str">
        <f ca="1">IFERROR(__xludf.DUMMYFUNCTION("""COMPUTED_VALUE"""),"За")</f>
        <v>За</v>
      </c>
      <c r="PH24" s="19">
        <f ca="1">IFERROR(__xludf.DUMMYFUNCTION("""COMPUTED_VALUE"""),30)</f>
        <v>30</v>
      </c>
      <c r="PI24" s="19" t="str">
        <f ca="1">IFERROR(__xludf.DUMMYFUNCTION("""COMPUTED_VALUE"""),"Никорак  І. П.")</f>
        <v>Никорак  І. П.</v>
      </c>
      <c r="PJ24" s="19" t="str">
        <f ca="1">IFERROR(__xludf.DUMMYFUNCTION("""COMPUTED_VALUE"""),"За")</f>
        <v>За</v>
      </c>
      <c r="PK24" s="19">
        <f ca="1">IFERROR(__xludf.DUMMYFUNCTION("""COMPUTED_VALUE"""),30)</f>
        <v>30</v>
      </c>
      <c r="PL24" s="19" t="str">
        <f ca="1">IFERROR(__xludf.DUMMYFUNCTION("""COMPUTED_VALUE"""),"Никорак  І. П.")</f>
        <v>Никорак  І. П.</v>
      </c>
      <c r="PM24" s="19" t="str">
        <f ca="1">IFERROR(__xludf.DUMMYFUNCTION("""COMPUTED_VALUE"""),"Не голосував")</f>
        <v>Не голосував</v>
      </c>
      <c r="PN24" s="19">
        <f ca="1">IFERROR(__xludf.DUMMYFUNCTION("""COMPUTED_VALUE"""),30)</f>
        <v>30</v>
      </c>
      <c r="PO24" s="19" t="str">
        <f ca="1">IFERROR(__xludf.DUMMYFUNCTION("""COMPUTED_VALUE"""),"Никорак  І. П.")</f>
        <v>Никорак  І. П.</v>
      </c>
      <c r="PP24" s="19" t="str">
        <f ca="1">IFERROR(__xludf.DUMMYFUNCTION("""COMPUTED_VALUE"""),"Утримався")</f>
        <v>Утримався</v>
      </c>
      <c r="PQ24" s="19">
        <f ca="1">IFERROR(__xludf.DUMMYFUNCTION("""COMPUTED_VALUE"""),30)</f>
        <v>30</v>
      </c>
      <c r="PR24" s="19" t="str">
        <f ca="1">IFERROR(__xludf.DUMMYFUNCTION("""COMPUTED_VALUE"""),"Никорак  І. П.")</f>
        <v>Никорак  І. П.</v>
      </c>
      <c r="PS24" s="19" t="str">
        <f ca="1">IFERROR(__xludf.DUMMYFUNCTION("""COMPUTED_VALUE"""),"За")</f>
        <v>За</v>
      </c>
      <c r="PT24" s="19">
        <f ca="1">IFERROR(__xludf.DUMMYFUNCTION("""COMPUTED_VALUE"""),30)</f>
        <v>30</v>
      </c>
      <c r="PU24" s="19" t="str">
        <f ca="1">IFERROR(__xludf.DUMMYFUNCTION("""COMPUTED_VALUE"""),"Никорак  І. П.")</f>
        <v>Никорак  І. П.</v>
      </c>
      <c r="PV24" s="19" t="str">
        <f ca="1">IFERROR(__xludf.DUMMYFUNCTION("""COMPUTED_VALUE"""),"За")</f>
        <v>За</v>
      </c>
      <c r="PW24" s="19">
        <f ca="1">IFERROR(__xludf.DUMMYFUNCTION("""COMPUTED_VALUE"""),30)</f>
        <v>30</v>
      </c>
      <c r="PX24" s="19" t="str">
        <f ca="1">IFERROR(__xludf.DUMMYFUNCTION("""COMPUTED_VALUE"""),"Никорак  І. П.")</f>
        <v>Никорак  І. П.</v>
      </c>
      <c r="PY24" s="19" t="str">
        <f ca="1">IFERROR(__xludf.DUMMYFUNCTION("""COMPUTED_VALUE"""),"За")</f>
        <v>За</v>
      </c>
      <c r="PZ24" s="19">
        <f ca="1">IFERROR(__xludf.DUMMYFUNCTION("""COMPUTED_VALUE"""),30)</f>
        <v>30</v>
      </c>
      <c r="QA24" s="19" t="str">
        <f ca="1">IFERROR(__xludf.DUMMYFUNCTION("""COMPUTED_VALUE"""),"Никорак  І. П.")</f>
        <v>Никорак  І. П.</v>
      </c>
      <c r="QB24" s="19" t="str">
        <f ca="1">IFERROR(__xludf.DUMMYFUNCTION("""COMPUTED_VALUE"""),"За")</f>
        <v>За</v>
      </c>
      <c r="QC24" s="19">
        <f ca="1">IFERROR(__xludf.DUMMYFUNCTION("""COMPUTED_VALUE"""),30)</f>
        <v>30</v>
      </c>
      <c r="QD24" s="19" t="str">
        <f ca="1">IFERROR(__xludf.DUMMYFUNCTION("""COMPUTED_VALUE"""),"Никорак  І. П.")</f>
        <v>Никорак  І. П.</v>
      </c>
      <c r="QE24" s="19" t="str">
        <f ca="1">IFERROR(__xludf.DUMMYFUNCTION("""COMPUTED_VALUE"""),"Утримався")</f>
        <v>Утримався</v>
      </c>
      <c r="QF24" s="19">
        <f ca="1">IFERROR(__xludf.DUMMYFUNCTION("""COMPUTED_VALUE"""),30)</f>
        <v>30</v>
      </c>
      <c r="QG24" s="19" t="str">
        <f ca="1">IFERROR(__xludf.DUMMYFUNCTION("""COMPUTED_VALUE"""),"Никорак  І. П.")</f>
        <v>Никорак  І. П.</v>
      </c>
      <c r="QH24" s="19" t="str">
        <f ca="1">IFERROR(__xludf.DUMMYFUNCTION("""COMPUTED_VALUE"""),"Утримався")</f>
        <v>Утримався</v>
      </c>
      <c r="QI24" s="19">
        <f ca="1">IFERROR(__xludf.DUMMYFUNCTION("""COMPUTED_VALUE"""),30)</f>
        <v>30</v>
      </c>
      <c r="QJ24" s="19" t="str">
        <f ca="1">IFERROR(__xludf.DUMMYFUNCTION("""COMPUTED_VALUE"""),"Никорак  І. П.")</f>
        <v>Никорак  І. П.</v>
      </c>
      <c r="QK24" s="19" t="str">
        <f ca="1">IFERROR(__xludf.DUMMYFUNCTION("""COMPUTED_VALUE"""),"За")</f>
        <v>За</v>
      </c>
    </row>
    <row r="25" spans="1:453" ht="12.75">
      <c r="A25" s="17">
        <f ca="1">IFERROR(__xludf.DUMMYFUNCTION("""COMPUTED_VALUE"""),32)</f>
        <v>32</v>
      </c>
      <c r="B25" s="17" t="str">
        <f ca="1">IFERROR(__xludf.DUMMYFUNCTION("""COMPUTED_VALUE"""),"Окопний  О. Ю.")</f>
        <v>Окопний  О. Ю.</v>
      </c>
      <c r="C25" s="19" t="str">
        <f ca="1">IFERROR(__xludf.DUMMYFUNCTION("""COMPUTED_VALUE"""),"...")</f>
        <v>...</v>
      </c>
      <c r="D25" s="19">
        <f ca="1">IFERROR(__xludf.DUMMYFUNCTION("""COMPUTED_VALUE"""),32)</f>
        <v>32</v>
      </c>
      <c r="E25" s="19" t="str">
        <f ca="1">IFERROR(__xludf.DUMMYFUNCTION("""COMPUTED_VALUE"""),"Окопний  О. Ю.")</f>
        <v>Окопний  О. Ю.</v>
      </c>
      <c r="F25" s="19" t="str">
        <f ca="1">IFERROR(__xludf.DUMMYFUNCTION("""COMPUTED_VALUE"""),"За")</f>
        <v>За</v>
      </c>
      <c r="G25" s="19">
        <f ca="1">IFERROR(__xludf.DUMMYFUNCTION("""COMPUTED_VALUE"""),32)</f>
        <v>32</v>
      </c>
      <c r="H25" s="19" t="str">
        <f ca="1">IFERROR(__xludf.DUMMYFUNCTION("""COMPUTED_VALUE"""),"Окопний  О. Ю.")</f>
        <v>Окопний  О. Ю.</v>
      </c>
      <c r="I25" s="19" t="str">
        <f ca="1">IFERROR(__xludf.DUMMYFUNCTION("""COMPUTED_VALUE"""),"За")</f>
        <v>За</v>
      </c>
      <c r="J25" s="19">
        <f ca="1">IFERROR(__xludf.DUMMYFUNCTION("""COMPUTED_VALUE"""),32)</f>
        <v>32</v>
      </c>
      <c r="K25" s="19" t="str">
        <f ca="1">IFERROR(__xludf.DUMMYFUNCTION("""COMPUTED_VALUE"""),"Окопний  О. Ю.")</f>
        <v>Окопний  О. Ю.</v>
      </c>
      <c r="L25" s="19" t="str">
        <f ca="1">IFERROR(__xludf.DUMMYFUNCTION("""COMPUTED_VALUE"""),"За")</f>
        <v>За</v>
      </c>
      <c r="M25" s="19">
        <f ca="1">IFERROR(__xludf.DUMMYFUNCTION("""COMPUTED_VALUE"""),32)</f>
        <v>32</v>
      </c>
      <c r="N25" s="19" t="str">
        <f ca="1">IFERROR(__xludf.DUMMYFUNCTION("""COMPUTED_VALUE"""),"Окопний  О. Ю.")</f>
        <v>Окопний  О. Ю.</v>
      </c>
      <c r="O25" s="19" t="str">
        <f ca="1">IFERROR(__xludf.DUMMYFUNCTION("""COMPUTED_VALUE"""),"За")</f>
        <v>За</v>
      </c>
      <c r="P25" s="19">
        <f ca="1">IFERROR(__xludf.DUMMYFUNCTION("""COMPUTED_VALUE"""),32)</f>
        <v>32</v>
      </c>
      <c r="Q25" s="19" t="str">
        <f ca="1">IFERROR(__xludf.DUMMYFUNCTION("""COMPUTED_VALUE"""),"Окопний  О. Ю.")</f>
        <v>Окопний  О. Ю.</v>
      </c>
      <c r="R25" s="19" t="str">
        <f ca="1">IFERROR(__xludf.DUMMYFUNCTION("""COMPUTED_VALUE"""),"Не голосував")</f>
        <v>Не голосував</v>
      </c>
      <c r="S25" s="19">
        <f ca="1">IFERROR(__xludf.DUMMYFUNCTION("""COMPUTED_VALUE"""),32)</f>
        <v>32</v>
      </c>
      <c r="T25" s="19" t="str">
        <f ca="1">IFERROR(__xludf.DUMMYFUNCTION("""COMPUTED_VALUE"""),"Окопний  О. Ю.")</f>
        <v>Окопний  О. Ю.</v>
      </c>
      <c r="U25" s="19" t="str">
        <f ca="1">IFERROR(__xludf.DUMMYFUNCTION("""COMPUTED_VALUE"""),"За")</f>
        <v>За</v>
      </c>
      <c r="V25" s="19">
        <f ca="1">IFERROR(__xludf.DUMMYFUNCTION("""COMPUTED_VALUE"""),32)</f>
        <v>32</v>
      </c>
      <c r="W25" s="19" t="str">
        <f ca="1">IFERROR(__xludf.DUMMYFUNCTION("""COMPUTED_VALUE"""),"Окопний  О. Ю.")</f>
        <v>Окопний  О. Ю.</v>
      </c>
      <c r="X25" s="19" t="str">
        <f ca="1">IFERROR(__xludf.DUMMYFUNCTION("""COMPUTED_VALUE"""),"За")</f>
        <v>За</v>
      </c>
      <c r="Y25" s="19">
        <f ca="1">IFERROR(__xludf.DUMMYFUNCTION("""COMPUTED_VALUE"""),32)</f>
        <v>32</v>
      </c>
      <c r="Z25" s="19" t="str">
        <f ca="1">IFERROR(__xludf.DUMMYFUNCTION("""COMPUTED_VALUE"""),"Окопний  О. Ю.")</f>
        <v>Окопний  О. Ю.</v>
      </c>
      <c r="AA25" s="19" t="str">
        <f ca="1">IFERROR(__xludf.DUMMYFUNCTION("""COMPUTED_VALUE"""),"За")</f>
        <v>За</v>
      </c>
      <c r="AB25" s="19">
        <f ca="1">IFERROR(__xludf.DUMMYFUNCTION("""COMPUTED_VALUE"""),32)</f>
        <v>32</v>
      </c>
      <c r="AC25" s="19" t="str">
        <f ca="1">IFERROR(__xludf.DUMMYFUNCTION("""COMPUTED_VALUE"""),"Окопний  О. Ю.")</f>
        <v>Окопний  О. Ю.</v>
      </c>
      <c r="AD25" s="19" t="str">
        <f ca="1">IFERROR(__xludf.DUMMYFUNCTION("""COMPUTED_VALUE"""),"За")</f>
        <v>За</v>
      </c>
      <c r="AE25" s="19">
        <f ca="1">IFERROR(__xludf.DUMMYFUNCTION("""COMPUTED_VALUE"""),32)</f>
        <v>32</v>
      </c>
      <c r="AF25" s="19" t="str">
        <f ca="1">IFERROR(__xludf.DUMMYFUNCTION("""COMPUTED_VALUE"""),"Окопний  О. Ю.")</f>
        <v>Окопний  О. Ю.</v>
      </c>
      <c r="AG25" s="19" t="str">
        <f ca="1">IFERROR(__xludf.DUMMYFUNCTION("""COMPUTED_VALUE"""),"За")</f>
        <v>За</v>
      </c>
      <c r="AH25" s="19">
        <f ca="1">IFERROR(__xludf.DUMMYFUNCTION("""COMPUTED_VALUE"""),32)</f>
        <v>32</v>
      </c>
      <c r="AI25" s="19" t="str">
        <f ca="1">IFERROR(__xludf.DUMMYFUNCTION("""COMPUTED_VALUE"""),"Окопний  О. Ю.")</f>
        <v>Окопний  О. Ю.</v>
      </c>
      <c r="AJ25" s="19" t="str">
        <f ca="1">IFERROR(__xludf.DUMMYFUNCTION("""COMPUTED_VALUE"""),"За")</f>
        <v>За</v>
      </c>
      <c r="AK25" s="19">
        <f ca="1">IFERROR(__xludf.DUMMYFUNCTION("""COMPUTED_VALUE"""),32)</f>
        <v>32</v>
      </c>
      <c r="AL25" s="19" t="str">
        <f ca="1">IFERROR(__xludf.DUMMYFUNCTION("""COMPUTED_VALUE"""),"Окопний  О. Ю.")</f>
        <v>Окопний  О. Ю.</v>
      </c>
      <c r="AM25" s="19" t="str">
        <f ca="1">IFERROR(__xludf.DUMMYFUNCTION("""COMPUTED_VALUE"""),"За")</f>
        <v>За</v>
      </c>
      <c r="AN25" s="19">
        <f ca="1">IFERROR(__xludf.DUMMYFUNCTION("""COMPUTED_VALUE"""),32)</f>
        <v>32</v>
      </c>
      <c r="AO25" s="19" t="str">
        <f ca="1">IFERROR(__xludf.DUMMYFUNCTION("""COMPUTED_VALUE"""),"Окопний  О. Ю.")</f>
        <v>Окопний  О. Ю.</v>
      </c>
      <c r="AP25" s="19" t="str">
        <f ca="1">IFERROR(__xludf.DUMMYFUNCTION("""COMPUTED_VALUE"""),"За")</f>
        <v>За</v>
      </c>
      <c r="AQ25" s="19">
        <f ca="1">IFERROR(__xludf.DUMMYFUNCTION("""COMPUTED_VALUE"""),32)</f>
        <v>32</v>
      </c>
      <c r="AR25" s="19" t="str">
        <f ca="1">IFERROR(__xludf.DUMMYFUNCTION("""COMPUTED_VALUE"""),"Окопний  О. Ю.")</f>
        <v>Окопний  О. Ю.</v>
      </c>
      <c r="AS25" s="19" t="str">
        <f ca="1">IFERROR(__xludf.DUMMYFUNCTION("""COMPUTED_VALUE"""),"За")</f>
        <v>За</v>
      </c>
      <c r="AT25" s="19">
        <f ca="1">IFERROR(__xludf.DUMMYFUNCTION("""COMPUTED_VALUE"""),32)</f>
        <v>32</v>
      </c>
      <c r="AU25" s="19" t="str">
        <f ca="1">IFERROR(__xludf.DUMMYFUNCTION("""COMPUTED_VALUE"""),"Окопний  О. Ю.")</f>
        <v>Окопний  О. Ю.</v>
      </c>
      <c r="AV25" s="19" t="str">
        <f ca="1">IFERROR(__xludf.DUMMYFUNCTION("""COMPUTED_VALUE"""),"За")</f>
        <v>За</v>
      </c>
      <c r="AW25" s="19">
        <f ca="1">IFERROR(__xludf.DUMMYFUNCTION("""COMPUTED_VALUE"""),32)</f>
        <v>32</v>
      </c>
      <c r="AX25" s="19" t="str">
        <f ca="1">IFERROR(__xludf.DUMMYFUNCTION("""COMPUTED_VALUE"""),"Окопний  О. Ю.")</f>
        <v>Окопний  О. Ю.</v>
      </c>
      <c r="AY25" s="19" t="str">
        <f ca="1">IFERROR(__xludf.DUMMYFUNCTION("""COMPUTED_VALUE"""),"За")</f>
        <v>За</v>
      </c>
      <c r="AZ25" s="19">
        <f ca="1">IFERROR(__xludf.DUMMYFUNCTION("""COMPUTED_VALUE"""),32)</f>
        <v>32</v>
      </c>
      <c r="BA25" s="19" t="str">
        <f ca="1">IFERROR(__xludf.DUMMYFUNCTION("""COMPUTED_VALUE"""),"Окопний  О. Ю.")</f>
        <v>Окопний  О. Ю.</v>
      </c>
      <c r="BB25" s="19" t="str">
        <f ca="1">IFERROR(__xludf.DUMMYFUNCTION("""COMPUTED_VALUE"""),"За")</f>
        <v>За</v>
      </c>
      <c r="BC25" s="19">
        <f ca="1">IFERROR(__xludf.DUMMYFUNCTION("""COMPUTED_VALUE"""),32)</f>
        <v>32</v>
      </c>
      <c r="BD25" s="19" t="str">
        <f ca="1">IFERROR(__xludf.DUMMYFUNCTION("""COMPUTED_VALUE"""),"Окопний  О. Ю.")</f>
        <v>Окопний  О. Ю.</v>
      </c>
      <c r="BE25" s="19" t="str">
        <f ca="1">IFERROR(__xludf.DUMMYFUNCTION("""COMPUTED_VALUE"""),"За")</f>
        <v>За</v>
      </c>
      <c r="BF25" s="19">
        <f ca="1">IFERROR(__xludf.DUMMYFUNCTION("""COMPUTED_VALUE"""),32)</f>
        <v>32</v>
      </c>
      <c r="BG25" s="19" t="str">
        <f ca="1">IFERROR(__xludf.DUMMYFUNCTION("""COMPUTED_VALUE"""),"Окопний  О. Ю.")</f>
        <v>Окопний  О. Ю.</v>
      </c>
      <c r="BH25" s="19" t="str">
        <f ca="1">IFERROR(__xludf.DUMMYFUNCTION("""COMPUTED_VALUE"""),"За")</f>
        <v>За</v>
      </c>
      <c r="BI25" s="19">
        <f ca="1">IFERROR(__xludf.DUMMYFUNCTION("""COMPUTED_VALUE"""),32)</f>
        <v>32</v>
      </c>
      <c r="BJ25" s="19" t="str">
        <f ca="1">IFERROR(__xludf.DUMMYFUNCTION("""COMPUTED_VALUE"""),"Окопний  О. Ю.")</f>
        <v>Окопний  О. Ю.</v>
      </c>
      <c r="BK25" s="19" t="str">
        <f ca="1">IFERROR(__xludf.DUMMYFUNCTION("""COMPUTED_VALUE"""),"Утримався")</f>
        <v>Утримався</v>
      </c>
      <c r="BL25" s="19">
        <f ca="1">IFERROR(__xludf.DUMMYFUNCTION("""COMPUTED_VALUE"""),32)</f>
        <v>32</v>
      </c>
      <c r="BM25" s="19" t="str">
        <f ca="1">IFERROR(__xludf.DUMMYFUNCTION("""COMPUTED_VALUE"""),"Окопний  О. Ю.")</f>
        <v>Окопний  О. Ю.</v>
      </c>
      <c r="BN25" s="19" t="str">
        <f ca="1">IFERROR(__xludf.DUMMYFUNCTION("""COMPUTED_VALUE"""),"За")</f>
        <v>За</v>
      </c>
      <c r="BO25" s="19">
        <f ca="1">IFERROR(__xludf.DUMMYFUNCTION("""COMPUTED_VALUE"""),32)</f>
        <v>32</v>
      </c>
      <c r="BP25" s="19" t="str">
        <f ca="1">IFERROR(__xludf.DUMMYFUNCTION("""COMPUTED_VALUE"""),"Окопний  О. Ю.")</f>
        <v>Окопний  О. Ю.</v>
      </c>
      <c r="BQ25" s="19" t="str">
        <f ca="1">IFERROR(__xludf.DUMMYFUNCTION("""COMPUTED_VALUE"""),"Не голосував")</f>
        <v>Не голосував</v>
      </c>
      <c r="BR25" s="19">
        <f ca="1">IFERROR(__xludf.DUMMYFUNCTION("""COMPUTED_VALUE"""),32)</f>
        <v>32</v>
      </c>
      <c r="BS25" s="19" t="str">
        <f ca="1">IFERROR(__xludf.DUMMYFUNCTION("""COMPUTED_VALUE"""),"Окопний  О. Ю.")</f>
        <v>Окопний  О. Ю.</v>
      </c>
      <c r="BT25" s="19" t="str">
        <f ca="1">IFERROR(__xludf.DUMMYFUNCTION("""COMPUTED_VALUE"""),"За")</f>
        <v>За</v>
      </c>
      <c r="BU25" s="19">
        <f ca="1">IFERROR(__xludf.DUMMYFUNCTION("""COMPUTED_VALUE"""),32)</f>
        <v>32</v>
      </c>
      <c r="BV25" s="19" t="str">
        <f ca="1">IFERROR(__xludf.DUMMYFUNCTION("""COMPUTED_VALUE"""),"Окопний  О. Ю.")</f>
        <v>Окопний  О. Ю.</v>
      </c>
      <c r="BW25" s="19" t="str">
        <f ca="1">IFERROR(__xludf.DUMMYFUNCTION("""COMPUTED_VALUE"""),"За")</f>
        <v>За</v>
      </c>
      <c r="BX25" s="19">
        <f ca="1">IFERROR(__xludf.DUMMYFUNCTION("""COMPUTED_VALUE"""),32)</f>
        <v>32</v>
      </c>
      <c r="BY25" s="19" t="str">
        <f ca="1">IFERROR(__xludf.DUMMYFUNCTION("""COMPUTED_VALUE"""),"Окопний  О. Ю.")</f>
        <v>Окопний  О. Ю.</v>
      </c>
      <c r="BZ25" s="19" t="str">
        <f ca="1">IFERROR(__xludf.DUMMYFUNCTION("""COMPUTED_VALUE"""),"За")</f>
        <v>За</v>
      </c>
      <c r="CA25" s="19">
        <f ca="1">IFERROR(__xludf.DUMMYFUNCTION("""COMPUTED_VALUE"""),32)</f>
        <v>32</v>
      </c>
      <c r="CB25" s="19" t="str">
        <f ca="1">IFERROR(__xludf.DUMMYFUNCTION("""COMPUTED_VALUE"""),"Окопний  О. Ю.")</f>
        <v>Окопний  О. Ю.</v>
      </c>
      <c r="CC25" s="19" t="str">
        <f ca="1">IFERROR(__xludf.DUMMYFUNCTION("""COMPUTED_VALUE"""),"За")</f>
        <v>За</v>
      </c>
      <c r="CD25" s="19">
        <f ca="1">IFERROR(__xludf.DUMMYFUNCTION("""COMPUTED_VALUE"""),32)</f>
        <v>32</v>
      </c>
      <c r="CE25" s="19" t="str">
        <f ca="1">IFERROR(__xludf.DUMMYFUNCTION("""COMPUTED_VALUE"""),"Окопний  О. Ю.")</f>
        <v>Окопний  О. Ю.</v>
      </c>
      <c r="CF25" s="19" t="str">
        <f ca="1">IFERROR(__xludf.DUMMYFUNCTION("""COMPUTED_VALUE"""),"За")</f>
        <v>За</v>
      </c>
      <c r="CG25" s="19">
        <f ca="1">IFERROR(__xludf.DUMMYFUNCTION("""COMPUTED_VALUE"""),32)</f>
        <v>32</v>
      </c>
      <c r="CH25" s="19" t="str">
        <f ca="1">IFERROR(__xludf.DUMMYFUNCTION("""COMPUTED_VALUE"""),"Окопний  О. Ю.")</f>
        <v>Окопний  О. Ю.</v>
      </c>
      <c r="CI25" s="19" t="str">
        <f ca="1">IFERROR(__xludf.DUMMYFUNCTION("""COMPUTED_VALUE"""),"За")</f>
        <v>За</v>
      </c>
      <c r="CJ25" s="19">
        <f ca="1">IFERROR(__xludf.DUMMYFUNCTION("""COMPUTED_VALUE"""),32)</f>
        <v>32</v>
      </c>
      <c r="CK25" s="19" t="str">
        <f ca="1">IFERROR(__xludf.DUMMYFUNCTION("""COMPUTED_VALUE"""),"Окопний  О. Ю.")</f>
        <v>Окопний  О. Ю.</v>
      </c>
      <c r="CL25" s="19" t="str">
        <f ca="1">IFERROR(__xludf.DUMMYFUNCTION("""COMPUTED_VALUE"""),"За")</f>
        <v>За</v>
      </c>
      <c r="CM25" s="19">
        <f ca="1">IFERROR(__xludf.DUMMYFUNCTION("""COMPUTED_VALUE"""),32)</f>
        <v>32</v>
      </c>
      <c r="CN25" s="19" t="str">
        <f ca="1">IFERROR(__xludf.DUMMYFUNCTION("""COMPUTED_VALUE"""),"Окопний  О. Ю.")</f>
        <v>Окопний  О. Ю.</v>
      </c>
      <c r="CO25" s="19" t="str">
        <f ca="1">IFERROR(__xludf.DUMMYFUNCTION("""COMPUTED_VALUE"""),"За")</f>
        <v>За</v>
      </c>
      <c r="CP25" s="19">
        <f ca="1">IFERROR(__xludf.DUMMYFUNCTION("""COMPUTED_VALUE"""),32)</f>
        <v>32</v>
      </c>
      <c r="CQ25" s="19" t="str">
        <f ca="1">IFERROR(__xludf.DUMMYFUNCTION("""COMPUTED_VALUE"""),"Окопний  О. Ю.")</f>
        <v>Окопний  О. Ю.</v>
      </c>
      <c r="CR25" s="19" t="str">
        <f ca="1">IFERROR(__xludf.DUMMYFUNCTION("""COMPUTED_VALUE"""),"За")</f>
        <v>За</v>
      </c>
      <c r="CS25" s="19">
        <f ca="1">IFERROR(__xludf.DUMMYFUNCTION("""COMPUTED_VALUE"""),32)</f>
        <v>32</v>
      </c>
      <c r="CT25" s="19" t="str">
        <f ca="1">IFERROR(__xludf.DUMMYFUNCTION("""COMPUTED_VALUE"""),"Окопний  О. Ю.")</f>
        <v>Окопний  О. Ю.</v>
      </c>
      <c r="CU25" s="19" t="str">
        <f ca="1">IFERROR(__xludf.DUMMYFUNCTION("""COMPUTED_VALUE"""),"За")</f>
        <v>За</v>
      </c>
      <c r="CV25" s="19">
        <f ca="1">IFERROR(__xludf.DUMMYFUNCTION("""COMPUTED_VALUE"""),32)</f>
        <v>32</v>
      </c>
      <c r="CW25" s="19" t="str">
        <f ca="1">IFERROR(__xludf.DUMMYFUNCTION("""COMPUTED_VALUE"""),"Окопний  О. Ю.")</f>
        <v>Окопний  О. Ю.</v>
      </c>
      <c r="CX25" s="19" t="str">
        <f ca="1">IFERROR(__xludf.DUMMYFUNCTION("""COMPUTED_VALUE"""),"За")</f>
        <v>За</v>
      </c>
      <c r="CY25" s="19">
        <f ca="1">IFERROR(__xludf.DUMMYFUNCTION("""COMPUTED_VALUE"""),32)</f>
        <v>32</v>
      </c>
      <c r="CZ25" s="19" t="str">
        <f ca="1">IFERROR(__xludf.DUMMYFUNCTION("""COMPUTED_VALUE"""),"Окопний  О. Ю.")</f>
        <v>Окопний  О. Ю.</v>
      </c>
      <c r="DA25" s="19" t="str">
        <f ca="1">IFERROR(__xludf.DUMMYFUNCTION("""COMPUTED_VALUE"""),"За")</f>
        <v>За</v>
      </c>
      <c r="DB25" s="19">
        <f ca="1">IFERROR(__xludf.DUMMYFUNCTION("""COMPUTED_VALUE"""),32)</f>
        <v>32</v>
      </c>
      <c r="DC25" s="19" t="str">
        <f ca="1">IFERROR(__xludf.DUMMYFUNCTION("""COMPUTED_VALUE"""),"Окопний  О. Ю.")</f>
        <v>Окопний  О. Ю.</v>
      </c>
      <c r="DD25" s="19" t="str">
        <f ca="1">IFERROR(__xludf.DUMMYFUNCTION("""COMPUTED_VALUE"""),"За")</f>
        <v>За</v>
      </c>
      <c r="DE25" s="19">
        <f ca="1">IFERROR(__xludf.DUMMYFUNCTION("""COMPUTED_VALUE"""),32)</f>
        <v>32</v>
      </c>
      <c r="DF25" s="19" t="str">
        <f ca="1">IFERROR(__xludf.DUMMYFUNCTION("""COMPUTED_VALUE"""),"Окопний  О. Ю.")</f>
        <v>Окопний  О. Ю.</v>
      </c>
      <c r="DG25" s="19" t="str">
        <f ca="1">IFERROR(__xludf.DUMMYFUNCTION("""COMPUTED_VALUE"""),"За")</f>
        <v>За</v>
      </c>
      <c r="DH25" s="19">
        <f ca="1">IFERROR(__xludf.DUMMYFUNCTION("""COMPUTED_VALUE"""),32)</f>
        <v>32</v>
      </c>
      <c r="DI25" s="19" t="str">
        <f ca="1">IFERROR(__xludf.DUMMYFUNCTION("""COMPUTED_VALUE"""),"Окопний  О. Ю.")</f>
        <v>Окопний  О. Ю.</v>
      </c>
      <c r="DJ25" s="19" t="str">
        <f ca="1">IFERROR(__xludf.DUMMYFUNCTION("""COMPUTED_VALUE"""),"За")</f>
        <v>За</v>
      </c>
      <c r="DK25" s="19">
        <f ca="1">IFERROR(__xludf.DUMMYFUNCTION("""COMPUTED_VALUE"""),32)</f>
        <v>32</v>
      </c>
      <c r="DL25" s="19" t="str">
        <f ca="1">IFERROR(__xludf.DUMMYFUNCTION("""COMPUTED_VALUE"""),"Окопний  О. Ю.")</f>
        <v>Окопний  О. Ю.</v>
      </c>
      <c r="DM25" s="19" t="str">
        <f ca="1">IFERROR(__xludf.DUMMYFUNCTION("""COMPUTED_VALUE"""),"За")</f>
        <v>За</v>
      </c>
      <c r="DN25" s="19">
        <f ca="1">IFERROR(__xludf.DUMMYFUNCTION("""COMPUTED_VALUE"""),32)</f>
        <v>32</v>
      </c>
      <c r="DO25" s="19" t="str">
        <f ca="1">IFERROR(__xludf.DUMMYFUNCTION("""COMPUTED_VALUE"""),"Окопний  О. Ю.")</f>
        <v>Окопний  О. Ю.</v>
      </c>
      <c r="DP25" s="19" t="str">
        <f ca="1">IFERROR(__xludf.DUMMYFUNCTION("""COMPUTED_VALUE"""),"...")</f>
        <v>...</v>
      </c>
      <c r="DQ25" s="19">
        <f ca="1">IFERROR(__xludf.DUMMYFUNCTION("""COMPUTED_VALUE"""),32)</f>
        <v>32</v>
      </c>
      <c r="DR25" s="19" t="str">
        <f ca="1">IFERROR(__xludf.DUMMYFUNCTION("""COMPUTED_VALUE"""),"Окопний  О. Ю.")</f>
        <v>Окопний  О. Ю.</v>
      </c>
      <c r="DS25" s="19" t="str">
        <f ca="1">IFERROR(__xludf.DUMMYFUNCTION("""COMPUTED_VALUE"""),"...")</f>
        <v>...</v>
      </c>
      <c r="DT25" s="19">
        <f ca="1">IFERROR(__xludf.DUMMYFUNCTION("""COMPUTED_VALUE"""),32)</f>
        <v>32</v>
      </c>
      <c r="DU25" s="19" t="str">
        <f ca="1">IFERROR(__xludf.DUMMYFUNCTION("""COMPUTED_VALUE"""),"Окопний  О. Ю.")</f>
        <v>Окопний  О. Ю.</v>
      </c>
      <c r="DV25" s="19" t="str">
        <f ca="1">IFERROR(__xludf.DUMMYFUNCTION("""COMPUTED_VALUE"""),"...")</f>
        <v>...</v>
      </c>
      <c r="DW25" s="19">
        <f ca="1">IFERROR(__xludf.DUMMYFUNCTION("""COMPUTED_VALUE"""),32)</f>
        <v>32</v>
      </c>
      <c r="DX25" s="19" t="str">
        <f ca="1">IFERROR(__xludf.DUMMYFUNCTION("""COMPUTED_VALUE"""),"Окопний  О. Ю.")</f>
        <v>Окопний  О. Ю.</v>
      </c>
      <c r="DY25" s="19" t="str">
        <f ca="1">IFERROR(__xludf.DUMMYFUNCTION("""COMPUTED_VALUE"""),"...")</f>
        <v>...</v>
      </c>
      <c r="DZ25" s="19">
        <f ca="1">IFERROR(__xludf.DUMMYFUNCTION("""COMPUTED_VALUE"""),32)</f>
        <v>32</v>
      </c>
      <c r="EA25" s="19" t="str">
        <f ca="1">IFERROR(__xludf.DUMMYFUNCTION("""COMPUTED_VALUE"""),"Окопний  О. Ю.")</f>
        <v>Окопний  О. Ю.</v>
      </c>
      <c r="EB25" s="19" t="str">
        <f ca="1">IFERROR(__xludf.DUMMYFUNCTION("""COMPUTED_VALUE"""),"...")</f>
        <v>...</v>
      </c>
      <c r="EC25" s="19">
        <f ca="1">IFERROR(__xludf.DUMMYFUNCTION("""COMPUTED_VALUE"""),32)</f>
        <v>32</v>
      </c>
      <c r="ED25" s="19" t="str">
        <f ca="1">IFERROR(__xludf.DUMMYFUNCTION("""COMPUTED_VALUE"""),"Окопний  О. Ю.")</f>
        <v>Окопний  О. Ю.</v>
      </c>
      <c r="EE25" s="19" t="str">
        <f ca="1">IFERROR(__xludf.DUMMYFUNCTION("""COMPUTED_VALUE"""),"...")</f>
        <v>...</v>
      </c>
      <c r="EF25" s="19">
        <f ca="1">IFERROR(__xludf.DUMMYFUNCTION("""COMPUTED_VALUE"""),32)</f>
        <v>32</v>
      </c>
      <c r="EG25" s="19" t="str">
        <f ca="1">IFERROR(__xludf.DUMMYFUNCTION("""COMPUTED_VALUE"""),"Окопний  О. Ю.")</f>
        <v>Окопний  О. Ю.</v>
      </c>
      <c r="EH25" s="19" t="str">
        <f ca="1">IFERROR(__xludf.DUMMYFUNCTION("""COMPUTED_VALUE"""),"...")</f>
        <v>...</v>
      </c>
      <c r="EI25" s="19">
        <f ca="1">IFERROR(__xludf.DUMMYFUNCTION("""COMPUTED_VALUE"""),32)</f>
        <v>32</v>
      </c>
      <c r="EJ25" s="19" t="str">
        <f ca="1">IFERROR(__xludf.DUMMYFUNCTION("""COMPUTED_VALUE"""),"Окопний  О. Ю.")</f>
        <v>Окопний  О. Ю.</v>
      </c>
      <c r="EK25" s="19" t="str">
        <f ca="1">IFERROR(__xludf.DUMMYFUNCTION("""COMPUTED_VALUE"""),"...")</f>
        <v>...</v>
      </c>
      <c r="EL25" s="19">
        <f ca="1">IFERROR(__xludf.DUMMYFUNCTION("""COMPUTED_VALUE"""),32)</f>
        <v>32</v>
      </c>
      <c r="EM25" s="19" t="str">
        <f ca="1">IFERROR(__xludf.DUMMYFUNCTION("""COMPUTED_VALUE"""),"Окопний  О. Ю.")</f>
        <v>Окопний  О. Ю.</v>
      </c>
      <c r="EN25" s="19" t="str">
        <f ca="1">IFERROR(__xludf.DUMMYFUNCTION("""COMPUTED_VALUE"""),"...")</f>
        <v>...</v>
      </c>
      <c r="EO25" s="19">
        <f ca="1">IFERROR(__xludf.DUMMYFUNCTION("""COMPUTED_VALUE"""),32)</f>
        <v>32</v>
      </c>
      <c r="EP25" s="19" t="str">
        <f ca="1">IFERROR(__xludf.DUMMYFUNCTION("""COMPUTED_VALUE"""),"Окопний  О. Ю.")</f>
        <v>Окопний  О. Ю.</v>
      </c>
      <c r="EQ25" s="19" t="str">
        <f ca="1">IFERROR(__xludf.DUMMYFUNCTION("""COMPUTED_VALUE"""),"...")</f>
        <v>...</v>
      </c>
      <c r="ER25" s="19">
        <f ca="1">IFERROR(__xludf.DUMMYFUNCTION("""COMPUTED_VALUE"""),32)</f>
        <v>32</v>
      </c>
      <c r="ES25" s="19" t="str">
        <f ca="1">IFERROR(__xludf.DUMMYFUNCTION("""COMPUTED_VALUE"""),"Окопний  О. Ю.")</f>
        <v>Окопний  О. Ю.</v>
      </c>
      <c r="ET25" s="19" t="str">
        <f ca="1">IFERROR(__xludf.DUMMYFUNCTION("""COMPUTED_VALUE"""),"...")</f>
        <v>...</v>
      </c>
      <c r="EU25" s="19">
        <f ca="1">IFERROR(__xludf.DUMMYFUNCTION("""COMPUTED_VALUE"""),32)</f>
        <v>32</v>
      </c>
      <c r="EV25" s="19" t="str">
        <f ca="1">IFERROR(__xludf.DUMMYFUNCTION("""COMPUTED_VALUE"""),"Окопний  О. Ю.")</f>
        <v>Окопний  О. Ю.</v>
      </c>
      <c r="EW25" s="19" t="str">
        <f ca="1">IFERROR(__xludf.DUMMYFUNCTION("""COMPUTED_VALUE"""),"...")</f>
        <v>...</v>
      </c>
      <c r="EX25" s="19">
        <f ca="1">IFERROR(__xludf.DUMMYFUNCTION("""COMPUTED_VALUE"""),32)</f>
        <v>32</v>
      </c>
      <c r="EY25" s="19" t="str">
        <f ca="1">IFERROR(__xludf.DUMMYFUNCTION("""COMPUTED_VALUE"""),"Окопний  О. Ю.")</f>
        <v>Окопний  О. Ю.</v>
      </c>
      <c r="EZ25" s="19" t="str">
        <f ca="1">IFERROR(__xludf.DUMMYFUNCTION("""COMPUTED_VALUE"""),"...")</f>
        <v>...</v>
      </c>
      <c r="FA25" s="19">
        <f ca="1">IFERROR(__xludf.DUMMYFUNCTION("""COMPUTED_VALUE"""),32)</f>
        <v>32</v>
      </c>
      <c r="FB25" s="19" t="str">
        <f ca="1">IFERROR(__xludf.DUMMYFUNCTION("""COMPUTED_VALUE"""),"Окопний  О. Ю.")</f>
        <v>Окопний  О. Ю.</v>
      </c>
      <c r="FC25" s="19" t="str">
        <f ca="1">IFERROR(__xludf.DUMMYFUNCTION("""COMPUTED_VALUE"""),"За")</f>
        <v>За</v>
      </c>
      <c r="FD25" s="19">
        <f ca="1">IFERROR(__xludf.DUMMYFUNCTION("""COMPUTED_VALUE"""),32)</f>
        <v>32</v>
      </c>
      <c r="FE25" s="19" t="str">
        <f ca="1">IFERROR(__xludf.DUMMYFUNCTION("""COMPUTED_VALUE"""),"Окопний  О. Ю.")</f>
        <v>Окопний  О. Ю.</v>
      </c>
      <c r="FF25" s="19" t="str">
        <f ca="1">IFERROR(__xludf.DUMMYFUNCTION("""COMPUTED_VALUE"""),"За")</f>
        <v>За</v>
      </c>
      <c r="FG25" s="19">
        <f ca="1">IFERROR(__xludf.DUMMYFUNCTION("""COMPUTED_VALUE"""),32)</f>
        <v>32</v>
      </c>
      <c r="FH25" s="19" t="str">
        <f ca="1">IFERROR(__xludf.DUMMYFUNCTION("""COMPUTED_VALUE"""),"Окопний  О. Ю.")</f>
        <v>Окопний  О. Ю.</v>
      </c>
      <c r="FI25" s="19" t="str">
        <f ca="1">IFERROR(__xludf.DUMMYFUNCTION("""COMPUTED_VALUE"""),"За")</f>
        <v>За</v>
      </c>
      <c r="FJ25" s="19">
        <f ca="1">IFERROR(__xludf.DUMMYFUNCTION("""COMPUTED_VALUE"""),32)</f>
        <v>32</v>
      </c>
      <c r="FK25" s="19" t="str">
        <f ca="1">IFERROR(__xludf.DUMMYFUNCTION("""COMPUTED_VALUE"""),"Окопний  О. Ю.")</f>
        <v>Окопний  О. Ю.</v>
      </c>
      <c r="FL25" s="19" t="str">
        <f ca="1">IFERROR(__xludf.DUMMYFUNCTION("""COMPUTED_VALUE"""),"За")</f>
        <v>За</v>
      </c>
      <c r="FM25" s="19">
        <f ca="1">IFERROR(__xludf.DUMMYFUNCTION("""COMPUTED_VALUE"""),32)</f>
        <v>32</v>
      </c>
      <c r="FN25" s="19" t="str">
        <f ca="1">IFERROR(__xludf.DUMMYFUNCTION("""COMPUTED_VALUE"""),"Окопний  О. Ю.")</f>
        <v>Окопний  О. Ю.</v>
      </c>
      <c r="FO25" s="19" t="str">
        <f ca="1">IFERROR(__xludf.DUMMYFUNCTION("""COMPUTED_VALUE"""),"За")</f>
        <v>За</v>
      </c>
      <c r="FP25" s="19">
        <f ca="1">IFERROR(__xludf.DUMMYFUNCTION("""COMPUTED_VALUE"""),32)</f>
        <v>32</v>
      </c>
      <c r="FQ25" s="19" t="str">
        <f ca="1">IFERROR(__xludf.DUMMYFUNCTION("""COMPUTED_VALUE"""),"Окопний  О. Ю.")</f>
        <v>Окопний  О. Ю.</v>
      </c>
      <c r="FR25" s="19" t="str">
        <f ca="1">IFERROR(__xludf.DUMMYFUNCTION("""COMPUTED_VALUE"""),"За")</f>
        <v>За</v>
      </c>
      <c r="FS25" s="19">
        <f ca="1">IFERROR(__xludf.DUMMYFUNCTION("""COMPUTED_VALUE"""),32)</f>
        <v>32</v>
      </c>
      <c r="FT25" s="19" t="str">
        <f ca="1">IFERROR(__xludf.DUMMYFUNCTION("""COMPUTED_VALUE"""),"Окопний  О. Ю.")</f>
        <v>Окопний  О. Ю.</v>
      </c>
      <c r="FU25" s="19" t="str">
        <f ca="1">IFERROR(__xludf.DUMMYFUNCTION("""COMPUTED_VALUE"""),"За")</f>
        <v>За</v>
      </c>
      <c r="FV25" s="19">
        <f ca="1">IFERROR(__xludf.DUMMYFUNCTION("""COMPUTED_VALUE"""),32)</f>
        <v>32</v>
      </c>
      <c r="FW25" s="19" t="str">
        <f ca="1">IFERROR(__xludf.DUMMYFUNCTION("""COMPUTED_VALUE"""),"Окопний  О. Ю.")</f>
        <v>Окопний  О. Ю.</v>
      </c>
      <c r="FX25" s="19" t="str">
        <f ca="1">IFERROR(__xludf.DUMMYFUNCTION("""COMPUTED_VALUE"""),"За")</f>
        <v>За</v>
      </c>
      <c r="FY25" s="19">
        <f ca="1">IFERROR(__xludf.DUMMYFUNCTION("""COMPUTED_VALUE"""),32)</f>
        <v>32</v>
      </c>
      <c r="FZ25" s="19" t="str">
        <f ca="1">IFERROR(__xludf.DUMMYFUNCTION("""COMPUTED_VALUE"""),"Окопний  О. Ю.")</f>
        <v>Окопний  О. Ю.</v>
      </c>
      <c r="GA25" s="19" t="str">
        <f ca="1">IFERROR(__xludf.DUMMYFUNCTION("""COMPUTED_VALUE"""),"За")</f>
        <v>За</v>
      </c>
      <c r="GB25" s="19">
        <f ca="1">IFERROR(__xludf.DUMMYFUNCTION("""COMPUTED_VALUE"""),32)</f>
        <v>32</v>
      </c>
      <c r="GC25" s="19" t="str">
        <f ca="1">IFERROR(__xludf.DUMMYFUNCTION("""COMPUTED_VALUE"""),"Окопний  О. Ю.")</f>
        <v>Окопний  О. Ю.</v>
      </c>
      <c r="GD25" s="19" t="str">
        <f ca="1">IFERROR(__xludf.DUMMYFUNCTION("""COMPUTED_VALUE"""),"За")</f>
        <v>За</v>
      </c>
      <c r="GE25" s="19">
        <f ca="1">IFERROR(__xludf.DUMMYFUNCTION("""COMPUTED_VALUE"""),32)</f>
        <v>32</v>
      </c>
      <c r="GF25" s="19" t="str">
        <f ca="1">IFERROR(__xludf.DUMMYFUNCTION("""COMPUTED_VALUE"""),"Окопний  О. Ю.")</f>
        <v>Окопний  О. Ю.</v>
      </c>
      <c r="GG25" s="19" t="str">
        <f ca="1">IFERROR(__xludf.DUMMYFUNCTION("""COMPUTED_VALUE"""),"За")</f>
        <v>За</v>
      </c>
      <c r="GH25" s="19">
        <f ca="1">IFERROR(__xludf.DUMMYFUNCTION("""COMPUTED_VALUE"""),32)</f>
        <v>32</v>
      </c>
      <c r="GI25" s="19" t="str">
        <f ca="1">IFERROR(__xludf.DUMMYFUNCTION("""COMPUTED_VALUE"""),"Окопний  О. Ю.")</f>
        <v>Окопний  О. Ю.</v>
      </c>
      <c r="GJ25" s="19" t="str">
        <f ca="1">IFERROR(__xludf.DUMMYFUNCTION("""COMPUTED_VALUE"""),"За")</f>
        <v>За</v>
      </c>
      <c r="GK25" s="19">
        <f ca="1">IFERROR(__xludf.DUMMYFUNCTION("""COMPUTED_VALUE"""),32)</f>
        <v>32</v>
      </c>
      <c r="GL25" s="19" t="str">
        <f ca="1">IFERROR(__xludf.DUMMYFUNCTION("""COMPUTED_VALUE"""),"Окопний  О. Ю.")</f>
        <v>Окопний  О. Ю.</v>
      </c>
      <c r="GM25" s="19" t="str">
        <f ca="1">IFERROR(__xludf.DUMMYFUNCTION("""COMPUTED_VALUE"""),"За")</f>
        <v>За</v>
      </c>
      <c r="GN25" s="19">
        <f ca="1">IFERROR(__xludf.DUMMYFUNCTION("""COMPUTED_VALUE"""),32)</f>
        <v>32</v>
      </c>
      <c r="GO25" s="19" t="str">
        <f ca="1">IFERROR(__xludf.DUMMYFUNCTION("""COMPUTED_VALUE"""),"Окопний  О. Ю.")</f>
        <v>Окопний  О. Ю.</v>
      </c>
      <c r="GP25" s="19" t="str">
        <f ca="1">IFERROR(__xludf.DUMMYFUNCTION("""COMPUTED_VALUE"""),"За")</f>
        <v>За</v>
      </c>
      <c r="GQ25" s="19">
        <f ca="1">IFERROR(__xludf.DUMMYFUNCTION("""COMPUTED_VALUE"""),32)</f>
        <v>32</v>
      </c>
      <c r="GR25" s="19" t="str">
        <f ca="1">IFERROR(__xludf.DUMMYFUNCTION("""COMPUTED_VALUE"""),"Окопний  О. Ю.")</f>
        <v>Окопний  О. Ю.</v>
      </c>
      <c r="GS25" s="19" t="str">
        <f ca="1">IFERROR(__xludf.DUMMYFUNCTION("""COMPUTED_VALUE"""),"За")</f>
        <v>За</v>
      </c>
      <c r="GT25" s="19">
        <f ca="1">IFERROR(__xludf.DUMMYFUNCTION("""COMPUTED_VALUE"""),32)</f>
        <v>32</v>
      </c>
      <c r="GU25" s="19" t="str">
        <f ca="1">IFERROR(__xludf.DUMMYFUNCTION("""COMPUTED_VALUE"""),"Окопний  О. Ю.")</f>
        <v>Окопний  О. Ю.</v>
      </c>
      <c r="GV25" s="19" t="str">
        <f ca="1">IFERROR(__xludf.DUMMYFUNCTION("""COMPUTED_VALUE"""),"За")</f>
        <v>За</v>
      </c>
      <c r="GW25" s="19">
        <f ca="1">IFERROR(__xludf.DUMMYFUNCTION("""COMPUTED_VALUE"""),32)</f>
        <v>32</v>
      </c>
      <c r="GX25" s="19" t="str">
        <f ca="1">IFERROR(__xludf.DUMMYFUNCTION("""COMPUTED_VALUE"""),"Окопний  О. Ю.")</f>
        <v>Окопний  О. Ю.</v>
      </c>
      <c r="GY25" s="19" t="str">
        <f ca="1">IFERROR(__xludf.DUMMYFUNCTION("""COMPUTED_VALUE"""),"За")</f>
        <v>За</v>
      </c>
      <c r="GZ25" s="19">
        <f ca="1">IFERROR(__xludf.DUMMYFUNCTION("""COMPUTED_VALUE"""),32)</f>
        <v>32</v>
      </c>
      <c r="HA25" s="19" t="str">
        <f ca="1">IFERROR(__xludf.DUMMYFUNCTION("""COMPUTED_VALUE"""),"Окопний  О. Ю.")</f>
        <v>Окопний  О. Ю.</v>
      </c>
      <c r="HB25" s="19" t="str">
        <f ca="1">IFERROR(__xludf.DUMMYFUNCTION("""COMPUTED_VALUE"""),"За")</f>
        <v>За</v>
      </c>
      <c r="HC25" s="19">
        <f ca="1">IFERROR(__xludf.DUMMYFUNCTION("""COMPUTED_VALUE"""),32)</f>
        <v>32</v>
      </c>
      <c r="HD25" s="19" t="str">
        <f ca="1">IFERROR(__xludf.DUMMYFUNCTION("""COMPUTED_VALUE"""),"Окопний  О. Ю.")</f>
        <v>Окопний  О. Ю.</v>
      </c>
      <c r="HE25" s="19" t="str">
        <f ca="1">IFERROR(__xludf.DUMMYFUNCTION("""COMPUTED_VALUE"""),"За")</f>
        <v>За</v>
      </c>
      <c r="HF25" s="19">
        <f ca="1">IFERROR(__xludf.DUMMYFUNCTION("""COMPUTED_VALUE"""),32)</f>
        <v>32</v>
      </c>
      <c r="HG25" s="19" t="str">
        <f ca="1">IFERROR(__xludf.DUMMYFUNCTION("""COMPUTED_VALUE"""),"Окопний  О. Ю.")</f>
        <v>Окопний  О. Ю.</v>
      </c>
      <c r="HH25" s="19" t="str">
        <f ca="1">IFERROR(__xludf.DUMMYFUNCTION("""COMPUTED_VALUE"""),"За")</f>
        <v>За</v>
      </c>
      <c r="HI25" s="19">
        <f ca="1">IFERROR(__xludf.DUMMYFUNCTION("""COMPUTED_VALUE"""),32)</f>
        <v>32</v>
      </c>
      <c r="HJ25" s="19" t="str">
        <f ca="1">IFERROR(__xludf.DUMMYFUNCTION("""COMPUTED_VALUE"""),"Окопний  О. Ю.")</f>
        <v>Окопний  О. Ю.</v>
      </c>
      <c r="HK25" s="19" t="str">
        <f ca="1">IFERROR(__xludf.DUMMYFUNCTION("""COMPUTED_VALUE"""),"За")</f>
        <v>За</v>
      </c>
      <c r="HL25" s="19">
        <f ca="1">IFERROR(__xludf.DUMMYFUNCTION("""COMPUTED_VALUE"""),32)</f>
        <v>32</v>
      </c>
      <c r="HM25" s="19" t="str">
        <f ca="1">IFERROR(__xludf.DUMMYFUNCTION("""COMPUTED_VALUE"""),"Окопний  О. Ю.")</f>
        <v>Окопний  О. Ю.</v>
      </c>
      <c r="HN25" s="19" t="str">
        <f ca="1">IFERROR(__xludf.DUMMYFUNCTION("""COMPUTED_VALUE"""),"За")</f>
        <v>За</v>
      </c>
      <c r="HO25" s="19">
        <f ca="1">IFERROR(__xludf.DUMMYFUNCTION("""COMPUTED_VALUE"""),32)</f>
        <v>32</v>
      </c>
      <c r="HP25" s="19" t="str">
        <f ca="1">IFERROR(__xludf.DUMMYFUNCTION("""COMPUTED_VALUE"""),"Окопний  О. Ю.")</f>
        <v>Окопний  О. Ю.</v>
      </c>
      <c r="HQ25" s="19" t="str">
        <f ca="1">IFERROR(__xludf.DUMMYFUNCTION("""COMPUTED_VALUE"""),"За")</f>
        <v>За</v>
      </c>
      <c r="HR25" s="19">
        <f ca="1">IFERROR(__xludf.DUMMYFUNCTION("""COMPUTED_VALUE"""),32)</f>
        <v>32</v>
      </c>
      <c r="HS25" s="19" t="str">
        <f ca="1">IFERROR(__xludf.DUMMYFUNCTION("""COMPUTED_VALUE"""),"Окопний  О. Ю.")</f>
        <v>Окопний  О. Ю.</v>
      </c>
      <c r="HT25" s="19" t="str">
        <f ca="1">IFERROR(__xludf.DUMMYFUNCTION("""COMPUTED_VALUE"""),"За")</f>
        <v>За</v>
      </c>
      <c r="HU25" s="19">
        <f ca="1">IFERROR(__xludf.DUMMYFUNCTION("""COMPUTED_VALUE"""),32)</f>
        <v>32</v>
      </c>
      <c r="HV25" s="19" t="str">
        <f ca="1">IFERROR(__xludf.DUMMYFUNCTION("""COMPUTED_VALUE"""),"Окопний  О. Ю.")</f>
        <v>Окопний  О. Ю.</v>
      </c>
      <c r="HW25" s="19" t="str">
        <f ca="1">IFERROR(__xludf.DUMMYFUNCTION("""COMPUTED_VALUE"""),"За")</f>
        <v>За</v>
      </c>
      <c r="HX25" s="19">
        <f ca="1">IFERROR(__xludf.DUMMYFUNCTION("""COMPUTED_VALUE"""),32)</f>
        <v>32</v>
      </c>
      <c r="HY25" s="19" t="str">
        <f ca="1">IFERROR(__xludf.DUMMYFUNCTION("""COMPUTED_VALUE"""),"Окопний  О. Ю.")</f>
        <v>Окопний  О. Ю.</v>
      </c>
      <c r="HZ25" s="19" t="str">
        <f ca="1">IFERROR(__xludf.DUMMYFUNCTION("""COMPUTED_VALUE"""),"За")</f>
        <v>За</v>
      </c>
      <c r="IA25" s="19">
        <f ca="1">IFERROR(__xludf.DUMMYFUNCTION("""COMPUTED_VALUE"""),32)</f>
        <v>32</v>
      </c>
      <c r="IB25" s="19" t="str">
        <f ca="1">IFERROR(__xludf.DUMMYFUNCTION("""COMPUTED_VALUE"""),"Окопний  О. Ю.")</f>
        <v>Окопний  О. Ю.</v>
      </c>
      <c r="IC25" s="19" t="str">
        <f ca="1">IFERROR(__xludf.DUMMYFUNCTION("""COMPUTED_VALUE"""),"За")</f>
        <v>За</v>
      </c>
      <c r="ID25" s="19">
        <f ca="1">IFERROR(__xludf.DUMMYFUNCTION("""COMPUTED_VALUE"""),32)</f>
        <v>32</v>
      </c>
      <c r="IE25" s="19" t="str">
        <f ca="1">IFERROR(__xludf.DUMMYFUNCTION("""COMPUTED_VALUE"""),"Окопний  О. Ю.")</f>
        <v>Окопний  О. Ю.</v>
      </c>
      <c r="IF25" s="19" t="str">
        <f ca="1">IFERROR(__xludf.DUMMYFUNCTION("""COMPUTED_VALUE"""),"За")</f>
        <v>За</v>
      </c>
      <c r="IG25" s="19">
        <f ca="1">IFERROR(__xludf.DUMMYFUNCTION("""COMPUTED_VALUE"""),32)</f>
        <v>32</v>
      </c>
      <c r="IH25" s="19" t="str">
        <f ca="1">IFERROR(__xludf.DUMMYFUNCTION("""COMPUTED_VALUE"""),"Окопний  О. Ю.")</f>
        <v>Окопний  О. Ю.</v>
      </c>
      <c r="II25" s="19" t="str">
        <f ca="1">IFERROR(__xludf.DUMMYFUNCTION("""COMPUTED_VALUE"""),"За")</f>
        <v>За</v>
      </c>
      <c r="IJ25" s="19">
        <f ca="1">IFERROR(__xludf.DUMMYFUNCTION("""COMPUTED_VALUE"""),32)</f>
        <v>32</v>
      </c>
      <c r="IK25" s="19" t="str">
        <f ca="1">IFERROR(__xludf.DUMMYFUNCTION("""COMPUTED_VALUE"""),"Окопний  О. Ю.")</f>
        <v>Окопний  О. Ю.</v>
      </c>
      <c r="IL25" s="19" t="str">
        <f ca="1">IFERROR(__xludf.DUMMYFUNCTION("""COMPUTED_VALUE"""),"За")</f>
        <v>За</v>
      </c>
      <c r="IM25" s="19">
        <f ca="1">IFERROR(__xludf.DUMMYFUNCTION("""COMPUTED_VALUE"""),32)</f>
        <v>32</v>
      </c>
      <c r="IN25" s="19" t="str">
        <f ca="1">IFERROR(__xludf.DUMMYFUNCTION("""COMPUTED_VALUE"""),"Окопний  О. Ю.")</f>
        <v>Окопний  О. Ю.</v>
      </c>
      <c r="IO25" s="19" t="str">
        <f ca="1">IFERROR(__xludf.DUMMYFUNCTION("""COMPUTED_VALUE"""),"За")</f>
        <v>За</v>
      </c>
      <c r="IP25" s="19">
        <f ca="1">IFERROR(__xludf.DUMMYFUNCTION("""COMPUTED_VALUE"""),32)</f>
        <v>32</v>
      </c>
      <c r="IQ25" s="19" t="str">
        <f ca="1">IFERROR(__xludf.DUMMYFUNCTION("""COMPUTED_VALUE"""),"Окопний  О. Ю.")</f>
        <v>Окопний  О. Ю.</v>
      </c>
      <c r="IR25" s="19" t="str">
        <f ca="1">IFERROR(__xludf.DUMMYFUNCTION("""COMPUTED_VALUE"""),"За")</f>
        <v>За</v>
      </c>
      <c r="IS25" s="19">
        <f ca="1">IFERROR(__xludf.DUMMYFUNCTION("""COMPUTED_VALUE"""),32)</f>
        <v>32</v>
      </c>
      <c r="IT25" s="19" t="str">
        <f ca="1">IFERROR(__xludf.DUMMYFUNCTION("""COMPUTED_VALUE"""),"Окопний  О. Ю.")</f>
        <v>Окопний  О. Ю.</v>
      </c>
      <c r="IU25" s="19" t="str">
        <f ca="1">IFERROR(__xludf.DUMMYFUNCTION("""COMPUTED_VALUE"""),"За")</f>
        <v>За</v>
      </c>
      <c r="IV25" s="19">
        <f ca="1">IFERROR(__xludf.DUMMYFUNCTION("""COMPUTED_VALUE"""),32)</f>
        <v>32</v>
      </c>
      <c r="IW25" s="19" t="str">
        <f ca="1">IFERROR(__xludf.DUMMYFUNCTION("""COMPUTED_VALUE"""),"Окопний  О. Ю.")</f>
        <v>Окопний  О. Ю.</v>
      </c>
      <c r="IX25" s="19" t="str">
        <f ca="1">IFERROR(__xludf.DUMMYFUNCTION("""COMPUTED_VALUE"""),"За")</f>
        <v>За</v>
      </c>
      <c r="IY25" s="19">
        <f ca="1">IFERROR(__xludf.DUMMYFUNCTION("""COMPUTED_VALUE"""),32)</f>
        <v>32</v>
      </c>
      <c r="IZ25" s="19" t="str">
        <f ca="1">IFERROR(__xludf.DUMMYFUNCTION("""COMPUTED_VALUE"""),"Окопний  О. Ю.")</f>
        <v>Окопний  О. Ю.</v>
      </c>
      <c r="JA25" s="19" t="str">
        <f ca="1">IFERROR(__xludf.DUMMYFUNCTION("""COMPUTED_VALUE"""),"За")</f>
        <v>За</v>
      </c>
      <c r="JB25" s="19">
        <f ca="1">IFERROR(__xludf.DUMMYFUNCTION("""COMPUTED_VALUE"""),32)</f>
        <v>32</v>
      </c>
      <c r="JC25" s="19" t="str">
        <f ca="1">IFERROR(__xludf.DUMMYFUNCTION("""COMPUTED_VALUE"""),"Окопний  О. Ю.")</f>
        <v>Окопний  О. Ю.</v>
      </c>
      <c r="JD25" s="19" t="str">
        <f ca="1">IFERROR(__xludf.DUMMYFUNCTION("""COMPUTED_VALUE"""),"За")</f>
        <v>За</v>
      </c>
      <c r="JE25" s="19">
        <f ca="1">IFERROR(__xludf.DUMMYFUNCTION("""COMPUTED_VALUE"""),32)</f>
        <v>32</v>
      </c>
      <c r="JF25" s="19" t="str">
        <f ca="1">IFERROR(__xludf.DUMMYFUNCTION("""COMPUTED_VALUE"""),"Окопний  О. Ю.")</f>
        <v>Окопний  О. Ю.</v>
      </c>
      <c r="JG25" s="19" t="str">
        <f ca="1">IFERROR(__xludf.DUMMYFUNCTION("""COMPUTED_VALUE"""),"За")</f>
        <v>За</v>
      </c>
      <c r="JH25" s="19">
        <f ca="1">IFERROR(__xludf.DUMMYFUNCTION("""COMPUTED_VALUE"""),32)</f>
        <v>32</v>
      </c>
      <c r="JI25" s="19" t="str">
        <f ca="1">IFERROR(__xludf.DUMMYFUNCTION("""COMPUTED_VALUE"""),"Окопний  О. Ю.")</f>
        <v>Окопний  О. Ю.</v>
      </c>
      <c r="JJ25" s="19" t="str">
        <f ca="1">IFERROR(__xludf.DUMMYFUNCTION("""COMPUTED_VALUE"""),"За")</f>
        <v>За</v>
      </c>
      <c r="JK25" s="19">
        <f ca="1">IFERROR(__xludf.DUMMYFUNCTION("""COMPUTED_VALUE"""),32)</f>
        <v>32</v>
      </c>
      <c r="JL25" s="19" t="str">
        <f ca="1">IFERROR(__xludf.DUMMYFUNCTION("""COMPUTED_VALUE"""),"Окопний  О. Ю.")</f>
        <v>Окопний  О. Ю.</v>
      </c>
      <c r="JM25" s="19" t="str">
        <f ca="1">IFERROR(__xludf.DUMMYFUNCTION("""COMPUTED_VALUE"""),"За")</f>
        <v>За</v>
      </c>
      <c r="JN25" s="19">
        <f ca="1">IFERROR(__xludf.DUMMYFUNCTION("""COMPUTED_VALUE"""),32)</f>
        <v>32</v>
      </c>
      <c r="JO25" s="19" t="str">
        <f ca="1">IFERROR(__xludf.DUMMYFUNCTION("""COMPUTED_VALUE"""),"Окопний  О. Ю.")</f>
        <v>Окопний  О. Ю.</v>
      </c>
      <c r="JP25" s="19" t="str">
        <f ca="1">IFERROR(__xludf.DUMMYFUNCTION("""COMPUTED_VALUE"""),"За")</f>
        <v>За</v>
      </c>
      <c r="JQ25" s="19">
        <f ca="1">IFERROR(__xludf.DUMMYFUNCTION("""COMPUTED_VALUE"""),32)</f>
        <v>32</v>
      </c>
      <c r="JR25" s="19" t="str">
        <f ca="1">IFERROR(__xludf.DUMMYFUNCTION("""COMPUTED_VALUE"""),"Окопний  О. Ю.")</f>
        <v>Окопний  О. Ю.</v>
      </c>
      <c r="JS25" s="19" t="str">
        <f ca="1">IFERROR(__xludf.DUMMYFUNCTION("""COMPUTED_VALUE"""),"Не голосував")</f>
        <v>Не голосував</v>
      </c>
      <c r="JT25" s="19">
        <f ca="1">IFERROR(__xludf.DUMMYFUNCTION("""COMPUTED_VALUE"""),32)</f>
        <v>32</v>
      </c>
      <c r="JU25" s="19" t="str">
        <f ca="1">IFERROR(__xludf.DUMMYFUNCTION("""COMPUTED_VALUE"""),"Окопний  О. Ю.")</f>
        <v>Окопний  О. Ю.</v>
      </c>
      <c r="JV25" s="19" t="str">
        <f ca="1">IFERROR(__xludf.DUMMYFUNCTION("""COMPUTED_VALUE"""),"За")</f>
        <v>За</v>
      </c>
      <c r="JW25" s="19">
        <f ca="1">IFERROR(__xludf.DUMMYFUNCTION("""COMPUTED_VALUE"""),32)</f>
        <v>32</v>
      </c>
      <c r="JX25" s="19" t="str">
        <f ca="1">IFERROR(__xludf.DUMMYFUNCTION("""COMPUTED_VALUE"""),"Окопний  О. Ю.")</f>
        <v>Окопний  О. Ю.</v>
      </c>
      <c r="JY25" s="19" t="str">
        <f ca="1">IFERROR(__xludf.DUMMYFUNCTION("""COMPUTED_VALUE"""),"За")</f>
        <v>За</v>
      </c>
      <c r="JZ25" s="19">
        <f ca="1">IFERROR(__xludf.DUMMYFUNCTION("""COMPUTED_VALUE"""),32)</f>
        <v>32</v>
      </c>
      <c r="KA25" s="19" t="str">
        <f ca="1">IFERROR(__xludf.DUMMYFUNCTION("""COMPUTED_VALUE"""),"Окопний  О. Ю.")</f>
        <v>Окопний  О. Ю.</v>
      </c>
      <c r="KB25" s="19" t="str">
        <f ca="1">IFERROR(__xludf.DUMMYFUNCTION("""COMPUTED_VALUE"""),"За")</f>
        <v>За</v>
      </c>
      <c r="KC25" s="19">
        <f ca="1">IFERROR(__xludf.DUMMYFUNCTION("""COMPUTED_VALUE"""),32)</f>
        <v>32</v>
      </c>
      <c r="KD25" s="19" t="str">
        <f ca="1">IFERROR(__xludf.DUMMYFUNCTION("""COMPUTED_VALUE"""),"Окопний  О. Ю.")</f>
        <v>Окопний  О. Ю.</v>
      </c>
      <c r="KE25" s="19" t="str">
        <f ca="1">IFERROR(__xludf.DUMMYFUNCTION("""COMPUTED_VALUE"""),"За")</f>
        <v>За</v>
      </c>
      <c r="KF25" s="19">
        <f ca="1">IFERROR(__xludf.DUMMYFUNCTION("""COMPUTED_VALUE"""),32)</f>
        <v>32</v>
      </c>
      <c r="KG25" s="19" t="str">
        <f ca="1">IFERROR(__xludf.DUMMYFUNCTION("""COMPUTED_VALUE"""),"Окопний  О. Ю.")</f>
        <v>Окопний  О. Ю.</v>
      </c>
      <c r="KH25" s="19" t="str">
        <f ca="1">IFERROR(__xludf.DUMMYFUNCTION("""COMPUTED_VALUE"""),"За")</f>
        <v>За</v>
      </c>
      <c r="KI25" s="19">
        <f ca="1">IFERROR(__xludf.DUMMYFUNCTION("""COMPUTED_VALUE"""),32)</f>
        <v>32</v>
      </c>
      <c r="KJ25" s="19" t="str">
        <f ca="1">IFERROR(__xludf.DUMMYFUNCTION("""COMPUTED_VALUE"""),"Окопний  О. Ю.")</f>
        <v>Окопний  О. Ю.</v>
      </c>
      <c r="KK25" s="19" t="str">
        <f ca="1">IFERROR(__xludf.DUMMYFUNCTION("""COMPUTED_VALUE"""),"За")</f>
        <v>За</v>
      </c>
      <c r="KL25" s="19">
        <f ca="1">IFERROR(__xludf.DUMMYFUNCTION("""COMPUTED_VALUE"""),32)</f>
        <v>32</v>
      </c>
      <c r="KM25" s="19" t="str">
        <f ca="1">IFERROR(__xludf.DUMMYFUNCTION("""COMPUTED_VALUE"""),"Окопний  О. Ю.")</f>
        <v>Окопний  О. Ю.</v>
      </c>
      <c r="KN25" s="19" t="str">
        <f ca="1">IFERROR(__xludf.DUMMYFUNCTION("""COMPUTED_VALUE"""),"За")</f>
        <v>За</v>
      </c>
      <c r="KO25" s="19">
        <f ca="1">IFERROR(__xludf.DUMMYFUNCTION("""COMPUTED_VALUE"""),32)</f>
        <v>32</v>
      </c>
      <c r="KP25" s="19" t="str">
        <f ca="1">IFERROR(__xludf.DUMMYFUNCTION("""COMPUTED_VALUE"""),"Окопний  О. Ю.")</f>
        <v>Окопний  О. Ю.</v>
      </c>
      <c r="KQ25" s="19" t="str">
        <f ca="1">IFERROR(__xludf.DUMMYFUNCTION("""COMPUTED_VALUE"""),"За")</f>
        <v>За</v>
      </c>
      <c r="KR25" s="19">
        <f ca="1">IFERROR(__xludf.DUMMYFUNCTION("""COMPUTED_VALUE"""),32)</f>
        <v>32</v>
      </c>
      <c r="KS25" s="19" t="str">
        <f ca="1">IFERROR(__xludf.DUMMYFUNCTION("""COMPUTED_VALUE"""),"Окопний  О. Ю.")</f>
        <v>Окопний  О. Ю.</v>
      </c>
      <c r="KT25" s="19" t="str">
        <f ca="1">IFERROR(__xludf.DUMMYFUNCTION("""COMPUTED_VALUE"""),"За")</f>
        <v>За</v>
      </c>
      <c r="KU25" s="19">
        <f ca="1">IFERROR(__xludf.DUMMYFUNCTION("""COMPUTED_VALUE"""),32)</f>
        <v>32</v>
      </c>
      <c r="KV25" s="19" t="str">
        <f ca="1">IFERROR(__xludf.DUMMYFUNCTION("""COMPUTED_VALUE"""),"Окопний  О. Ю.")</f>
        <v>Окопний  О. Ю.</v>
      </c>
      <c r="KW25" s="19" t="str">
        <f ca="1">IFERROR(__xludf.DUMMYFUNCTION("""COMPUTED_VALUE"""),"За")</f>
        <v>За</v>
      </c>
      <c r="KX25" s="19">
        <f ca="1">IFERROR(__xludf.DUMMYFUNCTION("""COMPUTED_VALUE"""),32)</f>
        <v>32</v>
      </c>
      <c r="KY25" s="19" t="str">
        <f ca="1">IFERROR(__xludf.DUMMYFUNCTION("""COMPUTED_VALUE"""),"Окопний  О. Ю.")</f>
        <v>Окопний  О. Ю.</v>
      </c>
      <c r="KZ25" s="19" t="str">
        <f ca="1">IFERROR(__xludf.DUMMYFUNCTION("""COMPUTED_VALUE"""),"За")</f>
        <v>За</v>
      </c>
      <c r="LA25" s="19">
        <f ca="1">IFERROR(__xludf.DUMMYFUNCTION("""COMPUTED_VALUE"""),32)</f>
        <v>32</v>
      </c>
      <c r="LB25" s="19" t="str">
        <f ca="1">IFERROR(__xludf.DUMMYFUNCTION("""COMPUTED_VALUE"""),"Окопний  О. Ю.")</f>
        <v>Окопний  О. Ю.</v>
      </c>
      <c r="LC25" s="19" t="str">
        <f ca="1">IFERROR(__xludf.DUMMYFUNCTION("""COMPUTED_VALUE"""),"За")</f>
        <v>За</v>
      </c>
      <c r="LD25" s="19">
        <f ca="1">IFERROR(__xludf.DUMMYFUNCTION("""COMPUTED_VALUE"""),32)</f>
        <v>32</v>
      </c>
      <c r="LE25" s="19" t="str">
        <f ca="1">IFERROR(__xludf.DUMMYFUNCTION("""COMPUTED_VALUE"""),"Окопний  О. Ю.")</f>
        <v>Окопний  О. Ю.</v>
      </c>
      <c r="LF25" s="19" t="str">
        <f ca="1">IFERROR(__xludf.DUMMYFUNCTION("""COMPUTED_VALUE"""),"За")</f>
        <v>За</v>
      </c>
      <c r="LG25" s="19">
        <f ca="1">IFERROR(__xludf.DUMMYFUNCTION("""COMPUTED_VALUE"""),32)</f>
        <v>32</v>
      </c>
      <c r="LH25" s="19" t="str">
        <f ca="1">IFERROR(__xludf.DUMMYFUNCTION("""COMPUTED_VALUE"""),"Окопний  О. Ю.")</f>
        <v>Окопний  О. Ю.</v>
      </c>
      <c r="LI25" s="19" t="str">
        <f ca="1">IFERROR(__xludf.DUMMYFUNCTION("""COMPUTED_VALUE"""),"За")</f>
        <v>За</v>
      </c>
      <c r="LJ25" s="19">
        <f ca="1">IFERROR(__xludf.DUMMYFUNCTION("""COMPUTED_VALUE"""),32)</f>
        <v>32</v>
      </c>
      <c r="LK25" s="19" t="str">
        <f ca="1">IFERROR(__xludf.DUMMYFUNCTION("""COMPUTED_VALUE"""),"Окопний  О. Ю.")</f>
        <v>Окопний  О. Ю.</v>
      </c>
      <c r="LL25" s="19" t="str">
        <f ca="1">IFERROR(__xludf.DUMMYFUNCTION("""COMPUTED_VALUE"""),"За")</f>
        <v>За</v>
      </c>
      <c r="LM25" s="19">
        <f ca="1">IFERROR(__xludf.DUMMYFUNCTION("""COMPUTED_VALUE"""),32)</f>
        <v>32</v>
      </c>
      <c r="LN25" s="19" t="str">
        <f ca="1">IFERROR(__xludf.DUMMYFUNCTION("""COMPUTED_VALUE"""),"Окопний  О. Ю.")</f>
        <v>Окопний  О. Ю.</v>
      </c>
      <c r="LO25" s="19" t="str">
        <f ca="1">IFERROR(__xludf.DUMMYFUNCTION("""COMPUTED_VALUE"""),"За")</f>
        <v>За</v>
      </c>
      <c r="LP25" s="19">
        <f ca="1">IFERROR(__xludf.DUMMYFUNCTION("""COMPUTED_VALUE"""),32)</f>
        <v>32</v>
      </c>
      <c r="LQ25" s="19" t="str">
        <f ca="1">IFERROR(__xludf.DUMMYFUNCTION("""COMPUTED_VALUE"""),"Окопний  О. Ю.")</f>
        <v>Окопний  О. Ю.</v>
      </c>
      <c r="LR25" s="19" t="str">
        <f ca="1">IFERROR(__xludf.DUMMYFUNCTION("""COMPUTED_VALUE"""),"Не голосував")</f>
        <v>Не голосував</v>
      </c>
      <c r="LS25" s="19">
        <f ca="1">IFERROR(__xludf.DUMMYFUNCTION("""COMPUTED_VALUE"""),32)</f>
        <v>32</v>
      </c>
      <c r="LT25" s="19" t="str">
        <f ca="1">IFERROR(__xludf.DUMMYFUNCTION("""COMPUTED_VALUE"""),"Окопний  О. Ю.")</f>
        <v>Окопний  О. Ю.</v>
      </c>
      <c r="LU25" s="19" t="str">
        <f ca="1">IFERROR(__xludf.DUMMYFUNCTION("""COMPUTED_VALUE"""),"За")</f>
        <v>За</v>
      </c>
      <c r="LV25" s="19">
        <f ca="1">IFERROR(__xludf.DUMMYFUNCTION("""COMPUTED_VALUE"""),32)</f>
        <v>32</v>
      </c>
      <c r="LW25" s="19" t="str">
        <f ca="1">IFERROR(__xludf.DUMMYFUNCTION("""COMPUTED_VALUE"""),"Окопний  О. Ю.")</f>
        <v>Окопний  О. Ю.</v>
      </c>
      <c r="LX25" s="19" t="str">
        <f ca="1">IFERROR(__xludf.DUMMYFUNCTION("""COMPUTED_VALUE"""),"...")</f>
        <v>...</v>
      </c>
      <c r="LY25" s="19">
        <f ca="1">IFERROR(__xludf.DUMMYFUNCTION("""COMPUTED_VALUE"""),32)</f>
        <v>32</v>
      </c>
      <c r="LZ25" s="19" t="str">
        <f ca="1">IFERROR(__xludf.DUMMYFUNCTION("""COMPUTED_VALUE"""),"Окопний  О. Ю.")</f>
        <v>Окопний  О. Ю.</v>
      </c>
      <c r="MA25" s="19" t="str">
        <f ca="1">IFERROR(__xludf.DUMMYFUNCTION("""COMPUTED_VALUE"""),"...")</f>
        <v>...</v>
      </c>
      <c r="MB25" s="19">
        <f ca="1">IFERROR(__xludf.DUMMYFUNCTION("""COMPUTED_VALUE"""),32)</f>
        <v>32</v>
      </c>
      <c r="MC25" s="19" t="str">
        <f ca="1">IFERROR(__xludf.DUMMYFUNCTION("""COMPUTED_VALUE"""),"Окопний  О. Ю.")</f>
        <v>Окопний  О. Ю.</v>
      </c>
      <c r="MD25" s="19" t="str">
        <f ca="1">IFERROR(__xludf.DUMMYFUNCTION("""COMPUTED_VALUE"""),"...")</f>
        <v>...</v>
      </c>
      <c r="ME25" s="19">
        <f ca="1">IFERROR(__xludf.DUMMYFUNCTION("""COMPUTED_VALUE"""),32)</f>
        <v>32</v>
      </c>
      <c r="MF25" s="19" t="str">
        <f ca="1">IFERROR(__xludf.DUMMYFUNCTION("""COMPUTED_VALUE"""),"Окопний  О. Ю.")</f>
        <v>Окопний  О. Ю.</v>
      </c>
      <c r="MG25" s="19" t="str">
        <f ca="1">IFERROR(__xludf.DUMMYFUNCTION("""COMPUTED_VALUE"""),"...")</f>
        <v>...</v>
      </c>
      <c r="MH25" s="19">
        <f ca="1">IFERROR(__xludf.DUMMYFUNCTION("""COMPUTED_VALUE"""),32)</f>
        <v>32</v>
      </c>
      <c r="MI25" s="19" t="str">
        <f ca="1">IFERROR(__xludf.DUMMYFUNCTION("""COMPUTED_VALUE"""),"Окопний  О. Ю.")</f>
        <v>Окопний  О. Ю.</v>
      </c>
      <c r="MJ25" s="19" t="str">
        <f ca="1">IFERROR(__xludf.DUMMYFUNCTION("""COMPUTED_VALUE"""),"...")</f>
        <v>...</v>
      </c>
      <c r="MK25" s="19">
        <f ca="1">IFERROR(__xludf.DUMMYFUNCTION("""COMPUTED_VALUE"""),32)</f>
        <v>32</v>
      </c>
      <c r="ML25" s="19" t="str">
        <f ca="1">IFERROR(__xludf.DUMMYFUNCTION("""COMPUTED_VALUE"""),"Окопний  О. Ю.")</f>
        <v>Окопний  О. Ю.</v>
      </c>
      <c r="MM25" s="19" t="str">
        <f ca="1">IFERROR(__xludf.DUMMYFUNCTION("""COMPUTED_VALUE"""),"...")</f>
        <v>...</v>
      </c>
      <c r="MN25" s="19">
        <f ca="1">IFERROR(__xludf.DUMMYFUNCTION("""COMPUTED_VALUE"""),32)</f>
        <v>32</v>
      </c>
      <c r="MO25" s="19" t="str">
        <f ca="1">IFERROR(__xludf.DUMMYFUNCTION("""COMPUTED_VALUE"""),"Окопний  О. Ю.")</f>
        <v>Окопний  О. Ю.</v>
      </c>
      <c r="MP25" s="19" t="str">
        <f ca="1">IFERROR(__xludf.DUMMYFUNCTION("""COMPUTED_VALUE"""),"...")</f>
        <v>...</v>
      </c>
      <c r="MQ25" s="19">
        <f ca="1">IFERROR(__xludf.DUMMYFUNCTION("""COMPUTED_VALUE"""),32)</f>
        <v>32</v>
      </c>
      <c r="MR25" s="19" t="str">
        <f ca="1">IFERROR(__xludf.DUMMYFUNCTION("""COMPUTED_VALUE"""),"Окопний  О. Ю.")</f>
        <v>Окопний  О. Ю.</v>
      </c>
      <c r="MS25" s="19" t="str">
        <f ca="1">IFERROR(__xludf.DUMMYFUNCTION("""COMPUTED_VALUE"""),"...")</f>
        <v>...</v>
      </c>
      <c r="MT25" s="19">
        <f ca="1">IFERROR(__xludf.DUMMYFUNCTION("""COMPUTED_VALUE"""),32)</f>
        <v>32</v>
      </c>
      <c r="MU25" s="19" t="str">
        <f ca="1">IFERROR(__xludf.DUMMYFUNCTION("""COMPUTED_VALUE"""),"Окопний  О. Ю.")</f>
        <v>Окопний  О. Ю.</v>
      </c>
      <c r="MV25" s="19" t="str">
        <f ca="1">IFERROR(__xludf.DUMMYFUNCTION("""COMPUTED_VALUE"""),"...")</f>
        <v>...</v>
      </c>
      <c r="MW25" s="19">
        <f ca="1">IFERROR(__xludf.DUMMYFUNCTION("""COMPUTED_VALUE"""),32)</f>
        <v>32</v>
      </c>
      <c r="MX25" s="19" t="str">
        <f ca="1">IFERROR(__xludf.DUMMYFUNCTION("""COMPUTED_VALUE"""),"Окопний  О. Ю.")</f>
        <v>Окопний  О. Ю.</v>
      </c>
      <c r="MY25" s="19" t="str">
        <f ca="1">IFERROR(__xludf.DUMMYFUNCTION("""COMPUTED_VALUE"""),"...")</f>
        <v>...</v>
      </c>
      <c r="MZ25" s="19">
        <f ca="1">IFERROR(__xludf.DUMMYFUNCTION("""COMPUTED_VALUE"""),32)</f>
        <v>32</v>
      </c>
      <c r="NA25" s="19" t="str">
        <f ca="1">IFERROR(__xludf.DUMMYFUNCTION("""COMPUTED_VALUE"""),"Окопний  О. Ю.")</f>
        <v>Окопний  О. Ю.</v>
      </c>
      <c r="NB25" s="19" t="str">
        <f ca="1">IFERROR(__xludf.DUMMYFUNCTION("""COMPUTED_VALUE"""),"...")</f>
        <v>...</v>
      </c>
      <c r="NC25" s="19">
        <f ca="1">IFERROR(__xludf.DUMMYFUNCTION("""COMPUTED_VALUE"""),32)</f>
        <v>32</v>
      </c>
      <c r="ND25" s="19" t="str">
        <f ca="1">IFERROR(__xludf.DUMMYFUNCTION("""COMPUTED_VALUE"""),"Окопний  О. Ю.")</f>
        <v>Окопний  О. Ю.</v>
      </c>
      <c r="NE25" s="19" t="str">
        <f ca="1">IFERROR(__xludf.DUMMYFUNCTION("""COMPUTED_VALUE"""),"...")</f>
        <v>...</v>
      </c>
      <c r="NF25" s="19">
        <f ca="1">IFERROR(__xludf.DUMMYFUNCTION("""COMPUTED_VALUE"""),32)</f>
        <v>32</v>
      </c>
      <c r="NG25" s="19" t="str">
        <f ca="1">IFERROR(__xludf.DUMMYFUNCTION("""COMPUTED_VALUE"""),"Окопний  О. Ю.")</f>
        <v>Окопний  О. Ю.</v>
      </c>
      <c r="NH25" s="19" t="str">
        <f ca="1">IFERROR(__xludf.DUMMYFUNCTION("""COMPUTED_VALUE"""),"...")</f>
        <v>...</v>
      </c>
      <c r="NI25" s="19">
        <f ca="1">IFERROR(__xludf.DUMMYFUNCTION("""COMPUTED_VALUE"""),32)</f>
        <v>32</v>
      </c>
      <c r="NJ25" s="19" t="str">
        <f ca="1">IFERROR(__xludf.DUMMYFUNCTION("""COMPUTED_VALUE"""),"Окопний  О. Ю.")</f>
        <v>Окопний  О. Ю.</v>
      </c>
      <c r="NK25" s="19" t="str">
        <f ca="1">IFERROR(__xludf.DUMMYFUNCTION("""COMPUTED_VALUE"""),"...")</f>
        <v>...</v>
      </c>
      <c r="NL25" s="19">
        <f ca="1">IFERROR(__xludf.DUMMYFUNCTION("""COMPUTED_VALUE"""),32)</f>
        <v>32</v>
      </c>
      <c r="NM25" s="19" t="str">
        <f ca="1">IFERROR(__xludf.DUMMYFUNCTION("""COMPUTED_VALUE"""),"Окопний  О. Ю.")</f>
        <v>Окопний  О. Ю.</v>
      </c>
      <c r="NN25" s="19" t="str">
        <f ca="1">IFERROR(__xludf.DUMMYFUNCTION("""COMPUTED_VALUE"""),"...")</f>
        <v>...</v>
      </c>
      <c r="NO25" s="19">
        <f ca="1">IFERROR(__xludf.DUMMYFUNCTION("""COMPUTED_VALUE"""),32)</f>
        <v>32</v>
      </c>
      <c r="NP25" s="19" t="str">
        <f ca="1">IFERROR(__xludf.DUMMYFUNCTION("""COMPUTED_VALUE"""),"Окопний  О. Ю.")</f>
        <v>Окопний  О. Ю.</v>
      </c>
      <c r="NQ25" s="19" t="str">
        <f ca="1">IFERROR(__xludf.DUMMYFUNCTION("""COMPUTED_VALUE"""),"...")</f>
        <v>...</v>
      </c>
      <c r="NR25" s="19">
        <f ca="1">IFERROR(__xludf.DUMMYFUNCTION("""COMPUTED_VALUE"""),32)</f>
        <v>32</v>
      </c>
      <c r="NS25" s="19" t="str">
        <f ca="1">IFERROR(__xludf.DUMMYFUNCTION("""COMPUTED_VALUE"""),"Окопний  О. Ю.")</f>
        <v>Окопний  О. Ю.</v>
      </c>
      <c r="NT25" s="19" t="str">
        <f ca="1">IFERROR(__xludf.DUMMYFUNCTION("""COMPUTED_VALUE"""),"...")</f>
        <v>...</v>
      </c>
      <c r="NU25" s="19">
        <f ca="1">IFERROR(__xludf.DUMMYFUNCTION("""COMPUTED_VALUE"""),32)</f>
        <v>32</v>
      </c>
      <c r="NV25" s="19" t="str">
        <f ca="1">IFERROR(__xludf.DUMMYFUNCTION("""COMPUTED_VALUE"""),"Окопний  О. Ю.")</f>
        <v>Окопний  О. Ю.</v>
      </c>
      <c r="NW25" s="19" t="str">
        <f ca="1">IFERROR(__xludf.DUMMYFUNCTION("""COMPUTED_VALUE"""),"...")</f>
        <v>...</v>
      </c>
      <c r="NX25" s="19">
        <f ca="1">IFERROR(__xludf.DUMMYFUNCTION("""COMPUTED_VALUE"""),32)</f>
        <v>32</v>
      </c>
      <c r="NY25" s="19" t="str">
        <f ca="1">IFERROR(__xludf.DUMMYFUNCTION("""COMPUTED_VALUE"""),"Окопний  О. Ю.")</f>
        <v>Окопний  О. Ю.</v>
      </c>
      <c r="NZ25" s="19" t="str">
        <f ca="1">IFERROR(__xludf.DUMMYFUNCTION("""COMPUTED_VALUE"""),"...")</f>
        <v>...</v>
      </c>
      <c r="OA25" s="19">
        <f ca="1">IFERROR(__xludf.DUMMYFUNCTION("""COMPUTED_VALUE"""),32)</f>
        <v>32</v>
      </c>
      <c r="OB25" s="19" t="str">
        <f ca="1">IFERROR(__xludf.DUMMYFUNCTION("""COMPUTED_VALUE"""),"Окопний  О. Ю.")</f>
        <v>Окопний  О. Ю.</v>
      </c>
      <c r="OC25" s="19" t="str">
        <f ca="1">IFERROR(__xludf.DUMMYFUNCTION("""COMPUTED_VALUE"""),"...")</f>
        <v>...</v>
      </c>
      <c r="OD25" s="19">
        <f ca="1">IFERROR(__xludf.DUMMYFUNCTION("""COMPUTED_VALUE"""),32)</f>
        <v>32</v>
      </c>
      <c r="OE25" s="19" t="str">
        <f ca="1">IFERROR(__xludf.DUMMYFUNCTION("""COMPUTED_VALUE"""),"Окопний  О. Ю.")</f>
        <v>Окопний  О. Ю.</v>
      </c>
      <c r="OF25" s="19" t="str">
        <f ca="1">IFERROR(__xludf.DUMMYFUNCTION("""COMPUTED_VALUE"""),"...")</f>
        <v>...</v>
      </c>
      <c r="OG25" s="19">
        <f ca="1">IFERROR(__xludf.DUMMYFUNCTION("""COMPUTED_VALUE"""),32)</f>
        <v>32</v>
      </c>
      <c r="OH25" s="19" t="str">
        <f ca="1">IFERROR(__xludf.DUMMYFUNCTION("""COMPUTED_VALUE"""),"Окопний  О. Ю.")</f>
        <v>Окопний  О. Ю.</v>
      </c>
      <c r="OI25" s="19" t="str">
        <f ca="1">IFERROR(__xludf.DUMMYFUNCTION("""COMPUTED_VALUE"""),"...")</f>
        <v>...</v>
      </c>
      <c r="OJ25" s="19">
        <f ca="1">IFERROR(__xludf.DUMMYFUNCTION("""COMPUTED_VALUE"""),32)</f>
        <v>32</v>
      </c>
      <c r="OK25" s="19" t="str">
        <f ca="1">IFERROR(__xludf.DUMMYFUNCTION("""COMPUTED_VALUE"""),"Окопний  О. Ю.")</f>
        <v>Окопний  О. Ю.</v>
      </c>
      <c r="OL25" s="19" t="str">
        <f ca="1">IFERROR(__xludf.DUMMYFUNCTION("""COMPUTED_VALUE"""),"...")</f>
        <v>...</v>
      </c>
      <c r="OM25" s="19">
        <f ca="1">IFERROR(__xludf.DUMMYFUNCTION("""COMPUTED_VALUE"""),32)</f>
        <v>32</v>
      </c>
      <c r="ON25" s="19" t="str">
        <f ca="1">IFERROR(__xludf.DUMMYFUNCTION("""COMPUTED_VALUE"""),"Окопний  О. Ю.")</f>
        <v>Окопний  О. Ю.</v>
      </c>
      <c r="OO25" s="19" t="str">
        <f ca="1">IFERROR(__xludf.DUMMYFUNCTION("""COMPUTED_VALUE"""),"...")</f>
        <v>...</v>
      </c>
      <c r="OP25" s="19">
        <f ca="1">IFERROR(__xludf.DUMMYFUNCTION("""COMPUTED_VALUE"""),32)</f>
        <v>32</v>
      </c>
      <c r="OQ25" s="19" t="str">
        <f ca="1">IFERROR(__xludf.DUMMYFUNCTION("""COMPUTED_VALUE"""),"Окопний  О. Ю.")</f>
        <v>Окопний  О. Ю.</v>
      </c>
      <c r="OR25" s="19" t="str">
        <f ca="1">IFERROR(__xludf.DUMMYFUNCTION("""COMPUTED_VALUE"""),"...")</f>
        <v>...</v>
      </c>
      <c r="OS25" s="19">
        <f ca="1">IFERROR(__xludf.DUMMYFUNCTION("""COMPUTED_VALUE"""),32)</f>
        <v>32</v>
      </c>
      <c r="OT25" s="19" t="str">
        <f ca="1">IFERROR(__xludf.DUMMYFUNCTION("""COMPUTED_VALUE"""),"Окопний  О. Ю.")</f>
        <v>Окопний  О. Ю.</v>
      </c>
      <c r="OU25" s="19" t="str">
        <f ca="1">IFERROR(__xludf.DUMMYFUNCTION("""COMPUTED_VALUE"""),"...")</f>
        <v>...</v>
      </c>
      <c r="OV25" s="19">
        <f ca="1">IFERROR(__xludf.DUMMYFUNCTION("""COMPUTED_VALUE"""),32)</f>
        <v>32</v>
      </c>
      <c r="OW25" s="19" t="str">
        <f ca="1">IFERROR(__xludf.DUMMYFUNCTION("""COMPUTED_VALUE"""),"Окопний  О. Ю.")</f>
        <v>Окопний  О. Ю.</v>
      </c>
      <c r="OX25" s="19" t="str">
        <f ca="1">IFERROR(__xludf.DUMMYFUNCTION("""COMPUTED_VALUE"""),"...")</f>
        <v>...</v>
      </c>
      <c r="OY25" s="19">
        <f ca="1">IFERROR(__xludf.DUMMYFUNCTION("""COMPUTED_VALUE"""),32)</f>
        <v>32</v>
      </c>
      <c r="OZ25" s="19" t="str">
        <f ca="1">IFERROR(__xludf.DUMMYFUNCTION("""COMPUTED_VALUE"""),"Окопний  О. Ю.")</f>
        <v>Окопний  О. Ю.</v>
      </c>
      <c r="PA25" s="19" t="str">
        <f ca="1">IFERROR(__xludf.DUMMYFUNCTION("""COMPUTED_VALUE"""),"...")</f>
        <v>...</v>
      </c>
      <c r="PB25" s="19">
        <f ca="1">IFERROR(__xludf.DUMMYFUNCTION("""COMPUTED_VALUE"""),32)</f>
        <v>32</v>
      </c>
      <c r="PC25" s="19" t="str">
        <f ca="1">IFERROR(__xludf.DUMMYFUNCTION("""COMPUTED_VALUE"""),"Окопний  О. Ю.")</f>
        <v>Окопний  О. Ю.</v>
      </c>
      <c r="PD25" s="19" t="str">
        <f ca="1">IFERROR(__xludf.DUMMYFUNCTION("""COMPUTED_VALUE"""),"...")</f>
        <v>...</v>
      </c>
      <c r="PE25" s="19">
        <f ca="1">IFERROR(__xludf.DUMMYFUNCTION("""COMPUTED_VALUE"""),32)</f>
        <v>32</v>
      </c>
      <c r="PF25" s="19" t="str">
        <f ca="1">IFERROR(__xludf.DUMMYFUNCTION("""COMPUTED_VALUE"""),"Окопний  О. Ю.")</f>
        <v>Окопний  О. Ю.</v>
      </c>
      <c r="PG25" s="19" t="str">
        <f ca="1">IFERROR(__xludf.DUMMYFUNCTION("""COMPUTED_VALUE"""),"...")</f>
        <v>...</v>
      </c>
      <c r="PH25" s="19">
        <f ca="1">IFERROR(__xludf.DUMMYFUNCTION("""COMPUTED_VALUE"""),32)</f>
        <v>32</v>
      </c>
      <c r="PI25" s="19" t="str">
        <f ca="1">IFERROR(__xludf.DUMMYFUNCTION("""COMPUTED_VALUE"""),"Окопний  О. Ю.")</f>
        <v>Окопний  О. Ю.</v>
      </c>
      <c r="PJ25" s="19" t="str">
        <f ca="1">IFERROR(__xludf.DUMMYFUNCTION("""COMPUTED_VALUE"""),"...")</f>
        <v>...</v>
      </c>
      <c r="PK25" s="19">
        <f ca="1">IFERROR(__xludf.DUMMYFUNCTION("""COMPUTED_VALUE"""),32)</f>
        <v>32</v>
      </c>
      <c r="PL25" s="19" t="str">
        <f ca="1">IFERROR(__xludf.DUMMYFUNCTION("""COMPUTED_VALUE"""),"Окопний  О. Ю.")</f>
        <v>Окопний  О. Ю.</v>
      </c>
      <c r="PM25" s="19" t="str">
        <f ca="1">IFERROR(__xludf.DUMMYFUNCTION("""COMPUTED_VALUE"""),"...")</f>
        <v>...</v>
      </c>
      <c r="PN25" s="19">
        <f ca="1">IFERROR(__xludf.DUMMYFUNCTION("""COMPUTED_VALUE"""),32)</f>
        <v>32</v>
      </c>
      <c r="PO25" s="19" t="str">
        <f ca="1">IFERROR(__xludf.DUMMYFUNCTION("""COMPUTED_VALUE"""),"Окопний  О. Ю.")</f>
        <v>Окопний  О. Ю.</v>
      </c>
      <c r="PP25" s="19" t="str">
        <f ca="1">IFERROR(__xludf.DUMMYFUNCTION("""COMPUTED_VALUE"""),"...")</f>
        <v>...</v>
      </c>
      <c r="PQ25" s="19">
        <f ca="1">IFERROR(__xludf.DUMMYFUNCTION("""COMPUTED_VALUE"""),32)</f>
        <v>32</v>
      </c>
      <c r="PR25" s="19" t="str">
        <f ca="1">IFERROR(__xludf.DUMMYFUNCTION("""COMPUTED_VALUE"""),"Окопний  О. Ю.")</f>
        <v>Окопний  О. Ю.</v>
      </c>
      <c r="PS25" s="19" t="str">
        <f ca="1">IFERROR(__xludf.DUMMYFUNCTION("""COMPUTED_VALUE"""),"...")</f>
        <v>...</v>
      </c>
      <c r="PT25" s="19">
        <f ca="1">IFERROR(__xludf.DUMMYFUNCTION("""COMPUTED_VALUE"""),32)</f>
        <v>32</v>
      </c>
      <c r="PU25" s="19" t="str">
        <f ca="1">IFERROR(__xludf.DUMMYFUNCTION("""COMPUTED_VALUE"""),"Окопний  О. Ю.")</f>
        <v>Окопний  О. Ю.</v>
      </c>
      <c r="PV25" s="19" t="str">
        <f ca="1">IFERROR(__xludf.DUMMYFUNCTION("""COMPUTED_VALUE"""),"...")</f>
        <v>...</v>
      </c>
      <c r="PW25" s="19">
        <f ca="1">IFERROR(__xludf.DUMMYFUNCTION("""COMPUTED_VALUE"""),32)</f>
        <v>32</v>
      </c>
      <c r="PX25" s="19" t="str">
        <f ca="1">IFERROR(__xludf.DUMMYFUNCTION("""COMPUTED_VALUE"""),"Окопний  О. Ю.")</f>
        <v>Окопний  О. Ю.</v>
      </c>
      <c r="PY25" s="19" t="str">
        <f ca="1">IFERROR(__xludf.DUMMYFUNCTION("""COMPUTED_VALUE"""),"...")</f>
        <v>...</v>
      </c>
      <c r="PZ25" s="19">
        <f ca="1">IFERROR(__xludf.DUMMYFUNCTION("""COMPUTED_VALUE"""),32)</f>
        <v>32</v>
      </c>
      <c r="QA25" s="19" t="str">
        <f ca="1">IFERROR(__xludf.DUMMYFUNCTION("""COMPUTED_VALUE"""),"Окопний  О. Ю.")</f>
        <v>Окопний  О. Ю.</v>
      </c>
      <c r="QB25" s="19" t="str">
        <f ca="1">IFERROR(__xludf.DUMMYFUNCTION("""COMPUTED_VALUE"""),"...")</f>
        <v>...</v>
      </c>
      <c r="QC25" s="19">
        <f ca="1">IFERROR(__xludf.DUMMYFUNCTION("""COMPUTED_VALUE"""),32)</f>
        <v>32</v>
      </c>
      <c r="QD25" s="19" t="str">
        <f ca="1">IFERROR(__xludf.DUMMYFUNCTION("""COMPUTED_VALUE"""),"Окопний  О. Ю.")</f>
        <v>Окопний  О. Ю.</v>
      </c>
      <c r="QE25" s="19" t="str">
        <f ca="1">IFERROR(__xludf.DUMMYFUNCTION("""COMPUTED_VALUE"""),"...")</f>
        <v>...</v>
      </c>
      <c r="QF25" s="19">
        <f ca="1">IFERROR(__xludf.DUMMYFUNCTION("""COMPUTED_VALUE"""),32)</f>
        <v>32</v>
      </c>
      <c r="QG25" s="19" t="str">
        <f ca="1">IFERROR(__xludf.DUMMYFUNCTION("""COMPUTED_VALUE"""),"Окопний  О. Ю.")</f>
        <v>Окопний  О. Ю.</v>
      </c>
      <c r="QH25" s="19" t="str">
        <f ca="1">IFERROR(__xludf.DUMMYFUNCTION("""COMPUTED_VALUE"""),"...")</f>
        <v>...</v>
      </c>
      <c r="QI25" s="19">
        <f ca="1">IFERROR(__xludf.DUMMYFUNCTION("""COMPUTED_VALUE"""),32)</f>
        <v>32</v>
      </c>
      <c r="QJ25" s="19" t="str">
        <f ca="1">IFERROR(__xludf.DUMMYFUNCTION("""COMPUTED_VALUE"""),"Окопний  О. Ю.")</f>
        <v>Окопний  О. Ю.</v>
      </c>
      <c r="QK25" s="19" t="str">
        <f ca="1">IFERROR(__xludf.DUMMYFUNCTION("""COMPUTED_VALUE"""),"...")</f>
        <v>...</v>
      </c>
    </row>
    <row r="26" spans="1:453" ht="12.75">
      <c r="A26" s="17">
        <f ca="1">IFERROR(__xludf.DUMMYFUNCTION("""COMPUTED_VALUE"""),110)</f>
        <v>110</v>
      </c>
      <c r="B26" s="17" t="str">
        <f ca="1">IFERROR(__xludf.DUMMYFUNCTION("""COMPUTED_VALUE"""),"Пастухова Н. Ю.")</f>
        <v>Пастухова Н. Ю.</v>
      </c>
      <c r="C26" s="19" t="str">
        <f ca="1">IFERROR(__xludf.DUMMYFUNCTION("""COMPUTED_VALUE"""),"За")</f>
        <v>За</v>
      </c>
      <c r="D26" s="19">
        <f ca="1">IFERROR(__xludf.DUMMYFUNCTION("""COMPUTED_VALUE"""),110)</f>
        <v>110</v>
      </c>
      <c r="E26" s="19" t="str">
        <f ca="1">IFERROR(__xludf.DUMMYFUNCTION("""COMPUTED_VALUE"""),"Пастухова Н. Ю.")</f>
        <v>Пастухова Н. Ю.</v>
      </c>
      <c r="F26" s="19" t="str">
        <f ca="1">IFERROR(__xludf.DUMMYFUNCTION("""COMPUTED_VALUE"""),"За")</f>
        <v>За</v>
      </c>
      <c r="G26" s="19">
        <f ca="1">IFERROR(__xludf.DUMMYFUNCTION("""COMPUTED_VALUE"""),110)</f>
        <v>110</v>
      </c>
      <c r="H26" s="19" t="str">
        <f ca="1">IFERROR(__xludf.DUMMYFUNCTION("""COMPUTED_VALUE"""),"Пастухова Н. Ю.")</f>
        <v>Пастухова Н. Ю.</v>
      </c>
      <c r="I26" s="19" t="str">
        <f ca="1">IFERROR(__xludf.DUMMYFUNCTION("""COMPUTED_VALUE"""),"За")</f>
        <v>За</v>
      </c>
      <c r="J26" s="19">
        <f ca="1">IFERROR(__xludf.DUMMYFUNCTION("""COMPUTED_VALUE"""),110)</f>
        <v>110</v>
      </c>
      <c r="K26" s="19" t="str">
        <f ca="1">IFERROR(__xludf.DUMMYFUNCTION("""COMPUTED_VALUE"""),"Пастухова Н. Ю.")</f>
        <v>Пастухова Н. Ю.</v>
      </c>
      <c r="L26" s="19" t="str">
        <f ca="1">IFERROR(__xludf.DUMMYFUNCTION("""COMPUTED_VALUE"""),"За")</f>
        <v>За</v>
      </c>
      <c r="M26" s="19">
        <f ca="1">IFERROR(__xludf.DUMMYFUNCTION("""COMPUTED_VALUE"""),110)</f>
        <v>110</v>
      </c>
      <c r="N26" s="19" t="str">
        <f ca="1">IFERROR(__xludf.DUMMYFUNCTION("""COMPUTED_VALUE"""),"Пастухова Н. Ю.")</f>
        <v>Пастухова Н. Ю.</v>
      </c>
      <c r="O26" s="19" t="str">
        <f ca="1">IFERROR(__xludf.DUMMYFUNCTION("""COMPUTED_VALUE"""),"За")</f>
        <v>За</v>
      </c>
      <c r="P26" s="19">
        <f ca="1">IFERROR(__xludf.DUMMYFUNCTION("""COMPUTED_VALUE"""),110)</f>
        <v>110</v>
      </c>
      <c r="Q26" s="19" t="str">
        <f ca="1">IFERROR(__xludf.DUMMYFUNCTION("""COMPUTED_VALUE"""),"Пастухова Н. Ю.")</f>
        <v>Пастухова Н. Ю.</v>
      </c>
      <c r="R26" s="19" t="str">
        <f ca="1">IFERROR(__xludf.DUMMYFUNCTION("""COMPUTED_VALUE"""),"За")</f>
        <v>За</v>
      </c>
      <c r="S26" s="19">
        <f ca="1">IFERROR(__xludf.DUMMYFUNCTION("""COMPUTED_VALUE"""),110)</f>
        <v>110</v>
      </c>
      <c r="T26" s="19" t="str">
        <f ca="1">IFERROR(__xludf.DUMMYFUNCTION("""COMPUTED_VALUE"""),"Пастухова Н. Ю.")</f>
        <v>Пастухова Н. Ю.</v>
      </c>
      <c r="U26" s="19" t="str">
        <f ca="1">IFERROR(__xludf.DUMMYFUNCTION("""COMPUTED_VALUE"""),"За")</f>
        <v>За</v>
      </c>
      <c r="V26" s="19">
        <f ca="1">IFERROR(__xludf.DUMMYFUNCTION("""COMPUTED_VALUE"""),110)</f>
        <v>110</v>
      </c>
      <c r="W26" s="19" t="str">
        <f ca="1">IFERROR(__xludf.DUMMYFUNCTION("""COMPUTED_VALUE"""),"Пастухова Н. Ю.")</f>
        <v>Пастухова Н. Ю.</v>
      </c>
      <c r="X26" s="19" t="str">
        <f ca="1">IFERROR(__xludf.DUMMYFUNCTION("""COMPUTED_VALUE"""),"Не голосував")</f>
        <v>Не голосував</v>
      </c>
      <c r="Y26" s="19">
        <f ca="1">IFERROR(__xludf.DUMMYFUNCTION("""COMPUTED_VALUE"""),110)</f>
        <v>110</v>
      </c>
      <c r="Z26" s="19" t="str">
        <f ca="1">IFERROR(__xludf.DUMMYFUNCTION("""COMPUTED_VALUE"""),"Пастухова Н. Ю.")</f>
        <v>Пастухова Н. Ю.</v>
      </c>
      <c r="AA26" s="19" t="str">
        <f ca="1">IFERROR(__xludf.DUMMYFUNCTION("""COMPUTED_VALUE"""),"За")</f>
        <v>За</v>
      </c>
      <c r="AB26" s="19">
        <f ca="1">IFERROR(__xludf.DUMMYFUNCTION("""COMPUTED_VALUE"""),110)</f>
        <v>110</v>
      </c>
      <c r="AC26" s="19" t="str">
        <f ca="1">IFERROR(__xludf.DUMMYFUNCTION("""COMPUTED_VALUE"""),"Пастухова Н. Ю.")</f>
        <v>Пастухова Н. Ю.</v>
      </c>
      <c r="AD26" s="19" t="str">
        <f ca="1">IFERROR(__xludf.DUMMYFUNCTION("""COMPUTED_VALUE"""),"За")</f>
        <v>За</v>
      </c>
      <c r="AE26" s="19">
        <f ca="1">IFERROR(__xludf.DUMMYFUNCTION("""COMPUTED_VALUE"""),110)</f>
        <v>110</v>
      </c>
      <c r="AF26" s="19" t="str">
        <f ca="1">IFERROR(__xludf.DUMMYFUNCTION("""COMPUTED_VALUE"""),"Пастухова Н. Ю.")</f>
        <v>Пастухова Н. Ю.</v>
      </c>
      <c r="AG26" s="19" t="str">
        <f ca="1">IFERROR(__xludf.DUMMYFUNCTION("""COMPUTED_VALUE"""),"Не голосував")</f>
        <v>Не голосував</v>
      </c>
      <c r="AH26" s="19">
        <f ca="1">IFERROR(__xludf.DUMMYFUNCTION("""COMPUTED_VALUE"""),110)</f>
        <v>110</v>
      </c>
      <c r="AI26" s="19" t="str">
        <f ca="1">IFERROR(__xludf.DUMMYFUNCTION("""COMPUTED_VALUE"""),"Пастухова Н. Ю.")</f>
        <v>Пастухова Н. Ю.</v>
      </c>
      <c r="AJ26" s="19" t="str">
        <f ca="1">IFERROR(__xludf.DUMMYFUNCTION("""COMPUTED_VALUE"""),"Не голосував")</f>
        <v>Не голосував</v>
      </c>
      <c r="AK26" s="19">
        <f ca="1">IFERROR(__xludf.DUMMYFUNCTION("""COMPUTED_VALUE"""),110)</f>
        <v>110</v>
      </c>
      <c r="AL26" s="19" t="str">
        <f ca="1">IFERROR(__xludf.DUMMYFUNCTION("""COMPUTED_VALUE"""),"Пастухова Н. Ю.")</f>
        <v>Пастухова Н. Ю.</v>
      </c>
      <c r="AM26" s="19" t="str">
        <f ca="1">IFERROR(__xludf.DUMMYFUNCTION("""COMPUTED_VALUE"""),"Не голосував")</f>
        <v>Не голосував</v>
      </c>
      <c r="AN26" s="19">
        <f ca="1">IFERROR(__xludf.DUMMYFUNCTION("""COMPUTED_VALUE"""),110)</f>
        <v>110</v>
      </c>
      <c r="AO26" s="19" t="str">
        <f ca="1">IFERROR(__xludf.DUMMYFUNCTION("""COMPUTED_VALUE"""),"Пастухова Н. Ю.")</f>
        <v>Пастухова Н. Ю.</v>
      </c>
      <c r="AP26" s="19" t="str">
        <f ca="1">IFERROR(__xludf.DUMMYFUNCTION("""COMPUTED_VALUE"""),"За")</f>
        <v>За</v>
      </c>
      <c r="AQ26" s="19">
        <f ca="1">IFERROR(__xludf.DUMMYFUNCTION("""COMPUTED_VALUE"""),110)</f>
        <v>110</v>
      </c>
      <c r="AR26" s="19" t="str">
        <f ca="1">IFERROR(__xludf.DUMMYFUNCTION("""COMPUTED_VALUE"""),"Пастухова Н. Ю.")</f>
        <v>Пастухова Н. Ю.</v>
      </c>
      <c r="AS26" s="19" t="str">
        <f ca="1">IFERROR(__xludf.DUMMYFUNCTION("""COMPUTED_VALUE"""),"За")</f>
        <v>За</v>
      </c>
      <c r="AT26" s="19">
        <f ca="1">IFERROR(__xludf.DUMMYFUNCTION("""COMPUTED_VALUE"""),110)</f>
        <v>110</v>
      </c>
      <c r="AU26" s="19" t="str">
        <f ca="1">IFERROR(__xludf.DUMMYFUNCTION("""COMPUTED_VALUE"""),"Пастухова Н. Ю.")</f>
        <v>Пастухова Н. Ю.</v>
      </c>
      <c r="AV26" s="19" t="str">
        <f ca="1">IFERROR(__xludf.DUMMYFUNCTION("""COMPUTED_VALUE"""),"За")</f>
        <v>За</v>
      </c>
      <c r="AW26" s="19">
        <f ca="1">IFERROR(__xludf.DUMMYFUNCTION("""COMPUTED_VALUE"""),110)</f>
        <v>110</v>
      </c>
      <c r="AX26" s="19" t="str">
        <f ca="1">IFERROR(__xludf.DUMMYFUNCTION("""COMPUTED_VALUE"""),"Пастухова Н. Ю.")</f>
        <v>Пастухова Н. Ю.</v>
      </c>
      <c r="AY26" s="19" t="str">
        <f ca="1">IFERROR(__xludf.DUMMYFUNCTION("""COMPUTED_VALUE"""),"За")</f>
        <v>За</v>
      </c>
      <c r="AZ26" s="19">
        <f ca="1">IFERROR(__xludf.DUMMYFUNCTION("""COMPUTED_VALUE"""),110)</f>
        <v>110</v>
      </c>
      <c r="BA26" s="19" t="str">
        <f ca="1">IFERROR(__xludf.DUMMYFUNCTION("""COMPUTED_VALUE"""),"Пастухова Н. Ю.")</f>
        <v>Пастухова Н. Ю.</v>
      </c>
      <c r="BB26" s="19" t="str">
        <f ca="1">IFERROR(__xludf.DUMMYFUNCTION("""COMPUTED_VALUE"""),"За")</f>
        <v>За</v>
      </c>
      <c r="BC26" s="19">
        <f ca="1">IFERROR(__xludf.DUMMYFUNCTION("""COMPUTED_VALUE"""),110)</f>
        <v>110</v>
      </c>
      <c r="BD26" s="19" t="str">
        <f ca="1">IFERROR(__xludf.DUMMYFUNCTION("""COMPUTED_VALUE"""),"Пастухова Н. Ю.")</f>
        <v>Пастухова Н. Ю.</v>
      </c>
      <c r="BE26" s="19" t="str">
        <f ca="1">IFERROR(__xludf.DUMMYFUNCTION("""COMPUTED_VALUE"""),"За")</f>
        <v>За</v>
      </c>
      <c r="BF26" s="19">
        <f ca="1">IFERROR(__xludf.DUMMYFUNCTION("""COMPUTED_VALUE"""),110)</f>
        <v>110</v>
      </c>
      <c r="BG26" s="19" t="str">
        <f ca="1">IFERROR(__xludf.DUMMYFUNCTION("""COMPUTED_VALUE"""),"Пастухова Н. Ю.")</f>
        <v>Пастухова Н. Ю.</v>
      </c>
      <c r="BH26" s="19" t="str">
        <f ca="1">IFERROR(__xludf.DUMMYFUNCTION("""COMPUTED_VALUE"""),"За")</f>
        <v>За</v>
      </c>
      <c r="BI26" s="19">
        <f ca="1">IFERROR(__xludf.DUMMYFUNCTION("""COMPUTED_VALUE"""),110)</f>
        <v>110</v>
      </c>
      <c r="BJ26" s="19" t="str">
        <f ca="1">IFERROR(__xludf.DUMMYFUNCTION("""COMPUTED_VALUE"""),"Пастухова Н. Ю.")</f>
        <v>Пастухова Н. Ю.</v>
      </c>
      <c r="BK26" s="19" t="str">
        <f ca="1">IFERROR(__xludf.DUMMYFUNCTION("""COMPUTED_VALUE"""),"За")</f>
        <v>За</v>
      </c>
      <c r="BL26" s="19">
        <f ca="1">IFERROR(__xludf.DUMMYFUNCTION("""COMPUTED_VALUE"""),110)</f>
        <v>110</v>
      </c>
      <c r="BM26" s="19" t="str">
        <f ca="1">IFERROR(__xludf.DUMMYFUNCTION("""COMPUTED_VALUE"""),"Пастухова Н. Ю.")</f>
        <v>Пастухова Н. Ю.</v>
      </c>
      <c r="BN26" s="19" t="str">
        <f ca="1">IFERROR(__xludf.DUMMYFUNCTION("""COMPUTED_VALUE"""),"За")</f>
        <v>За</v>
      </c>
      <c r="BO26" s="19">
        <f ca="1">IFERROR(__xludf.DUMMYFUNCTION("""COMPUTED_VALUE"""),110)</f>
        <v>110</v>
      </c>
      <c r="BP26" s="19" t="str">
        <f ca="1">IFERROR(__xludf.DUMMYFUNCTION("""COMPUTED_VALUE"""),"Пастухова Н. Ю.")</f>
        <v>Пастухова Н. Ю.</v>
      </c>
      <c r="BQ26" s="19" t="str">
        <f ca="1">IFERROR(__xludf.DUMMYFUNCTION("""COMPUTED_VALUE"""),"За")</f>
        <v>За</v>
      </c>
      <c r="BR26" s="19">
        <f ca="1">IFERROR(__xludf.DUMMYFUNCTION("""COMPUTED_VALUE"""),110)</f>
        <v>110</v>
      </c>
      <c r="BS26" s="19" t="str">
        <f ca="1">IFERROR(__xludf.DUMMYFUNCTION("""COMPUTED_VALUE"""),"Пастухова Н. Ю.")</f>
        <v>Пастухова Н. Ю.</v>
      </c>
      <c r="BT26" s="19" t="str">
        <f ca="1">IFERROR(__xludf.DUMMYFUNCTION("""COMPUTED_VALUE"""),"За")</f>
        <v>За</v>
      </c>
      <c r="BU26" s="19">
        <f ca="1">IFERROR(__xludf.DUMMYFUNCTION("""COMPUTED_VALUE"""),110)</f>
        <v>110</v>
      </c>
      <c r="BV26" s="19" t="str">
        <f ca="1">IFERROR(__xludf.DUMMYFUNCTION("""COMPUTED_VALUE"""),"Пастухова Н. Ю.")</f>
        <v>Пастухова Н. Ю.</v>
      </c>
      <c r="BW26" s="19" t="str">
        <f ca="1">IFERROR(__xludf.DUMMYFUNCTION("""COMPUTED_VALUE"""),"За")</f>
        <v>За</v>
      </c>
      <c r="BX26" s="19">
        <f ca="1">IFERROR(__xludf.DUMMYFUNCTION("""COMPUTED_VALUE"""),110)</f>
        <v>110</v>
      </c>
      <c r="BY26" s="19" t="str">
        <f ca="1">IFERROR(__xludf.DUMMYFUNCTION("""COMPUTED_VALUE"""),"Пастухова Н. Ю.")</f>
        <v>Пастухова Н. Ю.</v>
      </c>
      <c r="BZ26" s="19" t="str">
        <f ca="1">IFERROR(__xludf.DUMMYFUNCTION("""COMPUTED_VALUE"""),"За")</f>
        <v>За</v>
      </c>
      <c r="CA26" s="19">
        <f ca="1">IFERROR(__xludf.DUMMYFUNCTION("""COMPUTED_VALUE"""),110)</f>
        <v>110</v>
      </c>
      <c r="CB26" s="19" t="str">
        <f ca="1">IFERROR(__xludf.DUMMYFUNCTION("""COMPUTED_VALUE"""),"Пастухова Н. Ю.")</f>
        <v>Пастухова Н. Ю.</v>
      </c>
      <c r="CC26" s="19" t="str">
        <f ca="1">IFERROR(__xludf.DUMMYFUNCTION("""COMPUTED_VALUE"""),"За")</f>
        <v>За</v>
      </c>
      <c r="CD26" s="19">
        <f ca="1">IFERROR(__xludf.DUMMYFUNCTION("""COMPUTED_VALUE"""),110)</f>
        <v>110</v>
      </c>
      <c r="CE26" s="19" t="str">
        <f ca="1">IFERROR(__xludf.DUMMYFUNCTION("""COMPUTED_VALUE"""),"Пастухова Н. Ю.")</f>
        <v>Пастухова Н. Ю.</v>
      </c>
      <c r="CF26" s="19" t="str">
        <f ca="1">IFERROR(__xludf.DUMMYFUNCTION("""COMPUTED_VALUE"""),"За")</f>
        <v>За</v>
      </c>
      <c r="CG26" s="19">
        <f ca="1">IFERROR(__xludf.DUMMYFUNCTION("""COMPUTED_VALUE"""),110)</f>
        <v>110</v>
      </c>
      <c r="CH26" s="19" t="str">
        <f ca="1">IFERROR(__xludf.DUMMYFUNCTION("""COMPUTED_VALUE"""),"Пастухова Н. Ю.")</f>
        <v>Пастухова Н. Ю.</v>
      </c>
      <c r="CI26" s="19" t="str">
        <f ca="1">IFERROR(__xludf.DUMMYFUNCTION("""COMPUTED_VALUE"""),"За")</f>
        <v>За</v>
      </c>
      <c r="CJ26" s="19">
        <f ca="1">IFERROR(__xludf.DUMMYFUNCTION("""COMPUTED_VALUE"""),110)</f>
        <v>110</v>
      </c>
      <c r="CK26" s="19" t="str">
        <f ca="1">IFERROR(__xludf.DUMMYFUNCTION("""COMPUTED_VALUE"""),"Пастухова Н. Ю.")</f>
        <v>Пастухова Н. Ю.</v>
      </c>
      <c r="CL26" s="19" t="str">
        <f ca="1">IFERROR(__xludf.DUMMYFUNCTION("""COMPUTED_VALUE"""),"За")</f>
        <v>За</v>
      </c>
      <c r="CM26" s="19">
        <f ca="1">IFERROR(__xludf.DUMMYFUNCTION("""COMPUTED_VALUE"""),110)</f>
        <v>110</v>
      </c>
      <c r="CN26" s="19" t="str">
        <f ca="1">IFERROR(__xludf.DUMMYFUNCTION("""COMPUTED_VALUE"""),"Пастухова Н. Ю.")</f>
        <v>Пастухова Н. Ю.</v>
      </c>
      <c r="CO26" s="19" t="str">
        <f ca="1">IFERROR(__xludf.DUMMYFUNCTION("""COMPUTED_VALUE"""),"За")</f>
        <v>За</v>
      </c>
      <c r="CP26" s="19">
        <f ca="1">IFERROR(__xludf.DUMMYFUNCTION("""COMPUTED_VALUE"""),110)</f>
        <v>110</v>
      </c>
      <c r="CQ26" s="19" t="str">
        <f ca="1">IFERROR(__xludf.DUMMYFUNCTION("""COMPUTED_VALUE"""),"Пастухова Н. Ю.")</f>
        <v>Пастухова Н. Ю.</v>
      </c>
      <c r="CR26" s="19" t="str">
        <f ca="1">IFERROR(__xludf.DUMMYFUNCTION("""COMPUTED_VALUE"""),"За")</f>
        <v>За</v>
      </c>
      <c r="CS26" s="19">
        <f ca="1">IFERROR(__xludf.DUMMYFUNCTION("""COMPUTED_VALUE"""),110)</f>
        <v>110</v>
      </c>
      <c r="CT26" s="19" t="str">
        <f ca="1">IFERROR(__xludf.DUMMYFUNCTION("""COMPUTED_VALUE"""),"Пастухова Н. Ю.")</f>
        <v>Пастухова Н. Ю.</v>
      </c>
      <c r="CU26" s="19" t="str">
        <f ca="1">IFERROR(__xludf.DUMMYFUNCTION("""COMPUTED_VALUE"""),"За")</f>
        <v>За</v>
      </c>
      <c r="CV26" s="19">
        <f ca="1">IFERROR(__xludf.DUMMYFUNCTION("""COMPUTED_VALUE"""),110)</f>
        <v>110</v>
      </c>
      <c r="CW26" s="19" t="str">
        <f ca="1">IFERROR(__xludf.DUMMYFUNCTION("""COMPUTED_VALUE"""),"Пастухова Н. Ю.")</f>
        <v>Пастухова Н. Ю.</v>
      </c>
      <c r="CX26" s="19" t="str">
        <f ca="1">IFERROR(__xludf.DUMMYFUNCTION("""COMPUTED_VALUE"""),"За")</f>
        <v>За</v>
      </c>
      <c r="CY26" s="19">
        <f ca="1">IFERROR(__xludf.DUMMYFUNCTION("""COMPUTED_VALUE"""),110)</f>
        <v>110</v>
      </c>
      <c r="CZ26" s="19" t="str">
        <f ca="1">IFERROR(__xludf.DUMMYFUNCTION("""COMPUTED_VALUE"""),"Пастухова Н. Ю.")</f>
        <v>Пастухова Н. Ю.</v>
      </c>
      <c r="DA26" s="19" t="str">
        <f ca="1">IFERROR(__xludf.DUMMYFUNCTION("""COMPUTED_VALUE"""),"За")</f>
        <v>За</v>
      </c>
      <c r="DB26" s="19">
        <f ca="1">IFERROR(__xludf.DUMMYFUNCTION("""COMPUTED_VALUE"""),110)</f>
        <v>110</v>
      </c>
      <c r="DC26" s="19" t="str">
        <f ca="1">IFERROR(__xludf.DUMMYFUNCTION("""COMPUTED_VALUE"""),"Пастухова Н. Ю.")</f>
        <v>Пастухова Н. Ю.</v>
      </c>
      <c r="DD26" s="19" t="str">
        <f ca="1">IFERROR(__xludf.DUMMYFUNCTION("""COMPUTED_VALUE"""),"За")</f>
        <v>За</v>
      </c>
      <c r="DE26" s="19">
        <f ca="1">IFERROR(__xludf.DUMMYFUNCTION("""COMPUTED_VALUE"""),110)</f>
        <v>110</v>
      </c>
      <c r="DF26" s="19" t="str">
        <f ca="1">IFERROR(__xludf.DUMMYFUNCTION("""COMPUTED_VALUE"""),"Пастухова Н. Ю.")</f>
        <v>Пастухова Н. Ю.</v>
      </c>
      <c r="DG26" s="19" t="str">
        <f ca="1">IFERROR(__xludf.DUMMYFUNCTION("""COMPUTED_VALUE"""),"За")</f>
        <v>За</v>
      </c>
      <c r="DH26" s="19">
        <f ca="1">IFERROR(__xludf.DUMMYFUNCTION("""COMPUTED_VALUE"""),110)</f>
        <v>110</v>
      </c>
      <c r="DI26" s="19" t="str">
        <f ca="1">IFERROR(__xludf.DUMMYFUNCTION("""COMPUTED_VALUE"""),"Пастухова Н. Ю.")</f>
        <v>Пастухова Н. Ю.</v>
      </c>
      <c r="DJ26" s="19" t="str">
        <f ca="1">IFERROR(__xludf.DUMMYFUNCTION("""COMPUTED_VALUE"""),"За")</f>
        <v>За</v>
      </c>
      <c r="DK26" s="19">
        <f ca="1">IFERROR(__xludf.DUMMYFUNCTION("""COMPUTED_VALUE"""),110)</f>
        <v>110</v>
      </c>
      <c r="DL26" s="19" t="str">
        <f ca="1">IFERROR(__xludf.DUMMYFUNCTION("""COMPUTED_VALUE"""),"Пастухова Н. Ю.")</f>
        <v>Пастухова Н. Ю.</v>
      </c>
      <c r="DM26" s="19" t="str">
        <f ca="1">IFERROR(__xludf.DUMMYFUNCTION("""COMPUTED_VALUE"""),"За")</f>
        <v>За</v>
      </c>
      <c r="DN26" s="19">
        <f ca="1">IFERROR(__xludf.DUMMYFUNCTION("""COMPUTED_VALUE"""),110)</f>
        <v>110</v>
      </c>
      <c r="DO26" s="19" t="str">
        <f ca="1">IFERROR(__xludf.DUMMYFUNCTION("""COMPUTED_VALUE"""),"Пастухова Н. Ю.")</f>
        <v>Пастухова Н. Ю.</v>
      </c>
      <c r="DP26" s="19" t="str">
        <f ca="1">IFERROR(__xludf.DUMMYFUNCTION("""COMPUTED_VALUE"""),"За")</f>
        <v>За</v>
      </c>
      <c r="DQ26" s="19">
        <f ca="1">IFERROR(__xludf.DUMMYFUNCTION("""COMPUTED_VALUE"""),110)</f>
        <v>110</v>
      </c>
      <c r="DR26" s="19" t="str">
        <f ca="1">IFERROR(__xludf.DUMMYFUNCTION("""COMPUTED_VALUE"""),"Пастухова Н. Ю.")</f>
        <v>Пастухова Н. Ю.</v>
      </c>
      <c r="DS26" s="19" t="str">
        <f ca="1">IFERROR(__xludf.DUMMYFUNCTION("""COMPUTED_VALUE"""),"Не голосував")</f>
        <v>Не голосував</v>
      </c>
      <c r="DT26" s="19">
        <f ca="1">IFERROR(__xludf.DUMMYFUNCTION("""COMPUTED_VALUE"""),110)</f>
        <v>110</v>
      </c>
      <c r="DU26" s="19" t="str">
        <f ca="1">IFERROR(__xludf.DUMMYFUNCTION("""COMPUTED_VALUE"""),"Пастухова Н. Ю.")</f>
        <v>Пастухова Н. Ю.</v>
      </c>
      <c r="DV26" s="19" t="str">
        <f ca="1">IFERROR(__xludf.DUMMYFUNCTION("""COMPUTED_VALUE"""),"За")</f>
        <v>За</v>
      </c>
      <c r="DW26" s="19">
        <f ca="1">IFERROR(__xludf.DUMMYFUNCTION("""COMPUTED_VALUE"""),110)</f>
        <v>110</v>
      </c>
      <c r="DX26" s="19" t="str">
        <f ca="1">IFERROR(__xludf.DUMMYFUNCTION("""COMPUTED_VALUE"""),"Пастухова Н. Ю.")</f>
        <v>Пастухова Н. Ю.</v>
      </c>
      <c r="DY26" s="19" t="str">
        <f ca="1">IFERROR(__xludf.DUMMYFUNCTION("""COMPUTED_VALUE"""),"За")</f>
        <v>За</v>
      </c>
      <c r="DZ26" s="19">
        <f ca="1">IFERROR(__xludf.DUMMYFUNCTION("""COMPUTED_VALUE"""),110)</f>
        <v>110</v>
      </c>
      <c r="EA26" s="19" t="str">
        <f ca="1">IFERROR(__xludf.DUMMYFUNCTION("""COMPUTED_VALUE"""),"Пастухова Н. Ю.")</f>
        <v>Пастухова Н. Ю.</v>
      </c>
      <c r="EB26" s="19" t="str">
        <f ca="1">IFERROR(__xludf.DUMMYFUNCTION("""COMPUTED_VALUE"""),"За")</f>
        <v>За</v>
      </c>
      <c r="EC26" s="19">
        <f ca="1">IFERROR(__xludf.DUMMYFUNCTION("""COMPUTED_VALUE"""),110)</f>
        <v>110</v>
      </c>
      <c r="ED26" s="19" t="str">
        <f ca="1">IFERROR(__xludf.DUMMYFUNCTION("""COMPUTED_VALUE"""),"Пастухова Н. Ю.")</f>
        <v>Пастухова Н. Ю.</v>
      </c>
      <c r="EE26" s="19" t="str">
        <f ca="1">IFERROR(__xludf.DUMMYFUNCTION("""COMPUTED_VALUE"""),"За")</f>
        <v>За</v>
      </c>
      <c r="EF26" s="19">
        <f ca="1">IFERROR(__xludf.DUMMYFUNCTION("""COMPUTED_VALUE"""),110)</f>
        <v>110</v>
      </c>
      <c r="EG26" s="19" t="str">
        <f ca="1">IFERROR(__xludf.DUMMYFUNCTION("""COMPUTED_VALUE"""),"Пастухова Н. Ю.")</f>
        <v>Пастухова Н. Ю.</v>
      </c>
      <c r="EH26" s="19" t="str">
        <f ca="1">IFERROR(__xludf.DUMMYFUNCTION("""COMPUTED_VALUE"""),"За")</f>
        <v>За</v>
      </c>
      <c r="EI26" s="19">
        <f ca="1">IFERROR(__xludf.DUMMYFUNCTION("""COMPUTED_VALUE"""),110)</f>
        <v>110</v>
      </c>
      <c r="EJ26" s="19" t="str">
        <f ca="1">IFERROR(__xludf.DUMMYFUNCTION("""COMPUTED_VALUE"""),"Пастухова Н. Ю.")</f>
        <v>Пастухова Н. Ю.</v>
      </c>
      <c r="EK26" s="19" t="str">
        <f ca="1">IFERROR(__xludf.DUMMYFUNCTION("""COMPUTED_VALUE"""),"За")</f>
        <v>За</v>
      </c>
      <c r="EL26" s="19">
        <f ca="1">IFERROR(__xludf.DUMMYFUNCTION("""COMPUTED_VALUE"""),110)</f>
        <v>110</v>
      </c>
      <c r="EM26" s="19" t="str">
        <f ca="1">IFERROR(__xludf.DUMMYFUNCTION("""COMPUTED_VALUE"""),"Пастухова Н. Ю.")</f>
        <v>Пастухова Н. Ю.</v>
      </c>
      <c r="EN26" s="19" t="str">
        <f ca="1">IFERROR(__xludf.DUMMYFUNCTION("""COMPUTED_VALUE"""),"За")</f>
        <v>За</v>
      </c>
      <c r="EO26" s="19">
        <f ca="1">IFERROR(__xludf.DUMMYFUNCTION("""COMPUTED_VALUE"""),110)</f>
        <v>110</v>
      </c>
      <c r="EP26" s="19" t="str">
        <f ca="1">IFERROR(__xludf.DUMMYFUNCTION("""COMPUTED_VALUE"""),"Пастухова Н. Ю.")</f>
        <v>Пастухова Н. Ю.</v>
      </c>
      <c r="EQ26" s="19" t="str">
        <f ca="1">IFERROR(__xludf.DUMMYFUNCTION("""COMPUTED_VALUE"""),"За")</f>
        <v>За</v>
      </c>
      <c r="ER26" s="19">
        <f ca="1">IFERROR(__xludf.DUMMYFUNCTION("""COMPUTED_VALUE"""),110)</f>
        <v>110</v>
      </c>
      <c r="ES26" s="19" t="str">
        <f ca="1">IFERROR(__xludf.DUMMYFUNCTION("""COMPUTED_VALUE"""),"Пастухова Н. Ю.")</f>
        <v>Пастухова Н. Ю.</v>
      </c>
      <c r="ET26" s="19" t="str">
        <f ca="1">IFERROR(__xludf.DUMMYFUNCTION("""COMPUTED_VALUE"""),"За")</f>
        <v>За</v>
      </c>
      <c r="EU26" s="19">
        <f ca="1">IFERROR(__xludf.DUMMYFUNCTION("""COMPUTED_VALUE"""),110)</f>
        <v>110</v>
      </c>
      <c r="EV26" s="19" t="str">
        <f ca="1">IFERROR(__xludf.DUMMYFUNCTION("""COMPUTED_VALUE"""),"Пастухова Н. Ю.")</f>
        <v>Пастухова Н. Ю.</v>
      </c>
      <c r="EW26" s="19" t="str">
        <f ca="1">IFERROR(__xludf.DUMMYFUNCTION("""COMPUTED_VALUE"""),"За")</f>
        <v>За</v>
      </c>
      <c r="EX26" s="19">
        <f ca="1">IFERROR(__xludf.DUMMYFUNCTION("""COMPUTED_VALUE"""),110)</f>
        <v>110</v>
      </c>
      <c r="EY26" s="19" t="str">
        <f ca="1">IFERROR(__xludf.DUMMYFUNCTION("""COMPUTED_VALUE"""),"Пастухова Н. Ю.")</f>
        <v>Пастухова Н. Ю.</v>
      </c>
      <c r="EZ26" s="19" t="str">
        <f ca="1">IFERROR(__xludf.DUMMYFUNCTION("""COMPUTED_VALUE"""),"За")</f>
        <v>За</v>
      </c>
      <c r="FA26" s="19">
        <f ca="1">IFERROR(__xludf.DUMMYFUNCTION("""COMPUTED_VALUE"""),110)</f>
        <v>110</v>
      </c>
      <c r="FB26" s="19" t="str">
        <f ca="1">IFERROR(__xludf.DUMMYFUNCTION("""COMPUTED_VALUE"""),"Пастухова Н. Ю.")</f>
        <v>Пастухова Н. Ю.</v>
      </c>
      <c r="FC26" s="19" t="str">
        <f ca="1">IFERROR(__xludf.DUMMYFUNCTION("""COMPUTED_VALUE"""),"За")</f>
        <v>За</v>
      </c>
      <c r="FD26" s="19">
        <f ca="1">IFERROR(__xludf.DUMMYFUNCTION("""COMPUTED_VALUE"""),110)</f>
        <v>110</v>
      </c>
      <c r="FE26" s="19" t="str">
        <f ca="1">IFERROR(__xludf.DUMMYFUNCTION("""COMPUTED_VALUE"""),"Пастухова Н. Ю.")</f>
        <v>Пастухова Н. Ю.</v>
      </c>
      <c r="FF26" s="19" t="str">
        <f ca="1">IFERROR(__xludf.DUMMYFUNCTION("""COMPUTED_VALUE"""),"За")</f>
        <v>За</v>
      </c>
      <c r="FG26" s="19">
        <f ca="1">IFERROR(__xludf.DUMMYFUNCTION("""COMPUTED_VALUE"""),110)</f>
        <v>110</v>
      </c>
      <c r="FH26" s="19" t="str">
        <f ca="1">IFERROR(__xludf.DUMMYFUNCTION("""COMPUTED_VALUE"""),"Пастухова Н. Ю.")</f>
        <v>Пастухова Н. Ю.</v>
      </c>
      <c r="FI26" s="19" t="str">
        <f ca="1">IFERROR(__xludf.DUMMYFUNCTION("""COMPUTED_VALUE"""),"Не голосував")</f>
        <v>Не голосував</v>
      </c>
      <c r="FJ26" s="19">
        <f ca="1">IFERROR(__xludf.DUMMYFUNCTION("""COMPUTED_VALUE"""),110)</f>
        <v>110</v>
      </c>
      <c r="FK26" s="19" t="str">
        <f ca="1">IFERROR(__xludf.DUMMYFUNCTION("""COMPUTED_VALUE"""),"Пастухова Н. Ю.")</f>
        <v>Пастухова Н. Ю.</v>
      </c>
      <c r="FL26" s="19" t="str">
        <f ca="1">IFERROR(__xludf.DUMMYFUNCTION("""COMPUTED_VALUE"""),"За")</f>
        <v>За</v>
      </c>
      <c r="FM26" s="19">
        <f ca="1">IFERROR(__xludf.DUMMYFUNCTION("""COMPUTED_VALUE"""),110)</f>
        <v>110</v>
      </c>
      <c r="FN26" s="19" t="str">
        <f ca="1">IFERROR(__xludf.DUMMYFUNCTION("""COMPUTED_VALUE"""),"Пастухова Н. Ю.")</f>
        <v>Пастухова Н. Ю.</v>
      </c>
      <c r="FO26" s="19" t="str">
        <f ca="1">IFERROR(__xludf.DUMMYFUNCTION("""COMPUTED_VALUE"""),"За")</f>
        <v>За</v>
      </c>
      <c r="FP26" s="19">
        <f ca="1">IFERROR(__xludf.DUMMYFUNCTION("""COMPUTED_VALUE"""),110)</f>
        <v>110</v>
      </c>
      <c r="FQ26" s="19" t="str">
        <f ca="1">IFERROR(__xludf.DUMMYFUNCTION("""COMPUTED_VALUE"""),"Пастухова Н. Ю.")</f>
        <v>Пастухова Н. Ю.</v>
      </c>
      <c r="FR26" s="19" t="str">
        <f ca="1">IFERROR(__xludf.DUMMYFUNCTION("""COMPUTED_VALUE"""),"За")</f>
        <v>За</v>
      </c>
      <c r="FS26" s="19">
        <f ca="1">IFERROR(__xludf.DUMMYFUNCTION("""COMPUTED_VALUE"""),110)</f>
        <v>110</v>
      </c>
      <c r="FT26" s="19" t="str">
        <f ca="1">IFERROR(__xludf.DUMMYFUNCTION("""COMPUTED_VALUE"""),"Пастухова Н. Ю.")</f>
        <v>Пастухова Н. Ю.</v>
      </c>
      <c r="FU26" s="19" t="str">
        <f ca="1">IFERROR(__xludf.DUMMYFUNCTION("""COMPUTED_VALUE"""),"За")</f>
        <v>За</v>
      </c>
      <c r="FV26" s="19">
        <f ca="1">IFERROR(__xludf.DUMMYFUNCTION("""COMPUTED_VALUE"""),110)</f>
        <v>110</v>
      </c>
      <c r="FW26" s="19" t="str">
        <f ca="1">IFERROR(__xludf.DUMMYFUNCTION("""COMPUTED_VALUE"""),"Пастухова Н. Ю.")</f>
        <v>Пастухова Н. Ю.</v>
      </c>
      <c r="FX26" s="19" t="str">
        <f ca="1">IFERROR(__xludf.DUMMYFUNCTION("""COMPUTED_VALUE"""),"За")</f>
        <v>За</v>
      </c>
      <c r="FY26" s="19">
        <f ca="1">IFERROR(__xludf.DUMMYFUNCTION("""COMPUTED_VALUE"""),110)</f>
        <v>110</v>
      </c>
      <c r="FZ26" s="19" t="str">
        <f ca="1">IFERROR(__xludf.DUMMYFUNCTION("""COMPUTED_VALUE"""),"Пастухова Н. Ю.")</f>
        <v>Пастухова Н. Ю.</v>
      </c>
      <c r="GA26" s="19" t="str">
        <f ca="1">IFERROR(__xludf.DUMMYFUNCTION("""COMPUTED_VALUE"""),"Не голосував")</f>
        <v>Не голосував</v>
      </c>
      <c r="GB26" s="19">
        <f ca="1">IFERROR(__xludf.DUMMYFUNCTION("""COMPUTED_VALUE"""),110)</f>
        <v>110</v>
      </c>
      <c r="GC26" s="19" t="str">
        <f ca="1">IFERROR(__xludf.DUMMYFUNCTION("""COMPUTED_VALUE"""),"Пастухова Н. Ю.")</f>
        <v>Пастухова Н. Ю.</v>
      </c>
      <c r="GD26" s="19" t="str">
        <f ca="1">IFERROR(__xludf.DUMMYFUNCTION("""COMPUTED_VALUE"""),"За")</f>
        <v>За</v>
      </c>
      <c r="GE26" s="19">
        <f ca="1">IFERROR(__xludf.DUMMYFUNCTION("""COMPUTED_VALUE"""),110)</f>
        <v>110</v>
      </c>
      <c r="GF26" s="19" t="str">
        <f ca="1">IFERROR(__xludf.DUMMYFUNCTION("""COMPUTED_VALUE"""),"Пастухова Н. Ю.")</f>
        <v>Пастухова Н. Ю.</v>
      </c>
      <c r="GG26" s="19" t="str">
        <f ca="1">IFERROR(__xludf.DUMMYFUNCTION("""COMPUTED_VALUE"""),"За")</f>
        <v>За</v>
      </c>
      <c r="GH26" s="19">
        <f ca="1">IFERROR(__xludf.DUMMYFUNCTION("""COMPUTED_VALUE"""),110)</f>
        <v>110</v>
      </c>
      <c r="GI26" s="19" t="str">
        <f ca="1">IFERROR(__xludf.DUMMYFUNCTION("""COMPUTED_VALUE"""),"Пастухова Н. Ю.")</f>
        <v>Пастухова Н. Ю.</v>
      </c>
      <c r="GJ26" s="19" t="str">
        <f ca="1">IFERROR(__xludf.DUMMYFUNCTION("""COMPUTED_VALUE"""),"За")</f>
        <v>За</v>
      </c>
      <c r="GK26" s="19">
        <f ca="1">IFERROR(__xludf.DUMMYFUNCTION("""COMPUTED_VALUE"""),110)</f>
        <v>110</v>
      </c>
      <c r="GL26" s="19" t="str">
        <f ca="1">IFERROR(__xludf.DUMMYFUNCTION("""COMPUTED_VALUE"""),"Пастухова Н. Ю.")</f>
        <v>Пастухова Н. Ю.</v>
      </c>
      <c r="GM26" s="19" t="str">
        <f ca="1">IFERROR(__xludf.DUMMYFUNCTION("""COMPUTED_VALUE"""),"За")</f>
        <v>За</v>
      </c>
      <c r="GN26" s="19">
        <f ca="1">IFERROR(__xludf.DUMMYFUNCTION("""COMPUTED_VALUE"""),110)</f>
        <v>110</v>
      </c>
      <c r="GO26" s="19" t="str">
        <f ca="1">IFERROR(__xludf.DUMMYFUNCTION("""COMPUTED_VALUE"""),"Пастухова Н. Ю.")</f>
        <v>Пастухова Н. Ю.</v>
      </c>
      <c r="GP26" s="19" t="str">
        <f ca="1">IFERROR(__xludf.DUMMYFUNCTION("""COMPUTED_VALUE"""),"За")</f>
        <v>За</v>
      </c>
      <c r="GQ26" s="19">
        <f ca="1">IFERROR(__xludf.DUMMYFUNCTION("""COMPUTED_VALUE"""),110)</f>
        <v>110</v>
      </c>
      <c r="GR26" s="19" t="str">
        <f ca="1">IFERROR(__xludf.DUMMYFUNCTION("""COMPUTED_VALUE"""),"Пастухова Н. Ю.")</f>
        <v>Пастухова Н. Ю.</v>
      </c>
      <c r="GS26" s="19" t="str">
        <f ca="1">IFERROR(__xludf.DUMMYFUNCTION("""COMPUTED_VALUE"""),"За")</f>
        <v>За</v>
      </c>
      <c r="GT26" s="19">
        <f ca="1">IFERROR(__xludf.DUMMYFUNCTION("""COMPUTED_VALUE"""),110)</f>
        <v>110</v>
      </c>
      <c r="GU26" s="19" t="str">
        <f ca="1">IFERROR(__xludf.DUMMYFUNCTION("""COMPUTED_VALUE"""),"Пастухова Н. Ю.")</f>
        <v>Пастухова Н. Ю.</v>
      </c>
      <c r="GV26" s="19" t="str">
        <f ca="1">IFERROR(__xludf.DUMMYFUNCTION("""COMPUTED_VALUE"""),"За")</f>
        <v>За</v>
      </c>
      <c r="GW26" s="19">
        <f ca="1">IFERROR(__xludf.DUMMYFUNCTION("""COMPUTED_VALUE"""),110)</f>
        <v>110</v>
      </c>
      <c r="GX26" s="19" t="str">
        <f ca="1">IFERROR(__xludf.DUMMYFUNCTION("""COMPUTED_VALUE"""),"Пастухова Н. Ю.")</f>
        <v>Пастухова Н. Ю.</v>
      </c>
      <c r="GY26" s="19" t="str">
        <f ca="1">IFERROR(__xludf.DUMMYFUNCTION("""COMPUTED_VALUE"""),"За")</f>
        <v>За</v>
      </c>
      <c r="GZ26" s="19">
        <f ca="1">IFERROR(__xludf.DUMMYFUNCTION("""COMPUTED_VALUE"""),110)</f>
        <v>110</v>
      </c>
      <c r="HA26" s="19" t="str">
        <f ca="1">IFERROR(__xludf.DUMMYFUNCTION("""COMPUTED_VALUE"""),"Пастухова Н. Ю.")</f>
        <v>Пастухова Н. Ю.</v>
      </c>
      <c r="HB26" s="19" t="str">
        <f ca="1">IFERROR(__xludf.DUMMYFUNCTION("""COMPUTED_VALUE"""),"За")</f>
        <v>За</v>
      </c>
      <c r="HC26" s="19">
        <f ca="1">IFERROR(__xludf.DUMMYFUNCTION("""COMPUTED_VALUE"""),110)</f>
        <v>110</v>
      </c>
      <c r="HD26" s="19" t="str">
        <f ca="1">IFERROR(__xludf.DUMMYFUNCTION("""COMPUTED_VALUE"""),"Пастухова Н. Ю.")</f>
        <v>Пастухова Н. Ю.</v>
      </c>
      <c r="HE26" s="19" t="str">
        <f ca="1">IFERROR(__xludf.DUMMYFUNCTION("""COMPUTED_VALUE"""),"За")</f>
        <v>За</v>
      </c>
      <c r="HF26" s="19">
        <f ca="1">IFERROR(__xludf.DUMMYFUNCTION("""COMPUTED_VALUE"""),110)</f>
        <v>110</v>
      </c>
      <c r="HG26" s="19" t="str">
        <f ca="1">IFERROR(__xludf.DUMMYFUNCTION("""COMPUTED_VALUE"""),"Пастухова Н. Ю.")</f>
        <v>Пастухова Н. Ю.</v>
      </c>
      <c r="HH26" s="19" t="str">
        <f ca="1">IFERROR(__xludf.DUMMYFUNCTION("""COMPUTED_VALUE"""),"За")</f>
        <v>За</v>
      </c>
      <c r="HI26" s="19">
        <f ca="1">IFERROR(__xludf.DUMMYFUNCTION("""COMPUTED_VALUE"""),110)</f>
        <v>110</v>
      </c>
      <c r="HJ26" s="19" t="str">
        <f ca="1">IFERROR(__xludf.DUMMYFUNCTION("""COMPUTED_VALUE"""),"Пастухова Н. Ю.")</f>
        <v>Пастухова Н. Ю.</v>
      </c>
      <c r="HK26" s="19" t="str">
        <f ca="1">IFERROR(__xludf.DUMMYFUNCTION("""COMPUTED_VALUE"""),"За")</f>
        <v>За</v>
      </c>
      <c r="HL26" s="19">
        <f ca="1">IFERROR(__xludf.DUMMYFUNCTION("""COMPUTED_VALUE"""),110)</f>
        <v>110</v>
      </c>
      <c r="HM26" s="19" t="str">
        <f ca="1">IFERROR(__xludf.DUMMYFUNCTION("""COMPUTED_VALUE"""),"Пастухова Н. Ю.")</f>
        <v>Пастухова Н. Ю.</v>
      </c>
      <c r="HN26" s="19" t="str">
        <f ca="1">IFERROR(__xludf.DUMMYFUNCTION("""COMPUTED_VALUE"""),"За")</f>
        <v>За</v>
      </c>
      <c r="HO26" s="19">
        <f ca="1">IFERROR(__xludf.DUMMYFUNCTION("""COMPUTED_VALUE"""),110)</f>
        <v>110</v>
      </c>
      <c r="HP26" s="19" t="str">
        <f ca="1">IFERROR(__xludf.DUMMYFUNCTION("""COMPUTED_VALUE"""),"Пастухова Н. Ю.")</f>
        <v>Пастухова Н. Ю.</v>
      </c>
      <c r="HQ26" s="19" t="str">
        <f ca="1">IFERROR(__xludf.DUMMYFUNCTION("""COMPUTED_VALUE"""),"За")</f>
        <v>За</v>
      </c>
      <c r="HR26" s="19">
        <f ca="1">IFERROR(__xludf.DUMMYFUNCTION("""COMPUTED_VALUE"""),110)</f>
        <v>110</v>
      </c>
      <c r="HS26" s="19" t="str">
        <f ca="1">IFERROR(__xludf.DUMMYFUNCTION("""COMPUTED_VALUE"""),"Пастухова Н. Ю.")</f>
        <v>Пастухова Н. Ю.</v>
      </c>
      <c r="HT26" s="19" t="str">
        <f ca="1">IFERROR(__xludf.DUMMYFUNCTION("""COMPUTED_VALUE"""),"За")</f>
        <v>За</v>
      </c>
      <c r="HU26" s="19">
        <f ca="1">IFERROR(__xludf.DUMMYFUNCTION("""COMPUTED_VALUE"""),110)</f>
        <v>110</v>
      </c>
      <c r="HV26" s="19" t="str">
        <f ca="1">IFERROR(__xludf.DUMMYFUNCTION("""COMPUTED_VALUE"""),"Пастухова Н. Ю.")</f>
        <v>Пастухова Н. Ю.</v>
      </c>
      <c r="HW26" s="19" t="str">
        <f ca="1">IFERROR(__xludf.DUMMYFUNCTION("""COMPUTED_VALUE"""),"За")</f>
        <v>За</v>
      </c>
      <c r="HX26" s="19">
        <f ca="1">IFERROR(__xludf.DUMMYFUNCTION("""COMPUTED_VALUE"""),110)</f>
        <v>110</v>
      </c>
      <c r="HY26" s="19" t="str">
        <f ca="1">IFERROR(__xludf.DUMMYFUNCTION("""COMPUTED_VALUE"""),"Пастухова Н. Ю.")</f>
        <v>Пастухова Н. Ю.</v>
      </c>
      <c r="HZ26" s="19" t="str">
        <f ca="1">IFERROR(__xludf.DUMMYFUNCTION("""COMPUTED_VALUE"""),"За")</f>
        <v>За</v>
      </c>
      <c r="IA26" s="19">
        <f ca="1">IFERROR(__xludf.DUMMYFUNCTION("""COMPUTED_VALUE"""),110)</f>
        <v>110</v>
      </c>
      <c r="IB26" s="19" t="str">
        <f ca="1">IFERROR(__xludf.DUMMYFUNCTION("""COMPUTED_VALUE"""),"Пастухова Н. Ю.")</f>
        <v>Пастухова Н. Ю.</v>
      </c>
      <c r="IC26" s="19" t="str">
        <f ca="1">IFERROR(__xludf.DUMMYFUNCTION("""COMPUTED_VALUE"""),"За")</f>
        <v>За</v>
      </c>
      <c r="ID26" s="19">
        <f ca="1">IFERROR(__xludf.DUMMYFUNCTION("""COMPUTED_VALUE"""),110)</f>
        <v>110</v>
      </c>
      <c r="IE26" s="19" t="str">
        <f ca="1">IFERROR(__xludf.DUMMYFUNCTION("""COMPUTED_VALUE"""),"Пастухова Н. Ю.")</f>
        <v>Пастухова Н. Ю.</v>
      </c>
      <c r="IF26" s="19" t="str">
        <f ca="1">IFERROR(__xludf.DUMMYFUNCTION("""COMPUTED_VALUE"""),"За")</f>
        <v>За</v>
      </c>
      <c r="IG26" s="19">
        <f ca="1">IFERROR(__xludf.DUMMYFUNCTION("""COMPUTED_VALUE"""),110)</f>
        <v>110</v>
      </c>
      <c r="IH26" s="19" t="str">
        <f ca="1">IFERROR(__xludf.DUMMYFUNCTION("""COMPUTED_VALUE"""),"Пастухова Н. Ю.")</f>
        <v>Пастухова Н. Ю.</v>
      </c>
      <c r="II26" s="19" t="str">
        <f ca="1">IFERROR(__xludf.DUMMYFUNCTION("""COMPUTED_VALUE"""),"За")</f>
        <v>За</v>
      </c>
      <c r="IJ26" s="19">
        <f ca="1">IFERROR(__xludf.DUMMYFUNCTION("""COMPUTED_VALUE"""),110)</f>
        <v>110</v>
      </c>
      <c r="IK26" s="19" t="str">
        <f ca="1">IFERROR(__xludf.DUMMYFUNCTION("""COMPUTED_VALUE"""),"Пастухова Н. Ю.")</f>
        <v>Пастухова Н. Ю.</v>
      </c>
      <c r="IL26" s="19" t="str">
        <f ca="1">IFERROR(__xludf.DUMMYFUNCTION("""COMPUTED_VALUE"""),"За")</f>
        <v>За</v>
      </c>
      <c r="IM26" s="19">
        <f ca="1">IFERROR(__xludf.DUMMYFUNCTION("""COMPUTED_VALUE"""),110)</f>
        <v>110</v>
      </c>
      <c r="IN26" s="19" t="str">
        <f ca="1">IFERROR(__xludf.DUMMYFUNCTION("""COMPUTED_VALUE"""),"Пастухова Н. Ю.")</f>
        <v>Пастухова Н. Ю.</v>
      </c>
      <c r="IO26" s="19" t="str">
        <f ca="1">IFERROR(__xludf.DUMMYFUNCTION("""COMPUTED_VALUE"""),"За")</f>
        <v>За</v>
      </c>
      <c r="IP26" s="19">
        <f ca="1">IFERROR(__xludf.DUMMYFUNCTION("""COMPUTED_VALUE"""),110)</f>
        <v>110</v>
      </c>
      <c r="IQ26" s="19" t="str">
        <f ca="1">IFERROR(__xludf.DUMMYFUNCTION("""COMPUTED_VALUE"""),"Пастухова Н. Ю.")</f>
        <v>Пастухова Н. Ю.</v>
      </c>
      <c r="IR26" s="19" t="str">
        <f ca="1">IFERROR(__xludf.DUMMYFUNCTION("""COMPUTED_VALUE"""),"За")</f>
        <v>За</v>
      </c>
      <c r="IS26" s="19">
        <f ca="1">IFERROR(__xludf.DUMMYFUNCTION("""COMPUTED_VALUE"""),110)</f>
        <v>110</v>
      </c>
      <c r="IT26" s="19" t="str">
        <f ca="1">IFERROR(__xludf.DUMMYFUNCTION("""COMPUTED_VALUE"""),"Пастухова Н. Ю.")</f>
        <v>Пастухова Н. Ю.</v>
      </c>
      <c r="IU26" s="19" t="str">
        <f ca="1">IFERROR(__xludf.DUMMYFUNCTION("""COMPUTED_VALUE"""),"За")</f>
        <v>За</v>
      </c>
      <c r="IV26" s="19">
        <f ca="1">IFERROR(__xludf.DUMMYFUNCTION("""COMPUTED_VALUE"""),110)</f>
        <v>110</v>
      </c>
      <c r="IW26" s="19" t="str">
        <f ca="1">IFERROR(__xludf.DUMMYFUNCTION("""COMPUTED_VALUE"""),"Пастухова Н. Ю.")</f>
        <v>Пастухова Н. Ю.</v>
      </c>
      <c r="IX26" s="19" t="str">
        <f ca="1">IFERROR(__xludf.DUMMYFUNCTION("""COMPUTED_VALUE"""),"За")</f>
        <v>За</v>
      </c>
      <c r="IY26" s="19">
        <f ca="1">IFERROR(__xludf.DUMMYFUNCTION("""COMPUTED_VALUE"""),110)</f>
        <v>110</v>
      </c>
      <c r="IZ26" s="19" t="str">
        <f ca="1">IFERROR(__xludf.DUMMYFUNCTION("""COMPUTED_VALUE"""),"Пастухова Н. Ю.")</f>
        <v>Пастухова Н. Ю.</v>
      </c>
      <c r="JA26" s="19" t="str">
        <f ca="1">IFERROR(__xludf.DUMMYFUNCTION("""COMPUTED_VALUE"""),"За")</f>
        <v>За</v>
      </c>
      <c r="JB26" s="19">
        <f ca="1">IFERROR(__xludf.DUMMYFUNCTION("""COMPUTED_VALUE"""),110)</f>
        <v>110</v>
      </c>
      <c r="JC26" s="19" t="str">
        <f ca="1">IFERROR(__xludf.DUMMYFUNCTION("""COMPUTED_VALUE"""),"Пастухова Н. Ю.")</f>
        <v>Пастухова Н. Ю.</v>
      </c>
      <c r="JD26" s="19" t="str">
        <f ca="1">IFERROR(__xludf.DUMMYFUNCTION("""COMPUTED_VALUE"""),"За")</f>
        <v>За</v>
      </c>
      <c r="JE26" s="19">
        <f ca="1">IFERROR(__xludf.DUMMYFUNCTION("""COMPUTED_VALUE"""),110)</f>
        <v>110</v>
      </c>
      <c r="JF26" s="19" t="str">
        <f ca="1">IFERROR(__xludf.DUMMYFUNCTION("""COMPUTED_VALUE"""),"Пастухова Н. Ю.")</f>
        <v>Пастухова Н. Ю.</v>
      </c>
      <c r="JG26" s="19" t="str">
        <f ca="1">IFERROR(__xludf.DUMMYFUNCTION("""COMPUTED_VALUE"""),"За")</f>
        <v>За</v>
      </c>
      <c r="JH26" s="19">
        <f ca="1">IFERROR(__xludf.DUMMYFUNCTION("""COMPUTED_VALUE"""),110)</f>
        <v>110</v>
      </c>
      <c r="JI26" s="19" t="str">
        <f ca="1">IFERROR(__xludf.DUMMYFUNCTION("""COMPUTED_VALUE"""),"Пастухова Н. Ю.")</f>
        <v>Пастухова Н. Ю.</v>
      </c>
      <c r="JJ26" s="19" t="str">
        <f ca="1">IFERROR(__xludf.DUMMYFUNCTION("""COMPUTED_VALUE"""),"За")</f>
        <v>За</v>
      </c>
      <c r="JK26" s="19">
        <f ca="1">IFERROR(__xludf.DUMMYFUNCTION("""COMPUTED_VALUE"""),110)</f>
        <v>110</v>
      </c>
      <c r="JL26" s="19" t="str">
        <f ca="1">IFERROR(__xludf.DUMMYFUNCTION("""COMPUTED_VALUE"""),"Пастухова Н. Ю.")</f>
        <v>Пастухова Н. Ю.</v>
      </c>
      <c r="JM26" s="19" t="str">
        <f ca="1">IFERROR(__xludf.DUMMYFUNCTION("""COMPUTED_VALUE"""),"За")</f>
        <v>За</v>
      </c>
      <c r="JN26" s="19">
        <f ca="1">IFERROR(__xludf.DUMMYFUNCTION("""COMPUTED_VALUE"""),110)</f>
        <v>110</v>
      </c>
      <c r="JO26" s="19" t="str">
        <f ca="1">IFERROR(__xludf.DUMMYFUNCTION("""COMPUTED_VALUE"""),"Пастухова Н. Ю.")</f>
        <v>Пастухова Н. Ю.</v>
      </c>
      <c r="JP26" s="19" t="str">
        <f ca="1">IFERROR(__xludf.DUMMYFUNCTION("""COMPUTED_VALUE"""),"За")</f>
        <v>За</v>
      </c>
      <c r="JQ26" s="19">
        <f ca="1">IFERROR(__xludf.DUMMYFUNCTION("""COMPUTED_VALUE"""),110)</f>
        <v>110</v>
      </c>
      <c r="JR26" s="19" t="str">
        <f ca="1">IFERROR(__xludf.DUMMYFUNCTION("""COMPUTED_VALUE"""),"Пастухова Н. Ю.")</f>
        <v>Пастухова Н. Ю.</v>
      </c>
      <c r="JS26" s="19" t="str">
        <f ca="1">IFERROR(__xludf.DUMMYFUNCTION("""COMPUTED_VALUE"""),"За")</f>
        <v>За</v>
      </c>
      <c r="JT26" s="19">
        <f ca="1">IFERROR(__xludf.DUMMYFUNCTION("""COMPUTED_VALUE"""),110)</f>
        <v>110</v>
      </c>
      <c r="JU26" s="19" t="str">
        <f ca="1">IFERROR(__xludf.DUMMYFUNCTION("""COMPUTED_VALUE"""),"Пастухова Н. Ю.")</f>
        <v>Пастухова Н. Ю.</v>
      </c>
      <c r="JV26" s="19" t="str">
        <f ca="1">IFERROR(__xludf.DUMMYFUNCTION("""COMPUTED_VALUE"""),"За")</f>
        <v>За</v>
      </c>
      <c r="JW26" s="19">
        <f ca="1">IFERROR(__xludf.DUMMYFUNCTION("""COMPUTED_VALUE"""),110)</f>
        <v>110</v>
      </c>
      <c r="JX26" s="19" t="str">
        <f ca="1">IFERROR(__xludf.DUMMYFUNCTION("""COMPUTED_VALUE"""),"Пастухова Н. Ю.")</f>
        <v>Пастухова Н. Ю.</v>
      </c>
      <c r="JY26" s="19" t="str">
        <f ca="1">IFERROR(__xludf.DUMMYFUNCTION("""COMPUTED_VALUE"""),"За")</f>
        <v>За</v>
      </c>
      <c r="JZ26" s="19">
        <f ca="1">IFERROR(__xludf.DUMMYFUNCTION("""COMPUTED_VALUE"""),110)</f>
        <v>110</v>
      </c>
      <c r="KA26" s="19" t="str">
        <f ca="1">IFERROR(__xludf.DUMMYFUNCTION("""COMPUTED_VALUE"""),"Пастухова Н. Ю.")</f>
        <v>Пастухова Н. Ю.</v>
      </c>
      <c r="KB26" s="19" t="str">
        <f ca="1">IFERROR(__xludf.DUMMYFUNCTION("""COMPUTED_VALUE"""),"За")</f>
        <v>За</v>
      </c>
      <c r="KC26" s="19">
        <f ca="1">IFERROR(__xludf.DUMMYFUNCTION("""COMPUTED_VALUE"""),110)</f>
        <v>110</v>
      </c>
      <c r="KD26" s="19" t="str">
        <f ca="1">IFERROR(__xludf.DUMMYFUNCTION("""COMPUTED_VALUE"""),"Пастухова Н. Ю.")</f>
        <v>Пастухова Н. Ю.</v>
      </c>
      <c r="KE26" s="19" t="str">
        <f ca="1">IFERROR(__xludf.DUMMYFUNCTION("""COMPUTED_VALUE"""),"За")</f>
        <v>За</v>
      </c>
      <c r="KF26" s="19">
        <f ca="1">IFERROR(__xludf.DUMMYFUNCTION("""COMPUTED_VALUE"""),110)</f>
        <v>110</v>
      </c>
      <c r="KG26" s="19" t="str">
        <f ca="1">IFERROR(__xludf.DUMMYFUNCTION("""COMPUTED_VALUE"""),"Пастухова Н. Ю.")</f>
        <v>Пастухова Н. Ю.</v>
      </c>
      <c r="KH26" s="19" t="str">
        <f ca="1">IFERROR(__xludf.DUMMYFUNCTION("""COMPUTED_VALUE"""),"За")</f>
        <v>За</v>
      </c>
      <c r="KI26" s="19">
        <f ca="1">IFERROR(__xludf.DUMMYFUNCTION("""COMPUTED_VALUE"""),110)</f>
        <v>110</v>
      </c>
      <c r="KJ26" s="19" t="str">
        <f ca="1">IFERROR(__xludf.DUMMYFUNCTION("""COMPUTED_VALUE"""),"Пастухова Н. Ю.")</f>
        <v>Пастухова Н. Ю.</v>
      </c>
      <c r="KK26" s="19" t="str">
        <f ca="1">IFERROR(__xludf.DUMMYFUNCTION("""COMPUTED_VALUE"""),"За")</f>
        <v>За</v>
      </c>
      <c r="KL26" s="19">
        <f ca="1">IFERROR(__xludf.DUMMYFUNCTION("""COMPUTED_VALUE"""),110)</f>
        <v>110</v>
      </c>
      <c r="KM26" s="19" t="str">
        <f ca="1">IFERROR(__xludf.DUMMYFUNCTION("""COMPUTED_VALUE"""),"Пастухова Н. Ю.")</f>
        <v>Пастухова Н. Ю.</v>
      </c>
      <c r="KN26" s="19" t="str">
        <f ca="1">IFERROR(__xludf.DUMMYFUNCTION("""COMPUTED_VALUE"""),"За")</f>
        <v>За</v>
      </c>
      <c r="KO26" s="19">
        <f ca="1">IFERROR(__xludf.DUMMYFUNCTION("""COMPUTED_VALUE"""),110)</f>
        <v>110</v>
      </c>
      <c r="KP26" s="19" t="str">
        <f ca="1">IFERROR(__xludf.DUMMYFUNCTION("""COMPUTED_VALUE"""),"Пастухова Н. Ю.")</f>
        <v>Пастухова Н. Ю.</v>
      </c>
      <c r="KQ26" s="19" t="str">
        <f ca="1">IFERROR(__xludf.DUMMYFUNCTION("""COMPUTED_VALUE"""),"За")</f>
        <v>За</v>
      </c>
      <c r="KR26" s="19">
        <f ca="1">IFERROR(__xludf.DUMMYFUNCTION("""COMPUTED_VALUE"""),110)</f>
        <v>110</v>
      </c>
      <c r="KS26" s="19" t="str">
        <f ca="1">IFERROR(__xludf.DUMMYFUNCTION("""COMPUTED_VALUE"""),"Пастухова Н. Ю.")</f>
        <v>Пастухова Н. Ю.</v>
      </c>
      <c r="KT26" s="19" t="str">
        <f ca="1">IFERROR(__xludf.DUMMYFUNCTION("""COMPUTED_VALUE"""),"Не голосував")</f>
        <v>Не голосував</v>
      </c>
      <c r="KU26" s="19">
        <f ca="1">IFERROR(__xludf.DUMMYFUNCTION("""COMPUTED_VALUE"""),110)</f>
        <v>110</v>
      </c>
      <c r="KV26" s="19" t="str">
        <f ca="1">IFERROR(__xludf.DUMMYFUNCTION("""COMPUTED_VALUE"""),"Пастухова Н. Ю.")</f>
        <v>Пастухова Н. Ю.</v>
      </c>
      <c r="KW26" s="19" t="str">
        <f ca="1">IFERROR(__xludf.DUMMYFUNCTION("""COMPUTED_VALUE"""),"За")</f>
        <v>За</v>
      </c>
      <c r="KX26" s="19">
        <f ca="1">IFERROR(__xludf.DUMMYFUNCTION("""COMPUTED_VALUE"""),110)</f>
        <v>110</v>
      </c>
      <c r="KY26" s="19" t="str">
        <f ca="1">IFERROR(__xludf.DUMMYFUNCTION("""COMPUTED_VALUE"""),"Пастухова Н. Ю.")</f>
        <v>Пастухова Н. Ю.</v>
      </c>
      <c r="KZ26" s="19" t="str">
        <f ca="1">IFERROR(__xludf.DUMMYFUNCTION("""COMPUTED_VALUE"""),"За")</f>
        <v>За</v>
      </c>
      <c r="LA26" s="19">
        <f ca="1">IFERROR(__xludf.DUMMYFUNCTION("""COMPUTED_VALUE"""),110)</f>
        <v>110</v>
      </c>
      <c r="LB26" s="19" t="str">
        <f ca="1">IFERROR(__xludf.DUMMYFUNCTION("""COMPUTED_VALUE"""),"Пастухова Н. Ю.")</f>
        <v>Пастухова Н. Ю.</v>
      </c>
      <c r="LC26" s="19" t="str">
        <f ca="1">IFERROR(__xludf.DUMMYFUNCTION("""COMPUTED_VALUE"""),"За")</f>
        <v>За</v>
      </c>
      <c r="LD26" s="19">
        <f ca="1">IFERROR(__xludf.DUMMYFUNCTION("""COMPUTED_VALUE"""),110)</f>
        <v>110</v>
      </c>
      <c r="LE26" s="19" t="str">
        <f ca="1">IFERROR(__xludf.DUMMYFUNCTION("""COMPUTED_VALUE"""),"Пастухова Н. Ю.")</f>
        <v>Пастухова Н. Ю.</v>
      </c>
      <c r="LF26" s="19" t="str">
        <f ca="1">IFERROR(__xludf.DUMMYFUNCTION("""COMPUTED_VALUE"""),"За")</f>
        <v>За</v>
      </c>
      <c r="LG26" s="19">
        <f ca="1">IFERROR(__xludf.DUMMYFUNCTION("""COMPUTED_VALUE"""),110)</f>
        <v>110</v>
      </c>
      <c r="LH26" s="19" t="str">
        <f ca="1">IFERROR(__xludf.DUMMYFUNCTION("""COMPUTED_VALUE"""),"Пастухова Н. Ю.")</f>
        <v>Пастухова Н. Ю.</v>
      </c>
      <c r="LI26" s="19" t="str">
        <f ca="1">IFERROR(__xludf.DUMMYFUNCTION("""COMPUTED_VALUE"""),"За")</f>
        <v>За</v>
      </c>
      <c r="LJ26" s="19">
        <f ca="1">IFERROR(__xludf.DUMMYFUNCTION("""COMPUTED_VALUE"""),110)</f>
        <v>110</v>
      </c>
      <c r="LK26" s="19" t="str">
        <f ca="1">IFERROR(__xludf.DUMMYFUNCTION("""COMPUTED_VALUE"""),"Пастухова Н. Ю.")</f>
        <v>Пастухова Н. Ю.</v>
      </c>
      <c r="LL26" s="19" t="str">
        <f ca="1">IFERROR(__xludf.DUMMYFUNCTION("""COMPUTED_VALUE"""),"За")</f>
        <v>За</v>
      </c>
      <c r="LM26" s="19">
        <f ca="1">IFERROR(__xludf.DUMMYFUNCTION("""COMPUTED_VALUE"""),110)</f>
        <v>110</v>
      </c>
      <c r="LN26" s="19" t="str">
        <f ca="1">IFERROR(__xludf.DUMMYFUNCTION("""COMPUTED_VALUE"""),"Пастухова Н. Ю.")</f>
        <v>Пастухова Н. Ю.</v>
      </c>
      <c r="LO26" s="19" t="str">
        <f ca="1">IFERROR(__xludf.DUMMYFUNCTION("""COMPUTED_VALUE"""),"За")</f>
        <v>За</v>
      </c>
      <c r="LP26" s="19">
        <f ca="1">IFERROR(__xludf.DUMMYFUNCTION("""COMPUTED_VALUE"""),110)</f>
        <v>110</v>
      </c>
      <c r="LQ26" s="19" t="str">
        <f ca="1">IFERROR(__xludf.DUMMYFUNCTION("""COMPUTED_VALUE"""),"Пастухова Н. Ю.")</f>
        <v>Пастухова Н. Ю.</v>
      </c>
      <c r="LR26" s="19" t="str">
        <f ca="1">IFERROR(__xludf.DUMMYFUNCTION("""COMPUTED_VALUE"""),"За")</f>
        <v>За</v>
      </c>
      <c r="LS26" s="19">
        <f ca="1">IFERROR(__xludf.DUMMYFUNCTION("""COMPUTED_VALUE"""),110)</f>
        <v>110</v>
      </c>
      <c r="LT26" s="19" t="str">
        <f ca="1">IFERROR(__xludf.DUMMYFUNCTION("""COMPUTED_VALUE"""),"Пастухова Н. Ю.")</f>
        <v>Пастухова Н. Ю.</v>
      </c>
      <c r="LU26" s="19" t="str">
        <f ca="1">IFERROR(__xludf.DUMMYFUNCTION("""COMPUTED_VALUE"""),"За")</f>
        <v>За</v>
      </c>
      <c r="LV26" s="19">
        <f ca="1">IFERROR(__xludf.DUMMYFUNCTION("""COMPUTED_VALUE"""),110)</f>
        <v>110</v>
      </c>
      <c r="LW26" s="19" t="str">
        <f ca="1">IFERROR(__xludf.DUMMYFUNCTION("""COMPUTED_VALUE"""),"Пастухова Н. Ю.")</f>
        <v>Пастухова Н. Ю.</v>
      </c>
      <c r="LX26" s="19" t="str">
        <f ca="1">IFERROR(__xludf.DUMMYFUNCTION("""COMPUTED_VALUE"""),"За")</f>
        <v>За</v>
      </c>
      <c r="LY26" s="19">
        <f ca="1">IFERROR(__xludf.DUMMYFUNCTION("""COMPUTED_VALUE"""),110)</f>
        <v>110</v>
      </c>
      <c r="LZ26" s="19" t="str">
        <f ca="1">IFERROR(__xludf.DUMMYFUNCTION("""COMPUTED_VALUE"""),"Пастухова Н. Ю.")</f>
        <v>Пастухова Н. Ю.</v>
      </c>
      <c r="MA26" s="19" t="str">
        <f ca="1">IFERROR(__xludf.DUMMYFUNCTION("""COMPUTED_VALUE"""),"За")</f>
        <v>За</v>
      </c>
      <c r="MB26" s="19">
        <f ca="1">IFERROR(__xludf.DUMMYFUNCTION("""COMPUTED_VALUE"""),110)</f>
        <v>110</v>
      </c>
      <c r="MC26" s="19" t="str">
        <f ca="1">IFERROR(__xludf.DUMMYFUNCTION("""COMPUTED_VALUE"""),"Пастухова Н. Ю.")</f>
        <v>Пастухова Н. Ю.</v>
      </c>
      <c r="MD26" s="19" t="str">
        <f ca="1">IFERROR(__xludf.DUMMYFUNCTION("""COMPUTED_VALUE"""),"За")</f>
        <v>За</v>
      </c>
      <c r="ME26" s="19">
        <f ca="1">IFERROR(__xludf.DUMMYFUNCTION("""COMPUTED_VALUE"""),110)</f>
        <v>110</v>
      </c>
      <c r="MF26" s="19" t="str">
        <f ca="1">IFERROR(__xludf.DUMMYFUNCTION("""COMPUTED_VALUE"""),"Пастухова Н. Ю.")</f>
        <v>Пастухова Н. Ю.</v>
      </c>
      <c r="MG26" s="19" t="str">
        <f ca="1">IFERROR(__xludf.DUMMYFUNCTION("""COMPUTED_VALUE"""),"За")</f>
        <v>За</v>
      </c>
      <c r="MH26" s="19">
        <f ca="1">IFERROR(__xludf.DUMMYFUNCTION("""COMPUTED_VALUE"""),110)</f>
        <v>110</v>
      </c>
      <c r="MI26" s="19" t="str">
        <f ca="1">IFERROR(__xludf.DUMMYFUNCTION("""COMPUTED_VALUE"""),"Пастухова Н. Ю.")</f>
        <v>Пастухова Н. Ю.</v>
      </c>
      <c r="MJ26" s="19" t="str">
        <f ca="1">IFERROR(__xludf.DUMMYFUNCTION("""COMPUTED_VALUE"""),"Не голосував")</f>
        <v>Не голосував</v>
      </c>
      <c r="MK26" s="19">
        <f ca="1">IFERROR(__xludf.DUMMYFUNCTION("""COMPUTED_VALUE"""),110)</f>
        <v>110</v>
      </c>
      <c r="ML26" s="19" t="str">
        <f ca="1">IFERROR(__xludf.DUMMYFUNCTION("""COMPUTED_VALUE"""),"Пастухова Н. Ю.")</f>
        <v>Пастухова Н. Ю.</v>
      </c>
      <c r="MM26" s="19" t="str">
        <f ca="1">IFERROR(__xludf.DUMMYFUNCTION("""COMPUTED_VALUE"""),"За")</f>
        <v>За</v>
      </c>
      <c r="MN26" s="19">
        <f ca="1">IFERROR(__xludf.DUMMYFUNCTION("""COMPUTED_VALUE"""),110)</f>
        <v>110</v>
      </c>
      <c r="MO26" s="19" t="str">
        <f ca="1">IFERROR(__xludf.DUMMYFUNCTION("""COMPUTED_VALUE"""),"Пастухова Н. Ю.")</f>
        <v>Пастухова Н. Ю.</v>
      </c>
      <c r="MP26" s="19" t="str">
        <f ca="1">IFERROR(__xludf.DUMMYFUNCTION("""COMPUTED_VALUE"""),"За")</f>
        <v>За</v>
      </c>
      <c r="MQ26" s="19">
        <f ca="1">IFERROR(__xludf.DUMMYFUNCTION("""COMPUTED_VALUE"""),110)</f>
        <v>110</v>
      </c>
      <c r="MR26" s="19" t="str">
        <f ca="1">IFERROR(__xludf.DUMMYFUNCTION("""COMPUTED_VALUE"""),"Пастухова Н. Ю.")</f>
        <v>Пастухова Н. Ю.</v>
      </c>
      <c r="MS26" s="19" t="str">
        <f ca="1">IFERROR(__xludf.DUMMYFUNCTION("""COMPUTED_VALUE"""),"За")</f>
        <v>За</v>
      </c>
      <c r="MT26" s="19">
        <f ca="1">IFERROR(__xludf.DUMMYFUNCTION("""COMPUTED_VALUE"""),110)</f>
        <v>110</v>
      </c>
      <c r="MU26" s="19" t="str">
        <f ca="1">IFERROR(__xludf.DUMMYFUNCTION("""COMPUTED_VALUE"""),"Пастухова Н. Ю.")</f>
        <v>Пастухова Н. Ю.</v>
      </c>
      <c r="MV26" s="19" t="str">
        <f ca="1">IFERROR(__xludf.DUMMYFUNCTION("""COMPUTED_VALUE"""),"За")</f>
        <v>За</v>
      </c>
      <c r="MW26" s="19">
        <f ca="1">IFERROR(__xludf.DUMMYFUNCTION("""COMPUTED_VALUE"""),110)</f>
        <v>110</v>
      </c>
      <c r="MX26" s="19" t="str">
        <f ca="1">IFERROR(__xludf.DUMMYFUNCTION("""COMPUTED_VALUE"""),"Пастухова Н. Ю.")</f>
        <v>Пастухова Н. Ю.</v>
      </c>
      <c r="MY26" s="19" t="str">
        <f ca="1">IFERROR(__xludf.DUMMYFUNCTION("""COMPUTED_VALUE"""),"За")</f>
        <v>За</v>
      </c>
      <c r="MZ26" s="19">
        <f ca="1">IFERROR(__xludf.DUMMYFUNCTION("""COMPUTED_VALUE"""),110)</f>
        <v>110</v>
      </c>
      <c r="NA26" s="19" t="str">
        <f ca="1">IFERROR(__xludf.DUMMYFUNCTION("""COMPUTED_VALUE"""),"Пастухова Н. Ю.")</f>
        <v>Пастухова Н. Ю.</v>
      </c>
      <c r="NB26" s="19" t="str">
        <f ca="1">IFERROR(__xludf.DUMMYFUNCTION("""COMPUTED_VALUE"""),"За")</f>
        <v>За</v>
      </c>
      <c r="NC26" s="19">
        <f ca="1">IFERROR(__xludf.DUMMYFUNCTION("""COMPUTED_VALUE"""),110)</f>
        <v>110</v>
      </c>
      <c r="ND26" s="19" t="str">
        <f ca="1">IFERROR(__xludf.DUMMYFUNCTION("""COMPUTED_VALUE"""),"Пастухова Н. Ю.")</f>
        <v>Пастухова Н. Ю.</v>
      </c>
      <c r="NE26" s="19" t="str">
        <f ca="1">IFERROR(__xludf.DUMMYFUNCTION("""COMPUTED_VALUE"""),"За")</f>
        <v>За</v>
      </c>
      <c r="NF26" s="19">
        <f ca="1">IFERROR(__xludf.DUMMYFUNCTION("""COMPUTED_VALUE"""),110)</f>
        <v>110</v>
      </c>
      <c r="NG26" s="19" t="str">
        <f ca="1">IFERROR(__xludf.DUMMYFUNCTION("""COMPUTED_VALUE"""),"Пастухова Н. Ю.")</f>
        <v>Пастухова Н. Ю.</v>
      </c>
      <c r="NH26" s="19" t="str">
        <f ca="1">IFERROR(__xludf.DUMMYFUNCTION("""COMPUTED_VALUE"""),"За")</f>
        <v>За</v>
      </c>
      <c r="NI26" s="19">
        <f ca="1">IFERROR(__xludf.DUMMYFUNCTION("""COMPUTED_VALUE"""),110)</f>
        <v>110</v>
      </c>
      <c r="NJ26" s="19" t="str">
        <f ca="1">IFERROR(__xludf.DUMMYFUNCTION("""COMPUTED_VALUE"""),"Пастухова Н. Ю.")</f>
        <v>Пастухова Н. Ю.</v>
      </c>
      <c r="NK26" s="19" t="str">
        <f ca="1">IFERROR(__xludf.DUMMYFUNCTION("""COMPUTED_VALUE"""),"За")</f>
        <v>За</v>
      </c>
      <c r="NL26" s="19">
        <f ca="1">IFERROR(__xludf.DUMMYFUNCTION("""COMPUTED_VALUE"""),110)</f>
        <v>110</v>
      </c>
      <c r="NM26" s="19" t="str">
        <f ca="1">IFERROR(__xludf.DUMMYFUNCTION("""COMPUTED_VALUE"""),"Пастухова Н. Ю.")</f>
        <v>Пастухова Н. Ю.</v>
      </c>
      <c r="NN26" s="19" t="str">
        <f ca="1">IFERROR(__xludf.DUMMYFUNCTION("""COMPUTED_VALUE"""),"За")</f>
        <v>За</v>
      </c>
      <c r="NO26" s="19">
        <f ca="1">IFERROR(__xludf.DUMMYFUNCTION("""COMPUTED_VALUE"""),110)</f>
        <v>110</v>
      </c>
      <c r="NP26" s="19" t="str">
        <f ca="1">IFERROR(__xludf.DUMMYFUNCTION("""COMPUTED_VALUE"""),"Пастухова Н. Ю.")</f>
        <v>Пастухова Н. Ю.</v>
      </c>
      <c r="NQ26" s="19" t="str">
        <f ca="1">IFERROR(__xludf.DUMMYFUNCTION("""COMPUTED_VALUE"""),"За")</f>
        <v>За</v>
      </c>
      <c r="NR26" s="19">
        <f ca="1">IFERROR(__xludf.DUMMYFUNCTION("""COMPUTED_VALUE"""),110)</f>
        <v>110</v>
      </c>
      <c r="NS26" s="19" t="str">
        <f ca="1">IFERROR(__xludf.DUMMYFUNCTION("""COMPUTED_VALUE"""),"Пастухова Н. Ю.")</f>
        <v>Пастухова Н. Ю.</v>
      </c>
      <c r="NT26" s="19" t="str">
        <f ca="1">IFERROR(__xludf.DUMMYFUNCTION("""COMPUTED_VALUE"""),"За")</f>
        <v>За</v>
      </c>
      <c r="NU26" s="19">
        <f ca="1">IFERROR(__xludf.DUMMYFUNCTION("""COMPUTED_VALUE"""),110)</f>
        <v>110</v>
      </c>
      <c r="NV26" s="19" t="str">
        <f ca="1">IFERROR(__xludf.DUMMYFUNCTION("""COMPUTED_VALUE"""),"Пастухова Н. Ю.")</f>
        <v>Пастухова Н. Ю.</v>
      </c>
      <c r="NW26" s="19" t="str">
        <f ca="1">IFERROR(__xludf.DUMMYFUNCTION("""COMPUTED_VALUE"""),"Не голосував")</f>
        <v>Не голосував</v>
      </c>
      <c r="NX26" s="19">
        <f ca="1">IFERROR(__xludf.DUMMYFUNCTION("""COMPUTED_VALUE"""),110)</f>
        <v>110</v>
      </c>
      <c r="NY26" s="19" t="str">
        <f ca="1">IFERROR(__xludf.DUMMYFUNCTION("""COMPUTED_VALUE"""),"Пастухова Н. Ю.")</f>
        <v>Пастухова Н. Ю.</v>
      </c>
      <c r="NZ26" s="19" t="str">
        <f ca="1">IFERROR(__xludf.DUMMYFUNCTION("""COMPUTED_VALUE"""),"За")</f>
        <v>За</v>
      </c>
      <c r="OA26" s="19">
        <f ca="1">IFERROR(__xludf.DUMMYFUNCTION("""COMPUTED_VALUE"""),110)</f>
        <v>110</v>
      </c>
      <c r="OB26" s="19" t="str">
        <f ca="1">IFERROR(__xludf.DUMMYFUNCTION("""COMPUTED_VALUE"""),"Пастухова Н. Ю.")</f>
        <v>Пастухова Н. Ю.</v>
      </c>
      <c r="OC26" s="19" t="str">
        <f ca="1">IFERROR(__xludf.DUMMYFUNCTION("""COMPUTED_VALUE"""),"За")</f>
        <v>За</v>
      </c>
      <c r="OD26" s="19">
        <f ca="1">IFERROR(__xludf.DUMMYFUNCTION("""COMPUTED_VALUE"""),110)</f>
        <v>110</v>
      </c>
      <c r="OE26" s="19" t="str">
        <f ca="1">IFERROR(__xludf.DUMMYFUNCTION("""COMPUTED_VALUE"""),"Пастухова Н. Ю.")</f>
        <v>Пастухова Н. Ю.</v>
      </c>
      <c r="OF26" s="19" t="str">
        <f ca="1">IFERROR(__xludf.DUMMYFUNCTION("""COMPUTED_VALUE"""),"За")</f>
        <v>За</v>
      </c>
      <c r="OG26" s="19">
        <f ca="1">IFERROR(__xludf.DUMMYFUNCTION("""COMPUTED_VALUE"""),110)</f>
        <v>110</v>
      </c>
      <c r="OH26" s="19" t="str">
        <f ca="1">IFERROR(__xludf.DUMMYFUNCTION("""COMPUTED_VALUE"""),"Пастухова Н. Ю.")</f>
        <v>Пастухова Н. Ю.</v>
      </c>
      <c r="OI26" s="19" t="str">
        <f ca="1">IFERROR(__xludf.DUMMYFUNCTION("""COMPUTED_VALUE"""),"За")</f>
        <v>За</v>
      </c>
      <c r="OJ26" s="19">
        <f ca="1">IFERROR(__xludf.DUMMYFUNCTION("""COMPUTED_VALUE"""),110)</f>
        <v>110</v>
      </c>
      <c r="OK26" s="19" t="str">
        <f ca="1">IFERROR(__xludf.DUMMYFUNCTION("""COMPUTED_VALUE"""),"Пастухова Н. Ю.")</f>
        <v>Пастухова Н. Ю.</v>
      </c>
      <c r="OL26" s="19" t="str">
        <f ca="1">IFERROR(__xludf.DUMMYFUNCTION("""COMPUTED_VALUE"""),"За")</f>
        <v>За</v>
      </c>
      <c r="OM26" s="19">
        <f ca="1">IFERROR(__xludf.DUMMYFUNCTION("""COMPUTED_VALUE"""),110)</f>
        <v>110</v>
      </c>
      <c r="ON26" s="19" t="str">
        <f ca="1">IFERROR(__xludf.DUMMYFUNCTION("""COMPUTED_VALUE"""),"Пастухова Н. Ю.")</f>
        <v>Пастухова Н. Ю.</v>
      </c>
      <c r="OO26" s="19" t="str">
        <f ca="1">IFERROR(__xludf.DUMMYFUNCTION("""COMPUTED_VALUE"""),"За")</f>
        <v>За</v>
      </c>
      <c r="OP26" s="19">
        <f ca="1">IFERROR(__xludf.DUMMYFUNCTION("""COMPUTED_VALUE"""),110)</f>
        <v>110</v>
      </c>
      <c r="OQ26" s="19" t="str">
        <f ca="1">IFERROR(__xludf.DUMMYFUNCTION("""COMPUTED_VALUE"""),"Пастухова Н. Ю.")</f>
        <v>Пастухова Н. Ю.</v>
      </c>
      <c r="OR26" s="19" t="str">
        <f ca="1">IFERROR(__xludf.DUMMYFUNCTION("""COMPUTED_VALUE"""),"За")</f>
        <v>За</v>
      </c>
      <c r="OS26" s="19">
        <f ca="1">IFERROR(__xludf.DUMMYFUNCTION("""COMPUTED_VALUE"""),110)</f>
        <v>110</v>
      </c>
      <c r="OT26" s="19" t="str">
        <f ca="1">IFERROR(__xludf.DUMMYFUNCTION("""COMPUTED_VALUE"""),"Пастухова Н. Ю.")</f>
        <v>Пастухова Н. Ю.</v>
      </c>
      <c r="OU26" s="19" t="str">
        <f ca="1">IFERROR(__xludf.DUMMYFUNCTION("""COMPUTED_VALUE"""),"За")</f>
        <v>За</v>
      </c>
      <c r="OV26" s="19">
        <f ca="1">IFERROR(__xludf.DUMMYFUNCTION("""COMPUTED_VALUE"""),110)</f>
        <v>110</v>
      </c>
      <c r="OW26" s="19" t="str">
        <f ca="1">IFERROR(__xludf.DUMMYFUNCTION("""COMPUTED_VALUE"""),"Пастухова Н. Ю.")</f>
        <v>Пастухова Н. Ю.</v>
      </c>
      <c r="OX26" s="19" t="str">
        <f ca="1">IFERROR(__xludf.DUMMYFUNCTION("""COMPUTED_VALUE"""),"За")</f>
        <v>За</v>
      </c>
      <c r="OY26" s="19">
        <f ca="1">IFERROR(__xludf.DUMMYFUNCTION("""COMPUTED_VALUE"""),110)</f>
        <v>110</v>
      </c>
      <c r="OZ26" s="19" t="str">
        <f ca="1">IFERROR(__xludf.DUMMYFUNCTION("""COMPUTED_VALUE"""),"Пастухова Н. Ю.")</f>
        <v>Пастухова Н. Ю.</v>
      </c>
      <c r="PA26" s="19" t="str">
        <f ca="1">IFERROR(__xludf.DUMMYFUNCTION("""COMPUTED_VALUE"""),"За")</f>
        <v>За</v>
      </c>
      <c r="PB26" s="19">
        <f ca="1">IFERROR(__xludf.DUMMYFUNCTION("""COMPUTED_VALUE"""),110)</f>
        <v>110</v>
      </c>
      <c r="PC26" s="19" t="str">
        <f ca="1">IFERROR(__xludf.DUMMYFUNCTION("""COMPUTED_VALUE"""),"Пастухова Н. Ю.")</f>
        <v>Пастухова Н. Ю.</v>
      </c>
      <c r="PD26" s="19" t="str">
        <f ca="1">IFERROR(__xludf.DUMMYFUNCTION("""COMPUTED_VALUE"""),"За")</f>
        <v>За</v>
      </c>
      <c r="PE26" s="19">
        <f ca="1">IFERROR(__xludf.DUMMYFUNCTION("""COMPUTED_VALUE"""),110)</f>
        <v>110</v>
      </c>
      <c r="PF26" s="19" t="str">
        <f ca="1">IFERROR(__xludf.DUMMYFUNCTION("""COMPUTED_VALUE"""),"Пастухова Н. Ю.")</f>
        <v>Пастухова Н. Ю.</v>
      </c>
      <c r="PG26" s="19" t="str">
        <f ca="1">IFERROR(__xludf.DUMMYFUNCTION("""COMPUTED_VALUE"""),"За")</f>
        <v>За</v>
      </c>
      <c r="PH26" s="19">
        <f ca="1">IFERROR(__xludf.DUMMYFUNCTION("""COMPUTED_VALUE"""),110)</f>
        <v>110</v>
      </c>
      <c r="PI26" s="19" t="str">
        <f ca="1">IFERROR(__xludf.DUMMYFUNCTION("""COMPUTED_VALUE"""),"Пастухова Н. Ю.")</f>
        <v>Пастухова Н. Ю.</v>
      </c>
      <c r="PJ26" s="19" t="str">
        <f ca="1">IFERROR(__xludf.DUMMYFUNCTION("""COMPUTED_VALUE"""),"За")</f>
        <v>За</v>
      </c>
      <c r="PK26" s="19">
        <f ca="1">IFERROR(__xludf.DUMMYFUNCTION("""COMPUTED_VALUE"""),110)</f>
        <v>110</v>
      </c>
      <c r="PL26" s="19" t="str">
        <f ca="1">IFERROR(__xludf.DUMMYFUNCTION("""COMPUTED_VALUE"""),"Пастухова Н. Ю.")</f>
        <v>Пастухова Н. Ю.</v>
      </c>
      <c r="PM26" s="19" t="str">
        <f ca="1">IFERROR(__xludf.DUMMYFUNCTION("""COMPUTED_VALUE"""),"За")</f>
        <v>За</v>
      </c>
      <c r="PN26" s="19">
        <f ca="1">IFERROR(__xludf.DUMMYFUNCTION("""COMPUTED_VALUE"""),110)</f>
        <v>110</v>
      </c>
      <c r="PO26" s="19" t="str">
        <f ca="1">IFERROR(__xludf.DUMMYFUNCTION("""COMPUTED_VALUE"""),"Пастухова Н. Ю.")</f>
        <v>Пастухова Н. Ю.</v>
      </c>
      <c r="PP26" s="19" t="str">
        <f ca="1">IFERROR(__xludf.DUMMYFUNCTION("""COMPUTED_VALUE"""),"Утримався")</f>
        <v>Утримався</v>
      </c>
      <c r="PQ26" s="19">
        <f ca="1">IFERROR(__xludf.DUMMYFUNCTION("""COMPUTED_VALUE"""),110)</f>
        <v>110</v>
      </c>
      <c r="PR26" s="19" t="str">
        <f ca="1">IFERROR(__xludf.DUMMYFUNCTION("""COMPUTED_VALUE"""),"Пастухова Н. Ю.")</f>
        <v>Пастухова Н. Ю.</v>
      </c>
      <c r="PS26" s="19" t="str">
        <f ca="1">IFERROR(__xludf.DUMMYFUNCTION("""COMPUTED_VALUE"""),"За")</f>
        <v>За</v>
      </c>
      <c r="PT26" s="19">
        <f ca="1">IFERROR(__xludf.DUMMYFUNCTION("""COMPUTED_VALUE"""),110)</f>
        <v>110</v>
      </c>
      <c r="PU26" s="19" t="str">
        <f ca="1">IFERROR(__xludf.DUMMYFUNCTION("""COMPUTED_VALUE"""),"Пастухова Н. Ю.")</f>
        <v>Пастухова Н. Ю.</v>
      </c>
      <c r="PV26" s="19" t="str">
        <f ca="1">IFERROR(__xludf.DUMMYFUNCTION("""COMPUTED_VALUE"""),"За")</f>
        <v>За</v>
      </c>
      <c r="PW26" s="19">
        <f ca="1">IFERROR(__xludf.DUMMYFUNCTION("""COMPUTED_VALUE"""),110)</f>
        <v>110</v>
      </c>
      <c r="PX26" s="19" t="str">
        <f ca="1">IFERROR(__xludf.DUMMYFUNCTION("""COMPUTED_VALUE"""),"Пастухова Н. Ю.")</f>
        <v>Пастухова Н. Ю.</v>
      </c>
      <c r="PY26" s="19" t="str">
        <f ca="1">IFERROR(__xludf.DUMMYFUNCTION("""COMPUTED_VALUE"""),"За")</f>
        <v>За</v>
      </c>
      <c r="PZ26" s="19">
        <f ca="1">IFERROR(__xludf.DUMMYFUNCTION("""COMPUTED_VALUE"""),110)</f>
        <v>110</v>
      </c>
      <c r="QA26" s="19" t="str">
        <f ca="1">IFERROR(__xludf.DUMMYFUNCTION("""COMPUTED_VALUE"""),"Пастухова Н. Ю.")</f>
        <v>Пастухова Н. Ю.</v>
      </c>
      <c r="QB26" s="19" t="str">
        <f ca="1">IFERROR(__xludf.DUMMYFUNCTION("""COMPUTED_VALUE"""),"За")</f>
        <v>За</v>
      </c>
      <c r="QC26" s="19">
        <f ca="1">IFERROR(__xludf.DUMMYFUNCTION("""COMPUTED_VALUE"""),110)</f>
        <v>110</v>
      </c>
      <c r="QD26" s="19" t="str">
        <f ca="1">IFERROR(__xludf.DUMMYFUNCTION("""COMPUTED_VALUE"""),"Пастухова Н. Ю.")</f>
        <v>Пастухова Н. Ю.</v>
      </c>
      <c r="QE26" s="19" t="str">
        <f ca="1">IFERROR(__xludf.DUMMYFUNCTION("""COMPUTED_VALUE"""),"Утримався")</f>
        <v>Утримався</v>
      </c>
      <c r="QF26" s="19">
        <f ca="1">IFERROR(__xludf.DUMMYFUNCTION("""COMPUTED_VALUE"""),110)</f>
        <v>110</v>
      </c>
      <c r="QG26" s="19" t="str">
        <f ca="1">IFERROR(__xludf.DUMMYFUNCTION("""COMPUTED_VALUE"""),"Пастухова Н. Ю.")</f>
        <v>Пастухова Н. Ю.</v>
      </c>
      <c r="QH26" s="19" t="str">
        <f ca="1">IFERROR(__xludf.DUMMYFUNCTION("""COMPUTED_VALUE"""),"Утримався")</f>
        <v>Утримався</v>
      </c>
      <c r="QI26" s="19">
        <f ca="1">IFERROR(__xludf.DUMMYFUNCTION("""COMPUTED_VALUE"""),110)</f>
        <v>110</v>
      </c>
      <c r="QJ26" s="19" t="str">
        <f ca="1">IFERROR(__xludf.DUMMYFUNCTION("""COMPUTED_VALUE"""),"Пастухова Н. Ю.")</f>
        <v>Пастухова Н. Ю.</v>
      </c>
      <c r="QK26" s="19" t="str">
        <f ca="1">IFERROR(__xludf.DUMMYFUNCTION("""COMPUTED_VALUE"""),"За")</f>
        <v>За</v>
      </c>
    </row>
    <row r="27" spans="1:453" ht="12.75">
      <c r="A27" s="17">
        <f ca="1">IFERROR(__xludf.DUMMYFUNCTION("""COMPUTED_VALUE"""),109)</f>
        <v>109</v>
      </c>
      <c r="B27" s="17" t="str">
        <f ca="1">IFERROR(__xludf.DUMMYFUNCTION("""COMPUTED_VALUE"""),"Погребиський О. І.")</f>
        <v>Погребиський О. І.</v>
      </c>
      <c r="C27" s="19" t="str">
        <f ca="1">IFERROR(__xludf.DUMMYFUNCTION("""COMPUTED_VALUE"""),"За")</f>
        <v>За</v>
      </c>
      <c r="D27" s="19">
        <f ca="1">IFERROR(__xludf.DUMMYFUNCTION("""COMPUTED_VALUE"""),109)</f>
        <v>109</v>
      </c>
      <c r="E27" s="19" t="str">
        <f ca="1">IFERROR(__xludf.DUMMYFUNCTION("""COMPUTED_VALUE"""),"Погребиський О. І.")</f>
        <v>Погребиський О. І.</v>
      </c>
      <c r="F27" s="19" t="str">
        <f ca="1">IFERROR(__xludf.DUMMYFUNCTION("""COMPUTED_VALUE"""),"За")</f>
        <v>За</v>
      </c>
      <c r="G27" s="19">
        <f ca="1">IFERROR(__xludf.DUMMYFUNCTION("""COMPUTED_VALUE"""),109)</f>
        <v>109</v>
      </c>
      <c r="H27" s="19" t="str">
        <f ca="1">IFERROR(__xludf.DUMMYFUNCTION("""COMPUTED_VALUE"""),"Погребиський О. І.")</f>
        <v>Погребиський О. І.</v>
      </c>
      <c r="I27" s="19" t="str">
        <f ca="1">IFERROR(__xludf.DUMMYFUNCTION("""COMPUTED_VALUE"""),"За")</f>
        <v>За</v>
      </c>
      <c r="J27" s="19">
        <f ca="1">IFERROR(__xludf.DUMMYFUNCTION("""COMPUTED_VALUE"""),109)</f>
        <v>109</v>
      </c>
      <c r="K27" s="19" t="str">
        <f ca="1">IFERROR(__xludf.DUMMYFUNCTION("""COMPUTED_VALUE"""),"Погребиський О. І.")</f>
        <v>Погребиський О. І.</v>
      </c>
      <c r="L27" s="19" t="str">
        <f ca="1">IFERROR(__xludf.DUMMYFUNCTION("""COMPUTED_VALUE"""),"За")</f>
        <v>За</v>
      </c>
      <c r="M27" s="19">
        <f ca="1">IFERROR(__xludf.DUMMYFUNCTION("""COMPUTED_VALUE"""),109)</f>
        <v>109</v>
      </c>
      <c r="N27" s="19" t="str">
        <f ca="1">IFERROR(__xludf.DUMMYFUNCTION("""COMPUTED_VALUE"""),"Погребиський О. І.")</f>
        <v>Погребиський О. І.</v>
      </c>
      <c r="O27" s="19" t="str">
        <f ca="1">IFERROR(__xludf.DUMMYFUNCTION("""COMPUTED_VALUE"""),"За")</f>
        <v>За</v>
      </c>
      <c r="P27" s="19">
        <f ca="1">IFERROR(__xludf.DUMMYFUNCTION("""COMPUTED_VALUE"""),109)</f>
        <v>109</v>
      </c>
      <c r="Q27" s="19" t="str">
        <f ca="1">IFERROR(__xludf.DUMMYFUNCTION("""COMPUTED_VALUE"""),"Погребиський О. І.")</f>
        <v>Погребиський О. І.</v>
      </c>
      <c r="R27" s="19" t="str">
        <f ca="1">IFERROR(__xludf.DUMMYFUNCTION("""COMPUTED_VALUE"""),"За")</f>
        <v>За</v>
      </c>
      <c r="S27" s="19">
        <f ca="1">IFERROR(__xludf.DUMMYFUNCTION("""COMPUTED_VALUE"""),109)</f>
        <v>109</v>
      </c>
      <c r="T27" s="19" t="str">
        <f ca="1">IFERROR(__xludf.DUMMYFUNCTION("""COMPUTED_VALUE"""),"Погребиський О. І.")</f>
        <v>Погребиський О. І.</v>
      </c>
      <c r="U27" s="19" t="str">
        <f ca="1">IFERROR(__xludf.DUMMYFUNCTION("""COMPUTED_VALUE"""),"За")</f>
        <v>За</v>
      </c>
      <c r="V27" s="19">
        <f ca="1">IFERROR(__xludf.DUMMYFUNCTION("""COMPUTED_VALUE"""),109)</f>
        <v>109</v>
      </c>
      <c r="W27" s="19" t="str">
        <f ca="1">IFERROR(__xludf.DUMMYFUNCTION("""COMPUTED_VALUE"""),"Погребиський О. І.")</f>
        <v>Погребиський О. І.</v>
      </c>
      <c r="X27" s="19" t="str">
        <f ca="1">IFERROR(__xludf.DUMMYFUNCTION("""COMPUTED_VALUE"""),"За")</f>
        <v>За</v>
      </c>
      <c r="Y27" s="19">
        <f ca="1">IFERROR(__xludf.DUMMYFUNCTION("""COMPUTED_VALUE"""),109)</f>
        <v>109</v>
      </c>
      <c r="Z27" s="19" t="str">
        <f ca="1">IFERROR(__xludf.DUMMYFUNCTION("""COMPUTED_VALUE"""),"Погребиський О. І.")</f>
        <v>Погребиський О. І.</v>
      </c>
      <c r="AA27" s="19" t="str">
        <f ca="1">IFERROR(__xludf.DUMMYFUNCTION("""COMPUTED_VALUE"""),"За")</f>
        <v>За</v>
      </c>
      <c r="AB27" s="19">
        <f ca="1">IFERROR(__xludf.DUMMYFUNCTION("""COMPUTED_VALUE"""),109)</f>
        <v>109</v>
      </c>
      <c r="AC27" s="19" t="str">
        <f ca="1">IFERROR(__xludf.DUMMYFUNCTION("""COMPUTED_VALUE"""),"Погребиський О. І.")</f>
        <v>Погребиський О. І.</v>
      </c>
      <c r="AD27" s="19" t="str">
        <f ca="1">IFERROR(__xludf.DUMMYFUNCTION("""COMPUTED_VALUE"""),"За")</f>
        <v>За</v>
      </c>
      <c r="AE27" s="19">
        <f ca="1">IFERROR(__xludf.DUMMYFUNCTION("""COMPUTED_VALUE"""),109)</f>
        <v>109</v>
      </c>
      <c r="AF27" s="19" t="str">
        <f ca="1">IFERROR(__xludf.DUMMYFUNCTION("""COMPUTED_VALUE"""),"Погребиський О. І.")</f>
        <v>Погребиський О. І.</v>
      </c>
      <c r="AG27" s="19" t="str">
        <f ca="1">IFERROR(__xludf.DUMMYFUNCTION("""COMPUTED_VALUE"""),"За")</f>
        <v>За</v>
      </c>
      <c r="AH27" s="19">
        <f ca="1">IFERROR(__xludf.DUMMYFUNCTION("""COMPUTED_VALUE"""),109)</f>
        <v>109</v>
      </c>
      <c r="AI27" s="19" t="str">
        <f ca="1">IFERROR(__xludf.DUMMYFUNCTION("""COMPUTED_VALUE"""),"Погребиський О. І.")</f>
        <v>Погребиський О. І.</v>
      </c>
      <c r="AJ27" s="19" t="str">
        <f ca="1">IFERROR(__xludf.DUMMYFUNCTION("""COMPUTED_VALUE"""),"За")</f>
        <v>За</v>
      </c>
      <c r="AK27" s="19">
        <f ca="1">IFERROR(__xludf.DUMMYFUNCTION("""COMPUTED_VALUE"""),109)</f>
        <v>109</v>
      </c>
      <c r="AL27" s="19" t="str">
        <f ca="1">IFERROR(__xludf.DUMMYFUNCTION("""COMPUTED_VALUE"""),"Погребиський О. І.")</f>
        <v>Погребиський О. І.</v>
      </c>
      <c r="AM27" s="19" t="str">
        <f ca="1">IFERROR(__xludf.DUMMYFUNCTION("""COMPUTED_VALUE"""),"За")</f>
        <v>За</v>
      </c>
      <c r="AN27" s="19">
        <f ca="1">IFERROR(__xludf.DUMMYFUNCTION("""COMPUTED_VALUE"""),109)</f>
        <v>109</v>
      </c>
      <c r="AO27" s="19" t="str">
        <f ca="1">IFERROR(__xludf.DUMMYFUNCTION("""COMPUTED_VALUE"""),"Погребиський О. І.")</f>
        <v>Погребиський О. І.</v>
      </c>
      <c r="AP27" s="19" t="str">
        <f ca="1">IFERROR(__xludf.DUMMYFUNCTION("""COMPUTED_VALUE"""),"За")</f>
        <v>За</v>
      </c>
      <c r="AQ27" s="19">
        <f ca="1">IFERROR(__xludf.DUMMYFUNCTION("""COMPUTED_VALUE"""),109)</f>
        <v>109</v>
      </c>
      <c r="AR27" s="19" t="str">
        <f ca="1">IFERROR(__xludf.DUMMYFUNCTION("""COMPUTED_VALUE"""),"Погребиський О. І.")</f>
        <v>Погребиський О. І.</v>
      </c>
      <c r="AS27" s="19" t="str">
        <f ca="1">IFERROR(__xludf.DUMMYFUNCTION("""COMPUTED_VALUE"""),"За")</f>
        <v>За</v>
      </c>
      <c r="AT27" s="19">
        <f ca="1">IFERROR(__xludf.DUMMYFUNCTION("""COMPUTED_VALUE"""),109)</f>
        <v>109</v>
      </c>
      <c r="AU27" s="19" t="str">
        <f ca="1">IFERROR(__xludf.DUMMYFUNCTION("""COMPUTED_VALUE"""),"Погребиський О. І.")</f>
        <v>Погребиський О. І.</v>
      </c>
      <c r="AV27" s="19" t="str">
        <f ca="1">IFERROR(__xludf.DUMMYFUNCTION("""COMPUTED_VALUE"""),"За")</f>
        <v>За</v>
      </c>
      <c r="AW27" s="19">
        <f ca="1">IFERROR(__xludf.DUMMYFUNCTION("""COMPUTED_VALUE"""),109)</f>
        <v>109</v>
      </c>
      <c r="AX27" s="19" t="str">
        <f ca="1">IFERROR(__xludf.DUMMYFUNCTION("""COMPUTED_VALUE"""),"Погребиський О. І.")</f>
        <v>Погребиський О. І.</v>
      </c>
      <c r="AY27" s="19" t="str">
        <f ca="1">IFERROR(__xludf.DUMMYFUNCTION("""COMPUTED_VALUE"""),"За")</f>
        <v>За</v>
      </c>
      <c r="AZ27" s="19">
        <f ca="1">IFERROR(__xludf.DUMMYFUNCTION("""COMPUTED_VALUE"""),109)</f>
        <v>109</v>
      </c>
      <c r="BA27" s="19" t="str">
        <f ca="1">IFERROR(__xludf.DUMMYFUNCTION("""COMPUTED_VALUE"""),"Погребиський О. І.")</f>
        <v>Погребиський О. І.</v>
      </c>
      <c r="BB27" s="19" t="str">
        <f ca="1">IFERROR(__xludf.DUMMYFUNCTION("""COMPUTED_VALUE"""),"За")</f>
        <v>За</v>
      </c>
      <c r="BC27" s="19">
        <f ca="1">IFERROR(__xludf.DUMMYFUNCTION("""COMPUTED_VALUE"""),109)</f>
        <v>109</v>
      </c>
      <c r="BD27" s="19" t="str">
        <f ca="1">IFERROR(__xludf.DUMMYFUNCTION("""COMPUTED_VALUE"""),"Погребиський О. І.")</f>
        <v>Погребиський О. І.</v>
      </c>
      <c r="BE27" s="19" t="str">
        <f ca="1">IFERROR(__xludf.DUMMYFUNCTION("""COMPUTED_VALUE"""),"За")</f>
        <v>За</v>
      </c>
      <c r="BF27" s="19">
        <f ca="1">IFERROR(__xludf.DUMMYFUNCTION("""COMPUTED_VALUE"""),109)</f>
        <v>109</v>
      </c>
      <c r="BG27" s="19" t="str">
        <f ca="1">IFERROR(__xludf.DUMMYFUNCTION("""COMPUTED_VALUE"""),"Погребиський О. І.")</f>
        <v>Погребиський О. І.</v>
      </c>
      <c r="BH27" s="19" t="str">
        <f ca="1">IFERROR(__xludf.DUMMYFUNCTION("""COMPUTED_VALUE"""),"За")</f>
        <v>За</v>
      </c>
      <c r="BI27" s="19">
        <f ca="1">IFERROR(__xludf.DUMMYFUNCTION("""COMPUTED_VALUE"""),109)</f>
        <v>109</v>
      </c>
      <c r="BJ27" s="19" t="str">
        <f ca="1">IFERROR(__xludf.DUMMYFUNCTION("""COMPUTED_VALUE"""),"Погребиський О. І.")</f>
        <v>Погребиський О. І.</v>
      </c>
      <c r="BK27" s="19" t="str">
        <f ca="1">IFERROR(__xludf.DUMMYFUNCTION("""COMPUTED_VALUE"""),"Утримався")</f>
        <v>Утримався</v>
      </c>
      <c r="BL27" s="19">
        <f ca="1">IFERROR(__xludf.DUMMYFUNCTION("""COMPUTED_VALUE"""),109)</f>
        <v>109</v>
      </c>
      <c r="BM27" s="19" t="str">
        <f ca="1">IFERROR(__xludf.DUMMYFUNCTION("""COMPUTED_VALUE"""),"Погребиський О. І.")</f>
        <v>Погребиський О. І.</v>
      </c>
      <c r="BN27" s="19" t="str">
        <f ca="1">IFERROR(__xludf.DUMMYFUNCTION("""COMPUTED_VALUE"""),"За")</f>
        <v>За</v>
      </c>
      <c r="BO27" s="19">
        <f ca="1">IFERROR(__xludf.DUMMYFUNCTION("""COMPUTED_VALUE"""),109)</f>
        <v>109</v>
      </c>
      <c r="BP27" s="19" t="str">
        <f ca="1">IFERROR(__xludf.DUMMYFUNCTION("""COMPUTED_VALUE"""),"Погребиський О. І.")</f>
        <v>Погребиський О. І.</v>
      </c>
      <c r="BQ27" s="19" t="str">
        <f ca="1">IFERROR(__xludf.DUMMYFUNCTION("""COMPUTED_VALUE"""),"За")</f>
        <v>За</v>
      </c>
      <c r="BR27" s="19">
        <f ca="1">IFERROR(__xludf.DUMMYFUNCTION("""COMPUTED_VALUE"""),109)</f>
        <v>109</v>
      </c>
      <c r="BS27" s="19" t="str">
        <f ca="1">IFERROR(__xludf.DUMMYFUNCTION("""COMPUTED_VALUE"""),"Погребиський О. І.")</f>
        <v>Погребиський О. І.</v>
      </c>
      <c r="BT27" s="19" t="str">
        <f ca="1">IFERROR(__xludf.DUMMYFUNCTION("""COMPUTED_VALUE"""),"За")</f>
        <v>За</v>
      </c>
      <c r="BU27" s="19">
        <f ca="1">IFERROR(__xludf.DUMMYFUNCTION("""COMPUTED_VALUE"""),109)</f>
        <v>109</v>
      </c>
      <c r="BV27" s="19" t="str">
        <f ca="1">IFERROR(__xludf.DUMMYFUNCTION("""COMPUTED_VALUE"""),"Погребиський О. І.")</f>
        <v>Погребиський О. І.</v>
      </c>
      <c r="BW27" s="19" t="str">
        <f ca="1">IFERROR(__xludf.DUMMYFUNCTION("""COMPUTED_VALUE"""),"За")</f>
        <v>За</v>
      </c>
      <c r="BX27" s="19">
        <f ca="1">IFERROR(__xludf.DUMMYFUNCTION("""COMPUTED_VALUE"""),109)</f>
        <v>109</v>
      </c>
      <c r="BY27" s="19" t="str">
        <f ca="1">IFERROR(__xludf.DUMMYFUNCTION("""COMPUTED_VALUE"""),"Погребиський О. І.")</f>
        <v>Погребиський О. І.</v>
      </c>
      <c r="BZ27" s="19" t="str">
        <f ca="1">IFERROR(__xludf.DUMMYFUNCTION("""COMPUTED_VALUE"""),"За")</f>
        <v>За</v>
      </c>
      <c r="CA27" s="19">
        <f ca="1">IFERROR(__xludf.DUMMYFUNCTION("""COMPUTED_VALUE"""),109)</f>
        <v>109</v>
      </c>
      <c r="CB27" s="19" t="str">
        <f ca="1">IFERROR(__xludf.DUMMYFUNCTION("""COMPUTED_VALUE"""),"Погребиський О. І.")</f>
        <v>Погребиський О. І.</v>
      </c>
      <c r="CC27" s="19" t="str">
        <f ca="1">IFERROR(__xludf.DUMMYFUNCTION("""COMPUTED_VALUE"""),"За")</f>
        <v>За</v>
      </c>
      <c r="CD27" s="19">
        <f ca="1">IFERROR(__xludf.DUMMYFUNCTION("""COMPUTED_VALUE"""),109)</f>
        <v>109</v>
      </c>
      <c r="CE27" s="19" t="str">
        <f ca="1">IFERROR(__xludf.DUMMYFUNCTION("""COMPUTED_VALUE"""),"Погребиський О. І.")</f>
        <v>Погребиський О. І.</v>
      </c>
      <c r="CF27" s="19" t="str">
        <f ca="1">IFERROR(__xludf.DUMMYFUNCTION("""COMPUTED_VALUE"""),"За")</f>
        <v>За</v>
      </c>
      <c r="CG27" s="19">
        <f ca="1">IFERROR(__xludf.DUMMYFUNCTION("""COMPUTED_VALUE"""),109)</f>
        <v>109</v>
      </c>
      <c r="CH27" s="19" t="str">
        <f ca="1">IFERROR(__xludf.DUMMYFUNCTION("""COMPUTED_VALUE"""),"Погребиський О. І.")</f>
        <v>Погребиський О. І.</v>
      </c>
      <c r="CI27" s="19" t="str">
        <f ca="1">IFERROR(__xludf.DUMMYFUNCTION("""COMPUTED_VALUE"""),"За")</f>
        <v>За</v>
      </c>
      <c r="CJ27" s="19">
        <f ca="1">IFERROR(__xludf.DUMMYFUNCTION("""COMPUTED_VALUE"""),109)</f>
        <v>109</v>
      </c>
      <c r="CK27" s="19" t="str">
        <f ca="1">IFERROR(__xludf.DUMMYFUNCTION("""COMPUTED_VALUE"""),"Погребиський О. І.")</f>
        <v>Погребиський О. І.</v>
      </c>
      <c r="CL27" s="19" t="str">
        <f ca="1">IFERROR(__xludf.DUMMYFUNCTION("""COMPUTED_VALUE"""),"За")</f>
        <v>За</v>
      </c>
      <c r="CM27" s="19">
        <f ca="1">IFERROR(__xludf.DUMMYFUNCTION("""COMPUTED_VALUE"""),109)</f>
        <v>109</v>
      </c>
      <c r="CN27" s="19" t="str">
        <f ca="1">IFERROR(__xludf.DUMMYFUNCTION("""COMPUTED_VALUE"""),"Погребиський О. І.")</f>
        <v>Погребиський О. І.</v>
      </c>
      <c r="CO27" s="19" t="str">
        <f ca="1">IFERROR(__xludf.DUMMYFUNCTION("""COMPUTED_VALUE"""),"За")</f>
        <v>За</v>
      </c>
      <c r="CP27" s="19">
        <f ca="1">IFERROR(__xludf.DUMMYFUNCTION("""COMPUTED_VALUE"""),109)</f>
        <v>109</v>
      </c>
      <c r="CQ27" s="19" t="str">
        <f ca="1">IFERROR(__xludf.DUMMYFUNCTION("""COMPUTED_VALUE"""),"Погребиський О. І.")</f>
        <v>Погребиський О. І.</v>
      </c>
      <c r="CR27" s="19" t="str">
        <f ca="1">IFERROR(__xludf.DUMMYFUNCTION("""COMPUTED_VALUE"""),"За")</f>
        <v>За</v>
      </c>
      <c r="CS27" s="19">
        <f ca="1">IFERROR(__xludf.DUMMYFUNCTION("""COMPUTED_VALUE"""),109)</f>
        <v>109</v>
      </c>
      <c r="CT27" s="19" t="str">
        <f ca="1">IFERROR(__xludf.DUMMYFUNCTION("""COMPUTED_VALUE"""),"Погребиський О. І.")</f>
        <v>Погребиський О. І.</v>
      </c>
      <c r="CU27" s="19" t="str">
        <f ca="1">IFERROR(__xludf.DUMMYFUNCTION("""COMPUTED_VALUE"""),"За")</f>
        <v>За</v>
      </c>
      <c r="CV27" s="19">
        <f ca="1">IFERROR(__xludf.DUMMYFUNCTION("""COMPUTED_VALUE"""),109)</f>
        <v>109</v>
      </c>
      <c r="CW27" s="19" t="str">
        <f ca="1">IFERROR(__xludf.DUMMYFUNCTION("""COMPUTED_VALUE"""),"Погребиський О. І.")</f>
        <v>Погребиський О. І.</v>
      </c>
      <c r="CX27" s="19" t="str">
        <f ca="1">IFERROR(__xludf.DUMMYFUNCTION("""COMPUTED_VALUE"""),"За")</f>
        <v>За</v>
      </c>
      <c r="CY27" s="19">
        <f ca="1">IFERROR(__xludf.DUMMYFUNCTION("""COMPUTED_VALUE"""),109)</f>
        <v>109</v>
      </c>
      <c r="CZ27" s="19" t="str">
        <f ca="1">IFERROR(__xludf.DUMMYFUNCTION("""COMPUTED_VALUE"""),"Погребиський О. І.")</f>
        <v>Погребиський О. І.</v>
      </c>
      <c r="DA27" s="19" t="str">
        <f ca="1">IFERROR(__xludf.DUMMYFUNCTION("""COMPUTED_VALUE"""),"За")</f>
        <v>За</v>
      </c>
      <c r="DB27" s="19">
        <f ca="1">IFERROR(__xludf.DUMMYFUNCTION("""COMPUTED_VALUE"""),109)</f>
        <v>109</v>
      </c>
      <c r="DC27" s="19" t="str">
        <f ca="1">IFERROR(__xludf.DUMMYFUNCTION("""COMPUTED_VALUE"""),"Погребиський О. І.")</f>
        <v>Погребиський О. І.</v>
      </c>
      <c r="DD27" s="19" t="str">
        <f ca="1">IFERROR(__xludf.DUMMYFUNCTION("""COMPUTED_VALUE"""),"За")</f>
        <v>За</v>
      </c>
      <c r="DE27" s="19">
        <f ca="1">IFERROR(__xludf.DUMMYFUNCTION("""COMPUTED_VALUE"""),109)</f>
        <v>109</v>
      </c>
      <c r="DF27" s="19" t="str">
        <f ca="1">IFERROR(__xludf.DUMMYFUNCTION("""COMPUTED_VALUE"""),"Погребиський О. І.")</f>
        <v>Погребиський О. І.</v>
      </c>
      <c r="DG27" s="19" t="str">
        <f ca="1">IFERROR(__xludf.DUMMYFUNCTION("""COMPUTED_VALUE"""),"За")</f>
        <v>За</v>
      </c>
      <c r="DH27" s="19">
        <f ca="1">IFERROR(__xludf.DUMMYFUNCTION("""COMPUTED_VALUE"""),109)</f>
        <v>109</v>
      </c>
      <c r="DI27" s="19" t="str">
        <f ca="1">IFERROR(__xludf.DUMMYFUNCTION("""COMPUTED_VALUE"""),"Погребиський О. І.")</f>
        <v>Погребиський О. І.</v>
      </c>
      <c r="DJ27" s="19" t="str">
        <f ca="1">IFERROR(__xludf.DUMMYFUNCTION("""COMPUTED_VALUE"""),"За")</f>
        <v>За</v>
      </c>
      <c r="DK27" s="19">
        <f ca="1">IFERROR(__xludf.DUMMYFUNCTION("""COMPUTED_VALUE"""),109)</f>
        <v>109</v>
      </c>
      <c r="DL27" s="19" t="str">
        <f ca="1">IFERROR(__xludf.DUMMYFUNCTION("""COMPUTED_VALUE"""),"Погребиський О. І.")</f>
        <v>Погребиський О. І.</v>
      </c>
      <c r="DM27" s="19" t="str">
        <f ca="1">IFERROR(__xludf.DUMMYFUNCTION("""COMPUTED_VALUE"""),"За")</f>
        <v>За</v>
      </c>
      <c r="DN27" s="19">
        <f ca="1">IFERROR(__xludf.DUMMYFUNCTION("""COMPUTED_VALUE"""),109)</f>
        <v>109</v>
      </c>
      <c r="DO27" s="19" t="str">
        <f ca="1">IFERROR(__xludf.DUMMYFUNCTION("""COMPUTED_VALUE"""),"Погребиський О. І.")</f>
        <v>Погребиський О. І.</v>
      </c>
      <c r="DP27" s="19" t="str">
        <f ca="1">IFERROR(__xludf.DUMMYFUNCTION("""COMPUTED_VALUE"""),"За")</f>
        <v>За</v>
      </c>
      <c r="DQ27" s="19">
        <f ca="1">IFERROR(__xludf.DUMMYFUNCTION("""COMPUTED_VALUE"""),109)</f>
        <v>109</v>
      </c>
      <c r="DR27" s="19" t="str">
        <f ca="1">IFERROR(__xludf.DUMMYFUNCTION("""COMPUTED_VALUE"""),"Погребиський О. І.")</f>
        <v>Погребиський О. І.</v>
      </c>
      <c r="DS27" s="19" t="str">
        <f ca="1">IFERROR(__xludf.DUMMYFUNCTION("""COMPUTED_VALUE"""),"За")</f>
        <v>За</v>
      </c>
      <c r="DT27" s="19">
        <f ca="1">IFERROR(__xludf.DUMMYFUNCTION("""COMPUTED_VALUE"""),109)</f>
        <v>109</v>
      </c>
      <c r="DU27" s="19" t="str">
        <f ca="1">IFERROR(__xludf.DUMMYFUNCTION("""COMPUTED_VALUE"""),"Погребиський О. І.")</f>
        <v>Погребиський О. І.</v>
      </c>
      <c r="DV27" s="19" t="str">
        <f ca="1">IFERROR(__xludf.DUMMYFUNCTION("""COMPUTED_VALUE"""),"За")</f>
        <v>За</v>
      </c>
      <c r="DW27" s="19">
        <f ca="1">IFERROR(__xludf.DUMMYFUNCTION("""COMPUTED_VALUE"""),109)</f>
        <v>109</v>
      </c>
      <c r="DX27" s="19" t="str">
        <f ca="1">IFERROR(__xludf.DUMMYFUNCTION("""COMPUTED_VALUE"""),"Погребиський О. І.")</f>
        <v>Погребиський О. І.</v>
      </c>
      <c r="DY27" s="19" t="str">
        <f ca="1">IFERROR(__xludf.DUMMYFUNCTION("""COMPUTED_VALUE"""),"За")</f>
        <v>За</v>
      </c>
      <c r="DZ27" s="19">
        <f ca="1">IFERROR(__xludf.DUMMYFUNCTION("""COMPUTED_VALUE"""),109)</f>
        <v>109</v>
      </c>
      <c r="EA27" s="19" t="str">
        <f ca="1">IFERROR(__xludf.DUMMYFUNCTION("""COMPUTED_VALUE"""),"Погребиський О. І.")</f>
        <v>Погребиський О. І.</v>
      </c>
      <c r="EB27" s="19" t="str">
        <f ca="1">IFERROR(__xludf.DUMMYFUNCTION("""COMPUTED_VALUE"""),"За")</f>
        <v>За</v>
      </c>
      <c r="EC27" s="19">
        <f ca="1">IFERROR(__xludf.DUMMYFUNCTION("""COMPUTED_VALUE"""),109)</f>
        <v>109</v>
      </c>
      <c r="ED27" s="19" t="str">
        <f ca="1">IFERROR(__xludf.DUMMYFUNCTION("""COMPUTED_VALUE"""),"Погребиський О. І.")</f>
        <v>Погребиський О. І.</v>
      </c>
      <c r="EE27" s="19" t="str">
        <f ca="1">IFERROR(__xludf.DUMMYFUNCTION("""COMPUTED_VALUE"""),"За")</f>
        <v>За</v>
      </c>
      <c r="EF27" s="19">
        <f ca="1">IFERROR(__xludf.DUMMYFUNCTION("""COMPUTED_VALUE"""),109)</f>
        <v>109</v>
      </c>
      <c r="EG27" s="19" t="str">
        <f ca="1">IFERROR(__xludf.DUMMYFUNCTION("""COMPUTED_VALUE"""),"Погребиський О. І.")</f>
        <v>Погребиський О. І.</v>
      </c>
      <c r="EH27" s="19" t="str">
        <f ca="1">IFERROR(__xludf.DUMMYFUNCTION("""COMPUTED_VALUE"""),"За")</f>
        <v>За</v>
      </c>
      <c r="EI27" s="19">
        <f ca="1">IFERROR(__xludf.DUMMYFUNCTION("""COMPUTED_VALUE"""),109)</f>
        <v>109</v>
      </c>
      <c r="EJ27" s="19" t="str">
        <f ca="1">IFERROR(__xludf.DUMMYFUNCTION("""COMPUTED_VALUE"""),"Погребиський О. І.")</f>
        <v>Погребиський О. І.</v>
      </c>
      <c r="EK27" s="19" t="str">
        <f ca="1">IFERROR(__xludf.DUMMYFUNCTION("""COMPUTED_VALUE"""),"За")</f>
        <v>За</v>
      </c>
      <c r="EL27" s="19">
        <f ca="1">IFERROR(__xludf.DUMMYFUNCTION("""COMPUTED_VALUE"""),109)</f>
        <v>109</v>
      </c>
      <c r="EM27" s="19" t="str">
        <f ca="1">IFERROR(__xludf.DUMMYFUNCTION("""COMPUTED_VALUE"""),"Погребиський О. І.")</f>
        <v>Погребиський О. І.</v>
      </c>
      <c r="EN27" s="19" t="str">
        <f ca="1">IFERROR(__xludf.DUMMYFUNCTION("""COMPUTED_VALUE"""),"За")</f>
        <v>За</v>
      </c>
      <c r="EO27" s="19">
        <f ca="1">IFERROR(__xludf.DUMMYFUNCTION("""COMPUTED_VALUE"""),109)</f>
        <v>109</v>
      </c>
      <c r="EP27" s="19" t="str">
        <f ca="1">IFERROR(__xludf.DUMMYFUNCTION("""COMPUTED_VALUE"""),"Погребиський О. І.")</f>
        <v>Погребиський О. І.</v>
      </c>
      <c r="EQ27" s="19" t="str">
        <f ca="1">IFERROR(__xludf.DUMMYFUNCTION("""COMPUTED_VALUE"""),"Утримався")</f>
        <v>Утримався</v>
      </c>
      <c r="ER27" s="19">
        <f ca="1">IFERROR(__xludf.DUMMYFUNCTION("""COMPUTED_VALUE"""),109)</f>
        <v>109</v>
      </c>
      <c r="ES27" s="19" t="str">
        <f ca="1">IFERROR(__xludf.DUMMYFUNCTION("""COMPUTED_VALUE"""),"Погребиський О. І.")</f>
        <v>Погребиський О. І.</v>
      </c>
      <c r="ET27" s="19" t="str">
        <f ca="1">IFERROR(__xludf.DUMMYFUNCTION("""COMPUTED_VALUE"""),"За")</f>
        <v>За</v>
      </c>
      <c r="EU27" s="19">
        <f ca="1">IFERROR(__xludf.DUMMYFUNCTION("""COMPUTED_VALUE"""),109)</f>
        <v>109</v>
      </c>
      <c r="EV27" s="19" t="str">
        <f ca="1">IFERROR(__xludf.DUMMYFUNCTION("""COMPUTED_VALUE"""),"Погребиський О. І.")</f>
        <v>Погребиський О. І.</v>
      </c>
      <c r="EW27" s="19" t="str">
        <f ca="1">IFERROR(__xludf.DUMMYFUNCTION("""COMPUTED_VALUE"""),"За")</f>
        <v>За</v>
      </c>
      <c r="EX27" s="19">
        <f ca="1">IFERROR(__xludf.DUMMYFUNCTION("""COMPUTED_VALUE"""),109)</f>
        <v>109</v>
      </c>
      <c r="EY27" s="19" t="str">
        <f ca="1">IFERROR(__xludf.DUMMYFUNCTION("""COMPUTED_VALUE"""),"Погребиський О. І.")</f>
        <v>Погребиський О. І.</v>
      </c>
      <c r="EZ27" s="19" t="str">
        <f ca="1">IFERROR(__xludf.DUMMYFUNCTION("""COMPUTED_VALUE"""),"За")</f>
        <v>За</v>
      </c>
      <c r="FA27" s="19">
        <f ca="1">IFERROR(__xludf.DUMMYFUNCTION("""COMPUTED_VALUE"""),109)</f>
        <v>109</v>
      </c>
      <c r="FB27" s="19" t="str">
        <f ca="1">IFERROR(__xludf.DUMMYFUNCTION("""COMPUTED_VALUE"""),"Погребиський О. І.")</f>
        <v>Погребиський О. І.</v>
      </c>
      <c r="FC27" s="19" t="str">
        <f ca="1">IFERROR(__xludf.DUMMYFUNCTION("""COMPUTED_VALUE"""),"За")</f>
        <v>За</v>
      </c>
      <c r="FD27" s="19">
        <f ca="1">IFERROR(__xludf.DUMMYFUNCTION("""COMPUTED_VALUE"""),109)</f>
        <v>109</v>
      </c>
      <c r="FE27" s="19" t="str">
        <f ca="1">IFERROR(__xludf.DUMMYFUNCTION("""COMPUTED_VALUE"""),"Погребиський О. І.")</f>
        <v>Погребиський О. І.</v>
      </c>
      <c r="FF27" s="19" t="str">
        <f ca="1">IFERROR(__xludf.DUMMYFUNCTION("""COMPUTED_VALUE"""),"За")</f>
        <v>За</v>
      </c>
      <c r="FG27" s="19">
        <f ca="1">IFERROR(__xludf.DUMMYFUNCTION("""COMPUTED_VALUE"""),109)</f>
        <v>109</v>
      </c>
      <c r="FH27" s="19" t="str">
        <f ca="1">IFERROR(__xludf.DUMMYFUNCTION("""COMPUTED_VALUE"""),"Погребиський О. І.")</f>
        <v>Погребиський О. І.</v>
      </c>
      <c r="FI27" s="19" t="str">
        <f ca="1">IFERROR(__xludf.DUMMYFUNCTION("""COMPUTED_VALUE"""),"За")</f>
        <v>За</v>
      </c>
      <c r="FJ27" s="19">
        <f ca="1">IFERROR(__xludf.DUMMYFUNCTION("""COMPUTED_VALUE"""),109)</f>
        <v>109</v>
      </c>
      <c r="FK27" s="19" t="str">
        <f ca="1">IFERROR(__xludf.DUMMYFUNCTION("""COMPUTED_VALUE"""),"Погребиський О. І.")</f>
        <v>Погребиський О. І.</v>
      </c>
      <c r="FL27" s="19" t="str">
        <f ca="1">IFERROR(__xludf.DUMMYFUNCTION("""COMPUTED_VALUE"""),"За")</f>
        <v>За</v>
      </c>
      <c r="FM27" s="19">
        <f ca="1">IFERROR(__xludf.DUMMYFUNCTION("""COMPUTED_VALUE"""),109)</f>
        <v>109</v>
      </c>
      <c r="FN27" s="19" t="str">
        <f ca="1">IFERROR(__xludf.DUMMYFUNCTION("""COMPUTED_VALUE"""),"Погребиський О. І.")</f>
        <v>Погребиський О. І.</v>
      </c>
      <c r="FO27" s="19" t="str">
        <f ca="1">IFERROR(__xludf.DUMMYFUNCTION("""COMPUTED_VALUE"""),"За")</f>
        <v>За</v>
      </c>
      <c r="FP27" s="19">
        <f ca="1">IFERROR(__xludf.DUMMYFUNCTION("""COMPUTED_VALUE"""),109)</f>
        <v>109</v>
      </c>
      <c r="FQ27" s="19" t="str">
        <f ca="1">IFERROR(__xludf.DUMMYFUNCTION("""COMPUTED_VALUE"""),"Погребиський О. І.")</f>
        <v>Погребиський О. І.</v>
      </c>
      <c r="FR27" s="19" t="str">
        <f ca="1">IFERROR(__xludf.DUMMYFUNCTION("""COMPUTED_VALUE"""),"За")</f>
        <v>За</v>
      </c>
      <c r="FS27" s="19">
        <f ca="1">IFERROR(__xludf.DUMMYFUNCTION("""COMPUTED_VALUE"""),109)</f>
        <v>109</v>
      </c>
      <c r="FT27" s="19" t="str">
        <f ca="1">IFERROR(__xludf.DUMMYFUNCTION("""COMPUTED_VALUE"""),"Погребиський О. І.")</f>
        <v>Погребиський О. І.</v>
      </c>
      <c r="FU27" s="19" t="str">
        <f ca="1">IFERROR(__xludf.DUMMYFUNCTION("""COMPUTED_VALUE"""),"За")</f>
        <v>За</v>
      </c>
      <c r="FV27" s="19">
        <f ca="1">IFERROR(__xludf.DUMMYFUNCTION("""COMPUTED_VALUE"""),109)</f>
        <v>109</v>
      </c>
      <c r="FW27" s="19" t="str">
        <f ca="1">IFERROR(__xludf.DUMMYFUNCTION("""COMPUTED_VALUE"""),"Погребиський О. І.")</f>
        <v>Погребиський О. І.</v>
      </c>
      <c r="FX27" s="19" t="str">
        <f ca="1">IFERROR(__xludf.DUMMYFUNCTION("""COMPUTED_VALUE"""),"За")</f>
        <v>За</v>
      </c>
      <c r="FY27" s="19">
        <f ca="1">IFERROR(__xludf.DUMMYFUNCTION("""COMPUTED_VALUE"""),109)</f>
        <v>109</v>
      </c>
      <c r="FZ27" s="19" t="str">
        <f ca="1">IFERROR(__xludf.DUMMYFUNCTION("""COMPUTED_VALUE"""),"Погребиський О. І.")</f>
        <v>Погребиський О. І.</v>
      </c>
      <c r="GA27" s="19" t="str">
        <f ca="1">IFERROR(__xludf.DUMMYFUNCTION("""COMPUTED_VALUE"""),"За")</f>
        <v>За</v>
      </c>
      <c r="GB27" s="19">
        <f ca="1">IFERROR(__xludf.DUMMYFUNCTION("""COMPUTED_VALUE"""),109)</f>
        <v>109</v>
      </c>
      <c r="GC27" s="19" t="str">
        <f ca="1">IFERROR(__xludf.DUMMYFUNCTION("""COMPUTED_VALUE"""),"Погребиський О. І.")</f>
        <v>Погребиський О. І.</v>
      </c>
      <c r="GD27" s="19" t="str">
        <f ca="1">IFERROR(__xludf.DUMMYFUNCTION("""COMPUTED_VALUE"""),"За")</f>
        <v>За</v>
      </c>
      <c r="GE27" s="19">
        <f ca="1">IFERROR(__xludf.DUMMYFUNCTION("""COMPUTED_VALUE"""),109)</f>
        <v>109</v>
      </c>
      <c r="GF27" s="19" t="str">
        <f ca="1">IFERROR(__xludf.DUMMYFUNCTION("""COMPUTED_VALUE"""),"Погребиський О. І.")</f>
        <v>Погребиський О. І.</v>
      </c>
      <c r="GG27" s="19" t="str">
        <f ca="1">IFERROR(__xludf.DUMMYFUNCTION("""COMPUTED_VALUE"""),"За")</f>
        <v>За</v>
      </c>
      <c r="GH27" s="19">
        <f ca="1">IFERROR(__xludf.DUMMYFUNCTION("""COMPUTED_VALUE"""),109)</f>
        <v>109</v>
      </c>
      <c r="GI27" s="19" t="str">
        <f ca="1">IFERROR(__xludf.DUMMYFUNCTION("""COMPUTED_VALUE"""),"Погребиський О. І.")</f>
        <v>Погребиський О. І.</v>
      </c>
      <c r="GJ27" s="19" t="str">
        <f ca="1">IFERROR(__xludf.DUMMYFUNCTION("""COMPUTED_VALUE"""),"За")</f>
        <v>За</v>
      </c>
      <c r="GK27" s="19">
        <f ca="1">IFERROR(__xludf.DUMMYFUNCTION("""COMPUTED_VALUE"""),109)</f>
        <v>109</v>
      </c>
      <c r="GL27" s="19" t="str">
        <f ca="1">IFERROR(__xludf.DUMMYFUNCTION("""COMPUTED_VALUE"""),"Погребиський О. І.")</f>
        <v>Погребиський О. І.</v>
      </c>
      <c r="GM27" s="19" t="str">
        <f ca="1">IFERROR(__xludf.DUMMYFUNCTION("""COMPUTED_VALUE"""),"За")</f>
        <v>За</v>
      </c>
      <c r="GN27" s="19">
        <f ca="1">IFERROR(__xludf.DUMMYFUNCTION("""COMPUTED_VALUE"""),109)</f>
        <v>109</v>
      </c>
      <c r="GO27" s="19" t="str">
        <f ca="1">IFERROR(__xludf.DUMMYFUNCTION("""COMPUTED_VALUE"""),"Погребиський О. І.")</f>
        <v>Погребиський О. І.</v>
      </c>
      <c r="GP27" s="19" t="str">
        <f ca="1">IFERROR(__xludf.DUMMYFUNCTION("""COMPUTED_VALUE"""),"За")</f>
        <v>За</v>
      </c>
      <c r="GQ27" s="19">
        <f ca="1">IFERROR(__xludf.DUMMYFUNCTION("""COMPUTED_VALUE"""),109)</f>
        <v>109</v>
      </c>
      <c r="GR27" s="19" t="str">
        <f ca="1">IFERROR(__xludf.DUMMYFUNCTION("""COMPUTED_VALUE"""),"Погребиський О. І.")</f>
        <v>Погребиський О. І.</v>
      </c>
      <c r="GS27" s="19" t="str">
        <f ca="1">IFERROR(__xludf.DUMMYFUNCTION("""COMPUTED_VALUE"""),"За")</f>
        <v>За</v>
      </c>
      <c r="GT27" s="19">
        <f ca="1">IFERROR(__xludf.DUMMYFUNCTION("""COMPUTED_VALUE"""),109)</f>
        <v>109</v>
      </c>
      <c r="GU27" s="19" t="str">
        <f ca="1">IFERROR(__xludf.DUMMYFUNCTION("""COMPUTED_VALUE"""),"Погребиський О. І.")</f>
        <v>Погребиський О. І.</v>
      </c>
      <c r="GV27" s="19" t="str">
        <f ca="1">IFERROR(__xludf.DUMMYFUNCTION("""COMPUTED_VALUE"""),"За")</f>
        <v>За</v>
      </c>
      <c r="GW27" s="19">
        <f ca="1">IFERROR(__xludf.DUMMYFUNCTION("""COMPUTED_VALUE"""),109)</f>
        <v>109</v>
      </c>
      <c r="GX27" s="19" t="str">
        <f ca="1">IFERROR(__xludf.DUMMYFUNCTION("""COMPUTED_VALUE"""),"Погребиський О. І.")</f>
        <v>Погребиський О. І.</v>
      </c>
      <c r="GY27" s="19" t="str">
        <f ca="1">IFERROR(__xludf.DUMMYFUNCTION("""COMPUTED_VALUE"""),"За")</f>
        <v>За</v>
      </c>
      <c r="GZ27" s="19">
        <f ca="1">IFERROR(__xludf.DUMMYFUNCTION("""COMPUTED_VALUE"""),109)</f>
        <v>109</v>
      </c>
      <c r="HA27" s="19" t="str">
        <f ca="1">IFERROR(__xludf.DUMMYFUNCTION("""COMPUTED_VALUE"""),"Погребиський О. І.")</f>
        <v>Погребиський О. І.</v>
      </c>
      <c r="HB27" s="19" t="str">
        <f ca="1">IFERROR(__xludf.DUMMYFUNCTION("""COMPUTED_VALUE"""),"За")</f>
        <v>За</v>
      </c>
      <c r="HC27" s="19">
        <f ca="1">IFERROR(__xludf.DUMMYFUNCTION("""COMPUTED_VALUE"""),109)</f>
        <v>109</v>
      </c>
      <c r="HD27" s="19" t="str">
        <f ca="1">IFERROR(__xludf.DUMMYFUNCTION("""COMPUTED_VALUE"""),"Погребиський О. І.")</f>
        <v>Погребиський О. І.</v>
      </c>
      <c r="HE27" s="19" t="str">
        <f ca="1">IFERROR(__xludf.DUMMYFUNCTION("""COMPUTED_VALUE"""),"За")</f>
        <v>За</v>
      </c>
      <c r="HF27" s="19">
        <f ca="1">IFERROR(__xludf.DUMMYFUNCTION("""COMPUTED_VALUE"""),109)</f>
        <v>109</v>
      </c>
      <c r="HG27" s="19" t="str">
        <f ca="1">IFERROR(__xludf.DUMMYFUNCTION("""COMPUTED_VALUE"""),"Погребиський О. І.")</f>
        <v>Погребиський О. І.</v>
      </c>
      <c r="HH27" s="19" t="str">
        <f ca="1">IFERROR(__xludf.DUMMYFUNCTION("""COMPUTED_VALUE"""),"За")</f>
        <v>За</v>
      </c>
      <c r="HI27" s="19">
        <f ca="1">IFERROR(__xludf.DUMMYFUNCTION("""COMPUTED_VALUE"""),109)</f>
        <v>109</v>
      </c>
      <c r="HJ27" s="19" t="str">
        <f ca="1">IFERROR(__xludf.DUMMYFUNCTION("""COMPUTED_VALUE"""),"Погребиський О. І.")</f>
        <v>Погребиський О. І.</v>
      </c>
      <c r="HK27" s="19" t="str">
        <f ca="1">IFERROR(__xludf.DUMMYFUNCTION("""COMPUTED_VALUE"""),"За")</f>
        <v>За</v>
      </c>
      <c r="HL27" s="19">
        <f ca="1">IFERROR(__xludf.DUMMYFUNCTION("""COMPUTED_VALUE"""),109)</f>
        <v>109</v>
      </c>
      <c r="HM27" s="19" t="str">
        <f ca="1">IFERROR(__xludf.DUMMYFUNCTION("""COMPUTED_VALUE"""),"Погребиський О. І.")</f>
        <v>Погребиський О. І.</v>
      </c>
      <c r="HN27" s="19" t="str">
        <f ca="1">IFERROR(__xludf.DUMMYFUNCTION("""COMPUTED_VALUE"""),"За")</f>
        <v>За</v>
      </c>
      <c r="HO27" s="19">
        <f ca="1">IFERROR(__xludf.DUMMYFUNCTION("""COMPUTED_VALUE"""),109)</f>
        <v>109</v>
      </c>
      <c r="HP27" s="19" t="str">
        <f ca="1">IFERROR(__xludf.DUMMYFUNCTION("""COMPUTED_VALUE"""),"Погребиський О. І.")</f>
        <v>Погребиський О. І.</v>
      </c>
      <c r="HQ27" s="19" t="str">
        <f ca="1">IFERROR(__xludf.DUMMYFUNCTION("""COMPUTED_VALUE"""),"За")</f>
        <v>За</v>
      </c>
      <c r="HR27" s="19">
        <f ca="1">IFERROR(__xludf.DUMMYFUNCTION("""COMPUTED_VALUE"""),109)</f>
        <v>109</v>
      </c>
      <c r="HS27" s="19" t="str">
        <f ca="1">IFERROR(__xludf.DUMMYFUNCTION("""COMPUTED_VALUE"""),"Погребиський О. І.")</f>
        <v>Погребиський О. І.</v>
      </c>
      <c r="HT27" s="19" t="str">
        <f ca="1">IFERROR(__xludf.DUMMYFUNCTION("""COMPUTED_VALUE"""),"За")</f>
        <v>За</v>
      </c>
      <c r="HU27" s="19">
        <f ca="1">IFERROR(__xludf.DUMMYFUNCTION("""COMPUTED_VALUE"""),109)</f>
        <v>109</v>
      </c>
      <c r="HV27" s="19" t="str">
        <f ca="1">IFERROR(__xludf.DUMMYFUNCTION("""COMPUTED_VALUE"""),"Погребиський О. І.")</f>
        <v>Погребиський О. І.</v>
      </c>
      <c r="HW27" s="19" t="str">
        <f ca="1">IFERROR(__xludf.DUMMYFUNCTION("""COMPUTED_VALUE"""),"За")</f>
        <v>За</v>
      </c>
      <c r="HX27" s="19">
        <f ca="1">IFERROR(__xludf.DUMMYFUNCTION("""COMPUTED_VALUE"""),109)</f>
        <v>109</v>
      </c>
      <c r="HY27" s="19" t="str">
        <f ca="1">IFERROR(__xludf.DUMMYFUNCTION("""COMPUTED_VALUE"""),"Погребиський О. І.")</f>
        <v>Погребиський О. І.</v>
      </c>
      <c r="HZ27" s="19" t="str">
        <f ca="1">IFERROR(__xludf.DUMMYFUNCTION("""COMPUTED_VALUE"""),"За")</f>
        <v>За</v>
      </c>
      <c r="IA27" s="19">
        <f ca="1">IFERROR(__xludf.DUMMYFUNCTION("""COMPUTED_VALUE"""),109)</f>
        <v>109</v>
      </c>
      <c r="IB27" s="19" t="str">
        <f ca="1">IFERROR(__xludf.DUMMYFUNCTION("""COMPUTED_VALUE"""),"Погребиський О. І.")</f>
        <v>Погребиський О. І.</v>
      </c>
      <c r="IC27" s="19" t="str">
        <f ca="1">IFERROR(__xludf.DUMMYFUNCTION("""COMPUTED_VALUE"""),"За")</f>
        <v>За</v>
      </c>
      <c r="ID27" s="19">
        <f ca="1">IFERROR(__xludf.DUMMYFUNCTION("""COMPUTED_VALUE"""),109)</f>
        <v>109</v>
      </c>
      <c r="IE27" s="19" t="str">
        <f ca="1">IFERROR(__xludf.DUMMYFUNCTION("""COMPUTED_VALUE"""),"Погребиський О. І.")</f>
        <v>Погребиський О. І.</v>
      </c>
      <c r="IF27" s="19" t="str">
        <f ca="1">IFERROR(__xludf.DUMMYFUNCTION("""COMPUTED_VALUE"""),"За")</f>
        <v>За</v>
      </c>
      <c r="IG27" s="19">
        <f ca="1">IFERROR(__xludf.DUMMYFUNCTION("""COMPUTED_VALUE"""),109)</f>
        <v>109</v>
      </c>
      <c r="IH27" s="19" t="str">
        <f ca="1">IFERROR(__xludf.DUMMYFUNCTION("""COMPUTED_VALUE"""),"Погребиський О. І.")</f>
        <v>Погребиський О. І.</v>
      </c>
      <c r="II27" s="19" t="str">
        <f ca="1">IFERROR(__xludf.DUMMYFUNCTION("""COMPUTED_VALUE"""),"За")</f>
        <v>За</v>
      </c>
      <c r="IJ27" s="19">
        <f ca="1">IFERROR(__xludf.DUMMYFUNCTION("""COMPUTED_VALUE"""),109)</f>
        <v>109</v>
      </c>
      <c r="IK27" s="19" t="str">
        <f ca="1">IFERROR(__xludf.DUMMYFUNCTION("""COMPUTED_VALUE"""),"Погребиський О. І.")</f>
        <v>Погребиський О. І.</v>
      </c>
      <c r="IL27" s="19" t="str">
        <f ca="1">IFERROR(__xludf.DUMMYFUNCTION("""COMPUTED_VALUE"""),"За")</f>
        <v>За</v>
      </c>
      <c r="IM27" s="19">
        <f ca="1">IFERROR(__xludf.DUMMYFUNCTION("""COMPUTED_VALUE"""),109)</f>
        <v>109</v>
      </c>
      <c r="IN27" s="19" t="str">
        <f ca="1">IFERROR(__xludf.DUMMYFUNCTION("""COMPUTED_VALUE"""),"Погребиський О. І.")</f>
        <v>Погребиський О. І.</v>
      </c>
      <c r="IO27" s="19" t="str">
        <f ca="1">IFERROR(__xludf.DUMMYFUNCTION("""COMPUTED_VALUE"""),"За")</f>
        <v>За</v>
      </c>
      <c r="IP27" s="19">
        <f ca="1">IFERROR(__xludf.DUMMYFUNCTION("""COMPUTED_VALUE"""),109)</f>
        <v>109</v>
      </c>
      <c r="IQ27" s="19" t="str">
        <f ca="1">IFERROR(__xludf.DUMMYFUNCTION("""COMPUTED_VALUE"""),"Погребиський О. І.")</f>
        <v>Погребиський О. І.</v>
      </c>
      <c r="IR27" s="19" t="str">
        <f ca="1">IFERROR(__xludf.DUMMYFUNCTION("""COMPUTED_VALUE"""),"За")</f>
        <v>За</v>
      </c>
      <c r="IS27" s="19">
        <f ca="1">IFERROR(__xludf.DUMMYFUNCTION("""COMPUTED_VALUE"""),109)</f>
        <v>109</v>
      </c>
      <c r="IT27" s="19" t="str">
        <f ca="1">IFERROR(__xludf.DUMMYFUNCTION("""COMPUTED_VALUE"""),"Погребиський О. І.")</f>
        <v>Погребиський О. І.</v>
      </c>
      <c r="IU27" s="19" t="str">
        <f ca="1">IFERROR(__xludf.DUMMYFUNCTION("""COMPUTED_VALUE"""),"За")</f>
        <v>За</v>
      </c>
      <c r="IV27" s="19">
        <f ca="1">IFERROR(__xludf.DUMMYFUNCTION("""COMPUTED_VALUE"""),109)</f>
        <v>109</v>
      </c>
      <c r="IW27" s="19" t="str">
        <f ca="1">IFERROR(__xludf.DUMMYFUNCTION("""COMPUTED_VALUE"""),"Погребиський О. І.")</f>
        <v>Погребиський О. І.</v>
      </c>
      <c r="IX27" s="19" t="str">
        <f ca="1">IFERROR(__xludf.DUMMYFUNCTION("""COMPUTED_VALUE"""),"За")</f>
        <v>За</v>
      </c>
      <c r="IY27" s="19">
        <f ca="1">IFERROR(__xludf.DUMMYFUNCTION("""COMPUTED_VALUE"""),109)</f>
        <v>109</v>
      </c>
      <c r="IZ27" s="19" t="str">
        <f ca="1">IFERROR(__xludf.DUMMYFUNCTION("""COMPUTED_VALUE"""),"Погребиський О. І.")</f>
        <v>Погребиський О. І.</v>
      </c>
      <c r="JA27" s="19" t="str">
        <f ca="1">IFERROR(__xludf.DUMMYFUNCTION("""COMPUTED_VALUE"""),"За")</f>
        <v>За</v>
      </c>
      <c r="JB27" s="19">
        <f ca="1">IFERROR(__xludf.DUMMYFUNCTION("""COMPUTED_VALUE"""),109)</f>
        <v>109</v>
      </c>
      <c r="JC27" s="19" t="str">
        <f ca="1">IFERROR(__xludf.DUMMYFUNCTION("""COMPUTED_VALUE"""),"Погребиський О. І.")</f>
        <v>Погребиський О. І.</v>
      </c>
      <c r="JD27" s="19" t="str">
        <f ca="1">IFERROR(__xludf.DUMMYFUNCTION("""COMPUTED_VALUE"""),"За")</f>
        <v>За</v>
      </c>
      <c r="JE27" s="19">
        <f ca="1">IFERROR(__xludf.DUMMYFUNCTION("""COMPUTED_VALUE"""),109)</f>
        <v>109</v>
      </c>
      <c r="JF27" s="19" t="str">
        <f ca="1">IFERROR(__xludf.DUMMYFUNCTION("""COMPUTED_VALUE"""),"Погребиський О. І.")</f>
        <v>Погребиський О. І.</v>
      </c>
      <c r="JG27" s="19" t="str">
        <f ca="1">IFERROR(__xludf.DUMMYFUNCTION("""COMPUTED_VALUE"""),"За")</f>
        <v>За</v>
      </c>
      <c r="JH27" s="19">
        <f ca="1">IFERROR(__xludf.DUMMYFUNCTION("""COMPUTED_VALUE"""),109)</f>
        <v>109</v>
      </c>
      <c r="JI27" s="19" t="str">
        <f ca="1">IFERROR(__xludf.DUMMYFUNCTION("""COMPUTED_VALUE"""),"Погребиський О. І.")</f>
        <v>Погребиський О. І.</v>
      </c>
      <c r="JJ27" s="19" t="str">
        <f ca="1">IFERROR(__xludf.DUMMYFUNCTION("""COMPUTED_VALUE"""),"За")</f>
        <v>За</v>
      </c>
      <c r="JK27" s="19">
        <f ca="1">IFERROR(__xludf.DUMMYFUNCTION("""COMPUTED_VALUE"""),109)</f>
        <v>109</v>
      </c>
      <c r="JL27" s="19" t="str">
        <f ca="1">IFERROR(__xludf.DUMMYFUNCTION("""COMPUTED_VALUE"""),"Погребиський О. І.")</f>
        <v>Погребиський О. І.</v>
      </c>
      <c r="JM27" s="19" t="str">
        <f ca="1">IFERROR(__xludf.DUMMYFUNCTION("""COMPUTED_VALUE"""),"За")</f>
        <v>За</v>
      </c>
      <c r="JN27" s="19">
        <f ca="1">IFERROR(__xludf.DUMMYFUNCTION("""COMPUTED_VALUE"""),109)</f>
        <v>109</v>
      </c>
      <c r="JO27" s="19" t="str">
        <f ca="1">IFERROR(__xludf.DUMMYFUNCTION("""COMPUTED_VALUE"""),"Погребиський О. І.")</f>
        <v>Погребиський О. І.</v>
      </c>
      <c r="JP27" s="19" t="str">
        <f ca="1">IFERROR(__xludf.DUMMYFUNCTION("""COMPUTED_VALUE"""),"За")</f>
        <v>За</v>
      </c>
      <c r="JQ27" s="19">
        <f ca="1">IFERROR(__xludf.DUMMYFUNCTION("""COMPUTED_VALUE"""),109)</f>
        <v>109</v>
      </c>
      <c r="JR27" s="19" t="str">
        <f ca="1">IFERROR(__xludf.DUMMYFUNCTION("""COMPUTED_VALUE"""),"Погребиський О. І.")</f>
        <v>Погребиський О. І.</v>
      </c>
      <c r="JS27" s="19" t="str">
        <f ca="1">IFERROR(__xludf.DUMMYFUNCTION("""COMPUTED_VALUE"""),"За")</f>
        <v>За</v>
      </c>
      <c r="JT27" s="19">
        <f ca="1">IFERROR(__xludf.DUMMYFUNCTION("""COMPUTED_VALUE"""),109)</f>
        <v>109</v>
      </c>
      <c r="JU27" s="19" t="str">
        <f ca="1">IFERROR(__xludf.DUMMYFUNCTION("""COMPUTED_VALUE"""),"Погребиський О. І.")</f>
        <v>Погребиський О. І.</v>
      </c>
      <c r="JV27" s="19" t="str">
        <f ca="1">IFERROR(__xludf.DUMMYFUNCTION("""COMPUTED_VALUE"""),"За")</f>
        <v>За</v>
      </c>
      <c r="JW27" s="19">
        <f ca="1">IFERROR(__xludf.DUMMYFUNCTION("""COMPUTED_VALUE"""),109)</f>
        <v>109</v>
      </c>
      <c r="JX27" s="19" t="str">
        <f ca="1">IFERROR(__xludf.DUMMYFUNCTION("""COMPUTED_VALUE"""),"Погребиський О. І.")</f>
        <v>Погребиський О. І.</v>
      </c>
      <c r="JY27" s="19" t="str">
        <f ca="1">IFERROR(__xludf.DUMMYFUNCTION("""COMPUTED_VALUE"""),"За")</f>
        <v>За</v>
      </c>
      <c r="JZ27" s="19">
        <f ca="1">IFERROR(__xludf.DUMMYFUNCTION("""COMPUTED_VALUE"""),109)</f>
        <v>109</v>
      </c>
      <c r="KA27" s="19" t="str">
        <f ca="1">IFERROR(__xludf.DUMMYFUNCTION("""COMPUTED_VALUE"""),"Погребиський О. І.")</f>
        <v>Погребиський О. І.</v>
      </c>
      <c r="KB27" s="19" t="str">
        <f ca="1">IFERROR(__xludf.DUMMYFUNCTION("""COMPUTED_VALUE"""),"За")</f>
        <v>За</v>
      </c>
      <c r="KC27" s="19">
        <f ca="1">IFERROR(__xludf.DUMMYFUNCTION("""COMPUTED_VALUE"""),109)</f>
        <v>109</v>
      </c>
      <c r="KD27" s="19" t="str">
        <f ca="1">IFERROR(__xludf.DUMMYFUNCTION("""COMPUTED_VALUE"""),"Погребиський О. І.")</f>
        <v>Погребиський О. І.</v>
      </c>
      <c r="KE27" s="19" t="str">
        <f ca="1">IFERROR(__xludf.DUMMYFUNCTION("""COMPUTED_VALUE"""),"За")</f>
        <v>За</v>
      </c>
      <c r="KF27" s="19">
        <f ca="1">IFERROR(__xludf.DUMMYFUNCTION("""COMPUTED_VALUE"""),109)</f>
        <v>109</v>
      </c>
      <c r="KG27" s="19" t="str">
        <f ca="1">IFERROR(__xludf.DUMMYFUNCTION("""COMPUTED_VALUE"""),"Погребиський О. І.")</f>
        <v>Погребиський О. І.</v>
      </c>
      <c r="KH27" s="19" t="str">
        <f ca="1">IFERROR(__xludf.DUMMYFUNCTION("""COMPUTED_VALUE"""),"За")</f>
        <v>За</v>
      </c>
      <c r="KI27" s="19">
        <f ca="1">IFERROR(__xludf.DUMMYFUNCTION("""COMPUTED_VALUE"""),109)</f>
        <v>109</v>
      </c>
      <c r="KJ27" s="19" t="str">
        <f ca="1">IFERROR(__xludf.DUMMYFUNCTION("""COMPUTED_VALUE"""),"Погребиський О. І.")</f>
        <v>Погребиський О. І.</v>
      </c>
      <c r="KK27" s="19" t="str">
        <f ca="1">IFERROR(__xludf.DUMMYFUNCTION("""COMPUTED_VALUE"""),"За")</f>
        <v>За</v>
      </c>
      <c r="KL27" s="19">
        <f ca="1">IFERROR(__xludf.DUMMYFUNCTION("""COMPUTED_VALUE"""),109)</f>
        <v>109</v>
      </c>
      <c r="KM27" s="19" t="str">
        <f ca="1">IFERROR(__xludf.DUMMYFUNCTION("""COMPUTED_VALUE"""),"Погребиський О. І.")</f>
        <v>Погребиський О. І.</v>
      </c>
      <c r="KN27" s="19" t="str">
        <f ca="1">IFERROR(__xludf.DUMMYFUNCTION("""COMPUTED_VALUE"""),"За")</f>
        <v>За</v>
      </c>
      <c r="KO27" s="19">
        <f ca="1">IFERROR(__xludf.DUMMYFUNCTION("""COMPUTED_VALUE"""),109)</f>
        <v>109</v>
      </c>
      <c r="KP27" s="19" t="str">
        <f ca="1">IFERROR(__xludf.DUMMYFUNCTION("""COMPUTED_VALUE"""),"Погребиський О. І.")</f>
        <v>Погребиський О. І.</v>
      </c>
      <c r="KQ27" s="19" t="str">
        <f ca="1">IFERROR(__xludf.DUMMYFUNCTION("""COMPUTED_VALUE"""),"Не голосував")</f>
        <v>Не голосував</v>
      </c>
      <c r="KR27" s="19">
        <f ca="1">IFERROR(__xludf.DUMMYFUNCTION("""COMPUTED_VALUE"""),109)</f>
        <v>109</v>
      </c>
      <c r="KS27" s="19" t="str">
        <f ca="1">IFERROR(__xludf.DUMMYFUNCTION("""COMPUTED_VALUE"""),"Погребиський О. І.")</f>
        <v>Погребиський О. І.</v>
      </c>
      <c r="KT27" s="19" t="str">
        <f ca="1">IFERROR(__xludf.DUMMYFUNCTION("""COMPUTED_VALUE"""),"Не голосував")</f>
        <v>Не голосував</v>
      </c>
      <c r="KU27" s="19">
        <f ca="1">IFERROR(__xludf.DUMMYFUNCTION("""COMPUTED_VALUE"""),109)</f>
        <v>109</v>
      </c>
      <c r="KV27" s="19" t="str">
        <f ca="1">IFERROR(__xludf.DUMMYFUNCTION("""COMPUTED_VALUE"""),"Погребиський О. І.")</f>
        <v>Погребиський О. І.</v>
      </c>
      <c r="KW27" s="19" t="str">
        <f ca="1">IFERROR(__xludf.DUMMYFUNCTION("""COMPUTED_VALUE"""),"Не голосував")</f>
        <v>Не голосував</v>
      </c>
      <c r="KX27" s="19">
        <f ca="1">IFERROR(__xludf.DUMMYFUNCTION("""COMPUTED_VALUE"""),109)</f>
        <v>109</v>
      </c>
      <c r="KY27" s="19" t="str">
        <f ca="1">IFERROR(__xludf.DUMMYFUNCTION("""COMPUTED_VALUE"""),"Погребиський О. І.")</f>
        <v>Погребиський О. І.</v>
      </c>
      <c r="KZ27" s="19" t="str">
        <f ca="1">IFERROR(__xludf.DUMMYFUNCTION("""COMPUTED_VALUE"""),"Не голосував")</f>
        <v>Не голосував</v>
      </c>
      <c r="LA27" s="19">
        <f ca="1">IFERROR(__xludf.DUMMYFUNCTION("""COMPUTED_VALUE"""),109)</f>
        <v>109</v>
      </c>
      <c r="LB27" s="19" t="str">
        <f ca="1">IFERROR(__xludf.DUMMYFUNCTION("""COMPUTED_VALUE"""),"Погребиський О. І.")</f>
        <v>Погребиський О. І.</v>
      </c>
      <c r="LC27" s="19" t="str">
        <f ca="1">IFERROR(__xludf.DUMMYFUNCTION("""COMPUTED_VALUE"""),"Не голосував")</f>
        <v>Не голосував</v>
      </c>
      <c r="LD27" s="19">
        <f ca="1">IFERROR(__xludf.DUMMYFUNCTION("""COMPUTED_VALUE"""),109)</f>
        <v>109</v>
      </c>
      <c r="LE27" s="19" t="str">
        <f ca="1">IFERROR(__xludf.DUMMYFUNCTION("""COMPUTED_VALUE"""),"Погребиський О. І.")</f>
        <v>Погребиський О. І.</v>
      </c>
      <c r="LF27" s="19" t="str">
        <f ca="1">IFERROR(__xludf.DUMMYFUNCTION("""COMPUTED_VALUE"""),"За")</f>
        <v>За</v>
      </c>
      <c r="LG27" s="19">
        <f ca="1">IFERROR(__xludf.DUMMYFUNCTION("""COMPUTED_VALUE"""),109)</f>
        <v>109</v>
      </c>
      <c r="LH27" s="19" t="str">
        <f ca="1">IFERROR(__xludf.DUMMYFUNCTION("""COMPUTED_VALUE"""),"Погребиський О. І.")</f>
        <v>Погребиський О. І.</v>
      </c>
      <c r="LI27" s="19" t="str">
        <f ca="1">IFERROR(__xludf.DUMMYFUNCTION("""COMPUTED_VALUE"""),"За")</f>
        <v>За</v>
      </c>
      <c r="LJ27" s="19">
        <f ca="1">IFERROR(__xludf.DUMMYFUNCTION("""COMPUTED_VALUE"""),109)</f>
        <v>109</v>
      </c>
      <c r="LK27" s="19" t="str">
        <f ca="1">IFERROR(__xludf.DUMMYFUNCTION("""COMPUTED_VALUE"""),"Погребиський О. І.")</f>
        <v>Погребиський О. І.</v>
      </c>
      <c r="LL27" s="19" t="str">
        <f ca="1">IFERROR(__xludf.DUMMYFUNCTION("""COMPUTED_VALUE"""),"За")</f>
        <v>За</v>
      </c>
      <c r="LM27" s="19">
        <f ca="1">IFERROR(__xludf.DUMMYFUNCTION("""COMPUTED_VALUE"""),109)</f>
        <v>109</v>
      </c>
      <c r="LN27" s="19" t="str">
        <f ca="1">IFERROR(__xludf.DUMMYFUNCTION("""COMPUTED_VALUE"""),"Погребиський О. І.")</f>
        <v>Погребиський О. І.</v>
      </c>
      <c r="LO27" s="19" t="str">
        <f ca="1">IFERROR(__xludf.DUMMYFUNCTION("""COMPUTED_VALUE"""),"За")</f>
        <v>За</v>
      </c>
      <c r="LP27" s="19">
        <f ca="1">IFERROR(__xludf.DUMMYFUNCTION("""COMPUTED_VALUE"""),109)</f>
        <v>109</v>
      </c>
      <c r="LQ27" s="19" t="str">
        <f ca="1">IFERROR(__xludf.DUMMYFUNCTION("""COMPUTED_VALUE"""),"Погребиський О. І.")</f>
        <v>Погребиський О. І.</v>
      </c>
      <c r="LR27" s="19" t="str">
        <f ca="1">IFERROR(__xludf.DUMMYFUNCTION("""COMPUTED_VALUE"""),"За")</f>
        <v>За</v>
      </c>
      <c r="LS27" s="19">
        <f ca="1">IFERROR(__xludf.DUMMYFUNCTION("""COMPUTED_VALUE"""),109)</f>
        <v>109</v>
      </c>
      <c r="LT27" s="19" t="str">
        <f ca="1">IFERROR(__xludf.DUMMYFUNCTION("""COMPUTED_VALUE"""),"Погребиський О. І.")</f>
        <v>Погребиський О. І.</v>
      </c>
      <c r="LU27" s="19" t="str">
        <f ca="1">IFERROR(__xludf.DUMMYFUNCTION("""COMPUTED_VALUE"""),"За")</f>
        <v>За</v>
      </c>
      <c r="LV27" s="19">
        <f ca="1">IFERROR(__xludf.DUMMYFUNCTION("""COMPUTED_VALUE"""),109)</f>
        <v>109</v>
      </c>
      <c r="LW27" s="19" t="str">
        <f ca="1">IFERROR(__xludf.DUMMYFUNCTION("""COMPUTED_VALUE"""),"Погребиський О. І.")</f>
        <v>Погребиський О. І.</v>
      </c>
      <c r="LX27" s="19" t="str">
        <f ca="1">IFERROR(__xludf.DUMMYFUNCTION("""COMPUTED_VALUE"""),"За")</f>
        <v>За</v>
      </c>
      <c r="LY27" s="19">
        <f ca="1">IFERROR(__xludf.DUMMYFUNCTION("""COMPUTED_VALUE"""),109)</f>
        <v>109</v>
      </c>
      <c r="LZ27" s="19" t="str">
        <f ca="1">IFERROR(__xludf.DUMMYFUNCTION("""COMPUTED_VALUE"""),"Погребиський О. І.")</f>
        <v>Погребиський О. І.</v>
      </c>
      <c r="MA27" s="19" t="str">
        <f ca="1">IFERROR(__xludf.DUMMYFUNCTION("""COMPUTED_VALUE"""),"За")</f>
        <v>За</v>
      </c>
      <c r="MB27" s="19">
        <f ca="1">IFERROR(__xludf.DUMMYFUNCTION("""COMPUTED_VALUE"""),109)</f>
        <v>109</v>
      </c>
      <c r="MC27" s="19" t="str">
        <f ca="1">IFERROR(__xludf.DUMMYFUNCTION("""COMPUTED_VALUE"""),"Погребиський О. І.")</f>
        <v>Погребиський О. І.</v>
      </c>
      <c r="MD27" s="19" t="str">
        <f ca="1">IFERROR(__xludf.DUMMYFUNCTION("""COMPUTED_VALUE"""),"За")</f>
        <v>За</v>
      </c>
      <c r="ME27" s="19">
        <f ca="1">IFERROR(__xludf.DUMMYFUNCTION("""COMPUTED_VALUE"""),109)</f>
        <v>109</v>
      </c>
      <c r="MF27" s="19" t="str">
        <f ca="1">IFERROR(__xludf.DUMMYFUNCTION("""COMPUTED_VALUE"""),"Погребиський О. І.")</f>
        <v>Погребиський О. І.</v>
      </c>
      <c r="MG27" s="19" t="str">
        <f ca="1">IFERROR(__xludf.DUMMYFUNCTION("""COMPUTED_VALUE"""),"За")</f>
        <v>За</v>
      </c>
      <c r="MH27" s="19">
        <f ca="1">IFERROR(__xludf.DUMMYFUNCTION("""COMPUTED_VALUE"""),109)</f>
        <v>109</v>
      </c>
      <c r="MI27" s="19" t="str">
        <f ca="1">IFERROR(__xludf.DUMMYFUNCTION("""COMPUTED_VALUE"""),"Погребиський О. І.")</f>
        <v>Погребиський О. І.</v>
      </c>
      <c r="MJ27" s="19" t="str">
        <f ca="1">IFERROR(__xludf.DUMMYFUNCTION("""COMPUTED_VALUE"""),"За")</f>
        <v>За</v>
      </c>
      <c r="MK27" s="19">
        <f ca="1">IFERROR(__xludf.DUMMYFUNCTION("""COMPUTED_VALUE"""),109)</f>
        <v>109</v>
      </c>
      <c r="ML27" s="19" t="str">
        <f ca="1">IFERROR(__xludf.DUMMYFUNCTION("""COMPUTED_VALUE"""),"Погребиський О. І.")</f>
        <v>Погребиський О. І.</v>
      </c>
      <c r="MM27" s="19" t="str">
        <f ca="1">IFERROR(__xludf.DUMMYFUNCTION("""COMPUTED_VALUE"""),"За")</f>
        <v>За</v>
      </c>
      <c r="MN27" s="19">
        <f ca="1">IFERROR(__xludf.DUMMYFUNCTION("""COMPUTED_VALUE"""),109)</f>
        <v>109</v>
      </c>
      <c r="MO27" s="19" t="str">
        <f ca="1">IFERROR(__xludf.DUMMYFUNCTION("""COMPUTED_VALUE"""),"Погребиський О. І.")</f>
        <v>Погребиський О. І.</v>
      </c>
      <c r="MP27" s="19" t="str">
        <f ca="1">IFERROR(__xludf.DUMMYFUNCTION("""COMPUTED_VALUE"""),"За")</f>
        <v>За</v>
      </c>
      <c r="MQ27" s="19">
        <f ca="1">IFERROR(__xludf.DUMMYFUNCTION("""COMPUTED_VALUE"""),109)</f>
        <v>109</v>
      </c>
      <c r="MR27" s="19" t="str">
        <f ca="1">IFERROR(__xludf.DUMMYFUNCTION("""COMPUTED_VALUE"""),"Погребиський О. І.")</f>
        <v>Погребиський О. І.</v>
      </c>
      <c r="MS27" s="19" t="str">
        <f ca="1">IFERROR(__xludf.DUMMYFUNCTION("""COMPUTED_VALUE"""),"За")</f>
        <v>За</v>
      </c>
      <c r="MT27" s="19">
        <f ca="1">IFERROR(__xludf.DUMMYFUNCTION("""COMPUTED_VALUE"""),109)</f>
        <v>109</v>
      </c>
      <c r="MU27" s="19" t="str">
        <f ca="1">IFERROR(__xludf.DUMMYFUNCTION("""COMPUTED_VALUE"""),"Погребиський О. І.")</f>
        <v>Погребиський О. І.</v>
      </c>
      <c r="MV27" s="19" t="str">
        <f ca="1">IFERROR(__xludf.DUMMYFUNCTION("""COMPUTED_VALUE"""),"За")</f>
        <v>За</v>
      </c>
      <c r="MW27" s="19">
        <f ca="1">IFERROR(__xludf.DUMMYFUNCTION("""COMPUTED_VALUE"""),109)</f>
        <v>109</v>
      </c>
      <c r="MX27" s="19" t="str">
        <f ca="1">IFERROR(__xludf.DUMMYFUNCTION("""COMPUTED_VALUE"""),"Погребиський О. І.")</f>
        <v>Погребиський О. І.</v>
      </c>
      <c r="MY27" s="19" t="str">
        <f ca="1">IFERROR(__xludf.DUMMYFUNCTION("""COMPUTED_VALUE"""),"За")</f>
        <v>За</v>
      </c>
      <c r="MZ27" s="19">
        <f ca="1">IFERROR(__xludf.DUMMYFUNCTION("""COMPUTED_VALUE"""),109)</f>
        <v>109</v>
      </c>
      <c r="NA27" s="19" t="str">
        <f ca="1">IFERROR(__xludf.DUMMYFUNCTION("""COMPUTED_VALUE"""),"Погребиський О. І.")</f>
        <v>Погребиський О. І.</v>
      </c>
      <c r="NB27" s="19" t="str">
        <f ca="1">IFERROR(__xludf.DUMMYFUNCTION("""COMPUTED_VALUE"""),"За")</f>
        <v>За</v>
      </c>
      <c r="NC27" s="19">
        <f ca="1">IFERROR(__xludf.DUMMYFUNCTION("""COMPUTED_VALUE"""),109)</f>
        <v>109</v>
      </c>
      <c r="ND27" s="19" t="str">
        <f ca="1">IFERROR(__xludf.DUMMYFUNCTION("""COMPUTED_VALUE"""),"Погребиський О. І.")</f>
        <v>Погребиський О. І.</v>
      </c>
      <c r="NE27" s="19" t="str">
        <f ca="1">IFERROR(__xludf.DUMMYFUNCTION("""COMPUTED_VALUE"""),"За")</f>
        <v>За</v>
      </c>
      <c r="NF27" s="19">
        <f ca="1">IFERROR(__xludf.DUMMYFUNCTION("""COMPUTED_VALUE"""),109)</f>
        <v>109</v>
      </c>
      <c r="NG27" s="19" t="str">
        <f ca="1">IFERROR(__xludf.DUMMYFUNCTION("""COMPUTED_VALUE"""),"Погребиський О. І.")</f>
        <v>Погребиський О. І.</v>
      </c>
      <c r="NH27" s="19" t="str">
        <f ca="1">IFERROR(__xludf.DUMMYFUNCTION("""COMPUTED_VALUE"""),"За")</f>
        <v>За</v>
      </c>
      <c r="NI27" s="19">
        <f ca="1">IFERROR(__xludf.DUMMYFUNCTION("""COMPUTED_VALUE"""),109)</f>
        <v>109</v>
      </c>
      <c r="NJ27" s="19" t="str">
        <f ca="1">IFERROR(__xludf.DUMMYFUNCTION("""COMPUTED_VALUE"""),"Погребиський О. І.")</f>
        <v>Погребиський О. І.</v>
      </c>
      <c r="NK27" s="19" t="str">
        <f ca="1">IFERROR(__xludf.DUMMYFUNCTION("""COMPUTED_VALUE"""),"За")</f>
        <v>За</v>
      </c>
      <c r="NL27" s="19">
        <f ca="1">IFERROR(__xludf.DUMMYFUNCTION("""COMPUTED_VALUE"""),109)</f>
        <v>109</v>
      </c>
      <c r="NM27" s="19" t="str">
        <f ca="1">IFERROR(__xludf.DUMMYFUNCTION("""COMPUTED_VALUE"""),"Погребиський О. І.")</f>
        <v>Погребиський О. І.</v>
      </c>
      <c r="NN27" s="19" t="str">
        <f ca="1">IFERROR(__xludf.DUMMYFUNCTION("""COMPUTED_VALUE"""),"За")</f>
        <v>За</v>
      </c>
      <c r="NO27" s="19">
        <f ca="1">IFERROR(__xludf.DUMMYFUNCTION("""COMPUTED_VALUE"""),109)</f>
        <v>109</v>
      </c>
      <c r="NP27" s="19" t="str">
        <f ca="1">IFERROR(__xludf.DUMMYFUNCTION("""COMPUTED_VALUE"""),"Погребиський О. І.")</f>
        <v>Погребиський О. І.</v>
      </c>
      <c r="NQ27" s="19" t="str">
        <f ca="1">IFERROR(__xludf.DUMMYFUNCTION("""COMPUTED_VALUE"""),"За")</f>
        <v>За</v>
      </c>
      <c r="NR27" s="19">
        <f ca="1">IFERROR(__xludf.DUMMYFUNCTION("""COMPUTED_VALUE"""),109)</f>
        <v>109</v>
      </c>
      <c r="NS27" s="19" t="str">
        <f ca="1">IFERROR(__xludf.DUMMYFUNCTION("""COMPUTED_VALUE"""),"Погребиський О. І.")</f>
        <v>Погребиський О. І.</v>
      </c>
      <c r="NT27" s="19" t="str">
        <f ca="1">IFERROR(__xludf.DUMMYFUNCTION("""COMPUTED_VALUE"""),"Утримався")</f>
        <v>Утримався</v>
      </c>
      <c r="NU27" s="19">
        <f ca="1">IFERROR(__xludf.DUMMYFUNCTION("""COMPUTED_VALUE"""),109)</f>
        <v>109</v>
      </c>
      <c r="NV27" s="19" t="str">
        <f ca="1">IFERROR(__xludf.DUMMYFUNCTION("""COMPUTED_VALUE"""),"Погребиський О. І.")</f>
        <v>Погребиський О. І.</v>
      </c>
      <c r="NW27" s="19" t="str">
        <f ca="1">IFERROR(__xludf.DUMMYFUNCTION("""COMPUTED_VALUE"""),"Утримався")</f>
        <v>Утримався</v>
      </c>
      <c r="NX27" s="19">
        <f ca="1">IFERROR(__xludf.DUMMYFUNCTION("""COMPUTED_VALUE"""),109)</f>
        <v>109</v>
      </c>
      <c r="NY27" s="19" t="str">
        <f ca="1">IFERROR(__xludf.DUMMYFUNCTION("""COMPUTED_VALUE"""),"Погребиський О. І.")</f>
        <v>Погребиський О. І.</v>
      </c>
      <c r="NZ27" s="19" t="str">
        <f ca="1">IFERROR(__xludf.DUMMYFUNCTION("""COMPUTED_VALUE"""),"За")</f>
        <v>За</v>
      </c>
      <c r="OA27" s="19">
        <f ca="1">IFERROR(__xludf.DUMMYFUNCTION("""COMPUTED_VALUE"""),109)</f>
        <v>109</v>
      </c>
      <c r="OB27" s="19" t="str">
        <f ca="1">IFERROR(__xludf.DUMMYFUNCTION("""COMPUTED_VALUE"""),"Погребиський О. І.")</f>
        <v>Погребиський О. І.</v>
      </c>
      <c r="OC27" s="19" t="str">
        <f ca="1">IFERROR(__xludf.DUMMYFUNCTION("""COMPUTED_VALUE"""),"За")</f>
        <v>За</v>
      </c>
      <c r="OD27" s="19">
        <f ca="1">IFERROR(__xludf.DUMMYFUNCTION("""COMPUTED_VALUE"""),109)</f>
        <v>109</v>
      </c>
      <c r="OE27" s="19" t="str">
        <f ca="1">IFERROR(__xludf.DUMMYFUNCTION("""COMPUTED_VALUE"""),"Погребиський О. І.")</f>
        <v>Погребиський О. І.</v>
      </c>
      <c r="OF27" s="19" t="str">
        <f ca="1">IFERROR(__xludf.DUMMYFUNCTION("""COMPUTED_VALUE"""),"За")</f>
        <v>За</v>
      </c>
      <c r="OG27" s="19">
        <f ca="1">IFERROR(__xludf.DUMMYFUNCTION("""COMPUTED_VALUE"""),109)</f>
        <v>109</v>
      </c>
      <c r="OH27" s="19" t="str">
        <f ca="1">IFERROR(__xludf.DUMMYFUNCTION("""COMPUTED_VALUE"""),"Погребиський О. І.")</f>
        <v>Погребиський О. І.</v>
      </c>
      <c r="OI27" s="19" t="str">
        <f ca="1">IFERROR(__xludf.DUMMYFUNCTION("""COMPUTED_VALUE"""),"Утримався")</f>
        <v>Утримався</v>
      </c>
      <c r="OJ27" s="19">
        <f ca="1">IFERROR(__xludf.DUMMYFUNCTION("""COMPUTED_VALUE"""),109)</f>
        <v>109</v>
      </c>
      <c r="OK27" s="19" t="str">
        <f ca="1">IFERROR(__xludf.DUMMYFUNCTION("""COMPUTED_VALUE"""),"Погребиський О. І.")</f>
        <v>Погребиський О. І.</v>
      </c>
      <c r="OL27" s="19" t="str">
        <f ca="1">IFERROR(__xludf.DUMMYFUNCTION("""COMPUTED_VALUE"""),"Утримався")</f>
        <v>Утримався</v>
      </c>
      <c r="OM27" s="19">
        <f ca="1">IFERROR(__xludf.DUMMYFUNCTION("""COMPUTED_VALUE"""),109)</f>
        <v>109</v>
      </c>
      <c r="ON27" s="19" t="str">
        <f ca="1">IFERROR(__xludf.DUMMYFUNCTION("""COMPUTED_VALUE"""),"Погребиський О. І.")</f>
        <v>Погребиський О. І.</v>
      </c>
      <c r="OO27" s="19" t="str">
        <f ca="1">IFERROR(__xludf.DUMMYFUNCTION("""COMPUTED_VALUE"""),"Не голосував")</f>
        <v>Не голосував</v>
      </c>
      <c r="OP27" s="19">
        <f ca="1">IFERROR(__xludf.DUMMYFUNCTION("""COMPUTED_VALUE"""),109)</f>
        <v>109</v>
      </c>
      <c r="OQ27" s="19" t="str">
        <f ca="1">IFERROR(__xludf.DUMMYFUNCTION("""COMPUTED_VALUE"""),"Погребиський О. І.")</f>
        <v>Погребиський О. І.</v>
      </c>
      <c r="OR27" s="19" t="str">
        <f ca="1">IFERROR(__xludf.DUMMYFUNCTION("""COMPUTED_VALUE"""),"Не голосував")</f>
        <v>Не голосував</v>
      </c>
      <c r="OS27" s="19">
        <f ca="1">IFERROR(__xludf.DUMMYFUNCTION("""COMPUTED_VALUE"""),109)</f>
        <v>109</v>
      </c>
      <c r="OT27" s="19" t="str">
        <f ca="1">IFERROR(__xludf.DUMMYFUNCTION("""COMPUTED_VALUE"""),"Погребиський О. І.")</f>
        <v>Погребиський О. І.</v>
      </c>
      <c r="OU27" s="19" t="str">
        <f ca="1">IFERROR(__xludf.DUMMYFUNCTION("""COMPUTED_VALUE"""),"Не голосував")</f>
        <v>Не голосував</v>
      </c>
      <c r="OV27" s="19">
        <f ca="1">IFERROR(__xludf.DUMMYFUNCTION("""COMPUTED_VALUE"""),109)</f>
        <v>109</v>
      </c>
      <c r="OW27" s="19" t="str">
        <f ca="1">IFERROR(__xludf.DUMMYFUNCTION("""COMPUTED_VALUE"""),"Погребиський О. І.")</f>
        <v>Погребиський О. І.</v>
      </c>
      <c r="OX27" s="19" t="str">
        <f ca="1">IFERROR(__xludf.DUMMYFUNCTION("""COMPUTED_VALUE"""),"Не голосував")</f>
        <v>Не голосував</v>
      </c>
      <c r="OY27" s="19">
        <f ca="1">IFERROR(__xludf.DUMMYFUNCTION("""COMPUTED_VALUE"""),109)</f>
        <v>109</v>
      </c>
      <c r="OZ27" s="19" t="str">
        <f ca="1">IFERROR(__xludf.DUMMYFUNCTION("""COMPUTED_VALUE"""),"Погребиський О. І.")</f>
        <v>Погребиський О. І.</v>
      </c>
      <c r="PA27" s="19" t="str">
        <f ca="1">IFERROR(__xludf.DUMMYFUNCTION("""COMPUTED_VALUE"""),"Не голосував")</f>
        <v>Не голосував</v>
      </c>
      <c r="PB27" s="19">
        <f ca="1">IFERROR(__xludf.DUMMYFUNCTION("""COMPUTED_VALUE"""),109)</f>
        <v>109</v>
      </c>
      <c r="PC27" s="19" t="str">
        <f ca="1">IFERROR(__xludf.DUMMYFUNCTION("""COMPUTED_VALUE"""),"Погребиський О. І.")</f>
        <v>Погребиський О. І.</v>
      </c>
      <c r="PD27" s="19" t="str">
        <f ca="1">IFERROR(__xludf.DUMMYFUNCTION("""COMPUTED_VALUE"""),"Не голосував")</f>
        <v>Не голосував</v>
      </c>
      <c r="PE27" s="19">
        <f ca="1">IFERROR(__xludf.DUMMYFUNCTION("""COMPUTED_VALUE"""),109)</f>
        <v>109</v>
      </c>
      <c r="PF27" s="19" t="str">
        <f ca="1">IFERROR(__xludf.DUMMYFUNCTION("""COMPUTED_VALUE"""),"Погребиський О. І.")</f>
        <v>Погребиський О. І.</v>
      </c>
      <c r="PG27" s="19" t="str">
        <f ca="1">IFERROR(__xludf.DUMMYFUNCTION("""COMPUTED_VALUE"""),"Не голосував")</f>
        <v>Не голосував</v>
      </c>
      <c r="PH27" s="19">
        <f ca="1">IFERROR(__xludf.DUMMYFUNCTION("""COMPUTED_VALUE"""),109)</f>
        <v>109</v>
      </c>
      <c r="PI27" s="19" t="str">
        <f ca="1">IFERROR(__xludf.DUMMYFUNCTION("""COMPUTED_VALUE"""),"Погребиський О. І.")</f>
        <v>Погребиський О. І.</v>
      </c>
      <c r="PJ27" s="19" t="str">
        <f ca="1">IFERROR(__xludf.DUMMYFUNCTION("""COMPUTED_VALUE"""),"Не голосував")</f>
        <v>Не голосував</v>
      </c>
      <c r="PK27" s="19">
        <f ca="1">IFERROR(__xludf.DUMMYFUNCTION("""COMPUTED_VALUE"""),109)</f>
        <v>109</v>
      </c>
      <c r="PL27" s="19" t="str">
        <f ca="1">IFERROR(__xludf.DUMMYFUNCTION("""COMPUTED_VALUE"""),"Погребиський О. І.")</f>
        <v>Погребиський О. І.</v>
      </c>
      <c r="PM27" s="19" t="str">
        <f ca="1">IFERROR(__xludf.DUMMYFUNCTION("""COMPUTED_VALUE"""),"За")</f>
        <v>За</v>
      </c>
      <c r="PN27" s="19">
        <f ca="1">IFERROR(__xludf.DUMMYFUNCTION("""COMPUTED_VALUE"""),109)</f>
        <v>109</v>
      </c>
      <c r="PO27" s="19" t="str">
        <f ca="1">IFERROR(__xludf.DUMMYFUNCTION("""COMPUTED_VALUE"""),"Погребиський О. І.")</f>
        <v>Погребиський О. І.</v>
      </c>
      <c r="PP27" s="19" t="str">
        <f ca="1">IFERROR(__xludf.DUMMYFUNCTION("""COMPUTED_VALUE"""),"Утримався")</f>
        <v>Утримався</v>
      </c>
      <c r="PQ27" s="19">
        <f ca="1">IFERROR(__xludf.DUMMYFUNCTION("""COMPUTED_VALUE"""),109)</f>
        <v>109</v>
      </c>
      <c r="PR27" s="19" t="str">
        <f ca="1">IFERROR(__xludf.DUMMYFUNCTION("""COMPUTED_VALUE"""),"Погребиський О. І.")</f>
        <v>Погребиський О. І.</v>
      </c>
      <c r="PS27" s="19" t="str">
        <f ca="1">IFERROR(__xludf.DUMMYFUNCTION("""COMPUTED_VALUE"""),"Не голосував")</f>
        <v>Не голосував</v>
      </c>
      <c r="PT27" s="19">
        <f ca="1">IFERROR(__xludf.DUMMYFUNCTION("""COMPUTED_VALUE"""),109)</f>
        <v>109</v>
      </c>
      <c r="PU27" s="19" t="str">
        <f ca="1">IFERROR(__xludf.DUMMYFUNCTION("""COMPUTED_VALUE"""),"Погребиський О. І.")</f>
        <v>Погребиський О. І.</v>
      </c>
      <c r="PV27" s="19" t="str">
        <f ca="1">IFERROR(__xludf.DUMMYFUNCTION("""COMPUTED_VALUE"""),"За")</f>
        <v>За</v>
      </c>
      <c r="PW27" s="19">
        <f ca="1">IFERROR(__xludf.DUMMYFUNCTION("""COMPUTED_VALUE"""),109)</f>
        <v>109</v>
      </c>
      <c r="PX27" s="19" t="str">
        <f ca="1">IFERROR(__xludf.DUMMYFUNCTION("""COMPUTED_VALUE"""),"Погребиський О. І.")</f>
        <v>Погребиський О. І.</v>
      </c>
      <c r="PY27" s="19" t="str">
        <f ca="1">IFERROR(__xludf.DUMMYFUNCTION("""COMPUTED_VALUE"""),"За")</f>
        <v>За</v>
      </c>
      <c r="PZ27" s="19">
        <f ca="1">IFERROR(__xludf.DUMMYFUNCTION("""COMPUTED_VALUE"""),109)</f>
        <v>109</v>
      </c>
      <c r="QA27" s="19" t="str">
        <f ca="1">IFERROR(__xludf.DUMMYFUNCTION("""COMPUTED_VALUE"""),"Погребиський О. І.")</f>
        <v>Погребиський О. І.</v>
      </c>
      <c r="QB27" s="19" t="str">
        <f ca="1">IFERROR(__xludf.DUMMYFUNCTION("""COMPUTED_VALUE"""),"Утримався")</f>
        <v>Утримався</v>
      </c>
      <c r="QC27" s="19">
        <f ca="1">IFERROR(__xludf.DUMMYFUNCTION("""COMPUTED_VALUE"""),109)</f>
        <v>109</v>
      </c>
      <c r="QD27" s="19" t="str">
        <f ca="1">IFERROR(__xludf.DUMMYFUNCTION("""COMPUTED_VALUE"""),"Погребиський О. І.")</f>
        <v>Погребиський О. І.</v>
      </c>
      <c r="QE27" s="19" t="str">
        <f ca="1">IFERROR(__xludf.DUMMYFUNCTION("""COMPUTED_VALUE"""),"Утримався")</f>
        <v>Утримався</v>
      </c>
      <c r="QF27" s="19">
        <f ca="1">IFERROR(__xludf.DUMMYFUNCTION("""COMPUTED_VALUE"""),109)</f>
        <v>109</v>
      </c>
      <c r="QG27" s="19" t="str">
        <f ca="1">IFERROR(__xludf.DUMMYFUNCTION("""COMPUTED_VALUE"""),"Погребиський О. І.")</f>
        <v>Погребиський О. І.</v>
      </c>
      <c r="QH27" s="19" t="str">
        <f ca="1">IFERROR(__xludf.DUMMYFUNCTION("""COMPUTED_VALUE"""),"Утримався")</f>
        <v>Утримався</v>
      </c>
      <c r="QI27" s="19">
        <f ca="1">IFERROR(__xludf.DUMMYFUNCTION("""COMPUTED_VALUE"""),109)</f>
        <v>109</v>
      </c>
      <c r="QJ27" s="19" t="str">
        <f ca="1">IFERROR(__xludf.DUMMYFUNCTION("""COMPUTED_VALUE"""),"Погребиський О. І.")</f>
        <v>Погребиський О. І.</v>
      </c>
      <c r="QK27" s="19" t="str">
        <f ca="1">IFERROR(__xludf.DUMMYFUNCTION("""COMPUTED_VALUE"""),"За")</f>
        <v>За</v>
      </c>
    </row>
    <row r="28" spans="1:453" ht="12.75">
      <c r="A28" s="17">
        <f ca="1">IFERROR(__xludf.DUMMYFUNCTION("""COMPUTED_VALUE"""),105)</f>
        <v>105</v>
      </c>
      <c r="B28" s="17" t="str">
        <f ca="1">IFERROR(__xludf.DUMMYFUNCTION("""COMPUTED_VALUE"""),"Порайко А. М.")</f>
        <v>Порайко А. М.</v>
      </c>
      <c r="C28" s="19" t="str">
        <f ca="1">IFERROR(__xludf.DUMMYFUNCTION("""COMPUTED_VALUE"""),"За")</f>
        <v>За</v>
      </c>
      <c r="D28" s="19">
        <f ca="1">IFERROR(__xludf.DUMMYFUNCTION("""COMPUTED_VALUE"""),105)</f>
        <v>105</v>
      </c>
      <c r="E28" s="19" t="str">
        <f ca="1">IFERROR(__xludf.DUMMYFUNCTION("""COMPUTED_VALUE"""),"Порайко А. М.")</f>
        <v>Порайко А. М.</v>
      </c>
      <c r="F28" s="19" t="str">
        <f ca="1">IFERROR(__xludf.DUMMYFUNCTION("""COMPUTED_VALUE"""),"За")</f>
        <v>За</v>
      </c>
      <c r="G28" s="19">
        <f ca="1">IFERROR(__xludf.DUMMYFUNCTION("""COMPUTED_VALUE"""),105)</f>
        <v>105</v>
      </c>
      <c r="H28" s="19" t="str">
        <f ca="1">IFERROR(__xludf.DUMMYFUNCTION("""COMPUTED_VALUE"""),"Порайко А. М.")</f>
        <v>Порайко А. М.</v>
      </c>
      <c r="I28" s="19" t="str">
        <f ca="1">IFERROR(__xludf.DUMMYFUNCTION("""COMPUTED_VALUE"""),"За")</f>
        <v>За</v>
      </c>
      <c r="J28" s="19">
        <f ca="1">IFERROR(__xludf.DUMMYFUNCTION("""COMPUTED_VALUE"""),105)</f>
        <v>105</v>
      </c>
      <c r="K28" s="19" t="str">
        <f ca="1">IFERROR(__xludf.DUMMYFUNCTION("""COMPUTED_VALUE"""),"Порайко А. М.")</f>
        <v>Порайко А. М.</v>
      </c>
      <c r="L28" s="19" t="str">
        <f ca="1">IFERROR(__xludf.DUMMYFUNCTION("""COMPUTED_VALUE"""),"За")</f>
        <v>За</v>
      </c>
      <c r="M28" s="19">
        <f ca="1">IFERROR(__xludf.DUMMYFUNCTION("""COMPUTED_VALUE"""),105)</f>
        <v>105</v>
      </c>
      <c r="N28" s="19" t="str">
        <f ca="1">IFERROR(__xludf.DUMMYFUNCTION("""COMPUTED_VALUE"""),"Порайко А. М.")</f>
        <v>Порайко А. М.</v>
      </c>
      <c r="O28" s="19" t="str">
        <f ca="1">IFERROR(__xludf.DUMMYFUNCTION("""COMPUTED_VALUE"""),"За")</f>
        <v>За</v>
      </c>
      <c r="P28" s="19">
        <f ca="1">IFERROR(__xludf.DUMMYFUNCTION("""COMPUTED_VALUE"""),105)</f>
        <v>105</v>
      </c>
      <c r="Q28" s="19" t="str">
        <f ca="1">IFERROR(__xludf.DUMMYFUNCTION("""COMPUTED_VALUE"""),"Порайко А. М.")</f>
        <v>Порайко А. М.</v>
      </c>
      <c r="R28" s="19" t="str">
        <f ca="1">IFERROR(__xludf.DUMMYFUNCTION("""COMPUTED_VALUE"""),"За")</f>
        <v>За</v>
      </c>
      <c r="S28" s="19">
        <f ca="1">IFERROR(__xludf.DUMMYFUNCTION("""COMPUTED_VALUE"""),105)</f>
        <v>105</v>
      </c>
      <c r="T28" s="19" t="str">
        <f ca="1">IFERROR(__xludf.DUMMYFUNCTION("""COMPUTED_VALUE"""),"Порайко А. М.")</f>
        <v>Порайко А. М.</v>
      </c>
      <c r="U28" s="19" t="str">
        <f ca="1">IFERROR(__xludf.DUMMYFUNCTION("""COMPUTED_VALUE"""),"За")</f>
        <v>За</v>
      </c>
      <c r="V28" s="19">
        <f ca="1">IFERROR(__xludf.DUMMYFUNCTION("""COMPUTED_VALUE"""),105)</f>
        <v>105</v>
      </c>
      <c r="W28" s="19" t="str">
        <f ca="1">IFERROR(__xludf.DUMMYFUNCTION("""COMPUTED_VALUE"""),"Порайко А. М.")</f>
        <v>Порайко А. М.</v>
      </c>
      <c r="X28" s="19" t="str">
        <f ca="1">IFERROR(__xludf.DUMMYFUNCTION("""COMPUTED_VALUE"""),"За")</f>
        <v>За</v>
      </c>
      <c r="Y28" s="19">
        <f ca="1">IFERROR(__xludf.DUMMYFUNCTION("""COMPUTED_VALUE"""),105)</f>
        <v>105</v>
      </c>
      <c r="Z28" s="19" t="str">
        <f ca="1">IFERROR(__xludf.DUMMYFUNCTION("""COMPUTED_VALUE"""),"Порайко А. М.")</f>
        <v>Порайко А. М.</v>
      </c>
      <c r="AA28" s="19" t="str">
        <f ca="1">IFERROR(__xludf.DUMMYFUNCTION("""COMPUTED_VALUE"""),"За")</f>
        <v>За</v>
      </c>
      <c r="AB28" s="19">
        <f ca="1">IFERROR(__xludf.DUMMYFUNCTION("""COMPUTED_VALUE"""),105)</f>
        <v>105</v>
      </c>
      <c r="AC28" s="19" t="str">
        <f ca="1">IFERROR(__xludf.DUMMYFUNCTION("""COMPUTED_VALUE"""),"Порайко А. М.")</f>
        <v>Порайко А. М.</v>
      </c>
      <c r="AD28" s="19" t="str">
        <f ca="1">IFERROR(__xludf.DUMMYFUNCTION("""COMPUTED_VALUE"""),"За")</f>
        <v>За</v>
      </c>
      <c r="AE28" s="19">
        <f ca="1">IFERROR(__xludf.DUMMYFUNCTION("""COMPUTED_VALUE"""),105)</f>
        <v>105</v>
      </c>
      <c r="AF28" s="19" t="str">
        <f ca="1">IFERROR(__xludf.DUMMYFUNCTION("""COMPUTED_VALUE"""),"Порайко А. М.")</f>
        <v>Порайко А. М.</v>
      </c>
      <c r="AG28" s="19" t="str">
        <f ca="1">IFERROR(__xludf.DUMMYFUNCTION("""COMPUTED_VALUE"""),"За")</f>
        <v>За</v>
      </c>
      <c r="AH28" s="19">
        <f ca="1">IFERROR(__xludf.DUMMYFUNCTION("""COMPUTED_VALUE"""),105)</f>
        <v>105</v>
      </c>
      <c r="AI28" s="19" t="str">
        <f ca="1">IFERROR(__xludf.DUMMYFUNCTION("""COMPUTED_VALUE"""),"Порайко А. М.")</f>
        <v>Порайко А. М.</v>
      </c>
      <c r="AJ28" s="19" t="str">
        <f ca="1">IFERROR(__xludf.DUMMYFUNCTION("""COMPUTED_VALUE"""),"За")</f>
        <v>За</v>
      </c>
      <c r="AK28" s="19">
        <f ca="1">IFERROR(__xludf.DUMMYFUNCTION("""COMPUTED_VALUE"""),105)</f>
        <v>105</v>
      </c>
      <c r="AL28" s="19" t="str">
        <f ca="1">IFERROR(__xludf.DUMMYFUNCTION("""COMPUTED_VALUE"""),"Порайко А. М.")</f>
        <v>Порайко А. М.</v>
      </c>
      <c r="AM28" s="19" t="str">
        <f ca="1">IFERROR(__xludf.DUMMYFUNCTION("""COMPUTED_VALUE"""),"За")</f>
        <v>За</v>
      </c>
      <c r="AN28" s="19">
        <f ca="1">IFERROR(__xludf.DUMMYFUNCTION("""COMPUTED_VALUE"""),105)</f>
        <v>105</v>
      </c>
      <c r="AO28" s="19" t="str">
        <f ca="1">IFERROR(__xludf.DUMMYFUNCTION("""COMPUTED_VALUE"""),"Порайко А. М.")</f>
        <v>Порайко А. М.</v>
      </c>
      <c r="AP28" s="19" t="str">
        <f ca="1">IFERROR(__xludf.DUMMYFUNCTION("""COMPUTED_VALUE"""),"За")</f>
        <v>За</v>
      </c>
      <c r="AQ28" s="19">
        <f ca="1">IFERROR(__xludf.DUMMYFUNCTION("""COMPUTED_VALUE"""),105)</f>
        <v>105</v>
      </c>
      <c r="AR28" s="19" t="str">
        <f ca="1">IFERROR(__xludf.DUMMYFUNCTION("""COMPUTED_VALUE"""),"Порайко А. М.")</f>
        <v>Порайко А. М.</v>
      </c>
      <c r="AS28" s="19" t="str">
        <f ca="1">IFERROR(__xludf.DUMMYFUNCTION("""COMPUTED_VALUE"""),"За")</f>
        <v>За</v>
      </c>
      <c r="AT28" s="19">
        <f ca="1">IFERROR(__xludf.DUMMYFUNCTION("""COMPUTED_VALUE"""),105)</f>
        <v>105</v>
      </c>
      <c r="AU28" s="19" t="str">
        <f ca="1">IFERROR(__xludf.DUMMYFUNCTION("""COMPUTED_VALUE"""),"Порайко А. М.")</f>
        <v>Порайко А. М.</v>
      </c>
      <c r="AV28" s="19" t="str">
        <f ca="1">IFERROR(__xludf.DUMMYFUNCTION("""COMPUTED_VALUE"""),"За")</f>
        <v>За</v>
      </c>
      <c r="AW28" s="19">
        <f ca="1">IFERROR(__xludf.DUMMYFUNCTION("""COMPUTED_VALUE"""),105)</f>
        <v>105</v>
      </c>
      <c r="AX28" s="19" t="str">
        <f ca="1">IFERROR(__xludf.DUMMYFUNCTION("""COMPUTED_VALUE"""),"Порайко А. М.")</f>
        <v>Порайко А. М.</v>
      </c>
      <c r="AY28" s="19" t="str">
        <f ca="1">IFERROR(__xludf.DUMMYFUNCTION("""COMPUTED_VALUE"""),"За")</f>
        <v>За</v>
      </c>
      <c r="AZ28" s="19">
        <f ca="1">IFERROR(__xludf.DUMMYFUNCTION("""COMPUTED_VALUE"""),105)</f>
        <v>105</v>
      </c>
      <c r="BA28" s="19" t="str">
        <f ca="1">IFERROR(__xludf.DUMMYFUNCTION("""COMPUTED_VALUE"""),"Порайко А. М.")</f>
        <v>Порайко А. М.</v>
      </c>
      <c r="BB28" s="19" t="str">
        <f ca="1">IFERROR(__xludf.DUMMYFUNCTION("""COMPUTED_VALUE"""),"За")</f>
        <v>За</v>
      </c>
      <c r="BC28" s="19">
        <f ca="1">IFERROR(__xludf.DUMMYFUNCTION("""COMPUTED_VALUE"""),105)</f>
        <v>105</v>
      </c>
      <c r="BD28" s="19" t="str">
        <f ca="1">IFERROR(__xludf.DUMMYFUNCTION("""COMPUTED_VALUE"""),"Порайко А. М.")</f>
        <v>Порайко А. М.</v>
      </c>
      <c r="BE28" s="19" t="str">
        <f ca="1">IFERROR(__xludf.DUMMYFUNCTION("""COMPUTED_VALUE"""),"За")</f>
        <v>За</v>
      </c>
      <c r="BF28" s="19">
        <f ca="1">IFERROR(__xludf.DUMMYFUNCTION("""COMPUTED_VALUE"""),105)</f>
        <v>105</v>
      </c>
      <c r="BG28" s="19" t="str">
        <f ca="1">IFERROR(__xludf.DUMMYFUNCTION("""COMPUTED_VALUE"""),"Порайко А. М.")</f>
        <v>Порайко А. М.</v>
      </c>
      <c r="BH28" s="19" t="str">
        <f ca="1">IFERROR(__xludf.DUMMYFUNCTION("""COMPUTED_VALUE"""),"За")</f>
        <v>За</v>
      </c>
      <c r="BI28" s="19">
        <f ca="1">IFERROR(__xludf.DUMMYFUNCTION("""COMPUTED_VALUE"""),105)</f>
        <v>105</v>
      </c>
      <c r="BJ28" s="19" t="str">
        <f ca="1">IFERROR(__xludf.DUMMYFUNCTION("""COMPUTED_VALUE"""),"Порайко А. М.")</f>
        <v>Порайко А. М.</v>
      </c>
      <c r="BK28" s="19" t="str">
        <f ca="1">IFERROR(__xludf.DUMMYFUNCTION("""COMPUTED_VALUE"""),"За")</f>
        <v>За</v>
      </c>
      <c r="BL28" s="19">
        <f ca="1">IFERROR(__xludf.DUMMYFUNCTION("""COMPUTED_VALUE"""),105)</f>
        <v>105</v>
      </c>
      <c r="BM28" s="19" t="str">
        <f ca="1">IFERROR(__xludf.DUMMYFUNCTION("""COMPUTED_VALUE"""),"Порайко А. М.")</f>
        <v>Порайко А. М.</v>
      </c>
      <c r="BN28" s="19" t="str">
        <f ca="1">IFERROR(__xludf.DUMMYFUNCTION("""COMPUTED_VALUE"""),"За")</f>
        <v>За</v>
      </c>
      <c r="BO28" s="19">
        <f ca="1">IFERROR(__xludf.DUMMYFUNCTION("""COMPUTED_VALUE"""),105)</f>
        <v>105</v>
      </c>
      <c r="BP28" s="19" t="str">
        <f ca="1">IFERROR(__xludf.DUMMYFUNCTION("""COMPUTED_VALUE"""),"Порайко А. М.")</f>
        <v>Порайко А. М.</v>
      </c>
      <c r="BQ28" s="19" t="str">
        <f ca="1">IFERROR(__xludf.DUMMYFUNCTION("""COMPUTED_VALUE"""),"За")</f>
        <v>За</v>
      </c>
      <c r="BR28" s="19">
        <f ca="1">IFERROR(__xludf.DUMMYFUNCTION("""COMPUTED_VALUE"""),105)</f>
        <v>105</v>
      </c>
      <c r="BS28" s="19" t="str">
        <f ca="1">IFERROR(__xludf.DUMMYFUNCTION("""COMPUTED_VALUE"""),"Порайко А. М.")</f>
        <v>Порайко А. М.</v>
      </c>
      <c r="BT28" s="19" t="str">
        <f ca="1">IFERROR(__xludf.DUMMYFUNCTION("""COMPUTED_VALUE"""),"За")</f>
        <v>За</v>
      </c>
      <c r="BU28" s="19">
        <f ca="1">IFERROR(__xludf.DUMMYFUNCTION("""COMPUTED_VALUE"""),105)</f>
        <v>105</v>
      </c>
      <c r="BV28" s="19" t="str">
        <f ca="1">IFERROR(__xludf.DUMMYFUNCTION("""COMPUTED_VALUE"""),"Порайко А. М.")</f>
        <v>Порайко А. М.</v>
      </c>
      <c r="BW28" s="19" t="str">
        <f ca="1">IFERROR(__xludf.DUMMYFUNCTION("""COMPUTED_VALUE"""),"За")</f>
        <v>За</v>
      </c>
      <c r="BX28" s="19">
        <f ca="1">IFERROR(__xludf.DUMMYFUNCTION("""COMPUTED_VALUE"""),105)</f>
        <v>105</v>
      </c>
      <c r="BY28" s="19" t="str">
        <f ca="1">IFERROR(__xludf.DUMMYFUNCTION("""COMPUTED_VALUE"""),"Порайко А. М.")</f>
        <v>Порайко А. М.</v>
      </c>
      <c r="BZ28" s="19" t="str">
        <f ca="1">IFERROR(__xludf.DUMMYFUNCTION("""COMPUTED_VALUE"""),"За")</f>
        <v>За</v>
      </c>
      <c r="CA28" s="19">
        <f ca="1">IFERROR(__xludf.DUMMYFUNCTION("""COMPUTED_VALUE"""),105)</f>
        <v>105</v>
      </c>
      <c r="CB28" s="19" t="str">
        <f ca="1">IFERROR(__xludf.DUMMYFUNCTION("""COMPUTED_VALUE"""),"Порайко А. М.")</f>
        <v>Порайко А. М.</v>
      </c>
      <c r="CC28" s="19" t="str">
        <f ca="1">IFERROR(__xludf.DUMMYFUNCTION("""COMPUTED_VALUE"""),"За")</f>
        <v>За</v>
      </c>
      <c r="CD28" s="19">
        <f ca="1">IFERROR(__xludf.DUMMYFUNCTION("""COMPUTED_VALUE"""),105)</f>
        <v>105</v>
      </c>
      <c r="CE28" s="19" t="str">
        <f ca="1">IFERROR(__xludf.DUMMYFUNCTION("""COMPUTED_VALUE"""),"Порайко А. М.")</f>
        <v>Порайко А. М.</v>
      </c>
      <c r="CF28" s="19" t="str">
        <f ca="1">IFERROR(__xludf.DUMMYFUNCTION("""COMPUTED_VALUE"""),"За")</f>
        <v>За</v>
      </c>
      <c r="CG28" s="19">
        <f ca="1">IFERROR(__xludf.DUMMYFUNCTION("""COMPUTED_VALUE"""),105)</f>
        <v>105</v>
      </c>
      <c r="CH28" s="19" t="str">
        <f ca="1">IFERROR(__xludf.DUMMYFUNCTION("""COMPUTED_VALUE"""),"Порайко А. М.")</f>
        <v>Порайко А. М.</v>
      </c>
      <c r="CI28" s="19" t="str">
        <f ca="1">IFERROR(__xludf.DUMMYFUNCTION("""COMPUTED_VALUE"""),"Не голосував")</f>
        <v>Не голосував</v>
      </c>
      <c r="CJ28" s="19">
        <f ca="1">IFERROR(__xludf.DUMMYFUNCTION("""COMPUTED_VALUE"""),105)</f>
        <v>105</v>
      </c>
      <c r="CK28" s="19" t="str">
        <f ca="1">IFERROR(__xludf.DUMMYFUNCTION("""COMPUTED_VALUE"""),"Порайко А. М.")</f>
        <v>Порайко А. М.</v>
      </c>
      <c r="CL28" s="19" t="str">
        <f ca="1">IFERROR(__xludf.DUMMYFUNCTION("""COMPUTED_VALUE"""),"Не голосував")</f>
        <v>Не голосував</v>
      </c>
      <c r="CM28" s="19">
        <f ca="1">IFERROR(__xludf.DUMMYFUNCTION("""COMPUTED_VALUE"""),105)</f>
        <v>105</v>
      </c>
      <c r="CN28" s="19" t="str">
        <f ca="1">IFERROR(__xludf.DUMMYFUNCTION("""COMPUTED_VALUE"""),"Порайко А. М.")</f>
        <v>Порайко А. М.</v>
      </c>
      <c r="CO28" s="19" t="str">
        <f ca="1">IFERROR(__xludf.DUMMYFUNCTION("""COMPUTED_VALUE"""),"Не голосував")</f>
        <v>Не голосував</v>
      </c>
      <c r="CP28" s="19">
        <f ca="1">IFERROR(__xludf.DUMMYFUNCTION("""COMPUTED_VALUE"""),105)</f>
        <v>105</v>
      </c>
      <c r="CQ28" s="19" t="str">
        <f ca="1">IFERROR(__xludf.DUMMYFUNCTION("""COMPUTED_VALUE"""),"Порайко А. М.")</f>
        <v>Порайко А. М.</v>
      </c>
      <c r="CR28" s="19" t="str">
        <f ca="1">IFERROR(__xludf.DUMMYFUNCTION("""COMPUTED_VALUE"""),"Не голосував")</f>
        <v>Не голосував</v>
      </c>
      <c r="CS28" s="19">
        <f ca="1">IFERROR(__xludf.DUMMYFUNCTION("""COMPUTED_VALUE"""),105)</f>
        <v>105</v>
      </c>
      <c r="CT28" s="19" t="str">
        <f ca="1">IFERROR(__xludf.DUMMYFUNCTION("""COMPUTED_VALUE"""),"Порайко А. М.")</f>
        <v>Порайко А. М.</v>
      </c>
      <c r="CU28" s="19" t="str">
        <f ca="1">IFERROR(__xludf.DUMMYFUNCTION("""COMPUTED_VALUE"""),"Не голосував")</f>
        <v>Не голосував</v>
      </c>
      <c r="CV28" s="19">
        <f ca="1">IFERROR(__xludf.DUMMYFUNCTION("""COMPUTED_VALUE"""),105)</f>
        <v>105</v>
      </c>
      <c r="CW28" s="19" t="str">
        <f ca="1">IFERROR(__xludf.DUMMYFUNCTION("""COMPUTED_VALUE"""),"Порайко А. М.")</f>
        <v>Порайко А. М.</v>
      </c>
      <c r="CX28" s="19" t="str">
        <f ca="1">IFERROR(__xludf.DUMMYFUNCTION("""COMPUTED_VALUE"""),"За")</f>
        <v>За</v>
      </c>
      <c r="CY28" s="19">
        <f ca="1">IFERROR(__xludf.DUMMYFUNCTION("""COMPUTED_VALUE"""),105)</f>
        <v>105</v>
      </c>
      <c r="CZ28" s="19" t="str">
        <f ca="1">IFERROR(__xludf.DUMMYFUNCTION("""COMPUTED_VALUE"""),"Порайко А. М.")</f>
        <v>Порайко А. М.</v>
      </c>
      <c r="DA28" s="19" t="str">
        <f ca="1">IFERROR(__xludf.DUMMYFUNCTION("""COMPUTED_VALUE"""),"Не голосував")</f>
        <v>Не голосував</v>
      </c>
      <c r="DB28" s="19">
        <f ca="1">IFERROR(__xludf.DUMMYFUNCTION("""COMPUTED_VALUE"""),105)</f>
        <v>105</v>
      </c>
      <c r="DC28" s="19" t="str">
        <f ca="1">IFERROR(__xludf.DUMMYFUNCTION("""COMPUTED_VALUE"""),"Порайко А. М.")</f>
        <v>Порайко А. М.</v>
      </c>
      <c r="DD28" s="19" t="str">
        <f ca="1">IFERROR(__xludf.DUMMYFUNCTION("""COMPUTED_VALUE"""),"Не голосував")</f>
        <v>Не голосував</v>
      </c>
      <c r="DE28" s="19">
        <f ca="1">IFERROR(__xludf.DUMMYFUNCTION("""COMPUTED_VALUE"""),105)</f>
        <v>105</v>
      </c>
      <c r="DF28" s="19" t="str">
        <f ca="1">IFERROR(__xludf.DUMMYFUNCTION("""COMPUTED_VALUE"""),"Порайко А. М.")</f>
        <v>Порайко А. М.</v>
      </c>
      <c r="DG28" s="19" t="str">
        <f ca="1">IFERROR(__xludf.DUMMYFUNCTION("""COMPUTED_VALUE"""),"Не голосував")</f>
        <v>Не голосував</v>
      </c>
      <c r="DH28" s="19">
        <f ca="1">IFERROR(__xludf.DUMMYFUNCTION("""COMPUTED_VALUE"""),105)</f>
        <v>105</v>
      </c>
      <c r="DI28" s="19" t="str">
        <f ca="1">IFERROR(__xludf.DUMMYFUNCTION("""COMPUTED_VALUE"""),"Порайко А. М.")</f>
        <v>Порайко А. М.</v>
      </c>
      <c r="DJ28" s="19" t="str">
        <f ca="1">IFERROR(__xludf.DUMMYFUNCTION("""COMPUTED_VALUE"""),"Не голосував")</f>
        <v>Не голосував</v>
      </c>
      <c r="DK28" s="19">
        <f ca="1">IFERROR(__xludf.DUMMYFUNCTION("""COMPUTED_VALUE"""),105)</f>
        <v>105</v>
      </c>
      <c r="DL28" s="19" t="str">
        <f ca="1">IFERROR(__xludf.DUMMYFUNCTION("""COMPUTED_VALUE"""),"Порайко А. М.")</f>
        <v>Порайко А. М.</v>
      </c>
      <c r="DM28" s="19" t="str">
        <f ca="1">IFERROR(__xludf.DUMMYFUNCTION("""COMPUTED_VALUE"""),"Не голосував")</f>
        <v>Не голосував</v>
      </c>
      <c r="DN28" s="19">
        <f ca="1">IFERROR(__xludf.DUMMYFUNCTION("""COMPUTED_VALUE"""),105)</f>
        <v>105</v>
      </c>
      <c r="DO28" s="19" t="str">
        <f ca="1">IFERROR(__xludf.DUMMYFUNCTION("""COMPUTED_VALUE"""),"Порайко А. М.")</f>
        <v>Порайко А. М.</v>
      </c>
      <c r="DP28" s="19" t="str">
        <f ca="1">IFERROR(__xludf.DUMMYFUNCTION("""COMPUTED_VALUE"""),"За")</f>
        <v>За</v>
      </c>
      <c r="DQ28" s="19">
        <f ca="1">IFERROR(__xludf.DUMMYFUNCTION("""COMPUTED_VALUE"""),105)</f>
        <v>105</v>
      </c>
      <c r="DR28" s="19" t="str">
        <f ca="1">IFERROR(__xludf.DUMMYFUNCTION("""COMPUTED_VALUE"""),"Порайко А. М.")</f>
        <v>Порайко А. М.</v>
      </c>
      <c r="DS28" s="19" t="str">
        <f ca="1">IFERROR(__xludf.DUMMYFUNCTION("""COMPUTED_VALUE"""),"За")</f>
        <v>За</v>
      </c>
      <c r="DT28" s="19">
        <f ca="1">IFERROR(__xludf.DUMMYFUNCTION("""COMPUTED_VALUE"""),105)</f>
        <v>105</v>
      </c>
      <c r="DU28" s="19" t="str">
        <f ca="1">IFERROR(__xludf.DUMMYFUNCTION("""COMPUTED_VALUE"""),"Порайко А. М.")</f>
        <v>Порайко А. М.</v>
      </c>
      <c r="DV28" s="19" t="str">
        <f ca="1">IFERROR(__xludf.DUMMYFUNCTION("""COMPUTED_VALUE"""),"За")</f>
        <v>За</v>
      </c>
      <c r="DW28" s="19">
        <f ca="1">IFERROR(__xludf.DUMMYFUNCTION("""COMPUTED_VALUE"""),105)</f>
        <v>105</v>
      </c>
      <c r="DX28" s="19" t="str">
        <f ca="1">IFERROR(__xludf.DUMMYFUNCTION("""COMPUTED_VALUE"""),"Порайко А. М.")</f>
        <v>Порайко А. М.</v>
      </c>
      <c r="DY28" s="19" t="str">
        <f ca="1">IFERROR(__xludf.DUMMYFUNCTION("""COMPUTED_VALUE"""),"За")</f>
        <v>За</v>
      </c>
      <c r="DZ28" s="19">
        <f ca="1">IFERROR(__xludf.DUMMYFUNCTION("""COMPUTED_VALUE"""),105)</f>
        <v>105</v>
      </c>
      <c r="EA28" s="19" t="str">
        <f ca="1">IFERROR(__xludf.DUMMYFUNCTION("""COMPUTED_VALUE"""),"Порайко А. М.")</f>
        <v>Порайко А. М.</v>
      </c>
      <c r="EB28" s="19" t="str">
        <f ca="1">IFERROR(__xludf.DUMMYFUNCTION("""COMPUTED_VALUE"""),"За")</f>
        <v>За</v>
      </c>
      <c r="EC28" s="19">
        <f ca="1">IFERROR(__xludf.DUMMYFUNCTION("""COMPUTED_VALUE"""),105)</f>
        <v>105</v>
      </c>
      <c r="ED28" s="19" t="str">
        <f ca="1">IFERROR(__xludf.DUMMYFUNCTION("""COMPUTED_VALUE"""),"Порайко А. М.")</f>
        <v>Порайко А. М.</v>
      </c>
      <c r="EE28" s="19" t="str">
        <f ca="1">IFERROR(__xludf.DUMMYFUNCTION("""COMPUTED_VALUE"""),"За")</f>
        <v>За</v>
      </c>
      <c r="EF28" s="19">
        <f ca="1">IFERROR(__xludf.DUMMYFUNCTION("""COMPUTED_VALUE"""),105)</f>
        <v>105</v>
      </c>
      <c r="EG28" s="19" t="str">
        <f ca="1">IFERROR(__xludf.DUMMYFUNCTION("""COMPUTED_VALUE"""),"Порайко А. М.")</f>
        <v>Порайко А. М.</v>
      </c>
      <c r="EH28" s="19" t="str">
        <f ca="1">IFERROR(__xludf.DUMMYFUNCTION("""COMPUTED_VALUE"""),"За")</f>
        <v>За</v>
      </c>
      <c r="EI28" s="19">
        <f ca="1">IFERROR(__xludf.DUMMYFUNCTION("""COMPUTED_VALUE"""),105)</f>
        <v>105</v>
      </c>
      <c r="EJ28" s="19" t="str">
        <f ca="1">IFERROR(__xludf.DUMMYFUNCTION("""COMPUTED_VALUE"""),"Порайко А. М.")</f>
        <v>Порайко А. М.</v>
      </c>
      <c r="EK28" s="19" t="str">
        <f ca="1">IFERROR(__xludf.DUMMYFUNCTION("""COMPUTED_VALUE"""),"За")</f>
        <v>За</v>
      </c>
      <c r="EL28" s="19">
        <f ca="1">IFERROR(__xludf.DUMMYFUNCTION("""COMPUTED_VALUE"""),105)</f>
        <v>105</v>
      </c>
      <c r="EM28" s="19" t="str">
        <f ca="1">IFERROR(__xludf.DUMMYFUNCTION("""COMPUTED_VALUE"""),"Порайко А. М.")</f>
        <v>Порайко А. М.</v>
      </c>
      <c r="EN28" s="19" t="str">
        <f ca="1">IFERROR(__xludf.DUMMYFUNCTION("""COMPUTED_VALUE"""),"За")</f>
        <v>За</v>
      </c>
      <c r="EO28" s="19">
        <f ca="1">IFERROR(__xludf.DUMMYFUNCTION("""COMPUTED_VALUE"""),105)</f>
        <v>105</v>
      </c>
      <c r="EP28" s="19" t="str">
        <f ca="1">IFERROR(__xludf.DUMMYFUNCTION("""COMPUTED_VALUE"""),"Порайко А. М.")</f>
        <v>Порайко А. М.</v>
      </c>
      <c r="EQ28" s="19" t="str">
        <f ca="1">IFERROR(__xludf.DUMMYFUNCTION("""COMPUTED_VALUE"""),"Не голосував")</f>
        <v>Не голосував</v>
      </c>
      <c r="ER28" s="19">
        <f ca="1">IFERROR(__xludf.DUMMYFUNCTION("""COMPUTED_VALUE"""),105)</f>
        <v>105</v>
      </c>
      <c r="ES28" s="19" t="str">
        <f ca="1">IFERROR(__xludf.DUMMYFUNCTION("""COMPUTED_VALUE"""),"Порайко А. М.")</f>
        <v>Порайко А. М.</v>
      </c>
      <c r="ET28" s="19" t="str">
        <f ca="1">IFERROR(__xludf.DUMMYFUNCTION("""COMPUTED_VALUE"""),"За")</f>
        <v>За</v>
      </c>
      <c r="EU28" s="19">
        <f ca="1">IFERROR(__xludf.DUMMYFUNCTION("""COMPUTED_VALUE"""),105)</f>
        <v>105</v>
      </c>
      <c r="EV28" s="19" t="str">
        <f ca="1">IFERROR(__xludf.DUMMYFUNCTION("""COMPUTED_VALUE"""),"Порайко А. М.")</f>
        <v>Порайко А. М.</v>
      </c>
      <c r="EW28" s="19" t="str">
        <f ca="1">IFERROR(__xludf.DUMMYFUNCTION("""COMPUTED_VALUE"""),"Не голосував")</f>
        <v>Не голосував</v>
      </c>
      <c r="EX28" s="19">
        <f ca="1">IFERROR(__xludf.DUMMYFUNCTION("""COMPUTED_VALUE"""),105)</f>
        <v>105</v>
      </c>
      <c r="EY28" s="19" t="str">
        <f ca="1">IFERROR(__xludf.DUMMYFUNCTION("""COMPUTED_VALUE"""),"Порайко А. М.")</f>
        <v>Порайко А. М.</v>
      </c>
      <c r="EZ28" s="19" t="str">
        <f ca="1">IFERROR(__xludf.DUMMYFUNCTION("""COMPUTED_VALUE"""),"Не голосував")</f>
        <v>Не голосував</v>
      </c>
      <c r="FA28" s="19">
        <f ca="1">IFERROR(__xludf.DUMMYFUNCTION("""COMPUTED_VALUE"""),105)</f>
        <v>105</v>
      </c>
      <c r="FB28" s="19" t="str">
        <f ca="1">IFERROR(__xludf.DUMMYFUNCTION("""COMPUTED_VALUE"""),"Порайко А. М.")</f>
        <v>Порайко А. М.</v>
      </c>
      <c r="FC28" s="19" t="str">
        <f ca="1">IFERROR(__xludf.DUMMYFUNCTION("""COMPUTED_VALUE"""),"За")</f>
        <v>За</v>
      </c>
      <c r="FD28" s="19">
        <f ca="1">IFERROR(__xludf.DUMMYFUNCTION("""COMPUTED_VALUE"""),105)</f>
        <v>105</v>
      </c>
      <c r="FE28" s="19" t="str">
        <f ca="1">IFERROR(__xludf.DUMMYFUNCTION("""COMPUTED_VALUE"""),"Порайко А. М.")</f>
        <v>Порайко А. М.</v>
      </c>
      <c r="FF28" s="19" t="str">
        <f ca="1">IFERROR(__xludf.DUMMYFUNCTION("""COMPUTED_VALUE"""),"За")</f>
        <v>За</v>
      </c>
      <c r="FG28" s="19">
        <f ca="1">IFERROR(__xludf.DUMMYFUNCTION("""COMPUTED_VALUE"""),105)</f>
        <v>105</v>
      </c>
      <c r="FH28" s="19" t="str">
        <f ca="1">IFERROR(__xludf.DUMMYFUNCTION("""COMPUTED_VALUE"""),"Порайко А. М.")</f>
        <v>Порайко А. М.</v>
      </c>
      <c r="FI28" s="19" t="str">
        <f ca="1">IFERROR(__xludf.DUMMYFUNCTION("""COMPUTED_VALUE"""),"За")</f>
        <v>За</v>
      </c>
      <c r="FJ28" s="19">
        <f ca="1">IFERROR(__xludf.DUMMYFUNCTION("""COMPUTED_VALUE"""),105)</f>
        <v>105</v>
      </c>
      <c r="FK28" s="19" t="str">
        <f ca="1">IFERROR(__xludf.DUMMYFUNCTION("""COMPUTED_VALUE"""),"Порайко А. М.")</f>
        <v>Порайко А. М.</v>
      </c>
      <c r="FL28" s="19" t="str">
        <f ca="1">IFERROR(__xludf.DUMMYFUNCTION("""COMPUTED_VALUE"""),"За")</f>
        <v>За</v>
      </c>
      <c r="FM28" s="19">
        <f ca="1">IFERROR(__xludf.DUMMYFUNCTION("""COMPUTED_VALUE"""),105)</f>
        <v>105</v>
      </c>
      <c r="FN28" s="19" t="str">
        <f ca="1">IFERROR(__xludf.DUMMYFUNCTION("""COMPUTED_VALUE"""),"Порайко А. М.")</f>
        <v>Порайко А. М.</v>
      </c>
      <c r="FO28" s="19" t="str">
        <f ca="1">IFERROR(__xludf.DUMMYFUNCTION("""COMPUTED_VALUE"""),"За")</f>
        <v>За</v>
      </c>
      <c r="FP28" s="19">
        <f ca="1">IFERROR(__xludf.DUMMYFUNCTION("""COMPUTED_VALUE"""),105)</f>
        <v>105</v>
      </c>
      <c r="FQ28" s="19" t="str">
        <f ca="1">IFERROR(__xludf.DUMMYFUNCTION("""COMPUTED_VALUE"""),"Порайко А. М.")</f>
        <v>Порайко А. М.</v>
      </c>
      <c r="FR28" s="19" t="str">
        <f ca="1">IFERROR(__xludf.DUMMYFUNCTION("""COMPUTED_VALUE"""),"За")</f>
        <v>За</v>
      </c>
      <c r="FS28" s="19">
        <f ca="1">IFERROR(__xludf.DUMMYFUNCTION("""COMPUTED_VALUE"""),105)</f>
        <v>105</v>
      </c>
      <c r="FT28" s="19" t="str">
        <f ca="1">IFERROR(__xludf.DUMMYFUNCTION("""COMPUTED_VALUE"""),"Порайко А. М.")</f>
        <v>Порайко А. М.</v>
      </c>
      <c r="FU28" s="19" t="str">
        <f ca="1">IFERROR(__xludf.DUMMYFUNCTION("""COMPUTED_VALUE"""),"За")</f>
        <v>За</v>
      </c>
      <c r="FV28" s="19">
        <f ca="1">IFERROR(__xludf.DUMMYFUNCTION("""COMPUTED_VALUE"""),105)</f>
        <v>105</v>
      </c>
      <c r="FW28" s="19" t="str">
        <f ca="1">IFERROR(__xludf.DUMMYFUNCTION("""COMPUTED_VALUE"""),"Порайко А. М.")</f>
        <v>Порайко А. М.</v>
      </c>
      <c r="FX28" s="19" t="str">
        <f ca="1">IFERROR(__xludf.DUMMYFUNCTION("""COMPUTED_VALUE"""),"За")</f>
        <v>За</v>
      </c>
      <c r="FY28" s="19">
        <f ca="1">IFERROR(__xludf.DUMMYFUNCTION("""COMPUTED_VALUE"""),105)</f>
        <v>105</v>
      </c>
      <c r="FZ28" s="19" t="str">
        <f ca="1">IFERROR(__xludf.DUMMYFUNCTION("""COMPUTED_VALUE"""),"Порайко А. М.")</f>
        <v>Порайко А. М.</v>
      </c>
      <c r="GA28" s="19" t="str">
        <f ca="1">IFERROR(__xludf.DUMMYFUNCTION("""COMPUTED_VALUE"""),"За")</f>
        <v>За</v>
      </c>
      <c r="GB28" s="19">
        <f ca="1">IFERROR(__xludf.DUMMYFUNCTION("""COMPUTED_VALUE"""),105)</f>
        <v>105</v>
      </c>
      <c r="GC28" s="19" t="str">
        <f ca="1">IFERROR(__xludf.DUMMYFUNCTION("""COMPUTED_VALUE"""),"Порайко А. М.")</f>
        <v>Порайко А. М.</v>
      </c>
      <c r="GD28" s="19" t="str">
        <f ca="1">IFERROR(__xludf.DUMMYFUNCTION("""COMPUTED_VALUE"""),"За")</f>
        <v>За</v>
      </c>
      <c r="GE28" s="19">
        <f ca="1">IFERROR(__xludf.DUMMYFUNCTION("""COMPUTED_VALUE"""),105)</f>
        <v>105</v>
      </c>
      <c r="GF28" s="19" t="str">
        <f ca="1">IFERROR(__xludf.DUMMYFUNCTION("""COMPUTED_VALUE"""),"Порайко А. М.")</f>
        <v>Порайко А. М.</v>
      </c>
      <c r="GG28" s="19" t="str">
        <f ca="1">IFERROR(__xludf.DUMMYFUNCTION("""COMPUTED_VALUE"""),"Не голосував")</f>
        <v>Не голосував</v>
      </c>
      <c r="GH28" s="19">
        <f ca="1">IFERROR(__xludf.DUMMYFUNCTION("""COMPUTED_VALUE"""),105)</f>
        <v>105</v>
      </c>
      <c r="GI28" s="19" t="str">
        <f ca="1">IFERROR(__xludf.DUMMYFUNCTION("""COMPUTED_VALUE"""),"Порайко А. М.")</f>
        <v>Порайко А. М.</v>
      </c>
      <c r="GJ28" s="19" t="str">
        <f ca="1">IFERROR(__xludf.DUMMYFUNCTION("""COMPUTED_VALUE"""),"Не голосував")</f>
        <v>Не голосував</v>
      </c>
      <c r="GK28" s="19">
        <f ca="1">IFERROR(__xludf.DUMMYFUNCTION("""COMPUTED_VALUE"""),105)</f>
        <v>105</v>
      </c>
      <c r="GL28" s="19" t="str">
        <f ca="1">IFERROR(__xludf.DUMMYFUNCTION("""COMPUTED_VALUE"""),"Порайко А. М.")</f>
        <v>Порайко А. М.</v>
      </c>
      <c r="GM28" s="19" t="str">
        <f ca="1">IFERROR(__xludf.DUMMYFUNCTION("""COMPUTED_VALUE"""),"Не голосував")</f>
        <v>Не голосував</v>
      </c>
      <c r="GN28" s="19">
        <f ca="1">IFERROR(__xludf.DUMMYFUNCTION("""COMPUTED_VALUE"""),105)</f>
        <v>105</v>
      </c>
      <c r="GO28" s="19" t="str">
        <f ca="1">IFERROR(__xludf.DUMMYFUNCTION("""COMPUTED_VALUE"""),"Порайко А. М.")</f>
        <v>Порайко А. М.</v>
      </c>
      <c r="GP28" s="19" t="str">
        <f ca="1">IFERROR(__xludf.DUMMYFUNCTION("""COMPUTED_VALUE"""),"За")</f>
        <v>За</v>
      </c>
      <c r="GQ28" s="19">
        <f ca="1">IFERROR(__xludf.DUMMYFUNCTION("""COMPUTED_VALUE"""),105)</f>
        <v>105</v>
      </c>
      <c r="GR28" s="19" t="str">
        <f ca="1">IFERROR(__xludf.DUMMYFUNCTION("""COMPUTED_VALUE"""),"Порайко А. М.")</f>
        <v>Порайко А. М.</v>
      </c>
      <c r="GS28" s="19" t="str">
        <f ca="1">IFERROR(__xludf.DUMMYFUNCTION("""COMPUTED_VALUE"""),"За")</f>
        <v>За</v>
      </c>
      <c r="GT28" s="19">
        <f ca="1">IFERROR(__xludf.DUMMYFUNCTION("""COMPUTED_VALUE"""),105)</f>
        <v>105</v>
      </c>
      <c r="GU28" s="19" t="str">
        <f ca="1">IFERROR(__xludf.DUMMYFUNCTION("""COMPUTED_VALUE"""),"Порайко А. М.")</f>
        <v>Порайко А. М.</v>
      </c>
      <c r="GV28" s="19" t="str">
        <f ca="1">IFERROR(__xludf.DUMMYFUNCTION("""COMPUTED_VALUE"""),"За")</f>
        <v>За</v>
      </c>
      <c r="GW28" s="19">
        <f ca="1">IFERROR(__xludf.DUMMYFUNCTION("""COMPUTED_VALUE"""),105)</f>
        <v>105</v>
      </c>
      <c r="GX28" s="19" t="str">
        <f ca="1">IFERROR(__xludf.DUMMYFUNCTION("""COMPUTED_VALUE"""),"Порайко А. М.")</f>
        <v>Порайко А. М.</v>
      </c>
      <c r="GY28" s="19" t="str">
        <f ca="1">IFERROR(__xludf.DUMMYFUNCTION("""COMPUTED_VALUE"""),"За")</f>
        <v>За</v>
      </c>
      <c r="GZ28" s="19">
        <f ca="1">IFERROR(__xludf.DUMMYFUNCTION("""COMPUTED_VALUE"""),105)</f>
        <v>105</v>
      </c>
      <c r="HA28" s="19" t="str">
        <f ca="1">IFERROR(__xludf.DUMMYFUNCTION("""COMPUTED_VALUE"""),"Порайко А. М.")</f>
        <v>Порайко А. М.</v>
      </c>
      <c r="HB28" s="19" t="str">
        <f ca="1">IFERROR(__xludf.DUMMYFUNCTION("""COMPUTED_VALUE"""),"За")</f>
        <v>За</v>
      </c>
      <c r="HC28" s="19">
        <f ca="1">IFERROR(__xludf.DUMMYFUNCTION("""COMPUTED_VALUE"""),105)</f>
        <v>105</v>
      </c>
      <c r="HD28" s="19" t="str">
        <f ca="1">IFERROR(__xludf.DUMMYFUNCTION("""COMPUTED_VALUE"""),"Порайко А. М.")</f>
        <v>Порайко А. М.</v>
      </c>
      <c r="HE28" s="19" t="str">
        <f ca="1">IFERROR(__xludf.DUMMYFUNCTION("""COMPUTED_VALUE"""),"Утримався")</f>
        <v>Утримався</v>
      </c>
      <c r="HF28" s="19">
        <f ca="1">IFERROR(__xludf.DUMMYFUNCTION("""COMPUTED_VALUE"""),105)</f>
        <v>105</v>
      </c>
      <c r="HG28" s="19" t="str">
        <f ca="1">IFERROR(__xludf.DUMMYFUNCTION("""COMPUTED_VALUE"""),"Порайко А. М.")</f>
        <v>Порайко А. М.</v>
      </c>
      <c r="HH28" s="19" t="str">
        <f ca="1">IFERROR(__xludf.DUMMYFUNCTION("""COMPUTED_VALUE"""),"За")</f>
        <v>За</v>
      </c>
      <c r="HI28" s="19">
        <f ca="1">IFERROR(__xludf.DUMMYFUNCTION("""COMPUTED_VALUE"""),105)</f>
        <v>105</v>
      </c>
      <c r="HJ28" s="19" t="str">
        <f ca="1">IFERROR(__xludf.DUMMYFUNCTION("""COMPUTED_VALUE"""),"Порайко А. М.")</f>
        <v>Порайко А. М.</v>
      </c>
      <c r="HK28" s="19" t="str">
        <f ca="1">IFERROR(__xludf.DUMMYFUNCTION("""COMPUTED_VALUE"""),"За")</f>
        <v>За</v>
      </c>
      <c r="HL28" s="19">
        <f ca="1">IFERROR(__xludf.DUMMYFUNCTION("""COMPUTED_VALUE"""),105)</f>
        <v>105</v>
      </c>
      <c r="HM28" s="19" t="str">
        <f ca="1">IFERROR(__xludf.DUMMYFUNCTION("""COMPUTED_VALUE"""),"Порайко А. М.")</f>
        <v>Порайко А. М.</v>
      </c>
      <c r="HN28" s="19" t="str">
        <f ca="1">IFERROR(__xludf.DUMMYFUNCTION("""COMPUTED_VALUE"""),"Не голосував")</f>
        <v>Не голосував</v>
      </c>
      <c r="HO28" s="19">
        <f ca="1">IFERROR(__xludf.DUMMYFUNCTION("""COMPUTED_VALUE"""),105)</f>
        <v>105</v>
      </c>
      <c r="HP28" s="19" t="str">
        <f ca="1">IFERROR(__xludf.DUMMYFUNCTION("""COMPUTED_VALUE"""),"Порайко А. М.")</f>
        <v>Порайко А. М.</v>
      </c>
      <c r="HQ28" s="19" t="str">
        <f ca="1">IFERROR(__xludf.DUMMYFUNCTION("""COMPUTED_VALUE"""),"Не голосував")</f>
        <v>Не голосував</v>
      </c>
      <c r="HR28" s="19">
        <f ca="1">IFERROR(__xludf.DUMMYFUNCTION("""COMPUTED_VALUE"""),105)</f>
        <v>105</v>
      </c>
      <c r="HS28" s="19" t="str">
        <f ca="1">IFERROR(__xludf.DUMMYFUNCTION("""COMPUTED_VALUE"""),"Порайко А. М.")</f>
        <v>Порайко А. М.</v>
      </c>
      <c r="HT28" s="19" t="str">
        <f ca="1">IFERROR(__xludf.DUMMYFUNCTION("""COMPUTED_VALUE"""),"...")</f>
        <v>...</v>
      </c>
      <c r="HU28" s="19">
        <f ca="1">IFERROR(__xludf.DUMMYFUNCTION("""COMPUTED_VALUE"""),105)</f>
        <v>105</v>
      </c>
      <c r="HV28" s="19" t="str">
        <f ca="1">IFERROR(__xludf.DUMMYFUNCTION("""COMPUTED_VALUE"""),"Порайко А. М.")</f>
        <v>Порайко А. М.</v>
      </c>
      <c r="HW28" s="19" t="str">
        <f ca="1">IFERROR(__xludf.DUMMYFUNCTION("""COMPUTED_VALUE"""),"...")</f>
        <v>...</v>
      </c>
      <c r="HX28" s="19">
        <f ca="1">IFERROR(__xludf.DUMMYFUNCTION("""COMPUTED_VALUE"""),105)</f>
        <v>105</v>
      </c>
      <c r="HY28" s="19" t="str">
        <f ca="1">IFERROR(__xludf.DUMMYFUNCTION("""COMPUTED_VALUE"""),"Порайко А. М.")</f>
        <v>Порайко А. М.</v>
      </c>
      <c r="HZ28" s="19" t="str">
        <f ca="1">IFERROR(__xludf.DUMMYFUNCTION("""COMPUTED_VALUE"""),"За")</f>
        <v>За</v>
      </c>
      <c r="IA28" s="19">
        <f ca="1">IFERROR(__xludf.DUMMYFUNCTION("""COMPUTED_VALUE"""),105)</f>
        <v>105</v>
      </c>
      <c r="IB28" s="19" t="str">
        <f ca="1">IFERROR(__xludf.DUMMYFUNCTION("""COMPUTED_VALUE"""),"Порайко А. М.")</f>
        <v>Порайко А. М.</v>
      </c>
      <c r="IC28" s="19" t="str">
        <f ca="1">IFERROR(__xludf.DUMMYFUNCTION("""COMPUTED_VALUE"""),"За")</f>
        <v>За</v>
      </c>
      <c r="ID28" s="19">
        <f ca="1">IFERROR(__xludf.DUMMYFUNCTION("""COMPUTED_VALUE"""),105)</f>
        <v>105</v>
      </c>
      <c r="IE28" s="19" t="str">
        <f ca="1">IFERROR(__xludf.DUMMYFUNCTION("""COMPUTED_VALUE"""),"Порайко А. М.")</f>
        <v>Порайко А. М.</v>
      </c>
      <c r="IF28" s="19" t="str">
        <f ca="1">IFERROR(__xludf.DUMMYFUNCTION("""COMPUTED_VALUE"""),"За")</f>
        <v>За</v>
      </c>
      <c r="IG28" s="19">
        <f ca="1">IFERROR(__xludf.DUMMYFUNCTION("""COMPUTED_VALUE"""),105)</f>
        <v>105</v>
      </c>
      <c r="IH28" s="19" t="str">
        <f ca="1">IFERROR(__xludf.DUMMYFUNCTION("""COMPUTED_VALUE"""),"Порайко А. М.")</f>
        <v>Порайко А. М.</v>
      </c>
      <c r="II28" s="19" t="str">
        <f ca="1">IFERROR(__xludf.DUMMYFUNCTION("""COMPUTED_VALUE"""),"За")</f>
        <v>За</v>
      </c>
      <c r="IJ28" s="19">
        <f ca="1">IFERROR(__xludf.DUMMYFUNCTION("""COMPUTED_VALUE"""),105)</f>
        <v>105</v>
      </c>
      <c r="IK28" s="19" t="str">
        <f ca="1">IFERROR(__xludf.DUMMYFUNCTION("""COMPUTED_VALUE"""),"Порайко А. М.")</f>
        <v>Порайко А. М.</v>
      </c>
      <c r="IL28" s="19" t="str">
        <f ca="1">IFERROR(__xludf.DUMMYFUNCTION("""COMPUTED_VALUE"""),"За")</f>
        <v>За</v>
      </c>
      <c r="IM28" s="19">
        <f ca="1">IFERROR(__xludf.DUMMYFUNCTION("""COMPUTED_VALUE"""),105)</f>
        <v>105</v>
      </c>
      <c r="IN28" s="19" t="str">
        <f ca="1">IFERROR(__xludf.DUMMYFUNCTION("""COMPUTED_VALUE"""),"Порайко А. М.")</f>
        <v>Порайко А. М.</v>
      </c>
      <c r="IO28" s="19" t="str">
        <f ca="1">IFERROR(__xludf.DUMMYFUNCTION("""COMPUTED_VALUE"""),"За")</f>
        <v>За</v>
      </c>
      <c r="IP28" s="19">
        <f ca="1">IFERROR(__xludf.DUMMYFUNCTION("""COMPUTED_VALUE"""),105)</f>
        <v>105</v>
      </c>
      <c r="IQ28" s="19" t="str">
        <f ca="1">IFERROR(__xludf.DUMMYFUNCTION("""COMPUTED_VALUE"""),"Порайко А. М.")</f>
        <v>Порайко А. М.</v>
      </c>
      <c r="IR28" s="19" t="str">
        <f ca="1">IFERROR(__xludf.DUMMYFUNCTION("""COMPUTED_VALUE"""),"За")</f>
        <v>За</v>
      </c>
      <c r="IS28" s="19">
        <f ca="1">IFERROR(__xludf.DUMMYFUNCTION("""COMPUTED_VALUE"""),105)</f>
        <v>105</v>
      </c>
      <c r="IT28" s="19" t="str">
        <f ca="1">IFERROR(__xludf.DUMMYFUNCTION("""COMPUTED_VALUE"""),"Порайко А. М.")</f>
        <v>Порайко А. М.</v>
      </c>
      <c r="IU28" s="19" t="str">
        <f ca="1">IFERROR(__xludf.DUMMYFUNCTION("""COMPUTED_VALUE"""),"Утримався")</f>
        <v>Утримався</v>
      </c>
      <c r="IV28" s="19">
        <f ca="1">IFERROR(__xludf.DUMMYFUNCTION("""COMPUTED_VALUE"""),105)</f>
        <v>105</v>
      </c>
      <c r="IW28" s="19" t="str">
        <f ca="1">IFERROR(__xludf.DUMMYFUNCTION("""COMPUTED_VALUE"""),"Порайко А. М.")</f>
        <v>Порайко А. М.</v>
      </c>
      <c r="IX28" s="19" t="str">
        <f ca="1">IFERROR(__xludf.DUMMYFUNCTION("""COMPUTED_VALUE"""),"За")</f>
        <v>За</v>
      </c>
      <c r="IY28" s="19">
        <f ca="1">IFERROR(__xludf.DUMMYFUNCTION("""COMPUTED_VALUE"""),105)</f>
        <v>105</v>
      </c>
      <c r="IZ28" s="19" t="str">
        <f ca="1">IFERROR(__xludf.DUMMYFUNCTION("""COMPUTED_VALUE"""),"Порайко А. М.")</f>
        <v>Порайко А. М.</v>
      </c>
      <c r="JA28" s="19" t="str">
        <f ca="1">IFERROR(__xludf.DUMMYFUNCTION("""COMPUTED_VALUE"""),"Не голосував")</f>
        <v>Не голосував</v>
      </c>
      <c r="JB28" s="19">
        <f ca="1">IFERROR(__xludf.DUMMYFUNCTION("""COMPUTED_VALUE"""),105)</f>
        <v>105</v>
      </c>
      <c r="JC28" s="19" t="str">
        <f ca="1">IFERROR(__xludf.DUMMYFUNCTION("""COMPUTED_VALUE"""),"Порайко А. М.")</f>
        <v>Порайко А. М.</v>
      </c>
      <c r="JD28" s="19" t="str">
        <f ca="1">IFERROR(__xludf.DUMMYFUNCTION("""COMPUTED_VALUE"""),"Не голосував")</f>
        <v>Не голосував</v>
      </c>
      <c r="JE28" s="19">
        <f ca="1">IFERROR(__xludf.DUMMYFUNCTION("""COMPUTED_VALUE"""),105)</f>
        <v>105</v>
      </c>
      <c r="JF28" s="19" t="str">
        <f ca="1">IFERROR(__xludf.DUMMYFUNCTION("""COMPUTED_VALUE"""),"Порайко А. М.")</f>
        <v>Порайко А. М.</v>
      </c>
      <c r="JG28" s="19" t="str">
        <f ca="1">IFERROR(__xludf.DUMMYFUNCTION("""COMPUTED_VALUE"""),"За")</f>
        <v>За</v>
      </c>
      <c r="JH28" s="19">
        <f ca="1">IFERROR(__xludf.DUMMYFUNCTION("""COMPUTED_VALUE"""),105)</f>
        <v>105</v>
      </c>
      <c r="JI28" s="19" t="str">
        <f ca="1">IFERROR(__xludf.DUMMYFUNCTION("""COMPUTED_VALUE"""),"Порайко А. М.")</f>
        <v>Порайко А. М.</v>
      </c>
      <c r="JJ28" s="19" t="str">
        <f ca="1">IFERROR(__xludf.DUMMYFUNCTION("""COMPUTED_VALUE"""),"За")</f>
        <v>За</v>
      </c>
      <c r="JK28" s="19">
        <f ca="1">IFERROR(__xludf.DUMMYFUNCTION("""COMPUTED_VALUE"""),105)</f>
        <v>105</v>
      </c>
      <c r="JL28" s="19" t="str">
        <f ca="1">IFERROR(__xludf.DUMMYFUNCTION("""COMPUTED_VALUE"""),"Порайко А. М.")</f>
        <v>Порайко А. М.</v>
      </c>
      <c r="JM28" s="19" t="str">
        <f ca="1">IFERROR(__xludf.DUMMYFUNCTION("""COMPUTED_VALUE"""),"Не голосував")</f>
        <v>Не голосував</v>
      </c>
      <c r="JN28" s="19">
        <f ca="1">IFERROR(__xludf.DUMMYFUNCTION("""COMPUTED_VALUE"""),105)</f>
        <v>105</v>
      </c>
      <c r="JO28" s="19" t="str">
        <f ca="1">IFERROR(__xludf.DUMMYFUNCTION("""COMPUTED_VALUE"""),"Порайко А. М.")</f>
        <v>Порайко А. М.</v>
      </c>
      <c r="JP28" s="19" t="str">
        <f ca="1">IFERROR(__xludf.DUMMYFUNCTION("""COMPUTED_VALUE"""),"За")</f>
        <v>За</v>
      </c>
      <c r="JQ28" s="19">
        <f ca="1">IFERROR(__xludf.DUMMYFUNCTION("""COMPUTED_VALUE"""),105)</f>
        <v>105</v>
      </c>
      <c r="JR28" s="19" t="str">
        <f ca="1">IFERROR(__xludf.DUMMYFUNCTION("""COMPUTED_VALUE"""),"Порайко А. М.")</f>
        <v>Порайко А. М.</v>
      </c>
      <c r="JS28" s="19" t="str">
        <f ca="1">IFERROR(__xludf.DUMMYFUNCTION("""COMPUTED_VALUE"""),"За")</f>
        <v>За</v>
      </c>
      <c r="JT28" s="19">
        <f ca="1">IFERROR(__xludf.DUMMYFUNCTION("""COMPUTED_VALUE"""),105)</f>
        <v>105</v>
      </c>
      <c r="JU28" s="19" t="str">
        <f ca="1">IFERROR(__xludf.DUMMYFUNCTION("""COMPUTED_VALUE"""),"Порайко А. М.")</f>
        <v>Порайко А. М.</v>
      </c>
      <c r="JV28" s="19" t="str">
        <f ca="1">IFERROR(__xludf.DUMMYFUNCTION("""COMPUTED_VALUE"""),"...")</f>
        <v>...</v>
      </c>
      <c r="JW28" s="19">
        <f ca="1">IFERROR(__xludf.DUMMYFUNCTION("""COMPUTED_VALUE"""),105)</f>
        <v>105</v>
      </c>
      <c r="JX28" s="19" t="str">
        <f ca="1">IFERROR(__xludf.DUMMYFUNCTION("""COMPUTED_VALUE"""),"Порайко А. М.")</f>
        <v>Порайко А. М.</v>
      </c>
      <c r="JY28" s="19" t="str">
        <f ca="1">IFERROR(__xludf.DUMMYFUNCTION("""COMPUTED_VALUE"""),"...")</f>
        <v>...</v>
      </c>
      <c r="JZ28" s="19">
        <f ca="1">IFERROR(__xludf.DUMMYFUNCTION("""COMPUTED_VALUE"""),105)</f>
        <v>105</v>
      </c>
      <c r="KA28" s="19" t="str">
        <f ca="1">IFERROR(__xludf.DUMMYFUNCTION("""COMPUTED_VALUE"""),"Порайко А. М.")</f>
        <v>Порайко А. М.</v>
      </c>
      <c r="KB28" s="19" t="str">
        <f ca="1">IFERROR(__xludf.DUMMYFUNCTION("""COMPUTED_VALUE"""),"...")</f>
        <v>...</v>
      </c>
      <c r="KC28" s="19">
        <f ca="1">IFERROR(__xludf.DUMMYFUNCTION("""COMPUTED_VALUE"""),105)</f>
        <v>105</v>
      </c>
      <c r="KD28" s="19" t="str">
        <f ca="1">IFERROR(__xludf.DUMMYFUNCTION("""COMPUTED_VALUE"""),"Порайко А. М.")</f>
        <v>Порайко А. М.</v>
      </c>
      <c r="KE28" s="19" t="str">
        <f ca="1">IFERROR(__xludf.DUMMYFUNCTION("""COMPUTED_VALUE"""),"...")</f>
        <v>...</v>
      </c>
      <c r="KF28" s="19">
        <f ca="1">IFERROR(__xludf.DUMMYFUNCTION("""COMPUTED_VALUE"""),105)</f>
        <v>105</v>
      </c>
      <c r="KG28" s="19" t="str">
        <f ca="1">IFERROR(__xludf.DUMMYFUNCTION("""COMPUTED_VALUE"""),"Порайко А. М.")</f>
        <v>Порайко А. М.</v>
      </c>
      <c r="KH28" s="19" t="str">
        <f ca="1">IFERROR(__xludf.DUMMYFUNCTION("""COMPUTED_VALUE"""),"...")</f>
        <v>...</v>
      </c>
      <c r="KI28" s="19">
        <f ca="1">IFERROR(__xludf.DUMMYFUNCTION("""COMPUTED_VALUE"""),105)</f>
        <v>105</v>
      </c>
      <c r="KJ28" s="19" t="str">
        <f ca="1">IFERROR(__xludf.DUMMYFUNCTION("""COMPUTED_VALUE"""),"Порайко А. М.")</f>
        <v>Порайко А. М.</v>
      </c>
      <c r="KK28" s="19" t="str">
        <f ca="1">IFERROR(__xludf.DUMMYFUNCTION("""COMPUTED_VALUE"""),"...")</f>
        <v>...</v>
      </c>
      <c r="KL28" s="19">
        <f ca="1">IFERROR(__xludf.DUMMYFUNCTION("""COMPUTED_VALUE"""),105)</f>
        <v>105</v>
      </c>
      <c r="KM28" s="19" t="str">
        <f ca="1">IFERROR(__xludf.DUMMYFUNCTION("""COMPUTED_VALUE"""),"Порайко А. М.")</f>
        <v>Порайко А. М.</v>
      </c>
      <c r="KN28" s="19" t="str">
        <f ca="1">IFERROR(__xludf.DUMMYFUNCTION("""COMPUTED_VALUE"""),"...")</f>
        <v>...</v>
      </c>
      <c r="KO28" s="19">
        <f ca="1">IFERROR(__xludf.DUMMYFUNCTION("""COMPUTED_VALUE"""),105)</f>
        <v>105</v>
      </c>
      <c r="KP28" s="19" t="str">
        <f ca="1">IFERROR(__xludf.DUMMYFUNCTION("""COMPUTED_VALUE"""),"Порайко А. М.")</f>
        <v>Порайко А. М.</v>
      </c>
      <c r="KQ28" s="19" t="str">
        <f ca="1">IFERROR(__xludf.DUMMYFUNCTION("""COMPUTED_VALUE"""),"...")</f>
        <v>...</v>
      </c>
      <c r="KR28" s="19">
        <f ca="1">IFERROR(__xludf.DUMMYFUNCTION("""COMPUTED_VALUE"""),105)</f>
        <v>105</v>
      </c>
      <c r="KS28" s="19" t="str">
        <f ca="1">IFERROR(__xludf.DUMMYFUNCTION("""COMPUTED_VALUE"""),"Порайко А. М.")</f>
        <v>Порайко А. М.</v>
      </c>
      <c r="KT28" s="19" t="str">
        <f ca="1">IFERROR(__xludf.DUMMYFUNCTION("""COMPUTED_VALUE"""),"...")</f>
        <v>...</v>
      </c>
      <c r="KU28" s="19">
        <f ca="1">IFERROR(__xludf.DUMMYFUNCTION("""COMPUTED_VALUE"""),105)</f>
        <v>105</v>
      </c>
      <c r="KV28" s="19" t="str">
        <f ca="1">IFERROR(__xludf.DUMMYFUNCTION("""COMPUTED_VALUE"""),"Порайко А. М.")</f>
        <v>Порайко А. М.</v>
      </c>
      <c r="KW28" s="19" t="str">
        <f ca="1">IFERROR(__xludf.DUMMYFUNCTION("""COMPUTED_VALUE"""),"Не голосував")</f>
        <v>Не голосував</v>
      </c>
      <c r="KX28" s="19">
        <f ca="1">IFERROR(__xludf.DUMMYFUNCTION("""COMPUTED_VALUE"""),105)</f>
        <v>105</v>
      </c>
      <c r="KY28" s="19" t="str">
        <f ca="1">IFERROR(__xludf.DUMMYFUNCTION("""COMPUTED_VALUE"""),"Порайко А. М.")</f>
        <v>Порайко А. М.</v>
      </c>
      <c r="KZ28" s="19" t="str">
        <f ca="1">IFERROR(__xludf.DUMMYFUNCTION("""COMPUTED_VALUE"""),"Не голосував")</f>
        <v>Не голосував</v>
      </c>
      <c r="LA28" s="19">
        <f ca="1">IFERROR(__xludf.DUMMYFUNCTION("""COMPUTED_VALUE"""),105)</f>
        <v>105</v>
      </c>
      <c r="LB28" s="19" t="str">
        <f ca="1">IFERROR(__xludf.DUMMYFUNCTION("""COMPUTED_VALUE"""),"Порайко А. М.")</f>
        <v>Порайко А. М.</v>
      </c>
      <c r="LC28" s="19" t="str">
        <f ca="1">IFERROR(__xludf.DUMMYFUNCTION("""COMPUTED_VALUE"""),"Не голосував")</f>
        <v>Не голосував</v>
      </c>
      <c r="LD28" s="19">
        <f ca="1">IFERROR(__xludf.DUMMYFUNCTION("""COMPUTED_VALUE"""),105)</f>
        <v>105</v>
      </c>
      <c r="LE28" s="19" t="str">
        <f ca="1">IFERROR(__xludf.DUMMYFUNCTION("""COMPUTED_VALUE"""),"Порайко А. М.")</f>
        <v>Порайко А. М.</v>
      </c>
      <c r="LF28" s="19" t="str">
        <f ca="1">IFERROR(__xludf.DUMMYFUNCTION("""COMPUTED_VALUE"""),"Не голосував")</f>
        <v>Не голосував</v>
      </c>
      <c r="LG28" s="19">
        <f ca="1">IFERROR(__xludf.DUMMYFUNCTION("""COMPUTED_VALUE"""),105)</f>
        <v>105</v>
      </c>
      <c r="LH28" s="19" t="str">
        <f ca="1">IFERROR(__xludf.DUMMYFUNCTION("""COMPUTED_VALUE"""),"Порайко А. М.")</f>
        <v>Порайко А. М.</v>
      </c>
      <c r="LI28" s="19" t="str">
        <f ca="1">IFERROR(__xludf.DUMMYFUNCTION("""COMPUTED_VALUE"""),"За")</f>
        <v>За</v>
      </c>
      <c r="LJ28" s="19">
        <f ca="1">IFERROR(__xludf.DUMMYFUNCTION("""COMPUTED_VALUE"""),105)</f>
        <v>105</v>
      </c>
      <c r="LK28" s="19" t="str">
        <f ca="1">IFERROR(__xludf.DUMMYFUNCTION("""COMPUTED_VALUE"""),"Порайко А. М.")</f>
        <v>Порайко А. М.</v>
      </c>
      <c r="LL28" s="19" t="str">
        <f ca="1">IFERROR(__xludf.DUMMYFUNCTION("""COMPUTED_VALUE"""),"За")</f>
        <v>За</v>
      </c>
      <c r="LM28" s="19">
        <f ca="1">IFERROR(__xludf.DUMMYFUNCTION("""COMPUTED_VALUE"""),105)</f>
        <v>105</v>
      </c>
      <c r="LN28" s="19" t="str">
        <f ca="1">IFERROR(__xludf.DUMMYFUNCTION("""COMPUTED_VALUE"""),"Порайко А. М.")</f>
        <v>Порайко А. М.</v>
      </c>
      <c r="LO28" s="19" t="str">
        <f ca="1">IFERROR(__xludf.DUMMYFUNCTION("""COMPUTED_VALUE"""),"За")</f>
        <v>За</v>
      </c>
      <c r="LP28" s="19">
        <f ca="1">IFERROR(__xludf.DUMMYFUNCTION("""COMPUTED_VALUE"""),105)</f>
        <v>105</v>
      </c>
      <c r="LQ28" s="19" t="str">
        <f ca="1">IFERROR(__xludf.DUMMYFUNCTION("""COMPUTED_VALUE"""),"Порайко А. М.")</f>
        <v>Порайко А. М.</v>
      </c>
      <c r="LR28" s="19" t="str">
        <f ca="1">IFERROR(__xludf.DUMMYFUNCTION("""COMPUTED_VALUE"""),"За")</f>
        <v>За</v>
      </c>
      <c r="LS28" s="19">
        <f ca="1">IFERROR(__xludf.DUMMYFUNCTION("""COMPUTED_VALUE"""),105)</f>
        <v>105</v>
      </c>
      <c r="LT28" s="19" t="str">
        <f ca="1">IFERROR(__xludf.DUMMYFUNCTION("""COMPUTED_VALUE"""),"Порайко А. М.")</f>
        <v>Порайко А. М.</v>
      </c>
      <c r="LU28" s="19" t="str">
        <f ca="1">IFERROR(__xludf.DUMMYFUNCTION("""COMPUTED_VALUE"""),"За")</f>
        <v>За</v>
      </c>
      <c r="LV28" s="19">
        <f ca="1">IFERROR(__xludf.DUMMYFUNCTION("""COMPUTED_VALUE"""),105)</f>
        <v>105</v>
      </c>
      <c r="LW28" s="19" t="str">
        <f ca="1">IFERROR(__xludf.DUMMYFUNCTION("""COMPUTED_VALUE"""),"Порайко А. М.")</f>
        <v>Порайко А. М.</v>
      </c>
      <c r="LX28" s="19" t="str">
        <f ca="1">IFERROR(__xludf.DUMMYFUNCTION("""COMPUTED_VALUE"""),"За")</f>
        <v>За</v>
      </c>
      <c r="LY28" s="19">
        <f ca="1">IFERROR(__xludf.DUMMYFUNCTION("""COMPUTED_VALUE"""),105)</f>
        <v>105</v>
      </c>
      <c r="LZ28" s="19" t="str">
        <f ca="1">IFERROR(__xludf.DUMMYFUNCTION("""COMPUTED_VALUE"""),"Порайко А. М.")</f>
        <v>Порайко А. М.</v>
      </c>
      <c r="MA28" s="19" t="str">
        <f ca="1">IFERROR(__xludf.DUMMYFUNCTION("""COMPUTED_VALUE"""),"За")</f>
        <v>За</v>
      </c>
      <c r="MB28" s="19">
        <f ca="1">IFERROR(__xludf.DUMMYFUNCTION("""COMPUTED_VALUE"""),105)</f>
        <v>105</v>
      </c>
      <c r="MC28" s="19" t="str">
        <f ca="1">IFERROR(__xludf.DUMMYFUNCTION("""COMPUTED_VALUE"""),"Порайко А. М.")</f>
        <v>Порайко А. М.</v>
      </c>
      <c r="MD28" s="19" t="str">
        <f ca="1">IFERROR(__xludf.DUMMYFUNCTION("""COMPUTED_VALUE"""),"За")</f>
        <v>За</v>
      </c>
      <c r="ME28" s="19">
        <f ca="1">IFERROR(__xludf.DUMMYFUNCTION("""COMPUTED_VALUE"""),105)</f>
        <v>105</v>
      </c>
      <c r="MF28" s="19" t="str">
        <f ca="1">IFERROR(__xludf.DUMMYFUNCTION("""COMPUTED_VALUE"""),"Порайко А. М.")</f>
        <v>Порайко А. М.</v>
      </c>
      <c r="MG28" s="19" t="str">
        <f ca="1">IFERROR(__xludf.DUMMYFUNCTION("""COMPUTED_VALUE"""),"За")</f>
        <v>За</v>
      </c>
      <c r="MH28" s="19">
        <f ca="1">IFERROR(__xludf.DUMMYFUNCTION("""COMPUTED_VALUE"""),105)</f>
        <v>105</v>
      </c>
      <c r="MI28" s="19" t="str">
        <f ca="1">IFERROR(__xludf.DUMMYFUNCTION("""COMPUTED_VALUE"""),"Порайко А. М.")</f>
        <v>Порайко А. М.</v>
      </c>
      <c r="MJ28" s="19" t="str">
        <f ca="1">IFERROR(__xludf.DUMMYFUNCTION("""COMPUTED_VALUE"""),"За")</f>
        <v>За</v>
      </c>
      <c r="MK28" s="19">
        <f ca="1">IFERROR(__xludf.DUMMYFUNCTION("""COMPUTED_VALUE"""),105)</f>
        <v>105</v>
      </c>
      <c r="ML28" s="19" t="str">
        <f ca="1">IFERROR(__xludf.DUMMYFUNCTION("""COMPUTED_VALUE"""),"Порайко А. М.")</f>
        <v>Порайко А. М.</v>
      </c>
      <c r="MM28" s="19" t="str">
        <f ca="1">IFERROR(__xludf.DUMMYFUNCTION("""COMPUTED_VALUE"""),"Не голосував")</f>
        <v>Не голосував</v>
      </c>
      <c r="MN28" s="19">
        <f ca="1">IFERROR(__xludf.DUMMYFUNCTION("""COMPUTED_VALUE"""),105)</f>
        <v>105</v>
      </c>
      <c r="MO28" s="19" t="str">
        <f ca="1">IFERROR(__xludf.DUMMYFUNCTION("""COMPUTED_VALUE"""),"Порайко А. М.")</f>
        <v>Порайко А. М.</v>
      </c>
      <c r="MP28" s="19" t="str">
        <f ca="1">IFERROR(__xludf.DUMMYFUNCTION("""COMPUTED_VALUE"""),"Не голосував")</f>
        <v>Не голосував</v>
      </c>
      <c r="MQ28" s="19">
        <f ca="1">IFERROR(__xludf.DUMMYFUNCTION("""COMPUTED_VALUE"""),105)</f>
        <v>105</v>
      </c>
      <c r="MR28" s="19" t="str">
        <f ca="1">IFERROR(__xludf.DUMMYFUNCTION("""COMPUTED_VALUE"""),"Порайко А. М.")</f>
        <v>Порайко А. М.</v>
      </c>
      <c r="MS28" s="19" t="str">
        <f ca="1">IFERROR(__xludf.DUMMYFUNCTION("""COMPUTED_VALUE"""),"Не голосував")</f>
        <v>Не голосував</v>
      </c>
      <c r="MT28" s="19">
        <f ca="1">IFERROR(__xludf.DUMMYFUNCTION("""COMPUTED_VALUE"""),105)</f>
        <v>105</v>
      </c>
      <c r="MU28" s="19" t="str">
        <f ca="1">IFERROR(__xludf.DUMMYFUNCTION("""COMPUTED_VALUE"""),"Порайко А. М.")</f>
        <v>Порайко А. М.</v>
      </c>
      <c r="MV28" s="19" t="str">
        <f ca="1">IFERROR(__xludf.DUMMYFUNCTION("""COMPUTED_VALUE"""),"Не голосував")</f>
        <v>Не голосував</v>
      </c>
      <c r="MW28" s="19">
        <f ca="1">IFERROR(__xludf.DUMMYFUNCTION("""COMPUTED_VALUE"""),105)</f>
        <v>105</v>
      </c>
      <c r="MX28" s="19" t="str">
        <f ca="1">IFERROR(__xludf.DUMMYFUNCTION("""COMPUTED_VALUE"""),"Порайко А. М.")</f>
        <v>Порайко А. М.</v>
      </c>
      <c r="MY28" s="19" t="str">
        <f ca="1">IFERROR(__xludf.DUMMYFUNCTION("""COMPUTED_VALUE"""),"Не голосував")</f>
        <v>Не голосував</v>
      </c>
      <c r="MZ28" s="19">
        <f ca="1">IFERROR(__xludf.DUMMYFUNCTION("""COMPUTED_VALUE"""),105)</f>
        <v>105</v>
      </c>
      <c r="NA28" s="19" t="str">
        <f ca="1">IFERROR(__xludf.DUMMYFUNCTION("""COMPUTED_VALUE"""),"Порайко А. М.")</f>
        <v>Порайко А. М.</v>
      </c>
      <c r="NB28" s="19" t="str">
        <f ca="1">IFERROR(__xludf.DUMMYFUNCTION("""COMPUTED_VALUE"""),"Не голосував")</f>
        <v>Не голосував</v>
      </c>
      <c r="NC28" s="19">
        <f ca="1">IFERROR(__xludf.DUMMYFUNCTION("""COMPUTED_VALUE"""),105)</f>
        <v>105</v>
      </c>
      <c r="ND28" s="19" t="str">
        <f ca="1">IFERROR(__xludf.DUMMYFUNCTION("""COMPUTED_VALUE"""),"Порайко А. М.")</f>
        <v>Порайко А. М.</v>
      </c>
      <c r="NE28" s="19" t="str">
        <f ca="1">IFERROR(__xludf.DUMMYFUNCTION("""COMPUTED_VALUE"""),"За")</f>
        <v>За</v>
      </c>
      <c r="NF28" s="19">
        <f ca="1">IFERROR(__xludf.DUMMYFUNCTION("""COMPUTED_VALUE"""),105)</f>
        <v>105</v>
      </c>
      <c r="NG28" s="19" t="str">
        <f ca="1">IFERROR(__xludf.DUMMYFUNCTION("""COMPUTED_VALUE"""),"Порайко А. М.")</f>
        <v>Порайко А. М.</v>
      </c>
      <c r="NH28" s="19" t="str">
        <f ca="1">IFERROR(__xludf.DUMMYFUNCTION("""COMPUTED_VALUE"""),"За")</f>
        <v>За</v>
      </c>
      <c r="NI28" s="19">
        <f ca="1">IFERROR(__xludf.DUMMYFUNCTION("""COMPUTED_VALUE"""),105)</f>
        <v>105</v>
      </c>
      <c r="NJ28" s="19" t="str">
        <f ca="1">IFERROR(__xludf.DUMMYFUNCTION("""COMPUTED_VALUE"""),"Порайко А. М.")</f>
        <v>Порайко А. М.</v>
      </c>
      <c r="NK28" s="19" t="str">
        <f ca="1">IFERROR(__xludf.DUMMYFUNCTION("""COMPUTED_VALUE"""),"За")</f>
        <v>За</v>
      </c>
      <c r="NL28" s="19">
        <f ca="1">IFERROR(__xludf.DUMMYFUNCTION("""COMPUTED_VALUE"""),105)</f>
        <v>105</v>
      </c>
      <c r="NM28" s="19" t="str">
        <f ca="1">IFERROR(__xludf.DUMMYFUNCTION("""COMPUTED_VALUE"""),"Порайко А. М.")</f>
        <v>Порайко А. М.</v>
      </c>
      <c r="NN28" s="19" t="str">
        <f ca="1">IFERROR(__xludf.DUMMYFUNCTION("""COMPUTED_VALUE"""),"За")</f>
        <v>За</v>
      </c>
      <c r="NO28" s="19">
        <f ca="1">IFERROR(__xludf.DUMMYFUNCTION("""COMPUTED_VALUE"""),105)</f>
        <v>105</v>
      </c>
      <c r="NP28" s="19" t="str">
        <f ca="1">IFERROR(__xludf.DUMMYFUNCTION("""COMPUTED_VALUE"""),"Порайко А. М.")</f>
        <v>Порайко А. М.</v>
      </c>
      <c r="NQ28" s="19" t="str">
        <f ca="1">IFERROR(__xludf.DUMMYFUNCTION("""COMPUTED_VALUE"""),"За")</f>
        <v>За</v>
      </c>
      <c r="NR28" s="19">
        <f ca="1">IFERROR(__xludf.DUMMYFUNCTION("""COMPUTED_VALUE"""),105)</f>
        <v>105</v>
      </c>
      <c r="NS28" s="19" t="str">
        <f ca="1">IFERROR(__xludf.DUMMYFUNCTION("""COMPUTED_VALUE"""),"Порайко А. М.")</f>
        <v>Порайко А. М.</v>
      </c>
      <c r="NT28" s="19" t="str">
        <f ca="1">IFERROR(__xludf.DUMMYFUNCTION("""COMPUTED_VALUE"""),"...")</f>
        <v>...</v>
      </c>
      <c r="NU28" s="19">
        <f ca="1">IFERROR(__xludf.DUMMYFUNCTION("""COMPUTED_VALUE"""),105)</f>
        <v>105</v>
      </c>
      <c r="NV28" s="19" t="str">
        <f ca="1">IFERROR(__xludf.DUMMYFUNCTION("""COMPUTED_VALUE"""),"Порайко А. М.")</f>
        <v>Порайко А. М.</v>
      </c>
      <c r="NW28" s="19" t="str">
        <f ca="1">IFERROR(__xludf.DUMMYFUNCTION("""COMPUTED_VALUE"""),"...")</f>
        <v>...</v>
      </c>
      <c r="NX28" s="19">
        <f ca="1">IFERROR(__xludf.DUMMYFUNCTION("""COMPUTED_VALUE"""),105)</f>
        <v>105</v>
      </c>
      <c r="NY28" s="19" t="str">
        <f ca="1">IFERROR(__xludf.DUMMYFUNCTION("""COMPUTED_VALUE"""),"Порайко А. М.")</f>
        <v>Порайко А. М.</v>
      </c>
      <c r="NZ28" s="19" t="str">
        <f ca="1">IFERROR(__xludf.DUMMYFUNCTION("""COMPUTED_VALUE"""),"...")</f>
        <v>...</v>
      </c>
      <c r="OA28" s="19">
        <f ca="1">IFERROR(__xludf.DUMMYFUNCTION("""COMPUTED_VALUE"""),105)</f>
        <v>105</v>
      </c>
      <c r="OB28" s="19" t="str">
        <f ca="1">IFERROR(__xludf.DUMMYFUNCTION("""COMPUTED_VALUE"""),"Порайко А. М.")</f>
        <v>Порайко А. М.</v>
      </c>
      <c r="OC28" s="19" t="str">
        <f ca="1">IFERROR(__xludf.DUMMYFUNCTION("""COMPUTED_VALUE"""),"...")</f>
        <v>...</v>
      </c>
      <c r="OD28" s="19">
        <f ca="1">IFERROR(__xludf.DUMMYFUNCTION("""COMPUTED_VALUE"""),105)</f>
        <v>105</v>
      </c>
      <c r="OE28" s="19" t="str">
        <f ca="1">IFERROR(__xludf.DUMMYFUNCTION("""COMPUTED_VALUE"""),"Порайко А. М.")</f>
        <v>Порайко А. М.</v>
      </c>
      <c r="OF28" s="19" t="str">
        <f ca="1">IFERROR(__xludf.DUMMYFUNCTION("""COMPUTED_VALUE"""),"...")</f>
        <v>...</v>
      </c>
      <c r="OG28" s="19">
        <f ca="1">IFERROR(__xludf.DUMMYFUNCTION("""COMPUTED_VALUE"""),105)</f>
        <v>105</v>
      </c>
      <c r="OH28" s="19" t="str">
        <f ca="1">IFERROR(__xludf.DUMMYFUNCTION("""COMPUTED_VALUE"""),"Порайко А. М.")</f>
        <v>Порайко А. М.</v>
      </c>
      <c r="OI28" s="19" t="str">
        <f ca="1">IFERROR(__xludf.DUMMYFUNCTION("""COMPUTED_VALUE"""),"За")</f>
        <v>За</v>
      </c>
      <c r="OJ28" s="19">
        <f ca="1">IFERROR(__xludf.DUMMYFUNCTION("""COMPUTED_VALUE"""),105)</f>
        <v>105</v>
      </c>
      <c r="OK28" s="19" t="str">
        <f ca="1">IFERROR(__xludf.DUMMYFUNCTION("""COMPUTED_VALUE"""),"Порайко А. М.")</f>
        <v>Порайко А. М.</v>
      </c>
      <c r="OL28" s="19" t="str">
        <f ca="1">IFERROR(__xludf.DUMMYFUNCTION("""COMPUTED_VALUE"""),"За")</f>
        <v>За</v>
      </c>
      <c r="OM28" s="19">
        <f ca="1">IFERROR(__xludf.DUMMYFUNCTION("""COMPUTED_VALUE"""),105)</f>
        <v>105</v>
      </c>
      <c r="ON28" s="19" t="str">
        <f ca="1">IFERROR(__xludf.DUMMYFUNCTION("""COMPUTED_VALUE"""),"Порайко А. М.")</f>
        <v>Порайко А. М.</v>
      </c>
      <c r="OO28" s="19" t="str">
        <f ca="1">IFERROR(__xludf.DUMMYFUNCTION("""COMPUTED_VALUE"""),"За")</f>
        <v>За</v>
      </c>
      <c r="OP28" s="19">
        <f ca="1">IFERROR(__xludf.DUMMYFUNCTION("""COMPUTED_VALUE"""),105)</f>
        <v>105</v>
      </c>
      <c r="OQ28" s="19" t="str">
        <f ca="1">IFERROR(__xludf.DUMMYFUNCTION("""COMPUTED_VALUE"""),"Порайко А. М.")</f>
        <v>Порайко А. М.</v>
      </c>
      <c r="OR28" s="19" t="str">
        <f ca="1">IFERROR(__xludf.DUMMYFUNCTION("""COMPUTED_VALUE"""),"За")</f>
        <v>За</v>
      </c>
      <c r="OS28" s="19">
        <f ca="1">IFERROR(__xludf.DUMMYFUNCTION("""COMPUTED_VALUE"""),105)</f>
        <v>105</v>
      </c>
      <c r="OT28" s="19" t="str">
        <f ca="1">IFERROR(__xludf.DUMMYFUNCTION("""COMPUTED_VALUE"""),"Порайко А. М.")</f>
        <v>Порайко А. М.</v>
      </c>
      <c r="OU28" s="19" t="str">
        <f ca="1">IFERROR(__xludf.DUMMYFUNCTION("""COMPUTED_VALUE"""),"За")</f>
        <v>За</v>
      </c>
      <c r="OV28" s="19">
        <f ca="1">IFERROR(__xludf.DUMMYFUNCTION("""COMPUTED_VALUE"""),105)</f>
        <v>105</v>
      </c>
      <c r="OW28" s="19" t="str">
        <f ca="1">IFERROR(__xludf.DUMMYFUNCTION("""COMPUTED_VALUE"""),"Порайко А. М.")</f>
        <v>Порайко А. М.</v>
      </c>
      <c r="OX28" s="19" t="str">
        <f ca="1">IFERROR(__xludf.DUMMYFUNCTION("""COMPUTED_VALUE"""),"За")</f>
        <v>За</v>
      </c>
      <c r="OY28" s="19">
        <f ca="1">IFERROR(__xludf.DUMMYFUNCTION("""COMPUTED_VALUE"""),105)</f>
        <v>105</v>
      </c>
      <c r="OZ28" s="19" t="str">
        <f ca="1">IFERROR(__xludf.DUMMYFUNCTION("""COMPUTED_VALUE"""),"Порайко А. М.")</f>
        <v>Порайко А. М.</v>
      </c>
      <c r="PA28" s="19" t="str">
        <f ca="1">IFERROR(__xludf.DUMMYFUNCTION("""COMPUTED_VALUE"""),"За")</f>
        <v>За</v>
      </c>
      <c r="PB28" s="19">
        <f ca="1">IFERROR(__xludf.DUMMYFUNCTION("""COMPUTED_VALUE"""),105)</f>
        <v>105</v>
      </c>
      <c r="PC28" s="19" t="str">
        <f ca="1">IFERROR(__xludf.DUMMYFUNCTION("""COMPUTED_VALUE"""),"Порайко А. М.")</f>
        <v>Порайко А. М.</v>
      </c>
      <c r="PD28" s="19" t="str">
        <f ca="1">IFERROR(__xludf.DUMMYFUNCTION("""COMPUTED_VALUE"""),"За")</f>
        <v>За</v>
      </c>
      <c r="PE28" s="19">
        <f ca="1">IFERROR(__xludf.DUMMYFUNCTION("""COMPUTED_VALUE"""),105)</f>
        <v>105</v>
      </c>
      <c r="PF28" s="19" t="str">
        <f ca="1">IFERROR(__xludf.DUMMYFUNCTION("""COMPUTED_VALUE"""),"Порайко А. М.")</f>
        <v>Порайко А. М.</v>
      </c>
      <c r="PG28" s="19" t="str">
        <f ca="1">IFERROR(__xludf.DUMMYFUNCTION("""COMPUTED_VALUE"""),"За")</f>
        <v>За</v>
      </c>
      <c r="PH28" s="19">
        <f ca="1">IFERROR(__xludf.DUMMYFUNCTION("""COMPUTED_VALUE"""),105)</f>
        <v>105</v>
      </c>
      <c r="PI28" s="19" t="str">
        <f ca="1">IFERROR(__xludf.DUMMYFUNCTION("""COMPUTED_VALUE"""),"Порайко А. М.")</f>
        <v>Порайко А. М.</v>
      </c>
      <c r="PJ28" s="19" t="str">
        <f ca="1">IFERROR(__xludf.DUMMYFUNCTION("""COMPUTED_VALUE"""),"За")</f>
        <v>За</v>
      </c>
      <c r="PK28" s="19">
        <f ca="1">IFERROR(__xludf.DUMMYFUNCTION("""COMPUTED_VALUE"""),105)</f>
        <v>105</v>
      </c>
      <c r="PL28" s="19" t="str">
        <f ca="1">IFERROR(__xludf.DUMMYFUNCTION("""COMPUTED_VALUE"""),"Порайко А. М.")</f>
        <v>Порайко А. М.</v>
      </c>
      <c r="PM28" s="19" t="str">
        <f ca="1">IFERROR(__xludf.DUMMYFUNCTION("""COMPUTED_VALUE"""),"За")</f>
        <v>За</v>
      </c>
      <c r="PN28" s="19">
        <f ca="1">IFERROR(__xludf.DUMMYFUNCTION("""COMPUTED_VALUE"""),105)</f>
        <v>105</v>
      </c>
      <c r="PO28" s="19" t="str">
        <f ca="1">IFERROR(__xludf.DUMMYFUNCTION("""COMPUTED_VALUE"""),"Порайко А. М.")</f>
        <v>Порайко А. М.</v>
      </c>
      <c r="PP28" s="19" t="str">
        <f ca="1">IFERROR(__xludf.DUMMYFUNCTION("""COMPUTED_VALUE"""),"За")</f>
        <v>За</v>
      </c>
      <c r="PQ28" s="19">
        <f ca="1">IFERROR(__xludf.DUMMYFUNCTION("""COMPUTED_VALUE"""),105)</f>
        <v>105</v>
      </c>
      <c r="PR28" s="19" t="str">
        <f ca="1">IFERROR(__xludf.DUMMYFUNCTION("""COMPUTED_VALUE"""),"Порайко А. М.")</f>
        <v>Порайко А. М.</v>
      </c>
      <c r="PS28" s="19" t="str">
        <f ca="1">IFERROR(__xludf.DUMMYFUNCTION("""COMPUTED_VALUE"""),"За")</f>
        <v>За</v>
      </c>
      <c r="PT28" s="19">
        <f ca="1">IFERROR(__xludf.DUMMYFUNCTION("""COMPUTED_VALUE"""),105)</f>
        <v>105</v>
      </c>
      <c r="PU28" s="19" t="str">
        <f ca="1">IFERROR(__xludf.DUMMYFUNCTION("""COMPUTED_VALUE"""),"Порайко А. М.")</f>
        <v>Порайко А. М.</v>
      </c>
      <c r="PV28" s="19" t="str">
        <f ca="1">IFERROR(__xludf.DUMMYFUNCTION("""COMPUTED_VALUE"""),"За")</f>
        <v>За</v>
      </c>
      <c r="PW28" s="19">
        <f ca="1">IFERROR(__xludf.DUMMYFUNCTION("""COMPUTED_VALUE"""),105)</f>
        <v>105</v>
      </c>
      <c r="PX28" s="19" t="str">
        <f ca="1">IFERROR(__xludf.DUMMYFUNCTION("""COMPUTED_VALUE"""),"Порайко А. М.")</f>
        <v>Порайко А. М.</v>
      </c>
      <c r="PY28" s="19" t="str">
        <f ca="1">IFERROR(__xludf.DUMMYFUNCTION("""COMPUTED_VALUE"""),"За")</f>
        <v>За</v>
      </c>
      <c r="PZ28" s="19">
        <f ca="1">IFERROR(__xludf.DUMMYFUNCTION("""COMPUTED_VALUE"""),105)</f>
        <v>105</v>
      </c>
      <c r="QA28" s="19" t="str">
        <f ca="1">IFERROR(__xludf.DUMMYFUNCTION("""COMPUTED_VALUE"""),"Порайко А. М.")</f>
        <v>Порайко А. М.</v>
      </c>
      <c r="QB28" s="19" t="str">
        <f ca="1">IFERROR(__xludf.DUMMYFUNCTION("""COMPUTED_VALUE"""),"За")</f>
        <v>За</v>
      </c>
      <c r="QC28" s="19">
        <f ca="1">IFERROR(__xludf.DUMMYFUNCTION("""COMPUTED_VALUE"""),105)</f>
        <v>105</v>
      </c>
      <c r="QD28" s="19" t="str">
        <f ca="1">IFERROR(__xludf.DUMMYFUNCTION("""COMPUTED_VALUE"""),"Порайко А. М.")</f>
        <v>Порайко А. М.</v>
      </c>
      <c r="QE28" s="19" t="str">
        <f ca="1">IFERROR(__xludf.DUMMYFUNCTION("""COMPUTED_VALUE"""),"Утримався")</f>
        <v>Утримався</v>
      </c>
      <c r="QF28" s="19">
        <f ca="1">IFERROR(__xludf.DUMMYFUNCTION("""COMPUTED_VALUE"""),105)</f>
        <v>105</v>
      </c>
      <c r="QG28" s="19" t="str">
        <f ca="1">IFERROR(__xludf.DUMMYFUNCTION("""COMPUTED_VALUE"""),"Порайко А. М.")</f>
        <v>Порайко А. М.</v>
      </c>
      <c r="QH28" s="19" t="str">
        <f ca="1">IFERROR(__xludf.DUMMYFUNCTION("""COMPUTED_VALUE"""),"Не голосував")</f>
        <v>Не голосував</v>
      </c>
      <c r="QI28" s="19">
        <f ca="1">IFERROR(__xludf.DUMMYFUNCTION("""COMPUTED_VALUE"""),105)</f>
        <v>105</v>
      </c>
      <c r="QJ28" s="19" t="str">
        <f ca="1">IFERROR(__xludf.DUMMYFUNCTION("""COMPUTED_VALUE"""),"Порайко А. М.")</f>
        <v>Порайко А. М.</v>
      </c>
      <c r="QK28" s="19" t="str">
        <f ca="1">IFERROR(__xludf.DUMMYFUNCTION("""COMPUTED_VALUE"""),"За")</f>
        <v>За</v>
      </c>
    </row>
    <row r="29" spans="1:453" ht="12.75">
      <c r="A29" s="17">
        <f ca="1">IFERROR(__xludf.DUMMYFUNCTION("""COMPUTED_VALUE"""),99)</f>
        <v>99</v>
      </c>
      <c r="B29" s="17" t="str">
        <f ca="1">IFERROR(__xludf.DUMMYFUNCTION("""COMPUTED_VALUE"""),"Порошенко М. А.")</f>
        <v>Порошенко М. А.</v>
      </c>
      <c r="C29" s="19" t="str">
        <f ca="1">IFERROR(__xludf.DUMMYFUNCTION("""COMPUTED_VALUE"""),"Не голосував")</f>
        <v>Не голосував</v>
      </c>
      <c r="D29" s="19">
        <f ca="1">IFERROR(__xludf.DUMMYFUNCTION("""COMPUTED_VALUE"""),99)</f>
        <v>99</v>
      </c>
      <c r="E29" s="19" t="str">
        <f ca="1">IFERROR(__xludf.DUMMYFUNCTION("""COMPUTED_VALUE"""),"Порошенко М. А.")</f>
        <v>Порошенко М. А.</v>
      </c>
      <c r="F29" s="19" t="str">
        <f ca="1">IFERROR(__xludf.DUMMYFUNCTION("""COMPUTED_VALUE"""),"Не голосував")</f>
        <v>Не голосував</v>
      </c>
      <c r="G29" s="19">
        <f ca="1">IFERROR(__xludf.DUMMYFUNCTION("""COMPUTED_VALUE"""),99)</f>
        <v>99</v>
      </c>
      <c r="H29" s="19" t="str">
        <f ca="1">IFERROR(__xludf.DUMMYFUNCTION("""COMPUTED_VALUE"""),"Порошенко М. А.")</f>
        <v>Порошенко М. А.</v>
      </c>
      <c r="I29" s="19" t="str">
        <f ca="1">IFERROR(__xludf.DUMMYFUNCTION("""COMPUTED_VALUE"""),"Не голосував")</f>
        <v>Не голосував</v>
      </c>
      <c r="J29" s="19">
        <f ca="1">IFERROR(__xludf.DUMMYFUNCTION("""COMPUTED_VALUE"""),99)</f>
        <v>99</v>
      </c>
      <c r="K29" s="19" t="str">
        <f ca="1">IFERROR(__xludf.DUMMYFUNCTION("""COMPUTED_VALUE"""),"Порошенко М. А.")</f>
        <v>Порошенко М. А.</v>
      </c>
      <c r="L29" s="19" t="str">
        <f ca="1">IFERROR(__xludf.DUMMYFUNCTION("""COMPUTED_VALUE"""),"Не голосував")</f>
        <v>Не голосував</v>
      </c>
      <c r="M29" s="19">
        <f ca="1">IFERROR(__xludf.DUMMYFUNCTION("""COMPUTED_VALUE"""),99)</f>
        <v>99</v>
      </c>
      <c r="N29" s="19" t="str">
        <f ca="1">IFERROR(__xludf.DUMMYFUNCTION("""COMPUTED_VALUE"""),"Порошенко М. А.")</f>
        <v>Порошенко М. А.</v>
      </c>
      <c r="O29" s="19" t="str">
        <f ca="1">IFERROR(__xludf.DUMMYFUNCTION("""COMPUTED_VALUE"""),"Не голосував")</f>
        <v>Не голосував</v>
      </c>
      <c r="P29" s="19">
        <f ca="1">IFERROR(__xludf.DUMMYFUNCTION("""COMPUTED_VALUE"""),99)</f>
        <v>99</v>
      </c>
      <c r="Q29" s="19" t="str">
        <f ca="1">IFERROR(__xludf.DUMMYFUNCTION("""COMPUTED_VALUE"""),"Порошенко М. А.")</f>
        <v>Порошенко М. А.</v>
      </c>
      <c r="R29" s="19" t="str">
        <f ca="1">IFERROR(__xludf.DUMMYFUNCTION("""COMPUTED_VALUE"""),"Не голосував")</f>
        <v>Не голосував</v>
      </c>
      <c r="S29" s="19">
        <f ca="1">IFERROR(__xludf.DUMMYFUNCTION("""COMPUTED_VALUE"""),99)</f>
        <v>99</v>
      </c>
      <c r="T29" s="19" t="str">
        <f ca="1">IFERROR(__xludf.DUMMYFUNCTION("""COMPUTED_VALUE"""),"Порошенко М. А.")</f>
        <v>Порошенко М. А.</v>
      </c>
      <c r="U29" s="19" t="str">
        <f ca="1">IFERROR(__xludf.DUMMYFUNCTION("""COMPUTED_VALUE"""),"Не голосував")</f>
        <v>Не голосував</v>
      </c>
      <c r="V29" s="19">
        <f ca="1">IFERROR(__xludf.DUMMYFUNCTION("""COMPUTED_VALUE"""),99)</f>
        <v>99</v>
      </c>
      <c r="W29" s="19" t="str">
        <f ca="1">IFERROR(__xludf.DUMMYFUNCTION("""COMPUTED_VALUE"""),"Порошенко М. А.")</f>
        <v>Порошенко М. А.</v>
      </c>
      <c r="X29" s="19" t="str">
        <f ca="1">IFERROR(__xludf.DUMMYFUNCTION("""COMPUTED_VALUE"""),"Не голосував")</f>
        <v>Не голосував</v>
      </c>
      <c r="Y29" s="19">
        <f ca="1">IFERROR(__xludf.DUMMYFUNCTION("""COMPUTED_VALUE"""),99)</f>
        <v>99</v>
      </c>
      <c r="Z29" s="19" t="str">
        <f ca="1">IFERROR(__xludf.DUMMYFUNCTION("""COMPUTED_VALUE"""),"Порошенко М. А.")</f>
        <v>Порошенко М. А.</v>
      </c>
      <c r="AA29" s="19" t="str">
        <f ca="1">IFERROR(__xludf.DUMMYFUNCTION("""COMPUTED_VALUE"""),"Не голосував")</f>
        <v>Не голосував</v>
      </c>
      <c r="AB29" s="19">
        <f ca="1">IFERROR(__xludf.DUMMYFUNCTION("""COMPUTED_VALUE"""),99)</f>
        <v>99</v>
      </c>
      <c r="AC29" s="19" t="str">
        <f ca="1">IFERROR(__xludf.DUMMYFUNCTION("""COMPUTED_VALUE"""),"Порошенко М. А.")</f>
        <v>Порошенко М. А.</v>
      </c>
      <c r="AD29" s="19" t="str">
        <f ca="1">IFERROR(__xludf.DUMMYFUNCTION("""COMPUTED_VALUE"""),"Не голосував")</f>
        <v>Не голосував</v>
      </c>
      <c r="AE29" s="19">
        <f ca="1">IFERROR(__xludf.DUMMYFUNCTION("""COMPUTED_VALUE"""),99)</f>
        <v>99</v>
      </c>
      <c r="AF29" s="19" t="str">
        <f ca="1">IFERROR(__xludf.DUMMYFUNCTION("""COMPUTED_VALUE"""),"Порошенко М. А.")</f>
        <v>Порошенко М. А.</v>
      </c>
      <c r="AG29" s="19" t="str">
        <f ca="1">IFERROR(__xludf.DUMMYFUNCTION("""COMPUTED_VALUE"""),"За")</f>
        <v>За</v>
      </c>
      <c r="AH29" s="19">
        <f ca="1">IFERROR(__xludf.DUMMYFUNCTION("""COMPUTED_VALUE"""),99)</f>
        <v>99</v>
      </c>
      <c r="AI29" s="19" t="str">
        <f ca="1">IFERROR(__xludf.DUMMYFUNCTION("""COMPUTED_VALUE"""),"Порошенко М. А.")</f>
        <v>Порошенко М. А.</v>
      </c>
      <c r="AJ29" s="19" t="str">
        <f ca="1">IFERROR(__xludf.DUMMYFUNCTION("""COMPUTED_VALUE"""),"За")</f>
        <v>За</v>
      </c>
      <c r="AK29" s="19">
        <f ca="1">IFERROR(__xludf.DUMMYFUNCTION("""COMPUTED_VALUE"""),99)</f>
        <v>99</v>
      </c>
      <c r="AL29" s="19" t="str">
        <f ca="1">IFERROR(__xludf.DUMMYFUNCTION("""COMPUTED_VALUE"""),"Порошенко М. А.")</f>
        <v>Порошенко М. А.</v>
      </c>
      <c r="AM29" s="19" t="str">
        <f ca="1">IFERROR(__xludf.DUMMYFUNCTION("""COMPUTED_VALUE"""),"За")</f>
        <v>За</v>
      </c>
      <c r="AN29" s="19">
        <f ca="1">IFERROR(__xludf.DUMMYFUNCTION("""COMPUTED_VALUE"""),99)</f>
        <v>99</v>
      </c>
      <c r="AO29" s="19" t="str">
        <f ca="1">IFERROR(__xludf.DUMMYFUNCTION("""COMPUTED_VALUE"""),"Порошенко М. А.")</f>
        <v>Порошенко М. А.</v>
      </c>
      <c r="AP29" s="19" t="str">
        <f ca="1">IFERROR(__xludf.DUMMYFUNCTION("""COMPUTED_VALUE"""),"За")</f>
        <v>За</v>
      </c>
      <c r="AQ29" s="19">
        <f ca="1">IFERROR(__xludf.DUMMYFUNCTION("""COMPUTED_VALUE"""),99)</f>
        <v>99</v>
      </c>
      <c r="AR29" s="19" t="str">
        <f ca="1">IFERROR(__xludf.DUMMYFUNCTION("""COMPUTED_VALUE"""),"Порошенко М. А.")</f>
        <v>Порошенко М. А.</v>
      </c>
      <c r="AS29" s="19" t="str">
        <f ca="1">IFERROR(__xludf.DUMMYFUNCTION("""COMPUTED_VALUE"""),"За")</f>
        <v>За</v>
      </c>
      <c r="AT29" s="19">
        <f ca="1">IFERROR(__xludf.DUMMYFUNCTION("""COMPUTED_VALUE"""),99)</f>
        <v>99</v>
      </c>
      <c r="AU29" s="19" t="str">
        <f ca="1">IFERROR(__xludf.DUMMYFUNCTION("""COMPUTED_VALUE"""),"Порошенко М. А.")</f>
        <v>Порошенко М. А.</v>
      </c>
      <c r="AV29" s="19" t="str">
        <f ca="1">IFERROR(__xludf.DUMMYFUNCTION("""COMPUTED_VALUE"""),"За")</f>
        <v>За</v>
      </c>
      <c r="AW29" s="19">
        <f ca="1">IFERROR(__xludf.DUMMYFUNCTION("""COMPUTED_VALUE"""),99)</f>
        <v>99</v>
      </c>
      <c r="AX29" s="19" t="str">
        <f ca="1">IFERROR(__xludf.DUMMYFUNCTION("""COMPUTED_VALUE"""),"Порошенко М. А.")</f>
        <v>Порошенко М. А.</v>
      </c>
      <c r="AY29" s="19" t="str">
        <f ca="1">IFERROR(__xludf.DUMMYFUNCTION("""COMPUTED_VALUE"""),"За")</f>
        <v>За</v>
      </c>
      <c r="AZ29" s="19">
        <f ca="1">IFERROR(__xludf.DUMMYFUNCTION("""COMPUTED_VALUE"""),99)</f>
        <v>99</v>
      </c>
      <c r="BA29" s="19" t="str">
        <f ca="1">IFERROR(__xludf.DUMMYFUNCTION("""COMPUTED_VALUE"""),"Порошенко М. А.")</f>
        <v>Порошенко М. А.</v>
      </c>
      <c r="BB29" s="19" t="str">
        <f ca="1">IFERROR(__xludf.DUMMYFUNCTION("""COMPUTED_VALUE"""),"За")</f>
        <v>За</v>
      </c>
      <c r="BC29" s="19">
        <f ca="1">IFERROR(__xludf.DUMMYFUNCTION("""COMPUTED_VALUE"""),99)</f>
        <v>99</v>
      </c>
      <c r="BD29" s="19" t="str">
        <f ca="1">IFERROR(__xludf.DUMMYFUNCTION("""COMPUTED_VALUE"""),"Порошенко М. А.")</f>
        <v>Порошенко М. А.</v>
      </c>
      <c r="BE29" s="19" t="str">
        <f ca="1">IFERROR(__xludf.DUMMYFUNCTION("""COMPUTED_VALUE"""),"За")</f>
        <v>За</v>
      </c>
      <c r="BF29" s="19">
        <f ca="1">IFERROR(__xludf.DUMMYFUNCTION("""COMPUTED_VALUE"""),99)</f>
        <v>99</v>
      </c>
      <c r="BG29" s="19" t="str">
        <f ca="1">IFERROR(__xludf.DUMMYFUNCTION("""COMPUTED_VALUE"""),"Порошенко М. А.")</f>
        <v>Порошенко М. А.</v>
      </c>
      <c r="BH29" s="19" t="str">
        <f ca="1">IFERROR(__xludf.DUMMYFUNCTION("""COMPUTED_VALUE"""),"За")</f>
        <v>За</v>
      </c>
      <c r="BI29" s="19">
        <f ca="1">IFERROR(__xludf.DUMMYFUNCTION("""COMPUTED_VALUE"""),99)</f>
        <v>99</v>
      </c>
      <c r="BJ29" s="19" t="str">
        <f ca="1">IFERROR(__xludf.DUMMYFUNCTION("""COMPUTED_VALUE"""),"Порошенко М. А.")</f>
        <v>Порошенко М. А.</v>
      </c>
      <c r="BK29" s="19" t="str">
        <f ca="1">IFERROR(__xludf.DUMMYFUNCTION("""COMPUTED_VALUE"""),"За")</f>
        <v>За</v>
      </c>
      <c r="BL29" s="19">
        <f ca="1">IFERROR(__xludf.DUMMYFUNCTION("""COMPUTED_VALUE"""),99)</f>
        <v>99</v>
      </c>
      <c r="BM29" s="19" t="str">
        <f ca="1">IFERROR(__xludf.DUMMYFUNCTION("""COMPUTED_VALUE"""),"Порошенко М. А.")</f>
        <v>Порошенко М. А.</v>
      </c>
      <c r="BN29" s="19" t="str">
        <f ca="1">IFERROR(__xludf.DUMMYFUNCTION("""COMPUTED_VALUE"""),"За")</f>
        <v>За</v>
      </c>
      <c r="BO29" s="19">
        <f ca="1">IFERROR(__xludf.DUMMYFUNCTION("""COMPUTED_VALUE"""),99)</f>
        <v>99</v>
      </c>
      <c r="BP29" s="19" t="str">
        <f ca="1">IFERROR(__xludf.DUMMYFUNCTION("""COMPUTED_VALUE"""),"Порошенко М. А.")</f>
        <v>Порошенко М. А.</v>
      </c>
      <c r="BQ29" s="19" t="str">
        <f ca="1">IFERROR(__xludf.DUMMYFUNCTION("""COMPUTED_VALUE"""),"За")</f>
        <v>За</v>
      </c>
      <c r="BR29" s="19">
        <f ca="1">IFERROR(__xludf.DUMMYFUNCTION("""COMPUTED_VALUE"""),99)</f>
        <v>99</v>
      </c>
      <c r="BS29" s="19" t="str">
        <f ca="1">IFERROR(__xludf.DUMMYFUNCTION("""COMPUTED_VALUE"""),"Порошенко М. А.")</f>
        <v>Порошенко М. А.</v>
      </c>
      <c r="BT29" s="19" t="str">
        <f ca="1">IFERROR(__xludf.DUMMYFUNCTION("""COMPUTED_VALUE"""),"За")</f>
        <v>За</v>
      </c>
      <c r="BU29" s="19">
        <f ca="1">IFERROR(__xludf.DUMMYFUNCTION("""COMPUTED_VALUE"""),99)</f>
        <v>99</v>
      </c>
      <c r="BV29" s="19" t="str">
        <f ca="1">IFERROR(__xludf.DUMMYFUNCTION("""COMPUTED_VALUE"""),"Порошенко М. А.")</f>
        <v>Порошенко М. А.</v>
      </c>
      <c r="BW29" s="19" t="str">
        <f ca="1">IFERROR(__xludf.DUMMYFUNCTION("""COMPUTED_VALUE"""),"За")</f>
        <v>За</v>
      </c>
      <c r="BX29" s="19">
        <f ca="1">IFERROR(__xludf.DUMMYFUNCTION("""COMPUTED_VALUE"""),99)</f>
        <v>99</v>
      </c>
      <c r="BY29" s="19" t="str">
        <f ca="1">IFERROR(__xludf.DUMMYFUNCTION("""COMPUTED_VALUE"""),"Порошенко М. А.")</f>
        <v>Порошенко М. А.</v>
      </c>
      <c r="BZ29" s="19" t="str">
        <f ca="1">IFERROR(__xludf.DUMMYFUNCTION("""COMPUTED_VALUE"""),"За")</f>
        <v>За</v>
      </c>
      <c r="CA29" s="19">
        <f ca="1">IFERROR(__xludf.DUMMYFUNCTION("""COMPUTED_VALUE"""),99)</f>
        <v>99</v>
      </c>
      <c r="CB29" s="19" t="str">
        <f ca="1">IFERROR(__xludf.DUMMYFUNCTION("""COMPUTED_VALUE"""),"Порошенко М. А.")</f>
        <v>Порошенко М. А.</v>
      </c>
      <c r="CC29" s="19" t="str">
        <f ca="1">IFERROR(__xludf.DUMMYFUNCTION("""COMPUTED_VALUE"""),"За")</f>
        <v>За</v>
      </c>
      <c r="CD29" s="19">
        <f ca="1">IFERROR(__xludf.DUMMYFUNCTION("""COMPUTED_VALUE"""),99)</f>
        <v>99</v>
      </c>
      <c r="CE29" s="19" t="str">
        <f ca="1">IFERROR(__xludf.DUMMYFUNCTION("""COMPUTED_VALUE"""),"Порошенко М. А.")</f>
        <v>Порошенко М. А.</v>
      </c>
      <c r="CF29" s="19" t="str">
        <f ca="1">IFERROR(__xludf.DUMMYFUNCTION("""COMPUTED_VALUE"""),"За")</f>
        <v>За</v>
      </c>
      <c r="CG29" s="19">
        <f ca="1">IFERROR(__xludf.DUMMYFUNCTION("""COMPUTED_VALUE"""),99)</f>
        <v>99</v>
      </c>
      <c r="CH29" s="19" t="str">
        <f ca="1">IFERROR(__xludf.DUMMYFUNCTION("""COMPUTED_VALUE"""),"Порошенко М. А.")</f>
        <v>Порошенко М. А.</v>
      </c>
      <c r="CI29" s="19" t="str">
        <f ca="1">IFERROR(__xludf.DUMMYFUNCTION("""COMPUTED_VALUE"""),"За")</f>
        <v>За</v>
      </c>
      <c r="CJ29" s="19">
        <f ca="1">IFERROR(__xludf.DUMMYFUNCTION("""COMPUTED_VALUE"""),99)</f>
        <v>99</v>
      </c>
      <c r="CK29" s="19" t="str">
        <f ca="1">IFERROR(__xludf.DUMMYFUNCTION("""COMPUTED_VALUE"""),"Порошенко М. А.")</f>
        <v>Порошенко М. А.</v>
      </c>
      <c r="CL29" s="19" t="str">
        <f ca="1">IFERROR(__xludf.DUMMYFUNCTION("""COMPUTED_VALUE"""),"За")</f>
        <v>За</v>
      </c>
      <c r="CM29" s="19">
        <f ca="1">IFERROR(__xludf.DUMMYFUNCTION("""COMPUTED_VALUE"""),99)</f>
        <v>99</v>
      </c>
      <c r="CN29" s="19" t="str">
        <f ca="1">IFERROR(__xludf.DUMMYFUNCTION("""COMPUTED_VALUE"""),"Порошенко М. А.")</f>
        <v>Порошенко М. А.</v>
      </c>
      <c r="CO29" s="19" t="str">
        <f ca="1">IFERROR(__xludf.DUMMYFUNCTION("""COMPUTED_VALUE"""),"За")</f>
        <v>За</v>
      </c>
      <c r="CP29" s="19">
        <f ca="1">IFERROR(__xludf.DUMMYFUNCTION("""COMPUTED_VALUE"""),99)</f>
        <v>99</v>
      </c>
      <c r="CQ29" s="19" t="str">
        <f ca="1">IFERROR(__xludf.DUMMYFUNCTION("""COMPUTED_VALUE"""),"Порошенко М. А.")</f>
        <v>Порошенко М. А.</v>
      </c>
      <c r="CR29" s="19" t="str">
        <f ca="1">IFERROR(__xludf.DUMMYFUNCTION("""COMPUTED_VALUE"""),"За")</f>
        <v>За</v>
      </c>
      <c r="CS29" s="19">
        <f ca="1">IFERROR(__xludf.DUMMYFUNCTION("""COMPUTED_VALUE"""),99)</f>
        <v>99</v>
      </c>
      <c r="CT29" s="19" t="str">
        <f ca="1">IFERROR(__xludf.DUMMYFUNCTION("""COMPUTED_VALUE"""),"Порошенко М. А.")</f>
        <v>Порошенко М. А.</v>
      </c>
      <c r="CU29" s="19" t="str">
        <f ca="1">IFERROR(__xludf.DUMMYFUNCTION("""COMPUTED_VALUE"""),"За")</f>
        <v>За</v>
      </c>
      <c r="CV29" s="19">
        <f ca="1">IFERROR(__xludf.DUMMYFUNCTION("""COMPUTED_VALUE"""),99)</f>
        <v>99</v>
      </c>
      <c r="CW29" s="19" t="str">
        <f ca="1">IFERROR(__xludf.DUMMYFUNCTION("""COMPUTED_VALUE"""),"Порошенко М. А.")</f>
        <v>Порошенко М. А.</v>
      </c>
      <c r="CX29" s="19" t="str">
        <f ca="1">IFERROR(__xludf.DUMMYFUNCTION("""COMPUTED_VALUE"""),"За")</f>
        <v>За</v>
      </c>
      <c r="CY29" s="19">
        <f ca="1">IFERROR(__xludf.DUMMYFUNCTION("""COMPUTED_VALUE"""),99)</f>
        <v>99</v>
      </c>
      <c r="CZ29" s="19" t="str">
        <f ca="1">IFERROR(__xludf.DUMMYFUNCTION("""COMPUTED_VALUE"""),"Порошенко М. А.")</f>
        <v>Порошенко М. А.</v>
      </c>
      <c r="DA29" s="19" t="str">
        <f ca="1">IFERROR(__xludf.DUMMYFUNCTION("""COMPUTED_VALUE"""),"За")</f>
        <v>За</v>
      </c>
      <c r="DB29" s="19">
        <f ca="1">IFERROR(__xludf.DUMMYFUNCTION("""COMPUTED_VALUE"""),99)</f>
        <v>99</v>
      </c>
      <c r="DC29" s="19" t="str">
        <f ca="1">IFERROR(__xludf.DUMMYFUNCTION("""COMPUTED_VALUE"""),"Порошенко М. А.")</f>
        <v>Порошенко М. А.</v>
      </c>
      <c r="DD29" s="19" t="str">
        <f ca="1">IFERROR(__xludf.DUMMYFUNCTION("""COMPUTED_VALUE"""),"За")</f>
        <v>За</v>
      </c>
      <c r="DE29" s="19">
        <f ca="1">IFERROR(__xludf.DUMMYFUNCTION("""COMPUTED_VALUE"""),99)</f>
        <v>99</v>
      </c>
      <c r="DF29" s="19" t="str">
        <f ca="1">IFERROR(__xludf.DUMMYFUNCTION("""COMPUTED_VALUE"""),"Порошенко М. А.")</f>
        <v>Порошенко М. А.</v>
      </c>
      <c r="DG29" s="19" t="str">
        <f ca="1">IFERROR(__xludf.DUMMYFUNCTION("""COMPUTED_VALUE"""),"За")</f>
        <v>За</v>
      </c>
      <c r="DH29" s="19">
        <f ca="1">IFERROR(__xludf.DUMMYFUNCTION("""COMPUTED_VALUE"""),99)</f>
        <v>99</v>
      </c>
      <c r="DI29" s="19" t="str">
        <f ca="1">IFERROR(__xludf.DUMMYFUNCTION("""COMPUTED_VALUE"""),"Порошенко М. А.")</f>
        <v>Порошенко М. А.</v>
      </c>
      <c r="DJ29" s="19" t="str">
        <f ca="1">IFERROR(__xludf.DUMMYFUNCTION("""COMPUTED_VALUE"""),"За")</f>
        <v>За</v>
      </c>
      <c r="DK29" s="19">
        <f ca="1">IFERROR(__xludf.DUMMYFUNCTION("""COMPUTED_VALUE"""),99)</f>
        <v>99</v>
      </c>
      <c r="DL29" s="19" t="str">
        <f ca="1">IFERROR(__xludf.DUMMYFUNCTION("""COMPUTED_VALUE"""),"Порошенко М. А.")</f>
        <v>Порошенко М. А.</v>
      </c>
      <c r="DM29" s="19" t="str">
        <f ca="1">IFERROR(__xludf.DUMMYFUNCTION("""COMPUTED_VALUE"""),"За")</f>
        <v>За</v>
      </c>
      <c r="DN29" s="19">
        <f ca="1">IFERROR(__xludf.DUMMYFUNCTION("""COMPUTED_VALUE"""),99)</f>
        <v>99</v>
      </c>
      <c r="DO29" s="19" t="str">
        <f ca="1">IFERROR(__xludf.DUMMYFUNCTION("""COMPUTED_VALUE"""),"Порошенко М. А.")</f>
        <v>Порошенко М. А.</v>
      </c>
      <c r="DP29" s="19" t="str">
        <f ca="1">IFERROR(__xludf.DUMMYFUNCTION("""COMPUTED_VALUE"""),"За")</f>
        <v>За</v>
      </c>
      <c r="DQ29" s="19">
        <f ca="1">IFERROR(__xludf.DUMMYFUNCTION("""COMPUTED_VALUE"""),99)</f>
        <v>99</v>
      </c>
      <c r="DR29" s="19" t="str">
        <f ca="1">IFERROR(__xludf.DUMMYFUNCTION("""COMPUTED_VALUE"""),"Порошенко М. А.")</f>
        <v>Порошенко М. А.</v>
      </c>
      <c r="DS29" s="19" t="str">
        <f ca="1">IFERROR(__xludf.DUMMYFUNCTION("""COMPUTED_VALUE"""),"За")</f>
        <v>За</v>
      </c>
      <c r="DT29" s="19">
        <f ca="1">IFERROR(__xludf.DUMMYFUNCTION("""COMPUTED_VALUE"""),99)</f>
        <v>99</v>
      </c>
      <c r="DU29" s="19" t="str">
        <f ca="1">IFERROR(__xludf.DUMMYFUNCTION("""COMPUTED_VALUE"""),"Порошенко М. А.")</f>
        <v>Порошенко М. А.</v>
      </c>
      <c r="DV29" s="19" t="str">
        <f ca="1">IFERROR(__xludf.DUMMYFUNCTION("""COMPUTED_VALUE"""),"За")</f>
        <v>За</v>
      </c>
      <c r="DW29" s="19">
        <f ca="1">IFERROR(__xludf.DUMMYFUNCTION("""COMPUTED_VALUE"""),99)</f>
        <v>99</v>
      </c>
      <c r="DX29" s="19" t="str">
        <f ca="1">IFERROR(__xludf.DUMMYFUNCTION("""COMPUTED_VALUE"""),"Порошенко М. А.")</f>
        <v>Порошенко М. А.</v>
      </c>
      <c r="DY29" s="19" t="str">
        <f ca="1">IFERROR(__xludf.DUMMYFUNCTION("""COMPUTED_VALUE"""),"За")</f>
        <v>За</v>
      </c>
      <c r="DZ29" s="19">
        <f ca="1">IFERROR(__xludf.DUMMYFUNCTION("""COMPUTED_VALUE"""),99)</f>
        <v>99</v>
      </c>
      <c r="EA29" s="19" t="str">
        <f ca="1">IFERROR(__xludf.DUMMYFUNCTION("""COMPUTED_VALUE"""),"Порошенко М. А.")</f>
        <v>Порошенко М. А.</v>
      </c>
      <c r="EB29" s="19" t="str">
        <f ca="1">IFERROR(__xludf.DUMMYFUNCTION("""COMPUTED_VALUE"""),"За")</f>
        <v>За</v>
      </c>
      <c r="EC29" s="19">
        <f ca="1">IFERROR(__xludf.DUMMYFUNCTION("""COMPUTED_VALUE"""),99)</f>
        <v>99</v>
      </c>
      <c r="ED29" s="19" t="str">
        <f ca="1">IFERROR(__xludf.DUMMYFUNCTION("""COMPUTED_VALUE"""),"Порошенко М. А.")</f>
        <v>Порошенко М. А.</v>
      </c>
      <c r="EE29" s="19" t="str">
        <f ca="1">IFERROR(__xludf.DUMMYFUNCTION("""COMPUTED_VALUE"""),"За")</f>
        <v>За</v>
      </c>
      <c r="EF29" s="19">
        <f ca="1">IFERROR(__xludf.DUMMYFUNCTION("""COMPUTED_VALUE"""),99)</f>
        <v>99</v>
      </c>
      <c r="EG29" s="19" t="str">
        <f ca="1">IFERROR(__xludf.DUMMYFUNCTION("""COMPUTED_VALUE"""),"Порошенко М. А.")</f>
        <v>Порошенко М. А.</v>
      </c>
      <c r="EH29" s="19" t="str">
        <f ca="1">IFERROR(__xludf.DUMMYFUNCTION("""COMPUTED_VALUE"""),"За")</f>
        <v>За</v>
      </c>
      <c r="EI29" s="19">
        <f ca="1">IFERROR(__xludf.DUMMYFUNCTION("""COMPUTED_VALUE"""),99)</f>
        <v>99</v>
      </c>
      <c r="EJ29" s="19" t="str">
        <f ca="1">IFERROR(__xludf.DUMMYFUNCTION("""COMPUTED_VALUE"""),"Порошенко М. А.")</f>
        <v>Порошенко М. А.</v>
      </c>
      <c r="EK29" s="19" t="str">
        <f ca="1">IFERROR(__xludf.DUMMYFUNCTION("""COMPUTED_VALUE"""),"За")</f>
        <v>За</v>
      </c>
      <c r="EL29" s="19">
        <f ca="1">IFERROR(__xludf.DUMMYFUNCTION("""COMPUTED_VALUE"""),99)</f>
        <v>99</v>
      </c>
      <c r="EM29" s="19" t="str">
        <f ca="1">IFERROR(__xludf.DUMMYFUNCTION("""COMPUTED_VALUE"""),"Порошенко М. А.")</f>
        <v>Порошенко М. А.</v>
      </c>
      <c r="EN29" s="19" t="str">
        <f ca="1">IFERROR(__xludf.DUMMYFUNCTION("""COMPUTED_VALUE"""),"Не голосував")</f>
        <v>Не голосував</v>
      </c>
      <c r="EO29" s="19">
        <f ca="1">IFERROR(__xludf.DUMMYFUNCTION("""COMPUTED_VALUE"""),99)</f>
        <v>99</v>
      </c>
      <c r="EP29" s="19" t="str">
        <f ca="1">IFERROR(__xludf.DUMMYFUNCTION("""COMPUTED_VALUE"""),"Порошенко М. А.")</f>
        <v>Порошенко М. А.</v>
      </c>
      <c r="EQ29" s="19" t="str">
        <f ca="1">IFERROR(__xludf.DUMMYFUNCTION("""COMPUTED_VALUE"""),"Утримався")</f>
        <v>Утримався</v>
      </c>
      <c r="ER29" s="19">
        <f ca="1">IFERROR(__xludf.DUMMYFUNCTION("""COMPUTED_VALUE"""),99)</f>
        <v>99</v>
      </c>
      <c r="ES29" s="19" t="str">
        <f ca="1">IFERROR(__xludf.DUMMYFUNCTION("""COMPUTED_VALUE"""),"Порошенко М. А.")</f>
        <v>Порошенко М. А.</v>
      </c>
      <c r="ET29" s="19" t="str">
        <f ca="1">IFERROR(__xludf.DUMMYFUNCTION("""COMPUTED_VALUE"""),"За")</f>
        <v>За</v>
      </c>
      <c r="EU29" s="19">
        <f ca="1">IFERROR(__xludf.DUMMYFUNCTION("""COMPUTED_VALUE"""),99)</f>
        <v>99</v>
      </c>
      <c r="EV29" s="19" t="str">
        <f ca="1">IFERROR(__xludf.DUMMYFUNCTION("""COMPUTED_VALUE"""),"Порошенко М. А.")</f>
        <v>Порошенко М. А.</v>
      </c>
      <c r="EW29" s="19" t="str">
        <f ca="1">IFERROR(__xludf.DUMMYFUNCTION("""COMPUTED_VALUE"""),"За")</f>
        <v>За</v>
      </c>
      <c r="EX29" s="19">
        <f ca="1">IFERROR(__xludf.DUMMYFUNCTION("""COMPUTED_VALUE"""),99)</f>
        <v>99</v>
      </c>
      <c r="EY29" s="19" t="str">
        <f ca="1">IFERROR(__xludf.DUMMYFUNCTION("""COMPUTED_VALUE"""),"Порошенко М. А.")</f>
        <v>Порошенко М. А.</v>
      </c>
      <c r="EZ29" s="19" t="str">
        <f ca="1">IFERROR(__xludf.DUMMYFUNCTION("""COMPUTED_VALUE"""),"За")</f>
        <v>За</v>
      </c>
      <c r="FA29" s="19">
        <f ca="1">IFERROR(__xludf.DUMMYFUNCTION("""COMPUTED_VALUE"""),99)</f>
        <v>99</v>
      </c>
      <c r="FB29" s="19" t="str">
        <f ca="1">IFERROR(__xludf.DUMMYFUNCTION("""COMPUTED_VALUE"""),"Порошенко М. А.")</f>
        <v>Порошенко М. А.</v>
      </c>
      <c r="FC29" s="19" t="str">
        <f ca="1">IFERROR(__xludf.DUMMYFUNCTION("""COMPUTED_VALUE"""),"За")</f>
        <v>За</v>
      </c>
      <c r="FD29" s="19">
        <f ca="1">IFERROR(__xludf.DUMMYFUNCTION("""COMPUTED_VALUE"""),99)</f>
        <v>99</v>
      </c>
      <c r="FE29" s="19" t="str">
        <f ca="1">IFERROR(__xludf.DUMMYFUNCTION("""COMPUTED_VALUE"""),"Порошенко М. А.")</f>
        <v>Порошенко М. А.</v>
      </c>
      <c r="FF29" s="19" t="str">
        <f ca="1">IFERROR(__xludf.DUMMYFUNCTION("""COMPUTED_VALUE"""),"За")</f>
        <v>За</v>
      </c>
      <c r="FG29" s="19">
        <f ca="1">IFERROR(__xludf.DUMMYFUNCTION("""COMPUTED_VALUE"""),99)</f>
        <v>99</v>
      </c>
      <c r="FH29" s="19" t="str">
        <f ca="1">IFERROR(__xludf.DUMMYFUNCTION("""COMPUTED_VALUE"""),"Порошенко М. А.")</f>
        <v>Порошенко М. А.</v>
      </c>
      <c r="FI29" s="19" t="str">
        <f ca="1">IFERROR(__xludf.DUMMYFUNCTION("""COMPUTED_VALUE"""),"За")</f>
        <v>За</v>
      </c>
      <c r="FJ29" s="19">
        <f ca="1">IFERROR(__xludf.DUMMYFUNCTION("""COMPUTED_VALUE"""),99)</f>
        <v>99</v>
      </c>
      <c r="FK29" s="19" t="str">
        <f ca="1">IFERROR(__xludf.DUMMYFUNCTION("""COMPUTED_VALUE"""),"Порошенко М. А.")</f>
        <v>Порошенко М. А.</v>
      </c>
      <c r="FL29" s="19" t="str">
        <f ca="1">IFERROR(__xludf.DUMMYFUNCTION("""COMPUTED_VALUE"""),"За")</f>
        <v>За</v>
      </c>
      <c r="FM29" s="19">
        <f ca="1">IFERROR(__xludf.DUMMYFUNCTION("""COMPUTED_VALUE"""),99)</f>
        <v>99</v>
      </c>
      <c r="FN29" s="19" t="str">
        <f ca="1">IFERROR(__xludf.DUMMYFUNCTION("""COMPUTED_VALUE"""),"Порошенко М. А.")</f>
        <v>Порошенко М. А.</v>
      </c>
      <c r="FO29" s="19" t="str">
        <f ca="1">IFERROR(__xludf.DUMMYFUNCTION("""COMPUTED_VALUE"""),"За")</f>
        <v>За</v>
      </c>
      <c r="FP29" s="19">
        <f ca="1">IFERROR(__xludf.DUMMYFUNCTION("""COMPUTED_VALUE"""),99)</f>
        <v>99</v>
      </c>
      <c r="FQ29" s="19" t="str">
        <f ca="1">IFERROR(__xludf.DUMMYFUNCTION("""COMPUTED_VALUE"""),"Порошенко М. А.")</f>
        <v>Порошенко М. А.</v>
      </c>
      <c r="FR29" s="19" t="str">
        <f ca="1">IFERROR(__xludf.DUMMYFUNCTION("""COMPUTED_VALUE"""),"За")</f>
        <v>За</v>
      </c>
      <c r="FS29" s="19">
        <f ca="1">IFERROR(__xludf.DUMMYFUNCTION("""COMPUTED_VALUE"""),99)</f>
        <v>99</v>
      </c>
      <c r="FT29" s="19" t="str">
        <f ca="1">IFERROR(__xludf.DUMMYFUNCTION("""COMPUTED_VALUE"""),"Порошенко М. А.")</f>
        <v>Порошенко М. А.</v>
      </c>
      <c r="FU29" s="19" t="str">
        <f ca="1">IFERROR(__xludf.DUMMYFUNCTION("""COMPUTED_VALUE"""),"За")</f>
        <v>За</v>
      </c>
      <c r="FV29" s="19">
        <f ca="1">IFERROR(__xludf.DUMMYFUNCTION("""COMPUTED_VALUE"""),99)</f>
        <v>99</v>
      </c>
      <c r="FW29" s="19" t="str">
        <f ca="1">IFERROR(__xludf.DUMMYFUNCTION("""COMPUTED_VALUE"""),"Порошенко М. А.")</f>
        <v>Порошенко М. А.</v>
      </c>
      <c r="FX29" s="19" t="str">
        <f ca="1">IFERROR(__xludf.DUMMYFUNCTION("""COMPUTED_VALUE"""),"Не голосував")</f>
        <v>Не голосував</v>
      </c>
      <c r="FY29" s="19">
        <f ca="1">IFERROR(__xludf.DUMMYFUNCTION("""COMPUTED_VALUE"""),99)</f>
        <v>99</v>
      </c>
      <c r="FZ29" s="19" t="str">
        <f ca="1">IFERROR(__xludf.DUMMYFUNCTION("""COMPUTED_VALUE"""),"Порошенко М. А.")</f>
        <v>Порошенко М. А.</v>
      </c>
      <c r="GA29" s="19" t="str">
        <f ca="1">IFERROR(__xludf.DUMMYFUNCTION("""COMPUTED_VALUE"""),"Не голосував")</f>
        <v>Не голосував</v>
      </c>
      <c r="GB29" s="19">
        <f ca="1">IFERROR(__xludf.DUMMYFUNCTION("""COMPUTED_VALUE"""),99)</f>
        <v>99</v>
      </c>
      <c r="GC29" s="19" t="str">
        <f ca="1">IFERROR(__xludf.DUMMYFUNCTION("""COMPUTED_VALUE"""),"Порошенко М. А.")</f>
        <v>Порошенко М. А.</v>
      </c>
      <c r="GD29" s="19" t="str">
        <f ca="1">IFERROR(__xludf.DUMMYFUNCTION("""COMPUTED_VALUE"""),"Не голосував")</f>
        <v>Не голосував</v>
      </c>
      <c r="GE29" s="19">
        <f ca="1">IFERROR(__xludf.DUMMYFUNCTION("""COMPUTED_VALUE"""),99)</f>
        <v>99</v>
      </c>
      <c r="GF29" s="19" t="str">
        <f ca="1">IFERROR(__xludf.DUMMYFUNCTION("""COMPUTED_VALUE"""),"Порошенко М. А.")</f>
        <v>Порошенко М. А.</v>
      </c>
      <c r="GG29" s="19" t="str">
        <f ca="1">IFERROR(__xludf.DUMMYFUNCTION("""COMPUTED_VALUE"""),"Не голосував")</f>
        <v>Не голосував</v>
      </c>
      <c r="GH29" s="19">
        <f ca="1">IFERROR(__xludf.DUMMYFUNCTION("""COMPUTED_VALUE"""),99)</f>
        <v>99</v>
      </c>
      <c r="GI29" s="19" t="str">
        <f ca="1">IFERROR(__xludf.DUMMYFUNCTION("""COMPUTED_VALUE"""),"Порошенко М. А.")</f>
        <v>Порошенко М. А.</v>
      </c>
      <c r="GJ29" s="19" t="str">
        <f ca="1">IFERROR(__xludf.DUMMYFUNCTION("""COMPUTED_VALUE"""),"Не голосував")</f>
        <v>Не голосував</v>
      </c>
      <c r="GK29" s="19">
        <f ca="1">IFERROR(__xludf.DUMMYFUNCTION("""COMPUTED_VALUE"""),99)</f>
        <v>99</v>
      </c>
      <c r="GL29" s="19" t="str">
        <f ca="1">IFERROR(__xludf.DUMMYFUNCTION("""COMPUTED_VALUE"""),"Порошенко М. А.")</f>
        <v>Порошенко М. А.</v>
      </c>
      <c r="GM29" s="19" t="str">
        <f ca="1">IFERROR(__xludf.DUMMYFUNCTION("""COMPUTED_VALUE"""),"Не голосував")</f>
        <v>Не голосував</v>
      </c>
      <c r="GN29" s="19">
        <f ca="1">IFERROR(__xludf.DUMMYFUNCTION("""COMPUTED_VALUE"""),99)</f>
        <v>99</v>
      </c>
      <c r="GO29" s="19" t="str">
        <f ca="1">IFERROR(__xludf.DUMMYFUNCTION("""COMPUTED_VALUE"""),"Порошенко М. А.")</f>
        <v>Порошенко М. А.</v>
      </c>
      <c r="GP29" s="19" t="str">
        <f ca="1">IFERROR(__xludf.DUMMYFUNCTION("""COMPUTED_VALUE"""),"Не голосував")</f>
        <v>Не голосував</v>
      </c>
      <c r="GQ29" s="19">
        <f ca="1">IFERROR(__xludf.DUMMYFUNCTION("""COMPUTED_VALUE"""),99)</f>
        <v>99</v>
      </c>
      <c r="GR29" s="19" t="str">
        <f ca="1">IFERROR(__xludf.DUMMYFUNCTION("""COMPUTED_VALUE"""),"Порошенко М. А.")</f>
        <v>Порошенко М. А.</v>
      </c>
      <c r="GS29" s="19" t="str">
        <f ca="1">IFERROR(__xludf.DUMMYFUNCTION("""COMPUTED_VALUE"""),"Не голосував")</f>
        <v>Не голосував</v>
      </c>
      <c r="GT29" s="19">
        <f ca="1">IFERROR(__xludf.DUMMYFUNCTION("""COMPUTED_VALUE"""),99)</f>
        <v>99</v>
      </c>
      <c r="GU29" s="19" t="str">
        <f ca="1">IFERROR(__xludf.DUMMYFUNCTION("""COMPUTED_VALUE"""),"Порошенко М. А.")</f>
        <v>Порошенко М. А.</v>
      </c>
      <c r="GV29" s="19" t="str">
        <f ca="1">IFERROR(__xludf.DUMMYFUNCTION("""COMPUTED_VALUE"""),"...")</f>
        <v>...</v>
      </c>
      <c r="GW29" s="19">
        <f ca="1">IFERROR(__xludf.DUMMYFUNCTION("""COMPUTED_VALUE"""),99)</f>
        <v>99</v>
      </c>
      <c r="GX29" s="19" t="str">
        <f ca="1">IFERROR(__xludf.DUMMYFUNCTION("""COMPUTED_VALUE"""),"Порошенко М. А.")</f>
        <v>Порошенко М. А.</v>
      </c>
      <c r="GY29" s="19" t="str">
        <f ca="1">IFERROR(__xludf.DUMMYFUNCTION("""COMPUTED_VALUE"""),"...")</f>
        <v>...</v>
      </c>
      <c r="GZ29" s="19">
        <f ca="1">IFERROR(__xludf.DUMMYFUNCTION("""COMPUTED_VALUE"""),99)</f>
        <v>99</v>
      </c>
      <c r="HA29" s="19" t="str">
        <f ca="1">IFERROR(__xludf.DUMMYFUNCTION("""COMPUTED_VALUE"""),"Порошенко М. А.")</f>
        <v>Порошенко М. А.</v>
      </c>
      <c r="HB29" s="19" t="str">
        <f ca="1">IFERROR(__xludf.DUMMYFUNCTION("""COMPUTED_VALUE"""),"...")</f>
        <v>...</v>
      </c>
      <c r="HC29" s="19">
        <f ca="1">IFERROR(__xludf.DUMMYFUNCTION("""COMPUTED_VALUE"""),99)</f>
        <v>99</v>
      </c>
      <c r="HD29" s="19" t="str">
        <f ca="1">IFERROR(__xludf.DUMMYFUNCTION("""COMPUTED_VALUE"""),"Порошенко М. А.")</f>
        <v>Порошенко М. А.</v>
      </c>
      <c r="HE29" s="19" t="str">
        <f ca="1">IFERROR(__xludf.DUMMYFUNCTION("""COMPUTED_VALUE"""),"...")</f>
        <v>...</v>
      </c>
      <c r="HF29" s="19">
        <f ca="1">IFERROR(__xludf.DUMMYFUNCTION("""COMPUTED_VALUE"""),99)</f>
        <v>99</v>
      </c>
      <c r="HG29" s="19" t="str">
        <f ca="1">IFERROR(__xludf.DUMMYFUNCTION("""COMPUTED_VALUE"""),"Порошенко М. А.")</f>
        <v>Порошенко М. А.</v>
      </c>
      <c r="HH29" s="19" t="str">
        <f ca="1">IFERROR(__xludf.DUMMYFUNCTION("""COMPUTED_VALUE"""),"...")</f>
        <v>...</v>
      </c>
      <c r="HI29" s="19">
        <f ca="1">IFERROR(__xludf.DUMMYFUNCTION("""COMPUTED_VALUE"""),99)</f>
        <v>99</v>
      </c>
      <c r="HJ29" s="19" t="str">
        <f ca="1">IFERROR(__xludf.DUMMYFUNCTION("""COMPUTED_VALUE"""),"Порошенко М. А.")</f>
        <v>Порошенко М. А.</v>
      </c>
      <c r="HK29" s="19" t="str">
        <f ca="1">IFERROR(__xludf.DUMMYFUNCTION("""COMPUTED_VALUE"""),"...")</f>
        <v>...</v>
      </c>
      <c r="HL29" s="19">
        <f ca="1">IFERROR(__xludf.DUMMYFUNCTION("""COMPUTED_VALUE"""),99)</f>
        <v>99</v>
      </c>
      <c r="HM29" s="19" t="str">
        <f ca="1">IFERROR(__xludf.DUMMYFUNCTION("""COMPUTED_VALUE"""),"Порошенко М. А.")</f>
        <v>Порошенко М. А.</v>
      </c>
      <c r="HN29" s="19" t="str">
        <f ca="1">IFERROR(__xludf.DUMMYFUNCTION("""COMPUTED_VALUE"""),"...")</f>
        <v>...</v>
      </c>
      <c r="HO29" s="19">
        <f ca="1">IFERROR(__xludf.DUMMYFUNCTION("""COMPUTED_VALUE"""),99)</f>
        <v>99</v>
      </c>
      <c r="HP29" s="19" t="str">
        <f ca="1">IFERROR(__xludf.DUMMYFUNCTION("""COMPUTED_VALUE"""),"Порошенко М. А.")</f>
        <v>Порошенко М. А.</v>
      </c>
      <c r="HQ29" s="19" t="str">
        <f ca="1">IFERROR(__xludf.DUMMYFUNCTION("""COMPUTED_VALUE"""),"...")</f>
        <v>...</v>
      </c>
      <c r="HR29" s="19">
        <f ca="1">IFERROR(__xludf.DUMMYFUNCTION("""COMPUTED_VALUE"""),99)</f>
        <v>99</v>
      </c>
      <c r="HS29" s="19" t="str">
        <f ca="1">IFERROR(__xludf.DUMMYFUNCTION("""COMPUTED_VALUE"""),"Порошенко М. А.")</f>
        <v>Порошенко М. А.</v>
      </c>
      <c r="HT29" s="19" t="str">
        <f ca="1">IFERROR(__xludf.DUMMYFUNCTION("""COMPUTED_VALUE"""),"...")</f>
        <v>...</v>
      </c>
      <c r="HU29" s="19">
        <f ca="1">IFERROR(__xludf.DUMMYFUNCTION("""COMPUTED_VALUE"""),99)</f>
        <v>99</v>
      </c>
      <c r="HV29" s="19" t="str">
        <f ca="1">IFERROR(__xludf.DUMMYFUNCTION("""COMPUTED_VALUE"""),"Порошенко М. А.")</f>
        <v>Порошенко М. А.</v>
      </c>
      <c r="HW29" s="19" t="str">
        <f ca="1">IFERROR(__xludf.DUMMYFUNCTION("""COMPUTED_VALUE"""),"...")</f>
        <v>...</v>
      </c>
      <c r="HX29" s="19">
        <f ca="1">IFERROR(__xludf.DUMMYFUNCTION("""COMPUTED_VALUE"""),99)</f>
        <v>99</v>
      </c>
      <c r="HY29" s="19" t="str">
        <f ca="1">IFERROR(__xludf.DUMMYFUNCTION("""COMPUTED_VALUE"""),"Порошенко М. А.")</f>
        <v>Порошенко М. А.</v>
      </c>
      <c r="HZ29" s="19" t="str">
        <f ca="1">IFERROR(__xludf.DUMMYFUNCTION("""COMPUTED_VALUE"""),"...")</f>
        <v>...</v>
      </c>
      <c r="IA29" s="19">
        <f ca="1">IFERROR(__xludf.DUMMYFUNCTION("""COMPUTED_VALUE"""),99)</f>
        <v>99</v>
      </c>
      <c r="IB29" s="19" t="str">
        <f ca="1">IFERROR(__xludf.DUMMYFUNCTION("""COMPUTED_VALUE"""),"Порошенко М. А.")</f>
        <v>Порошенко М. А.</v>
      </c>
      <c r="IC29" s="19" t="str">
        <f ca="1">IFERROR(__xludf.DUMMYFUNCTION("""COMPUTED_VALUE"""),"...")</f>
        <v>...</v>
      </c>
      <c r="ID29" s="19">
        <f ca="1">IFERROR(__xludf.DUMMYFUNCTION("""COMPUTED_VALUE"""),99)</f>
        <v>99</v>
      </c>
      <c r="IE29" s="19" t="str">
        <f ca="1">IFERROR(__xludf.DUMMYFUNCTION("""COMPUTED_VALUE"""),"Порошенко М. А.")</f>
        <v>Порошенко М. А.</v>
      </c>
      <c r="IF29" s="19" t="str">
        <f ca="1">IFERROR(__xludf.DUMMYFUNCTION("""COMPUTED_VALUE"""),"...")</f>
        <v>...</v>
      </c>
      <c r="IG29" s="19">
        <f ca="1">IFERROR(__xludf.DUMMYFUNCTION("""COMPUTED_VALUE"""),99)</f>
        <v>99</v>
      </c>
      <c r="IH29" s="19" t="str">
        <f ca="1">IFERROR(__xludf.DUMMYFUNCTION("""COMPUTED_VALUE"""),"Порошенко М. А.")</f>
        <v>Порошенко М. А.</v>
      </c>
      <c r="II29" s="19" t="str">
        <f ca="1">IFERROR(__xludf.DUMMYFUNCTION("""COMPUTED_VALUE"""),"...")</f>
        <v>...</v>
      </c>
      <c r="IJ29" s="19">
        <f ca="1">IFERROR(__xludf.DUMMYFUNCTION("""COMPUTED_VALUE"""),99)</f>
        <v>99</v>
      </c>
      <c r="IK29" s="19" t="str">
        <f ca="1">IFERROR(__xludf.DUMMYFUNCTION("""COMPUTED_VALUE"""),"Порошенко М. А.")</f>
        <v>Порошенко М. А.</v>
      </c>
      <c r="IL29" s="19" t="str">
        <f ca="1">IFERROR(__xludf.DUMMYFUNCTION("""COMPUTED_VALUE"""),"...")</f>
        <v>...</v>
      </c>
      <c r="IM29" s="19">
        <f ca="1">IFERROR(__xludf.DUMMYFUNCTION("""COMPUTED_VALUE"""),99)</f>
        <v>99</v>
      </c>
      <c r="IN29" s="19" t="str">
        <f ca="1">IFERROR(__xludf.DUMMYFUNCTION("""COMPUTED_VALUE"""),"Порошенко М. А.")</f>
        <v>Порошенко М. А.</v>
      </c>
      <c r="IO29" s="19" t="str">
        <f ca="1">IFERROR(__xludf.DUMMYFUNCTION("""COMPUTED_VALUE"""),"...")</f>
        <v>...</v>
      </c>
      <c r="IP29" s="19">
        <f ca="1">IFERROR(__xludf.DUMMYFUNCTION("""COMPUTED_VALUE"""),99)</f>
        <v>99</v>
      </c>
      <c r="IQ29" s="19" t="str">
        <f ca="1">IFERROR(__xludf.DUMMYFUNCTION("""COMPUTED_VALUE"""),"Порошенко М. А.")</f>
        <v>Порошенко М. А.</v>
      </c>
      <c r="IR29" s="19" t="str">
        <f ca="1">IFERROR(__xludf.DUMMYFUNCTION("""COMPUTED_VALUE"""),"...")</f>
        <v>...</v>
      </c>
      <c r="IS29" s="19">
        <f ca="1">IFERROR(__xludf.DUMMYFUNCTION("""COMPUTED_VALUE"""),99)</f>
        <v>99</v>
      </c>
      <c r="IT29" s="19" t="str">
        <f ca="1">IFERROR(__xludf.DUMMYFUNCTION("""COMPUTED_VALUE"""),"Порошенко М. А.")</f>
        <v>Порошенко М. А.</v>
      </c>
      <c r="IU29" s="19" t="str">
        <f ca="1">IFERROR(__xludf.DUMMYFUNCTION("""COMPUTED_VALUE"""),"...")</f>
        <v>...</v>
      </c>
      <c r="IV29" s="19">
        <f ca="1">IFERROR(__xludf.DUMMYFUNCTION("""COMPUTED_VALUE"""),99)</f>
        <v>99</v>
      </c>
      <c r="IW29" s="19" t="str">
        <f ca="1">IFERROR(__xludf.DUMMYFUNCTION("""COMPUTED_VALUE"""),"Порошенко М. А.")</f>
        <v>Порошенко М. А.</v>
      </c>
      <c r="IX29" s="19" t="str">
        <f ca="1">IFERROR(__xludf.DUMMYFUNCTION("""COMPUTED_VALUE"""),"...")</f>
        <v>...</v>
      </c>
      <c r="IY29" s="19">
        <f ca="1">IFERROR(__xludf.DUMMYFUNCTION("""COMPUTED_VALUE"""),99)</f>
        <v>99</v>
      </c>
      <c r="IZ29" s="19" t="str">
        <f ca="1">IFERROR(__xludf.DUMMYFUNCTION("""COMPUTED_VALUE"""),"Порошенко М. А.")</f>
        <v>Порошенко М. А.</v>
      </c>
      <c r="JA29" s="19" t="str">
        <f ca="1">IFERROR(__xludf.DUMMYFUNCTION("""COMPUTED_VALUE"""),"...")</f>
        <v>...</v>
      </c>
      <c r="JB29" s="19">
        <f ca="1">IFERROR(__xludf.DUMMYFUNCTION("""COMPUTED_VALUE"""),99)</f>
        <v>99</v>
      </c>
      <c r="JC29" s="19" t="str">
        <f ca="1">IFERROR(__xludf.DUMMYFUNCTION("""COMPUTED_VALUE"""),"Порошенко М. А.")</f>
        <v>Порошенко М. А.</v>
      </c>
      <c r="JD29" s="19" t="str">
        <f ca="1">IFERROR(__xludf.DUMMYFUNCTION("""COMPUTED_VALUE"""),"...")</f>
        <v>...</v>
      </c>
      <c r="JE29" s="19">
        <f ca="1">IFERROR(__xludf.DUMMYFUNCTION("""COMPUTED_VALUE"""),99)</f>
        <v>99</v>
      </c>
      <c r="JF29" s="19" t="str">
        <f ca="1">IFERROR(__xludf.DUMMYFUNCTION("""COMPUTED_VALUE"""),"Порошенко М. А.")</f>
        <v>Порошенко М. А.</v>
      </c>
      <c r="JG29" s="19" t="str">
        <f ca="1">IFERROR(__xludf.DUMMYFUNCTION("""COMPUTED_VALUE"""),"...")</f>
        <v>...</v>
      </c>
      <c r="JH29" s="19">
        <f ca="1">IFERROR(__xludf.DUMMYFUNCTION("""COMPUTED_VALUE"""),99)</f>
        <v>99</v>
      </c>
      <c r="JI29" s="19" t="str">
        <f ca="1">IFERROR(__xludf.DUMMYFUNCTION("""COMPUTED_VALUE"""),"Порошенко М. А.")</f>
        <v>Порошенко М. А.</v>
      </c>
      <c r="JJ29" s="19" t="str">
        <f ca="1">IFERROR(__xludf.DUMMYFUNCTION("""COMPUTED_VALUE"""),"...")</f>
        <v>...</v>
      </c>
      <c r="JK29" s="19">
        <f ca="1">IFERROR(__xludf.DUMMYFUNCTION("""COMPUTED_VALUE"""),99)</f>
        <v>99</v>
      </c>
      <c r="JL29" s="19" t="str">
        <f ca="1">IFERROR(__xludf.DUMMYFUNCTION("""COMPUTED_VALUE"""),"Порошенко М. А.")</f>
        <v>Порошенко М. А.</v>
      </c>
      <c r="JM29" s="19" t="str">
        <f ca="1">IFERROR(__xludf.DUMMYFUNCTION("""COMPUTED_VALUE"""),"...")</f>
        <v>...</v>
      </c>
      <c r="JN29" s="19">
        <f ca="1">IFERROR(__xludf.DUMMYFUNCTION("""COMPUTED_VALUE"""),99)</f>
        <v>99</v>
      </c>
      <c r="JO29" s="19" t="str">
        <f ca="1">IFERROR(__xludf.DUMMYFUNCTION("""COMPUTED_VALUE"""),"Порошенко М. А.")</f>
        <v>Порошенко М. А.</v>
      </c>
      <c r="JP29" s="19" t="str">
        <f ca="1">IFERROR(__xludf.DUMMYFUNCTION("""COMPUTED_VALUE"""),"...")</f>
        <v>...</v>
      </c>
      <c r="JQ29" s="19">
        <f ca="1">IFERROR(__xludf.DUMMYFUNCTION("""COMPUTED_VALUE"""),99)</f>
        <v>99</v>
      </c>
      <c r="JR29" s="19" t="str">
        <f ca="1">IFERROR(__xludf.DUMMYFUNCTION("""COMPUTED_VALUE"""),"Порошенко М. А.")</f>
        <v>Порошенко М. А.</v>
      </c>
      <c r="JS29" s="19" t="str">
        <f ca="1">IFERROR(__xludf.DUMMYFUNCTION("""COMPUTED_VALUE"""),"...")</f>
        <v>...</v>
      </c>
      <c r="JT29" s="19">
        <f ca="1">IFERROR(__xludf.DUMMYFUNCTION("""COMPUTED_VALUE"""),99)</f>
        <v>99</v>
      </c>
      <c r="JU29" s="19" t="str">
        <f ca="1">IFERROR(__xludf.DUMMYFUNCTION("""COMPUTED_VALUE"""),"Порошенко М. А.")</f>
        <v>Порошенко М. А.</v>
      </c>
      <c r="JV29" s="19" t="str">
        <f ca="1">IFERROR(__xludf.DUMMYFUNCTION("""COMPUTED_VALUE"""),"...")</f>
        <v>...</v>
      </c>
      <c r="JW29" s="19">
        <f ca="1">IFERROR(__xludf.DUMMYFUNCTION("""COMPUTED_VALUE"""),99)</f>
        <v>99</v>
      </c>
      <c r="JX29" s="19" t="str">
        <f ca="1">IFERROR(__xludf.DUMMYFUNCTION("""COMPUTED_VALUE"""),"Порошенко М. А.")</f>
        <v>Порошенко М. А.</v>
      </c>
      <c r="JY29" s="19" t="str">
        <f ca="1">IFERROR(__xludf.DUMMYFUNCTION("""COMPUTED_VALUE"""),"...")</f>
        <v>...</v>
      </c>
      <c r="JZ29" s="19">
        <f ca="1">IFERROR(__xludf.DUMMYFUNCTION("""COMPUTED_VALUE"""),99)</f>
        <v>99</v>
      </c>
      <c r="KA29" s="19" t="str">
        <f ca="1">IFERROR(__xludf.DUMMYFUNCTION("""COMPUTED_VALUE"""),"Порошенко М. А.")</f>
        <v>Порошенко М. А.</v>
      </c>
      <c r="KB29" s="19" t="str">
        <f ca="1">IFERROR(__xludf.DUMMYFUNCTION("""COMPUTED_VALUE"""),"...")</f>
        <v>...</v>
      </c>
      <c r="KC29" s="19">
        <f ca="1">IFERROR(__xludf.DUMMYFUNCTION("""COMPUTED_VALUE"""),99)</f>
        <v>99</v>
      </c>
      <c r="KD29" s="19" t="str">
        <f ca="1">IFERROR(__xludf.DUMMYFUNCTION("""COMPUTED_VALUE"""),"Порошенко М. А.")</f>
        <v>Порошенко М. А.</v>
      </c>
      <c r="KE29" s="19" t="str">
        <f ca="1">IFERROR(__xludf.DUMMYFUNCTION("""COMPUTED_VALUE"""),"...")</f>
        <v>...</v>
      </c>
      <c r="KF29" s="19">
        <f ca="1">IFERROR(__xludf.DUMMYFUNCTION("""COMPUTED_VALUE"""),99)</f>
        <v>99</v>
      </c>
      <c r="KG29" s="19" t="str">
        <f ca="1">IFERROR(__xludf.DUMMYFUNCTION("""COMPUTED_VALUE"""),"Порошенко М. А.")</f>
        <v>Порошенко М. А.</v>
      </c>
      <c r="KH29" s="19" t="str">
        <f ca="1">IFERROR(__xludf.DUMMYFUNCTION("""COMPUTED_VALUE"""),"...")</f>
        <v>...</v>
      </c>
      <c r="KI29" s="19">
        <f ca="1">IFERROR(__xludf.DUMMYFUNCTION("""COMPUTED_VALUE"""),99)</f>
        <v>99</v>
      </c>
      <c r="KJ29" s="19" t="str">
        <f ca="1">IFERROR(__xludf.DUMMYFUNCTION("""COMPUTED_VALUE"""),"Порошенко М. А.")</f>
        <v>Порошенко М. А.</v>
      </c>
      <c r="KK29" s="19" t="str">
        <f ca="1">IFERROR(__xludf.DUMMYFUNCTION("""COMPUTED_VALUE"""),"...")</f>
        <v>...</v>
      </c>
      <c r="KL29" s="19">
        <f ca="1">IFERROR(__xludf.DUMMYFUNCTION("""COMPUTED_VALUE"""),99)</f>
        <v>99</v>
      </c>
      <c r="KM29" s="19" t="str">
        <f ca="1">IFERROR(__xludf.DUMMYFUNCTION("""COMPUTED_VALUE"""),"Порошенко М. А.")</f>
        <v>Порошенко М. А.</v>
      </c>
      <c r="KN29" s="19" t="str">
        <f ca="1">IFERROR(__xludf.DUMMYFUNCTION("""COMPUTED_VALUE"""),"...")</f>
        <v>...</v>
      </c>
      <c r="KO29" s="19">
        <f ca="1">IFERROR(__xludf.DUMMYFUNCTION("""COMPUTED_VALUE"""),99)</f>
        <v>99</v>
      </c>
      <c r="KP29" s="19" t="str">
        <f ca="1">IFERROR(__xludf.DUMMYFUNCTION("""COMPUTED_VALUE"""),"Порошенко М. А.")</f>
        <v>Порошенко М. А.</v>
      </c>
      <c r="KQ29" s="19" t="str">
        <f ca="1">IFERROR(__xludf.DUMMYFUNCTION("""COMPUTED_VALUE"""),"...")</f>
        <v>...</v>
      </c>
      <c r="KR29" s="19">
        <f ca="1">IFERROR(__xludf.DUMMYFUNCTION("""COMPUTED_VALUE"""),99)</f>
        <v>99</v>
      </c>
      <c r="KS29" s="19" t="str">
        <f ca="1">IFERROR(__xludf.DUMMYFUNCTION("""COMPUTED_VALUE"""),"Порошенко М. А.")</f>
        <v>Порошенко М. А.</v>
      </c>
      <c r="KT29" s="19" t="str">
        <f ca="1">IFERROR(__xludf.DUMMYFUNCTION("""COMPUTED_VALUE"""),"...")</f>
        <v>...</v>
      </c>
      <c r="KU29" s="19">
        <f ca="1">IFERROR(__xludf.DUMMYFUNCTION("""COMPUTED_VALUE"""),99)</f>
        <v>99</v>
      </c>
      <c r="KV29" s="19" t="str">
        <f ca="1">IFERROR(__xludf.DUMMYFUNCTION("""COMPUTED_VALUE"""),"Порошенко М. А.")</f>
        <v>Порошенко М. А.</v>
      </c>
      <c r="KW29" s="19" t="str">
        <f ca="1">IFERROR(__xludf.DUMMYFUNCTION("""COMPUTED_VALUE"""),"...")</f>
        <v>...</v>
      </c>
      <c r="KX29" s="19">
        <f ca="1">IFERROR(__xludf.DUMMYFUNCTION("""COMPUTED_VALUE"""),99)</f>
        <v>99</v>
      </c>
      <c r="KY29" s="19" t="str">
        <f ca="1">IFERROR(__xludf.DUMMYFUNCTION("""COMPUTED_VALUE"""),"Порошенко М. А.")</f>
        <v>Порошенко М. А.</v>
      </c>
      <c r="KZ29" s="19" t="str">
        <f ca="1">IFERROR(__xludf.DUMMYFUNCTION("""COMPUTED_VALUE"""),"...")</f>
        <v>...</v>
      </c>
      <c r="LA29" s="19">
        <f ca="1">IFERROR(__xludf.DUMMYFUNCTION("""COMPUTED_VALUE"""),99)</f>
        <v>99</v>
      </c>
      <c r="LB29" s="19" t="str">
        <f ca="1">IFERROR(__xludf.DUMMYFUNCTION("""COMPUTED_VALUE"""),"Порошенко М. А.")</f>
        <v>Порошенко М. А.</v>
      </c>
      <c r="LC29" s="19" t="str">
        <f ca="1">IFERROR(__xludf.DUMMYFUNCTION("""COMPUTED_VALUE"""),"...")</f>
        <v>...</v>
      </c>
      <c r="LD29" s="19">
        <f ca="1">IFERROR(__xludf.DUMMYFUNCTION("""COMPUTED_VALUE"""),99)</f>
        <v>99</v>
      </c>
      <c r="LE29" s="19" t="str">
        <f ca="1">IFERROR(__xludf.DUMMYFUNCTION("""COMPUTED_VALUE"""),"Порошенко М. А.")</f>
        <v>Порошенко М. А.</v>
      </c>
      <c r="LF29" s="19" t="str">
        <f ca="1">IFERROR(__xludf.DUMMYFUNCTION("""COMPUTED_VALUE"""),"...")</f>
        <v>...</v>
      </c>
      <c r="LG29" s="19">
        <f ca="1">IFERROR(__xludf.DUMMYFUNCTION("""COMPUTED_VALUE"""),99)</f>
        <v>99</v>
      </c>
      <c r="LH29" s="19" t="str">
        <f ca="1">IFERROR(__xludf.DUMMYFUNCTION("""COMPUTED_VALUE"""),"Порошенко М. А.")</f>
        <v>Порошенко М. А.</v>
      </c>
      <c r="LI29" s="19" t="str">
        <f ca="1">IFERROR(__xludf.DUMMYFUNCTION("""COMPUTED_VALUE"""),"...")</f>
        <v>...</v>
      </c>
      <c r="LJ29" s="19">
        <f ca="1">IFERROR(__xludf.DUMMYFUNCTION("""COMPUTED_VALUE"""),99)</f>
        <v>99</v>
      </c>
      <c r="LK29" s="19" t="str">
        <f ca="1">IFERROR(__xludf.DUMMYFUNCTION("""COMPUTED_VALUE"""),"Порошенко М. А.")</f>
        <v>Порошенко М. А.</v>
      </c>
      <c r="LL29" s="19" t="str">
        <f ca="1">IFERROR(__xludf.DUMMYFUNCTION("""COMPUTED_VALUE"""),"...")</f>
        <v>...</v>
      </c>
      <c r="LM29" s="19">
        <f ca="1">IFERROR(__xludf.DUMMYFUNCTION("""COMPUTED_VALUE"""),99)</f>
        <v>99</v>
      </c>
      <c r="LN29" s="19" t="str">
        <f ca="1">IFERROR(__xludf.DUMMYFUNCTION("""COMPUTED_VALUE"""),"Порошенко М. А.")</f>
        <v>Порошенко М. А.</v>
      </c>
      <c r="LO29" s="19" t="str">
        <f ca="1">IFERROR(__xludf.DUMMYFUNCTION("""COMPUTED_VALUE"""),"...")</f>
        <v>...</v>
      </c>
      <c r="LP29" s="19">
        <f ca="1">IFERROR(__xludf.DUMMYFUNCTION("""COMPUTED_VALUE"""),99)</f>
        <v>99</v>
      </c>
      <c r="LQ29" s="19" t="str">
        <f ca="1">IFERROR(__xludf.DUMMYFUNCTION("""COMPUTED_VALUE"""),"Порошенко М. А.")</f>
        <v>Порошенко М. А.</v>
      </c>
      <c r="LR29" s="19" t="str">
        <f ca="1">IFERROR(__xludf.DUMMYFUNCTION("""COMPUTED_VALUE"""),"...")</f>
        <v>...</v>
      </c>
      <c r="LS29" s="19">
        <f ca="1">IFERROR(__xludf.DUMMYFUNCTION("""COMPUTED_VALUE"""),99)</f>
        <v>99</v>
      </c>
      <c r="LT29" s="19" t="str">
        <f ca="1">IFERROR(__xludf.DUMMYFUNCTION("""COMPUTED_VALUE"""),"Порошенко М. А.")</f>
        <v>Порошенко М. А.</v>
      </c>
      <c r="LU29" s="19" t="str">
        <f ca="1">IFERROR(__xludf.DUMMYFUNCTION("""COMPUTED_VALUE"""),"...")</f>
        <v>...</v>
      </c>
      <c r="LV29" s="19">
        <f ca="1">IFERROR(__xludf.DUMMYFUNCTION("""COMPUTED_VALUE"""),99)</f>
        <v>99</v>
      </c>
      <c r="LW29" s="19" t="str">
        <f ca="1">IFERROR(__xludf.DUMMYFUNCTION("""COMPUTED_VALUE"""),"Порошенко М. А.")</f>
        <v>Порошенко М. А.</v>
      </c>
      <c r="LX29" s="19" t="str">
        <f ca="1">IFERROR(__xludf.DUMMYFUNCTION("""COMPUTED_VALUE"""),"...")</f>
        <v>...</v>
      </c>
      <c r="LY29" s="19">
        <f ca="1">IFERROR(__xludf.DUMMYFUNCTION("""COMPUTED_VALUE"""),99)</f>
        <v>99</v>
      </c>
      <c r="LZ29" s="19" t="str">
        <f ca="1">IFERROR(__xludf.DUMMYFUNCTION("""COMPUTED_VALUE"""),"Порошенко М. А.")</f>
        <v>Порошенко М. А.</v>
      </c>
      <c r="MA29" s="19" t="str">
        <f ca="1">IFERROR(__xludf.DUMMYFUNCTION("""COMPUTED_VALUE"""),"...")</f>
        <v>...</v>
      </c>
      <c r="MB29" s="19">
        <f ca="1">IFERROR(__xludf.DUMMYFUNCTION("""COMPUTED_VALUE"""),99)</f>
        <v>99</v>
      </c>
      <c r="MC29" s="19" t="str">
        <f ca="1">IFERROR(__xludf.DUMMYFUNCTION("""COMPUTED_VALUE"""),"Порошенко М. А.")</f>
        <v>Порошенко М. А.</v>
      </c>
      <c r="MD29" s="19" t="str">
        <f ca="1">IFERROR(__xludf.DUMMYFUNCTION("""COMPUTED_VALUE"""),"...")</f>
        <v>...</v>
      </c>
      <c r="ME29" s="19">
        <f ca="1">IFERROR(__xludf.DUMMYFUNCTION("""COMPUTED_VALUE"""),99)</f>
        <v>99</v>
      </c>
      <c r="MF29" s="19" t="str">
        <f ca="1">IFERROR(__xludf.DUMMYFUNCTION("""COMPUTED_VALUE"""),"Порошенко М. А.")</f>
        <v>Порошенко М. А.</v>
      </c>
      <c r="MG29" s="19" t="str">
        <f ca="1">IFERROR(__xludf.DUMMYFUNCTION("""COMPUTED_VALUE"""),"...")</f>
        <v>...</v>
      </c>
      <c r="MH29" s="19">
        <f ca="1">IFERROR(__xludf.DUMMYFUNCTION("""COMPUTED_VALUE"""),99)</f>
        <v>99</v>
      </c>
      <c r="MI29" s="19" t="str">
        <f ca="1">IFERROR(__xludf.DUMMYFUNCTION("""COMPUTED_VALUE"""),"Порошенко М. А.")</f>
        <v>Порошенко М. А.</v>
      </c>
      <c r="MJ29" s="19" t="str">
        <f ca="1">IFERROR(__xludf.DUMMYFUNCTION("""COMPUTED_VALUE"""),"...")</f>
        <v>...</v>
      </c>
      <c r="MK29" s="19">
        <f ca="1">IFERROR(__xludf.DUMMYFUNCTION("""COMPUTED_VALUE"""),99)</f>
        <v>99</v>
      </c>
      <c r="ML29" s="19" t="str">
        <f ca="1">IFERROR(__xludf.DUMMYFUNCTION("""COMPUTED_VALUE"""),"Порошенко М. А.")</f>
        <v>Порошенко М. А.</v>
      </c>
      <c r="MM29" s="19" t="str">
        <f ca="1">IFERROR(__xludf.DUMMYFUNCTION("""COMPUTED_VALUE"""),"...")</f>
        <v>...</v>
      </c>
      <c r="MN29" s="19">
        <f ca="1">IFERROR(__xludf.DUMMYFUNCTION("""COMPUTED_VALUE"""),99)</f>
        <v>99</v>
      </c>
      <c r="MO29" s="19" t="str">
        <f ca="1">IFERROR(__xludf.DUMMYFUNCTION("""COMPUTED_VALUE"""),"Порошенко М. А.")</f>
        <v>Порошенко М. А.</v>
      </c>
      <c r="MP29" s="19" t="str">
        <f ca="1">IFERROR(__xludf.DUMMYFUNCTION("""COMPUTED_VALUE"""),"...")</f>
        <v>...</v>
      </c>
      <c r="MQ29" s="19">
        <f ca="1">IFERROR(__xludf.DUMMYFUNCTION("""COMPUTED_VALUE"""),99)</f>
        <v>99</v>
      </c>
      <c r="MR29" s="19" t="str">
        <f ca="1">IFERROR(__xludf.DUMMYFUNCTION("""COMPUTED_VALUE"""),"Порошенко М. А.")</f>
        <v>Порошенко М. А.</v>
      </c>
      <c r="MS29" s="19" t="str">
        <f ca="1">IFERROR(__xludf.DUMMYFUNCTION("""COMPUTED_VALUE"""),"...")</f>
        <v>...</v>
      </c>
      <c r="MT29" s="19">
        <f ca="1">IFERROR(__xludf.DUMMYFUNCTION("""COMPUTED_VALUE"""),99)</f>
        <v>99</v>
      </c>
      <c r="MU29" s="19" t="str">
        <f ca="1">IFERROR(__xludf.DUMMYFUNCTION("""COMPUTED_VALUE"""),"Порошенко М. А.")</f>
        <v>Порошенко М. А.</v>
      </c>
      <c r="MV29" s="19" t="str">
        <f ca="1">IFERROR(__xludf.DUMMYFUNCTION("""COMPUTED_VALUE"""),"...")</f>
        <v>...</v>
      </c>
      <c r="MW29" s="19">
        <f ca="1">IFERROR(__xludf.DUMMYFUNCTION("""COMPUTED_VALUE"""),99)</f>
        <v>99</v>
      </c>
      <c r="MX29" s="19" t="str">
        <f ca="1">IFERROR(__xludf.DUMMYFUNCTION("""COMPUTED_VALUE"""),"Порошенко М. А.")</f>
        <v>Порошенко М. А.</v>
      </c>
      <c r="MY29" s="19" t="str">
        <f ca="1">IFERROR(__xludf.DUMMYFUNCTION("""COMPUTED_VALUE"""),"...")</f>
        <v>...</v>
      </c>
      <c r="MZ29" s="19">
        <f ca="1">IFERROR(__xludf.DUMMYFUNCTION("""COMPUTED_VALUE"""),99)</f>
        <v>99</v>
      </c>
      <c r="NA29" s="19" t="str">
        <f ca="1">IFERROR(__xludf.DUMMYFUNCTION("""COMPUTED_VALUE"""),"Порошенко М. А.")</f>
        <v>Порошенко М. А.</v>
      </c>
      <c r="NB29" s="19" t="str">
        <f ca="1">IFERROR(__xludf.DUMMYFUNCTION("""COMPUTED_VALUE"""),"...")</f>
        <v>...</v>
      </c>
      <c r="NC29" s="19">
        <f ca="1">IFERROR(__xludf.DUMMYFUNCTION("""COMPUTED_VALUE"""),99)</f>
        <v>99</v>
      </c>
      <c r="ND29" s="19" t="str">
        <f ca="1">IFERROR(__xludf.DUMMYFUNCTION("""COMPUTED_VALUE"""),"Порошенко М. А.")</f>
        <v>Порошенко М. А.</v>
      </c>
      <c r="NE29" s="19" t="str">
        <f ca="1">IFERROR(__xludf.DUMMYFUNCTION("""COMPUTED_VALUE"""),"...")</f>
        <v>...</v>
      </c>
      <c r="NF29" s="19">
        <f ca="1">IFERROR(__xludf.DUMMYFUNCTION("""COMPUTED_VALUE"""),99)</f>
        <v>99</v>
      </c>
      <c r="NG29" s="19" t="str">
        <f ca="1">IFERROR(__xludf.DUMMYFUNCTION("""COMPUTED_VALUE"""),"Порошенко М. А.")</f>
        <v>Порошенко М. А.</v>
      </c>
      <c r="NH29" s="19" t="str">
        <f ca="1">IFERROR(__xludf.DUMMYFUNCTION("""COMPUTED_VALUE"""),"...")</f>
        <v>...</v>
      </c>
      <c r="NI29" s="19">
        <f ca="1">IFERROR(__xludf.DUMMYFUNCTION("""COMPUTED_VALUE"""),99)</f>
        <v>99</v>
      </c>
      <c r="NJ29" s="19" t="str">
        <f ca="1">IFERROR(__xludf.DUMMYFUNCTION("""COMPUTED_VALUE"""),"Порошенко М. А.")</f>
        <v>Порошенко М. А.</v>
      </c>
      <c r="NK29" s="19" t="str">
        <f ca="1">IFERROR(__xludf.DUMMYFUNCTION("""COMPUTED_VALUE"""),"...")</f>
        <v>...</v>
      </c>
      <c r="NL29" s="19">
        <f ca="1">IFERROR(__xludf.DUMMYFUNCTION("""COMPUTED_VALUE"""),99)</f>
        <v>99</v>
      </c>
      <c r="NM29" s="19" t="str">
        <f ca="1">IFERROR(__xludf.DUMMYFUNCTION("""COMPUTED_VALUE"""),"Порошенко М. А.")</f>
        <v>Порошенко М. А.</v>
      </c>
      <c r="NN29" s="19" t="str">
        <f ca="1">IFERROR(__xludf.DUMMYFUNCTION("""COMPUTED_VALUE"""),"...")</f>
        <v>...</v>
      </c>
      <c r="NO29" s="19">
        <f ca="1">IFERROR(__xludf.DUMMYFUNCTION("""COMPUTED_VALUE"""),99)</f>
        <v>99</v>
      </c>
      <c r="NP29" s="19" t="str">
        <f ca="1">IFERROR(__xludf.DUMMYFUNCTION("""COMPUTED_VALUE"""),"Порошенко М. А.")</f>
        <v>Порошенко М. А.</v>
      </c>
      <c r="NQ29" s="19" t="str">
        <f ca="1">IFERROR(__xludf.DUMMYFUNCTION("""COMPUTED_VALUE"""),"...")</f>
        <v>...</v>
      </c>
      <c r="NR29" s="19">
        <f ca="1">IFERROR(__xludf.DUMMYFUNCTION("""COMPUTED_VALUE"""),99)</f>
        <v>99</v>
      </c>
      <c r="NS29" s="19" t="str">
        <f ca="1">IFERROR(__xludf.DUMMYFUNCTION("""COMPUTED_VALUE"""),"Порошенко М. А.")</f>
        <v>Порошенко М. А.</v>
      </c>
      <c r="NT29" s="19" t="str">
        <f ca="1">IFERROR(__xludf.DUMMYFUNCTION("""COMPUTED_VALUE"""),"...")</f>
        <v>...</v>
      </c>
      <c r="NU29" s="19">
        <f ca="1">IFERROR(__xludf.DUMMYFUNCTION("""COMPUTED_VALUE"""),99)</f>
        <v>99</v>
      </c>
      <c r="NV29" s="19" t="str">
        <f ca="1">IFERROR(__xludf.DUMMYFUNCTION("""COMPUTED_VALUE"""),"Порошенко М. А.")</f>
        <v>Порошенко М. А.</v>
      </c>
      <c r="NW29" s="19" t="str">
        <f ca="1">IFERROR(__xludf.DUMMYFUNCTION("""COMPUTED_VALUE"""),"...")</f>
        <v>...</v>
      </c>
      <c r="NX29" s="19">
        <f ca="1">IFERROR(__xludf.DUMMYFUNCTION("""COMPUTED_VALUE"""),99)</f>
        <v>99</v>
      </c>
      <c r="NY29" s="19" t="str">
        <f ca="1">IFERROR(__xludf.DUMMYFUNCTION("""COMPUTED_VALUE"""),"Порошенко М. А.")</f>
        <v>Порошенко М. А.</v>
      </c>
      <c r="NZ29" s="19" t="str">
        <f ca="1">IFERROR(__xludf.DUMMYFUNCTION("""COMPUTED_VALUE"""),"...")</f>
        <v>...</v>
      </c>
      <c r="OA29" s="19">
        <f ca="1">IFERROR(__xludf.DUMMYFUNCTION("""COMPUTED_VALUE"""),99)</f>
        <v>99</v>
      </c>
      <c r="OB29" s="19" t="str">
        <f ca="1">IFERROR(__xludf.DUMMYFUNCTION("""COMPUTED_VALUE"""),"Порошенко М. А.")</f>
        <v>Порошенко М. А.</v>
      </c>
      <c r="OC29" s="19" t="str">
        <f ca="1">IFERROR(__xludf.DUMMYFUNCTION("""COMPUTED_VALUE"""),"...")</f>
        <v>...</v>
      </c>
      <c r="OD29" s="19">
        <f ca="1">IFERROR(__xludf.DUMMYFUNCTION("""COMPUTED_VALUE"""),99)</f>
        <v>99</v>
      </c>
      <c r="OE29" s="19" t="str">
        <f ca="1">IFERROR(__xludf.DUMMYFUNCTION("""COMPUTED_VALUE"""),"Порошенко М. А.")</f>
        <v>Порошенко М. А.</v>
      </c>
      <c r="OF29" s="19" t="str">
        <f ca="1">IFERROR(__xludf.DUMMYFUNCTION("""COMPUTED_VALUE"""),"...")</f>
        <v>...</v>
      </c>
      <c r="OG29" s="19">
        <f ca="1">IFERROR(__xludf.DUMMYFUNCTION("""COMPUTED_VALUE"""),99)</f>
        <v>99</v>
      </c>
      <c r="OH29" s="19" t="str">
        <f ca="1">IFERROR(__xludf.DUMMYFUNCTION("""COMPUTED_VALUE"""),"Порошенко М. А.")</f>
        <v>Порошенко М. А.</v>
      </c>
      <c r="OI29" s="19" t="str">
        <f ca="1">IFERROR(__xludf.DUMMYFUNCTION("""COMPUTED_VALUE"""),"...")</f>
        <v>...</v>
      </c>
      <c r="OJ29" s="19">
        <f ca="1">IFERROR(__xludf.DUMMYFUNCTION("""COMPUTED_VALUE"""),99)</f>
        <v>99</v>
      </c>
      <c r="OK29" s="19" t="str">
        <f ca="1">IFERROR(__xludf.DUMMYFUNCTION("""COMPUTED_VALUE"""),"Порошенко М. А.")</f>
        <v>Порошенко М. А.</v>
      </c>
      <c r="OL29" s="19" t="str">
        <f ca="1">IFERROR(__xludf.DUMMYFUNCTION("""COMPUTED_VALUE"""),"...")</f>
        <v>...</v>
      </c>
      <c r="OM29" s="19">
        <f ca="1">IFERROR(__xludf.DUMMYFUNCTION("""COMPUTED_VALUE"""),99)</f>
        <v>99</v>
      </c>
      <c r="ON29" s="19" t="str">
        <f ca="1">IFERROR(__xludf.DUMMYFUNCTION("""COMPUTED_VALUE"""),"Порошенко М. А.")</f>
        <v>Порошенко М. А.</v>
      </c>
      <c r="OO29" s="19" t="str">
        <f ca="1">IFERROR(__xludf.DUMMYFUNCTION("""COMPUTED_VALUE"""),"...")</f>
        <v>...</v>
      </c>
      <c r="OP29" s="19">
        <f ca="1">IFERROR(__xludf.DUMMYFUNCTION("""COMPUTED_VALUE"""),99)</f>
        <v>99</v>
      </c>
      <c r="OQ29" s="19" t="str">
        <f ca="1">IFERROR(__xludf.DUMMYFUNCTION("""COMPUTED_VALUE"""),"Порошенко М. А.")</f>
        <v>Порошенко М. А.</v>
      </c>
      <c r="OR29" s="19" t="str">
        <f ca="1">IFERROR(__xludf.DUMMYFUNCTION("""COMPUTED_VALUE"""),"...")</f>
        <v>...</v>
      </c>
      <c r="OS29" s="19">
        <f ca="1">IFERROR(__xludf.DUMMYFUNCTION("""COMPUTED_VALUE"""),99)</f>
        <v>99</v>
      </c>
      <c r="OT29" s="19" t="str">
        <f ca="1">IFERROR(__xludf.DUMMYFUNCTION("""COMPUTED_VALUE"""),"Порошенко М. А.")</f>
        <v>Порошенко М. А.</v>
      </c>
      <c r="OU29" s="19" t="str">
        <f ca="1">IFERROR(__xludf.DUMMYFUNCTION("""COMPUTED_VALUE"""),"...")</f>
        <v>...</v>
      </c>
      <c r="OV29" s="19">
        <f ca="1">IFERROR(__xludf.DUMMYFUNCTION("""COMPUTED_VALUE"""),99)</f>
        <v>99</v>
      </c>
      <c r="OW29" s="19" t="str">
        <f ca="1">IFERROR(__xludf.DUMMYFUNCTION("""COMPUTED_VALUE"""),"Порошенко М. А.")</f>
        <v>Порошенко М. А.</v>
      </c>
      <c r="OX29" s="19" t="str">
        <f ca="1">IFERROR(__xludf.DUMMYFUNCTION("""COMPUTED_VALUE"""),"...")</f>
        <v>...</v>
      </c>
      <c r="OY29" s="19">
        <f ca="1">IFERROR(__xludf.DUMMYFUNCTION("""COMPUTED_VALUE"""),99)</f>
        <v>99</v>
      </c>
      <c r="OZ29" s="19" t="str">
        <f ca="1">IFERROR(__xludf.DUMMYFUNCTION("""COMPUTED_VALUE"""),"Порошенко М. А.")</f>
        <v>Порошенко М. А.</v>
      </c>
      <c r="PA29" s="19" t="str">
        <f ca="1">IFERROR(__xludf.DUMMYFUNCTION("""COMPUTED_VALUE"""),"...")</f>
        <v>...</v>
      </c>
      <c r="PB29" s="19">
        <f ca="1">IFERROR(__xludf.DUMMYFUNCTION("""COMPUTED_VALUE"""),99)</f>
        <v>99</v>
      </c>
      <c r="PC29" s="19" t="str">
        <f ca="1">IFERROR(__xludf.DUMMYFUNCTION("""COMPUTED_VALUE"""),"Порошенко М. А.")</f>
        <v>Порошенко М. А.</v>
      </c>
      <c r="PD29" s="19" t="str">
        <f ca="1">IFERROR(__xludf.DUMMYFUNCTION("""COMPUTED_VALUE"""),"...")</f>
        <v>...</v>
      </c>
      <c r="PE29" s="19">
        <f ca="1">IFERROR(__xludf.DUMMYFUNCTION("""COMPUTED_VALUE"""),99)</f>
        <v>99</v>
      </c>
      <c r="PF29" s="19" t="str">
        <f ca="1">IFERROR(__xludf.DUMMYFUNCTION("""COMPUTED_VALUE"""),"Порошенко М. А.")</f>
        <v>Порошенко М. А.</v>
      </c>
      <c r="PG29" s="19" t="str">
        <f ca="1">IFERROR(__xludf.DUMMYFUNCTION("""COMPUTED_VALUE"""),"...")</f>
        <v>...</v>
      </c>
      <c r="PH29" s="19">
        <f ca="1">IFERROR(__xludf.DUMMYFUNCTION("""COMPUTED_VALUE"""),99)</f>
        <v>99</v>
      </c>
      <c r="PI29" s="19" t="str">
        <f ca="1">IFERROR(__xludf.DUMMYFUNCTION("""COMPUTED_VALUE"""),"Порошенко М. А.")</f>
        <v>Порошенко М. А.</v>
      </c>
      <c r="PJ29" s="19" t="str">
        <f ca="1">IFERROR(__xludf.DUMMYFUNCTION("""COMPUTED_VALUE"""),"...")</f>
        <v>...</v>
      </c>
      <c r="PK29" s="19">
        <f ca="1">IFERROR(__xludf.DUMMYFUNCTION("""COMPUTED_VALUE"""),99)</f>
        <v>99</v>
      </c>
      <c r="PL29" s="19" t="str">
        <f ca="1">IFERROR(__xludf.DUMMYFUNCTION("""COMPUTED_VALUE"""),"Порошенко М. А.")</f>
        <v>Порошенко М. А.</v>
      </c>
      <c r="PM29" s="19" t="str">
        <f ca="1">IFERROR(__xludf.DUMMYFUNCTION("""COMPUTED_VALUE"""),"...")</f>
        <v>...</v>
      </c>
      <c r="PN29" s="19">
        <f ca="1">IFERROR(__xludf.DUMMYFUNCTION("""COMPUTED_VALUE"""),99)</f>
        <v>99</v>
      </c>
      <c r="PO29" s="19" t="str">
        <f ca="1">IFERROR(__xludf.DUMMYFUNCTION("""COMPUTED_VALUE"""),"Порошенко М. А.")</f>
        <v>Порошенко М. А.</v>
      </c>
      <c r="PP29" s="19" t="str">
        <f ca="1">IFERROR(__xludf.DUMMYFUNCTION("""COMPUTED_VALUE"""),"...")</f>
        <v>...</v>
      </c>
      <c r="PQ29" s="19">
        <f ca="1">IFERROR(__xludf.DUMMYFUNCTION("""COMPUTED_VALUE"""),99)</f>
        <v>99</v>
      </c>
      <c r="PR29" s="19" t="str">
        <f ca="1">IFERROR(__xludf.DUMMYFUNCTION("""COMPUTED_VALUE"""),"Порошенко М. А.")</f>
        <v>Порошенко М. А.</v>
      </c>
      <c r="PS29" s="19" t="str">
        <f ca="1">IFERROR(__xludf.DUMMYFUNCTION("""COMPUTED_VALUE"""),"...")</f>
        <v>...</v>
      </c>
      <c r="PT29" s="19">
        <f ca="1">IFERROR(__xludf.DUMMYFUNCTION("""COMPUTED_VALUE"""),99)</f>
        <v>99</v>
      </c>
      <c r="PU29" s="19" t="str">
        <f ca="1">IFERROR(__xludf.DUMMYFUNCTION("""COMPUTED_VALUE"""),"Порошенко М. А.")</f>
        <v>Порошенко М. А.</v>
      </c>
      <c r="PV29" s="19" t="str">
        <f ca="1">IFERROR(__xludf.DUMMYFUNCTION("""COMPUTED_VALUE"""),"...")</f>
        <v>...</v>
      </c>
      <c r="PW29" s="19">
        <f ca="1">IFERROR(__xludf.DUMMYFUNCTION("""COMPUTED_VALUE"""),99)</f>
        <v>99</v>
      </c>
      <c r="PX29" s="19" t="str">
        <f ca="1">IFERROR(__xludf.DUMMYFUNCTION("""COMPUTED_VALUE"""),"Порошенко М. А.")</f>
        <v>Порошенко М. А.</v>
      </c>
      <c r="PY29" s="19" t="str">
        <f ca="1">IFERROR(__xludf.DUMMYFUNCTION("""COMPUTED_VALUE"""),"...")</f>
        <v>...</v>
      </c>
      <c r="PZ29" s="19">
        <f ca="1">IFERROR(__xludf.DUMMYFUNCTION("""COMPUTED_VALUE"""),99)</f>
        <v>99</v>
      </c>
      <c r="QA29" s="19" t="str">
        <f ca="1">IFERROR(__xludf.DUMMYFUNCTION("""COMPUTED_VALUE"""),"Порошенко М. А.")</f>
        <v>Порошенко М. А.</v>
      </c>
      <c r="QB29" s="19" t="str">
        <f ca="1">IFERROR(__xludf.DUMMYFUNCTION("""COMPUTED_VALUE"""),"...")</f>
        <v>...</v>
      </c>
      <c r="QC29" s="19">
        <f ca="1">IFERROR(__xludf.DUMMYFUNCTION("""COMPUTED_VALUE"""),99)</f>
        <v>99</v>
      </c>
      <c r="QD29" s="19" t="str">
        <f ca="1">IFERROR(__xludf.DUMMYFUNCTION("""COMPUTED_VALUE"""),"Порошенко М. А.")</f>
        <v>Порошенко М. А.</v>
      </c>
      <c r="QE29" s="19" t="str">
        <f ca="1">IFERROR(__xludf.DUMMYFUNCTION("""COMPUTED_VALUE"""),"...")</f>
        <v>...</v>
      </c>
      <c r="QF29" s="19">
        <f ca="1">IFERROR(__xludf.DUMMYFUNCTION("""COMPUTED_VALUE"""),99)</f>
        <v>99</v>
      </c>
      <c r="QG29" s="19" t="str">
        <f ca="1">IFERROR(__xludf.DUMMYFUNCTION("""COMPUTED_VALUE"""),"Порошенко М. А.")</f>
        <v>Порошенко М. А.</v>
      </c>
      <c r="QH29" s="19" t="str">
        <f ca="1">IFERROR(__xludf.DUMMYFUNCTION("""COMPUTED_VALUE"""),"...")</f>
        <v>...</v>
      </c>
      <c r="QI29" s="19">
        <f ca="1">IFERROR(__xludf.DUMMYFUNCTION("""COMPUTED_VALUE"""),99)</f>
        <v>99</v>
      </c>
      <c r="QJ29" s="19" t="str">
        <f ca="1">IFERROR(__xludf.DUMMYFUNCTION("""COMPUTED_VALUE"""),"Порошенко М. А.")</f>
        <v>Порошенко М. А.</v>
      </c>
      <c r="QK29" s="19" t="str">
        <f ca="1">IFERROR(__xludf.DUMMYFUNCTION("""COMPUTED_VALUE"""),"...")</f>
        <v>...</v>
      </c>
    </row>
    <row r="30" spans="1:453" ht="12.75">
      <c r="A30" s="17">
        <f ca="1">IFERROR(__xludf.DUMMYFUNCTION("""COMPUTED_VALUE"""),39)</f>
        <v>39</v>
      </c>
      <c r="B30" s="17" t="str">
        <f ca="1">IFERROR(__xludf.DUMMYFUNCTION("""COMPUTED_VALUE"""),"Прокопів  В. В.")</f>
        <v>Прокопів  В. В.</v>
      </c>
      <c r="C30" s="19" t="str">
        <f ca="1">IFERROR(__xludf.DUMMYFUNCTION("""COMPUTED_VALUE"""),"За")</f>
        <v>За</v>
      </c>
      <c r="D30" s="19">
        <f ca="1">IFERROR(__xludf.DUMMYFUNCTION("""COMPUTED_VALUE"""),39)</f>
        <v>39</v>
      </c>
      <c r="E30" s="19" t="str">
        <f ca="1">IFERROR(__xludf.DUMMYFUNCTION("""COMPUTED_VALUE"""),"Прокопів  В. В.")</f>
        <v>Прокопів  В. В.</v>
      </c>
      <c r="F30" s="19" t="str">
        <f ca="1">IFERROR(__xludf.DUMMYFUNCTION("""COMPUTED_VALUE"""),"За")</f>
        <v>За</v>
      </c>
      <c r="G30" s="19">
        <f ca="1">IFERROR(__xludf.DUMMYFUNCTION("""COMPUTED_VALUE"""),39)</f>
        <v>39</v>
      </c>
      <c r="H30" s="19" t="str">
        <f ca="1">IFERROR(__xludf.DUMMYFUNCTION("""COMPUTED_VALUE"""),"Прокопів  В. В.")</f>
        <v>Прокопів  В. В.</v>
      </c>
      <c r="I30" s="19" t="str">
        <f ca="1">IFERROR(__xludf.DUMMYFUNCTION("""COMPUTED_VALUE"""),"За")</f>
        <v>За</v>
      </c>
      <c r="J30" s="19">
        <f ca="1">IFERROR(__xludf.DUMMYFUNCTION("""COMPUTED_VALUE"""),39)</f>
        <v>39</v>
      </c>
      <c r="K30" s="19" t="str">
        <f ca="1">IFERROR(__xludf.DUMMYFUNCTION("""COMPUTED_VALUE"""),"Прокопів  В. В.")</f>
        <v>Прокопів  В. В.</v>
      </c>
      <c r="L30" s="19" t="str">
        <f ca="1">IFERROR(__xludf.DUMMYFUNCTION("""COMPUTED_VALUE"""),"За")</f>
        <v>За</v>
      </c>
      <c r="M30" s="19">
        <f ca="1">IFERROR(__xludf.DUMMYFUNCTION("""COMPUTED_VALUE"""),39)</f>
        <v>39</v>
      </c>
      <c r="N30" s="19" t="str">
        <f ca="1">IFERROR(__xludf.DUMMYFUNCTION("""COMPUTED_VALUE"""),"Прокопів  В. В.")</f>
        <v>Прокопів  В. В.</v>
      </c>
      <c r="O30" s="19" t="str">
        <f ca="1">IFERROR(__xludf.DUMMYFUNCTION("""COMPUTED_VALUE"""),"За")</f>
        <v>За</v>
      </c>
      <c r="P30" s="19">
        <f ca="1">IFERROR(__xludf.DUMMYFUNCTION("""COMPUTED_VALUE"""),39)</f>
        <v>39</v>
      </c>
      <c r="Q30" s="19" t="str">
        <f ca="1">IFERROR(__xludf.DUMMYFUNCTION("""COMPUTED_VALUE"""),"Прокопів  В. В.")</f>
        <v>Прокопів  В. В.</v>
      </c>
      <c r="R30" s="19" t="str">
        <f ca="1">IFERROR(__xludf.DUMMYFUNCTION("""COMPUTED_VALUE"""),"За")</f>
        <v>За</v>
      </c>
      <c r="S30" s="19">
        <f ca="1">IFERROR(__xludf.DUMMYFUNCTION("""COMPUTED_VALUE"""),39)</f>
        <v>39</v>
      </c>
      <c r="T30" s="19" t="str">
        <f ca="1">IFERROR(__xludf.DUMMYFUNCTION("""COMPUTED_VALUE"""),"Прокопів  В. В.")</f>
        <v>Прокопів  В. В.</v>
      </c>
      <c r="U30" s="19" t="str">
        <f ca="1">IFERROR(__xludf.DUMMYFUNCTION("""COMPUTED_VALUE"""),"За")</f>
        <v>За</v>
      </c>
      <c r="V30" s="19">
        <f ca="1">IFERROR(__xludf.DUMMYFUNCTION("""COMPUTED_VALUE"""),39)</f>
        <v>39</v>
      </c>
      <c r="W30" s="19" t="str">
        <f ca="1">IFERROR(__xludf.DUMMYFUNCTION("""COMPUTED_VALUE"""),"Прокопів  В. В.")</f>
        <v>Прокопів  В. В.</v>
      </c>
      <c r="X30" s="19" t="str">
        <f ca="1">IFERROR(__xludf.DUMMYFUNCTION("""COMPUTED_VALUE"""),"За")</f>
        <v>За</v>
      </c>
      <c r="Y30" s="19">
        <f ca="1">IFERROR(__xludf.DUMMYFUNCTION("""COMPUTED_VALUE"""),39)</f>
        <v>39</v>
      </c>
      <c r="Z30" s="19" t="str">
        <f ca="1">IFERROR(__xludf.DUMMYFUNCTION("""COMPUTED_VALUE"""),"Прокопів  В. В.")</f>
        <v>Прокопів  В. В.</v>
      </c>
      <c r="AA30" s="19" t="str">
        <f ca="1">IFERROR(__xludf.DUMMYFUNCTION("""COMPUTED_VALUE"""),"Не голосував")</f>
        <v>Не голосував</v>
      </c>
      <c r="AB30" s="19">
        <f ca="1">IFERROR(__xludf.DUMMYFUNCTION("""COMPUTED_VALUE"""),39)</f>
        <v>39</v>
      </c>
      <c r="AC30" s="19" t="str">
        <f ca="1">IFERROR(__xludf.DUMMYFUNCTION("""COMPUTED_VALUE"""),"Прокопів  В. В.")</f>
        <v>Прокопів  В. В.</v>
      </c>
      <c r="AD30" s="19" t="str">
        <f ca="1">IFERROR(__xludf.DUMMYFUNCTION("""COMPUTED_VALUE"""),"За")</f>
        <v>За</v>
      </c>
      <c r="AE30" s="19">
        <f ca="1">IFERROR(__xludf.DUMMYFUNCTION("""COMPUTED_VALUE"""),39)</f>
        <v>39</v>
      </c>
      <c r="AF30" s="19" t="str">
        <f ca="1">IFERROR(__xludf.DUMMYFUNCTION("""COMPUTED_VALUE"""),"Прокопів  В. В.")</f>
        <v>Прокопів  В. В.</v>
      </c>
      <c r="AG30" s="19" t="str">
        <f ca="1">IFERROR(__xludf.DUMMYFUNCTION("""COMPUTED_VALUE"""),"За")</f>
        <v>За</v>
      </c>
      <c r="AH30" s="19">
        <f ca="1">IFERROR(__xludf.DUMMYFUNCTION("""COMPUTED_VALUE"""),39)</f>
        <v>39</v>
      </c>
      <c r="AI30" s="19" t="str">
        <f ca="1">IFERROR(__xludf.DUMMYFUNCTION("""COMPUTED_VALUE"""),"Прокопів  В. В.")</f>
        <v>Прокопів  В. В.</v>
      </c>
      <c r="AJ30" s="19" t="str">
        <f ca="1">IFERROR(__xludf.DUMMYFUNCTION("""COMPUTED_VALUE"""),"За")</f>
        <v>За</v>
      </c>
      <c r="AK30" s="19">
        <f ca="1">IFERROR(__xludf.DUMMYFUNCTION("""COMPUTED_VALUE"""),39)</f>
        <v>39</v>
      </c>
      <c r="AL30" s="19" t="str">
        <f ca="1">IFERROR(__xludf.DUMMYFUNCTION("""COMPUTED_VALUE"""),"Прокопів  В. В.")</f>
        <v>Прокопів  В. В.</v>
      </c>
      <c r="AM30" s="19" t="str">
        <f ca="1">IFERROR(__xludf.DUMMYFUNCTION("""COMPUTED_VALUE"""),"Не голосував")</f>
        <v>Не голосував</v>
      </c>
      <c r="AN30" s="19">
        <f ca="1">IFERROR(__xludf.DUMMYFUNCTION("""COMPUTED_VALUE"""),39)</f>
        <v>39</v>
      </c>
      <c r="AO30" s="19" t="str">
        <f ca="1">IFERROR(__xludf.DUMMYFUNCTION("""COMPUTED_VALUE"""),"Прокопів  В. В.")</f>
        <v>Прокопів  В. В.</v>
      </c>
      <c r="AP30" s="19" t="str">
        <f ca="1">IFERROR(__xludf.DUMMYFUNCTION("""COMPUTED_VALUE"""),"За")</f>
        <v>За</v>
      </c>
      <c r="AQ30" s="19">
        <f ca="1">IFERROR(__xludf.DUMMYFUNCTION("""COMPUTED_VALUE"""),39)</f>
        <v>39</v>
      </c>
      <c r="AR30" s="19" t="str">
        <f ca="1">IFERROR(__xludf.DUMMYFUNCTION("""COMPUTED_VALUE"""),"Прокопів  В. В.")</f>
        <v>Прокопів  В. В.</v>
      </c>
      <c r="AS30" s="19" t="str">
        <f ca="1">IFERROR(__xludf.DUMMYFUNCTION("""COMPUTED_VALUE"""),"За")</f>
        <v>За</v>
      </c>
      <c r="AT30" s="19">
        <f ca="1">IFERROR(__xludf.DUMMYFUNCTION("""COMPUTED_VALUE"""),39)</f>
        <v>39</v>
      </c>
      <c r="AU30" s="19" t="str">
        <f ca="1">IFERROR(__xludf.DUMMYFUNCTION("""COMPUTED_VALUE"""),"Прокопів  В. В.")</f>
        <v>Прокопів  В. В.</v>
      </c>
      <c r="AV30" s="19" t="str">
        <f ca="1">IFERROR(__xludf.DUMMYFUNCTION("""COMPUTED_VALUE"""),"За")</f>
        <v>За</v>
      </c>
      <c r="AW30" s="19">
        <f ca="1">IFERROR(__xludf.DUMMYFUNCTION("""COMPUTED_VALUE"""),39)</f>
        <v>39</v>
      </c>
      <c r="AX30" s="19" t="str">
        <f ca="1">IFERROR(__xludf.DUMMYFUNCTION("""COMPUTED_VALUE"""),"Прокопів  В. В.")</f>
        <v>Прокопів  В. В.</v>
      </c>
      <c r="AY30" s="19" t="str">
        <f ca="1">IFERROR(__xludf.DUMMYFUNCTION("""COMPUTED_VALUE"""),"За")</f>
        <v>За</v>
      </c>
      <c r="AZ30" s="19">
        <f ca="1">IFERROR(__xludf.DUMMYFUNCTION("""COMPUTED_VALUE"""),39)</f>
        <v>39</v>
      </c>
      <c r="BA30" s="19" t="str">
        <f ca="1">IFERROR(__xludf.DUMMYFUNCTION("""COMPUTED_VALUE"""),"Прокопів  В. В.")</f>
        <v>Прокопів  В. В.</v>
      </c>
      <c r="BB30" s="19" t="str">
        <f ca="1">IFERROR(__xludf.DUMMYFUNCTION("""COMPUTED_VALUE"""),"Не голосував")</f>
        <v>Не голосував</v>
      </c>
      <c r="BC30" s="19">
        <f ca="1">IFERROR(__xludf.DUMMYFUNCTION("""COMPUTED_VALUE"""),39)</f>
        <v>39</v>
      </c>
      <c r="BD30" s="19" t="str">
        <f ca="1">IFERROR(__xludf.DUMMYFUNCTION("""COMPUTED_VALUE"""),"Прокопів  В. В.")</f>
        <v>Прокопів  В. В.</v>
      </c>
      <c r="BE30" s="19" t="str">
        <f ca="1">IFERROR(__xludf.DUMMYFUNCTION("""COMPUTED_VALUE"""),"Не голосував")</f>
        <v>Не голосував</v>
      </c>
      <c r="BF30" s="19">
        <f ca="1">IFERROR(__xludf.DUMMYFUNCTION("""COMPUTED_VALUE"""),39)</f>
        <v>39</v>
      </c>
      <c r="BG30" s="19" t="str">
        <f ca="1">IFERROR(__xludf.DUMMYFUNCTION("""COMPUTED_VALUE"""),"Прокопів  В. В.")</f>
        <v>Прокопів  В. В.</v>
      </c>
      <c r="BH30" s="19" t="str">
        <f ca="1">IFERROR(__xludf.DUMMYFUNCTION("""COMPUTED_VALUE"""),"Не голосував")</f>
        <v>Не голосував</v>
      </c>
      <c r="BI30" s="19">
        <f ca="1">IFERROR(__xludf.DUMMYFUNCTION("""COMPUTED_VALUE"""),39)</f>
        <v>39</v>
      </c>
      <c r="BJ30" s="19" t="str">
        <f ca="1">IFERROR(__xludf.DUMMYFUNCTION("""COMPUTED_VALUE"""),"Прокопів  В. В.")</f>
        <v>Прокопів  В. В.</v>
      </c>
      <c r="BK30" s="19" t="str">
        <f ca="1">IFERROR(__xludf.DUMMYFUNCTION("""COMPUTED_VALUE"""),"За")</f>
        <v>За</v>
      </c>
      <c r="BL30" s="19">
        <f ca="1">IFERROR(__xludf.DUMMYFUNCTION("""COMPUTED_VALUE"""),39)</f>
        <v>39</v>
      </c>
      <c r="BM30" s="19" t="str">
        <f ca="1">IFERROR(__xludf.DUMMYFUNCTION("""COMPUTED_VALUE"""),"Прокопів  В. В.")</f>
        <v>Прокопів  В. В.</v>
      </c>
      <c r="BN30" s="19" t="str">
        <f ca="1">IFERROR(__xludf.DUMMYFUNCTION("""COMPUTED_VALUE"""),"За")</f>
        <v>За</v>
      </c>
      <c r="BO30" s="19">
        <f ca="1">IFERROR(__xludf.DUMMYFUNCTION("""COMPUTED_VALUE"""),39)</f>
        <v>39</v>
      </c>
      <c r="BP30" s="19" t="str">
        <f ca="1">IFERROR(__xludf.DUMMYFUNCTION("""COMPUTED_VALUE"""),"Прокопів  В. В.")</f>
        <v>Прокопів  В. В.</v>
      </c>
      <c r="BQ30" s="19" t="str">
        <f ca="1">IFERROR(__xludf.DUMMYFUNCTION("""COMPUTED_VALUE"""),"За")</f>
        <v>За</v>
      </c>
      <c r="BR30" s="19">
        <f ca="1">IFERROR(__xludf.DUMMYFUNCTION("""COMPUTED_VALUE"""),39)</f>
        <v>39</v>
      </c>
      <c r="BS30" s="19" t="str">
        <f ca="1">IFERROR(__xludf.DUMMYFUNCTION("""COMPUTED_VALUE"""),"Прокопів  В. В.")</f>
        <v>Прокопів  В. В.</v>
      </c>
      <c r="BT30" s="19" t="str">
        <f ca="1">IFERROR(__xludf.DUMMYFUNCTION("""COMPUTED_VALUE"""),"За")</f>
        <v>За</v>
      </c>
      <c r="BU30" s="19">
        <f ca="1">IFERROR(__xludf.DUMMYFUNCTION("""COMPUTED_VALUE"""),39)</f>
        <v>39</v>
      </c>
      <c r="BV30" s="19" t="str">
        <f ca="1">IFERROR(__xludf.DUMMYFUNCTION("""COMPUTED_VALUE"""),"Прокопів  В. В.")</f>
        <v>Прокопів  В. В.</v>
      </c>
      <c r="BW30" s="19" t="str">
        <f ca="1">IFERROR(__xludf.DUMMYFUNCTION("""COMPUTED_VALUE"""),"За")</f>
        <v>За</v>
      </c>
      <c r="BX30" s="19">
        <f ca="1">IFERROR(__xludf.DUMMYFUNCTION("""COMPUTED_VALUE"""),39)</f>
        <v>39</v>
      </c>
      <c r="BY30" s="19" t="str">
        <f ca="1">IFERROR(__xludf.DUMMYFUNCTION("""COMPUTED_VALUE"""),"Прокопів  В. В.")</f>
        <v>Прокопів  В. В.</v>
      </c>
      <c r="BZ30" s="19" t="str">
        <f ca="1">IFERROR(__xludf.DUMMYFUNCTION("""COMPUTED_VALUE"""),"За")</f>
        <v>За</v>
      </c>
      <c r="CA30" s="19">
        <f ca="1">IFERROR(__xludf.DUMMYFUNCTION("""COMPUTED_VALUE"""),39)</f>
        <v>39</v>
      </c>
      <c r="CB30" s="19" t="str">
        <f ca="1">IFERROR(__xludf.DUMMYFUNCTION("""COMPUTED_VALUE"""),"Прокопів  В. В.")</f>
        <v>Прокопів  В. В.</v>
      </c>
      <c r="CC30" s="19" t="str">
        <f ca="1">IFERROR(__xludf.DUMMYFUNCTION("""COMPUTED_VALUE"""),"За")</f>
        <v>За</v>
      </c>
      <c r="CD30" s="19">
        <f ca="1">IFERROR(__xludf.DUMMYFUNCTION("""COMPUTED_VALUE"""),39)</f>
        <v>39</v>
      </c>
      <c r="CE30" s="19" t="str">
        <f ca="1">IFERROR(__xludf.DUMMYFUNCTION("""COMPUTED_VALUE"""),"Прокопів  В. В.")</f>
        <v>Прокопів  В. В.</v>
      </c>
      <c r="CF30" s="19" t="str">
        <f ca="1">IFERROR(__xludf.DUMMYFUNCTION("""COMPUTED_VALUE"""),"За")</f>
        <v>За</v>
      </c>
      <c r="CG30" s="19">
        <f ca="1">IFERROR(__xludf.DUMMYFUNCTION("""COMPUTED_VALUE"""),39)</f>
        <v>39</v>
      </c>
      <c r="CH30" s="19" t="str">
        <f ca="1">IFERROR(__xludf.DUMMYFUNCTION("""COMPUTED_VALUE"""),"Прокопів  В. В.")</f>
        <v>Прокопів  В. В.</v>
      </c>
      <c r="CI30" s="19" t="str">
        <f ca="1">IFERROR(__xludf.DUMMYFUNCTION("""COMPUTED_VALUE"""),"За")</f>
        <v>За</v>
      </c>
      <c r="CJ30" s="19">
        <f ca="1">IFERROR(__xludf.DUMMYFUNCTION("""COMPUTED_VALUE"""),39)</f>
        <v>39</v>
      </c>
      <c r="CK30" s="19" t="str">
        <f ca="1">IFERROR(__xludf.DUMMYFUNCTION("""COMPUTED_VALUE"""),"Прокопів  В. В.")</f>
        <v>Прокопів  В. В.</v>
      </c>
      <c r="CL30" s="19" t="str">
        <f ca="1">IFERROR(__xludf.DUMMYFUNCTION("""COMPUTED_VALUE"""),"За")</f>
        <v>За</v>
      </c>
      <c r="CM30" s="19">
        <f ca="1">IFERROR(__xludf.DUMMYFUNCTION("""COMPUTED_VALUE"""),39)</f>
        <v>39</v>
      </c>
      <c r="CN30" s="19" t="str">
        <f ca="1">IFERROR(__xludf.DUMMYFUNCTION("""COMPUTED_VALUE"""),"Прокопів  В. В.")</f>
        <v>Прокопів  В. В.</v>
      </c>
      <c r="CO30" s="19" t="str">
        <f ca="1">IFERROR(__xludf.DUMMYFUNCTION("""COMPUTED_VALUE"""),"За")</f>
        <v>За</v>
      </c>
      <c r="CP30" s="19">
        <f ca="1">IFERROR(__xludf.DUMMYFUNCTION("""COMPUTED_VALUE"""),39)</f>
        <v>39</v>
      </c>
      <c r="CQ30" s="19" t="str">
        <f ca="1">IFERROR(__xludf.DUMMYFUNCTION("""COMPUTED_VALUE"""),"Прокопів  В. В.")</f>
        <v>Прокопів  В. В.</v>
      </c>
      <c r="CR30" s="19" t="str">
        <f ca="1">IFERROR(__xludf.DUMMYFUNCTION("""COMPUTED_VALUE"""),"За")</f>
        <v>За</v>
      </c>
      <c r="CS30" s="19">
        <f ca="1">IFERROR(__xludf.DUMMYFUNCTION("""COMPUTED_VALUE"""),39)</f>
        <v>39</v>
      </c>
      <c r="CT30" s="19" t="str">
        <f ca="1">IFERROR(__xludf.DUMMYFUNCTION("""COMPUTED_VALUE"""),"Прокопів  В. В.")</f>
        <v>Прокопів  В. В.</v>
      </c>
      <c r="CU30" s="19" t="str">
        <f ca="1">IFERROR(__xludf.DUMMYFUNCTION("""COMPUTED_VALUE"""),"За")</f>
        <v>За</v>
      </c>
      <c r="CV30" s="19">
        <f ca="1">IFERROR(__xludf.DUMMYFUNCTION("""COMPUTED_VALUE"""),39)</f>
        <v>39</v>
      </c>
      <c r="CW30" s="19" t="str">
        <f ca="1">IFERROR(__xludf.DUMMYFUNCTION("""COMPUTED_VALUE"""),"Прокопів  В. В.")</f>
        <v>Прокопів  В. В.</v>
      </c>
      <c r="CX30" s="19" t="str">
        <f ca="1">IFERROR(__xludf.DUMMYFUNCTION("""COMPUTED_VALUE"""),"За")</f>
        <v>За</v>
      </c>
      <c r="CY30" s="19">
        <f ca="1">IFERROR(__xludf.DUMMYFUNCTION("""COMPUTED_VALUE"""),39)</f>
        <v>39</v>
      </c>
      <c r="CZ30" s="19" t="str">
        <f ca="1">IFERROR(__xludf.DUMMYFUNCTION("""COMPUTED_VALUE"""),"Прокопів  В. В.")</f>
        <v>Прокопів  В. В.</v>
      </c>
      <c r="DA30" s="19" t="str">
        <f ca="1">IFERROR(__xludf.DUMMYFUNCTION("""COMPUTED_VALUE"""),"За")</f>
        <v>За</v>
      </c>
      <c r="DB30" s="19">
        <f ca="1">IFERROR(__xludf.DUMMYFUNCTION("""COMPUTED_VALUE"""),39)</f>
        <v>39</v>
      </c>
      <c r="DC30" s="19" t="str">
        <f ca="1">IFERROR(__xludf.DUMMYFUNCTION("""COMPUTED_VALUE"""),"Прокопів  В. В.")</f>
        <v>Прокопів  В. В.</v>
      </c>
      <c r="DD30" s="19" t="str">
        <f ca="1">IFERROR(__xludf.DUMMYFUNCTION("""COMPUTED_VALUE"""),"За")</f>
        <v>За</v>
      </c>
      <c r="DE30" s="19">
        <f ca="1">IFERROR(__xludf.DUMMYFUNCTION("""COMPUTED_VALUE"""),39)</f>
        <v>39</v>
      </c>
      <c r="DF30" s="19" t="str">
        <f ca="1">IFERROR(__xludf.DUMMYFUNCTION("""COMPUTED_VALUE"""),"Прокопів  В. В.")</f>
        <v>Прокопів  В. В.</v>
      </c>
      <c r="DG30" s="19" t="str">
        <f ca="1">IFERROR(__xludf.DUMMYFUNCTION("""COMPUTED_VALUE"""),"За")</f>
        <v>За</v>
      </c>
      <c r="DH30" s="19">
        <f ca="1">IFERROR(__xludf.DUMMYFUNCTION("""COMPUTED_VALUE"""),39)</f>
        <v>39</v>
      </c>
      <c r="DI30" s="19" t="str">
        <f ca="1">IFERROR(__xludf.DUMMYFUNCTION("""COMPUTED_VALUE"""),"Прокопів  В. В.")</f>
        <v>Прокопів  В. В.</v>
      </c>
      <c r="DJ30" s="19" t="str">
        <f ca="1">IFERROR(__xludf.DUMMYFUNCTION("""COMPUTED_VALUE"""),"За")</f>
        <v>За</v>
      </c>
      <c r="DK30" s="19">
        <f ca="1">IFERROR(__xludf.DUMMYFUNCTION("""COMPUTED_VALUE"""),39)</f>
        <v>39</v>
      </c>
      <c r="DL30" s="19" t="str">
        <f ca="1">IFERROR(__xludf.DUMMYFUNCTION("""COMPUTED_VALUE"""),"Прокопів  В. В.")</f>
        <v>Прокопів  В. В.</v>
      </c>
      <c r="DM30" s="19" t="str">
        <f ca="1">IFERROR(__xludf.DUMMYFUNCTION("""COMPUTED_VALUE"""),"За")</f>
        <v>За</v>
      </c>
      <c r="DN30" s="19">
        <f ca="1">IFERROR(__xludf.DUMMYFUNCTION("""COMPUTED_VALUE"""),39)</f>
        <v>39</v>
      </c>
      <c r="DO30" s="19" t="str">
        <f ca="1">IFERROR(__xludf.DUMMYFUNCTION("""COMPUTED_VALUE"""),"Прокопів  В. В.")</f>
        <v>Прокопів  В. В.</v>
      </c>
      <c r="DP30" s="19" t="str">
        <f ca="1">IFERROR(__xludf.DUMMYFUNCTION("""COMPUTED_VALUE"""),"За")</f>
        <v>За</v>
      </c>
      <c r="DQ30" s="19">
        <f ca="1">IFERROR(__xludf.DUMMYFUNCTION("""COMPUTED_VALUE"""),39)</f>
        <v>39</v>
      </c>
      <c r="DR30" s="19" t="str">
        <f ca="1">IFERROR(__xludf.DUMMYFUNCTION("""COMPUTED_VALUE"""),"Прокопів  В. В.")</f>
        <v>Прокопів  В. В.</v>
      </c>
      <c r="DS30" s="19" t="str">
        <f ca="1">IFERROR(__xludf.DUMMYFUNCTION("""COMPUTED_VALUE"""),"За")</f>
        <v>За</v>
      </c>
      <c r="DT30" s="19">
        <f ca="1">IFERROR(__xludf.DUMMYFUNCTION("""COMPUTED_VALUE"""),39)</f>
        <v>39</v>
      </c>
      <c r="DU30" s="19" t="str">
        <f ca="1">IFERROR(__xludf.DUMMYFUNCTION("""COMPUTED_VALUE"""),"Прокопів  В. В.")</f>
        <v>Прокопів  В. В.</v>
      </c>
      <c r="DV30" s="19" t="str">
        <f ca="1">IFERROR(__xludf.DUMMYFUNCTION("""COMPUTED_VALUE"""),"За")</f>
        <v>За</v>
      </c>
      <c r="DW30" s="19">
        <f ca="1">IFERROR(__xludf.DUMMYFUNCTION("""COMPUTED_VALUE"""),39)</f>
        <v>39</v>
      </c>
      <c r="DX30" s="19" t="str">
        <f ca="1">IFERROR(__xludf.DUMMYFUNCTION("""COMPUTED_VALUE"""),"Прокопів  В. В.")</f>
        <v>Прокопів  В. В.</v>
      </c>
      <c r="DY30" s="19" t="str">
        <f ca="1">IFERROR(__xludf.DUMMYFUNCTION("""COMPUTED_VALUE"""),"За")</f>
        <v>За</v>
      </c>
      <c r="DZ30" s="19">
        <f ca="1">IFERROR(__xludf.DUMMYFUNCTION("""COMPUTED_VALUE"""),39)</f>
        <v>39</v>
      </c>
      <c r="EA30" s="19" t="str">
        <f ca="1">IFERROR(__xludf.DUMMYFUNCTION("""COMPUTED_VALUE"""),"Прокопів  В. В.")</f>
        <v>Прокопів  В. В.</v>
      </c>
      <c r="EB30" s="19" t="str">
        <f ca="1">IFERROR(__xludf.DUMMYFUNCTION("""COMPUTED_VALUE"""),"За")</f>
        <v>За</v>
      </c>
      <c r="EC30" s="19">
        <f ca="1">IFERROR(__xludf.DUMMYFUNCTION("""COMPUTED_VALUE"""),39)</f>
        <v>39</v>
      </c>
      <c r="ED30" s="19" t="str">
        <f ca="1">IFERROR(__xludf.DUMMYFUNCTION("""COMPUTED_VALUE"""),"Прокопів  В. В.")</f>
        <v>Прокопів  В. В.</v>
      </c>
      <c r="EE30" s="19" t="str">
        <f ca="1">IFERROR(__xludf.DUMMYFUNCTION("""COMPUTED_VALUE"""),"За")</f>
        <v>За</v>
      </c>
      <c r="EF30" s="19">
        <f ca="1">IFERROR(__xludf.DUMMYFUNCTION("""COMPUTED_VALUE"""),39)</f>
        <v>39</v>
      </c>
      <c r="EG30" s="19" t="str">
        <f ca="1">IFERROR(__xludf.DUMMYFUNCTION("""COMPUTED_VALUE"""),"Прокопів  В. В.")</f>
        <v>Прокопів  В. В.</v>
      </c>
      <c r="EH30" s="19" t="str">
        <f ca="1">IFERROR(__xludf.DUMMYFUNCTION("""COMPUTED_VALUE"""),"За")</f>
        <v>За</v>
      </c>
      <c r="EI30" s="19">
        <f ca="1">IFERROR(__xludf.DUMMYFUNCTION("""COMPUTED_VALUE"""),39)</f>
        <v>39</v>
      </c>
      <c r="EJ30" s="19" t="str">
        <f ca="1">IFERROR(__xludf.DUMMYFUNCTION("""COMPUTED_VALUE"""),"Прокопів  В. В.")</f>
        <v>Прокопів  В. В.</v>
      </c>
      <c r="EK30" s="19" t="str">
        <f ca="1">IFERROR(__xludf.DUMMYFUNCTION("""COMPUTED_VALUE"""),"За")</f>
        <v>За</v>
      </c>
      <c r="EL30" s="19">
        <f ca="1">IFERROR(__xludf.DUMMYFUNCTION("""COMPUTED_VALUE"""),39)</f>
        <v>39</v>
      </c>
      <c r="EM30" s="19" t="str">
        <f ca="1">IFERROR(__xludf.DUMMYFUNCTION("""COMPUTED_VALUE"""),"Прокопів  В. В.")</f>
        <v>Прокопів  В. В.</v>
      </c>
      <c r="EN30" s="19" t="str">
        <f ca="1">IFERROR(__xludf.DUMMYFUNCTION("""COMPUTED_VALUE"""),"За")</f>
        <v>За</v>
      </c>
      <c r="EO30" s="19">
        <f ca="1">IFERROR(__xludf.DUMMYFUNCTION("""COMPUTED_VALUE"""),39)</f>
        <v>39</v>
      </c>
      <c r="EP30" s="19" t="str">
        <f ca="1">IFERROR(__xludf.DUMMYFUNCTION("""COMPUTED_VALUE"""),"Прокопів  В. В.")</f>
        <v>Прокопів  В. В.</v>
      </c>
      <c r="EQ30" s="19" t="str">
        <f ca="1">IFERROR(__xludf.DUMMYFUNCTION("""COMPUTED_VALUE"""),"За")</f>
        <v>За</v>
      </c>
      <c r="ER30" s="19">
        <f ca="1">IFERROR(__xludf.DUMMYFUNCTION("""COMPUTED_VALUE"""),39)</f>
        <v>39</v>
      </c>
      <c r="ES30" s="19" t="str">
        <f ca="1">IFERROR(__xludf.DUMMYFUNCTION("""COMPUTED_VALUE"""),"Прокопів  В. В.")</f>
        <v>Прокопів  В. В.</v>
      </c>
      <c r="ET30" s="19" t="str">
        <f ca="1">IFERROR(__xludf.DUMMYFUNCTION("""COMPUTED_VALUE"""),"За")</f>
        <v>За</v>
      </c>
      <c r="EU30" s="19">
        <f ca="1">IFERROR(__xludf.DUMMYFUNCTION("""COMPUTED_VALUE"""),39)</f>
        <v>39</v>
      </c>
      <c r="EV30" s="19" t="str">
        <f ca="1">IFERROR(__xludf.DUMMYFUNCTION("""COMPUTED_VALUE"""),"Прокопів  В. В.")</f>
        <v>Прокопів  В. В.</v>
      </c>
      <c r="EW30" s="19" t="str">
        <f ca="1">IFERROR(__xludf.DUMMYFUNCTION("""COMPUTED_VALUE"""),"За")</f>
        <v>За</v>
      </c>
      <c r="EX30" s="19">
        <f ca="1">IFERROR(__xludf.DUMMYFUNCTION("""COMPUTED_VALUE"""),39)</f>
        <v>39</v>
      </c>
      <c r="EY30" s="19" t="str">
        <f ca="1">IFERROR(__xludf.DUMMYFUNCTION("""COMPUTED_VALUE"""),"Прокопів  В. В.")</f>
        <v>Прокопів  В. В.</v>
      </c>
      <c r="EZ30" s="19" t="str">
        <f ca="1">IFERROR(__xludf.DUMMYFUNCTION("""COMPUTED_VALUE"""),"За")</f>
        <v>За</v>
      </c>
      <c r="FA30" s="19">
        <f ca="1">IFERROR(__xludf.DUMMYFUNCTION("""COMPUTED_VALUE"""),39)</f>
        <v>39</v>
      </c>
      <c r="FB30" s="19" t="str">
        <f ca="1">IFERROR(__xludf.DUMMYFUNCTION("""COMPUTED_VALUE"""),"Прокопів  В. В.")</f>
        <v>Прокопів  В. В.</v>
      </c>
      <c r="FC30" s="19" t="str">
        <f ca="1">IFERROR(__xludf.DUMMYFUNCTION("""COMPUTED_VALUE"""),"За")</f>
        <v>За</v>
      </c>
      <c r="FD30" s="19">
        <f ca="1">IFERROR(__xludf.DUMMYFUNCTION("""COMPUTED_VALUE"""),39)</f>
        <v>39</v>
      </c>
      <c r="FE30" s="19" t="str">
        <f ca="1">IFERROR(__xludf.DUMMYFUNCTION("""COMPUTED_VALUE"""),"Прокопів  В. В.")</f>
        <v>Прокопів  В. В.</v>
      </c>
      <c r="FF30" s="19" t="str">
        <f ca="1">IFERROR(__xludf.DUMMYFUNCTION("""COMPUTED_VALUE"""),"Не голосував")</f>
        <v>Не голосував</v>
      </c>
      <c r="FG30" s="19">
        <f ca="1">IFERROR(__xludf.DUMMYFUNCTION("""COMPUTED_VALUE"""),39)</f>
        <v>39</v>
      </c>
      <c r="FH30" s="19" t="str">
        <f ca="1">IFERROR(__xludf.DUMMYFUNCTION("""COMPUTED_VALUE"""),"Прокопів  В. В.")</f>
        <v>Прокопів  В. В.</v>
      </c>
      <c r="FI30" s="19" t="str">
        <f ca="1">IFERROR(__xludf.DUMMYFUNCTION("""COMPUTED_VALUE"""),"За")</f>
        <v>За</v>
      </c>
      <c r="FJ30" s="19">
        <f ca="1">IFERROR(__xludf.DUMMYFUNCTION("""COMPUTED_VALUE"""),39)</f>
        <v>39</v>
      </c>
      <c r="FK30" s="19" t="str">
        <f ca="1">IFERROR(__xludf.DUMMYFUNCTION("""COMPUTED_VALUE"""),"Прокопів  В. В.")</f>
        <v>Прокопів  В. В.</v>
      </c>
      <c r="FL30" s="19" t="str">
        <f ca="1">IFERROR(__xludf.DUMMYFUNCTION("""COMPUTED_VALUE"""),"За")</f>
        <v>За</v>
      </c>
      <c r="FM30" s="19">
        <f ca="1">IFERROR(__xludf.DUMMYFUNCTION("""COMPUTED_VALUE"""),39)</f>
        <v>39</v>
      </c>
      <c r="FN30" s="19" t="str">
        <f ca="1">IFERROR(__xludf.DUMMYFUNCTION("""COMPUTED_VALUE"""),"Прокопів  В. В.")</f>
        <v>Прокопів  В. В.</v>
      </c>
      <c r="FO30" s="19" t="str">
        <f ca="1">IFERROR(__xludf.DUMMYFUNCTION("""COMPUTED_VALUE"""),"За")</f>
        <v>За</v>
      </c>
      <c r="FP30" s="19">
        <f ca="1">IFERROR(__xludf.DUMMYFUNCTION("""COMPUTED_VALUE"""),39)</f>
        <v>39</v>
      </c>
      <c r="FQ30" s="19" t="str">
        <f ca="1">IFERROR(__xludf.DUMMYFUNCTION("""COMPUTED_VALUE"""),"Прокопів  В. В.")</f>
        <v>Прокопів  В. В.</v>
      </c>
      <c r="FR30" s="19" t="str">
        <f ca="1">IFERROR(__xludf.DUMMYFUNCTION("""COMPUTED_VALUE"""),"За")</f>
        <v>За</v>
      </c>
      <c r="FS30" s="19">
        <f ca="1">IFERROR(__xludf.DUMMYFUNCTION("""COMPUTED_VALUE"""),39)</f>
        <v>39</v>
      </c>
      <c r="FT30" s="19" t="str">
        <f ca="1">IFERROR(__xludf.DUMMYFUNCTION("""COMPUTED_VALUE"""),"Прокопів  В. В.")</f>
        <v>Прокопів  В. В.</v>
      </c>
      <c r="FU30" s="19" t="str">
        <f ca="1">IFERROR(__xludf.DUMMYFUNCTION("""COMPUTED_VALUE"""),"За")</f>
        <v>За</v>
      </c>
      <c r="FV30" s="19">
        <f ca="1">IFERROR(__xludf.DUMMYFUNCTION("""COMPUTED_VALUE"""),39)</f>
        <v>39</v>
      </c>
      <c r="FW30" s="19" t="str">
        <f ca="1">IFERROR(__xludf.DUMMYFUNCTION("""COMPUTED_VALUE"""),"Прокопів  В. В.")</f>
        <v>Прокопів  В. В.</v>
      </c>
      <c r="FX30" s="19" t="str">
        <f ca="1">IFERROR(__xludf.DUMMYFUNCTION("""COMPUTED_VALUE"""),"За")</f>
        <v>За</v>
      </c>
      <c r="FY30" s="19">
        <f ca="1">IFERROR(__xludf.DUMMYFUNCTION("""COMPUTED_VALUE"""),39)</f>
        <v>39</v>
      </c>
      <c r="FZ30" s="19" t="str">
        <f ca="1">IFERROR(__xludf.DUMMYFUNCTION("""COMPUTED_VALUE"""),"Прокопів  В. В.")</f>
        <v>Прокопів  В. В.</v>
      </c>
      <c r="GA30" s="19" t="str">
        <f ca="1">IFERROR(__xludf.DUMMYFUNCTION("""COMPUTED_VALUE"""),"За")</f>
        <v>За</v>
      </c>
      <c r="GB30" s="19">
        <f ca="1">IFERROR(__xludf.DUMMYFUNCTION("""COMPUTED_VALUE"""),39)</f>
        <v>39</v>
      </c>
      <c r="GC30" s="19" t="str">
        <f ca="1">IFERROR(__xludf.DUMMYFUNCTION("""COMPUTED_VALUE"""),"Прокопів  В. В.")</f>
        <v>Прокопів  В. В.</v>
      </c>
      <c r="GD30" s="19" t="str">
        <f ca="1">IFERROR(__xludf.DUMMYFUNCTION("""COMPUTED_VALUE"""),"За")</f>
        <v>За</v>
      </c>
      <c r="GE30" s="19">
        <f ca="1">IFERROR(__xludf.DUMMYFUNCTION("""COMPUTED_VALUE"""),39)</f>
        <v>39</v>
      </c>
      <c r="GF30" s="19" t="str">
        <f ca="1">IFERROR(__xludf.DUMMYFUNCTION("""COMPUTED_VALUE"""),"Прокопів  В. В.")</f>
        <v>Прокопів  В. В.</v>
      </c>
      <c r="GG30" s="19" t="str">
        <f ca="1">IFERROR(__xludf.DUMMYFUNCTION("""COMPUTED_VALUE"""),"За")</f>
        <v>За</v>
      </c>
      <c r="GH30" s="19">
        <f ca="1">IFERROR(__xludf.DUMMYFUNCTION("""COMPUTED_VALUE"""),39)</f>
        <v>39</v>
      </c>
      <c r="GI30" s="19" t="str">
        <f ca="1">IFERROR(__xludf.DUMMYFUNCTION("""COMPUTED_VALUE"""),"Прокопів  В. В.")</f>
        <v>Прокопів  В. В.</v>
      </c>
      <c r="GJ30" s="19" t="str">
        <f ca="1">IFERROR(__xludf.DUMMYFUNCTION("""COMPUTED_VALUE"""),"За")</f>
        <v>За</v>
      </c>
      <c r="GK30" s="19">
        <f ca="1">IFERROR(__xludf.DUMMYFUNCTION("""COMPUTED_VALUE"""),39)</f>
        <v>39</v>
      </c>
      <c r="GL30" s="19" t="str">
        <f ca="1">IFERROR(__xludf.DUMMYFUNCTION("""COMPUTED_VALUE"""),"Прокопів  В. В.")</f>
        <v>Прокопів  В. В.</v>
      </c>
      <c r="GM30" s="19" t="str">
        <f ca="1">IFERROR(__xludf.DUMMYFUNCTION("""COMPUTED_VALUE"""),"За")</f>
        <v>За</v>
      </c>
      <c r="GN30" s="19">
        <f ca="1">IFERROR(__xludf.DUMMYFUNCTION("""COMPUTED_VALUE"""),39)</f>
        <v>39</v>
      </c>
      <c r="GO30" s="19" t="str">
        <f ca="1">IFERROR(__xludf.DUMMYFUNCTION("""COMPUTED_VALUE"""),"Прокопів  В. В.")</f>
        <v>Прокопів  В. В.</v>
      </c>
      <c r="GP30" s="19" t="str">
        <f ca="1">IFERROR(__xludf.DUMMYFUNCTION("""COMPUTED_VALUE"""),"За")</f>
        <v>За</v>
      </c>
      <c r="GQ30" s="19">
        <f ca="1">IFERROR(__xludf.DUMMYFUNCTION("""COMPUTED_VALUE"""),39)</f>
        <v>39</v>
      </c>
      <c r="GR30" s="19" t="str">
        <f ca="1">IFERROR(__xludf.DUMMYFUNCTION("""COMPUTED_VALUE"""),"Прокопів  В. В.")</f>
        <v>Прокопів  В. В.</v>
      </c>
      <c r="GS30" s="19" t="str">
        <f ca="1">IFERROR(__xludf.DUMMYFUNCTION("""COMPUTED_VALUE"""),"За")</f>
        <v>За</v>
      </c>
      <c r="GT30" s="19">
        <f ca="1">IFERROR(__xludf.DUMMYFUNCTION("""COMPUTED_VALUE"""),39)</f>
        <v>39</v>
      </c>
      <c r="GU30" s="19" t="str">
        <f ca="1">IFERROR(__xludf.DUMMYFUNCTION("""COMPUTED_VALUE"""),"Прокопів  В. В.")</f>
        <v>Прокопів  В. В.</v>
      </c>
      <c r="GV30" s="19" t="str">
        <f ca="1">IFERROR(__xludf.DUMMYFUNCTION("""COMPUTED_VALUE"""),"За")</f>
        <v>За</v>
      </c>
      <c r="GW30" s="19">
        <f ca="1">IFERROR(__xludf.DUMMYFUNCTION("""COMPUTED_VALUE"""),39)</f>
        <v>39</v>
      </c>
      <c r="GX30" s="19" t="str">
        <f ca="1">IFERROR(__xludf.DUMMYFUNCTION("""COMPUTED_VALUE"""),"Прокопів  В. В.")</f>
        <v>Прокопів  В. В.</v>
      </c>
      <c r="GY30" s="19" t="str">
        <f ca="1">IFERROR(__xludf.DUMMYFUNCTION("""COMPUTED_VALUE"""),"За")</f>
        <v>За</v>
      </c>
      <c r="GZ30" s="19">
        <f ca="1">IFERROR(__xludf.DUMMYFUNCTION("""COMPUTED_VALUE"""),39)</f>
        <v>39</v>
      </c>
      <c r="HA30" s="19" t="str">
        <f ca="1">IFERROR(__xludf.DUMMYFUNCTION("""COMPUTED_VALUE"""),"Прокопів  В. В.")</f>
        <v>Прокопів  В. В.</v>
      </c>
      <c r="HB30" s="19" t="str">
        <f ca="1">IFERROR(__xludf.DUMMYFUNCTION("""COMPUTED_VALUE"""),"За")</f>
        <v>За</v>
      </c>
      <c r="HC30" s="19">
        <f ca="1">IFERROR(__xludf.DUMMYFUNCTION("""COMPUTED_VALUE"""),39)</f>
        <v>39</v>
      </c>
      <c r="HD30" s="19" t="str">
        <f ca="1">IFERROR(__xludf.DUMMYFUNCTION("""COMPUTED_VALUE"""),"Прокопів  В. В.")</f>
        <v>Прокопів  В. В.</v>
      </c>
      <c r="HE30" s="19" t="str">
        <f ca="1">IFERROR(__xludf.DUMMYFUNCTION("""COMPUTED_VALUE"""),"За")</f>
        <v>За</v>
      </c>
      <c r="HF30" s="19">
        <f ca="1">IFERROR(__xludf.DUMMYFUNCTION("""COMPUTED_VALUE"""),39)</f>
        <v>39</v>
      </c>
      <c r="HG30" s="19" t="str">
        <f ca="1">IFERROR(__xludf.DUMMYFUNCTION("""COMPUTED_VALUE"""),"Прокопів  В. В.")</f>
        <v>Прокопів  В. В.</v>
      </c>
      <c r="HH30" s="19" t="str">
        <f ca="1">IFERROR(__xludf.DUMMYFUNCTION("""COMPUTED_VALUE"""),"За")</f>
        <v>За</v>
      </c>
      <c r="HI30" s="19">
        <f ca="1">IFERROR(__xludf.DUMMYFUNCTION("""COMPUTED_VALUE"""),39)</f>
        <v>39</v>
      </c>
      <c r="HJ30" s="19" t="str">
        <f ca="1">IFERROR(__xludf.DUMMYFUNCTION("""COMPUTED_VALUE"""),"Прокопів  В. В.")</f>
        <v>Прокопів  В. В.</v>
      </c>
      <c r="HK30" s="19" t="str">
        <f ca="1">IFERROR(__xludf.DUMMYFUNCTION("""COMPUTED_VALUE"""),"За")</f>
        <v>За</v>
      </c>
      <c r="HL30" s="19">
        <f ca="1">IFERROR(__xludf.DUMMYFUNCTION("""COMPUTED_VALUE"""),39)</f>
        <v>39</v>
      </c>
      <c r="HM30" s="19" t="str">
        <f ca="1">IFERROR(__xludf.DUMMYFUNCTION("""COMPUTED_VALUE"""),"Прокопів  В. В.")</f>
        <v>Прокопів  В. В.</v>
      </c>
      <c r="HN30" s="19" t="str">
        <f ca="1">IFERROR(__xludf.DUMMYFUNCTION("""COMPUTED_VALUE"""),"За")</f>
        <v>За</v>
      </c>
      <c r="HO30" s="19">
        <f ca="1">IFERROR(__xludf.DUMMYFUNCTION("""COMPUTED_VALUE"""),39)</f>
        <v>39</v>
      </c>
      <c r="HP30" s="19" t="str">
        <f ca="1">IFERROR(__xludf.DUMMYFUNCTION("""COMPUTED_VALUE"""),"Прокопів  В. В.")</f>
        <v>Прокопів  В. В.</v>
      </c>
      <c r="HQ30" s="19" t="str">
        <f ca="1">IFERROR(__xludf.DUMMYFUNCTION("""COMPUTED_VALUE"""),"За")</f>
        <v>За</v>
      </c>
      <c r="HR30" s="19">
        <f ca="1">IFERROR(__xludf.DUMMYFUNCTION("""COMPUTED_VALUE"""),39)</f>
        <v>39</v>
      </c>
      <c r="HS30" s="19" t="str">
        <f ca="1">IFERROR(__xludf.DUMMYFUNCTION("""COMPUTED_VALUE"""),"Прокопів  В. В.")</f>
        <v>Прокопів  В. В.</v>
      </c>
      <c r="HT30" s="19" t="str">
        <f ca="1">IFERROR(__xludf.DUMMYFUNCTION("""COMPUTED_VALUE"""),"За")</f>
        <v>За</v>
      </c>
      <c r="HU30" s="19">
        <f ca="1">IFERROR(__xludf.DUMMYFUNCTION("""COMPUTED_VALUE"""),39)</f>
        <v>39</v>
      </c>
      <c r="HV30" s="19" t="str">
        <f ca="1">IFERROR(__xludf.DUMMYFUNCTION("""COMPUTED_VALUE"""),"Прокопів  В. В.")</f>
        <v>Прокопів  В. В.</v>
      </c>
      <c r="HW30" s="19" t="str">
        <f ca="1">IFERROR(__xludf.DUMMYFUNCTION("""COMPUTED_VALUE"""),"За")</f>
        <v>За</v>
      </c>
      <c r="HX30" s="19">
        <f ca="1">IFERROR(__xludf.DUMMYFUNCTION("""COMPUTED_VALUE"""),39)</f>
        <v>39</v>
      </c>
      <c r="HY30" s="19" t="str">
        <f ca="1">IFERROR(__xludf.DUMMYFUNCTION("""COMPUTED_VALUE"""),"Прокопів  В. В.")</f>
        <v>Прокопів  В. В.</v>
      </c>
      <c r="HZ30" s="19" t="str">
        <f ca="1">IFERROR(__xludf.DUMMYFUNCTION("""COMPUTED_VALUE"""),"За")</f>
        <v>За</v>
      </c>
      <c r="IA30" s="19">
        <f ca="1">IFERROR(__xludf.DUMMYFUNCTION("""COMPUTED_VALUE"""),39)</f>
        <v>39</v>
      </c>
      <c r="IB30" s="19" t="str">
        <f ca="1">IFERROR(__xludf.DUMMYFUNCTION("""COMPUTED_VALUE"""),"Прокопів  В. В.")</f>
        <v>Прокопів  В. В.</v>
      </c>
      <c r="IC30" s="19" t="str">
        <f ca="1">IFERROR(__xludf.DUMMYFUNCTION("""COMPUTED_VALUE"""),"За")</f>
        <v>За</v>
      </c>
      <c r="ID30" s="19">
        <f ca="1">IFERROR(__xludf.DUMMYFUNCTION("""COMPUTED_VALUE"""),39)</f>
        <v>39</v>
      </c>
      <c r="IE30" s="19" t="str">
        <f ca="1">IFERROR(__xludf.DUMMYFUNCTION("""COMPUTED_VALUE"""),"Прокопів  В. В.")</f>
        <v>Прокопів  В. В.</v>
      </c>
      <c r="IF30" s="19" t="str">
        <f ca="1">IFERROR(__xludf.DUMMYFUNCTION("""COMPUTED_VALUE"""),"За")</f>
        <v>За</v>
      </c>
      <c r="IG30" s="19">
        <f ca="1">IFERROR(__xludf.DUMMYFUNCTION("""COMPUTED_VALUE"""),39)</f>
        <v>39</v>
      </c>
      <c r="IH30" s="19" t="str">
        <f ca="1">IFERROR(__xludf.DUMMYFUNCTION("""COMPUTED_VALUE"""),"Прокопів  В. В.")</f>
        <v>Прокопів  В. В.</v>
      </c>
      <c r="II30" s="19" t="str">
        <f ca="1">IFERROR(__xludf.DUMMYFUNCTION("""COMPUTED_VALUE"""),"За")</f>
        <v>За</v>
      </c>
      <c r="IJ30" s="19">
        <f ca="1">IFERROR(__xludf.DUMMYFUNCTION("""COMPUTED_VALUE"""),39)</f>
        <v>39</v>
      </c>
      <c r="IK30" s="19" t="str">
        <f ca="1">IFERROR(__xludf.DUMMYFUNCTION("""COMPUTED_VALUE"""),"Прокопів  В. В.")</f>
        <v>Прокопів  В. В.</v>
      </c>
      <c r="IL30" s="19" t="str">
        <f ca="1">IFERROR(__xludf.DUMMYFUNCTION("""COMPUTED_VALUE"""),"За")</f>
        <v>За</v>
      </c>
      <c r="IM30" s="19">
        <f ca="1">IFERROR(__xludf.DUMMYFUNCTION("""COMPUTED_VALUE"""),39)</f>
        <v>39</v>
      </c>
      <c r="IN30" s="19" t="str">
        <f ca="1">IFERROR(__xludf.DUMMYFUNCTION("""COMPUTED_VALUE"""),"Прокопів  В. В.")</f>
        <v>Прокопів  В. В.</v>
      </c>
      <c r="IO30" s="19" t="str">
        <f ca="1">IFERROR(__xludf.DUMMYFUNCTION("""COMPUTED_VALUE"""),"За")</f>
        <v>За</v>
      </c>
      <c r="IP30" s="19">
        <f ca="1">IFERROR(__xludf.DUMMYFUNCTION("""COMPUTED_VALUE"""),39)</f>
        <v>39</v>
      </c>
      <c r="IQ30" s="19" t="str">
        <f ca="1">IFERROR(__xludf.DUMMYFUNCTION("""COMPUTED_VALUE"""),"Прокопів  В. В.")</f>
        <v>Прокопів  В. В.</v>
      </c>
      <c r="IR30" s="19" t="str">
        <f ca="1">IFERROR(__xludf.DUMMYFUNCTION("""COMPUTED_VALUE"""),"За")</f>
        <v>За</v>
      </c>
      <c r="IS30" s="19">
        <f ca="1">IFERROR(__xludf.DUMMYFUNCTION("""COMPUTED_VALUE"""),39)</f>
        <v>39</v>
      </c>
      <c r="IT30" s="19" t="str">
        <f ca="1">IFERROR(__xludf.DUMMYFUNCTION("""COMPUTED_VALUE"""),"Прокопів  В. В.")</f>
        <v>Прокопів  В. В.</v>
      </c>
      <c r="IU30" s="19" t="str">
        <f ca="1">IFERROR(__xludf.DUMMYFUNCTION("""COMPUTED_VALUE"""),"За")</f>
        <v>За</v>
      </c>
      <c r="IV30" s="19">
        <f ca="1">IFERROR(__xludf.DUMMYFUNCTION("""COMPUTED_VALUE"""),39)</f>
        <v>39</v>
      </c>
      <c r="IW30" s="19" t="str">
        <f ca="1">IFERROR(__xludf.DUMMYFUNCTION("""COMPUTED_VALUE"""),"Прокопів  В. В.")</f>
        <v>Прокопів  В. В.</v>
      </c>
      <c r="IX30" s="19" t="str">
        <f ca="1">IFERROR(__xludf.DUMMYFUNCTION("""COMPUTED_VALUE"""),"За")</f>
        <v>За</v>
      </c>
      <c r="IY30" s="19">
        <f ca="1">IFERROR(__xludf.DUMMYFUNCTION("""COMPUTED_VALUE"""),39)</f>
        <v>39</v>
      </c>
      <c r="IZ30" s="19" t="str">
        <f ca="1">IFERROR(__xludf.DUMMYFUNCTION("""COMPUTED_VALUE"""),"Прокопів  В. В.")</f>
        <v>Прокопів  В. В.</v>
      </c>
      <c r="JA30" s="19" t="str">
        <f ca="1">IFERROR(__xludf.DUMMYFUNCTION("""COMPUTED_VALUE"""),"За")</f>
        <v>За</v>
      </c>
      <c r="JB30" s="19">
        <f ca="1">IFERROR(__xludf.DUMMYFUNCTION("""COMPUTED_VALUE"""),39)</f>
        <v>39</v>
      </c>
      <c r="JC30" s="19" t="str">
        <f ca="1">IFERROR(__xludf.DUMMYFUNCTION("""COMPUTED_VALUE"""),"Прокопів  В. В.")</f>
        <v>Прокопів  В. В.</v>
      </c>
      <c r="JD30" s="19" t="str">
        <f ca="1">IFERROR(__xludf.DUMMYFUNCTION("""COMPUTED_VALUE"""),"За")</f>
        <v>За</v>
      </c>
      <c r="JE30" s="19">
        <f ca="1">IFERROR(__xludf.DUMMYFUNCTION("""COMPUTED_VALUE"""),39)</f>
        <v>39</v>
      </c>
      <c r="JF30" s="19" t="str">
        <f ca="1">IFERROR(__xludf.DUMMYFUNCTION("""COMPUTED_VALUE"""),"Прокопів  В. В.")</f>
        <v>Прокопів  В. В.</v>
      </c>
      <c r="JG30" s="19" t="str">
        <f ca="1">IFERROR(__xludf.DUMMYFUNCTION("""COMPUTED_VALUE"""),"За")</f>
        <v>За</v>
      </c>
      <c r="JH30" s="19">
        <f ca="1">IFERROR(__xludf.DUMMYFUNCTION("""COMPUTED_VALUE"""),39)</f>
        <v>39</v>
      </c>
      <c r="JI30" s="19" t="str">
        <f ca="1">IFERROR(__xludf.DUMMYFUNCTION("""COMPUTED_VALUE"""),"Прокопів  В. В.")</f>
        <v>Прокопів  В. В.</v>
      </c>
      <c r="JJ30" s="19" t="str">
        <f ca="1">IFERROR(__xludf.DUMMYFUNCTION("""COMPUTED_VALUE"""),"Не голосував")</f>
        <v>Не голосував</v>
      </c>
      <c r="JK30" s="19">
        <f ca="1">IFERROR(__xludf.DUMMYFUNCTION("""COMPUTED_VALUE"""),39)</f>
        <v>39</v>
      </c>
      <c r="JL30" s="19" t="str">
        <f ca="1">IFERROR(__xludf.DUMMYFUNCTION("""COMPUTED_VALUE"""),"Прокопів  В. В.")</f>
        <v>Прокопів  В. В.</v>
      </c>
      <c r="JM30" s="19" t="str">
        <f ca="1">IFERROR(__xludf.DUMMYFUNCTION("""COMPUTED_VALUE"""),"За")</f>
        <v>За</v>
      </c>
      <c r="JN30" s="19">
        <f ca="1">IFERROR(__xludf.DUMMYFUNCTION("""COMPUTED_VALUE"""),39)</f>
        <v>39</v>
      </c>
      <c r="JO30" s="19" t="str">
        <f ca="1">IFERROR(__xludf.DUMMYFUNCTION("""COMPUTED_VALUE"""),"Прокопів  В. В.")</f>
        <v>Прокопів  В. В.</v>
      </c>
      <c r="JP30" s="19" t="str">
        <f ca="1">IFERROR(__xludf.DUMMYFUNCTION("""COMPUTED_VALUE"""),"За")</f>
        <v>За</v>
      </c>
      <c r="JQ30" s="19">
        <f ca="1">IFERROR(__xludf.DUMMYFUNCTION("""COMPUTED_VALUE"""),39)</f>
        <v>39</v>
      </c>
      <c r="JR30" s="19" t="str">
        <f ca="1">IFERROR(__xludf.DUMMYFUNCTION("""COMPUTED_VALUE"""),"Прокопів  В. В.")</f>
        <v>Прокопів  В. В.</v>
      </c>
      <c r="JS30" s="19" t="str">
        <f ca="1">IFERROR(__xludf.DUMMYFUNCTION("""COMPUTED_VALUE"""),"За")</f>
        <v>За</v>
      </c>
      <c r="JT30" s="19">
        <f ca="1">IFERROR(__xludf.DUMMYFUNCTION("""COMPUTED_VALUE"""),39)</f>
        <v>39</v>
      </c>
      <c r="JU30" s="19" t="str">
        <f ca="1">IFERROR(__xludf.DUMMYFUNCTION("""COMPUTED_VALUE"""),"Прокопів  В. В.")</f>
        <v>Прокопів  В. В.</v>
      </c>
      <c r="JV30" s="19" t="str">
        <f ca="1">IFERROR(__xludf.DUMMYFUNCTION("""COMPUTED_VALUE"""),"За")</f>
        <v>За</v>
      </c>
      <c r="JW30" s="19">
        <f ca="1">IFERROR(__xludf.DUMMYFUNCTION("""COMPUTED_VALUE"""),39)</f>
        <v>39</v>
      </c>
      <c r="JX30" s="19" t="str">
        <f ca="1">IFERROR(__xludf.DUMMYFUNCTION("""COMPUTED_VALUE"""),"Прокопів  В. В.")</f>
        <v>Прокопів  В. В.</v>
      </c>
      <c r="JY30" s="19" t="str">
        <f ca="1">IFERROR(__xludf.DUMMYFUNCTION("""COMPUTED_VALUE"""),"За")</f>
        <v>За</v>
      </c>
      <c r="JZ30" s="19">
        <f ca="1">IFERROR(__xludf.DUMMYFUNCTION("""COMPUTED_VALUE"""),39)</f>
        <v>39</v>
      </c>
      <c r="KA30" s="19" t="str">
        <f ca="1">IFERROR(__xludf.DUMMYFUNCTION("""COMPUTED_VALUE"""),"Прокопів  В. В.")</f>
        <v>Прокопів  В. В.</v>
      </c>
      <c r="KB30" s="19" t="str">
        <f ca="1">IFERROR(__xludf.DUMMYFUNCTION("""COMPUTED_VALUE"""),"За")</f>
        <v>За</v>
      </c>
      <c r="KC30" s="19">
        <f ca="1">IFERROR(__xludf.DUMMYFUNCTION("""COMPUTED_VALUE"""),39)</f>
        <v>39</v>
      </c>
      <c r="KD30" s="19" t="str">
        <f ca="1">IFERROR(__xludf.DUMMYFUNCTION("""COMPUTED_VALUE"""),"Прокопів  В. В.")</f>
        <v>Прокопів  В. В.</v>
      </c>
      <c r="KE30" s="19" t="str">
        <f ca="1">IFERROR(__xludf.DUMMYFUNCTION("""COMPUTED_VALUE"""),"За")</f>
        <v>За</v>
      </c>
      <c r="KF30" s="19">
        <f ca="1">IFERROR(__xludf.DUMMYFUNCTION("""COMPUTED_VALUE"""),39)</f>
        <v>39</v>
      </c>
      <c r="KG30" s="19" t="str">
        <f ca="1">IFERROR(__xludf.DUMMYFUNCTION("""COMPUTED_VALUE"""),"Прокопів  В. В.")</f>
        <v>Прокопів  В. В.</v>
      </c>
      <c r="KH30" s="19" t="str">
        <f ca="1">IFERROR(__xludf.DUMMYFUNCTION("""COMPUTED_VALUE"""),"За")</f>
        <v>За</v>
      </c>
      <c r="KI30" s="19">
        <f ca="1">IFERROR(__xludf.DUMMYFUNCTION("""COMPUTED_VALUE"""),39)</f>
        <v>39</v>
      </c>
      <c r="KJ30" s="19" t="str">
        <f ca="1">IFERROR(__xludf.DUMMYFUNCTION("""COMPUTED_VALUE"""),"Прокопів  В. В.")</f>
        <v>Прокопів  В. В.</v>
      </c>
      <c r="KK30" s="19" t="str">
        <f ca="1">IFERROR(__xludf.DUMMYFUNCTION("""COMPUTED_VALUE"""),"За")</f>
        <v>За</v>
      </c>
      <c r="KL30" s="19">
        <f ca="1">IFERROR(__xludf.DUMMYFUNCTION("""COMPUTED_VALUE"""),39)</f>
        <v>39</v>
      </c>
      <c r="KM30" s="19" t="str">
        <f ca="1">IFERROR(__xludf.DUMMYFUNCTION("""COMPUTED_VALUE"""),"Прокопів  В. В.")</f>
        <v>Прокопів  В. В.</v>
      </c>
      <c r="KN30" s="19" t="str">
        <f ca="1">IFERROR(__xludf.DUMMYFUNCTION("""COMPUTED_VALUE"""),"За")</f>
        <v>За</v>
      </c>
      <c r="KO30" s="19">
        <f ca="1">IFERROR(__xludf.DUMMYFUNCTION("""COMPUTED_VALUE"""),39)</f>
        <v>39</v>
      </c>
      <c r="KP30" s="19" t="str">
        <f ca="1">IFERROR(__xludf.DUMMYFUNCTION("""COMPUTED_VALUE"""),"Прокопів  В. В.")</f>
        <v>Прокопів  В. В.</v>
      </c>
      <c r="KQ30" s="19" t="str">
        <f ca="1">IFERROR(__xludf.DUMMYFUNCTION("""COMPUTED_VALUE"""),"За")</f>
        <v>За</v>
      </c>
      <c r="KR30" s="19">
        <f ca="1">IFERROR(__xludf.DUMMYFUNCTION("""COMPUTED_VALUE"""),39)</f>
        <v>39</v>
      </c>
      <c r="KS30" s="19" t="str">
        <f ca="1">IFERROR(__xludf.DUMMYFUNCTION("""COMPUTED_VALUE"""),"Прокопів  В. В.")</f>
        <v>Прокопів  В. В.</v>
      </c>
      <c r="KT30" s="19" t="str">
        <f ca="1">IFERROR(__xludf.DUMMYFUNCTION("""COMPUTED_VALUE"""),"Не голосував")</f>
        <v>Не голосував</v>
      </c>
      <c r="KU30" s="19">
        <f ca="1">IFERROR(__xludf.DUMMYFUNCTION("""COMPUTED_VALUE"""),39)</f>
        <v>39</v>
      </c>
      <c r="KV30" s="19" t="str">
        <f ca="1">IFERROR(__xludf.DUMMYFUNCTION("""COMPUTED_VALUE"""),"Прокопів  В. В.")</f>
        <v>Прокопів  В. В.</v>
      </c>
      <c r="KW30" s="19" t="str">
        <f ca="1">IFERROR(__xludf.DUMMYFUNCTION("""COMPUTED_VALUE"""),"За")</f>
        <v>За</v>
      </c>
      <c r="KX30" s="19">
        <f ca="1">IFERROR(__xludf.DUMMYFUNCTION("""COMPUTED_VALUE"""),39)</f>
        <v>39</v>
      </c>
      <c r="KY30" s="19" t="str">
        <f ca="1">IFERROR(__xludf.DUMMYFUNCTION("""COMPUTED_VALUE"""),"Прокопів  В. В.")</f>
        <v>Прокопів  В. В.</v>
      </c>
      <c r="KZ30" s="19" t="str">
        <f ca="1">IFERROR(__xludf.DUMMYFUNCTION("""COMPUTED_VALUE"""),"За")</f>
        <v>За</v>
      </c>
      <c r="LA30" s="19">
        <f ca="1">IFERROR(__xludf.DUMMYFUNCTION("""COMPUTED_VALUE"""),39)</f>
        <v>39</v>
      </c>
      <c r="LB30" s="19" t="str">
        <f ca="1">IFERROR(__xludf.DUMMYFUNCTION("""COMPUTED_VALUE"""),"Прокопів  В. В.")</f>
        <v>Прокопів  В. В.</v>
      </c>
      <c r="LC30" s="19" t="str">
        <f ca="1">IFERROR(__xludf.DUMMYFUNCTION("""COMPUTED_VALUE"""),"За")</f>
        <v>За</v>
      </c>
      <c r="LD30" s="19">
        <f ca="1">IFERROR(__xludf.DUMMYFUNCTION("""COMPUTED_VALUE"""),39)</f>
        <v>39</v>
      </c>
      <c r="LE30" s="19" t="str">
        <f ca="1">IFERROR(__xludf.DUMMYFUNCTION("""COMPUTED_VALUE"""),"Прокопів  В. В.")</f>
        <v>Прокопів  В. В.</v>
      </c>
      <c r="LF30" s="19" t="str">
        <f ca="1">IFERROR(__xludf.DUMMYFUNCTION("""COMPUTED_VALUE"""),"За")</f>
        <v>За</v>
      </c>
      <c r="LG30" s="19">
        <f ca="1">IFERROR(__xludf.DUMMYFUNCTION("""COMPUTED_VALUE"""),39)</f>
        <v>39</v>
      </c>
      <c r="LH30" s="19" t="str">
        <f ca="1">IFERROR(__xludf.DUMMYFUNCTION("""COMPUTED_VALUE"""),"Прокопів  В. В.")</f>
        <v>Прокопів  В. В.</v>
      </c>
      <c r="LI30" s="19" t="str">
        <f ca="1">IFERROR(__xludf.DUMMYFUNCTION("""COMPUTED_VALUE"""),"За")</f>
        <v>За</v>
      </c>
      <c r="LJ30" s="19">
        <f ca="1">IFERROR(__xludf.DUMMYFUNCTION("""COMPUTED_VALUE"""),39)</f>
        <v>39</v>
      </c>
      <c r="LK30" s="19" t="str">
        <f ca="1">IFERROR(__xludf.DUMMYFUNCTION("""COMPUTED_VALUE"""),"Прокопів  В. В.")</f>
        <v>Прокопів  В. В.</v>
      </c>
      <c r="LL30" s="19" t="str">
        <f ca="1">IFERROR(__xludf.DUMMYFUNCTION("""COMPUTED_VALUE"""),"Не голосував")</f>
        <v>Не голосував</v>
      </c>
      <c r="LM30" s="19">
        <f ca="1">IFERROR(__xludf.DUMMYFUNCTION("""COMPUTED_VALUE"""),39)</f>
        <v>39</v>
      </c>
      <c r="LN30" s="19" t="str">
        <f ca="1">IFERROR(__xludf.DUMMYFUNCTION("""COMPUTED_VALUE"""),"Прокопів  В. В.")</f>
        <v>Прокопів  В. В.</v>
      </c>
      <c r="LO30" s="19" t="str">
        <f ca="1">IFERROR(__xludf.DUMMYFUNCTION("""COMPUTED_VALUE"""),"Не голосував")</f>
        <v>Не голосував</v>
      </c>
      <c r="LP30" s="19">
        <f ca="1">IFERROR(__xludf.DUMMYFUNCTION("""COMPUTED_VALUE"""),39)</f>
        <v>39</v>
      </c>
      <c r="LQ30" s="19" t="str">
        <f ca="1">IFERROR(__xludf.DUMMYFUNCTION("""COMPUTED_VALUE"""),"Прокопів  В. В.")</f>
        <v>Прокопів  В. В.</v>
      </c>
      <c r="LR30" s="19" t="str">
        <f ca="1">IFERROR(__xludf.DUMMYFUNCTION("""COMPUTED_VALUE"""),"За")</f>
        <v>За</v>
      </c>
      <c r="LS30" s="19">
        <f ca="1">IFERROR(__xludf.DUMMYFUNCTION("""COMPUTED_VALUE"""),39)</f>
        <v>39</v>
      </c>
      <c r="LT30" s="19" t="str">
        <f ca="1">IFERROR(__xludf.DUMMYFUNCTION("""COMPUTED_VALUE"""),"Прокопів  В. В.")</f>
        <v>Прокопів  В. В.</v>
      </c>
      <c r="LU30" s="19" t="str">
        <f ca="1">IFERROR(__xludf.DUMMYFUNCTION("""COMPUTED_VALUE"""),"За")</f>
        <v>За</v>
      </c>
      <c r="LV30" s="19">
        <f ca="1">IFERROR(__xludf.DUMMYFUNCTION("""COMPUTED_VALUE"""),39)</f>
        <v>39</v>
      </c>
      <c r="LW30" s="19" t="str">
        <f ca="1">IFERROR(__xludf.DUMMYFUNCTION("""COMPUTED_VALUE"""),"Прокопів  В. В.")</f>
        <v>Прокопів  В. В.</v>
      </c>
      <c r="LX30" s="19" t="str">
        <f ca="1">IFERROR(__xludf.DUMMYFUNCTION("""COMPUTED_VALUE"""),"За")</f>
        <v>За</v>
      </c>
      <c r="LY30" s="19">
        <f ca="1">IFERROR(__xludf.DUMMYFUNCTION("""COMPUTED_VALUE"""),39)</f>
        <v>39</v>
      </c>
      <c r="LZ30" s="19" t="str">
        <f ca="1">IFERROR(__xludf.DUMMYFUNCTION("""COMPUTED_VALUE"""),"Прокопів  В. В.")</f>
        <v>Прокопів  В. В.</v>
      </c>
      <c r="MA30" s="19" t="str">
        <f ca="1">IFERROR(__xludf.DUMMYFUNCTION("""COMPUTED_VALUE"""),"За")</f>
        <v>За</v>
      </c>
      <c r="MB30" s="19">
        <f ca="1">IFERROR(__xludf.DUMMYFUNCTION("""COMPUTED_VALUE"""),39)</f>
        <v>39</v>
      </c>
      <c r="MC30" s="19" t="str">
        <f ca="1">IFERROR(__xludf.DUMMYFUNCTION("""COMPUTED_VALUE"""),"Прокопів  В. В.")</f>
        <v>Прокопів  В. В.</v>
      </c>
      <c r="MD30" s="19" t="str">
        <f ca="1">IFERROR(__xludf.DUMMYFUNCTION("""COMPUTED_VALUE"""),"За")</f>
        <v>За</v>
      </c>
      <c r="ME30" s="19">
        <f ca="1">IFERROR(__xludf.DUMMYFUNCTION("""COMPUTED_VALUE"""),39)</f>
        <v>39</v>
      </c>
      <c r="MF30" s="19" t="str">
        <f ca="1">IFERROR(__xludf.DUMMYFUNCTION("""COMPUTED_VALUE"""),"Прокопів  В. В.")</f>
        <v>Прокопів  В. В.</v>
      </c>
      <c r="MG30" s="19" t="str">
        <f ca="1">IFERROR(__xludf.DUMMYFUNCTION("""COMPUTED_VALUE"""),"За")</f>
        <v>За</v>
      </c>
      <c r="MH30" s="19">
        <f ca="1">IFERROR(__xludf.DUMMYFUNCTION("""COMPUTED_VALUE"""),39)</f>
        <v>39</v>
      </c>
      <c r="MI30" s="19" t="str">
        <f ca="1">IFERROR(__xludf.DUMMYFUNCTION("""COMPUTED_VALUE"""),"Прокопів  В. В.")</f>
        <v>Прокопів  В. В.</v>
      </c>
      <c r="MJ30" s="19" t="str">
        <f ca="1">IFERROR(__xludf.DUMMYFUNCTION("""COMPUTED_VALUE"""),"За")</f>
        <v>За</v>
      </c>
      <c r="MK30" s="19">
        <f ca="1">IFERROR(__xludf.DUMMYFUNCTION("""COMPUTED_VALUE"""),39)</f>
        <v>39</v>
      </c>
      <c r="ML30" s="19" t="str">
        <f ca="1">IFERROR(__xludf.DUMMYFUNCTION("""COMPUTED_VALUE"""),"Прокопів  В. В.")</f>
        <v>Прокопів  В. В.</v>
      </c>
      <c r="MM30" s="19" t="str">
        <f ca="1">IFERROR(__xludf.DUMMYFUNCTION("""COMPUTED_VALUE"""),"За")</f>
        <v>За</v>
      </c>
      <c r="MN30" s="19">
        <f ca="1">IFERROR(__xludf.DUMMYFUNCTION("""COMPUTED_VALUE"""),39)</f>
        <v>39</v>
      </c>
      <c r="MO30" s="19" t="str">
        <f ca="1">IFERROR(__xludf.DUMMYFUNCTION("""COMPUTED_VALUE"""),"Прокопів  В. В.")</f>
        <v>Прокопів  В. В.</v>
      </c>
      <c r="MP30" s="19" t="str">
        <f ca="1">IFERROR(__xludf.DUMMYFUNCTION("""COMPUTED_VALUE"""),"Не голосував")</f>
        <v>Не голосував</v>
      </c>
      <c r="MQ30" s="19">
        <f ca="1">IFERROR(__xludf.DUMMYFUNCTION("""COMPUTED_VALUE"""),39)</f>
        <v>39</v>
      </c>
      <c r="MR30" s="19" t="str">
        <f ca="1">IFERROR(__xludf.DUMMYFUNCTION("""COMPUTED_VALUE"""),"Прокопів  В. В.")</f>
        <v>Прокопів  В. В.</v>
      </c>
      <c r="MS30" s="19" t="str">
        <f ca="1">IFERROR(__xludf.DUMMYFUNCTION("""COMPUTED_VALUE"""),"За")</f>
        <v>За</v>
      </c>
      <c r="MT30" s="19">
        <f ca="1">IFERROR(__xludf.DUMMYFUNCTION("""COMPUTED_VALUE"""),39)</f>
        <v>39</v>
      </c>
      <c r="MU30" s="19" t="str">
        <f ca="1">IFERROR(__xludf.DUMMYFUNCTION("""COMPUTED_VALUE"""),"Прокопів  В. В.")</f>
        <v>Прокопів  В. В.</v>
      </c>
      <c r="MV30" s="19" t="str">
        <f ca="1">IFERROR(__xludf.DUMMYFUNCTION("""COMPUTED_VALUE"""),"За")</f>
        <v>За</v>
      </c>
      <c r="MW30" s="19">
        <f ca="1">IFERROR(__xludf.DUMMYFUNCTION("""COMPUTED_VALUE"""),39)</f>
        <v>39</v>
      </c>
      <c r="MX30" s="19" t="str">
        <f ca="1">IFERROR(__xludf.DUMMYFUNCTION("""COMPUTED_VALUE"""),"Прокопів  В. В.")</f>
        <v>Прокопів  В. В.</v>
      </c>
      <c r="MY30" s="19" t="str">
        <f ca="1">IFERROR(__xludf.DUMMYFUNCTION("""COMPUTED_VALUE"""),"За")</f>
        <v>За</v>
      </c>
      <c r="MZ30" s="19">
        <f ca="1">IFERROR(__xludf.DUMMYFUNCTION("""COMPUTED_VALUE"""),39)</f>
        <v>39</v>
      </c>
      <c r="NA30" s="19" t="str">
        <f ca="1">IFERROR(__xludf.DUMMYFUNCTION("""COMPUTED_VALUE"""),"Прокопів  В. В.")</f>
        <v>Прокопів  В. В.</v>
      </c>
      <c r="NB30" s="19" t="str">
        <f ca="1">IFERROR(__xludf.DUMMYFUNCTION("""COMPUTED_VALUE"""),"За")</f>
        <v>За</v>
      </c>
      <c r="NC30" s="19">
        <f ca="1">IFERROR(__xludf.DUMMYFUNCTION("""COMPUTED_VALUE"""),39)</f>
        <v>39</v>
      </c>
      <c r="ND30" s="19" t="str">
        <f ca="1">IFERROR(__xludf.DUMMYFUNCTION("""COMPUTED_VALUE"""),"Прокопів  В. В.")</f>
        <v>Прокопів  В. В.</v>
      </c>
      <c r="NE30" s="19" t="str">
        <f ca="1">IFERROR(__xludf.DUMMYFUNCTION("""COMPUTED_VALUE"""),"За")</f>
        <v>За</v>
      </c>
      <c r="NF30" s="19">
        <f ca="1">IFERROR(__xludf.DUMMYFUNCTION("""COMPUTED_VALUE"""),39)</f>
        <v>39</v>
      </c>
      <c r="NG30" s="19" t="str">
        <f ca="1">IFERROR(__xludf.DUMMYFUNCTION("""COMPUTED_VALUE"""),"Прокопів  В. В.")</f>
        <v>Прокопів  В. В.</v>
      </c>
      <c r="NH30" s="19" t="str">
        <f ca="1">IFERROR(__xludf.DUMMYFUNCTION("""COMPUTED_VALUE"""),"Не голосував")</f>
        <v>Не голосував</v>
      </c>
      <c r="NI30" s="19">
        <f ca="1">IFERROR(__xludf.DUMMYFUNCTION("""COMPUTED_VALUE"""),39)</f>
        <v>39</v>
      </c>
      <c r="NJ30" s="19" t="str">
        <f ca="1">IFERROR(__xludf.DUMMYFUNCTION("""COMPUTED_VALUE"""),"Прокопів  В. В.")</f>
        <v>Прокопів  В. В.</v>
      </c>
      <c r="NK30" s="19" t="str">
        <f ca="1">IFERROR(__xludf.DUMMYFUNCTION("""COMPUTED_VALUE"""),"За")</f>
        <v>За</v>
      </c>
      <c r="NL30" s="19">
        <f ca="1">IFERROR(__xludf.DUMMYFUNCTION("""COMPUTED_VALUE"""),39)</f>
        <v>39</v>
      </c>
      <c r="NM30" s="19" t="str">
        <f ca="1">IFERROR(__xludf.DUMMYFUNCTION("""COMPUTED_VALUE"""),"Прокопів  В. В.")</f>
        <v>Прокопів  В. В.</v>
      </c>
      <c r="NN30" s="19" t="str">
        <f ca="1">IFERROR(__xludf.DUMMYFUNCTION("""COMPUTED_VALUE"""),"За")</f>
        <v>За</v>
      </c>
      <c r="NO30" s="19">
        <f ca="1">IFERROR(__xludf.DUMMYFUNCTION("""COMPUTED_VALUE"""),39)</f>
        <v>39</v>
      </c>
      <c r="NP30" s="19" t="str">
        <f ca="1">IFERROR(__xludf.DUMMYFUNCTION("""COMPUTED_VALUE"""),"Прокопів  В. В.")</f>
        <v>Прокопів  В. В.</v>
      </c>
      <c r="NQ30" s="19" t="str">
        <f ca="1">IFERROR(__xludf.DUMMYFUNCTION("""COMPUTED_VALUE"""),"За")</f>
        <v>За</v>
      </c>
      <c r="NR30" s="19">
        <f ca="1">IFERROR(__xludf.DUMMYFUNCTION("""COMPUTED_VALUE"""),39)</f>
        <v>39</v>
      </c>
      <c r="NS30" s="19" t="str">
        <f ca="1">IFERROR(__xludf.DUMMYFUNCTION("""COMPUTED_VALUE"""),"Прокопів  В. В.")</f>
        <v>Прокопів  В. В.</v>
      </c>
      <c r="NT30" s="19" t="str">
        <f ca="1">IFERROR(__xludf.DUMMYFUNCTION("""COMPUTED_VALUE"""),"Утримався")</f>
        <v>Утримався</v>
      </c>
      <c r="NU30" s="19">
        <f ca="1">IFERROR(__xludf.DUMMYFUNCTION("""COMPUTED_VALUE"""),39)</f>
        <v>39</v>
      </c>
      <c r="NV30" s="19" t="str">
        <f ca="1">IFERROR(__xludf.DUMMYFUNCTION("""COMPUTED_VALUE"""),"Прокопів  В. В.")</f>
        <v>Прокопів  В. В.</v>
      </c>
      <c r="NW30" s="19" t="str">
        <f ca="1">IFERROR(__xludf.DUMMYFUNCTION("""COMPUTED_VALUE"""),"Утримався")</f>
        <v>Утримався</v>
      </c>
      <c r="NX30" s="19">
        <f ca="1">IFERROR(__xludf.DUMMYFUNCTION("""COMPUTED_VALUE"""),39)</f>
        <v>39</v>
      </c>
      <c r="NY30" s="19" t="str">
        <f ca="1">IFERROR(__xludf.DUMMYFUNCTION("""COMPUTED_VALUE"""),"Прокопів  В. В.")</f>
        <v>Прокопів  В. В.</v>
      </c>
      <c r="NZ30" s="19" t="str">
        <f ca="1">IFERROR(__xludf.DUMMYFUNCTION("""COMPUTED_VALUE"""),"За")</f>
        <v>За</v>
      </c>
      <c r="OA30" s="19">
        <f ca="1">IFERROR(__xludf.DUMMYFUNCTION("""COMPUTED_VALUE"""),39)</f>
        <v>39</v>
      </c>
      <c r="OB30" s="19" t="str">
        <f ca="1">IFERROR(__xludf.DUMMYFUNCTION("""COMPUTED_VALUE"""),"Прокопів  В. В.")</f>
        <v>Прокопів  В. В.</v>
      </c>
      <c r="OC30" s="19" t="str">
        <f ca="1">IFERROR(__xludf.DUMMYFUNCTION("""COMPUTED_VALUE"""),"За")</f>
        <v>За</v>
      </c>
      <c r="OD30" s="19">
        <f ca="1">IFERROR(__xludf.DUMMYFUNCTION("""COMPUTED_VALUE"""),39)</f>
        <v>39</v>
      </c>
      <c r="OE30" s="19" t="str">
        <f ca="1">IFERROR(__xludf.DUMMYFUNCTION("""COMPUTED_VALUE"""),"Прокопів  В. В.")</f>
        <v>Прокопів  В. В.</v>
      </c>
      <c r="OF30" s="19" t="str">
        <f ca="1">IFERROR(__xludf.DUMMYFUNCTION("""COMPUTED_VALUE"""),"За")</f>
        <v>За</v>
      </c>
      <c r="OG30" s="19">
        <f ca="1">IFERROR(__xludf.DUMMYFUNCTION("""COMPUTED_VALUE"""),39)</f>
        <v>39</v>
      </c>
      <c r="OH30" s="19" t="str">
        <f ca="1">IFERROR(__xludf.DUMMYFUNCTION("""COMPUTED_VALUE"""),"Прокопів  В. В.")</f>
        <v>Прокопів  В. В.</v>
      </c>
      <c r="OI30" s="19" t="str">
        <f ca="1">IFERROR(__xludf.DUMMYFUNCTION("""COMPUTED_VALUE"""),"За")</f>
        <v>За</v>
      </c>
      <c r="OJ30" s="19">
        <f ca="1">IFERROR(__xludf.DUMMYFUNCTION("""COMPUTED_VALUE"""),39)</f>
        <v>39</v>
      </c>
      <c r="OK30" s="19" t="str">
        <f ca="1">IFERROR(__xludf.DUMMYFUNCTION("""COMPUTED_VALUE"""),"Прокопів  В. В.")</f>
        <v>Прокопів  В. В.</v>
      </c>
      <c r="OL30" s="19" t="str">
        <f ca="1">IFERROR(__xludf.DUMMYFUNCTION("""COMPUTED_VALUE"""),"За")</f>
        <v>За</v>
      </c>
      <c r="OM30" s="19">
        <f ca="1">IFERROR(__xludf.DUMMYFUNCTION("""COMPUTED_VALUE"""),39)</f>
        <v>39</v>
      </c>
      <c r="ON30" s="19" t="str">
        <f ca="1">IFERROR(__xludf.DUMMYFUNCTION("""COMPUTED_VALUE"""),"Прокопів  В. В.")</f>
        <v>Прокопів  В. В.</v>
      </c>
      <c r="OO30" s="19" t="str">
        <f ca="1">IFERROR(__xludf.DUMMYFUNCTION("""COMPUTED_VALUE"""),"За")</f>
        <v>За</v>
      </c>
      <c r="OP30" s="19">
        <f ca="1">IFERROR(__xludf.DUMMYFUNCTION("""COMPUTED_VALUE"""),39)</f>
        <v>39</v>
      </c>
      <c r="OQ30" s="19" t="str">
        <f ca="1">IFERROR(__xludf.DUMMYFUNCTION("""COMPUTED_VALUE"""),"Прокопів  В. В.")</f>
        <v>Прокопів  В. В.</v>
      </c>
      <c r="OR30" s="19" t="str">
        <f ca="1">IFERROR(__xludf.DUMMYFUNCTION("""COMPUTED_VALUE"""),"За")</f>
        <v>За</v>
      </c>
      <c r="OS30" s="19">
        <f ca="1">IFERROR(__xludf.DUMMYFUNCTION("""COMPUTED_VALUE"""),39)</f>
        <v>39</v>
      </c>
      <c r="OT30" s="19" t="str">
        <f ca="1">IFERROR(__xludf.DUMMYFUNCTION("""COMPUTED_VALUE"""),"Прокопів  В. В.")</f>
        <v>Прокопів  В. В.</v>
      </c>
      <c r="OU30" s="19" t="str">
        <f ca="1">IFERROR(__xludf.DUMMYFUNCTION("""COMPUTED_VALUE"""),"За")</f>
        <v>За</v>
      </c>
      <c r="OV30" s="19">
        <f ca="1">IFERROR(__xludf.DUMMYFUNCTION("""COMPUTED_VALUE"""),39)</f>
        <v>39</v>
      </c>
      <c r="OW30" s="19" t="str">
        <f ca="1">IFERROR(__xludf.DUMMYFUNCTION("""COMPUTED_VALUE"""),"Прокопів  В. В.")</f>
        <v>Прокопів  В. В.</v>
      </c>
      <c r="OX30" s="19" t="str">
        <f ca="1">IFERROR(__xludf.DUMMYFUNCTION("""COMPUTED_VALUE"""),"За")</f>
        <v>За</v>
      </c>
      <c r="OY30" s="19">
        <f ca="1">IFERROR(__xludf.DUMMYFUNCTION("""COMPUTED_VALUE"""),39)</f>
        <v>39</v>
      </c>
      <c r="OZ30" s="19" t="str">
        <f ca="1">IFERROR(__xludf.DUMMYFUNCTION("""COMPUTED_VALUE"""),"Прокопів  В. В.")</f>
        <v>Прокопів  В. В.</v>
      </c>
      <c r="PA30" s="19" t="str">
        <f ca="1">IFERROR(__xludf.DUMMYFUNCTION("""COMPUTED_VALUE"""),"За")</f>
        <v>За</v>
      </c>
      <c r="PB30" s="19">
        <f ca="1">IFERROR(__xludf.DUMMYFUNCTION("""COMPUTED_VALUE"""),39)</f>
        <v>39</v>
      </c>
      <c r="PC30" s="19" t="str">
        <f ca="1">IFERROR(__xludf.DUMMYFUNCTION("""COMPUTED_VALUE"""),"Прокопів  В. В.")</f>
        <v>Прокопів  В. В.</v>
      </c>
      <c r="PD30" s="19" t="str">
        <f ca="1">IFERROR(__xludf.DUMMYFUNCTION("""COMPUTED_VALUE"""),"За")</f>
        <v>За</v>
      </c>
      <c r="PE30" s="19">
        <f ca="1">IFERROR(__xludf.DUMMYFUNCTION("""COMPUTED_VALUE"""),39)</f>
        <v>39</v>
      </c>
      <c r="PF30" s="19" t="str">
        <f ca="1">IFERROR(__xludf.DUMMYFUNCTION("""COMPUTED_VALUE"""),"Прокопів  В. В.")</f>
        <v>Прокопів  В. В.</v>
      </c>
      <c r="PG30" s="19" t="str">
        <f ca="1">IFERROR(__xludf.DUMMYFUNCTION("""COMPUTED_VALUE"""),"За")</f>
        <v>За</v>
      </c>
      <c r="PH30" s="19">
        <f ca="1">IFERROR(__xludf.DUMMYFUNCTION("""COMPUTED_VALUE"""),39)</f>
        <v>39</v>
      </c>
      <c r="PI30" s="19" t="str">
        <f ca="1">IFERROR(__xludf.DUMMYFUNCTION("""COMPUTED_VALUE"""),"Прокопів  В. В.")</f>
        <v>Прокопів  В. В.</v>
      </c>
      <c r="PJ30" s="19" t="str">
        <f ca="1">IFERROR(__xludf.DUMMYFUNCTION("""COMPUTED_VALUE"""),"За")</f>
        <v>За</v>
      </c>
      <c r="PK30" s="19">
        <f ca="1">IFERROR(__xludf.DUMMYFUNCTION("""COMPUTED_VALUE"""),39)</f>
        <v>39</v>
      </c>
      <c r="PL30" s="19" t="str">
        <f ca="1">IFERROR(__xludf.DUMMYFUNCTION("""COMPUTED_VALUE"""),"Прокопів  В. В.")</f>
        <v>Прокопів  В. В.</v>
      </c>
      <c r="PM30" s="19" t="str">
        <f ca="1">IFERROR(__xludf.DUMMYFUNCTION("""COMPUTED_VALUE"""),"За")</f>
        <v>За</v>
      </c>
      <c r="PN30" s="19">
        <f ca="1">IFERROR(__xludf.DUMMYFUNCTION("""COMPUTED_VALUE"""),39)</f>
        <v>39</v>
      </c>
      <c r="PO30" s="19" t="str">
        <f ca="1">IFERROR(__xludf.DUMMYFUNCTION("""COMPUTED_VALUE"""),"Прокопів  В. В.")</f>
        <v>Прокопів  В. В.</v>
      </c>
      <c r="PP30" s="19" t="str">
        <f ca="1">IFERROR(__xludf.DUMMYFUNCTION("""COMPUTED_VALUE"""),"Утримався")</f>
        <v>Утримався</v>
      </c>
      <c r="PQ30" s="19">
        <f ca="1">IFERROR(__xludf.DUMMYFUNCTION("""COMPUTED_VALUE"""),39)</f>
        <v>39</v>
      </c>
      <c r="PR30" s="19" t="str">
        <f ca="1">IFERROR(__xludf.DUMMYFUNCTION("""COMPUTED_VALUE"""),"Прокопів  В. В.")</f>
        <v>Прокопів  В. В.</v>
      </c>
      <c r="PS30" s="19" t="str">
        <f ca="1">IFERROR(__xludf.DUMMYFUNCTION("""COMPUTED_VALUE"""),"За")</f>
        <v>За</v>
      </c>
      <c r="PT30" s="19">
        <f ca="1">IFERROR(__xludf.DUMMYFUNCTION("""COMPUTED_VALUE"""),39)</f>
        <v>39</v>
      </c>
      <c r="PU30" s="19" t="str">
        <f ca="1">IFERROR(__xludf.DUMMYFUNCTION("""COMPUTED_VALUE"""),"Прокопів  В. В.")</f>
        <v>Прокопів  В. В.</v>
      </c>
      <c r="PV30" s="19" t="str">
        <f ca="1">IFERROR(__xludf.DUMMYFUNCTION("""COMPUTED_VALUE"""),"За")</f>
        <v>За</v>
      </c>
      <c r="PW30" s="19">
        <f ca="1">IFERROR(__xludf.DUMMYFUNCTION("""COMPUTED_VALUE"""),39)</f>
        <v>39</v>
      </c>
      <c r="PX30" s="19" t="str">
        <f ca="1">IFERROR(__xludf.DUMMYFUNCTION("""COMPUTED_VALUE"""),"Прокопів  В. В.")</f>
        <v>Прокопів  В. В.</v>
      </c>
      <c r="PY30" s="19" t="str">
        <f ca="1">IFERROR(__xludf.DUMMYFUNCTION("""COMPUTED_VALUE"""),"За")</f>
        <v>За</v>
      </c>
      <c r="PZ30" s="19">
        <f ca="1">IFERROR(__xludf.DUMMYFUNCTION("""COMPUTED_VALUE"""),39)</f>
        <v>39</v>
      </c>
      <c r="QA30" s="19" t="str">
        <f ca="1">IFERROR(__xludf.DUMMYFUNCTION("""COMPUTED_VALUE"""),"Прокопів  В. В.")</f>
        <v>Прокопів  В. В.</v>
      </c>
      <c r="QB30" s="19" t="str">
        <f ca="1">IFERROR(__xludf.DUMMYFUNCTION("""COMPUTED_VALUE"""),"За")</f>
        <v>За</v>
      </c>
      <c r="QC30" s="19">
        <f ca="1">IFERROR(__xludf.DUMMYFUNCTION("""COMPUTED_VALUE"""),39)</f>
        <v>39</v>
      </c>
      <c r="QD30" s="19" t="str">
        <f ca="1">IFERROR(__xludf.DUMMYFUNCTION("""COMPUTED_VALUE"""),"Прокопів  В. В.")</f>
        <v>Прокопів  В. В.</v>
      </c>
      <c r="QE30" s="19" t="str">
        <f ca="1">IFERROR(__xludf.DUMMYFUNCTION("""COMPUTED_VALUE"""),"Утримався")</f>
        <v>Утримався</v>
      </c>
      <c r="QF30" s="19">
        <f ca="1">IFERROR(__xludf.DUMMYFUNCTION("""COMPUTED_VALUE"""),39)</f>
        <v>39</v>
      </c>
      <c r="QG30" s="19" t="str">
        <f ca="1">IFERROR(__xludf.DUMMYFUNCTION("""COMPUTED_VALUE"""),"Прокопів  В. В.")</f>
        <v>Прокопів  В. В.</v>
      </c>
      <c r="QH30" s="19" t="str">
        <f ca="1">IFERROR(__xludf.DUMMYFUNCTION("""COMPUTED_VALUE"""),"Утримався")</f>
        <v>Утримався</v>
      </c>
      <c r="QI30" s="19">
        <f ca="1">IFERROR(__xludf.DUMMYFUNCTION("""COMPUTED_VALUE"""),39)</f>
        <v>39</v>
      </c>
      <c r="QJ30" s="19" t="str">
        <f ca="1">IFERROR(__xludf.DUMMYFUNCTION("""COMPUTED_VALUE"""),"Прокопів  В. В.")</f>
        <v>Прокопів  В. В.</v>
      </c>
      <c r="QK30" s="19" t="str">
        <f ca="1">IFERROR(__xludf.DUMMYFUNCTION("""COMPUTED_VALUE"""),"За")</f>
        <v>За</v>
      </c>
    </row>
    <row r="31" spans="1:453" ht="12.75">
      <c r="A31" s="17">
        <f ca="1">IFERROR(__xludf.DUMMYFUNCTION("""COMPUTED_VALUE"""),43)</f>
        <v>43</v>
      </c>
      <c r="B31" s="17" t="str">
        <f ca="1">IFERROR(__xludf.DUMMYFUNCTION("""COMPUTED_VALUE"""),"Сторожук  В. П.")</f>
        <v>Сторожук  В. П.</v>
      </c>
      <c r="C31" s="19" t="str">
        <f ca="1">IFERROR(__xludf.DUMMYFUNCTION("""COMPUTED_VALUE"""),"...")</f>
        <v>...</v>
      </c>
      <c r="D31" s="19">
        <f ca="1">IFERROR(__xludf.DUMMYFUNCTION("""COMPUTED_VALUE"""),43)</f>
        <v>43</v>
      </c>
      <c r="E31" s="19" t="str">
        <f ca="1">IFERROR(__xludf.DUMMYFUNCTION("""COMPUTED_VALUE"""),"Сторожук  В. П.")</f>
        <v>Сторожук  В. П.</v>
      </c>
      <c r="F31" s="19" t="str">
        <f ca="1">IFERROR(__xludf.DUMMYFUNCTION("""COMPUTED_VALUE"""),"...")</f>
        <v>...</v>
      </c>
      <c r="G31" s="19">
        <f ca="1">IFERROR(__xludf.DUMMYFUNCTION("""COMPUTED_VALUE"""),43)</f>
        <v>43</v>
      </c>
      <c r="H31" s="19" t="str">
        <f ca="1">IFERROR(__xludf.DUMMYFUNCTION("""COMPUTED_VALUE"""),"Сторожук  В. П.")</f>
        <v>Сторожук  В. П.</v>
      </c>
      <c r="I31" s="19" t="str">
        <f ca="1">IFERROR(__xludf.DUMMYFUNCTION("""COMPUTED_VALUE"""),"...")</f>
        <v>...</v>
      </c>
      <c r="J31" s="19">
        <f ca="1">IFERROR(__xludf.DUMMYFUNCTION("""COMPUTED_VALUE"""),43)</f>
        <v>43</v>
      </c>
      <c r="K31" s="19" t="str">
        <f ca="1">IFERROR(__xludf.DUMMYFUNCTION("""COMPUTED_VALUE"""),"Сторожук  В. П.")</f>
        <v>Сторожук  В. П.</v>
      </c>
      <c r="L31" s="19" t="str">
        <f ca="1">IFERROR(__xludf.DUMMYFUNCTION("""COMPUTED_VALUE"""),"...")</f>
        <v>...</v>
      </c>
      <c r="M31" s="19">
        <f ca="1">IFERROR(__xludf.DUMMYFUNCTION("""COMPUTED_VALUE"""),43)</f>
        <v>43</v>
      </c>
      <c r="N31" s="19" t="str">
        <f ca="1">IFERROR(__xludf.DUMMYFUNCTION("""COMPUTED_VALUE"""),"Сторожук  В. П.")</f>
        <v>Сторожук  В. П.</v>
      </c>
      <c r="O31" s="19" t="str">
        <f ca="1">IFERROR(__xludf.DUMMYFUNCTION("""COMPUTED_VALUE"""),"...")</f>
        <v>...</v>
      </c>
      <c r="P31" s="19">
        <f ca="1">IFERROR(__xludf.DUMMYFUNCTION("""COMPUTED_VALUE"""),43)</f>
        <v>43</v>
      </c>
      <c r="Q31" s="19" t="str">
        <f ca="1">IFERROR(__xludf.DUMMYFUNCTION("""COMPUTED_VALUE"""),"Сторожук  В. П.")</f>
        <v>Сторожук  В. П.</v>
      </c>
      <c r="R31" s="19" t="str">
        <f ca="1">IFERROR(__xludf.DUMMYFUNCTION("""COMPUTED_VALUE"""),"...")</f>
        <v>...</v>
      </c>
      <c r="S31" s="19">
        <f ca="1">IFERROR(__xludf.DUMMYFUNCTION("""COMPUTED_VALUE"""),43)</f>
        <v>43</v>
      </c>
      <c r="T31" s="19" t="str">
        <f ca="1">IFERROR(__xludf.DUMMYFUNCTION("""COMPUTED_VALUE"""),"Сторожук  В. П.")</f>
        <v>Сторожук  В. П.</v>
      </c>
      <c r="U31" s="19" t="str">
        <f ca="1">IFERROR(__xludf.DUMMYFUNCTION("""COMPUTED_VALUE"""),"...")</f>
        <v>...</v>
      </c>
      <c r="V31" s="19">
        <f ca="1">IFERROR(__xludf.DUMMYFUNCTION("""COMPUTED_VALUE"""),43)</f>
        <v>43</v>
      </c>
      <c r="W31" s="19" t="str">
        <f ca="1">IFERROR(__xludf.DUMMYFUNCTION("""COMPUTED_VALUE"""),"Сторожук  В. П.")</f>
        <v>Сторожук  В. П.</v>
      </c>
      <c r="X31" s="19" t="str">
        <f ca="1">IFERROR(__xludf.DUMMYFUNCTION("""COMPUTED_VALUE"""),"...")</f>
        <v>...</v>
      </c>
      <c r="Y31" s="19">
        <f ca="1">IFERROR(__xludf.DUMMYFUNCTION("""COMPUTED_VALUE"""),43)</f>
        <v>43</v>
      </c>
      <c r="Z31" s="19" t="str">
        <f ca="1">IFERROR(__xludf.DUMMYFUNCTION("""COMPUTED_VALUE"""),"Сторожук  В. П.")</f>
        <v>Сторожук  В. П.</v>
      </c>
      <c r="AA31" s="19" t="str">
        <f ca="1">IFERROR(__xludf.DUMMYFUNCTION("""COMPUTED_VALUE"""),"...")</f>
        <v>...</v>
      </c>
      <c r="AB31" s="19">
        <f ca="1">IFERROR(__xludf.DUMMYFUNCTION("""COMPUTED_VALUE"""),43)</f>
        <v>43</v>
      </c>
      <c r="AC31" s="19" t="str">
        <f ca="1">IFERROR(__xludf.DUMMYFUNCTION("""COMPUTED_VALUE"""),"Сторожук  В. П.")</f>
        <v>Сторожук  В. П.</v>
      </c>
      <c r="AD31" s="19" t="str">
        <f ca="1">IFERROR(__xludf.DUMMYFUNCTION("""COMPUTED_VALUE"""),"...")</f>
        <v>...</v>
      </c>
      <c r="AE31" s="19">
        <f ca="1">IFERROR(__xludf.DUMMYFUNCTION("""COMPUTED_VALUE"""),43)</f>
        <v>43</v>
      </c>
      <c r="AF31" s="19" t="str">
        <f ca="1">IFERROR(__xludf.DUMMYFUNCTION("""COMPUTED_VALUE"""),"Сторожук  В. П.")</f>
        <v>Сторожук  В. П.</v>
      </c>
      <c r="AG31" s="19" t="str">
        <f ca="1">IFERROR(__xludf.DUMMYFUNCTION("""COMPUTED_VALUE"""),"...")</f>
        <v>...</v>
      </c>
      <c r="AH31" s="19">
        <f ca="1">IFERROR(__xludf.DUMMYFUNCTION("""COMPUTED_VALUE"""),43)</f>
        <v>43</v>
      </c>
      <c r="AI31" s="19" t="str">
        <f ca="1">IFERROR(__xludf.DUMMYFUNCTION("""COMPUTED_VALUE"""),"Сторожук  В. П.")</f>
        <v>Сторожук  В. П.</v>
      </c>
      <c r="AJ31" s="19" t="str">
        <f ca="1">IFERROR(__xludf.DUMMYFUNCTION("""COMPUTED_VALUE"""),"...")</f>
        <v>...</v>
      </c>
      <c r="AK31" s="19">
        <f ca="1">IFERROR(__xludf.DUMMYFUNCTION("""COMPUTED_VALUE"""),43)</f>
        <v>43</v>
      </c>
      <c r="AL31" s="19" t="str">
        <f ca="1">IFERROR(__xludf.DUMMYFUNCTION("""COMPUTED_VALUE"""),"Сторожук  В. П.")</f>
        <v>Сторожук  В. П.</v>
      </c>
      <c r="AM31" s="19" t="str">
        <f ca="1">IFERROR(__xludf.DUMMYFUNCTION("""COMPUTED_VALUE"""),"...")</f>
        <v>...</v>
      </c>
      <c r="AN31" s="19">
        <f ca="1">IFERROR(__xludf.DUMMYFUNCTION("""COMPUTED_VALUE"""),43)</f>
        <v>43</v>
      </c>
      <c r="AO31" s="19" t="str">
        <f ca="1">IFERROR(__xludf.DUMMYFUNCTION("""COMPUTED_VALUE"""),"Сторожук  В. П.")</f>
        <v>Сторожук  В. П.</v>
      </c>
      <c r="AP31" s="19" t="str">
        <f ca="1">IFERROR(__xludf.DUMMYFUNCTION("""COMPUTED_VALUE"""),"...")</f>
        <v>...</v>
      </c>
      <c r="AQ31" s="19">
        <f ca="1">IFERROR(__xludf.DUMMYFUNCTION("""COMPUTED_VALUE"""),43)</f>
        <v>43</v>
      </c>
      <c r="AR31" s="19" t="str">
        <f ca="1">IFERROR(__xludf.DUMMYFUNCTION("""COMPUTED_VALUE"""),"Сторожук  В. П.")</f>
        <v>Сторожук  В. П.</v>
      </c>
      <c r="AS31" s="19" t="str">
        <f ca="1">IFERROR(__xludf.DUMMYFUNCTION("""COMPUTED_VALUE"""),"...")</f>
        <v>...</v>
      </c>
      <c r="AT31" s="19">
        <f ca="1">IFERROR(__xludf.DUMMYFUNCTION("""COMPUTED_VALUE"""),43)</f>
        <v>43</v>
      </c>
      <c r="AU31" s="19" t="str">
        <f ca="1">IFERROR(__xludf.DUMMYFUNCTION("""COMPUTED_VALUE"""),"Сторожук  В. П.")</f>
        <v>Сторожук  В. П.</v>
      </c>
      <c r="AV31" s="19" t="str">
        <f ca="1">IFERROR(__xludf.DUMMYFUNCTION("""COMPUTED_VALUE"""),"...")</f>
        <v>...</v>
      </c>
      <c r="AW31" s="19">
        <f ca="1">IFERROR(__xludf.DUMMYFUNCTION("""COMPUTED_VALUE"""),43)</f>
        <v>43</v>
      </c>
      <c r="AX31" s="19" t="str">
        <f ca="1">IFERROR(__xludf.DUMMYFUNCTION("""COMPUTED_VALUE"""),"Сторожук  В. П.")</f>
        <v>Сторожук  В. П.</v>
      </c>
      <c r="AY31" s="19" t="str">
        <f ca="1">IFERROR(__xludf.DUMMYFUNCTION("""COMPUTED_VALUE"""),"...")</f>
        <v>...</v>
      </c>
      <c r="AZ31" s="19">
        <f ca="1">IFERROR(__xludf.DUMMYFUNCTION("""COMPUTED_VALUE"""),43)</f>
        <v>43</v>
      </c>
      <c r="BA31" s="19" t="str">
        <f ca="1">IFERROR(__xludf.DUMMYFUNCTION("""COMPUTED_VALUE"""),"Сторожук  В. П.")</f>
        <v>Сторожук  В. П.</v>
      </c>
      <c r="BB31" s="19" t="str">
        <f ca="1">IFERROR(__xludf.DUMMYFUNCTION("""COMPUTED_VALUE"""),"...")</f>
        <v>...</v>
      </c>
      <c r="BC31" s="19">
        <f ca="1">IFERROR(__xludf.DUMMYFUNCTION("""COMPUTED_VALUE"""),43)</f>
        <v>43</v>
      </c>
      <c r="BD31" s="19" t="str">
        <f ca="1">IFERROR(__xludf.DUMMYFUNCTION("""COMPUTED_VALUE"""),"Сторожук  В. П.")</f>
        <v>Сторожук  В. П.</v>
      </c>
      <c r="BE31" s="19" t="str">
        <f ca="1">IFERROR(__xludf.DUMMYFUNCTION("""COMPUTED_VALUE"""),"...")</f>
        <v>...</v>
      </c>
      <c r="BF31" s="19">
        <f ca="1">IFERROR(__xludf.DUMMYFUNCTION("""COMPUTED_VALUE"""),43)</f>
        <v>43</v>
      </c>
      <c r="BG31" s="19" t="str">
        <f ca="1">IFERROR(__xludf.DUMMYFUNCTION("""COMPUTED_VALUE"""),"Сторожук  В. П.")</f>
        <v>Сторожук  В. П.</v>
      </c>
      <c r="BH31" s="19" t="str">
        <f ca="1">IFERROR(__xludf.DUMMYFUNCTION("""COMPUTED_VALUE"""),"...")</f>
        <v>...</v>
      </c>
      <c r="BI31" s="19">
        <f ca="1">IFERROR(__xludf.DUMMYFUNCTION("""COMPUTED_VALUE"""),43)</f>
        <v>43</v>
      </c>
      <c r="BJ31" s="19" t="str">
        <f ca="1">IFERROR(__xludf.DUMMYFUNCTION("""COMPUTED_VALUE"""),"Сторожук  В. П.")</f>
        <v>Сторожук  В. П.</v>
      </c>
      <c r="BK31" s="19" t="str">
        <f ca="1">IFERROR(__xludf.DUMMYFUNCTION("""COMPUTED_VALUE"""),"...")</f>
        <v>...</v>
      </c>
      <c r="BL31" s="19">
        <f ca="1">IFERROR(__xludf.DUMMYFUNCTION("""COMPUTED_VALUE"""),43)</f>
        <v>43</v>
      </c>
      <c r="BM31" s="19" t="str">
        <f ca="1">IFERROR(__xludf.DUMMYFUNCTION("""COMPUTED_VALUE"""),"Сторожук  В. П.")</f>
        <v>Сторожук  В. П.</v>
      </c>
      <c r="BN31" s="19" t="str">
        <f ca="1">IFERROR(__xludf.DUMMYFUNCTION("""COMPUTED_VALUE"""),"...")</f>
        <v>...</v>
      </c>
      <c r="BO31" s="19">
        <f ca="1">IFERROR(__xludf.DUMMYFUNCTION("""COMPUTED_VALUE"""),43)</f>
        <v>43</v>
      </c>
      <c r="BP31" s="19" t="str">
        <f ca="1">IFERROR(__xludf.DUMMYFUNCTION("""COMPUTED_VALUE"""),"Сторожук  В. П.")</f>
        <v>Сторожук  В. П.</v>
      </c>
      <c r="BQ31" s="19" t="str">
        <f ca="1">IFERROR(__xludf.DUMMYFUNCTION("""COMPUTED_VALUE"""),"...")</f>
        <v>...</v>
      </c>
      <c r="BR31" s="19">
        <f ca="1">IFERROR(__xludf.DUMMYFUNCTION("""COMPUTED_VALUE"""),43)</f>
        <v>43</v>
      </c>
      <c r="BS31" s="19" t="str">
        <f ca="1">IFERROR(__xludf.DUMMYFUNCTION("""COMPUTED_VALUE"""),"Сторожук  В. П.")</f>
        <v>Сторожук  В. П.</v>
      </c>
      <c r="BT31" s="19" t="str">
        <f ca="1">IFERROR(__xludf.DUMMYFUNCTION("""COMPUTED_VALUE"""),"...")</f>
        <v>...</v>
      </c>
      <c r="BU31" s="19">
        <f ca="1">IFERROR(__xludf.DUMMYFUNCTION("""COMPUTED_VALUE"""),43)</f>
        <v>43</v>
      </c>
      <c r="BV31" s="19" t="str">
        <f ca="1">IFERROR(__xludf.DUMMYFUNCTION("""COMPUTED_VALUE"""),"Сторожук  В. П.")</f>
        <v>Сторожук  В. П.</v>
      </c>
      <c r="BW31" s="19" t="str">
        <f ca="1">IFERROR(__xludf.DUMMYFUNCTION("""COMPUTED_VALUE"""),"...")</f>
        <v>...</v>
      </c>
      <c r="BX31" s="19">
        <f ca="1">IFERROR(__xludf.DUMMYFUNCTION("""COMPUTED_VALUE"""),43)</f>
        <v>43</v>
      </c>
      <c r="BY31" s="19" t="str">
        <f ca="1">IFERROR(__xludf.DUMMYFUNCTION("""COMPUTED_VALUE"""),"Сторожук  В. П.")</f>
        <v>Сторожук  В. П.</v>
      </c>
      <c r="BZ31" s="19" t="str">
        <f ca="1">IFERROR(__xludf.DUMMYFUNCTION("""COMPUTED_VALUE"""),"...")</f>
        <v>...</v>
      </c>
      <c r="CA31" s="19">
        <f ca="1">IFERROR(__xludf.DUMMYFUNCTION("""COMPUTED_VALUE"""),43)</f>
        <v>43</v>
      </c>
      <c r="CB31" s="19" t="str">
        <f ca="1">IFERROR(__xludf.DUMMYFUNCTION("""COMPUTED_VALUE"""),"Сторожук  В. П.")</f>
        <v>Сторожук  В. П.</v>
      </c>
      <c r="CC31" s="19" t="str">
        <f ca="1">IFERROR(__xludf.DUMMYFUNCTION("""COMPUTED_VALUE"""),"...")</f>
        <v>...</v>
      </c>
      <c r="CD31" s="19">
        <f ca="1">IFERROR(__xludf.DUMMYFUNCTION("""COMPUTED_VALUE"""),43)</f>
        <v>43</v>
      </c>
      <c r="CE31" s="19" t="str">
        <f ca="1">IFERROR(__xludf.DUMMYFUNCTION("""COMPUTED_VALUE"""),"Сторожук  В. П.")</f>
        <v>Сторожук  В. П.</v>
      </c>
      <c r="CF31" s="19" t="str">
        <f ca="1">IFERROR(__xludf.DUMMYFUNCTION("""COMPUTED_VALUE"""),"...")</f>
        <v>...</v>
      </c>
      <c r="CG31" s="19">
        <f ca="1">IFERROR(__xludf.DUMMYFUNCTION("""COMPUTED_VALUE"""),43)</f>
        <v>43</v>
      </c>
      <c r="CH31" s="19" t="str">
        <f ca="1">IFERROR(__xludf.DUMMYFUNCTION("""COMPUTED_VALUE"""),"Сторожук  В. П.")</f>
        <v>Сторожук  В. П.</v>
      </c>
      <c r="CI31" s="19" t="str">
        <f ca="1">IFERROR(__xludf.DUMMYFUNCTION("""COMPUTED_VALUE"""),"...")</f>
        <v>...</v>
      </c>
      <c r="CJ31" s="19">
        <f ca="1">IFERROR(__xludf.DUMMYFUNCTION("""COMPUTED_VALUE"""),43)</f>
        <v>43</v>
      </c>
      <c r="CK31" s="19" t="str">
        <f ca="1">IFERROR(__xludf.DUMMYFUNCTION("""COMPUTED_VALUE"""),"Сторожук  В. П.")</f>
        <v>Сторожук  В. П.</v>
      </c>
      <c r="CL31" s="19" t="str">
        <f ca="1">IFERROR(__xludf.DUMMYFUNCTION("""COMPUTED_VALUE"""),"...")</f>
        <v>...</v>
      </c>
      <c r="CM31" s="19">
        <f ca="1">IFERROR(__xludf.DUMMYFUNCTION("""COMPUTED_VALUE"""),43)</f>
        <v>43</v>
      </c>
      <c r="CN31" s="19" t="str">
        <f ca="1">IFERROR(__xludf.DUMMYFUNCTION("""COMPUTED_VALUE"""),"Сторожук  В. П.")</f>
        <v>Сторожук  В. П.</v>
      </c>
      <c r="CO31" s="19" t="str">
        <f ca="1">IFERROR(__xludf.DUMMYFUNCTION("""COMPUTED_VALUE"""),"...")</f>
        <v>...</v>
      </c>
      <c r="CP31" s="19">
        <f ca="1">IFERROR(__xludf.DUMMYFUNCTION("""COMPUTED_VALUE"""),43)</f>
        <v>43</v>
      </c>
      <c r="CQ31" s="19" t="str">
        <f ca="1">IFERROR(__xludf.DUMMYFUNCTION("""COMPUTED_VALUE"""),"Сторожук  В. П.")</f>
        <v>Сторожук  В. П.</v>
      </c>
      <c r="CR31" s="19" t="str">
        <f ca="1">IFERROR(__xludf.DUMMYFUNCTION("""COMPUTED_VALUE"""),"...")</f>
        <v>...</v>
      </c>
      <c r="CS31" s="19">
        <f ca="1">IFERROR(__xludf.DUMMYFUNCTION("""COMPUTED_VALUE"""),43)</f>
        <v>43</v>
      </c>
      <c r="CT31" s="19" t="str">
        <f ca="1">IFERROR(__xludf.DUMMYFUNCTION("""COMPUTED_VALUE"""),"Сторожук  В. П.")</f>
        <v>Сторожук  В. П.</v>
      </c>
      <c r="CU31" s="19" t="str">
        <f ca="1">IFERROR(__xludf.DUMMYFUNCTION("""COMPUTED_VALUE"""),"...")</f>
        <v>...</v>
      </c>
      <c r="CV31" s="19">
        <f ca="1">IFERROR(__xludf.DUMMYFUNCTION("""COMPUTED_VALUE"""),43)</f>
        <v>43</v>
      </c>
      <c r="CW31" s="19" t="str">
        <f ca="1">IFERROR(__xludf.DUMMYFUNCTION("""COMPUTED_VALUE"""),"Сторожук  В. П.")</f>
        <v>Сторожук  В. П.</v>
      </c>
      <c r="CX31" s="19" t="str">
        <f ca="1">IFERROR(__xludf.DUMMYFUNCTION("""COMPUTED_VALUE"""),"...")</f>
        <v>...</v>
      </c>
      <c r="CY31" s="19">
        <f ca="1">IFERROR(__xludf.DUMMYFUNCTION("""COMPUTED_VALUE"""),43)</f>
        <v>43</v>
      </c>
      <c r="CZ31" s="19" t="str">
        <f ca="1">IFERROR(__xludf.DUMMYFUNCTION("""COMPUTED_VALUE"""),"Сторожук  В. П.")</f>
        <v>Сторожук  В. П.</v>
      </c>
      <c r="DA31" s="19" t="str">
        <f ca="1">IFERROR(__xludf.DUMMYFUNCTION("""COMPUTED_VALUE"""),"...")</f>
        <v>...</v>
      </c>
      <c r="DB31" s="19">
        <f ca="1">IFERROR(__xludf.DUMMYFUNCTION("""COMPUTED_VALUE"""),43)</f>
        <v>43</v>
      </c>
      <c r="DC31" s="19" t="str">
        <f ca="1">IFERROR(__xludf.DUMMYFUNCTION("""COMPUTED_VALUE"""),"Сторожук  В. П.")</f>
        <v>Сторожук  В. П.</v>
      </c>
      <c r="DD31" s="19" t="str">
        <f ca="1">IFERROR(__xludf.DUMMYFUNCTION("""COMPUTED_VALUE"""),"...")</f>
        <v>...</v>
      </c>
      <c r="DE31" s="19">
        <f ca="1">IFERROR(__xludf.DUMMYFUNCTION("""COMPUTED_VALUE"""),43)</f>
        <v>43</v>
      </c>
      <c r="DF31" s="19" t="str">
        <f ca="1">IFERROR(__xludf.DUMMYFUNCTION("""COMPUTED_VALUE"""),"Сторожук  В. П.")</f>
        <v>Сторожук  В. П.</v>
      </c>
      <c r="DG31" s="19" t="str">
        <f ca="1">IFERROR(__xludf.DUMMYFUNCTION("""COMPUTED_VALUE"""),"...")</f>
        <v>...</v>
      </c>
      <c r="DH31" s="19">
        <f ca="1">IFERROR(__xludf.DUMMYFUNCTION("""COMPUTED_VALUE"""),43)</f>
        <v>43</v>
      </c>
      <c r="DI31" s="19" t="str">
        <f ca="1">IFERROR(__xludf.DUMMYFUNCTION("""COMPUTED_VALUE"""),"Сторожук  В. П.")</f>
        <v>Сторожук  В. П.</v>
      </c>
      <c r="DJ31" s="19" t="str">
        <f ca="1">IFERROR(__xludf.DUMMYFUNCTION("""COMPUTED_VALUE"""),"...")</f>
        <v>...</v>
      </c>
      <c r="DK31" s="19">
        <f ca="1">IFERROR(__xludf.DUMMYFUNCTION("""COMPUTED_VALUE"""),43)</f>
        <v>43</v>
      </c>
      <c r="DL31" s="19" t="str">
        <f ca="1">IFERROR(__xludf.DUMMYFUNCTION("""COMPUTED_VALUE"""),"Сторожук  В. П.")</f>
        <v>Сторожук  В. П.</v>
      </c>
      <c r="DM31" s="19" t="str">
        <f ca="1">IFERROR(__xludf.DUMMYFUNCTION("""COMPUTED_VALUE"""),"...")</f>
        <v>...</v>
      </c>
      <c r="DN31" s="19">
        <f ca="1">IFERROR(__xludf.DUMMYFUNCTION("""COMPUTED_VALUE"""),43)</f>
        <v>43</v>
      </c>
      <c r="DO31" s="19" t="str">
        <f ca="1">IFERROR(__xludf.DUMMYFUNCTION("""COMPUTED_VALUE"""),"Сторожук  В. П.")</f>
        <v>Сторожук  В. П.</v>
      </c>
      <c r="DP31" s="19" t="str">
        <f ca="1">IFERROR(__xludf.DUMMYFUNCTION("""COMPUTED_VALUE"""),"...")</f>
        <v>...</v>
      </c>
      <c r="DQ31" s="19">
        <f ca="1">IFERROR(__xludf.DUMMYFUNCTION("""COMPUTED_VALUE"""),43)</f>
        <v>43</v>
      </c>
      <c r="DR31" s="19" t="str">
        <f ca="1">IFERROR(__xludf.DUMMYFUNCTION("""COMPUTED_VALUE"""),"Сторожук  В. П.")</f>
        <v>Сторожук  В. П.</v>
      </c>
      <c r="DS31" s="19" t="str">
        <f ca="1">IFERROR(__xludf.DUMMYFUNCTION("""COMPUTED_VALUE"""),"...")</f>
        <v>...</v>
      </c>
      <c r="DT31" s="19">
        <f ca="1">IFERROR(__xludf.DUMMYFUNCTION("""COMPUTED_VALUE"""),43)</f>
        <v>43</v>
      </c>
      <c r="DU31" s="19" t="str">
        <f ca="1">IFERROR(__xludf.DUMMYFUNCTION("""COMPUTED_VALUE"""),"Сторожук  В. П.")</f>
        <v>Сторожук  В. П.</v>
      </c>
      <c r="DV31" s="19" t="str">
        <f ca="1">IFERROR(__xludf.DUMMYFUNCTION("""COMPUTED_VALUE"""),"...")</f>
        <v>...</v>
      </c>
      <c r="DW31" s="19">
        <f ca="1">IFERROR(__xludf.DUMMYFUNCTION("""COMPUTED_VALUE"""),43)</f>
        <v>43</v>
      </c>
      <c r="DX31" s="19" t="str">
        <f ca="1">IFERROR(__xludf.DUMMYFUNCTION("""COMPUTED_VALUE"""),"Сторожук  В. П.")</f>
        <v>Сторожук  В. П.</v>
      </c>
      <c r="DY31" s="19" t="str">
        <f ca="1">IFERROR(__xludf.DUMMYFUNCTION("""COMPUTED_VALUE"""),"...")</f>
        <v>...</v>
      </c>
      <c r="DZ31" s="19">
        <f ca="1">IFERROR(__xludf.DUMMYFUNCTION("""COMPUTED_VALUE"""),43)</f>
        <v>43</v>
      </c>
      <c r="EA31" s="19" t="str">
        <f ca="1">IFERROR(__xludf.DUMMYFUNCTION("""COMPUTED_VALUE"""),"Сторожук  В. П.")</f>
        <v>Сторожук  В. П.</v>
      </c>
      <c r="EB31" s="19" t="str">
        <f ca="1">IFERROR(__xludf.DUMMYFUNCTION("""COMPUTED_VALUE"""),"...")</f>
        <v>...</v>
      </c>
      <c r="EC31" s="19">
        <f ca="1">IFERROR(__xludf.DUMMYFUNCTION("""COMPUTED_VALUE"""),43)</f>
        <v>43</v>
      </c>
      <c r="ED31" s="19" t="str">
        <f ca="1">IFERROR(__xludf.DUMMYFUNCTION("""COMPUTED_VALUE"""),"Сторожук  В. П.")</f>
        <v>Сторожук  В. П.</v>
      </c>
      <c r="EE31" s="19" t="str">
        <f ca="1">IFERROR(__xludf.DUMMYFUNCTION("""COMPUTED_VALUE"""),"...")</f>
        <v>...</v>
      </c>
      <c r="EF31" s="19">
        <f ca="1">IFERROR(__xludf.DUMMYFUNCTION("""COMPUTED_VALUE"""),43)</f>
        <v>43</v>
      </c>
      <c r="EG31" s="19" t="str">
        <f ca="1">IFERROR(__xludf.DUMMYFUNCTION("""COMPUTED_VALUE"""),"Сторожук  В. П.")</f>
        <v>Сторожук  В. П.</v>
      </c>
      <c r="EH31" s="19" t="str">
        <f ca="1">IFERROR(__xludf.DUMMYFUNCTION("""COMPUTED_VALUE"""),"...")</f>
        <v>...</v>
      </c>
      <c r="EI31" s="19">
        <f ca="1">IFERROR(__xludf.DUMMYFUNCTION("""COMPUTED_VALUE"""),43)</f>
        <v>43</v>
      </c>
      <c r="EJ31" s="19" t="str">
        <f ca="1">IFERROR(__xludf.DUMMYFUNCTION("""COMPUTED_VALUE"""),"Сторожук  В. П.")</f>
        <v>Сторожук  В. П.</v>
      </c>
      <c r="EK31" s="19" t="str">
        <f ca="1">IFERROR(__xludf.DUMMYFUNCTION("""COMPUTED_VALUE"""),"...")</f>
        <v>...</v>
      </c>
      <c r="EL31" s="19">
        <f ca="1">IFERROR(__xludf.DUMMYFUNCTION("""COMPUTED_VALUE"""),43)</f>
        <v>43</v>
      </c>
      <c r="EM31" s="19" t="str">
        <f ca="1">IFERROR(__xludf.DUMMYFUNCTION("""COMPUTED_VALUE"""),"Сторожук  В. П.")</f>
        <v>Сторожук  В. П.</v>
      </c>
      <c r="EN31" s="19" t="str">
        <f ca="1">IFERROR(__xludf.DUMMYFUNCTION("""COMPUTED_VALUE"""),"...")</f>
        <v>...</v>
      </c>
      <c r="EO31" s="19">
        <f ca="1">IFERROR(__xludf.DUMMYFUNCTION("""COMPUTED_VALUE"""),43)</f>
        <v>43</v>
      </c>
      <c r="EP31" s="19" t="str">
        <f ca="1">IFERROR(__xludf.DUMMYFUNCTION("""COMPUTED_VALUE"""),"Сторожук  В. П.")</f>
        <v>Сторожук  В. П.</v>
      </c>
      <c r="EQ31" s="19" t="str">
        <f ca="1">IFERROR(__xludf.DUMMYFUNCTION("""COMPUTED_VALUE"""),"...")</f>
        <v>...</v>
      </c>
      <c r="ER31" s="19">
        <f ca="1">IFERROR(__xludf.DUMMYFUNCTION("""COMPUTED_VALUE"""),43)</f>
        <v>43</v>
      </c>
      <c r="ES31" s="19" t="str">
        <f ca="1">IFERROR(__xludf.DUMMYFUNCTION("""COMPUTED_VALUE"""),"Сторожук  В. П.")</f>
        <v>Сторожук  В. П.</v>
      </c>
      <c r="ET31" s="19" t="str">
        <f ca="1">IFERROR(__xludf.DUMMYFUNCTION("""COMPUTED_VALUE"""),"...")</f>
        <v>...</v>
      </c>
      <c r="EU31" s="19">
        <f ca="1">IFERROR(__xludf.DUMMYFUNCTION("""COMPUTED_VALUE"""),43)</f>
        <v>43</v>
      </c>
      <c r="EV31" s="19" t="str">
        <f ca="1">IFERROR(__xludf.DUMMYFUNCTION("""COMPUTED_VALUE"""),"Сторожук  В. П.")</f>
        <v>Сторожук  В. П.</v>
      </c>
      <c r="EW31" s="19" t="str">
        <f ca="1">IFERROR(__xludf.DUMMYFUNCTION("""COMPUTED_VALUE"""),"...")</f>
        <v>...</v>
      </c>
      <c r="EX31" s="19">
        <f ca="1">IFERROR(__xludf.DUMMYFUNCTION("""COMPUTED_VALUE"""),43)</f>
        <v>43</v>
      </c>
      <c r="EY31" s="19" t="str">
        <f ca="1">IFERROR(__xludf.DUMMYFUNCTION("""COMPUTED_VALUE"""),"Сторожук  В. П.")</f>
        <v>Сторожук  В. П.</v>
      </c>
      <c r="EZ31" s="19" t="str">
        <f ca="1">IFERROR(__xludf.DUMMYFUNCTION("""COMPUTED_VALUE"""),"...")</f>
        <v>...</v>
      </c>
      <c r="FA31" s="19">
        <f ca="1">IFERROR(__xludf.DUMMYFUNCTION("""COMPUTED_VALUE"""),43)</f>
        <v>43</v>
      </c>
      <c r="FB31" s="19" t="str">
        <f ca="1">IFERROR(__xludf.DUMMYFUNCTION("""COMPUTED_VALUE"""),"Сторожук  В. П.")</f>
        <v>Сторожук  В. П.</v>
      </c>
      <c r="FC31" s="19" t="str">
        <f ca="1">IFERROR(__xludf.DUMMYFUNCTION("""COMPUTED_VALUE"""),"...")</f>
        <v>...</v>
      </c>
      <c r="FD31" s="19">
        <f ca="1">IFERROR(__xludf.DUMMYFUNCTION("""COMPUTED_VALUE"""),43)</f>
        <v>43</v>
      </c>
      <c r="FE31" s="19" t="str">
        <f ca="1">IFERROR(__xludf.DUMMYFUNCTION("""COMPUTED_VALUE"""),"Сторожук  В. П.")</f>
        <v>Сторожук  В. П.</v>
      </c>
      <c r="FF31" s="19" t="str">
        <f ca="1">IFERROR(__xludf.DUMMYFUNCTION("""COMPUTED_VALUE"""),"...")</f>
        <v>...</v>
      </c>
      <c r="FG31" s="19">
        <f ca="1">IFERROR(__xludf.DUMMYFUNCTION("""COMPUTED_VALUE"""),43)</f>
        <v>43</v>
      </c>
      <c r="FH31" s="19" t="str">
        <f ca="1">IFERROR(__xludf.DUMMYFUNCTION("""COMPUTED_VALUE"""),"Сторожук  В. П.")</f>
        <v>Сторожук  В. П.</v>
      </c>
      <c r="FI31" s="19" t="str">
        <f ca="1">IFERROR(__xludf.DUMMYFUNCTION("""COMPUTED_VALUE"""),"...")</f>
        <v>...</v>
      </c>
      <c r="FJ31" s="19">
        <f ca="1">IFERROR(__xludf.DUMMYFUNCTION("""COMPUTED_VALUE"""),43)</f>
        <v>43</v>
      </c>
      <c r="FK31" s="19" t="str">
        <f ca="1">IFERROR(__xludf.DUMMYFUNCTION("""COMPUTED_VALUE"""),"Сторожук  В. П.")</f>
        <v>Сторожук  В. П.</v>
      </c>
      <c r="FL31" s="19" t="str">
        <f ca="1">IFERROR(__xludf.DUMMYFUNCTION("""COMPUTED_VALUE"""),"...")</f>
        <v>...</v>
      </c>
      <c r="FM31" s="19">
        <f ca="1">IFERROR(__xludf.DUMMYFUNCTION("""COMPUTED_VALUE"""),43)</f>
        <v>43</v>
      </c>
      <c r="FN31" s="19" t="str">
        <f ca="1">IFERROR(__xludf.DUMMYFUNCTION("""COMPUTED_VALUE"""),"Сторожук  В. П.")</f>
        <v>Сторожук  В. П.</v>
      </c>
      <c r="FO31" s="19" t="str">
        <f ca="1">IFERROR(__xludf.DUMMYFUNCTION("""COMPUTED_VALUE"""),"...")</f>
        <v>...</v>
      </c>
      <c r="FP31" s="19">
        <f ca="1">IFERROR(__xludf.DUMMYFUNCTION("""COMPUTED_VALUE"""),43)</f>
        <v>43</v>
      </c>
      <c r="FQ31" s="19" t="str">
        <f ca="1">IFERROR(__xludf.DUMMYFUNCTION("""COMPUTED_VALUE"""),"Сторожук  В. П.")</f>
        <v>Сторожук  В. П.</v>
      </c>
      <c r="FR31" s="19" t="str">
        <f ca="1">IFERROR(__xludf.DUMMYFUNCTION("""COMPUTED_VALUE"""),"...")</f>
        <v>...</v>
      </c>
      <c r="FS31" s="19">
        <f ca="1">IFERROR(__xludf.DUMMYFUNCTION("""COMPUTED_VALUE"""),43)</f>
        <v>43</v>
      </c>
      <c r="FT31" s="19" t="str">
        <f ca="1">IFERROR(__xludf.DUMMYFUNCTION("""COMPUTED_VALUE"""),"Сторожук  В. П.")</f>
        <v>Сторожук  В. П.</v>
      </c>
      <c r="FU31" s="19" t="str">
        <f ca="1">IFERROR(__xludf.DUMMYFUNCTION("""COMPUTED_VALUE"""),"...")</f>
        <v>...</v>
      </c>
      <c r="FV31" s="19">
        <f ca="1">IFERROR(__xludf.DUMMYFUNCTION("""COMPUTED_VALUE"""),43)</f>
        <v>43</v>
      </c>
      <c r="FW31" s="19" t="str">
        <f ca="1">IFERROR(__xludf.DUMMYFUNCTION("""COMPUTED_VALUE"""),"Сторожук  В. П.")</f>
        <v>Сторожук  В. П.</v>
      </c>
      <c r="FX31" s="19" t="str">
        <f ca="1">IFERROR(__xludf.DUMMYFUNCTION("""COMPUTED_VALUE"""),"...")</f>
        <v>...</v>
      </c>
      <c r="FY31" s="19">
        <f ca="1">IFERROR(__xludf.DUMMYFUNCTION("""COMPUTED_VALUE"""),43)</f>
        <v>43</v>
      </c>
      <c r="FZ31" s="19" t="str">
        <f ca="1">IFERROR(__xludf.DUMMYFUNCTION("""COMPUTED_VALUE"""),"Сторожук  В. П.")</f>
        <v>Сторожук  В. П.</v>
      </c>
      <c r="GA31" s="19" t="str">
        <f ca="1">IFERROR(__xludf.DUMMYFUNCTION("""COMPUTED_VALUE"""),"...")</f>
        <v>...</v>
      </c>
      <c r="GB31" s="19">
        <f ca="1">IFERROR(__xludf.DUMMYFUNCTION("""COMPUTED_VALUE"""),43)</f>
        <v>43</v>
      </c>
      <c r="GC31" s="19" t="str">
        <f ca="1">IFERROR(__xludf.DUMMYFUNCTION("""COMPUTED_VALUE"""),"Сторожук  В. П.")</f>
        <v>Сторожук  В. П.</v>
      </c>
      <c r="GD31" s="19" t="str">
        <f ca="1">IFERROR(__xludf.DUMMYFUNCTION("""COMPUTED_VALUE"""),"...")</f>
        <v>...</v>
      </c>
      <c r="GE31" s="19">
        <f ca="1">IFERROR(__xludf.DUMMYFUNCTION("""COMPUTED_VALUE"""),43)</f>
        <v>43</v>
      </c>
      <c r="GF31" s="19" t="str">
        <f ca="1">IFERROR(__xludf.DUMMYFUNCTION("""COMPUTED_VALUE"""),"Сторожук  В. П.")</f>
        <v>Сторожук  В. П.</v>
      </c>
      <c r="GG31" s="19" t="str">
        <f ca="1">IFERROR(__xludf.DUMMYFUNCTION("""COMPUTED_VALUE"""),"...")</f>
        <v>...</v>
      </c>
      <c r="GH31" s="19">
        <f ca="1">IFERROR(__xludf.DUMMYFUNCTION("""COMPUTED_VALUE"""),43)</f>
        <v>43</v>
      </c>
      <c r="GI31" s="19" t="str">
        <f ca="1">IFERROR(__xludf.DUMMYFUNCTION("""COMPUTED_VALUE"""),"Сторожук  В. П.")</f>
        <v>Сторожук  В. П.</v>
      </c>
      <c r="GJ31" s="19" t="str">
        <f ca="1">IFERROR(__xludf.DUMMYFUNCTION("""COMPUTED_VALUE"""),"...")</f>
        <v>...</v>
      </c>
      <c r="GK31" s="19">
        <f ca="1">IFERROR(__xludf.DUMMYFUNCTION("""COMPUTED_VALUE"""),43)</f>
        <v>43</v>
      </c>
      <c r="GL31" s="19" t="str">
        <f ca="1">IFERROR(__xludf.DUMMYFUNCTION("""COMPUTED_VALUE"""),"Сторожук  В. П.")</f>
        <v>Сторожук  В. П.</v>
      </c>
      <c r="GM31" s="19" t="str">
        <f ca="1">IFERROR(__xludf.DUMMYFUNCTION("""COMPUTED_VALUE"""),"...")</f>
        <v>...</v>
      </c>
      <c r="GN31" s="19">
        <f ca="1">IFERROR(__xludf.DUMMYFUNCTION("""COMPUTED_VALUE"""),43)</f>
        <v>43</v>
      </c>
      <c r="GO31" s="19" t="str">
        <f ca="1">IFERROR(__xludf.DUMMYFUNCTION("""COMPUTED_VALUE"""),"Сторожук  В. П.")</f>
        <v>Сторожук  В. П.</v>
      </c>
      <c r="GP31" s="19" t="str">
        <f ca="1">IFERROR(__xludf.DUMMYFUNCTION("""COMPUTED_VALUE"""),"...")</f>
        <v>...</v>
      </c>
      <c r="GQ31" s="19">
        <f ca="1">IFERROR(__xludf.DUMMYFUNCTION("""COMPUTED_VALUE"""),43)</f>
        <v>43</v>
      </c>
      <c r="GR31" s="19" t="str">
        <f ca="1">IFERROR(__xludf.DUMMYFUNCTION("""COMPUTED_VALUE"""),"Сторожук  В. П.")</f>
        <v>Сторожук  В. П.</v>
      </c>
      <c r="GS31" s="19" t="str">
        <f ca="1">IFERROR(__xludf.DUMMYFUNCTION("""COMPUTED_VALUE"""),"...")</f>
        <v>...</v>
      </c>
      <c r="GT31" s="19">
        <f ca="1">IFERROR(__xludf.DUMMYFUNCTION("""COMPUTED_VALUE"""),43)</f>
        <v>43</v>
      </c>
      <c r="GU31" s="19" t="str">
        <f ca="1">IFERROR(__xludf.DUMMYFUNCTION("""COMPUTED_VALUE"""),"Сторожук  В. П.")</f>
        <v>Сторожук  В. П.</v>
      </c>
      <c r="GV31" s="19" t="str">
        <f ca="1">IFERROR(__xludf.DUMMYFUNCTION("""COMPUTED_VALUE"""),"...")</f>
        <v>...</v>
      </c>
      <c r="GW31" s="19">
        <f ca="1">IFERROR(__xludf.DUMMYFUNCTION("""COMPUTED_VALUE"""),43)</f>
        <v>43</v>
      </c>
      <c r="GX31" s="19" t="str">
        <f ca="1">IFERROR(__xludf.DUMMYFUNCTION("""COMPUTED_VALUE"""),"Сторожук  В. П.")</f>
        <v>Сторожук  В. П.</v>
      </c>
      <c r="GY31" s="19" t="str">
        <f ca="1">IFERROR(__xludf.DUMMYFUNCTION("""COMPUTED_VALUE"""),"...")</f>
        <v>...</v>
      </c>
      <c r="GZ31" s="19">
        <f ca="1">IFERROR(__xludf.DUMMYFUNCTION("""COMPUTED_VALUE"""),43)</f>
        <v>43</v>
      </c>
      <c r="HA31" s="19" t="str">
        <f ca="1">IFERROR(__xludf.DUMMYFUNCTION("""COMPUTED_VALUE"""),"Сторожук  В. П.")</f>
        <v>Сторожук  В. П.</v>
      </c>
      <c r="HB31" s="19" t="str">
        <f ca="1">IFERROR(__xludf.DUMMYFUNCTION("""COMPUTED_VALUE"""),"...")</f>
        <v>...</v>
      </c>
      <c r="HC31" s="19">
        <f ca="1">IFERROR(__xludf.DUMMYFUNCTION("""COMPUTED_VALUE"""),43)</f>
        <v>43</v>
      </c>
      <c r="HD31" s="19" t="str">
        <f ca="1">IFERROR(__xludf.DUMMYFUNCTION("""COMPUTED_VALUE"""),"Сторожук  В. П.")</f>
        <v>Сторожук  В. П.</v>
      </c>
      <c r="HE31" s="19" t="str">
        <f ca="1">IFERROR(__xludf.DUMMYFUNCTION("""COMPUTED_VALUE"""),"...")</f>
        <v>...</v>
      </c>
      <c r="HF31" s="19">
        <f ca="1">IFERROR(__xludf.DUMMYFUNCTION("""COMPUTED_VALUE"""),43)</f>
        <v>43</v>
      </c>
      <c r="HG31" s="19" t="str">
        <f ca="1">IFERROR(__xludf.DUMMYFUNCTION("""COMPUTED_VALUE"""),"Сторожук  В. П.")</f>
        <v>Сторожук  В. П.</v>
      </c>
      <c r="HH31" s="19" t="str">
        <f ca="1">IFERROR(__xludf.DUMMYFUNCTION("""COMPUTED_VALUE"""),"...")</f>
        <v>...</v>
      </c>
      <c r="HI31" s="19">
        <f ca="1">IFERROR(__xludf.DUMMYFUNCTION("""COMPUTED_VALUE"""),43)</f>
        <v>43</v>
      </c>
      <c r="HJ31" s="19" t="str">
        <f ca="1">IFERROR(__xludf.DUMMYFUNCTION("""COMPUTED_VALUE"""),"Сторожук  В. П.")</f>
        <v>Сторожук  В. П.</v>
      </c>
      <c r="HK31" s="19" t="str">
        <f ca="1">IFERROR(__xludf.DUMMYFUNCTION("""COMPUTED_VALUE"""),"...")</f>
        <v>...</v>
      </c>
      <c r="HL31" s="19">
        <f ca="1">IFERROR(__xludf.DUMMYFUNCTION("""COMPUTED_VALUE"""),43)</f>
        <v>43</v>
      </c>
      <c r="HM31" s="19" t="str">
        <f ca="1">IFERROR(__xludf.DUMMYFUNCTION("""COMPUTED_VALUE"""),"Сторожук  В. П.")</f>
        <v>Сторожук  В. П.</v>
      </c>
      <c r="HN31" s="19" t="str">
        <f ca="1">IFERROR(__xludf.DUMMYFUNCTION("""COMPUTED_VALUE"""),"...")</f>
        <v>...</v>
      </c>
      <c r="HO31" s="19">
        <f ca="1">IFERROR(__xludf.DUMMYFUNCTION("""COMPUTED_VALUE"""),43)</f>
        <v>43</v>
      </c>
      <c r="HP31" s="19" t="str">
        <f ca="1">IFERROR(__xludf.DUMMYFUNCTION("""COMPUTED_VALUE"""),"Сторожук  В. П.")</f>
        <v>Сторожук  В. П.</v>
      </c>
      <c r="HQ31" s="19" t="str">
        <f ca="1">IFERROR(__xludf.DUMMYFUNCTION("""COMPUTED_VALUE"""),"...")</f>
        <v>...</v>
      </c>
      <c r="HR31" s="19">
        <f ca="1">IFERROR(__xludf.DUMMYFUNCTION("""COMPUTED_VALUE"""),43)</f>
        <v>43</v>
      </c>
      <c r="HS31" s="19" t="str">
        <f ca="1">IFERROR(__xludf.DUMMYFUNCTION("""COMPUTED_VALUE"""),"Сторожук  В. П.")</f>
        <v>Сторожук  В. П.</v>
      </c>
      <c r="HT31" s="19" t="str">
        <f ca="1">IFERROR(__xludf.DUMMYFUNCTION("""COMPUTED_VALUE"""),"...")</f>
        <v>...</v>
      </c>
      <c r="HU31" s="19">
        <f ca="1">IFERROR(__xludf.DUMMYFUNCTION("""COMPUTED_VALUE"""),43)</f>
        <v>43</v>
      </c>
      <c r="HV31" s="19" t="str">
        <f ca="1">IFERROR(__xludf.DUMMYFUNCTION("""COMPUTED_VALUE"""),"Сторожук  В. П.")</f>
        <v>Сторожук  В. П.</v>
      </c>
      <c r="HW31" s="19" t="str">
        <f ca="1">IFERROR(__xludf.DUMMYFUNCTION("""COMPUTED_VALUE"""),"...")</f>
        <v>...</v>
      </c>
      <c r="HX31" s="19">
        <f ca="1">IFERROR(__xludf.DUMMYFUNCTION("""COMPUTED_VALUE"""),43)</f>
        <v>43</v>
      </c>
      <c r="HY31" s="19" t="str">
        <f ca="1">IFERROR(__xludf.DUMMYFUNCTION("""COMPUTED_VALUE"""),"Сторожук  В. П.")</f>
        <v>Сторожук  В. П.</v>
      </c>
      <c r="HZ31" s="19" t="str">
        <f ca="1">IFERROR(__xludf.DUMMYFUNCTION("""COMPUTED_VALUE"""),"...")</f>
        <v>...</v>
      </c>
      <c r="IA31" s="19">
        <f ca="1">IFERROR(__xludf.DUMMYFUNCTION("""COMPUTED_VALUE"""),43)</f>
        <v>43</v>
      </c>
      <c r="IB31" s="19" t="str">
        <f ca="1">IFERROR(__xludf.DUMMYFUNCTION("""COMPUTED_VALUE"""),"Сторожук  В. П.")</f>
        <v>Сторожук  В. П.</v>
      </c>
      <c r="IC31" s="19" t="str">
        <f ca="1">IFERROR(__xludf.DUMMYFUNCTION("""COMPUTED_VALUE"""),"...")</f>
        <v>...</v>
      </c>
      <c r="ID31" s="19">
        <f ca="1">IFERROR(__xludf.DUMMYFUNCTION("""COMPUTED_VALUE"""),43)</f>
        <v>43</v>
      </c>
      <c r="IE31" s="19" t="str">
        <f ca="1">IFERROR(__xludf.DUMMYFUNCTION("""COMPUTED_VALUE"""),"Сторожук  В. П.")</f>
        <v>Сторожук  В. П.</v>
      </c>
      <c r="IF31" s="19" t="str">
        <f ca="1">IFERROR(__xludf.DUMMYFUNCTION("""COMPUTED_VALUE"""),"...")</f>
        <v>...</v>
      </c>
      <c r="IG31" s="19">
        <f ca="1">IFERROR(__xludf.DUMMYFUNCTION("""COMPUTED_VALUE"""),43)</f>
        <v>43</v>
      </c>
      <c r="IH31" s="19" t="str">
        <f ca="1">IFERROR(__xludf.DUMMYFUNCTION("""COMPUTED_VALUE"""),"Сторожук  В. П.")</f>
        <v>Сторожук  В. П.</v>
      </c>
      <c r="II31" s="19" t="str">
        <f ca="1">IFERROR(__xludf.DUMMYFUNCTION("""COMPUTED_VALUE"""),"...")</f>
        <v>...</v>
      </c>
      <c r="IJ31" s="19">
        <f ca="1">IFERROR(__xludf.DUMMYFUNCTION("""COMPUTED_VALUE"""),43)</f>
        <v>43</v>
      </c>
      <c r="IK31" s="19" t="str">
        <f ca="1">IFERROR(__xludf.DUMMYFUNCTION("""COMPUTED_VALUE"""),"Сторожук  В. П.")</f>
        <v>Сторожук  В. П.</v>
      </c>
      <c r="IL31" s="19" t="str">
        <f ca="1">IFERROR(__xludf.DUMMYFUNCTION("""COMPUTED_VALUE"""),"...")</f>
        <v>...</v>
      </c>
      <c r="IM31" s="19">
        <f ca="1">IFERROR(__xludf.DUMMYFUNCTION("""COMPUTED_VALUE"""),43)</f>
        <v>43</v>
      </c>
      <c r="IN31" s="19" t="str">
        <f ca="1">IFERROR(__xludf.DUMMYFUNCTION("""COMPUTED_VALUE"""),"Сторожук  В. П.")</f>
        <v>Сторожук  В. П.</v>
      </c>
      <c r="IO31" s="19" t="str">
        <f ca="1">IFERROR(__xludf.DUMMYFUNCTION("""COMPUTED_VALUE"""),"...")</f>
        <v>...</v>
      </c>
      <c r="IP31" s="19">
        <f ca="1">IFERROR(__xludf.DUMMYFUNCTION("""COMPUTED_VALUE"""),43)</f>
        <v>43</v>
      </c>
      <c r="IQ31" s="19" t="str">
        <f ca="1">IFERROR(__xludf.DUMMYFUNCTION("""COMPUTED_VALUE"""),"Сторожук  В. П.")</f>
        <v>Сторожук  В. П.</v>
      </c>
      <c r="IR31" s="19" t="str">
        <f ca="1">IFERROR(__xludf.DUMMYFUNCTION("""COMPUTED_VALUE"""),"...")</f>
        <v>...</v>
      </c>
      <c r="IS31" s="19">
        <f ca="1">IFERROR(__xludf.DUMMYFUNCTION("""COMPUTED_VALUE"""),43)</f>
        <v>43</v>
      </c>
      <c r="IT31" s="19" t="str">
        <f ca="1">IFERROR(__xludf.DUMMYFUNCTION("""COMPUTED_VALUE"""),"Сторожук  В. П.")</f>
        <v>Сторожук  В. П.</v>
      </c>
      <c r="IU31" s="19" t="str">
        <f ca="1">IFERROR(__xludf.DUMMYFUNCTION("""COMPUTED_VALUE"""),"...")</f>
        <v>...</v>
      </c>
      <c r="IV31" s="19">
        <f ca="1">IFERROR(__xludf.DUMMYFUNCTION("""COMPUTED_VALUE"""),43)</f>
        <v>43</v>
      </c>
      <c r="IW31" s="19" t="str">
        <f ca="1">IFERROR(__xludf.DUMMYFUNCTION("""COMPUTED_VALUE"""),"Сторожук  В. П.")</f>
        <v>Сторожук  В. П.</v>
      </c>
      <c r="IX31" s="19" t="str">
        <f ca="1">IFERROR(__xludf.DUMMYFUNCTION("""COMPUTED_VALUE"""),"...")</f>
        <v>...</v>
      </c>
      <c r="IY31" s="19">
        <f ca="1">IFERROR(__xludf.DUMMYFUNCTION("""COMPUTED_VALUE"""),43)</f>
        <v>43</v>
      </c>
      <c r="IZ31" s="19" t="str">
        <f ca="1">IFERROR(__xludf.DUMMYFUNCTION("""COMPUTED_VALUE"""),"Сторожук  В. П.")</f>
        <v>Сторожук  В. П.</v>
      </c>
      <c r="JA31" s="19" t="str">
        <f ca="1">IFERROR(__xludf.DUMMYFUNCTION("""COMPUTED_VALUE"""),"...")</f>
        <v>...</v>
      </c>
      <c r="JB31" s="19">
        <f ca="1">IFERROR(__xludf.DUMMYFUNCTION("""COMPUTED_VALUE"""),43)</f>
        <v>43</v>
      </c>
      <c r="JC31" s="19" t="str">
        <f ca="1">IFERROR(__xludf.DUMMYFUNCTION("""COMPUTED_VALUE"""),"Сторожук  В. П.")</f>
        <v>Сторожук  В. П.</v>
      </c>
      <c r="JD31" s="19" t="str">
        <f ca="1">IFERROR(__xludf.DUMMYFUNCTION("""COMPUTED_VALUE"""),"...")</f>
        <v>...</v>
      </c>
      <c r="JE31" s="19">
        <f ca="1">IFERROR(__xludf.DUMMYFUNCTION("""COMPUTED_VALUE"""),43)</f>
        <v>43</v>
      </c>
      <c r="JF31" s="19" t="str">
        <f ca="1">IFERROR(__xludf.DUMMYFUNCTION("""COMPUTED_VALUE"""),"Сторожук  В. П.")</f>
        <v>Сторожук  В. П.</v>
      </c>
      <c r="JG31" s="19" t="str">
        <f ca="1">IFERROR(__xludf.DUMMYFUNCTION("""COMPUTED_VALUE"""),"...")</f>
        <v>...</v>
      </c>
      <c r="JH31" s="19">
        <f ca="1">IFERROR(__xludf.DUMMYFUNCTION("""COMPUTED_VALUE"""),43)</f>
        <v>43</v>
      </c>
      <c r="JI31" s="19" t="str">
        <f ca="1">IFERROR(__xludf.DUMMYFUNCTION("""COMPUTED_VALUE"""),"Сторожук  В. П.")</f>
        <v>Сторожук  В. П.</v>
      </c>
      <c r="JJ31" s="19" t="str">
        <f ca="1">IFERROR(__xludf.DUMMYFUNCTION("""COMPUTED_VALUE"""),"...")</f>
        <v>...</v>
      </c>
      <c r="JK31" s="19">
        <f ca="1">IFERROR(__xludf.DUMMYFUNCTION("""COMPUTED_VALUE"""),43)</f>
        <v>43</v>
      </c>
      <c r="JL31" s="19" t="str">
        <f ca="1">IFERROR(__xludf.DUMMYFUNCTION("""COMPUTED_VALUE"""),"Сторожук  В. П.")</f>
        <v>Сторожук  В. П.</v>
      </c>
      <c r="JM31" s="19" t="str">
        <f ca="1">IFERROR(__xludf.DUMMYFUNCTION("""COMPUTED_VALUE"""),"...")</f>
        <v>...</v>
      </c>
      <c r="JN31" s="19">
        <f ca="1">IFERROR(__xludf.DUMMYFUNCTION("""COMPUTED_VALUE"""),43)</f>
        <v>43</v>
      </c>
      <c r="JO31" s="19" t="str">
        <f ca="1">IFERROR(__xludf.DUMMYFUNCTION("""COMPUTED_VALUE"""),"Сторожук  В. П.")</f>
        <v>Сторожук  В. П.</v>
      </c>
      <c r="JP31" s="19" t="str">
        <f ca="1">IFERROR(__xludf.DUMMYFUNCTION("""COMPUTED_VALUE"""),"...")</f>
        <v>...</v>
      </c>
      <c r="JQ31" s="19">
        <f ca="1">IFERROR(__xludf.DUMMYFUNCTION("""COMPUTED_VALUE"""),43)</f>
        <v>43</v>
      </c>
      <c r="JR31" s="19" t="str">
        <f ca="1">IFERROR(__xludf.DUMMYFUNCTION("""COMPUTED_VALUE"""),"Сторожук  В. П.")</f>
        <v>Сторожук  В. П.</v>
      </c>
      <c r="JS31" s="19" t="str">
        <f ca="1">IFERROR(__xludf.DUMMYFUNCTION("""COMPUTED_VALUE"""),"...")</f>
        <v>...</v>
      </c>
      <c r="JT31" s="19">
        <f ca="1">IFERROR(__xludf.DUMMYFUNCTION("""COMPUTED_VALUE"""),43)</f>
        <v>43</v>
      </c>
      <c r="JU31" s="19" t="str">
        <f ca="1">IFERROR(__xludf.DUMMYFUNCTION("""COMPUTED_VALUE"""),"Сторожук  В. П.")</f>
        <v>Сторожук  В. П.</v>
      </c>
      <c r="JV31" s="19" t="str">
        <f ca="1">IFERROR(__xludf.DUMMYFUNCTION("""COMPUTED_VALUE"""),"...")</f>
        <v>...</v>
      </c>
      <c r="JW31" s="19">
        <f ca="1">IFERROR(__xludf.DUMMYFUNCTION("""COMPUTED_VALUE"""),43)</f>
        <v>43</v>
      </c>
      <c r="JX31" s="19" t="str">
        <f ca="1">IFERROR(__xludf.DUMMYFUNCTION("""COMPUTED_VALUE"""),"Сторожук  В. П.")</f>
        <v>Сторожук  В. П.</v>
      </c>
      <c r="JY31" s="19" t="str">
        <f ca="1">IFERROR(__xludf.DUMMYFUNCTION("""COMPUTED_VALUE"""),"...")</f>
        <v>...</v>
      </c>
      <c r="JZ31" s="19">
        <f ca="1">IFERROR(__xludf.DUMMYFUNCTION("""COMPUTED_VALUE"""),43)</f>
        <v>43</v>
      </c>
      <c r="KA31" s="19" t="str">
        <f ca="1">IFERROR(__xludf.DUMMYFUNCTION("""COMPUTED_VALUE"""),"Сторожук  В. П.")</f>
        <v>Сторожук  В. П.</v>
      </c>
      <c r="KB31" s="19" t="str">
        <f ca="1">IFERROR(__xludf.DUMMYFUNCTION("""COMPUTED_VALUE"""),"...")</f>
        <v>...</v>
      </c>
      <c r="KC31" s="19">
        <f ca="1">IFERROR(__xludf.DUMMYFUNCTION("""COMPUTED_VALUE"""),43)</f>
        <v>43</v>
      </c>
      <c r="KD31" s="19" t="str">
        <f ca="1">IFERROR(__xludf.DUMMYFUNCTION("""COMPUTED_VALUE"""),"Сторожук  В. П.")</f>
        <v>Сторожук  В. П.</v>
      </c>
      <c r="KE31" s="19" t="str">
        <f ca="1">IFERROR(__xludf.DUMMYFUNCTION("""COMPUTED_VALUE"""),"...")</f>
        <v>...</v>
      </c>
      <c r="KF31" s="19">
        <f ca="1">IFERROR(__xludf.DUMMYFUNCTION("""COMPUTED_VALUE"""),43)</f>
        <v>43</v>
      </c>
      <c r="KG31" s="19" t="str">
        <f ca="1">IFERROR(__xludf.DUMMYFUNCTION("""COMPUTED_VALUE"""),"Сторожук  В. П.")</f>
        <v>Сторожук  В. П.</v>
      </c>
      <c r="KH31" s="19" t="str">
        <f ca="1">IFERROR(__xludf.DUMMYFUNCTION("""COMPUTED_VALUE"""),"...")</f>
        <v>...</v>
      </c>
      <c r="KI31" s="19">
        <f ca="1">IFERROR(__xludf.DUMMYFUNCTION("""COMPUTED_VALUE"""),43)</f>
        <v>43</v>
      </c>
      <c r="KJ31" s="19" t="str">
        <f ca="1">IFERROR(__xludf.DUMMYFUNCTION("""COMPUTED_VALUE"""),"Сторожук  В. П.")</f>
        <v>Сторожук  В. П.</v>
      </c>
      <c r="KK31" s="19" t="str">
        <f ca="1">IFERROR(__xludf.DUMMYFUNCTION("""COMPUTED_VALUE"""),"...")</f>
        <v>...</v>
      </c>
      <c r="KL31" s="19">
        <f ca="1">IFERROR(__xludf.DUMMYFUNCTION("""COMPUTED_VALUE"""),43)</f>
        <v>43</v>
      </c>
      <c r="KM31" s="19" t="str">
        <f ca="1">IFERROR(__xludf.DUMMYFUNCTION("""COMPUTED_VALUE"""),"Сторожук  В. П.")</f>
        <v>Сторожук  В. П.</v>
      </c>
      <c r="KN31" s="19" t="str">
        <f ca="1">IFERROR(__xludf.DUMMYFUNCTION("""COMPUTED_VALUE"""),"...")</f>
        <v>...</v>
      </c>
      <c r="KO31" s="19">
        <f ca="1">IFERROR(__xludf.DUMMYFUNCTION("""COMPUTED_VALUE"""),43)</f>
        <v>43</v>
      </c>
      <c r="KP31" s="19" t="str">
        <f ca="1">IFERROR(__xludf.DUMMYFUNCTION("""COMPUTED_VALUE"""),"Сторожук  В. П.")</f>
        <v>Сторожук  В. П.</v>
      </c>
      <c r="KQ31" s="19" t="str">
        <f ca="1">IFERROR(__xludf.DUMMYFUNCTION("""COMPUTED_VALUE"""),"...")</f>
        <v>...</v>
      </c>
      <c r="KR31" s="19">
        <f ca="1">IFERROR(__xludf.DUMMYFUNCTION("""COMPUTED_VALUE"""),43)</f>
        <v>43</v>
      </c>
      <c r="KS31" s="19" t="str">
        <f ca="1">IFERROR(__xludf.DUMMYFUNCTION("""COMPUTED_VALUE"""),"Сторожук  В. П.")</f>
        <v>Сторожук  В. П.</v>
      </c>
      <c r="KT31" s="19" t="str">
        <f ca="1">IFERROR(__xludf.DUMMYFUNCTION("""COMPUTED_VALUE"""),"...")</f>
        <v>...</v>
      </c>
      <c r="KU31" s="19">
        <f ca="1">IFERROR(__xludf.DUMMYFUNCTION("""COMPUTED_VALUE"""),43)</f>
        <v>43</v>
      </c>
      <c r="KV31" s="19" t="str">
        <f ca="1">IFERROR(__xludf.DUMMYFUNCTION("""COMPUTED_VALUE"""),"Сторожук  В. П.")</f>
        <v>Сторожук  В. П.</v>
      </c>
      <c r="KW31" s="19" t="str">
        <f ca="1">IFERROR(__xludf.DUMMYFUNCTION("""COMPUTED_VALUE"""),"...")</f>
        <v>...</v>
      </c>
      <c r="KX31" s="19">
        <f ca="1">IFERROR(__xludf.DUMMYFUNCTION("""COMPUTED_VALUE"""),43)</f>
        <v>43</v>
      </c>
      <c r="KY31" s="19" t="str">
        <f ca="1">IFERROR(__xludf.DUMMYFUNCTION("""COMPUTED_VALUE"""),"Сторожук  В. П.")</f>
        <v>Сторожук  В. П.</v>
      </c>
      <c r="KZ31" s="19" t="str">
        <f ca="1">IFERROR(__xludf.DUMMYFUNCTION("""COMPUTED_VALUE"""),"...")</f>
        <v>...</v>
      </c>
      <c r="LA31" s="19">
        <f ca="1">IFERROR(__xludf.DUMMYFUNCTION("""COMPUTED_VALUE"""),43)</f>
        <v>43</v>
      </c>
      <c r="LB31" s="19" t="str">
        <f ca="1">IFERROR(__xludf.DUMMYFUNCTION("""COMPUTED_VALUE"""),"Сторожук  В. П.")</f>
        <v>Сторожук  В. П.</v>
      </c>
      <c r="LC31" s="19" t="str">
        <f ca="1">IFERROR(__xludf.DUMMYFUNCTION("""COMPUTED_VALUE"""),"...")</f>
        <v>...</v>
      </c>
      <c r="LD31" s="19">
        <f ca="1">IFERROR(__xludf.DUMMYFUNCTION("""COMPUTED_VALUE"""),43)</f>
        <v>43</v>
      </c>
      <c r="LE31" s="19" t="str">
        <f ca="1">IFERROR(__xludf.DUMMYFUNCTION("""COMPUTED_VALUE"""),"Сторожук  В. П.")</f>
        <v>Сторожук  В. П.</v>
      </c>
      <c r="LF31" s="19" t="str">
        <f ca="1">IFERROR(__xludf.DUMMYFUNCTION("""COMPUTED_VALUE"""),"...")</f>
        <v>...</v>
      </c>
      <c r="LG31" s="19">
        <f ca="1">IFERROR(__xludf.DUMMYFUNCTION("""COMPUTED_VALUE"""),43)</f>
        <v>43</v>
      </c>
      <c r="LH31" s="19" t="str">
        <f ca="1">IFERROR(__xludf.DUMMYFUNCTION("""COMPUTED_VALUE"""),"Сторожук  В. П.")</f>
        <v>Сторожук  В. П.</v>
      </c>
      <c r="LI31" s="19" t="str">
        <f ca="1">IFERROR(__xludf.DUMMYFUNCTION("""COMPUTED_VALUE"""),"...")</f>
        <v>...</v>
      </c>
      <c r="LJ31" s="19">
        <f ca="1">IFERROR(__xludf.DUMMYFUNCTION("""COMPUTED_VALUE"""),43)</f>
        <v>43</v>
      </c>
      <c r="LK31" s="19" t="str">
        <f ca="1">IFERROR(__xludf.DUMMYFUNCTION("""COMPUTED_VALUE"""),"Сторожук  В. П.")</f>
        <v>Сторожук  В. П.</v>
      </c>
      <c r="LL31" s="19" t="str">
        <f ca="1">IFERROR(__xludf.DUMMYFUNCTION("""COMPUTED_VALUE"""),"...")</f>
        <v>...</v>
      </c>
      <c r="LM31" s="19">
        <f ca="1">IFERROR(__xludf.DUMMYFUNCTION("""COMPUTED_VALUE"""),43)</f>
        <v>43</v>
      </c>
      <c r="LN31" s="19" t="str">
        <f ca="1">IFERROR(__xludf.DUMMYFUNCTION("""COMPUTED_VALUE"""),"Сторожук  В. П.")</f>
        <v>Сторожук  В. П.</v>
      </c>
      <c r="LO31" s="19" t="str">
        <f ca="1">IFERROR(__xludf.DUMMYFUNCTION("""COMPUTED_VALUE"""),"...")</f>
        <v>...</v>
      </c>
      <c r="LP31" s="19">
        <f ca="1">IFERROR(__xludf.DUMMYFUNCTION("""COMPUTED_VALUE"""),43)</f>
        <v>43</v>
      </c>
      <c r="LQ31" s="19" t="str">
        <f ca="1">IFERROR(__xludf.DUMMYFUNCTION("""COMPUTED_VALUE"""),"Сторожук  В. П.")</f>
        <v>Сторожук  В. П.</v>
      </c>
      <c r="LR31" s="19" t="str">
        <f ca="1">IFERROR(__xludf.DUMMYFUNCTION("""COMPUTED_VALUE"""),"...")</f>
        <v>...</v>
      </c>
      <c r="LS31" s="19">
        <f ca="1">IFERROR(__xludf.DUMMYFUNCTION("""COMPUTED_VALUE"""),43)</f>
        <v>43</v>
      </c>
      <c r="LT31" s="19" t="str">
        <f ca="1">IFERROR(__xludf.DUMMYFUNCTION("""COMPUTED_VALUE"""),"Сторожук  В. П.")</f>
        <v>Сторожук  В. П.</v>
      </c>
      <c r="LU31" s="19" t="str">
        <f ca="1">IFERROR(__xludf.DUMMYFUNCTION("""COMPUTED_VALUE"""),"...")</f>
        <v>...</v>
      </c>
      <c r="LV31" s="19">
        <f ca="1">IFERROR(__xludf.DUMMYFUNCTION("""COMPUTED_VALUE"""),43)</f>
        <v>43</v>
      </c>
      <c r="LW31" s="19" t="str">
        <f ca="1">IFERROR(__xludf.DUMMYFUNCTION("""COMPUTED_VALUE"""),"Сторожук  В. П.")</f>
        <v>Сторожук  В. П.</v>
      </c>
      <c r="LX31" s="19" t="str">
        <f ca="1">IFERROR(__xludf.DUMMYFUNCTION("""COMPUTED_VALUE"""),"...")</f>
        <v>...</v>
      </c>
      <c r="LY31" s="19">
        <f ca="1">IFERROR(__xludf.DUMMYFUNCTION("""COMPUTED_VALUE"""),43)</f>
        <v>43</v>
      </c>
      <c r="LZ31" s="19" t="str">
        <f ca="1">IFERROR(__xludf.DUMMYFUNCTION("""COMPUTED_VALUE"""),"Сторожук  В. П.")</f>
        <v>Сторожук  В. П.</v>
      </c>
      <c r="MA31" s="19" t="str">
        <f ca="1">IFERROR(__xludf.DUMMYFUNCTION("""COMPUTED_VALUE"""),"...")</f>
        <v>...</v>
      </c>
      <c r="MB31" s="19">
        <f ca="1">IFERROR(__xludf.DUMMYFUNCTION("""COMPUTED_VALUE"""),43)</f>
        <v>43</v>
      </c>
      <c r="MC31" s="19" t="str">
        <f ca="1">IFERROR(__xludf.DUMMYFUNCTION("""COMPUTED_VALUE"""),"Сторожук  В. П.")</f>
        <v>Сторожук  В. П.</v>
      </c>
      <c r="MD31" s="19" t="str">
        <f ca="1">IFERROR(__xludf.DUMMYFUNCTION("""COMPUTED_VALUE"""),"...")</f>
        <v>...</v>
      </c>
      <c r="ME31" s="19">
        <f ca="1">IFERROR(__xludf.DUMMYFUNCTION("""COMPUTED_VALUE"""),43)</f>
        <v>43</v>
      </c>
      <c r="MF31" s="19" t="str">
        <f ca="1">IFERROR(__xludf.DUMMYFUNCTION("""COMPUTED_VALUE"""),"Сторожук  В. П.")</f>
        <v>Сторожук  В. П.</v>
      </c>
      <c r="MG31" s="19" t="str">
        <f ca="1">IFERROR(__xludf.DUMMYFUNCTION("""COMPUTED_VALUE"""),"...")</f>
        <v>...</v>
      </c>
      <c r="MH31" s="19">
        <f ca="1">IFERROR(__xludf.DUMMYFUNCTION("""COMPUTED_VALUE"""),43)</f>
        <v>43</v>
      </c>
      <c r="MI31" s="19" t="str">
        <f ca="1">IFERROR(__xludf.DUMMYFUNCTION("""COMPUTED_VALUE"""),"Сторожук  В. П.")</f>
        <v>Сторожук  В. П.</v>
      </c>
      <c r="MJ31" s="19" t="str">
        <f ca="1">IFERROR(__xludf.DUMMYFUNCTION("""COMPUTED_VALUE"""),"...")</f>
        <v>...</v>
      </c>
      <c r="MK31" s="19">
        <f ca="1">IFERROR(__xludf.DUMMYFUNCTION("""COMPUTED_VALUE"""),43)</f>
        <v>43</v>
      </c>
      <c r="ML31" s="19" t="str">
        <f ca="1">IFERROR(__xludf.DUMMYFUNCTION("""COMPUTED_VALUE"""),"Сторожук  В. П.")</f>
        <v>Сторожук  В. П.</v>
      </c>
      <c r="MM31" s="19" t="str">
        <f ca="1">IFERROR(__xludf.DUMMYFUNCTION("""COMPUTED_VALUE"""),"...")</f>
        <v>...</v>
      </c>
      <c r="MN31" s="19">
        <f ca="1">IFERROR(__xludf.DUMMYFUNCTION("""COMPUTED_VALUE"""),43)</f>
        <v>43</v>
      </c>
      <c r="MO31" s="19" t="str">
        <f ca="1">IFERROR(__xludf.DUMMYFUNCTION("""COMPUTED_VALUE"""),"Сторожук  В. П.")</f>
        <v>Сторожук  В. П.</v>
      </c>
      <c r="MP31" s="19" t="str">
        <f ca="1">IFERROR(__xludf.DUMMYFUNCTION("""COMPUTED_VALUE"""),"...")</f>
        <v>...</v>
      </c>
      <c r="MQ31" s="19">
        <f ca="1">IFERROR(__xludf.DUMMYFUNCTION("""COMPUTED_VALUE"""),43)</f>
        <v>43</v>
      </c>
      <c r="MR31" s="19" t="str">
        <f ca="1">IFERROR(__xludf.DUMMYFUNCTION("""COMPUTED_VALUE"""),"Сторожук  В. П.")</f>
        <v>Сторожук  В. П.</v>
      </c>
      <c r="MS31" s="19" t="str">
        <f ca="1">IFERROR(__xludf.DUMMYFUNCTION("""COMPUTED_VALUE"""),"...")</f>
        <v>...</v>
      </c>
      <c r="MT31" s="19">
        <f ca="1">IFERROR(__xludf.DUMMYFUNCTION("""COMPUTED_VALUE"""),43)</f>
        <v>43</v>
      </c>
      <c r="MU31" s="19" t="str">
        <f ca="1">IFERROR(__xludf.DUMMYFUNCTION("""COMPUTED_VALUE"""),"Сторожук  В. П.")</f>
        <v>Сторожук  В. П.</v>
      </c>
      <c r="MV31" s="19" t="str">
        <f ca="1">IFERROR(__xludf.DUMMYFUNCTION("""COMPUTED_VALUE"""),"...")</f>
        <v>...</v>
      </c>
      <c r="MW31" s="19">
        <f ca="1">IFERROR(__xludf.DUMMYFUNCTION("""COMPUTED_VALUE"""),43)</f>
        <v>43</v>
      </c>
      <c r="MX31" s="19" t="str">
        <f ca="1">IFERROR(__xludf.DUMMYFUNCTION("""COMPUTED_VALUE"""),"Сторожук  В. П.")</f>
        <v>Сторожук  В. П.</v>
      </c>
      <c r="MY31" s="19" t="str">
        <f ca="1">IFERROR(__xludf.DUMMYFUNCTION("""COMPUTED_VALUE"""),"...")</f>
        <v>...</v>
      </c>
      <c r="MZ31" s="19">
        <f ca="1">IFERROR(__xludf.DUMMYFUNCTION("""COMPUTED_VALUE"""),43)</f>
        <v>43</v>
      </c>
      <c r="NA31" s="19" t="str">
        <f ca="1">IFERROR(__xludf.DUMMYFUNCTION("""COMPUTED_VALUE"""),"Сторожук  В. П.")</f>
        <v>Сторожук  В. П.</v>
      </c>
      <c r="NB31" s="19" t="str">
        <f ca="1">IFERROR(__xludf.DUMMYFUNCTION("""COMPUTED_VALUE"""),"...")</f>
        <v>...</v>
      </c>
      <c r="NC31" s="19">
        <f ca="1">IFERROR(__xludf.DUMMYFUNCTION("""COMPUTED_VALUE"""),43)</f>
        <v>43</v>
      </c>
      <c r="ND31" s="19" t="str">
        <f ca="1">IFERROR(__xludf.DUMMYFUNCTION("""COMPUTED_VALUE"""),"Сторожук  В. П.")</f>
        <v>Сторожук  В. П.</v>
      </c>
      <c r="NE31" s="19" t="str">
        <f ca="1">IFERROR(__xludf.DUMMYFUNCTION("""COMPUTED_VALUE"""),"...")</f>
        <v>...</v>
      </c>
      <c r="NF31" s="19">
        <f ca="1">IFERROR(__xludf.DUMMYFUNCTION("""COMPUTED_VALUE"""),43)</f>
        <v>43</v>
      </c>
      <c r="NG31" s="19" t="str">
        <f ca="1">IFERROR(__xludf.DUMMYFUNCTION("""COMPUTED_VALUE"""),"Сторожук  В. П.")</f>
        <v>Сторожук  В. П.</v>
      </c>
      <c r="NH31" s="19" t="str">
        <f ca="1">IFERROR(__xludf.DUMMYFUNCTION("""COMPUTED_VALUE"""),"...")</f>
        <v>...</v>
      </c>
      <c r="NI31" s="19">
        <f ca="1">IFERROR(__xludf.DUMMYFUNCTION("""COMPUTED_VALUE"""),43)</f>
        <v>43</v>
      </c>
      <c r="NJ31" s="19" t="str">
        <f ca="1">IFERROR(__xludf.DUMMYFUNCTION("""COMPUTED_VALUE"""),"Сторожук  В. П.")</f>
        <v>Сторожук  В. П.</v>
      </c>
      <c r="NK31" s="19" t="str">
        <f ca="1">IFERROR(__xludf.DUMMYFUNCTION("""COMPUTED_VALUE"""),"...")</f>
        <v>...</v>
      </c>
      <c r="NL31" s="19">
        <f ca="1">IFERROR(__xludf.DUMMYFUNCTION("""COMPUTED_VALUE"""),43)</f>
        <v>43</v>
      </c>
      <c r="NM31" s="19" t="str">
        <f ca="1">IFERROR(__xludf.DUMMYFUNCTION("""COMPUTED_VALUE"""),"Сторожук  В. П.")</f>
        <v>Сторожук  В. П.</v>
      </c>
      <c r="NN31" s="19" t="str">
        <f ca="1">IFERROR(__xludf.DUMMYFUNCTION("""COMPUTED_VALUE"""),"...")</f>
        <v>...</v>
      </c>
      <c r="NO31" s="19">
        <f ca="1">IFERROR(__xludf.DUMMYFUNCTION("""COMPUTED_VALUE"""),43)</f>
        <v>43</v>
      </c>
      <c r="NP31" s="19" t="str">
        <f ca="1">IFERROR(__xludf.DUMMYFUNCTION("""COMPUTED_VALUE"""),"Сторожук  В. П.")</f>
        <v>Сторожук  В. П.</v>
      </c>
      <c r="NQ31" s="19" t="str">
        <f ca="1">IFERROR(__xludf.DUMMYFUNCTION("""COMPUTED_VALUE"""),"...")</f>
        <v>...</v>
      </c>
      <c r="NR31" s="19">
        <f ca="1">IFERROR(__xludf.DUMMYFUNCTION("""COMPUTED_VALUE"""),43)</f>
        <v>43</v>
      </c>
      <c r="NS31" s="19" t="str">
        <f ca="1">IFERROR(__xludf.DUMMYFUNCTION("""COMPUTED_VALUE"""),"Сторожук  В. П.")</f>
        <v>Сторожук  В. П.</v>
      </c>
      <c r="NT31" s="19" t="str">
        <f ca="1">IFERROR(__xludf.DUMMYFUNCTION("""COMPUTED_VALUE"""),"...")</f>
        <v>...</v>
      </c>
      <c r="NU31" s="19">
        <f ca="1">IFERROR(__xludf.DUMMYFUNCTION("""COMPUTED_VALUE"""),43)</f>
        <v>43</v>
      </c>
      <c r="NV31" s="19" t="str">
        <f ca="1">IFERROR(__xludf.DUMMYFUNCTION("""COMPUTED_VALUE"""),"Сторожук  В. П.")</f>
        <v>Сторожук  В. П.</v>
      </c>
      <c r="NW31" s="19" t="str">
        <f ca="1">IFERROR(__xludf.DUMMYFUNCTION("""COMPUTED_VALUE"""),"...")</f>
        <v>...</v>
      </c>
      <c r="NX31" s="19">
        <f ca="1">IFERROR(__xludf.DUMMYFUNCTION("""COMPUTED_VALUE"""),43)</f>
        <v>43</v>
      </c>
      <c r="NY31" s="19" t="str">
        <f ca="1">IFERROR(__xludf.DUMMYFUNCTION("""COMPUTED_VALUE"""),"Сторожук  В. П.")</f>
        <v>Сторожук  В. П.</v>
      </c>
      <c r="NZ31" s="19" t="str">
        <f ca="1">IFERROR(__xludf.DUMMYFUNCTION("""COMPUTED_VALUE"""),"...")</f>
        <v>...</v>
      </c>
      <c r="OA31" s="19">
        <f ca="1">IFERROR(__xludf.DUMMYFUNCTION("""COMPUTED_VALUE"""),43)</f>
        <v>43</v>
      </c>
      <c r="OB31" s="19" t="str">
        <f ca="1">IFERROR(__xludf.DUMMYFUNCTION("""COMPUTED_VALUE"""),"Сторожук  В. П.")</f>
        <v>Сторожук  В. П.</v>
      </c>
      <c r="OC31" s="19" t="str">
        <f ca="1">IFERROR(__xludf.DUMMYFUNCTION("""COMPUTED_VALUE"""),"...")</f>
        <v>...</v>
      </c>
      <c r="OD31" s="19">
        <f ca="1">IFERROR(__xludf.DUMMYFUNCTION("""COMPUTED_VALUE"""),43)</f>
        <v>43</v>
      </c>
      <c r="OE31" s="19" t="str">
        <f ca="1">IFERROR(__xludf.DUMMYFUNCTION("""COMPUTED_VALUE"""),"Сторожук  В. П.")</f>
        <v>Сторожук  В. П.</v>
      </c>
      <c r="OF31" s="19" t="str">
        <f ca="1">IFERROR(__xludf.DUMMYFUNCTION("""COMPUTED_VALUE"""),"...")</f>
        <v>...</v>
      </c>
      <c r="OG31" s="19">
        <f ca="1">IFERROR(__xludf.DUMMYFUNCTION("""COMPUTED_VALUE"""),43)</f>
        <v>43</v>
      </c>
      <c r="OH31" s="19" t="str">
        <f ca="1">IFERROR(__xludf.DUMMYFUNCTION("""COMPUTED_VALUE"""),"Сторожук  В. П.")</f>
        <v>Сторожук  В. П.</v>
      </c>
      <c r="OI31" s="19" t="str">
        <f ca="1">IFERROR(__xludf.DUMMYFUNCTION("""COMPUTED_VALUE"""),"...")</f>
        <v>...</v>
      </c>
      <c r="OJ31" s="19">
        <f ca="1">IFERROR(__xludf.DUMMYFUNCTION("""COMPUTED_VALUE"""),43)</f>
        <v>43</v>
      </c>
      <c r="OK31" s="19" t="str">
        <f ca="1">IFERROR(__xludf.DUMMYFUNCTION("""COMPUTED_VALUE"""),"Сторожук  В. П.")</f>
        <v>Сторожук  В. П.</v>
      </c>
      <c r="OL31" s="19" t="str">
        <f ca="1">IFERROR(__xludf.DUMMYFUNCTION("""COMPUTED_VALUE"""),"...")</f>
        <v>...</v>
      </c>
      <c r="OM31" s="19">
        <f ca="1">IFERROR(__xludf.DUMMYFUNCTION("""COMPUTED_VALUE"""),43)</f>
        <v>43</v>
      </c>
      <c r="ON31" s="19" t="str">
        <f ca="1">IFERROR(__xludf.DUMMYFUNCTION("""COMPUTED_VALUE"""),"Сторожук  В. П.")</f>
        <v>Сторожук  В. П.</v>
      </c>
      <c r="OO31" s="19" t="str">
        <f ca="1">IFERROR(__xludf.DUMMYFUNCTION("""COMPUTED_VALUE"""),"...")</f>
        <v>...</v>
      </c>
      <c r="OP31" s="19">
        <f ca="1">IFERROR(__xludf.DUMMYFUNCTION("""COMPUTED_VALUE"""),43)</f>
        <v>43</v>
      </c>
      <c r="OQ31" s="19" t="str">
        <f ca="1">IFERROR(__xludf.DUMMYFUNCTION("""COMPUTED_VALUE"""),"Сторожук  В. П.")</f>
        <v>Сторожук  В. П.</v>
      </c>
      <c r="OR31" s="19" t="str">
        <f ca="1">IFERROR(__xludf.DUMMYFUNCTION("""COMPUTED_VALUE"""),"...")</f>
        <v>...</v>
      </c>
      <c r="OS31" s="19">
        <f ca="1">IFERROR(__xludf.DUMMYFUNCTION("""COMPUTED_VALUE"""),43)</f>
        <v>43</v>
      </c>
      <c r="OT31" s="19" t="str">
        <f ca="1">IFERROR(__xludf.DUMMYFUNCTION("""COMPUTED_VALUE"""),"Сторожук  В. П.")</f>
        <v>Сторожук  В. П.</v>
      </c>
      <c r="OU31" s="19" t="str">
        <f ca="1">IFERROR(__xludf.DUMMYFUNCTION("""COMPUTED_VALUE"""),"...")</f>
        <v>...</v>
      </c>
      <c r="OV31" s="19">
        <f ca="1">IFERROR(__xludf.DUMMYFUNCTION("""COMPUTED_VALUE"""),43)</f>
        <v>43</v>
      </c>
      <c r="OW31" s="19" t="str">
        <f ca="1">IFERROR(__xludf.DUMMYFUNCTION("""COMPUTED_VALUE"""),"Сторожук  В. П.")</f>
        <v>Сторожук  В. П.</v>
      </c>
      <c r="OX31" s="19" t="str">
        <f ca="1">IFERROR(__xludf.DUMMYFUNCTION("""COMPUTED_VALUE"""),"...")</f>
        <v>...</v>
      </c>
      <c r="OY31" s="19">
        <f ca="1">IFERROR(__xludf.DUMMYFUNCTION("""COMPUTED_VALUE"""),43)</f>
        <v>43</v>
      </c>
      <c r="OZ31" s="19" t="str">
        <f ca="1">IFERROR(__xludf.DUMMYFUNCTION("""COMPUTED_VALUE"""),"Сторожук  В. П.")</f>
        <v>Сторожук  В. П.</v>
      </c>
      <c r="PA31" s="19" t="str">
        <f ca="1">IFERROR(__xludf.DUMMYFUNCTION("""COMPUTED_VALUE"""),"...")</f>
        <v>...</v>
      </c>
      <c r="PB31" s="19">
        <f ca="1">IFERROR(__xludf.DUMMYFUNCTION("""COMPUTED_VALUE"""),43)</f>
        <v>43</v>
      </c>
      <c r="PC31" s="19" t="str">
        <f ca="1">IFERROR(__xludf.DUMMYFUNCTION("""COMPUTED_VALUE"""),"Сторожук  В. П.")</f>
        <v>Сторожук  В. П.</v>
      </c>
      <c r="PD31" s="19" t="str">
        <f ca="1">IFERROR(__xludf.DUMMYFUNCTION("""COMPUTED_VALUE"""),"...")</f>
        <v>...</v>
      </c>
      <c r="PE31" s="19">
        <f ca="1">IFERROR(__xludf.DUMMYFUNCTION("""COMPUTED_VALUE"""),43)</f>
        <v>43</v>
      </c>
      <c r="PF31" s="19" t="str">
        <f ca="1">IFERROR(__xludf.DUMMYFUNCTION("""COMPUTED_VALUE"""),"Сторожук  В. П.")</f>
        <v>Сторожук  В. П.</v>
      </c>
      <c r="PG31" s="19" t="str">
        <f ca="1">IFERROR(__xludf.DUMMYFUNCTION("""COMPUTED_VALUE"""),"...")</f>
        <v>...</v>
      </c>
      <c r="PH31" s="19">
        <f ca="1">IFERROR(__xludf.DUMMYFUNCTION("""COMPUTED_VALUE"""),43)</f>
        <v>43</v>
      </c>
      <c r="PI31" s="19" t="str">
        <f ca="1">IFERROR(__xludf.DUMMYFUNCTION("""COMPUTED_VALUE"""),"Сторожук  В. П.")</f>
        <v>Сторожук  В. П.</v>
      </c>
      <c r="PJ31" s="19" t="str">
        <f ca="1">IFERROR(__xludf.DUMMYFUNCTION("""COMPUTED_VALUE"""),"...")</f>
        <v>...</v>
      </c>
      <c r="PK31" s="19">
        <f ca="1">IFERROR(__xludf.DUMMYFUNCTION("""COMPUTED_VALUE"""),43)</f>
        <v>43</v>
      </c>
      <c r="PL31" s="19" t="str">
        <f ca="1">IFERROR(__xludf.DUMMYFUNCTION("""COMPUTED_VALUE"""),"Сторожук  В. П.")</f>
        <v>Сторожук  В. П.</v>
      </c>
      <c r="PM31" s="19" t="str">
        <f ca="1">IFERROR(__xludf.DUMMYFUNCTION("""COMPUTED_VALUE"""),"...")</f>
        <v>...</v>
      </c>
      <c r="PN31" s="19">
        <f ca="1">IFERROR(__xludf.DUMMYFUNCTION("""COMPUTED_VALUE"""),43)</f>
        <v>43</v>
      </c>
      <c r="PO31" s="19" t="str">
        <f ca="1">IFERROR(__xludf.DUMMYFUNCTION("""COMPUTED_VALUE"""),"Сторожук  В. П.")</f>
        <v>Сторожук  В. П.</v>
      </c>
      <c r="PP31" s="19" t="str">
        <f ca="1">IFERROR(__xludf.DUMMYFUNCTION("""COMPUTED_VALUE"""),"...")</f>
        <v>...</v>
      </c>
      <c r="PQ31" s="19">
        <f ca="1">IFERROR(__xludf.DUMMYFUNCTION("""COMPUTED_VALUE"""),43)</f>
        <v>43</v>
      </c>
      <c r="PR31" s="19" t="str">
        <f ca="1">IFERROR(__xludf.DUMMYFUNCTION("""COMPUTED_VALUE"""),"Сторожук  В. П.")</f>
        <v>Сторожук  В. П.</v>
      </c>
      <c r="PS31" s="19" t="str">
        <f ca="1">IFERROR(__xludf.DUMMYFUNCTION("""COMPUTED_VALUE"""),"...")</f>
        <v>...</v>
      </c>
      <c r="PT31" s="19">
        <f ca="1">IFERROR(__xludf.DUMMYFUNCTION("""COMPUTED_VALUE"""),43)</f>
        <v>43</v>
      </c>
      <c r="PU31" s="19" t="str">
        <f ca="1">IFERROR(__xludf.DUMMYFUNCTION("""COMPUTED_VALUE"""),"Сторожук  В. П.")</f>
        <v>Сторожук  В. П.</v>
      </c>
      <c r="PV31" s="19" t="str">
        <f ca="1">IFERROR(__xludf.DUMMYFUNCTION("""COMPUTED_VALUE"""),"...")</f>
        <v>...</v>
      </c>
      <c r="PW31" s="19">
        <f ca="1">IFERROR(__xludf.DUMMYFUNCTION("""COMPUTED_VALUE"""),43)</f>
        <v>43</v>
      </c>
      <c r="PX31" s="19" t="str">
        <f ca="1">IFERROR(__xludf.DUMMYFUNCTION("""COMPUTED_VALUE"""),"Сторожук  В. П.")</f>
        <v>Сторожук  В. П.</v>
      </c>
      <c r="PY31" s="19" t="str">
        <f ca="1">IFERROR(__xludf.DUMMYFUNCTION("""COMPUTED_VALUE"""),"...")</f>
        <v>...</v>
      </c>
      <c r="PZ31" s="19">
        <f ca="1">IFERROR(__xludf.DUMMYFUNCTION("""COMPUTED_VALUE"""),43)</f>
        <v>43</v>
      </c>
      <c r="QA31" s="19" t="str">
        <f ca="1">IFERROR(__xludf.DUMMYFUNCTION("""COMPUTED_VALUE"""),"Сторожук  В. П.")</f>
        <v>Сторожук  В. П.</v>
      </c>
      <c r="QB31" s="19" t="str">
        <f ca="1">IFERROR(__xludf.DUMMYFUNCTION("""COMPUTED_VALUE"""),"...")</f>
        <v>...</v>
      </c>
      <c r="QC31" s="19">
        <f ca="1">IFERROR(__xludf.DUMMYFUNCTION("""COMPUTED_VALUE"""),43)</f>
        <v>43</v>
      </c>
      <c r="QD31" s="19" t="str">
        <f ca="1">IFERROR(__xludf.DUMMYFUNCTION("""COMPUTED_VALUE"""),"Сторожук  В. П.")</f>
        <v>Сторожук  В. П.</v>
      </c>
      <c r="QE31" s="19" t="str">
        <f ca="1">IFERROR(__xludf.DUMMYFUNCTION("""COMPUTED_VALUE"""),"...")</f>
        <v>...</v>
      </c>
      <c r="QF31" s="19">
        <f ca="1">IFERROR(__xludf.DUMMYFUNCTION("""COMPUTED_VALUE"""),43)</f>
        <v>43</v>
      </c>
      <c r="QG31" s="19" t="str">
        <f ca="1">IFERROR(__xludf.DUMMYFUNCTION("""COMPUTED_VALUE"""),"Сторожук  В. П.")</f>
        <v>Сторожук  В. П.</v>
      </c>
      <c r="QH31" s="19" t="str">
        <f ca="1">IFERROR(__xludf.DUMMYFUNCTION("""COMPUTED_VALUE"""),"...")</f>
        <v>...</v>
      </c>
      <c r="QI31" s="19">
        <f ca="1">IFERROR(__xludf.DUMMYFUNCTION("""COMPUTED_VALUE"""),43)</f>
        <v>43</v>
      </c>
      <c r="QJ31" s="19" t="str">
        <f ca="1">IFERROR(__xludf.DUMMYFUNCTION("""COMPUTED_VALUE"""),"Сторожук  В. П.")</f>
        <v>Сторожук  В. П.</v>
      </c>
      <c r="QK31" s="19" t="str">
        <f ca="1">IFERROR(__xludf.DUMMYFUNCTION("""COMPUTED_VALUE"""),"...")</f>
        <v>...</v>
      </c>
    </row>
    <row r="32" spans="1:453" ht="12.75">
      <c r="A32" s="17">
        <f ca="1">IFERROR(__xludf.DUMMYFUNCTION("""COMPUTED_VALUE"""),102)</f>
        <v>102</v>
      </c>
      <c r="B32" s="17" t="str">
        <f ca="1">IFERROR(__xludf.DUMMYFUNCTION("""COMPUTED_VALUE"""),"Супрун О. С.")</f>
        <v>Супрун О. С.</v>
      </c>
      <c r="C32" s="19" t="str">
        <f ca="1">IFERROR(__xludf.DUMMYFUNCTION("""COMPUTED_VALUE"""),"За")</f>
        <v>За</v>
      </c>
      <c r="D32" s="19">
        <f ca="1">IFERROR(__xludf.DUMMYFUNCTION("""COMPUTED_VALUE"""),102)</f>
        <v>102</v>
      </c>
      <c r="E32" s="19" t="str">
        <f ca="1">IFERROR(__xludf.DUMMYFUNCTION("""COMPUTED_VALUE"""),"Супрун О. С.")</f>
        <v>Супрун О. С.</v>
      </c>
      <c r="F32" s="19" t="str">
        <f ca="1">IFERROR(__xludf.DUMMYFUNCTION("""COMPUTED_VALUE"""),"За")</f>
        <v>За</v>
      </c>
      <c r="G32" s="19">
        <f ca="1">IFERROR(__xludf.DUMMYFUNCTION("""COMPUTED_VALUE"""),102)</f>
        <v>102</v>
      </c>
      <c r="H32" s="19" t="str">
        <f ca="1">IFERROR(__xludf.DUMMYFUNCTION("""COMPUTED_VALUE"""),"Супрун О. С.")</f>
        <v>Супрун О. С.</v>
      </c>
      <c r="I32" s="19" t="str">
        <f ca="1">IFERROR(__xludf.DUMMYFUNCTION("""COMPUTED_VALUE"""),"За")</f>
        <v>За</v>
      </c>
      <c r="J32" s="19">
        <f ca="1">IFERROR(__xludf.DUMMYFUNCTION("""COMPUTED_VALUE"""),102)</f>
        <v>102</v>
      </c>
      <c r="K32" s="19" t="str">
        <f ca="1">IFERROR(__xludf.DUMMYFUNCTION("""COMPUTED_VALUE"""),"Супрун О. С.")</f>
        <v>Супрун О. С.</v>
      </c>
      <c r="L32" s="19" t="str">
        <f ca="1">IFERROR(__xludf.DUMMYFUNCTION("""COMPUTED_VALUE"""),"За")</f>
        <v>За</v>
      </c>
      <c r="M32" s="19">
        <f ca="1">IFERROR(__xludf.DUMMYFUNCTION("""COMPUTED_VALUE"""),102)</f>
        <v>102</v>
      </c>
      <c r="N32" s="19" t="str">
        <f ca="1">IFERROR(__xludf.DUMMYFUNCTION("""COMPUTED_VALUE"""),"Супрун О. С.")</f>
        <v>Супрун О. С.</v>
      </c>
      <c r="O32" s="19" t="str">
        <f ca="1">IFERROR(__xludf.DUMMYFUNCTION("""COMPUTED_VALUE"""),"За")</f>
        <v>За</v>
      </c>
      <c r="P32" s="19">
        <f ca="1">IFERROR(__xludf.DUMMYFUNCTION("""COMPUTED_VALUE"""),102)</f>
        <v>102</v>
      </c>
      <c r="Q32" s="19" t="str">
        <f ca="1">IFERROR(__xludf.DUMMYFUNCTION("""COMPUTED_VALUE"""),"Супрун О. С.")</f>
        <v>Супрун О. С.</v>
      </c>
      <c r="R32" s="19" t="str">
        <f ca="1">IFERROR(__xludf.DUMMYFUNCTION("""COMPUTED_VALUE"""),"За")</f>
        <v>За</v>
      </c>
      <c r="S32" s="19">
        <f ca="1">IFERROR(__xludf.DUMMYFUNCTION("""COMPUTED_VALUE"""),102)</f>
        <v>102</v>
      </c>
      <c r="T32" s="19" t="str">
        <f ca="1">IFERROR(__xludf.DUMMYFUNCTION("""COMPUTED_VALUE"""),"Супрун О. С.")</f>
        <v>Супрун О. С.</v>
      </c>
      <c r="U32" s="19" t="str">
        <f ca="1">IFERROR(__xludf.DUMMYFUNCTION("""COMPUTED_VALUE"""),"За")</f>
        <v>За</v>
      </c>
      <c r="V32" s="19">
        <f ca="1">IFERROR(__xludf.DUMMYFUNCTION("""COMPUTED_VALUE"""),102)</f>
        <v>102</v>
      </c>
      <c r="W32" s="19" t="str">
        <f ca="1">IFERROR(__xludf.DUMMYFUNCTION("""COMPUTED_VALUE"""),"Супрун О. С.")</f>
        <v>Супрун О. С.</v>
      </c>
      <c r="X32" s="19" t="str">
        <f ca="1">IFERROR(__xludf.DUMMYFUNCTION("""COMPUTED_VALUE"""),"За")</f>
        <v>За</v>
      </c>
      <c r="Y32" s="19">
        <f ca="1">IFERROR(__xludf.DUMMYFUNCTION("""COMPUTED_VALUE"""),102)</f>
        <v>102</v>
      </c>
      <c r="Z32" s="19" t="str">
        <f ca="1">IFERROR(__xludf.DUMMYFUNCTION("""COMPUTED_VALUE"""),"Супрун О. С.")</f>
        <v>Супрун О. С.</v>
      </c>
      <c r="AA32" s="19" t="str">
        <f ca="1">IFERROR(__xludf.DUMMYFUNCTION("""COMPUTED_VALUE"""),"Не голосував")</f>
        <v>Не голосував</v>
      </c>
      <c r="AB32" s="19">
        <f ca="1">IFERROR(__xludf.DUMMYFUNCTION("""COMPUTED_VALUE"""),102)</f>
        <v>102</v>
      </c>
      <c r="AC32" s="19" t="str">
        <f ca="1">IFERROR(__xludf.DUMMYFUNCTION("""COMPUTED_VALUE"""),"Супрун О. С.")</f>
        <v>Супрун О. С.</v>
      </c>
      <c r="AD32" s="19" t="str">
        <f ca="1">IFERROR(__xludf.DUMMYFUNCTION("""COMPUTED_VALUE"""),"За")</f>
        <v>За</v>
      </c>
      <c r="AE32" s="19">
        <f ca="1">IFERROR(__xludf.DUMMYFUNCTION("""COMPUTED_VALUE"""),102)</f>
        <v>102</v>
      </c>
      <c r="AF32" s="19" t="str">
        <f ca="1">IFERROR(__xludf.DUMMYFUNCTION("""COMPUTED_VALUE"""),"Супрун О. С.")</f>
        <v>Супрун О. С.</v>
      </c>
      <c r="AG32" s="19" t="str">
        <f ca="1">IFERROR(__xludf.DUMMYFUNCTION("""COMPUTED_VALUE"""),"За")</f>
        <v>За</v>
      </c>
      <c r="AH32" s="19">
        <f ca="1">IFERROR(__xludf.DUMMYFUNCTION("""COMPUTED_VALUE"""),102)</f>
        <v>102</v>
      </c>
      <c r="AI32" s="19" t="str">
        <f ca="1">IFERROR(__xludf.DUMMYFUNCTION("""COMPUTED_VALUE"""),"Супрун О. С.")</f>
        <v>Супрун О. С.</v>
      </c>
      <c r="AJ32" s="19" t="str">
        <f ca="1">IFERROR(__xludf.DUMMYFUNCTION("""COMPUTED_VALUE"""),"За")</f>
        <v>За</v>
      </c>
      <c r="AK32" s="19">
        <f ca="1">IFERROR(__xludf.DUMMYFUNCTION("""COMPUTED_VALUE"""),102)</f>
        <v>102</v>
      </c>
      <c r="AL32" s="19" t="str">
        <f ca="1">IFERROR(__xludf.DUMMYFUNCTION("""COMPUTED_VALUE"""),"Супрун О. С.")</f>
        <v>Супрун О. С.</v>
      </c>
      <c r="AM32" s="19" t="str">
        <f ca="1">IFERROR(__xludf.DUMMYFUNCTION("""COMPUTED_VALUE"""),"За")</f>
        <v>За</v>
      </c>
      <c r="AN32" s="19">
        <f ca="1">IFERROR(__xludf.DUMMYFUNCTION("""COMPUTED_VALUE"""),102)</f>
        <v>102</v>
      </c>
      <c r="AO32" s="19" t="str">
        <f ca="1">IFERROR(__xludf.DUMMYFUNCTION("""COMPUTED_VALUE"""),"Супрун О. С.")</f>
        <v>Супрун О. С.</v>
      </c>
      <c r="AP32" s="19" t="str">
        <f ca="1">IFERROR(__xludf.DUMMYFUNCTION("""COMPUTED_VALUE"""),"За")</f>
        <v>За</v>
      </c>
      <c r="AQ32" s="19">
        <f ca="1">IFERROR(__xludf.DUMMYFUNCTION("""COMPUTED_VALUE"""),102)</f>
        <v>102</v>
      </c>
      <c r="AR32" s="19" t="str">
        <f ca="1">IFERROR(__xludf.DUMMYFUNCTION("""COMPUTED_VALUE"""),"Супрун О. С.")</f>
        <v>Супрун О. С.</v>
      </c>
      <c r="AS32" s="19" t="str">
        <f ca="1">IFERROR(__xludf.DUMMYFUNCTION("""COMPUTED_VALUE"""),"За")</f>
        <v>За</v>
      </c>
      <c r="AT32" s="19">
        <f ca="1">IFERROR(__xludf.DUMMYFUNCTION("""COMPUTED_VALUE"""),102)</f>
        <v>102</v>
      </c>
      <c r="AU32" s="19" t="str">
        <f ca="1">IFERROR(__xludf.DUMMYFUNCTION("""COMPUTED_VALUE"""),"Супрун О. С.")</f>
        <v>Супрун О. С.</v>
      </c>
      <c r="AV32" s="19" t="str">
        <f ca="1">IFERROR(__xludf.DUMMYFUNCTION("""COMPUTED_VALUE"""),"За")</f>
        <v>За</v>
      </c>
      <c r="AW32" s="19">
        <f ca="1">IFERROR(__xludf.DUMMYFUNCTION("""COMPUTED_VALUE"""),102)</f>
        <v>102</v>
      </c>
      <c r="AX32" s="19" t="str">
        <f ca="1">IFERROR(__xludf.DUMMYFUNCTION("""COMPUTED_VALUE"""),"Супрун О. С.")</f>
        <v>Супрун О. С.</v>
      </c>
      <c r="AY32" s="19" t="str">
        <f ca="1">IFERROR(__xludf.DUMMYFUNCTION("""COMPUTED_VALUE"""),"За")</f>
        <v>За</v>
      </c>
      <c r="AZ32" s="19">
        <f ca="1">IFERROR(__xludf.DUMMYFUNCTION("""COMPUTED_VALUE"""),102)</f>
        <v>102</v>
      </c>
      <c r="BA32" s="19" t="str">
        <f ca="1">IFERROR(__xludf.DUMMYFUNCTION("""COMPUTED_VALUE"""),"Супрун О. С.")</f>
        <v>Супрун О. С.</v>
      </c>
      <c r="BB32" s="19" t="str">
        <f ca="1">IFERROR(__xludf.DUMMYFUNCTION("""COMPUTED_VALUE"""),"За")</f>
        <v>За</v>
      </c>
      <c r="BC32" s="19">
        <f ca="1">IFERROR(__xludf.DUMMYFUNCTION("""COMPUTED_VALUE"""),102)</f>
        <v>102</v>
      </c>
      <c r="BD32" s="19" t="str">
        <f ca="1">IFERROR(__xludf.DUMMYFUNCTION("""COMPUTED_VALUE"""),"Супрун О. С.")</f>
        <v>Супрун О. С.</v>
      </c>
      <c r="BE32" s="19" t="str">
        <f ca="1">IFERROR(__xludf.DUMMYFUNCTION("""COMPUTED_VALUE"""),"За")</f>
        <v>За</v>
      </c>
      <c r="BF32" s="19">
        <f ca="1">IFERROR(__xludf.DUMMYFUNCTION("""COMPUTED_VALUE"""),102)</f>
        <v>102</v>
      </c>
      <c r="BG32" s="19" t="str">
        <f ca="1">IFERROR(__xludf.DUMMYFUNCTION("""COMPUTED_VALUE"""),"Супрун О. С.")</f>
        <v>Супрун О. С.</v>
      </c>
      <c r="BH32" s="19" t="str">
        <f ca="1">IFERROR(__xludf.DUMMYFUNCTION("""COMPUTED_VALUE"""),"За")</f>
        <v>За</v>
      </c>
      <c r="BI32" s="19">
        <f ca="1">IFERROR(__xludf.DUMMYFUNCTION("""COMPUTED_VALUE"""),102)</f>
        <v>102</v>
      </c>
      <c r="BJ32" s="19" t="str">
        <f ca="1">IFERROR(__xludf.DUMMYFUNCTION("""COMPUTED_VALUE"""),"Супрун О. С.")</f>
        <v>Супрун О. С.</v>
      </c>
      <c r="BK32" s="19" t="str">
        <f ca="1">IFERROR(__xludf.DUMMYFUNCTION("""COMPUTED_VALUE"""),"За")</f>
        <v>За</v>
      </c>
      <c r="BL32" s="19">
        <f ca="1">IFERROR(__xludf.DUMMYFUNCTION("""COMPUTED_VALUE"""),102)</f>
        <v>102</v>
      </c>
      <c r="BM32" s="19" t="str">
        <f ca="1">IFERROR(__xludf.DUMMYFUNCTION("""COMPUTED_VALUE"""),"Супрун О. С.")</f>
        <v>Супрун О. С.</v>
      </c>
      <c r="BN32" s="19" t="str">
        <f ca="1">IFERROR(__xludf.DUMMYFUNCTION("""COMPUTED_VALUE"""),"За")</f>
        <v>За</v>
      </c>
      <c r="BO32" s="19">
        <f ca="1">IFERROR(__xludf.DUMMYFUNCTION("""COMPUTED_VALUE"""),102)</f>
        <v>102</v>
      </c>
      <c r="BP32" s="19" t="str">
        <f ca="1">IFERROR(__xludf.DUMMYFUNCTION("""COMPUTED_VALUE"""),"Супрун О. С.")</f>
        <v>Супрун О. С.</v>
      </c>
      <c r="BQ32" s="19" t="str">
        <f ca="1">IFERROR(__xludf.DUMMYFUNCTION("""COMPUTED_VALUE"""),"За")</f>
        <v>За</v>
      </c>
      <c r="BR32" s="19">
        <f ca="1">IFERROR(__xludf.DUMMYFUNCTION("""COMPUTED_VALUE"""),102)</f>
        <v>102</v>
      </c>
      <c r="BS32" s="19" t="str">
        <f ca="1">IFERROR(__xludf.DUMMYFUNCTION("""COMPUTED_VALUE"""),"Супрун О. С.")</f>
        <v>Супрун О. С.</v>
      </c>
      <c r="BT32" s="19" t="str">
        <f ca="1">IFERROR(__xludf.DUMMYFUNCTION("""COMPUTED_VALUE"""),"За")</f>
        <v>За</v>
      </c>
      <c r="BU32" s="19">
        <f ca="1">IFERROR(__xludf.DUMMYFUNCTION("""COMPUTED_VALUE"""),102)</f>
        <v>102</v>
      </c>
      <c r="BV32" s="19" t="str">
        <f ca="1">IFERROR(__xludf.DUMMYFUNCTION("""COMPUTED_VALUE"""),"Супрун О. С.")</f>
        <v>Супрун О. С.</v>
      </c>
      <c r="BW32" s="19" t="str">
        <f ca="1">IFERROR(__xludf.DUMMYFUNCTION("""COMPUTED_VALUE"""),"За")</f>
        <v>За</v>
      </c>
      <c r="BX32" s="19">
        <f ca="1">IFERROR(__xludf.DUMMYFUNCTION("""COMPUTED_VALUE"""),102)</f>
        <v>102</v>
      </c>
      <c r="BY32" s="19" t="str">
        <f ca="1">IFERROR(__xludf.DUMMYFUNCTION("""COMPUTED_VALUE"""),"Супрун О. С.")</f>
        <v>Супрун О. С.</v>
      </c>
      <c r="BZ32" s="19" t="str">
        <f ca="1">IFERROR(__xludf.DUMMYFUNCTION("""COMPUTED_VALUE"""),"За")</f>
        <v>За</v>
      </c>
      <c r="CA32" s="19">
        <f ca="1">IFERROR(__xludf.DUMMYFUNCTION("""COMPUTED_VALUE"""),102)</f>
        <v>102</v>
      </c>
      <c r="CB32" s="19" t="str">
        <f ca="1">IFERROR(__xludf.DUMMYFUNCTION("""COMPUTED_VALUE"""),"Супрун О. С.")</f>
        <v>Супрун О. С.</v>
      </c>
      <c r="CC32" s="19" t="str">
        <f ca="1">IFERROR(__xludf.DUMMYFUNCTION("""COMPUTED_VALUE"""),"За")</f>
        <v>За</v>
      </c>
      <c r="CD32" s="19">
        <f ca="1">IFERROR(__xludf.DUMMYFUNCTION("""COMPUTED_VALUE"""),102)</f>
        <v>102</v>
      </c>
      <c r="CE32" s="19" t="str">
        <f ca="1">IFERROR(__xludf.DUMMYFUNCTION("""COMPUTED_VALUE"""),"Супрун О. С.")</f>
        <v>Супрун О. С.</v>
      </c>
      <c r="CF32" s="19" t="str">
        <f ca="1">IFERROR(__xludf.DUMMYFUNCTION("""COMPUTED_VALUE"""),"Не голосував")</f>
        <v>Не голосував</v>
      </c>
      <c r="CG32" s="19">
        <f ca="1">IFERROR(__xludf.DUMMYFUNCTION("""COMPUTED_VALUE"""),102)</f>
        <v>102</v>
      </c>
      <c r="CH32" s="19" t="str">
        <f ca="1">IFERROR(__xludf.DUMMYFUNCTION("""COMPUTED_VALUE"""),"Супрун О. С.")</f>
        <v>Супрун О. С.</v>
      </c>
      <c r="CI32" s="19" t="str">
        <f ca="1">IFERROR(__xludf.DUMMYFUNCTION("""COMPUTED_VALUE"""),"За")</f>
        <v>За</v>
      </c>
      <c r="CJ32" s="19">
        <f ca="1">IFERROR(__xludf.DUMMYFUNCTION("""COMPUTED_VALUE"""),102)</f>
        <v>102</v>
      </c>
      <c r="CK32" s="19" t="str">
        <f ca="1">IFERROR(__xludf.DUMMYFUNCTION("""COMPUTED_VALUE"""),"Супрун О. С.")</f>
        <v>Супрун О. С.</v>
      </c>
      <c r="CL32" s="19" t="str">
        <f ca="1">IFERROR(__xludf.DUMMYFUNCTION("""COMPUTED_VALUE"""),"За")</f>
        <v>За</v>
      </c>
      <c r="CM32" s="19">
        <f ca="1">IFERROR(__xludf.DUMMYFUNCTION("""COMPUTED_VALUE"""),102)</f>
        <v>102</v>
      </c>
      <c r="CN32" s="19" t="str">
        <f ca="1">IFERROR(__xludf.DUMMYFUNCTION("""COMPUTED_VALUE"""),"Супрун О. С.")</f>
        <v>Супрун О. С.</v>
      </c>
      <c r="CO32" s="19" t="str">
        <f ca="1">IFERROR(__xludf.DUMMYFUNCTION("""COMPUTED_VALUE"""),"За")</f>
        <v>За</v>
      </c>
      <c r="CP32" s="19">
        <f ca="1">IFERROR(__xludf.DUMMYFUNCTION("""COMPUTED_VALUE"""),102)</f>
        <v>102</v>
      </c>
      <c r="CQ32" s="19" t="str">
        <f ca="1">IFERROR(__xludf.DUMMYFUNCTION("""COMPUTED_VALUE"""),"Супрун О. С.")</f>
        <v>Супрун О. С.</v>
      </c>
      <c r="CR32" s="19" t="str">
        <f ca="1">IFERROR(__xludf.DUMMYFUNCTION("""COMPUTED_VALUE"""),"За")</f>
        <v>За</v>
      </c>
      <c r="CS32" s="19">
        <f ca="1">IFERROR(__xludf.DUMMYFUNCTION("""COMPUTED_VALUE"""),102)</f>
        <v>102</v>
      </c>
      <c r="CT32" s="19" t="str">
        <f ca="1">IFERROR(__xludf.DUMMYFUNCTION("""COMPUTED_VALUE"""),"Супрун О. С.")</f>
        <v>Супрун О. С.</v>
      </c>
      <c r="CU32" s="19" t="str">
        <f ca="1">IFERROR(__xludf.DUMMYFUNCTION("""COMPUTED_VALUE"""),"За")</f>
        <v>За</v>
      </c>
      <c r="CV32" s="19">
        <f ca="1">IFERROR(__xludf.DUMMYFUNCTION("""COMPUTED_VALUE"""),102)</f>
        <v>102</v>
      </c>
      <c r="CW32" s="19" t="str">
        <f ca="1">IFERROR(__xludf.DUMMYFUNCTION("""COMPUTED_VALUE"""),"Супрун О. С.")</f>
        <v>Супрун О. С.</v>
      </c>
      <c r="CX32" s="19" t="str">
        <f ca="1">IFERROR(__xludf.DUMMYFUNCTION("""COMPUTED_VALUE"""),"За")</f>
        <v>За</v>
      </c>
      <c r="CY32" s="19">
        <f ca="1">IFERROR(__xludf.DUMMYFUNCTION("""COMPUTED_VALUE"""),102)</f>
        <v>102</v>
      </c>
      <c r="CZ32" s="19" t="str">
        <f ca="1">IFERROR(__xludf.DUMMYFUNCTION("""COMPUTED_VALUE"""),"Супрун О. С.")</f>
        <v>Супрун О. С.</v>
      </c>
      <c r="DA32" s="19" t="str">
        <f ca="1">IFERROR(__xludf.DUMMYFUNCTION("""COMPUTED_VALUE"""),"За")</f>
        <v>За</v>
      </c>
      <c r="DB32" s="19">
        <f ca="1">IFERROR(__xludf.DUMMYFUNCTION("""COMPUTED_VALUE"""),102)</f>
        <v>102</v>
      </c>
      <c r="DC32" s="19" t="str">
        <f ca="1">IFERROR(__xludf.DUMMYFUNCTION("""COMPUTED_VALUE"""),"Супрун О. С.")</f>
        <v>Супрун О. С.</v>
      </c>
      <c r="DD32" s="19" t="str">
        <f ca="1">IFERROR(__xludf.DUMMYFUNCTION("""COMPUTED_VALUE"""),"За")</f>
        <v>За</v>
      </c>
      <c r="DE32" s="19">
        <f ca="1">IFERROR(__xludf.DUMMYFUNCTION("""COMPUTED_VALUE"""),102)</f>
        <v>102</v>
      </c>
      <c r="DF32" s="19" t="str">
        <f ca="1">IFERROR(__xludf.DUMMYFUNCTION("""COMPUTED_VALUE"""),"Супрун О. С.")</f>
        <v>Супрун О. С.</v>
      </c>
      <c r="DG32" s="19" t="str">
        <f ca="1">IFERROR(__xludf.DUMMYFUNCTION("""COMPUTED_VALUE"""),"За")</f>
        <v>За</v>
      </c>
      <c r="DH32" s="19">
        <f ca="1">IFERROR(__xludf.DUMMYFUNCTION("""COMPUTED_VALUE"""),102)</f>
        <v>102</v>
      </c>
      <c r="DI32" s="19" t="str">
        <f ca="1">IFERROR(__xludf.DUMMYFUNCTION("""COMPUTED_VALUE"""),"Супрун О. С.")</f>
        <v>Супрун О. С.</v>
      </c>
      <c r="DJ32" s="19" t="str">
        <f ca="1">IFERROR(__xludf.DUMMYFUNCTION("""COMPUTED_VALUE"""),"За")</f>
        <v>За</v>
      </c>
      <c r="DK32" s="19">
        <f ca="1">IFERROR(__xludf.DUMMYFUNCTION("""COMPUTED_VALUE"""),102)</f>
        <v>102</v>
      </c>
      <c r="DL32" s="19" t="str">
        <f ca="1">IFERROR(__xludf.DUMMYFUNCTION("""COMPUTED_VALUE"""),"Супрун О. С.")</f>
        <v>Супрун О. С.</v>
      </c>
      <c r="DM32" s="19" t="str">
        <f ca="1">IFERROR(__xludf.DUMMYFUNCTION("""COMPUTED_VALUE"""),"За")</f>
        <v>За</v>
      </c>
      <c r="DN32" s="19">
        <f ca="1">IFERROR(__xludf.DUMMYFUNCTION("""COMPUTED_VALUE"""),102)</f>
        <v>102</v>
      </c>
      <c r="DO32" s="19" t="str">
        <f ca="1">IFERROR(__xludf.DUMMYFUNCTION("""COMPUTED_VALUE"""),"Супрун О. С.")</f>
        <v>Супрун О. С.</v>
      </c>
      <c r="DP32" s="19" t="str">
        <f ca="1">IFERROR(__xludf.DUMMYFUNCTION("""COMPUTED_VALUE"""),"За")</f>
        <v>За</v>
      </c>
      <c r="DQ32" s="19">
        <f ca="1">IFERROR(__xludf.DUMMYFUNCTION("""COMPUTED_VALUE"""),102)</f>
        <v>102</v>
      </c>
      <c r="DR32" s="19" t="str">
        <f ca="1">IFERROR(__xludf.DUMMYFUNCTION("""COMPUTED_VALUE"""),"Супрун О. С.")</f>
        <v>Супрун О. С.</v>
      </c>
      <c r="DS32" s="19" t="str">
        <f ca="1">IFERROR(__xludf.DUMMYFUNCTION("""COMPUTED_VALUE"""),"За")</f>
        <v>За</v>
      </c>
      <c r="DT32" s="19">
        <f ca="1">IFERROR(__xludf.DUMMYFUNCTION("""COMPUTED_VALUE"""),102)</f>
        <v>102</v>
      </c>
      <c r="DU32" s="19" t="str">
        <f ca="1">IFERROR(__xludf.DUMMYFUNCTION("""COMPUTED_VALUE"""),"Супрун О. С.")</f>
        <v>Супрун О. С.</v>
      </c>
      <c r="DV32" s="19" t="str">
        <f ca="1">IFERROR(__xludf.DUMMYFUNCTION("""COMPUTED_VALUE"""),"За")</f>
        <v>За</v>
      </c>
      <c r="DW32" s="19">
        <f ca="1">IFERROR(__xludf.DUMMYFUNCTION("""COMPUTED_VALUE"""),102)</f>
        <v>102</v>
      </c>
      <c r="DX32" s="19" t="str">
        <f ca="1">IFERROR(__xludf.DUMMYFUNCTION("""COMPUTED_VALUE"""),"Супрун О. С.")</f>
        <v>Супрун О. С.</v>
      </c>
      <c r="DY32" s="19" t="str">
        <f ca="1">IFERROR(__xludf.DUMMYFUNCTION("""COMPUTED_VALUE"""),"За")</f>
        <v>За</v>
      </c>
      <c r="DZ32" s="19">
        <f ca="1">IFERROR(__xludf.DUMMYFUNCTION("""COMPUTED_VALUE"""),102)</f>
        <v>102</v>
      </c>
      <c r="EA32" s="19" t="str">
        <f ca="1">IFERROR(__xludf.DUMMYFUNCTION("""COMPUTED_VALUE"""),"Супрун О. С.")</f>
        <v>Супрун О. С.</v>
      </c>
      <c r="EB32" s="19" t="str">
        <f ca="1">IFERROR(__xludf.DUMMYFUNCTION("""COMPUTED_VALUE"""),"За")</f>
        <v>За</v>
      </c>
      <c r="EC32" s="19">
        <f ca="1">IFERROR(__xludf.DUMMYFUNCTION("""COMPUTED_VALUE"""),102)</f>
        <v>102</v>
      </c>
      <c r="ED32" s="19" t="str">
        <f ca="1">IFERROR(__xludf.DUMMYFUNCTION("""COMPUTED_VALUE"""),"Супрун О. С.")</f>
        <v>Супрун О. С.</v>
      </c>
      <c r="EE32" s="19" t="str">
        <f ca="1">IFERROR(__xludf.DUMMYFUNCTION("""COMPUTED_VALUE"""),"За")</f>
        <v>За</v>
      </c>
      <c r="EF32" s="19">
        <f ca="1">IFERROR(__xludf.DUMMYFUNCTION("""COMPUTED_VALUE"""),102)</f>
        <v>102</v>
      </c>
      <c r="EG32" s="19" t="str">
        <f ca="1">IFERROR(__xludf.DUMMYFUNCTION("""COMPUTED_VALUE"""),"Супрун О. С.")</f>
        <v>Супрун О. С.</v>
      </c>
      <c r="EH32" s="19" t="str">
        <f ca="1">IFERROR(__xludf.DUMMYFUNCTION("""COMPUTED_VALUE"""),"За")</f>
        <v>За</v>
      </c>
      <c r="EI32" s="19">
        <f ca="1">IFERROR(__xludf.DUMMYFUNCTION("""COMPUTED_VALUE"""),102)</f>
        <v>102</v>
      </c>
      <c r="EJ32" s="19" t="str">
        <f ca="1">IFERROR(__xludf.DUMMYFUNCTION("""COMPUTED_VALUE"""),"Супрун О. С.")</f>
        <v>Супрун О. С.</v>
      </c>
      <c r="EK32" s="19" t="str">
        <f ca="1">IFERROR(__xludf.DUMMYFUNCTION("""COMPUTED_VALUE"""),"За")</f>
        <v>За</v>
      </c>
      <c r="EL32" s="19">
        <f ca="1">IFERROR(__xludf.DUMMYFUNCTION("""COMPUTED_VALUE"""),102)</f>
        <v>102</v>
      </c>
      <c r="EM32" s="19" t="str">
        <f ca="1">IFERROR(__xludf.DUMMYFUNCTION("""COMPUTED_VALUE"""),"Супрун О. С.")</f>
        <v>Супрун О. С.</v>
      </c>
      <c r="EN32" s="19" t="str">
        <f ca="1">IFERROR(__xludf.DUMMYFUNCTION("""COMPUTED_VALUE"""),"За")</f>
        <v>За</v>
      </c>
      <c r="EO32" s="19">
        <f ca="1">IFERROR(__xludf.DUMMYFUNCTION("""COMPUTED_VALUE"""),102)</f>
        <v>102</v>
      </c>
      <c r="EP32" s="19" t="str">
        <f ca="1">IFERROR(__xludf.DUMMYFUNCTION("""COMPUTED_VALUE"""),"Супрун О. С.")</f>
        <v>Супрун О. С.</v>
      </c>
      <c r="EQ32" s="19" t="str">
        <f ca="1">IFERROR(__xludf.DUMMYFUNCTION("""COMPUTED_VALUE"""),"За")</f>
        <v>За</v>
      </c>
      <c r="ER32" s="19">
        <f ca="1">IFERROR(__xludf.DUMMYFUNCTION("""COMPUTED_VALUE"""),102)</f>
        <v>102</v>
      </c>
      <c r="ES32" s="19" t="str">
        <f ca="1">IFERROR(__xludf.DUMMYFUNCTION("""COMPUTED_VALUE"""),"Супрун О. С.")</f>
        <v>Супрун О. С.</v>
      </c>
      <c r="ET32" s="19" t="str">
        <f ca="1">IFERROR(__xludf.DUMMYFUNCTION("""COMPUTED_VALUE"""),"За")</f>
        <v>За</v>
      </c>
      <c r="EU32" s="19">
        <f ca="1">IFERROR(__xludf.DUMMYFUNCTION("""COMPUTED_VALUE"""),102)</f>
        <v>102</v>
      </c>
      <c r="EV32" s="19" t="str">
        <f ca="1">IFERROR(__xludf.DUMMYFUNCTION("""COMPUTED_VALUE"""),"Супрун О. С.")</f>
        <v>Супрун О. С.</v>
      </c>
      <c r="EW32" s="19" t="str">
        <f ca="1">IFERROR(__xludf.DUMMYFUNCTION("""COMPUTED_VALUE"""),"За")</f>
        <v>За</v>
      </c>
      <c r="EX32" s="19">
        <f ca="1">IFERROR(__xludf.DUMMYFUNCTION("""COMPUTED_VALUE"""),102)</f>
        <v>102</v>
      </c>
      <c r="EY32" s="19" t="str">
        <f ca="1">IFERROR(__xludf.DUMMYFUNCTION("""COMPUTED_VALUE"""),"Супрун О. С.")</f>
        <v>Супрун О. С.</v>
      </c>
      <c r="EZ32" s="19" t="str">
        <f ca="1">IFERROR(__xludf.DUMMYFUNCTION("""COMPUTED_VALUE"""),"За")</f>
        <v>За</v>
      </c>
      <c r="FA32" s="19">
        <f ca="1">IFERROR(__xludf.DUMMYFUNCTION("""COMPUTED_VALUE"""),102)</f>
        <v>102</v>
      </c>
      <c r="FB32" s="19" t="str">
        <f ca="1">IFERROR(__xludf.DUMMYFUNCTION("""COMPUTED_VALUE"""),"Супрун О. С.")</f>
        <v>Супрун О. С.</v>
      </c>
      <c r="FC32" s="19" t="str">
        <f ca="1">IFERROR(__xludf.DUMMYFUNCTION("""COMPUTED_VALUE"""),"За")</f>
        <v>За</v>
      </c>
      <c r="FD32" s="19">
        <f ca="1">IFERROR(__xludf.DUMMYFUNCTION("""COMPUTED_VALUE"""),102)</f>
        <v>102</v>
      </c>
      <c r="FE32" s="19" t="str">
        <f ca="1">IFERROR(__xludf.DUMMYFUNCTION("""COMPUTED_VALUE"""),"Супрун О. С.")</f>
        <v>Супрун О. С.</v>
      </c>
      <c r="FF32" s="19" t="str">
        <f ca="1">IFERROR(__xludf.DUMMYFUNCTION("""COMPUTED_VALUE"""),"За")</f>
        <v>За</v>
      </c>
      <c r="FG32" s="19">
        <f ca="1">IFERROR(__xludf.DUMMYFUNCTION("""COMPUTED_VALUE"""),102)</f>
        <v>102</v>
      </c>
      <c r="FH32" s="19" t="str">
        <f ca="1">IFERROR(__xludf.DUMMYFUNCTION("""COMPUTED_VALUE"""),"Супрун О. С.")</f>
        <v>Супрун О. С.</v>
      </c>
      <c r="FI32" s="19" t="str">
        <f ca="1">IFERROR(__xludf.DUMMYFUNCTION("""COMPUTED_VALUE"""),"За")</f>
        <v>За</v>
      </c>
      <c r="FJ32" s="19">
        <f ca="1">IFERROR(__xludf.DUMMYFUNCTION("""COMPUTED_VALUE"""),102)</f>
        <v>102</v>
      </c>
      <c r="FK32" s="19" t="str">
        <f ca="1">IFERROR(__xludf.DUMMYFUNCTION("""COMPUTED_VALUE"""),"Супрун О. С.")</f>
        <v>Супрун О. С.</v>
      </c>
      <c r="FL32" s="19" t="str">
        <f ca="1">IFERROR(__xludf.DUMMYFUNCTION("""COMPUTED_VALUE"""),"За")</f>
        <v>За</v>
      </c>
      <c r="FM32" s="19">
        <f ca="1">IFERROR(__xludf.DUMMYFUNCTION("""COMPUTED_VALUE"""),102)</f>
        <v>102</v>
      </c>
      <c r="FN32" s="19" t="str">
        <f ca="1">IFERROR(__xludf.DUMMYFUNCTION("""COMPUTED_VALUE"""),"Супрун О. С.")</f>
        <v>Супрун О. С.</v>
      </c>
      <c r="FO32" s="19" t="str">
        <f ca="1">IFERROR(__xludf.DUMMYFUNCTION("""COMPUTED_VALUE"""),"За")</f>
        <v>За</v>
      </c>
      <c r="FP32" s="19">
        <f ca="1">IFERROR(__xludf.DUMMYFUNCTION("""COMPUTED_VALUE"""),102)</f>
        <v>102</v>
      </c>
      <c r="FQ32" s="19" t="str">
        <f ca="1">IFERROR(__xludf.DUMMYFUNCTION("""COMPUTED_VALUE"""),"Супрун О. С.")</f>
        <v>Супрун О. С.</v>
      </c>
      <c r="FR32" s="19" t="str">
        <f ca="1">IFERROR(__xludf.DUMMYFUNCTION("""COMPUTED_VALUE"""),"За")</f>
        <v>За</v>
      </c>
      <c r="FS32" s="19">
        <f ca="1">IFERROR(__xludf.DUMMYFUNCTION("""COMPUTED_VALUE"""),102)</f>
        <v>102</v>
      </c>
      <c r="FT32" s="19" t="str">
        <f ca="1">IFERROR(__xludf.DUMMYFUNCTION("""COMPUTED_VALUE"""),"Супрун О. С.")</f>
        <v>Супрун О. С.</v>
      </c>
      <c r="FU32" s="19" t="str">
        <f ca="1">IFERROR(__xludf.DUMMYFUNCTION("""COMPUTED_VALUE"""),"За")</f>
        <v>За</v>
      </c>
      <c r="FV32" s="19">
        <f ca="1">IFERROR(__xludf.DUMMYFUNCTION("""COMPUTED_VALUE"""),102)</f>
        <v>102</v>
      </c>
      <c r="FW32" s="19" t="str">
        <f ca="1">IFERROR(__xludf.DUMMYFUNCTION("""COMPUTED_VALUE"""),"Супрун О. С.")</f>
        <v>Супрун О. С.</v>
      </c>
      <c r="FX32" s="19" t="str">
        <f ca="1">IFERROR(__xludf.DUMMYFUNCTION("""COMPUTED_VALUE"""),"За")</f>
        <v>За</v>
      </c>
      <c r="FY32" s="19">
        <f ca="1">IFERROR(__xludf.DUMMYFUNCTION("""COMPUTED_VALUE"""),102)</f>
        <v>102</v>
      </c>
      <c r="FZ32" s="19" t="str">
        <f ca="1">IFERROR(__xludf.DUMMYFUNCTION("""COMPUTED_VALUE"""),"Супрун О. С.")</f>
        <v>Супрун О. С.</v>
      </c>
      <c r="GA32" s="19" t="str">
        <f ca="1">IFERROR(__xludf.DUMMYFUNCTION("""COMPUTED_VALUE"""),"За")</f>
        <v>За</v>
      </c>
      <c r="GB32" s="19">
        <f ca="1">IFERROR(__xludf.DUMMYFUNCTION("""COMPUTED_VALUE"""),102)</f>
        <v>102</v>
      </c>
      <c r="GC32" s="19" t="str">
        <f ca="1">IFERROR(__xludf.DUMMYFUNCTION("""COMPUTED_VALUE"""),"Супрун О. С.")</f>
        <v>Супрун О. С.</v>
      </c>
      <c r="GD32" s="19" t="str">
        <f ca="1">IFERROR(__xludf.DUMMYFUNCTION("""COMPUTED_VALUE"""),"За")</f>
        <v>За</v>
      </c>
      <c r="GE32" s="19">
        <f ca="1">IFERROR(__xludf.DUMMYFUNCTION("""COMPUTED_VALUE"""),102)</f>
        <v>102</v>
      </c>
      <c r="GF32" s="19" t="str">
        <f ca="1">IFERROR(__xludf.DUMMYFUNCTION("""COMPUTED_VALUE"""),"Супрун О. С.")</f>
        <v>Супрун О. С.</v>
      </c>
      <c r="GG32" s="19" t="str">
        <f ca="1">IFERROR(__xludf.DUMMYFUNCTION("""COMPUTED_VALUE"""),"За")</f>
        <v>За</v>
      </c>
      <c r="GH32" s="19">
        <f ca="1">IFERROR(__xludf.DUMMYFUNCTION("""COMPUTED_VALUE"""),102)</f>
        <v>102</v>
      </c>
      <c r="GI32" s="19" t="str">
        <f ca="1">IFERROR(__xludf.DUMMYFUNCTION("""COMPUTED_VALUE"""),"Супрун О. С.")</f>
        <v>Супрун О. С.</v>
      </c>
      <c r="GJ32" s="19" t="str">
        <f ca="1">IFERROR(__xludf.DUMMYFUNCTION("""COMPUTED_VALUE"""),"Не голосував")</f>
        <v>Не голосував</v>
      </c>
      <c r="GK32" s="19">
        <f ca="1">IFERROR(__xludf.DUMMYFUNCTION("""COMPUTED_VALUE"""),102)</f>
        <v>102</v>
      </c>
      <c r="GL32" s="19" t="str">
        <f ca="1">IFERROR(__xludf.DUMMYFUNCTION("""COMPUTED_VALUE"""),"Супрун О. С.")</f>
        <v>Супрун О. С.</v>
      </c>
      <c r="GM32" s="19" t="str">
        <f ca="1">IFERROR(__xludf.DUMMYFUNCTION("""COMPUTED_VALUE"""),"За")</f>
        <v>За</v>
      </c>
      <c r="GN32" s="19">
        <f ca="1">IFERROR(__xludf.DUMMYFUNCTION("""COMPUTED_VALUE"""),102)</f>
        <v>102</v>
      </c>
      <c r="GO32" s="19" t="str">
        <f ca="1">IFERROR(__xludf.DUMMYFUNCTION("""COMPUTED_VALUE"""),"Супрун О. С.")</f>
        <v>Супрун О. С.</v>
      </c>
      <c r="GP32" s="19" t="str">
        <f ca="1">IFERROR(__xludf.DUMMYFUNCTION("""COMPUTED_VALUE"""),"За")</f>
        <v>За</v>
      </c>
      <c r="GQ32" s="19">
        <f ca="1">IFERROR(__xludf.DUMMYFUNCTION("""COMPUTED_VALUE"""),102)</f>
        <v>102</v>
      </c>
      <c r="GR32" s="19" t="str">
        <f ca="1">IFERROR(__xludf.DUMMYFUNCTION("""COMPUTED_VALUE"""),"Супрун О. С.")</f>
        <v>Супрун О. С.</v>
      </c>
      <c r="GS32" s="19" t="str">
        <f ca="1">IFERROR(__xludf.DUMMYFUNCTION("""COMPUTED_VALUE"""),"За")</f>
        <v>За</v>
      </c>
      <c r="GT32" s="19">
        <f ca="1">IFERROR(__xludf.DUMMYFUNCTION("""COMPUTED_VALUE"""),102)</f>
        <v>102</v>
      </c>
      <c r="GU32" s="19" t="str">
        <f ca="1">IFERROR(__xludf.DUMMYFUNCTION("""COMPUTED_VALUE"""),"Супрун О. С.")</f>
        <v>Супрун О. С.</v>
      </c>
      <c r="GV32" s="19" t="str">
        <f ca="1">IFERROR(__xludf.DUMMYFUNCTION("""COMPUTED_VALUE"""),"За")</f>
        <v>За</v>
      </c>
      <c r="GW32" s="19">
        <f ca="1">IFERROR(__xludf.DUMMYFUNCTION("""COMPUTED_VALUE"""),102)</f>
        <v>102</v>
      </c>
      <c r="GX32" s="19" t="str">
        <f ca="1">IFERROR(__xludf.DUMMYFUNCTION("""COMPUTED_VALUE"""),"Супрун О. С.")</f>
        <v>Супрун О. С.</v>
      </c>
      <c r="GY32" s="19" t="str">
        <f ca="1">IFERROR(__xludf.DUMMYFUNCTION("""COMPUTED_VALUE"""),"За")</f>
        <v>За</v>
      </c>
      <c r="GZ32" s="19">
        <f ca="1">IFERROR(__xludf.DUMMYFUNCTION("""COMPUTED_VALUE"""),102)</f>
        <v>102</v>
      </c>
      <c r="HA32" s="19" t="str">
        <f ca="1">IFERROR(__xludf.DUMMYFUNCTION("""COMPUTED_VALUE"""),"Супрун О. С.")</f>
        <v>Супрун О. С.</v>
      </c>
      <c r="HB32" s="19" t="str">
        <f ca="1">IFERROR(__xludf.DUMMYFUNCTION("""COMPUTED_VALUE"""),"За")</f>
        <v>За</v>
      </c>
      <c r="HC32" s="19">
        <f ca="1">IFERROR(__xludf.DUMMYFUNCTION("""COMPUTED_VALUE"""),102)</f>
        <v>102</v>
      </c>
      <c r="HD32" s="19" t="str">
        <f ca="1">IFERROR(__xludf.DUMMYFUNCTION("""COMPUTED_VALUE"""),"Супрун О. С.")</f>
        <v>Супрун О. С.</v>
      </c>
      <c r="HE32" s="19" t="str">
        <f ca="1">IFERROR(__xludf.DUMMYFUNCTION("""COMPUTED_VALUE"""),"За")</f>
        <v>За</v>
      </c>
      <c r="HF32" s="19">
        <f ca="1">IFERROR(__xludf.DUMMYFUNCTION("""COMPUTED_VALUE"""),102)</f>
        <v>102</v>
      </c>
      <c r="HG32" s="19" t="str">
        <f ca="1">IFERROR(__xludf.DUMMYFUNCTION("""COMPUTED_VALUE"""),"Супрун О. С.")</f>
        <v>Супрун О. С.</v>
      </c>
      <c r="HH32" s="19" t="str">
        <f ca="1">IFERROR(__xludf.DUMMYFUNCTION("""COMPUTED_VALUE"""),"Не голосував")</f>
        <v>Не голосував</v>
      </c>
      <c r="HI32" s="19">
        <f ca="1">IFERROR(__xludf.DUMMYFUNCTION("""COMPUTED_VALUE"""),102)</f>
        <v>102</v>
      </c>
      <c r="HJ32" s="19" t="str">
        <f ca="1">IFERROR(__xludf.DUMMYFUNCTION("""COMPUTED_VALUE"""),"Супрун О. С.")</f>
        <v>Супрун О. С.</v>
      </c>
      <c r="HK32" s="19" t="str">
        <f ca="1">IFERROR(__xludf.DUMMYFUNCTION("""COMPUTED_VALUE"""),"За")</f>
        <v>За</v>
      </c>
      <c r="HL32" s="19">
        <f ca="1">IFERROR(__xludf.DUMMYFUNCTION("""COMPUTED_VALUE"""),102)</f>
        <v>102</v>
      </c>
      <c r="HM32" s="19" t="str">
        <f ca="1">IFERROR(__xludf.DUMMYFUNCTION("""COMPUTED_VALUE"""),"Супрун О. С.")</f>
        <v>Супрун О. С.</v>
      </c>
      <c r="HN32" s="19" t="str">
        <f ca="1">IFERROR(__xludf.DUMMYFUNCTION("""COMPUTED_VALUE"""),"Не голосував")</f>
        <v>Не голосував</v>
      </c>
      <c r="HO32" s="19">
        <f ca="1">IFERROR(__xludf.DUMMYFUNCTION("""COMPUTED_VALUE"""),102)</f>
        <v>102</v>
      </c>
      <c r="HP32" s="19" t="str">
        <f ca="1">IFERROR(__xludf.DUMMYFUNCTION("""COMPUTED_VALUE"""),"Супрун О. С.")</f>
        <v>Супрун О. С.</v>
      </c>
      <c r="HQ32" s="19" t="str">
        <f ca="1">IFERROR(__xludf.DUMMYFUNCTION("""COMPUTED_VALUE"""),"Не голосував")</f>
        <v>Не голосував</v>
      </c>
      <c r="HR32" s="19">
        <f ca="1">IFERROR(__xludf.DUMMYFUNCTION("""COMPUTED_VALUE"""),102)</f>
        <v>102</v>
      </c>
      <c r="HS32" s="19" t="str">
        <f ca="1">IFERROR(__xludf.DUMMYFUNCTION("""COMPUTED_VALUE"""),"Супрун О. С.")</f>
        <v>Супрун О. С.</v>
      </c>
      <c r="HT32" s="19" t="str">
        <f ca="1">IFERROR(__xludf.DUMMYFUNCTION("""COMPUTED_VALUE"""),"За")</f>
        <v>За</v>
      </c>
      <c r="HU32" s="19">
        <f ca="1">IFERROR(__xludf.DUMMYFUNCTION("""COMPUTED_VALUE"""),102)</f>
        <v>102</v>
      </c>
      <c r="HV32" s="19" t="str">
        <f ca="1">IFERROR(__xludf.DUMMYFUNCTION("""COMPUTED_VALUE"""),"Супрун О. С.")</f>
        <v>Супрун О. С.</v>
      </c>
      <c r="HW32" s="19" t="str">
        <f ca="1">IFERROR(__xludf.DUMMYFUNCTION("""COMPUTED_VALUE"""),"За")</f>
        <v>За</v>
      </c>
      <c r="HX32" s="19">
        <f ca="1">IFERROR(__xludf.DUMMYFUNCTION("""COMPUTED_VALUE"""),102)</f>
        <v>102</v>
      </c>
      <c r="HY32" s="19" t="str">
        <f ca="1">IFERROR(__xludf.DUMMYFUNCTION("""COMPUTED_VALUE"""),"Супрун О. С.")</f>
        <v>Супрун О. С.</v>
      </c>
      <c r="HZ32" s="19" t="str">
        <f ca="1">IFERROR(__xludf.DUMMYFUNCTION("""COMPUTED_VALUE"""),"За")</f>
        <v>За</v>
      </c>
      <c r="IA32" s="19">
        <f ca="1">IFERROR(__xludf.DUMMYFUNCTION("""COMPUTED_VALUE"""),102)</f>
        <v>102</v>
      </c>
      <c r="IB32" s="19" t="str">
        <f ca="1">IFERROR(__xludf.DUMMYFUNCTION("""COMPUTED_VALUE"""),"Супрун О. С.")</f>
        <v>Супрун О. С.</v>
      </c>
      <c r="IC32" s="19" t="str">
        <f ca="1">IFERROR(__xludf.DUMMYFUNCTION("""COMPUTED_VALUE"""),"За")</f>
        <v>За</v>
      </c>
      <c r="ID32" s="19">
        <f ca="1">IFERROR(__xludf.DUMMYFUNCTION("""COMPUTED_VALUE"""),102)</f>
        <v>102</v>
      </c>
      <c r="IE32" s="19" t="str">
        <f ca="1">IFERROR(__xludf.DUMMYFUNCTION("""COMPUTED_VALUE"""),"Супрун О. С.")</f>
        <v>Супрун О. С.</v>
      </c>
      <c r="IF32" s="19" t="str">
        <f ca="1">IFERROR(__xludf.DUMMYFUNCTION("""COMPUTED_VALUE"""),"За")</f>
        <v>За</v>
      </c>
      <c r="IG32" s="19">
        <f ca="1">IFERROR(__xludf.DUMMYFUNCTION("""COMPUTED_VALUE"""),102)</f>
        <v>102</v>
      </c>
      <c r="IH32" s="19" t="str">
        <f ca="1">IFERROR(__xludf.DUMMYFUNCTION("""COMPUTED_VALUE"""),"Супрун О. С.")</f>
        <v>Супрун О. С.</v>
      </c>
      <c r="II32" s="19" t="str">
        <f ca="1">IFERROR(__xludf.DUMMYFUNCTION("""COMPUTED_VALUE"""),"За")</f>
        <v>За</v>
      </c>
      <c r="IJ32" s="19">
        <f ca="1">IFERROR(__xludf.DUMMYFUNCTION("""COMPUTED_VALUE"""),102)</f>
        <v>102</v>
      </c>
      <c r="IK32" s="19" t="str">
        <f ca="1">IFERROR(__xludf.DUMMYFUNCTION("""COMPUTED_VALUE"""),"Супрун О. С.")</f>
        <v>Супрун О. С.</v>
      </c>
      <c r="IL32" s="19" t="str">
        <f ca="1">IFERROR(__xludf.DUMMYFUNCTION("""COMPUTED_VALUE"""),"За")</f>
        <v>За</v>
      </c>
      <c r="IM32" s="19">
        <f ca="1">IFERROR(__xludf.DUMMYFUNCTION("""COMPUTED_VALUE"""),102)</f>
        <v>102</v>
      </c>
      <c r="IN32" s="19" t="str">
        <f ca="1">IFERROR(__xludf.DUMMYFUNCTION("""COMPUTED_VALUE"""),"Супрун О. С.")</f>
        <v>Супрун О. С.</v>
      </c>
      <c r="IO32" s="19" t="str">
        <f ca="1">IFERROR(__xludf.DUMMYFUNCTION("""COMPUTED_VALUE"""),"За")</f>
        <v>За</v>
      </c>
      <c r="IP32" s="19">
        <f ca="1">IFERROR(__xludf.DUMMYFUNCTION("""COMPUTED_VALUE"""),102)</f>
        <v>102</v>
      </c>
      <c r="IQ32" s="19" t="str">
        <f ca="1">IFERROR(__xludf.DUMMYFUNCTION("""COMPUTED_VALUE"""),"Супрун О. С.")</f>
        <v>Супрун О. С.</v>
      </c>
      <c r="IR32" s="19" t="str">
        <f ca="1">IFERROR(__xludf.DUMMYFUNCTION("""COMPUTED_VALUE"""),"Не голосував")</f>
        <v>Не голосував</v>
      </c>
      <c r="IS32" s="19">
        <f ca="1">IFERROR(__xludf.DUMMYFUNCTION("""COMPUTED_VALUE"""),102)</f>
        <v>102</v>
      </c>
      <c r="IT32" s="19" t="str">
        <f ca="1">IFERROR(__xludf.DUMMYFUNCTION("""COMPUTED_VALUE"""),"Супрун О. С.")</f>
        <v>Супрун О. С.</v>
      </c>
      <c r="IU32" s="19" t="str">
        <f ca="1">IFERROR(__xludf.DUMMYFUNCTION("""COMPUTED_VALUE"""),"За")</f>
        <v>За</v>
      </c>
      <c r="IV32" s="19">
        <f ca="1">IFERROR(__xludf.DUMMYFUNCTION("""COMPUTED_VALUE"""),102)</f>
        <v>102</v>
      </c>
      <c r="IW32" s="19" t="str">
        <f ca="1">IFERROR(__xludf.DUMMYFUNCTION("""COMPUTED_VALUE"""),"Супрун О. С.")</f>
        <v>Супрун О. С.</v>
      </c>
      <c r="IX32" s="19" t="str">
        <f ca="1">IFERROR(__xludf.DUMMYFUNCTION("""COMPUTED_VALUE"""),"За")</f>
        <v>За</v>
      </c>
      <c r="IY32" s="19">
        <f ca="1">IFERROR(__xludf.DUMMYFUNCTION("""COMPUTED_VALUE"""),102)</f>
        <v>102</v>
      </c>
      <c r="IZ32" s="19" t="str">
        <f ca="1">IFERROR(__xludf.DUMMYFUNCTION("""COMPUTED_VALUE"""),"Супрун О. С.")</f>
        <v>Супрун О. С.</v>
      </c>
      <c r="JA32" s="19" t="str">
        <f ca="1">IFERROR(__xludf.DUMMYFUNCTION("""COMPUTED_VALUE"""),"За")</f>
        <v>За</v>
      </c>
      <c r="JB32" s="19">
        <f ca="1">IFERROR(__xludf.DUMMYFUNCTION("""COMPUTED_VALUE"""),102)</f>
        <v>102</v>
      </c>
      <c r="JC32" s="19" t="str">
        <f ca="1">IFERROR(__xludf.DUMMYFUNCTION("""COMPUTED_VALUE"""),"Супрун О. С.")</f>
        <v>Супрун О. С.</v>
      </c>
      <c r="JD32" s="19" t="str">
        <f ca="1">IFERROR(__xludf.DUMMYFUNCTION("""COMPUTED_VALUE"""),"За")</f>
        <v>За</v>
      </c>
      <c r="JE32" s="19">
        <f ca="1">IFERROR(__xludf.DUMMYFUNCTION("""COMPUTED_VALUE"""),102)</f>
        <v>102</v>
      </c>
      <c r="JF32" s="19" t="str">
        <f ca="1">IFERROR(__xludf.DUMMYFUNCTION("""COMPUTED_VALUE"""),"Супрун О. С.")</f>
        <v>Супрун О. С.</v>
      </c>
      <c r="JG32" s="19" t="str">
        <f ca="1">IFERROR(__xludf.DUMMYFUNCTION("""COMPUTED_VALUE"""),"За")</f>
        <v>За</v>
      </c>
      <c r="JH32" s="19">
        <f ca="1">IFERROR(__xludf.DUMMYFUNCTION("""COMPUTED_VALUE"""),102)</f>
        <v>102</v>
      </c>
      <c r="JI32" s="19" t="str">
        <f ca="1">IFERROR(__xludf.DUMMYFUNCTION("""COMPUTED_VALUE"""),"Супрун О. С.")</f>
        <v>Супрун О. С.</v>
      </c>
      <c r="JJ32" s="19" t="str">
        <f ca="1">IFERROR(__xludf.DUMMYFUNCTION("""COMPUTED_VALUE"""),"Не голосував")</f>
        <v>Не голосував</v>
      </c>
      <c r="JK32" s="19">
        <f ca="1">IFERROR(__xludf.DUMMYFUNCTION("""COMPUTED_VALUE"""),102)</f>
        <v>102</v>
      </c>
      <c r="JL32" s="19" t="str">
        <f ca="1">IFERROR(__xludf.DUMMYFUNCTION("""COMPUTED_VALUE"""),"Супрун О. С.")</f>
        <v>Супрун О. С.</v>
      </c>
      <c r="JM32" s="19" t="str">
        <f ca="1">IFERROR(__xludf.DUMMYFUNCTION("""COMPUTED_VALUE"""),"За")</f>
        <v>За</v>
      </c>
      <c r="JN32" s="19">
        <f ca="1">IFERROR(__xludf.DUMMYFUNCTION("""COMPUTED_VALUE"""),102)</f>
        <v>102</v>
      </c>
      <c r="JO32" s="19" t="str">
        <f ca="1">IFERROR(__xludf.DUMMYFUNCTION("""COMPUTED_VALUE"""),"Супрун О. С.")</f>
        <v>Супрун О. С.</v>
      </c>
      <c r="JP32" s="19" t="str">
        <f ca="1">IFERROR(__xludf.DUMMYFUNCTION("""COMPUTED_VALUE"""),"За")</f>
        <v>За</v>
      </c>
      <c r="JQ32" s="19">
        <f ca="1">IFERROR(__xludf.DUMMYFUNCTION("""COMPUTED_VALUE"""),102)</f>
        <v>102</v>
      </c>
      <c r="JR32" s="19" t="str">
        <f ca="1">IFERROR(__xludf.DUMMYFUNCTION("""COMPUTED_VALUE"""),"Супрун О. С.")</f>
        <v>Супрун О. С.</v>
      </c>
      <c r="JS32" s="19" t="str">
        <f ca="1">IFERROR(__xludf.DUMMYFUNCTION("""COMPUTED_VALUE"""),"За")</f>
        <v>За</v>
      </c>
      <c r="JT32" s="19">
        <f ca="1">IFERROR(__xludf.DUMMYFUNCTION("""COMPUTED_VALUE"""),102)</f>
        <v>102</v>
      </c>
      <c r="JU32" s="19" t="str">
        <f ca="1">IFERROR(__xludf.DUMMYFUNCTION("""COMPUTED_VALUE"""),"Супрун О. С.")</f>
        <v>Супрун О. С.</v>
      </c>
      <c r="JV32" s="19" t="str">
        <f ca="1">IFERROR(__xludf.DUMMYFUNCTION("""COMPUTED_VALUE"""),"Не голосував")</f>
        <v>Не голосував</v>
      </c>
      <c r="JW32" s="19">
        <f ca="1">IFERROR(__xludf.DUMMYFUNCTION("""COMPUTED_VALUE"""),102)</f>
        <v>102</v>
      </c>
      <c r="JX32" s="19" t="str">
        <f ca="1">IFERROR(__xludf.DUMMYFUNCTION("""COMPUTED_VALUE"""),"Супрун О. С.")</f>
        <v>Супрун О. С.</v>
      </c>
      <c r="JY32" s="19" t="str">
        <f ca="1">IFERROR(__xludf.DUMMYFUNCTION("""COMPUTED_VALUE"""),"За")</f>
        <v>За</v>
      </c>
      <c r="JZ32" s="19">
        <f ca="1">IFERROR(__xludf.DUMMYFUNCTION("""COMPUTED_VALUE"""),102)</f>
        <v>102</v>
      </c>
      <c r="KA32" s="19" t="str">
        <f ca="1">IFERROR(__xludf.DUMMYFUNCTION("""COMPUTED_VALUE"""),"Супрун О. С.")</f>
        <v>Супрун О. С.</v>
      </c>
      <c r="KB32" s="19" t="str">
        <f ca="1">IFERROR(__xludf.DUMMYFUNCTION("""COMPUTED_VALUE"""),"За")</f>
        <v>За</v>
      </c>
      <c r="KC32" s="19">
        <f ca="1">IFERROR(__xludf.DUMMYFUNCTION("""COMPUTED_VALUE"""),102)</f>
        <v>102</v>
      </c>
      <c r="KD32" s="19" t="str">
        <f ca="1">IFERROR(__xludf.DUMMYFUNCTION("""COMPUTED_VALUE"""),"Супрун О. С.")</f>
        <v>Супрун О. С.</v>
      </c>
      <c r="KE32" s="19" t="str">
        <f ca="1">IFERROR(__xludf.DUMMYFUNCTION("""COMPUTED_VALUE"""),"За")</f>
        <v>За</v>
      </c>
      <c r="KF32" s="19">
        <f ca="1">IFERROR(__xludf.DUMMYFUNCTION("""COMPUTED_VALUE"""),102)</f>
        <v>102</v>
      </c>
      <c r="KG32" s="19" t="str">
        <f ca="1">IFERROR(__xludf.DUMMYFUNCTION("""COMPUTED_VALUE"""),"Супрун О. С.")</f>
        <v>Супрун О. С.</v>
      </c>
      <c r="KH32" s="19" t="str">
        <f ca="1">IFERROR(__xludf.DUMMYFUNCTION("""COMPUTED_VALUE"""),"Не голосував")</f>
        <v>Не голосував</v>
      </c>
      <c r="KI32" s="19">
        <f ca="1">IFERROR(__xludf.DUMMYFUNCTION("""COMPUTED_VALUE"""),102)</f>
        <v>102</v>
      </c>
      <c r="KJ32" s="19" t="str">
        <f ca="1">IFERROR(__xludf.DUMMYFUNCTION("""COMPUTED_VALUE"""),"Супрун О. С.")</f>
        <v>Супрун О. С.</v>
      </c>
      <c r="KK32" s="19" t="str">
        <f ca="1">IFERROR(__xludf.DUMMYFUNCTION("""COMPUTED_VALUE"""),"За")</f>
        <v>За</v>
      </c>
      <c r="KL32" s="19">
        <f ca="1">IFERROR(__xludf.DUMMYFUNCTION("""COMPUTED_VALUE"""),102)</f>
        <v>102</v>
      </c>
      <c r="KM32" s="19" t="str">
        <f ca="1">IFERROR(__xludf.DUMMYFUNCTION("""COMPUTED_VALUE"""),"Супрун О. С.")</f>
        <v>Супрун О. С.</v>
      </c>
      <c r="KN32" s="19" t="str">
        <f ca="1">IFERROR(__xludf.DUMMYFUNCTION("""COMPUTED_VALUE"""),"За")</f>
        <v>За</v>
      </c>
      <c r="KO32" s="19">
        <f ca="1">IFERROR(__xludf.DUMMYFUNCTION("""COMPUTED_VALUE"""),102)</f>
        <v>102</v>
      </c>
      <c r="KP32" s="19" t="str">
        <f ca="1">IFERROR(__xludf.DUMMYFUNCTION("""COMPUTED_VALUE"""),"Супрун О. С.")</f>
        <v>Супрун О. С.</v>
      </c>
      <c r="KQ32" s="19" t="str">
        <f ca="1">IFERROR(__xludf.DUMMYFUNCTION("""COMPUTED_VALUE"""),"Не голосував")</f>
        <v>Не голосував</v>
      </c>
      <c r="KR32" s="19">
        <f ca="1">IFERROR(__xludf.DUMMYFUNCTION("""COMPUTED_VALUE"""),102)</f>
        <v>102</v>
      </c>
      <c r="KS32" s="19" t="str">
        <f ca="1">IFERROR(__xludf.DUMMYFUNCTION("""COMPUTED_VALUE"""),"Супрун О. С.")</f>
        <v>Супрун О. С.</v>
      </c>
      <c r="KT32" s="19" t="str">
        <f ca="1">IFERROR(__xludf.DUMMYFUNCTION("""COMPUTED_VALUE"""),"Не голосував")</f>
        <v>Не голосував</v>
      </c>
      <c r="KU32" s="19">
        <f ca="1">IFERROR(__xludf.DUMMYFUNCTION("""COMPUTED_VALUE"""),102)</f>
        <v>102</v>
      </c>
      <c r="KV32" s="19" t="str">
        <f ca="1">IFERROR(__xludf.DUMMYFUNCTION("""COMPUTED_VALUE"""),"Супрун О. С.")</f>
        <v>Супрун О. С.</v>
      </c>
      <c r="KW32" s="19" t="str">
        <f ca="1">IFERROR(__xludf.DUMMYFUNCTION("""COMPUTED_VALUE"""),"За")</f>
        <v>За</v>
      </c>
      <c r="KX32" s="19">
        <f ca="1">IFERROR(__xludf.DUMMYFUNCTION("""COMPUTED_VALUE"""),102)</f>
        <v>102</v>
      </c>
      <c r="KY32" s="19" t="str">
        <f ca="1">IFERROR(__xludf.DUMMYFUNCTION("""COMPUTED_VALUE"""),"Супрун О. С.")</f>
        <v>Супрун О. С.</v>
      </c>
      <c r="KZ32" s="19" t="str">
        <f ca="1">IFERROR(__xludf.DUMMYFUNCTION("""COMPUTED_VALUE"""),"Не голосував")</f>
        <v>Не голосував</v>
      </c>
      <c r="LA32" s="19">
        <f ca="1">IFERROR(__xludf.DUMMYFUNCTION("""COMPUTED_VALUE"""),102)</f>
        <v>102</v>
      </c>
      <c r="LB32" s="19" t="str">
        <f ca="1">IFERROR(__xludf.DUMMYFUNCTION("""COMPUTED_VALUE"""),"Супрун О. С.")</f>
        <v>Супрун О. С.</v>
      </c>
      <c r="LC32" s="19" t="str">
        <f ca="1">IFERROR(__xludf.DUMMYFUNCTION("""COMPUTED_VALUE"""),"Не голосував")</f>
        <v>Не голосував</v>
      </c>
      <c r="LD32" s="19">
        <f ca="1">IFERROR(__xludf.DUMMYFUNCTION("""COMPUTED_VALUE"""),102)</f>
        <v>102</v>
      </c>
      <c r="LE32" s="19" t="str">
        <f ca="1">IFERROR(__xludf.DUMMYFUNCTION("""COMPUTED_VALUE"""),"Супрун О. С.")</f>
        <v>Супрун О. С.</v>
      </c>
      <c r="LF32" s="19" t="str">
        <f ca="1">IFERROR(__xludf.DUMMYFUNCTION("""COMPUTED_VALUE"""),"За")</f>
        <v>За</v>
      </c>
      <c r="LG32" s="19">
        <f ca="1">IFERROR(__xludf.DUMMYFUNCTION("""COMPUTED_VALUE"""),102)</f>
        <v>102</v>
      </c>
      <c r="LH32" s="19" t="str">
        <f ca="1">IFERROR(__xludf.DUMMYFUNCTION("""COMPUTED_VALUE"""),"Супрун О. С.")</f>
        <v>Супрун О. С.</v>
      </c>
      <c r="LI32" s="19" t="str">
        <f ca="1">IFERROR(__xludf.DUMMYFUNCTION("""COMPUTED_VALUE"""),"За")</f>
        <v>За</v>
      </c>
      <c r="LJ32" s="19">
        <f ca="1">IFERROR(__xludf.DUMMYFUNCTION("""COMPUTED_VALUE"""),102)</f>
        <v>102</v>
      </c>
      <c r="LK32" s="19" t="str">
        <f ca="1">IFERROR(__xludf.DUMMYFUNCTION("""COMPUTED_VALUE"""),"Супрун О. С.")</f>
        <v>Супрун О. С.</v>
      </c>
      <c r="LL32" s="19" t="str">
        <f ca="1">IFERROR(__xludf.DUMMYFUNCTION("""COMPUTED_VALUE"""),"За")</f>
        <v>За</v>
      </c>
      <c r="LM32" s="19">
        <f ca="1">IFERROR(__xludf.DUMMYFUNCTION("""COMPUTED_VALUE"""),102)</f>
        <v>102</v>
      </c>
      <c r="LN32" s="19" t="str">
        <f ca="1">IFERROR(__xludf.DUMMYFUNCTION("""COMPUTED_VALUE"""),"Супрун О. С.")</f>
        <v>Супрун О. С.</v>
      </c>
      <c r="LO32" s="19" t="str">
        <f ca="1">IFERROR(__xludf.DUMMYFUNCTION("""COMPUTED_VALUE"""),"За")</f>
        <v>За</v>
      </c>
      <c r="LP32" s="19">
        <f ca="1">IFERROR(__xludf.DUMMYFUNCTION("""COMPUTED_VALUE"""),102)</f>
        <v>102</v>
      </c>
      <c r="LQ32" s="19" t="str">
        <f ca="1">IFERROR(__xludf.DUMMYFUNCTION("""COMPUTED_VALUE"""),"Супрун О. С.")</f>
        <v>Супрун О. С.</v>
      </c>
      <c r="LR32" s="19" t="str">
        <f ca="1">IFERROR(__xludf.DUMMYFUNCTION("""COMPUTED_VALUE"""),"Не голосував")</f>
        <v>Не голосував</v>
      </c>
      <c r="LS32" s="19">
        <f ca="1">IFERROR(__xludf.DUMMYFUNCTION("""COMPUTED_VALUE"""),102)</f>
        <v>102</v>
      </c>
      <c r="LT32" s="19" t="str">
        <f ca="1">IFERROR(__xludf.DUMMYFUNCTION("""COMPUTED_VALUE"""),"Супрун О. С.")</f>
        <v>Супрун О. С.</v>
      </c>
      <c r="LU32" s="19" t="str">
        <f ca="1">IFERROR(__xludf.DUMMYFUNCTION("""COMPUTED_VALUE"""),"Не голосував")</f>
        <v>Не голосував</v>
      </c>
      <c r="LV32" s="19">
        <f ca="1">IFERROR(__xludf.DUMMYFUNCTION("""COMPUTED_VALUE"""),102)</f>
        <v>102</v>
      </c>
      <c r="LW32" s="19" t="str">
        <f ca="1">IFERROR(__xludf.DUMMYFUNCTION("""COMPUTED_VALUE"""),"Супрун О. С.")</f>
        <v>Супрун О. С.</v>
      </c>
      <c r="LX32" s="19" t="str">
        <f ca="1">IFERROR(__xludf.DUMMYFUNCTION("""COMPUTED_VALUE"""),"За")</f>
        <v>За</v>
      </c>
      <c r="LY32" s="19">
        <f ca="1">IFERROR(__xludf.DUMMYFUNCTION("""COMPUTED_VALUE"""),102)</f>
        <v>102</v>
      </c>
      <c r="LZ32" s="19" t="str">
        <f ca="1">IFERROR(__xludf.DUMMYFUNCTION("""COMPUTED_VALUE"""),"Супрун О. С.")</f>
        <v>Супрун О. С.</v>
      </c>
      <c r="MA32" s="19" t="str">
        <f ca="1">IFERROR(__xludf.DUMMYFUNCTION("""COMPUTED_VALUE"""),"Не голосував")</f>
        <v>Не голосував</v>
      </c>
      <c r="MB32" s="19">
        <f ca="1">IFERROR(__xludf.DUMMYFUNCTION("""COMPUTED_VALUE"""),102)</f>
        <v>102</v>
      </c>
      <c r="MC32" s="19" t="str">
        <f ca="1">IFERROR(__xludf.DUMMYFUNCTION("""COMPUTED_VALUE"""),"Супрун О. С.")</f>
        <v>Супрун О. С.</v>
      </c>
      <c r="MD32" s="19" t="str">
        <f ca="1">IFERROR(__xludf.DUMMYFUNCTION("""COMPUTED_VALUE"""),"За")</f>
        <v>За</v>
      </c>
      <c r="ME32" s="19">
        <f ca="1">IFERROR(__xludf.DUMMYFUNCTION("""COMPUTED_VALUE"""),102)</f>
        <v>102</v>
      </c>
      <c r="MF32" s="19" t="str">
        <f ca="1">IFERROR(__xludf.DUMMYFUNCTION("""COMPUTED_VALUE"""),"Супрун О. С.")</f>
        <v>Супрун О. С.</v>
      </c>
      <c r="MG32" s="19" t="str">
        <f ca="1">IFERROR(__xludf.DUMMYFUNCTION("""COMPUTED_VALUE"""),"Не голосував")</f>
        <v>Не голосував</v>
      </c>
      <c r="MH32" s="19">
        <f ca="1">IFERROR(__xludf.DUMMYFUNCTION("""COMPUTED_VALUE"""),102)</f>
        <v>102</v>
      </c>
      <c r="MI32" s="19" t="str">
        <f ca="1">IFERROR(__xludf.DUMMYFUNCTION("""COMPUTED_VALUE"""),"Супрун О. С.")</f>
        <v>Супрун О. С.</v>
      </c>
      <c r="MJ32" s="19" t="str">
        <f ca="1">IFERROR(__xludf.DUMMYFUNCTION("""COMPUTED_VALUE"""),"За")</f>
        <v>За</v>
      </c>
      <c r="MK32" s="19">
        <f ca="1">IFERROR(__xludf.DUMMYFUNCTION("""COMPUTED_VALUE"""),102)</f>
        <v>102</v>
      </c>
      <c r="ML32" s="19" t="str">
        <f ca="1">IFERROR(__xludf.DUMMYFUNCTION("""COMPUTED_VALUE"""),"Супрун О. С.")</f>
        <v>Супрун О. С.</v>
      </c>
      <c r="MM32" s="19" t="str">
        <f ca="1">IFERROR(__xludf.DUMMYFUNCTION("""COMPUTED_VALUE"""),"За")</f>
        <v>За</v>
      </c>
      <c r="MN32" s="19">
        <f ca="1">IFERROR(__xludf.DUMMYFUNCTION("""COMPUTED_VALUE"""),102)</f>
        <v>102</v>
      </c>
      <c r="MO32" s="19" t="str">
        <f ca="1">IFERROR(__xludf.DUMMYFUNCTION("""COMPUTED_VALUE"""),"Супрун О. С.")</f>
        <v>Супрун О. С.</v>
      </c>
      <c r="MP32" s="19" t="str">
        <f ca="1">IFERROR(__xludf.DUMMYFUNCTION("""COMPUTED_VALUE"""),"За")</f>
        <v>За</v>
      </c>
      <c r="MQ32" s="19">
        <f ca="1">IFERROR(__xludf.DUMMYFUNCTION("""COMPUTED_VALUE"""),102)</f>
        <v>102</v>
      </c>
      <c r="MR32" s="19" t="str">
        <f ca="1">IFERROR(__xludf.DUMMYFUNCTION("""COMPUTED_VALUE"""),"Супрун О. С.")</f>
        <v>Супрун О. С.</v>
      </c>
      <c r="MS32" s="19" t="str">
        <f ca="1">IFERROR(__xludf.DUMMYFUNCTION("""COMPUTED_VALUE"""),"За")</f>
        <v>За</v>
      </c>
      <c r="MT32" s="19">
        <f ca="1">IFERROR(__xludf.DUMMYFUNCTION("""COMPUTED_VALUE"""),102)</f>
        <v>102</v>
      </c>
      <c r="MU32" s="19" t="str">
        <f ca="1">IFERROR(__xludf.DUMMYFUNCTION("""COMPUTED_VALUE"""),"Супрун О. С.")</f>
        <v>Супрун О. С.</v>
      </c>
      <c r="MV32" s="19" t="str">
        <f ca="1">IFERROR(__xludf.DUMMYFUNCTION("""COMPUTED_VALUE"""),"За")</f>
        <v>За</v>
      </c>
      <c r="MW32" s="19">
        <f ca="1">IFERROR(__xludf.DUMMYFUNCTION("""COMPUTED_VALUE"""),102)</f>
        <v>102</v>
      </c>
      <c r="MX32" s="19" t="str">
        <f ca="1">IFERROR(__xludf.DUMMYFUNCTION("""COMPUTED_VALUE"""),"Супрун О. С.")</f>
        <v>Супрун О. С.</v>
      </c>
      <c r="MY32" s="19" t="str">
        <f ca="1">IFERROR(__xludf.DUMMYFUNCTION("""COMPUTED_VALUE"""),"За")</f>
        <v>За</v>
      </c>
      <c r="MZ32" s="19">
        <f ca="1">IFERROR(__xludf.DUMMYFUNCTION("""COMPUTED_VALUE"""),102)</f>
        <v>102</v>
      </c>
      <c r="NA32" s="19" t="str">
        <f ca="1">IFERROR(__xludf.DUMMYFUNCTION("""COMPUTED_VALUE"""),"Супрун О. С.")</f>
        <v>Супрун О. С.</v>
      </c>
      <c r="NB32" s="19" t="str">
        <f ca="1">IFERROR(__xludf.DUMMYFUNCTION("""COMPUTED_VALUE"""),"За")</f>
        <v>За</v>
      </c>
      <c r="NC32" s="19">
        <f ca="1">IFERROR(__xludf.DUMMYFUNCTION("""COMPUTED_VALUE"""),102)</f>
        <v>102</v>
      </c>
      <c r="ND32" s="19" t="str">
        <f ca="1">IFERROR(__xludf.DUMMYFUNCTION("""COMPUTED_VALUE"""),"Супрун О. С.")</f>
        <v>Супрун О. С.</v>
      </c>
      <c r="NE32" s="19" t="str">
        <f ca="1">IFERROR(__xludf.DUMMYFUNCTION("""COMPUTED_VALUE"""),"За")</f>
        <v>За</v>
      </c>
      <c r="NF32" s="19">
        <f ca="1">IFERROR(__xludf.DUMMYFUNCTION("""COMPUTED_VALUE"""),102)</f>
        <v>102</v>
      </c>
      <c r="NG32" s="19" t="str">
        <f ca="1">IFERROR(__xludf.DUMMYFUNCTION("""COMPUTED_VALUE"""),"Супрун О. С.")</f>
        <v>Супрун О. С.</v>
      </c>
      <c r="NH32" s="19" t="str">
        <f ca="1">IFERROR(__xludf.DUMMYFUNCTION("""COMPUTED_VALUE"""),"За")</f>
        <v>За</v>
      </c>
      <c r="NI32" s="19">
        <f ca="1">IFERROR(__xludf.DUMMYFUNCTION("""COMPUTED_VALUE"""),102)</f>
        <v>102</v>
      </c>
      <c r="NJ32" s="19" t="str">
        <f ca="1">IFERROR(__xludf.DUMMYFUNCTION("""COMPUTED_VALUE"""),"Супрун О. С.")</f>
        <v>Супрун О. С.</v>
      </c>
      <c r="NK32" s="19" t="str">
        <f ca="1">IFERROR(__xludf.DUMMYFUNCTION("""COMPUTED_VALUE"""),"За")</f>
        <v>За</v>
      </c>
      <c r="NL32" s="19">
        <f ca="1">IFERROR(__xludf.DUMMYFUNCTION("""COMPUTED_VALUE"""),102)</f>
        <v>102</v>
      </c>
      <c r="NM32" s="19" t="str">
        <f ca="1">IFERROR(__xludf.DUMMYFUNCTION("""COMPUTED_VALUE"""),"Супрун О. С.")</f>
        <v>Супрун О. С.</v>
      </c>
      <c r="NN32" s="19" t="str">
        <f ca="1">IFERROR(__xludf.DUMMYFUNCTION("""COMPUTED_VALUE"""),"Не голосував")</f>
        <v>Не голосував</v>
      </c>
      <c r="NO32" s="19">
        <f ca="1">IFERROR(__xludf.DUMMYFUNCTION("""COMPUTED_VALUE"""),102)</f>
        <v>102</v>
      </c>
      <c r="NP32" s="19" t="str">
        <f ca="1">IFERROR(__xludf.DUMMYFUNCTION("""COMPUTED_VALUE"""),"Супрун О. С.")</f>
        <v>Супрун О. С.</v>
      </c>
      <c r="NQ32" s="19" t="str">
        <f ca="1">IFERROR(__xludf.DUMMYFUNCTION("""COMPUTED_VALUE"""),"За")</f>
        <v>За</v>
      </c>
      <c r="NR32" s="19">
        <f ca="1">IFERROR(__xludf.DUMMYFUNCTION("""COMPUTED_VALUE"""),102)</f>
        <v>102</v>
      </c>
      <c r="NS32" s="19" t="str">
        <f ca="1">IFERROR(__xludf.DUMMYFUNCTION("""COMPUTED_VALUE"""),"Супрун О. С.")</f>
        <v>Супрун О. С.</v>
      </c>
      <c r="NT32" s="19" t="str">
        <f ca="1">IFERROR(__xludf.DUMMYFUNCTION("""COMPUTED_VALUE"""),"Не голосував")</f>
        <v>Не голосував</v>
      </c>
      <c r="NU32" s="19">
        <f ca="1">IFERROR(__xludf.DUMMYFUNCTION("""COMPUTED_VALUE"""),102)</f>
        <v>102</v>
      </c>
      <c r="NV32" s="19" t="str">
        <f ca="1">IFERROR(__xludf.DUMMYFUNCTION("""COMPUTED_VALUE"""),"Супрун О. С.")</f>
        <v>Супрун О. С.</v>
      </c>
      <c r="NW32" s="19" t="str">
        <f ca="1">IFERROR(__xludf.DUMMYFUNCTION("""COMPUTED_VALUE"""),"Утримався")</f>
        <v>Утримався</v>
      </c>
      <c r="NX32" s="19">
        <f ca="1">IFERROR(__xludf.DUMMYFUNCTION("""COMPUTED_VALUE"""),102)</f>
        <v>102</v>
      </c>
      <c r="NY32" s="19" t="str">
        <f ca="1">IFERROR(__xludf.DUMMYFUNCTION("""COMPUTED_VALUE"""),"Супрун О. С.")</f>
        <v>Супрун О. С.</v>
      </c>
      <c r="NZ32" s="19" t="str">
        <f ca="1">IFERROR(__xludf.DUMMYFUNCTION("""COMPUTED_VALUE"""),"За")</f>
        <v>За</v>
      </c>
      <c r="OA32" s="19">
        <f ca="1">IFERROR(__xludf.DUMMYFUNCTION("""COMPUTED_VALUE"""),102)</f>
        <v>102</v>
      </c>
      <c r="OB32" s="19" t="str">
        <f ca="1">IFERROR(__xludf.DUMMYFUNCTION("""COMPUTED_VALUE"""),"Супрун О. С.")</f>
        <v>Супрун О. С.</v>
      </c>
      <c r="OC32" s="19" t="str">
        <f ca="1">IFERROR(__xludf.DUMMYFUNCTION("""COMPUTED_VALUE"""),"За")</f>
        <v>За</v>
      </c>
      <c r="OD32" s="19">
        <f ca="1">IFERROR(__xludf.DUMMYFUNCTION("""COMPUTED_VALUE"""),102)</f>
        <v>102</v>
      </c>
      <c r="OE32" s="19" t="str">
        <f ca="1">IFERROR(__xludf.DUMMYFUNCTION("""COMPUTED_VALUE"""),"Супрун О. С.")</f>
        <v>Супрун О. С.</v>
      </c>
      <c r="OF32" s="19" t="str">
        <f ca="1">IFERROR(__xludf.DUMMYFUNCTION("""COMPUTED_VALUE"""),"За")</f>
        <v>За</v>
      </c>
      <c r="OG32" s="19">
        <f ca="1">IFERROR(__xludf.DUMMYFUNCTION("""COMPUTED_VALUE"""),102)</f>
        <v>102</v>
      </c>
      <c r="OH32" s="19" t="str">
        <f ca="1">IFERROR(__xludf.DUMMYFUNCTION("""COMPUTED_VALUE"""),"Супрун О. С.")</f>
        <v>Супрун О. С.</v>
      </c>
      <c r="OI32" s="19" t="str">
        <f ca="1">IFERROR(__xludf.DUMMYFUNCTION("""COMPUTED_VALUE"""),"Не голосував")</f>
        <v>Не голосував</v>
      </c>
      <c r="OJ32" s="19">
        <f ca="1">IFERROR(__xludf.DUMMYFUNCTION("""COMPUTED_VALUE"""),102)</f>
        <v>102</v>
      </c>
      <c r="OK32" s="19" t="str">
        <f ca="1">IFERROR(__xludf.DUMMYFUNCTION("""COMPUTED_VALUE"""),"Супрун О. С.")</f>
        <v>Супрун О. С.</v>
      </c>
      <c r="OL32" s="19" t="str">
        <f ca="1">IFERROR(__xludf.DUMMYFUNCTION("""COMPUTED_VALUE"""),"Не голосував")</f>
        <v>Не голосував</v>
      </c>
      <c r="OM32" s="19">
        <f ca="1">IFERROR(__xludf.DUMMYFUNCTION("""COMPUTED_VALUE"""),102)</f>
        <v>102</v>
      </c>
      <c r="ON32" s="19" t="str">
        <f ca="1">IFERROR(__xludf.DUMMYFUNCTION("""COMPUTED_VALUE"""),"Супрун О. С.")</f>
        <v>Супрун О. С.</v>
      </c>
      <c r="OO32" s="19" t="str">
        <f ca="1">IFERROR(__xludf.DUMMYFUNCTION("""COMPUTED_VALUE"""),"Не голосував")</f>
        <v>Не голосував</v>
      </c>
      <c r="OP32" s="19">
        <f ca="1">IFERROR(__xludf.DUMMYFUNCTION("""COMPUTED_VALUE"""),102)</f>
        <v>102</v>
      </c>
      <c r="OQ32" s="19" t="str">
        <f ca="1">IFERROR(__xludf.DUMMYFUNCTION("""COMPUTED_VALUE"""),"Супрун О. С.")</f>
        <v>Супрун О. С.</v>
      </c>
      <c r="OR32" s="19" t="str">
        <f ca="1">IFERROR(__xludf.DUMMYFUNCTION("""COMPUTED_VALUE"""),"За")</f>
        <v>За</v>
      </c>
      <c r="OS32" s="19">
        <f ca="1">IFERROR(__xludf.DUMMYFUNCTION("""COMPUTED_VALUE"""),102)</f>
        <v>102</v>
      </c>
      <c r="OT32" s="19" t="str">
        <f ca="1">IFERROR(__xludf.DUMMYFUNCTION("""COMPUTED_VALUE"""),"Супрун О. С.")</f>
        <v>Супрун О. С.</v>
      </c>
      <c r="OU32" s="19" t="str">
        <f ca="1">IFERROR(__xludf.DUMMYFUNCTION("""COMPUTED_VALUE"""),"За")</f>
        <v>За</v>
      </c>
      <c r="OV32" s="19">
        <f ca="1">IFERROR(__xludf.DUMMYFUNCTION("""COMPUTED_VALUE"""),102)</f>
        <v>102</v>
      </c>
      <c r="OW32" s="19" t="str">
        <f ca="1">IFERROR(__xludf.DUMMYFUNCTION("""COMPUTED_VALUE"""),"Супрун О. С.")</f>
        <v>Супрун О. С.</v>
      </c>
      <c r="OX32" s="19" t="str">
        <f ca="1">IFERROR(__xludf.DUMMYFUNCTION("""COMPUTED_VALUE"""),"За")</f>
        <v>За</v>
      </c>
      <c r="OY32" s="19">
        <f ca="1">IFERROR(__xludf.DUMMYFUNCTION("""COMPUTED_VALUE"""),102)</f>
        <v>102</v>
      </c>
      <c r="OZ32" s="19" t="str">
        <f ca="1">IFERROR(__xludf.DUMMYFUNCTION("""COMPUTED_VALUE"""),"Супрун О. С.")</f>
        <v>Супрун О. С.</v>
      </c>
      <c r="PA32" s="19" t="str">
        <f ca="1">IFERROR(__xludf.DUMMYFUNCTION("""COMPUTED_VALUE"""),"Не голосував")</f>
        <v>Не голосував</v>
      </c>
      <c r="PB32" s="19">
        <f ca="1">IFERROR(__xludf.DUMMYFUNCTION("""COMPUTED_VALUE"""),102)</f>
        <v>102</v>
      </c>
      <c r="PC32" s="19" t="str">
        <f ca="1">IFERROR(__xludf.DUMMYFUNCTION("""COMPUTED_VALUE"""),"Супрун О. С.")</f>
        <v>Супрун О. С.</v>
      </c>
      <c r="PD32" s="19" t="str">
        <f ca="1">IFERROR(__xludf.DUMMYFUNCTION("""COMPUTED_VALUE"""),"Не голосував")</f>
        <v>Не голосував</v>
      </c>
      <c r="PE32" s="19">
        <f ca="1">IFERROR(__xludf.DUMMYFUNCTION("""COMPUTED_VALUE"""),102)</f>
        <v>102</v>
      </c>
      <c r="PF32" s="19" t="str">
        <f ca="1">IFERROR(__xludf.DUMMYFUNCTION("""COMPUTED_VALUE"""),"Супрун О. С.")</f>
        <v>Супрун О. С.</v>
      </c>
      <c r="PG32" s="19" t="str">
        <f ca="1">IFERROR(__xludf.DUMMYFUNCTION("""COMPUTED_VALUE"""),"За")</f>
        <v>За</v>
      </c>
      <c r="PH32" s="19">
        <f ca="1">IFERROR(__xludf.DUMMYFUNCTION("""COMPUTED_VALUE"""),102)</f>
        <v>102</v>
      </c>
      <c r="PI32" s="19" t="str">
        <f ca="1">IFERROR(__xludf.DUMMYFUNCTION("""COMPUTED_VALUE"""),"Супрун О. С.")</f>
        <v>Супрун О. С.</v>
      </c>
      <c r="PJ32" s="19" t="str">
        <f ca="1">IFERROR(__xludf.DUMMYFUNCTION("""COMPUTED_VALUE"""),"Не голосував")</f>
        <v>Не голосував</v>
      </c>
      <c r="PK32" s="19">
        <f ca="1">IFERROR(__xludf.DUMMYFUNCTION("""COMPUTED_VALUE"""),102)</f>
        <v>102</v>
      </c>
      <c r="PL32" s="19" t="str">
        <f ca="1">IFERROR(__xludf.DUMMYFUNCTION("""COMPUTED_VALUE"""),"Супрун О. С.")</f>
        <v>Супрун О. С.</v>
      </c>
      <c r="PM32" s="19" t="str">
        <f ca="1">IFERROR(__xludf.DUMMYFUNCTION("""COMPUTED_VALUE"""),"За")</f>
        <v>За</v>
      </c>
      <c r="PN32" s="19">
        <f ca="1">IFERROR(__xludf.DUMMYFUNCTION("""COMPUTED_VALUE"""),102)</f>
        <v>102</v>
      </c>
      <c r="PO32" s="19" t="str">
        <f ca="1">IFERROR(__xludf.DUMMYFUNCTION("""COMPUTED_VALUE"""),"Супрун О. С.")</f>
        <v>Супрун О. С.</v>
      </c>
      <c r="PP32" s="19" t="str">
        <f ca="1">IFERROR(__xludf.DUMMYFUNCTION("""COMPUTED_VALUE"""),"Утримався")</f>
        <v>Утримався</v>
      </c>
      <c r="PQ32" s="19">
        <f ca="1">IFERROR(__xludf.DUMMYFUNCTION("""COMPUTED_VALUE"""),102)</f>
        <v>102</v>
      </c>
      <c r="PR32" s="19" t="str">
        <f ca="1">IFERROR(__xludf.DUMMYFUNCTION("""COMPUTED_VALUE"""),"Супрун О. С.")</f>
        <v>Супрун О. С.</v>
      </c>
      <c r="PS32" s="19" t="str">
        <f ca="1">IFERROR(__xludf.DUMMYFUNCTION("""COMPUTED_VALUE"""),"За")</f>
        <v>За</v>
      </c>
      <c r="PT32" s="19">
        <f ca="1">IFERROR(__xludf.DUMMYFUNCTION("""COMPUTED_VALUE"""),102)</f>
        <v>102</v>
      </c>
      <c r="PU32" s="19" t="str">
        <f ca="1">IFERROR(__xludf.DUMMYFUNCTION("""COMPUTED_VALUE"""),"Супрун О. С.")</f>
        <v>Супрун О. С.</v>
      </c>
      <c r="PV32" s="19" t="str">
        <f ca="1">IFERROR(__xludf.DUMMYFUNCTION("""COMPUTED_VALUE"""),"За")</f>
        <v>За</v>
      </c>
      <c r="PW32" s="19">
        <f ca="1">IFERROR(__xludf.DUMMYFUNCTION("""COMPUTED_VALUE"""),102)</f>
        <v>102</v>
      </c>
      <c r="PX32" s="19" t="str">
        <f ca="1">IFERROR(__xludf.DUMMYFUNCTION("""COMPUTED_VALUE"""),"Супрун О. С.")</f>
        <v>Супрун О. С.</v>
      </c>
      <c r="PY32" s="19" t="str">
        <f ca="1">IFERROR(__xludf.DUMMYFUNCTION("""COMPUTED_VALUE"""),"За")</f>
        <v>За</v>
      </c>
      <c r="PZ32" s="19">
        <f ca="1">IFERROR(__xludf.DUMMYFUNCTION("""COMPUTED_VALUE"""),102)</f>
        <v>102</v>
      </c>
      <c r="QA32" s="19" t="str">
        <f ca="1">IFERROR(__xludf.DUMMYFUNCTION("""COMPUTED_VALUE"""),"Супрун О. С.")</f>
        <v>Супрун О. С.</v>
      </c>
      <c r="QB32" s="19" t="str">
        <f ca="1">IFERROR(__xludf.DUMMYFUNCTION("""COMPUTED_VALUE"""),"Не голосував")</f>
        <v>Не голосував</v>
      </c>
      <c r="QC32" s="19">
        <f ca="1">IFERROR(__xludf.DUMMYFUNCTION("""COMPUTED_VALUE"""),102)</f>
        <v>102</v>
      </c>
      <c r="QD32" s="19" t="str">
        <f ca="1">IFERROR(__xludf.DUMMYFUNCTION("""COMPUTED_VALUE"""),"Супрун О. С.")</f>
        <v>Супрун О. С.</v>
      </c>
      <c r="QE32" s="19" t="str">
        <f ca="1">IFERROR(__xludf.DUMMYFUNCTION("""COMPUTED_VALUE"""),"Утримався")</f>
        <v>Утримався</v>
      </c>
      <c r="QF32" s="19">
        <f ca="1">IFERROR(__xludf.DUMMYFUNCTION("""COMPUTED_VALUE"""),102)</f>
        <v>102</v>
      </c>
      <c r="QG32" s="19" t="str">
        <f ca="1">IFERROR(__xludf.DUMMYFUNCTION("""COMPUTED_VALUE"""),"Супрун О. С.")</f>
        <v>Супрун О. С.</v>
      </c>
      <c r="QH32" s="19" t="str">
        <f ca="1">IFERROR(__xludf.DUMMYFUNCTION("""COMPUTED_VALUE"""),"Утримався")</f>
        <v>Утримався</v>
      </c>
      <c r="QI32" s="19">
        <f ca="1">IFERROR(__xludf.DUMMYFUNCTION("""COMPUTED_VALUE"""),102)</f>
        <v>102</v>
      </c>
      <c r="QJ32" s="19" t="str">
        <f ca="1">IFERROR(__xludf.DUMMYFUNCTION("""COMPUTED_VALUE"""),"Супрун О. С.")</f>
        <v>Супрун О. С.</v>
      </c>
      <c r="QK32" s="19" t="str">
        <f ca="1">IFERROR(__xludf.DUMMYFUNCTION("""COMPUTED_VALUE"""),"За")</f>
        <v>За</v>
      </c>
    </row>
    <row r="33" spans="1:453" ht="12.75">
      <c r="A33" s="17">
        <f ca="1">IFERROR(__xludf.DUMMYFUNCTION("""COMPUTED_VALUE"""),115)</f>
        <v>115</v>
      </c>
      <c r="B33" s="17" t="str">
        <f ca="1">IFERROR(__xludf.DUMMYFUNCTION("""COMPUTED_VALUE"""),"Таран С. В.")</f>
        <v>Таран С. В.</v>
      </c>
      <c r="C33" s="19" t="str">
        <f ca="1">IFERROR(__xludf.DUMMYFUNCTION("""COMPUTED_VALUE"""),"За")</f>
        <v>За</v>
      </c>
      <c r="D33" s="19">
        <f ca="1">IFERROR(__xludf.DUMMYFUNCTION("""COMPUTED_VALUE"""),115)</f>
        <v>115</v>
      </c>
      <c r="E33" s="19" t="str">
        <f ca="1">IFERROR(__xludf.DUMMYFUNCTION("""COMPUTED_VALUE"""),"Таран С. В.")</f>
        <v>Таран С. В.</v>
      </c>
      <c r="F33" s="19" t="str">
        <f ca="1">IFERROR(__xludf.DUMMYFUNCTION("""COMPUTED_VALUE"""),"За")</f>
        <v>За</v>
      </c>
      <c r="G33" s="19">
        <f ca="1">IFERROR(__xludf.DUMMYFUNCTION("""COMPUTED_VALUE"""),115)</f>
        <v>115</v>
      </c>
      <c r="H33" s="19" t="str">
        <f ca="1">IFERROR(__xludf.DUMMYFUNCTION("""COMPUTED_VALUE"""),"Таран С. В.")</f>
        <v>Таран С. В.</v>
      </c>
      <c r="I33" s="19" t="str">
        <f ca="1">IFERROR(__xludf.DUMMYFUNCTION("""COMPUTED_VALUE"""),"За")</f>
        <v>За</v>
      </c>
      <c r="J33" s="19">
        <f ca="1">IFERROR(__xludf.DUMMYFUNCTION("""COMPUTED_VALUE"""),115)</f>
        <v>115</v>
      </c>
      <c r="K33" s="19" t="str">
        <f ca="1">IFERROR(__xludf.DUMMYFUNCTION("""COMPUTED_VALUE"""),"Таран С. В.")</f>
        <v>Таран С. В.</v>
      </c>
      <c r="L33" s="19" t="str">
        <f ca="1">IFERROR(__xludf.DUMMYFUNCTION("""COMPUTED_VALUE"""),"За")</f>
        <v>За</v>
      </c>
      <c r="M33" s="19">
        <f ca="1">IFERROR(__xludf.DUMMYFUNCTION("""COMPUTED_VALUE"""),115)</f>
        <v>115</v>
      </c>
      <c r="N33" s="19" t="str">
        <f ca="1">IFERROR(__xludf.DUMMYFUNCTION("""COMPUTED_VALUE"""),"Таран С. В.")</f>
        <v>Таран С. В.</v>
      </c>
      <c r="O33" s="19" t="str">
        <f ca="1">IFERROR(__xludf.DUMMYFUNCTION("""COMPUTED_VALUE"""),"За")</f>
        <v>За</v>
      </c>
      <c r="P33" s="19">
        <f ca="1">IFERROR(__xludf.DUMMYFUNCTION("""COMPUTED_VALUE"""),115)</f>
        <v>115</v>
      </c>
      <c r="Q33" s="19" t="str">
        <f ca="1">IFERROR(__xludf.DUMMYFUNCTION("""COMPUTED_VALUE"""),"Таран С. В.")</f>
        <v>Таран С. В.</v>
      </c>
      <c r="R33" s="19" t="str">
        <f ca="1">IFERROR(__xludf.DUMMYFUNCTION("""COMPUTED_VALUE"""),"За")</f>
        <v>За</v>
      </c>
      <c r="S33" s="19">
        <f ca="1">IFERROR(__xludf.DUMMYFUNCTION("""COMPUTED_VALUE"""),115)</f>
        <v>115</v>
      </c>
      <c r="T33" s="19" t="str">
        <f ca="1">IFERROR(__xludf.DUMMYFUNCTION("""COMPUTED_VALUE"""),"Таран С. В.")</f>
        <v>Таран С. В.</v>
      </c>
      <c r="U33" s="19" t="str">
        <f ca="1">IFERROR(__xludf.DUMMYFUNCTION("""COMPUTED_VALUE"""),"За")</f>
        <v>За</v>
      </c>
      <c r="V33" s="19">
        <f ca="1">IFERROR(__xludf.DUMMYFUNCTION("""COMPUTED_VALUE"""),115)</f>
        <v>115</v>
      </c>
      <c r="W33" s="19" t="str">
        <f ca="1">IFERROR(__xludf.DUMMYFUNCTION("""COMPUTED_VALUE"""),"Таран С. В.")</f>
        <v>Таран С. В.</v>
      </c>
      <c r="X33" s="19" t="str">
        <f ca="1">IFERROR(__xludf.DUMMYFUNCTION("""COMPUTED_VALUE"""),"За")</f>
        <v>За</v>
      </c>
      <c r="Y33" s="19">
        <f ca="1">IFERROR(__xludf.DUMMYFUNCTION("""COMPUTED_VALUE"""),115)</f>
        <v>115</v>
      </c>
      <c r="Z33" s="19" t="str">
        <f ca="1">IFERROR(__xludf.DUMMYFUNCTION("""COMPUTED_VALUE"""),"Таран С. В.")</f>
        <v>Таран С. В.</v>
      </c>
      <c r="AA33" s="19" t="str">
        <f ca="1">IFERROR(__xludf.DUMMYFUNCTION("""COMPUTED_VALUE"""),"За")</f>
        <v>За</v>
      </c>
      <c r="AB33" s="19">
        <f ca="1">IFERROR(__xludf.DUMMYFUNCTION("""COMPUTED_VALUE"""),115)</f>
        <v>115</v>
      </c>
      <c r="AC33" s="19" t="str">
        <f ca="1">IFERROR(__xludf.DUMMYFUNCTION("""COMPUTED_VALUE"""),"Таран С. В.")</f>
        <v>Таран С. В.</v>
      </c>
      <c r="AD33" s="19" t="str">
        <f ca="1">IFERROR(__xludf.DUMMYFUNCTION("""COMPUTED_VALUE"""),"За")</f>
        <v>За</v>
      </c>
      <c r="AE33" s="19">
        <f ca="1">IFERROR(__xludf.DUMMYFUNCTION("""COMPUTED_VALUE"""),115)</f>
        <v>115</v>
      </c>
      <c r="AF33" s="19" t="str">
        <f ca="1">IFERROR(__xludf.DUMMYFUNCTION("""COMPUTED_VALUE"""),"Таран С. В.")</f>
        <v>Таран С. В.</v>
      </c>
      <c r="AG33" s="19" t="str">
        <f ca="1">IFERROR(__xludf.DUMMYFUNCTION("""COMPUTED_VALUE"""),"За")</f>
        <v>За</v>
      </c>
      <c r="AH33" s="19">
        <f ca="1">IFERROR(__xludf.DUMMYFUNCTION("""COMPUTED_VALUE"""),115)</f>
        <v>115</v>
      </c>
      <c r="AI33" s="19" t="str">
        <f ca="1">IFERROR(__xludf.DUMMYFUNCTION("""COMPUTED_VALUE"""),"Таран С. В.")</f>
        <v>Таран С. В.</v>
      </c>
      <c r="AJ33" s="19" t="str">
        <f ca="1">IFERROR(__xludf.DUMMYFUNCTION("""COMPUTED_VALUE"""),"За")</f>
        <v>За</v>
      </c>
      <c r="AK33" s="19">
        <f ca="1">IFERROR(__xludf.DUMMYFUNCTION("""COMPUTED_VALUE"""),115)</f>
        <v>115</v>
      </c>
      <c r="AL33" s="19" t="str">
        <f ca="1">IFERROR(__xludf.DUMMYFUNCTION("""COMPUTED_VALUE"""),"Таран С. В.")</f>
        <v>Таран С. В.</v>
      </c>
      <c r="AM33" s="19" t="str">
        <f ca="1">IFERROR(__xludf.DUMMYFUNCTION("""COMPUTED_VALUE"""),"За")</f>
        <v>За</v>
      </c>
      <c r="AN33" s="19">
        <f ca="1">IFERROR(__xludf.DUMMYFUNCTION("""COMPUTED_VALUE"""),115)</f>
        <v>115</v>
      </c>
      <c r="AO33" s="19" t="str">
        <f ca="1">IFERROR(__xludf.DUMMYFUNCTION("""COMPUTED_VALUE"""),"Таран С. В.")</f>
        <v>Таран С. В.</v>
      </c>
      <c r="AP33" s="19" t="str">
        <f ca="1">IFERROR(__xludf.DUMMYFUNCTION("""COMPUTED_VALUE"""),"За")</f>
        <v>За</v>
      </c>
      <c r="AQ33" s="19">
        <f ca="1">IFERROR(__xludf.DUMMYFUNCTION("""COMPUTED_VALUE"""),115)</f>
        <v>115</v>
      </c>
      <c r="AR33" s="19" t="str">
        <f ca="1">IFERROR(__xludf.DUMMYFUNCTION("""COMPUTED_VALUE"""),"Таран С. В.")</f>
        <v>Таран С. В.</v>
      </c>
      <c r="AS33" s="19" t="str">
        <f ca="1">IFERROR(__xludf.DUMMYFUNCTION("""COMPUTED_VALUE"""),"За")</f>
        <v>За</v>
      </c>
      <c r="AT33" s="19">
        <f ca="1">IFERROR(__xludf.DUMMYFUNCTION("""COMPUTED_VALUE"""),115)</f>
        <v>115</v>
      </c>
      <c r="AU33" s="19" t="str">
        <f ca="1">IFERROR(__xludf.DUMMYFUNCTION("""COMPUTED_VALUE"""),"Таран С. В.")</f>
        <v>Таран С. В.</v>
      </c>
      <c r="AV33" s="19" t="str">
        <f ca="1">IFERROR(__xludf.DUMMYFUNCTION("""COMPUTED_VALUE"""),"За")</f>
        <v>За</v>
      </c>
      <c r="AW33" s="19">
        <f ca="1">IFERROR(__xludf.DUMMYFUNCTION("""COMPUTED_VALUE"""),115)</f>
        <v>115</v>
      </c>
      <c r="AX33" s="19" t="str">
        <f ca="1">IFERROR(__xludf.DUMMYFUNCTION("""COMPUTED_VALUE"""),"Таран С. В.")</f>
        <v>Таран С. В.</v>
      </c>
      <c r="AY33" s="19" t="str">
        <f ca="1">IFERROR(__xludf.DUMMYFUNCTION("""COMPUTED_VALUE"""),"За")</f>
        <v>За</v>
      </c>
      <c r="AZ33" s="19">
        <f ca="1">IFERROR(__xludf.DUMMYFUNCTION("""COMPUTED_VALUE"""),115)</f>
        <v>115</v>
      </c>
      <c r="BA33" s="19" t="str">
        <f ca="1">IFERROR(__xludf.DUMMYFUNCTION("""COMPUTED_VALUE"""),"Таран С. В.")</f>
        <v>Таран С. В.</v>
      </c>
      <c r="BB33" s="19" t="str">
        <f ca="1">IFERROR(__xludf.DUMMYFUNCTION("""COMPUTED_VALUE"""),"За")</f>
        <v>За</v>
      </c>
      <c r="BC33" s="19">
        <f ca="1">IFERROR(__xludf.DUMMYFUNCTION("""COMPUTED_VALUE"""),115)</f>
        <v>115</v>
      </c>
      <c r="BD33" s="19" t="str">
        <f ca="1">IFERROR(__xludf.DUMMYFUNCTION("""COMPUTED_VALUE"""),"Таран С. В.")</f>
        <v>Таран С. В.</v>
      </c>
      <c r="BE33" s="19" t="str">
        <f ca="1">IFERROR(__xludf.DUMMYFUNCTION("""COMPUTED_VALUE"""),"За")</f>
        <v>За</v>
      </c>
      <c r="BF33" s="19">
        <f ca="1">IFERROR(__xludf.DUMMYFUNCTION("""COMPUTED_VALUE"""),115)</f>
        <v>115</v>
      </c>
      <c r="BG33" s="19" t="str">
        <f ca="1">IFERROR(__xludf.DUMMYFUNCTION("""COMPUTED_VALUE"""),"Таран С. В.")</f>
        <v>Таран С. В.</v>
      </c>
      <c r="BH33" s="19" t="str">
        <f ca="1">IFERROR(__xludf.DUMMYFUNCTION("""COMPUTED_VALUE"""),"За")</f>
        <v>За</v>
      </c>
      <c r="BI33" s="19">
        <f ca="1">IFERROR(__xludf.DUMMYFUNCTION("""COMPUTED_VALUE"""),115)</f>
        <v>115</v>
      </c>
      <c r="BJ33" s="19" t="str">
        <f ca="1">IFERROR(__xludf.DUMMYFUNCTION("""COMPUTED_VALUE"""),"Таран С. В.")</f>
        <v>Таран С. В.</v>
      </c>
      <c r="BK33" s="19" t="str">
        <f ca="1">IFERROR(__xludf.DUMMYFUNCTION("""COMPUTED_VALUE"""),"Не голосував")</f>
        <v>Не голосував</v>
      </c>
      <c r="BL33" s="19">
        <f ca="1">IFERROR(__xludf.DUMMYFUNCTION("""COMPUTED_VALUE"""),115)</f>
        <v>115</v>
      </c>
      <c r="BM33" s="19" t="str">
        <f ca="1">IFERROR(__xludf.DUMMYFUNCTION("""COMPUTED_VALUE"""),"Таран С. В.")</f>
        <v>Таран С. В.</v>
      </c>
      <c r="BN33" s="19" t="str">
        <f ca="1">IFERROR(__xludf.DUMMYFUNCTION("""COMPUTED_VALUE"""),"За")</f>
        <v>За</v>
      </c>
      <c r="BO33" s="19">
        <f ca="1">IFERROR(__xludf.DUMMYFUNCTION("""COMPUTED_VALUE"""),115)</f>
        <v>115</v>
      </c>
      <c r="BP33" s="19" t="str">
        <f ca="1">IFERROR(__xludf.DUMMYFUNCTION("""COMPUTED_VALUE"""),"Таран С. В.")</f>
        <v>Таран С. В.</v>
      </c>
      <c r="BQ33" s="19" t="str">
        <f ca="1">IFERROR(__xludf.DUMMYFUNCTION("""COMPUTED_VALUE"""),"За")</f>
        <v>За</v>
      </c>
      <c r="BR33" s="19">
        <f ca="1">IFERROR(__xludf.DUMMYFUNCTION("""COMPUTED_VALUE"""),115)</f>
        <v>115</v>
      </c>
      <c r="BS33" s="19" t="str">
        <f ca="1">IFERROR(__xludf.DUMMYFUNCTION("""COMPUTED_VALUE"""),"Таран С. В.")</f>
        <v>Таран С. В.</v>
      </c>
      <c r="BT33" s="19" t="str">
        <f ca="1">IFERROR(__xludf.DUMMYFUNCTION("""COMPUTED_VALUE"""),"За")</f>
        <v>За</v>
      </c>
      <c r="BU33" s="19">
        <f ca="1">IFERROR(__xludf.DUMMYFUNCTION("""COMPUTED_VALUE"""),115)</f>
        <v>115</v>
      </c>
      <c r="BV33" s="19" t="str">
        <f ca="1">IFERROR(__xludf.DUMMYFUNCTION("""COMPUTED_VALUE"""),"Таран С. В.")</f>
        <v>Таран С. В.</v>
      </c>
      <c r="BW33" s="19" t="str">
        <f ca="1">IFERROR(__xludf.DUMMYFUNCTION("""COMPUTED_VALUE"""),"За")</f>
        <v>За</v>
      </c>
      <c r="BX33" s="19">
        <f ca="1">IFERROR(__xludf.DUMMYFUNCTION("""COMPUTED_VALUE"""),115)</f>
        <v>115</v>
      </c>
      <c r="BY33" s="19" t="str">
        <f ca="1">IFERROR(__xludf.DUMMYFUNCTION("""COMPUTED_VALUE"""),"Таран С. В.")</f>
        <v>Таран С. В.</v>
      </c>
      <c r="BZ33" s="19" t="str">
        <f ca="1">IFERROR(__xludf.DUMMYFUNCTION("""COMPUTED_VALUE"""),"За")</f>
        <v>За</v>
      </c>
      <c r="CA33" s="19">
        <f ca="1">IFERROR(__xludf.DUMMYFUNCTION("""COMPUTED_VALUE"""),115)</f>
        <v>115</v>
      </c>
      <c r="CB33" s="19" t="str">
        <f ca="1">IFERROR(__xludf.DUMMYFUNCTION("""COMPUTED_VALUE"""),"Таран С. В.")</f>
        <v>Таран С. В.</v>
      </c>
      <c r="CC33" s="19" t="str">
        <f ca="1">IFERROR(__xludf.DUMMYFUNCTION("""COMPUTED_VALUE"""),"За")</f>
        <v>За</v>
      </c>
      <c r="CD33" s="19">
        <f ca="1">IFERROR(__xludf.DUMMYFUNCTION("""COMPUTED_VALUE"""),115)</f>
        <v>115</v>
      </c>
      <c r="CE33" s="19" t="str">
        <f ca="1">IFERROR(__xludf.DUMMYFUNCTION("""COMPUTED_VALUE"""),"Таран С. В.")</f>
        <v>Таран С. В.</v>
      </c>
      <c r="CF33" s="19" t="str">
        <f ca="1">IFERROR(__xludf.DUMMYFUNCTION("""COMPUTED_VALUE"""),"За")</f>
        <v>За</v>
      </c>
      <c r="CG33" s="19">
        <f ca="1">IFERROR(__xludf.DUMMYFUNCTION("""COMPUTED_VALUE"""),115)</f>
        <v>115</v>
      </c>
      <c r="CH33" s="19" t="str">
        <f ca="1">IFERROR(__xludf.DUMMYFUNCTION("""COMPUTED_VALUE"""),"Таран С. В.")</f>
        <v>Таран С. В.</v>
      </c>
      <c r="CI33" s="19" t="str">
        <f ca="1">IFERROR(__xludf.DUMMYFUNCTION("""COMPUTED_VALUE"""),"За")</f>
        <v>За</v>
      </c>
      <c r="CJ33" s="19">
        <f ca="1">IFERROR(__xludf.DUMMYFUNCTION("""COMPUTED_VALUE"""),115)</f>
        <v>115</v>
      </c>
      <c r="CK33" s="19" t="str">
        <f ca="1">IFERROR(__xludf.DUMMYFUNCTION("""COMPUTED_VALUE"""),"Таран С. В.")</f>
        <v>Таран С. В.</v>
      </c>
      <c r="CL33" s="19" t="str">
        <f ca="1">IFERROR(__xludf.DUMMYFUNCTION("""COMPUTED_VALUE"""),"За")</f>
        <v>За</v>
      </c>
      <c r="CM33" s="19">
        <f ca="1">IFERROR(__xludf.DUMMYFUNCTION("""COMPUTED_VALUE"""),115)</f>
        <v>115</v>
      </c>
      <c r="CN33" s="19" t="str">
        <f ca="1">IFERROR(__xludf.DUMMYFUNCTION("""COMPUTED_VALUE"""),"Таран С. В.")</f>
        <v>Таран С. В.</v>
      </c>
      <c r="CO33" s="19" t="str">
        <f ca="1">IFERROR(__xludf.DUMMYFUNCTION("""COMPUTED_VALUE"""),"За")</f>
        <v>За</v>
      </c>
      <c r="CP33" s="19">
        <f ca="1">IFERROR(__xludf.DUMMYFUNCTION("""COMPUTED_VALUE"""),115)</f>
        <v>115</v>
      </c>
      <c r="CQ33" s="19" t="str">
        <f ca="1">IFERROR(__xludf.DUMMYFUNCTION("""COMPUTED_VALUE"""),"Таран С. В.")</f>
        <v>Таран С. В.</v>
      </c>
      <c r="CR33" s="19" t="str">
        <f ca="1">IFERROR(__xludf.DUMMYFUNCTION("""COMPUTED_VALUE"""),"За")</f>
        <v>За</v>
      </c>
      <c r="CS33" s="19">
        <f ca="1">IFERROR(__xludf.DUMMYFUNCTION("""COMPUTED_VALUE"""),115)</f>
        <v>115</v>
      </c>
      <c r="CT33" s="19" t="str">
        <f ca="1">IFERROR(__xludf.DUMMYFUNCTION("""COMPUTED_VALUE"""),"Таран С. В.")</f>
        <v>Таран С. В.</v>
      </c>
      <c r="CU33" s="19" t="str">
        <f ca="1">IFERROR(__xludf.DUMMYFUNCTION("""COMPUTED_VALUE"""),"За")</f>
        <v>За</v>
      </c>
      <c r="CV33" s="19">
        <f ca="1">IFERROR(__xludf.DUMMYFUNCTION("""COMPUTED_VALUE"""),115)</f>
        <v>115</v>
      </c>
      <c r="CW33" s="19" t="str">
        <f ca="1">IFERROR(__xludf.DUMMYFUNCTION("""COMPUTED_VALUE"""),"Таран С. В.")</f>
        <v>Таран С. В.</v>
      </c>
      <c r="CX33" s="19" t="str">
        <f ca="1">IFERROR(__xludf.DUMMYFUNCTION("""COMPUTED_VALUE"""),"За")</f>
        <v>За</v>
      </c>
      <c r="CY33" s="19">
        <f ca="1">IFERROR(__xludf.DUMMYFUNCTION("""COMPUTED_VALUE"""),115)</f>
        <v>115</v>
      </c>
      <c r="CZ33" s="19" t="str">
        <f ca="1">IFERROR(__xludf.DUMMYFUNCTION("""COMPUTED_VALUE"""),"Таран С. В.")</f>
        <v>Таран С. В.</v>
      </c>
      <c r="DA33" s="19" t="str">
        <f ca="1">IFERROR(__xludf.DUMMYFUNCTION("""COMPUTED_VALUE"""),"За")</f>
        <v>За</v>
      </c>
      <c r="DB33" s="19">
        <f ca="1">IFERROR(__xludf.DUMMYFUNCTION("""COMPUTED_VALUE"""),115)</f>
        <v>115</v>
      </c>
      <c r="DC33" s="19" t="str">
        <f ca="1">IFERROR(__xludf.DUMMYFUNCTION("""COMPUTED_VALUE"""),"Таран С. В.")</f>
        <v>Таран С. В.</v>
      </c>
      <c r="DD33" s="19" t="str">
        <f ca="1">IFERROR(__xludf.DUMMYFUNCTION("""COMPUTED_VALUE"""),"За")</f>
        <v>За</v>
      </c>
      <c r="DE33" s="19">
        <f ca="1">IFERROR(__xludf.DUMMYFUNCTION("""COMPUTED_VALUE"""),115)</f>
        <v>115</v>
      </c>
      <c r="DF33" s="19" t="str">
        <f ca="1">IFERROR(__xludf.DUMMYFUNCTION("""COMPUTED_VALUE"""),"Таран С. В.")</f>
        <v>Таран С. В.</v>
      </c>
      <c r="DG33" s="19" t="str">
        <f ca="1">IFERROR(__xludf.DUMMYFUNCTION("""COMPUTED_VALUE"""),"За")</f>
        <v>За</v>
      </c>
      <c r="DH33" s="19">
        <f ca="1">IFERROR(__xludf.DUMMYFUNCTION("""COMPUTED_VALUE"""),115)</f>
        <v>115</v>
      </c>
      <c r="DI33" s="19" t="str">
        <f ca="1">IFERROR(__xludf.DUMMYFUNCTION("""COMPUTED_VALUE"""),"Таран С. В.")</f>
        <v>Таран С. В.</v>
      </c>
      <c r="DJ33" s="19" t="str">
        <f ca="1">IFERROR(__xludf.DUMMYFUNCTION("""COMPUTED_VALUE"""),"За")</f>
        <v>За</v>
      </c>
      <c r="DK33" s="19">
        <f ca="1">IFERROR(__xludf.DUMMYFUNCTION("""COMPUTED_VALUE"""),115)</f>
        <v>115</v>
      </c>
      <c r="DL33" s="19" t="str">
        <f ca="1">IFERROR(__xludf.DUMMYFUNCTION("""COMPUTED_VALUE"""),"Таран С. В.")</f>
        <v>Таран С. В.</v>
      </c>
      <c r="DM33" s="19" t="str">
        <f ca="1">IFERROR(__xludf.DUMMYFUNCTION("""COMPUTED_VALUE"""),"За")</f>
        <v>За</v>
      </c>
      <c r="DN33" s="19">
        <f ca="1">IFERROR(__xludf.DUMMYFUNCTION("""COMPUTED_VALUE"""),115)</f>
        <v>115</v>
      </c>
      <c r="DO33" s="19" t="str">
        <f ca="1">IFERROR(__xludf.DUMMYFUNCTION("""COMPUTED_VALUE"""),"Таран С. В.")</f>
        <v>Таран С. В.</v>
      </c>
      <c r="DP33" s="19" t="str">
        <f ca="1">IFERROR(__xludf.DUMMYFUNCTION("""COMPUTED_VALUE"""),"За")</f>
        <v>За</v>
      </c>
      <c r="DQ33" s="19">
        <f ca="1">IFERROR(__xludf.DUMMYFUNCTION("""COMPUTED_VALUE"""),115)</f>
        <v>115</v>
      </c>
      <c r="DR33" s="19" t="str">
        <f ca="1">IFERROR(__xludf.DUMMYFUNCTION("""COMPUTED_VALUE"""),"Таран С. В.")</f>
        <v>Таран С. В.</v>
      </c>
      <c r="DS33" s="19" t="str">
        <f ca="1">IFERROR(__xludf.DUMMYFUNCTION("""COMPUTED_VALUE"""),"За")</f>
        <v>За</v>
      </c>
      <c r="DT33" s="19">
        <f ca="1">IFERROR(__xludf.DUMMYFUNCTION("""COMPUTED_VALUE"""),115)</f>
        <v>115</v>
      </c>
      <c r="DU33" s="19" t="str">
        <f ca="1">IFERROR(__xludf.DUMMYFUNCTION("""COMPUTED_VALUE"""),"Таран С. В.")</f>
        <v>Таран С. В.</v>
      </c>
      <c r="DV33" s="19" t="str">
        <f ca="1">IFERROR(__xludf.DUMMYFUNCTION("""COMPUTED_VALUE"""),"За")</f>
        <v>За</v>
      </c>
      <c r="DW33" s="19">
        <f ca="1">IFERROR(__xludf.DUMMYFUNCTION("""COMPUTED_VALUE"""),115)</f>
        <v>115</v>
      </c>
      <c r="DX33" s="19" t="str">
        <f ca="1">IFERROR(__xludf.DUMMYFUNCTION("""COMPUTED_VALUE"""),"Таран С. В.")</f>
        <v>Таран С. В.</v>
      </c>
      <c r="DY33" s="19" t="str">
        <f ca="1">IFERROR(__xludf.DUMMYFUNCTION("""COMPUTED_VALUE"""),"За")</f>
        <v>За</v>
      </c>
      <c r="DZ33" s="19">
        <f ca="1">IFERROR(__xludf.DUMMYFUNCTION("""COMPUTED_VALUE"""),115)</f>
        <v>115</v>
      </c>
      <c r="EA33" s="19" t="str">
        <f ca="1">IFERROR(__xludf.DUMMYFUNCTION("""COMPUTED_VALUE"""),"Таран С. В.")</f>
        <v>Таран С. В.</v>
      </c>
      <c r="EB33" s="19" t="str">
        <f ca="1">IFERROR(__xludf.DUMMYFUNCTION("""COMPUTED_VALUE"""),"За")</f>
        <v>За</v>
      </c>
      <c r="EC33" s="19">
        <f ca="1">IFERROR(__xludf.DUMMYFUNCTION("""COMPUTED_VALUE"""),115)</f>
        <v>115</v>
      </c>
      <c r="ED33" s="19" t="str">
        <f ca="1">IFERROR(__xludf.DUMMYFUNCTION("""COMPUTED_VALUE"""),"Таран С. В.")</f>
        <v>Таран С. В.</v>
      </c>
      <c r="EE33" s="19" t="str">
        <f ca="1">IFERROR(__xludf.DUMMYFUNCTION("""COMPUTED_VALUE"""),"За")</f>
        <v>За</v>
      </c>
      <c r="EF33" s="19">
        <f ca="1">IFERROR(__xludf.DUMMYFUNCTION("""COMPUTED_VALUE"""),115)</f>
        <v>115</v>
      </c>
      <c r="EG33" s="19" t="str">
        <f ca="1">IFERROR(__xludf.DUMMYFUNCTION("""COMPUTED_VALUE"""),"Таран С. В.")</f>
        <v>Таран С. В.</v>
      </c>
      <c r="EH33" s="19" t="str">
        <f ca="1">IFERROR(__xludf.DUMMYFUNCTION("""COMPUTED_VALUE"""),"За")</f>
        <v>За</v>
      </c>
      <c r="EI33" s="19">
        <f ca="1">IFERROR(__xludf.DUMMYFUNCTION("""COMPUTED_VALUE"""),115)</f>
        <v>115</v>
      </c>
      <c r="EJ33" s="19" t="str">
        <f ca="1">IFERROR(__xludf.DUMMYFUNCTION("""COMPUTED_VALUE"""),"Таран С. В.")</f>
        <v>Таран С. В.</v>
      </c>
      <c r="EK33" s="19" t="str">
        <f ca="1">IFERROR(__xludf.DUMMYFUNCTION("""COMPUTED_VALUE"""),"За")</f>
        <v>За</v>
      </c>
      <c r="EL33" s="19">
        <f ca="1">IFERROR(__xludf.DUMMYFUNCTION("""COMPUTED_VALUE"""),115)</f>
        <v>115</v>
      </c>
      <c r="EM33" s="19" t="str">
        <f ca="1">IFERROR(__xludf.DUMMYFUNCTION("""COMPUTED_VALUE"""),"Таран С. В.")</f>
        <v>Таран С. В.</v>
      </c>
      <c r="EN33" s="19" t="str">
        <f ca="1">IFERROR(__xludf.DUMMYFUNCTION("""COMPUTED_VALUE"""),"За")</f>
        <v>За</v>
      </c>
      <c r="EO33" s="19">
        <f ca="1">IFERROR(__xludf.DUMMYFUNCTION("""COMPUTED_VALUE"""),115)</f>
        <v>115</v>
      </c>
      <c r="EP33" s="19" t="str">
        <f ca="1">IFERROR(__xludf.DUMMYFUNCTION("""COMPUTED_VALUE"""),"Таран С. В.")</f>
        <v>Таран С. В.</v>
      </c>
      <c r="EQ33" s="19" t="str">
        <f ca="1">IFERROR(__xludf.DUMMYFUNCTION("""COMPUTED_VALUE"""),"За")</f>
        <v>За</v>
      </c>
      <c r="ER33" s="19">
        <f ca="1">IFERROR(__xludf.DUMMYFUNCTION("""COMPUTED_VALUE"""),115)</f>
        <v>115</v>
      </c>
      <c r="ES33" s="19" t="str">
        <f ca="1">IFERROR(__xludf.DUMMYFUNCTION("""COMPUTED_VALUE"""),"Таран С. В.")</f>
        <v>Таран С. В.</v>
      </c>
      <c r="ET33" s="19" t="str">
        <f ca="1">IFERROR(__xludf.DUMMYFUNCTION("""COMPUTED_VALUE"""),"За")</f>
        <v>За</v>
      </c>
      <c r="EU33" s="19">
        <f ca="1">IFERROR(__xludf.DUMMYFUNCTION("""COMPUTED_VALUE"""),115)</f>
        <v>115</v>
      </c>
      <c r="EV33" s="19" t="str">
        <f ca="1">IFERROR(__xludf.DUMMYFUNCTION("""COMPUTED_VALUE"""),"Таран С. В.")</f>
        <v>Таран С. В.</v>
      </c>
      <c r="EW33" s="19" t="str">
        <f ca="1">IFERROR(__xludf.DUMMYFUNCTION("""COMPUTED_VALUE"""),"За")</f>
        <v>За</v>
      </c>
      <c r="EX33" s="19">
        <f ca="1">IFERROR(__xludf.DUMMYFUNCTION("""COMPUTED_VALUE"""),115)</f>
        <v>115</v>
      </c>
      <c r="EY33" s="19" t="str">
        <f ca="1">IFERROR(__xludf.DUMMYFUNCTION("""COMPUTED_VALUE"""),"Таран С. В.")</f>
        <v>Таран С. В.</v>
      </c>
      <c r="EZ33" s="19" t="str">
        <f ca="1">IFERROR(__xludf.DUMMYFUNCTION("""COMPUTED_VALUE"""),"За")</f>
        <v>За</v>
      </c>
      <c r="FA33" s="19">
        <f ca="1">IFERROR(__xludf.DUMMYFUNCTION("""COMPUTED_VALUE"""),115)</f>
        <v>115</v>
      </c>
      <c r="FB33" s="19" t="str">
        <f ca="1">IFERROR(__xludf.DUMMYFUNCTION("""COMPUTED_VALUE"""),"Таран С. В.")</f>
        <v>Таран С. В.</v>
      </c>
      <c r="FC33" s="19" t="str">
        <f ca="1">IFERROR(__xludf.DUMMYFUNCTION("""COMPUTED_VALUE"""),"За")</f>
        <v>За</v>
      </c>
      <c r="FD33" s="19">
        <f ca="1">IFERROR(__xludf.DUMMYFUNCTION("""COMPUTED_VALUE"""),115)</f>
        <v>115</v>
      </c>
      <c r="FE33" s="19" t="str">
        <f ca="1">IFERROR(__xludf.DUMMYFUNCTION("""COMPUTED_VALUE"""),"Таран С. В.")</f>
        <v>Таран С. В.</v>
      </c>
      <c r="FF33" s="19" t="str">
        <f ca="1">IFERROR(__xludf.DUMMYFUNCTION("""COMPUTED_VALUE"""),"За")</f>
        <v>За</v>
      </c>
      <c r="FG33" s="19">
        <f ca="1">IFERROR(__xludf.DUMMYFUNCTION("""COMPUTED_VALUE"""),115)</f>
        <v>115</v>
      </c>
      <c r="FH33" s="19" t="str">
        <f ca="1">IFERROR(__xludf.DUMMYFUNCTION("""COMPUTED_VALUE"""),"Таран С. В.")</f>
        <v>Таран С. В.</v>
      </c>
      <c r="FI33" s="19" t="str">
        <f ca="1">IFERROR(__xludf.DUMMYFUNCTION("""COMPUTED_VALUE"""),"За")</f>
        <v>За</v>
      </c>
      <c r="FJ33" s="19">
        <f ca="1">IFERROR(__xludf.DUMMYFUNCTION("""COMPUTED_VALUE"""),115)</f>
        <v>115</v>
      </c>
      <c r="FK33" s="19" t="str">
        <f ca="1">IFERROR(__xludf.DUMMYFUNCTION("""COMPUTED_VALUE"""),"Таран С. В.")</f>
        <v>Таран С. В.</v>
      </c>
      <c r="FL33" s="19" t="str">
        <f ca="1">IFERROR(__xludf.DUMMYFUNCTION("""COMPUTED_VALUE"""),"За")</f>
        <v>За</v>
      </c>
      <c r="FM33" s="19">
        <f ca="1">IFERROR(__xludf.DUMMYFUNCTION("""COMPUTED_VALUE"""),115)</f>
        <v>115</v>
      </c>
      <c r="FN33" s="19" t="str">
        <f ca="1">IFERROR(__xludf.DUMMYFUNCTION("""COMPUTED_VALUE"""),"Таран С. В.")</f>
        <v>Таран С. В.</v>
      </c>
      <c r="FO33" s="19" t="str">
        <f ca="1">IFERROR(__xludf.DUMMYFUNCTION("""COMPUTED_VALUE"""),"За")</f>
        <v>За</v>
      </c>
      <c r="FP33" s="19">
        <f ca="1">IFERROR(__xludf.DUMMYFUNCTION("""COMPUTED_VALUE"""),115)</f>
        <v>115</v>
      </c>
      <c r="FQ33" s="19" t="str">
        <f ca="1">IFERROR(__xludf.DUMMYFUNCTION("""COMPUTED_VALUE"""),"Таран С. В.")</f>
        <v>Таран С. В.</v>
      </c>
      <c r="FR33" s="19" t="str">
        <f ca="1">IFERROR(__xludf.DUMMYFUNCTION("""COMPUTED_VALUE"""),"За")</f>
        <v>За</v>
      </c>
      <c r="FS33" s="19">
        <f ca="1">IFERROR(__xludf.DUMMYFUNCTION("""COMPUTED_VALUE"""),115)</f>
        <v>115</v>
      </c>
      <c r="FT33" s="19" t="str">
        <f ca="1">IFERROR(__xludf.DUMMYFUNCTION("""COMPUTED_VALUE"""),"Таран С. В.")</f>
        <v>Таран С. В.</v>
      </c>
      <c r="FU33" s="19" t="str">
        <f ca="1">IFERROR(__xludf.DUMMYFUNCTION("""COMPUTED_VALUE"""),"За")</f>
        <v>За</v>
      </c>
      <c r="FV33" s="19">
        <f ca="1">IFERROR(__xludf.DUMMYFUNCTION("""COMPUTED_VALUE"""),115)</f>
        <v>115</v>
      </c>
      <c r="FW33" s="19" t="str">
        <f ca="1">IFERROR(__xludf.DUMMYFUNCTION("""COMPUTED_VALUE"""),"Таран С. В.")</f>
        <v>Таран С. В.</v>
      </c>
      <c r="FX33" s="19" t="str">
        <f ca="1">IFERROR(__xludf.DUMMYFUNCTION("""COMPUTED_VALUE"""),"За")</f>
        <v>За</v>
      </c>
      <c r="FY33" s="19">
        <f ca="1">IFERROR(__xludf.DUMMYFUNCTION("""COMPUTED_VALUE"""),115)</f>
        <v>115</v>
      </c>
      <c r="FZ33" s="19" t="str">
        <f ca="1">IFERROR(__xludf.DUMMYFUNCTION("""COMPUTED_VALUE"""),"Таран С. В.")</f>
        <v>Таран С. В.</v>
      </c>
      <c r="GA33" s="19" t="str">
        <f ca="1">IFERROR(__xludf.DUMMYFUNCTION("""COMPUTED_VALUE"""),"За")</f>
        <v>За</v>
      </c>
      <c r="GB33" s="19">
        <f ca="1">IFERROR(__xludf.DUMMYFUNCTION("""COMPUTED_VALUE"""),115)</f>
        <v>115</v>
      </c>
      <c r="GC33" s="19" t="str">
        <f ca="1">IFERROR(__xludf.DUMMYFUNCTION("""COMPUTED_VALUE"""),"Таран С. В.")</f>
        <v>Таран С. В.</v>
      </c>
      <c r="GD33" s="19" t="str">
        <f ca="1">IFERROR(__xludf.DUMMYFUNCTION("""COMPUTED_VALUE"""),"За")</f>
        <v>За</v>
      </c>
      <c r="GE33" s="19">
        <f ca="1">IFERROR(__xludf.DUMMYFUNCTION("""COMPUTED_VALUE"""),115)</f>
        <v>115</v>
      </c>
      <c r="GF33" s="19" t="str">
        <f ca="1">IFERROR(__xludf.DUMMYFUNCTION("""COMPUTED_VALUE"""),"Таран С. В.")</f>
        <v>Таран С. В.</v>
      </c>
      <c r="GG33" s="19" t="str">
        <f ca="1">IFERROR(__xludf.DUMMYFUNCTION("""COMPUTED_VALUE"""),"За")</f>
        <v>За</v>
      </c>
      <c r="GH33" s="19">
        <f ca="1">IFERROR(__xludf.DUMMYFUNCTION("""COMPUTED_VALUE"""),115)</f>
        <v>115</v>
      </c>
      <c r="GI33" s="19" t="str">
        <f ca="1">IFERROR(__xludf.DUMMYFUNCTION("""COMPUTED_VALUE"""),"Таран С. В.")</f>
        <v>Таран С. В.</v>
      </c>
      <c r="GJ33" s="19" t="str">
        <f ca="1">IFERROR(__xludf.DUMMYFUNCTION("""COMPUTED_VALUE"""),"За")</f>
        <v>За</v>
      </c>
      <c r="GK33" s="19">
        <f ca="1">IFERROR(__xludf.DUMMYFUNCTION("""COMPUTED_VALUE"""),115)</f>
        <v>115</v>
      </c>
      <c r="GL33" s="19" t="str">
        <f ca="1">IFERROR(__xludf.DUMMYFUNCTION("""COMPUTED_VALUE"""),"Таран С. В.")</f>
        <v>Таран С. В.</v>
      </c>
      <c r="GM33" s="19" t="str">
        <f ca="1">IFERROR(__xludf.DUMMYFUNCTION("""COMPUTED_VALUE"""),"За")</f>
        <v>За</v>
      </c>
      <c r="GN33" s="19">
        <f ca="1">IFERROR(__xludf.DUMMYFUNCTION("""COMPUTED_VALUE"""),115)</f>
        <v>115</v>
      </c>
      <c r="GO33" s="19" t="str">
        <f ca="1">IFERROR(__xludf.DUMMYFUNCTION("""COMPUTED_VALUE"""),"Таран С. В.")</f>
        <v>Таран С. В.</v>
      </c>
      <c r="GP33" s="19" t="str">
        <f ca="1">IFERROR(__xludf.DUMMYFUNCTION("""COMPUTED_VALUE"""),"За")</f>
        <v>За</v>
      </c>
      <c r="GQ33" s="19">
        <f ca="1">IFERROR(__xludf.DUMMYFUNCTION("""COMPUTED_VALUE"""),115)</f>
        <v>115</v>
      </c>
      <c r="GR33" s="19" t="str">
        <f ca="1">IFERROR(__xludf.DUMMYFUNCTION("""COMPUTED_VALUE"""),"Таран С. В.")</f>
        <v>Таран С. В.</v>
      </c>
      <c r="GS33" s="19" t="str">
        <f ca="1">IFERROR(__xludf.DUMMYFUNCTION("""COMPUTED_VALUE"""),"Не голосував")</f>
        <v>Не голосував</v>
      </c>
      <c r="GT33" s="19">
        <f ca="1">IFERROR(__xludf.DUMMYFUNCTION("""COMPUTED_VALUE"""),115)</f>
        <v>115</v>
      </c>
      <c r="GU33" s="19" t="str">
        <f ca="1">IFERROR(__xludf.DUMMYFUNCTION("""COMPUTED_VALUE"""),"Таран С. В.")</f>
        <v>Таран С. В.</v>
      </c>
      <c r="GV33" s="19" t="str">
        <f ca="1">IFERROR(__xludf.DUMMYFUNCTION("""COMPUTED_VALUE"""),"За")</f>
        <v>За</v>
      </c>
      <c r="GW33" s="19">
        <f ca="1">IFERROR(__xludf.DUMMYFUNCTION("""COMPUTED_VALUE"""),115)</f>
        <v>115</v>
      </c>
      <c r="GX33" s="19" t="str">
        <f ca="1">IFERROR(__xludf.DUMMYFUNCTION("""COMPUTED_VALUE"""),"Таран С. В.")</f>
        <v>Таран С. В.</v>
      </c>
      <c r="GY33" s="19" t="str">
        <f ca="1">IFERROR(__xludf.DUMMYFUNCTION("""COMPUTED_VALUE"""),"За")</f>
        <v>За</v>
      </c>
      <c r="GZ33" s="19">
        <f ca="1">IFERROR(__xludf.DUMMYFUNCTION("""COMPUTED_VALUE"""),115)</f>
        <v>115</v>
      </c>
      <c r="HA33" s="19" t="str">
        <f ca="1">IFERROR(__xludf.DUMMYFUNCTION("""COMPUTED_VALUE"""),"Таран С. В.")</f>
        <v>Таран С. В.</v>
      </c>
      <c r="HB33" s="19" t="str">
        <f ca="1">IFERROR(__xludf.DUMMYFUNCTION("""COMPUTED_VALUE"""),"За")</f>
        <v>За</v>
      </c>
      <c r="HC33" s="19">
        <f ca="1">IFERROR(__xludf.DUMMYFUNCTION("""COMPUTED_VALUE"""),115)</f>
        <v>115</v>
      </c>
      <c r="HD33" s="19" t="str">
        <f ca="1">IFERROR(__xludf.DUMMYFUNCTION("""COMPUTED_VALUE"""),"Таран С. В.")</f>
        <v>Таран С. В.</v>
      </c>
      <c r="HE33" s="19" t="str">
        <f ca="1">IFERROR(__xludf.DUMMYFUNCTION("""COMPUTED_VALUE"""),"За")</f>
        <v>За</v>
      </c>
      <c r="HF33" s="19">
        <f ca="1">IFERROR(__xludf.DUMMYFUNCTION("""COMPUTED_VALUE"""),115)</f>
        <v>115</v>
      </c>
      <c r="HG33" s="19" t="str">
        <f ca="1">IFERROR(__xludf.DUMMYFUNCTION("""COMPUTED_VALUE"""),"Таран С. В.")</f>
        <v>Таран С. В.</v>
      </c>
      <c r="HH33" s="19" t="str">
        <f ca="1">IFERROR(__xludf.DUMMYFUNCTION("""COMPUTED_VALUE"""),"За")</f>
        <v>За</v>
      </c>
      <c r="HI33" s="19">
        <f ca="1">IFERROR(__xludf.DUMMYFUNCTION("""COMPUTED_VALUE"""),115)</f>
        <v>115</v>
      </c>
      <c r="HJ33" s="19" t="str">
        <f ca="1">IFERROR(__xludf.DUMMYFUNCTION("""COMPUTED_VALUE"""),"Таран С. В.")</f>
        <v>Таран С. В.</v>
      </c>
      <c r="HK33" s="19" t="str">
        <f ca="1">IFERROR(__xludf.DUMMYFUNCTION("""COMPUTED_VALUE"""),"За")</f>
        <v>За</v>
      </c>
      <c r="HL33" s="19">
        <f ca="1">IFERROR(__xludf.DUMMYFUNCTION("""COMPUTED_VALUE"""),115)</f>
        <v>115</v>
      </c>
      <c r="HM33" s="19" t="str">
        <f ca="1">IFERROR(__xludf.DUMMYFUNCTION("""COMPUTED_VALUE"""),"Таран С. В.")</f>
        <v>Таран С. В.</v>
      </c>
      <c r="HN33" s="19" t="str">
        <f ca="1">IFERROR(__xludf.DUMMYFUNCTION("""COMPUTED_VALUE"""),"За")</f>
        <v>За</v>
      </c>
      <c r="HO33" s="19">
        <f ca="1">IFERROR(__xludf.DUMMYFUNCTION("""COMPUTED_VALUE"""),115)</f>
        <v>115</v>
      </c>
      <c r="HP33" s="19" t="str">
        <f ca="1">IFERROR(__xludf.DUMMYFUNCTION("""COMPUTED_VALUE"""),"Таран С. В.")</f>
        <v>Таран С. В.</v>
      </c>
      <c r="HQ33" s="19" t="str">
        <f ca="1">IFERROR(__xludf.DUMMYFUNCTION("""COMPUTED_VALUE"""),"Не голосував")</f>
        <v>Не голосував</v>
      </c>
      <c r="HR33" s="19">
        <f ca="1">IFERROR(__xludf.DUMMYFUNCTION("""COMPUTED_VALUE"""),115)</f>
        <v>115</v>
      </c>
      <c r="HS33" s="19" t="str">
        <f ca="1">IFERROR(__xludf.DUMMYFUNCTION("""COMPUTED_VALUE"""),"Таран С. В.")</f>
        <v>Таран С. В.</v>
      </c>
      <c r="HT33" s="19" t="str">
        <f ca="1">IFERROR(__xludf.DUMMYFUNCTION("""COMPUTED_VALUE"""),"За")</f>
        <v>За</v>
      </c>
      <c r="HU33" s="19">
        <f ca="1">IFERROR(__xludf.DUMMYFUNCTION("""COMPUTED_VALUE"""),115)</f>
        <v>115</v>
      </c>
      <c r="HV33" s="19" t="str">
        <f ca="1">IFERROR(__xludf.DUMMYFUNCTION("""COMPUTED_VALUE"""),"Таран С. В.")</f>
        <v>Таран С. В.</v>
      </c>
      <c r="HW33" s="19" t="str">
        <f ca="1">IFERROR(__xludf.DUMMYFUNCTION("""COMPUTED_VALUE"""),"За")</f>
        <v>За</v>
      </c>
      <c r="HX33" s="19">
        <f ca="1">IFERROR(__xludf.DUMMYFUNCTION("""COMPUTED_VALUE"""),115)</f>
        <v>115</v>
      </c>
      <c r="HY33" s="19" t="str">
        <f ca="1">IFERROR(__xludf.DUMMYFUNCTION("""COMPUTED_VALUE"""),"Таран С. В.")</f>
        <v>Таран С. В.</v>
      </c>
      <c r="HZ33" s="19" t="str">
        <f ca="1">IFERROR(__xludf.DUMMYFUNCTION("""COMPUTED_VALUE"""),"За")</f>
        <v>За</v>
      </c>
      <c r="IA33" s="19">
        <f ca="1">IFERROR(__xludf.DUMMYFUNCTION("""COMPUTED_VALUE"""),115)</f>
        <v>115</v>
      </c>
      <c r="IB33" s="19" t="str">
        <f ca="1">IFERROR(__xludf.DUMMYFUNCTION("""COMPUTED_VALUE"""),"Таран С. В.")</f>
        <v>Таран С. В.</v>
      </c>
      <c r="IC33" s="19" t="str">
        <f ca="1">IFERROR(__xludf.DUMMYFUNCTION("""COMPUTED_VALUE"""),"За")</f>
        <v>За</v>
      </c>
      <c r="ID33" s="19">
        <f ca="1">IFERROR(__xludf.DUMMYFUNCTION("""COMPUTED_VALUE"""),115)</f>
        <v>115</v>
      </c>
      <c r="IE33" s="19" t="str">
        <f ca="1">IFERROR(__xludf.DUMMYFUNCTION("""COMPUTED_VALUE"""),"Таран С. В.")</f>
        <v>Таран С. В.</v>
      </c>
      <c r="IF33" s="19" t="str">
        <f ca="1">IFERROR(__xludf.DUMMYFUNCTION("""COMPUTED_VALUE"""),"За")</f>
        <v>За</v>
      </c>
      <c r="IG33" s="19">
        <f ca="1">IFERROR(__xludf.DUMMYFUNCTION("""COMPUTED_VALUE"""),115)</f>
        <v>115</v>
      </c>
      <c r="IH33" s="19" t="str">
        <f ca="1">IFERROR(__xludf.DUMMYFUNCTION("""COMPUTED_VALUE"""),"Таран С. В.")</f>
        <v>Таран С. В.</v>
      </c>
      <c r="II33" s="19" t="str">
        <f ca="1">IFERROR(__xludf.DUMMYFUNCTION("""COMPUTED_VALUE"""),"За")</f>
        <v>За</v>
      </c>
      <c r="IJ33" s="19">
        <f ca="1">IFERROR(__xludf.DUMMYFUNCTION("""COMPUTED_VALUE"""),115)</f>
        <v>115</v>
      </c>
      <c r="IK33" s="19" t="str">
        <f ca="1">IFERROR(__xludf.DUMMYFUNCTION("""COMPUTED_VALUE"""),"Таран С. В.")</f>
        <v>Таран С. В.</v>
      </c>
      <c r="IL33" s="19" t="str">
        <f ca="1">IFERROR(__xludf.DUMMYFUNCTION("""COMPUTED_VALUE"""),"За")</f>
        <v>За</v>
      </c>
      <c r="IM33" s="19">
        <f ca="1">IFERROR(__xludf.DUMMYFUNCTION("""COMPUTED_VALUE"""),115)</f>
        <v>115</v>
      </c>
      <c r="IN33" s="19" t="str">
        <f ca="1">IFERROR(__xludf.DUMMYFUNCTION("""COMPUTED_VALUE"""),"Таран С. В.")</f>
        <v>Таран С. В.</v>
      </c>
      <c r="IO33" s="19" t="str">
        <f ca="1">IFERROR(__xludf.DUMMYFUNCTION("""COMPUTED_VALUE"""),"Не голосував")</f>
        <v>Не голосував</v>
      </c>
      <c r="IP33" s="19">
        <f ca="1">IFERROR(__xludf.DUMMYFUNCTION("""COMPUTED_VALUE"""),115)</f>
        <v>115</v>
      </c>
      <c r="IQ33" s="19" t="str">
        <f ca="1">IFERROR(__xludf.DUMMYFUNCTION("""COMPUTED_VALUE"""),"Таран С. В.")</f>
        <v>Таран С. В.</v>
      </c>
      <c r="IR33" s="19" t="str">
        <f ca="1">IFERROR(__xludf.DUMMYFUNCTION("""COMPUTED_VALUE"""),"За")</f>
        <v>За</v>
      </c>
      <c r="IS33" s="19">
        <f ca="1">IFERROR(__xludf.DUMMYFUNCTION("""COMPUTED_VALUE"""),115)</f>
        <v>115</v>
      </c>
      <c r="IT33" s="19" t="str">
        <f ca="1">IFERROR(__xludf.DUMMYFUNCTION("""COMPUTED_VALUE"""),"Таран С. В.")</f>
        <v>Таран С. В.</v>
      </c>
      <c r="IU33" s="19" t="str">
        <f ca="1">IFERROR(__xludf.DUMMYFUNCTION("""COMPUTED_VALUE"""),"За")</f>
        <v>За</v>
      </c>
      <c r="IV33" s="19">
        <f ca="1">IFERROR(__xludf.DUMMYFUNCTION("""COMPUTED_VALUE"""),115)</f>
        <v>115</v>
      </c>
      <c r="IW33" s="19" t="str">
        <f ca="1">IFERROR(__xludf.DUMMYFUNCTION("""COMPUTED_VALUE"""),"Таран С. В.")</f>
        <v>Таран С. В.</v>
      </c>
      <c r="IX33" s="19" t="str">
        <f ca="1">IFERROR(__xludf.DUMMYFUNCTION("""COMPUTED_VALUE"""),"За")</f>
        <v>За</v>
      </c>
      <c r="IY33" s="19">
        <f ca="1">IFERROR(__xludf.DUMMYFUNCTION("""COMPUTED_VALUE"""),115)</f>
        <v>115</v>
      </c>
      <c r="IZ33" s="19" t="str">
        <f ca="1">IFERROR(__xludf.DUMMYFUNCTION("""COMPUTED_VALUE"""),"Таран С. В.")</f>
        <v>Таран С. В.</v>
      </c>
      <c r="JA33" s="19" t="str">
        <f ca="1">IFERROR(__xludf.DUMMYFUNCTION("""COMPUTED_VALUE"""),"За")</f>
        <v>За</v>
      </c>
      <c r="JB33" s="19">
        <f ca="1">IFERROR(__xludf.DUMMYFUNCTION("""COMPUTED_VALUE"""),115)</f>
        <v>115</v>
      </c>
      <c r="JC33" s="19" t="str">
        <f ca="1">IFERROR(__xludf.DUMMYFUNCTION("""COMPUTED_VALUE"""),"Таран С. В.")</f>
        <v>Таран С. В.</v>
      </c>
      <c r="JD33" s="19" t="str">
        <f ca="1">IFERROR(__xludf.DUMMYFUNCTION("""COMPUTED_VALUE"""),"За")</f>
        <v>За</v>
      </c>
      <c r="JE33" s="19">
        <f ca="1">IFERROR(__xludf.DUMMYFUNCTION("""COMPUTED_VALUE"""),115)</f>
        <v>115</v>
      </c>
      <c r="JF33" s="19" t="str">
        <f ca="1">IFERROR(__xludf.DUMMYFUNCTION("""COMPUTED_VALUE"""),"Таран С. В.")</f>
        <v>Таран С. В.</v>
      </c>
      <c r="JG33" s="19" t="str">
        <f ca="1">IFERROR(__xludf.DUMMYFUNCTION("""COMPUTED_VALUE"""),"За")</f>
        <v>За</v>
      </c>
      <c r="JH33" s="19">
        <f ca="1">IFERROR(__xludf.DUMMYFUNCTION("""COMPUTED_VALUE"""),115)</f>
        <v>115</v>
      </c>
      <c r="JI33" s="19" t="str">
        <f ca="1">IFERROR(__xludf.DUMMYFUNCTION("""COMPUTED_VALUE"""),"Таран С. В.")</f>
        <v>Таран С. В.</v>
      </c>
      <c r="JJ33" s="19" t="str">
        <f ca="1">IFERROR(__xludf.DUMMYFUNCTION("""COMPUTED_VALUE"""),"За")</f>
        <v>За</v>
      </c>
      <c r="JK33" s="19">
        <f ca="1">IFERROR(__xludf.DUMMYFUNCTION("""COMPUTED_VALUE"""),115)</f>
        <v>115</v>
      </c>
      <c r="JL33" s="19" t="str">
        <f ca="1">IFERROR(__xludf.DUMMYFUNCTION("""COMPUTED_VALUE"""),"Таран С. В.")</f>
        <v>Таран С. В.</v>
      </c>
      <c r="JM33" s="19" t="str">
        <f ca="1">IFERROR(__xludf.DUMMYFUNCTION("""COMPUTED_VALUE"""),"За")</f>
        <v>За</v>
      </c>
      <c r="JN33" s="19">
        <f ca="1">IFERROR(__xludf.DUMMYFUNCTION("""COMPUTED_VALUE"""),115)</f>
        <v>115</v>
      </c>
      <c r="JO33" s="19" t="str">
        <f ca="1">IFERROR(__xludf.DUMMYFUNCTION("""COMPUTED_VALUE"""),"Таран С. В.")</f>
        <v>Таран С. В.</v>
      </c>
      <c r="JP33" s="19" t="str">
        <f ca="1">IFERROR(__xludf.DUMMYFUNCTION("""COMPUTED_VALUE"""),"За")</f>
        <v>За</v>
      </c>
      <c r="JQ33" s="19">
        <f ca="1">IFERROR(__xludf.DUMMYFUNCTION("""COMPUTED_VALUE"""),115)</f>
        <v>115</v>
      </c>
      <c r="JR33" s="19" t="str">
        <f ca="1">IFERROR(__xludf.DUMMYFUNCTION("""COMPUTED_VALUE"""),"Таран С. В.")</f>
        <v>Таран С. В.</v>
      </c>
      <c r="JS33" s="19" t="str">
        <f ca="1">IFERROR(__xludf.DUMMYFUNCTION("""COMPUTED_VALUE"""),"За")</f>
        <v>За</v>
      </c>
      <c r="JT33" s="19">
        <f ca="1">IFERROR(__xludf.DUMMYFUNCTION("""COMPUTED_VALUE"""),115)</f>
        <v>115</v>
      </c>
      <c r="JU33" s="19" t="str">
        <f ca="1">IFERROR(__xludf.DUMMYFUNCTION("""COMPUTED_VALUE"""),"Таран С. В.")</f>
        <v>Таран С. В.</v>
      </c>
      <c r="JV33" s="19" t="str">
        <f ca="1">IFERROR(__xludf.DUMMYFUNCTION("""COMPUTED_VALUE"""),"За")</f>
        <v>За</v>
      </c>
      <c r="JW33" s="19">
        <f ca="1">IFERROR(__xludf.DUMMYFUNCTION("""COMPUTED_VALUE"""),115)</f>
        <v>115</v>
      </c>
      <c r="JX33" s="19" t="str">
        <f ca="1">IFERROR(__xludf.DUMMYFUNCTION("""COMPUTED_VALUE"""),"Таран С. В.")</f>
        <v>Таран С. В.</v>
      </c>
      <c r="JY33" s="19" t="str">
        <f ca="1">IFERROR(__xludf.DUMMYFUNCTION("""COMPUTED_VALUE"""),"За")</f>
        <v>За</v>
      </c>
      <c r="JZ33" s="19">
        <f ca="1">IFERROR(__xludf.DUMMYFUNCTION("""COMPUTED_VALUE"""),115)</f>
        <v>115</v>
      </c>
      <c r="KA33" s="19" t="str">
        <f ca="1">IFERROR(__xludf.DUMMYFUNCTION("""COMPUTED_VALUE"""),"Таран С. В.")</f>
        <v>Таран С. В.</v>
      </c>
      <c r="KB33" s="19" t="str">
        <f ca="1">IFERROR(__xludf.DUMMYFUNCTION("""COMPUTED_VALUE"""),"За")</f>
        <v>За</v>
      </c>
      <c r="KC33" s="19">
        <f ca="1">IFERROR(__xludf.DUMMYFUNCTION("""COMPUTED_VALUE"""),115)</f>
        <v>115</v>
      </c>
      <c r="KD33" s="19" t="str">
        <f ca="1">IFERROR(__xludf.DUMMYFUNCTION("""COMPUTED_VALUE"""),"Таран С. В.")</f>
        <v>Таран С. В.</v>
      </c>
      <c r="KE33" s="19" t="str">
        <f ca="1">IFERROR(__xludf.DUMMYFUNCTION("""COMPUTED_VALUE"""),"За")</f>
        <v>За</v>
      </c>
      <c r="KF33" s="19">
        <f ca="1">IFERROR(__xludf.DUMMYFUNCTION("""COMPUTED_VALUE"""),115)</f>
        <v>115</v>
      </c>
      <c r="KG33" s="19" t="str">
        <f ca="1">IFERROR(__xludf.DUMMYFUNCTION("""COMPUTED_VALUE"""),"Таран С. В.")</f>
        <v>Таран С. В.</v>
      </c>
      <c r="KH33" s="19" t="str">
        <f ca="1">IFERROR(__xludf.DUMMYFUNCTION("""COMPUTED_VALUE"""),"За")</f>
        <v>За</v>
      </c>
      <c r="KI33" s="19">
        <f ca="1">IFERROR(__xludf.DUMMYFUNCTION("""COMPUTED_VALUE"""),115)</f>
        <v>115</v>
      </c>
      <c r="KJ33" s="19" t="str">
        <f ca="1">IFERROR(__xludf.DUMMYFUNCTION("""COMPUTED_VALUE"""),"Таран С. В.")</f>
        <v>Таран С. В.</v>
      </c>
      <c r="KK33" s="19" t="str">
        <f ca="1">IFERROR(__xludf.DUMMYFUNCTION("""COMPUTED_VALUE"""),"За")</f>
        <v>За</v>
      </c>
      <c r="KL33" s="19">
        <f ca="1">IFERROR(__xludf.DUMMYFUNCTION("""COMPUTED_VALUE"""),115)</f>
        <v>115</v>
      </c>
      <c r="KM33" s="19" t="str">
        <f ca="1">IFERROR(__xludf.DUMMYFUNCTION("""COMPUTED_VALUE"""),"Таран С. В.")</f>
        <v>Таран С. В.</v>
      </c>
      <c r="KN33" s="19" t="str">
        <f ca="1">IFERROR(__xludf.DUMMYFUNCTION("""COMPUTED_VALUE"""),"За")</f>
        <v>За</v>
      </c>
      <c r="KO33" s="19">
        <f ca="1">IFERROR(__xludf.DUMMYFUNCTION("""COMPUTED_VALUE"""),115)</f>
        <v>115</v>
      </c>
      <c r="KP33" s="19" t="str">
        <f ca="1">IFERROR(__xludf.DUMMYFUNCTION("""COMPUTED_VALUE"""),"Таран С. В.")</f>
        <v>Таран С. В.</v>
      </c>
      <c r="KQ33" s="19" t="str">
        <f ca="1">IFERROR(__xludf.DUMMYFUNCTION("""COMPUTED_VALUE"""),"Не голосував")</f>
        <v>Не голосував</v>
      </c>
      <c r="KR33" s="19">
        <f ca="1">IFERROR(__xludf.DUMMYFUNCTION("""COMPUTED_VALUE"""),115)</f>
        <v>115</v>
      </c>
      <c r="KS33" s="19" t="str">
        <f ca="1">IFERROR(__xludf.DUMMYFUNCTION("""COMPUTED_VALUE"""),"Таран С. В.")</f>
        <v>Таран С. В.</v>
      </c>
      <c r="KT33" s="19" t="str">
        <f ca="1">IFERROR(__xludf.DUMMYFUNCTION("""COMPUTED_VALUE"""),"За")</f>
        <v>За</v>
      </c>
      <c r="KU33" s="19">
        <f ca="1">IFERROR(__xludf.DUMMYFUNCTION("""COMPUTED_VALUE"""),115)</f>
        <v>115</v>
      </c>
      <c r="KV33" s="19" t="str">
        <f ca="1">IFERROR(__xludf.DUMMYFUNCTION("""COMPUTED_VALUE"""),"Таран С. В.")</f>
        <v>Таран С. В.</v>
      </c>
      <c r="KW33" s="19" t="str">
        <f ca="1">IFERROR(__xludf.DUMMYFUNCTION("""COMPUTED_VALUE"""),"Не голосував")</f>
        <v>Не голосував</v>
      </c>
      <c r="KX33" s="19">
        <f ca="1">IFERROR(__xludf.DUMMYFUNCTION("""COMPUTED_VALUE"""),115)</f>
        <v>115</v>
      </c>
      <c r="KY33" s="19" t="str">
        <f ca="1">IFERROR(__xludf.DUMMYFUNCTION("""COMPUTED_VALUE"""),"Таран С. В.")</f>
        <v>Таран С. В.</v>
      </c>
      <c r="KZ33" s="19" t="str">
        <f ca="1">IFERROR(__xludf.DUMMYFUNCTION("""COMPUTED_VALUE"""),"Не голосував")</f>
        <v>Не голосував</v>
      </c>
      <c r="LA33" s="19">
        <f ca="1">IFERROR(__xludf.DUMMYFUNCTION("""COMPUTED_VALUE"""),115)</f>
        <v>115</v>
      </c>
      <c r="LB33" s="19" t="str">
        <f ca="1">IFERROR(__xludf.DUMMYFUNCTION("""COMPUTED_VALUE"""),"Таран С. В.")</f>
        <v>Таран С. В.</v>
      </c>
      <c r="LC33" s="19" t="str">
        <f ca="1">IFERROR(__xludf.DUMMYFUNCTION("""COMPUTED_VALUE"""),"Не голосував")</f>
        <v>Не голосував</v>
      </c>
      <c r="LD33" s="19">
        <f ca="1">IFERROR(__xludf.DUMMYFUNCTION("""COMPUTED_VALUE"""),115)</f>
        <v>115</v>
      </c>
      <c r="LE33" s="19" t="str">
        <f ca="1">IFERROR(__xludf.DUMMYFUNCTION("""COMPUTED_VALUE"""),"Таран С. В.")</f>
        <v>Таран С. В.</v>
      </c>
      <c r="LF33" s="19" t="str">
        <f ca="1">IFERROR(__xludf.DUMMYFUNCTION("""COMPUTED_VALUE"""),"За")</f>
        <v>За</v>
      </c>
      <c r="LG33" s="19">
        <f ca="1">IFERROR(__xludf.DUMMYFUNCTION("""COMPUTED_VALUE"""),115)</f>
        <v>115</v>
      </c>
      <c r="LH33" s="19" t="str">
        <f ca="1">IFERROR(__xludf.DUMMYFUNCTION("""COMPUTED_VALUE"""),"Таран С. В.")</f>
        <v>Таран С. В.</v>
      </c>
      <c r="LI33" s="19" t="str">
        <f ca="1">IFERROR(__xludf.DUMMYFUNCTION("""COMPUTED_VALUE"""),"За")</f>
        <v>За</v>
      </c>
      <c r="LJ33" s="19">
        <f ca="1">IFERROR(__xludf.DUMMYFUNCTION("""COMPUTED_VALUE"""),115)</f>
        <v>115</v>
      </c>
      <c r="LK33" s="19" t="str">
        <f ca="1">IFERROR(__xludf.DUMMYFUNCTION("""COMPUTED_VALUE"""),"Таран С. В.")</f>
        <v>Таран С. В.</v>
      </c>
      <c r="LL33" s="19" t="str">
        <f ca="1">IFERROR(__xludf.DUMMYFUNCTION("""COMPUTED_VALUE"""),"За")</f>
        <v>За</v>
      </c>
      <c r="LM33" s="19">
        <f ca="1">IFERROR(__xludf.DUMMYFUNCTION("""COMPUTED_VALUE"""),115)</f>
        <v>115</v>
      </c>
      <c r="LN33" s="19" t="str">
        <f ca="1">IFERROR(__xludf.DUMMYFUNCTION("""COMPUTED_VALUE"""),"Таран С. В.")</f>
        <v>Таран С. В.</v>
      </c>
      <c r="LO33" s="19" t="str">
        <f ca="1">IFERROR(__xludf.DUMMYFUNCTION("""COMPUTED_VALUE"""),"За")</f>
        <v>За</v>
      </c>
      <c r="LP33" s="19">
        <f ca="1">IFERROR(__xludf.DUMMYFUNCTION("""COMPUTED_VALUE"""),115)</f>
        <v>115</v>
      </c>
      <c r="LQ33" s="19" t="str">
        <f ca="1">IFERROR(__xludf.DUMMYFUNCTION("""COMPUTED_VALUE"""),"Таран С. В.")</f>
        <v>Таран С. В.</v>
      </c>
      <c r="LR33" s="19" t="str">
        <f ca="1">IFERROR(__xludf.DUMMYFUNCTION("""COMPUTED_VALUE"""),"За")</f>
        <v>За</v>
      </c>
      <c r="LS33" s="19">
        <f ca="1">IFERROR(__xludf.DUMMYFUNCTION("""COMPUTED_VALUE"""),115)</f>
        <v>115</v>
      </c>
      <c r="LT33" s="19" t="str">
        <f ca="1">IFERROR(__xludf.DUMMYFUNCTION("""COMPUTED_VALUE"""),"Таран С. В.")</f>
        <v>Таран С. В.</v>
      </c>
      <c r="LU33" s="19" t="str">
        <f ca="1">IFERROR(__xludf.DUMMYFUNCTION("""COMPUTED_VALUE"""),"За")</f>
        <v>За</v>
      </c>
      <c r="LV33" s="19">
        <f ca="1">IFERROR(__xludf.DUMMYFUNCTION("""COMPUTED_VALUE"""),115)</f>
        <v>115</v>
      </c>
      <c r="LW33" s="19" t="str">
        <f ca="1">IFERROR(__xludf.DUMMYFUNCTION("""COMPUTED_VALUE"""),"Таран С. В.")</f>
        <v>Таран С. В.</v>
      </c>
      <c r="LX33" s="19" t="str">
        <f ca="1">IFERROR(__xludf.DUMMYFUNCTION("""COMPUTED_VALUE"""),"За")</f>
        <v>За</v>
      </c>
      <c r="LY33" s="19">
        <f ca="1">IFERROR(__xludf.DUMMYFUNCTION("""COMPUTED_VALUE"""),115)</f>
        <v>115</v>
      </c>
      <c r="LZ33" s="19" t="str">
        <f ca="1">IFERROR(__xludf.DUMMYFUNCTION("""COMPUTED_VALUE"""),"Таран С. В.")</f>
        <v>Таран С. В.</v>
      </c>
      <c r="MA33" s="19" t="str">
        <f ca="1">IFERROR(__xludf.DUMMYFUNCTION("""COMPUTED_VALUE"""),"За")</f>
        <v>За</v>
      </c>
      <c r="MB33" s="19">
        <f ca="1">IFERROR(__xludf.DUMMYFUNCTION("""COMPUTED_VALUE"""),115)</f>
        <v>115</v>
      </c>
      <c r="MC33" s="19" t="str">
        <f ca="1">IFERROR(__xludf.DUMMYFUNCTION("""COMPUTED_VALUE"""),"Таран С. В.")</f>
        <v>Таран С. В.</v>
      </c>
      <c r="MD33" s="19" t="str">
        <f ca="1">IFERROR(__xludf.DUMMYFUNCTION("""COMPUTED_VALUE"""),"За")</f>
        <v>За</v>
      </c>
      <c r="ME33" s="19">
        <f ca="1">IFERROR(__xludf.DUMMYFUNCTION("""COMPUTED_VALUE"""),115)</f>
        <v>115</v>
      </c>
      <c r="MF33" s="19" t="str">
        <f ca="1">IFERROR(__xludf.DUMMYFUNCTION("""COMPUTED_VALUE"""),"Таран С. В.")</f>
        <v>Таран С. В.</v>
      </c>
      <c r="MG33" s="19" t="str">
        <f ca="1">IFERROR(__xludf.DUMMYFUNCTION("""COMPUTED_VALUE"""),"Не голосував")</f>
        <v>Не голосував</v>
      </c>
      <c r="MH33" s="19">
        <f ca="1">IFERROR(__xludf.DUMMYFUNCTION("""COMPUTED_VALUE"""),115)</f>
        <v>115</v>
      </c>
      <c r="MI33" s="19" t="str">
        <f ca="1">IFERROR(__xludf.DUMMYFUNCTION("""COMPUTED_VALUE"""),"Таран С. В.")</f>
        <v>Таран С. В.</v>
      </c>
      <c r="MJ33" s="19" t="str">
        <f ca="1">IFERROR(__xludf.DUMMYFUNCTION("""COMPUTED_VALUE"""),"За")</f>
        <v>За</v>
      </c>
      <c r="MK33" s="19">
        <f ca="1">IFERROR(__xludf.DUMMYFUNCTION("""COMPUTED_VALUE"""),115)</f>
        <v>115</v>
      </c>
      <c r="ML33" s="19" t="str">
        <f ca="1">IFERROR(__xludf.DUMMYFUNCTION("""COMPUTED_VALUE"""),"Таран С. В.")</f>
        <v>Таран С. В.</v>
      </c>
      <c r="MM33" s="19" t="str">
        <f ca="1">IFERROR(__xludf.DUMMYFUNCTION("""COMPUTED_VALUE"""),"За")</f>
        <v>За</v>
      </c>
      <c r="MN33" s="19">
        <f ca="1">IFERROR(__xludf.DUMMYFUNCTION("""COMPUTED_VALUE"""),115)</f>
        <v>115</v>
      </c>
      <c r="MO33" s="19" t="str">
        <f ca="1">IFERROR(__xludf.DUMMYFUNCTION("""COMPUTED_VALUE"""),"Таран С. В.")</f>
        <v>Таран С. В.</v>
      </c>
      <c r="MP33" s="19" t="str">
        <f ca="1">IFERROR(__xludf.DUMMYFUNCTION("""COMPUTED_VALUE"""),"За")</f>
        <v>За</v>
      </c>
      <c r="MQ33" s="19">
        <f ca="1">IFERROR(__xludf.DUMMYFUNCTION("""COMPUTED_VALUE"""),115)</f>
        <v>115</v>
      </c>
      <c r="MR33" s="19" t="str">
        <f ca="1">IFERROR(__xludf.DUMMYFUNCTION("""COMPUTED_VALUE"""),"Таран С. В.")</f>
        <v>Таран С. В.</v>
      </c>
      <c r="MS33" s="19" t="str">
        <f ca="1">IFERROR(__xludf.DUMMYFUNCTION("""COMPUTED_VALUE"""),"За")</f>
        <v>За</v>
      </c>
      <c r="MT33" s="19">
        <f ca="1">IFERROR(__xludf.DUMMYFUNCTION("""COMPUTED_VALUE"""),115)</f>
        <v>115</v>
      </c>
      <c r="MU33" s="19" t="str">
        <f ca="1">IFERROR(__xludf.DUMMYFUNCTION("""COMPUTED_VALUE"""),"Таран С. В.")</f>
        <v>Таран С. В.</v>
      </c>
      <c r="MV33" s="19" t="str">
        <f ca="1">IFERROR(__xludf.DUMMYFUNCTION("""COMPUTED_VALUE"""),"За")</f>
        <v>За</v>
      </c>
      <c r="MW33" s="19">
        <f ca="1">IFERROR(__xludf.DUMMYFUNCTION("""COMPUTED_VALUE"""),115)</f>
        <v>115</v>
      </c>
      <c r="MX33" s="19" t="str">
        <f ca="1">IFERROR(__xludf.DUMMYFUNCTION("""COMPUTED_VALUE"""),"Таран С. В.")</f>
        <v>Таран С. В.</v>
      </c>
      <c r="MY33" s="19" t="str">
        <f ca="1">IFERROR(__xludf.DUMMYFUNCTION("""COMPUTED_VALUE"""),"За")</f>
        <v>За</v>
      </c>
      <c r="MZ33" s="19">
        <f ca="1">IFERROR(__xludf.DUMMYFUNCTION("""COMPUTED_VALUE"""),115)</f>
        <v>115</v>
      </c>
      <c r="NA33" s="19" t="str">
        <f ca="1">IFERROR(__xludf.DUMMYFUNCTION("""COMPUTED_VALUE"""),"Таран С. В.")</f>
        <v>Таран С. В.</v>
      </c>
      <c r="NB33" s="19" t="str">
        <f ca="1">IFERROR(__xludf.DUMMYFUNCTION("""COMPUTED_VALUE"""),"За")</f>
        <v>За</v>
      </c>
      <c r="NC33" s="19">
        <f ca="1">IFERROR(__xludf.DUMMYFUNCTION("""COMPUTED_VALUE"""),115)</f>
        <v>115</v>
      </c>
      <c r="ND33" s="19" t="str">
        <f ca="1">IFERROR(__xludf.DUMMYFUNCTION("""COMPUTED_VALUE"""),"Таран С. В.")</f>
        <v>Таран С. В.</v>
      </c>
      <c r="NE33" s="19" t="str">
        <f ca="1">IFERROR(__xludf.DUMMYFUNCTION("""COMPUTED_VALUE"""),"За")</f>
        <v>За</v>
      </c>
      <c r="NF33" s="19">
        <f ca="1">IFERROR(__xludf.DUMMYFUNCTION("""COMPUTED_VALUE"""),115)</f>
        <v>115</v>
      </c>
      <c r="NG33" s="19" t="str">
        <f ca="1">IFERROR(__xludf.DUMMYFUNCTION("""COMPUTED_VALUE"""),"Таран С. В.")</f>
        <v>Таран С. В.</v>
      </c>
      <c r="NH33" s="19" t="str">
        <f ca="1">IFERROR(__xludf.DUMMYFUNCTION("""COMPUTED_VALUE"""),"За")</f>
        <v>За</v>
      </c>
      <c r="NI33" s="19">
        <f ca="1">IFERROR(__xludf.DUMMYFUNCTION("""COMPUTED_VALUE"""),115)</f>
        <v>115</v>
      </c>
      <c r="NJ33" s="19" t="str">
        <f ca="1">IFERROR(__xludf.DUMMYFUNCTION("""COMPUTED_VALUE"""),"Таран С. В.")</f>
        <v>Таран С. В.</v>
      </c>
      <c r="NK33" s="19" t="str">
        <f ca="1">IFERROR(__xludf.DUMMYFUNCTION("""COMPUTED_VALUE"""),"Не голосував")</f>
        <v>Не голосував</v>
      </c>
      <c r="NL33" s="19">
        <f ca="1">IFERROR(__xludf.DUMMYFUNCTION("""COMPUTED_VALUE"""),115)</f>
        <v>115</v>
      </c>
      <c r="NM33" s="19" t="str">
        <f ca="1">IFERROR(__xludf.DUMMYFUNCTION("""COMPUTED_VALUE"""),"Таран С. В.")</f>
        <v>Таран С. В.</v>
      </c>
      <c r="NN33" s="19" t="str">
        <f ca="1">IFERROR(__xludf.DUMMYFUNCTION("""COMPUTED_VALUE"""),"За")</f>
        <v>За</v>
      </c>
      <c r="NO33" s="19">
        <f ca="1">IFERROR(__xludf.DUMMYFUNCTION("""COMPUTED_VALUE"""),115)</f>
        <v>115</v>
      </c>
      <c r="NP33" s="19" t="str">
        <f ca="1">IFERROR(__xludf.DUMMYFUNCTION("""COMPUTED_VALUE"""),"Таран С. В.")</f>
        <v>Таран С. В.</v>
      </c>
      <c r="NQ33" s="19" t="str">
        <f ca="1">IFERROR(__xludf.DUMMYFUNCTION("""COMPUTED_VALUE"""),"За")</f>
        <v>За</v>
      </c>
      <c r="NR33" s="19">
        <f ca="1">IFERROR(__xludf.DUMMYFUNCTION("""COMPUTED_VALUE"""),115)</f>
        <v>115</v>
      </c>
      <c r="NS33" s="19" t="str">
        <f ca="1">IFERROR(__xludf.DUMMYFUNCTION("""COMPUTED_VALUE"""),"Таран С. В.")</f>
        <v>Таран С. В.</v>
      </c>
      <c r="NT33" s="19" t="str">
        <f ca="1">IFERROR(__xludf.DUMMYFUNCTION("""COMPUTED_VALUE"""),"Утримався")</f>
        <v>Утримався</v>
      </c>
      <c r="NU33" s="19">
        <f ca="1">IFERROR(__xludf.DUMMYFUNCTION("""COMPUTED_VALUE"""),115)</f>
        <v>115</v>
      </c>
      <c r="NV33" s="19" t="str">
        <f ca="1">IFERROR(__xludf.DUMMYFUNCTION("""COMPUTED_VALUE"""),"Таран С. В.")</f>
        <v>Таран С. В.</v>
      </c>
      <c r="NW33" s="19" t="str">
        <f ca="1">IFERROR(__xludf.DUMMYFUNCTION("""COMPUTED_VALUE"""),"Не голосував")</f>
        <v>Не голосував</v>
      </c>
      <c r="NX33" s="19">
        <f ca="1">IFERROR(__xludf.DUMMYFUNCTION("""COMPUTED_VALUE"""),115)</f>
        <v>115</v>
      </c>
      <c r="NY33" s="19" t="str">
        <f ca="1">IFERROR(__xludf.DUMMYFUNCTION("""COMPUTED_VALUE"""),"Таран С. В.")</f>
        <v>Таран С. В.</v>
      </c>
      <c r="NZ33" s="19" t="str">
        <f ca="1">IFERROR(__xludf.DUMMYFUNCTION("""COMPUTED_VALUE"""),"За")</f>
        <v>За</v>
      </c>
      <c r="OA33" s="19">
        <f ca="1">IFERROR(__xludf.DUMMYFUNCTION("""COMPUTED_VALUE"""),115)</f>
        <v>115</v>
      </c>
      <c r="OB33" s="19" t="str">
        <f ca="1">IFERROR(__xludf.DUMMYFUNCTION("""COMPUTED_VALUE"""),"Таран С. В.")</f>
        <v>Таран С. В.</v>
      </c>
      <c r="OC33" s="19" t="str">
        <f ca="1">IFERROR(__xludf.DUMMYFUNCTION("""COMPUTED_VALUE"""),"За")</f>
        <v>За</v>
      </c>
      <c r="OD33" s="19">
        <f ca="1">IFERROR(__xludf.DUMMYFUNCTION("""COMPUTED_VALUE"""),115)</f>
        <v>115</v>
      </c>
      <c r="OE33" s="19" t="str">
        <f ca="1">IFERROR(__xludf.DUMMYFUNCTION("""COMPUTED_VALUE"""),"Таран С. В.")</f>
        <v>Таран С. В.</v>
      </c>
      <c r="OF33" s="19" t="str">
        <f ca="1">IFERROR(__xludf.DUMMYFUNCTION("""COMPUTED_VALUE"""),"За")</f>
        <v>За</v>
      </c>
      <c r="OG33" s="19">
        <f ca="1">IFERROR(__xludf.DUMMYFUNCTION("""COMPUTED_VALUE"""),115)</f>
        <v>115</v>
      </c>
      <c r="OH33" s="19" t="str">
        <f ca="1">IFERROR(__xludf.DUMMYFUNCTION("""COMPUTED_VALUE"""),"Таран С. В.")</f>
        <v>Таран С. В.</v>
      </c>
      <c r="OI33" s="19" t="str">
        <f ca="1">IFERROR(__xludf.DUMMYFUNCTION("""COMPUTED_VALUE"""),"Утримався")</f>
        <v>Утримався</v>
      </c>
      <c r="OJ33" s="19">
        <f ca="1">IFERROR(__xludf.DUMMYFUNCTION("""COMPUTED_VALUE"""),115)</f>
        <v>115</v>
      </c>
      <c r="OK33" s="19" t="str">
        <f ca="1">IFERROR(__xludf.DUMMYFUNCTION("""COMPUTED_VALUE"""),"Таран С. В.")</f>
        <v>Таран С. В.</v>
      </c>
      <c r="OL33" s="19" t="str">
        <f ca="1">IFERROR(__xludf.DUMMYFUNCTION("""COMPUTED_VALUE"""),"Не голосував")</f>
        <v>Не голосував</v>
      </c>
      <c r="OM33" s="19">
        <f ca="1">IFERROR(__xludf.DUMMYFUNCTION("""COMPUTED_VALUE"""),115)</f>
        <v>115</v>
      </c>
      <c r="ON33" s="19" t="str">
        <f ca="1">IFERROR(__xludf.DUMMYFUNCTION("""COMPUTED_VALUE"""),"Таран С. В.")</f>
        <v>Таран С. В.</v>
      </c>
      <c r="OO33" s="19" t="str">
        <f ca="1">IFERROR(__xludf.DUMMYFUNCTION("""COMPUTED_VALUE"""),"Не голосував")</f>
        <v>Не голосував</v>
      </c>
      <c r="OP33" s="19">
        <f ca="1">IFERROR(__xludf.DUMMYFUNCTION("""COMPUTED_VALUE"""),115)</f>
        <v>115</v>
      </c>
      <c r="OQ33" s="19" t="str">
        <f ca="1">IFERROR(__xludf.DUMMYFUNCTION("""COMPUTED_VALUE"""),"Таран С. В.")</f>
        <v>Таран С. В.</v>
      </c>
      <c r="OR33" s="19" t="str">
        <f ca="1">IFERROR(__xludf.DUMMYFUNCTION("""COMPUTED_VALUE"""),"Не голосував")</f>
        <v>Не голосував</v>
      </c>
      <c r="OS33" s="19">
        <f ca="1">IFERROR(__xludf.DUMMYFUNCTION("""COMPUTED_VALUE"""),115)</f>
        <v>115</v>
      </c>
      <c r="OT33" s="19" t="str">
        <f ca="1">IFERROR(__xludf.DUMMYFUNCTION("""COMPUTED_VALUE"""),"Таран С. В.")</f>
        <v>Таран С. В.</v>
      </c>
      <c r="OU33" s="19" t="str">
        <f ca="1">IFERROR(__xludf.DUMMYFUNCTION("""COMPUTED_VALUE"""),"Не голосував")</f>
        <v>Не голосував</v>
      </c>
      <c r="OV33" s="19">
        <f ca="1">IFERROR(__xludf.DUMMYFUNCTION("""COMPUTED_VALUE"""),115)</f>
        <v>115</v>
      </c>
      <c r="OW33" s="19" t="str">
        <f ca="1">IFERROR(__xludf.DUMMYFUNCTION("""COMPUTED_VALUE"""),"Таран С. В.")</f>
        <v>Таран С. В.</v>
      </c>
      <c r="OX33" s="19" t="str">
        <f ca="1">IFERROR(__xludf.DUMMYFUNCTION("""COMPUTED_VALUE"""),"Не голосував")</f>
        <v>Не голосував</v>
      </c>
      <c r="OY33" s="19">
        <f ca="1">IFERROR(__xludf.DUMMYFUNCTION("""COMPUTED_VALUE"""),115)</f>
        <v>115</v>
      </c>
      <c r="OZ33" s="19" t="str">
        <f ca="1">IFERROR(__xludf.DUMMYFUNCTION("""COMPUTED_VALUE"""),"Таран С. В.")</f>
        <v>Таран С. В.</v>
      </c>
      <c r="PA33" s="19" t="str">
        <f ca="1">IFERROR(__xludf.DUMMYFUNCTION("""COMPUTED_VALUE"""),"Не голосував")</f>
        <v>Не голосував</v>
      </c>
      <c r="PB33" s="19">
        <f ca="1">IFERROR(__xludf.DUMMYFUNCTION("""COMPUTED_VALUE"""),115)</f>
        <v>115</v>
      </c>
      <c r="PC33" s="19" t="str">
        <f ca="1">IFERROR(__xludf.DUMMYFUNCTION("""COMPUTED_VALUE"""),"Таран С. В.")</f>
        <v>Таран С. В.</v>
      </c>
      <c r="PD33" s="19" t="str">
        <f ca="1">IFERROR(__xludf.DUMMYFUNCTION("""COMPUTED_VALUE"""),"Не голосував")</f>
        <v>Не голосував</v>
      </c>
      <c r="PE33" s="19">
        <f ca="1">IFERROR(__xludf.DUMMYFUNCTION("""COMPUTED_VALUE"""),115)</f>
        <v>115</v>
      </c>
      <c r="PF33" s="19" t="str">
        <f ca="1">IFERROR(__xludf.DUMMYFUNCTION("""COMPUTED_VALUE"""),"Таран С. В.")</f>
        <v>Таран С. В.</v>
      </c>
      <c r="PG33" s="19" t="str">
        <f ca="1">IFERROR(__xludf.DUMMYFUNCTION("""COMPUTED_VALUE"""),"Не голосував")</f>
        <v>Не голосував</v>
      </c>
      <c r="PH33" s="19">
        <f ca="1">IFERROR(__xludf.DUMMYFUNCTION("""COMPUTED_VALUE"""),115)</f>
        <v>115</v>
      </c>
      <c r="PI33" s="19" t="str">
        <f ca="1">IFERROR(__xludf.DUMMYFUNCTION("""COMPUTED_VALUE"""),"Таран С. В.")</f>
        <v>Таран С. В.</v>
      </c>
      <c r="PJ33" s="19" t="str">
        <f ca="1">IFERROR(__xludf.DUMMYFUNCTION("""COMPUTED_VALUE"""),"Не голосував")</f>
        <v>Не голосував</v>
      </c>
      <c r="PK33" s="19">
        <f ca="1">IFERROR(__xludf.DUMMYFUNCTION("""COMPUTED_VALUE"""),115)</f>
        <v>115</v>
      </c>
      <c r="PL33" s="19" t="str">
        <f ca="1">IFERROR(__xludf.DUMMYFUNCTION("""COMPUTED_VALUE"""),"Таран С. В.")</f>
        <v>Таран С. В.</v>
      </c>
      <c r="PM33" s="19" t="str">
        <f ca="1">IFERROR(__xludf.DUMMYFUNCTION("""COMPUTED_VALUE"""),"За")</f>
        <v>За</v>
      </c>
      <c r="PN33" s="19">
        <f ca="1">IFERROR(__xludf.DUMMYFUNCTION("""COMPUTED_VALUE"""),115)</f>
        <v>115</v>
      </c>
      <c r="PO33" s="19" t="str">
        <f ca="1">IFERROR(__xludf.DUMMYFUNCTION("""COMPUTED_VALUE"""),"Таран С. В.")</f>
        <v>Таран С. В.</v>
      </c>
      <c r="PP33" s="19" t="str">
        <f ca="1">IFERROR(__xludf.DUMMYFUNCTION("""COMPUTED_VALUE"""),"Утримався")</f>
        <v>Утримався</v>
      </c>
      <c r="PQ33" s="19">
        <f ca="1">IFERROR(__xludf.DUMMYFUNCTION("""COMPUTED_VALUE"""),115)</f>
        <v>115</v>
      </c>
      <c r="PR33" s="19" t="str">
        <f ca="1">IFERROR(__xludf.DUMMYFUNCTION("""COMPUTED_VALUE"""),"Таран С. В.")</f>
        <v>Таран С. В.</v>
      </c>
      <c r="PS33" s="19" t="str">
        <f ca="1">IFERROR(__xludf.DUMMYFUNCTION("""COMPUTED_VALUE"""),"Не голосував")</f>
        <v>Не голосував</v>
      </c>
      <c r="PT33" s="19">
        <f ca="1">IFERROR(__xludf.DUMMYFUNCTION("""COMPUTED_VALUE"""),115)</f>
        <v>115</v>
      </c>
      <c r="PU33" s="19" t="str">
        <f ca="1">IFERROR(__xludf.DUMMYFUNCTION("""COMPUTED_VALUE"""),"Таран С. В.")</f>
        <v>Таран С. В.</v>
      </c>
      <c r="PV33" s="19" t="str">
        <f ca="1">IFERROR(__xludf.DUMMYFUNCTION("""COMPUTED_VALUE"""),"За")</f>
        <v>За</v>
      </c>
      <c r="PW33" s="19">
        <f ca="1">IFERROR(__xludf.DUMMYFUNCTION("""COMPUTED_VALUE"""),115)</f>
        <v>115</v>
      </c>
      <c r="PX33" s="19" t="str">
        <f ca="1">IFERROR(__xludf.DUMMYFUNCTION("""COMPUTED_VALUE"""),"Таран С. В.")</f>
        <v>Таран С. В.</v>
      </c>
      <c r="PY33" s="19" t="str">
        <f ca="1">IFERROR(__xludf.DUMMYFUNCTION("""COMPUTED_VALUE"""),"За")</f>
        <v>За</v>
      </c>
      <c r="PZ33" s="19">
        <f ca="1">IFERROR(__xludf.DUMMYFUNCTION("""COMPUTED_VALUE"""),115)</f>
        <v>115</v>
      </c>
      <c r="QA33" s="19" t="str">
        <f ca="1">IFERROR(__xludf.DUMMYFUNCTION("""COMPUTED_VALUE"""),"Таран С. В.")</f>
        <v>Таран С. В.</v>
      </c>
      <c r="QB33" s="19" t="str">
        <f ca="1">IFERROR(__xludf.DUMMYFUNCTION("""COMPUTED_VALUE"""),"Не голосував")</f>
        <v>Не голосував</v>
      </c>
      <c r="QC33" s="19">
        <f ca="1">IFERROR(__xludf.DUMMYFUNCTION("""COMPUTED_VALUE"""),115)</f>
        <v>115</v>
      </c>
      <c r="QD33" s="19" t="str">
        <f ca="1">IFERROR(__xludf.DUMMYFUNCTION("""COMPUTED_VALUE"""),"Таран С. В.")</f>
        <v>Таран С. В.</v>
      </c>
      <c r="QE33" s="19" t="str">
        <f ca="1">IFERROR(__xludf.DUMMYFUNCTION("""COMPUTED_VALUE"""),"Утримався")</f>
        <v>Утримався</v>
      </c>
      <c r="QF33" s="19">
        <f ca="1">IFERROR(__xludf.DUMMYFUNCTION("""COMPUTED_VALUE"""),115)</f>
        <v>115</v>
      </c>
      <c r="QG33" s="19" t="str">
        <f ca="1">IFERROR(__xludf.DUMMYFUNCTION("""COMPUTED_VALUE"""),"Таран С. В.")</f>
        <v>Таран С. В.</v>
      </c>
      <c r="QH33" s="19" t="str">
        <f ca="1">IFERROR(__xludf.DUMMYFUNCTION("""COMPUTED_VALUE"""),"Утримався")</f>
        <v>Утримався</v>
      </c>
      <c r="QI33" s="19">
        <f ca="1">IFERROR(__xludf.DUMMYFUNCTION("""COMPUTED_VALUE"""),115)</f>
        <v>115</v>
      </c>
      <c r="QJ33" s="19" t="str">
        <f ca="1">IFERROR(__xludf.DUMMYFUNCTION("""COMPUTED_VALUE"""),"Таран С. В.")</f>
        <v>Таран С. В.</v>
      </c>
      <c r="QK33" s="19" t="str">
        <f ca="1">IFERROR(__xludf.DUMMYFUNCTION("""COMPUTED_VALUE"""),"За")</f>
        <v>За</v>
      </c>
    </row>
    <row r="34" spans="1:453" ht="12.75">
      <c r="A34" s="17">
        <f ca="1">IFERROR(__xludf.DUMMYFUNCTION("""COMPUTED_VALUE"""),118)</f>
        <v>118</v>
      </c>
      <c r="B34" s="17" t="str">
        <f ca="1">IFERROR(__xludf.DUMMYFUNCTION("""COMPUTED_VALUE"""),"Тимченко О. С.")</f>
        <v>Тимченко О. С.</v>
      </c>
      <c r="C34" s="19" t="str">
        <f ca="1">IFERROR(__xludf.DUMMYFUNCTION("""COMPUTED_VALUE"""),"За")</f>
        <v>За</v>
      </c>
      <c r="D34" s="19">
        <f ca="1">IFERROR(__xludf.DUMMYFUNCTION("""COMPUTED_VALUE"""),118)</f>
        <v>118</v>
      </c>
      <c r="E34" s="19" t="str">
        <f ca="1">IFERROR(__xludf.DUMMYFUNCTION("""COMPUTED_VALUE"""),"Тимченко О. С.")</f>
        <v>Тимченко О. С.</v>
      </c>
      <c r="F34" s="19" t="str">
        <f ca="1">IFERROR(__xludf.DUMMYFUNCTION("""COMPUTED_VALUE"""),"За")</f>
        <v>За</v>
      </c>
      <c r="G34" s="19">
        <f ca="1">IFERROR(__xludf.DUMMYFUNCTION("""COMPUTED_VALUE"""),118)</f>
        <v>118</v>
      </c>
      <c r="H34" s="19" t="str">
        <f ca="1">IFERROR(__xludf.DUMMYFUNCTION("""COMPUTED_VALUE"""),"Тимченко О. С.")</f>
        <v>Тимченко О. С.</v>
      </c>
      <c r="I34" s="19" t="str">
        <f ca="1">IFERROR(__xludf.DUMMYFUNCTION("""COMPUTED_VALUE"""),"За")</f>
        <v>За</v>
      </c>
      <c r="J34" s="19">
        <f ca="1">IFERROR(__xludf.DUMMYFUNCTION("""COMPUTED_VALUE"""),118)</f>
        <v>118</v>
      </c>
      <c r="K34" s="19" t="str">
        <f ca="1">IFERROR(__xludf.DUMMYFUNCTION("""COMPUTED_VALUE"""),"Тимченко О. С.")</f>
        <v>Тимченко О. С.</v>
      </c>
      <c r="L34" s="19" t="str">
        <f ca="1">IFERROR(__xludf.DUMMYFUNCTION("""COMPUTED_VALUE"""),"За")</f>
        <v>За</v>
      </c>
      <c r="M34" s="19">
        <f ca="1">IFERROR(__xludf.DUMMYFUNCTION("""COMPUTED_VALUE"""),118)</f>
        <v>118</v>
      </c>
      <c r="N34" s="19" t="str">
        <f ca="1">IFERROR(__xludf.DUMMYFUNCTION("""COMPUTED_VALUE"""),"Тимченко О. С.")</f>
        <v>Тимченко О. С.</v>
      </c>
      <c r="O34" s="19" t="str">
        <f ca="1">IFERROR(__xludf.DUMMYFUNCTION("""COMPUTED_VALUE"""),"За")</f>
        <v>За</v>
      </c>
      <c r="P34" s="19">
        <f ca="1">IFERROR(__xludf.DUMMYFUNCTION("""COMPUTED_VALUE"""),118)</f>
        <v>118</v>
      </c>
      <c r="Q34" s="19" t="str">
        <f ca="1">IFERROR(__xludf.DUMMYFUNCTION("""COMPUTED_VALUE"""),"Тимченко О. С.")</f>
        <v>Тимченко О. С.</v>
      </c>
      <c r="R34" s="19" t="str">
        <f ca="1">IFERROR(__xludf.DUMMYFUNCTION("""COMPUTED_VALUE"""),"За")</f>
        <v>За</v>
      </c>
      <c r="S34" s="19">
        <f ca="1">IFERROR(__xludf.DUMMYFUNCTION("""COMPUTED_VALUE"""),118)</f>
        <v>118</v>
      </c>
      <c r="T34" s="19" t="str">
        <f ca="1">IFERROR(__xludf.DUMMYFUNCTION("""COMPUTED_VALUE"""),"Тимченко О. С.")</f>
        <v>Тимченко О. С.</v>
      </c>
      <c r="U34" s="19" t="str">
        <f ca="1">IFERROR(__xludf.DUMMYFUNCTION("""COMPUTED_VALUE"""),"За")</f>
        <v>За</v>
      </c>
      <c r="V34" s="19">
        <f ca="1">IFERROR(__xludf.DUMMYFUNCTION("""COMPUTED_VALUE"""),118)</f>
        <v>118</v>
      </c>
      <c r="W34" s="19" t="str">
        <f ca="1">IFERROR(__xludf.DUMMYFUNCTION("""COMPUTED_VALUE"""),"Тимченко О. С.")</f>
        <v>Тимченко О. С.</v>
      </c>
      <c r="X34" s="19" t="str">
        <f ca="1">IFERROR(__xludf.DUMMYFUNCTION("""COMPUTED_VALUE"""),"За")</f>
        <v>За</v>
      </c>
      <c r="Y34" s="19">
        <f ca="1">IFERROR(__xludf.DUMMYFUNCTION("""COMPUTED_VALUE"""),118)</f>
        <v>118</v>
      </c>
      <c r="Z34" s="19" t="str">
        <f ca="1">IFERROR(__xludf.DUMMYFUNCTION("""COMPUTED_VALUE"""),"Тимченко О. С.")</f>
        <v>Тимченко О. С.</v>
      </c>
      <c r="AA34" s="19" t="str">
        <f ca="1">IFERROR(__xludf.DUMMYFUNCTION("""COMPUTED_VALUE"""),"За")</f>
        <v>За</v>
      </c>
      <c r="AB34" s="19">
        <f ca="1">IFERROR(__xludf.DUMMYFUNCTION("""COMPUTED_VALUE"""),118)</f>
        <v>118</v>
      </c>
      <c r="AC34" s="19" t="str">
        <f ca="1">IFERROR(__xludf.DUMMYFUNCTION("""COMPUTED_VALUE"""),"Тимченко О. С.")</f>
        <v>Тимченко О. С.</v>
      </c>
      <c r="AD34" s="19" t="str">
        <f ca="1">IFERROR(__xludf.DUMMYFUNCTION("""COMPUTED_VALUE"""),"За")</f>
        <v>За</v>
      </c>
      <c r="AE34" s="19">
        <f ca="1">IFERROR(__xludf.DUMMYFUNCTION("""COMPUTED_VALUE"""),118)</f>
        <v>118</v>
      </c>
      <c r="AF34" s="19" t="str">
        <f ca="1">IFERROR(__xludf.DUMMYFUNCTION("""COMPUTED_VALUE"""),"Тимченко О. С.")</f>
        <v>Тимченко О. С.</v>
      </c>
      <c r="AG34" s="19" t="str">
        <f ca="1">IFERROR(__xludf.DUMMYFUNCTION("""COMPUTED_VALUE"""),"За")</f>
        <v>За</v>
      </c>
      <c r="AH34" s="19">
        <f ca="1">IFERROR(__xludf.DUMMYFUNCTION("""COMPUTED_VALUE"""),118)</f>
        <v>118</v>
      </c>
      <c r="AI34" s="19" t="str">
        <f ca="1">IFERROR(__xludf.DUMMYFUNCTION("""COMPUTED_VALUE"""),"Тимченко О. С.")</f>
        <v>Тимченко О. С.</v>
      </c>
      <c r="AJ34" s="19" t="str">
        <f ca="1">IFERROR(__xludf.DUMMYFUNCTION("""COMPUTED_VALUE"""),"За")</f>
        <v>За</v>
      </c>
      <c r="AK34" s="19">
        <f ca="1">IFERROR(__xludf.DUMMYFUNCTION("""COMPUTED_VALUE"""),118)</f>
        <v>118</v>
      </c>
      <c r="AL34" s="19" t="str">
        <f ca="1">IFERROR(__xludf.DUMMYFUNCTION("""COMPUTED_VALUE"""),"Тимченко О. С.")</f>
        <v>Тимченко О. С.</v>
      </c>
      <c r="AM34" s="19" t="str">
        <f ca="1">IFERROR(__xludf.DUMMYFUNCTION("""COMPUTED_VALUE"""),"За")</f>
        <v>За</v>
      </c>
      <c r="AN34" s="19">
        <f ca="1">IFERROR(__xludf.DUMMYFUNCTION("""COMPUTED_VALUE"""),118)</f>
        <v>118</v>
      </c>
      <c r="AO34" s="19" t="str">
        <f ca="1">IFERROR(__xludf.DUMMYFUNCTION("""COMPUTED_VALUE"""),"Тимченко О. С.")</f>
        <v>Тимченко О. С.</v>
      </c>
      <c r="AP34" s="19" t="str">
        <f ca="1">IFERROR(__xludf.DUMMYFUNCTION("""COMPUTED_VALUE"""),"За")</f>
        <v>За</v>
      </c>
      <c r="AQ34" s="19">
        <f ca="1">IFERROR(__xludf.DUMMYFUNCTION("""COMPUTED_VALUE"""),118)</f>
        <v>118</v>
      </c>
      <c r="AR34" s="19" t="str">
        <f ca="1">IFERROR(__xludf.DUMMYFUNCTION("""COMPUTED_VALUE"""),"Тимченко О. С.")</f>
        <v>Тимченко О. С.</v>
      </c>
      <c r="AS34" s="19" t="str">
        <f ca="1">IFERROR(__xludf.DUMMYFUNCTION("""COMPUTED_VALUE"""),"За")</f>
        <v>За</v>
      </c>
      <c r="AT34" s="19">
        <f ca="1">IFERROR(__xludf.DUMMYFUNCTION("""COMPUTED_VALUE"""),118)</f>
        <v>118</v>
      </c>
      <c r="AU34" s="19" t="str">
        <f ca="1">IFERROR(__xludf.DUMMYFUNCTION("""COMPUTED_VALUE"""),"Тимченко О. С.")</f>
        <v>Тимченко О. С.</v>
      </c>
      <c r="AV34" s="19" t="str">
        <f ca="1">IFERROR(__xludf.DUMMYFUNCTION("""COMPUTED_VALUE"""),"За")</f>
        <v>За</v>
      </c>
      <c r="AW34" s="19">
        <f ca="1">IFERROR(__xludf.DUMMYFUNCTION("""COMPUTED_VALUE"""),118)</f>
        <v>118</v>
      </c>
      <c r="AX34" s="19" t="str">
        <f ca="1">IFERROR(__xludf.DUMMYFUNCTION("""COMPUTED_VALUE"""),"Тимченко О. С.")</f>
        <v>Тимченко О. С.</v>
      </c>
      <c r="AY34" s="19" t="str">
        <f ca="1">IFERROR(__xludf.DUMMYFUNCTION("""COMPUTED_VALUE"""),"За")</f>
        <v>За</v>
      </c>
      <c r="AZ34" s="19">
        <f ca="1">IFERROR(__xludf.DUMMYFUNCTION("""COMPUTED_VALUE"""),118)</f>
        <v>118</v>
      </c>
      <c r="BA34" s="19" t="str">
        <f ca="1">IFERROR(__xludf.DUMMYFUNCTION("""COMPUTED_VALUE"""),"Тимченко О. С.")</f>
        <v>Тимченко О. С.</v>
      </c>
      <c r="BB34" s="19" t="str">
        <f ca="1">IFERROR(__xludf.DUMMYFUNCTION("""COMPUTED_VALUE"""),"За")</f>
        <v>За</v>
      </c>
      <c r="BC34" s="19">
        <f ca="1">IFERROR(__xludf.DUMMYFUNCTION("""COMPUTED_VALUE"""),118)</f>
        <v>118</v>
      </c>
      <c r="BD34" s="19" t="str">
        <f ca="1">IFERROR(__xludf.DUMMYFUNCTION("""COMPUTED_VALUE"""),"Тимченко О. С.")</f>
        <v>Тимченко О. С.</v>
      </c>
      <c r="BE34" s="19" t="str">
        <f ca="1">IFERROR(__xludf.DUMMYFUNCTION("""COMPUTED_VALUE"""),"За")</f>
        <v>За</v>
      </c>
      <c r="BF34" s="19">
        <f ca="1">IFERROR(__xludf.DUMMYFUNCTION("""COMPUTED_VALUE"""),118)</f>
        <v>118</v>
      </c>
      <c r="BG34" s="19" t="str">
        <f ca="1">IFERROR(__xludf.DUMMYFUNCTION("""COMPUTED_VALUE"""),"Тимченко О. С.")</f>
        <v>Тимченко О. С.</v>
      </c>
      <c r="BH34" s="19" t="str">
        <f ca="1">IFERROR(__xludf.DUMMYFUNCTION("""COMPUTED_VALUE"""),"За")</f>
        <v>За</v>
      </c>
      <c r="BI34" s="19">
        <f ca="1">IFERROR(__xludf.DUMMYFUNCTION("""COMPUTED_VALUE"""),118)</f>
        <v>118</v>
      </c>
      <c r="BJ34" s="19" t="str">
        <f ca="1">IFERROR(__xludf.DUMMYFUNCTION("""COMPUTED_VALUE"""),"Тимченко О. С.")</f>
        <v>Тимченко О. С.</v>
      </c>
      <c r="BK34" s="19" t="str">
        <f ca="1">IFERROR(__xludf.DUMMYFUNCTION("""COMPUTED_VALUE"""),"За")</f>
        <v>За</v>
      </c>
      <c r="BL34" s="19">
        <f ca="1">IFERROR(__xludf.DUMMYFUNCTION("""COMPUTED_VALUE"""),118)</f>
        <v>118</v>
      </c>
      <c r="BM34" s="19" t="str">
        <f ca="1">IFERROR(__xludf.DUMMYFUNCTION("""COMPUTED_VALUE"""),"Тимченко О. С.")</f>
        <v>Тимченко О. С.</v>
      </c>
      <c r="BN34" s="19" t="str">
        <f ca="1">IFERROR(__xludf.DUMMYFUNCTION("""COMPUTED_VALUE"""),"За")</f>
        <v>За</v>
      </c>
      <c r="BO34" s="19">
        <f ca="1">IFERROR(__xludf.DUMMYFUNCTION("""COMPUTED_VALUE"""),118)</f>
        <v>118</v>
      </c>
      <c r="BP34" s="19" t="str">
        <f ca="1">IFERROR(__xludf.DUMMYFUNCTION("""COMPUTED_VALUE"""),"Тимченко О. С.")</f>
        <v>Тимченко О. С.</v>
      </c>
      <c r="BQ34" s="19" t="str">
        <f ca="1">IFERROR(__xludf.DUMMYFUNCTION("""COMPUTED_VALUE"""),"За")</f>
        <v>За</v>
      </c>
      <c r="BR34" s="19">
        <f ca="1">IFERROR(__xludf.DUMMYFUNCTION("""COMPUTED_VALUE"""),118)</f>
        <v>118</v>
      </c>
      <c r="BS34" s="19" t="str">
        <f ca="1">IFERROR(__xludf.DUMMYFUNCTION("""COMPUTED_VALUE"""),"Тимченко О. С.")</f>
        <v>Тимченко О. С.</v>
      </c>
      <c r="BT34" s="19" t="str">
        <f ca="1">IFERROR(__xludf.DUMMYFUNCTION("""COMPUTED_VALUE"""),"За")</f>
        <v>За</v>
      </c>
      <c r="BU34" s="19">
        <f ca="1">IFERROR(__xludf.DUMMYFUNCTION("""COMPUTED_VALUE"""),118)</f>
        <v>118</v>
      </c>
      <c r="BV34" s="19" t="str">
        <f ca="1">IFERROR(__xludf.DUMMYFUNCTION("""COMPUTED_VALUE"""),"Тимченко О. С.")</f>
        <v>Тимченко О. С.</v>
      </c>
      <c r="BW34" s="19" t="str">
        <f ca="1">IFERROR(__xludf.DUMMYFUNCTION("""COMPUTED_VALUE"""),"За")</f>
        <v>За</v>
      </c>
      <c r="BX34" s="19">
        <f ca="1">IFERROR(__xludf.DUMMYFUNCTION("""COMPUTED_VALUE"""),118)</f>
        <v>118</v>
      </c>
      <c r="BY34" s="19" t="str">
        <f ca="1">IFERROR(__xludf.DUMMYFUNCTION("""COMPUTED_VALUE"""),"Тимченко О. С.")</f>
        <v>Тимченко О. С.</v>
      </c>
      <c r="BZ34" s="19" t="str">
        <f ca="1">IFERROR(__xludf.DUMMYFUNCTION("""COMPUTED_VALUE"""),"За")</f>
        <v>За</v>
      </c>
      <c r="CA34" s="19">
        <f ca="1">IFERROR(__xludf.DUMMYFUNCTION("""COMPUTED_VALUE"""),118)</f>
        <v>118</v>
      </c>
      <c r="CB34" s="19" t="str">
        <f ca="1">IFERROR(__xludf.DUMMYFUNCTION("""COMPUTED_VALUE"""),"Тимченко О. С.")</f>
        <v>Тимченко О. С.</v>
      </c>
      <c r="CC34" s="19" t="str">
        <f ca="1">IFERROR(__xludf.DUMMYFUNCTION("""COMPUTED_VALUE"""),"За")</f>
        <v>За</v>
      </c>
      <c r="CD34" s="19">
        <f ca="1">IFERROR(__xludf.DUMMYFUNCTION("""COMPUTED_VALUE"""),118)</f>
        <v>118</v>
      </c>
      <c r="CE34" s="19" t="str">
        <f ca="1">IFERROR(__xludf.DUMMYFUNCTION("""COMPUTED_VALUE"""),"Тимченко О. С.")</f>
        <v>Тимченко О. С.</v>
      </c>
      <c r="CF34" s="19" t="str">
        <f ca="1">IFERROR(__xludf.DUMMYFUNCTION("""COMPUTED_VALUE"""),"Не голосував")</f>
        <v>Не голосував</v>
      </c>
      <c r="CG34" s="19">
        <f ca="1">IFERROR(__xludf.DUMMYFUNCTION("""COMPUTED_VALUE"""),118)</f>
        <v>118</v>
      </c>
      <c r="CH34" s="19" t="str">
        <f ca="1">IFERROR(__xludf.DUMMYFUNCTION("""COMPUTED_VALUE"""),"Тимченко О. С.")</f>
        <v>Тимченко О. С.</v>
      </c>
      <c r="CI34" s="19" t="str">
        <f ca="1">IFERROR(__xludf.DUMMYFUNCTION("""COMPUTED_VALUE"""),"За")</f>
        <v>За</v>
      </c>
      <c r="CJ34" s="19">
        <f ca="1">IFERROR(__xludf.DUMMYFUNCTION("""COMPUTED_VALUE"""),118)</f>
        <v>118</v>
      </c>
      <c r="CK34" s="19" t="str">
        <f ca="1">IFERROR(__xludf.DUMMYFUNCTION("""COMPUTED_VALUE"""),"Тимченко О. С.")</f>
        <v>Тимченко О. С.</v>
      </c>
      <c r="CL34" s="19" t="str">
        <f ca="1">IFERROR(__xludf.DUMMYFUNCTION("""COMPUTED_VALUE"""),"За")</f>
        <v>За</v>
      </c>
      <c r="CM34" s="19">
        <f ca="1">IFERROR(__xludf.DUMMYFUNCTION("""COMPUTED_VALUE"""),118)</f>
        <v>118</v>
      </c>
      <c r="CN34" s="19" t="str">
        <f ca="1">IFERROR(__xludf.DUMMYFUNCTION("""COMPUTED_VALUE"""),"Тимченко О. С.")</f>
        <v>Тимченко О. С.</v>
      </c>
      <c r="CO34" s="19" t="str">
        <f ca="1">IFERROR(__xludf.DUMMYFUNCTION("""COMPUTED_VALUE"""),"За")</f>
        <v>За</v>
      </c>
      <c r="CP34" s="19">
        <f ca="1">IFERROR(__xludf.DUMMYFUNCTION("""COMPUTED_VALUE"""),118)</f>
        <v>118</v>
      </c>
      <c r="CQ34" s="19" t="str">
        <f ca="1">IFERROR(__xludf.DUMMYFUNCTION("""COMPUTED_VALUE"""),"Тимченко О. С.")</f>
        <v>Тимченко О. С.</v>
      </c>
      <c r="CR34" s="19" t="str">
        <f ca="1">IFERROR(__xludf.DUMMYFUNCTION("""COMPUTED_VALUE"""),"Не голосував")</f>
        <v>Не голосував</v>
      </c>
      <c r="CS34" s="19">
        <f ca="1">IFERROR(__xludf.DUMMYFUNCTION("""COMPUTED_VALUE"""),118)</f>
        <v>118</v>
      </c>
      <c r="CT34" s="19" t="str">
        <f ca="1">IFERROR(__xludf.DUMMYFUNCTION("""COMPUTED_VALUE"""),"Тимченко О. С.")</f>
        <v>Тимченко О. С.</v>
      </c>
      <c r="CU34" s="19" t="str">
        <f ca="1">IFERROR(__xludf.DUMMYFUNCTION("""COMPUTED_VALUE"""),"Не голосував")</f>
        <v>Не голосував</v>
      </c>
      <c r="CV34" s="19">
        <f ca="1">IFERROR(__xludf.DUMMYFUNCTION("""COMPUTED_VALUE"""),118)</f>
        <v>118</v>
      </c>
      <c r="CW34" s="19" t="str">
        <f ca="1">IFERROR(__xludf.DUMMYFUNCTION("""COMPUTED_VALUE"""),"Тимченко О. С.")</f>
        <v>Тимченко О. С.</v>
      </c>
      <c r="CX34" s="19" t="str">
        <f ca="1">IFERROR(__xludf.DUMMYFUNCTION("""COMPUTED_VALUE"""),"За")</f>
        <v>За</v>
      </c>
      <c r="CY34" s="19">
        <f ca="1">IFERROR(__xludf.DUMMYFUNCTION("""COMPUTED_VALUE"""),118)</f>
        <v>118</v>
      </c>
      <c r="CZ34" s="19" t="str">
        <f ca="1">IFERROR(__xludf.DUMMYFUNCTION("""COMPUTED_VALUE"""),"Тимченко О. С.")</f>
        <v>Тимченко О. С.</v>
      </c>
      <c r="DA34" s="19" t="str">
        <f ca="1">IFERROR(__xludf.DUMMYFUNCTION("""COMPUTED_VALUE"""),"За")</f>
        <v>За</v>
      </c>
      <c r="DB34" s="19">
        <f ca="1">IFERROR(__xludf.DUMMYFUNCTION("""COMPUTED_VALUE"""),118)</f>
        <v>118</v>
      </c>
      <c r="DC34" s="19" t="str">
        <f ca="1">IFERROR(__xludf.DUMMYFUNCTION("""COMPUTED_VALUE"""),"Тимченко О. С.")</f>
        <v>Тимченко О. С.</v>
      </c>
      <c r="DD34" s="19" t="str">
        <f ca="1">IFERROR(__xludf.DUMMYFUNCTION("""COMPUTED_VALUE"""),"За")</f>
        <v>За</v>
      </c>
      <c r="DE34" s="19">
        <f ca="1">IFERROR(__xludf.DUMMYFUNCTION("""COMPUTED_VALUE"""),118)</f>
        <v>118</v>
      </c>
      <c r="DF34" s="19" t="str">
        <f ca="1">IFERROR(__xludf.DUMMYFUNCTION("""COMPUTED_VALUE"""),"Тимченко О. С.")</f>
        <v>Тимченко О. С.</v>
      </c>
      <c r="DG34" s="19" t="str">
        <f ca="1">IFERROR(__xludf.DUMMYFUNCTION("""COMPUTED_VALUE"""),"За")</f>
        <v>За</v>
      </c>
      <c r="DH34" s="19">
        <f ca="1">IFERROR(__xludf.DUMMYFUNCTION("""COMPUTED_VALUE"""),118)</f>
        <v>118</v>
      </c>
      <c r="DI34" s="19" t="str">
        <f ca="1">IFERROR(__xludf.DUMMYFUNCTION("""COMPUTED_VALUE"""),"Тимченко О. С.")</f>
        <v>Тимченко О. С.</v>
      </c>
      <c r="DJ34" s="19" t="str">
        <f ca="1">IFERROR(__xludf.DUMMYFUNCTION("""COMPUTED_VALUE"""),"Не голосував")</f>
        <v>Не голосував</v>
      </c>
      <c r="DK34" s="19">
        <f ca="1">IFERROR(__xludf.DUMMYFUNCTION("""COMPUTED_VALUE"""),118)</f>
        <v>118</v>
      </c>
      <c r="DL34" s="19" t="str">
        <f ca="1">IFERROR(__xludf.DUMMYFUNCTION("""COMPUTED_VALUE"""),"Тимченко О. С.")</f>
        <v>Тимченко О. С.</v>
      </c>
      <c r="DM34" s="19" t="str">
        <f ca="1">IFERROR(__xludf.DUMMYFUNCTION("""COMPUTED_VALUE"""),"За")</f>
        <v>За</v>
      </c>
      <c r="DN34" s="19">
        <f ca="1">IFERROR(__xludf.DUMMYFUNCTION("""COMPUTED_VALUE"""),118)</f>
        <v>118</v>
      </c>
      <c r="DO34" s="19" t="str">
        <f ca="1">IFERROR(__xludf.DUMMYFUNCTION("""COMPUTED_VALUE"""),"Тимченко О. С.")</f>
        <v>Тимченко О. С.</v>
      </c>
      <c r="DP34" s="19" t="str">
        <f ca="1">IFERROR(__xludf.DUMMYFUNCTION("""COMPUTED_VALUE"""),"За")</f>
        <v>За</v>
      </c>
      <c r="DQ34" s="19">
        <f ca="1">IFERROR(__xludf.DUMMYFUNCTION("""COMPUTED_VALUE"""),118)</f>
        <v>118</v>
      </c>
      <c r="DR34" s="19" t="str">
        <f ca="1">IFERROR(__xludf.DUMMYFUNCTION("""COMPUTED_VALUE"""),"Тимченко О. С.")</f>
        <v>Тимченко О. С.</v>
      </c>
      <c r="DS34" s="19" t="str">
        <f ca="1">IFERROR(__xludf.DUMMYFUNCTION("""COMPUTED_VALUE"""),"За")</f>
        <v>За</v>
      </c>
      <c r="DT34" s="19">
        <f ca="1">IFERROR(__xludf.DUMMYFUNCTION("""COMPUTED_VALUE"""),118)</f>
        <v>118</v>
      </c>
      <c r="DU34" s="19" t="str">
        <f ca="1">IFERROR(__xludf.DUMMYFUNCTION("""COMPUTED_VALUE"""),"Тимченко О. С.")</f>
        <v>Тимченко О. С.</v>
      </c>
      <c r="DV34" s="19" t="str">
        <f ca="1">IFERROR(__xludf.DUMMYFUNCTION("""COMPUTED_VALUE"""),"За")</f>
        <v>За</v>
      </c>
      <c r="DW34" s="19">
        <f ca="1">IFERROR(__xludf.DUMMYFUNCTION("""COMPUTED_VALUE"""),118)</f>
        <v>118</v>
      </c>
      <c r="DX34" s="19" t="str">
        <f ca="1">IFERROR(__xludf.DUMMYFUNCTION("""COMPUTED_VALUE"""),"Тимченко О. С.")</f>
        <v>Тимченко О. С.</v>
      </c>
      <c r="DY34" s="19" t="str">
        <f ca="1">IFERROR(__xludf.DUMMYFUNCTION("""COMPUTED_VALUE"""),"За")</f>
        <v>За</v>
      </c>
      <c r="DZ34" s="19">
        <f ca="1">IFERROR(__xludf.DUMMYFUNCTION("""COMPUTED_VALUE"""),118)</f>
        <v>118</v>
      </c>
      <c r="EA34" s="19" t="str">
        <f ca="1">IFERROR(__xludf.DUMMYFUNCTION("""COMPUTED_VALUE"""),"Тимченко О. С.")</f>
        <v>Тимченко О. С.</v>
      </c>
      <c r="EB34" s="19" t="str">
        <f ca="1">IFERROR(__xludf.DUMMYFUNCTION("""COMPUTED_VALUE"""),"За")</f>
        <v>За</v>
      </c>
      <c r="EC34" s="19">
        <f ca="1">IFERROR(__xludf.DUMMYFUNCTION("""COMPUTED_VALUE"""),118)</f>
        <v>118</v>
      </c>
      <c r="ED34" s="19" t="str">
        <f ca="1">IFERROR(__xludf.DUMMYFUNCTION("""COMPUTED_VALUE"""),"Тимченко О. С.")</f>
        <v>Тимченко О. С.</v>
      </c>
      <c r="EE34" s="19" t="str">
        <f ca="1">IFERROR(__xludf.DUMMYFUNCTION("""COMPUTED_VALUE"""),"За")</f>
        <v>За</v>
      </c>
      <c r="EF34" s="19">
        <f ca="1">IFERROR(__xludf.DUMMYFUNCTION("""COMPUTED_VALUE"""),118)</f>
        <v>118</v>
      </c>
      <c r="EG34" s="19" t="str">
        <f ca="1">IFERROR(__xludf.DUMMYFUNCTION("""COMPUTED_VALUE"""),"Тимченко О. С.")</f>
        <v>Тимченко О. С.</v>
      </c>
      <c r="EH34" s="19" t="str">
        <f ca="1">IFERROR(__xludf.DUMMYFUNCTION("""COMPUTED_VALUE"""),"За")</f>
        <v>За</v>
      </c>
      <c r="EI34" s="19">
        <f ca="1">IFERROR(__xludf.DUMMYFUNCTION("""COMPUTED_VALUE"""),118)</f>
        <v>118</v>
      </c>
      <c r="EJ34" s="19" t="str">
        <f ca="1">IFERROR(__xludf.DUMMYFUNCTION("""COMPUTED_VALUE"""),"Тимченко О. С.")</f>
        <v>Тимченко О. С.</v>
      </c>
      <c r="EK34" s="19" t="str">
        <f ca="1">IFERROR(__xludf.DUMMYFUNCTION("""COMPUTED_VALUE"""),"За")</f>
        <v>За</v>
      </c>
      <c r="EL34" s="19">
        <f ca="1">IFERROR(__xludf.DUMMYFUNCTION("""COMPUTED_VALUE"""),118)</f>
        <v>118</v>
      </c>
      <c r="EM34" s="19" t="str">
        <f ca="1">IFERROR(__xludf.DUMMYFUNCTION("""COMPUTED_VALUE"""),"Тимченко О. С.")</f>
        <v>Тимченко О. С.</v>
      </c>
      <c r="EN34" s="19" t="str">
        <f ca="1">IFERROR(__xludf.DUMMYFUNCTION("""COMPUTED_VALUE"""),"За")</f>
        <v>За</v>
      </c>
      <c r="EO34" s="19">
        <f ca="1">IFERROR(__xludf.DUMMYFUNCTION("""COMPUTED_VALUE"""),118)</f>
        <v>118</v>
      </c>
      <c r="EP34" s="19" t="str">
        <f ca="1">IFERROR(__xludf.DUMMYFUNCTION("""COMPUTED_VALUE"""),"Тимченко О. С.")</f>
        <v>Тимченко О. С.</v>
      </c>
      <c r="EQ34" s="19" t="str">
        <f ca="1">IFERROR(__xludf.DUMMYFUNCTION("""COMPUTED_VALUE"""),"За")</f>
        <v>За</v>
      </c>
      <c r="ER34" s="19">
        <f ca="1">IFERROR(__xludf.DUMMYFUNCTION("""COMPUTED_VALUE"""),118)</f>
        <v>118</v>
      </c>
      <c r="ES34" s="19" t="str">
        <f ca="1">IFERROR(__xludf.DUMMYFUNCTION("""COMPUTED_VALUE"""),"Тимченко О. С.")</f>
        <v>Тимченко О. С.</v>
      </c>
      <c r="ET34" s="19" t="str">
        <f ca="1">IFERROR(__xludf.DUMMYFUNCTION("""COMPUTED_VALUE"""),"За")</f>
        <v>За</v>
      </c>
      <c r="EU34" s="19">
        <f ca="1">IFERROR(__xludf.DUMMYFUNCTION("""COMPUTED_VALUE"""),118)</f>
        <v>118</v>
      </c>
      <c r="EV34" s="19" t="str">
        <f ca="1">IFERROR(__xludf.DUMMYFUNCTION("""COMPUTED_VALUE"""),"Тимченко О. С.")</f>
        <v>Тимченко О. С.</v>
      </c>
      <c r="EW34" s="19" t="str">
        <f ca="1">IFERROR(__xludf.DUMMYFUNCTION("""COMPUTED_VALUE"""),"За")</f>
        <v>За</v>
      </c>
      <c r="EX34" s="19">
        <f ca="1">IFERROR(__xludf.DUMMYFUNCTION("""COMPUTED_VALUE"""),118)</f>
        <v>118</v>
      </c>
      <c r="EY34" s="19" t="str">
        <f ca="1">IFERROR(__xludf.DUMMYFUNCTION("""COMPUTED_VALUE"""),"Тимченко О. С.")</f>
        <v>Тимченко О. С.</v>
      </c>
      <c r="EZ34" s="19" t="str">
        <f ca="1">IFERROR(__xludf.DUMMYFUNCTION("""COMPUTED_VALUE"""),"За")</f>
        <v>За</v>
      </c>
      <c r="FA34" s="19">
        <f ca="1">IFERROR(__xludf.DUMMYFUNCTION("""COMPUTED_VALUE"""),118)</f>
        <v>118</v>
      </c>
      <c r="FB34" s="19" t="str">
        <f ca="1">IFERROR(__xludf.DUMMYFUNCTION("""COMPUTED_VALUE"""),"Тимченко О. С.")</f>
        <v>Тимченко О. С.</v>
      </c>
      <c r="FC34" s="19" t="str">
        <f ca="1">IFERROR(__xludf.DUMMYFUNCTION("""COMPUTED_VALUE"""),"За")</f>
        <v>За</v>
      </c>
      <c r="FD34" s="19">
        <f ca="1">IFERROR(__xludf.DUMMYFUNCTION("""COMPUTED_VALUE"""),118)</f>
        <v>118</v>
      </c>
      <c r="FE34" s="19" t="str">
        <f ca="1">IFERROR(__xludf.DUMMYFUNCTION("""COMPUTED_VALUE"""),"Тимченко О. С.")</f>
        <v>Тимченко О. С.</v>
      </c>
      <c r="FF34" s="19" t="str">
        <f ca="1">IFERROR(__xludf.DUMMYFUNCTION("""COMPUTED_VALUE"""),"За")</f>
        <v>За</v>
      </c>
      <c r="FG34" s="19">
        <f ca="1">IFERROR(__xludf.DUMMYFUNCTION("""COMPUTED_VALUE"""),118)</f>
        <v>118</v>
      </c>
      <c r="FH34" s="19" t="str">
        <f ca="1">IFERROR(__xludf.DUMMYFUNCTION("""COMPUTED_VALUE"""),"Тимченко О. С.")</f>
        <v>Тимченко О. С.</v>
      </c>
      <c r="FI34" s="19" t="str">
        <f ca="1">IFERROR(__xludf.DUMMYFUNCTION("""COMPUTED_VALUE"""),"За")</f>
        <v>За</v>
      </c>
      <c r="FJ34" s="19">
        <f ca="1">IFERROR(__xludf.DUMMYFUNCTION("""COMPUTED_VALUE"""),118)</f>
        <v>118</v>
      </c>
      <c r="FK34" s="19" t="str">
        <f ca="1">IFERROR(__xludf.DUMMYFUNCTION("""COMPUTED_VALUE"""),"Тимченко О. С.")</f>
        <v>Тимченко О. С.</v>
      </c>
      <c r="FL34" s="19" t="str">
        <f ca="1">IFERROR(__xludf.DUMMYFUNCTION("""COMPUTED_VALUE"""),"За")</f>
        <v>За</v>
      </c>
      <c r="FM34" s="19">
        <f ca="1">IFERROR(__xludf.DUMMYFUNCTION("""COMPUTED_VALUE"""),118)</f>
        <v>118</v>
      </c>
      <c r="FN34" s="19" t="str">
        <f ca="1">IFERROR(__xludf.DUMMYFUNCTION("""COMPUTED_VALUE"""),"Тимченко О. С.")</f>
        <v>Тимченко О. С.</v>
      </c>
      <c r="FO34" s="19" t="str">
        <f ca="1">IFERROR(__xludf.DUMMYFUNCTION("""COMPUTED_VALUE"""),"За")</f>
        <v>За</v>
      </c>
      <c r="FP34" s="19">
        <f ca="1">IFERROR(__xludf.DUMMYFUNCTION("""COMPUTED_VALUE"""),118)</f>
        <v>118</v>
      </c>
      <c r="FQ34" s="19" t="str">
        <f ca="1">IFERROR(__xludf.DUMMYFUNCTION("""COMPUTED_VALUE"""),"Тимченко О. С.")</f>
        <v>Тимченко О. С.</v>
      </c>
      <c r="FR34" s="19" t="str">
        <f ca="1">IFERROR(__xludf.DUMMYFUNCTION("""COMPUTED_VALUE"""),"За")</f>
        <v>За</v>
      </c>
      <c r="FS34" s="19">
        <f ca="1">IFERROR(__xludf.DUMMYFUNCTION("""COMPUTED_VALUE"""),118)</f>
        <v>118</v>
      </c>
      <c r="FT34" s="19" t="str">
        <f ca="1">IFERROR(__xludf.DUMMYFUNCTION("""COMPUTED_VALUE"""),"Тимченко О. С.")</f>
        <v>Тимченко О. С.</v>
      </c>
      <c r="FU34" s="19" t="str">
        <f ca="1">IFERROR(__xludf.DUMMYFUNCTION("""COMPUTED_VALUE"""),"За")</f>
        <v>За</v>
      </c>
      <c r="FV34" s="19">
        <f ca="1">IFERROR(__xludf.DUMMYFUNCTION("""COMPUTED_VALUE"""),118)</f>
        <v>118</v>
      </c>
      <c r="FW34" s="19" t="str">
        <f ca="1">IFERROR(__xludf.DUMMYFUNCTION("""COMPUTED_VALUE"""),"Тимченко О. С.")</f>
        <v>Тимченко О. С.</v>
      </c>
      <c r="FX34" s="19" t="str">
        <f ca="1">IFERROR(__xludf.DUMMYFUNCTION("""COMPUTED_VALUE"""),"За")</f>
        <v>За</v>
      </c>
      <c r="FY34" s="19">
        <f ca="1">IFERROR(__xludf.DUMMYFUNCTION("""COMPUTED_VALUE"""),118)</f>
        <v>118</v>
      </c>
      <c r="FZ34" s="19" t="str">
        <f ca="1">IFERROR(__xludf.DUMMYFUNCTION("""COMPUTED_VALUE"""),"Тимченко О. С.")</f>
        <v>Тимченко О. С.</v>
      </c>
      <c r="GA34" s="19" t="str">
        <f ca="1">IFERROR(__xludf.DUMMYFUNCTION("""COMPUTED_VALUE"""),"Не голосував")</f>
        <v>Не голосував</v>
      </c>
      <c r="GB34" s="19">
        <f ca="1">IFERROR(__xludf.DUMMYFUNCTION("""COMPUTED_VALUE"""),118)</f>
        <v>118</v>
      </c>
      <c r="GC34" s="19" t="str">
        <f ca="1">IFERROR(__xludf.DUMMYFUNCTION("""COMPUTED_VALUE"""),"Тимченко О. С.")</f>
        <v>Тимченко О. С.</v>
      </c>
      <c r="GD34" s="19" t="str">
        <f ca="1">IFERROR(__xludf.DUMMYFUNCTION("""COMPUTED_VALUE"""),"Не голосував")</f>
        <v>Не голосував</v>
      </c>
      <c r="GE34" s="19">
        <f ca="1">IFERROR(__xludf.DUMMYFUNCTION("""COMPUTED_VALUE"""),118)</f>
        <v>118</v>
      </c>
      <c r="GF34" s="19" t="str">
        <f ca="1">IFERROR(__xludf.DUMMYFUNCTION("""COMPUTED_VALUE"""),"Тимченко О. С.")</f>
        <v>Тимченко О. С.</v>
      </c>
      <c r="GG34" s="19" t="str">
        <f ca="1">IFERROR(__xludf.DUMMYFUNCTION("""COMPUTED_VALUE"""),"Не голосував")</f>
        <v>Не голосував</v>
      </c>
      <c r="GH34" s="19">
        <f ca="1">IFERROR(__xludf.DUMMYFUNCTION("""COMPUTED_VALUE"""),118)</f>
        <v>118</v>
      </c>
      <c r="GI34" s="19" t="str">
        <f ca="1">IFERROR(__xludf.DUMMYFUNCTION("""COMPUTED_VALUE"""),"Тимченко О. С.")</f>
        <v>Тимченко О. С.</v>
      </c>
      <c r="GJ34" s="19" t="str">
        <f ca="1">IFERROR(__xludf.DUMMYFUNCTION("""COMPUTED_VALUE"""),"За")</f>
        <v>За</v>
      </c>
      <c r="GK34" s="19">
        <f ca="1">IFERROR(__xludf.DUMMYFUNCTION("""COMPUTED_VALUE"""),118)</f>
        <v>118</v>
      </c>
      <c r="GL34" s="19" t="str">
        <f ca="1">IFERROR(__xludf.DUMMYFUNCTION("""COMPUTED_VALUE"""),"Тимченко О. С.")</f>
        <v>Тимченко О. С.</v>
      </c>
      <c r="GM34" s="19" t="str">
        <f ca="1">IFERROR(__xludf.DUMMYFUNCTION("""COMPUTED_VALUE"""),"Не голосував")</f>
        <v>Не голосував</v>
      </c>
      <c r="GN34" s="19">
        <f ca="1">IFERROR(__xludf.DUMMYFUNCTION("""COMPUTED_VALUE"""),118)</f>
        <v>118</v>
      </c>
      <c r="GO34" s="19" t="str">
        <f ca="1">IFERROR(__xludf.DUMMYFUNCTION("""COMPUTED_VALUE"""),"Тимченко О. С.")</f>
        <v>Тимченко О. С.</v>
      </c>
      <c r="GP34" s="19" t="str">
        <f ca="1">IFERROR(__xludf.DUMMYFUNCTION("""COMPUTED_VALUE"""),"За")</f>
        <v>За</v>
      </c>
      <c r="GQ34" s="19">
        <f ca="1">IFERROR(__xludf.DUMMYFUNCTION("""COMPUTED_VALUE"""),118)</f>
        <v>118</v>
      </c>
      <c r="GR34" s="19" t="str">
        <f ca="1">IFERROR(__xludf.DUMMYFUNCTION("""COMPUTED_VALUE"""),"Тимченко О. С.")</f>
        <v>Тимченко О. С.</v>
      </c>
      <c r="GS34" s="19" t="str">
        <f ca="1">IFERROR(__xludf.DUMMYFUNCTION("""COMPUTED_VALUE"""),"За")</f>
        <v>За</v>
      </c>
      <c r="GT34" s="19">
        <f ca="1">IFERROR(__xludf.DUMMYFUNCTION("""COMPUTED_VALUE"""),118)</f>
        <v>118</v>
      </c>
      <c r="GU34" s="19" t="str">
        <f ca="1">IFERROR(__xludf.DUMMYFUNCTION("""COMPUTED_VALUE"""),"Тимченко О. С.")</f>
        <v>Тимченко О. С.</v>
      </c>
      <c r="GV34" s="19" t="str">
        <f ca="1">IFERROR(__xludf.DUMMYFUNCTION("""COMPUTED_VALUE"""),"За")</f>
        <v>За</v>
      </c>
      <c r="GW34" s="19">
        <f ca="1">IFERROR(__xludf.DUMMYFUNCTION("""COMPUTED_VALUE"""),118)</f>
        <v>118</v>
      </c>
      <c r="GX34" s="19" t="str">
        <f ca="1">IFERROR(__xludf.DUMMYFUNCTION("""COMPUTED_VALUE"""),"Тимченко О. С.")</f>
        <v>Тимченко О. С.</v>
      </c>
      <c r="GY34" s="19" t="str">
        <f ca="1">IFERROR(__xludf.DUMMYFUNCTION("""COMPUTED_VALUE"""),"За")</f>
        <v>За</v>
      </c>
      <c r="GZ34" s="19">
        <f ca="1">IFERROR(__xludf.DUMMYFUNCTION("""COMPUTED_VALUE"""),118)</f>
        <v>118</v>
      </c>
      <c r="HA34" s="19" t="str">
        <f ca="1">IFERROR(__xludf.DUMMYFUNCTION("""COMPUTED_VALUE"""),"Тимченко О. С.")</f>
        <v>Тимченко О. С.</v>
      </c>
      <c r="HB34" s="19" t="str">
        <f ca="1">IFERROR(__xludf.DUMMYFUNCTION("""COMPUTED_VALUE"""),"За")</f>
        <v>За</v>
      </c>
      <c r="HC34" s="19">
        <f ca="1">IFERROR(__xludf.DUMMYFUNCTION("""COMPUTED_VALUE"""),118)</f>
        <v>118</v>
      </c>
      <c r="HD34" s="19" t="str">
        <f ca="1">IFERROR(__xludf.DUMMYFUNCTION("""COMPUTED_VALUE"""),"Тимченко О. С.")</f>
        <v>Тимченко О. С.</v>
      </c>
      <c r="HE34" s="19" t="str">
        <f ca="1">IFERROR(__xludf.DUMMYFUNCTION("""COMPUTED_VALUE"""),"За")</f>
        <v>За</v>
      </c>
      <c r="HF34" s="19">
        <f ca="1">IFERROR(__xludf.DUMMYFUNCTION("""COMPUTED_VALUE"""),118)</f>
        <v>118</v>
      </c>
      <c r="HG34" s="19" t="str">
        <f ca="1">IFERROR(__xludf.DUMMYFUNCTION("""COMPUTED_VALUE"""),"Тимченко О. С.")</f>
        <v>Тимченко О. С.</v>
      </c>
      <c r="HH34" s="19" t="str">
        <f ca="1">IFERROR(__xludf.DUMMYFUNCTION("""COMPUTED_VALUE"""),"Не голосував")</f>
        <v>Не голосував</v>
      </c>
      <c r="HI34" s="19">
        <f ca="1">IFERROR(__xludf.DUMMYFUNCTION("""COMPUTED_VALUE"""),118)</f>
        <v>118</v>
      </c>
      <c r="HJ34" s="19" t="str">
        <f ca="1">IFERROR(__xludf.DUMMYFUNCTION("""COMPUTED_VALUE"""),"Тимченко О. С.")</f>
        <v>Тимченко О. С.</v>
      </c>
      <c r="HK34" s="19" t="str">
        <f ca="1">IFERROR(__xludf.DUMMYFUNCTION("""COMPUTED_VALUE"""),"За")</f>
        <v>За</v>
      </c>
      <c r="HL34" s="19">
        <f ca="1">IFERROR(__xludf.DUMMYFUNCTION("""COMPUTED_VALUE"""),118)</f>
        <v>118</v>
      </c>
      <c r="HM34" s="19" t="str">
        <f ca="1">IFERROR(__xludf.DUMMYFUNCTION("""COMPUTED_VALUE"""),"Тимченко О. С.")</f>
        <v>Тимченко О. С.</v>
      </c>
      <c r="HN34" s="19" t="str">
        <f ca="1">IFERROR(__xludf.DUMMYFUNCTION("""COMPUTED_VALUE"""),"Не голосував")</f>
        <v>Не голосував</v>
      </c>
      <c r="HO34" s="19">
        <f ca="1">IFERROR(__xludf.DUMMYFUNCTION("""COMPUTED_VALUE"""),118)</f>
        <v>118</v>
      </c>
      <c r="HP34" s="19" t="str">
        <f ca="1">IFERROR(__xludf.DUMMYFUNCTION("""COMPUTED_VALUE"""),"Тимченко О. С.")</f>
        <v>Тимченко О. С.</v>
      </c>
      <c r="HQ34" s="19" t="str">
        <f ca="1">IFERROR(__xludf.DUMMYFUNCTION("""COMPUTED_VALUE"""),"Не голосував")</f>
        <v>Не голосував</v>
      </c>
      <c r="HR34" s="19">
        <f ca="1">IFERROR(__xludf.DUMMYFUNCTION("""COMPUTED_VALUE"""),118)</f>
        <v>118</v>
      </c>
      <c r="HS34" s="19" t="str">
        <f ca="1">IFERROR(__xludf.DUMMYFUNCTION("""COMPUTED_VALUE"""),"Тимченко О. С.")</f>
        <v>Тимченко О. С.</v>
      </c>
      <c r="HT34" s="19" t="str">
        <f ca="1">IFERROR(__xludf.DUMMYFUNCTION("""COMPUTED_VALUE"""),"За")</f>
        <v>За</v>
      </c>
      <c r="HU34" s="19">
        <f ca="1">IFERROR(__xludf.DUMMYFUNCTION("""COMPUTED_VALUE"""),118)</f>
        <v>118</v>
      </c>
      <c r="HV34" s="19" t="str">
        <f ca="1">IFERROR(__xludf.DUMMYFUNCTION("""COMPUTED_VALUE"""),"Тимченко О. С.")</f>
        <v>Тимченко О. С.</v>
      </c>
      <c r="HW34" s="19" t="str">
        <f ca="1">IFERROR(__xludf.DUMMYFUNCTION("""COMPUTED_VALUE"""),"За")</f>
        <v>За</v>
      </c>
      <c r="HX34" s="19">
        <f ca="1">IFERROR(__xludf.DUMMYFUNCTION("""COMPUTED_VALUE"""),118)</f>
        <v>118</v>
      </c>
      <c r="HY34" s="19" t="str">
        <f ca="1">IFERROR(__xludf.DUMMYFUNCTION("""COMPUTED_VALUE"""),"Тимченко О. С.")</f>
        <v>Тимченко О. С.</v>
      </c>
      <c r="HZ34" s="19" t="str">
        <f ca="1">IFERROR(__xludf.DUMMYFUNCTION("""COMPUTED_VALUE"""),"За")</f>
        <v>За</v>
      </c>
      <c r="IA34" s="19">
        <f ca="1">IFERROR(__xludf.DUMMYFUNCTION("""COMPUTED_VALUE"""),118)</f>
        <v>118</v>
      </c>
      <c r="IB34" s="19" t="str">
        <f ca="1">IFERROR(__xludf.DUMMYFUNCTION("""COMPUTED_VALUE"""),"Тимченко О. С.")</f>
        <v>Тимченко О. С.</v>
      </c>
      <c r="IC34" s="19" t="str">
        <f ca="1">IFERROR(__xludf.DUMMYFUNCTION("""COMPUTED_VALUE"""),"За")</f>
        <v>За</v>
      </c>
      <c r="ID34" s="19">
        <f ca="1">IFERROR(__xludf.DUMMYFUNCTION("""COMPUTED_VALUE"""),118)</f>
        <v>118</v>
      </c>
      <c r="IE34" s="19" t="str">
        <f ca="1">IFERROR(__xludf.DUMMYFUNCTION("""COMPUTED_VALUE"""),"Тимченко О. С.")</f>
        <v>Тимченко О. С.</v>
      </c>
      <c r="IF34" s="19" t="str">
        <f ca="1">IFERROR(__xludf.DUMMYFUNCTION("""COMPUTED_VALUE"""),"За")</f>
        <v>За</v>
      </c>
      <c r="IG34" s="19">
        <f ca="1">IFERROR(__xludf.DUMMYFUNCTION("""COMPUTED_VALUE"""),118)</f>
        <v>118</v>
      </c>
      <c r="IH34" s="19" t="str">
        <f ca="1">IFERROR(__xludf.DUMMYFUNCTION("""COMPUTED_VALUE"""),"Тимченко О. С.")</f>
        <v>Тимченко О. С.</v>
      </c>
      <c r="II34" s="19" t="str">
        <f ca="1">IFERROR(__xludf.DUMMYFUNCTION("""COMPUTED_VALUE"""),"За")</f>
        <v>За</v>
      </c>
      <c r="IJ34" s="19">
        <f ca="1">IFERROR(__xludf.DUMMYFUNCTION("""COMPUTED_VALUE"""),118)</f>
        <v>118</v>
      </c>
      <c r="IK34" s="19" t="str">
        <f ca="1">IFERROR(__xludf.DUMMYFUNCTION("""COMPUTED_VALUE"""),"Тимченко О. С.")</f>
        <v>Тимченко О. С.</v>
      </c>
      <c r="IL34" s="19" t="str">
        <f ca="1">IFERROR(__xludf.DUMMYFUNCTION("""COMPUTED_VALUE"""),"За")</f>
        <v>За</v>
      </c>
      <c r="IM34" s="19">
        <f ca="1">IFERROR(__xludf.DUMMYFUNCTION("""COMPUTED_VALUE"""),118)</f>
        <v>118</v>
      </c>
      <c r="IN34" s="19" t="str">
        <f ca="1">IFERROR(__xludf.DUMMYFUNCTION("""COMPUTED_VALUE"""),"Тимченко О. С.")</f>
        <v>Тимченко О. С.</v>
      </c>
      <c r="IO34" s="19" t="str">
        <f ca="1">IFERROR(__xludf.DUMMYFUNCTION("""COMPUTED_VALUE"""),"За")</f>
        <v>За</v>
      </c>
      <c r="IP34" s="19">
        <f ca="1">IFERROR(__xludf.DUMMYFUNCTION("""COMPUTED_VALUE"""),118)</f>
        <v>118</v>
      </c>
      <c r="IQ34" s="19" t="str">
        <f ca="1">IFERROR(__xludf.DUMMYFUNCTION("""COMPUTED_VALUE"""),"Тимченко О. С.")</f>
        <v>Тимченко О. С.</v>
      </c>
      <c r="IR34" s="19" t="str">
        <f ca="1">IFERROR(__xludf.DUMMYFUNCTION("""COMPUTED_VALUE"""),"Не голосував")</f>
        <v>Не голосував</v>
      </c>
      <c r="IS34" s="19">
        <f ca="1">IFERROR(__xludf.DUMMYFUNCTION("""COMPUTED_VALUE"""),118)</f>
        <v>118</v>
      </c>
      <c r="IT34" s="19" t="str">
        <f ca="1">IFERROR(__xludf.DUMMYFUNCTION("""COMPUTED_VALUE"""),"Тимченко О. С.")</f>
        <v>Тимченко О. С.</v>
      </c>
      <c r="IU34" s="19" t="str">
        <f ca="1">IFERROR(__xludf.DUMMYFUNCTION("""COMPUTED_VALUE"""),"За")</f>
        <v>За</v>
      </c>
      <c r="IV34" s="19">
        <f ca="1">IFERROR(__xludf.DUMMYFUNCTION("""COMPUTED_VALUE"""),118)</f>
        <v>118</v>
      </c>
      <c r="IW34" s="19" t="str">
        <f ca="1">IFERROR(__xludf.DUMMYFUNCTION("""COMPUTED_VALUE"""),"Тимченко О. С.")</f>
        <v>Тимченко О. С.</v>
      </c>
      <c r="IX34" s="19" t="str">
        <f ca="1">IFERROR(__xludf.DUMMYFUNCTION("""COMPUTED_VALUE"""),"За")</f>
        <v>За</v>
      </c>
      <c r="IY34" s="19">
        <f ca="1">IFERROR(__xludf.DUMMYFUNCTION("""COMPUTED_VALUE"""),118)</f>
        <v>118</v>
      </c>
      <c r="IZ34" s="19" t="str">
        <f ca="1">IFERROR(__xludf.DUMMYFUNCTION("""COMPUTED_VALUE"""),"Тимченко О. С.")</f>
        <v>Тимченко О. С.</v>
      </c>
      <c r="JA34" s="19" t="str">
        <f ca="1">IFERROR(__xludf.DUMMYFUNCTION("""COMPUTED_VALUE"""),"За")</f>
        <v>За</v>
      </c>
      <c r="JB34" s="19">
        <f ca="1">IFERROR(__xludf.DUMMYFUNCTION("""COMPUTED_VALUE"""),118)</f>
        <v>118</v>
      </c>
      <c r="JC34" s="19" t="str">
        <f ca="1">IFERROR(__xludf.DUMMYFUNCTION("""COMPUTED_VALUE"""),"Тимченко О. С.")</f>
        <v>Тимченко О. С.</v>
      </c>
      <c r="JD34" s="19" t="str">
        <f ca="1">IFERROR(__xludf.DUMMYFUNCTION("""COMPUTED_VALUE"""),"Не голосував")</f>
        <v>Не голосував</v>
      </c>
      <c r="JE34" s="19">
        <f ca="1">IFERROR(__xludf.DUMMYFUNCTION("""COMPUTED_VALUE"""),118)</f>
        <v>118</v>
      </c>
      <c r="JF34" s="19" t="str">
        <f ca="1">IFERROR(__xludf.DUMMYFUNCTION("""COMPUTED_VALUE"""),"Тимченко О. С.")</f>
        <v>Тимченко О. С.</v>
      </c>
      <c r="JG34" s="19" t="str">
        <f ca="1">IFERROR(__xludf.DUMMYFUNCTION("""COMPUTED_VALUE"""),"За")</f>
        <v>За</v>
      </c>
      <c r="JH34" s="19">
        <f ca="1">IFERROR(__xludf.DUMMYFUNCTION("""COMPUTED_VALUE"""),118)</f>
        <v>118</v>
      </c>
      <c r="JI34" s="19" t="str">
        <f ca="1">IFERROR(__xludf.DUMMYFUNCTION("""COMPUTED_VALUE"""),"Тимченко О. С.")</f>
        <v>Тимченко О. С.</v>
      </c>
      <c r="JJ34" s="19" t="str">
        <f ca="1">IFERROR(__xludf.DUMMYFUNCTION("""COMPUTED_VALUE"""),"Не голосував")</f>
        <v>Не голосував</v>
      </c>
      <c r="JK34" s="19">
        <f ca="1">IFERROR(__xludf.DUMMYFUNCTION("""COMPUTED_VALUE"""),118)</f>
        <v>118</v>
      </c>
      <c r="JL34" s="19" t="str">
        <f ca="1">IFERROR(__xludf.DUMMYFUNCTION("""COMPUTED_VALUE"""),"Тимченко О. С.")</f>
        <v>Тимченко О. С.</v>
      </c>
      <c r="JM34" s="19" t="str">
        <f ca="1">IFERROR(__xludf.DUMMYFUNCTION("""COMPUTED_VALUE"""),"За")</f>
        <v>За</v>
      </c>
      <c r="JN34" s="19">
        <f ca="1">IFERROR(__xludf.DUMMYFUNCTION("""COMPUTED_VALUE"""),118)</f>
        <v>118</v>
      </c>
      <c r="JO34" s="19" t="str">
        <f ca="1">IFERROR(__xludf.DUMMYFUNCTION("""COMPUTED_VALUE"""),"Тимченко О. С.")</f>
        <v>Тимченко О. С.</v>
      </c>
      <c r="JP34" s="19" t="str">
        <f ca="1">IFERROR(__xludf.DUMMYFUNCTION("""COMPUTED_VALUE"""),"За")</f>
        <v>За</v>
      </c>
      <c r="JQ34" s="19">
        <f ca="1">IFERROR(__xludf.DUMMYFUNCTION("""COMPUTED_VALUE"""),118)</f>
        <v>118</v>
      </c>
      <c r="JR34" s="19" t="str">
        <f ca="1">IFERROR(__xludf.DUMMYFUNCTION("""COMPUTED_VALUE"""),"Тимченко О. С.")</f>
        <v>Тимченко О. С.</v>
      </c>
      <c r="JS34" s="19" t="str">
        <f ca="1">IFERROR(__xludf.DUMMYFUNCTION("""COMPUTED_VALUE"""),"За")</f>
        <v>За</v>
      </c>
      <c r="JT34" s="19">
        <f ca="1">IFERROR(__xludf.DUMMYFUNCTION("""COMPUTED_VALUE"""),118)</f>
        <v>118</v>
      </c>
      <c r="JU34" s="19" t="str">
        <f ca="1">IFERROR(__xludf.DUMMYFUNCTION("""COMPUTED_VALUE"""),"Тимченко О. С.")</f>
        <v>Тимченко О. С.</v>
      </c>
      <c r="JV34" s="19" t="str">
        <f ca="1">IFERROR(__xludf.DUMMYFUNCTION("""COMPUTED_VALUE"""),"За")</f>
        <v>За</v>
      </c>
      <c r="JW34" s="19">
        <f ca="1">IFERROR(__xludf.DUMMYFUNCTION("""COMPUTED_VALUE"""),118)</f>
        <v>118</v>
      </c>
      <c r="JX34" s="19" t="str">
        <f ca="1">IFERROR(__xludf.DUMMYFUNCTION("""COMPUTED_VALUE"""),"Тимченко О. С.")</f>
        <v>Тимченко О. С.</v>
      </c>
      <c r="JY34" s="19" t="str">
        <f ca="1">IFERROR(__xludf.DUMMYFUNCTION("""COMPUTED_VALUE"""),"За")</f>
        <v>За</v>
      </c>
      <c r="JZ34" s="19">
        <f ca="1">IFERROR(__xludf.DUMMYFUNCTION("""COMPUTED_VALUE"""),118)</f>
        <v>118</v>
      </c>
      <c r="KA34" s="19" t="str">
        <f ca="1">IFERROR(__xludf.DUMMYFUNCTION("""COMPUTED_VALUE"""),"Тимченко О. С.")</f>
        <v>Тимченко О. С.</v>
      </c>
      <c r="KB34" s="19" t="str">
        <f ca="1">IFERROR(__xludf.DUMMYFUNCTION("""COMPUTED_VALUE"""),"За")</f>
        <v>За</v>
      </c>
      <c r="KC34" s="19">
        <f ca="1">IFERROR(__xludf.DUMMYFUNCTION("""COMPUTED_VALUE"""),118)</f>
        <v>118</v>
      </c>
      <c r="KD34" s="19" t="str">
        <f ca="1">IFERROR(__xludf.DUMMYFUNCTION("""COMPUTED_VALUE"""),"Тимченко О. С.")</f>
        <v>Тимченко О. С.</v>
      </c>
      <c r="KE34" s="19" t="str">
        <f ca="1">IFERROR(__xludf.DUMMYFUNCTION("""COMPUTED_VALUE"""),"За")</f>
        <v>За</v>
      </c>
      <c r="KF34" s="19">
        <f ca="1">IFERROR(__xludf.DUMMYFUNCTION("""COMPUTED_VALUE"""),118)</f>
        <v>118</v>
      </c>
      <c r="KG34" s="19" t="str">
        <f ca="1">IFERROR(__xludf.DUMMYFUNCTION("""COMPUTED_VALUE"""),"Тимченко О. С.")</f>
        <v>Тимченко О. С.</v>
      </c>
      <c r="KH34" s="19" t="str">
        <f ca="1">IFERROR(__xludf.DUMMYFUNCTION("""COMPUTED_VALUE"""),"За")</f>
        <v>За</v>
      </c>
      <c r="KI34" s="19">
        <f ca="1">IFERROR(__xludf.DUMMYFUNCTION("""COMPUTED_VALUE"""),118)</f>
        <v>118</v>
      </c>
      <c r="KJ34" s="19" t="str">
        <f ca="1">IFERROR(__xludf.DUMMYFUNCTION("""COMPUTED_VALUE"""),"Тимченко О. С.")</f>
        <v>Тимченко О. С.</v>
      </c>
      <c r="KK34" s="19" t="str">
        <f ca="1">IFERROR(__xludf.DUMMYFUNCTION("""COMPUTED_VALUE"""),"За")</f>
        <v>За</v>
      </c>
      <c r="KL34" s="19">
        <f ca="1">IFERROR(__xludf.DUMMYFUNCTION("""COMPUTED_VALUE"""),118)</f>
        <v>118</v>
      </c>
      <c r="KM34" s="19" t="str">
        <f ca="1">IFERROR(__xludf.DUMMYFUNCTION("""COMPUTED_VALUE"""),"Тимченко О. С.")</f>
        <v>Тимченко О. С.</v>
      </c>
      <c r="KN34" s="19" t="str">
        <f ca="1">IFERROR(__xludf.DUMMYFUNCTION("""COMPUTED_VALUE"""),"За")</f>
        <v>За</v>
      </c>
      <c r="KO34" s="19">
        <f ca="1">IFERROR(__xludf.DUMMYFUNCTION("""COMPUTED_VALUE"""),118)</f>
        <v>118</v>
      </c>
      <c r="KP34" s="19" t="str">
        <f ca="1">IFERROR(__xludf.DUMMYFUNCTION("""COMPUTED_VALUE"""),"Тимченко О. С.")</f>
        <v>Тимченко О. С.</v>
      </c>
      <c r="KQ34" s="19" t="str">
        <f ca="1">IFERROR(__xludf.DUMMYFUNCTION("""COMPUTED_VALUE"""),"За")</f>
        <v>За</v>
      </c>
      <c r="KR34" s="19">
        <f ca="1">IFERROR(__xludf.DUMMYFUNCTION("""COMPUTED_VALUE"""),118)</f>
        <v>118</v>
      </c>
      <c r="KS34" s="19" t="str">
        <f ca="1">IFERROR(__xludf.DUMMYFUNCTION("""COMPUTED_VALUE"""),"Тимченко О. С.")</f>
        <v>Тимченко О. С.</v>
      </c>
      <c r="KT34" s="19" t="str">
        <f ca="1">IFERROR(__xludf.DUMMYFUNCTION("""COMPUTED_VALUE"""),"За")</f>
        <v>За</v>
      </c>
      <c r="KU34" s="19">
        <f ca="1">IFERROR(__xludf.DUMMYFUNCTION("""COMPUTED_VALUE"""),118)</f>
        <v>118</v>
      </c>
      <c r="KV34" s="19" t="str">
        <f ca="1">IFERROR(__xludf.DUMMYFUNCTION("""COMPUTED_VALUE"""),"Тимченко О. С.")</f>
        <v>Тимченко О. С.</v>
      </c>
      <c r="KW34" s="19" t="str">
        <f ca="1">IFERROR(__xludf.DUMMYFUNCTION("""COMPUTED_VALUE"""),"...")</f>
        <v>...</v>
      </c>
      <c r="KX34" s="19">
        <f ca="1">IFERROR(__xludf.DUMMYFUNCTION("""COMPUTED_VALUE"""),118)</f>
        <v>118</v>
      </c>
      <c r="KY34" s="19" t="str">
        <f ca="1">IFERROR(__xludf.DUMMYFUNCTION("""COMPUTED_VALUE"""),"Тимченко О. С.")</f>
        <v>Тимченко О. С.</v>
      </c>
      <c r="KZ34" s="19" t="str">
        <f ca="1">IFERROR(__xludf.DUMMYFUNCTION("""COMPUTED_VALUE"""),"...")</f>
        <v>...</v>
      </c>
      <c r="LA34" s="19">
        <f ca="1">IFERROR(__xludf.DUMMYFUNCTION("""COMPUTED_VALUE"""),118)</f>
        <v>118</v>
      </c>
      <c r="LB34" s="19" t="str">
        <f ca="1">IFERROR(__xludf.DUMMYFUNCTION("""COMPUTED_VALUE"""),"Тимченко О. С.")</f>
        <v>Тимченко О. С.</v>
      </c>
      <c r="LC34" s="19" t="str">
        <f ca="1">IFERROR(__xludf.DUMMYFUNCTION("""COMPUTED_VALUE"""),"...")</f>
        <v>...</v>
      </c>
      <c r="LD34" s="19">
        <f ca="1">IFERROR(__xludf.DUMMYFUNCTION("""COMPUTED_VALUE"""),118)</f>
        <v>118</v>
      </c>
      <c r="LE34" s="19" t="str">
        <f ca="1">IFERROR(__xludf.DUMMYFUNCTION("""COMPUTED_VALUE"""),"Тимченко О. С.")</f>
        <v>Тимченко О. С.</v>
      </c>
      <c r="LF34" s="19" t="str">
        <f ca="1">IFERROR(__xludf.DUMMYFUNCTION("""COMPUTED_VALUE"""),"Не голосував")</f>
        <v>Не голосував</v>
      </c>
      <c r="LG34" s="19">
        <f ca="1">IFERROR(__xludf.DUMMYFUNCTION("""COMPUTED_VALUE"""),118)</f>
        <v>118</v>
      </c>
      <c r="LH34" s="19" t="str">
        <f ca="1">IFERROR(__xludf.DUMMYFUNCTION("""COMPUTED_VALUE"""),"Тимченко О. С.")</f>
        <v>Тимченко О. С.</v>
      </c>
      <c r="LI34" s="19" t="str">
        <f ca="1">IFERROR(__xludf.DUMMYFUNCTION("""COMPUTED_VALUE"""),"Не голосував")</f>
        <v>Не голосував</v>
      </c>
      <c r="LJ34" s="19">
        <f ca="1">IFERROR(__xludf.DUMMYFUNCTION("""COMPUTED_VALUE"""),118)</f>
        <v>118</v>
      </c>
      <c r="LK34" s="19" t="str">
        <f ca="1">IFERROR(__xludf.DUMMYFUNCTION("""COMPUTED_VALUE"""),"Тимченко О. С.")</f>
        <v>Тимченко О. С.</v>
      </c>
      <c r="LL34" s="19" t="str">
        <f ca="1">IFERROR(__xludf.DUMMYFUNCTION("""COMPUTED_VALUE"""),"За")</f>
        <v>За</v>
      </c>
      <c r="LM34" s="19">
        <f ca="1">IFERROR(__xludf.DUMMYFUNCTION("""COMPUTED_VALUE"""),118)</f>
        <v>118</v>
      </c>
      <c r="LN34" s="19" t="str">
        <f ca="1">IFERROR(__xludf.DUMMYFUNCTION("""COMPUTED_VALUE"""),"Тимченко О. С.")</f>
        <v>Тимченко О. С.</v>
      </c>
      <c r="LO34" s="19" t="str">
        <f ca="1">IFERROR(__xludf.DUMMYFUNCTION("""COMPUTED_VALUE"""),"За")</f>
        <v>За</v>
      </c>
      <c r="LP34" s="19">
        <f ca="1">IFERROR(__xludf.DUMMYFUNCTION("""COMPUTED_VALUE"""),118)</f>
        <v>118</v>
      </c>
      <c r="LQ34" s="19" t="str">
        <f ca="1">IFERROR(__xludf.DUMMYFUNCTION("""COMPUTED_VALUE"""),"Тимченко О. С.")</f>
        <v>Тимченко О. С.</v>
      </c>
      <c r="LR34" s="19" t="str">
        <f ca="1">IFERROR(__xludf.DUMMYFUNCTION("""COMPUTED_VALUE"""),"Не голосував")</f>
        <v>Не голосував</v>
      </c>
      <c r="LS34" s="19">
        <f ca="1">IFERROR(__xludf.DUMMYFUNCTION("""COMPUTED_VALUE"""),118)</f>
        <v>118</v>
      </c>
      <c r="LT34" s="19" t="str">
        <f ca="1">IFERROR(__xludf.DUMMYFUNCTION("""COMPUTED_VALUE"""),"Тимченко О. С.")</f>
        <v>Тимченко О. С.</v>
      </c>
      <c r="LU34" s="19" t="str">
        <f ca="1">IFERROR(__xludf.DUMMYFUNCTION("""COMPUTED_VALUE"""),"За")</f>
        <v>За</v>
      </c>
      <c r="LV34" s="19">
        <f ca="1">IFERROR(__xludf.DUMMYFUNCTION("""COMPUTED_VALUE"""),118)</f>
        <v>118</v>
      </c>
      <c r="LW34" s="19" t="str">
        <f ca="1">IFERROR(__xludf.DUMMYFUNCTION("""COMPUTED_VALUE"""),"Тимченко О. С.")</f>
        <v>Тимченко О. С.</v>
      </c>
      <c r="LX34" s="19" t="str">
        <f ca="1">IFERROR(__xludf.DUMMYFUNCTION("""COMPUTED_VALUE"""),"Не голосував")</f>
        <v>Не голосував</v>
      </c>
      <c r="LY34" s="19">
        <f ca="1">IFERROR(__xludf.DUMMYFUNCTION("""COMPUTED_VALUE"""),118)</f>
        <v>118</v>
      </c>
      <c r="LZ34" s="19" t="str">
        <f ca="1">IFERROR(__xludf.DUMMYFUNCTION("""COMPUTED_VALUE"""),"Тимченко О. С.")</f>
        <v>Тимченко О. С.</v>
      </c>
      <c r="MA34" s="19" t="str">
        <f ca="1">IFERROR(__xludf.DUMMYFUNCTION("""COMPUTED_VALUE"""),"Не голосував")</f>
        <v>Не голосував</v>
      </c>
      <c r="MB34" s="19">
        <f ca="1">IFERROR(__xludf.DUMMYFUNCTION("""COMPUTED_VALUE"""),118)</f>
        <v>118</v>
      </c>
      <c r="MC34" s="19" t="str">
        <f ca="1">IFERROR(__xludf.DUMMYFUNCTION("""COMPUTED_VALUE"""),"Тимченко О. С.")</f>
        <v>Тимченко О. С.</v>
      </c>
      <c r="MD34" s="19" t="str">
        <f ca="1">IFERROR(__xludf.DUMMYFUNCTION("""COMPUTED_VALUE"""),"Не голосував")</f>
        <v>Не голосував</v>
      </c>
      <c r="ME34" s="19">
        <f ca="1">IFERROR(__xludf.DUMMYFUNCTION("""COMPUTED_VALUE"""),118)</f>
        <v>118</v>
      </c>
      <c r="MF34" s="19" t="str">
        <f ca="1">IFERROR(__xludf.DUMMYFUNCTION("""COMPUTED_VALUE"""),"Тимченко О. С.")</f>
        <v>Тимченко О. С.</v>
      </c>
      <c r="MG34" s="19" t="str">
        <f ca="1">IFERROR(__xludf.DUMMYFUNCTION("""COMPUTED_VALUE"""),"Не голосував")</f>
        <v>Не голосував</v>
      </c>
      <c r="MH34" s="19">
        <f ca="1">IFERROR(__xludf.DUMMYFUNCTION("""COMPUTED_VALUE"""),118)</f>
        <v>118</v>
      </c>
      <c r="MI34" s="19" t="str">
        <f ca="1">IFERROR(__xludf.DUMMYFUNCTION("""COMPUTED_VALUE"""),"Тимченко О. С.")</f>
        <v>Тимченко О. С.</v>
      </c>
      <c r="MJ34" s="19" t="str">
        <f ca="1">IFERROR(__xludf.DUMMYFUNCTION("""COMPUTED_VALUE"""),"За")</f>
        <v>За</v>
      </c>
      <c r="MK34" s="19">
        <f ca="1">IFERROR(__xludf.DUMMYFUNCTION("""COMPUTED_VALUE"""),118)</f>
        <v>118</v>
      </c>
      <c r="ML34" s="19" t="str">
        <f ca="1">IFERROR(__xludf.DUMMYFUNCTION("""COMPUTED_VALUE"""),"Тимченко О. С.")</f>
        <v>Тимченко О. С.</v>
      </c>
      <c r="MM34" s="19" t="str">
        <f ca="1">IFERROR(__xludf.DUMMYFUNCTION("""COMPUTED_VALUE"""),"За")</f>
        <v>За</v>
      </c>
      <c r="MN34" s="19">
        <f ca="1">IFERROR(__xludf.DUMMYFUNCTION("""COMPUTED_VALUE"""),118)</f>
        <v>118</v>
      </c>
      <c r="MO34" s="19" t="str">
        <f ca="1">IFERROR(__xludf.DUMMYFUNCTION("""COMPUTED_VALUE"""),"Тимченко О. С.")</f>
        <v>Тимченко О. С.</v>
      </c>
      <c r="MP34" s="19" t="str">
        <f ca="1">IFERROR(__xludf.DUMMYFUNCTION("""COMPUTED_VALUE"""),"За")</f>
        <v>За</v>
      </c>
      <c r="MQ34" s="19">
        <f ca="1">IFERROR(__xludf.DUMMYFUNCTION("""COMPUTED_VALUE"""),118)</f>
        <v>118</v>
      </c>
      <c r="MR34" s="19" t="str">
        <f ca="1">IFERROR(__xludf.DUMMYFUNCTION("""COMPUTED_VALUE"""),"Тимченко О. С.")</f>
        <v>Тимченко О. С.</v>
      </c>
      <c r="MS34" s="19" t="str">
        <f ca="1">IFERROR(__xludf.DUMMYFUNCTION("""COMPUTED_VALUE"""),"За")</f>
        <v>За</v>
      </c>
      <c r="MT34" s="19">
        <f ca="1">IFERROR(__xludf.DUMMYFUNCTION("""COMPUTED_VALUE"""),118)</f>
        <v>118</v>
      </c>
      <c r="MU34" s="19" t="str">
        <f ca="1">IFERROR(__xludf.DUMMYFUNCTION("""COMPUTED_VALUE"""),"Тимченко О. С.")</f>
        <v>Тимченко О. С.</v>
      </c>
      <c r="MV34" s="19" t="str">
        <f ca="1">IFERROR(__xludf.DUMMYFUNCTION("""COMPUTED_VALUE"""),"За")</f>
        <v>За</v>
      </c>
      <c r="MW34" s="19">
        <f ca="1">IFERROR(__xludf.DUMMYFUNCTION("""COMPUTED_VALUE"""),118)</f>
        <v>118</v>
      </c>
      <c r="MX34" s="19" t="str">
        <f ca="1">IFERROR(__xludf.DUMMYFUNCTION("""COMPUTED_VALUE"""),"Тимченко О. С.")</f>
        <v>Тимченко О. С.</v>
      </c>
      <c r="MY34" s="19" t="str">
        <f ca="1">IFERROR(__xludf.DUMMYFUNCTION("""COMPUTED_VALUE"""),"За")</f>
        <v>За</v>
      </c>
      <c r="MZ34" s="19">
        <f ca="1">IFERROR(__xludf.DUMMYFUNCTION("""COMPUTED_VALUE"""),118)</f>
        <v>118</v>
      </c>
      <c r="NA34" s="19" t="str">
        <f ca="1">IFERROR(__xludf.DUMMYFUNCTION("""COMPUTED_VALUE"""),"Тимченко О. С.")</f>
        <v>Тимченко О. С.</v>
      </c>
      <c r="NB34" s="19" t="str">
        <f ca="1">IFERROR(__xludf.DUMMYFUNCTION("""COMPUTED_VALUE"""),"За")</f>
        <v>За</v>
      </c>
      <c r="NC34" s="19">
        <f ca="1">IFERROR(__xludf.DUMMYFUNCTION("""COMPUTED_VALUE"""),118)</f>
        <v>118</v>
      </c>
      <c r="ND34" s="19" t="str">
        <f ca="1">IFERROR(__xludf.DUMMYFUNCTION("""COMPUTED_VALUE"""),"Тимченко О. С.")</f>
        <v>Тимченко О. С.</v>
      </c>
      <c r="NE34" s="19" t="str">
        <f ca="1">IFERROR(__xludf.DUMMYFUNCTION("""COMPUTED_VALUE"""),"За")</f>
        <v>За</v>
      </c>
      <c r="NF34" s="19">
        <f ca="1">IFERROR(__xludf.DUMMYFUNCTION("""COMPUTED_VALUE"""),118)</f>
        <v>118</v>
      </c>
      <c r="NG34" s="19" t="str">
        <f ca="1">IFERROR(__xludf.DUMMYFUNCTION("""COMPUTED_VALUE"""),"Тимченко О. С.")</f>
        <v>Тимченко О. С.</v>
      </c>
      <c r="NH34" s="19" t="str">
        <f ca="1">IFERROR(__xludf.DUMMYFUNCTION("""COMPUTED_VALUE"""),"За")</f>
        <v>За</v>
      </c>
      <c r="NI34" s="19">
        <f ca="1">IFERROR(__xludf.DUMMYFUNCTION("""COMPUTED_VALUE"""),118)</f>
        <v>118</v>
      </c>
      <c r="NJ34" s="19" t="str">
        <f ca="1">IFERROR(__xludf.DUMMYFUNCTION("""COMPUTED_VALUE"""),"Тимченко О. С.")</f>
        <v>Тимченко О. С.</v>
      </c>
      <c r="NK34" s="19" t="str">
        <f ca="1">IFERROR(__xludf.DUMMYFUNCTION("""COMPUTED_VALUE"""),"За")</f>
        <v>За</v>
      </c>
      <c r="NL34" s="19">
        <f ca="1">IFERROR(__xludf.DUMMYFUNCTION("""COMPUTED_VALUE"""),118)</f>
        <v>118</v>
      </c>
      <c r="NM34" s="19" t="str">
        <f ca="1">IFERROR(__xludf.DUMMYFUNCTION("""COMPUTED_VALUE"""),"Тимченко О. С.")</f>
        <v>Тимченко О. С.</v>
      </c>
      <c r="NN34" s="19" t="str">
        <f ca="1">IFERROR(__xludf.DUMMYFUNCTION("""COMPUTED_VALUE"""),"За")</f>
        <v>За</v>
      </c>
      <c r="NO34" s="19">
        <f ca="1">IFERROR(__xludf.DUMMYFUNCTION("""COMPUTED_VALUE"""),118)</f>
        <v>118</v>
      </c>
      <c r="NP34" s="19" t="str">
        <f ca="1">IFERROR(__xludf.DUMMYFUNCTION("""COMPUTED_VALUE"""),"Тимченко О. С.")</f>
        <v>Тимченко О. С.</v>
      </c>
      <c r="NQ34" s="19" t="str">
        <f ca="1">IFERROR(__xludf.DUMMYFUNCTION("""COMPUTED_VALUE"""),"За")</f>
        <v>За</v>
      </c>
      <c r="NR34" s="19">
        <f ca="1">IFERROR(__xludf.DUMMYFUNCTION("""COMPUTED_VALUE"""),118)</f>
        <v>118</v>
      </c>
      <c r="NS34" s="19" t="str">
        <f ca="1">IFERROR(__xludf.DUMMYFUNCTION("""COMPUTED_VALUE"""),"Тимченко О. С.")</f>
        <v>Тимченко О. С.</v>
      </c>
      <c r="NT34" s="19" t="str">
        <f ca="1">IFERROR(__xludf.DUMMYFUNCTION("""COMPUTED_VALUE"""),"Утримався")</f>
        <v>Утримався</v>
      </c>
      <c r="NU34" s="19">
        <f ca="1">IFERROR(__xludf.DUMMYFUNCTION("""COMPUTED_VALUE"""),118)</f>
        <v>118</v>
      </c>
      <c r="NV34" s="19" t="str">
        <f ca="1">IFERROR(__xludf.DUMMYFUNCTION("""COMPUTED_VALUE"""),"Тимченко О. С.")</f>
        <v>Тимченко О. С.</v>
      </c>
      <c r="NW34" s="19" t="str">
        <f ca="1">IFERROR(__xludf.DUMMYFUNCTION("""COMPUTED_VALUE"""),"Утримався")</f>
        <v>Утримався</v>
      </c>
      <c r="NX34" s="19">
        <f ca="1">IFERROR(__xludf.DUMMYFUNCTION("""COMPUTED_VALUE"""),118)</f>
        <v>118</v>
      </c>
      <c r="NY34" s="19" t="str">
        <f ca="1">IFERROR(__xludf.DUMMYFUNCTION("""COMPUTED_VALUE"""),"Тимченко О. С.")</f>
        <v>Тимченко О. С.</v>
      </c>
      <c r="NZ34" s="19" t="str">
        <f ca="1">IFERROR(__xludf.DUMMYFUNCTION("""COMPUTED_VALUE"""),"За")</f>
        <v>За</v>
      </c>
      <c r="OA34" s="19">
        <f ca="1">IFERROR(__xludf.DUMMYFUNCTION("""COMPUTED_VALUE"""),118)</f>
        <v>118</v>
      </c>
      <c r="OB34" s="19" t="str">
        <f ca="1">IFERROR(__xludf.DUMMYFUNCTION("""COMPUTED_VALUE"""),"Тимченко О. С.")</f>
        <v>Тимченко О. С.</v>
      </c>
      <c r="OC34" s="19" t="str">
        <f ca="1">IFERROR(__xludf.DUMMYFUNCTION("""COMPUTED_VALUE"""),"За")</f>
        <v>За</v>
      </c>
      <c r="OD34" s="19">
        <f ca="1">IFERROR(__xludf.DUMMYFUNCTION("""COMPUTED_VALUE"""),118)</f>
        <v>118</v>
      </c>
      <c r="OE34" s="19" t="str">
        <f ca="1">IFERROR(__xludf.DUMMYFUNCTION("""COMPUTED_VALUE"""),"Тимченко О. С.")</f>
        <v>Тимченко О. С.</v>
      </c>
      <c r="OF34" s="19" t="str">
        <f ca="1">IFERROR(__xludf.DUMMYFUNCTION("""COMPUTED_VALUE"""),"Не голосував")</f>
        <v>Не голосував</v>
      </c>
      <c r="OG34" s="19">
        <f ca="1">IFERROR(__xludf.DUMMYFUNCTION("""COMPUTED_VALUE"""),118)</f>
        <v>118</v>
      </c>
      <c r="OH34" s="19" t="str">
        <f ca="1">IFERROR(__xludf.DUMMYFUNCTION("""COMPUTED_VALUE"""),"Тимченко О. С.")</f>
        <v>Тимченко О. С.</v>
      </c>
      <c r="OI34" s="19" t="str">
        <f ca="1">IFERROR(__xludf.DUMMYFUNCTION("""COMPUTED_VALUE"""),"Не голосував")</f>
        <v>Не голосував</v>
      </c>
      <c r="OJ34" s="19">
        <f ca="1">IFERROR(__xludf.DUMMYFUNCTION("""COMPUTED_VALUE"""),118)</f>
        <v>118</v>
      </c>
      <c r="OK34" s="19" t="str">
        <f ca="1">IFERROR(__xludf.DUMMYFUNCTION("""COMPUTED_VALUE"""),"Тимченко О. С.")</f>
        <v>Тимченко О. С.</v>
      </c>
      <c r="OL34" s="19" t="str">
        <f ca="1">IFERROR(__xludf.DUMMYFUNCTION("""COMPUTED_VALUE"""),"Не голосував")</f>
        <v>Не голосував</v>
      </c>
      <c r="OM34" s="19">
        <f ca="1">IFERROR(__xludf.DUMMYFUNCTION("""COMPUTED_VALUE"""),118)</f>
        <v>118</v>
      </c>
      <c r="ON34" s="19" t="str">
        <f ca="1">IFERROR(__xludf.DUMMYFUNCTION("""COMPUTED_VALUE"""),"Тимченко О. С.")</f>
        <v>Тимченко О. С.</v>
      </c>
      <c r="OO34" s="19" t="str">
        <f ca="1">IFERROR(__xludf.DUMMYFUNCTION("""COMPUTED_VALUE"""),"Не голосував")</f>
        <v>Не голосував</v>
      </c>
      <c r="OP34" s="19">
        <f ca="1">IFERROR(__xludf.DUMMYFUNCTION("""COMPUTED_VALUE"""),118)</f>
        <v>118</v>
      </c>
      <c r="OQ34" s="19" t="str">
        <f ca="1">IFERROR(__xludf.DUMMYFUNCTION("""COMPUTED_VALUE"""),"Тимченко О. С.")</f>
        <v>Тимченко О. С.</v>
      </c>
      <c r="OR34" s="19" t="str">
        <f ca="1">IFERROR(__xludf.DUMMYFUNCTION("""COMPUTED_VALUE"""),"Не голосував")</f>
        <v>Не голосував</v>
      </c>
      <c r="OS34" s="19">
        <f ca="1">IFERROR(__xludf.DUMMYFUNCTION("""COMPUTED_VALUE"""),118)</f>
        <v>118</v>
      </c>
      <c r="OT34" s="19" t="str">
        <f ca="1">IFERROR(__xludf.DUMMYFUNCTION("""COMPUTED_VALUE"""),"Тимченко О. С.")</f>
        <v>Тимченко О. С.</v>
      </c>
      <c r="OU34" s="19" t="str">
        <f ca="1">IFERROR(__xludf.DUMMYFUNCTION("""COMPUTED_VALUE"""),"За")</f>
        <v>За</v>
      </c>
      <c r="OV34" s="19">
        <f ca="1">IFERROR(__xludf.DUMMYFUNCTION("""COMPUTED_VALUE"""),118)</f>
        <v>118</v>
      </c>
      <c r="OW34" s="19" t="str">
        <f ca="1">IFERROR(__xludf.DUMMYFUNCTION("""COMPUTED_VALUE"""),"Тимченко О. С.")</f>
        <v>Тимченко О. С.</v>
      </c>
      <c r="OX34" s="19" t="str">
        <f ca="1">IFERROR(__xludf.DUMMYFUNCTION("""COMPUTED_VALUE"""),"Не голосував")</f>
        <v>Не голосував</v>
      </c>
      <c r="OY34" s="19">
        <f ca="1">IFERROR(__xludf.DUMMYFUNCTION("""COMPUTED_VALUE"""),118)</f>
        <v>118</v>
      </c>
      <c r="OZ34" s="19" t="str">
        <f ca="1">IFERROR(__xludf.DUMMYFUNCTION("""COMPUTED_VALUE"""),"Тимченко О. С.")</f>
        <v>Тимченко О. С.</v>
      </c>
      <c r="PA34" s="19" t="str">
        <f ca="1">IFERROR(__xludf.DUMMYFUNCTION("""COMPUTED_VALUE"""),"Не голосував")</f>
        <v>Не голосував</v>
      </c>
      <c r="PB34" s="19">
        <f ca="1">IFERROR(__xludf.DUMMYFUNCTION("""COMPUTED_VALUE"""),118)</f>
        <v>118</v>
      </c>
      <c r="PC34" s="19" t="str">
        <f ca="1">IFERROR(__xludf.DUMMYFUNCTION("""COMPUTED_VALUE"""),"Тимченко О. С.")</f>
        <v>Тимченко О. С.</v>
      </c>
      <c r="PD34" s="19" t="str">
        <f ca="1">IFERROR(__xludf.DUMMYFUNCTION("""COMPUTED_VALUE"""),"Не голосував")</f>
        <v>Не голосував</v>
      </c>
      <c r="PE34" s="19">
        <f ca="1">IFERROR(__xludf.DUMMYFUNCTION("""COMPUTED_VALUE"""),118)</f>
        <v>118</v>
      </c>
      <c r="PF34" s="19" t="str">
        <f ca="1">IFERROR(__xludf.DUMMYFUNCTION("""COMPUTED_VALUE"""),"Тимченко О. С.")</f>
        <v>Тимченко О. С.</v>
      </c>
      <c r="PG34" s="19" t="str">
        <f ca="1">IFERROR(__xludf.DUMMYFUNCTION("""COMPUTED_VALUE"""),"За")</f>
        <v>За</v>
      </c>
      <c r="PH34" s="19">
        <f ca="1">IFERROR(__xludf.DUMMYFUNCTION("""COMPUTED_VALUE"""),118)</f>
        <v>118</v>
      </c>
      <c r="PI34" s="19" t="str">
        <f ca="1">IFERROR(__xludf.DUMMYFUNCTION("""COMPUTED_VALUE"""),"Тимченко О. С.")</f>
        <v>Тимченко О. С.</v>
      </c>
      <c r="PJ34" s="19" t="str">
        <f ca="1">IFERROR(__xludf.DUMMYFUNCTION("""COMPUTED_VALUE"""),"Не голосував")</f>
        <v>Не голосував</v>
      </c>
      <c r="PK34" s="19">
        <f ca="1">IFERROR(__xludf.DUMMYFUNCTION("""COMPUTED_VALUE"""),118)</f>
        <v>118</v>
      </c>
      <c r="PL34" s="19" t="str">
        <f ca="1">IFERROR(__xludf.DUMMYFUNCTION("""COMPUTED_VALUE"""),"Тимченко О. С.")</f>
        <v>Тимченко О. С.</v>
      </c>
      <c r="PM34" s="19" t="str">
        <f ca="1">IFERROR(__xludf.DUMMYFUNCTION("""COMPUTED_VALUE"""),"За")</f>
        <v>За</v>
      </c>
      <c r="PN34" s="19">
        <f ca="1">IFERROR(__xludf.DUMMYFUNCTION("""COMPUTED_VALUE"""),118)</f>
        <v>118</v>
      </c>
      <c r="PO34" s="19" t="str">
        <f ca="1">IFERROR(__xludf.DUMMYFUNCTION("""COMPUTED_VALUE"""),"Тимченко О. С.")</f>
        <v>Тимченко О. С.</v>
      </c>
      <c r="PP34" s="19" t="str">
        <f ca="1">IFERROR(__xludf.DUMMYFUNCTION("""COMPUTED_VALUE"""),"Не голосував")</f>
        <v>Не голосував</v>
      </c>
      <c r="PQ34" s="19">
        <f ca="1">IFERROR(__xludf.DUMMYFUNCTION("""COMPUTED_VALUE"""),118)</f>
        <v>118</v>
      </c>
      <c r="PR34" s="19" t="str">
        <f ca="1">IFERROR(__xludf.DUMMYFUNCTION("""COMPUTED_VALUE"""),"Тимченко О. С.")</f>
        <v>Тимченко О. С.</v>
      </c>
      <c r="PS34" s="19" t="str">
        <f ca="1">IFERROR(__xludf.DUMMYFUNCTION("""COMPUTED_VALUE"""),"Не голосував")</f>
        <v>Не голосував</v>
      </c>
      <c r="PT34" s="19">
        <f ca="1">IFERROR(__xludf.DUMMYFUNCTION("""COMPUTED_VALUE"""),118)</f>
        <v>118</v>
      </c>
      <c r="PU34" s="19" t="str">
        <f ca="1">IFERROR(__xludf.DUMMYFUNCTION("""COMPUTED_VALUE"""),"Тимченко О. С.")</f>
        <v>Тимченко О. С.</v>
      </c>
      <c r="PV34" s="19" t="str">
        <f ca="1">IFERROR(__xludf.DUMMYFUNCTION("""COMPUTED_VALUE"""),"Не голосував")</f>
        <v>Не голосував</v>
      </c>
      <c r="PW34" s="19">
        <f ca="1">IFERROR(__xludf.DUMMYFUNCTION("""COMPUTED_VALUE"""),118)</f>
        <v>118</v>
      </c>
      <c r="PX34" s="19" t="str">
        <f ca="1">IFERROR(__xludf.DUMMYFUNCTION("""COMPUTED_VALUE"""),"Тимченко О. С.")</f>
        <v>Тимченко О. С.</v>
      </c>
      <c r="PY34" s="19" t="str">
        <f ca="1">IFERROR(__xludf.DUMMYFUNCTION("""COMPUTED_VALUE"""),"Не голосував")</f>
        <v>Не голосував</v>
      </c>
      <c r="PZ34" s="19">
        <f ca="1">IFERROR(__xludf.DUMMYFUNCTION("""COMPUTED_VALUE"""),118)</f>
        <v>118</v>
      </c>
      <c r="QA34" s="19" t="str">
        <f ca="1">IFERROR(__xludf.DUMMYFUNCTION("""COMPUTED_VALUE"""),"Тимченко О. С.")</f>
        <v>Тимченко О. С.</v>
      </c>
      <c r="QB34" s="19" t="str">
        <f ca="1">IFERROR(__xludf.DUMMYFUNCTION("""COMPUTED_VALUE"""),"Не голосував")</f>
        <v>Не голосував</v>
      </c>
      <c r="QC34" s="19">
        <f ca="1">IFERROR(__xludf.DUMMYFUNCTION("""COMPUTED_VALUE"""),118)</f>
        <v>118</v>
      </c>
      <c r="QD34" s="19" t="str">
        <f ca="1">IFERROR(__xludf.DUMMYFUNCTION("""COMPUTED_VALUE"""),"Тимченко О. С.")</f>
        <v>Тимченко О. С.</v>
      </c>
      <c r="QE34" s="19" t="str">
        <f ca="1">IFERROR(__xludf.DUMMYFUNCTION("""COMPUTED_VALUE"""),"Утримався")</f>
        <v>Утримався</v>
      </c>
      <c r="QF34" s="19">
        <f ca="1">IFERROR(__xludf.DUMMYFUNCTION("""COMPUTED_VALUE"""),118)</f>
        <v>118</v>
      </c>
      <c r="QG34" s="19" t="str">
        <f ca="1">IFERROR(__xludf.DUMMYFUNCTION("""COMPUTED_VALUE"""),"Тимченко О. С.")</f>
        <v>Тимченко О. С.</v>
      </c>
      <c r="QH34" s="19" t="str">
        <f ca="1">IFERROR(__xludf.DUMMYFUNCTION("""COMPUTED_VALUE"""),"Утримався")</f>
        <v>Утримався</v>
      </c>
      <c r="QI34" s="19">
        <f ca="1">IFERROR(__xludf.DUMMYFUNCTION("""COMPUTED_VALUE"""),118)</f>
        <v>118</v>
      </c>
      <c r="QJ34" s="19" t="str">
        <f ca="1">IFERROR(__xludf.DUMMYFUNCTION("""COMPUTED_VALUE"""),"Тимченко О. С.")</f>
        <v>Тимченко О. С.</v>
      </c>
      <c r="QK34" s="19" t="str">
        <f ca="1">IFERROR(__xludf.DUMMYFUNCTION("""COMPUTED_VALUE"""),"Не голосував")</f>
        <v>Не голосував</v>
      </c>
    </row>
    <row r="35" spans="1:453" ht="12.75">
      <c r="A35" s="17">
        <f ca="1">IFERROR(__xludf.DUMMYFUNCTION("""COMPUTED_VALUE"""),117)</f>
        <v>117</v>
      </c>
      <c r="B35" s="17" t="str">
        <f ca="1">IFERROR(__xludf.DUMMYFUNCTION("""COMPUTED_VALUE"""),"Тихонович Ю. С.")</f>
        <v>Тихонович Ю. С.</v>
      </c>
      <c r="C35" s="19" t="str">
        <f ca="1">IFERROR(__xludf.DUMMYFUNCTION("""COMPUTED_VALUE"""),"За")</f>
        <v>За</v>
      </c>
      <c r="D35" s="19">
        <f ca="1">IFERROR(__xludf.DUMMYFUNCTION("""COMPUTED_VALUE"""),117)</f>
        <v>117</v>
      </c>
      <c r="E35" s="19" t="str">
        <f ca="1">IFERROR(__xludf.DUMMYFUNCTION("""COMPUTED_VALUE"""),"Тихонович Ю. С.")</f>
        <v>Тихонович Ю. С.</v>
      </c>
      <c r="F35" s="19" t="str">
        <f ca="1">IFERROR(__xludf.DUMMYFUNCTION("""COMPUTED_VALUE"""),"За")</f>
        <v>За</v>
      </c>
      <c r="G35" s="19">
        <f ca="1">IFERROR(__xludf.DUMMYFUNCTION("""COMPUTED_VALUE"""),117)</f>
        <v>117</v>
      </c>
      <c r="H35" s="19" t="str">
        <f ca="1">IFERROR(__xludf.DUMMYFUNCTION("""COMPUTED_VALUE"""),"Тихонович Ю. С.")</f>
        <v>Тихонович Ю. С.</v>
      </c>
      <c r="I35" s="19" t="str">
        <f ca="1">IFERROR(__xludf.DUMMYFUNCTION("""COMPUTED_VALUE"""),"За")</f>
        <v>За</v>
      </c>
      <c r="J35" s="19">
        <f ca="1">IFERROR(__xludf.DUMMYFUNCTION("""COMPUTED_VALUE"""),117)</f>
        <v>117</v>
      </c>
      <c r="K35" s="19" t="str">
        <f ca="1">IFERROR(__xludf.DUMMYFUNCTION("""COMPUTED_VALUE"""),"Тихонович Ю. С.")</f>
        <v>Тихонович Ю. С.</v>
      </c>
      <c r="L35" s="19" t="str">
        <f ca="1">IFERROR(__xludf.DUMMYFUNCTION("""COMPUTED_VALUE"""),"За")</f>
        <v>За</v>
      </c>
      <c r="M35" s="19">
        <f ca="1">IFERROR(__xludf.DUMMYFUNCTION("""COMPUTED_VALUE"""),117)</f>
        <v>117</v>
      </c>
      <c r="N35" s="19" t="str">
        <f ca="1">IFERROR(__xludf.DUMMYFUNCTION("""COMPUTED_VALUE"""),"Тихонович Ю. С.")</f>
        <v>Тихонович Ю. С.</v>
      </c>
      <c r="O35" s="19" t="str">
        <f ca="1">IFERROR(__xludf.DUMMYFUNCTION("""COMPUTED_VALUE"""),"За")</f>
        <v>За</v>
      </c>
      <c r="P35" s="19">
        <f ca="1">IFERROR(__xludf.DUMMYFUNCTION("""COMPUTED_VALUE"""),117)</f>
        <v>117</v>
      </c>
      <c r="Q35" s="19" t="str">
        <f ca="1">IFERROR(__xludf.DUMMYFUNCTION("""COMPUTED_VALUE"""),"Тихонович Ю. С.")</f>
        <v>Тихонович Ю. С.</v>
      </c>
      <c r="R35" s="19" t="str">
        <f ca="1">IFERROR(__xludf.DUMMYFUNCTION("""COMPUTED_VALUE"""),"За")</f>
        <v>За</v>
      </c>
      <c r="S35" s="19">
        <f ca="1">IFERROR(__xludf.DUMMYFUNCTION("""COMPUTED_VALUE"""),117)</f>
        <v>117</v>
      </c>
      <c r="T35" s="19" t="str">
        <f ca="1">IFERROR(__xludf.DUMMYFUNCTION("""COMPUTED_VALUE"""),"Тихонович Ю. С.")</f>
        <v>Тихонович Ю. С.</v>
      </c>
      <c r="U35" s="19" t="str">
        <f ca="1">IFERROR(__xludf.DUMMYFUNCTION("""COMPUTED_VALUE"""),"За")</f>
        <v>За</v>
      </c>
      <c r="V35" s="19">
        <f ca="1">IFERROR(__xludf.DUMMYFUNCTION("""COMPUTED_VALUE"""),117)</f>
        <v>117</v>
      </c>
      <c r="W35" s="19" t="str">
        <f ca="1">IFERROR(__xludf.DUMMYFUNCTION("""COMPUTED_VALUE"""),"Тихонович Ю. С.")</f>
        <v>Тихонович Ю. С.</v>
      </c>
      <c r="X35" s="19" t="str">
        <f ca="1">IFERROR(__xludf.DUMMYFUNCTION("""COMPUTED_VALUE"""),"За")</f>
        <v>За</v>
      </c>
      <c r="Y35" s="19">
        <f ca="1">IFERROR(__xludf.DUMMYFUNCTION("""COMPUTED_VALUE"""),117)</f>
        <v>117</v>
      </c>
      <c r="Z35" s="19" t="str">
        <f ca="1">IFERROR(__xludf.DUMMYFUNCTION("""COMPUTED_VALUE"""),"Тихонович Ю. С.")</f>
        <v>Тихонович Ю. С.</v>
      </c>
      <c r="AA35" s="19" t="str">
        <f ca="1">IFERROR(__xludf.DUMMYFUNCTION("""COMPUTED_VALUE"""),"За")</f>
        <v>За</v>
      </c>
      <c r="AB35" s="19">
        <f ca="1">IFERROR(__xludf.DUMMYFUNCTION("""COMPUTED_VALUE"""),117)</f>
        <v>117</v>
      </c>
      <c r="AC35" s="19" t="str">
        <f ca="1">IFERROR(__xludf.DUMMYFUNCTION("""COMPUTED_VALUE"""),"Тихонович Ю. С.")</f>
        <v>Тихонович Ю. С.</v>
      </c>
      <c r="AD35" s="19" t="str">
        <f ca="1">IFERROR(__xludf.DUMMYFUNCTION("""COMPUTED_VALUE"""),"За")</f>
        <v>За</v>
      </c>
      <c r="AE35" s="19">
        <f ca="1">IFERROR(__xludf.DUMMYFUNCTION("""COMPUTED_VALUE"""),117)</f>
        <v>117</v>
      </c>
      <c r="AF35" s="19" t="str">
        <f ca="1">IFERROR(__xludf.DUMMYFUNCTION("""COMPUTED_VALUE"""),"Тихонович Ю. С.")</f>
        <v>Тихонович Ю. С.</v>
      </c>
      <c r="AG35" s="19" t="str">
        <f ca="1">IFERROR(__xludf.DUMMYFUNCTION("""COMPUTED_VALUE"""),"За")</f>
        <v>За</v>
      </c>
      <c r="AH35" s="19">
        <f ca="1">IFERROR(__xludf.DUMMYFUNCTION("""COMPUTED_VALUE"""),117)</f>
        <v>117</v>
      </c>
      <c r="AI35" s="19" t="str">
        <f ca="1">IFERROR(__xludf.DUMMYFUNCTION("""COMPUTED_VALUE"""),"Тихонович Ю. С.")</f>
        <v>Тихонович Ю. С.</v>
      </c>
      <c r="AJ35" s="19" t="str">
        <f ca="1">IFERROR(__xludf.DUMMYFUNCTION("""COMPUTED_VALUE"""),"За")</f>
        <v>За</v>
      </c>
      <c r="AK35" s="19">
        <f ca="1">IFERROR(__xludf.DUMMYFUNCTION("""COMPUTED_VALUE"""),117)</f>
        <v>117</v>
      </c>
      <c r="AL35" s="19" t="str">
        <f ca="1">IFERROR(__xludf.DUMMYFUNCTION("""COMPUTED_VALUE"""),"Тихонович Ю. С.")</f>
        <v>Тихонович Ю. С.</v>
      </c>
      <c r="AM35" s="19" t="str">
        <f ca="1">IFERROR(__xludf.DUMMYFUNCTION("""COMPUTED_VALUE"""),"За")</f>
        <v>За</v>
      </c>
      <c r="AN35" s="19">
        <f ca="1">IFERROR(__xludf.DUMMYFUNCTION("""COMPUTED_VALUE"""),117)</f>
        <v>117</v>
      </c>
      <c r="AO35" s="19" t="str">
        <f ca="1">IFERROR(__xludf.DUMMYFUNCTION("""COMPUTED_VALUE"""),"Тихонович Ю. С.")</f>
        <v>Тихонович Ю. С.</v>
      </c>
      <c r="AP35" s="19" t="str">
        <f ca="1">IFERROR(__xludf.DUMMYFUNCTION("""COMPUTED_VALUE"""),"За")</f>
        <v>За</v>
      </c>
      <c r="AQ35" s="19">
        <f ca="1">IFERROR(__xludf.DUMMYFUNCTION("""COMPUTED_VALUE"""),117)</f>
        <v>117</v>
      </c>
      <c r="AR35" s="19" t="str">
        <f ca="1">IFERROR(__xludf.DUMMYFUNCTION("""COMPUTED_VALUE"""),"Тихонович Ю. С.")</f>
        <v>Тихонович Ю. С.</v>
      </c>
      <c r="AS35" s="19" t="str">
        <f ca="1">IFERROR(__xludf.DUMMYFUNCTION("""COMPUTED_VALUE"""),"За")</f>
        <v>За</v>
      </c>
      <c r="AT35" s="19">
        <f ca="1">IFERROR(__xludf.DUMMYFUNCTION("""COMPUTED_VALUE"""),117)</f>
        <v>117</v>
      </c>
      <c r="AU35" s="19" t="str">
        <f ca="1">IFERROR(__xludf.DUMMYFUNCTION("""COMPUTED_VALUE"""),"Тихонович Ю. С.")</f>
        <v>Тихонович Ю. С.</v>
      </c>
      <c r="AV35" s="19" t="str">
        <f ca="1">IFERROR(__xludf.DUMMYFUNCTION("""COMPUTED_VALUE"""),"За")</f>
        <v>За</v>
      </c>
      <c r="AW35" s="19">
        <f ca="1">IFERROR(__xludf.DUMMYFUNCTION("""COMPUTED_VALUE"""),117)</f>
        <v>117</v>
      </c>
      <c r="AX35" s="19" t="str">
        <f ca="1">IFERROR(__xludf.DUMMYFUNCTION("""COMPUTED_VALUE"""),"Тихонович Ю. С.")</f>
        <v>Тихонович Ю. С.</v>
      </c>
      <c r="AY35" s="19" t="str">
        <f ca="1">IFERROR(__xludf.DUMMYFUNCTION("""COMPUTED_VALUE"""),"За")</f>
        <v>За</v>
      </c>
      <c r="AZ35" s="19">
        <f ca="1">IFERROR(__xludf.DUMMYFUNCTION("""COMPUTED_VALUE"""),117)</f>
        <v>117</v>
      </c>
      <c r="BA35" s="19" t="str">
        <f ca="1">IFERROR(__xludf.DUMMYFUNCTION("""COMPUTED_VALUE"""),"Тихонович Ю. С.")</f>
        <v>Тихонович Ю. С.</v>
      </c>
      <c r="BB35" s="19" t="str">
        <f ca="1">IFERROR(__xludf.DUMMYFUNCTION("""COMPUTED_VALUE"""),"За")</f>
        <v>За</v>
      </c>
      <c r="BC35" s="19">
        <f ca="1">IFERROR(__xludf.DUMMYFUNCTION("""COMPUTED_VALUE"""),117)</f>
        <v>117</v>
      </c>
      <c r="BD35" s="19" t="str">
        <f ca="1">IFERROR(__xludf.DUMMYFUNCTION("""COMPUTED_VALUE"""),"Тихонович Ю. С.")</f>
        <v>Тихонович Ю. С.</v>
      </c>
      <c r="BE35" s="19" t="str">
        <f ca="1">IFERROR(__xludf.DUMMYFUNCTION("""COMPUTED_VALUE"""),"За")</f>
        <v>За</v>
      </c>
      <c r="BF35" s="19">
        <f ca="1">IFERROR(__xludf.DUMMYFUNCTION("""COMPUTED_VALUE"""),117)</f>
        <v>117</v>
      </c>
      <c r="BG35" s="19" t="str">
        <f ca="1">IFERROR(__xludf.DUMMYFUNCTION("""COMPUTED_VALUE"""),"Тихонович Ю. С.")</f>
        <v>Тихонович Ю. С.</v>
      </c>
      <c r="BH35" s="19" t="str">
        <f ca="1">IFERROR(__xludf.DUMMYFUNCTION("""COMPUTED_VALUE"""),"За")</f>
        <v>За</v>
      </c>
      <c r="BI35" s="19">
        <f ca="1">IFERROR(__xludf.DUMMYFUNCTION("""COMPUTED_VALUE"""),117)</f>
        <v>117</v>
      </c>
      <c r="BJ35" s="19" t="str">
        <f ca="1">IFERROR(__xludf.DUMMYFUNCTION("""COMPUTED_VALUE"""),"Тихонович Ю. С.")</f>
        <v>Тихонович Ю. С.</v>
      </c>
      <c r="BK35" s="19" t="str">
        <f ca="1">IFERROR(__xludf.DUMMYFUNCTION("""COMPUTED_VALUE"""),"За")</f>
        <v>За</v>
      </c>
      <c r="BL35" s="19">
        <f ca="1">IFERROR(__xludf.DUMMYFUNCTION("""COMPUTED_VALUE"""),117)</f>
        <v>117</v>
      </c>
      <c r="BM35" s="19" t="str">
        <f ca="1">IFERROR(__xludf.DUMMYFUNCTION("""COMPUTED_VALUE"""),"Тихонович Ю. С.")</f>
        <v>Тихонович Ю. С.</v>
      </c>
      <c r="BN35" s="19" t="str">
        <f ca="1">IFERROR(__xludf.DUMMYFUNCTION("""COMPUTED_VALUE"""),"За")</f>
        <v>За</v>
      </c>
      <c r="BO35" s="19">
        <f ca="1">IFERROR(__xludf.DUMMYFUNCTION("""COMPUTED_VALUE"""),117)</f>
        <v>117</v>
      </c>
      <c r="BP35" s="19" t="str">
        <f ca="1">IFERROR(__xludf.DUMMYFUNCTION("""COMPUTED_VALUE"""),"Тихонович Ю. С.")</f>
        <v>Тихонович Ю. С.</v>
      </c>
      <c r="BQ35" s="19" t="str">
        <f ca="1">IFERROR(__xludf.DUMMYFUNCTION("""COMPUTED_VALUE"""),"За")</f>
        <v>За</v>
      </c>
      <c r="BR35" s="19">
        <f ca="1">IFERROR(__xludf.DUMMYFUNCTION("""COMPUTED_VALUE"""),117)</f>
        <v>117</v>
      </c>
      <c r="BS35" s="19" t="str">
        <f ca="1">IFERROR(__xludf.DUMMYFUNCTION("""COMPUTED_VALUE"""),"Тихонович Ю. С.")</f>
        <v>Тихонович Ю. С.</v>
      </c>
      <c r="BT35" s="19" t="str">
        <f ca="1">IFERROR(__xludf.DUMMYFUNCTION("""COMPUTED_VALUE"""),"За")</f>
        <v>За</v>
      </c>
      <c r="BU35" s="19">
        <f ca="1">IFERROR(__xludf.DUMMYFUNCTION("""COMPUTED_VALUE"""),117)</f>
        <v>117</v>
      </c>
      <c r="BV35" s="19" t="str">
        <f ca="1">IFERROR(__xludf.DUMMYFUNCTION("""COMPUTED_VALUE"""),"Тихонович Ю. С.")</f>
        <v>Тихонович Ю. С.</v>
      </c>
      <c r="BW35" s="19" t="str">
        <f ca="1">IFERROR(__xludf.DUMMYFUNCTION("""COMPUTED_VALUE"""),"За")</f>
        <v>За</v>
      </c>
      <c r="BX35" s="19">
        <f ca="1">IFERROR(__xludf.DUMMYFUNCTION("""COMPUTED_VALUE"""),117)</f>
        <v>117</v>
      </c>
      <c r="BY35" s="19" t="str">
        <f ca="1">IFERROR(__xludf.DUMMYFUNCTION("""COMPUTED_VALUE"""),"Тихонович Ю. С.")</f>
        <v>Тихонович Ю. С.</v>
      </c>
      <c r="BZ35" s="19" t="str">
        <f ca="1">IFERROR(__xludf.DUMMYFUNCTION("""COMPUTED_VALUE"""),"За")</f>
        <v>За</v>
      </c>
      <c r="CA35" s="19">
        <f ca="1">IFERROR(__xludf.DUMMYFUNCTION("""COMPUTED_VALUE"""),117)</f>
        <v>117</v>
      </c>
      <c r="CB35" s="19" t="str">
        <f ca="1">IFERROR(__xludf.DUMMYFUNCTION("""COMPUTED_VALUE"""),"Тихонович Ю. С.")</f>
        <v>Тихонович Ю. С.</v>
      </c>
      <c r="CC35" s="19" t="str">
        <f ca="1">IFERROR(__xludf.DUMMYFUNCTION("""COMPUTED_VALUE"""),"За")</f>
        <v>За</v>
      </c>
      <c r="CD35" s="19">
        <f ca="1">IFERROR(__xludf.DUMMYFUNCTION("""COMPUTED_VALUE"""),117)</f>
        <v>117</v>
      </c>
      <c r="CE35" s="19" t="str">
        <f ca="1">IFERROR(__xludf.DUMMYFUNCTION("""COMPUTED_VALUE"""),"Тихонович Ю. С.")</f>
        <v>Тихонович Ю. С.</v>
      </c>
      <c r="CF35" s="19" t="str">
        <f ca="1">IFERROR(__xludf.DUMMYFUNCTION("""COMPUTED_VALUE"""),"За")</f>
        <v>За</v>
      </c>
      <c r="CG35" s="19">
        <f ca="1">IFERROR(__xludf.DUMMYFUNCTION("""COMPUTED_VALUE"""),117)</f>
        <v>117</v>
      </c>
      <c r="CH35" s="19" t="str">
        <f ca="1">IFERROR(__xludf.DUMMYFUNCTION("""COMPUTED_VALUE"""),"Тихонович Ю. С.")</f>
        <v>Тихонович Ю. С.</v>
      </c>
      <c r="CI35" s="19" t="str">
        <f ca="1">IFERROR(__xludf.DUMMYFUNCTION("""COMPUTED_VALUE"""),"За")</f>
        <v>За</v>
      </c>
      <c r="CJ35" s="19">
        <f ca="1">IFERROR(__xludf.DUMMYFUNCTION("""COMPUTED_VALUE"""),117)</f>
        <v>117</v>
      </c>
      <c r="CK35" s="19" t="str">
        <f ca="1">IFERROR(__xludf.DUMMYFUNCTION("""COMPUTED_VALUE"""),"Тихонович Ю. С.")</f>
        <v>Тихонович Ю. С.</v>
      </c>
      <c r="CL35" s="19" t="str">
        <f ca="1">IFERROR(__xludf.DUMMYFUNCTION("""COMPUTED_VALUE"""),"За")</f>
        <v>За</v>
      </c>
      <c r="CM35" s="19">
        <f ca="1">IFERROR(__xludf.DUMMYFUNCTION("""COMPUTED_VALUE"""),117)</f>
        <v>117</v>
      </c>
      <c r="CN35" s="19" t="str">
        <f ca="1">IFERROR(__xludf.DUMMYFUNCTION("""COMPUTED_VALUE"""),"Тихонович Ю. С.")</f>
        <v>Тихонович Ю. С.</v>
      </c>
      <c r="CO35" s="19" t="str">
        <f ca="1">IFERROR(__xludf.DUMMYFUNCTION("""COMPUTED_VALUE"""),"За")</f>
        <v>За</v>
      </c>
      <c r="CP35" s="19">
        <f ca="1">IFERROR(__xludf.DUMMYFUNCTION("""COMPUTED_VALUE"""),117)</f>
        <v>117</v>
      </c>
      <c r="CQ35" s="19" t="str">
        <f ca="1">IFERROR(__xludf.DUMMYFUNCTION("""COMPUTED_VALUE"""),"Тихонович Ю. С.")</f>
        <v>Тихонович Ю. С.</v>
      </c>
      <c r="CR35" s="19" t="str">
        <f ca="1">IFERROR(__xludf.DUMMYFUNCTION("""COMPUTED_VALUE"""),"За")</f>
        <v>За</v>
      </c>
      <c r="CS35" s="19">
        <f ca="1">IFERROR(__xludf.DUMMYFUNCTION("""COMPUTED_VALUE"""),117)</f>
        <v>117</v>
      </c>
      <c r="CT35" s="19" t="str">
        <f ca="1">IFERROR(__xludf.DUMMYFUNCTION("""COMPUTED_VALUE"""),"Тихонович Ю. С.")</f>
        <v>Тихонович Ю. С.</v>
      </c>
      <c r="CU35" s="19" t="str">
        <f ca="1">IFERROR(__xludf.DUMMYFUNCTION("""COMPUTED_VALUE"""),"За")</f>
        <v>За</v>
      </c>
      <c r="CV35" s="19">
        <f ca="1">IFERROR(__xludf.DUMMYFUNCTION("""COMPUTED_VALUE"""),117)</f>
        <v>117</v>
      </c>
      <c r="CW35" s="19" t="str">
        <f ca="1">IFERROR(__xludf.DUMMYFUNCTION("""COMPUTED_VALUE"""),"Тихонович Ю. С.")</f>
        <v>Тихонович Ю. С.</v>
      </c>
      <c r="CX35" s="19" t="str">
        <f ca="1">IFERROR(__xludf.DUMMYFUNCTION("""COMPUTED_VALUE"""),"За")</f>
        <v>За</v>
      </c>
      <c r="CY35" s="19">
        <f ca="1">IFERROR(__xludf.DUMMYFUNCTION("""COMPUTED_VALUE"""),117)</f>
        <v>117</v>
      </c>
      <c r="CZ35" s="19" t="str">
        <f ca="1">IFERROR(__xludf.DUMMYFUNCTION("""COMPUTED_VALUE"""),"Тихонович Ю. С.")</f>
        <v>Тихонович Ю. С.</v>
      </c>
      <c r="DA35" s="19" t="str">
        <f ca="1">IFERROR(__xludf.DUMMYFUNCTION("""COMPUTED_VALUE"""),"За")</f>
        <v>За</v>
      </c>
      <c r="DB35" s="19">
        <f ca="1">IFERROR(__xludf.DUMMYFUNCTION("""COMPUTED_VALUE"""),117)</f>
        <v>117</v>
      </c>
      <c r="DC35" s="19" t="str">
        <f ca="1">IFERROR(__xludf.DUMMYFUNCTION("""COMPUTED_VALUE"""),"Тихонович Ю. С.")</f>
        <v>Тихонович Ю. С.</v>
      </c>
      <c r="DD35" s="19" t="str">
        <f ca="1">IFERROR(__xludf.DUMMYFUNCTION("""COMPUTED_VALUE"""),"За")</f>
        <v>За</v>
      </c>
      <c r="DE35" s="19">
        <f ca="1">IFERROR(__xludf.DUMMYFUNCTION("""COMPUTED_VALUE"""),117)</f>
        <v>117</v>
      </c>
      <c r="DF35" s="19" t="str">
        <f ca="1">IFERROR(__xludf.DUMMYFUNCTION("""COMPUTED_VALUE"""),"Тихонович Ю. С.")</f>
        <v>Тихонович Ю. С.</v>
      </c>
      <c r="DG35" s="19" t="str">
        <f ca="1">IFERROR(__xludf.DUMMYFUNCTION("""COMPUTED_VALUE"""),"За")</f>
        <v>За</v>
      </c>
      <c r="DH35" s="19">
        <f ca="1">IFERROR(__xludf.DUMMYFUNCTION("""COMPUTED_VALUE"""),117)</f>
        <v>117</v>
      </c>
      <c r="DI35" s="19" t="str">
        <f ca="1">IFERROR(__xludf.DUMMYFUNCTION("""COMPUTED_VALUE"""),"Тихонович Ю. С.")</f>
        <v>Тихонович Ю. С.</v>
      </c>
      <c r="DJ35" s="19" t="str">
        <f ca="1">IFERROR(__xludf.DUMMYFUNCTION("""COMPUTED_VALUE"""),"За")</f>
        <v>За</v>
      </c>
      <c r="DK35" s="19">
        <f ca="1">IFERROR(__xludf.DUMMYFUNCTION("""COMPUTED_VALUE"""),117)</f>
        <v>117</v>
      </c>
      <c r="DL35" s="19" t="str">
        <f ca="1">IFERROR(__xludf.DUMMYFUNCTION("""COMPUTED_VALUE"""),"Тихонович Ю. С.")</f>
        <v>Тихонович Ю. С.</v>
      </c>
      <c r="DM35" s="19" t="str">
        <f ca="1">IFERROR(__xludf.DUMMYFUNCTION("""COMPUTED_VALUE"""),"За")</f>
        <v>За</v>
      </c>
      <c r="DN35" s="19">
        <f ca="1">IFERROR(__xludf.DUMMYFUNCTION("""COMPUTED_VALUE"""),117)</f>
        <v>117</v>
      </c>
      <c r="DO35" s="19" t="str">
        <f ca="1">IFERROR(__xludf.DUMMYFUNCTION("""COMPUTED_VALUE"""),"Тихонович Ю. С.")</f>
        <v>Тихонович Ю. С.</v>
      </c>
      <c r="DP35" s="19" t="str">
        <f ca="1">IFERROR(__xludf.DUMMYFUNCTION("""COMPUTED_VALUE"""),"За")</f>
        <v>За</v>
      </c>
      <c r="DQ35" s="19">
        <f ca="1">IFERROR(__xludf.DUMMYFUNCTION("""COMPUTED_VALUE"""),117)</f>
        <v>117</v>
      </c>
      <c r="DR35" s="19" t="str">
        <f ca="1">IFERROR(__xludf.DUMMYFUNCTION("""COMPUTED_VALUE"""),"Тихонович Ю. С.")</f>
        <v>Тихонович Ю. С.</v>
      </c>
      <c r="DS35" s="19" t="str">
        <f ca="1">IFERROR(__xludf.DUMMYFUNCTION("""COMPUTED_VALUE"""),"За")</f>
        <v>За</v>
      </c>
      <c r="DT35" s="19">
        <f ca="1">IFERROR(__xludf.DUMMYFUNCTION("""COMPUTED_VALUE"""),117)</f>
        <v>117</v>
      </c>
      <c r="DU35" s="19" t="str">
        <f ca="1">IFERROR(__xludf.DUMMYFUNCTION("""COMPUTED_VALUE"""),"Тихонович Ю. С.")</f>
        <v>Тихонович Ю. С.</v>
      </c>
      <c r="DV35" s="19" t="str">
        <f ca="1">IFERROR(__xludf.DUMMYFUNCTION("""COMPUTED_VALUE"""),"За")</f>
        <v>За</v>
      </c>
      <c r="DW35" s="19">
        <f ca="1">IFERROR(__xludf.DUMMYFUNCTION("""COMPUTED_VALUE"""),117)</f>
        <v>117</v>
      </c>
      <c r="DX35" s="19" t="str">
        <f ca="1">IFERROR(__xludf.DUMMYFUNCTION("""COMPUTED_VALUE"""),"Тихонович Ю. С.")</f>
        <v>Тихонович Ю. С.</v>
      </c>
      <c r="DY35" s="19" t="str">
        <f ca="1">IFERROR(__xludf.DUMMYFUNCTION("""COMPUTED_VALUE"""),"За")</f>
        <v>За</v>
      </c>
      <c r="DZ35" s="19">
        <f ca="1">IFERROR(__xludf.DUMMYFUNCTION("""COMPUTED_VALUE"""),117)</f>
        <v>117</v>
      </c>
      <c r="EA35" s="19" t="str">
        <f ca="1">IFERROR(__xludf.DUMMYFUNCTION("""COMPUTED_VALUE"""),"Тихонович Ю. С.")</f>
        <v>Тихонович Ю. С.</v>
      </c>
      <c r="EB35" s="19" t="str">
        <f ca="1">IFERROR(__xludf.DUMMYFUNCTION("""COMPUTED_VALUE"""),"За")</f>
        <v>За</v>
      </c>
      <c r="EC35" s="19">
        <f ca="1">IFERROR(__xludf.DUMMYFUNCTION("""COMPUTED_VALUE"""),117)</f>
        <v>117</v>
      </c>
      <c r="ED35" s="19" t="str">
        <f ca="1">IFERROR(__xludf.DUMMYFUNCTION("""COMPUTED_VALUE"""),"Тихонович Ю. С.")</f>
        <v>Тихонович Ю. С.</v>
      </c>
      <c r="EE35" s="19" t="str">
        <f ca="1">IFERROR(__xludf.DUMMYFUNCTION("""COMPUTED_VALUE"""),"За")</f>
        <v>За</v>
      </c>
      <c r="EF35" s="19">
        <f ca="1">IFERROR(__xludf.DUMMYFUNCTION("""COMPUTED_VALUE"""),117)</f>
        <v>117</v>
      </c>
      <c r="EG35" s="19" t="str">
        <f ca="1">IFERROR(__xludf.DUMMYFUNCTION("""COMPUTED_VALUE"""),"Тихонович Ю. С.")</f>
        <v>Тихонович Ю. С.</v>
      </c>
      <c r="EH35" s="19" t="str">
        <f ca="1">IFERROR(__xludf.DUMMYFUNCTION("""COMPUTED_VALUE"""),"За")</f>
        <v>За</v>
      </c>
      <c r="EI35" s="19">
        <f ca="1">IFERROR(__xludf.DUMMYFUNCTION("""COMPUTED_VALUE"""),117)</f>
        <v>117</v>
      </c>
      <c r="EJ35" s="19" t="str">
        <f ca="1">IFERROR(__xludf.DUMMYFUNCTION("""COMPUTED_VALUE"""),"Тихонович Ю. С.")</f>
        <v>Тихонович Ю. С.</v>
      </c>
      <c r="EK35" s="19" t="str">
        <f ca="1">IFERROR(__xludf.DUMMYFUNCTION("""COMPUTED_VALUE"""),"За")</f>
        <v>За</v>
      </c>
      <c r="EL35" s="19">
        <f ca="1">IFERROR(__xludf.DUMMYFUNCTION("""COMPUTED_VALUE"""),117)</f>
        <v>117</v>
      </c>
      <c r="EM35" s="19" t="str">
        <f ca="1">IFERROR(__xludf.DUMMYFUNCTION("""COMPUTED_VALUE"""),"Тихонович Ю. С.")</f>
        <v>Тихонович Ю. С.</v>
      </c>
      <c r="EN35" s="19" t="str">
        <f ca="1">IFERROR(__xludf.DUMMYFUNCTION("""COMPUTED_VALUE"""),"За")</f>
        <v>За</v>
      </c>
      <c r="EO35" s="19">
        <f ca="1">IFERROR(__xludf.DUMMYFUNCTION("""COMPUTED_VALUE"""),117)</f>
        <v>117</v>
      </c>
      <c r="EP35" s="19" t="str">
        <f ca="1">IFERROR(__xludf.DUMMYFUNCTION("""COMPUTED_VALUE"""),"Тихонович Ю. С.")</f>
        <v>Тихонович Ю. С.</v>
      </c>
      <c r="EQ35" s="19" t="str">
        <f ca="1">IFERROR(__xludf.DUMMYFUNCTION("""COMPUTED_VALUE"""),"За")</f>
        <v>За</v>
      </c>
      <c r="ER35" s="19">
        <f ca="1">IFERROR(__xludf.DUMMYFUNCTION("""COMPUTED_VALUE"""),117)</f>
        <v>117</v>
      </c>
      <c r="ES35" s="19" t="str">
        <f ca="1">IFERROR(__xludf.DUMMYFUNCTION("""COMPUTED_VALUE"""),"Тихонович Ю. С.")</f>
        <v>Тихонович Ю. С.</v>
      </c>
      <c r="ET35" s="19" t="str">
        <f ca="1">IFERROR(__xludf.DUMMYFUNCTION("""COMPUTED_VALUE"""),"За")</f>
        <v>За</v>
      </c>
      <c r="EU35" s="19">
        <f ca="1">IFERROR(__xludf.DUMMYFUNCTION("""COMPUTED_VALUE"""),117)</f>
        <v>117</v>
      </c>
      <c r="EV35" s="19" t="str">
        <f ca="1">IFERROR(__xludf.DUMMYFUNCTION("""COMPUTED_VALUE"""),"Тихонович Ю. С.")</f>
        <v>Тихонович Ю. С.</v>
      </c>
      <c r="EW35" s="19" t="str">
        <f ca="1">IFERROR(__xludf.DUMMYFUNCTION("""COMPUTED_VALUE"""),"За")</f>
        <v>За</v>
      </c>
      <c r="EX35" s="19">
        <f ca="1">IFERROR(__xludf.DUMMYFUNCTION("""COMPUTED_VALUE"""),117)</f>
        <v>117</v>
      </c>
      <c r="EY35" s="19" t="str">
        <f ca="1">IFERROR(__xludf.DUMMYFUNCTION("""COMPUTED_VALUE"""),"Тихонович Ю. С.")</f>
        <v>Тихонович Ю. С.</v>
      </c>
      <c r="EZ35" s="19" t="str">
        <f ca="1">IFERROR(__xludf.DUMMYFUNCTION("""COMPUTED_VALUE"""),"За")</f>
        <v>За</v>
      </c>
      <c r="FA35" s="19">
        <f ca="1">IFERROR(__xludf.DUMMYFUNCTION("""COMPUTED_VALUE"""),117)</f>
        <v>117</v>
      </c>
      <c r="FB35" s="19" t="str">
        <f ca="1">IFERROR(__xludf.DUMMYFUNCTION("""COMPUTED_VALUE"""),"Тихонович Ю. С.")</f>
        <v>Тихонович Ю. С.</v>
      </c>
      <c r="FC35" s="19" t="str">
        <f ca="1">IFERROR(__xludf.DUMMYFUNCTION("""COMPUTED_VALUE"""),"За")</f>
        <v>За</v>
      </c>
      <c r="FD35" s="19">
        <f ca="1">IFERROR(__xludf.DUMMYFUNCTION("""COMPUTED_VALUE"""),117)</f>
        <v>117</v>
      </c>
      <c r="FE35" s="19" t="str">
        <f ca="1">IFERROR(__xludf.DUMMYFUNCTION("""COMPUTED_VALUE"""),"Тихонович Ю. С.")</f>
        <v>Тихонович Ю. С.</v>
      </c>
      <c r="FF35" s="19" t="str">
        <f ca="1">IFERROR(__xludf.DUMMYFUNCTION("""COMPUTED_VALUE"""),"За")</f>
        <v>За</v>
      </c>
      <c r="FG35" s="19">
        <f ca="1">IFERROR(__xludf.DUMMYFUNCTION("""COMPUTED_VALUE"""),117)</f>
        <v>117</v>
      </c>
      <c r="FH35" s="19" t="str">
        <f ca="1">IFERROR(__xludf.DUMMYFUNCTION("""COMPUTED_VALUE"""),"Тихонович Ю. С.")</f>
        <v>Тихонович Ю. С.</v>
      </c>
      <c r="FI35" s="19" t="str">
        <f ca="1">IFERROR(__xludf.DUMMYFUNCTION("""COMPUTED_VALUE"""),"За")</f>
        <v>За</v>
      </c>
      <c r="FJ35" s="19">
        <f ca="1">IFERROR(__xludf.DUMMYFUNCTION("""COMPUTED_VALUE"""),117)</f>
        <v>117</v>
      </c>
      <c r="FK35" s="19" t="str">
        <f ca="1">IFERROR(__xludf.DUMMYFUNCTION("""COMPUTED_VALUE"""),"Тихонович Ю. С.")</f>
        <v>Тихонович Ю. С.</v>
      </c>
      <c r="FL35" s="19" t="str">
        <f ca="1">IFERROR(__xludf.DUMMYFUNCTION("""COMPUTED_VALUE"""),"За")</f>
        <v>За</v>
      </c>
      <c r="FM35" s="19">
        <f ca="1">IFERROR(__xludf.DUMMYFUNCTION("""COMPUTED_VALUE"""),117)</f>
        <v>117</v>
      </c>
      <c r="FN35" s="19" t="str">
        <f ca="1">IFERROR(__xludf.DUMMYFUNCTION("""COMPUTED_VALUE"""),"Тихонович Ю. С.")</f>
        <v>Тихонович Ю. С.</v>
      </c>
      <c r="FO35" s="19" t="str">
        <f ca="1">IFERROR(__xludf.DUMMYFUNCTION("""COMPUTED_VALUE"""),"За")</f>
        <v>За</v>
      </c>
      <c r="FP35" s="19">
        <f ca="1">IFERROR(__xludf.DUMMYFUNCTION("""COMPUTED_VALUE"""),117)</f>
        <v>117</v>
      </c>
      <c r="FQ35" s="19" t="str">
        <f ca="1">IFERROR(__xludf.DUMMYFUNCTION("""COMPUTED_VALUE"""),"Тихонович Ю. С.")</f>
        <v>Тихонович Ю. С.</v>
      </c>
      <c r="FR35" s="19" t="str">
        <f ca="1">IFERROR(__xludf.DUMMYFUNCTION("""COMPUTED_VALUE"""),"За")</f>
        <v>За</v>
      </c>
      <c r="FS35" s="19">
        <f ca="1">IFERROR(__xludf.DUMMYFUNCTION("""COMPUTED_VALUE"""),117)</f>
        <v>117</v>
      </c>
      <c r="FT35" s="19" t="str">
        <f ca="1">IFERROR(__xludf.DUMMYFUNCTION("""COMPUTED_VALUE"""),"Тихонович Ю. С.")</f>
        <v>Тихонович Ю. С.</v>
      </c>
      <c r="FU35" s="19" t="str">
        <f ca="1">IFERROR(__xludf.DUMMYFUNCTION("""COMPUTED_VALUE"""),"За")</f>
        <v>За</v>
      </c>
      <c r="FV35" s="19">
        <f ca="1">IFERROR(__xludf.DUMMYFUNCTION("""COMPUTED_VALUE"""),117)</f>
        <v>117</v>
      </c>
      <c r="FW35" s="19" t="str">
        <f ca="1">IFERROR(__xludf.DUMMYFUNCTION("""COMPUTED_VALUE"""),"Тихонович Ю. С.")</f>
        <v>Тихонович Ю. С.</v>
      </c>
      <c r="FX35" s="19" t="str">
        <f ca="1">IFERROR(__xludf.DUMMYFUNCTION("""COMPUTED_VALUE"""),"За")</f>
        <v>За</v>
      </c>
      <c r="FY35" s="19">
        <f ca="1">IFERROR(__xludf.DUMMYFUNCTION("""COMPUTED_VALUE"""),117)</f>
        <v>117</v>
      </c>
      <c r="FZ35" s="19" t="str">
        <f ca="1">IFERROR(__xludf.DUMMYFUNCTION("""COMPUTED_VALUE"""),"Тихонович Ю. С.")</f>
        <v>Тихонович Ю. С.</v>
      </c>
      <c r="GA35" s="19" t="str">
        <f ca="1">IFERROR(__xludf.DUMMYFUNCTION("""COMPUTED_VALUE"""),"Утримався")</f>
        <v>Утримався</v>
      </c>
      <c r="GB35" s="19">
        <f ca="1">IFERROR(__xludf.DUMMYFUNCTION("""COMPUTED_VALUE"""),117)</f>
        <v>117</v>
      </c>
      <c r="GC35" s="19" t="str">
        <f ca="1">IFERROR(__xludf.DUMMYFUNCTION("""COMPUTED_VALUE"""),"Тихонович Ю. С.")</f>
        <v>Тихонович Ю. С.</v>
      </c>
      <c r="GD35" s="19" t="str">
        <f ca="1">IFERROR(__xludf.DUMMYFUNCTION("""COMPUTED_VALUE"""),"За")</f>
        <v>За</v>
      </c>
      <c r="GE35" s="19">
        <f ca="1">IFERROR(__xludf.DUMMYFUNCTION("""COMPUTED_VALUE"""),117)</f>
        <v>117</v>
      </c>
      <c r="GF35" s="19" t="str">
        <f ca="1">IFERROR(__xludf.DUMMYFUNCTION("""COMPUTED_VALUE"""),"Тихонович Ю. С.")</f>
        <v>Тихонович Ю. С.</v>
      </c>
      <c r="GG35" s="19" t="str">
        <f ca="1">IFERROR(__xludf.DUMMYFUNCTION("""COMPUTED_VALUE"""),"За")</f>
        <v>За</v>
      </c>
      <c r="GH35" s="19">
        <f ca="1">IFERROR(__xludf.DUMMYFUNCTION("""COMPUTED_VALUE"""),117)</f>
        <v>117</v>
      </c>
      <c r="GI35" s="19" t="str">
        <f ca="1">IFERROR(__xludf.DUMMYFUNCTION("""COMPUTED_VALUE"""),"Тихонович Ю. С.")</f>
        <v>Тихонович Ю. С.</v>
      </c>
      <c r="GJ35" s="19" t="str">
        <f ca="1">IFERROR(__xludf.DUMMYFUNCTION("""COMPUTED_VALUE"""),"За")</f>
        <v>За</v>
      </c>
      <c r="GK35" s="19">
        <f ca="1">IFERROR(__xludf.DUMMYFUNCTION("""COMPUTED_VALUE"""),117)</f>
        <v>117</v>
      </c>
      <c r="GL35" s="19" t="str">
        <f ca="1">IFERROR(__xludf.DUMMYFUNCTION("""COMPUTED_VALUE"""),"Тихонович Ю. С.")</f>
        <v>Тихонович Ю. С.</v>
      </c>
      <c r="GM35" s="19" t="str">
        <f ca="1">IFERROR(__xludf.DUMMYFUNCTION("""COMPUTED_VALUE"""),"За")</f>
        <v>За</v>
      </c>
      <c r="GN35" s="19">
        <f ca="1">IFERROR(__xludf.DUMMYFUNCTION("""COMPUTED_VALUE"""),117)</f>
        <v>117</v>
      </c>
      <c r="GO35" s="19" t="str">
        <f ca="1">IFERROR(__xludf.DUMMYFUNCTION("""COMPUTED_VALUE"""),"Тихонович Ю. С.")</f>
        <v>Тихонович Ю. С.</v>
      </c>
      <c r="GP35" s="19" t="str">
        <f ca="1">IFERROR(__xludf.DUMMYFUNCTION("""COMPUTED_VALUE"""),"За")</f>
        <v>За</v>
      </c>
      <c r="GQ35" s="19">
        <f ca="1">IFERROR(__xludf.DUMMYFUNCTION("""COMPUTED_VALUE"""),117)</f>
        <v>117</v>
      </c>
      <c r="GR35" s="19" t="str">
        <f ca="1">IFERROR(__xludf.DUMMYFUNCTION("""COMPUTED_VALUE"""),"Тихонович Ю. С.")</f>
        <v>Тихонович Ю. С.</v>
      </c>
      <c r="GS35" s="19" t="str">
        <f ca="1">IFERROR(__xludf.DUMMYFUNCTION("""COMPUTED_VALUE"""),"За")</f>
        <v>За</v>
      </c>
      <c r="GT35" s="19">
        <f ca="1">IFERROR(__xludf.DUMMYFUNCTION("""COMPUTED_VALUE"""),117)</f>
        <v>117</v>
      </c>
      <c r="GU35" s="19" t="str">
        <f ca="1">IFERROR(__xludf.DUMMYFUNCTION("""COMPUTED_VALUE"""),"Тихонович Ю. С.")</f>
        <v>Тихонович Ю. С.</v>
      </c>
      <c r="GV35" s="19" t="str">
        <f ca="1">IFERROR(__xludf.DUMMYFUNCTION("""COMPUTED_VALUE"""),"За")</f>
        <v>За</v>
      </c>
      <c r="GW35" s="19">
        <f ca="1">IFERROR(__xludf.DUMMYFUNCTION("""COMPUTED_VALUE"""),117)</f>
        <v>117</v>
      </c>
      <c r="GX35" s="19" t="str">
        <f ca="1">IFERROR(__xludf.DUMMYFUNCTION("""COMPUTED_VALUE"""),"Тихонович Ю. С.")</f>
        <v>Тихонович Ю. С.</v>
      </c>
      <c r="GY35" s="19" t="str">
        <f ca="1">IFERROR(__xludf.DUMMYFUNCTION("""COMPUTED_VALUE"""),"За")</f>
        <v>За</v>
      </c>
      <c r="GZ35" s="19">
        <f ca="1">IFERROR(__xludf.DUMMYFUNCTION("""COMPUTED_VALUE"""),117)</f>
        <v>117</v>
      </c>
      <c r="HA35" s="19" t="str">
        <f ca="1">IFERROR(__xludf.DUMMYFUNCTION("""COMPUTED_VALUE"""),"Тихонович Ю. С.")</f>
        <v>Тихонович Ю. С.</v>
      </c>
      <c r="HB35" s="19" t="str">
        <f ca="1">IFERROR(__xludf.DUMMYFUNCTION("""COMPUTED_VALUE"""),"За")</f>
        <v>За</v>
      </c>
      <c r="HC35" s="19">
        <f ca="1">IFERROR(__xludf.DUMMYFUNCTION("""COMPUTED_VALUE"""),117)</f>
        <v>117</v>
      </c>
      <c r="HD35" s="19" t="str">
        <f ca="1">IFERROR(__xludf.DUMMYFUNCTION("""COMPUTED_VALUE"""),"Тихонович Ю. С.")</f>
        <v>Тихонович Ю. С.</v>
      </c>
      <c r="HE35" s="19" t="str">
        <f ca="1">IFERROR(__xludf.DUMMYFUNCTION("""COMPUTED_VALUE"""),"За")</f>
        <v>За</v>
      </c>
      <c r="HF35" s="19">
        <f ca="1">IFERROR(__xludf.DUMMYFUNCTION("""COMPUTED_VALUE"""),117)</f>
        <v>117</v>
      </c>
      <c r="HG35" s="19" t="str">
        <f ca="1">IFERROR(__xludf.DUMMYFUNCTION("""COMPUTED_VALUE"""),"Тихонович Ю. С.")</f>
        <v>Тихонович Ю. С.</v>
      </c>
      <c r="HH35" s="19" t="str">
        <f ca="1">IFERROR(__xludf.DUMMYFUNCTION("""COMPUTED_VALUE"""),"За")</f>
        <v>За</v>
      </c>
      <c r="HI35" s="19">
        <f ca="1">IFERROR(__xludf.DUMMYFUNCTION("""COMPUTED_VALUE"""),117)</f>
        <v>117</v>
      </c>
      <c r="HJ35" s="19" t="str">
        <f ca="1">IFERROR(__xludf.DUMMYFUNCTION("""COMPUTED_VALUE"""),"Тихонович Ю. С.")</f>
        <v>Тихонович Ю. С.</v>
      </c>
      <c r="HK35" s="19" t="str">
        <f ca="1">IFERROR(__xludf.DUMMYFUNCTION("""COMPUTED_VALUE"""),"За")</f>
        <v>За</v>
      </c>
      <c r="HL35" s="19">
        <f ca="1">IFERROR(__xludf.DUMMYFUNCTION("""COMPUTED_VALUE"""),117)</f>
        <v>117</v>
      </c>
      <c r="HM35" s="19" t="str">
        <f ca="1">IFERROR(__xludf.DUMMYFUNCTION("""COMPUTED_VALUE"""),"Тихонович Ю. С.")</f>
        <v>Тихонович Ю. С.</v>
      </c>
      <c r="HN35" s="19" t="str">
        <f ca="1">IFERROR(__xludf.DUMMYFUNCTION("""COMPUTED_VALUE"""),"За")</f>
        <v>За</v>
      </c>
      <c r="HO35" s="19">
        <f ca="1">IFERROR(__xludf.DUMMYFUNCTION("""COMPUTED_VALUE"""),117)</f>
        <v>117</v>
      </c>
      <c r="HP35" s="19" t="str">
        <f ca="1">IFERROR(__xludf.DUMMYFUNCTION("""COMPUTED_VALUE"""),"Тихонович Ю. С.")</f>
        <v>Тихонович Ю. С.</v>
      </c>
      <c r="HQ35" s="19" t="str">
        <f ca="1">IFERROR(__xludf.DUMMYFUNCTION("""COMPUTED_VALUE"""),"За")</f>
        <v>За</v>
      </c>
      <c r="HR35" s="19">
        <f ca="1">IFERROR(__xludf.DUMMYFUNCTION("""COMPUTED_VALUE"""),117)</f>
        <v>117</v>
      </c>
      <c r="HS35" s="19" t="str">
        <f ca="1">IFERROR(__xludf.DUMMYFUNCTION("""COMPUTED_VALUE"""),"Тихонович Ю. С.")</f>
        <v>Тихонович Ю. С.</v>
      </c>
      <c r="HT35" s="19" t="str">
        <f ca="1">IFERROR(__xludf.DUMMYFUNCTION("""COMPUTED_VALUE"""),"За")</f>
        <v>За</v>
      </c>
      <c r="HU35" s="19">
        <f ca="1">IFERROR(__xludf.DUMMYFUNCTION("""COMPUTED_VALUE"""),117)</f>
        <v>117</v>
      </c>
      <c r="HV35" s="19" t="str">
        <f ca="1">IFERROR(__xludf.DUMMYFUNCTION("""COMPUTED_VALUE"""),"Тихонович Ю. С.")</f>
        <v>Тихонович Ю. С.</v>
      </c>
      <c r="HW35" s="19" t="str">
        <f ca="1">IFERROR(__xludf.DUMMYFUNCTION("""COMPUTED_VALUE"""),"За")</f>
        <v>За</v>
      </c>
      <c r="HX35" s="19">
        <f ca="1">IFERROR(__xludf.DUMMYFUNCTION("""COMPUTED_VALUE"""),117)</f>
        <v>117</v>
      </c>
      <c r="HY35" s="19" t="str">
        <f ca="1">IFERROR(__xludf.DUMMYFUNCTION("""COMPUTED_VALUE"""),"Тихонович Ю. С.")</f>
        <v>Тихонович Ю. С.</v>
      </c>
      <c r="HZ35" s="19" t="str">
        <f ca="1">IFERROR(__xludf.DUMMYFUNCTION("""COMPUTED_VALUE"""),"За")</f>
        <v>За</v>
      </c>
      <c r="IA35" s="19">
        <f ca="1">IFERROR(__xludf.DUMMYFUNCTION("""COMPUTED_VALUE"""),117)</f>
        <v>117</v>
      </c>
      <c r="IB35" s="19" t="str">
        <f ca="1">IFERROR(__xludf.DUMMYFUNCTION("""COMPUTED_VALUE"""),"Тихонович Ю. С.")</f>
        <v>Тихонович Ю. С.</v>
      </c>
      <c r="IC35" s="19" t="str">
        <f ca="1">IFERROR(__xludf.DUMMYFUNCTION("""COMPUTED_VALUE"""),"За")</f>
        <v>За</v>
      </c>
      <c r="ID35" s="19">
        <f ca="1">IFERROR(__xludf.DUMMYFUNCTION("""COMPUTED_VALUE"""),117)</f>
        <v>117</v>
      </c>
      <c r="IE35" s="19" t="str">
        <f ca="1">IFERROR(__xludf.DUMMYFUNCTION("""COMPUTED_VALUE"""),"Тихонович Ю. С.")</f>
        <v>Тихонович Ю. С.</v>
      </c>
      <c r="IF35" s="19" t="str">
        <f ca="1">IFERROR(__xludf.DUMMYFUNCTION("""COMPUTED_VALUE"""),"За")</f>
        <v>За</v>
      </c>
      <c r="IG35" s="19">
        <f ca="1">IFERROR(__xludf.DUMMYFUNCTION("""COMPUTED_VALUE"""),117)</f>
        <v>117</v>
      </c>
      <c r="IH35" s="19" t="str">
        <f ca="1">IFERROR(__xludf.DUMMYFUNCTION("""COMPUTED_VALUE"""),"Тихонович Ю. С.")</f>
        <v>Тихонович Ю. С.</v>
      </c>
      <c r="II35" s="19" t="str">
        <f ca="1">IFERROR(__xludf.DUMMYFUNCTION("""COMPUTED_VALUE"""),"За")</f>
        <v>За</v>
      </c>
      <c r="IJ35" s="19">
        <f ca="1">IFERROR(__xludf.DUMMYFUNCTION("""COMPUTED_VALUE"""),117)</f>
        <v>117</v>
      </c>
      <c r="IK35" s="19" t="str">
        <f ca="1">IFERROR(__xludf.DUMMYFUNCTION("""COMPUTED_VALUE"""),"Тихонович Ю. С.")</f>
        <v>Тихонович Ю. С.</v>
      </c>
      <c r="IL35" s="19" t="str">
        <f ca="1">IFERROR(__xludf.DUMMYFUNCTION("""COMPUTED_VALUE"""),"За")</f>
        <v>За</v>
      </c>
      <c r="IM35" s="19">
        <f ca="1">IFERROR(__xludf.DUMMYFUNCTION("""COMPUTED_VALUE"""),117)</f>
        <v>117</v>
      </c>
      <c r="IN35" s="19" t="str">
        <f ca="1">IFERROR(__xludf.DUMMYFUNCTION("""COMPUTED_VALUE"""),"Тихонович Ю. С.")</f>
        <v>Тихонович Ю. С.</v>
      </c>
      <c r="IO35" s="19" t="str">
        <f ca="1">IFERROR(__xludf.DUMMYFUNCTION("""COMPUTED_VALUE"""),"За")</f>
        <v>За</v>
      </c>
      <c r="IP35" s="19">
        <f ca="1">IFERROR(__xludf.DUMMYFUNCTION("""COMPUTED_VALUE"""),117)</f>
        <v>117</v>
      </c>
      <c r="IQ35" s="19" t="str">
        <f ca="1">IFERROR(__xludf.DUMMYFUNCTION("""COMPUTED_VALUE"""),"Тихонович Ю. С.")</f>
        <v>Тихонович Ю. С.</v>
      </c>
      <c r="IR35" s="19" t="str">
        <f ca="1">IFERROR(__xludf.DUMMYFUNCTION("""COMPUTED_VALUE"""),"За")</f>
        <v>За</v>
      </c>
      <c r="IS35" s="19">
        <f ca="1">IFERROR(__xludf.DUMMYFUNCTION("""COMPUTED_VALUE"""),117)</f>
        <v>117</v>
      </c>
      <c r="IT35" s="19" t="str">
        <f ca="1">IFERROR(__xludf.DUMMYFUNCTION("""COMPUTED_VALUE"""),"Тихонович Ю. С.")</f>
        <v>Тихонович Ю. С.</v>
      </c>
      <c r="IU35" s="19" t="str">
        <f ca="1">IFERROR(__xludf.DUMMYFUNCTION("""COMPUTED_VALUE"""),"За")</f>
        <v>За</v>
      </c>
      <c r="IV35" s="19">
        <f ca="1">IFERROR(__xludf.DUMMYFUNCTION("""COMPUTED_VALUE"""),117)</f>
        <v>117</v>
      </c>
      <c r="IW35" s="19" t="str">
        <f ca="1">IFERROR(__xludf.DUMMYFUNCTION("""COMPUTED_VALUE"""),"Тихонович Ю. С.")</f>
        <v>Тихонович Ю. С.</v>
      </c>
      <c r="IX35" s="19" t="str">
        <f ca="1">IFERROR(__xludf.DUMMYFUNCTION("""COMPUTED_VALUE"""),"За")</f>
        <v>За</v>
      </c>
      <c r="IY35" s="19">
        <f ca="1">IFERROR(__xludf.DUMMYFUNCTION("""COMPUTED_VALUE"""),117)</f>
        <v>117</v>
      </c>
      <c r="IZ35" s="19" t="str">
        <f ca="1">IFERROR(__xludf.DUMMYFUNCTION("""COMPUTED_VALUE"""),"Тихонович Ю. С.")</f>
        <v>Тихонович Ю. С.</v>
      </c>
      <c r="JA35" s="19" t="str">
        <f ca="1">IFERROR(__xludf.DUMMYFUNCTION("""COMPUTED_VALUE"""),"За")</f>
        <v>За</v>
      </c>
      <c r="JB35" s="19">
        <f ca="1">IFERROR(__xludf.DUMMYFUNCTION("""COMPUTED_VALUE"""),117)</f>
        <v>117</v>
      </c>
      <c r="JC35" s="19" t="str">
        <f ca="1">IFERROR(__xludf.DUMMYFUNCTION("""COMPUTED_VALUE"""),"Тихонович Ю. С.")</f>
        <v>Тихонович Ю. С.</v>
      </c>
      <c r="JD35" s="19" t="str">
        <f ca="1">IFERROR(__xludf.DUMMYFUNCTION("""COMPUTED_VALUE"""),"За")</f>
        <v>За</v>
      </c>
      <c r="JE35" s="19">
        <f ca="1">IFERROR(__xludf.DUMMYFUNCTION("""COMPUTED_VALUE"""),117)</f>
        <v>117</v>
      </c>
      <c r="JF35" s="19" t="str">
        <f ca="1">IFERROR(__xludf.DUMMYFUNCTION("""COMPUTED_VALUE"""),"Тихонович Ю. С.")</f>
        <v>Тихонович Ю. С.</v>
      </c>
      <c r="JG35" s="19" t="str">
        <f ca="1">IFERROR(__xludf.DUMMYFUNCTION("""COMPUTED_VALUE"""),"За")</f>
        <v>За</v>
      </c>
      <c r="JH35" s="19">
        <f ca="1">IFERROR(__xludf.DUMMYFUNCTION("""COMPUTED_VALUE"""),117)</f>
        <v>117</v>
      </c>
      <c r="JI35" s="19" t="str">
        <f ca="1">IFERROR(__xludf.DUMMYFUNCTION("""COMPUTED_VALUE"""),"Тихонович Ю. С.")</f>
        <v>Тихонович Ю. С.</v>
      </c>
      <c r="JJ35" s="19" t="str">
        <f ca="1">IFERROR(__xludf.DUMMYFUNCTION("""COMPUTED_VALUE"""),"За")</f>
        <v>За</v>
      </c>
      <c r="JK35" s="19">
        <f ca="1">IFERROR(__xludf.DUMMYFUNCTION("""COMPUTED_VALUE"""),117)</f>
        <v>117</v>
      </c>
      <c r="JL35" s="19" t="str">
        <f ca="1">IFERROR(__xludf.DUMMYFUNCTION("""COMPUTED_VALUE"""),"Тихонович Ю. С.")</f>
        <v>Тихонович Ю. С.</v>
      </c>
      <c r="JM35" s="19" t="str">
        <f ca="1">IFERROR(__xludf.DUMMYFUNCTION("""COMPUTED_VALUE"""),"За")</f>
        <v>За</v>
      </c>
      <c r="JN35" s="19">
        <f ca="1">IFERROR(__xludf.DUMMYFUNCTION("""COMPUTED_VALUE"""),117)</f>
        <v>117</v>
      </c>
      <c r="JO35" s="19" t="str">
        <f ca="1">IFERROR(__xludf.DUMMYFUNCTION("""COMPUTED_VALUE"""),"Тихонович Ю. С.")</f>
        <v>Тихонович Ю. С.</v>
      </c>
      <c r="JP35" s="19" t="str">
        <f ca="1">IFERROR(__xludf.DUMMYFUNCTION("""COMPUTED_VALUE"""),"За")</f>
        <v>За</v>
      </c>
      <c r="JQ35" s="19">
        <f ca="1">IFERROR(__xludf.DUMMYFUNCTION("""COMPUTED_VALUE"""),117)</f>
        <v>117</v>
      </c>
      <c r="JR35" s="19" t="str">
        <f ca="1">IFERROR(__xludf.DUMMYFUNCTION("""COMPUTED_VALUE"""),"Тихонович Ю. С.")</f>
        <v>Тихонович Ю. С.</v>
      </c>
      <c r="JS35" s="19" t="str">
        <f ca="1">IFERROR(__xludf.DUMMYFUNCTION("""COMPUTED_VALUE"""),"За")</f>
        <v>За</v>
      </c>
      <c r="JT35" s="19">
        <f ca="1">IFERROR(__xludf.DUMMYFUNCTION("""COMPUTED_VALUE"""),117)</f>
        <v>117</v>
      </c>
      <c r="JU35" s="19" t="str">
        <f ca="1">IFERROR(__xludf.DUMMYFUNCTION("""COMPUTED_VALUE"""),"Тихонович Ю. С.")</f>
        <v>Тихонович Ю. С.</v>
      </c>
      <c r="JV35" s="19" t="str">
        <f ca="1">IFERROR(__xludf.DUMMYFUNCTION("""COMPUTED_VALUE"""),"За")</f>
        <v>За</v>
      </c>
      <c r="JW35" s="19">
        <f ca="1">IFERROR(__xludf.DUMMYFUNCTION("""COMPUTED_VALUE"""),117)</f>
        <v>117</v>
      </c>
      <c r="JX35" s="19" t="str">
        <f ca="1">IFERROR(__xludf.DUMMYFUNCTION("""COMPUTED_VALUE"""),"Тихонович Ю. С.")</f>
        <v>Тихонович Ю. С.</v>
      </c>
      <c r="JY35" s="19" t="str">
        <f ca="1">IFERROR(__xludf.DUMMYFUNCTION("""COMPUTED_VALUE"""),"За")</f>
        <v>За</v>
      </c>
      <c r="JZ35" s="19">
        <f ca="1">IFERROR(__xludf.DUMMYFUNCTION("""COMPUTED_VALUE"""),117)</f>
        <v>117</v>
      </c>
      <c r="KA35" s="19" t="str">
        <f ca="1">IFERROR(__xludf.DUMMYFUNCTION("""COMPUTED_VALUE"""),"Тихонович Ю. С.")</f>
        <v>Тихонович Ю. С.</v>
      </c>
      <c r="KB35" s="19" t="str">
        <f ca="1">IFERROR(__xludf.DUMMYFUNCTION("""COMPUTED_VALUE"""),"За")</f>
        <v>За</v>
      </c>
      <c r="KC35" s="19">
        <f ca="1">IFERROR(__xludf.DUMMYFUNCTION("""COMPUTED_VALUE"""),117)</f>
        <v>117</v>
      </c>
      <c r="KD35" s="19" t="str">
        <f ca="1">IFERROR(__xludf.DUMMYFUNCTION("""COMPUTED_VALUE"""),"Тихонович Ю. С.")</f>
        <v>Тихонович Ю. С.</v>
      </c>
      <c r="KE35" s="19" t="str">
        <f ca="1">IFERROR(__xludf.DUMMYFUNCTION("""COMPUTED_VALUE"""),"За")</f>
        <v>За</v>
      </c>
      <c r="KF35" s="19">
        <f ca="1">IFERROR(__xludf.DUMMYFUNCTION("""COMPUTED_VALUE"""),117)</f>
        <v>117</v>
      </c>
      <c r="KG35" s="19" t="str">
        <f ca="1">IFERROR(__xludf.DUMMYFUNCTION("""COMPUTED_VALUE"""),"Тихонович Ю. С.")</f>
        <v>Тихонович Ю. С.</v>
      </c>
      <c r="KH35" s="19" t="str">
        <f ca="1">IFERROR(__xludf.DUMMYFUNCTION("""COMPUTED_VALUE"""),"За")</f>
        <v>За</v>
      </c>
      <c r="KI35" s="19">
        <f ca="1">IFERROR(__xludf.DUMMYFUNCTION("""COMPUTED_VALUE"""),117)</f>
        <v>117</v>
      </c>
      <c r="KJ35" s="19" t="str">
        <f ca="1">IFERROR(__xludf.DUMMYFUNCTION("""COMPUTED_VALUE"""),"Тихонович Ю. С.")</f>
        <v>Тихонович Ю. С.</v>
      </c>
      <c r="KK35" s="19" t="str">
        <f ca="1">IFERROR(__xludf.DUMMYFUNCTION("""COMPUTED_VALUE"""),"За")</f>
        <v>За</v>
      </c>
      <c r="KL35" s="19">
        <f ca="1">IFERROR(__xludf.DUMMYFUNCTION("""COMPUTED_VALUE"""),117)</f>
        <v>117</v>
      </c>
      <c r="KM35" s="19" t="str">
        <f ca="1">IFERROR(__xludf.DUMMYFUNCTION("""COMPUTED_VALUE"""),"Тихонович Ю. С.")</f>
        <v>Тихонович Ю. С.</v>
      </c>
      <c r="KN35" s="19" t="str">
        <f ca="1">IFERROR(__xludf.DUMMYFUNCTION("""COMPUTED_VALUE"""),"За")</f>
        <v>За</v>
      </c>
      <c r="KO35" s="19">
        <f ca="1">IFERROR(__xludf.DUMMYFUNCTION("""COMPUTED_VALUE"""),117)</f>
        <v>117</v>
      </c>
      <c r="KP35" s="19" t="str">
        <f ca="1">IFERROR(__xludf.DUMMYFUNCTION("""COMPUTED_VALUE"""),"Тихонович Ю. С.")</f>
        <v>Тихонович Ю. С.</v>
      </c>
      <c r="KQ35" s="19" t="str">
        <f ca="1">IFERROR(__xludf.DUMMYFUNCTION("""COMPUTED_VALUE"""),"...")</f>
        <v>...</v>
      </c>
      <c r="KR35" s="19">
        <f ca="1">IFERROR(__xludf.DUMMYFUNCTION("""COMPUTED_VALUE"""),117)</f>
        <v>117</v>
      </c>
      <c r="KS35" s="19" t="str">
        <f ca="1">IFERROR(__xludf.DUMMYFUNCTION("""COMPUTED_VALUE"""),"Тихонович Ю. С.")</f>
        <v>Тихонович Ю. С.</v>
      </c>
      <c r="KT35" s="19" t="str">
        <f ca="1">IFERROR(__xludf.DUMMYFUNCTION("""COMPUTED_VALUE"""),"За")</f>
        <v>За</v>
      </c>
      <c r="KU35" s="19">
        <f ca="1">IFERROR(__xludf.DUMMYFUNCTION("""COMPUTED_VALUE"""),117)</f>
        <v>117</v>
      </c>
      <c r="KV35" s="19" t="str">
        <f ca="1">IFERROR(__xludf.DUMMYFUNCTION("""COMPUTED_VALUE"""),"Тихонович Ю. С.")</f>
        <v>Тихонович Ю. С.</v>
      </c>
      <c r="KW35" s="19" t="str">
        <f ca="1">IFERROR(__xludf.DUMMYFUNCTION("""COMPUTED_VALUE"""),"Не голосував")</f>
        <v>Не голосував</v>
      </c>
      <c r="KX35" s="19">
        <f ca="1">IFERROR(__xludf.DUMMYFUNCTION("""COMPUTED_VALUE"""),117)</f>
        <v>117</v>
      </c>
      <c r="KY35" s="19" t="str">
        <f ca="1">IFERROR(__xludf.DUMMYFUNCTION("""COMPUTED_VALUE"""),"Тихонович Ю. С.")</f>
        <v>Тихонович Ю. С.</v>
      </c>
      <c r="KZ35" s="19" t="str">
        <f ca="1">IFERROR(__xludf.DUMMYFUNCTION("""COMPUTED_VALUE"""),"За")</f>
        <v>За</v>
      </c>
      <c r="LA35" s="19">
        <f ca="1">IFERROR(__xludf.DUMMYFUNCTION("""COMPUTED_VALUE"""),117)</f>
        <v>117</v>
      </c>
      <c r="LB35" s="19" t="str">
        <f ca="1">IFERROR(__xludf.DUMMYFUNCTION("""COMPUTED_VALUE"""),"Тихонович Ю. С.")</f>
        <v>Тихонович Ю. С.</v>
      </c>
      <c r="LC35" s="19" t="str">
        <f ca="1">IFERROR(__xludf.DUMMYFUNCTION("""COMPUTED_VALUE"""),"За")</f>
        <v>За</v>
      </c>
      <c r="LD35" s="19">
        <f ca="1">IFERROR(__xludf.DUMMYFUNCTION("""COMPUTED_VALUE"""),117)</f>
        <v>117</v>
      </c>
      <c r="LE35" s="19" t="str">
        <f ca="1">IFERROR(__xludf.DUMMYFUNCTION("""COMPUTED_VALUE"""),"Тихонович Ю. С.")</f>
        <v>Тихонович Ю. С.</v>
      </c>
      <c r="LF35" s="19" t="str">
        <f ca="1">IFERROR(__xludf.DUMMYFUNCTION("""COMPUTED_VALUE"""),"За")</f>
        <v>За</v>
      </c>
      <c r="LG35" s="19">
        <f ca="1">IFERROR(__xludf.DUMMYFUNCTION("""COMPUTED_VALUE"""),117)</f>
        <v>117</v>
      </c>
      <c r="LH35" s="19" t="str">
        <f ca="1">IFERROR(__xludf.DUMMYFUNCTION("""COMPUTED_VALUE"""),"Тихонович Ю. С.")</f>
        <v>Тихонович Ю. С.</v>
      </c>
      <c r="LI35" s="19" t="str">
        <f ca="1">IFERROR(__xludf.DUMMYFUNCTION("""COMPUTED_VALUE"""),"За")</f>
        <v>За</v>
      </c>
      <c r="LJ35" s="19">
        <f ca="1">IFERROR(__xludf.DUMMYFUNCTION("""COMPUTED_VALUE"""),117)</f>
        <v>117</v>
      </c>
      <c r="LK35" s="19" t="str">
        <f ca="1">IFERROR(__xludf.DUMMYFUNCTION("""COMPUTED_VALUE"""),"Тихонович Ю. С.")</f>
        <v>Тихонович Ю. С.</v>
      </c>
      <c r="LL35" s="19" t="str">
        <f ca="1">IFERROR(__xludf.DUMMYFUNCTION("""COMPUTED_VALUE"""),"За")</f>
        <v>За</v>
      </c>
      <c r="LM35" s="19">
        <f ca="1">IFERROR(__xludf.DUMMYFUNCTION("""COMPUTED_VALUE"""),117)</f>
        <v>117</v>
      </c>
      <c r="LN35" s="19" t="str">
        <f ca="1">IFERROR(__xludf.DUMMYFUNCTION("""COMPUTED_VALUE"""),"Тихонович Ю. С.")</f>
        <v>Тихонович Ю. С.</v>
      </c>
      <c r="LO35" s="19" t="str">
        <f ca="1">IFERROR(__xludf.DUMMYFUNCTION("""COMPUTED_VALUE"""),"За")</f>
        <v>За</v>
      </c>
      <c r="LP35" s="19">
        <f ca="1">IFERROR(__xludf.DUMMYFUNCTION("""COMPUTED_VALUE"""),117)</f>
        <v>117</v>
      </c>
      <c r="LQ35" s="19" t="str">
        <f ca="1">IFERROR(__xludf.DUMMYFUNCTION("""COMPUTED_VALUE"""),"Тихонович Ю. С.")</f>
        <v>Тихонович Ю. С.</v>
      </c>
      <c r="LR35" s="19" t="str">
        <f ca="1">IFERROR(__xludf.DUMMYFUNCTION("""COMPUTED_VALUE"""),"За")</f>
        <v>За</v>
      </c>
      <c r="LS35" s="19">
        <f ca="1">IFERROR(__xludf.DUMMYFUNCTION("""COMPUTED_VALUE"""),117)</f>
        <v>117</v>
      </c>
      <c r="LT35" s="19" t="str">
        <f ca="1">IFERROR(__xludf.DUMMYFUNCTION("""COMPUTED_VALUE"""),"Тихонович Ю. С.")</f>
        <v>Тихонович Ю. С.</v>
      </c>
      <c r="LU35" s="19" t="str">
        <f ca="1">IFERROR(__xludf.DUMMYFUNCTION("""COMPUTED_VALUE"""),"За")</f>
        <v>За</v>
      </c>
      <c r="LV35" s="19">
        <f ca="1">IFERROR(__xludf.DUMMYFUNCTION("""COMPUTED_VALUE"""),117)</f>
        <v>117</v>
      </c>
      <c r="LW35" s="19" t="str">
        <f ca="1">IFERROR(__xludf.DUMMYFUNCTION("""COMPUTED_VALUE"""),"Тихонович Ю. С.")</f>
        <v>Тихонович Ю. С.</v>
      </c>
      <c r="LX35" s="19" t="str">
        <f ca="1">IFERROR(__xludf.DUMMYFUNCTION("""COMPUTED_VALUE"""),"За")</f>
        <v>За</v>
      </c>
      <c r="LY35" s="19">
        <f ca="1">IFERROR(__xludf.DUMMYFUNCTION("""COMPUTED_VALUE"""),117)</f>
        <v>117</v>
      </c>
      <c r="LZ35" s="19" t="str">
        <f ca="1">IFERROR(__xludf.DUMMYFUNCTION("""COMPUTED_VALUE"""),"Тихонович Ю. С.")</f>
        <v>Тихонович Ю. С.</v>
      </c>
      <c r="MA35" s="19" t="str">
        <f ca="1">IFERROR(__xludf.DUMMYFUNCTION("""COMPUTED_VALUE"""),"За")</f>
        <v>За</v>
      </c>
      <c r="MB35" s="19">
        <f ca="1">IFERROR(__xludf.DUMMYFUNCTION("""COMPUTED_VALUE"""),117)</f>
        <v>117</v>
      </c>
      <c r="MC35" s="19" t="str">
        <f ca="1">IFERROR(__xludf.DUMMYFUNCTION("""COMPUTED_VALUE"""),"Тихонович Ю. С.")</f>
        <v>Тихонович Ю. С.</v>
      </c>
      <c r="MD35" s="19" t="str">
        <f ca="1">IFERROR(__xludf.DUMMYFUNCTION("""COMPUTED_VALUE"""),"За")</f>
        <v>За</v>
      </c>
      <c r="ME35" s="19">
        <f ca="1">IFERROR(__xludf.DUMMYFUNCTION("""COMPUTED_VALUE"""),117)</f>
        <v>117</v>
      </c>
      <c r="MF35" s="19" t="str">
        <f ca="1">IFERROR(__xludf.DUMMYFUNCTION("""COMPUTED_VALUE"""),"Тихонович Ю. С.")</f>
        <v>Тихонович Ю. С.</v>
      </c>
      <c r="MG35" s="19" t="str">
        <f ca="1">IFERROR(__xludf.DUMMYFUNCTION("""COMPUTED_VALUE"""),"За")</f>
        <v>За</v>
      </c>
      <c r="MH35" s="19">
        <f ca="1">IFERROR(__xludf.DUMMYFUNCTION("""COMPUTED_VALUE"""),117)</f>
        <v>117</v>
      </c>
      <c r="MI35" s="19" t="str">
        <f ca="1">IFERROR(__xludf.DUMMYFUNCTION("""COMPUTED_VALUE"""),"Тихонович Ю. С.")</f>
        <v>Тихонович Ю. С.</v>
      </c>
      <c r="MJ35" s="19" t="str">
        <f ca="1">IFERROR(__xludf.DUMMYFUNCTION("""COMPUTED_VALUE"""),"За")</f>
        <v>За</v>
      </c>
      <c r="MK35" s="19">
        <f ca="1">IFERROR(__xludf.DUMMYFUNCTION("""COMPUTED_VALUE"""),117)</f>
        <v>117</v>
      </c>
      <c r="ML35" s="19" t="str">
        <f ca="1">IFERROR(__xludf.DUMMYFUNCTION("""COMPUTED_VALUE"""),"Тихонович Ю. С.")</f>
        <v>Тихонович Ю. С.</v>
      </c>
      <c r="MM35" s="19" t="str">
        <f ca="1">IFERROR(__xludf.DUMMYFUNCTION("""COMPUTED_VALUE"""),"За")</f>
        <v>За</v>
      </c>
      <c r="MN35" s="19">
        <f ca="1">IFERROR(__xludf.DUMMYFUNCTION("""COMPUTED_VALUE"""),117)</f>
        <v>117</v>
      </c>
      <c r="MO35" s="19" t="str">
        <f ca="1">IFERROR(__xludf.DUMMYFUNCTION("""COMPUTED_VALUE"""),"Тихонович Ю. С.")</f>
        <v>Тихонович Ю. С.</v>
      </c>
      <c r="MP35" s="19" t="str">
        <f ca="1">IFERROR(__xludf.DUMMYFUNCTION("""COMPUTED_VALUE"""),"За")</f>
        <v>За</v>
      </c>
      <c r="MQ35" s="19">
        <f ca="1">IFERROR(__xludf.DUMMYFUNCTION("""COMPUTED_VALUE"""),117)</f>
        <v>117</v>
      </c>
      <c r="MR35" s="19" t="str">
        <f ca="1">IFERROR(__xludf.DUMMYFUNCTION("""COMPUTED_VALUE"""),"Тихонович Ю. С.")</f>
        <v>Тихонович Ю. С.</v>
      </c>
      <c r="MS35" s="19" t="str">
        <f ca="1">IFERROR(__xludf.DUMMYFUNCTION("""COMPUTED_VALUE"""),"За")</f>
        <v>За</v>
      </c>
      <c r="MT35" s="19">
        <f ca="1">IFERROR(__xludf.DUMMYFUNCTION("""COMPUTED_VALUE"""),117)</f>
        <v>117</v>
      </c>
      <c r="MU35" s="19" t="str">
        <f ca="1">IFERROR(__xludf.DUMMYFUNCTION("""COMPUTED_VALUE"""),"Тихонович Ю. С.")</f>
        <v>Тихонович Ю. С.</v>
      </c>
      <c r="MV35" s="19" t="str">
        <f ca="1">IFERROR(__xludf.DUMMYFUNCTION("""COMPUTED_VALUE"""),"За")</f>
        <v>За</v>
      </c>
      <c r="MW35" s="19">
        <f ca="1">IFERROR(__xludf.DUMMYFUNCTION("""COMPUTED_VALUE"""),117)</f>
        <v>117</v>
      </c>
      <c r="MX35" s="19" t="str">
        <f ca="1">IFERROR(__xludf.DUMMYFUNCTION("""COMPUTED_VALUE"""),"Тихонович Ю. С.")</f>
        <v>Тихонович Ю. С.</v>
      </c>
      <c r="MY35" s="19" t="str">
        <f ca="1">IFERROR(__xludf.DUMMYFUNCTION("""COMPUTED_VALUE"""),"За")</f>
        <v>За</v>
      </c>
      <c r="MZ35" s="19">
        <f ca="1">IFERROR(__xludf.DUMMYFUNCTION("""COMPUTED_VALUE"""),117)</f>
        <v>117</v>
      </c>
      <c r="NA35" s="19" t="str">
        <f ca="1">IFERROR(__xludf.DUMMYFUNCTION("""COMPUTED_VALUE"""),"Тихонович Ю. С.")</f>
        <v>Тихонович Ю. С.</v>
      </c>
      <c r="NB35" s="19" t="str">
        <f ca="1">IFERROR(__xludf.DUMMYFUNCTION("""COMPUTED_VALUE"""),"За")</f>
        <v>За</v>
      </c>
      <c r="NC35" s="19">
        <f ca="1">IFERROR(__xludf.DUMMYFUNCTION("""COMPUTED_VALUE"""),117)</f>
        <v>117</v>
      </c>
      <c r="ND35" s="19" t="str">
        <f ca="1">IFERROR(__xludf.DUMMYFUNCTION("""COMPUTED_VALUE"""),"Тихонович Ю. С.")</f>
        <v>Тихонович Ю. С.</v>
      </c>
      <c r="NE35" s="19" t="str">
        <f ca="1">IFERROR(__xludf.DUMMYFUNCTION("""COMPUTED_VALUE"""),"За")</f>
        <v>За</v>
      </c>
      <c r="NF35" s="19">
        <f ca="1">IFERROR(__xludf.DUMMYFUNCTION("""COMPUTED_VALUE"""),117)</f>
        <v>117</v>
      </c>
      <c r="NG35" s="19" t="str">
        <f ca="1">IFERROR(__xludf.DUMMYFUNCTION("""COMPUTED_VALUE"""),"Тихонович Ю. С.")</f>
        <v>Тихонович Ю. С.</v>
      </c>
      <c r="NH35" s="19" t="str">
        <f ca="1">IFERROR(__xludf.DUMMYFUNCTION("""COMPUTED_VALUE"""),"За")</f>
        <v>За</v>
      </c>
      <c r="NI35" s="19">
        <f ca="1">IFERROR(__xludf.DUMMYFUNCTION("""COMPUTED_VALUE"""),117)</f>
        <v>117</v>
      </c>
      <c r="NJ35" s="19" t="str">
        <f ca="1">IFERROR(__xludf.DUMMYFUNCTION("""COMPUTED_VALUE"""),"Тихонович Ю. С.")</f>
        <v>Тихонович Ю. С.</v>
      </c>
      <c r="NK35" s="19" t="str">
        <f ca="1">IFERROR(__xludf.DUMMYFUNCTION("""COMPUTED_VALUE"""),"За")</f>
        <v>За</v>
      </c>
      <c r="NL35" s="19">
        <f ca="1">IFERROR(__xludf.DUMMYFUNCTION("""COMPUTED_VALUE"""),117)</f>
        <v>117</v>
      </c>
      <c r="NM35" s="19" t="str">
        <f ca="1">IFERROR(__xludf.DUMMYFUNCTION("""COMPUTED_VALUE"""),"Тихонович Ю. С.")</f>
        <v>Тихонович Ю. С.</v>
      </c>
      <c r="NN35" s="19" t="str">
        <f ca="1">IFERROR(__xludf.DUMMYFUNCTION("""COMPUTED_VALUE"""),"За")</f>
        <v>За</v>
      </c>
      <c r="NO35" s="19">
        <f ca="1">IFERROR(__xludf.DUMMYFUNCTION("""COMPUTED_VALUE"""),117)</f>
        <v>117</v>
      </c>
      <c r="NP35" s="19" t="str">
        <f ca="1">IFERROR(__xludf.DUMMYFUNCTION("""COMPUTED_VALUE"""),"Тихонович Ю. С.")</f>
        <v>Тихонович Ю. С.</v>
      </c>
      <c r="NQ35" s="19" t="str">
        <f ca="1">IFERROR(__xludf.DUMMYFUNCTION("""COMPUTED_VALUE"""),"За")</f>
        <v>За</v>
      </c>
      <c r="NR35" s="19">
        <f ca="1">IFERROR(__xludf.DUMMYFUNCTION("""COMPUTED_VALUE"""),117)</f>
        <v>117</v>
      </c>
      <c r="NS35" s="19" t="str">
        <f ca="1">IFERROR(__xludf.DUMMYFUNCTION("""COMPUTED_VALUE"""),"Тихонович Ю. С.")</f>
        <v>Тихонович Ю. С.</v>
      </c>
      <c r="NT35" s="19" t="str">
        <f ca="1">IFERROR(__xludf.DUMMYFUNCTION("""COMPUTED_VALUE"""),"Утримався")</f>
        <v>Утримався</v>
      </c>
      <c r="NU35" s="19">
        <f ca="1">IFERROR(__xludf.DUMMYFUNCTION("""COMPUTED_VALUE"""),117)</f>
        <v>117</v>
      </c>
      <c r="NV35" s="19" t="str">
        <f ca="1">IFERROR(__xludf.DUMMYFUNCTION("""COMPUTED_VALUE"""),"Тихонович Ю. С.")</f>
        <v>Тихонович Ю. С.</v>
      </c>
      <c r="NW35" s="19" t="str">
        <f ca="1">IFERROR(__xludf.DUMMYFUNCTION("""COMPUTED_VALUE"""),"Утримався")</f>
        <v>Утримався</v>
      </c>
      <c r="NX35" s="19">
        <f ca="1">IFERROR(__xludf.DUMMYFUNCTION("""COMPUTED_VALUE"""),117)</f>
        <v>117</v>
      </c>
      <c r="NY35" s="19" t="str">
        <f ca="1">IFERROR(__xludf.DUMMYFUNCTION("""COMPUTED_VALUE"""),"Тихонович Ю. С.")</f>
        <v>Тихонович Ю. С.</v>
      </c>
      <c r="NZ35" s="19" t="str">
        <f ca="1">IFERROR(__xludf.DUMMYFUNCTION("""COMPUTED_VALUE"""),"За")</f>
        <v>За</v>
      </c>
      <c r="OA35" s="19">
        <f ca="1">IFERROR(__xludf.DUMMYFUNCTION("""COMPUTED_VALUE"""),117)</f>
        <v>117</v>
      </c>
      <c r="OB35" s="19" t="str">
        <f ca="1">IFERROR(__xludf.DUMMYFUNCTION("""COMPUTED_VALUE"""),"Тихонович Ю. С.")</f>
        <v>Тихонович Ю. С.</v>
      </c>
      <c r="OC35" s="19" t="str">
        <f ca="1">IFERROR(__xludf.DUMMYFUNCTION("""COMPUTED_VALUE"""),"За")</f>
        <v>За</v>
      </c>
      <c r="OD35" s="19">
        <f ca="1">IFERROR(__xludf.DUMMYFUNCTION("""COMPUTED_VALUE"""),117)</f>
        <v>117</v>
      </c>
      <c r="OE35" s="19" t="str">
        <f ca="1">IFERROR(__xludf.DUMMYFUNCTION("""COMPUTED_VALUE"""),"Тихонович Ю. С.")</f>
        <v>Тихонович Ю. С.</v>
      </c>
      <c r="OF35" s="19" t="str">
        <f ca="1">IFERROR(__xludf.DUMMYFUNCTION("""COMPUTED_VALUE"""),"За")</f>
        <v>За</v>
      </c>
      <c r="OG35" s="19">
        <f ca="1">IFERROR(__xludf.DUMMYFUNCTION("""COMPUTED_VALUE"""),117)</f>
        <v>117</v>
      </c>
      <c r="OH35" s="19" t="str">
        <f ca="1">IFERROR(__xludf.DUMMYFUNCTION("""COMPUTED_VALUE"""),"Тихонович Ю. С.")</f>
        <v>Тихонович Ю. С.</v>
      </c>
      <c r="OI35" s="19" t="str">
        <f ca="1">IFERROR(__xludf.DUMMYFUNCTION("""COMPUTED_VALUE"""),"За")</f>
        <v>За</v>
      </c>
      <c r="OJ35" s="19">
        <f ca="1">IFERROR(__xludf.DUMMYFUNCTION("""COMPUTED_VALUE"""),117)</f>
        <v>117</v>
      </c>
      <c r="OK35" s="19" t="str">
        <f ca="1">IFERROR(__xludf.DUMMYFUNCTION("""COMPUTED_VALUE"""),"Тихонович Ю. С.")</f>
        <v>Тихонович Ю. С.</v>
      </c>
      <c r="OL35" s="19" t="str">
        <f ca="1">IFERROR(__xludf.DUMMYFUNCTION("""COMPUTED_VALUE"""),"За")</f>
        <v>За</v>
      </c>
      <c r="OM35" s="19">
        <f ca="1">IFERROR(__xludf.DUMMYFUNCTION("""COMPUTED_VALUE"""),117)</f>
        <v>117</v>
      </c>
      <c r="ON35" s="19" t="str">
        <f ca="1">IFERROR(__xludf.DUMMYFUNCTION("""COMPUTED_VALUE"""),"Тихонович Ю. С.")</f>
        <v>Тихонович Ю. С.</v>
      </c>
      <c r="OO35" s="19" t="str">
        <f ca="1">IFERROR(__xludf.DUMMYFUNCTION("""COMPUTED_VALUE"""),"За")</f>
        <v>За</v>
      </c>
      <c r="OP35" s="19">
        <f ca="1">IFERROR(__xludf.DUMMYFUNCTION("""COMPUTED_VALUE"""),117)</f>
        <v>117</v>
      </c>
      <c r="OQ35" s="19" t="str">
        <f ca="1">IFERROR(__xludf.DUMMYFUNCTION("""COMPUTED_VALUE"""),"Тихонович Ю. С.")</f>
        <v>Тихонович Ю. С.</v>
      </c>
      <c r="OR35" s="19" t="str">
        <f ca="1">IFERROR(__xludf.DUMMYFUNCTION("""COMPUTED_VALUE"""),"За")</f>
        <v>За</v>
      </c>
      <c r="OS35" s="19">
        <f ca="1">IFERROR(__xludf.DUMMYFUNCTION("""COMPUTED_VALUE"""),117)</f>
        <v>117</v>
      </c>
      <c r="OT35" s="19" t="str">
        <f ca="1">IFERROR(__xludf.DUMMYFUNCTION("""COMPUTED_VALUE"""),"Тихонович Ю. С.")</f>
        <v>Тихонович Ю. С.</v>
      </c>
      <c r="OU35" s="19" t="str">
        <f ca="1">IFERROR(__xludf.DUMMYFUNCTION("""COMPUTED_VALUE"""),"За")</f>
        <v>За</v>
      </c>
      <c r="OV35" s="19">
        <f ca="1">IFERROR(__xludf.DUMMYFUNCTION("""COMPUTED_VALUE"""),117)</f>
        <v>117</v>
      </c>
      <c r="OW35" s="19" t="str">
        <f ca="1">IFERROR(__xludf.DUMMYFUNCTION("""COMPUTED_VALUE"""),"Тихонович Ю. С.")</f>
        <v>Тихонович Ю. С.</v>
      </c>
      <c r="OX35" s="19" t="str">
        <f ca="1">IFERROR(__xludf.DUMMYFUNCTION("""COMPUTED_VALUE"""),"За")</f>
        <v>За</v>
      </c>
      <c r="OY35" s="19">
        <f ca="1">IFERROR(__xludf.DUMMYFUNCTION("""COMPUTED_VALUE"""),117)</f>
        <v>117</v>
      </c>
      <c r="OZ35" s="19" t="str">
        <f ca="1">IFERROR(__xludf.DUMMYFUNCTION("""COMPUTED_VALUE"""),"Тихонович Ю. С.")</f>
        <v>Тихонович Ю. С.</v>
      </c>
      <c r="PA35" s="19" t="str">
        <f ca="1">IFERROR(__xludf.DUMMYFUNCTION("""COMPUTED_VALUE"""),"За")</f>
        <v>За</v>
      </c>
      <c r="PB35" s="19">
        <f ca="1">IFERROR(__xludf.DUMMYFUNCTION("""COMPUTED_VALUE"""),117)</f>
        <v>117</v>
      </c>
      <c r="PC35" s="19" t="str">
        <f ca="1">IFERROR(__xludf.DUMMYFUNCTION("""COMPUTED_VALUE"""),"Тихонович Ю. С.")</f>
        <v>Тихонович Ю. С.</v>
      </c>
      <c r="PD35" s="19" t="str">
        <f ca="1">IFERROR(__xludf.DUMMYFUNCTION("""COMPUTED_VALUE"""),"За")</f>
        <v>За</v>
      </c>
      <c r="PE35" s="19">
        <f ca="1">IFERROR(__xludf.DUMMYFUNCTION("""COMPUTED_VALUE"""),117)</f>
        <v>117</v>
      </c>
      <c r="PF35" s="19" t="str">
        <f ca="1">IFERROR(__xludf.DUMMYFUNCTION("""COMPUTED_VALUE"""),"Тихонович Ю. С.")</f>
        <v>Тихонович Ю. С.</v>
      </c>
      <c r="PG35" s="19" t="str">
        <f ca="1">IFERROR(__xludf.DUMMYFUNCTION("""COMPUTED_VALUE"""),"За")</f>
        <v>За</v>
      </c>
      <c r="PH35" s="19">
        <f ca="1">IFERROR(__xludf.DUMMYFUNCTION("""COMPUTED_VALUE"""),117)</f>
        <v>117</v>
      </c>
      <c r="PI35" s="19" t="str">
        <f ca="1">IFERROR(__xludf.DUMMYFUNCTION("""COMPUTED_VALUE"""),"Тихонович Ю. С.")</f>
        <v>Тихонович Ю. С.</v>
      </c>
      <c r="PJ35" s="19" t="str">
        <f ca="1">IFERROR(__xludf.DUMMYFUNCTION("""COMPUTED_VALUE"""),"За")</f>
        <v>За</v>
      </c>
      <c r="PK35" s="19">
        <f ca="1">IFERROR(__xludf.DUMMYFUNCTION("""COMPUTED_VALUE"""),117)</f>
        <v>117</v>
      </c>
      <c r="PL35" s="19" t="str">
        <f ca="1">IFERROR(__xludf.DUMMYFUNCTION("""COMPUTED_VALUE"""),"Тихонович Ю. С.")</f>
        <v>Тихонович Ю. С.</v>
      </c>
      <c r="PM35" s="19" t="str">
        <f ca="1">IFERROR(__xludf.DUMMYFUNCTION("""COMPUTED_VALUE"""),"За")</f>
        <v>За</v>
      </c>
      <c r="PN35" s="19">
        <f ca="1">IFERROR(__xludf.DUMMYFUNCTION("""COMPUTED_VALUE"""),117)</f>
        <v>117</v>
      </c>
      <c r="PO35" s="19" t="str">
        <f ca="1">IFERROR(__xludf.DUMMYFUNCTION("""COMPUTED_VALUE"""),"Тихонович Ю. С.")</f>
        <v>Тихонович Ю. С.</v>
      </c>
      <c r="PP35" s="19" t="str">
        <f ca="1">IFERROR(__xludf.DUMMYFUNCTION("""COMPUTED_VALUE"""),"За")</f>
        <v>За</v>
      </c>
      <c r="PQ35" s="19">
        <f ca="1">IFERROR(__xludf.DUMMYFUNCTION("""COMPUTED_VALUE"""),117)</f>
        <v>117</v>
      </c>
      <c r="PR35" s="19" t="str">
        <f ca="1">IFERROR(__xludf.DUMMYFUNCTION("""COMPUTED_VALUE"""),"Тихонович Ю. С.")</f>
        <v>Тихонович Ю. С.</v>
      </c>
      <c r="PS35" s="19" t="str">
        <f ca="1">IFERROR(__xludf.DUMMYFUNCTION("""COMPUTED_VALUE"""),"За")</f>
        <v>За</v>
      </c>
      <c r="PT35" s="19">
        <f ca="1">IFERROR(__xludf.DUMMYFUNCTION("""COMPUTED_VALUE"""),117)</f>
        <v>117</v>
      </c>
      <c r="PU35" s="19" t="str">
        <f ca="1">IFERROR(__xludf.DUMMYFUNCTION("""COMPUTED_VALUE"""),"Тихонович Ю. С.")</f>
        <v>Тихонович Ю. С.</v>
      </c>
      <c r="PV35" s="19" t="str">
        <f ca="1">IFERROR(__xludf.DUMMYFUNCTION("""COMPUTED_VALUE"""),"За")</f>
        <v>За</v>
      </c>
      <c r="PW35" s="19">
        <f ca="1">IFERROR(__xludf.DUMMYFUNCTION("""COMPUTED_VALUE"""),117)</f>
        <v>117</v>
      </c>
      <c r="PX35" s="19" t="str">
        <f ca="1">IFERROR(__xludf.DUMMYFUNCTION("""COMPUTED_VALUE"""),"Тихонович Ю. С.")</f>
        <v>Тихонович Ю. С.</v>
      </c>
      <c r="PY35" s="19" t="str">
        <f ca="1">IFERROR(__xludf.DUMMYFUNCTION("""COMPUTED_VALUE"""),"За")</f>
        <v>За</v>
      </c>
      <c r="PZ35" s="19">
        <f ca="1">IFERROR(__xludf.DUMMYFUNCTION("""COMPUTED_VALUE"""),117)</f>
        <v>117</v>
      </c>
      <c r="QA35" s="19" t="str">
        <f ca="1">IFERROR(__xludf.DUMMYFUNCTION("""COMPUTED_VALUE"""),"Тихонович Ю. С.")</f>
        <v>Тихонович Ю. С.</v>
      </c>
      <c r="QB35" s="19" t="str">
        <f ca="1">IFERROR(__xludf.DUMMYFUNCTION("""COMPUTED_VALUE"""),"Не голосував")</f>
        <v>Не голосував</v>
      </c>
      <c r="QC35" s="19">
        <f ca="1">IFERROR(__xludf.DUMMYFUNCTION("""COMPUTED_VALUE"""),117)</f>
        <v>117</v>
      </c>
      <c r="QD35" s="19" t="str">
        <f ca="1">IFERROR(__xludf.DUMMYFUNCTION("""COMPUTED_VALUE"""),"Тихонович Ю. С.")</f>
        <v>Тихонович Ю. С.</v>
      </c>
      <c r="QE35" s="19" t="str">
        <f ca="1">IFERROR(__xludf.DUMMYFUNCTION("""COMPUTED_VALUE"""),"Утримався")</f>
        <v>Утримався</v>
      </c>
      <c r="QF35" s="19">
        <f ca="1">IFERROR(__xludf.DUMMYFUNCTION("""COMPUTED_VALUE"""),117)</f>
        <v>117</v>
      </c>
      <c r="QG35" s="19" t="str">
        <f ca="1">IFERROR(__xludf.DUMMYFUNCTION("""COMPUTED_VALUE"""),"Тихонович Ю. С.")</f>
        <v>Тихонович Ю. С.</v>
      </c>
      <c r="QH35" s="19" t="str">
        <f ca="1">IFERROR(__xludf.DUMMYFUNCTION("""COMPUTED_VALUE"""),"Утримався")</f>
        <v>Утримався</v>
      </c>
      <c r="QI35" s="19">
        <f ca="1">IFERROR(__xludf.DUMMYFUNCTION("""COMPUTED_VALUE"""),117)</f>
        <v>117</v>
      </c>
      <c r="QJ35" s="19" t="str">
        <f ca="1">IFERROR(__xludf.DUMMYFUNCTION("""COMPUTED_VALUE"""),"Тихонович Ю. С.")</f>
        <v>Тихонович Ю. С.</v>
      </c>
      <c r="QK35" s="19" t="str">
        <f ca="1">IFERROR(__xludf.DUMMYFUNCTION("""COMPUTED_VALUE"""),"За")</f>
        <v>За</v>
      </c>
    </row>
    <row r="36" spans="1:453" ht="12.75">
      <c r="A36" s="17">
        <f ca="1">IFERROR(__xludf.DUMMYFUNCTION("""COMPUTED_VALUE"""),47)</f>
        <v>47</v>
      </c>
      <c r="B36" s="17" t="str">
        <f ca="1">IFERROR(__xludf.DUMMYFUNCTION("""COMPUTED_VALUE"""),"Турець  В. В.")</f>
        <v>Турець  В. В.</v>
      </c>
      <c r="C36" s="19" t="str">
        <f ca="1">IFERROR(__xludf.DUMMYFUNCTION("""COMPUTED_VALUE"""),"За")</f>
        <v>За</v>
      </c>
      <c r="D36" s="19">
        <f ca="1">IFERROR(__xludf.DUMMYFUNCTION("""COMPUTED_VALUE"""),47)</f>
        <v>47</v>
      </c>
      <c r="E36" s="19" t="str">
        <f ca="1">IFERROR(__xludf.DUMMYFUNCTION("""COMPUTED_VALUE"""),"Турець  В. В.")</f>
        <v>Турець  В. В.</v>
      </c>
      <c r="F36" s="19" t="str">
        <f ca="1">IFERROR(__xludf.DUMMYFUNCTION("""COMPUTED_VALUE"""),"За")</f>
        <v>За</v>
      </c>
      <c r="G36" s="19">
        <f ca="1">IFERROR(__xludf.DUMMYFUNCTION("""COMPUTED_VALUE"""),47)</f>
        <v>47</v>
      </c>
      <c r="H36" s="19" t="str">
        <f ca="1">IFERROR(__xludf.DUMMYFUNCTION("""COMPUTED_VALUE"""),"Турець  В. В.")</f>
        <v>Турець  В. В.</v>
      </c>
      <c r="I36" s="19" t="str">
        <f ca="1">IFERROR(__xludf.DUMMYFUNCTION("""COMPUTED_VALUE"""),"За")</f>
        <v>За</v>
      </c>
      <c r="J36" s="19">
        <f ca="1">IFERROR(__xludf.DUMMYFUNCTION("""COMPUTED_VALUE"""),47)</f>
        <v>47</v>
      </c>
      <c r="K36" s="19" t="str">
        <f ca="1">IFERROR(__xludf.DUMMYFUNCTION("""COMPUTED_VALUE"""),"Турець  В. В.")</f>
        <v>Турець  В. В.</v>
      </c>
      <c r="L36" s="19" t="str">
        <f ca="1">IFERROR(__xludf.DUMMYFUNCTION("""COMPUTED_VALUE"""),"За")</f>
        <v>За</v>
      </c>
      <c r="M36" s="19">
        <f ca="1">IFERROR(__xludf.DUMMYFUNCTION("""COMPUTED_VALUE"""),47)</f>
        <v>47</v>
      </c>
      <c r="N36" s="19" t="str">
        <f ca="1">IFERROR(__xludf.DUMMYFUNCTION("""COMPUTED_VALUE"""),"Турець  В. В.")</f>
        <v>Турець  В. В.</v>
      </c>
      <c r="O36" s="19" t="str">
        <f ca="1">IFERROR(__xludf.DUMMYFUNCTION("""COMPUTED_VALUE"""),"Не голосував")</f>
        <v>Не голосував</v>
      </c>
      <c r="P36" s="19">
        <f ca="1">IFERROR(__xludf.DUMMYFUNCTION("""COMPUTED_VALUE"""),47)</f>
        <v>47</v>
      </c>
      <c r="Q36" s="19" t="str">
        <f ca="1">IFERROR(__xludf.DUMMYFUNCTION("""COMPUTED_VALUE"""),"Турець  В. В.")</f>
        <v>Турець  В. В.</v>
      </c>
      <c r="R36" s="19" t="str">
        <f ca="1">IFERROR(__xludf.DUMMYFUNCTION("""COMPUTED_VALUE"""),"За")</f>
        <v>За</v>
      </c>
      <c r="S36" s="19">
        <f ca="1">IFERROR(__xludf.DUMMYFUNCTION("""COMPUTED_VALUE"""),47)</f>
        <v>47</v>
      </c>
      <c r="T36" s="19" t="str">
        <f ca="1">IFERROR(__xludf.DUMMYFUNCTION("""COMPUTED_VALUE"""),"Турець  В. В.")</f>
        <v>Турець  В. В.</v>
      </c>
      <c r="U36" s="19" t="str">
        <f ca="1">IFERROR(__xludf.DUMMYFUNCTION("""COMPUTED_VALUE"""),"За")</f>
        <v>За</v>
      </c>
      <c r="V36" s="19">
        <f ca="1">IFERROR(__xludf.DUMMYFUNCTION("""COMPUTED_VALUE"""),47)</f>
        <v>47</v>
      </c>
      <c r="W36" s="19" t="str">
        <f ca="1">IFERROR(__xludf.DUMMYFUNCTION("""COMPUTED_VALUE"""),"Турець  В. В.")</f>
        <v>Турець  В. В.</v>
      </c>
      <c r="X36" s="19" t="str">
        <f ca="1">IFERROR(__xludf.DUMMYFUNCTION("""COMPUTED_VALUE"""),"За")</f>
        <v>За</v>
      </c>
      <c r="Y36" s="19">
        <f ca="1">IFERROR(__xludf.DUMMYFUNCTION("""COMPUTED_VALUE"""),47)</f>
        <v>47</v>
      </c>
      <c r="Z36" s="19" t="str">
        <f ca="1">IFERROR(__xludf.DUMMYFUNCTION("""COMPUTED_VALUE"""),"Турець  В. В.")</f>
        <v>Турець  В. В.</v>
      </c>
      <c r="AA36" s="19" t="str">
        <f ca="1">IFERROR(__xludf.DUMMYFUNCTION("""COMPUTED_VALUE"""),"За")</f>
        <v>За</v>
      </c>
      <c r="AB36" s="19">
        <f ca="1">IFERROR(__xludf.DUMMYFUNCTION("""COMPUTED_VALUE"""),47)</f>
        <v>47</v>
      </c>
      <c r="AC36" s="19" t="str">
        <f ca="1">IFERROR(__xludf.DUMMYFUNCTION("""COMPUTED_VALUE"""),"Турець  В. В.")</f>
        <v>Турець  В. В.</v>
      </c>
      <c r="AD36" s="19" t="str">
        <f ca="1">IFERROR(__xludf.DUMMYFUNCTION("""COMPUTED_VALUE"""),"За")</f>
        <v>За</v>
      </c>
      <c r="AE36" s="19">
        <f ca="1">IFERROR(__xludf.DUMMYFUNCTION("""COMPUTED_VALUE"""),47)</f>
        <v>47</v>
      </c>
      <c r="AF36" s="19" t="str">
        <f ca="1">IFERROR(__xludf.DUMMYFUNCTION("""COMPUTED_VALUE"""),"Турець  В. В.")</f>
        <v>Турець  В. В.</v>
      </c>
      <c r="AG36" s="19" t="str">
        <f ca="1">IFERROR(__xludf.DUMMYFUNCTION("""COMPUTED_VALUE"""),"За")</f>
        <v>За</v>
      </c>
      <c r="AH36" s="19">
        <f ca="1">IFERROR(__xludf.DUMMYFUNCTION("""COMPUTED_VALUE"""),47)</f>
        <v>47</v>
      </c>
      <c r="AI36" s="19" t="str">
        <f ca="1">IFERROR(__xludf.DUMMYFUNCTION("""COMPUTED_VALUE"""),"Турець  В. В.")</f>
        <v>Турець  В. В.</v>
      </c>
      <c r="AJ36" s="19" t="str">
        <f ca="1">IFERROR(__xludf.DUMMYFUNCTION("""COMPUTED_VALUE"""),"За")</f>
        <v>За</v>
      </c>
      <c r="AK36" s="19">
        <f ca="1">IFERROR(__xludf.DUMMYFUNCTION("""COMPUTED_VALUE"""),47)</f>
        <v>47</v>
      </c>
      <c r="AL36" s="19" t="str">
        <f ca="1">IFERROR(__xludf.DUMMYFUNCTION("""COMPUTED_VALUE"""),"Турець  В. В.")</f>
        <v>Турець  В. В.</v>
      </c>
      <c r="AM36" s="19" t="str">
        <f ca="1">IFERROR(__xludf.DUMMYFUNCTION("""COMPUTED_VALUE"""),"Не голосував")</f>
        <v>Не голосував</v>
      </c>
      <c r="AN36" s="19">
        <f ca="1">IFERROR(__xludf.DUMMYFUNCTION("""COMPUTED_VALUE"""),47)</f>
        <v>47</v>
      </c>
      <c r="AO36" s="19" t="str">
        <f ca="1">IFERROR(__xludf.DUMMYFUNCTION("""COMPUTED_VALUE"""),"Турець  В. В.")</f>
        <v>Турець  В. В.</v>
      </c>
      <c r="AP36" s="19" t="str">
        <f ca="1">IFERROR(__xludf.DUMMYFUNCTION("""COMPUTED_VALUE"""),"Не голосував")</f>
        <v>Не голосував</v>
      </c>
      <c r="AQ36" s="19">
        <f ca="1">IFERROR(__xludf.DUMMYFUNCTION("""COMPUTED_VALUE"""),47)</f>
        <v>47</v>
      </c>
      <c r="AR36" s="19" t="str">
        <f ca="1">IFERROR(__xludf.DUMMYFUNCTION("""COMPUTED_VALUE"""),"Турець  В. В.")</f>
        <v>Турець  В. В.</v>
      </c>
      <c r="AS36" s="19" t="str">
        <f ca="1">IFERROR(__xludf.DUMMYFUNCTION("""COMPUTED_VALUE"""),"Не голосував")</f>
        <v>Не голосував</v>
      </c>
      <c r="AT36" s="19">
        <f ca="1">IFERROR(__xludf.DUMMYFUNCTION("""COMPUTED_VALUE"""),47)</f>
        <v>47</v>
      </c>
      <c r="AU36" s="19" t="str">
        <f ca="1">IFERROR(__xludf.DUMMYFUNCTION("""COMPUTED_VALUE"""),"Турець  В. В.")</f>
        <v>Турець  В. В.</v>
      </c>
      <c r="AV36" s="19" t="str">
        <f ca="1">IFERROR(__xludf.DUMMYFUNCTION("""COMPUTED_VALUE"""),"Не голосував")</f>
        <v>Не голосував</v>
      </c>
      <c r="AW36" s="19">
        <f ca="1">IFERROR(__xludf.DUMMYFUNCTION("""COMPUTED_VALUE"""),47)</f>
        <v>47</v>
      </c>
      <c r="AX36" s="19" t="str">
        <f ca="1">IFERROR(__xludf.DUMMYFUNCTION("""COMPUTED_VALUE"""),"Турець  В. В.")</f>
        <v>Турець  В. В.</v>
      </c>
      <c r="AY36" s="19" t="str">
        <f ca="1">IFERROR(__xludf.DUMMYFUNCTION("""COMPUTED_VALUE"""),"За")</f>
        <v>За</v>
      </c>
      <c r="AZ36" s="19">
        <f ca="1">IFERROR(__xludf.DUMMYFUNCTION("""COMPUTED_VALUE"""),47)</f>
        <v>47</v>
      </c>
      <c r="BA36" s="19" t="str">
        <f ca="1">IFERROR(__xludf.DUMMYFUNCTION("""COMPUTED_VALUE"""),"Турець  В. В.")</f>
        <v>Турець  В. В.</v>
      </c>
      <c r="BB36" s="19" t="str">
        <f ca="1">IFERROR(__xludf.DUMMYFUNCTION("""COMPUTED_VALUE"""),"За")</f>
        <v>За</v>
      </c>
      <c r="BC36" s="19">
        <f ca="1">IFERROR(__xludf.DUMMYFUNCTION("""COMPUTED_VALUE"""),47)</f>
        <v>47</v>
      </c>
      <c r="BD36" s="19" t="str">
        <f ca="1">IFERROR(__xludf.DUMMYFUNCTION("""COMPUTED_VALUE"""),"Турець  В. В.")</f>
        <v>Турець  В. В.</v>
      </c>
      <c r="BE36" s="19" t="str">
        <f ca="1">IFERROR(__xludf.DUMMYFUNCTION("""COMPUTED_VALUE"""),"За")</f>
        <v>За</v>
      </c>
      <c r="BF36" s="19">
        <f ca="1">IFERROR(__xludf.DUMMYFUNCTION("""COMPUTED_VALUE"""),47)</f>
        <v>47</v>
      </c>
      <c r="BG36" s="19" t="str">
        <f ca="1">IFERROR(__xludf.DUMMYFUNCTION("""COMPUTED_VALUE"""),"Турець  В. В.")</f>
        <v>Турець  В. В.</v>
      </c>
      <c r="BH36" s="19" t="str">
        <f ca="1">IFERROR(__xludf.DUMMYFUNCTION("""COMPUTED_VALUE"""),"Не голосував")</f>
        <v>Не голосував</v>
      </c>
      <c r="BI36" s="19">
        <f ca="1">IFERROR(__xludf.DUMMYFUNCTION("""COMPUTED_VALUE"""),47)</f>
        <v>47</v>
      </c>
      <c r="BJ36" s="19" t="str">
        <f ca="1">IFERROR(__xludf.DUMMYFUNCTION("""COMPUTED_VALUE"""),"Турець  В. В.")</f>
        <v>Турець  В. В.</v>
      </c>
      <c r="BK36" s="19" t="str">
        <f ca="1">IFERROR(__xludf.DUMMYFUNCTION("""COMPUTED_VALUE"""),"За")</f>
        <v>За</v>
      </c>
      <c r="BL36" s="19">
        <f ca="1">IFERROR(__xludf.DUMMYFUNCTION("""COMPUTED_VALUE"""),47)</f>
        <v>47</v>
      </c>
      <c r="BM36" s="19" t="str">
        <f ca="1">IFERROR(__xludf.DUMMYFUNCTION("""COMPUTED_VALUE"""),"Турець  В. В.")</f>
        <v>Турець  В. В.</v>
      </c>
      <c r="BN36" s="19" t="str">
        <f ca="1">IFERROR(__xludf.DUMMYFUNCTION("""COMPUTED_VALUE"""),"За")</f>
        <v>За</v>
      </c>
      <c r="BO36" s="19">
        <f ca="1">IFERROR(__xludf.DUMMYFUNCTION("""COMPUTED_VALUE"""),47)</f>
        <v>47</v>
      </c>
      <c r="BP36" s="19" t="str">
        <f ca="1">IFERROR(__xludf.DUMMYFUNCTION("""COMPUTED_VALUE"""),"Турець  В. В.")</f>
        <v>Турець  В. В.</v>
      </c>
      <c r="BQ36" s="19" t="str">
        <f ca="1">IFERROR(__xludf.DUMMYFUNCTION("""COMPUTED_VALUE"""),"За")</f>
        <v>За</v>
      </c>
      <c r="BR36" s="19">
        <f ca="1">IFERROR(__xludf.DUMMYFUNCTION("""COMPUTED_VALUE"""),47)</f>
        <v>47</v>
      </c>
      <c r="BS36" s="19" t="str">
        <f ca="1">IFERROR(__xludf.DUMMYFUNCTION("""COMPUTED_VALUE"""),"Турець  В. В.")</f>
        <v>Турець  В. В.</v>
      </c>
      <c r="BT36" s="19" t="str">
        <f ca="1">IFERROR(__xludf.DUMMYFUNCTION("""COMPUTED_VALUE"""),"За")</f>
        <v>За</v>
      </c>
      <c r="BU36" s="19">
        <f ca="1">IFERROR(__xludf.DUMMYFUNCTION("""COMPUTED_VALUE"""),47)</f>
        <v>47</v>
      </c>
      <c r="BV36" s="19" t="str">
        <f ca="1">IFERROR(__xludf.DUMMYFUNCTION("""COMPUTED_VALUE"""),"Турець  В. В.")</f>
        <v>Турець  В. В.</v>
      </c>
      <c r="BW36" s="19" t="str">
        <f ca="1">IFERROR(__xludf.DUMMYFUNCTION("""COMPUTED_VALUE"""),"За")</f>
        <v>За</v>
      </c>
      <c r="BX36" s="19">
        <f ca="1">IFERROR(__xludf.DUMMYFUNCTION("""COMPUTED_VALUE"""),47)</f>
        <v>47</v>
      </c>
      <c r="BY36" s="19" t="str">
        <f ca="1">IFERROR(__xludf.DUMMYFUNCTION("""COMPUTED_VALUE"""),"Турець  В. В.")</f>
        <v>Турець  В. В.</v>
      </c>
      <c r="BZ36" s="19" t="str">
        <f ca="1">IFERROR(__xludf.DUMMYFUNCTION("""COMPUTED_VALUE"""),"За")</f>
        <v>За</v>
      </c>
      <c r="CA36" s="19">
        <f ca="1">IFERROR(__xludf.DUMMYFUNCTION("""COMPUTED_VALUE"""),47)</f>
        <v>47</v>
      </c>
      <c r="CB36" s="19" t="str">
        <f ca="1">IFERROR(__xludf.DUMMYFUNCTION("""COMPUTED_VALUE"""),"Турець  В. В.")</f>
        <v>Турець  В. В.</v>
      </c>
      <c r="CC36" s="19" t="str">
        <f ca="1">IFERROR(__xludf.DUMMYFUNCTION("""COMPUTED_VALUE"""),"За")</f>
        <v>За</v>
      </c>
      <c r="CD36" s="19">
        <f ca="1">IFERROR(__xludf.DUMMYFUNCTION("""COMPUTED_VALUE"""),47)</f>
        <v>47</v>
      </c>
      <c r="CE36" s="19" t="str">
        <f ca="1">IFERROR(__xludf.DUMMYFUNCTION("""COMPUTED_VALUE"""),"Турець  В. В.")</f>
        <v>Турець  В. В.</v>
      </c>
      <c r="CF36" s="19" t="str">
        <f ca="1">IFERROR(__xludf.DUMMYFUNCTION("""COMPUTED_VALUE"""),"За")</f>
        <v>За</v>
      </c>
      <c r="CG36" s="19">
        <f ca="1">IFERROR(__xludf.DUMMYFUNCTION("""COMPUTED_VALUE"""),47)</f>
        <v>47</v>
      </c>
      <c r="CH36" s="19" t="str">
        <f ca="1">IFERROR(__xludf.DUMMYFUNCTION("""COMPUTED_VALUE"""),"Турець  В. В.")</f>
        <v>Турець  В. В.</v>
      </c>
      <c r="CI36" s="19" t="str">
        <f ca="1">IFERROR(__xludf.DUMMYFUNCTION("""COMPUTED_VALUE"""),"За")</f>
        <v>За</v>
      </c>
      <c r="CJ36" s="19">
        <f ca="1">IFERROR(__xludf.DUMMYFUNCTION("""COMPUTED_VALUE"""),47)</f>
        <v>47</v>
      </c>
      <c r="CK36" s="19" t="str">
        <f ca="1">IFERROR(__xludf.DUMMYFUNCTION("""COMPUTED_VALUE"""),"Турець  В. В.")</f>
        <v>Турець  В. В.</v>
      </c>
      <c r="CL36" s="19" t="str">
        <f ca="1">IFERROR(__xludf.DUMMYFUNCTION("""COMPUTED_VALUE"""),"За")</f>
        <v>За</v>
      </c>
      <c r="CM36" s="19">
        <f ca="1">IFERROR(__xludf.DUMMYFUNCTION("""COMPUTED_VALUE"""),47)</f>
        <v>47</v>
      </c>
      <c r="CN36" s="19" t="str">
        <f ca="1">IFERROR(__xludf.DUMMYFUNCTION("""COMPUTED_VALUE"""),"Турець  В. В.")</f>
        <v>Турець  В. В.</v>
      </c>
      <c r="CO36" s="19" t="str">
        <f ca="1">IFERROR(__xludf.DUMMYFUNCTION("""COMPUTED_VALUE"""),"За")</f>
        <v>За</v>
      </c>
      <c r="CP36" s="19">
        <f ca="1">IFERROR(__xludf.DUMMYFUNCTION("""COMPUTED_VALUE"""),47)</f>
        <v>47</v>
      </c>
      <c r="CQ36" s="19" t="str">
        <f ca="1">IFERROR(__xludf.DUMMYFUNCTION("""COMPUTED_VALUE"""),"Турець  В. В.")</f>
        <v>Турець  В. В.</v>
      </c>
      <c r="CR36" s="19" t="str">
        <f ca="1">IFERROR(__xludf.DUMMYFUNCTION("""COMPUTED_VALUE"""),"За")</f>
        <v>За</v>
      </c>
      <c r="CS36" s="19">
        <f ca="1">IFERROR(__xludf.DUMMYFUNCTION("""COMPUTED_VALUE"""),47)</f>
        <v>47</v>
      </c>
      <c r="CT36" s="19" t="str">
        <f ca="1">IFERROR(__xludf.DUMMYFUNCTION("""COMPUTED_VALUE"""),"Турець  В. В.")</f>
        <v>Турець  В. В.</v>
      </c>
      <c r="CU36" s="19" t="str">
        <f ca="1">IFERROR(__xludf.DUMMYFUNCTION("""COMPUTED_VALUE"""),"За")</f>
        <v>За</v>
      </c>
      <c r="CV36" s="19">
        <f ca="1">IFERROR(__xludf.DUMMYFUNCTION("""COMPUTED_VALUE"""),47)</f>
        <v>47</v>
      </c>
      <c r="CW36" s="19" t="str">
        <f ca="1">IFERROR(__xludf.DUMMYFUNCTION("""COMPUTED_VALUE"""),"Турець  В. В.")</f>
        <v>Турець  В. В.</v>
      </c>
      <c r="CX36" s="19" t="str">
        <f ca="1">IFERROR(__xludf.DUMMYFUNCTION("""COMPUTED_VALUE"""),"За")</f>
        <v>За</v>
      </c>
      <c r="CY36" s="19">
        <f ca="1">IFERROR(__xludf.DUMMYFUNCTION("""COMPUTED_VALUE"""),47)</f>
        <v>47</v>
      </c>
      <c r="CZ36" s="19" t="str">
        <f ca="1">IFERROR(__xludf.DUMMYFUNCTION("""COMPUTED_VALUE"""),"Турець  В. В.")</f>
        <v>Турець  В. В.</v>
      </c>
      <c r="DA36" s="19" t="str">
        <f ca="1">IFERROR(__xludf.DUMMYFUNCTION("""COMPUTED_VALUE"""),"За")</f>
        <v>За</v>
      </c>
      <c r="DB36" s="19">
        <f ca="1">IFERROR(__xludf.DUMMYFUNCTION("""COMPUTED_VALUE"""),47)</f>
        <v>47</v>
      </c>
      <c r="DC36" s="19" t="str">
        <f ca="1">IFERROR(__xludf.DUMMYFUNCTION("""COMPUTED_VALUE"""),"Турець  В. В.")</f>
        <v>Турець  В. В.</v>
      </c>
      <c r="DD36" s="19" t="str">
        <f ca="1">IFERROR(__xludf.DUMMYFUNCTION("""COMPUTED_VALUE"""),"За")</f>
        <v>За</v>
      </c>
      <c r="DE36" s="19">
        <f ca="1">IFERROR(__xludf.DUMMYFUNCTION("""COMPUTED_VALUE"""),47)</f>
        <v>47</v>
      </c>
      <c r="DF36" s="19" t="str">
        <f ca="1">IFERROR(__xludf.DUMMYFUNCTION("""COMPUTED_VALUE"""),"Турець  В. В.")</f>
        <v>Турець  В. В.</v>
      </c>
      <c r="DG36" s="19" t="str">
        <f ca="1">IFERROR(__xludf.DUMMYFUNCTION("""COMPUTED_VALUE"""),"За")</f>
        <v>За</v>
      </c>
      <c r="DH36" s="19">
        <f ca="1">IFERROR(__xludf.DUMMYFUNCTION("""COMPUTED_VALUE"""),47)</f>
        <v>47</v>
      </c>
      <c r="DI36" s="19" t="str">
        <f ca="1">IFERROR(__xludf.DUMMYFUNCTION("""COMPUTED_VALUE"""),"Турець  В. В.")</f>
        <v>Турець  В. В.</v>
      </c>
      <c r="DJ36" s="19" t="str">
        <f ca="1">IFERROR(__xludf.DUMMYFUNCTION("""COMPUTED_VALUE"""),"За")</f>
        <v>За</v>
      </c>
      <c r="DK36" s="19">
        <f ca="1">IFERROR(__xludf.DUMMYFUNCTION("""COMPUTED_VALUE"""),47)</f>
        <v>47</v>
      </c>
      <c r="DL36" s="19" t="str">
        <f ca="1">IFERROR(__xludf.DUMMYFUNCTION("""COMPUTED_VALUE"""),"Турець  В. В.")</f>
        <v>Турець  В. В.</v>
      </c>
      <c r="DM36" s="19" t="str">
        <f ca="1">IFERROR(__xludf.DUMMYFUNCTION("""COMPUTED_VALUE"""),"За")</f>
        <v>За</v>
      </c>
      <c r="DN36" s="19">
        <f ca="1">IFERROR(__xludf.DUMMYFUNCTION("""COMPUTED_VALUE"""),47)</f>
        <v>47</v>
      </c>
      <c r="DO36" s="19" t="str">
        <f ca="1">IFERROR(__xludf.DUMMYFUNCTION("""COMPUTED_VALUE"""),"Турець  В. В.")</f>
        <v>Турець  В. В.</v>
      </c>
      <c r="DP36" s="19" t="str">
        <f ca="1">IFERROR(__xludf.DUMMYFUNCTION("""COMPUTED_VALUE"""),"За")</f>
        <v>За</v>
      </c>
      <c r="DQ36" s="19">
        <f ca="1">IFERROR(__xludf.DUMMYFUNCTION("""COMPUTED_VALUE"""),47)</f>
        <v>47</v>
      </c>
      <c r="DR36" s="19" t="str">
        <f ca="1">IFERROR(__xludf.DUMMYFUNCTION("""COMPUTED_VALUE"""),"Турець  В. В.")</f>
        <v>Турець  В. В.</v>
      </c>
      <c r="DS36" s="19" t="str">
        <f ca="1">IFERROR(__xludf.DUMMYFUNCTION("""COMPUTED_VALUE"""),"За")</f>
        <v>За</v>
      </c>
      <c r="DT36" s="19">
        <f ca="1">IFERROR(__xludf.DUMMYFUNCTION("""COMPUTED_VALUE"""),47)</f>
        <v>47</v>
      </c>
      <c r="DU36" s="19" t="str">
        <f ca="1">IFERROR(__xludf.DUMMYFUNCTION("""COMPUTED_VALUE"""),"Турець  В. В.")</f>
        <v>Турець  В. В.</v>
      </c>
      <c r="DV36" s="19" t="str">
        <f ca="1">IFERROR(__xludf.DUMMYFUNCTION("""COMPUTED_VALUE"""),"За")</f>
        <v>За</v>
      </c>
      <c r="DW36" s="19">
        <f ca="1">IFERROR(__xludf.DUMMYFUNCTION("""COMPUTED_VALUE"""),47)</f>
        <v>47</v>
      </c>
      <c r="DX36" s="19" t="str">
        <f ca="1">IFERROR(__xludf.DUMMYFUNCTION("""COMPUTED_VALUE"""),"Турець  В. В.")</f>
        <v>Турець  В. В.</v>
      </c>
      <c r="DY36" s="19" t="str">
        <f ca="1">IFERROR(__xludf.DUMMYFUNCTION("""COMPUTED_VALUE"""),"За")</f>
        <v>За</v>
      </c>
      <c r="DZ36" s="19">
        <f ca="1">IFERROR(__xludf.DUMMYFUNCTION("""COMPUTED_VALUE"""),47)</f>
        <v>47</v>
      </c>
      <c r="EA36" s="19" t="str">
        <f ca="1">IFERROR(__xludf.DUMMYFUNCTION("""COMPUTED_VALUE"""),"Турець  В. В.")</f>
        <v>Турець  В. В.</v>
      </c>
      <c r="EB36" s="19" t="str">
        <f ca="1">IFERROR(__xludf.DUMMYFUNCTION("""COMPUTED_VALUE"""),"За")</f>
        <v>За</v>
      </c>
      <c r="EC36" s="19">
        <f ca="1">IFERROR(__xludf.DUMMYFUNCTION("""COMPUTED_VALUE"""),47)</f>
        <v>47</v>
      </c>
      <c r="ED36" s="19" t="str">
        <f ca="1">IFERROR(__xludf.DUMMYFUNCTION("""COMPUTED_VALUE"""),"Турець  В. В.")</f>
        <v>Турець  В. В.</v>
      </c>
      <c r="EE36" s="19" t="str">
        <f ca="1">IFERROR(__xludf.DUMMYFUNCTION("""COMPUTED_VALUE"""),"За")</f>
        <v>За</v>
      </c>
      <c r="EF36" s="19">
        <f ca="1">IFERROR(__xludf.DUMMYFUNCTION("""COMPUTED_VALUE"""),47)</f>
        <v>47</v>
      </c>
      <c r="EG36" s="19" t="str">
        <f ca="1">IFERROR(__xludf.DUMMYFUNCTION("""COMPUTED_VALUE"""),"Турець  В. В.")</f>
        <v>Турець  В. В.</v>
      </c>
      <c r="EH36" s="19" t="str">
        <f ca="1">IFERROR(__xludf.DUMMYFUNCTION("""COMPUTED_VALUE"""),"За")</f>
        <v>За</v>
      </c>
      <c r="EI36" s="19">
        <f ca="1">IFERROR(__xludf.DUMMYFUNCTION("""COMPUTED_VALUE"""),47)</f>
        <v>47</v>
      </c>
      <c r="EJ36" s="19" t="str">
        <f ca="1">IFERROR(__xludf.DUMMYFUNCTION("""COMPUTED_VALUE"""),"Турець  В. В.")</f>
        <v>Турець  В. В.</v>
      </c>
      <c r="EK36" s="19" t="str">
        <f ca="1">IFERROR(__xludf.DUMMYFUNCTION("""COMPUTED_VALUE"""),"За")</f>
        <v>За</v>
      </c>
      <c r="EL36" s="19">
        <f ca="1">IFERROR(__xludf.DUMMYFUNCTION("""COMPUTED_VALUE"""),47)</f>
        <v>47</v>
      </c>
      <c r="EM36" s="19" t="str">
        <f ca="1">IFERROR(__xludf.DUMMYFUNCTION("""COMPUTED_VALUE"""),"Турець  В. В.")</f>
        <v>Турець  В. В.</v>
      </c>
      <c r="EN36" s="19" t="str">
        <f ca="1">IFERROR(__xludf.DUMMYFUNCTION("""COMPUTED_VALUE"""),"За")</f>
        <v>За</v>
      </c>
      <c r="EO36" s="19">
        <f ca="1">IFERROR(__xludf.DUMMYFUNCTION("""COMPUTED_VALUE"""),47)</f>
        <v>47</v>
      </c>
      <c r="EP36" s="19" t="str">
        <f ca="1">IFERROR(__xludf.DUMMYFUNCTION("""COMPUTED_VALUE"""),"Турець  В. В.")</f>
        <v>Турець  В. В.</v>
      </c>
      <c r="EQ36" s="19" t="str">
        <f ca="1">IFERROR(__xludf.DUMMYFUNCTION("""COMPUTED_VALUE"""),"Не голосував")</f>
        <v>Не голосував</v>
      </c>
      <c r="ER36" s="19">
        <f ca="1">IFERROR(__xludf.DUMMYFUNCTION("""COMPUTED_VALUE"""),47)</f>
        <v>47</v>
      </c>
      <c r="ES36" s="19" t="str">
        <f ca="1">IFERROR(__xludf.DUMMYFUNCTION("""COMPUTED_VALUE"""),"Турець  В. В.")</f>
        <v>Турець  В. В.</v>
      </c>
      <c r="ET36" s="19" t="str">
        <f ca="1">IFERROR(__xludf.DUMMYFUNCTION("""COMPUTED_VALUE"""),"За")</f>
        <v>За</v>
      </c>
      <c r="EU36" s="19">
        <f ca="1">IFERROR(__xludf.DUMMYFUNCTION("""COMPUTED_VALUE"""),47)</f>
        <v>47</v>
      </c>
      <c r="EV36" s="19" t="str">
        <f ca="1">IFERROR(__xludf.DUMMYFUNCTION("""COMPUTED_VALUE"""),"Турець  В. В.")</f>
        <v>Турець  В. В.</v>
      </c>
      <c r="EW36" s="19" t="str">
        <f ca="1">IFERROR(__xludf.DUMMYFUNCTION("""COMPUTED_VALUE"""),"За")</f>
        <v>За</v>
      </c>
      <c r="EX36" s="19">
        <f ca="1">IFERROR(__xludf.DUMMYFUNCTION("""COMPUTED_VALUE"""),47)</f>
        <v>47</v>
      </c>
      <c r="EY36" s="19" t="str">
        <f ca="1">IFERROR(__xludf.DUMMYFUNCTION("""COMPUTED_VALUE"""),"Турець  В. В.")</f>
        <v>Турець  В. В.</v>
      </c>
      <c r="EZ36" s="19" t="str">
        <f ca="1">IFERROR(__xludf.DUMMYFUNCTION("""COMPUTED_VALUE"""),"За")</f>
        <v>За</v>
      </c>
      <c r="FA36" s="19">
        <f ca="1">IFERROR(__xludf.DUMMYFUNCTION("""COMPUTED_VALUE"""),47)</f>
        <v>47</v>
      </c>
      <c r="FB36" s="19" t="str">
        <f ca="1">IFERROR(__xludf.DUMMYFUNCTION("""COMPUTED_VALUE"""),"Турець  В. В.")</f>
        <v>Турець  В. В.</v>
      </c>
      <c r="FC36" s="19" t="str">
        <f ca="1">IFERROR(__xludf.DUMMYFUNCTION("""COMPUTED_VALUE"""),"За")</f>
        <v>За</v>
      </c>
      <c r="FD36" s="19">
        <f ca="1">IFERROR(__xludf.DUMMYFUNCTION("""COMPUTED_VALUE"""),47)</f>
        <v>47</v>
      </c>
      <c r="FE36" s="19" t="str">
        <f ca="1">IFERROR(__xludf.DUMMYFUNCTION("""COMPUTED_VALUE"""),"Турець  В. В.")</f>
        <v>Турець  В. В.</v>
      </c>
      <c r="FF36" s="19" t="str">
        <f ca="1">IFERROR(__xludf.DUMMYFUNCTION("""COMPUTED_VALUE"""),"За")</f>
        <v>За</v>
      </c>
      <c r="FG36" s="19">
        <f ca="1">IFERROR(__xludf.DUMMYFUNCTION("""COMPUTED_VALUE"""),47)</f>
        <v>47</v>
      </c>
      <c r="FH36" s="19" t="str">
        <f ca="1">IFERROR(__xludf.DUMMYFUNCTION("""COMPUTED_VALUE"""),"Турець  В. В.")</f>
        <v>Турець  В. В.</v>
      </c>
      <c r="FI36" s="19" t="str">
        <f ca="1">IFERROR(__xludf.DUMMYFUNCTION("""COMPUTED_VALUE"""),"За")</f>
        <v>За</v>
      </c>
      <c r="FJ36" s="19">
        <f ca="1">IFERROR(__xludf.DUMMYFUNCTION("""COMPUTED_VALUE"""),47)</f>
        <v>47</v>
      </c>
      <c r="FK36" s="19" t="str">
        <f ca="1">IFERROR(__xludf.DUMMYFUNCTION("""COMPUTED_VALUE"""),"Турець  В. В.")</f>
        <v>Турець  В. В.</v>
      </c>
      <c r="FL36" s="19" t="str">
        <f ca="1">IFERROR(__xludf.DUMMYFUNCTION("""COMPUTED_VALUE"""),"Не голосував")</f>
        <v>Не голосував</v>
      </c>
      <c r="FM36" s="19">
        <f ca="1">IFERROR(__xludf.DUMMYFUNCTION("""COMPUTED_VALUE"""),47)</f>
        <v>47</v>
      </c>
      <c r="FN36" s="19" t="str">
        <f ca="1">IFERROR(__xludf.DUMMYFUNCTION("""COMPUTED_VALUE"""),"Турець  В. В.")</f>
        <v>Турець  В. В.</v>
      </c>
      <c r="FO36" s="19" t="str">
        <f ca="1">IFERROR(__xludf.DUMMYFUNCTION("""COMPUTED_VALUE"""),"Не голосував")</f>
        <v>Не голосував</v>
      </c>
      <c r="FP36" s="19">
        <f ca="1">IFERROR(__xludf.DUMMYFUNCTION("""COMPUTED_VALUE"""),47)</f>
        <v>47</v>
      </c>
      <c r="FQ36" s="19" t="str">
        <f ca="1">IFERROR(__xludf.DUMMYFUNCTION("""COMPUTED_VALUE"""),"Турець  В. В.")</f>
        <v>Турець  В. В.</v>
      </c>
      <c r="FR36" s="19" t="str">
        <f ca="1">IFERROR(__xludf.DUMMYFUNCTION("""COMPUTED_VALUE"""),"За")</f>
        <v>За</v>
      </c>
      <c r="FS36" s="19">
        <f ca="1">IFERROR(__xludf.DUMMYFUNCTION("""COMPUTED_VALUE"""),47)</f>
        <v>47</v>
      </c>
      <c r="FT36" s="19" t="str">
        <f ca="1">IFERROR(__xludf.DUMMYFUNCTION("""COMPUTED_VALUE"""),"Турець  В. В.")</f>
        <v>Турець  В. В.</v>
      </c>
      <c r="FU36" s="19" t="str">
        <f ca="1">IFERROR(__xludf.DUMMYFUNCTION("""COMPUTED_VALUE"""),"За")</f>
        <v>За</v>
      </c>
      <c r="FV36" s="19">
        <f ca="1">IFERROR(__xludf.DUMMYFUNCTION("""COMPUTED_VALUE"""),47)</f>
        <v>47</v>
      </c>
      <c r="FW36" s="19" t="str">
        <f ca="1">IFERROR(__xludf.DUMMYFUNCTION("""COMPUTED_VALUE"""),"Турець  В. В.")</f>
        <v>Турець  В. В.</v>
      </c>
      <c r="FX36" s="19" t="str">
        <f ca="1">IFERROR(__xludf.DUMMYFUNCTION("""COMPUTED_VALUE"""),"За")</f>
        <v>За</v>
      </c>
      <c r="FY36" s="19">
        <f ca="1">IFERROR(__xludf.DUMMYFUNCTION("""COMPUTED_VALUE"""),47)</f>
        <v>47</v>
      </c>
      <c r="FZ36" s="19" t="str">
        <f ca="1">IFERROR(__xludf.DUMMYFUNCTION("""COMPUTED_VALUE"""),"Турець  В. В.")</f>
        <v>Турець  В. В.</v>
      </c>
      <c r="GA36" s="19" t="str">
        <f ca="1">IFERROR(__xludf.DUMMYFUNCTION("""COMPUTED_VALUE"""),"За")</f>
        <v>За</v>
      </c>
      <c r="GB36" s="19">
        <f ca="1">IFERROR(__xludf.DUMMYFUNCTION("""COMPUTED_VALUE"""),47)</f>
        <v>47</v>
      </c>
      <c r="GC36" s="19" t="str">
        <f ca="1">IFERROR(__xludf.DUMMYFUNCTION("""COMPUTED_VALUE"""),"Турець  В. В.")</f>
        <v>Турець  В. В.</v>
      </c>
      <c r="GD36" s="19" t="str">
        <f ca="1">IFERROR(__xludf.DUMMYFUNCTION("""COMPUTED_VALUE"""),"За")</f>
        <v>За</v>
      </c>
      <c r="GE36" s="19">
        <f ca="1">IFERROR(__xludf.DUMMYFUNCTION("""COMPUTED_VALUE"""),47)</f>
        <v>47</v>
      </c>
      <c r="GF36" s="19" t="str">
        <f ca="1">IFERROR(__xludf.DUMMYFUNCTION("""COMPUTED_VALUE"""),"Турець  В. В.")</f>
        <v>Турець  В. В.</v>
      </c>
      <c r="GG36" s="19" t="str">
        <f ca="1">IFERROR(__xludf.DUMMYFUNCTION("""COMPUTED_VALUE"""),"За")</f>
        <v>За</v>
      </c>
      <c r="GH36" s="19">
        <f ca="1">IFERROR(__xludf.DUMMYFUNCTION("""COMPUTED_VALUE"""),47)</f>
        <v>47</v>
      </c>
      <c r="GI36" s="19" t="str">
        <f ca="1">IFERROR(__xludf.DUMMYFUNCTION("""COMPUTED_VALUE"""),"Турець  В. В.")</f>
        <v>Турець  В. В.</v>
      </c>
      <c r="GJ36" s="19" t="str">
        <f ca="1">IFERROR(__xludf.DUMMYFUNCTION("""COMPUTED_VALUE"""),"За")</f>
        <v>За</v>
      </c>
      <c r="GK36" s="19">
        <f ca="1">IFERROR(__xludf.DUMMYFUNCTION("""COMPUTED_VALUE"""),47)</f>
        <v>47</v>
      </c>
      <c r="GL36" s="19" t="str">
        <f ca="1">IFERROR(__xludf.DUMMYFUNCTION("""COMPUTED_VALUE"""),"Турець  В. В.")</f>
        <v>Турець  В. В.</v>
      </c>
      <c r="GM36" s="19" t="str">
        <f ca="1">IFERROR(__xludf.DUMMYFUNCTION("""COMPUTED_VALUE"""),"За")</f>
        <v>За</v>
      </c>
      <c r="GN36" s="19">
        <f ca="1">IFERROR(__xludf.DUMMYFUNCTION("""COMPUTED_VALUE"""),47)</f>
        <v>47</v>
      </c>
      <c r="GO36" s="19" t="str">
        <f ca="1">IFERROR(__xludf.DUMMYFUNCTION("""COMPUTED_VALUE"""),"Турець  В. В.")</f>
        <v>Турець  В. В.</v>
      </c>
      <c r="GP36" s="19" t="str">
        <f ca="1">IFERROR(__xludf.DUMMYFUNCTION("""COMPUTED_VALUE"""),"За")</f>
        <v>За</v>
      </c>
      <c r="GQ36" s="19">
        <f ca="1">IFERROR(__xludf.DUMMYFUNCTION("""COMPUTED_VALUE"""),47)</f>
        <v>47</v>
      </c>
      <c r="GR36" s="19" t="str">
        <f ca="1">IFERROR(__xludf.DUMMYFUNCTION("""COMPUTED_VALUE"""),"Турець  В. В.")</f>
        <v>Турець  В. В.</v>
      </c>
      <c r="GS36" s="19" t="str">
        <f ca="1">IFERROR(__xludf.DUMMYFUNCTION("""COMPUTED_VALUE"""),"За")</f>
        <v>За</v>
      </c>
      <c r="GT36" s="19">
        <f ca="1">IFERROR(__xludf.DUMMYFUNCTION("""COMPUTED_VALUE"""),47)</f>
        <v>47</v>
      </c>
      <c r="GU36" s="19" t="str">
        <f ca="1">IFERROR(__xludf.DUMMYFUNCTION("""COMPUTED_VALUE"""),"Турець  В. В.")</f>
        <v>Турець  В. В.</v>
      </c>
      <c r="GV36" s="19" t="str">
        <f ca="1">IFERROR(__xludf.DUMMYFUNCTION("""COMPUTED_VALUE"""),"За")</f>
        <v>За</v>
      </c>
      <c r="GW36" s="19">
        <f ca="1">IFERROR(__xludf.DUMMYFUNCTION("""COMPUTED_VALUE"""),47)</f>
        <v>47</v>
      </c>
      <c r="GX36" s="19" t="str">
        <f ca="1">IFERROR(__xludf.DUMMYFUNCTION("""COMPUTED_VALUE"""),"Турець  В. В.")</f>
        <v>Турець  В. В.</v>
      </c>
      <c r="GY36" s="19" t="str">
        <f ca="1">IFERROR(__xludf.DUMMYFUNCTION("""COMPUTED_VALUE"""),"За")</f>
        <v>За</v>
      </c>
      <c r="GZ36" s="19">
        <f ca="1">IFERROR(__xludf.DUMMYFUNCTION("""COMPUTED_VALUE"""),47)</f>
        <v>47</v>
      </c>
      <c r="HA36" s="19" t="str">
        <f ca="1">IFERROR(__xludf.DUMMYFUNCTION("""COMPUTED_VALUE"""),"Турець  В. В.")</f>
        <v>Турець  В. В.</v>
      </c>
      <c r="HB36" s="19" t="str">
        <f ca="1">IFERROR(__xludf.DUMMYFUNCTION("""COMPUTED_VALUE"""),"За")</f>
        <v>За</v>
      </c>
      <c r="HC36" s="19">
        <f ca="1">IFERROR(__xludf.DUMMYFUNCTION("""COMPUTED_VALUE"""),47)</f>
        <v>47</v>
      </c>
      <c r="HD36" s="19" t="str">
        <f ca="1">IFERROR(__xludf.DUMMYFUNCTION("""COMPUTED_VALUE"""),"Турець  В. В.")</f>
        <v>Турець  В. В.</v>
      </c>
      <c r="HE36" s="19" t="str">
        <f ca="1">IFERROR(__xludf.DUMMYFUNCTION("""COMPUTED_VALUE"""),"За")</f>
        <v>За</v>
      </c>
      <c r="HF36" s="19">
        <f ca="1">IFERROR(__xludf.DUMMYFUNCTION("""COMPUTED_VALUE"""),47)</f>
        <v>47</v>
      </c>
      <c r="HG36" s="19" t="str">
        <f ca="1">IFERROR(__xludf.DUMMYFUNCTION("""COMPUTED_VALUE"""),"Турець  В. В.")</f>
        <v>Турець  В. В.</v>
      </c>
      <c r="HH36" s="19" t="str">
        <f ca="1">IFERROR(__xludf.DUMMYFUNCTION("""COMPUTED_VALUE"""),"За")</f>
        <v>За</v>
      </c>
      <c r="HI36" s="19">
        <f ca="1">IFERROR(__xludf.DUMMYFUNCTION("""COMPUTED_VALUE"""),47)</f>
        <v>47</v>
      </c>
      <c r="HJ36" s="19" t="str">
        <f ca="1">IFERROR(__xludf.DUMMYFUNCTION("""COMPUTED_VALUE"""),"Турець  В. В.")</f>
        <v>Турець  В. В.</v>
      </c>
      <c r="HK36" s="19" t="str">
        <f ca="1">IFERROR(__xludf.DUMMYFUNCTION("""COMPUTED_VALUE"""),"За")</f>
        <v>За</v>
      </c>
      <c r="HL36" s="19">
        <f ca="1">IFERROR(__xludf.DUMMYFUNCTION("""COMPUTED_VALUE"""),47)</f>
        <v>47</v>
      </c>
      <c r="HM36" s="19" t="str">
        <f ca="1">IFERROR(__xludf.DUMMYFUNCTION("""COMPUTED_VALUE"""),"Турець  В. В.")</f>
        <v>Турець  В. В.</v>
      </c>
      <c r="HN36" s="19" t="str">
        <f ca="1">IFERROR(__xludf.DUMMYFUNCTION("""COMPUTED_VALUE"""),"Не голосував")</f>
        <v>Не голосував</v>
      </c>
      <c r="HO36" s="19">
        <f ca="1">IFERROR(__xludf.DUMMYFUNCTION("""COMPUTED_VALUE"""),47)</f>
        <v>47</v>
      </c>
      <c r="HP36" s="19" t="str">
        <f ca="1">IFERROR(__xludf.DUMMYFUNCTION("""COMPUTED_VALUE"""),"Турець  В. В.")</f>
        <v>Турець  В. В.</v>
      </c>
      <c r="HQ36" s="19" t="str">
        <f ca="1">IFERROR(__xludf.DUMMYFUNCTION("""COMPUTED_VALUE"""),"Не голосував")</f>
        <v>Не голосував</v>
      </c>
      <c r="HR36" s="19">
        <f ca="1">IFERROR(__xludf.DUMMYFUNCTION("""COMPUTED_VALUE"""),47)</f>
        <v>47</v>
      </c>
      <c r="HS36" s="19" t="str">
        <f ca="1">IFERROR(__xludf.DUMMYFUNCTION("""COMPUTED_VALUE"""),"Турець  В. В.")</f>
        <v>Турець  В. В.</v>
      </c>
      <c r="HT36" s="19" t="str">
        <f ca="1">IFERROR(__xludf.DUMMYFUNCTION("""COMPUTED_VALUE"""),"За")</f>
        <v>За</v>
      </c>
      <c r="HU36" s="19">
        <f ca="1">IFERROR(__xludf.DUMMYFUNCTION("""COMPUTED_VALUE"""),47)</f>
        <v>47</v>
      </c>
      <c r="HV36" s="19" t="str">
        <f ca="1">IFERROR(__xludf.DUMMYFUNCTION("""COMPUTED_VALUE"""),"Турець  В. В.")</f>
        <v>Турець  В. В.</v>
      </c>
      <c r="HW36" s="19" t="str">
        <f ca="1">IFERROR(__xludf.DUMMYFUNCTION("""COMPUTED_VALUE"""),"За")</f>
        <v>За</v>
      </c>
      <c r="HX36" s="19">
        <f ca="1">IFERROR(__xludf.DUMMYFUNCTION("""COMPUTED_VALUE"""),47)</f>
        <v>47</v>
      </c>
      <c r="HY36" s="19" t="str">
        <f ca="1">IFERROR(__xludf.DUMMYFUNCTION("""COMPUTED_VALUE"""),"Турець  В. В.")</f>
        <v>Турець  В. В.</v>
      </c>
      <c r="HZ36" s="19" t="str">
        <f ca="1">IFERROR(__xludf.DUMMYFUNCTION("""COMPUTED_VALUE"""),"За")</f>
        <v>За</v>
      </c>
      <c r="IA36" s="19">
        <f ca="1">IFERROR(__xludf.DUMMYFUNCTION("""COMPUTED_VALUE"""),47)</f>
        <v>47</v>
      </c>
      <c r="IB36" s="19" t="str">
        <f ca="1">IFERROR(__xludf.DUMMYFUNCTION("""COMPUTED_VALUE"""),"Турець  В. В.")</f>
        <v>Турець  В. В.</v>
      </c>
      <c r="IC36" s="19" t="str">
        <f ca="1">IFERROR(__xludf.DUMMYFUNCTION("""COMPUTED_VALUE"""),"За")</f>
        <v>За</v>
      </c>
      <c r="ID36" s="19">
        <f ca="1">IFERROR(__xludf.DUMMYFUNCTION("""COMPUTED_VALUE"""),47)</f>
        <v>47</v>
      </c>
      <c r="IE36" s="19" t="str">
        <f ca="1">IFERROR(__xludf.DUMMYFUNCTION("""COMPUTED_VALUE"""),"Турець  В. В.")</f>
        <v>Турець  В. В.</v>
      </c>
      <c r="IF36" s="19" t="str">
        <f ca="1">IFERROR(__xludf.DUMMYFUNCTION("""COMPUTED_VALUE"""),"Не голосував")</f>
        <v>Не голосував</v>
      </c>
      <c r="IG36" s="19">
        <f ca="1">IFERROR(__xludf.DUMMYFUNCTION("""COMPUTED_VALUE"""),47)</f>
        <v>47</v>
      </c>
      <c r="IH36" s="19" t="str">
        <f ca="1">IFERROR(__xludf.DUMMYFUNCTION("""COMPUTED_VALUE"""),"Турець  В. В.")</f>
        <v>Турець  В. В.</v>
      </c>
      <c r="II36" s="19" t="str">
        <f ca="1">IFERROR(__xludf.DUMMYFUNCTION("""COMPUTED_VALUE"""),"За")</f>
        <v>За</v>
      </c>
      <c r="IJ36" s="19">
        <f ca="1">IFERROR(__xludf.DUMMYFUNCTION("""COMPUTED_VALUE"""),47)</f>
        <v>47</v>
      </c>
      <c r="IK36" s="19" t="str">
        <f ca="1">IFERROR(__xludf.DUMMYFUNCTION("""COMPUTED_VALUE"""),"Турець  В. В.")</f>
        <v>Турець  В. В.</v>
      </c>
      <c r="IL36" s="19" t="str">
        <f ca="1">IFERROR(__xludf.DUMMYFUNCTION("""COMPUTED_VALUE"""),"За")</f>
        <v>За</v>
      </c>
      <c r="IM36" s="19">
        <f ca="1">IFERROR(__xludf.DUMMYFUNCTION("""COMPUTED_VALUE"""),47)</f>
        <v>47</v>
      </c>
      <c r="IN36" s="19" t="str">
        <f ca="1">IFERROR(__xludf.DUMMYFUNCTION("""COMPUTED_VALUE"""),"Турець  В. В.")</f>
        <v>Турець  В. В.</v>
      </c>
      <c r="IO36" s="19" t="str">
        <f ca="1">IFERROR(__xludf.DUMMYFUNCTION("""COMPUTED_VALUE"""),"За")</f>
        <v>За</v>
      </c>
      <c r="IP36" s="19">
        <f ca="1">IFERROR(__xludf.DUMMYFUNCTION("""COMPUTED_VALUE"""),47)</f>
        <v>47</v>
      </c>
      <c r="IQ36" s="19" t="str">
        <f ca="1">IFERROR(__xludf.DUMMYFUNCTION("""COMPUTED_VALUE"""),"Турець  В. В.")</f>
        <v>Турець  В. В.</v>
      </c>
      <c r="IR36" s="19" t="str">
        <f ca="1">IFERROR(__xludf.DUMMYFUNCTION("""COMPUTED_VALUE"""),"За")</f>
        <v>За</v>
      </c>
      <c r="IS36" s="19">
        <f ca="1">IFERROR(__xludf.DUMMYFUNCTION("""COMPUTED_VALUE"""),47)</f>
        <v>47</v>
      </c>
      <c r="IT36" s="19" t="str">
        <f ca="1">IFERROR(__xludf.DUMMYFUNCTION("""COMPUTED_VALUE"""),"Турець  В. В.")</f>
        <v>Турець  В. В.</v>
      </c>
      <c r="IU36" s="19" t="str">
        <f ca="1">IFERROR(__xludf.DUMMYFUNCTION("""COMPUTED_VALUE"""),"За")</f>
        <v>За</v>
      </c>
      <c r="IV36" s="19">
        <f ca="1">IFERROR(__xludf.DUMMYFUNCTION("""COMPUTED_VALUE"""),47)</f>
        <v>47</v>
      </c>
      <c r="IW36" s="19" t="str">
        <f ca="1">IFERROR(__xludf.DUMMYFUNCTION("""COMPUTED_VALUE"""),"Турець  В. В.")</f>
        <v>Турець  В. В.</v>
      </c>
      <c r="IX36" s="19" t="str">
        <f ca="1">IFERROR(__xludf.DUMMYFUNCTION("""COMPUTED_VALUE"""),"За")</f>
        <v>За</v>
      </c>
      <c r="IY36" s="19">
        <f ca="1">IFERROR(__xludf.DUMMYFUNCTION("""COMPUTED_VALUE"""),47)</f>
        <v>47</v>
      </c>
      <c r="IZ36" s="19" t="str">
        <f ca="1">IFERROR(__xludf.DUMMYFUNCTION("""COMPUTED_VALUE"""),"Турець  В. В.")</f>
        <v>Турець  В. В.</v>
      </c>
      <c r="JA36" s="19" t="str">
        <f ca="1">IFERROR(__xludf.DUMMYFUNCTION("""COMPUTED_VALUE"""),"За")</f>
        <v>За</v>
      </c>
      <c r="JB36" s="19">
        <f ca="1">IFERROR(__xludf.DUMMYFUNCTION("""COMPUTED_VALUE"""),47)</f>
        <v>47</v>
      </c>
      <c r="JC36" s="19" t="str">
        <f ca="1">IFERROR(__xludf.DUMMYFUNCTION("""COMPUTED_VALUE"""),"Турець  В. В.")</f>
        <v>Турець  В. В.</v>
      </c>
      <c r="JD36" s="19" t="str">
        <f ca="1">IFERROR(__xludf.DUMMYFUNCTION("""COMPUTED_VALUE"""),"За")</f>
        <v>За</v>
      </c>
      <c r="JE36" s="19">
        <f ca="1">IFERROR(__xludf.DUMMYFUNCTION("""COMPUTED_VALUE"""),47)</f>
        <v>47</v>
      </c>
      <c r="JF36" s="19" t="str">
        <f ca="1">IFERROR(__xludf.DUMMYFUNCTION("""COMPUTED_VALUE"""),"Турець  В. В.")</f>
        <v>Турець  В. В.</v>
      </c>
      <c r="JG36" s="19" t="str">
        <f ca="1">IFERROR(__xludf.DUMMYFUNCTION("""COMPUTED_VALUE"""),"За")</f>
        <v>За</v>
      </c>
      <c r="JH36" s="19">
        <f ca="1">IFERROR(__xludf.DUMMYFUNCTION("""COMPUTED_VALUE"""),47)</f>
        <v>47</v>
      </c>
      <c r="JI36" s="19" t="str">
        <f ca="1">IFERROR(__xludf.DUMMYFUNCTION("""COMPUTED_VALUE"""),"Турець  В. В.")</f>
        <v>Турець  В. В.</v>
      </c>
      <c r="JJ36" s="19" t="str">
        <f ca="1">IFERROR(__xludf.DUMMYFUNCTION("""COMPUTED_VALUE"""),"За")</f>
        <v>За</v>
      </c>
      <c r="JK36" s="19">
        <f ca="1">IFERROR(__xludf.DUMMYFUNCTION("""COMPUTED_VALUE"""),47)</f>
        <v>47</v>
      </c>
      <c r="JL36" s="19" t="str">
        <f ca="1">IFERROR(__xludf.DUMMYFUNCTION("""COMPUTED_VALUE"""),"Турець  В. В.")</f>
        <v>Турець  В. В.</v>
      </c>
      <c r="JM36" s="19" t="str">
        <f ca="1">IFERROR(__xludf.DUMMYFUNCTION("""COMPUTED_VALUE"""),"За")</f>
        <v>За</v>
      </c>
      <c r="JN36" s="19">
        <f ca="1">IFERROR(__xludf.DUMMYFUNCTION("""COMPUTED_VALUE"""),47)</f>
        <v>47</v>
      </c>
      <c r="JO36" s="19" t="str">
        <f ca="1">IFERROR(__xludf.DUMMYFUNCTION("""COMPUTED_VALUE"""),"Турець  В. В.")</f>
        <v>Турець  В. В.</v>
      </c>
      <c r="JP36" s="19" t="str">
        <f ca="1">IFERROR(__xludf.DUMMYFUNCTION("""COMPUTED_VALUE"""),"За")</f>
        <v>За</v>
      </c>
      <c r="JQ36" s="19">
        <f ca="1">IFERROR(__xludf.DUMMYFUNCTION("""COMPUTED_VALUE"""),47)</f>
        <v>47</v>
      </c>
      <c r="JR36" s="19" t="str">
        <f ca="1">IFERROR(__xludf.DUMMYFUNCTION("""COMPUTED_VALUE"""),"Турець  В. В.")</f>
        <v>Турець  В. В.</v>
      </c>
      <c r="JS36" s="19" t="str">
        <f ca="1">IFERROR(__xludf.DUMMYFUNCTION("""COMPUTED_VALUE"""),"За")</f>
        <v>За</v>
      </c>
      <c r="JT36" s="19">
        <f ca="1">IFERROR(__xludf.DUMMYFUNCTION("""COMPUTED_VALUE"""),47)</f>
        <v>47</v>
      </c>
      <c r="JU36" s="19" t="str">
        <f ca="1">IFERROR(__xludf.DUMMYFUNCTION("""COMPUTED_VALUE"""),"Турець  В. В.")</f>
        <v>Турець  В. В.</v>
      </c>
      <c r="JV36" s="19" t="str">
        <f ca="1">IFERROR(__xludf.DUMMYFUNCTION("""COMPUTED_VALUE"""),"За")</f>
        <v>За</v>
      </c>
      <c r="JW36" s="19">
        <f ca="1">IFERROR(__xludf.DUMMYFUNCTION("""COMPUTED_VALUE"""),47)</f>
        <v>47</v>
      </c>
      <c r="JX36" s="19" t="str">
        <f ca="1">IFERROR(__xludf.DUMMYFUNCTION("""COMPUTED_VALUE"""),"Турець  В. В.")</f>
        <v>Турець  В. В.</v>
      </c>
      <c r="JY36" s="19" t="str">
        <f ca="1">IFERROR(__xludf.DUMMYFUNCTION("""COMPUTED_VALUE"""),"За")</f>
        <v>За</v>
      </c>
      <c r="JZ36" s="19">
        <f ca="1">IFERROR(__xludf.DUMMYFUNCTION("""COMPUTED_VALUE"""),47)</f>
        <v>47</v>
      </c>
      <c r="KA36" s="19" t="str">
        <f ca="1">IFERROR(__xludf.DUMMYFUNCTION("""COMPUTED_VALUE"""),"Турець  В. В.")</f>
        <v>Турець  В. В.</v>
      </c>
      <c r="KB36" s="19" t="str">
        <f ca="1">IFERROR(__xludf.DUMMYFUNCTION("""COMPUTED_VALUE"""),"За")</f>
        <v>За</v>
      </c>
      <c r="KC36" s="19">
        <f ca="1">IFERROR(__xludf.DUMMYFUNCTION("""COMPUTED_VALUE"""),47)</f>
        <v>47</v>
      </c>
      <c r="KD36" s="19" t="str">
        <f ca="1">IFERROR(__xludf.DUMMYFUNCTION("""COMPUTED_VALUE"""),"Турець  В. В.")</f>
        <v>Турець  В. В.</v>
      </c>
      <c r="KE36" s="19" t="str">
        <f ca="1">IFERROR(__xludf.DUMMYFUNCTION("""COMPUTED_VALUE"""),"За")</f>
        <v>За</v>
      </c>
      <c r="KF36" s="19">
        <f ca="1">IFERROR(__xludf.DUMMYFUNCTION("""COMPUTED_VALUE"""),47)</f>
        <v>47</v>
      </c>
      <c r="KG36" s="19" t="str">
        <f ca="1">IFERROR(__xludf.DUMMYFUNCTION("""COMPUTED_VALUE"""),"Турець  В. В.")</f>
        <v>Турець  В. В.</v>
      </c>
      <c r="KH36" s="19" t="str">
        <f ca="1">IFERROR(__xludf.DUMMYFUNCTION("""COMPUTED_VALUE"""),"За")</f>
        <v>За</v>
      </c>
      <c r="KI36" s="19">
        <f ca="1">IFERROR(__xludf.DUMMYFUNCTION("""COMPUTED_VALUE"""),47)</f>
        <v>47</v>
      </c>
      <c r="KJ36" s="19" t="str">
        <f ca="1">IFERROR(__xludf.DUMMYFUNCTION("""COMPUTED_VALUE"""),"Турець  В. В.")</f>
        <v>Турець  В. В.</v>
      </c>
      <c r="KK36" s="19" t="str">
        <f ca="1">IFERROR(__xludf.DUMMYFUNCTION("""COMPUTED_VALUE"""),"За")</f>
        <v>За</v>
      </c>
      <c r="KL36" s="19">
        <f ca="1">IFERROR(__xludf.DUMMYFUNCTION("""COMPUTED_VALUE"""),47)</f>
        <v>47</v>
      </c>
      <c r="KM36" s="19" t="str">
        <f ca="1">IFERROR(__xludf.DUMMYFUNCTION("""COMPUTED_VALUE"""),"Турець  В. В.")</f>
        <v>Турець  В. В.</v>
      </c>
      <c r="KN36" s="19" t="str">
        <f ca="1">IFERROR(__xludf.DUMMYFUNCTION("""COMPUTED_VALUE"""),"За")</f>
        <v>За</v>
      </c>
      <c r="KO36" s="19">
        <f ca="1">IFERROR(__xludf.DUMMYFUNCTION("""COMPUTED_VALUE"""),47)</f>
        <v>47</v>
      </c>
      <c r="KP36" s="19" t="str">
        <f ca="1">IFERROR(__xludf.DUMMYFUNCTION("""COMPUTED_VALUE"""),"Турець  В. В.")</f>
        <v>Турець  В. В.</v>
      </c>
      <c r="KQ36" s="19" t="str">
        <f ca="1">IFERROR(__xludf.DUMMYFUNCTION("""COMPUTED_VALUE"""),"За")</f>
        <v>За</v>
      </c>
      <c r="KR36" s="19">
        <f ca="1">IFERROR(__xludf.DUMMYFUNCTION("""COMPUTED_VALUE"""),47)</f>
        <v>47</v>
      </c>
      <c r="KS36" s="19" t="str">
        <f ca="1">IFERROR(__xludf.DUMMYFUNCTION("""COMPUTED_VALUE"""),"Турець  В. В.")</f>
        <v>Турець  В. В.</v>
      </c>
      <c r="KT36" s="19" t="str">
        <f ca="1">IFERROR(__xludf.DUMMYFUNCTION("""COMPUTED_VALUE"""),"Не голосував")</f>
        <v>Не голосував</v>
      </c>
      <c r="KU36" s="19">
        <f ca="1">IFERROR(__xludf.DUMMYFUNCTION("""COMPUTED_VALUE"""),47)</f>
        <v>47</v>
      </c>
      <c r="KV36" s="19" t="str">
        <f ca="1">IFERROR(__xludf.DUMMYFUNCTION("""COMPUTED_VALUE"""),"Турець  В. В.")</f>
        <v>Турець  В. В.</v>
      </c>
      <c r="KW36" s="19" t="str">
        <f ca="1">IFERROR(__xludf.DUMMYFUNCTION("""COMPUTED_VALUE"""),"За")</f>
        <v>За</v>
      </c>
      <c r="KX36" s="19">
        <f ca="1">IFERROR(__xludf.DUMMYFUNCTION("""COMPUTED_VALUE"""),47)</f>
        <v>47</v>
      </c>
      <c r="KY36" s="19" t="str">
        <f ca="1">IFERROR(__xludf.DUMMYFUNCTION("""COMPUTED_VALUE"""),"Турець  В. В.")</f>
        <v>Турець  В. В.</v>
      </c>
      <c r="KZ36" s="19" t="str">
        <f ca="1">IFERROR(__xludf.DUMMYFUNCTION("""COMPUTED_VALUE"""),"За")</f>
        <v>За</v>
      </c>
      <c r="LA36" s="19">
        <f ca="1">IFERROR(__xludf.DUMMYFUNCTION("""COMPUTED_VALUE"""),47)</f>
        <v>47</v>
      </c>
      <c r="LB36" s="19" t="str">
        <f ca="1">IFERROR(__xludf.DUMMYFUNCTION("""COMPUTED_VALUE"""),"Турець  В. В.")</f>
        <v>Турець  В. В.</v>
      </c>
      <c r="LC36" s="19" t="str">
        <f ca="1">IFERROR(__xludf.DUMMYFUNCTION("""COMPUTED_VALUE"""),"За")</f>
        <v>За</v>
      </c>
      <c r="LD36" s="19">
        <f ca="1">IFERROR(__xludf.DUMMYFUNCTION("""COMPUTED_VALUE"""),47)</f>
        <v>47</v>
      </c>
      <c r="LE36" s="19" t="str">
        <f ca="1">IFERROR(__xludf.DUMMYFUNCTION("""COMPUTED_VALUE"""),"Турець  В. В.")</f>
        <v>Турець  В. В.</v>
      </c>
      <c r="LF36" s="19" t="str">
        <f ca="1">IFERROR(__xludf.DUMMYFUNCTION("""COMPUTED_VALUE"""),"За")</f>
        <v>За</v>
      </c>
      <c r="LG36" s="19">
        <f ca="1">IFERROR(__xludf.DUMMYFUNCTION("""COMPUTED_VALUE"""),47)</f>
        <v>47</v>
      </c>
      <c r="LH36" s="19" t="str">
        <f ca="1">IFERROR(__xludf.DUMMYFUNCTION("""COMPUTED_VALUE"""),"Турець  В. В.")</f>
        <v>Турець  В. В.</v>
      </c>
      <c r="LI36" s="19" t="str">
        <f ca="1">IFERROR(__xludf.DUMMYFUNCTION("""COMPUTED_VALUE"""),"За")</f>
        <v>За</v>
      </c>
      <c r="LJ36" s="19">
        <f ca="1">IFERROR(__xludf.DUMMYFUNCTION("""COMPUTED_VALUE"""),47)</f>
        <v>47</v>
      </c>
      <c r="LK36" s="19" t="str">
        <f ca="1">IFERROR(__xludf.DUMMYFUNCTION("""COMPUTED_VALUE"""),"Турець  В. В.")</f>
        <v>Турець  В. В.</v>
      </c>
      <c r="LL36" s="19" t="str">
        <f ca="1">IFERROR(__xludf.DUMMYFUNCTION("""COMPUTED_VALUE"""),"За")</f>
        <v>За</v>
      </c>
      <c r="LM36" s="19">
        <f ca="1">IFERROR(__xludf.DUMMYFUNCTION("""COMPUTED_VALUE"""),47)</f>
        <v>47</v>
      </c>
      <c r="LN36" s="19" t="str">
        <f ca="1">IFERROR(__xludf.DUMMYFUNCTION("""COMPUTED_VALUE"""),"Турець  В. В.")</f>
        <v>Турець  В. В.</v>
      </c>
      <c r="LO36" s="19" t="str">
        <f ca="1">IFERROR(__xludf.DUMMYFUNCTION("""COMPUTED_VALUE"""),"За")</f>
        <v>За</v>
      </c>
      <c r="LP36" s="19">
        <f ca="1">IFERROR(__xludf.DUMMYFUNCTION("""COMPUTED_VALUE"""),47)</f>
        <v>47</v>
      </c>
      <c r="LQ36" s="19" t="str">
        <f ca="1">IFERROR(__xludf.DUMMYFUNCTION("""COMPUTED_VALUE"""),"Турець  В. В.")</f>
        <v>Турець  В. В.</v>
      </c>
      <c r="LR36" s="19" t="str">
        <f ca="1">IFERROR(__xludf.DUMMYFUNCTION("""COMPUTED_VALUE"""),"Не голосував")</f>
        <v>Не голосував</v>
      </c>
      <c r="LS36" s="19">
        <f ca="1">IFERROR(__xludf.DUMMYFUNCTION("""COMPUTED_VALUE"""),47)</f>
        <v>47</v>
      </c>
      <c r="LT36" s="19" t="str">
        <f ca="1">IFERROR(__xludf.DUMMYFUNCTION("""COMPUTED_VALUE"""),"Турець  В. В.")</f>
        <v>Турець  В. В.</v>
      </c>
      <c r="LU36" s="19" t="str">
        <f ca="1">IFERROR(__xludf.DUMMYFUNCTION("""COMPUTED_VALUE"""),"Не голосував")</f>
        <v>Не голосував</v>
      </c>
      <c r="LV36" s="19">
        <f ca="1">IFERROR(__xludf.DUMMYFUNCTION("""COMPUTED_VALUE"""),47)</f>
        <v>47</v>
      </c>
      <c r="LW36" s="19" t="str">
        <f ca="1">IFERROR(__xludf.DUMMYFUNCTION("""COMPUTED_VALUE"""),"Турець  В. В.")</f>
        <v>Турець  В. В.</v>
      </c>
      <c r="LX36" s="19" t="str">
        <f ca="1">IFERROR(__xludf.DUMMYFUNCTION("""COMPUTED_VALUE"""),"Не голосував")</f>
        <v>Не голосував</v>
      </c>
      <c r="LY36" s="19">
        <f ca="1">IFERROR(__xludf.DUMMYFUNCTION("""COMPUTED_VALUE"""),47)</f>
        <v>47</v>
      </c>
      <c r="LZ36" s="19" t="str">
        <f ca="1">IFERROR(__xludf.DUMMYFUNCTION("""COMPUTED_VALUE"""),"Турець  В. В.")</f>
        <v>Турець  В. В.</v>
      </c>
      <c r="MA36" s="19" t="str">
        <f ca="1">IFERROR(__xludf.DUMMYFUNCTION("""COMPUTED_VALUE"""),"За")</f>
        <v>За</v>
      </c>
      <c r="MB36" s="19">
        <f ca="1">IFERROR(__xludf.DUMMYFUNCTION("""COMPUTED_VALUE"""),47)</f>
        <v>47</v>
      </c>
      <c r="MC36" s="19" t="str">
        <f ca="1">IFERROR(__xludf.DUMMYFUNCTION("""COMPUTED_VALUE"""),"Турець  В. В.")</f>
        <v>Турець  В. В.</v>
      </c>
      <c r="MD36" s="19" t="str">
        <f ca="1">IFERROR(__xludf.DUMMYFUNCTION("""COMPUTED_VALUE"""),"За")</f>
        <v>За</v>
      </c>
      <c r="ME36" s="19">
        <f ca="1">IFERROR(__xludf.DUMMYFUNCTION("""COMPUTED_VALUE"""),47)</f>
        <v>47</v>
      </c>
      <c r="MF36" s="19" t="str">
        <f ca="1">IFERROR(__xludf.DUMMYFUNCTION("""COMPUTED_VALUE"""),"Турець  В. В.")</f>
        <v>Турець  В. В.</v>
      </c>
      <c r="MG36" s="19" t="str">
        <f ca="1">IFERROR(__xludf.DUMMYFUNCTION("""COMPUTED_VALUE"""),"За")</f>
        <v>За</v>
      </c>
      <c r="MH36" s="19">
        <f ca="1">IFERROR(__xludf.DUMMYFUNCTION("""COMPUTED_VALUE"""),47)</f>
        <v>47</v>
      </c>
      <c r="MI36" s="19" t="str">
        <f ca="1">IFERROR(__xludf.DUMMYFUNCTION("""COMPUTED_VALUE"""),"Турець  В. В.")</f>
        <v>Турець  В. В.</v>
      </c>
      <c r="MJ36" s="19" t="str">
        <f ca="1">IFERROR(__xludf.DUMMYFUNCTION("""COMPUTED_VALUE"""),"За")</f>
        <v>За</v>
      </c>
      <c r="MK36" s="19">
        <f ca="1">IFERROR(__xludf.DUMMYFUNCTION("""COMPUTED_VALUE"""),47)</f>
        <v>47</v>
      </c>
      <c r="ML36" s="19" t="str">
        <f ca="1">IFERROR(__xludf.DUMMYFUNCTION("""COMPUTED_VALUE"""),"Турець  В. В.")</f>
        <v>Турець  В. В.</v>
      </c>
      <c r="MM36" s="19" t="str">
        <f ca="1">IFERROR(__xludf.DUMMYFUNCTION("""COMPUTED_VALUE"""),"За")</f>
        <v>За</v>
      </c>
      <c r="MN36" s="19">
        <f ca="1">IFERROR(__xludf.DUMMYFUNCTION("""COMPUTED_VALUE"""),47)</f>
        <v>47</v>
      </c>
      <c r="MO36" s="19" t="str">
        <f ca="1">IFERROR(__xludf.DUMMYFUNCTION("""COMPUTED_VALUE"""),"Турець  В. В.")</f>
        <v>Турець  В. В.</v>
      </c>
      <c r="MP36" s="19" t="str">
        <f ca="1">IFERROR(__xludf.DUMMYFUNCTION("""COMPUTED_VALUE"""),"За")</f>
        <v>За</v>
      </c>
      <c r="MQ36" s="19">
        <f ca="1">IFERROR(__xludf.DUMMYFUNCTION("""COMPUTED_VALUE"""),47)</f>
        <v>47</v>
      </c>
      <c r="MR36" s="19" t="str">
        <f ca="1">IFERROR(__xludf.DUMMYFUNCTION("""COMPUTED_VALUE"""),"Турець  В. В.")</f>
        <v>Турець  В. В.</v>
      </c>
      <c r="MS36" s="19" t="str">
        <f ca="1">IFERROR(__xludf.DUMMYFUNCTION("""COMPUTED_VALUE"""),"За")</f>
        <v>За</v>
      </c>
      <c r="MT36" s="19">
        <f ca="1">IFERROR(__xludf.DUMMYFUNCTION("""COMPUTED_VALUE"""),47)</f>
        <v>47</v>
      </c>
      <c r="MU36" s="19" t="str">
        <f ca="1">IFERROR(__xludf.DUMMYFUNCTION("""COMPUTED_VALUE"""),"Турець  В. В.")</f>
        <v>Турець  В. В.</v>
      </c>
      <c r="MV36" s="19" t="str">
        <f ca="1">IFERROR(__xludf.DUMMYFUNCTION("""COMPUTED_VALUE"""),"За")</f>
        <v>За</v>
      </c>
      <c r="MW36" s="19">
        <f ca="1">IFERROR(__xludf.DUMMYFUNCTION("""COMPUTED_VALUE"""),47)</f>
        <v>47</v>
      </c>
      <c r="MX36" s="19" t="str">
        <f ca="1">IFERROR(__xludf.DUMMYFUNCTION("""COMPUTED_VALUE"""),"Турець  В. В.")</f>
        <v>Турець  В. В.</v>
      </c>
      <c r="MY36" s="19" t="str">
        <f ca="1">IFERROR(__xludf.DUMMYFUNCTION("""COMPUTED_VALUE"""),"За")</f>
        <v>За</v>
      </c>
      <c r="MZ36" s="19">
        <f ca="1">IFERROR(__xludf.DUMMYFUNCTION("""COMPUTED_VALUE"""),47)</f>
        <v>47</v>
      </c>
      <c r="NA36" s="19" t="str">
        <f ca="1">IFERROR(__xludf.DUMMYFUNCTION("""COMPUTED_VALUE"""),"Турець  В. В.")</f>
        <v>Турець  В. В.</v>
      </c>
      <c r="NB36" s="19" t="str">
        <f ca="1">IFERROR(__xludf.DUMMYFUNCTION("""COMPUTED_VALUE"""),"...")</f>
        <v>...</v>
      </c>
      <c r="NC36" s="19">
        <f ca="1">IFERROR(__xludf.DUMMYFUNCTION("""COMPUTED_VALUE"""),47)</f>
        <v>47</v>
      </c>
      <c r="ND36" s="19" t="str">
        <f ca="1">IFERROR(__xludf.DUMMYFUNCTION("""COMPUTED_VALUE"""),"Турець  В. В.")</f>
        <v>Турець  В. В.</v>
      </c>
      <c r="NE36" s="19" t="str">
        <f ca="1">IFERROR(__xludf.DUMMYFUNCTION("""COMPUTED_VALUE"""),"...")</f>
        <v>...</v>
      </c>
      <c r="NF36" s="19">
        <f ca="1">IFERROR(__xludf.DUMMYFUNCTION("""COMPUTED_VALUE"""),47)</f>
        <v>47</v>
      </c>
      <c r="NG36" s="19" t="str">
        <f ca="1">IFERROR(__xludf.DUMMYFUNCTION("""COMPUTED_VALUE"""),"Турець  В. В.")</f>
        <v>Турець  В. В.</v>
      </c>
      <c r="NH36" s="19" t="str">
        <f ca="1">IFERROR(__xludf.DUMMYFUNCTION("""COMPUTED_VALUE"""),"...")</f>
        <v>...</v>
      </c>
      <c r="NI36" s="19">
        <f ca="1">IFERROR(__xludf.DUMMYFUNCTION("""COMPUTED_VALUE"""),47)</f>
        <v>47</v>
      </c>
      <c r="NJ36" s="19" t="str">
        <f ca="1">IFERROR(__xludf.DUMMYFUNCTION("""COMPUTED_VALUE"""),"Турець  В. В.")</f>
        <v>Турець  В. В.</v>
      </c>
      <c r="NK36" s="19" t="str">
        <f ca="1">IFERROR(__xludf.DUMMYFUNCTION("""COMPUTED_VALUE"""),"...")</f>
        <v>...</v>
      </c>
      <c r="NL36" s="19">
        <f ca="1">IFERROR(__xludf.DUMMYFUNCTION("""COMPUTED_VALUE"""),47)</f>
        <v>47</v>
      </c>
      <c r="NM36" s="19" t="str">
        <f ca="1">IFERROR(__xludf.DUMMYFUNCTION("""COMPUTED_VALUE"""),"Турець  В. В.")</f>
        <v>Турець  В. В.</v>
      </c>
      <c r="NN36" s="19" t="str">
        <f ca="1">IFERROR(__xludf.DUMMYFUNCTION("""COMPUTED_VALUE"""),"...")</f>
        <v>...</v>
      </c>
      <c r="NO36" s="19">
        <f ca="1">IFERROR(__xludf.DUMMYFUNCTION("""COMPUTED_VALUE"""),47)</f>
        <v>47</v>
      </c>
      <c r="NP36" s="19" t="str">
        <f ca="1">IFERROR(__xludf.DUMMYFUNCTION("""COMPUTED_VALUE"""),"Турець  В. В.")</f>
        <v>Турець  В. В.</v>
      </c>
      <c r="NQ36" s="19" t="str">
        <f ca="1">IFERROR(__xludf.DUMMYFUNCTION("""COMPUTED_VALUE"""),"...")</f>
        <v>...</v>
      </c>
      <c r="NR36" s="19">
        <f ca="1">IFERROR(__xludf.DUMMYFUNCTION("""COMPUTED_VALUE"""),47)</f>
        <v>47</v>
      </c>
      <c r="NS36" s="19" t="str">
        <f ca="1">IFERROR(__xludf.DUMMYFUNCTION("""COMPUTED_VALUE"""),"Турець  В. В.")</f>
        <v>Турець  В. В.</v>
      </c>
      <c r="NT36" s="19" t="str">
        <f ca="1">IFERROR(__xludf.DUMMYFUNCTION("""COMPUTED_VALUE"""),"...")</f>
        <v>...</v>
      </c>
      <c r="NU36" s="19">
        <f ca="1">IFERROR(__xludf.DUMMYFUNCTION("""COMPUTED_VALUE"""),47)</f>
        <v>47</v>
      </c>
      <c r="NV36" s="19" t="str">
        <f ca="1">IFERROR(__xludf.DUMMYFUNCTION("""COMPUTED_VALUE"""),"Турець  В. В.")</f>
        <v>Турець  В. В.</v>
      </c>
      <c r="NW36" s="19" t="str">
        <f ca="1">IFERROR(__xludf.DUMMYFUNCTION("""COMPUTED_VALUE"""),"...")</f>
        <v>...</v>
      </c>
      <c r="NX36" s="19">
        <f ca="1">IFERROR(__xludf.DUMMYFUNCTION("""COMPUTED_VALUE"""),47)</f>
        <v>47</v>
      </c>
      <c r="NY36" s="19" t="str">
        <f ca="1">IFERROR(__xludf.DUMMYFUNCTION("""COMPUTED_VALUE"""),"Турець  В. В.")</f>
        <v>Турець  В. В.</v>
      </c>
      <c r="NZ36" s="19" t="str">
        <f ca="1">IFERROR(__xludf.DUMMYFUNCTION("""COMPUTED_VALUE"""),"...")</f>
        <v>...</v>
      </c>
      <c r="OA36" s="19">
        <f ca="1">IFERROR(__xludf.DUMMYFUNCTION("""COMPUTED_VALUE"""),47)</f>
        <v>47</v>
      </c>
      <c r="OB36" s="19" t="str">
        <f ca="1">IFERROR(__xludf.DUMMYFUNCTION("""COMPUTED_VALUE"""),"Турець  В. В.")</f>
        <v>Турець  В. В.</v>
      </c>
      <c r="OC36" s="19" t="str">
        <f ca="1">IFERROR(__xludf.DUMMYFUNCTION("""COMPUTED_VALUE"""),"...")</f>
        <v>...</v>
      </c>
      <c r="OD36" s="19">
        <f ca="1">IFERROR(__xludf.DUMMYFUNCTION("""COMPUTED_VALUE"""),47)</f>
        <v>47</v>
      </c>
      <c r="OE36" s="19" t="str">
        <f ca="1">IFERROR(__xludf.DUMMYFUNCTION("""COMPUTED_VALUE"""),"Турець  В. В.")</f>
        <v>Турець  В. В.</v>
      </c>
      <c r="OF36" s="19" t="str">
        <f ca="1">IFERROR(__xludf.DUMMYFUNCTION("""COMPUTED_VALUE"""),"...")</f>
        <v>...</v>
      </c>
      <c r="OG36" s="19">
        <f ca="1">IFERROR(__xludf.DUMMYFUNCTION("""COMPUTED_VALUE"""),47)</f>
        <v>47</v>
      </c>
      <c r="OH36" s="19" t="str">
        <f ca="1">IFERROR(__xludf.DUMMYFUNCTION("""COMPUTED_VALUE"""),"Турець  В. В.")</f>
        <v>Турець  В. В.</v>
      </c>
      <c r="OI36" s="19" t="str">
        <f ca="1">IFERROR(__xludf.DUMMYFUNCTION("""COMPUTED_VALUE"""),"...")</f>
        <v>...</v>
      </c>
      <c r="OJ36" s="19">
        <f ca="1">IFERROR(__xludf.DUMMYFUNCTION("""COMPUTED_VALUE"""),47)</f>
        <v>47</v>
      </c>
      <c r="OK36" s="19" t="str">
        <f ca="1">IFERROR(__xludf.DUMMYFUNCTION("""COMPUTED_VALUE"""),"Турець  В. В.")</f>
        <v>Турець  В. В.</v>
      </c>
      <c r="OL36" s="19" t="str">
        <f ca="1">IFERROR(__xludf.DUMMYFUNCTION("""COMPUTED_VALUE"""),"...")</f>
        <v>...</v>
      </c>
      <c r="OM36" s="19">
        <f ca="1">IFERROR(__xludf.DUMMYFUNCTION("""COMPUTED_VALUE"""),47)</f>
        <v>47</v>
      </c>
      <c r="ON36" s="19" t="str">
        <f ca="1">IFERROR(__xludf.DUMMYFUNCTION("""COMPUTED_VALUE"""),"Турець  В. В.")</f>
        <v>Турець  В. В.</v>
      </c>
      <c r="OO36" s="19" t="str">
        <f ca="1">IFERROR(__xludf.DUMMYFUNCTION("""COMPUTED_VALUE"""),"...")</f>
        <v>...</v>
      </c>
      <c r="OP36" s="19">
        <f ca="1">IFERROR(__xludf.DUMMYFUNCTION("""COMPUTED_VALUE"""),47)</f>
        <v>47</v>
      </c>
      <c r="OQ36" s="19" t="str">
        <f ca="1">IFERROR(__xludf.DUMMYFUNCTION("""COMPUTED_VALUE"""),"Турець  В. В.")</f>
        <v>Турець  В. В.</v>
      </c>
      <c r="OR36" s="19" t="str">
        <f ca="1">IFERROR(__xludf.DUMMYFUNCTION("""COMPUTED_VALUE"""),"...")</f>
        <v>...</v>
      </c>
      <c r="OS36" s="19">
        <f ca="1">IFERROR(__xludf.DUMMYFUNCTION("""COMPUTED_VALUE"""),47)</f>
        <v>47</v>
      </c>
      <c r="OT36" s="19" t="str">
        <f ca="1">IFERROR(__xludf.DUMMYFUNCTION("""COMPUTED_VALUE"""),"Турець  В. В.")</f>
        <v>Турець  В. В.</v>
      </c>
      <c r="OU36" s="19" t="str">
        <f ca="1">IFERROR(__xludf.DUMMYFUNCTION("""COMPUTED_VALUE"""),"...")</f>
        <v>...</v>
      </c>
      <c r="OV36" s="19">
        <f ca="1">IFERROR(__xludf.DUMMYFUNCTION("""COMPUTED_VALUE"""),47)</f>
        <v>47</v>
      </c>
      <c r="OW36" s="19" t="str">
        <f ca="1">IFERROR(__xludf.DUMMYFUNCTION("""COMPUTED_VALUE"""),"Турець  В. В.")</f>
        <v>Турець  В. В.</v>
      </c>
      <c r="OX36" s="19" t="str">
        <f ca="1">IFERROR(__xludf.DUMMYFUNCTION("""COMPUTED_VALUE"""),"...")</f>
        <v>...</v>
      </c>
      <c r="OY36" s="19">
        <f ca="1">IFERROR(__xludf.DUMMYFUNCTION("""COMPUTED_VALUE"""),47)</f>
        <v>47</v>
      </c>
      <c r="OZ36" s="19" t="str">
        <f ca="1">IFERROR(__xludf.DUMMYFUNCTION("""COMPUTED_VALUE"""),"Турець  В. В.")</f>
        <v>Турець  В. В.</v>
      </c>
      <c r="PA36" s="19" t="str">
        <f ca="1">IFERROR(__xludf.DUMMYFUNCTION("""COMPUTED_VALUE"""),"...")</f>
        <v>...</v>
      </c>
      <c r="PB36" s="19">
        <f ca="1">IFERROR(__xludf.DUMMYFUNCTION("""COMPUTED_VALUE"""),47)</f>
        <v>47</v>
      </c>
      <c r="PC36" s="19" t="str">
        <f ca="1">IFERROR(__xludf.DUMMYFUNCTION("""COMPUTED_VALUE"""),"Турець  В. В.")</f>
        <v>Турець  В. В.</v>
      </c>
      <c r="PD36" s="19" t="str">
        <f ca="1">IFERROR(__xludf.DUMMYFUNCTION("""COMPUTED_VALUE"""),"...")</f>
        <v>...</v>
      </c>
      <c r="PE36" s="19">
        <f ca="1">IFERROR(__xludf.DUMMYFUNCTION("""COMPUTED_VALUE"""),47)</f>
        <v>47</v>
      </c>
      <c r="PF36" s="19" t="str">
        <f ca="1">IFERROR(__xludf.DUMMYFUNCTION("""COMPUTED_VALUE"""),"Турець  В. В.")</f>
        <v>Турець  В. В.</v>
      </c>
      <c r="PG36" s="19" t="str">
        <f ca="1">IFERROR(__xludf.DUMMYFUNCTION("""COMPUTED_VALUE"""),"...")</f>
        <v>...</v>
      </c>
      <c r="PH36" s="19">
        <f ca="1">IFERROR(__xludf.DUMMYFUNCTION("""COMPUTED_VALUE"""),47)</f>
        <v>47</v>
      </c>
      <c r="PI36" s="19" t="str">
        <f ca="1">IFERROR(__xludf.DUMMYFUNCTION("""COMPUTED_VALUE"""),"Турець  В. В.")</f>
        <v>Турець  В. В.</v>
      </c>
      <c r="PJ36" s="19" t="str">
        <f ca="1">IFERROR(__xludf.DUMMYFUNCTION("""COMPUTED_VALUE"""),"...")</f>
        <v>...</v>
      </c>
      <c r="PK36" s="19">
        <f ca="1">IFERROR(__xludf.DUMMYFUNCTION("""COMPUTED_VALUE"""),47)</f>
        <v>47</v>
      </c>
      <c r="PL36" s="19" t="str">
        <f ca="1">IFERROR(__xludf.DUMMYFUNCTION("""COMPUTED_VALUE"""),"Турець  В. В.")</f>
        <v>Турець  В. В.</v>
      </c>
      <c r="PM36" s="19" t="str">
        <f ca="1">IFERROR(__xludf.DUMMYFUNCTION("""COMPUTED_VALUE"""),"...")</f>
        <v>...</v>
      </c>
      <c r="PN36" s="19">
        <f ca="1">IFERROR(__xludf.DUMMYFUNCTION("""COMPUTED_VALUE"""),47)</f>
        <v>47</v>
      </c>
      <c r="PO36" s="19" t="str">
        <f ca="1">IFERROR(__xludf.DUMMYFUNCTION("""COMPUTED_VALUE"""),"Турець  В. В.")</f>
        <v>Турець  В. В.</v>
      </c>
      <c r="PP36" s="19" t="str">
        <f ca="1">IFERROR(__xludf.DUMMYFUNCTION("""COMPUTED_VALUE"""),"...")</f>
        <v>...</v>
      </c>
      <c r="PQ36" s="19">
        <f ca="1">IFERROR(__xludf.DUMMYFUNCTION("""COMPUTED_VALUE"""),47)</f>
        <v>47</v>
      </c>
      <c r="PR36" s="19" t="str">
        <f ca="1">IFERROR(__xludf.DUMMYFUNCTION("""COMPUTED_VALUE"""),"Турець  В. В.")</f>
        <v>Турець  В. В.</v>
      </c>
      <c r="PS36" s="19" t="str">
        <f ca="1">IFERROR(__xludf.DUMMYFUNCTION("""COMPUTED_VALUE"""),"...")</f>
        <v>...</v>
      </c>
      <c r="PT36" s="19">
        <f ca="1">IFERROR(__xludf.DUMMYFUNCTION("""COMPUTED_VALUE"""),47)</f>
        <v>47</v>
      </c>
      <c r="PU36" s="19" t="str">
        <f ca="1">IFERROR(__xludf.DUMMYFUNCTION("""COMPUTED_VALUE"""),"Турець  В. В.")</f>
        <v>Турець  В. В.</v>
      </c>
      <c r="PV36" s="19" t="str">
        <f ca="1">IFERROR(__xludf.DUMMYFUNCTION("""COMPUTED_VALUE"""),"...")</f>
        <v>...</v>
      </c>
      <c r="PW36" s="19">
        <f ca="1">IFERROR(__xludf.DUMMYFUNCTION("""COMPUTED_VALUE"""),47)</f>
        <v>47</v>
      </c>
      <c r="PX36" s="19" t="str">
        <f ca="1">IFERROR(__xludf.DUMMYFUNCTION("""COMPUTED_VALUE"""),"Турець  В. В.")</f>
        <v>Турець  В. В.</v>
      </c>
      <c r="PY36" s="19" t="str">
        <f ca="1">IFERROR(__xludf.DUMMYFUNCTION("""COMPUTED_VALUE"""),"...")</f>
        <v>...</v>
      </c>
      <c r="PZ36" s="19">
        <f ca="1">IFERROR(__xludf.DUMMYFUNCTION("""COMPUTED_VALUE"""),47)</f>
        <v>47</v>
      </c>
      <c r="QA36" s="19" t="str">
        <f ca="1">IFERROR(__xludf.DUMMYFUNCTION("""COMPUTED_VALUE"""),"Турець  В. В.")</f>
        <v>Турець  В. В.</v>
      </c>
      <c r="QB36" s="19" t="str">
        <f ca="1">IFERROR(__xludf.DUMMYFUNCTION("""COMPUTED_VALUE"""),"...")</f>
        <v>...</v>
      </c>
      <c r="QC36" s="19">
        <f ca="1">IFERROR(__xludf.DUMMYFUNCTION("""COMPUTED_VALUE"""),47)</f>
        <v>47</v>
      </c>
      <c r="QD36" s="19" t="str">
        <f ca="1">IFERROR(__xludf.DUMMYFUNCTION("""COMPUTED_VALUE"""),"Турець  В. В.")</f>
        <v>Турець  В. В.</v>
      </c>
      <c r="QE36" s="19" t="str">
        <f ca="1">IFERROR(__xludf.DUMMYFUNCTION("""COMPUTED_VALUE"""),"...")</f>
        <v>...</v>
      </c>
      <c r="QF36" s="19">
        <f ca="1">IFERROR(__xludf.DUMMYFUNCTION("""COMPUTED_VALUE"""),47)</f>
        <v>47</v>
      </c>
      <c r="QG36" s="19" t="str">
        <f ca="1">IFERROR(__xludf.DUMMYFUNCTION("""COMPUTED_VALUE"""),"Турець  В. В.")</f>
        <v>Турець  В. В.</v>
      </c>
      <c r="QH36" s="19" t="str">
        <f ca="1">IFERROR(__xludf.DUMMYFUNCTION("""COMPUTED_VALUE"""),"...")</f>
        <v>...</v>
      </c>
      <c r="QI36" s="19">
        <f ca="1">IFERROR(__xludf.DUMMYFUNCTION("""COMPUTED_VALUE"""),47)</f>
        <v>47</v>
      </c>
      <c r="QJ36" s="19" t="str">
        <f ca="1">IFERROR(__xludf.DUMMYFUNCTION("""COMPUTED_VALUE"""),"Турець  В. В.")</f>
        <v>Турець  В. В.</v>
      </c>
      <c r="QK36" s="19" t="str">
        <f ca="1">IFERROR(__xludf.DUMMYFUNCTION("""COMPUTED_VALUE"""),"...")</f>
        <v>...</v>
      </c>
    </row>
    <row r="37" spans="1:453" ht="12.75">
      <c r="A37" s="17">
        <f ca="1">IFERROR(__xludf.DUMMYFUNCTION("""COMPUTED_VALUE"""),107)</f>
        <v>107</v>
      </c>
      <c r="B37" s="17" t="str">
        <f ca="1">IFERROR(__xludf.DUMMYFUNCTION("""COMPUTED_VALUE"""),"Усов К. Г.")</f>
        <v>Усов К. Г.</v>
      </c>
      <c r="C37" s="19" t="str">
        <f ca="1">IFERROR(__xludf.DUMMYFUNCTION("""COMPUTED_VALUE"""),"...")</f>
        <v>...</v>
      </c>
      <c r="D37" s="19">
        <f ca="1">IFERROR(__xludf.DUMMYFUNCTION("""COMPUTED_VALUE"""),107)</f>
        <v>107</v>
      </c>
      <c r="E37" s="19" t="str">
        <f ca="1">IFERROR(__xludf.DUMMYFUNCTION("""COMPUTED_VALUE"""),"Усов К. Г.")</f>
        <v>Усов К. Г.</v>
      </c>
      <c r="F37" s="19" t="str">
        <f ca="1">IFERROR(__xludf.DUMMYFUNCTION("""COMPUTED_VALUE"""),"...")</f>
        <v>...</v>
      </c>
      <c r="G37" s="19">
        <f ca="1">IFERROR(__xludf.DUMMYFUNCTION("""COMPUTED_VALUE"""),107)</f>
        <v>107</v>
      </c>
      <c r="H37" s="19" t="str">
        <f ca="1">IFERROR(__xludf.DUMMYFUNCTION("""COMPUTED_VALUE"""),"Усов К. Г.")</f>
        <v>Усов К. Г.</v>
      </c>
      <c r="I37" s="19" t="str">
        <f ca="1">IFERROR(__xludf.DUMMYFUNCTION("""COMPUTED_VALUE"""),"...")</f>
        <v>...</v>
      </c>
      <c r="J37" s="19">
        <f ca="1">IFERROR(__xludf.DUMMYFUNCTION("""COMPUTED_VALUE"""),107)</f>
        <v>107</v>
      </c>
      <c r="K37" s="19" t="str">
        <f ca="1">IFERROR(__xludf.DUMMYFUNCTION("""COMPUTED_VALUE"""),"Усов К. Г.")</f>
        <v>Усов К. Г.</v>
      </c>
      <c r="L37" s="19" t="str">
        <f ca="1">IFERROR(__xludf.DUMMYFUNCTION("""COMPUTED_VALUE"""),"...")</f>
        <v>...</v>
      </c>
      <c r="M37" s="19">
        <f ca="1">IFERROR(__xludf.DUMMYFUNCTION("""COMPUTED_VALUE"""),107)</f>
        <v>107</v>
      </c>
      <c r="N37" s="19" t="str">
        <f ca="1">IFERROR(__xludf.DUMMYFUNCTION("""COMPUTED_VALUE"""),"Усов К. Г.")</f>
        <v>Усов К. Г.</v>
      </c>
      <c r="O37" s="19" t="str">
        <f ca="1">IFERROR(__xludf.DUMMYFUNCTION("""COMPUTED_VALUE"""),"...")</f>
        <v>...</v>
      </c>
      <c r="P37" s="19">
        <f ca="1">IFERROR(__xludf.DUMMYFUNCTION("""COMPUTED_VALUE"""),107)</f>
        <v>107</v>
      </c>
      <c r="Q37" s="19" t="str">
        <f ca="1">IFERROR(__xludf.DUMMYFUNCTION("""COMPUTED_VALUE"""),"Усов К. Г.")</f>
        <v>Усов К. Г.</v>
      </c>
      <c r="R37" s="19" t="str">
        <f ca="1">IFERROR(__xludf.DUMMYFUNCTION("""COMPUTED_VALUE"""),"...")</f>
        <v>...</v>
      </c>
      <c r="S37" s="19">
        <f ca="1">IFERROR(__xludf.DUMMYFUNCTION("""COMPUTED_VALUE"""),107)</f>
        <v>107</v>
      </c>
      <c r="T37" s="19" t="str">
        <f ca="1">IFERROR(__xludf.DUMMYFUNCTION("""COMPUTED_VALUE"""),"Усов К. Г.")</f>
        <v>Усов К. Г.</v>
      </c>
      <c r="U37" s="19" t="str">
        <f ca="1">IFERROR(__xludf.DUMMYFUNCTION("""COMPUTED_VALUE"""),"...")</f>
        <v>...</v>
      </c>
      <c r="V37" s="19">
        <f ca="1">IFERROR(__xludf.DUMMYFUNCTION("""COMPUTED_VALUE"""),107)</f>
        <v>107</v>
      </c>
      <c r="W37" s="19" t="str">
        <f ca="1">IFERROR(__xludf.DUMMYFUNCTION("""COMPUTED_VALUE"""),"Усов К. Г.")</f>
        <v>Усов К. Г.</v>
      </c>
      <c r="X37" s="19" t="str">
        <f ca="1">IFERROR(__xludf.DUMMYFUNCTION("""COMPUTED_VALUE"""),"...")</f>
        <v>...</v>
      </c>
      <c r="Y37" s="19">
        <f ca="1">IFERROR(__xludf.DUMMYFUNCTION("""COMPUTED_VALUE"""),107)</f>
        <v>107</v>
      </c>
      <c r="Z37" s="19" t="str">
        <f ca="1">IFERROR(__xludf.DUMMYFUNCTION("""COMPUTED_VALUE"""),"Усов К. Г.")</f>
        <v>Усов К. Г.</v>
      </c>
      <c r="AA37" s="19" t="str">
        <f ca="1">IFERROR(__xludf.DUMMYFUNCTION("""COMPUTED_VALUE"""),"...")</f>
        <v>...</v>
      </c>
      <c r="AB37" s="19">
        <f ca="1">IFERROR(__xludf.DUMMYFUNCTION("""COMPUTED_VALUE"""),107)</f>
        <v>107</v>
      </c>
      <c r="AC37" s="19" t="str">
        <f ca="1">IFERROR(__xludf.DUMMYFUNCTION("""COMPUTED_VALUE"""),"Усов К. Г.")</f>
        <v>Усов К. Г.</v>
      </c>
      <c r="AD37" s="19" t="str">
        <f ca="1">IFERROR(__xludf.DUMMYFUNCTION("""COMPUTED_VALUE"""),"...")</f>
        <v>...</v>
      </c>
      <c r="AE37" s="19">
        <f ca="1">IFERROR(__xludf.DUMMYFUNCTION("""COMPUTED_VALUE"""),107)</f>
        <v>107</v>
      </c>
      <c r="AF37" s="19" t="str">
        <f ca="1">IFERROR(__xludf.DUMMYFUNCTION("""COMPUTED_VALUE"""),"Усов К. Г.")</f>
        <v>Усов К. Г.</v>
      </c>
      <c r="AG37" s="19" t="str">
        <f ca="1">IFERROR(__xludf.DUMMYFUNCTION("""COMPUTED_VALUE"""),"...")</f>
        <v>...</v>
      </c>
      <c r="AH37" s="19">
        <f ca="1">IFERROR(__xludf.DUMMYFUNCTION("""COMPUTED_VALUE"""),107)</f>
        <v>107</v>
      </c>
      <c r="AI37" s="19" t="str">
        <f ca="1">IFERROR(__xludf.DUMMYFUNCTION("""COMPUTED_VALUE"""),"Усов К. Г.")</f>
        <v>Усов К. Г.</v>
      </c>
      <c r="AJ37" s="19" t="str">
        <f ca="1">IFERROR(__xludf.DUMMYFUNCTION("""COMPUTED_VALUE"""),"...")</f>
        <v>...</v>
      </c>
      <c r="AK37" s="19">
        <f ca="1">IFERROR(__xludf.DUMMYFUNCTION("""COMPUTED_VALUE"""),107)</f>
        <v>107</v>
      </c>
      <c r="AL37" s="19" t="str">
        <f ca="1">IFERROR(__xludf.DUMMYFUNCTION("""COMPUTED_VALUE"""),"Усов К. Г.")</f>
        <v>Усов К. Г.</v>
      </c>
      <c r="AM37" s="19" t="str">
        <f ca="1">IFERROR(__xludf.DUMMYFUNCTION("""COMPUTED_VALUE"""),"...")</f>
        <v>...</v>
      </c>
      <c r="AN37" s="19">
        <f ca="1">IFERROR(__xludf.DUMMYFUNCTION("""COMPUTED_VALUE"""),107)</f>
        <v>107</v>
      </c>
      <c r="AO37" s="19" t="str">
        <f ca="1">IFERROR(__xludf.DUMMYFUNCTION("""COMPUTED_VALUE"""),"Усов К. Г.")</f>
        <v>Усов К. Г.</v>
      </c>
      <c r="AP37" s="19" t="str">
        <f ca="1">IFERROR(__xludf.DUMMYFUNCTION("""COMPUTED_VALUE"""),"...")</f>
        <v>...</v>
      </c>
      <c r="AQ37" s="19">
        <f ca="1">IFERROR(__xludf.DUMMYFUNCTION("""COMPUTED_VALUE"""),107)</f>
        <v>107</v>
      </c>
      <c r="AR37" s="19" t="str">
        <f ca="1">IFERROR(__xludf.DUMMYFUNCTION("""COMPUTED_VALUE"""),"Усов К. Г.")</f>
        <v>Усов К. Г.</v>
      </c>
      <c r="AS37" s="19" t="str">
        <f ca="1">IFERROR(__xludf.DUMMYFUNCTION("""COMPUTED_VALUE"""),"...")</f>
        <v>...</v>
      </c>
      <c r="AT37" s="19">
        <f ca="1">IFERROR(__xludf.DUMMYFUNCTION("""COMPUTED_VALUE"""),107)</f>
        <v>107</v>
      </c>
      <c r="AU37" s="19" t="str">
        <f ca="1">IFERROR(__xludf.DUMMYFUNCTION("""COMPUTED_VALUE"""),"Усов К. Г.")</f>
        <v>Усов К. Г.</v>
      </c>
      <c r="AV37" s="19" t="str">
        <f ca="1">IFERROR(__xludf.DUMMYFUNCTION("""COMPUTED_VALUE"""),"...")</f>
        <v>...</v>
      </c>
      <c r="AW37" s="19">
        <f ca="1">IFERROR(__xludf.DUMMYFUNCTION("""COMPUTED_VALUE"""),107)</f>
        <v>107</v>
      </c>
      <c r="AX37" s="19" t="str">
        <f ca="1">IFERROR(__xludf.DUMMYFUNCTION("""COMPUTED_VALUE"""),"Усов К. Г.")</f>
        <v>Усов К. Г.</v>
      </c>
      <c r="AY37" s="19" t="str">
        <f ca="1">IFERROR(__xludf.DUMMYFUNCTION("""COMPUTED_VALUE"""),"...")</f>
        <v>...</v>
      </c>
      <c r="AZ37" s="19">
        <f ca="1">IFERROR(__xludf.DUMMYFUNCTION("""COMPUTED_VALUE"""),107)</f>
        <v>107</v>
      </c>
      <c r="BA37" s="19" t="str">
        <f ca="1">IFERROR(__xludf.DUMMYFUNCTION("""COMPUTED_VALUE"""),"Усов К. Г.")</f>
        <v>Усов К. Г.</v>
      </c>
      <c r="BB37" s="19" t="str">
        <f ca="1">IFERROR(__xludf.DUMMYFUNCTION("""COMPUTED_VALUE"""),"...")</f>
        <v>...</v>
      </c>
      <c r="BC37" s="19">
        <f ca="1">IFERROR(__xludf.DUMMYFUNCTION("""COMPUTED_VALUE"""),107)</f>
        <v>107</v>
      </c>
      <c r="BD37" s="19" t="str">
        <f ca="1">IFERROR(__xludf.DUMMYFUNCTION("""COMPUTED_VALUE"""),"Усов К. Г.")</f>
        <v>Усов К. Г.</v>
      </c>
      <c r="BE37" s="19" t="str">
        <f ca="1">IFERROR(__xludf.DUMMYFUNCTION("""COMPUTED_VALUE"""),"...")</f>
        <v>...</v>
      </c>
      <c r="BF37" s="19">
        <f ca="1">IFERROR(__xludf.DUMMYFUNCTION("""COMPUTED_VALUE"""),107)</f>
        <v>107</v>
      </c>
      <c r="BG37" s="19" t="str">
        <f ca="1">IFERROR(__xludf.DUMMYFUNCTION("""COMPUTED_VALUE"""),"Усов К. Г.")</f>
        <v>Усов К. Г.</v>
      </c>
      <c r="BH37" s="19" t="str">
        <f ca="1">IFERROR(__xludf.DUMMYFUNCTION("""COMPUTED_VALUE"""),"...")</f>
        <v>...</v>
      </c>
      <c r="BI37" s="19">
        <f ca="1">IFERROR(__xludf.DUMMYFUNCTION("""COMPUTED_VALUE"""),107)</f>
        <v>107</v>
      </c>
      <c r="BJ37" s="19" t="str">
        <f ca="1">IFERROR(__xludf.DUMMYFUNCTION("""COMPUTED_VALUE"""),"Усов К. Г.")</f>
        <v>Усов К. Г.</v>
      </c>
      <c r="BK37" s="19" t="str">
        <f ca="1">IFERROR(__xludf.DUMMYFUNCTION("""COMPUTED_VALUE"""),"...")</f>
        <v>...</v>
      </c>
      <c r="BL37" s="19">
        <f ca="1">IFERROR(__xludf.DUMMYFUNCTION("""COMPUTED_VALUE"""),107)</f>
        <v>107</v>
      </c>
      <c r="BM37" s="19" t="str">
        <f ca="1">IFERROR(__xludf.DUMMYFUNCTION("""COMPUTED_VALUE"""),"Усов К. Г.")</f>
        <v>Усов К. Г.</v>
      </c>
      <c r="BN37" s="19" t="str">
        <f ca="1">IFERROR(__xludf.DUMMYFUNCTION("""COMPUTED_VALUE"""),"...")</f>
        <v>...</v>
      </c>
      <c r="BO37" s="19">
        <f ca="1">IFERROR(__xludf.DUMMYFUNCTION("""COMPUTED_VALUE"""),107)</f>
        <v>107</v>
      </c>
      <c r="BP37" s="19" t="str">
        <f ca="1">IFERROR(__xludf.DUMMYFUNCTION("""COMPUTED_VALUE"""),"Усов К. Г.")</f>
        <v>Усов К. Г.</v>
      </c>
      <c r="BQ37" s="19" t="str">
        <f ca="1">IFERROR(__xludf.DUMMYFUNCTION("""COMPUTED_VALUE"""),"...")</f>
        <v>...</v>
      </c>
      <c r="BR37" s="19">
        <f ca="1">IFERROR(__xludf.DUMMYFUNCTION("""COMPUTED_VALUE"""),107)</f>
        <v>107</v>
      </c>
      <c r="BS37" s="19" t="str">
        <f ca="1">IFERROR(__xludf.DUMMYFUNCTION("""COMPUTED_VALUE"""),"Усов К. Г.")</f>
        <v>Усов К. Г.</v>
      </c>
      <c r="BT37" s="19" t="str">
        <f ca="1">IFERROR(__xludf.DUMMYFUNCTION("""COMPUTED_VALUE"""),"...")</f>
        <v>...</v>
      </c>
      <c r="BU37" s="19">
        <f ca="1">IFERROR(__xludf.DUMMYFUNCTION("""COMPUTED_VALUE"""),107)</f>
        <v>107</v>
      </c>
      <c r="BV37" s="19" t="str">
        <f ca="1">IFERROR(__xludf.DUMMYFUNCTION("""COMPUTED_VALUE"""),"Усов К. Г.")</f>
        <v>Усов К. Г.</v>
      </c>
      <c r="BW37" s="19" t="str">
        <f ca="1">IFERROR(__xludf.DUMMYFUNCTION("""COMPUTED_VALUE"""),"...")</f>
        <v>...</v>
      </c>
      <c r="BX37" s="19">
        <f ca="1">IFERROR(__xludf.DUMMYFUNCTION("""COMPUTED_VALUE"""),107)</f>
        <v>107</v>
      </c>
      <c r="BY37" s="19" t="str">
        <f ca="1">IFERROR(__xludf.DUMMYFUNCTION("""COMPUTED_VALUE"""),"Усов К. Г.")</f>
        <v>Усов К. Г.</v>
      </c>
      <c r="BZ37" s="19" t="str">
        <f ca="1">IFERROR(__xludf.DUMMYFUNCTION("""COMPUTED_VALUE"""),"...")</f>
        <v>...</v>
      </c>
      <c r="CA37" s="19">
        <f ca="1">IFERROR(__xludf.DUMMYFUNCTION("""COMPUTED_VALUE"""),107)</f>
        <v>107</v>
      </c>
      <c r="CB37" s="19" t="str">
        <f ca="1">IFERROR(__xludf.DUMMYFUNCTION("""COMPUTED_VALUE"""),"Усов К. Г.")</f>
        <v>Усов К. Г.</v>
      </c>
      <c r="CC37" s="19" t="str">
        <f ca="1">IFERROR(__xludf.DUMMYFUNCTION("""COMPUTED_VALUE"""),"...")</f>
        <v>...</v>
      </c>
      <c r="CD37" s="19">
        <f ca="1">IFERROR(__xludf.DUMMYFUNCTION("""COMPUTED_VALUE"""),107)</f>
        <v>107</v>
      </c>
      <c r="CE37" s="19" t="str">
        <f ca="1">IFERROR(__xludf.DUMMYFUNCTION("""COMPUTED_VALUE"""),"Усов К. Г.")</f>
        <v>Усов К. Г.</v>
      </c>
      <c r="CF37" s="19" t="str">
        <f ca="1">IFERROR(__xludf.DUMMYFUNCTION("""COMPUTED_VALUE"""),"...")</f>
        <v>...</v>
      </c>
      <c r="CG37" s="19">
        <f ca="1">IFERROR(__xludf.DUMMYFUNCTION("""COMPUTED_VALUE"""),107)</f>
        <v>107</v>
      </c>
      <c r="CH37" s="19" t="str">
        <f ca="1">IFERROR(__xludf.DUMMYFUNCTION("""COMPUTED_VALUE"""),"Усов К. Г.")</f>
        <v>Усов К. Г.</v>
      </c>
      <c r="CI37" s="19" t="str">
        <f ca="1">IFERROR(__xludf.DUMMYFUNCTION("""COMPUTED_VALUE"""),"...")</f>
        <v>...</v>
      </c>
      <c r="CJ37" s="19">
        <f ca="1">IFERROR(__xludf.DUMMYFUNCTION("""COMPUTED_VALUE"""),107)</f>
        <v>107</v>
      </c>
      <c r="CK37" s="19" t="str">
        <f ca="1">IFERROR(__xludf.DUMMYFUNCTION("""COMPUTED_VALUE"""),"Усов К. Г.")</f>
        <v>Усов К. Г.</v>
      </c>
      <c r="CL37" s="19" t="str">
        <f ca="1">IFERROR(__xludf.DUMMYFUNCTION("""COMPUTED_VALUE"""),"...")</f>
        <v>...</v>
      </c>
      <c r="CM37" s="19">
        <f ca="1">IFERROR(__xludf.DUMMYFUNCTION("""COMPUTED_VALUE"""),107)</f>
        <v>107</v>
      </c>
      <c r="CN37" s="19" t="str">
        <f ca="1">IFERROR(__xludf.DUMMYFUNCTION("""COMPUTED_VALUE"""),"Усов К. Г.")</f>
        <v>Усов К. Г.</v>
      </c>
      <c r="CO37" s="19" t="str">
        <f ca="1">IFERROR(__xludf.DUMMYFUNCTION("""COMPUTED_VALUE"""),"...")</f>
        <v>...</v>
      </c>
      <c r="CP37" s="19">
        <f ca="1">IFERROR(__xludf.DUMMYFUNCTION("""COMPUTED_VALUE"""),107)</f>
        <v>107</v>
      </c>
      <c r="CQ37" s="19" t="str">
        <f ca="1">IFERROR(__xludf.DUMMYFUNCTION("""COMPUTED_VALUE"""),"Усов К. Г.")</f>
        <v>Усов К. Г.</v>
      </c>
      <c r="CR37" s="19" t="str">
        <f ca="1">IFERROR(__xludf.DUMMYFUNCTION("""COMPUTED_VALUE"""),"...")</f>
        <v>...</v>
      </c>
      <c r="CS37" s="19">
        <f ca="1">IFERROR(__xludf.DUMMYFUNCTION("""COMPUTED_VALUE"""),107)</f>
        <v>107</v>
      </c>
      <c r="CT37" s="19" t="str">
        <f ca="1">IFERROR(__xludf.DUMMYFUNCTION("""COMPUTED_VALUE"""),"Усов К. Г.")</f>
        <v>Усов К. Г.</v>
      </c>
      <c r="CU37" s="19" t="str">
        <f ca="1">IFERROR(__xludf.DUMMYFUNCTION("""COMPUTED_VALUE"""),"...")</f>
        <v>...</v>
      </c>
      <c r="CV37" s="19">
        <f ca="1">IFERROR(__xludf.DUMMYFUNCTION("""COMPUTED_VALUE"""),107)</f>
        <v>107</v>
      </c>
      <c r="CW37" s="19" t="str">
        <f ca="1">IFERROR(__xludf.DUMMYFUNCTION("""COMPUTED_VALUE"""),"Усов К. Г.")</f>
        <v>Усов К. Г.</v>
      </c>
      <c r="CX37" s="19" t="str">
        <f ca="1">IFERROR(__xludf.DUMMYFUNCTION("""COMPUTED_VALUE"""),"...")</f>
        <v>...</v>
      </c>
      <c r="CY37" s="19">
        <f ca="1">IFERROR(__xludf.DUMMYFUNCTION("""COMPUTED_VALUE"""),107)</f>
        <v>107</v>
      </c>
      <c r="CZ37" s="19" t="str">
        <f ca="1">IFERROR(__xludf.DUMMYFUNCTION("""COMPUTED_VALUE"""),"Усов К. Г.")</f>
        <v>Усов К. Г.</v>
      </c>
      <c r="DA37" s="19" t="str">
        <f ca="1">IFERROR(__xludf.DUMMYFUNCTION("""COMPUTED_VALUE"""),"...")</f>
        <v>...</v>
      </c>
      <c r="DB37" s="19">
        <f ca="1">IFERROR(__xludf.DUMMYFUNCTION("""COMPUTED_VALUE"""),107)</f>
        <v>107</v>
      </c>
      <c r="DC37" s="19" t="str">
        <f ca="1">IFERROR(__xludf.DUMMYFUNCTION("""COMPUTED_VALUE"""),"Усов К. Г.")</f>
        <v>Усов К. Г.</v>
      </c>
      <c r="DD37" s="19" t="str">
        <f ca="1">IFERROR(__xludf.DUMMYFUNCTION("""COMPUTED_VALUE"""),"...")</f>
        <v>...</v>
      </c>
      <c r="DE37" s="19">
        <f ca="1">IFERROR(__xludf.DUMMYFUNCTION("""COMPUTED_VALUE"""),107)</f>
        <v>107</v>
      </c>
      <c r="DF37" s="19" t="str">
        <f ca="1">IFERROR(__xludf.DUMMYFUNCTION("""COMPUTED_VALUE"""),"Усов К. Г.")</f>
        <v>Усов К. Г.</v>
      </c>
      <c r="DG37" s="19" t="str">
        <f ca="1">IFERROR(__xludf.DUMMYFUNCTION("""COMPUTED_VALUE"""),"...")</f>
        <v>...</v>
      </c>
      <c r="DH37" s="19">
        <f ca="1">IFERROR(__xludf.DUMMYFUNCTION("""COMPUTED_VALUE"""),107)</f>
        <v>107</v>
      </c>
      <c r="DI37" s="19" t="str">
        <f ca="1">IFERROR(__xludf.DUMMYFUNCTION("""COMPUTED_VALUE"""),"Усов К. Г.")</f>
        <v>Усов К. Г.</v>
      </c>
      <c r="DJ37" s="19" t="str">
        <f ca="1">IFERROR(__xludf.DUMMYFUNCTION("""COMPUTED_VALUE"""),"...")</f>
        <v>...</v>
      </c>
      <c r="DK37" s="19">
        <f ca="1">IFERROR(__xludf.DUMMYFUNCTION("""COMPUTED_VALUE"""),107)</f>
        <v>107</v>
      </c>
      <c r="DL37" s="19" t="str">
        <f ca="1">IFERROR(__xludf.DUMMYFUNCTION("""COMPUTED_VALUE"""),"Усов К. Г.")</f>
        <v>Усов К. Г.</v>
      </c>
      <c r="DM37" s="19" t="str">
        <f ca="1">IFERROR(__xludf.DUMMYFUNCTION("""COMPUTED_VALUE"""),"...")</f>
        <v>...</v>
      </c>
      <c r="DN37" s="19">
        <f ca="1">IFERROR(__xludf.DUMMYFUNCTION("""COMPUTED_VALUE"""),107)</f>
        <v>107</v>
      </c>
      <c r="DO37" s="19" t="str">
        <f ca="1">IFERROR(__xludf.DUMMYFUNCTION("""COMPUTED_VALUE"""),"Усов К. Г.")</f>
        <v>Усов К. Г.</v>
      </c>
      <c r="DP37" s="19" t="str">
        <f ca="1">IFERROR(__xludf.DUMMYFUNCTION("""COMPUTED_VALUE"""),"...")</f>
        <v>...</v>
      </c>
      <c r="DQ37" s="19">
        <f ca="1">IFERROR(__xludf.DUMMYFUNCTION("""COMPUTED_VALUE"""),107)</f>
        <v>107</v>
      </c>
      <c r="DR37" s="19" t="str">
        <f ca="1">IFERROR(__xludf.DUMMYFUNCTION("""COMPUTED_VALUE"""),"Усов К. Г.")</f>
        <v>Усов К. Г.</v>
      </c>
      <c r="DS37" s="19" t="str">
        <f ca="1">IFERROR(__xludf.DUMMYFUNCTION("""COMPUTED_VALUE"""),"...")</f>
        <v>...</v>
      </c>
      <c r="DT37" s="19">
        <f ca="1">IFERROR(__xludf.DUMMYFUNCTION("""COMPUTED_VALUE"""),107)</f>
        <v>107</v>
      </c>
      <c r="DU37" s="19" t="str">
        <f ca="1">IFERROR(__xludf.DUMMYFUNCTION("""COMPUTED_VALUE"""),"Усов К. Г.")</f>
        <v>Усов К. Г.</v>
      </c>
      <c r="DV37" s="19" t="str">
        <f ca="1">IFERROR(__xludf.DUMMYFUNCTION("""COMPUTED_VALUE"""),"...")</f>
        <v>...</v>
      </c>
      <c r="DW37" s="19">
        <f ca="1">IFERROR(__xludf.DUMMYFUNCTION("""COMPUTED_VALUE"""),107)</f>
        <v>107</v>
      </c>
      <c r="DX37" s="19" t="str">
        <f ca="1">IFERROR(__xludf.DUMMYFUNCTION("""COMPUTED_VALUE"""),"Усов К. Г.")</f>
        <v>Усов К. Г.</v>
      </c>
      <c r="DY37" s="19" t="str">
        <f ca="1">IFERROR(__xludf.DUMMYFUNCTION("""COMPUTED_VALUE"""),"...")</f>
        <v>...</v>
      </c>
      <c r="DZ37" s="19">
        <f ca="1">IFERROR(__xludf.DUMMYFUNCTION("""COMPUTED_VALUE"""),107)</f>
        <v>107</v>
      </c>
      <c r="EA37" s="19" t="str">
        <f ca="1">IFERROR(__xludf.DUMMYFUNCTION("""COMPUTED_VALUE"""),"Усов К. Г.")</f>
        <v>Усов К. Г.</v>
      </c>
      <c r="EB37" s="19" t="str">
        <f ca="1">IFERROR(__xludf.DUMMYFUNCTION("""COMPUTED_VALUE"""),"...")</f>
        <v>...</v>
      </c>
      <c r="EC37" s="19">
        <f ca="1">IFERROR(__xludf.DUMMYFUNCTION("""COMPUTED_VALUE"""),107)</f>
        <v>107</v>
      </c>
      <c r="ED37" s="19" t="str">
        <f ca="1">IFERROR(__xludf.DUMMYFUNCTION("""COMPUTED_VALUE"""),"Усов К. Г.")</f>
        <v>Усов К. Г.</v>
      </c>
      <c r="EE37" s="19" t="str">
        <f ca="1">IFERROR(__xludf.DUMMYFUNCTION("""COMPUTED_VALUE"""),"...")</f>
        <v>...</v>
      </c>
      <c r="EF37" s="19">
        <f ca="1">IFERROR(__xludf.DUMMYFUNCTION("""COMPUTED_VALUE"""),107)</f>
        <v>107</v>
      </c>
      <c r="EG37" s="19" t="str">
        <f ca="1">IFERROR(__xludf.DUMMYFUNCTION("""COMPUTED_VALUE"""),"Усов К. Г.")</f>
        <v>Усов К. Г.</v>
      </c>
      <c r="EH37" s="19" t="str">
        <f ca="1">IFERROR(__xludf.DUMMYFUNCTION("""COMPUTED_VALUE"""),"...")</f>
        <v>...</v>
      </c>
      <c r="EI37" s="19">
        <f ca="1">IFERROR(__xludf.DUMMYFUNCTION("""COMPUTED_VALUE"""),107)</f>
        <v>107</v>
      </c>
      <c r="EJ37" s="19" t="str">
        <f ca="1">IFERROR(__xludf.DUMMYFUNCTION("""COMPUTED_VALUE"""),"Усов К. Г.")</f>
        <v>Усов К. Г.</v>
      </c>
      <c r="EK37" s="19" t="str">
        <f ca="1">IFERROR(__xludf.DUMMYFUNCTION("""COMPUTED_VALUE"""),"...")</f>
        <v>...</v>
      </c>
      <c r="EL37" s="19">
        <f ca="1">IFERROR(__xludf.DUMMYFUNCTION("""COMPUTED_VALUE"""),107)</f>
        <v>107</v>
      </c>
      <c r="EM37" s="19" t="str">
        <f ca="1">IFERROR(__xludf.DUMMYFUNCTION("""COMPUTED_VALUE"""),"Усов К. Г.")</f>
        <v>Усов К. Г.</v>
      </c>
      <c r="EN37" s="19" t="str">
        <f ca="1">IFERROR(__xludf.DUMMYFUNCTION("""COMPUTED_VALUE"""),"...")</f>
        <v>...</v>
      </c>
      <c r="EO37" s="19">
        <f ca="1">IFERROR(__xludf.DUMMYFUNCTION("""COMPUTED_VALUE"""),107)</f>
        <v>107</v>
      </c>
      <c r="EP37" s="19" t="str">
        <f ca="1">IFERROR(__xludf.DUMMYFUNCTION("""COMPUTED_VALUE"""),"Усов К. Г.")</f>
        <v>Усов К. Г.</v>
      </c>
      <c r="EQ37" s="19" t="str">
        <f ca="1">IFERROR(__xludf.DUMMYFUNCTION("""COMPUTED_VALUE"""),"...")</f>
        <v>...</v>
      </c>
      <c r="ER37" s="19">
        <f ca="1">IFERROR(__xludf.DUMMYFUNCTION("""COMPUTED_VALUE"""),107)</f>
        <v>107</v>
      </c>
      <c r="ES37" s="19" t="str">
        <f ca="1">IFERROR(__xludf.DUMMYFUNCTION("""COMPUTED_VALUE"""),"Усов К. Г.")</f>
        <v>Усов К. Г.</v>
      </c>
      <c r="ET37" s="19" t="str">
        <f ca="1">IFERROR(__xludf.DUMMYFUNCTION("""COMPUTED_VALUE"""),"...")</f>
        <v>...</v>
      </c>
      <c r="EU37" s="19">
        <f ca="1">IFERROR(__xludf.DUMMYFUNCTION("""COMPUTED_VALUE"""),107)</f>
        <v>107</v>
      </c>
      <c r="EV37" s="19" t="str">
        <f ca="1">IFERROR(__xludf.DUMMYFUNCTION("""COMPUTED_VALUE"""),"Усов К. Г.")</f>
        <v>Усов К. Г.</v>
      </c>
      <c r="EW37" s="19" t="str">
        <f ca="1">IFERROR(__xludf.DUMMYFUNCTION("""COMPUTED_VALUE"""),"...")</f>
        <v>...</v>
      </c>
      <c r="EX37" s="19">
        <f ca="1">IFERROR(__xludf.DUMMYFUNCTION("""COMPUTED_VALUE"""),107)</f>
        <v>107</v>
      </c>
      <c r="EY37" s="19" t="str">
        <f ca="1">IFERROR(__xludf.DUMMYFUNCTION("""COMPUTED_VALUE"""),"Усов К. Г.")</f>
        <v>Усов К. Г.</v>
      </c>
      <c r="EZ37" s="19" t="str">
        <f ca="1">IFERROR(__xludf.DUMMYFUNCTION("""COMPUTED_VALUE"""),"...")</f>
        <v>...</v>
      </c>
      <c r="FA37" s="19">
        <f ca="1">IFERROR(__xludf.DUMMYFUNCTION("""COMPUTED_VALUE"""),107)</f>
        <v>107</v>
      </c>
      <c r="FB37" s="19" t="str">
        <f ca="1">IFERROR(__xludf.DUMMYFUNCTION("""COMPUTED_VALUE"""),"Усов К. Г.")</f>
        <v>Усов К. Г.</v>
      </c>
      <c r="FC37" s="19" t="str">
        <f ca="1">IFERROR(__xludf.DUMMYFUNCTION("""COMPUTED_VALUE"""),"...")</f>
        <v>...</v>
      </c>
      <c r="FD37" s="19">
        <f ca="1">IFERROR(__xludf.DUMMYFUNCTION("""COMPUTED_VALUE"""),107)</f>
        <v>107</v>
      </c>
      <c r="FE37" s="19" t="str">
        <f ca="1">IFERROR(__xludf.DUMMYFUNCTION("""COMPUTED_VALUE"""),"Усов К. Г.")</f>
        <v>Усов К. Г.</v>
      </c>
      <c r="FF37" s="19" t="str">
        <f ca="1">IFERROR(__xludf.DUMMYFUNCTION("""COMPUTED_VALUE"""),"...")</f>
        <v>...</v>
      </c>
      <c r="FG37" s="19">
        <f ca="1">IFERROR(__xludf.DUMMYFUNCTION("""COMPUTED_VALUE"""),107)</f>
        <v>107</v>
      </c>
      <c r="FH37" s="19" t="str">
        <f ca="1">IFERROR(__xludf.DUMMYFUNCTION("""COMPUTED_VALUE"""),"Усов К. Г.")</f>
        <v>Усов К. Г.</v>
      </c>
      <c r="FI37" s="19" t="str">
        <f ca="1">IFERROR(__xludf.DUMMYFUNCTION("""COMPUTED_VALUE"""),"...")</f>
        <v>...</v>
      </c>
      <c r="FJ37" s="19">
        <f ca="1">IFERROR(__xludf.DUMMYFUNCTION("""COMPUTED_VALUE"""),107)</f>
        <v>107</v>
      </c>
      <c r="FK37" s="19" t="str">
        <f ca="1">IFERROR(__xludf.DUMMYFUNCTION("""COMPUTED_VALUE"""),"Усов К. Г.")</f>
        <v>Усов К. Г.</v>
      </c>
      <c r="FL37" s="19" t="str">
        <f ca="1">IFERROR(__xludf.DUMMYFUNCTION("""COMPUTED_VALUE"""),"...")</f>
        <v>...</v>
      </c>
      <c r="FM37" s="19">
        <f ca="1">IFERROR(__xludf.DUMMYFUNCTION("""COMPUTED_VALUE"""),107)</f>
        <v>107</v>
      </c>
      <c r="FN37" s="19" t="str">
        <f ca="1">IFERROR(__xludf.DUMMYFUNCTION("""COMPUTED_VALUE"""),"Усов К. Г.")</f>
        <v>Усов К. Г.</v>
      </c>
      <c r="FO37" s="19" t="str">
        <f ca="1">IFERROR(__xludf.DUMMYFUNCTION("""COMPUTED_VALUE"""),"...")</f>
        <v>...</v>
      </c>
      <c r="FP37" s="19">
        <f ca="1">IFERROR(__xludf.DUMMYFUNCTION("""COMPUTED_VALUE"""),107)</f>
        <v>107</v>
      </c>
      <c r="FQ37" s="19" t="str">
        <f ca="1">IFERROR(__xludf.DUMMYFUNCTION("""COMPUTED_VALUE"""),"Усов К. Г.")</f>
        <v>Усов К. Г.</v>
      </c>
      <c r="FR37" s="19" t="str">
        <f ca="1">IFERROR(__xludf.DUMMYFUNCTION("""COMPUTED_VALUE"""),"...")</f>
        <v>...</v>
      </c>
      <c r="FS37" s="19">
        <f ca="1">IFERROR(__xludf.DUMMYFUNCTION("""COMPUTED_VALUE"""),107)</f>
        <v>107</v>
      </c>
      <c r="FT37" s="19" t="str">
        <f ca="1">IFERROR(__xludf.DUMMYFUNCTION("""COMPUTED_VALUE"""),"Усов К. Г.")</f>
        <v>Усов К. Г.</v>
      </c>
      <c r="FU37" s="19" t="str">
        <f ca="1">IFERROR(__xludf.DUMMYFUNCTION("""COMPUTED_VALUE"""),"...")</f>
        <v>...</v>
      </c>
      <c r="FV37" s="19">
        <f ca="1">IFERROR(__xludf.DUMMYFUNCTION("""COMPUTED_VALUE"""),107)</f>
        <v>107</v>
      </c>
      <c r="FW37" s="19" t="str">
        <f ca="1">IFERROR(__xludf.DUMMYFUNCTION("""COMPUTED_VALUE"""),"Усов К. Г.")</f>
        <v>Усов К. Г.</v>
      </c>
      <c r="FX37" s="19" t="str">
        <f ca="1">IFERROR(__xludf.DUMMYFUNCTION("""COMPUTED_VALUE"""),"...")</f>
        <v>...</v>
      </c>
      <c r="FY37" s="19">
        <f ca="1">IFERROR(__xludf.DUMMYFUNCTION("""COMPUTED_VALUE"""),107)</f>
        <v>107</v>
      </c>
      <c r="FZ37" s="19" t="str">
        <f ca="1">IFERROR(__xludf.DUMMYFUNCTION("""COMPUTED_VALUE"""),"Усов К. Г.")</f>
        <v>Усов К. Г.</v>
      </c>
      <c r="GA37" s="19" t="str">
        <f ca="1">IFERROR(__xludf.DUMMYFUNCTION("""COMPUTED_VALUE"""),"...")</f>
        <v>...</v>
      </c>
      <c r="GB37" s="19">
        <f ca="1">IFERROR(__xludf.DUMMYFUNCTION("""COMPUTED_VALUE"""),107)</f>
        <v>107</v>
      </c>
      <c r="GC37" s="19" t="str">
        <f ca="1">IFERROR(__xludf.DUMMYFUNCTION("""COMPUTED_VALUE"""),"Усов К. Г.")</f>
        <v>Усов К. Г.</v>
      </c>
      <c r="GD37" s="19" t="str">
        <f ca="1">IFERROR(__xludf.DUMMYFUNCTION("""COMPUTED_VALUE"""),"...")</f>
        <v>...</v>
      </c>
      <c r="GE37" s="19">
        <f ca="1">IFERROR(__xludf.DUMMYFUNCTION("""COMPUTED_VALUE"""),107)</f>
        <v>107</v>
      </c>
      <c r="GF37" s="19" t="str">
        <f ca="1">IFERROR(__xludf.DUMMYFUNCTION("""COMPUTED_VALUE"""),"Усов К. Г.")</f>
        <v>Усов К. Г.</v>
      </c>
      <c r="GG37" s="19" t="str">
        <f ca="1">IFERROR(__xludf.DUMMYFUNCTION("""COMPUTED_VALUE"""),"...")</f>
        <v>...</v>
      </c>
      <c r="GH37" s="19">
        <f ca="1">IFERROR(__xludf.DUMMYFUNCTION("""COMPUTED_VALUE"""),107)</f>
        <v>107</v>
      </c>
      <c r="GI37" s="19" t="str">
        <f ca="1">IFERROR(__xludf.DUMMYFUNCTION("""COMPUTED_VALUE"""),"Усов К. Г.")</f>
        <v>Усов К. Г.</v>
      </c>
      <c r="GJ37" s="19" t="str">
        <f ca="1">IFERROR(__xludf.DUMMYFUNCTION("""COMPUTED_VALUE"""),"...")</f>
        <v>...</v>
      </c>
      <c r="GK37" s="19">
        <f ca="1">IFERROR(__xludf.DUMMYFUNCTION("""COMPUTED_VALUE"""),107)</f>
        <v>107</v>
      </c>
      <c r="GL37" s="19" t="str">
        <f ca="1">IFERROR(__xludf.DUMMYFUNCTION("""COMPUTED_VALUE"""),"Усов К. Г.")</f>
        <v>Усов К. Г.</v>
      </c>
      <c r="GM37" s="19" t="str">
        <f ca="1">IFERROR(__xludf.DUMMYFUNCTION("""COMPUTED_VALUE"""),"...")</f>
        <v>...</v>
      </c>
      <c r="GN37" s="19">
        <f ca="1">IFERROR(__xludf.DUMMYFUNCTION("""COMPUTED_VALUE"""),107)</f>
        <v>107</v>
      </c>
      <c r="GO37" s="19" t="str">
        <f ca="1">IFERROR(__xludf.DUMMYFUNCTION("""COMPUTED_VALUE"""),"Усов К. Г.")</f>
        <v>Усов К. Г.</v>
      </c>
      <c r="GP37" s="19" t="str">
        <f ca="1">IFERROR(__xludf.DUMMYFUNCTION("""COMPUTED_VALUE"""),"...")</f>
        <v>...</v>
      </c>
      <c r="GQ37" s="19">
        <f ca="1">IFERROR(__xludf.DUMMYFUNCTION("""COMPUTED_VALUE"""),107)</f>
        <v>107</v>
      </c>
      <c r="GR37" s="19" t="str">
        <f ca="1">IFERROR(__xludf.DUMMYFUNCTION("""COMPUTED_VALUE"""),"Усов К. Г.")</f>
        <v>Усов К. Г.</v>
      </c>
      <c r="GS37" s="19" t="str">
        <f ca="1">IFERROR(__xludf.DUMMYFUNCTION("""COMPUTED_VALUE"""),"...")</f>
        <v>...</v>
      </c>
      <c r="GT37" s="19">
        <f ca="1">IFERROR(__xludf.DUMMYFUNCTION("""COMPUTED_VALUE"""),107)</f>
        <v>107</v>
      </c>
      <c r="GU37" s="19" t="str">
        <f ca="1">IFERROR(__xludf.DUMMYFUNCTION("""COMPUTED_VALUE"""),"Усов К. Г.")</f>
        <v>Усов К. Г.</v>
      </c>
      <c r="GV37" s="19" t="str">
        <f ca="1">IFERROR(__xludf.DUMMYFUNCTION("""COMPUTED_VALUE"""),"...")</f>
        <v>...</v>
      </c>
      <c r="GW37" s="19">
        <f ca="1">IFERROR(__xludf.DUMMYFUNCTION("""COMPUTED_VALUE"""),107)</f>
        <v>107</v>
      </c>
      <c r="GX37" s="19" t="str">
        <f ca="1">IFERROR(__xludf.DUMMYFUNCTION("""COMPUTED_VALUE"""),"Усов К. Г.")</f>
        <v>Усов К. Г.</v>
      </c>
      <c r="GY37" s="19" t="str">
        <f ca="1">IFERROR(__xludf.DUMMYFUNCTION("""COMPUTED_VALUE"""),"...")</f>
        <v>...</v>
      </c>
      <c r="GZ37" s="19">
        <f ca="1">IFERROR(__xludf.DUMMYFUNCTION("""COMPUTED_VALUE"""),107)</f>
        <v>107</v>
      </c>
      <c r="HA37" s="19" t="str">
        <f ca="1">IFERROR(__xludf.DUMMYFUNCTION("""COMPUTED_VALUE"""),"Усов К. Г.")</f>
        <v>Усов К. Г.</v>
      </c>
      <c r="HB37" s="19" t="str">
        <f ca="1">IFERROR(__xludf.DUMMYFUNCTION("""COMPUTED_VALUE"""),"...")</f>
        <v>...</v>
      </c>
      <c r="HC37" s="19">
        <f ca="1">IFERROR(__xludf.DUMMYFUNCTION("""COMPUTED_VALUE"""),107)</f>
        <v>107</v>
      </c>
      <c r="HD37" s="19" t="str">
        <f ca="1">IFERROR(__xludf.DUMMYFUNCTION("""COMPUTED_VALUE"""),"Усов К. Г.")</f>
        <v>Усов К. Г.</v>
      </c>
      <c r="HE37" s="19" t="str">
        <f ca="1">IFERROR(__xludf.DUMMYFUNCTION("""COMPUTED_VALUE"""),"...")</f>
        <v>...</v>
      </c>
      <c r="HF37" s="19">
        <f ca="1">IFERROR(__xludf.DUMMYFUNCTION("""COMPUTED_VALUE"""),107)</f>
        <v>107</v>
      </c>
      <c r="HG37" s="19" t="str">
        <f ca="1">IFERROR(__xludf.DUMMYFUNCTION("""COMPUTED_VALUE"""),"Усов К. Г.")</f>
        <v>Усов К. Г.</v>
      </c>
      <c r="HH37" s="19" t="str">
        <f ca="1">IFERROR(__xludf.DUMMYFUNCTION("""COMPUTED_VALUE"""),"...")</f>
        <v>...</v>
      </c>
      <c r="HI37" s="19">
        <f ca="1">IFERROR(__xludf.DUMMYFUNCTION("""COMPUTED_VALUE"""),107)</f>
        <v>107</v>
      </c>
      <c r="HJ37" s="19" t="str">
        <f ca="1">IFERROR(__xludf.DUMMYFUNCTION("""COMPUTED_VALUE"""),"Усов К. Г.")</f>
        <v>Усов К. Г.</v>
      </c>
      <c r="HK37" s="19" t="str">
        <f ca="1">IFERROR(__xludf.DUMMYFUNCTION("""COMPUTED_VALUE"""),"...")</f>
        <v>...</v>
      </c>
      <c r="HL37" s="19">
        <f ca="1">IFERROR(__xludf.DUMMYFUNCTION("""COMPUTED_VALUE"""),107)</f>
        <v>107</v>
      </c>
      <c r="HM37" s="19" t="str">
        <f ca="1">IFERROR(__xludf.DUMMYFUNCTION("""COMPUTED_VALUE"""),"Усов К. Г.")</f>
        <v>Усов К. Г.</v>
      </c>
      <c r="HN37" s="19" t="str">
        <f ca="1">IFERROR(__xludf.DUMMYFUNCTION("""COMPUTED_VALUE"""),"...")</f>
        <v>...</v>
      </c>
      <c r="HO37" s="19">
        <f ca="1">IFERROR(__xludf.DUMMYFUNCTION("""COMPUTED_VALUE"""),107)</f>
        <v>107</v>
      </c>
      <c r="HP37" s="19" t="str">
        <f ca="1">IFERROR(__xludf.DUMMYFUNCTION("""COMPUTED_VALUE"""),"Усов К. Г.")</f>
        <v>Усов К. Г.</v>
      </c>
      <c r="HQ37" s="19" t="str">
        <f ca="1">IFERROR(__xludf.DUMMYFUNCTION("""COMPUTED_VALUE"""),"...")</f>
        <v>...</v>
      </c>
      <c r="HR37" s="19">
        <f ca="1">IFERROR(__xludf.DUMMYFUNCTION("""COMPUTED_VALUE"""),107)</f>
        <v>107</v>
      </c>
      <c r="HS37" s="19" t="str">
        <f ca="1">IFERROR(__xludf.DUMMYFUNCTION("""COMPUTED_VALUE"""),"Усов К. Г.")</f>
        <v>Усов К. Г.</v>
      </c>
      <c r="HT37" s="19" t="str">
        <f ca="1">IFERROR(__xludf.DUMMYFUNCTION("""COMPUTED_VALUE"""),"...")</f>
        <v>...</v>
      </c>
      <c r="HU37" s="19">
        <f ca="1">IFERROR(__xludf.DUMMYFUNCTION("""COMPUTED_VALUE"""),107)</f>
        <v>107</v>
      </c>
      <c r="HV37" s="19" t="str">
        <f ca="1">IFERROR(__xludf.DUMMYFUNCTION("""COMPUTED_VALUE"""),"Усов К. Г.")</f>
        <v>Усов К. Г.</v>
      </c>
      <c r="HW37" s="19" t="str">
        <f ca="1">IFERROR(__xludf.DUMMYFUNCTION("""COMPUTED_VALUE"""),"...")</f>
        <v>...</v>
      </c>
      <c r="HX37" s="19">
        <f ca="1">IFERROR(__xludf.DUMMYFUNCTION("""COMPUTED_VALUE"""),107)</f>
        <v>107</v>
      </c>
      <c r="HY37" s="19" t="str">
        <f ca="1">IFERROR(__xludf.DUMMYFUNCTION("""COMPUTED_VALUE"""),"Усов К. Г.")</f>
        <v>Усов К. Г.</v>
      </c>
      <c r="HZ37" s="19" t="str">
        <f ca="1">IFERROR(__xludf.DUMMYFUNCTION("""COMPUTED_VALUE"""),"...")</f>
        <v>...</v>
      </c>
      <c r="IA37" s="19">
        <f ca="1">IFERROR(__xludf.DUMMYFUNCTION("""COMPUTED_VALUE"""),107)</f>
        <v>107</v>
      </c>
      <c r="IB37" s="19" t="str">
        <f ca="1">IFERROR(__xludf.DUMMYFUNCTION("""COMPUTED_VALUE"""),"Усов К. Г.")</f>
        <v>Усов К. Г.</v>
      </c>
      <c r="IC37" s="19" t="str">
        <f ca="1">IFERROR(__xludf.DUMMYFUNCTION("""COMPUTED_VALUE"""),"...")</f>
        <v>...</v>
      </c>
      <c r="ID37" s="19">
        <f ca="1">IFERROR(__xludf.DUMMYFUNCTION("""COMPUTED_VALUE"""),107)</f>
        <v>107</v>
      </c>
      <c r="IE37" s="19" t="str">
        <f ca="1">IFERROR(__xludf.DUMMYFUNCTION("""COMPUTED_VALUE"""),"Усов К. Г.")</f>
        <v>Усов К. Г.</v>
      </c>
      <c r="IF37" s="19" t="str">
        <f ca="1">IFERROR(__xludf.DUMMYFUNCTION("""COMPUTED_VALUE"""),"...")</f>
        <v>...</v>
      </c>
      <c r="IG37" s="19">
        <f ca="1">IFERROR(__xludf.DUMMYFUNCTION("""COMPUTED_VALUE"""),107)</f>
        <v>107</v>
      </c>
      <c r="IH37" s="19" t="str">
        <f ca="1">IFERROR(__xludf.DUMMYFUNCTION("""COMPUTED_VALUE"""),"Усов К. Г.")</f>
        <v>Усов К. Г.</v>
      </c>
      <c r="II37" s="19" t="str">
        <f ca="1">IFERROR(__xludf.DUMMYFUNCTION("""COMPUTED_VALUE"""),"...")</f>
        <v>...</v>
      </c>
      <c r="IJ37" s="19">
        <f ca="1">IFERROR(__xludf.DUMMYFUNCTION("""COMPUTED_VALUE"""),107)</f>
        <v>107</v>
      </c>
      <c r="IK37" s="19" t="str">
        <f ca="1">IFERROR(__xludf.DUMMYFUNCTION("""COMPUTED_VALUE"""),"Усов К. Г.")</f>
        <v>Усов К. Г.</v>
      </c>
      <c r="IL37" s="19" t="str">
        <f ca="1">IFERROR(__xludf.DUMMYFUNCTION("""COMPUTED_VALUE"""),"...")</f>
        <v>...</v>
      </c>
      <c r="IM37" s="19">
        <f ca="1">IFERROR(__xludf.DUMMYFUNCTION("""COMPUTED_VALUE"""),107)</f>
        <v>107</v>
      </c>
      <c r="IN37" s="19" t="str">
        <f ca="1">IFERROR(__xludf.DUMMYFUNCTION("""COMPUTED_VALUE"""),"Усов К. Г.")</f>
        <v>Усов К. Г.</v>
      </c>
      <c r="IO37" s="19" t="str">
        <f ca="1">IFERROR(__xludf.DUMMYFUNCTION("""COMPUTED_VALUE"""),"...")</f>
        <v>...</v>
      </c>
      <c r="IP37" s="19">
        <f ca="1">IFERROR(__xludf.DUMMYFUNCTION("""COMPUTED_VALUE"""),107)</f>
        <v>107</v>
      </c>
      <c r="IQ37" s="19" t="str">
        <f ca="1">IFERROR(__xludf.DUMMYFUNCTION("""COMPUTED_VALUE"""),"Усов К. Г.")</f>
        <v>Усов К. Г.</v>
      </c>
      <c r="IR37" s="19" t="str">
        <f ca="1">IFERROR(__xludf.DUMMYFUNCTION("""COMPUTED_VALUE"""),"...")</f>
        <v>...</v>
      </c>
      <c r="IS37" s="19">
        <f ca="1">IFERROR(__xludf.DUMMYFUNCTION("""COMPUTED_VALUE"""),107)</f>
        <v>107</v>
      </c>
      <c r="IT37" s="19" t="str">
        <f ca="1">IFERROR(__xludf.DUMMYFUNCTION("""COMPUTED_VALUE"""),"Усов К. Г.")</f>
        <v>Усов К. Г.</v>
      </c>
      <c r="IU37" s="19" t="str">
        <f ca="1">IFERROR(__xludf.DUMMYFUNCTION("""COMPUTED_VALUE"""),"...")</f>
        <v>...</v>
      </c>
      <c r="IV37" s="19">
        <f ca="1">IFERROR(__xludf.DUMMYFUNCTION("""COMPUTED_VALUE"""),107)</f>
        <v>107</v>
      </c>
      <c r="IW37" s="19" t="str">
        <f ca="1">IFERROR(__xludf.DUMMYFUNCTION("""COMPUTED_VALUE"""),"Усов К. Г.")</f>
        <v>Усов К. Г.</v>
      </c>
      <c r="IX37" s="19" t="str">
        <f ca="1">IFERROR(__xludf.DUMMYFUNCTION("""COMPUTED_VALUE"""),"...")</f>
        <v>...</v>
      </c>
      <c r="IY37" s="19">
        <f ca="1">IFERROR(__xludf.DUMMYFUNCTION("""COMPUTED_VALUE"""),107)</f>
        <v>107</v>
      </c>
      <c r="IZ37" s="19" t="str">
        <f ca="1">IFERROR(__xludf.DUMMYFUNCTION("""COMPUTED_VALUE"""),"Усов К. Г.")</f>
        <v>Усов К. Г.</v>
      </c>
      <c r="JA37" s="19" t="str">
        <f ca="1">IFERROR(__xludf.DUMMYFUNCTION("""COMPUTED_VALUE"""),"...")</f>
        <v>...</v>
      </c>
      <c r="JB37" s="19">
        <f ca="1">IFERROR(__xludf.DUMMYFUNCTION("""COMPUTED_VALUE"""),107)</f>
        <v>107</v>
      </c>
      <c r="JC37" s="19" t="str">
        <f ca="1">IFERROR(__xludf.DUMMYFUNCTION("""COMPUTED_VALUE"""),"Усов К. Г.")</f>
        <v>Усов К. Г.</v>
      </c>
      <c r="JD37" s="19" t="str">
        <f ca="1">IFERROR(__xludf.DUMMYFUNCTION("""COMPUTED_VALUE"""),"...")</f>
        <v>...</v>
      </c>
      <c r="JE37" s="19">
        <f ca="1">IFERROR(__xludf.DUMMYFUNCTION("""COMPUTED_VALUE"""),107)</f>
        <v>107</v>
      </c>
      <c r="JF37" s="19" t="str">
        <f ca="1">IFERROR(__xludf.DUMMYFUNCTION("""COMPUTED_VALUE"""),"Усов К. Г.")</f>
        <v>Усов К. Г.</v>
      </c>
      <c r="JG37" s="19" t="str">
        <f ca="1">IFERROR(__xludf.DUMMYFUNCTION("""COMPUTED_VALUE"""),"...")</f>
        <v>...</v>
      </c>
      <c r="JH37" s="19">
        <f ca="1">IFERROR(__xludf.DUMMYFUNCTION("""COMPUTED_VALUE"""),107)</f>
        <v>107</v>
      </c>
      <c r="JI37" s="19" t="str">
        <f ca="1">IFERROR(__xludf.DUMMYFUNCTION("""COMPUTED_VALUE"""),"Усов К. Г.")</f>
        <v>Усов К. Г.</v>
      </c>
      <c r="JJ37" s="19" t="str">
        <f ca="1">IFERROR(__xludf.DUMMYFUNCTION("""COMPUTED_VALUE"""),"...")</f>
        <v>...</v>
      </c>
      <c r="JK37" s="19">
        <f ca="1">IFERROR(__xludf.DUMMYFUNCTION("""COMPUTED_VALUE"""),107)</f>
        <v>107</v>
      </c>
      <c r="JL37" s="19" t="str">
        <f ca="1">IFERROR(__xludf.DUMMYFUNCTION("""COMPUTED_VALUE"""),"Усов К. Г.")</f>
        <v>Усов К. Г.</v>
      </c>
      <c r="JM37" s="19" t="str">
        <f ca="1">IFERROR(__xludf.DUMMYFUNCTION("""COMPUTED_VALUE"""),"...")</f>
        <v>...</v>
      </c>
      <c r="JN37" s="19">
        <f ca="1">IFERROR(__xludf.DUMMYFUNCTION("""COMPUTED_VALUE"""),107)</f>
        <v>107</v>
      </c>
      <c r="JO37" s="19" t="str">
        <f ca="1">IFERROR(__xludf.DUMMYFUNCTION("""COMPUTED_VALUE"""),"Усов К. Г.")</f>
        <v>Усов К. Г.</v>
      </c>
      <c r="JP37" s="19" t="str">
        <f ca="1">IFERROR(__xludf.DUMMYFUNCTION("""COMPUTED_VALUE"""),"...")</f>
        <v>...</v>
      </c>
      <c r="JQ37" s="19">
        <f ca="1">IFERROR(__xludf.DUMMYFUNCTION("""COMPUTED_VALUE"""),107)</f>
        <v>107</v>
      </c>
      <c r="JR37" s="19" t="str">
        <f ca="1">IFERROR(__xludf.DUMMYFUNCTION("""COMPUTED_VALUE"""),"Усов К. Г.")</f>
        <v>Усов К. Г.</v>
      </c>
      <c r="JS37" s="19" t="str">
        <f ca="1">IFERROR(__xludf.DUMMYFUNCTION("""COMPUTED_VALUE"""),"...")</f>
        <v>...</v>
      </c>
      <c r="JT37" s="19">
        <f ca="1">IFERROR(__xludf.DUMMYFUNCTION("""COMPUTED_VALUE"""),107)</f>
        <v>107</v>
      </c>
      <c r="JU37" s="19" t="str">
        <f ca="1">IFERROR(__xludf.DUMMYFUNCTION("""COMPUTED_VALUE"""),"Усов К. Г.")</f>
        <v>Усов К. Г.</v>
      </c>
      <c r="JV37" s="19" t="str">
        <f ca="1">IFERROR(__xludf.DUMMYFUNCTION("""COMPUTED_VALUE"""),"...")</f>
        <v>...</v>
      </c>
      <c r="JW37" s="19">
        <f ca="1">IFERROR(__xludf.DUMMYFUNCTION("""COMPUTED_VALUE"""),107)</f>
        <v>107</v>
      </c>
      <c r="JX37" s="19" t="str">
        <f ca="1">IFERROR(__xludf.DUMMYFUNCTION("""COMPUTED_VALUE"""),"Усов К. Г.")</f>
        <v>Усов К. Г.</v>
      </c>
      <c r="JY37" s="19" t="str">
        <f ca="1">IFERROR(__xludf.DUMMYFUNCTION("""COMPUTED_VALUE"""),"...")</f>
        <v>...</v>
      </c>
      <c r="JZ37" s="19">
        <f ca="1">IFERROR(__xludf.DUMMYFUNCTION("""COMPUTED_VALUE"""),107)</f>
        <v>107</v>
      </c>
      <c r="KA37" s="19" t="str">
        <f ca="1">IFERROR(__xludf.DUMMYFUNCTION("""COMPUTED_VALUE"""),"Усов К. Г.")</f>
        <v>Усов К. Г.</v>
      </c>
      <c r="KB37" s="19" t="str">
        <f ca="1">IFERROR(__xludf.DUMMYFUNCTION("""COMPUTED_VALUE"""),"...")</f>
        <v>...</v>
      </c>
      <c r="KC37" s="19">
        <f ca="1">IFERROR(__xludf.DUMMYFUNCTION("""COMPUTED_VALUE"""),107)</f>
        <v>107</v>
      </c>
      <c r="KD37" s="19" t="str">
        <f ca="1">IFERROR(__xludf.DUMMYFUNCTION("""COMPUTED_VALUE"""),"Усов К. Г.")</f>
        <v>Усов К. Г.</v>
      </c>
      <c r="KE37" s="19" t="str">
        <f ca="1">IFERROR(__xludf.DUMMYFUNCTION("""COMPUTED_VALUE"""),"...")</f>
        <v>...</v>
      </c>
      <c r="KF37" s="19">
        <f ca="1">IFERROR(__xludf.DUMMYFUNCTION("""COMPUTED_VALUE"""),107)</f>
        <v>107</v>
      </c>
      <c r="KG37" s="19" t="str">
        <f ca="1">IFERROR(__xludf.DUMMYFUNCTION("""COMPUTED_VALUE"""),"Усов К. Г.")</f>
        <v>Усов К. Г.</v>
      </c>
      <c r="KH37" s="19" t="str">
        <f ca="1">IFERROR(__xludf.DUMMYFUNCTION("""COMPUTED_VALUE"""),"...")</f>
        <v>...</v>
      </c>
      <c r="KI37" s="19">
        <f ca="1">IFERROR(__xludf.DUMMYFUNCTION("""COMPUTED_VALUE"""),107)</f>
        <v>107</v>
      </c>
      <c r="KJ37" s="19" t="str">
        <f ca="1">IFERROR(__xludf.DUMMYFUNCTION("""COMPUTED_VALUE"""),"Усов К. Г.")</f>
        <v>Усов К. Г.</v>
      </c>
      <c r="KK37" s="19" t="str">
        <f ca="1">IFERROR(__xludf.DUMMYFUNCTION("""COMPUTED_VALUE"""),"...")</f>
        <v>...</v>
      </c>
      <c r="KL37" s="19">
        <f ca="1">IFERROR(__xludf.DUMMYFUNCTION("""COMPUTED_VALUE"""),107)</f>
        <v>107</v>
      </c>
      <c r="KM37" s="19" t="str">
        <f ca="1">IFERROR(__xludf.DUMMYFUNCTION("""COMPUTED_VALUE"""),"Усов К. Г.")</f>
        <v>Усов К. Г.</v>
      </c>
      <c r="KN37" s="19" t="str">
        <f ca="1">IFERROR(__xludf.DUMMYFUNCTION("""COMPUTED_VALUE"""),"...")</f>
        <v>...</v>
      </c>
      <c r="KO37" s="19">
        <f ca="1">IFERROR(__xludf.DUMMYFUNCTION("""COMPUTED_VALUE"""),107)</f>
        <v>107</v>
      </c>
      <c r="KP37" s="19" t="str">
        <f ca="1">IFERROR(__xludf.DUMMYFUNCTION("""COMPUTED_VALUE"""),"Усов К. Г.")</f>
        <v>Усов К. Г.</v>
      </c>
      <c r="KQ37" s="19" t="str">
        <f ca="1">IFERROR(__xludf.DUMMYFUNCTION("""COMPUTED_VALUE"""),"...")</f>
        <v>...</v>
      </c>
      <c r="KR37" s="19">
        <f ca="1">IFERROR(__xludf.DUMMYFUNCTION("""COMPUTED_VALUE"""),107)</f>
        <v>107</v>
      </c>
      <c r="KS37" s="19" t="str">
        <f ca="1">IFERROR(__xludf.DUMMYFUNCTION("""COMPUTED_VALUE"""),"Усов К. Г.")</f>
        <v>Усов К. Г.</v>
      </c>
      <c r="KT37" s="19" t="str">
        <f ca="1">IFERROR(__xludf.DUMMYFUNCTION("""COMPUTED_VALUE"""),"...")</f>
        <v>...</v>
      </c>
      <c r="KU37" s="19">
        <f ca="1">IFERROR(__xludf.DUMMYFUNCTION("""COMPUTED_VALUE"""),107)</f>
        <v>107</v>
      </c>
      <c r="KV37" s="19" t="str">
        <f ca="1">IFERROR(__xludf.DUMMYFUNCTION("""COMPUTED_VALUE"""),"Усов К. Г.")</f>
        <v>Усов К. Г.</v>
      </c>
      <c r="KW37" s="19" t="str">
        <f ca="1">IFERROR(__xludf.DUMMYFUNCTION("""COMPUTED_VALUE"""),"...")</f>
        <v>...</v>
      </c>
      <c r="KX37" s="19">
        <f ca="1">IFERROR(__xludf.DUMMYFUNCTION("""COMPUTED_VALUE"""),107)</f>
        <v>107</v>
      </c>
      <c r="KY37" s="19" t="str">
        <f ca="1">IFERROR(__xludf.DUMMYFUNCTION("""COMPUTED_VALUE"""),"Усов К. Г.")</f>
        <v>Усов К. Г.</v>
      </c>
      <c r="KZ37" s="19" t="str">
        <f ca="1">IFERROR(__xludf.DUMMYFUNCTION("""COMPUTED_VALUE"""),"...")</f>
        <v>...</v>
      </c>
      <c r="LA37" s="19">
        <f ca="1">IFERROR(__xludf.DUMMYFUNCTION("""COMPUTED_VALUE"""),107)</f>
        <v>107</v>
      </c>
      <c r="LB37" s="19" t="str">
        <f ca="1">IFERROR(__xludf.DUMMYFUNCTION("""COMPUTED_VALUE"""),"Усов К. Г.")</f>
        <v>Усов К. Г.</v>
      </c>
      <c r="LC37" s="19" t="str">
        <f ca="1">IFERROR(__xludf.DUMMYFUNCTION("""COMPUTED_VALUE"""),"...")</f>
        <v>...</v>
      </c>
      <c r="LD37" s="19">
        <f ca="1">IFERROR(__xludf.DUMMYFUNCTION("""COMPUTED_VALUE"""),107)</f>
        <v>107</v>
      </c>
      <c r="LE37" s="19" t="str">
        <f ca="1">IFERROR(__xludf.DUMMYFUNCTION("""COMPUTED_VALUE"""),"Усов К. Г.")</f>
        <v>Усов К. Г.</v>
      </c>
      <c r="LF37" s="19" t="str">
        <f ca="1">IFERROR(__xludf.DUMMYFUNCTION("""COMPUTED_VALUE"""),"...")</f>
        <v>...</v>
      </c>
      <c r="LG37" s="19">
        <f ca="1">IFERROR(__xludf.DUMMYFUNCTION("""COMPUTED_VALUE"""),107)</f>
        <v>107</v>
      </c>
      <c r="LH37" s="19" t="str">
        <f ca="1">IFERROR(__xludf.DUMMYFUNCTION("""COMPUTED_VALUE"""),"Усов К. Г.")</f>
        <v>Усов К. Г.</v>
      </c>
      <c r="LI37" s="19" t="str">
        <f ca="1">IFERROR(__xludf.DUMMYFUNCTION("""COMPUTED_VALUE"""),"...")</f>
        <v>...</v>
      </c>
      <c r="LJ37" s="19">
        <f ca="1">IFERROR(__xludf.DUMMYFUNCTION("""COMPUTED_VALUE"""),107)</f>
        <v>107</v>
      </c>
      <c r="LK37" s="19" t="str">
        <f ca="1">IFERROR(__xludf.DUMMYFUNCTION("""COMPUTED_VALUE"""),"Усов К. Г.")</f>
        <v>Усов К. Г.</v>
      </c>
      <c r="LL37" s="19" t="str">
        <f ca="1">IFERROR(__xludf.DUMMYFUNCTION("""COMPUTED_VALUE"""),"...")</f>
        <v>...</v>
      </c>
      <c r="LM37" s="19">
        <f ca="1">IFERROR(__xludf.DUMMYFUNCTION("""COMPUTED_VALUE"""),107)</f>
        <v>107</v>
      </c>
      <c r="LN37" s="19" t="str">
        <f ca="1">IFERROR(__xludf.DUMMYFUNCTION("""COMPUTED_VALUE"""),"Усов К. Г.")</f>
        <v>Усов К. Г.</v>
      </c>
      <c r="LO37" s="19" t="str">
        <f ca="1">IFERROR(__xludf.DUMMYFUNCTION("""COMPUTED_VALUE"""),"...")</f>
        <v>...</v>
      </c>
      <c r="LP37" s="19">
        <f ca="1">IFERROR(__xludf.DUMMYFUNCTION("""COMPUTED_VALUE"""),107)</f>
        <v>107</v>
      </c>
      <c r="LQ37" s="19" t="str">
        <f ca="1">IFERROR(__xludf.DUMMYFUNCTION("""COMPUTED_VALUE"""),"Усов К. Г.")</f>
        <v>Усов К. Г.</v>
      </c>
      <c r="LR37" s="19" t="str">
        <f ca="1">IFERROR(__xludf.DUMMYFUNCTION("""COMPUTED_VALUE"""),"...")</f>
        <v>...</v>
      </c>
      <c r="LS37" s="19">
        <f ca="1">IFERROR(__xludf.DUMMYFUNCTION("""COMPUTED_VALUE"""),107)</f>
        <v>107</v>
      </c>
      <c r="LT37" s="19" t="str">
        <f ca="1">IFERROR(__xludf.DUMMYFUNCTION("""COMPUTED_VALUE"""),"Усов К. Г.")</f>
        <v>Усов К. Г.</v>
      </c>
      <c r="LU37" s="19" t="str">
        <f ca="1">IFERROR(__xludf.DUMMYFUNCTION("""COMPUTED_VALUE"""),"...")</f>
        <v>...</v>
      </c>
      <c r="LV37" s="19">
        <f ca="1">IFERROR(__xludf.DUMMYFUNCTION("""COMPUTED_VALUE"""),107)</f>
        <v>107</v>
      </c>
      <c r="LW37" s="19" t="str">
        <f ca="1">IFERROR(__xludf.DUMMYFUNCTION("""COMPUTED_VALUE"""),"Усов К. Г.")</f>
        <v>Усов К. Г.</v>
      </c>
      <c r="LX37" s="19" t="str">
        <f ca="1">IFERROR(__xludf.DUMMYFUNCTION("""COMPUTED_VALUE"""),"...")</f>
        <v>...</v>
      </c>
      <c r="LY37" s="19">
        <f ca="1">IFERROR(__xludf.DUMMYFUNCTION("""COMPUTED_VALUE"""),107)</f>
        <v>107</v>
      </c>
      <c r="LZ37" s="19" t="str">
        <f ca="1">IFERROR(__xludf.DUMMYFUNCTION("""COMPUTED_VALUE"""),"Усов К. Г.")</f>
        <v>Усов К. Г.</v>
      </c>
      <c r="MA37" s="19" t="str">
        <f ca="1">IFERROR(__xludf.DUMMYFUNCTION("""COMPUTED_VALUE"""),"...")</f>
        <v>...</v>
      </c>
      <c r="MB37" s="19">
        <f ca="1">IFERROR(__xludf.DUMMYFUNCTION("""COMPUTED_VALUE"""),107)</f>
        <v>107</v>
      </c>
      <c r="MC37" s="19" t="str">
        <f ca="1">IFERROR(__xludf.DUMMYFUNCTION("""COMPUTED_VALUE"""),"Усов К. Г.")</f>
        <v>Усов К. Г.</v>
      </c>
      <c r="MD37" s="19" t="str">
        <f ca="1">IFERROR(__xludf.DUMMYFUNCTION("""COMPUTED_VALUE"""),"...")</f>
        <v>...</v>
      </c>
      <c r="ME37" s="19">
        <f ca="1">IFERROR(__xludf.DUMMYFUNCTION("""COMPUTED_VALUE"""),107)</f>
        <v>107</v>
      </c>
      <c r="MF37" s="19" t="str">
        <f ca="1">IFERROR(__xludf.DUMMYFUNCTION("""COMPUTED_VALUE"""),"Усов К. Г.")</f>
        <v>Усов К. Г.</v>
      </c>
      <c r="MG37" s="19" t="str">
        <f ca="1">IFERROR(__xludf.DUMMYFUNCTION("""COMPUTED_VALUE"""),"...")</f>
        <v>...</v>
      </c>
      <c r="MH37" s="19">
        <f ca="1">IFERROR(__xludf.DUMMYFUNCTION("""COMPUTED_VALUE"""),107)</f>
        <v>107</v>
      </c>
      <c r="MI37" s="19" t="str">
        <f ca="1">IFERROR(__xludf.DUMMYFUNCTION("""COMPUTED_VALUE"""),"Усов К. Г.")</f>
        <v>Усов К. Г.</v>
      </c>
      <c r="MJ37" s="19" t="str">
        <f ca="1">IFERROR(__xludf.DUMMYFUNCTION("""COMPUTED_VALUE"""),"...")</f>
        <v>...</v>
      </c>
      <c r="MK37" s="19">
        <f ca="1">IFERROR(__xludf.DUMMYFUNCTION("""COMPUTED_VALUE"""),107)</f>
        <v>107</v>
      </c>
      <c r="ML37" s="19" t="str">
        <f ca="1">IFERROR(__xludf.DUMMYFUNCTION("""COMPUTED_VALUE"""),"Усов К. Г.")</f>
        <v>Усов К. Г.</v>
      </c>
      <c r="MM37" s="19" t="str">
        <f ca="1">IFERROR(__xludf.DUMMYFUNCTION("""COMPUTED_VALUE"""),"...")</f>
        <v>...</v>
      </c>
      <c r="MN37" s="19">
        <f ca="1">IFERROR(__xludf.DUMMYFUNCTION("""COMPUTED_VALUE"""),107)</f>
        <v>107</v>
      </c>
      <c r="MO37" s="19" t="str">
        <f ca="1">IFERROR(__xludf.DUMMYFUNCTION("""COMPUTED_VALUE"""),"Усов К. Г.")</f>
        <v>Усов К. Г.</v>
      </c>
      <c r="MP37" s="19" t="str">
        <f ca="1">IFERROR(__xludf.DUMMYFUNCTION("""COMPUTED_VALUE"""),"...")</f>
        <v>...</v>
      </c>
      <c r="MQ37" s="19">
        <f ca="1">IFERROR(__xludf.DUMMYFUNCTION("""COMPUTED_VALUE"""),107)</f>
        <v>107</v>
      </c>
      <c r="MR37" s="19" t="str">
        <f ca="1">IFERROR(__xludf.DUMMYFUNCTION("""COMPUTED_VALUE"""),"Усов К. Г.")</f>
        <v>Усов К. Г.</v>
      </c>
      <c r="MS37" s="19" t="str">
        <f ca="1">IFERROR(__xludf.DUMMYFUNCTION("""COMPUTED_VALUE"""),"...")</f>
        <v>...</v>
      </c>
      <c r="MT37" s="19">
        <f ca="1">IFERROR(__xludf.DUMMYFUNCTION("""COMPUTED_VALUE"""),107)</f>
        <v>107</v>
      </c>
      <c r="MU37" s="19" t="str">
        <f ca="1">IFERROR(__xludf.DUMMYFUNCTION("""COMPUTED_VALUE"""),"Усов К. Г.")</f>
        <v>Усов К. Г.</v>
      </c>
      <c r="MV37" s="19" t="str">
        <f ca="1">IFERROR(__xludf.DUMMYFUNCTION("""COMPUTED_VALUE"""),"...")</f>
        <v>...</v>
      </c>
      <c r="MW37" s="19">
        <f ca="1">IFERROR(__xludf.DUMMYFUNCTION("""COMPUTED_VALUE"""),107)</f>
        <v>107</v>
      </c>
      <c r="MX37" s="19" t="str">
        <f ca="1">IFERROR(__xludf.DUMMYFUNCTION("""COMPUTED_VALUE"""),"Усов К. Г.")</f>
        <v>Усов К. Г.</v>
      </c>
      <c r="MY37" s="19" t="str">
        <f ca="1">IFERROR(__xludf.DUMMYFUNCTION("""COMPUTED_VALUE"""),"...")</f>
        <v>...</v>
      </c>
      <c r="MZ37" s="19">
        <f ca="1">IFERROR(__xludf.DUMMYFUNCTION("""COMPUTED_VALUE"""),107)</f>
        <v>107</v>
      </c>
      <c r="NA37" s="19" t="str">
        <f ca="1">IFERROR(__xludf.DUMMYFUNCTION("""COMPUTED_VALUE"""),"Усов К. Г.")</f>
        <v>Усов К. Г.</v>
      </c>
      <c r="NB37" s="19" t="str">
        <f ca="1">IFERROR(__xludf.DUMMYFUNCTION("""COMPUTED_VALUE"""),"...")</f>
        <v>...</v>
      </c>
      <c r="NC37" s="19">
        <f ca="1">IFERROR(__xludf.DUMMYFUNCTION("""COMPUTED_VALUE"""),107)</f>
        <v>107</v>
      </c>
      <c r="ND37" s="19" t="str">
        <f ca="1">IFERROR(__xludf.DUMMYFUNCTION("""COMPUTED_VALUE"""),"Усов К. Г.")</f>
        <v>Усов К. Г.</v>
      </c>
      <c r="NE37" s="19" t="str">
        <f ca="1">IFERROR(__xludf.DUMMYFUNCTION("""COMPUTED_VALUE"""),"...")</f>
        <v>...</v>
      </c>
      <c r="NF37" s="19">
        <f ca="1">IFERROR(__xludf.DUMMYFUNCTION("""COMPUTED_VALUE"""),107)</f>
        <v>107</v>
      </c>
      <c r="NG37" s="19" t="str">
        <f ca="1">IFERROR(__xludf.DUMMYFUNCTION("""COMPUTED_VALUE"""),"Усов К. Г.")</f>
        <v>Усов К. Г.</v>
      </c>
      <c r="NH37" s="19" t="str">
        <f ca="1">IFERROR(__xludf.DUMMYFUNCTION("""COMPUTED_VALUE"""),"...")</f>
        <v>...</v>
      </c>
      <c r="NI37" s="19">
        <f ca="1">IFERROR(__xludf.DUMMYFUNCTION("""COMPUTED_VALUE"""),107)</f>
        <v>107</v>
      </c>
      <c r="NJ37" s="19" t="str">
        <f ca="1">IFERROR(__xludf.DUMMYFUNCTION("""COMPUTED_VALUE"""),"Усов К. Г.")</f>
        <v>Усов К. Г.</v>
      </c>
      <c r="NK37" s="19" t="str">
        <f ca="1">IFERROR(__xludf.DUMMYFUNCTION("""COMPUTED_VALUE"""),"...")</f>
        <v>...</v>
      </c>
      <c r="NL37" s="19">
        <f ca="1">IFERROR(__xludf.DUMMYFUNCTION("""COMPUTED_VALUE"""),107)</f>
        <v>107</v>
      </c>
      <c r="NM37" s="19" t="str">
        <f ca="1">IFERROR(__xludf.DUMMYFUNCTION("""COMPUTED_VALUE"""),"Усов К. Г.")</f>
        <v>Усов К. Г.</v>
      </c>
      <c r="NN37" s="19" t="str">
        <f ca="1">IFERROR(__xludf.DUMMYFUNCTION("""COMPUTED_VALUE"""),"...")</f>
        <v>...</v>
      </c>
      <c r="NO37" s="19">
        <f ca="1">IFERROR(__xludf.DUMMYFUNCTION("""COMPUTED_VALUE"""),107)</f>
        <v>107</v>
      </c>
      <c r="NP37" s="19" t="str">
        <f ca="1">IFERROR(__xludf.DUMMYFUNCTION("""COMPUTED_VALUE"""),"Усов К. Г.")</f>
        <v>Усов К. Г.</v>
      </c>
      <c r="NQ37" s="19" t="str">
        <f ca="1">IFERROR(__xludf.DUMMYFUNCTION("""COMPUTED_VALUE"""),"...")</f>
        <v>...</v>
      </c>
      <c r="NR37" s="19">
        <f ca="1">IFERROR(__xludf.DUMMYFUNCTION("""COMPUTED_VALUE"""),107)</f>
        <v>107</v>
      </c>
      <c r="NS37" s="19" t="str">
        <f ca="1">IFERROR(__xludf.DUMMYFUNCTION("""COMPUTED_VALUE"""),"Усов К. Г.")</f>
        <v>Усов К. Г.</v>
      </c>
      <c r="NT37" s="19" t="str">
        <f ca="1">IFERROR(__xludf.DUMMYFUNCTION("""COMPUTED_VALUE"""),"...")</f>
        <v>...</v>
      </c>
      <c r="NU37" s="19">
        <f ca="1">IFERROR(__xludf.DUMMYFUNCTION("""COMPUTED_VALUE"""),107)</f>
        <v>107</v>
      </c>
      <c r="NV37" s="19" t="str">
        <f ca="1">IFERROR(__xludf.DUMMYFUNCTION("""COMPUTED_VALUE"""),"Усов К. Г.")</f>
        <v>Усов К. Г.</v>
      </c>
      <c r="NW37" s="19" t="str">
        <f ca="1">IFERROR(__xludf.DUMMYFUNCTION("""COMPUTED_VALUE"""),"...")</f>
        <v>...</v>
      </c>
      <c r="NX37" s="19">
        <f ca="1">IFERROR(__xludf.DUMMYFUNCTION("""COMPUTED_VALUE"""),107)</f>
        <v>107</v>
      </c>
      <c r="NY37" s="19" t="str">
        <f ca="1">IFERROR(__xludf.DUMMYFUNCTION("""COMPUTED_VALUE"""),"Усов К. Г.")</f>
        <v>Усов К. Г.</v>
      </c>
      <c r="NZ37" s="19" t="str">
        <f ca="1">IFERROR(__xludf.DUMMYFUNCTION("""COMPUTED_VALUE"""),"...")</f>
        <v>...</v>
      </c>
      <c r="OA37" s="19">
        <f ca="1">IFERROR(__xludf.DUMMYFUNCTION("""COMPUTED_VALUE"""),107)</f>
        <v>107</v>
      </c>
      <c r="OB37" s="19" t="str">
        <f ca="1">IFERROR(__xludf.DUMMYFUNCTION("""COMPUTED_VALUE"""),"Усов К. Г.")</f>
        <v>Усов К. Г.</v>
      </c>
      <c r="OC37" s="19" t="str">
        <f ca="1">IFERROR(__xludf.DUMMYFUNCTION("""COMPUTED_VALUE"""),"...")</f>
        <v>...</v>
      </c>
      <c r="OD37" s="19">
        <f ca="1">IFERROR(__xludf.DUMMYFUNCTION("""COMPUTED_VALUE"""),107)</f>
        <v>107</v>
      </c>
      <c r="OE37" s="19" t="str">
        <f ca="1">IFERROR(__xludf.DUMMYFUNCTION("""COMPUTED_VALUE"""),"Усов К. Г.")</f>
        <v>Усов К. Г.</v>
      </c>
      <c r="OF37" s="19" t="str">
        <f ca="1">IFERROR(__xludf.DUMMYFUNCTION("""COMPUTED_VALUE"""),"...")</f>
        <v>...</v>
      </c>
      <c r="OG37" s="19">
        <f ca="1">IFERROR(__xludf.DUMMYFUNCTION("""COMPUTED_VALUE"""),107)</f>
        <v>107</v>
      </c>
      <c r="OH37" s="19" t="str">
        <f ca="1">IFERROR(__xludf.DUMMYFUNCTION("""COMPUTED_VALUE"""),"Усов К. Г.")</f>
        <v>Усов К. Г.</v>
      </c>
      <c r="OI37" s="19" t="str">
        <f ca="1">IFERROR(__xludf.DUMMYFUNCTION("""COMPUTED_VALUE"""),"...")</f>
        <v>...</v>
      </c>
      <c r="OJ37" s="19">
        <f ca="1">IFERROR(__xludf.DUMMYFUNCTION("""COMPUTED_VALUE"""),107)</f>
        <v>107</v>
      </c>
      <c r="OK37" s="19" t="str">
        <f ca="1">IFERROR(__xludf.DUMMYFUNCTION("""COMPUTED_VALUE"""),"Усов К. Г.")</f>
        <v>Усов К. Г.</v>
      </c>
      <c r="OL37" s="19" t="str">
        <f ca="1">IFERROR(__xludf.DUMMYFUNCTION("""COMPUTED_VALUE"""),"...")</f>
        <v>...</v>
      </c>
      <c r="OM37" s="19">
        <f ca="1">IFERROR(__xludf.DUMMYFUNCTION("""COMPUTED_VALUE"""),107)</f>
        <v>107</v>
      </c>
      <c r="ON37" s="19" t="str">
        <f ca="1">IFERROR(__xludf.DUMMYFUNCTION("""COMPUTED_VALUE"""),"Усов К. Г.")</f>
        <v>Усов К. Г.</v>
      </c>
      <c r="OO37" s="19" t="str">
        <f ca="1">IFERROR(__xludf.DUMMYFUNCTION("""COMPUTED_VALUE"""),"...")</f>
        <v>...</v>
      </c>
      <c r="OP37" s="19">
        <f ca="1">IFERROR(__xludf.DUMMYFUNCTION("""COMPUTED_VALUE"""),107)</f>
        <v>107</v>
      </c>
      <c r="OQ37" s="19" t="str">
        <f ca="1">IFERROR(__xludf.DUMMYFUNCTION("""COMPUTED_VALUE"""),"Усов К. Г.")</f>
        <v>Усов К. Г.</v>
      </c>
      <c r="OR37" s="19" t="str">
        <f ca="1">IFERROR(__xludf.DUMMYFUNCTION("""COMPUTED_VALUE"""),"...")</f>
        <v>...</v>
      </c>
      <c r="OS37" s="19">
        <f ca="1">IFERROR(__xludf.DUMMYFUNCTION("""COMPUTED_VALUE"""),107)</f>
        <v>107</v>
      </c>
      <c r="OT37" s="19" t="str">
        <f ca="1">IFERROR(__xludf.DUMMYFUNCTION("""COMPUTED_VALUE"""),"Усов К. Г.")</f>
        <v>Усов К. Г.</v>
      </c>
      <c r="OU37" s="19" t="str">
        <f ca="1">IFERROR(__xludf.DUMMYFUNCTION("""COMPUTED_VALUE"""),"...")</f>
        <v>...</v>
      </c>
      <c r="OV37" s="19">
        <f ca="1">IFERROR(__xludf.DUMMYFUNCTION("""COMPUTED_VALUE"""),107)</f>
        <v>107</v>
      </c>
      <c r="OW37" s="19" t="str">
        <f ca="1">IFERROR(__xludf.DUMMYFUNCTION("""COMPUTED_VALUE"""),"Усов К. Г.")</f>
        <v>Усов К. Г.</v>
      </c>
      <c r="OX37" s="19" t="str">
        <f ca="1">IFERROR(__xludf.DUMMYFUNCTION("""COMPUTED_VALUE"""),"...")</f>
        <v>...</v>
      </c>
      <c r="OY37" s="19">
        <f ca="1">IFERROR(__xludf.DUMMYFUNCTION("""COMPUTED_VALUE"""),107)</f>
        <v>107</v>
      </c>
      <c r="OZ37" s="19" t="str">
        <f ca="1">IFERROR(__xludf.DUMMYFUNCTION("""COMPUTED_VALUE"""),"Усов К. Г.")</f>
        <v>Усов К. Г.</v>
      </c>
      <c r="PA37" s="19" t="str">
        <f ca="1">IFERROR(__xludf.DUMMYFUNCTION("""COMPUTED_VALUE"""),"...")</f>
        <v>...</v>
      </c>
      <c r="PB37" s="19">
        <f ca="1">IFERROR(__xludf.DUMMYFUNCTION("""COMPUTED_VALUE"""),107)</f>
        <v>107</v>
      </c>
      <c r="PC37" s="19" t="str">
        <f ca="1">IFERROR(__xludf.DUMMYFUNCTION("""COMPUTED_VALUE"""),"Усов К. Г.")</f>
        <v>Усов К. Г.</v>
      </c>
      <c r="PD37" s="19" t="str">
        <f ca="1">IFERROR(__xludf.DUMMYFUNCTION("""COMPUTED_VALUE"""),"...")</f>
        <v>...</v>
      </c>
      <c r="PE37" s="19">
        <f ca="1">IFERROR(__xludf.DUMMYFUNCTION("""COMPUTED_VALUE"""),107)</f>
        <v>107</v>
      </c>
      <c r="PF37" s="19" t="str">
        <f ca="1">IFERROR(__xludf.DUMMYFUNCTION("""COMPUTED_VALUE"""),"Усов К. Г.")</f>
        <v>Усов К. Г.</v>
      </c>
      <c r="PG37" s="19" t="str">
        <f ca="1">IFERROR(__xludf.DUMMYFUNCTION("""COMPUTED_VALUE"""),"...")</f>
        <v>...</v>
      </c>
      <c r="PH37" s="19">
        <f ca="1">IFERROR(__xludf.DUMMYFUNCTION("""COMPUTED_VALUE"""),107)</f>
        <v>107</v>
      </c>
      <c r="PI37" s="19" t="str">
        <f ca="1">IFERROR(__xludf.DUMMYFUNCTION("""COMPUTED_VALUE"""),"Усов К. Г.")</f>
        <v>Усов К. Г.</v>
      </c>
      <c r="PJ37" s="19" t="str">
        <f ca="1">IFERROR(__xludf.DUMMYFUNCTION("""COMPUTED_VALUE"""),"...")</f>
        <v>...</v>
      </c>
      <c r="PK37" s="19">
        <f ca="1">IFERROR(__xludf.DUMMYFUNCTION("""COMPUTED_VALUE"""),107)</f>
        <v>107</v>
      </c>
      <c r="PL37" s="19" t="str">
        <f ca="1">IFERROR(__xludf.DUMMYFUNCTION("""COMPUTED_VALUE"""),"Усов К. Г.")</f>
        <v>Усов К. Г.</v>
      </c>
      <c r="PM37" s="19" t="str">
        <f ca="1">IFERROR(__xludf.DUMMYFUNCTION("""COMPUTED_VALUE"""),"...")</f>
        <v>...</v>
      </c>
      <c r="PN37" s="19">
        <f ca="1">IFERROR(__xludf.DUMMYFUNCTION("""COMPUTED_VALUE"""),107)</f>
        <v>107</v>
      </c>
      <c r="PO37" s="19" t="str">
        <f ca="1">IFERROR(__xludf.DUMMYFUNCTION("""COMPUTED_VALUE"""),"Усов К. Г.")</f>
        <v>Усов К. Г.</v>
      </c>
      <c r="PP37" s="19" t="str">
        <f ca="1">IFERROR(__xludf.DUMMYFUNCTION("""COMPUTED_VALUE"""),"...")</f>
        <v>...</v>
      </c>
      <c r="PQ37" s="19">
        <f ca="1">IFERROR(__xludf.DUMMYFUNCTION("""COMPUTED_VALUE"""),107)</f>
        <v>107</v>
      </c>
      <c r="PR37" s="19" t="str">
        <f ca="1">IFERROR(__xludf.DUMMYFUNCTION("""COMPUTED_VALUE"""),"Усов К. Г.")</f>
        <v>Усов К. Г.</v>
      </c>
      <c r="PS37" s="19" t="str">
        <f ca="1">IFERROR(__xludf.DUMMYFUNCTION("""COMPUTED_VALUE"""),"...")</f>
        <v>...</v>
      </c>
      <c r="PT37" s="19">
        <f ca="1">IFERROR(__xludf.DUMMYFUNCTION("""COMPUTED_VALUE"""),107)</f>
        <v>107</v>
      </c>
      <c r="PU37" s="19" t="str">
        <f ca="1">IFERROR(__xludf.DUMMYFUNCTION("""COMPUTED_VALUE"""),"Усов К. Г.")</f>
        <v>Усов К. Г.</v>
      </c>
      <c r="PV37" s="19" t="str">
        <f ca="1">IFERROR(__xludf.DUMMYFUNCTION("""COMPUTED_VALUE"""),"...")</f>
        <v>...</v>
      </c>
      <c r="PW37" s="19">
        <f ca="1">IFERROR(__xludf.DUMMYFUNCTION("""COMPUTED_VALUE"""),107)</f>
        <v>107</v>
      </c>
      <c r="PX37" s="19" t="str">
        <f ca="1">IFERROR(__xludf.DUMMYFUNCTION("""COMPUTED_VALUE"""),"Усов К. Г.")</f>
        <v>Усов К. Г.</v>
      </c>
      <c r="PY37" s="19" t="str">
        <f ca="1">IFERROR(__xludf.DUMMYFUNCTION("""COMPUTED_VALUE"""),"...")</f>
        <v>...</v>
      </c>
      <c r="PZ37" s="19">
        <f ca="1">IFERROR(__xludf.DUMMYFUNCTION("""COMPUTED_VALUE"""),107)</f>
        <v>107</v>
      </c>
      <c r="QA37" s="19" t="str">
        <f ca="1">IFERROR(__xludf.DUMMYFUNCTION("""COMPUTED_VALUE"""),"Усов К. Г.")</f>
        <v>Усов К. Г.</v>
      </c>
      <c r="QB37" s="19" t="str">
        <f ca="1">IFERROR(__xludf.DUMMYFUNCTION("""COMPUTED_VALUE"""),"...")</f>
        <v>...</v>
      </c>
      <c r="QC37" s="19">
        <f ca="1">IFERROR(__xludf.DUMMYFUNCTION("""COMPUTED_VALUE"""),107)</f>
        <v>107</v>
      </c>
      <c r="QD37" s="19" t="str">
        <f ca="1">IFERROR(__xludf.DUMMYFUNCTION("""COMPUTED_VALUE"""),"Усов К. Г.")</f>
        <v>Усов К. Г.</v>
      </c>
      <c r="QE37" s="19" t="str">
        <f ca="1">IFERROR(__xludf.DUMMYFUNCTION("""COMPUTED_VALUE"""),"...")</f>
        <v>...</v>
      </c>
      <c r="QF37" s="19">
        <f ca="1">IFERROR(__xludf.DUMMYFUNCTION("""COMPUTED_VALUE"""),107)</f>
        <v>107</v>
      </c>
      <c r="QG37" s="19" t="str">
        <f ca="1">IFERROR(__xludf.DUMMYFUNCTION("""COMPUTED_VALUE"""),"Усов К. Г.")</f>
        <v>Усов К. Г.</v>
      </c>
      <c r="QH37" s="19" t="str">
        <f ca="1">IFERROR(__xludf.DUMMYFUNCTION("""COMPUTED_VALUE"""),"...")</f>
        <v>...</v>
      </c>
      <c r="QI37" s="19">
        <f ca="1">IFERROR(__xludf.DUMMYFUNCTION("""COMPUTED_VALUE"""),107)</f>
        <v>107</v>
      </c>
      <c r="QJ37" s="19" t="str">
        <f ca="1">IFERROR(__xludf.DUMMYFUNCTION("""COMPUTED_VALUE"""),"Усов К. Г.")</f>
        <v>Усов К. Г.</v>
      </c>
      <c r="QK37" s="19" t="str">
        <f ca="1">IFERROR(__xludf.DUMMYFUNCTION("""COMPUTED_VALUE"""),"...")</f>
        <v>...</v>
      </c>
    </row>
    <row r="38" spans="1:453" ht="12.75">
      <c r="A38" s="17">
        <f ca="1">IFERROR(__xludf.DUMMYFUNCTION("""COMPUTED_VALUE"""),111)</f>
        <v>111</v>
      </c>
      <c r="B38" s="17" t="str">
        <f ca="1">IFERROR(__xludf.DUMMYFUNCTION("""COMPUTED_VALUE"""),"Хацевич І. М.")</f>
        <v>Хацевич І. М.</v>
      </c>
      <c r="C38" s="19" t="str">
        <f ca="1">IFERROR(__xludf.DUMMYFUNCTION("""COMPUTED_VALUE"""),"За")</f>
        <v>За</v>
      </c>
      <c r="D38" s="19">
        <f ca="1">IFERROR(__xludf.DUMMYFUNCTION("""COMPUTED_VALUE"""),111)</f>
        <v>111</v>
      </c>
      <c r="E38" s="19" t="str">
        <f ca="1">IFERROR(__xludf.DUMMYFUNCTION("""COMPUTED_VALUE"""),"Хацевич І. М.")</f>
        <v>Хацевич І. М.</v>
      </c>
      <c r="F38" s="19" t="str">
        <f ca="1">IFERROR(__xludf.DUMMYFUNCTION("""COMPUTED_VALUE"""),"За")</f>
        <v>За</v>
      </c>
      <c r="G38" s="19">
        <f ca="1">IFERROR(__xludf.DUMMYFUNCTION("""COMPUTED_VALUE"""),111)</f>
        <v>111</v>
      </c>
      <c r="H38" s="19" t="str">
        <f ca="1">IFERROR(__xludf.DUMMYFUNCTION("""COMPUTED_VALUE"""),"Хацевич І. М.")</f>
        <v>Хацевич І. М.</v>
      </c>
      <c r="I38" s="19" t="str">
        <f ca="1">IFERROR(__xludf.DUMMYFUNCTION("""COMPUTED_VALUE"""),"За")</f>
        <v>За</v>
      </c>
      <c r="J38" s="19">
        <f ca="1">IFERROR(__xludf.DUMMYFUNCTION("""COMPUTED_VALUE"""),111)</f>
        <v>111</v>
      </c>
      <c r="K38" s="19" t="str">
        <f ca="1">IFERROR(__xludf.DUMMYFUNCTION("""COMPUTED_VALUE"""),"Хацевич І. М.")</f>
        <v>Хацевич І. М.</v>
      </c>
      <c r="L38" s="19" t="str">
        <f ca="1">IFERROR(__xludf.DUMMYFUNCTION("""COMPUTED_VALUE"""),"За")</f>
        <v>За</v>
      </c>
      <c r="M38" s="19">
        <f ca="1">IFERROR(__xludf.DUMMYFUNCTION("""COMPUTED_VALUE"""),111)</f>
        <v>111</v>
      </c>
      <c r="N38" s="19" t="str">
        <f ca="1">IFERROR(__xludf.DUMMYFUNCTION("""COMPUTED_VALUE"""),"Хацевич І. М.")</f>
        <v>Хацевич І. М.</v>
      </c>
      <c r="O38" s="19" t="str">
        <f ca="1">IFERROR(__xludf.DUMMYFUNCTION("""COMPUTED_VALUE"""),"За")</f>
        <v>За</v>
      </c>
      <c r="P38" s="19">
        <f ca="1">IFERROR(__xludf.DUMMYFUNCTION("""COMPUTED_VALUE"""),111)</f>
        <v>111</v>
      </c>
      <c r="Q38" s="19" t="str">
        <f ca="1">IFERROR(__xludf.DUMMYFUNCTION("""COMPUTED_VALUE"""),"Хацевич І. М.")</f>
        <v>Хацевич І. М.</v>
      </c>
      <c r="R38" s="19" t="str">
        <f ca="1">IFERROR(__xludf.DUMMYFUNCTION("""COMPUTED_VALUE"""),"За")</f>
        <v>За</v>
      </c>
      <c r="S38" s="19">
        <f ca="1">IFERROR(__xludf.DUMMYFUNCTION("""COMPUTED_VALUE"""),111)</f>
        <v>111</v>
      </c>
      <c r="T38" s="19" t="str">
        <f ca="1">IFERROR(__xludf.DUMMYFUNCTION("""COMPUTED_VALUE"""),"Хацевич І. М.")</f>
        <v>Хацевич І. М.</v>
      </c>
      <c r="U38" s="19" t="str">
        <f ca="1">IFERROR(__xludf.DUMMYFUNCTION("""COMPUTED_VALUE"""),"За")</f>
        <v>За</v>
      </c>
      <c r="V38" s="19">
        <f ca="1">IFERROR(__xludf.DUMMYFUNCTION("""COMPUTED_VALUE"""),111)</f>
        <v>111</v>
      </c>
      <c r="W38" s="19" t="str">
        <f ca="1">IFERROR(__xludf.DUMMYFUNCTION("""COMPUTED_VALUE"""),"Хацевич І. М.")</f>
        <v>Хацевич І. М.</v>
      </c>
      <c r="X38" s="19" t="str">
        <f ca="1">IFERROR(__xludf.DUMMYFUNCTION("""COMPUTED_VALUE"""),"За")</f>
        <v>За</v>
      </c>
      <c r="Y38" s="19">
        <f ca="1">IFERROR(__xludf.DUMMYFUNCTION("""COMPUTED_VALUE"""),111)</f>
        <v>111</v>
      </c>
      <c r="Z38" s="19" t="str">
        <f ca="1">IFERROR(__xludf.DUMMYFUNCTION("""COMPUTED_VALUE"""),"Хацевич І. М.")</f>
        <v>Хацевич І. М.</v>
      </c>
      <c r="AA38" s="19" t="str">
        <f ca="1">IFERROR(__xludf.DUMMYFUNCTION("""COMPUTED_VALUE"""),"Не голосував")</f>
        <v>Не голосував</v>
      </c>
      <c r="AB38" s="19">
        <f ca="1">IFERROR(__xludf.DUMMYFUNCTION("""COMPUTED_VALUE"""),111)</f>
        <v>111</v>
      </c>
      <c r="AC38" s="19" t="str">
        <f ca="1">IFERROR(__xludf.DUMMYFUNCTION("""COMPUTED_VALUE"""),"Хацевич І. М.")</f>
        <v>Хацевич І. М.</v>
      </c>
      <c r="AD38" s="19" t="str">
        <f ca="1">IFERROR(__xludf.DUMMYFUNCTION("""COMPUTED_VALUE"""),"За")</f>
        <v>За</v>
      </c>
      <c r="AE38" s="19">
        <f ca="1">IFERROR(__xludf.DUMMYFUNCTION("""COMPUTED_VALUE"""),111)</f>
        <v>111</v>
      </c>
      <c r="AF38" s="19" t="str">
        <f ca="1">IFERROR(__xludf.DUMMYFUNCTION("""COMPUTED_VALUE"""),"Хацевич І. М.")</f>
        <v>Хацевич І. М.</v>
      </c>
      <c r="AG38" s="19" t="str">
        <f ca="1">IFERROR(__xludf.DUMMYFUNCTION("""COMPUTED_VALUE"""),"За")</f>
        <v>За</v>
      </c>
      <c r="AH38" s="19">
        <f ca="1">IFERROR(__xludf.DUMMYFUNCTION("""COMPUTED_VALUE"""),111)</f>
        <v>111</v>
      </c>
      <c r="AI38" s="19" t="str">
        <f ca="1">IFERROR(__xludf.DUMMYFUNCTION("""COMPUTED_VALUE"""),"Хацевич І. М.")</f>
        <v>Хацевич І. М.</v>
      </c>
      <c r="AJ38" s="19" t="str">
        <f ca="1">IFERROR(__xludf.DUMMYFUNCTION("""COMPUTED_VALUE"""),"За")</f>
        <v>За</v>
      </c>
      <c r="AK38" s="19">
        <f ca="1">IFERROR(__xludf.DUMMYFUNCTION("""COMPUTED_VALUE"""),111)</f>
        <v>111</v>
      </c>
      <c r="AL38" s="19" t="str">
        <f ca="1">IFERROR(__xludf.DUMMYFUNCTION("""COMPUTED_VALUE"""),"Хацевич І. М.")</f>
        <v>Хацевич І. М.</v>
      </c>
      <c r="AM38" s="19" t="str">
        <f ca="1">IFERROR(__xludf.DUMMYFUNCTION("""COMPUTED_VALUE"""),"За")</f>
        <v>За</v>
      </c>
      <c r="AN38" s="19">
        <f ca="1">IFERROR(__xludf.DUMMYFUNCTION("""COMPUTED_VALUE"""),111)</f>
        <v>111</v>
      </c>
      <c r="AO38" s="19" t="str">
        <f ca="1">IFERROR(__xludf.DUMMYFUNCTION("""COMPUTED_VALUE"""),"Хацевич І. М.")</f>
        <v>Хацевич І. М.</v>
      </c>
      <c r="AP38" s="19" t="str">
        <f ca="1">IFERROR(__xludf.DUMMYFUNCTION("""COMPUTED_VALUE"""),"За")</f>
        <v>За</v>
      </c>
      <c r="AQ38" s="19">
        <f ca="1">IFERROR(__xludf.DUMMYFUNCTION("""COMPUTED_VALUE"""),111)</f>
        <v>111</v>
      </c>
      <c r="AR38" s="19" t="str">
        <f ca="1">IFERROR(__xludf.DUMMYFUNCTION("""COMPUTED_VALUE"""),"Хацевич І. М.")</f>
        <v>Хацевич І. М.</v>
      </c>
      <c r="AS38" s="19" t="str">
        <f ca="1">IFERROR(__xludf.DUMMYFUNCTION("""COMPUTED_VALUE"""),"За")</f>
        <v>За</v>
      </c>
      <c r="AT38" s="19">
        <f ca="1">IFERROR(__xludf.DUMMYFUNCTION("""COMPUTED_VALUE"""),111)</f>
        <v>111</v>
      </c>
      <c r="AU38" s="19" t="str">
        <f ca="1">IFERROR(__xludf.DUMMYFUNCTION("""COMPUTED_VALUE"""),"Хацевич І. М.")</f>
        <v>Хацевич І. М.</v>
      </c>
      <c r="AV38" s="19" t="str">
        <f ca="1">IFERROR(__xludf.DUMMYFUNCTION("""COMPUTED_VALUE"""),"За")</f>
        <v>За</v>
      </c>
      <c r="AW38" s="19">
        <f ca="1">IFERROR(__xludf.DUMMYFUNCTION("""COMPUTED_VALUE"""),111)</f>
        <v>111</v>
      </c>
      <c r="AX38" s="19" t="str">
        <f ca="1">IFERROR(__xludf.DUMMYFUNCTION("""COMPUTED_VALUE"""),"Хацевич І. М.")</f>
        <v>Хацевич І. М.</v>
      </c>
      <c r="AY38" s="19" t="str">
        <f ca="1">IFERROR(__xludf.DUMMYFUNCTION("""COMPUTED_VALUE"""),"За")</f>
        <v>За</v>
      </c>
      <c r="AZ38" s="19">
        <f ca="1">IFERROR(__xludf.DUMMYFUNCTION("""COMPUTED_VALUE"""),111)</f>
        <v>111</v>
      </c>
      <c r="BA38" s="19" t="str">
        <f ca="1">IFERROR(__xludf.DUMMYFUNCTION("""COMPUTED_VALUE"""),"Хацевич І. М.")</f>
        <v>Хацевич І. М.</v>
      </c>
      <c r="BB38" s="19" t="str">
        <f ca="1">IFERROR(__xludf.DUMMYFUNCTION("""COMPUTED_VALUE"""),"За")</f>
        <v>За</v>
      </c>
      <c r="BC38" s="19">
        <f ca="1">IFERROR(__xludf.DUMMYFUNCTION("""COMPUTED_VALUE"""),111)</f>
        <v>111</v>
      </c>
      <c r="BD38" s="19" t="str">
        <f ca="1">IFERROR(__xludf.DUMMYFUNCTION("""COMPUTED_VALUE"""),"Хацевич І. М.")</f>
        <v>Хацевич І. М.</v>
      </c>
      <c r="BE38" s="19" t="str">
        <f ca="1">IFERROR(__xludf.DUMMYFUNCTION("""COMPUTED_VALUE"""),"За")</f>
        <v>За</v>
      </c>
      <c r="BF38" s="19">
        <f ca="1">IFERROR(__xludf.DUMMYFUNCTION("""COMPUTED_VALUE"""),111)</f>
        <v>111</v>
      </c>
      <c r="BG38" s="19" t="str">
        <f ca="1">IFERROR(__xludf.DUMMYFUNCTION("""COMPUTED_VALUE"""),"Хацевич І. М.")</f>
        <v>Хацевич І. М.</v>
      </c>
      <c r="BH38" s="19" t="str">
        <f ca="1">IFERROR(__xludf.DUMMYFUNCTION("""COMPUTED_VALUE"""),"За")</f>
        <v>За</v>
      </c>
      <c r="BI38" s="19">
        <f ca="1">IFERROR(__xludf.DUMMYFUNCTION("""COMPUTED_VALUE"""),111)</f>
        <v>111</v>
      </c>
      <c r="BJ38" s="19" t="str">
        <f ca="1">IFERROR(__xludf.DUMMYFUNCTION("""COMPUTED_VALUE"""),"Хацевич І. М.")</f>
        <v>Хацевич І. М.</v>
      </c>
      <c r="BK38" s="19" t="str">
        <f ca="1">IFERROR(__xludf.DUMMYFUNCTION("""COMPUTED_VALUE"""),"За")</f>
        <v>За</v>
      </c>
      <c r="BL38" s="19">
        <f ca="1">IFERROR(__xludf.DUMMYFUNCTION("""COMPUTED_VALUE"""),111)</f>
        <v>111</v>
      </c>
      <c r="BM38" s="19" t="str">
        <f ca="1">IFERROR(__xludf.DUMMYFUNCTION("""COMPUTED_VALUE"""),"Хацевич І. М.")</f>
        <v>Хацевич І. М.</v>
      </c>
      <c r="BN38" s="19" t="str">
        <f ca="1">IFERROR(__xludf.DUMMYFUNCTION("""COMPUTED_VALUE"""),"За")</f>
        <v>За</v>
      </c>
      <c r="BO38" s="19">
        <f ca="1">IFERROR(__xludf.DUMMYFUNCTION("""COMPUTED_VALUE"""),111)</f>
        <v>111</v>
      </c>
      <c r="BP38" s="19" t="str">
        <f ca="1">IFERROR(__xludf.DUMMYFUNCTION("""COMPUTED_VALUE"""),"Хацевич І. М.")</f>
        <v>Хацевич І. М.</v>
      </c>
      <c r="BQ38" s="19" t="str">
        <f ca="1">IFERROR(__xludf.DUMMYFUNCTION("""COMPUTED_VALUE"""),"За")</f>
        <v>За</v>
      </c>
      <c r="BR38" s="19">
        <f ca="1">IFERROR(__xludf.DUMMYFUNCTION("""COMPUTED_VALUE"""),111)</f>
        <v>111</v>
      </c>
      <c r="BS38" s="19" t="str">
        <f ca="1">IFERROR(__xludf.DUMMYFUNCTION("""COMPUTED_VALUE"""),"Хацевич І. М.")</f>
        <v>Хацевич І. М.</v>
      </c>
      <c r="BT38" s="19" t="str">
        <f ca="1">IFERROR(__xludf.DUMMYFUNCTION("""COMPUTED_VALUE"""),"За")</f>
        <v>За</v>
      </c>
      <c r="BU38" s="19">
        <f ca="1">IFERROR(__xludf.DUMMYFUNCTION("""COMPUTED_VALUE"""),111)</f>
        <v>111</v>
      </c>
      <c r="BV38" s="19" t="str">
        <f ca="1">IFERROR(__xludf.DUMMYFUNCTION("""COMPUTED_VALUE"""),"Хацевич І. М.")</f>
        <v>Хацевич І. М.</v>
      </c>
      <c r="BW38" s="19" t="str">
        <f ca="1">IFERROR(__xludf.DUMMYFUNCTION("""COMPUTED_VALUE"""),"За")</f>
        <v>За</v>
      </c>
      <c r="BX38" s="19">
        <f ca="1">IFERROR(__xludf.DUMMYFUNCTION("""COMPUTED_VALUE"""),111)</f>
        <v>111</v>
      </c>
      <c r="BY38" s="19" t="str">
        <f ca="1">IFERROR(__xludf.DUMMYFUNCTION("""COMPUTED_VALUE"""),"Хацевич І. М.")</f>
        <v>Хацевич І. М.</v>
      </c>
      <c r="BZ38" s="19" t="str">
        <f ca="1">IFERROR(__xludf.DUMMYFUNCTION("""COMPUTED_VALUE"""),"За")</f>
        <v>За</v>
      </c>
      <c r="CA38" s="19">
        <f ca="1">IFERROR(__xludf.DUMMYFUNCTION("""COMPUTED_VALUE"""),111)</f>
        <v>111</v>
      </c>
      <c r="CB38" s="19" t="str">
        <f ca="1">IFERROR(__xludf.DUMMYFUNCTION("""COMPUTED_VALUE"""),"Хацевич І. М.")</f>
        <v>Хацевич І. М.</v>
      </c>
      <c r="CC38" s="19" t="str">
        <f ca="1">IFERROR(__xludf.DUMMYFUNCTION("""COMPUTED_VALUE"""),"За")</f>
        <v>За</v>
      </c>
      <c r="CD38" s="19">
        <f ca="1">IFERROR(__xludf.DUMMYFUNCTION("""COMPUTED_VALUE"""),111)</f>
        <v>111</v>
      </c>
      <c r="CE38" s="19" t="str">
        <f ca="1">IFERROR(__xludf.DUMMYFUNCTION("""COMPUTED_VALUE"""),"Хацевич І. М.")</f>
        <v>Хацевич І. М.</v>
      </c>
      <c r="CF38" s="19" t="str">
        <f ca="1">IFERROR(__xludf.DUMMYFUNCTION("""COMPUTED_VALUE"""),"За")</f>
        <v>За</v>
      </c>
      <c r="CG38" s="19">
        <f ca="1">IFERROR(__xludf.DUMMYFUNCTION("""COMPUTED_VALUE"""),111)</f>
        <v>111</v>
      </c>
      <c r="CH38" s="19" t="str">
        <f ca="1">IFERROR(__xludf.DUMMYFUNCTION("""COMPUTED_VALUE"""),"Хацевич І. М.")</f>
        <v>Хацевич І. М.</v>
      </c>
      <c r="CI38" s="19" t="str">
        <f ca="1">IFERROR(__xludf.DUMMYFUNCTION("""COMPUTED_VALUE"""),"За")</f>
        <v>За</v>
      </c>
      <c r="CJ38" s="19">
        <f ca="1">IFERROR(__xludf.DUMMYFUNCTION("""COMPUTED_VALUE"""),111)</f>
        <v>111</v>
      </c>
      <c r="CK38" s="19" t="str">
        <f ca="1">IFERROR(__xludf.DUMMYFUNCTION("""COMPUTED_VALUE"""),"Хацевич І. М.")</f>
        <v>Хацевич І. М.</v>
      </c>
      <c r="CL38" s="19" t="str">
        <f ca="1">IFERROR(__xludf.DUMMYFUNCTION("""COMPUTED_VALUE"""),"За")</f>
        <v>За</v>
      </c>
      <c r="CM38" s="19">
        <f ca="1">IFERROR(__xludf.DUMMYFUNCTION("""COMPUTED_VALUE"""),111)</f>
        <v>111</v>
      </c>
      <c r="CN38" s="19" t="str">
        <f ca="1">IFERROR(__xludf.DUMMYFUNCTION("""COMPUTED_VALUE"""),"Хацевич І. М.")</f>
        <v>Хацевич І. М.</v>
      </c>
      <c r="CO38" s="19" t="str">
        <f ca="1">IFERROR(__xludf.DUMMYFUNCTION("""COMPUTED_VALUE"""),"За")</f>
        <v>За</v>
      </c>
      <c r="CP38" s="19">
        <f ca="1">IFERROR(__xludf.DUMMYFUNCTION("""COMPUTED_VALUE"""),111)</f>
        <v>111</v>
      </c>
      <c r="CQ38" s="19" t="str">
        <f ca="1">IFERROR(__xludf.DUMMYFUNCTION("""COMPUTED_VALUE"""),"Хацевич І. М.")</f>
        <v>Хацевич І. М.</v>
      </c>
      <c r="CR38" s="19" t="str">
        <f ca="1">IFERROR(__xludf.DUMMYFUNCTION("""COMPUTED_VALUE"""),"За")</f>
        <v>За</v>
      </c>
      <c r="CS38" s="19">
        <f ca="1">IFERROR(__xludf.DUMMYFUNCTION("""COMPUTED_VALUE"""),111)</f>
        <v>111</v>
      </c>
      <c r="CT38" s="19" t="str">
        <f ca="1">IFERROR(__xludf.DUMMYFUNCTION("""COMPUTED_VALUE"""),"Хацевич І. М.")</f>
        <v>Хацевич І. М.</v>
      </c>
      <c r="CU38" s="19" t="str">
        <f ca="1">IFERROR(__xludf.DUMMYFUNCTION("""COMPUTED_VALUE"""),"За")</f>
        <v>За</v>
      </c>
      <c r="CV38" s="19">
        <f ca="1">IFERROR(__xludf.DUMMYFUNCTION("""COMPUTED_VALUE"""),111)</f>
        <v>111</v>
      </c>
      <c r="CW38" s="19" t="str">
        <f ca="1">IFERROR(__xludf.DUMMYFUNCTION("""COMPUTED_VALUE"""),"Хацевич І. М.")</f>
        <v>Хацевич І. М.</v>
      </c>
      <c r="CX38" s="19" t="str">
        <f ca="1">IFERROR(__xludf.DUMMYFUNCTION("""COMPUTED_VALUE"""),"За")</f>
        <v>За</v>
      </c>
      <c r="CY38" s="19">
        <f ca="1">IFERROR(__xludf.DUMMYFUNCTION("""COMPUTED_VALUE"""),111)</f>
        <v>111</v>
      </c>
      <c r="CZ38" s="19" t="str">
        <f ca="1">IFERROR(__xludf.DUMMYFUNCTION("""COMPUTED_VALUE"""),"Хацевич І. М.")</f>
        <v>Хацевич І. М.</v>
      </c>
      <c r="DA38" s="19" t="str">
        <f ca="1">IFERROR(__xludf.DUMMYFUNCTION("""COMPUTED_VALUE"""),"За")</f>
        <v>За</v>
      </c>
      <c r="DB38" s="19">
        <f ca="1">IFERROR(__xludf.DUMMYFUNCTION("""COMPUTED_VALUE"""),111)</f>
        <v>111</v>
      </c>
      <c r="DC38" s="19" t="str">
        <f ca="1">IFERROR(__xludf.DUMMYFUNCTION("""COMPUTED_VALUE"""),"Хацевич І. М.")</f>
        <v>Хацевич І. М.</v>
      </c>
      <c r="DD38" s="19" t="str">
        <f ca="1">IFERROR(__xludf.DUMMYFUNCTION("""COMPUTED_VALUE"""),"За")</f>
        <v>За</v>
      </c>
      <c r="DE38" s="19">
        <f ca="1">IFERROR(__xludf.DUMMYFUNCTION("""COMPUTED_VALUE"""),111)</f>
        <v>111</v>
      </c>
      <c r="DF38" s="19" t="str">
        <f ca="1">IFERROR(__xludf.DUMMYFUNCTION("""COMPUTED_VALUE"""),"Хацевич І. М.")</f>
        <v>Хацевич І. М.</v>
      </c>
      <c r="DG38" s="19" t="str">
        <f ca="1">IFERROR(__xludf.DUMMYFUNCTION("""COMPUTED_VALUE"""),"За")</f>
        <v>За</v>
      </c>
      <c r="DH38" s="19">
        <f ca="1">IFERROR(__xludf.DUMMYFUNCTION("""COMPUTED_VALUE"""),111)</f>
        <v>111</v>
      </c>
      <c r="DI38" s="19" t="str">
        <f ca="1">IFERROR(__xludf.DUMMYFUNCTION("""COMPUTED_VALUE"""),"Хацевич І. М.")</f>
        <v>Хацевич І. М.</v>
      </c>
      <c r="DJ38" s="19" t="str">
        <f ca="1">IFERROR(__xludf.DUMMYFUNCTION("""COMPUTED_VALUE"""),"За")</f>
        <v>За</v>
      </c>
      <c r="DK38" s="19">
        <f ca="1">IFERROR(__xludf.DUMMYFUNCTION("""COMPUTED_VALUE"""),111)</f>
        <v>111</v>
      </c>
      <c r="DL38" s="19" t="str">
        <f ca="1">IFERROR(__xludf.DUMMYFUNCTION("""COMPUTED_VALUE"""),"Хацевич І. М.")</f>
        <v>Хацевич І. М.</v>
      </c>
      <c r="DM38" s="19" t="str">
        <f ca="1">IFERROR(__xludf.DUMMYFUNCTION("""COMPUTED_VALUE"""),"За")</f>
        <v>За</v>
      </c>
      <c r="DN38" s="19">
        <f ca="1">IFERROR(__xludf.DUMMYFUNCTION("""COMPUTED_VALUE"""),111)</f>
        <v>111</v>
      </c>
      <c r="DO38" s="19" t="str">
        <f ca="1">IFERROR(__xludf.DUMMYFUNCTION("""COMPUTED_VALUE"""),"Хацевич І. М.")</f>
        <v>Хацевич І. М.</v>
      </c>
      <c r="DP38" s="19" t="str">
        <f ca="1">IFERROR(__xludf.DUMMYFUNCTION("""COMPUTED_VALUE"""),"За")</f>
        <v>За</v>
      </c>
      <c r="DQ38" s="19">
        <f ca="1">IFERROR(__xludf.DUMMYFUNCTION("""COMPUTED_VALUE"""),111)</f>
        <v>111</v>
      </c>
      <c r="DR38" s="19" t="str">
        <f ca="1">IFERROR(__xludf.DUMMYFUNCTION("""COMPUTED_VALUE"""),"Хацевич І. М.")</f>
        <v>Хацевич І. М.</v>
      </c>
      <c r="DS38" s="19" t="str">
        <f ca="1">IFERROR(__xludf.DUMMYFUNCTION("""COMPUTED_VALUE"""),"За")</f>
        <v>За</v>
      </c>
      <c r="DT38" s="19">
        <f ca="1">IFERROR(__xludf.DUMMYFUNCTION("""COMPUTED_VALUE"""),111)</f>
        <v>111</v>
      </c>
      <c r="DU38" s="19" t="str">
        <f ca="1">IFERROR(__xludf.DUMMYFUNCTION("""COMPUTED_VALUE"""),"Хацевич І. М.")</f>
        <v>Хацевич І. М.</v>
      </c>
      <c r="DV38" s="19" t="str">
        <f ca="1">IFERROR(__xludf.DUMMYFUNCTION("""COMPUTED_VALUE"""),"За")</f>
        <v>За</v>
      </c>
      <c r="DW38" s="19">
        <f ca="1">IFERROR(__xludf.DUMMYFUNCTION("""COMPUTED_VALUE"""),111)</f>
        <v>111</v>
      </c>
      <c r="DX38" s="19" t="str">
        <f ca="1">IFERROR(__xludf.DUMMYFUNCTION("""COMPUTED_VALUE"""),"Хацевич І. М.")</f>
        <v>Хацевич І. М.</v>
      </c>
      <c r="DY38" s="19" t="str">
        <f ca="1">IFERROR(__xludf.DUMMYFUNCTION("""COMPUTED_VALUE"""),"За")</f>
        <v>За</v>
      </c>
      <c r="DZ38" s="19">
        <f ca="1">IFERROR(__xludf.DUMMYFUNCTION("""COMPUTED_VALUE"""),111)</f>
        <v>111</v>
      </c>
      <c r="EA38" s="19" t="str">
        <f ca="1">IFERROR(__xludf.DUMMYFUNCTION("""COMPUTED_VALUE"""),"Хацевич І. М.")</f>
        <v>Хацевич І. М.</v>
      </c>
      <c r="EB38" s="19" t="str">
        <f ca="1">IFERROR(__xludf.DUMMYFUNCTION("""COMPUTED_VALUE"""),"За")</f>
        <v>За</v>
      </c>
      <c r="EC38" s="19">
        <f ca="1">IFERROR(__xludf.DUMMYFUNCTION("""COMPUTED_VALUE"""),111)</f>
        <v>111</v>
      </c>
      <c r="ED38" s="19" t="str">
        <f ca="1">IFERROR(__xludf.DUMMYFUNCTION("""COMPUTED_VALUE"""),"Хацевич І. М.")</f>
        <v>Хацевич І. М.</v>
      </c>
      <c r="EE38" s="19" t="str">
        <f ca="1">IFERROR(__xludf.DUMMYFUNCTION("""COMPUTED_VALUE"""),"За")</f>
        <v>За</v>
      </c>
      <c r="EF38" s="19">
        <f ca="1">IFERROR(__xludf.DUMMYFUNCTION("""COMPUTED_VALUE"""),111)</f>
        <v>111</v>
      </c>
      <c r="EG38" s="19" t="str">
        <f ca="1">IFERROR(__xludf.DUMMYFUNCTION("""COMPUTED_VALUE"""),"Хацевич І. М.")</f>
        <v>Хацевич І. М.</v>
      </c>
      <c r="EH38" s="19" t="str">
        <f ca="1">IFERROR(__xludf.DUMMYFUNCTION("""COMPUTED_VALUE"""),"За")</f>
        <v>За</v>
      </c>
      <c r="EI38" s="19">
        <f ca="1">IFERROR(__xludf.DUMMYFUNCTION("""COMPUTED_VALUE"""),111)</f>
        <v>111</v>
      </c>
      <c r="EJ38" s="19" t="str">
        <f ca="1">IFERROR(__xludf.DUMMYFUNCTION("""COMPUTED_VALUE"""),"Хацевич І. М.")</f>
        <v>Хацевич І. М.</v>
      </c>
      <c r="EK38" s="19" t="str">
        <f ca="1">IFERROR(__xludf.DUMMYFUNCTION("""COMPUTED_VALUE"""),"За")</f>
        <v>За</v>
      </c>
      <c r="EL38" s="19">
        <f ca="1">IFERROR(__xludf.DUMMYFUNCTION("""COMPUTED_VALUE"""),111)</f>
        <v>111</v>
      </c>
      <c r="EM38" s="19" t="str">
        <f ca="1">IFERROR(__xludf.DUMMYFUNCTION("""COMPUTED_VALUE"""),"Хацевич І. М.")</f>
        <v>Хацевич І. М.</v>
      </c>
      <c r="EN38" s="19" t="str">
        <f ca="1">IFERROR(__xludf.DUMMYFUNCTION("""COMPUTED_VALUE"""),"За")</f>
        <v>За</v>
      </c>
      <c r="EO38" s="19">
        <f ca="1">IFERROR(__xludf.DUMMYFUNCTION("""COMPUTED_VALUE"""),111)</f>
        <v>111</v>
      </c>
      <c r="EP38" s="19" t="str">
        <f ca="1">IFERROR(__xludf.DUMMYFUNCTION("""COMPUTED_VALUE"""),"Хацевич І. М.")</f>
        <v>Хацевич І. М.</v>
      </c>
      <c r="EQ38" s="19" t="str">
        <f ca="1">IFERROR(__xludf.DUMMYFUNCTION("""COMPUTED_VALUE"""),"За")</f>
        <v>За</v>
      </c>
      <c r="ER38" s="19">
        <f ca="1">IFERROR(__xludf.DUMMYFUNCTION("""COMPUTED_VALUE"""),111)</f>
        <v>111</v>
      </c>
      <c r="ES38" s="19" t="str">
        <f ca="1">IFERROR(__xludf.DUMMYFUNCTION("""COMPUTED_VALUE"""),"Хацевич І. М.")</f>
        <v>Хацевич І. М.</v>
      </c>
      <c r="ET38" s="19" t="str">
        <f ca="1">IFERROR(__xludf.DUMMYFUNCTION("""COMPUTED_VALUE"""),"За")</f>
        <v>За</v>
      </c>
      <c r="EU38" s="19">
        <f ca="1">IFERROR(__xludf.DUMMYFUNCTION("""COMPUTED_VALUE"""),111)</f>
        <v>111</v>
      </c>
      <c r="EV38" s="19" t="str">
        <f ca="1">IFERROR(__xludf.DUMMYFUNCTION("""COMPUTED_VALUE"""),"Хацевич І. М.")</f>
        <v>Хацевич І. М.</v>
      </c>
      <c r="EW38" s="19" t="str">
        <f ca="1">IFERROR(__xludf.DUMMYFUNCTION("""COMPUTED_VALUE"""),"Не голосував")</f>
        <v>Не голосував</v>
      </c>
      <c r="EX38" s="19">
        <f ca="1">IFERROR(__xludf.DUMMYFUNCTION("""COMPUTED_VALUE"""),111)</f>
        <v>111</v>
      </c>
      <c r="EY38" s="19" t="str">
        <f ca="1">IFERROR(__xludf.DUMMYFUNCTION("""COMPUTED_VALUE"""),"Хацевич І. М.")</f>
        <v>Хацевич І. М.</v>
      </c>
      <c r="EZ38" s="19" t="str">
        <f ca="1">IFERROR(__xludf.DUMMYFUNCTION("""COMPUTED_VALUE"""),"За")</f>
        <v>За</v>
      </c>
      <c r="FA38" s="19">
        <f ca="1">IFERROR(__xludf.DUMMYFUNCTION("""COMPUTED_VALUE"""),111)</f>
        <v>111</v>
      </c>
      <c r="FB38" s="19" t="str">
        <f ca="1">IFERROR(__xludf.DUMMYFUNCTION("""COMPUTED_VALUE"""),"Хацевич І. М.")</f>
        <v>Хацевич І. М.</v>
      </c>
      <c r="FC38" s="19" t="str">
        <f ca="1">IFERROR(__xludf.DUMMYFUNCTION("""COMPUTED_VALUE"""),"За")</f>
        <v>За</v>
      </c>
      <c r="FD38" s="19">
        <f ca="1">IFERROR(__xludf.DUMMYFUNCTION("""COMPUTED_VALUE"""),111)</f>
        <v>111</v>
      </c>
      <c r="FE38" s="19" t="str">
        <f ca="1">IFERROR(__xludf.DUMMYFUNCTION("""COMPUTED_VALUE"""),"Хацевич І. М.")</f>
        <v>Хацевич І. М.</v>
      </c>
      <c r="FF38" s="19" t="str">
        <f ca="1">IFERROR(__xludf.DUMMYFUNCTION("""COMPUTED_VALUE"""),"За")</f>
        <v>За</v>
      </c>
      <c r="FG38" s="19">
        <f ca="1">IFERROR(__xludf.DUMMYFUNCTION("""COMPUTED_VALUE"""),111)</f>
        <v>111</v>
      </c>
      <c r="FH38" s="19" t="str">
        <f ca="1">IFERROR(__xludf.DUMMYFUNCTION("""COMPUTED_VALUE"""),"Хацевич І. М.")</f>
        <v>Хацевич І. М.</v>
      </c>
      <c r="FI38" s="19" t="str">
        <f ca="1">IFERROR(__xludf.DUMMYFUNCTION("""COMPUTED_VALUE"""),"За")</f>
        <v>За</v>
      </c>
      <c r="FJ38" s="19">
        <f ca="1">IFERROR(__xludf.DUMMYFUNCTION("""COMPUTED_VALUE"""),111)</f>
        <v>111</v>
      </c>
      <c r="FK38" s="19" t="str">
        <f ca="1">IFERROR(__xludf.DUMMYFUNCTION("""COMPUTED_VALUE"""),"Хацевич І. М.")</f>
        <v>Хацевич І. М.</v>
      </c>
      <c r="FL38" s="19" t="str">
        <f ca="1">IFERROR(__xludf.DUMMYFUNCTION("""COMPUTED_VALUE"""),"За")</f>
        <v>За</v>
      </c>
      <c r="FM38" s="19">
        <f ca="1">IFERROR(__xludf.DUMMYFUNCTION("""COMPUTED_VALUE"""),111)</f>
        <v>111</v>
      </c>
      <c r="FN38" s="19" t="str">
        <f ca="1">IFERROR(__xludf.DUMMYFUNCTION("""COMPUTED_VALUE"""),"Хацевич І. М.")</f>
        <v>Хацевич І. М.</v>
      </c>
      <c r="FO38" s="19" t="str">
        <f ca="1">IFERROR(__xludf.DUMMYFUNCTION("""COMPUTED_VALUE"""),"За")</f>
        <v>За</v>
      </c>
      <c r="FP38" s="19">
        <f ca="1">IFERROR(__xludf.DUMMYFUNCTION("""COMPUTED_VALUE"""),111)</f>
        <v>111</v>
      </c>
      <c r="FQ38" s="19" t="str">
        <f ca="1">IFERROR(__xludf.DUMMYFUNCTION("""COMPUTED_VALUE"""),"Хацевич І. М.")</f>
        <v>Хацевич І. М.</v>
      </c>
      <c r="FR38" s="19" t="str">
        <f ca="1">IFERROR(__xludf.DUMMYFUNCTION("""COMPUTED_VALUE"""),"За")</f>
        <v>За</v>
      </c>
      <c r="FS38" s="19">
        <f ca="1">IFERROR(__xludf.DUMMYFUNCTION("""COMPUTED_VALUE"""),111)</f>
        <v>111</v>
      </c>
      <c r="FT38" s="19" t="str">
        <f ca="1">IFERROR(__xludf.DUMMYFUNCTION("""COMPUTED_VALUE"""),"Хацевич І. М.")</f>
        <v>Хацевич І. М.</v>
      </c>
      <c r="FU38" s="19" t="str">
        <f ca="1">IFERROR(__xludf.DUMMYFUNCTION("""COMPUTED_VALUE"""),"За")</f>
        <v>За</v>
      </c>
      <c r="FV38" s="19">
        <f ca="1">IFERROR(__xludf.DUMMYFUNCTION("""COMPUTED_VALUE"""),111)</f>
        <v>111</v>
      </c>
      <c r="FW38" s="19" t="str">
        <f ca="1">IFERROR(__xludf.DUMMYFUNCTION("""COMPUTED_VALUE"""),"Хацевич І. М.")</f>
        <v>Хацевич І. М.</v>
      </c>
      <c r="FX38" s="19" t="str">
        <f ca="1">IFERROR(__xludf.DUMMYFUNCTION("""COMPUTED_VALUE"""),"За")</f>
        <v>За</v>
      </c>
      <c r="FY38" s="19">
        <f ca="1">IFERROR(__xludf.DUMMYFUNCTION("""COMPUTED_VALUE"""),111)</f>
        <v>111</v>
      </c>
      <c r="FZ38" s="19" t="str">
        <f ca="1">IFERROR(__xludf.DUMMYFUNCTION("""COMPUTED_VALUE"""),"Хацевич І. М.")</f>
        <v>Хацевич І. М.</v>
      </c>
      <c r="GA38" s="19" t="str">
        <f ca="1">IFERROR(__xludf.DUMMYFUNCTION("""COMPUTED_VALUE"""),"За")</f>
        <v>За</v>
      </c>
      <c r="GB38" s="19">
        <f ca="1">IFERROR(__xludf.DUMMYFUNCTION("""COMPUTED_VALUE"""),111)</f>
        <v>111</v>
      </c>
      <c r="GC38" s="19" t="str">
        <f ca="1">IFERROR(__xludf.DUMMYFUNCTION("""COMPUTED_VALUE"""),"Хацевич І. М.")</f>
        <v>Хацевич І. М.</v>
      </c>
      <c r="GD38" s="19" t="str">
        <f ca="1">IFERROR(__xludf.DUMMYFUNCTION("""COMPUTED_VALUE"""),"За")</f>
        <v>За</v>
      </c>
      <c r="GE38" s="19">
        <f ca="1">IFERROR(__xludf.DUMMYFUNCTION("""COMPUTED_VALUE"""),111)</f>
        <v>111</v>
      </c>
      <c r="GF38" s="19" t="str">
        <f ca="1">IFERROR(__xludf.DUMMYFUNCTION("""COMPUTED_VALUE"""),"Хацевич І. М.")</f>
        <v>Хацевич І. М.</v>
      </c>
      <c r="GG38" s="19" t="str">
        <f ca="1">IFERROR(__xludf.DUMMYFUNCTION("""COMPUTED_VALUE"""),"За")</f>
        <v>За</v>
      </c>
      <c r="GH38" s="19">
        <f ca="1">IFERROR(__xludf.DUMMYFUNCTION("""COMPUTED_VALUE"""),111)</f>
        <v>111</v>
      </c>
      <c r="GI38" s="19" t="str">
        <f ca="1">IFERROR(__xludf.DUMMYFUNCTION("""COMPUTED_VALUE"""),"Хацевич І. М.")</f>
        <v>Хацевич І. М.</v>
      </c>
      <c r="GJ38" s="19" t="str">
        <f ca="1">IFERROR(__xludf.DUMMYFUNCTION("""COMPUTED_VALUE"""),"За")</f>
        <v>За</v>
      </c>
      <c r="GK38" s="19">
        <f ca="1">IFERROR(__xludf.DUMMYFUNCTION("""COMPUTED_VALUE"""),111)</f>
        <v>111</v>
      </c>
      <c r="GL38" s="19" t="str">
        <f ca="1">IFERROR(__xludf.DUMMYFUNCTION("""COMPUTED_VALUE"""),"Хацевич І. М.")</f>
        <v>Хацевич І. М.</v>
      </c>
      <c r="GM38" s="19" t="str">
        <f ca="1">IFERROR(__xludf.DUMMYFUNCTION("""COMPUTED_VALUE"""),"За")</f>
        <v>За</v>
      </c>
      <c r="GN38" s="19">
        <f ca="1">IFERROR(__xludf.DUMMYFUNCTION("""COMPUTED_VALUE"""),111)</f>
        <v>111</v>
      </c>
      <c r="GO38" s="19" t="str">
        <f ca="1">IFERROR(__xludf.DUMMYFUNCTION("""COMPUTED_VALUE"""),"Хацевич І. М.")</f>
        <v>Хацевич І. М.</v>
      </c>
      <c r="GP38" s="19" t="str">
        <f ca="1">IFERROR(__xludf.DUMMYFUNCTION("""COMPUTED_VALUE"""),"За")</f>
        <v>За</v>
      </c>
      <c r="GQ38" s="19">
        <f ca="1">IFERROR(__xludf.DUMMYFUNCTION("""COMPUTED_VALUE"""),111)</f>
        <v>111</v>
      </c>
      <c r="GR38" s="19" t="str">
        <f ca="1">IFERROR(__xludf.DUMMYFUNCTION("""COMPUTED_VALUE"""),"Хацевич І. М.")</f>
        <v>Хацевич І. М.</v>
      </c>
      <c r="GS38" s="19" t="str">
        <f ca="1">IFERROR(__xludf.DUMMYFUNCTION("""COMPUTED_VALUE"""),"За")</f>
        <v>За</v>
      </c>
      <c r="GT38" s="19">
        <f ca="1">IFERROR(__xludf.DUMMYFUNCTION("""COMPUTED_VALUE"""),111)</f>
        <v>111</v>
      </c>
      <c r="GU38" s="19" t="str">
        <f ca="1">IFERROR(__xludf.DUMMYFUNCTION("""COMPUTED_VALUE"""),"Хацевич І. М.")</f>
        <v>Хацевич І. М.</v>
      </c>
      <c r="GV38" s="19" t="str">
        <f ca="1">IFERROR(__xludf.DUMMYFUNCTION("""COMPUTED_VALUE"""),"За")</f>
        <v>За</v>
      </c>
      <c r="GW38" s="19">
        <f ca="1">IFERROR(__xludf.DUMMYFUNCTION("""COMPUTED_VALUE"""),111)</f>
        <v>111</v>
      </c>
      <c r="GX38" s="19" t="str">
        <f ca="1">IFERROR(__xludf.DUMMYFUNCTION("""COMPUTED_VALUE"""),"Хацевич І. М.")</f>
        <v>Хацевич І. М.</v>
      </c>
      <c r="GY38" s="19" t="str">
        <f ca="1">IFERROR(__xludf.DUMMYFUNCTION("""COMPUTED_VALUE"""),"За")</f>
        <v>За</v>
      </c>
      <c r="GZ38" s="19">
        <f ca="1">IFERROR(__xludf.DUMMYFUNCTION("""COMPUTED_VALUE"""),111)</f>
        <v>111</v>
      </c>
      <c r="HA38" s="19" t="str">
        <f ca="1">IFERROR(__xludf.DUMMYFUNCTION("""COMPUTED_VALUE"""),"Хацевич І. М.")</f>
        <v>Хацевич І. М.</v>
      </c>
      <c r="HB38" s="19" t="str">
        <f ca="1">IFERROR(__xludf.DUMMYFUNCTION("""COMPUTED_VALUE"""),"За")</f>
        <v>За</v>
      </c>
      <c r="HC38" s="19">
        <f ca="1">IFERROR(__xludf.DUMMYFUNCTION("""COMPUTED_VALUE"""),111)</f>
        <v>111</v>
      </c>
      <c r="HD38" s="19" t="str">
        <f ca="1">IFERROR(__xludf.DUMMYFUNCTION("""COMPUTED_VALUE"""),"Хацевич І. М.")</f>
        <v>Хацевич І. М.</v>
      </c>
      <c r="HE38" s="19" t="str">
        <f ca="1">IFERROR(__xludf.DUMMYFUNCTION("""COMPUTED_VALUE"""),"За")</f>
        <v>За</v>
      </c>
      <c r="HF38" s="19">
        <f ca="1">IFERROR(__xludf.DUMMYFUNCTION("""COMPUTED_VALUE"""),111)</f>
        <v>111</v>
      </c>
      <c r="HG38" s="19" t="str">
        <f ca="1">IFERROR(__xludf.DUMMYFUNCTION("""COMPUTED_VALUE"""),"Хацевич І. М.")</f>
        <v>Хацевич І. М.</v>
      </c>
      <c r="HH38" s="19" t="str">
        <f ca="1">IFERROR(__xludf.DUMMYFUNCTION("""COMPUTED_VALUE"""),"За")</f>
        <v>За</v>
      </c>
      <c r="HI38" s="19">
        <f ca="1">IFERROR(__xludf.DUMMYFUNCTION("""COMPUTED_VALUE"""),111)</f>
        <v>111</v>
      </c>
      <c r="HJ38" s="19" t="str">
        <f ca="1">IFERROR(__xludf.DUMMYFUNCTION("""COMPUTED_VALUE"""),"Хацевич І. М.")</f>
        <v>Хацевич І. М.</v>
      </c>
      <c r="HK38" s="19" t="str">
        <f ca="1">IFERROR(__xludf.DUMMYFUNCTION("""COMPUTED_VALUE"""),"За")</f>
        <v>За</v>
      </c>
      <c r="HL38" s="19">
        <f ca="1">IFERROR(__xludf.DUMMYFUNCTION("""COMPUTED_VALUE"""),111)</f>
        <v>111</v>
      </c>
      <c r="HM38" s="19" t="str">
        <f ca="1">IFERROR(__xludf.DUMMYFUNCTION("""COMPUTED_VALUE"""),"Хацевич І. М.")</f>
        <v>Хацевич І. М.</v>
      </c>
      <c r="HN38" s="19" t="str">
        <f ca="1">IFERROR(__xludf.DUMMYFUNCTION("""COMPUTED_VALUE"""),"За")</f>
        <v>За</v>
      </c>
      <c r="HO38" s="19">
        <f ca="1">IFERROR(__xludf.DUMMYFUNCTION("""COMPUTED_VALUE"""),111)</f>
        <v>111</v>
      </c>
      <c r="HP38" s="19" t="str">
        <f ca="1">IFERROR(__xludf.DUMMYFUNCTION("""COMPUTED_VALUE"""),"Хацевич І. М.")</f>
        <v>Хацевич І. М.</v>
      </c>
      <c r="HQ38" s="19" t="str">
        <f ca="1">IFERROR(__xludf.DUMMYFUNCTION("""COMPUTED_VALUE"""),"За")</f>
        <v>За</v>
      </c>
      <c r="HR38" s="19">
        <f ca="1">IFERROR(__xludf.DUMMYFUNCTION("""COMPUTED_VALUE"""),111)</f>
        <v>111</v>
      </c>
      <c r="HS38" s="19" t="str">
        <f ca="1">IFERROR(__xludf.DUMMYFUNCTION("""COMPUTED_VALUE"""),"Хацевич І. М.")</f>
        <v>Хацевич І. М.</v>
      </c>
      <c r="HT38" s="19" t="str">
        <f ca="1">IFERROR(__xludf.DUMMYFUNCTION("""COMPUTED_VALUE"""),"За")</f>
        <v>За</v>
      </c>
      <c r="HU38" s="19">
        <f ca="1">IFERROR(__xludf.DUMMYFUNCTION("""COMPUTED_VALUE"""),111)</f>
        <v>111</v>
      </c>
      <c r="HV38" s="19" t="str">
        <f ca="1">IFERROR(__xludf.DUMMYFUNCTION("""COMPUTED_VALUE"""),"Хацевич І. М.")</f>
        <v>Хацевич І. М.</v>
      </c>
      <c r="HW38" s="19" t="str">
        <f ca="1">IFERROR(__xludf.DUMMYFUNCTION("""COMPUTED_VALUE"""),"За")</f>
        <v>За</v>
      </c>
      <c r="HX38" s="19">
        <f ca="1">IFERROR(__xludf.DUMMYFUNCTION("""COMPUTED_VALUE"""),111)</f>
        <v>111</v>
      </c>
      <c r="HY38" s="19" t="str">
        <f ca="1">IFERROR(__xludf.DUMMYFUNCTION("""COMPUTED_VALUE"""),"Хацевич І. М.")</f>
        <v>Хацевич І. М.</v>
      </c>
      <c r="HZ38" s="19" t="str">
        <f ca="1">IFERROR(__xludf.DUMMYFUNCTION("""COMPUTED_VALUE"""),"За")</f>
        <v>За</v>
      </c>
      <c r="IA38" s="19">
        <f ca="1">IFERROR(__xludf.DUMMYFUNCTION("""COMPUTED_VALUE"""),111)</f>
        <v>111</v>
      </c>
      <c r="IB38" s="19" t="str">
        <f ca="1">IFERROR(__xludf.DUMMYFUNCTION("""COMPUTED_VALUE"""),"Хацевич І. М.")</f>
        <v>Хацевич І. М.</v>
      </c>
      <c r="IC38" s="19" t="str">
        <f ca="1">IFERROR(__xludf.DUMMYFUNCTION("""COMPUTED_VALUE"""),"За")</f>
        <v>За</v>
      </c>
      <c r="ID38" s="19">
        <f ca="1">IFERROR(__xludf.DUMMYFUNCTION("""COMPUTED_VALUE"""),111)</f>
        <v>111</v>
      </c>
      <c r="IE38" s="19" t="str">
        <f ca="1">IFERROR(__xludf.DUMMYFUNCTION("""COMPUTED_VALUE"""),"Хацевич І. М.")</f>
        <v>Хацевич І. М.</v>
      </c>
      <c r="IF38" s="19" t="str">
        <f ca="1">IFERROR(__xludf.DUMMYFUNCTION("""COMPUTED_VALUE"""),"За")</f>
        <v>За</v>
      </c>
      <c r="IG38" s="19">
        <f ca="1">IFERROR(__xludf.DUMMYFUNCTION("""COMPUTED_VALUE"""),111)</f>
        <v>111</v>
      </c>
      <c r="IH38" s="19" t="str">
        <f ca="1">IFERROR(__xludf.DUMMYFUNCTION("""COMPUTED_VALUE"""),"Хацевич І. М.")</f>
        <v>Хацевич І. М.</v>
      </c>
      <c r="II38" s="19" t="str">
        <f ca="1">IFERROR(__xludf.DUMMYFUNCTION("""COMPUTED_VALUE"""),"За")</f>
        <v>За</v>
      </c>
      <c r="IJ38" s="19">
        <f ca="1">IFERROR(__xludf.DUMMYFUNCTION("""COMPUTED_VALUE"""),111)</f>
        <v>111</v>
      </c>
      <c r="IK38" s="19" t="str">
        <f ca="1">IFERROR(__xludf.DUMMYFUNCTION("""COMPUTED_VALUE"""),"Хацевич І. М.")</f>
        <v>Хацевич І. М.</v>
      </c>
      <c r="IL38" s="19" t="str">
        <f ca="1">IFERROR(__xludf.DUMMYFUNCTION("""COMPUTED_VALUE"""),"За")</f>
        <v>За</v>
      </c>
      <c r="IM38" s="19">
        <f ca="1">IFERROR(__xludf.DUMMYFUNCTION("""COMPUTED_VALUE"""),111)</f>
        <v>111</v>
      </c>
      <c r="IN38" s="19" t="str">
        <f ca="1">IFERROR(__xludf.DUMMYFUNCTION("""COMPUTED_VALUE"""),"Хацевич І. М.")</f>
        <v>Хацевич І. М.</v>
      </c>
      <c r="IO38" s="19" t="str">
        <f ca="1">IFERROR(__xludf.DUMMYFUNCTION("""COMPUTED_VALUE"""),"За")</f>
        <v>За</v>
      </c>
      <c r="IP38" s="19">
        <f ca="1">IFERROR(__xludf.DUMMYFUNCTION("""COMPUTED_VALUE"""),111)</f>
        <v>111</v>
      </c>
      <c r="IQ38" s="19" t="str">
        <f ca="1">IFERROR(__xludf.DUMMYFUNCTION("""COMPUTED_VALUE"""),"Хацевич І. М.")</f>
        <v>Хацевич І. М.</v>
      </c>
      <c r="IR38" s="19" t="str">
        <f ca="1">IFERROR(__xludf.DUMMYFUNCTION("""COMPUTED_VALUE"""),"За")</f>
        <v>За</v>
      </c>
      <c r="IS38" s="19">
        <f ca="1">IFERROR(__xludf.DUMMYFUNCTION("""COMPUTED_VALUE"""),111)</f>
        <v>111</v>
      </c>
      <c r="IT38" s="19" t="str">
        <f ca="1">IFERROR(__xludf.DUMMYFUNCTION("""COMPUTED_VALUE"""),"Хацевич І. М.")</f>
        <v>Хацевич І. М.</v>
      </c>
      <c r="IU38" s="19" t="str">
        <f ca="1">IFERROR(__xludf.DUMMYFUNCTION("""COMPUTED_VALUE"""),"За")</f>
        <v>За</v>
      </c>
      <c r="IV38" s="19">
        <f ca="1">IFERROR(__xludf.DUMMYFUNCTION("""COMPUTED_VALUE"""),111)</f>
        <v>111</v>
      </c>
      <c r="IW38" s="19" t="str">
        <f ca="1">IFERROR(__xludf.DUMMYFUNCTION("""COMPUTED_VALUE"""),"Хацевич І. М.")</f>
        <v>Хацевич І. М.</v>
      </c>
      <c r="IX38" s="19" t="str">
        <f ca="1">IFERROR(__xludf.DUMMYFUNCTION("""COMPUTED_VALUE"""),"За")</f>
        <v>За</v>
      </c>
      <c r="IY38" s="19">
        <f ca="1">IFERROR(__xludf.DUMMYFUNCTION("""COMPUTED_VALUE"""),111)</f>
        <v>111</v>
      </c>
      <c r="IZ38" s="19" t="str">
        <f ca="1">IFERROR(__xludf.DUMMYFUNCTION("""COMPUTED_VALUE"""),"Хацевич І. М.")</f>
        <v>Хацевич І. М.</v>
      </c>
      <c r="JA38" s="19" t="str">
        <f ca="1">IFERROR(__xludf.DUMMYFUNCTION("""COMPUTED_VALUE"""),"За")</f>
        <v>За</v>
      </c>
      <c r="JB38" s="19">
        <f ca="1">IFERROR(__xludf.DUMMYFUNCTION("""COMPUTED_VALUE"""),111)</f>
        <v>111</v>
      </c>
      <c r="JC38" s="19" t="str">
        <f ca="1">IFERROR(__xludf.DUMMYFUNCTION("""COMPUTED_VALUE"""),"Хацевич І. М.")</f>
        <v>Хацевич І. М.</v>
      </c>
      <c r="JD38" s="19" t="str">
        <f ca="1">IFERROR(__xludf.DUMMYFUNCTION("""COMPUTED_VALUE"""),"За")</f>
        <v>За</v>
      </c>
      <c r="JE38" s="19">
        <f ca="1">IFERROR(__xludf.DUMMYFUNCTION("""COMPUTED_VALUE"""),111)</f>
        <v>111</v>
      </c>
      <c r="JF38" s="19" t="str">
        <f ca="1">IFERROR(__xludf.DUMMYFUNCTION("""COMPUTED_VALUE"""),"Хацевич І. М.")</f>
        <v>Хацевич І. М.</v>
      </c>
      <c r="JG38" s="19" t="str">
        <f ca="1">IFERROR(__xludf.DUMMYFUNCTION("""COMPUTED_VALUE"""),"За")</f>
        <v>За</v>
      </c>
      <c r="JH38" s="19">
        <f ca="1">IFERROR(__xludf.DUMMYFUNCTION("""COMPUTED_VALUE"""),111)</f>
        <v>111</v>
      </c>
      <c r="JI38" s="19" t="str">
        <f ca="1">IFERROR(__xludf.DUMMYFUNCTION("""COMPUTED_VALUE"""),"Хацевич І. М.")</f>
        <v>Хацевич І. М.</v>
      </c>
      <c r="JJ38" s="19" t="str">
        <f ca="1">IFERROR(__xludf.DUMMYFUNCTION("""COMPUTED_VALUE"""),"За")</f>
        <v>За</v>
      </c>
      <c r="JK38" s="19">
        <f ca="1">IFERROR(__xludf.DUMMYFUNCTION("""COMPUTED_VALUE"""),111)</f>
        <v>111</v>
      </c>
      <c r="JL38" s="19" t="str">
        <f ca="1">IFERROR(__xludf.DUMMYFUNCTION("""COMPUTED_VALUE"""),"Хацевич І. М.")</f>
        <v>Хацевич І. М.</v>
      </c>
      <c r="JM38" s="19" t="str">
        <f ca="1">IFERROR(__xludf.DUMMYFUNCTION("""COMPUTED_VALUE"""),"За")</f>
        <v>За</v>
      </c>
      <c r="JN38" s="19">
        <f ca="1">IFERROR(__xludf.DUMMYFUNCTION("""COMPUTED_VALUE"""),111)</f>
        <v>111</v>
      </c>
      <c r="JO38" s="19" t="str">
        <f ca="1">IFERROR(__xludf.DUMMYFUNCTION("""COMPUTED_VALUE"""),"Хацевич І. М.")</f>
        <v>Хацевич І. М.</v>
      </c>
      <c r="JP38" s="19" t="str">
        <f ca="1">IFERROR(__xludf.DUMMYFUNCTION("""COMPUTED_VALUE"""),"За")</f>
        <v>За</v>
      </c>
      <c r="JQ38" s="19">
        <f ca="1">IFERROR(__xludf.DUMMYFUNCTION("""COMPUTED_VALUE"""),111)</f>
        <v>111</v>
      </c>
      <c r="JR38" s="19" t="str">
        <f ca="1">IFERROR(__xludf.DUMMYFUNCTION("""COMPUTED_VALUE"""),"Хацевич І. М.")</f>
        <v>Хацевич І. М.</v>
      </c>
      <c r="JS38" s="19" t="str">
        <f ca="1">IFERROR(__xludf.DUMMYFUNCTION("""COMPUTED_VALUE"""),"За")</f>
        <v>За</v>
      </c>
      <c r="JT38" s="19">
        <f ca="1">IFERROR(__xludf.DUMMYFUNCTION("""COMPUTED_VALUE"""),111)</f>
        <v>111</v>
      </c>
      <c r="JU38" s="19" t="str">
        <f ca="1">IFERROR(__xludf.DUMMYFUNCTION("""COMPUTED_VALUE"""),"Хацевич І. М.")</f>
        <v>Хацевич І. М.</v>
      </c>
      <c r="JV38" s="19" t="str">
        <f ca="1">IFERROR(__xludf.DUMMYFUNCTION("""COMPUTED_VALUE"""),"За")</f>
        <v>За</v>
      </c>
      <c r="JW38" s="19">
        <f ca="1">IFERROR(__xludf.DUMMYFUNCTION("""COMPUTED_VALUE"""),111)</f>
        <v>111</v>
      </c>
      <c r="JX38" s="19" t="str">
        <f ca="1">IFERROR(__xludf.DUMMYFUNCTION("""COMPUTED_VALUE"""),"Хацевич І. М.")</f>
        <v>Хацевич І. М.</v>
      </c>
      <c r="JY38" s="19" t="str">
        <f ca="1">IFERROR(__xludf.DUMMYFUNCTION("""COMPUTED_VALUE"""),"За")</f>
        <v>За</v>
      </c>
      <c r="JZ38" s="19">
        <f ca="1">IFERROR(__xludf.DUMMYFUNCTION("""COMPUTED_VALUE"""),111)</f>
        <v>111</v>
      </c>
      <c r="KA38" s="19" t="str">
        <f ca="1">IFERROR(__xludf.DUMMYFUNCTION("""COMPUTED_VALUE"""),"Хацевич І. М.")</f>
        <v>Хацевич І. М.</v>
      </c>
      <c r="KB38" s="19" t="str">
        <f ca="1">IFERROR(__xludf.DUMMYFUNCTION("""COMPUTED_VALUE"""),"За")</f>
        <v>За</v>
      </c>
      <c r="KC38" s="19">
        <f ca="1">IFERROR(__xludf.DUMMYFUNCTION("""COMPUTED_VALUE"""),111)</f>
        <v>111</v>
      </c>
      <c r="KD38" s="19" t="str">
        <f ca="1">IFERROR(__xludf.DUMMYFUNCTION("""COMPUTED_VALUE"""),"Хацевич І. М.")</f>
        <v>Хацевич І. М.</v>
      </c>
      <c r="KE38" s="19" t="str">
        <f ca="1">IFERROR(__xludf.DUMMYFUNCTION("""COMPUTED_VALUE"""),"За")</f>
        <v>За</v>
      </c>
      <c r="KF38" s="19">
        <f ca="1">IFERROR(__xludf.DUMMYFUNCTION("""COMPUTED_VALUE"""),111)</f>
        <v>111</v>
      </c>
      <c r="KG38" s="19" t="str">
        <f ca="1">IFERROR(__xludf.DUMMYFUNCTION("""COMPUTED_VALUE"""),"Хацевич І. М.")</f>
        <v>Хацевич І. М.</v>
      </c>
      <c r="KH38" s="19" t="str">
        <f ca="1">IFERROR(__xludf.DUMMYFUNCTION("""COMPUTED_VALUE"""),"За")</f>
        <v>За</v>
      </c>
      <c r="KI38" s="19">
        <f ca="1">IFERROR(__xludf.DUMMYFUNCTION("""COMPUTED_VALUE"""),111)</f>
        <v>111</v>
      </c>
      <c r="KJ38" s="19" t="str">
        <f ca="1">IFERROR(__xludf.DUMMYFUNCTION("""COMPUTED_VALUE"""),"Хацевич І. М.")</f>
        <v>Хацевич І. М.</v>
      </c>
      <c r="KK38" s="19" t="str">
        <f ca="1">IFERROR(__xludf.DUMMYFUNCTION("""COMPUTED_VALUE"""),"За")</f>
        <v>За</v>
      </c>
      <c r="KL38" s="19">
        <f ca="1">IFERROR(__xludf.DUMMYFUNCTION("""COMPUTED_VALUE"""),111)</f>
        <v>111</v>
      </c>
      <c r="KM38" s="19" t="str">
        <f ca="1">IFERROR(__xludf.DUMMYFUNCTION("""COMPUTED_VALUE"""),"Хацевич І. М.")</f>
        <v>Хацевич І. М.</v>
      </c>
      <c r="KN38" s="19" t="str">
        <f ca="1">IFERROR(__xludf.DUMMYFUNCTION("""COMPUTED_VALUE"""),"За")</f>
        <v>За</v>
      </c>
      <c r="KO38" s="19">
        <f ca="1">IFERROR(__xludf.DUMMYFUNCTION("""COMPUTED_VALUE"""),111)</f>
        <v>111</v>
      </c>
      <c r="KP38" s="19" t="str">
        <f ca="1">IFERROR(__xludf.DUMMYFUNCTION("""COMPUTED_VALUE"""),"Хацевич І. М.")</f>
        <v>Хацевич І. М.</v>
      </c>
      <c r="KQ38" s="19" t="str">
        <f ca="1">IFERROR(__xludf.DUMMYFUNCTION("""COMPUTED_VALUE"""),"За")</f>
        <v>За</v>
      </c>
      <c r="KR38" s="19">
        <f ca="1">IFERROR(__xludf.DUMMYFUNCTION("""COMPUTED_VALUE"""),111)</f>
        <v>111</v>
      </c>
      <c r="KS38" s="19" t="str">
        <f ca="1">IFERROR(__xludf.DUMMYFUNCTION("""COMPUTED_VALUE"""),"Хацевич І. М.")</f>
        <v>Хацевич І. М.</v>
      </c>
      <c r="KT38" s="19" t="str">
        <f ca="1">IFERROR(__xludf.DUMMYFUNCTION("""COMPUTED_VALUE"""),"За")</f>
        <v>За</v>
      </c>
      <c r="KU38" s="19">
        <f ca="1">IFERROR(__xludf.DUMMYFUNCTION("""COMPUTED_VALUE"""),111)</f>
        <v>111</v>
      </c>
      <c r="KV38" s="19" t="str">
        <f ca="1">IFERROR(__xludf.DUMMYFUNCTION("""COMPUTED_VALUE"""),"Хацевич І. М.")</f>
        <v>Хацевич І. М.</v>
      </c>
      <c r="KW38" s="19" t="str">
        <f ca="1">IFERROR(__xludf.DUMMYFUNCTION("""COMPUTED_VALUE"""),"За")</f>
        <v>За</v>
      </c>
      <c r="KX38" s="19">
        <f ca="1">IFERROR(__xludf.DUMMYFUNCTION("""COMPUTED_VALUE"""),111)</f>
        <v>111</v>
      </c>
      <c r="KY38" s="19" t="str">
        <f ca="1">IFERROR(__xludf.DUMMYFUNCTION("""COMPUTED_VALUE"""),"Хацевич І. М.")</f>
        <v>Хацевич І. М.</v>
      </c>
      <c r="KZ38" s="19" t="str">
        <f ca="1">IFERROR(__xludf.DUMMYFUNCTION("""COMPUTED_VALUE"""),"За")</f>
        <v>За</v>
      </c>
      <c r="LA38" s="19">
        <f ca="1">IFERROR(__xludf.DUMMYFUNCTION("""COMPUTED_VALUE"""),111)</f>
        <v>111</v>
      </c>
      <c r="LB38" s="19" t="str">
        <f ca="1">IFERROR(__xludf.DUMMYFUNCTION("""COMPUTED_VALUE"""),"Хацевич І. М.")</f>
        <v>Хацевич І. М.</v>
      </c>
      <c r="LC38" s="19" t="str">
        <f ca="1">IFERROR(__xludf.DUMMYFUNCTION("""COMPUTED_VALUE"""),"За")</f>
        <v>За</v>
      </c>
      <c r="LD38" s="19">
        <f ca="1">IFERROR(__xludf.DUMMYFUNCTION("""COMPUTED_VALUE"""),111)</f>
        <v>111</v>
      </c>
      <c r="LE38" s="19" t="str">
        <f ca="1">IFERROR(__xludf.DUMMYFUNCTION("""COMPUTED_VALUE"""),"Хацевич І. М.")</f>
        <v>Хацевич І. М.</v>
      </c>
      <c r="LF38" s="19" t="str">
        <f ca="1">IFERROR(__xludf.DUMMYFUNCTION("""COMPUTED_VALUE"""),"За")</f>
        <v>За</v>
      </c>
      <c r="LG38" s="19">
        <f ca="1">IFERROR(__xludf.DUMMYFUNCTION("""COMPUTED_VALUE"""),111)</f>
        <v>111</v>
      </c>
      <c r="LH38" s="19" t="str">
        <f ca="1">IFERROR(__xludf.DUMMYFUNCTION("""COMPUTED_VALUE"""),"Хацевич І. М.")</f>
        <v>Хацевич І. М.</v>
      </c>
      <c r="LI38" s="19" t="str">
        <f ca="1">IFERROR(__xludf.DUMMYFUNCTION("""COMPUTED_VALUE"""),"За")</f>
        <v>За</v>
      </c>
      <c r="LJ38" s="19">
        <f ca="1">IFERROR(__xludf.DUMMYFUNCTION("""COMPUTED_VALUE"""),111)</f>
        <v>111</v>
      </c>
      <c r="LK38" s="19" t="str">
        <f ca="1">IFERROR(__xludf.DUMMYFUNCTION("""COMPUTED_VALUE"""),"Хацевич І. М.")</f>
        <v>Хацевич І. М.</v>
      </c>
      <c r="LL38" s="19" t="str">
        <f ca="1">IFERROR(__xludf.DUMMYFUNCTION("""COMPUTED_VALUE"""),"За")</f>
        <v>За</v>
      </c>
      <c r="LM38" s="19">
        <f ca="1">IFERROR(__xludf.DUMMYFUNCTION("""COMPUTED_VALUE"""),111)</f>
        <v>111</v>
      </c>
      <c r="LN38" s="19" t="str">
        <f ca="1">IFERROR(__xludf.DUMMYFUNCTION("""COMPUTED_VALUE"""),"Хацевич І. М.")</f>
        <v>Хацевич І. М.</v>
      </c>
      <c r="LO38" s="19" t="str">
        <f ca="1">IFERROR(__xludf.DUMMYFUNCTION("""COMPUTED_VALUE"""),"За")</f>
        <v>За</v>
      </c>
      <c r="LP38" s="19">
        <f ca="1">IFERROR(__xludf.DUMMYFUNCTION("""COMPUTED_VALUE"""),111)</f>
        <v>111</v>
      </c>
      <c r="LQ38" s="19" t="str">
        <f ca="1">IFERROR(__xludf.DUMMYFUNCTION("""COMPUTED_VALUE"""),"Хацевич І. М.")</f>
        <v>Хацевич І. М.</v>
      </c>
      <c r="LR38" s="19" t="str">
        <f ca="1">IFERROR(__xludf.DUMMYFUNCTION("""COMPUTED_VALUE"""),"За")</f>
        <v>За</v>
      </c>
      <c r="LS38" s="19">
        <f ca="1">IFERROR(__xludf.DUMMYFUNCTION("""COMPUTED_VALUE"""),111)</f>
        <v>111</v>
      </c>
      <c r="LT38" s="19" t="str">
        <f ca="1">IFERROR(__xludf.DUMMYFUNCTION("""COMPUTED_VALUE"""),"Хацевич І. М.")</f>
        <v>Хацевич І. М.</v>
      </c>
      <c r="LU38" s="19" t="str">
        <f ca="1">IFERROR(__xludf.DUMMYFUNCTION("""COMPUTED_VALUE"""),"За")</f>
        <v>За</v>
      </c>
      <c r="LV38" s="19">
        <f ca="1">IFERROR(__xludf.DUMMYFUNCTION("""COMPUTED_VALUE"""),111)</f>
        <v>111</v>
      </c>
      <c r="LW38" s="19" t="str">
        <f ca="1">IFERROR(__xludf.DUMMYFUNCTION("""COMPUTED_VALUE"""),"Хацевич І. М.")</f>
        <v>Хацевич І. М.</v>
      </c>
      <c r="LX38" s="19" t="str">
        <f ca="1">IFERROR(__xludf.DUMMYFUNCTION("""COMPUTED_VALUE"""),"За")</f>
        <v>За</v>
      </c>
      <c r="LY38" s="19">
        <f ca="1">IFERROR(__xludf.DUMMYFUNCTION("""COMPUTED_VALUE"""),111)</f>
        <v>111</v>
      </c>
      <c r="LZ38" s="19" t="str">
        <f ca="1">IFERROR(__xludf.DUMMYFUNCTION("""COMPUTED_VALUE"""),"Хацевич І. М.")</f>
        <v>Хацевич І. М.</v>
      </c>
      <c r="MA38" s="19" t="str">
        <f ca="1">IFERROR(__xludf.DUMMYFUNCTION("""COMPUTED_VALUE"""),"За")</f>
        <v>За</v>
      </c>
      <c r="MB38" s="19">
        <f ca="1">IFERROR(__xludf.DUMMYFUNCTION("""COMPUTED_VALUE"""),111)</f>
        <v>111</v>
      </c>
      <c r="MC38" s="19" t="str">
        <f ca="1">IFERROR(__xludf.DUMMYFUNCTION("""COMPUTED_VALUE"""),"Хацевич І. М.")</f>
        <v>Хацевич І. М.</v>
      </c>
      <c r="MD38" s="19" t="str">
        <f ca="1">IFERROR(__xludf.DUMMYFUNCTION("""COMPUTED_VALUE"""),"За")</f>
        <v>За</v>
      </c>
      <c r="ME38" s="19">
        <f ca="1">IFERROR(__xludf.DUMMYFUNCTION("""COMPUTED_VALUE"""),111)</f>
        <v>111</v>
      </c>
      <c r="MF38" s="19" t="str">
        <f ca="1">IFERROR(__xludf.DUMMYFUNCTION("""COMPUTED_VALUE"""),"Хацевич І. М.")</f>
        <v>Хацевич І. М.</v>
      </c>
      <c r="MG38" s="19" t="str">
        <f ca="1">IFERROR(__xludf.DUMMYFUNCTION("""COMPUTED_VALUE"""),"За")</f>
        <v>За</v>
      </c>
      <c r="MH38" s="19">
        <f ca="1">IFERROR(__xludf.DUMMYFUNCTION("""COMPUTED_VALUE"""),111)</f>
        <v>111</v>
      </c>
      <c r="MI38" s="19" t="str">
        <f ca="1">IFERROR(__xludf.DUMMYFUNCTION("""COMPUTED_VALUE"""),"Хацевич І. М.")</f>
        <v>Хацевич І. М.</v>
      </c>
      <c r="MJ38" s="19" t="str">
        <f ca="1">IFERROR(__xludf.DUMMYFUNCTION("""COMPUTED_VALUE"""),"За")</f>
        <v>За</v>
      </c>
      <c r="MK38" s="19">
        <f ca="1">IFERROR(__xludf.DUMMYFUNCTION("""COMPUTED_VALUE"""),111)</f>
        <v>111</v>
      </c>
      <c r="ML38" s="19" t="str">
        <f ca="1">IFERROR(__xludf.DUMMYFUNCTION("""COMPUTED_VALUE"""),"Хацевич І. М.")</f>
        <v>Хацевич І. М.</v>
      </c>
      <c r="MM38" s="19" t="str">
        <f ca="1">IFERROR(__xludf.DUMMYFUNCTION("""COMPUTED_VALUE"""),"За")</f>
        <v>За</v>
      </c>
      <c r="MN38" s="19">
        <f ca="1">IFERROR(__xludf.DUMMYFUNCTION("""COMPUTED_VALUE"""),111)</f>
        <v>111</v>
      </c>
      <c r="MO38" s="19" t="str">
        <f ca="1">IFERROR(__xludf.DUMMYFUNCTION("""COMPUTED_VALUE"""),"Хацевич І. М.")</f>
        <v>Хацевич І. М.</v>
      </c>
      <c r="MP38" s="19" t="str">
        <f ca="1">IFERROR(__xludf.DUMMYFUNCTION("""COMPUTED_VALUE"""),"За")</f>
        <v>За</v>
      </c>
      <c r="MQ38" s="19">
        <f ca="1">IFERROR(__xludf.DUMMYFUNCTION("""COMPUTED_VALUE"""),111)</f>
        <v>111</v>
      </c>
      <c r="MR38" s="19" t="str">
        <f ca="1">IFERROR(__xludf.DUMMYFUNCTION("""COMPUTED_VALUE"""),"Хацевич І. М.")</f>
        <v>Хацевич І. М.</v>
      </c>
      <c r="MS38" s="19" t="str">
        <f ca="1">IFERROR(__xludf.DUMMYFUNCTION("""COMPUTED_VALUE"""),"За")</f>
        <v>За</v>
      </c>
      <c r="MT38" s="19">
        <f ca="1">IFERROR(__xludf.DUMMYFUNCTION("""COMPUTED_VALUE"""),111)</f>
        <v>111</v>
      </c>
      <c r="MU38" s="19" t="str">
        <f ca="1">IFERROR(__xludf.DUMMYFUNCTION("""COMPUTED_VALUE"""),"Хацевич І. М.")</f>
        <v>Хацевич І. М.</v>
      </c>
      <c r="MV38" s="19" t="str">
        <f ca="1">IFERROR(__xludf.DUMMYFUNCTION("""COMPUTED_VALUE"""),"За")</f>
        <v>За</v>
      </c>
      <c r="MW38" s="19">
        <f ca="1">IFERROR(__xludf.DUMMYFUNCTION("""COMPUTED_VALUE"""),111)</f>
        <v>111</v>
      </c>
      <c r="MX38" s="19" t="str">
        <f ca="1">IFERROR(__xludf.DUMMYFUNCTION("""COMPUTED_VALUE"""),"Хацевич І. М.")</f>
        <v>Хацевич І. М.</v>
      </c>
      <c r="MY38" s="19" t="str">
        <f ca="1">IFERROR(__xludf.DUMMYFUNCTION("""COMPUTED_VALUE"""),"За")</f>
        <v>За</v>
      </c>
      <c r="MZ38" s="19">
        <f ca="1">IFERROR(__xludf.DUMMYFUNCTION("""COMPUTED_VALUE"""),111)</f>
        <v>111</v>
      </c>
      <c r="NA38" s="19" t="str">
        <f ca="1">IFERROR(__xludf.DUMMYFUNCTION("""COMPUTED_VALUE"""),"Хацевич І. М.")</f>
        <v>Хацевич І. М.</v>
      </c>
      <c r="NB38" s="19" t="str">
        <f ca="1">IFERROR(__xludf.DUMMYFUNCTION("""COMPUTED_VALUE"""),"За")</f>
        <v>За</v>
      </c>
      <c r="NC38" s="19">
        <f ca="1">IFERROR(__xludf.DUMMYFUNCTION("""COMPUTED_VALUE"""),111)</f>
        <v>111</v>
      </c>
      <c r="ND38" s="19" t="str">
        <f ca="1">IFERROR(__xludf.DUMMYFUNCTION("""COMPUTED_VALUE"""),"Хацевич І. М.")</f>
        <v>Хацевич І. М.</v>
      </c>
      <c r="NE38" s="19" t="str">
        <f ca="1">IFERROR(__xludf.DUMMYFUNCTION("""COMPUTED_VALUE"""),"За")</f>
        <v>За</v>
      </c>
      <c r="NF38" s="19">
        <f ca="1">IFERROR(__xludf.DUMMYFUNCTION("""COMPUTED_VALUE"""),111)</f>
        <v>111</v>
      </c>
      <c r="NG38" s="19" t="str">
        <f ca="1">IFERROR(__xludf.DUMMYFUNCTION("""COMPUTED_VALUE"""),"Хацевич І. М.")</f>
        <v>Хацевич І. М.</v>
      </c>
      <c r="NH38" s="19" t="str">
        <f ca="1">IFERROR(__xludf.DUMMYFUNCTION("""COMPUTED_VALUE"""),"За")</f>
        <v>За</v>
      </c>
      <c r="NI38" s="19">
        <f ca="1">IFERROR(__xludf.DUMMYFUNCTION("""COMPUTED_VALUE"""),111)</f>
        <v>111</v>
      </c>
      <c r="NJ38" s="19" t="str">
        <f ca="1">IFERROR(__xludf.DUMMYFUNCTION("""COMPUTED_VALUE"""),"Хацевич І. М.")</f>
        <v>Хацевич І. М.</v>
      </c>
      <c r="NK38" s="19" t="str">
        <f ca="1">IFERROR(__xludf.DUMMYFUNCTION("""COMPUTED_VALUE"""),"За")</f>
        <v>За</v>
      </c>
      <c r="NL38" s="19">
        <f ca="1">IFERROR(__xludf.DUMMYFUNCTION("""COMPUTED_VALUE"""),111)</f>
        <v>111</v>
      </c>
      <c r="NM38" s="19" t="str">
        <f ca="1">IFERROR(__xludf.DUMMYFUNCTION("""COMPUTED_VALUE"""),"Хацевич І. М.")</f>
        <v>Хацевич І. М.</v>
      </c>
      <c r="NN38" s="19" t="str">
        <f ca="1">IFERROR(__xludf.DUMMYFUNCTION("""COMPUTED_VALUE"""),"За")</f>
        <v>За</v>
      </c>
      <c r="NO38" s="19">
        <f ca="1">IFERROR(__xludf.DUMMYFUNCTION("""COMPUTED_VALUE"""),111)</f>
        <v>111</v>
      </c>
      <c r="NP38" s="19" t="str">
        <f ca="1">IFERROR(__xludf.DUMMYFUNCTION("""COMPUTED_VALUE"""),"Хацевич І. М.")</f>
        <v>Хацевич І. М.</v>
      </c>
      <c r="NQ38" s="19" t="str">
        <f ca="1">IFERROR(__xludf.DUMMYFUNCTION("""COMPUTED_VALUE"""),"За")</f>
        <v>За</v>
      </c>
      <c r="NR38" s="19">
        <f ca="1">IFERROR(__xludf.DUMMYFUNCTION("""COMPUTED_VALUE"""),111)</f>
        <v>111</v>
      </c>
      <c r="NS38" s="19" t="str">
        <f ca="1">IFERROR(__xludf.DUMMYFUNCTION("""COMPUTED_VALUE"""),"Хацевич І. М.")</f>
        <v>Хацевич І. М.</v>
      </c>
      <c r="NT38" s="19" t="str">
        <f ca="1">IFERROR(__xludf.DUMMYFUNCTION("""COMPUTED_VALUE"""),"Утримався")</f>
        <v>Утримався</v>
      </c>
      <c r="NU38" s="19">
        <f ca="1">IFERROR(__xludf.DUMMYFUNCTION("""COMPUTED_VALUE"""),111)</f>
        <v>111</v>
      </c>
      <c r="NV38" s="19" t="str">
        <f ca="1">IFERROR(__xludf.DUMMYFUNCTION("""COMPUTED_VALUE"""),"Хацевич І. М.")</f>
        <v>Хацевич І. М.</v>
      </c>
      <c r="NW38" s="19" t="str">
        <f ca="1">IFERROR(__xludf.DUMMYFUNCTION("""COMPUTED_VALUE"""),"Утримався")</f>
        <v>Утримався</v>
      </c>
      <c r="NX38" s="19">
        <f ca="1">IFERROR(__xludf.DUMMYFUNCTION("""COMPUTED_VALUE"""),111)</f>
        <v>111</v>
      </c>
      <c r="NY38" s="19" t="str">
        <f ca="1">IFERROR(__xludf.DUMMYFUNCTION("""COMPUTED_VALUE"""),"Хацевич І. М.")</f>
        <v>Хацевич І. М.</v>
      </c>
      <c r="NZ38" s="19" t="str">
        <f ca="1">IFERROR(__xludf.DUMMYFUNCTION("""COMPUTED_VALUE"""),"За")</f>
        <v>За</v>
      </c>
      <c r="OA38" s="19">
        <f ca="1">IFERROR(__xludf.DUMMYFUNCTION("""COMPUTED_VALUE"""),111)</f>
        <v>111</v>
      </c>
      <c r="OB38" s="19" t="str">
        <f ca="1">IFERROR(__xludf.DUMMYFUNCTION("""COMPUTED_VALUE"""),"Хацевич І. М.")</f>
        <v>Хацевич І. М.</v>
      </c>
      <c r="OC38" s="19" t="str">
        <f ca="1">IFERROR(__xludf.DUMMYFUNCTION("""COMPUTED_VALUE"""),"За")</f>
        <v>За</v>
      </c>
      <c r="OD38" s="19">
        <f ca="1">IFERROR(__xludf.DUMMYFUNCTION("""COMPUTED_VALUE"""),111)</f>
        <v>111</v>
      </c>
      <c r="OE38" s="19" t="str">
        <f ca="1">IFERROR(__xludf.DUMMYFUNCTION("""COMPUTED_VALUE"""),"Хацевич І. М.")</f>
        <v>Хацевич І. М.</v>
      </c>
      <c r="OF38" s="19" t="str">
        <f ca="1">IFERROR(__xludf.DUMMYFUNCTION("""COMPUTED_VALUE"""),"За")</f>
        <v>За</v>
      </c>
      <c r="OG38" s="19">
        <f ca="1">IFERROR(__xludf.DUMMYFUNCTION("""COMPUTED_VALUE"""),111)</f>
        <v>111</v>
      </c>
      <c r="OH38" s="19" t="str">
        <f ca="1">IFERROR(__xludf.DUMMYFUNCTION("""COMPUTED_VALUE"""),"Хацевич І. М.")</f>
        <v>Хацевич І. М.</v>
      </c>
      <c r="OI38" s="19" t="str">
        <f ca="1">IFERROR(__xludf.DUMMYFUNCTION("""COMPUTED_VALUE"""),"За")</f>
        <v>За</v>
      </c>
      <c r="OJ38" s="19">
        <f ca="1">IFERROR(__xludf.DUMMYFUNCTION("""COMPUTED_VALUE"""),111)</f>
        <v>111</v>
      </c>
      <c r="OK38" s="19" t="str">
        <f ca="1">IFERROR(__xludf.DUMMYFUNCTION("""COMPUTED_VALUE"""),"Хацевич І. М.")</f>
        <v>Хацевич І. М.</v>
      </c>
      <c r="OL38" s="19" t="str">
        <f ca="1">IFERROR(__xludf.DUMMYFUNCTION("""COMPUTED_VALUE"""),"За")</f>
        <v>За</v>
      </c>
      <c r="OM38" s="19">
        <f ca="1">IFERROR(__xludf.DUMMYFUNCTION("""COMPUTED_VALUE"""),111)</f>
        <v>111</v>
      </c>
      <c r="ON38" s="19" t="str">
        <f ca="1">IFERROR(__xludf.DUMMYFUNCTION("""COMPUTED_VALUE"""),"Хацевич І. М.")</f>
        <v>Хацевич І. М.</v>
      </c>
      <c r="OO38" s="19" t="str">
        <f ca="1">IFERROR(__xludf.DUMMYFUNCTION("""COMPUTED_VALUE"""),"За")</f>
        <v>За</v>
      </c>
      <c r="OP38" s="19">
        <f ca="1">IFERROR(__xludf.DUMMYFUNCTION("""COMPUTED_VALUE"""),111)</f>
        <v>111</v>
      </c>
      <c r="OQ38" s="19" t="str">
        <f ca="1">IFERROR(__xludf.DUMMYFUNCTION("""COMPUTED_VALUE"""),"Хацевич І. М.")</f>
        <v>Хацевич І. М.</v>
      </c>
      <c r="OR38" s="19" t="str">
        <f ca="1">IFERROR(__xludf.DUMMYFUNCTION("""COMPUTED_VALUE"""),"За")</f>
        <v>За</v>
      </c>
      <c r="OS38" s="19">
        <f ca="1">IFERROR(__xludf.DUMMYFUNCTION("""COMPUTED_VALUE"""),111)</f>
        <v>111</v>
      </c>
      <c r="OT38" s="19" t="str">
        <f ca="1">IFERROR(__xludf.DUMMYFUNCTION("""COMPUTED_VALUE"""),"Хацевич І. М.")</f>
        <v>Хацевич І. М.</v>
      </c>
      <c r="OU38" s="19" t="str">
        <f ca="1">IFERROR(__xludf.DUMMYFUNCTION("""COMPUTED_VALUE"""),"За")</f>
        <v>За</v>
      </c>
      <c r="OV38" s="19">
        <f ca="1">IFERROR(__xludf.DUMMYFUNCTION("""COMPUTED_VALUE"""),111)</f>
        <v>111</v>
      </c>
      <c r="OW38" s="19" t="str">
        <f ca="1">IFERROR(__xludf.DUMMYFUNCTION("""COMPUTED_VALUE"""),"Хацевич І. М.")</f>
        <v>Хацевич І. М.</v>
      </c>
      <c r="OX38" s="19" t="str">
        <f ca="1">IFERROR(__xludf.DUMMYFUNCTION("""COMPUTED_VALUE"""),"За")</f>
        <v>За</v>
      </c>
      <c r="OY38" s="19">
        <f ca="1">IFERROR(__xludf.DUMMYFUNCTION("""COMPUTED_VALUE"""),111)</f>
        <v>111</v>
      </c>
      <c r="OZ38" s="19" t="str">
        <f ca="1">IFERROR(__xludf.DUMMYFUNCTION("""COMPUTED_VALUE"""),"Хацевич І. М.")</f>
        <v>Хацевич І. М.</v>
      </c>
      <c r="PA38" s="19" t="str">
        <f ca="1">IFERROR(__xludf.DUMMYFUNCTION("""COMPUTED_VALUE"""),"За")</f>
        <v>За</v>
      </c>
      <c r="PB38" s="19">
        <f ca="1">IFERROR(__xludf.DUMMYFUNCTION("""COMPUTED_VALUE"""),111)</f>
        <v>111</v>
      </c>
      <c r="PC38" s="19" t="str">
        <f ca="1">IFERROR(__xludf.DUMMYFUNCTION("""COMPUTED_VALUE"""),"Хацевич І. М.")</f>
        <v>Хацевич І. М.</v>
      </c>
      <c r="PD38" s="19" t="str">
        <f ca="1">IFERROR(__xludf.DUMMYFUNCTION("""COMPUTED_VALUE"""),"За")</f>
        <v>За</v>
      </c>
      <c r="PE38" s="19">
        <f ca="1">IFERROR(__xludf.DUMMYFUNCTION("""COMPUTED_VALUE"""),111)</f>
        <v>111</v>
      </c>
      <c r="PF38" s="19" t="str">
        <f ca="1">IFERROR(__xludf.DUMMYFUNCTION("""COMPUTED_VALUE"""),"Хацевич І. М.")</f>
        <v>Хацевич І. М.</v>
      </c>
      <c r="PG38" s="19" t="str">
        <f ca="1">IFERROR(__xludf.DUMMYFUNCTION("""COMPUTED_VALUE"""),"За")</f>
        <v>За</v>
      </c>
      <c r="PH38" s="19">
        <f ca="1">IFERROR(__xludf.DUMMYFUNCTION("""COMPUTED_VALUE"""),111)</f>
        <v>111</v>
      </c>
      <c r="PI38" s="19" t="str">
        <f ca="1">IFERROR(__xludf.DUMMYFUNCTION("""COMPUTED_VALUE"""),"Хацевич І. М.")</f>
        <v>Хацевич І. М.</v>
      </c>
      <c r="PJ38" s="19" t="str">
        <f ca="1">IFERROR(__xludf.DUMMYFUNCTION("""COMPUTED_VALUE"""),"За")</f>
        <v>За</v>
      </c>
      <c r="PK38" s="19">
        <f ca="1">IFERROR(__xludf.DUMMYFUNCTION("""COMPUTED_VALUE"""),111)</f>
        <v>111</v>
      </c>
      <c r="PL38" s="19" t="str">
        <f ca="1">IFERROR(__xludf.DUMMYFUNCTION("""COMPUTED_VALUE"""),"Хацевич І. М.")</f>
        <v>Хацевич І. М.</v>
      </c>
      <c r="PM38" s="19" t="str">
        <f ca="1">IFERROR(__xludf.DUMMYFUNCTION("""COMPUTED_VALUE"""),"За")</f>
        <v>За</v>
      </c>
      <c r="PN38" s="19">
        <f ca="1">IFERROR(__xludf.DUMMYFUNCTION("""COMPUTED_VALUE"""),111)</f>
        <v>111</v>
      </c>
      <c r="PO38" s="19" t="str">
        <f ca="1">IFERROR(__xludf.DUMMYFUNCTION("""COMPUTED_VALUE"""),"Хацевич І. М.")</f>
        <v>Хацевич І. М.</v>
      </c>
      <c r="PP38" s="19" t="str">
        <f ca="1">IFERROR(__xludf.DUMMYFUNCTION("""COMPUTED_VALUE"""),"Утримався")</f>
        <v>Утримався</v>
      </c>
      <c r="PQ38" s="19">
        <f ca="1">IFERROR(__xludf.DUMMYFUNCTION("""COMPUTED_VALUE"""),111)</f>
        <v>111</v>
      </c>
      <c r="PR38" s="19" t="str">
        <f ca="1">IFERROR(__xludf.DUMMYFUNCTION("""COMPUTED_VALUE"""),"Хацевич І. М.")</f>
        <v>Хацевич І. М.</v>
      </c>
      <c r="PS38" s="19" t="str">
        <f ca="1">IFERROR(__xludf.DUMMYFUNCTION("""COMPUTED_VALUE"""),"За")</f>
        <v>За</v>
      </c>
      <c r="PT38" s="19">
        <f ca="1">IFERROR(__xludf.DUMMYFUNCTION("""COMPUTED_VALUE"""),111)</f>
        <v>111</v>
      </c>
      <c r="PU38" s="19" t="str">
        <f ca="1">IFERROR(__xludf.DUMMYFUNCTION("""COMPUTED_VALUE"""),"Хацевич І. М.")</f>
        <v>Хацевич І. М.</v>
      </c>
      <c r="PV38" s="19" t="str">
        <f ca="1">IFERROR(__xludf.DUMMYFUNCTION("""COMPUTED_VALUE"""),"За")</f>
        <v>За</v>
      </c>
      <c r="PW38" s="19">
        <f ca="1">IFERROR(__xludf.DUMMYFUNCTION("""COMPUTED_VALUE"""),111)</f>
        <v>111</v>
      </c>
      <c r="PX38" s="19" t="str">
        <f ca="1">IFERROR(__xludf.DUMMYFUNCTION("""COMPUTED_VALUE"""),"Хацевич І. М.")</f>
        <v>Хацевич І. М.</v>
      </c>
      <c r="PY38" s="19" t="str">
        <f ca="1">IFERROR(__xludf.DUMMYFUNCTION("""COMPUTED_VALUE"""),"За")</f>
        <v>За</v>
      </c>
      <c r="PZ38" s="19">
        <f ca="1">IFERROR(__xludf.DUMMYFUNCTION("""COMPUTED_VALUE"""),111)</f>
        <v>111</v>
      </c>
      <c r="QA38" s="19" t="str">
        <f ca="1">IFERROR(__xludf.DUMMYFUNCTION("""COMPUTED_VALUE"""),"Хацевич І. М.")</f>
        <v>Хацевич І. М.</v>
      </c>
      <c r="QB38" s="19" t="str">
        <f ca="1">IFERROR(__xludf.DUMMYFUNCTION("""COMPUTED_VALUE"""),"За")</f>
        <v>За</v>
      </c>
      <c r="QC38" s="19">
        <f ca="1">IFERROR(__xludf.DUMMYFUNCTION("""COMPUTED_VALUE"""),111)</f>
        <v>111</v>
      </c>
      <c r="QD38" s="19" t="str">
        <f ca="1">IFERROR(__xludf.DUMMYFUNCTION("""COMPUTED_VALUE"""),"Хацевич І. М.")</f>
        <v>Хацевич І. М.</v>
      </c>
      <c r="QE38" s="19" t="str">
        <f ca="1">IFERROR(__xludf.DUMMYFUNCTION("""COMPUTED_VALUE"""),"Утримався")</f>
        <v>Утримався</v>
      </c>
      <c r="QF38" s="19">
        <f ca="1">IFERROR(__xludf.DUMMYFUNCTION("""COMPUTED_VALUE"""),111)</f>
        <v>111</v>
      </c>
      <c r="QG38" s="19" t="str">
        <f ca="1">IFERROR(__xludf.DUMMYFUNCTION("""COMPUTED_VALUE"""),"Хацевич І. М.")</f>
        <v>Хацевич І. М.</v>
      </c>
      <c r="QH38" s="19" t="str">
        <f ca="1">IFERROR(__xludf.DUMMYFUNCTION("""COMPUTED_VALUE"""),"Утримався")</f>
        <v>Утримався</v>
      </c>
      <c r="QI38" s="19">
        <f ca="1">IFERROR(__xludf.DUMMYFUNCTION("""COMPUTED_VALUE"""),111)</f>
        <v>111</v>
      </c>
      <c r="QJ38" s="19" t="str">
        <f ca="1">IFERROR(__xludf.DUMMYFUNCTION("""COMPUTED_VALUE"""),"Хацевич І. М.")</f>
        <v>Хацевич І. М.</v>
      </c>
      <c r="QK38" s="19" t="str">
        <f ca="1">IFERROR(__xludf.DUMMYFUNCTION("""COMPUTED_VALUE"""),"За")</f>
        <v>За</v>
      </c>
    </row>
    <row r="39" spans="1:453" ht="12.75">
      <c r="A39" s="17">
        <f ca="1">IFERROR(__xludf.DUMMYFUNCTION("""COMPUTED_VALUE"""),113)</f>
        <v>113</v>
      </c>
      <c r="B39" s="17" t="str">
        <f ca="1">IFERROR(__xludf.DUMMYFUNCTION("""COMPUTED_VALUE"""),"Чайка О. Ю.")</f>
        <v>Чайка О. Ю.</v>
      </c>
      <c r="C39" s="19" t="str">
        <f ca="1">IFERROR(__xludf.DUMMYFUNCTION("""COMPUTED_VALUE"""),"За")</f>
        <v>За</v>
      </c>
      <c r="D39" s="19">
        <f ca="1">IFERROR(__xludf.DUMMYFUNCTION("""COMPUTED_VALUE"""),113)</f>
        <v>113</v>
      </c>
      <c r="E39" s="19" t="str">
        <f ca="1">IFERROR(__xludf.DUMMYFUNCTION("""COMPUTED_VALUE"""),"Чайка О. Ю.")</f>
        <v>Чайка О. Ю.</v>
      </c>
      <c r="F39" s="19" t="str">
        <f ca="1">IFERROR(__xludf.DUMMYFUNCTION("""COMPUTED_VALUE"""),"За")</f>
        <v>За</v>
      </c>
      <c r="G39" s="19">
        <f ca="1">IFERROR(__xludf.DUMMYFUNCTION("""COMPUTED_VALUE"""),113)</f>
        <v>113</v>
      </c>
      <c r="H39" s="19" t="str">
        <f ca="1">IFERROR(__xludf.DUMMYFUNCTION("""COMPUTED_VALUE"""),"Чайка О. Ю.")</f>
        <v>Чайка О. Ю.</v>
      </c>
      <c r="I39" s="19" t="str">
        <f ca="1">IFERROR(__xludf.DUMMYFUNCTION("""COMPUTED_VALUE"""),"За")</f>
        <v>За</v>
      </c>
      <c r="J39" s="19">
        <f ca="1">IFERROR(__xludf.DUMMYFUNCTION("""COMPUTED_VALUE"""),113)</f>
        <v>113</v>
      </c>
      <c r="K39" s="19" t="str">
        <f ca="1">IFERROR(__xludf.DUMMYFUNCTION("""COMPUTED_VALUE"""),"Чайка О. Ю.")</f>
        <v>Чайка О. Ю.</v>
      </c>
      <c r="L39" s="19" t="str">
        <f ca="1">IFERROR(__xludf.DUMMYFUNCTION("""COMPUTED_VALUE"""),"За")</f>
        <v>За</v>
      </c>
      <c r="M39" s="19">
        <f ca="1">IFERROR(__xludf.DUMMYFUNCTION("""COMPUTED_VALUE"""),113)</f>
        <v>113</v>
      </c>
      <c r="N39" s="19" t="str">
        <f ca="1">IFERROR(__xludf.DUMMYFUNCTION("""COMPUTED_VALUE"""),"Чайка О. Ю.")</f>
        <v>Чайка О. Ю.</v>
      </c>
      <c r="O39" s="19" t="str">
        <f ca="1">IFERROR(__xludf.DUMMYFUNCTION("""COMPUTED_VALUE"""),"За")</f>
        <v>За</v>
      </c>
      <c r="P39" s="19">
        <f ca="1">IFERROR(__xludf.DUMMYFUNCTION("""COMPUTED_VALUE"""),113)</f>
        <v>113</v>
      </c>
      <c r="Q39" s="19" t="str">
        <f ca="1">IFERROR(__xludf.DUMMYFUNCTION("""COMPUTED_VALUE"""),"Чайка О. Ю.")</f>
        <v>Чайка О. Ю.</v>
      </c>
      <c r="R39" s="19" t="str">
        <f ca="1">IFERROR(__xludf.DUMMYFUNCTION("""COMPUTED_VALUE"""),"За")</f>
        <v>За</v>
      </c>
      <c r="S39" s="19">
        <f ca="1">IFERROR(__xludf.DUMMYFUNCTION("""COMPUTED_VALUE"""),113)</f>
        <v>113</v>
      </c>
      <c r="T39" s="19" t="str">
        <f ca="1">IFERROR(__xludf.DUMMYFUNCTION("""COMPUTED_VALUE"""),"Чайка О. Ю.")</f>
        <v>Чайка О. Ю.</v>
      </c>
      <c r="U39" s="19" t="str">
        <f ca="1">IFERROR(__xludf.DUMMYFUNCTION("""COMPUTED_VALUE"""),"За")</f>
        <v>За</v>
      </c>
      <c r="V39" s="19">
        <f ca="1">IFERROR(__xludf.DUMMYFUNCTION("""COMPUTED_VALUE"""),113)</f>
        <v>113</v>
      </c>
      <c r="W39" s="19" t="str">
        <f ca="1">IFERROR(__xludf.DUMMYFUNCTION("""COMPUTED_VALUE"""),"Чайка О. Ю.")</f>
        <v>Чайка О. Ю.</v>
      </c>
      <c r="X39" s="19" t="str">
        <f ca="1">IFERROR(__xludf.DUMMYFUNCTION("""COMPUTED_VALUE"""),"За")</f>
        <v>За</v>
      </c>
      <c r="Y39" s="19">
        <f ca="1">IFERROR(__xludf.DUMMYFUNCTION("""COMPUTED_VALUE"""),113)</f>
        <v>113</v>
      </c>
      <c r="Z39" s="19" t="str">
        <f ca="1">IFERROR(__xludf.DUMMYFUNCTION("""COMPUTED_VALUE"""),"Чайка О. Ю.")</f>
        <v>Чайка О. Ю.</v>
      </c>
      <c r="AA39" s="19" t="str">
        <f ca="1">IFERROR(__xludf.DUMMYFUNCTION("""COMPUTED_VALUE"""),"Не голосував")</f>
        <v>Не голосував</v>
      </c>
      <c r="AB39" s="19">
        <f ca="1">IFERROR(__xludf.DUMMYFUNCTION("""COMPUTED_VALUE"""),113)</f>
        <v>113</v>
      </c>
      <c r="AC39" s="19" t="str">
        <f ca="1">IFERROR(__xludf.DUMMYFUNCTION("""COMPUTED_VALUE"""),"Чайка О. Ю.")</f>
        <v>Чайка О. Ю.</v>
      </c>
      <c r="AD39" s="19" t="str">
        <f ca="1">IFERROR(__xludf.DUMMYFUNCTION("""COMPUTED_VALUE"""),"За")</f>
        <v>За</v>
      </c>
      <c r="AE39" s="19">
        <f ca="1">IFERROR(__xludf.DUMMYFUNCTION("""COMPUTED_VALUE"""),113)</f>
        <v>113</v>
      </c>
      <c r="AF39" s="19" t="str">
        <f ca="1">IFERROR(__xludf.DUMMYFUNCTION("""COMPUTED_VALUE"""),"Чайка О. Ю.")</f>
        <v>Чайка О. Ю.</v>
      </c>
      <c r="AG39" s="19" t="str">
        <f ca="1">IFERROR(__xludf.DUMMYFUNCTION("""COMPUTED_VALUE"""),"Не голосував")</f>
        <v>Не голосував</v>
      </c>
      <c r="AH39" s="19">
        <f ca="1">IFERROR(__xludf.DUMMYFUNCTION("""COMPUTED_VALUE"""),113)</f>
        <v>113</v>
      </c>
      <c r="AI39" s="19" t="str">
        <f ca="1">IFERROR(__xludf.DUMMYFUNCTION("""COMPUTED_VALUE"""),"Чайка О. Ю.")</f>
        <v>Чайка О. Ю.</v>
      </c>
      <c r="AJ39" s="19" t="str">
        <f ca="1">IFERROR(__xludf.DUMMYFUNCTION("""COMPUTED_VALUE"""),"За")</f>
        <v>За</v>
      </c>
      <c r="AK39" s="19">
        <f ca="1">IFERROR(__xludf.DUMMYFUNCTION("""COMPUTED_VALUE"""),113)</f>
        <v>113</v>
      </c>
      <c r="AL39" s="19" t="str">
        <f ca="1">IFERROR(__xludf.DUMMYFUNCTION("""COMPUTED_VALUE"""),"Чайка О. Ю.")</f>
        <v>Чайка О. Ю.</v>
      </c>
      <c r="AM39" s="19" t="str">
        <f ca="1">IFERROR(__xludf.DUMMYFUNCTION("""COMPUTED_VALUE"""),"За")</f>
        <v>За</v>
      </c>
      <c r="AN39" s="19">
        <f ca="1">IFERROR(__xludf.DUMMYFUNCTION("""COMPUTED_VALUE"""),113)</f>
        <v>113</v>
      </c>
      <c r="AO39" s="19" t="str">
        <f ca="1">IFERROR(__xludf.DUMMYFUNCTION("""COMPUTED_VALUE"""),"Чайка О. Ю.")</f>
        <v>Чайка О. Ю.</v>
      </c>
      <c r="AP39" s="19" t="str">
        <f ca="1">IFERROR(__xludf.DUMMYFUNCTION("""COMPUTED_VALUE"""),"За")</f>
        <v>За</v>
      </c>
      <c r="AQ39" s="19">
        <f ca="1">IFERROR(__xludf.DUMMYFUNCTION("""COMPUTED_VALUE"""),113)</f>
        <v>113</v>
      </c>
      <c r="AR39" s="19" t="str">
        <f ca="1">IFERROR(__xludf.DUMMYFUNCTION("""COMPUTED_VALUE"""),"Чайка О. Ю.")</f>
        <v>Чайка О. Ю.</v>
      </c>
      <c r="AS39" s="19" t="str">
        <f ca="1">IFERROR(__xludf.DUMMYFUNCTION("""COMPUTED_VALUE"""),"За")</f>
        <v>За</v>
      </c>
      <c r="AT39" s="19">
        <f ca="1">IFERROR(__xludf.DUMMYFUNCTION("""COMPUTED_VALUE"""),113)</f>
        <v>113</v>
      </c>
      <c r="AU39" s="19" t="str">
        <f ca="1">IFERROR(__xludf.DUMMYFUNCTION("""COMPUTED_VALUE"""),"Чайка О. Ю.")</f>
        <v>Чайка О. Ю.</v>
      </c>
      <c r="AV39" s="19" t="str">
        <f ca="1">IFERROR(__xludf.DUMMYFUNCTION("""COMPUTED_VALUE"""),"За")</f>
        <v>За</v>
      </c>
      <c r="AW39" s="19">
        <f ca="1">IFERROR(__xludf.DUMMYFUNCTION("""COMPUTED_VALUE"""),113)</f>
        <v>113</v>
      </c>
      <c r="AX39" s="19" t="str">
        <f ca="1">IFERROR(__xludf.DUMMYFUNCTION("""COMPUTED_VALUE"""),"Чайка О. Ю.")</f>
        <v>Чайка О. Ю.</v>
      </c>
      <c r="AY39" s="19" t="str">
        <f ca="1">IFERROR(__xludf.DUMMYFUNCTION("""COMPUTED_VALUE"""),"За")</f>
        <v>За</v>
      </c>
      <c r="AZ39" s="19">
        <f ca="1">IFERROR(__xludf.DUMMYFUNCTION("""COMPUTED_VALUE"""),113)</f>
        <v>113</v>
      </c>
      <c r="BA39" s="19" t="str">
        <f ca="1">IFERROR(__xludf.DUMMYFUNCTION("""COMPUTED_VALUE"""),"Чайка О. Ю.")</f>
        <v>Чайка О. Ю.</v>
      </c>
      <c r="BB39" s="19" t="str">
        <f ca="1">IFERROR(__xludf.DUMMYFUNCTION("""COMPUTED_VALUE"""),"За")</f>
        <v>За</v>
      </c>
      <c r="BC39" s="19">
        <f ca="1">IFERROR(__xludf.DUMMYFUNCTION("""COMPUTED_VALUE"""),113)</f>
        <v>113</v>
      </c>
      <c r="BD39" s="19" t="str">
        <f ca="1">IFERROR(__xludf.DUMMYFUNCTION("""COMPUTED_VALUE"""),"Чайка О. Ю.")</f>
        <v>Чайка О. Ю.</v>
      </c>
      <c r="BE39" s="19" t="str">
        <f ca="1">IFERROR(__xludf.DUMMYFUNCTION("""COMPUTED_VALUE"""),"За")</f>
        <v>За</v>
      </c>
      <c r="BF39" s="19">
        <f ca="1">IFERROR(__xludf.DUMMYFUNCTION("""COMPUTED_VALUE"""),113)</f>
        <v>113</v>
      </c>
      <c r="BG39" s="19" t="str">
        <f ca="1">IFERROR(__xludf.DUMMYFUNCTION("""COMPUTED_VALUE"""),"Чайка О. Ю.")</f>
        <v>Чайка О. Ю.</v>
      </c>
      <c r="BH39" s="19" t="str">
        <f ca="1">IFERROR(__xludf.DUMMYFUNCTION("""COMPUTED_VALUE"""),"За")</f>
        <v>За</v>
      </c>
      <c r="BI39" s="19">
        <f ca="1">IFERROR(__xludf.DUMMYFUNCTION("""COMPUTED_VALUE"""),113)</f>
        <v>113</v>
      </c>
      <c r="BJ39" s="19" t="str">
        <f ca="1">IFERROR(__xludf.DUMMYFUNCTION("""COMPUTED_VALUE"""),"Чайка О. Ю.")</f>
        <v>Чайка О. Ю.</v>
      </c>
      <c r="BK39" s="19" t="str">
        <f ca="1">IFERROR(__xludf.DUMMYFUNCTION("""COMPUTED_VALUE"""),"За")</f>
        <v>За</v>
      </c>
      <c r="BL39" s="19">
        <f ca="1">IFERROR(__xludf.DUMMYFUNCTION("""COMPUTED_VALUE"""),113)</f>
        <v>113</v>
      </c>
      <c r="BM39" s="19" t="str">
        <f ca="1">IFERROR(__xludf.DUMMYFUNCTION("""COMPUTED_VALUE"""),"Чайка О. Ю.")</f>
        <v>Чайка О. Ю.</v>
      </c>
      <c r="BN39" s="19" t="str">
        <f ca="1">IFERROR(__xludf.DUMMYFUNCTION("""COMPUTED_VALUE"""),"За")</f>
        <v>За</v>
      </c>
      <c r="BO39" s="19">
        <f ca="1">IFERROR(__xludf.DUMMYFUNCTION("""COMPUTED_VALUE"""),113)</f>
        <v>113</v>
      </c>
      <c r="BP39" s="19" t="str">
        <f ca="1">IFERROR(__xludf.DUMMYFUNCTION("""COMPUTED_VALUE"""),"Чайка О. Ю.")</f>
        <v>Чайка О. Ю.</v>
      </c>
      <c r="BQ39" s="19" t="str">
        <f ca="1">IFERROR(__xludf.DUMMYFUNCTION("""COMPUTED_VALUE"""),"За")</f>
        <v>За</v>
      </c>
      <c r="BR39" s="19">
        <f ca="1">IFERROR(__xludf.DUMMYFUNCTION("""COMPUTED_VALUE"""),113)</f>
        <v>113</v>
      </c>
      <c r="BS39" s="19" t="str">
        <f ca="1">IFERROR(__xludf.DUMMYFUNCTION("""COMPUTED_VALUE"""),"Чайка О. Ю.")</f>
        <v>Чайка О. Ю.</v>
      </c>
      <c r="BT39" s="19" t="str">
        <f ca="1">IFERROR(__xludf.DUMMYFUNCTION("""COMPUTED_VALUE"""),"За")</f>
        <v>За</v>
      </c>
      <c r="BU39" s="19">
        <f ca="1">IFERROR(__xludf.DUMMYFUNCTION("""COMPUTED_VALUE"""),113)</f>
        <v>113</v>
      </c>
      <c r="BV39" s="19" t="str">
        <f ca="1">IFERROR(__xludf.DUMMYFUNCTION("""COMPUTED_VALUE"""),"Чайка О. Ю.")</f>
        <v>Чайка О. Ю.</v>
      </c>
      <c r="BW39" s="19" t="str">
        <f ca="1">IFERROR(__xludf.DUMMYFUNCTION("""COMPUTED_VALUE"""),"За")</f>
        <v>За</v>
      </c>
      <c r="BX39" s="19">
        <f ca="1">IFERROR(__xludf.DUMMYFUNCTION("""COMPUTED_VALUE"""),113)</f>
        <v>113</v>
      </c>
      <c r="BY39" s="19" t="str">
        <f ca="1">IFERROR(__xludf.DUMMYFUNCTION("""COMPUTED_VALUE"""),"Чайка О. Ю.")</f>
        <v>Чайка О. Ю.</v>
      </c>
      <c r="BZ39" s="19" t="str">
        <f ca="1">IFERROR(__xludf.DUMMYFUNCTION("""COMPUTED_VALUE"""),"За")</f>
        <v>За</v>
      </c>
      <c r="CA39" s="19">
        <f ca="1">IFERROR(__xludf.DUMMYFUNCTION("""COMPUTED_VALUE"""),113)</f>
        <v>113</v>
      </c>
      <c r="CB39" s="19" t="str">
        <f ca="1">IFERROR(__xludf.DUMMYFUNCTION("""COMPUTED_VALUE"""),"Чайка О. Ю.")</f>
        <v>Чайка О. Ю.</v>
      </c>
      <c r="CC39" s="19" t="str">
        <f ca="1">IFERROR(__xludf.DUMMYFUNCTION("""COMPUTED_VALUE"""),"За")</f>
        <v>За</v>
      </c>
      <c r="CD39" s="19">
        <f ca="1">IFERROR(__xludf.DUMMYFUNCTION("""COMPUTED_VALUE"""),113)</f>
        <v>113</v>
      </c>
      <c r="CE39" s="19" t="str">
        <f ca="1">IFERROR(__xludf.DUMMYFUNCTION("""COMPUTED_VALUE"""),"Чайка О. Ю.")</f>
        <v>Чайка О. Ю.</v>
      </c>
      <c r="CF39" s="19" t="str">
        <f ca="1">IFERROR(__xludf.DUMMYFUNCTION("""COMPUTED_VALUE"""),"За")</f>
        <v>За</v>
      </c>
      <c r="CG39" s="19">
        <f ca="1">IFERROR(__xludf.DUMMYFUNCTION("""COMPUTED_VALUE"""),113)</f>
        <v>113</v>
      </c>
      <c r="CH39" s="19" t="str">
        <f ca="1">IFERROR(__xludf.DUMMYFUNCTION("""COMPUTED_VALUE"""),"Чайка О. Ю.")</f>
        <v>Чайка О. Ю.</v>
      </c>
      <c r="CI39" s="19" t="str">
        <f ca="1">IFERROR(__xludf.DUMMYFUNCTION("""COMPUTED_VALUE"""),"За")</f>
        <v>За</v>
      </c>
      <c r="CJ39" s="19">
        <f ca="1">IFERROR(__xludf.DUMMYFUNCTION("""COMPUTED_VALUE"""),113)</f>
        <v>113</v>
      </c>
      <c r="CK39" s="19" t="str">
        <f ca="1">IFERROR(__xludf.DUMMYFUNCTION("""COMPUTED_VALUE"""),"Чайка О. Ю.")</f>
        <v>Чайка О. Ю.</v>
      </c>
      <c r="CL39" s="19" t="str">
        <f ca="1">IFERROR(__xludf.DUMMYFUNCTION("""COMPUTED_VALUE"""),"За")</f>
        <v>За</v>
      </c>
      <c r="CM39" s="19">
        <f ca="1">IFERROR(__xludf.DUMMYFUNCTION("""COMPUTED_VALUE"""),113)</f>
        <v>113</v>
      </c>
      <c r="CN39" s="19" t="str">
        <f ca="1">IFERROR(__xludf.DUMMYFUNCTION("""COMPUTED_VALUE"""),"Чайка О. Ю.")</f>
        <v>Чайка О. Ю.</v>
      </c>
      <c r="CO39" s="19" t="str">
        <f ca="1">IFERROR(__xludf.DUMMYFUNCTION("""COMPUTED_VALUE"""),"За")</f>
        <v>За</v>
      </c>
      <c r="CP39" s="19">
        <f ca="1">IFERROR(__xludf.DUMMYFUNCTION("""COMPUTED_VALUE"""),113)</f>
        <v>113</v>
      </c>
      <c r="CQ39" s="19" t="str">
        <f ca="1">IFERROR(__xludf.DUMMYFUNCTION("""COMPUTED_VALUE"""),"Чайка О. Ю.")</f>
        <v>Чайка О. Ю.</v>
      </c>
      <c r="CR39" s="19" t="str">
        <f ca="1">IFERROR(__xludf.DUMMYFUNCTION("""COMPUTED_VALUE"""),"За")</f>
        <v>За</v>
      </c>
      <c r="CS39" s="19">
        <f ca="1">IFERROR(__xludf.DUMMYFUNCTION("""COMPUTED_VALUE"""),113)</f>
        <v>113</v>
      </c>
      <c r="CT39" s="19" t="str">
        <f ca="1">IFERROR(__xludf.DUMMYFUNCTION("""COMPUTED_VALUE"""),"Чайка О. Ю.")</f>
        <v>Чайка О. Ю.</v>
      </c>
      <c r="CU39" s="19" t="str">
        <f ca="1">IFERROR(__xludf.DUMMYFUNCTION("""COMPUTED_VALUE"""),"За")</f>
        <v>За</v>
      </c>
      <c r="CV39" s="19">
        <f ca="1">IFERROR(__xludf.DUMMYFUNCTION("""COMPUTED_VALUE"""),113)</f>
        <v>113</v>
      </c>
      <c r="CW39" s="19" t="str">
        <f ca="1">IFERROR(__xludf.DUMMYFUNCTION("""COMPUTED_VALUE"""),"Чайка О. Ю.")</f>
        <v>Чайка О. Ю.</v>
      </c>
      <c r="CX39" s="19" t="str">
        <f ca="1">IFERROR(__xludf.DUMMYFUNCTION("""COMPUTED_VALUE"""),"За")</f>
        <v>За</v>
      </c>
      <c r="CY39" s="19">
        <f ca="1">IFERROR(__xludf.DUMMYFUNCTION("""COMPUTED_VALUE"""),113)</f>
        <v>113</v>
      </c>
      <c r="CZ39" s="19" t="str">
        <f ca="1">IFERROR(__xludf.DUMMYFUNCTION("""COMPUTED_VALUE"""),"Чайка О. Ю.")</f>
        <v>Чайка О. Ю.</v>
      </c>
      <c r="DA39" s="19" t="str">
        <f ca="1">IFERROR(__xludf.DUMMYFUNCTION("""COMPUTED_VALUE"""),"За")</f>
        <v>За</v>
      </c>
      <c r="DB39" s="19">
        <f ca="1">IFERROR(__xludf.DUMMYFUNCTION("""COMPUTED_VALUE"""),113)</f>
        <v>113</v>
      </c>
      <c r="DC39" s="19" t="str">
        <f ca="1">IFERROR(__xludf.DUMMYFUNCTION("""COMPUTED_VALUE"""),"Чайка О. Ю.")</f>
        <v>Чайка О. Ю.</v>
      </c>
      <c r="DD39" s="19" t="str">
        <f ca="1">IFERROR(__xludf.DUMMYFUNCTION("""COMPUTED_VALUE"""),"За")</f>
        <v>За</v>
      </c>
      <c r="DE39" s="19">
        <f ca="1">IFERROR(__xludf.DUMMYFUNCTION("""COMPUTED_VALUE"""),113)</f>
        <v>113</v>
      </c>
      <c r="DF39" s="19" t="str">
        <f ca="1">IFERROR(__xludf.DUMMYFUNCTION("""COMPUTED_VALUE"""),"Чайка О. Ю.")</f>
        <v>Чайка О. Ю.</v>
      </c>
      <c r="DG39" s="19" t="str">
        <f ca="1">IFERROR(__xludf.DUMMYFUNCTION("""COMPUTED_VALUE"""),"За")</f>
        <v>За</v>
      </c>
      <c r="DH39" s="19">
        <f ca="1">IFERROR(__xludf.DUMMYFUNCTION("""COMPUTED_VALUE"""),113)</f>
        <v>113</v>
      </c>
      <c r="DI39" s="19" t="str">
        <f ca="1">IFERROR(__xludf.DUMMYFUNCTION("""COMPUTED_VALUE"""),"Чайка О. Ю.")</f>
        <v>Чайка О. Ю.</v>
      </c>
      <c r="DJ39" s="19" t="str">
        <f ca="1">IFERROR(__xludf.DUMMYFUNCTION("""COMPUTED_VALUE"""),"За")</f>
        <v>За</v>
      </c>
      <c r="DK39" s="19">
        <f ca="1">IFERROR(__xludf.DUMMYFUNCTION("""COMPUTED_VALUE"""),113)</f>
        <v>113</v>
      </c>
      <c r="DL39" s="19" t="str">
        <f ca="1">IFERROR(__xludf.DUMMYFUNCTION("""COMPUTED_VALUE"""),"Чайка О. Ю.")</f>
        <v>Чайка О. Ю.</v>
      </c>
      <c r="DM39" s="19" t="str">
        <f ca="1">IFERROR(__xludf.DUMMYFUNCTION("""COMPUTED_VALUE"""),"За")</f>
        <v>За</v>
      </c>
      <c r="DN39" s="19">
        <f ca="1">IFERROR(__xludf.DUMMYFUNCTION("""COMPUTED_VALUE"""),113)</f>
        <v>113</v>
      </c>
      <c r="DO39" s="19" t="str">
        <f ca="1">IFERROR(__xludf.DUMMYFUNCTION("""COMPUTED_VALUE"""),"Чайка О. Ю.")</f>
        <v>Чайка О. Ю.</v>
      </c>
      <c r="DP39" s="19" t="str">
        <f ca="1">IFERROR(__xludf.DUMMYFUNCTION("""COMPUTED_VALUE"""),"За")</f>
        <v>За</v>
      </c>
      <c r="DQ39" s="19">
        <f ca="1">IFERROR(__xludf.DUMMYFUNCTION("""COMPUTED_VALUE"""),113)</f>
        <v>113</v>
      </c>
      <c r="DR39" s="19" t="str">
        <f ca="1">IFERROR(__xludf.DUMMYFUNCTION("""COMPUTED_VALUE"""),"Чайка О. Ю.")</f>
        <v>Чайка О. Ю.</v>
      </c>
      <c r="DS39" s="19" t="str">
        <f ca="1">IFERROR(__xludf.DUMMYFUNCTION("""COMPUTED_VALUE"""),"За")</f>
        <v>За</v>
      </c>
      <c r="DT39" s="19">
        <f ca="1">IFERROR(__xludf.DUMMYFUNCTION("""COMPUTED_VALUE"""),113)</f>
        <v>113</v>
      </c>
      <c r="DU39" s="19" t="str">
        <f ca="1">IFERROR(__xludf.DUMMYFUNCTION("""COMPUTED_VALUE"""),"Чайка О. Ю.")</f>
        <v>Чайка О. Ю.</v>
      </c>
      <c r="DV39" s="19" t="str">
        <f ca="1">IFERROR(__xludf.DUMMYFUNCTION("""COMPUTED_VALUE"""),"За")</f>
        <v>За</v>
      </c>
      <c r="DW39" s="19">
        <f ca="1">IFERROR(__xludf.DUMMYFUNCTION("""COMPUTED_VALUE"""),113)</f>
        <v>113</v>
      </c>
      <c r="DX39" s="19" t="str">
        <f ca="1">IFERROR(__xludf.DUMMYFUNCTION("""COMPUTED_VALUE"""),"Чайка О. Ю.")</f>
        <v>Чайка О. Ю.</v>
      </c>
      <c r="DY39" s="19" t="str">
        <f ca="1">IFERROR(__xludf.DUMMYFUNCTION("""COMPUTED_VALUE"""),"За")</f>
        <v>За</v>
      </c>
      <c r="DZ39" s="19">
        <f ca="1">IFERROR(__xludf.DUMMYFUNCTION("""COMPUTED_VALUE"""),113)</f>
        <v>113</v>
      </c>
      <c r="EA39" s="19" t="str">
        <f ca="1">IFERROR(__xludf.DUMMYFUNCTION("""COMPUTED_VALUE"""),"Чайка О. Ю.")</f>
        <v>Чайка О. Ю.</v>
      </c>
      <c r="EB39" s="19" t="str">
        <f ca="1">IFERROR(__xludf.DUMMYFUNCTION("""COMPUTED_VALUE"""),"За")</f>
        <v>За</v>
      </c>
      <c r="EC39" s="19">
        <f ca="1">IFERROR(__xludf.DUMMYFUNCTION("""COMPUTED_VALUE"""),113)</f>
        <v>113</v>
      </c>
      <c r="ED39" s="19" t="str">
        <f ca="1">IFERROR(__xludf.DUMMYFUNCTION("""COMPUTED_VALUE"""),"Чайка О. Ю.")</f>
        <v>Чайка О. Ю.</v>
      </c>
      <c r="EE39" s="19" t="str">
        <f ca="1">IFERROR(__xludf.DUMMYFUNCTION("""COMPUTED_VALUE"""),"За")</f>
        <v>За</v>
      </c>
      <c r="EF39" s="19">
        <f ca="1">IFERROR(__xludf.DUMMYFUNCTION("""COMPUTED_VALUE"""),113)</f>
        <v>113</v>
      </c>
      <c r="EG39" s="19" t="str">
        <f ca="1">IFERROR(__xludf.DUMMYFUNCTION("""COMPUTED_VALUE"""),"Чайка О. Ю.")</f>
        <v>Чайка О. Ю.</v>
      </c>
      <c r="EH39" s="19" t="str">
        <f ca="1">IFERROR(__xludf.DUMMYFUNCTION("""COMPUTED_VALUE"""),"За")</f>
        <v>За</v>
      </c>
      <c r="EI39" s="19">
        <f ca="1">IFERROR(__xludf.DUMMYFUNCTION("""COMPUTED_VALUE"""),113)</f>
        <v>113</v>
      </c>
      <c r="EJ39" s="19" t="str">
        <f ca="1">IFERROR(__xludf.DUMMYFUNCTION("""COMPUTED_VALUE"""),"Чайка О. Ю.")</f>
        <v>Чайка О. Ю.</v>
      </c>
      <c r="EK39" s="19" t="str">
        <f ca="1">IFERROR(__xludf.DUMMYFUNCTION("""COMPUTED_VALUE"""),"За")</f>
        <v>За</v>
      </c>
      <c r="EL39" s="19">
        <f ca="1">IFERROR(__xludf.DUMMYFUNCTION("""COMPUTED_VALUE"""),113)</f>
        <v>113</v>
      </c>
      <c r="EM39" s="19" t="str">
        <f ca="1">IFERROR(__xludf.DUMMYFUNCTION("""COMPUTED_VALUE"""),"Чайка О. Ю.")</f>
        <v>Чайка О. Ю.</v>
      </c>
      <c r="EN39" s="19" t="str">
        <f ca="1">IFERROR(__xludf.DUMMYFUNCTION("""COMPUTED_VALUE"""),"За")</f>
        <v>За</v>
      </c>
      <c r="EO39" s="19">
        <f ca="1">IFERROR(__xludf.DUMMYFUNCTION("""COMPUTED_VALUE"""),113)</f>
        <v>113</v>
      </c>
      <c r="EP39" s="19" t="str">
        <f ca="1">IFERROR(__xludf.DUMMYFUNCTION("""COMPUTED_VALUE"""),"Чайка О. Ю.")</f>
        <v>Чайка О. Ю.</v>
      </c>
      <c r="EQ39" s="19" t="str">
        <f ca="1">IFERROR(__xludf.DUMMYFUNCTION("""COMPUTED_VALUE"""),"За")</f>
        <v>За</v>
      </c>
      <c r="ER39" s="19">
        <f ca="1">IFERROR(__xludf.DUMMYFUNCTION("""COMPUTED_VALUE"""),113)</f>
        <v>113</v>
      </c>
      <c r="ES39" s="19" t="str">
        <f ca="1">IFERROR(__xludf.DUMMYFUNCTION("""COMPUTED_VALUE"""),"Чайка О. Ю.")</f>
        <v>Чайка О. Ю.</v>
      </c>
      <c r="ET39" s="19" t="str">
        <f ca="1">IFERROR(__xludf.DUMMYFUNCTION("""COMPUTED_VALUE"""),"За")</f>
        <v>За</v>
      </c>
      <c r="EU39" s="19">
        <f ca="1">IFERROR(__xludf.DUMMYFUNCTION("""COMPUTED_VALUE"""),113)</f>
        <v>113</v>
      </c>
      <c r="EV39" s="19" t="str">
        <f ca="1">IFERROR(__xludf.DUMMYFUNCTION("""COMPUTED_VALUE"""),"Чайка О. Ю.")</f>
        <v>Чайка О. Ю.</v>
      </c>
      <c r="EW39" s="19" t="str">
        <f ca="1">IFERROR(__xludf.DUMMYFUNCTION("""COMPUTED_VALUE"""),"За")</f>
        <v>За</v>
      </c>
      <c r="EX39" s="19">
        <f ca="1">IFERROR(__xludf.DUMMYFUNCTION("""COMPUTED_VALUE"""),113)</f>
        <v>113</v>
      </c>
      <c r="EY39" s="19" t="str">
        <f ca="1">IFERROR(__xludf.DUMMYFUNCTION("""COMPUTED_VALUE"""),"Чайка О. Ю.")</f>
        <v>Чайка О. Ю.</v>
      </c>
      <c r="EZ39" s="19" t="str">
        <f ca="1">IFERROR(__xludf.DUMMYFUNCTION("""COMPUTED_VALUE"""),"За")</f>
        <v>За</v>
      </c>
      <c r="FA39" s="19">
        <f ca="1">IFERROR(__xludf.DUMMYFUNCTION("""COMPUTED_VALUE"""),113)</f>
        <v>113</v>
      </c>
      <c r="FB39" s="19" t="str">
        <f ca="1">IFERROR(__xludf.DUMMYFUNCTION("""COMPUTED_VALUE"""),"Чайка О. Ю.")</f>
        <v>Чайка О. Ю.</v>
      </c>
      <c r="FC39" s="19" t="str">
        <f ca="1">IFERROR(__xludf.DUMMYFUNCTION("""COMPUTED_VALUE"""),"За")</f>
        <v>За</v>
      </c>
      <c r="FD39" s="19">
        <f ca="1">IFERROR(__xludf.DUMMYFUNCTION("""COMPUTED_VALUE"""),113)</f>
        <v>113</v>
      </c>
      <c r="FE39" s="19" t="str">
        <f ca="1">IFERROR(__xludf.DUMMYFUNCTION("""COMPUTED_VALUE"""),"Чайка О. Ю.")</f>
        <v>Чайка О. Ю.</v>
      </c>
      <c r="FF39" s="19" t="str">
        <f ca="1">IFERROR(__xludf.DUMMYFUNCTION("""COMPUTED_VALUE"""),"Не голосував")</f>
        <v>Не голосував</v>
      </c>
      <c r="FG39" s="19">
        <f ca="1">IFERROR(__xludf.DUMMYFUNCTION("""COMPUTED_VALUE"""),113)</f>
        <v>113</v>
      </c>
      <c r="FH39" s="19" t="str">
        <f ca="1">IFERROR(__xludf.DUMMYFUNCTION("""COMPUTED_VALUE"""),"Чайка О. Ю.")</f>
        <v>Чайка О. Ю.</v>
      </c>
      <c r="FI39" s="19" t="str">
        <f ca="1">IFERROR(__xludf.DUMMYFUNCTION("""COMPUTED_VALUE"""),"Не голосував")</f>
        <v>Не голосував</v>
      </c>
      <c r="FJ39" s="19">
        <f ca="1">IFERROR(__xludf.DUMMYFUNCTION("""COMPUTED_VALUE"""),113)</f>
        <v>113</v>
      </c>
      <c r="FK39" s="19" t="str">
        <f ca="1">IFERROR(__xludf.DUMMYFUNCTION("""COMPUTED_VALUE"""),"Чайка О. Ю.")</f>
        <v>Чайка О. Ю.</v>
      </c>
      <c r="FL39" s="19" t="str">
        <f ca="1">IFERROR(__xludf.DUMMYFUNCTION("""COMPUTED_VALUE"""),"Не голосував")</f>
        <v>Не голосував</v>
      </c>
      <c r="FM39" s="19">
        <f ca="1">IFERROR(__xludf.DUMMYFUNCTION("""COMPUTED_VALUE"""),113)</f>
        <v>113</v>
      </c>
      <c r="FN39" s="19" t="str">
        <f ca="1">IFERROR(__xludf.DUMMYFUNCTION("""COMPUTED_VALUE"""),"Чайка О. Ю.")</f>
        <v>Чайка О. Ю.</v>
      </c>
      <c r="FO39" s="19" t="str">
        <f ca="1">IFERROR(__xludf.DUMMYFUNCTION("""COMPUTED_VALUE"""),"Не голосував")</f>
        <v>Не голосував</v>
      </c>
      <c r="FP39" s="19">
        <f ca="1">IFERROR(__xludf.DUMMYFUNCTION("""COMPUTED_VALUE"""),113)</f>
        <v>113</v>
      </c>
      <c r="FQ39" s="19" t="str">
        <f ca="1">IFERROR(__xludf.DUMMYFUNCTION("""COMPUTED_VALUE"""),"Чайка О. Ю.")</f>
        <v>Чайка О. Ю.</v>
      </c>
      <c r="FR39" s="19" t="str">
        <f ca="1">IFERROR(__xludf.DUMMYFUNCTION("""COMPUTED_VALUE"""),"Не голосував")</f>
        <v>Не голосував</v>
      </c>
      <c r="FS39" s="19">
        <f ca="1">IFERROR(__xludf.DUMMYFUNCTION("""COMPUTED_VALUE"""),113)</f>
        <v>113</v>
      </c>
      <c r="FT39" s="19" t="str">
        <f ca="1">IFERROR(__xludf.DUMMYFUNCTION("""COMPUTED_VALUE"""),"Чайка О. Ю.")</f>
        <v>Чайка О. Ю.</v>
      </c>
      <c r="FU39" s="19" t="str">
        <f ca="1">IFERROR(__xludf.DUMMYFUNCTION("""COMPUTED_VALUE"""),"Не голосував")</f>
        <v>Не голосував</v>
      </c>
      <c r="FV39" s="19">
        <f ca="1">IFERROR(__xludf.DUMMYFUNCTION("""COMPUTED_VALUE"""),113)</f>
        <v>113</v>
      </c>
      <c r="FW39" s="19" t="str">
        <f ca="1">IFERROR(__xludf.DUMMYFUNCTION("""COMPUTED_VALUE"""),"Чайка О. Ю.")</f>
        <v>Чайка О. Ю.</v>
      </c>
      <c r="FX39" s="19" t="str">
        <f ca="1">IFERROR(__xludf.DUMMYFUNCTION("""COMPUTED_VALUE"""),"За")</f>
        <v>За</v>
      </c>
      <c r="FY39" s="19">
        <f ca="1">IFERROR(__xludf.DUMMYFUNCTION("""COMPUTED_VALUE"""),113)</f>
        <v>113</v>
      </c>
      <c r="FZ39" s="19" t="str">
        <f ca="1">IFERROR(__xludf.DUMMYFUNCTION("""COMPUTED_VALUE"""),"Чайка О. Ю.")</f>
        <v>Чайка О. Ю.</v>
      </c>
      <c r="GA39" s="19" t="str">
        <f ca="1">IFERROR(__xludf.DUMMYFUNCTION("""COMPUTED_VALUE"""),"За")</f>
        <v>За</v>
      </c>
      <c r="GB39" s="19">
        <f ca="1">IFERROR(__xludf.DUMMYFUNCTION("""COMPUTED_VALUE"""),113)</f>
        <v>113</v>
      </c>
      <c r="GC39" s="19" t="str">
        <f ca="1">IFERROR(__xludf.DUMMYFUNCTION("""COMPUTED_VALUE"""),"Чайка О. Ю.")</f>
        <v>Чайка О. Ю.</v>
      </c>
      <c r="GD39" s="19" t="str">
        <f ca="1">IFERROR(__xludf.DUMMYFUNCTION("""COMPUTED_VALUE"""),"За")</f>
        <v>За</v>
      </c>
      <c r="GE39" s="19">
        <f ca="1">IFERROR(__xludf.DUMMYFUNCTION("""COMPUTED_VALUE"""),113)</f>
        <v>113</v>
      </c>
      <c r="GF39" s="19" t="str">
        <f ca="1">IFERROR(__xludf.DUMMYFUNCTION("""COMPUTED_VALUE"""),"Чайка О. Ю.")</f>
        <v>Чайка О. Ю.</v>
      </c>
      <c r="GG39" s="19" t="str">
        <f ca="1">IFERROR(__xludf.DUMMYFUNCTION("""COMPUTED_VALUE"""),"За")</f>
        <v>За</v>
      </c>
      <c r="GH39" s="19">
        <f ca="1">IFERROR(__xludf.DUMMYFUNCTION("""COMPUTED_VALUE"""),113)</f>
        <v>113</v>
      </c>
      <c r="GI39" s="19" t="str">
        <f ca="1">IFERROR(__xludf.DUMMYFUNCTION("""COMPUTED_VALUE"""),"Чайка О. Ю.")</f>
        <v>Чайка О. Ю.</v>
      </c>
      <c r="GJ39" s="19" t="str">
        <f ca="1">IFERROR(__xludf.DUMMYFUNCTION("""COMPUTED_VALUE"""),"За")</f>
        <v>За</v>
      </c>
      <c r="GK39" s="19">
        <f ca="1">IFERROR(__xludf.DUMMYFUNCTION("""COMPUTED_VALUE"""),113)</f>
        <v>113</v>
      </c>
      <c r="GL39" s="19" t="str">
        <f ca="1">IFERROR(__xludf.DUMMYFUNCTION("""COMPUTED_VALUE"""),"Чайка О. Ю.")</f>
        <v>Чайка О. Ю.</v>
      </c>
      <c r="GM39" s="19" t="str">
        <f ca="1">IFERROR(__xludf.DUMMYFUNCTION("""COMPUTED_VALUE"""),"За")</f>
        <v>За</v>
      </c>
      <c r="GN39" s="19">
        <f ca="1">IFERROR(__xludf.DUMMYFUNCTION("""COMPUTED_VALUE"""),113)</f>
        <v>113</v>
      </c>
      <c r="GO39" s="19" t="str">
        <f ca="1">IFERROR(__xludf.DUMMYFUNCTION("""COMPUTED_VALUE"""),"Чайка О. Ю.")</f>
        <v>Чайка О. Ю.</v>
      </c>
      <c r="GP39" s="19" t="str">
        <f ca="1">IFERROR(__xludf.DUMMYFUNCTION("""COMPUTED_VALUE"""),"За")</f>
        <v>За</v>
      </c>
      <c r="GQ39" s="19">
        <f ca="1">IFERROR(__xludf.DUMMYFUNCTION("""COMPUTED_VALUE"""),113)</f>
        <v>113</v>
      </c>
      <c r="GR39" s="19" t="str">
        <f ca="1">IFERROR(__xludf.DUMMYFUNCTION("""COMPUTED_VALUE"""),"Чайка О. Ю.")</f>
        <v>Чайка О. Ю.</v>
      </c>
      <c r="GS39" s="19" t="str">
        <f ca="1">IFERROR(__xludf.DUMMYFUNCTION("""COMPUTED_VALUE"""),"За")</f>
        <v>За</v>
      </c>
      <c r="GT39" s="19">
        <f ca="1">IFERROR(__xludf.DUMMYFUNCTION("""COMPUTED_VALUE"""),113)</f>
        <v>113</v>
      </c>
      <c r="GU39" s="19" t="str">
        <f ca="1">IFERROR(__xludf.DUMMYFUNCTION("""COMPUTED_VALUE"""),"Чайка О. Ю.")</f>
        <v>Чайка О. Ю.</v>
      </c>
      <c r="GV39" s="19" t="str">
        <f ca="1">IFERROR(__xludf.DUMMYFUNCTION("""COMPUTED_VALUE"""),"За")</f>
        <v>За</v>
      </c>
      <c r="GW39" s="19">
        <f ca="1">IFERROR(__xludf.DUMMYFUNCTION("""COMPUTED_VALUE"""),113)</f>
        <v>113</v>
      </c>
      <c r="GX39" s="19" t="str">
        <f ca="1">IFERROR(__xludf.DUMMYFUNCTION("""COMPUTED_VALUE"""),"Чайка О. Ю.")</f>
        <v>Чайка О. Ю.</v>
      </c>
      <c r="GY39" s="19" t="str">
        <f ca="1">IFERROR(__xludf.DUMMYFUNCTION("""COMPUTED_VALUE"""),"За")</f>
        <v>За</v>
      </c>
      <c r="GZ39" s="19">
        <f ca="1">IFERROR(__xludf.DUMMYFUNCTION("""COMPUTED_VALUE"""),113)</f>
        <v>113</v>
      </c>
      <c r="HA39" s="19" t="str">
        <f ca="1">IFERROR(__xludf.DUMMYFUNCTION("""COMPUTED_VALUE"""),"Чайка О. Ю.")</f>
        <v>Чайка О. Ю.</v>
      </c>
      <c r="HB39" s="19" t="str">
        <f ca="1">IFERROR(__xludf.DUMMYFUNCTION("""COMPUTED_VALUE"""),"За")</f>
        <v>За</v>
      </c>
      <c r="HC39" s="19">
        <f ca="1">IFERROR(__xludf.DUMMYFUNCTION("""COMPUTED_VALUE"""),113)</f>
        <v>113</v>
      </c>
      <c r="HD39" s="19" t="str">
        <f ca="1">IFERROR(__xludf.DUMMYFUNCTION("""COMPUTED_VALUE"""),"Чайка О. Ю.")</f>
        <v>Чайка О. Ю.</v>
      </c>
      <c r="HE39" s="19" t="str">
        <f ca="1">IFERROR(__xludf.DUMMYFUNCTION("""COMPUTED_VALUE"""),"За")</f>
        <v>За</v>
      </c>
      <c r="HF39" s="19">
        <f ca="1">IFERROR(__xludf.DUMMYFUNCTION("""COMPUTED_VALUE"""),113)</f>
        <v>113</v>
      </c>
      <c r="HG39" s="19" t="str">
        <f ca="1">IFERROR(__xludf.DUMMYFUNCTION("""COMPUTED_VALUE"""),"Чайка О. Ю.")</f>
        <v>Чайка О. Ю.</v>
      </c>
      <c r="HH39" s="19" t="str">
        <f ca="1">IFERROR(__xludf.DUMMYFUNCTION("""COMPUTED_VALUE"""),"За")</f>
        <v>За</v>
      </c>
      <c r="HI39" s="19">
        <f ca="1">IFERROR(__xludf.DUMMYFUNCTION("""COMPUTED_VALUE"""),113)</f>
        <v>113</v>
      </c>
      <c r="HJ39" s="19" t="str">
        <f ca="1">IFERROR(__xludf.DUMMYFUNCTION("""COMPUTED_VALUE"""),"Чайка О. Ю.")</f>
        <v>Чайка О. Ю.</v>
      </c>
      <c r="HK39" s="19" t="str">
        <f ca="1">IFERROR(__xludf.DUMMYFUNCTION("""COMPUTED_VALUE"""),"За")</f>
        <v>За</v>
      </c>
      <c r="HL39" s="19">
        <f ca="1">IFERROR(__xludf.DUMMYFUNCTION("""COMPUTED_VALUE"""),113)</f>
        <v>113</v>
      </c>
      <c r="HM39" s="19" t="str">
        <f ca="1">IFERROR(__xludf.DUMMYFUNCTION("""COMPUTED_VALUE"""),"Чайка О. Ю.")</f>
        <v>Чайка О. Ю.</v>
      </c>
      <c r="HN39" s="19" t="str">
        <f ca="1">IFERROR(__xludf.DUMMYFUNCTION("""COMPUTED_VALUE"""),"За")</f>
        <v>За</v>
      </c>
      <c r="HO39" s="19">
        <f ca="1">IFERROR(__xludf.DUMMYFUNCTION("""COMPUTED_VALUE"""),113)</f>
        <v>113</v>
      </c>
      <c r="HP39" s="19" t="str">
        <f ca="1">IFERROR(__xludf.DUMMYFUNCTION("""COMPUTED_VALUE"""),"Чайка О. Ю.")</f>
        <v>Чайка О. Ю.</v>
      </c>
      <c r="HQ39" s="19" t="str">
        <f ca="1">IFERROR(__xludf.DUMMYFUNCTION("""COMPUTED_VALUE"""),"За")</f>
        <v>За</v>
      </c>
      <c r="HR39" s="19">
        <f ca="1">IFERROR(__xludf.DUMMYFUNCTION("""COMPUTED_VALUE"""),113)</f>
        <v>113</v>
      </c>
      <c r="HS39" s="19" t="str">
        <f ca="1">IFERROR(__xludf.DUMMYFUNCTION("""COMPUTED_VALUE"""),"Чайка О. Ю.")</f>
        <v>Чайка О. Ю.</v>
      </c>
      <c r="HT39" s="19" t="str">
        <f ca="1">IFERROR(__xludf.DUMMYFUNCTION("""COMPUTED_VALUE"""),"За")</f>
        <v>За</v>
      </c>
      <c r="HU39" s="19">
        <f ca="1">IFERROR(__xludf.DUMMYFUNCTION("""COMPUTED_VALUE"""),113)</f>
        <v>113</v>
      </c>
      <c r="HV39" s="19" t="str">
        <f ca="1">IFERROR(__xludf.DUMMYFUNCTION("""COMPUTED_VALUE"""),"Чайка О. Ю.")</f>
        <v>Чайка О. Ю.</v>
      </c>
      <c r="HW39" s="19" t="str">
        <f ca="1">IFERROR(__xludf.DUMMYFUNCTION("""COMPUTED_VALUE"""),"За")</f>
        <v>За</v>
      </c>
      <c r="HX39" s="19">
        <f ca="1">IFERROR(__xludf.DUMMYFUNCTION("""COMPUTED_VALUE"""),113)</f>
        <v>113</v>
      </c>
      <c r="HY39" s="19" t="str">
        <f ca="1">IFERROR(__xludf.DUMMYFUNCTION("""COMPUTED_VALUE"""),"Чайка О. Ю.")</f>
        <v>Чайка О. Ю.</v>
      </c>
      <c r="HZ39" s="19" t="str">
        <f ca="1">IFERROR(__xludf.DUMMYFUNCTION("""COMPUTED_VALUE"""),"За")</f>
        <v>За</v>
      </c>
      <c r="IA39" s="19">
        <f ca="1">IFERROR(__xludf.DUMMYFUNCTION("""COMPUTED_VALUE"""),113)</f>
        <v>113</v>
      </c>
      <c r="IB39" s="19" t="str">
        <f ca="1">IFERROR(__xludf.DUMMYFUNCTION("""COMPUTED_VALUE"""),"Чайка О. Ю.")</f>
        <v>Чайка О. Ю.</v>
      </c>
      <c r="IC39" s="19" t="str">
        <f ca="1">IFERROR(__xludf.DUMMYFUNCTION("""COMPUTED_VALUE"""),"За")</f>
        <v>За</v>
      </c>
      <c r="ID39" s="19">
        <f ca="1">IFERROR(__xludf.DUMMYFUNCTION("""COMPUTED_VALUE"""),113)</f>
        <v>113</v>
      </c>
      <c r="IE39" s="19" t="str">
        <f ca="1">IFERROR(__xludf.DUMMYFUNCTION("""COMPUTED_VALUE"""),"Чайка О. Ю.")</f>
        <v>Чайка О. Ю.</v>
      </c>
      <c r="IF39" s="19" t="str">
        <f ca="1">IFERROR(__xludf.DUMMYFUNCTION("""COMPUTED_VALUE"""),"За")</f>
        <v>За</v>
      </c>
      <c r="IG39" s="19">
        <f ca="1">IFERROR(__xludf.DUMMYFUNCTION("""COMPUTED_VALUE"""),113)</f>
        <v>113</v>
      </c>
      <c r="IH39" s="19" t="str">
        <f ca="1">IFERROR(__xludf.DUMMYFUNCTION("""COMPUTED_VALUE"""),"Чайка О. Ю.")</f>
        <v>Чайка О. Ю.</v>
      </c>
      <c r="II39" s="19" t="str">
        <f ca="1">IFERROR(__xludf.DUMMYFUNCTION("""COMPUTED_VALUE"""),"За")</f>
        <v>За</v>
      </c>
      <c r="IJ39" s="19">
        <f ca="1">IFERROR(__xludf.DUMMYFUNCTION("""COMPUTED_VALUE"""),113)</f>
        <v>113</v>
      </c>
      <c r="IK39" s="19" t="str">
        <f ca="1">IFERROR(__xludf.DUMMYFUNCTION("""COMPUTED_VALUE"""),"Чайка О. Ю.")</f>
        <v>Чайка О. Ю.</v>
      </c>
      <c r="IL39" s="19" t="str">
        <f ca="1">IFERROR(__xludf.DUMMYFUNCTION("""COMPUTED_VALUE"""),"За")</f>
        <v>За</v>
      </c>
      <c r="IM39" s="19">
        <f ca="1">IFERROR(__xludf.DUMMYFUNCTION("""COMPUTED_VALUE"""),113)</f>
        <v>113</v>
      </c>
      <c r="IN39" s="19" t="str">
        <f ca="1">IFERROR(__xludf.DUMMYFUNCTION("""COMPUTED_VALUE"""),"Чайка О. Ю.")</f>
        <v>Чайка О. Ю.</v>
      </c>
      <c r="IO39" s="19" t="str">
        <f ca="1">IFERROR(__xludf.DUMMYFUNCTION("""COMPUTED_VALUE"""),"За")</f>
        <v>За</v>
      </c>
      <c r="IP39" s="19">
        <f ca="1">IFERROR(__xludf.DUMMYFUNCTION("""COMPUTED_VALUE"""),113)</f>
        <v>113</v>
      </c>
      <c r="IQ39" s="19" t="str">
        <f ca="1">IFERROR(__xludf.DUMMYFUNCTION("""COMPUTED_VALUE"""),"Чайка О. Ю.")</f>
        <v>Чайка О. Ю.</v>
      </c>
      <c r="IR39" s="19" t="str">
        <f ca="1">IFERROR(__xludf.DUMMYFUNCTION("""COMPUTED_VALUE"""),"За")</f>
        <v>За</v>
      </c>
      <c r="IS39" s="19">
        <f ca="1">IFERROR(__xludf.DUMMYFUNCTION("""COMPUTED_VALUE"""),113)</f>
        <v>113</v>
      </c>
      <c r="IT39" s="19" t="str">
        <f ca="1">IFERROR(__xludf.DUMMYFUNCTION("""COMPUTED_VALUE"""),"Чайка О. Ю.")</f>
        <v>Чайка О. Ю.</v>
      </c>
      <c r="IU39" s="19" t="str">
        <f ca="1">IFERROR(__xludf.DUMMYFUNCTION("""COMPUTED_VALUE"""),"За")</f>
        <v>За</v>
      </c>
      <c r="IV39" s="19">
        <f ca="1">IFERROR(__xludf.DUMMYFUNCTION("""COMPUTED_VALUE"""),113)</f>
        <v>113</v>
      </c>
      <c r="IW39" s="19" t="str">
        <f ca="1">IFERROR(__xludf.DUMMYFUNCTION("""COMPUTED_VALUE"""),"Чайка О. Ю.")</f>
        <v>Чайка О. Ю.</v>
      </c>
      <c r="IX39" s="19" t="str">
        <f ca="1">IFERROR(__xludf.DUMMYFUNCTION("""COMPUTED_VALUE"""),"За")</f>
        <v>За</v>
      </c>
      <c r="IY39" s="19">
        <f ca="1">IFERROR(__xludf.DUMMYFUNCTION("""COMPUTED_VALUE"""),113)</f>
        <v>113</v>
      </c>
      <c r="IZ39" s="19" t="str">
        <f ca="1">IFERROR(__xludf.DUMMYFUNCTION("""COMPUTED_VALUE"""),"Чайка О. Ю.")</f>
        <v>Чайка О. Ю.</v>
      </c>
      <c r="JA39" s="19" t="str">
        <f ca="1">IFERROR(__xludf.DUMMYFUNCTION("""COMPUTED_VALUE"""),"За")</f>
        <v>За</v>
      </c>
      <c r="JB39" s="19">
        <f ca="1">IFERROR(__xludf.DUMMYFUNCTION("""COMPUTED_VALUE"""),113)</f>
        <v>113</v>
      </c>
      <c r="JC39" s="19" t="str">
        <f ca="1">IFERROR(__xludf.DUMMYFUNCTION("""COMPUTED_VALUE"""),"Чайка О. Ю.")</f>
        <v>Чайка О. Ю.</v>
      </c>
      <c r="JD39" s="19" t="str">
        <f ca="1">IFERROR(__xludf.DUMMYFUNCTION("""COMPUTED_VALUE"""),"За")</f>
        <v>За</v>
      </c>
      <c r="JE39" s="19">
        <f ca="1">IFERROR(__xludf.DUMMYFUNCTION("""COMPUTED_VALUE"""),113)</f>
        <v>113</v>
      </c>
      <c r="JF39" s="19" t="str">
        <f ca="1">IFERROR(__xludf.DUMMYFUNCTION("""COMPUTED_VALUE"""),"Чайка О. Ю.")</f>
        <v>Чайка О. Ю.</v>
      </c>
      <c r="JG39" s="19" t="str">
        <f ca="1">IFERROR(__xludf.DUMMYFUNCTION("""COMPUTED_VALUE"""),"За")</f>
        <v>За</v>
      </c>
      <c r="JH39" s="19">
        <f ca="1">IFERROR(__xludf.DUMMYFUNCTION("""COMPUTED_VALUE"""),113)</f>
        <v>113</v>
      </c>
      <c r="JI39" s="19" t="str">
        <f ca="1">IFERROR(__xludf.DUMMYFUNCTION("""COMPUTED_VALUE"""),"Чайка О. Ю.")</f>
        <v>Чайка О. Ю.</v>
      </c>
      <c r="JJ39" s="19" t="str">
        <f ca="1">IFERROR(__xludf.DUMMYFUNCTION("""COMPUTED_VALUE"""),"За")</f>
        <v>За</v>
      </c>
      <c r="JK39" s="19">
        <f ca="1">IFERROR(__xludf.DUMMYFUNCTION("""COMPUTED_VALUE"""),113)</f>
        <v>113</v>
      </c>
      <c r="JL39" s="19" t="str">
        <f ca="1">IFERROR(__xludf.DUMMYFUNCTION("""COMPUTED_VALUE"""),"Чайка О. Ю.")</f>
        <v>Чайка О. Ю.</v>
      </c>
      <c r="JM39" s="19" t="str">
        <f ca="1">IFERROR(__xludf.DUMMYFUNCTION("""COMPUTED_VALUE"""),"За")</f>
        <v>За</v>
      </c>
      <c r="JN39" s="19">
        <f ca="1">IFERROR(__xludf.DUMMYFUNCTION("""COMPUTED_VALUE"""),113)</f>
        <v>113</v>
      </c>
      <c r="JO39" s="19" t="str">
        <f ca="1">IFERROR(__xludf.DUMMYFUNCTION("""COMPUTED_VALUE"""),"Чайка О. Ю.")</f>
        <v>Чайка О. Ю.</v>
      </c>
      <c r="JP39" s="19" t="str">
        <f ca="1">IFERROR(__xludf.DUMMYFUNCTION("""COMPUTED_VALUE"""),"За")</f>
        <v>За</v>
      </c>
      <c r="JQ39" s="19">
        <f ca="1">IFERROR(__xludf.DUMMYFUNCTION("""COMPUTED_VALUE"""),113)</f>
        <v>113</v>
      </c>
      <c r="JR39" s="19" t="str">
        <f ca="1">IFERROR(__xludf.DUMMYFUNCTION("""COMPUTED_VALUE"""),"Чайка О. Ю.")</f>
        <v>Чайка О. Ю.</v>
      </c>
      <c r="JS39" s="19" t="str">
        <f ca="1">IFERROR(__xludf.DUMMYFUNCTION("""COMPUTED_VALUE"""),"За")</f>
        <v>За</v>
      </c>
      <c r="JT39" s="19">
        <f ca="1">IFERROR(__xludf.DUMMYFUNCTION("""COMPUTED_VALUE"""),113)</f>
        <v>113</v>
      </c>
      <c r="JU39" s="19" t="str">
        <f ca="1">IFERROR(__xludf.DUMMYFUNCTION("""COMPUTED_VALUE"""),"Чайка О. Ю.")</f>
        <v>Чайка О. Ю.</v>
      </c>
      <c r="JV39" s="19" t="str">
        <f ca="1">IFERROR(__xludf.DUMMYFUNCTION("""COMPUTED_VALUE"""),"За")</f>
        <v>За</v>
      </c>
      <c r="JW39" s="19">
        <f ca="1">IFERROR(__xludf.DUMMYFUNCTION("""COMPUTED_VALUE"""),113)</f>
        <v>113</v>
      </c>
      <c r="JX39" s="19" t="str">
        <f ca="1">IFERROR(__xludf.DUMMYFUNCTION("""COMPUTED_VALUE"""),"Чайка О. Ю.")</f>
        <v>Чайка О. Ю.</v>
      </c>
      <c r="JY39" s="19" t="str">
        <f ca="1">IFERROR(__xludf.DUMMYFUNCTION("""COMPUTED_VALUE"""),"За")</f>
        <v>За</v>
      </c>
      <c r="JZ39" s="19">
        <f ca="1">IFERROR(__xludf.DUMMYFUNCTION("""COMPUTED_VALUE"""),113)</f>
        <v>113</v>
      </c>
      <c r="KA39" s="19" t="str">
        <f ca="1">IFERROR(__xludf.DUMMYFUNCTION("""COMPUTED_VALUE"""),"Чайка О. Ю.")</f>
        <v>Чайка О. Ю.</v>
      </c>
      <c r="KB39" s="19" t="str">
        <f ca="1">IFERROR(__xludf.DUMMYFUNCTION("""COMPUTED_VALUE"""),"За")</f>
        <v>За</v>
      </c>
      <c r="KC39" s="19">
        <f ca="1">IFERROR(__xludf.DUMMYFUNCTION("""COMPUTED_VALUE"""),113)</f>
        <v>113</v>
      </c>
      <c r="KD39" s="19" t="str">
        <f ca="1">IFERROR(__xludf.DUMMYFUNCTION("""COMPUTED_VALUE"""),"Чайка О. Ю.")</f>
        <v>Чайка О. Ю.</v>
      </c>
      <c r="KE39" s="19" t="str">
        <f ca="1">IFERROR(__xludf.DUMMYFUNCTION("""COMPUTED_VALUE"""),"За")</f>
        <v>За</v>
      </c>
      <c r="KF39" s="19">
        <f ca="1">IFERROR(__xludf.DUMMYFUNCTION("""COMPUTED_VALUE"""),113)</f>
        <v>113</v>
      </c>
      <c r="KG39" s="19" t="str">
        <f ca="1">IFERROR(__xludf.DUMMYFUNCTION("""COMPUTED_VALUE"""),"Чайка О. Ю.")</f>
        <v>Чайка О. Ю.</v>
      </c>
      <c r="KH39" s="19" t="str">
        <f ca="1">IFERROR(__xludf.DUMMYFUNCTION("""COMPUTED_VALUE"""),"За")</f>
        <v>За</v>
      </c>
      <c r="KI39" s="19">
        <f ca="1">IFERROR(__xludf.DUMMYFUNCTION("""COMPUTED_VALUE"""),113)</f>
        <v>113</v>
      </c>
      <c r="KJ39" s="19" t="str">
        <f ca="1">IFERROR(__xludf.DUMMYFUNCTION("""COMPUTED_VALUE"""),"Чайка О. Ю.")</f>
        <v>Чайка О. Ю.</v>
      </c>
      <c r="KK39" s="19" t="str">
        <f ca="1">IFERROR(__xludf.DUMMYFUNCTION("""COMPUTED_VALUE"""),"За")</f>
        <v>За</v>
      </c>
      <c r="KL39" s="19">
        <f ca="1">IFERROR(__xludf.DUMMYFUNCTION("""COMPUTED_VALUE"""),113)</f>
        <v>113</v>
      </c>
      <c r="KM39" s="19" t="str">
        <f ca="1">IFERROR(__xludf.DUMMYFUNCTION("""COMPUTED_VALUE"""),"Чайка О. Ю.")</f>
        <v>Чайка О. Ю.</v>
      </c>
      <c r="KN39" s="19" t="str">
        <f ca="1">IFERROR(__xludf.DUMMYFUNCTION("""COMPUTED_VALUE"""),"За")</f>
        <v>За</v>
      </c>
      <c r="KO39" s="19">
        <f ca="1">IFERROR(__xludf.DUMMYFUNCTION("""COMPUTED_VALUE"""),113)</f>
        <v>113</v>
      </c>
      <c r="KP39" s="19" t="str">
        <f ca="1">IFERROR(__xludf.DUMMYFUNCTION("""COMPUTED_VALUE"""),"Чайка О. Ю.")</f>
        <v>Чайка О. Ю.</v>
      </c>
      <c r="KQ39" s="19" t="str">
        <f ca="1">IFERROR(__xludf.DUMMYFUNCTION("""COMPUTED_VALUE"""),"За")</f>
        <v>За</v>
      </c>
      <c r="KR39" s="19">
        <f ca="1">IFERROR(__xludf.DUMMYFUNCTION("""COMPUTED_VALUE"""),113)</f>
        <v>113</v>
      </c>
      <c r="KS39" s="19" t="str">
        <f ca="1">IFERROR(__xludf.DUMMYFUNCTION("""COMPUTED_VALUE"""),"Чайка О. Ю.")</f>
        <v>Чайка О. Ю.</v>
      </c>
      <c r="KT39" s="19" t="str">
        <f ca="1">IFERROR(__xludf.DUMMYFUNCTION("""COMPUTED_VALUE"""),"За")</f>
        <v>За</v>
      </c>
      <c r="KU39" s="19">
        <f ca="1">IFERROR(__xludf.DUMMYFUNCTION("""COMPUTED_VALUE"""),113)</f>
        <v>113</v>
      </c>
      <c r="KV39" s="19" t="str">
        <f ca="1">IFERROR(__xludf.DUMMYFUNCTION("""COMPUTED_VALUE"""),"Чайка О. Ю.")</f>
        <v>Чайка О. Ю.</v>
      </c>
      <c r="KW39" s="19" t="str">
        <f ca="1">IFERROR(__xludf.DUMMYFUNCTION("""COMPUTED_VALUE"""),"За")</f>
        <v>За</v>
      </c>
      <c r="KX39" s="19">
        <f ca="1">IFERROR(__xludf.DUMMYFUNCTION("""COMPUTED_VALUE"""),113)</f>
        <v>113</v>
      </c>
      <c r="KY39" s="19" t="str">
        <f ca="1">IFERROR(__xludf.DUMMYFUNCTION("""COMPUTED_VALUE"""),"Чайка О. Ю.")</f>
        <v>Чайка О. Ю.</v>
      </c>
      <c r="KZ39" s="19" t="str">
        <f ca="1">IFERROR(__xludf.DUMMYFUNCTION("""COMPUTED_VALUE"""),"За")</f>
        <v>За</v>
      </c>
      <c r="LA39" s="19">
        <f ca="1">IFERROR(__xludf.DUMMYFUNCTION("""COMPUTED_VALUE"""),113)</f>
        <v>113</v>
      </c>
      <c r="LB39" s="19" t="str">
        <f ca="1">IFERROR(__xludf.DUMMYFUNCTION("""COMPUTED_VALUE"""),"Чайка О. Ю.")</f>
        <v>Чайка О. Ю.</v>
      </c>
      <c r="LC39" s="19" t="str">
        <f ca="1">IFERROR(__xludf.DUMMYFUNCTION("""COMPUTED_VALUE"""),"За")</f>
        <v>За</v>
      </c>
      <c r="LD39" s="19">
        <f ca="1">IFERROR(__xludf.DUMMYFUNCTION("""COMPUTED_VALUE"""),113)</f>
        <v>113</v>
      </c>
      <c r="LE39" s="19" t="str">
        <f ca="1">IFERROR(__xludf.DUMMYFUNCTION("""COMPUTED_VALUE"""),"Чайка О. Ю.")</f>
        <v>Чайка О. Ю.</v>
      </c>
      <c r="LF39" s="19" t="str">
        <f ca="1">IFERROR(__xludf.DUMMYFUNCTION("""COMPUTED_VALUE"""),"За")</f>
        <v>За</v>
      </c>
      <c r="LG39" s="19">
        <f ca="1">IFERROR(__xludf.DUMMYFUNCTION("""COMPUTED_VALUE"""),113)</f>
        <v>113</v>
      </c>
      <c r="LH39" s="19" t="str">
        <f ca="1">IFERROR(__xludf.DUMMYFUNCTION("""COMPUTED_VALUE"""),"Чайка О. Ю.")</f>
        <v>Чайка О. Ю.</v>
      </c>
      <c r="LI39" s="19" t="str">
        <f ca="1">IFERROR(__xludf.DUMMYFUNCTION("""COMPUTED_VALUE"""),"За")</f>
        <v>За</v>
      </c>
      <c r="LJ39" s="19">
        <f ca="1">IFERROR(__xludf.DUMMYFUNCTION("""COMPUTED_VALUE"""),113)</f>
        <v>113</v>
      </c>
      <c r="LK39" s="19" t="str">
        <f ca="1">IFERROR(__xludf.DUMMYFUNCTION("""COMPUTED_VALUE"""),"Чайка О. Ю.")</f>
        <v>Чайка О. Ю.</v>
      </c>
      <c r="LL39" s="19" t="str">
        <f ca="1">IFERROR(__xludf.DUMMYFUNCTION("""COMPUTED_VALUE"""),"За")</f>
        <v>За</v>
      </c>
      <c r="LM39" s="19">
        <f ca="1">IFERROR(__xludf.DUMMYFUNCTION("""COMPUTED_VALUE"""),113)</f>
        <v>113</v>
      </c>
      <c r="LN39" s="19" t="str">
        <f ca="1">IFERROR(__xludf.DUMMYFUNCTION("""COMPUTED_VALUE"""),"Чайка О. Ю.")</f>
        <v>Чайка О. Ю.</v>
      </c>
      <c r="LO39" s="19" t="str">
        <f ca="1">IFERROR(__xludf.DUMMYFUNCTION("""COMPUTED_VALUE"""),"За")</f>
        <v>За</v>
      </c>
      <c r="LP39" s="19">
        <f ca="1">IFERROR(__xludf.DUMMYFUNCTION("""COMPUTED_VALUE"""),113)</f>
        <v>113</v>
      </c>
      <c r="LQ39" s="19" t="str">
        <f ca="1">IFERROR(__xludf.DUMMYFUNCTION("""COMPUTED_VALUE"""),"Чайка О. Ю.")</f>
        <v>Чайка О. Ю.</v>
      </c>
      <c r="LR39" s="19" t="str">
        <f ca="1">IFERROR(__xludf.DUMMYFUNCTION("""COMPUTED_VALUE"""),"За")</f>
        <v>За</v>
      </c>
      <c r="LS39" s="19">
        <f ca="1">IFERROR(__xludf.DUMMYFUNCTION("""COMPUTED_VALUE"""),113)</f>
        <v>113</v>
      </c>
      <c r="LT39" s="19" t="str">
        <f ca="1">IFERROR(__xludf.DUMMYFUNCTION("""COMPUTED_VALUE"""),"Чайка О. Ю.")</f>
        <v>Чайка О. Ю.</v>
      </c>
      <c r="LU39" s="19" t="str">
        <f ca="1">IFERROR(__xludf.DUMMYFUNCTION("""COMPUTED_VALUE"""),"За")</f>
        <v>За</v>
      </c>
      <c r="LV39" s="19">
        <f ca="1">IFERROR(__xludf.DUMMYFUNCTION("""COMPUTED_VALUE"""),113)</f>
        <v>113</v>
      </c>
      <c r="LW39" s="19" t="str">
        <f ca="1">IFERROR(__xludf.DUMMYFUNCTION("""COMPUTED_VALUE"""),"Чайка О. Ю.")</f>
        <v>Чайка О. Ю.</v>
      </c>
      <c r="LX39" s="19" t="str">
        <f ca="1">IFERROR(__xludf.DUMMYFUNCTION("""COMPUTED_VALUE"""),"За")</f>
        <v>За</v>
      </c>
      <c r="LY39" s="19">
        <f ca="1">IFERROR(__xludf.DUMMYFUNCTION("""COMPUTED_VALUE"""),113)</f>
        <v>113</v>
      </c>
      <c r="LZ39" s="19" t="str">
        <f ca="1">IFERROR(__xludf.DUMMYFUNCTION("""COMPUTED_VALUE"""),"Чайка О. Ю.")</f>
        <v>Чайка О. Ю.</v>
      </c>
      <c r="MA39" s="19" t="str">
        <f ca="1">IFERROR(__xludf.DUMMYFUNCTION("""COMPUTED_VALUE"""),"За")</f>
        <v>За</v>
      </c>
      <c r="MB39" s="19">
        <f ca="1">IFERROR(__xludf.DUMMYFUNCTION("""COMPUTED_VALUE"""),113)</f>
        <v>113</v>
      </c>
      <c r="MC39" s="19" t="str">
        <f ca="1">IFERROR(__xludf.DUMMYFUNCTION("""COMPUTED_VALUE"""),"Чайка О. Ю.")</f>
        <v>Чайка О. Ю.</v>
      </c>
      <c r="MD39" s="19" t="str">
        <f ca="1">IFERROR(__xludf.DUMMYFUNCTION("""COMPUTED_VALUE"""),"За")</f>
        <v>За</v>
      </c>
      <c r="ME39" s="19">
        <f ca="1">IFERROR(__xludf.DUMMYFUNCTION("""COMPUTED_VALUE"""),113)</f>
        <v>113</v>
      </c>
      <c r="MF39" s="19" t="str">
        <f ca="1">IFERROR(__xludf.DUMMYFUNCTION("""COMPUTED_VALUE"""),"Чайка О. Ю.")</f>
        <v>Чайка О. Ю.</v>
      </c>
      <c r="MG39" s="19" t="str">
        <f ca="1">IFERROR(__xludf.DUMMYFUNCTION("""COMPUTED_VALUE"""),"За")</f>
        <v>За</v>
      </c>
      <c r="MH39" s="19">
        <f ca="1">IFERROR(__xludf.DUMMYFUNCTION("""COMPUTED_VALUE"""),113)</f>
        <v>113</v>
      </c>
      <c r="MI39" s="19" t="str">
        <f ca="1">IFERROR(__xludf.DUMMYFUNCTION("""COMPUTED_VALUE"""),"Чайка О. Ю.")</f>
        <v>Чайка О. Ю.</v>
      </c>
      <c r="MJ39" s="19" t="str">
        <f ca="1">IFERROR(__xludf.DUMMYFUNCTION("""COMPUTED_VALUE"""),"За")</f>
        <v>За</v>
      </c>
      <c r="MK39" s="19">
        <f ca="1">IFERROR(__xludf.DUMMYFUNCTION("""COMPUTED_VALUE"""),113)</f>
        <v>113</v>
      </c>
      <c r="ML39" s="19" t="str">
        <f ca="1">IFERROR(__xludf.DUMMYFUNCTION("""COMPUTED_VALUE"""),"Чайка О. Ю.")</f>
        <v>Чайка О. Ю.</v>
      </c>
      <c r="MM39" s="19" t="str">
        <f ca="1">IFERROR(__xludf.DUMMYFUNCTION("""COMPUTED_VALUE"""),"За")</f>
        <v>За</v>
      </c>
      <c r="MN39" s="19">
        <f ca="1">IFERROR(__xludf.DUMMYFUNCTION("""COMPUTED_VALUE"""),113)</f>
        <v>113</v>
      </c>
      <c r="MO39" s="19" t="str">
        <f ca="1">IFERROR(__xludf.DUMMYFUNCTION("""COMPUTED_VALUE"""),"Чайка О. Ю.")</f>
        <v>Чайка О. Ю.</v>
      </c>
      <c r="MP39" s="19" t="str">
        <f ca="1">IFERROR(__xludf.DUMMYFUNCTION("""COMPUTED_VALUE"""),"За")</f>
        <v>За</v>
      </c>
      <c r="MQ39" s="19">
        <f ca="1">IFERROR(__xludf.DUMMYFUNCTION("""COMPUTED_VALUE"""),113)</f>
        <v>113</v>
      </c>
      <c r="MR39" s="19" t="str">
        <f ca="1">IFERROR(__xludf.DUMMYFUNCTION("""COMPUTED_VALUE"""),"Чайка О. Ю.")</f>
        <v>Чайка О. Ю.</v>
      </c>
      <c r="MS39" s="19" t="str">
        <f ca="1">IFERROR(__xludf.DUMMYFUNCTION("""COMPUTED_VALUE"""),"За")</f>
        <v>За</v>
      </c>
      <c r="MT39" s="19">
        <f ca="1">IFERROR(__xludf.DUMMYFUNCTION("""COMPUTED_VALUE"""),113)</f>
        <v>113</v>
      </c>
      <c r="MU39" s="19" t="str">
        <f ca="1">IFERROR(__xludf.DUMMYFUNCTION("""COMPUTED_VALUE"""),"Чайка О. Ю.")</f>
        <v>Чайка О. Ю.</v>
      </c>
      <c r="MV39" s="19" t="str">
        <f ca="1">IFERROR(__xludf.DUMMYFUNCTION("""COMPUTED_VALUE"""),"За")</f>
        <v>За</v>
      </c>
      <c r="MW39" s="19">
        <f ca="1">IFERROR(__xludf.DUMMYFUNCTION("""COMPUTED_VALUE"""),113)</f>
        <v>113</v>
      </c>
      <c r="MX39" s="19" t="str">
        <f ca="1">IFERROR(__xludf.DUMMYFUNCTION("""COMPUTED_VALUE"""),"Чайка О. Ю.")</f>
        <v>Чайка О. Ю.</v>
      </c>
      <c r="MY39" s="19" t="str">
        <f ca="1">IFERROR(__xludf.DUMMYFUNCTION("""COMPUTED_VALUE"""),"За")</f>
        <v>За</v>
      </c>
      <c r="MZ39" s="19">
        <f ca="1">IFERROR(__xludf.DUMMYFUNCTION("""COMPUTED_VALUE"""),113)</f>
        <v>113</v>
      </c>
      <c r="NA39" s="19" t="str">
        <f ca="1">IFERROR(__xludf.DUMMYFUNCTION("""COMPUTED_VALUE"""),"Чайка О. Ю.")</f>
        <v>Чайка О. Ю.</v>
      </c>
      <c r="NB39" s="19" t="str">
        <f ca="1">IFERROR(__xludf.DUMMYFUNCTION("""COMPUTED_VALUE"""),"За")</f>
        <v>За</v>
      </c>
      <c r="NC39" s="19">
        <f ca="1">IFERROR(__xludf.DUMMYFUNCTION("""COMPUTED_VALUE"""),113)</f>
        <v>113</v>
      </c>
      <c r="ND39" s="19" t="str">
        <f ca="1">IFERROR(__xludf.DUMMYFUNCTION("""COMPUTED_VALUE"""),"Чайка О. Ю.")</f>
        <v>Чайка О. Ю.</v>
      </c>
      <c r="NE39" s="19" t="str">
        <f ca="1">IFERROR(__xludf.DUMMYFUNCTION("""COMPUTED_VALUE"""),"За")</f>
        <v>За</v>
      </c>
      <c r="NF39" s="19">
        <f ca="1">IFERROR(__xludf.DUMMYFUNCTION("""COMPUTED_VALUE"""),113)</f>
        <v>113</v>
      </c>
      <c r="NG39" s="19" t="str">
        <f ca="1">IFERROR(__xludf.DUMMYFUNCTION("""COMPUTED_VALUE"""),"Чайка О. Ю.")</f>
        <v>Чайка О. Ю.</v>
      </c>
      <c r="NH39" s="19" t="str">
        <f ca="1">IFERROR(__xludf.DUMMYFUNCTION("""COMPUTED_VALUE"""),"За")</f>
        <v>За</v>
      </c>
      <c r="NI39" s="19">
        <f ca="1">IFERROR(__xludf.DUMMYFUNCTION("""COMPUTED_VALUE"""),113)</f>
        <v>113</v>
      </c>
      <c r="NJ39" s="19" t="str">
        <f ca="1">IFERROR(__xludf.DUMMYFUNCTION("""COMPUTED_VALUE"""),"Чайка О. Ю.")</f>
        <v>Чайка О. Ю.</v>
      </c>
      <c r="NK39" s="19" t="str">
        <f ca="1">IFERROR(__xludf.DUMMYFUNCTION("""COMPUTED_VALUE"""),"За")</f>
        <v>За</v>
      </c>
      <c r="NL39" s="19">
        <f ca="1">IFERROR(__xludf.DUMMYFUNCTION("""COMPUTED_VALUE"""),113)</f>
        <v>113</v>
      </c>
      <c r="NM39" s="19" t="str">
        <f ca="1">IFERROR(__xludf.DUMMYFUNCTION("""COMPUTED_VALUE"""),"Чайка О. Ю.")</f>
        <v>Чайка О. Ю.</v>
      </c>
      <c r="NN39" s="19" t="str">
        <f ca="1">IFERROR(__xludf.DUMMYFUNCTION("""COMPUTED_VALUE"""),"За")</f>
        <v>За</v>
      </c>
      <c r="NO39" s="19">
        <f ca="1">IFERROR(__xludf.DUMMYFUNCTION("""COMPUTED_VALUE"""),113)</f>
        <v>113</v>
      </c>
      <c r="NP39" s="19" t="str">
        <f ca="1">IFERROR(__xludf.DUMMYFUNCTION("""COMPUTED_VALUE"""),"Чайка О. Ю.")</f>
        <v>Чайка О. Ю.</v>
      </c>
      <c r="NQ39" s="19" t="str">
        <f ca="1">IFERROR(__xludf.DUMMYFUNCTION("""COMPUTED_VALUE"""),"За")</f>
        <v>За</v>
      </c>
      <c r="NR39" s="19">
        <f ca="1">IFERROR(__xludf.DUMMYFUNCTION("""COMPUTED_VALUE"""),113)</f>
        <v>113</v>
      </c>
      <c r="NS39" s="19" t="str">
        <f ca="1">IFERROR(__xludf.DUMMYFUNCTION("""COMPUTED_VALUE"""),"Чайка О. Ю.")</f>
        <v>Чайка О. Ю.</v>
      </c>
      <c r="NT39" s="19" t="str">
        <f ca="1">IFERROR(__xludf.DUMMYFUNCTION("""COMPUTED_VALUE"""),"Утримався")</f>
        <v>Утримався</v>
      </c>
      <c r="NU39" s="19">
        <f ca="1">IFERROR(__xludf.DUMMYFUNCTION("""COMPUTED_VALUE"""),113)</f>
        <v>113</v>
      </c>
      <c r="NV39" s="19" t="str">
        <f ca="1">IFERROR(__xludf.DUMMYFUNCTION("""COMPUTED_VALUE"""),"Чайка О. Ю.")</f>
        <v>Чайка О. Ю.</v>
      </c>
      <c r="NW39" s="19" t="str">
        <f ca="1">IFERROR(__xludf.DUMMYFUNCTION("""COMPUTED_VALUE"""),"За")</f>
        <v>За</v>
      </c>
      <c r="NX39" s="19">
        <f ca="1">IFERROR(__xludf.DUMMYFUNCTION("""COMPUTED_VALUE"""),113)</f>
        <v>113</v>
      </c>
      <c r="NY39" s="19" t="str">
        <f ca="1">IFERROR(__xludf.DUMMYFUNCTION("""COMPUTED_VALUE"""),"Чайка О. Ю.")</f>
        <v>Чайка О. Ю.</v>
      </c>
      <c r="NZ39" s="19" t="str">
        <f ca="1">IFERROR(__xludf.DUMMYFUNCTION("""COMPUTED_VALUE"""),"За")</f>
        <v>За</v>
      </c>
      <c r="OA39" s="19">
        <f ca="1">IFERROR(__xludf.DUMMYFUNCTION("""COMPUTED_VALUE"""),113)</f>
        <v>113</v>
      </c>
      <c r="OB39" s="19" t="str">
        <f ca="1">IFERROR(__xludf.DUMMYFUNCTION("""COMPUTED_VALUE"""),"Чайка О. Ю.")</f>
        <v>Чайка О. Ю.</v>
      </c>
      <c r="OC39" s="19" t="str">
        <f ca="1">IFERROR(__xludf.DUMMYFUNCTION("""COMPUTED_VALUE"""),"За")</f>
        <v>За</v>
      </c>
      <c r="OD39" s="19">
        <f ca="1">IFERROR(__xludf.DUMMYFUNCTION("""COMPUTED_VALUE"""),113)</f>
        <v>113</v>
      </c>
      <c r="OE39" s="19" t="str">
        <f ca="1">IFERROR(__xludf.DUMMYFUNCTION("""COMPUTED_VALUE"""),"Чайка О. Ю.")</f>
        <v>Чайка О. Ю.</v>
      </c>
      <c r="OF39" s="19" t="str">
        <f ca="1">IFERROR(__xludf.DUMMYFUNCTION("""COMPUTED_VALUE"""),"За")</f>
        <v>За</v>
      </c>
      <c r="OG39" s="19">
        <f ca="1">IFERROR(__xludf.DUMMYFUNCTION("""COMPUTED_VALUE"""),113)</f>
        <v>113</v>
      </c>
      <c r="OH39" s="19" t="str">
        <f ca="1">IFERROR(__xludf.DUMMYFUNCTION("""COMPUTED_VALUE"""),"Чайка О. Ю.")</f>
        <v>Чайка О. Ю.</v>
      </c>
      <c r="OI39" s="19" t="str">
        <f ca="1">IFERROR(__xludf.DUMMYFUNCTION("""COMPUTED_VALUE"""),"За")</f>
        <v>За</v>
      </c>
      <c r="OJ39" s="19">
        <f ca="1">IFERROR(__xludf.DUMMYFUNCTION("""COMPUTED_VALUE"""),113)</f>
        <v>113</v>
      </c>
      <c r="OK39" s="19" t="str">
        <f ca="1">IFERROR(__xludf.DUMMYFUNCTION("""COMPUTED_VALUE"""),"Чайка О. Ю.")</f>
        <v>Чайка О. Ю.</v>
      </c>
      <c r="OL39" s="19" t="str">
        <f ca="1">IFERROR(__xludf.DUMMYFUNCTION("""COMPUTED_VALUE"""),"За")</f>
        <v>За</v>
      </c>
      <c r="OM39" s="19">
        <f ca="1">IFERROR(__xludf.DUMMYFUNCTION("""COMPUTED_VALUE"""),113)</f>
        <v>113</v>
      </c>
      <c r="ON39" s="19" t="str">
        <f ca="1">IFERROR(__xludf.DUMMYFUNCTION("""COMPUTED_VALUE"""),"Чайка О. Ю.")</f>
        <v>Чайка О. Ю.</v>
      </c>
      <c r="OO39" s="19" t="str">
        <f ca="1">IFERROR(__xludf.DUMMYFUNCTION("""COMPUTED_VALUE"""),"За")</f>
        <v>За</v>
      </c>
      <c r="OP39" s="19">
        <f ca="1">IFERROR(__xludf.DUMMYFUNCTION("""COMPUTED_VALUE"""),113)</f>
        <v>113</v>
      </c>
      <c r="OQ39" s="19" t="str">
        <f ca="1">IFERROR(__xludf.DUMMYFUNCTION("""COMPUTED_VALUE"""),"Чайка О. Ю.")</f>
        <v>Чайка О. Ю.</v>
      </c>
      <c r="OR39" s="19" t="str">
        <f ca="1">IFERROR(__xludf.DUMMYFUNCTION("""COMPUTED_VALUE"""),"За")</f>
        <v>За</v>
      </c>
      <c r="OS39" s="19">
        <f ca="1">IFERROR(__xludf.DUMMYFUNCTION("""COMPUTED_VALUE"""),113)</f>
        <v>113</v>
      </c>
      <c r="OT39" s="19" t="str">
        <f ca="1">IFERROR(__xludf.DUMMYFUNCTION("""COMPUTED_VALUE"""),"Чайка О. Ю.")</f>
        <v>Чайка О. Ю.</v>
      </c>
      <c r="OU39" s="19" t="str">
        <f ca="1">IFERROR(__xludf.DUMMYFUNCTION("""COMPUTED_VALUE"""),"За")</f>
        <v>За</v>
      </c>
      <c r="OV39" s="19">
        <f ca="1">IFERROR(__xludf.DUMMYFUNCTION("""COMPUTED_VALUE"""),113)</f>
        <v>113</v>
      </c>
      <c r="OW39" s="19" t="str">
        <f ca="1">IFERROR(__xludf.DUMMYFUNCTION("""COMPUTED_VALUE"""),"Чайка О. Ю.")</f>
        <v>Чайка О. Ю.</v>
      </c>
      <c r="OX39" s="19" t="str">
        <f ca="1">IFERROR(__xludf.DUMMYFUNCTION("""COMPUTED_VALUE"""),"За")</f>
        <v>За</v>
      </c>
      <c r="OY39" s="19">
        <f ca="1">IFERROR(__xludf.DUMMYFUNCTION("""COMPUTED_VALUE"""),113)</f>
        <v>113</v>
      </c>
      <c r="OZ39" s="19" t="str">
        <f ca="1">IFERROR(__xludf.DUMMYFUNCTION("""COMPUTED_VALUE"""),"Чайка О. Ю.")</f>
        <v>Чайка О. Ю.</v>
      </c>
      <c r="PA39" s="19" t="str">
        <f ca="1">IFERROR(__xludf.DUMMYFUNCTION("""COMPUTED_VALUE"""),"За")</f>
        <v>За</v>
      </c>
      <c r="PB39" s="19">
        <f ca="1">IFERROR(__xludf.DUMMYFUNCTION("""COMPUTED_VALUE"""),113)</f>
        <v>113</v>
      </c>
      <c r="PC39" s="19" t="str">
        <f ca="1">IFERROR(__xludf.DUMMYFUNCTION("""COMPUTED_VALUE"""),"Чайка О. Ю.")</f>
        <v>Чайка О. Ю.</v>
      </c>
      <c r="PD39" s="19" t="str">
        <f ca="1">IFERROR(__xludf.DUMMYFUNCTION("""COMPUTED_VALUE"""),"За")</f>
        <v>За</v>
      </c>
      <c r="PE39" s="19">
        <f ca="1">IFERROR(__xludf.DUMMYFUNCTION("""COMPUTED_VALUE"""),113)</f>
        <v>113</v>
      </c>
      <c r="PF39" s="19" t="str">
        <f ca="1">IFERROR(__xludf.DUMMYFUNCTION("""COMPUTED_VALUE"""),"Чайка О. Ю.")</f>
        <v>Чайка О. Ю.</v>
      </c>
      <c r="PG39" s="19" t="str">
        <f ca="1">IFERROR(__xludf.DUMMYFUNCTION("""COMPUTED_VALUE"""),"За")</f>
        <v>За</v>
      </c>
      <c r="PH39" s="19">
        <f ca="1">IFERROR(__xludf.DUMMYFUNCTION("""COMPUTED_VALUE"""),113)</f>
        <v>113</v>
      </c>
      <c r="PI39" s="19" t="str">
        <f ca="1">IFERROR(__xludf.DUMMYFUNCTION("""COMPUTED_VALUE"""),"Чайка О. Ю.")</f>
        <v>Чайка О. Ю.</v>
      </c>
      <c r="PJ39" s="19" t="str">
        <f ca="1">IFERROR(__xludf.DUMMYFUNCTION("""COMPUTED_VALUE"""),"За")</f>
        <v>За</v>
      </c>
      <c r="PK39" s="19">
        <f ca="1">IFERROR(__xludf.DUMMYFUNCTION("""COMPUTED_VALUE"""),113)</f>
        <v>113</v>
      </c>
      <c r="PL39" s="19" t="str">
        <f ca="1">IFERROR(__xludf.DUMMYFUNCTION("""COMPUTED_VALUE"""),"Чайка О. Ю.")</f>
        <v>Чайка О. Ю.</v>
      </c>
      <c r="PM39" s="19" t="str">
        <f ca="1">IFERROR(__xludf.DUMMYFUNCTION("""COMPUTED_VALUE"""),"За")</f>
        <v>За</v>
      </c>
      <c r="PN39" s="19">
        <f ca="1">IFERROR(__xludf.DUMMYFUNCTION("""COMPUTED_VALUE"""),113)</f>
        <v>113</v>
      </c>
      <c r="PO39" s="19" t="str">
        <f ca="1">IFERROR(__xludf.DUMMYFUNCTION("""COMPUTED_VALUE"""),"Чайка О. Ю.")</f>
        <v>Чайка О. Ю.</v>
      </c>
      <c r="PP39" s="19" t="str">
        <f ca="1">IFERROR(__xludf.DUMMYFUNCTION("""COMPUTED_VALUE"""),"Утримався")</f>
        <v>Утримався</v>
      </c>
      <c r="PQ39" s="19">
        <f ca="1">IFERROR(__xludf.DUMMYFUNCTION("""COMPUTED_VALUE"""),113)</f>
        <v>113</v>
      </c>
      <c r="PR39" s="19" t="str">
        <f ca="1">IFERROR(__xludf.DUMMYFUNCTION("""COMPUTED_VALUE"""),"Чайка О. Ю.")</f>
        <v>Чайка О. Ю.</v>
      </c>
      <c r="PS39" s="19" t="str">
        <f ca="1">IFERROR(__xludf.DUMMYFUNCTION("""COMPUTED_VALUE"""),"За")</f>
        <v>За</v>
      </c>
      <c r="PT39" s="19">
        <f ca="1">IFERROR(__xludf.DUMMYFUNCTION("""COMPUTED_VALUE"""),113)</f>
        <v>113</v>
      </c>
      <c r="PU39" s="19" t="str">
        <f ca="1">IFERROR(__xludf.DUMMYFUNCTION("""COMPUTED_VALUE"""),"Чайка О. Ю.")</f>
        <v>Чайка О. Ю.</v>
      </c>
      <c r="PV39" s="19" t="str">
        <f ca="1">IFERROR(__xludf.DUMMYFUNCTION("""COMPUTED_VALUE"""),"За")</f>
        <v>За</v>
      </c>
      <c r="PW39" s="19">
        <f ca="1">IFERROR(__xludf.DUMMYFUNCTION("""COMPUTED_VALUE"""),113)</f>
        <v>113</v>
      </c>
      <c r="PX39" s="19" t="str">
        <f ca="1">IFERROR(__xludf.DUMMYFUNCTION("""COMPUTED_VALUE"""),"Чайка О. Ю.")</f>
        <v>Чайка О. Ю.</v>
      </c>
      <c r="PY39" s="19" t="str">
        <f ca="1">IFERROR(__xludf.DUMMYFUNCTION("""COMPUTED_VALUE"""),"За")</f>
        <v>За</v>
      </c>
      <c r="PZ39" s="19">
        <f ca="1">IFERROR(__xludf.DUMMYFUNCTION("""COMPUTED_VALUE"""),113)</f>
        <v>113</v>
      </c>
      <c r="QA39" s="19" t="str">
        <f ca="1">IFERROR(__xludf.DUMMYFUNCTION("""COMPUTED_VALUE"""),"Чайка О. Ю.")</f>
        <v>Чайка О. Ю.</v>
      </c>
      <c r="QB39" s="19" t="str">
        <f ca="1">IFERROR(__xludf.DUMMYFUNCTION("""COMPUTED_VALUE"""),"За")</f>
        <v>За</v>
      </c>
      <c r="QC39" s="19">
        <f ca="1">IFERROR(__xludf.DUMMYFUNCTION("""COMPUTED_VALUE"""),113)</f>
        <v>113</v>
      </c>
      <c r="QD39" s="19" t="str">
        <f ca="1">IFERROR(__xludf.DUMMYFUNCTION("""COMPUTED_VALUE"""),"Чайка О. Ю.")</f>
        <v>Чайка О. Ю.</v>
      </c>
      <c r="QE39" s="19" t="str">
        <f ca="1">IFERROR(__xludf.DUMMYFUNCTION("""COMPUTED_VALUE"""),"Утримався")</f>
        <v>Утримався</v>
      </c>
      <c r="QF39" s="19">
        <f ca="1">IFERROR(__xludf.DUMMYFUNCTION("""COMPUTED_VALUE"""),113)</f>
        <v>113</v>
      </c>
      <c r="QG39" s="19" t="str">
        <f ca="1">IFERROR(__xludf.DUMMYFUNCTION("""COMPUTED_VALUE"""),"Чайка О. Ю.")</f>
        <v>Чайка О. Ю.</v>
      </c>
      <c r="QH39" s="19" t="str">
        <f ca="1">IFERROR(__xludf.DUMMYFUNCTION("""COMPUTED_VALUE"""),"Утримався")</f>
        <v>Утримався</v>
      </c>
      <c r="QI39" s="19">
        <f ca="1">IFERROR(__xludf.DUMMYFUNCTION("""COMPUTED_VALUE"""),113)</f>
        <v>113</v>
      </c>
      <c r="QJ39" s="19" t="str">
        <f ca="1">IFERROR(__xludf.DUMMYFUNCTION("""COMPUTED_VALUE"""),"Чайка О. Ю.")</f>
        <v>Чайка О. Ю.</v>
      </c>
      <c r="QK39" s="19" t="str">
        <f ca="1">IFERROR(__xludf.DUMMYFUNCTION("""COMPUTED_VALUE"""),"За")</f>
        <v>За</v>
      </c>
    </row>
    <row r="40" spans="1:453" ht="12.75">
      <c r="A40" s="17">
        <f ca="1">IFERROR(__xludf.DUMMYFUNCTION("""COMPUTED_VALUE"""),52)</f>
        <v>52</v>
      </c>
      <c r="B40" s="17" t="str">
        <f ca="1">IFERROR(__xludf.DUMMYFUNCTION("""COMPUTED_VALUE"""),"Ясинський  Г. І.")</f>
        <v>Ясинський  Г. І.</v>
      </c>
      <c r="C40" s="19" t="str">
        <f ca="1">IFERROR(__xludf.DUMMYFUNCTION("""COMPUTED_VALUE"""),"...")</f>
        <v>...</v>
      </c>
      <c r="D40" s="19">
        <f ca="1">IFERROR(__xludf.DUMMYFUNCTION("""COMPUTED_VALUE"""),52)</f>
        <v>52</v>
      </c>
      <c r="E40" s="19" t="str">
        <f ca="1">IFERROR(__xludf.DUMMYFUNCTION("""COMPUTED_VALUE"""),"Ясинський  Г. І.")</f>
        <v>Ясинський  Г. І.</v>
      </c>
      <c r="F40" s="19" t="str">
        <f ca="1">IFERROR(__xludf.DUMMYFUNCTION("""COMPUTED_VALUE"""),"...")</f>
        <v>...</v>
      </c>
      <c r="G40" s="19">
        <f ca="1">IFERROR(__xludf.DUMMYFUNCTION("""COMPUTED_VALUE"""),52)</f>
        <v>52</v>
      </c>
      <c r="H40" s="19" t="str">
        <f ca="1">IFERROR(__xludf.DUMMYFUNCTION("""COMPUTED_VALUE"""),"Ясинський  Г. І.")</f>
        <v>Ясинський  Г. І.</v>
      </c>
      <c r="I40" s="19" t="str">
        <f ca="1">IFERROR(__xludf.DUMMYFUNCTION("""COMPUTED_VALUE"""),"...")</f>
        <v>...</v>
      </c>
      <c r="J40" s="19">
        <f ca="1">IFERROR(__xludf.DUMMYFUNCTION("""COMPUTED_VALUE"""),52)</f>
        <v>52</v>
      </c>
      <c r="K40" s="19" t="str">
        <f ca="1">IFERROR(__xludf.DUMMYFUNCTION("""COMPUTED_VALUE"""),"Ясинський  Г. І.")</f>
        <v>Ясинський  Г. І.</v>
      </c>
      <c r="L40" s="19" t="str">
        <f ca="1">IFERROR(__xludf.DUMMYFUNCTION("""COMPUTED_VALUE"""),"...")</f>
        <v>...</v>
      </c>
      <c r="M40" s="19">
        <f ca="1">IFERROR(__xludf.DUMMYFUNCTION("""COMPUTED_VALUE"""),52)</f>
        <v>52</v>
      </c>
      <c r="N40" s="19" t="str">
        <f ca="1">IFERROR(__xludf.DUMMYFUNCTION("""COMPUTED_VALUE"""),"Ясинський  Г. І.")</f>
        <v>Ясинський  Г. І.</v>
      </c>
      <c r="O40" s="19" t="str">
        <f ca="1">IFERROR(__xludf.DUMMYFUNCTION("""COMPUTED_VALUE"""),"...")</f>
        <v>...</v>
      </c>
      <c r="P40" s="19">
        <f ca="1">IFERROR(__xludf.DUMMYFUNCTION("""COMPUTED_VALUE"""),52)</f>
        <v>52</v>
      </c>
      <c r="Q40" s="19" t="str">
        <f ca="1">IFERROR(__xludf.DUMMYFUNCTION("""COMPUTED_VALUE"""),"Ясинський  Г. І.")</f>
        <v>Ясинський  Г. І.</v>
      </c>
      <c r="R40" s="19" t="str">
        <f ca="1">IFERROR(__xludf.DUMMYFUNCTION("""COMPUTED_VALUE"""),"...")</f>
        <v>...</v>
      </c>
      <c r="S40" s="19">
        <f ca="1">IFERROR(__xludf.DUMMYFUNCTION("""COMPUTED_VALUE"""),52)</f>
        <v>52</v>
      </c>
      <c r="T40" s="19" t="str">
        <f ca="1">IFERROR(__xludf.DUMMYFUNCTION("""COMPUTED_VALUE"""),"Ясинський  Г. І.")</f>
        <v>Ясинський  Г. І.</v>
      </c>
      <c r="U40" s="19" t="str">
        <f ca="1">IFERROR(__xludf.DUMMYFUNCTION("""COMPUTED_VALUE"""),"...")</f>
        <v>...</v>
      </c>
      <c r="V40" s="19">
        <f ca="1">IFERROR(__xludf.DUMMYFUNCTION("""COMPUTED_VALUE"""),52)</f>
        <v>52</v>
      </c>
      <c r="W40" s="19" t="str">
        <f ca="1">IFERROR(__xludf.DUMMYFUNCTION("""COMPUTED_VALUE"""),"Ясинський  Г. І.")</f>
        <v>Ясинський  Г. І.</v>
      </c>
      <c r="X40" s="19" t="str">
        <f ca="1">IFERROR(__xludf.DUMMYFUNCTION("""COMPUTED_VALUE"""),"...")</f>
        <v>...</v>
      </c>
      <c r="Y40" s="19">
        <f ca="1">IFERROR(__xludf.DUMMYFUNCTION("""COMPUTED_VALUE"""),52)</f>
        <v>52</v>
      </c>
      <c r="Z40" s="19" t="str">
        <f ca="1">IFERROR(__xludf.DUMMYFUNCTION("""COMPUTED_VALUE"""),"Ясинський  Г. І.")</f>
        <v>Ясинський  Г. І.</v>
      </c>
      <c r="AA40" s="19" t="str">
        <f ca="1">IFERROR(__xludf.DUMMYFUNCTION("""COMPUTED_VALUE"""),"...")</f>
        <v>...</v>
      </c>
      <c r="AB40" s="19">
        <f ca="1">IFERROR(__xludf.DUMMYFUNCTION("""COMPUTED_VALUE"""),52)</f>
        <v>52</v>
      </c>
      <c r="AC40" s="19" t="str">
        <f ca="1">IFERROR(__xludf.DUMMYFUNCTION("""COMPUTED_VALUE"""),"Ясинський  Г. І.")</f>
        <v>Ясинський  Г. І.</v>
      </c>
      <c r="AD40" s="19" t="str">
        <f ca="1">IFERROR(__xludf.DUMMYFUNCTION("""COMPUTED_VALUE"""),"...")</f>
        <v>...</v>
      </c>
      <c r="AE40" s="19">
        <f ca="1">IFERROR(__xludf.DUMMYFUNCTION("""COMPUTED_VALUE"""),52)</f>
        <v>52</v>
      </c>
      <c r="AF40" s="19" t="str">
        <f ca="1">IFERROR(__xludf.DUMMYFUNCTION("""COMPUTED_VALUE"""),"Ясинський  Г. І.")</f>
        <v>Ясинський  Г. І.</v>
      </c>
      <c r="AG40" s="19" t="str">
        <f ca="1">IFERROR(__xludf.DUMMYFUNCTION("""COMPUTED_VALUE"""),"...")</f>
        <v>...</v>
      </c>
      <c r="AH40" s="19">
        <f ca="1">IFERROR(__xludf.DUMMYFUNCTION("""COMPUTED_VALUE"""),52)</f>
        <v>52</v>
      </c>
      <c r="AI40" s="19" t="str">
        <f ca="1">IFERROR(__xludf.DUMMYFUNCTION("""COMPUTED_VALUE"""),"Ясинський  Г. І.")</f>
        <v>Ясинський  Г. І.</v>
      </c>
      <c r="AJ40" s="19" t="str">
        <f ca="1">IFERROR(__xludf.DUMMYFUNCTION("""COMPUTED_VALUE"""),"...")</f>
        <v>...</v>
      </c>
      <c r="AK40" s="19">
        <f ca="1">IFERROR(__xludf.DUMMYFUNCTION("""COMPUTED_VALUE"""),52)</f>
        <v>52</v>
      </c>
      <c r="AL40" s="19" t="str">
        <f ca="1">IFERROR(__xludf.DUMMYFUNCTION("""COMPUTED_VALUE"""),"Ясинський  Г. І.")</f>
        <v>Ясинський  Г. І.</v>
      </c>
      <c r="AM40" s="19" t="str">
        <f ca="1">IFERROR(__xludf.DUMMYFUNCTION("""COMPUTED_VALUE"""),"...")</f>
        <v>...</v>
      </c>
      <c r="AN40" s="19">
        <f ca="1">IFERROR(__xludf.DUMMYFUNCTION("""COMPUTED_VALUE"""),52)</f>
        <v>52</v>
      </c>
      <c r="AO40" s="19" t="str">
        <f ca="1">IFERROR(__xludf.DUMMYFUNCTION("""COMPUTED_VALUE"""),"Ясинський  Г. І.")</f>
        <v>Ясинський  Г. І.</v>
      </c>
      <c r="AP40" s="19" t="str">
        <f ca="1">IFERROR(__xludf.DUMMYFUNCTION("""COMPUTED_VALUE"""),"...")</f>
        <v>...</v>
      </c>
      <c r="AQ40" s="19">
        <f ca="1">IFERROR(__xludf.DUMMYFUNCTION("""COMPUTED_VALUE"""),52)</f>
        <v>52</v>
      </c>
      <c r="AR40" s="19" t="str">
        <f ca="1">IFERROR(__xludf.DUMMYFUNCTION("""COMPUTED_VALUE"""),"Ясинський  Г. І.")</f>
        <v>Ясинський  Г. І.</v>
      </c>
      <c r="AS40" s="19" t="str">
        <f ca="1">IFERROR(__xludf.DUMMYFUNCTION("""COMPUTED_VALUE"""),"...")</f>
        <v>...</v>
      </c>
      <c r="AT40" s="19">
        <f ca="1">IFERROR(__xludf.DUMMYFUNCTION("""COMPUTED_VALUE"""),52)</f>
        <v>52</v>
      </c>
      <c r="AU40" s="19" t="str">
        <f ca="1">IFERROR(__xludf.DUMMYFUNCTION("""COMPUTED_VALUE"""),"Ясинський  Г. І.")</f>
        <v>Ясинський  Г. І.</v>
      </c>
      <c r="AV40" s="19" t="str">
        <f ca="1">IFERROR(__xludf.DUMMYFUNCTION("""COMPUTED_VALUE"""),"...")</f>
        <v>...</v>
      </c>
      <c r="AW40" s="19">
        <f ca="1">IFERROR(__xludf.DUMMYFUNCTION("""COMPUTED_VALUE"""),52)</f>
        <v>52</v>
      </c>
      <c r="AX40" s="19" t="str">
        <f ca="1">IFERROR(__xludf.DUMMYFUNCTION("""COMPUTED_VALUE"""),"Ясинський  Г. І.")</f>
        <v>Ясинський  Г. І.</v>
      </c>
      <c r="AY40" s="19" t="str">
        <f ca="1">IFERROR(__xludf.DUMMYFUNCTION("""COMPUTED_VALUE"""),"...")</f>
        <v>...</v>
      </c>
      <c r="AZ40" s="19">
        <f ca="1">IFERROR(__xludf.DUMMYFUNCTION("""COMPUTED_VALUE"""),52)</f>
        <v>52</v>
      </c>
      <c r="BA40" s="19" t="str">
        <f ca="1">IFERROR(__xludf.DUMMYFUNCTION("""COMPUTED_VALUE"""),"Ясинський  Г. І.")</f>
        <v>Ясинський  Г. І.</v>
      </c>
      <c r="BB40" s="19" t="str">
        <f ca="1">IFERROR(__xludf.DUMMYFUNCTION("""COMPUTED_VALUE"""),"...")</f>
        <v>...</v>
      </c>
      <c r="BC40" s="19">
        <f ca="1">IFERROR(__xludf.DUMMYFUNCTION("""COMPUTED_VALUE"""),52)</f>
        <v>52</v>
      </c>
      <c r="BD40" s="19" t="str">
        <f ca="1">IFERROR(__xludf.DUMMYFUNCTION("""COMPUTED_VALUE"""),"Ясинський  Г. І.")</f>
        <v>Ясинський  Г. І.</v>
      </c>
      <c r="BE40" s="19" t="str">
        <f ca="1">IFERROR(__xludf.DUMMYFUNCTION("""COMPUTED_VALUE"""),"...")</f>
        <v>...</v>
      </c>
      <c r="BF40" s="19">
        <f ca="1">IFERROR(__xludf.DUMMYFUNCTION("""COMPUTED_VALUE"""),52)</f>
        <v>52</v>
      </c>
      <c r="BG40" s="19" t="str">
        <f ca="1">IFERROR(__xludf.DUMMYFUNCTION("""COMPUTED_VALUE"""),"Ясинський  Г. І.")</f>
        <v>Ясинський  Г. І.</v>
      </c>
      <c r="BH40" s="19" t="str">
        <f ca="1">IFERROR(__xludf.DUMMYFUNCTION("""COMPUTED_VALUE"""),"...")</f>
        <v>...</v>
      </c>
      <c r="BI40" s="19">
        <f ca="1">IFERROR(__xludf.DUMMYFUNCTION("""COMPUTED_VALUE"""),52)</f>
        <v>52</v>
      </c>
      <c r="BJ40" s="19" t="str">
        <f ca="1">IFERROR(__xludf.DUMMYFUNCTION("""COMPUTED_VALUE"""),"Ясинський  Г. І.")</f>
        <v>Ясинський  Г. І.</v>
      </c>
      <c r="BK40" s="19" t="str">
        <f ca="1">IFERROR(__xludf.DUMMYFUNCTION("""COMPUTED_VALUE"""),"За")</f>
        <v>За</v>
      </c>
      <c r="BL40" s="19">
        <f ca="1">IFERROR(__xludf.DUMMYFUNCTION("""COMPUTED_VALUE"""),52)</f>
        <v>52</v>
      </c>
      <c r="BM40" s="19" t="str">
        <f ca="1">IFERROR(__xludf.DUMMYFUNCTION("""COMPUTED_VALUE"""),"Ясинський  Г. І.")</f>
        <v>Ясинський  Г. І.</v>
      </c>
      <c r="BN40" s="19" t="str">
        <f ca="1">IFERROR(__xludf.DUMMYFUNCTION("""COMPUTED_VALUE"""),"За")</f>
        <v>За</v>
      </c>
      <c r="BO40" s="19">
        <f ca="1">IFERROR(__xludf.DUMMYFUNCTION("""COMPUTED_VALUE"""),52)</f>
        <v>52</v>
      </c>
      <c r="BP40" s="19" t="str">
        <f ca="1">IFERROR(__xludf.DUMMYFUNCTION("""COMPUTED_VALUE"""),"Ясинський  Г. І.")</f>
        <v>Ясинський  Г. І.</v>
      </c>
      <c r="BQ40" s="19" t="str">
        <f ca="1">IFERROR(__xludf.DUMMYFUNCTION("""COMPUTED_VALUE"""),"За")</f>
        <v>За</v>
      </c>
      <c r="BR40" s="19">
        <f ca="1">IFERROR(__xludf.DUMMYFUNCTION("""COMPUTED_VALUE"""),52)</f>
        <v>52</v>
      </c>
      <c r="BS40" s="19" t="str">
        <f ca="1">IFERROR(__xludf.DUMMYFUNCTION("""COMPUTED_VALUE"""),"Ясинський  Г. І.")</f>
        <v>Ясинський  Г. І.</v>
      </c>
      <c r="BT40" s="19" t="str">
        <f ca="1">IFERROR(__xludf.DUMMYFUNCTION("""COMPUTED_VALUE"""),"За")</f>
        <v>За</v>
      </c>
      <c r="BU40" s="19">
        <f ca="1">IFERROR(__xludf.DUMMYFUNCTION("""COMPUTED_VALUE"""),52)</f>
        <v>52</v>
      </c>
      <c r="BV40" s="19" t="str">
        <f ca="1">IFERROR(__xludf.DUMMYFUNCTION("""COMPUTED_VALUE"""),"Ясинський  Г. І.")</f>
        <v>Ясинський  Г. І.</v>
      </c>
      <c r="BW40" s="19" t="str">
        <f ca="1">IFERROR(__xludf.DUMMYFUNCTION("""COMPUTED_VALUE"""),"За")</f>
        <v>За</v>
      </c>
      <c r="BX40" s="19">
        <f ca="1">IFERROR(__xludf.DUMMYFUNCTION("""COMPUTED_VALUE"""),52)</f>
        <v>52</v>
      </c>
      <c r="BY40" s="19" t="str">
        <f ca="1">IFERROR(__xludf.DUMMYFUNCTION("""COMPUTED_VALUE"""),"Ясинський  Г. І.")</f>
        <v>Ясинський  Г. І.</v>
      </c>
      <c r="BZ40" s="19" t="str">
        <f ca="1">IFERROR(__xludf.DUMMYFUNCTION("""COMPUTED_VALUE"""),"За")</f>
        <v>За</v>
      </c>
      <c r="CA40" s="19">
        <f ca="1">IFERROR(__xludf.DUMMYFUNCTION("""COMPUTED_VALUE"""),52)</f>
        <v>52</v>
      </c>
      <c r="CB40" s="19" t="str">
        <f ca="1">IFERROR(__xludf.DUMMYFUNCTION("""COMPUTED_VALUE"""),"Ясинський  Г. І.")</f>
        <v>Ясинський  Г. І.</v>
      </c>
      <c r="CC40" s="19" t="str">
        <f ca="1">IFERROR(__xludf.DUMMYFUNCTION("""COMPUTED_VALUE"""),"За")</f>
        <v>За</v>
      </c>
      <c r="CD40" s="19">
        <f ca="1">IFERROR(__xludf.DUMMYFUNCTION("""COMPUTED_VALUE"""),52)</f>
        <v>52</v>
      </c>
      <c r="CE40" s="19" t="str">
        <f ca="1">IFERROR(__xludf.DUMMYFUNCTION("""COMPUTED_VALUE"""),"Ясинський  Г. І.")</f>
        <v>Ясинський  Г. І.</v>
      </c>
      <c r="CF40" s="19" t="str">
        <f ca="1">IFERROR(__xludf.DUMMYFUNCTION("""COMPUTED_VALUE"""),"За")</f>
        <v>За</v>
      </c>
      <c r="CG40" s="19">
        <f ca="1">IFERROR(__xludf.DUMMYFUNCTION("""COMPUTED_VALUE"""),52)</f>
        <v>52</v>
      </c>
      <c r="CH40" s="19" t="str">
        <f ca="1">IFERROR(__xludf.DUMMYFUNCTION("""COMPUTED_VALUE"""),"Ясинський  Г. І.")</f>
        <v>Ясинський  Г. І.</v>
      </c>
      <c r="CI40" s="19" t="str">
        <f ca="1">IFERROR(__xludf.DUMMYFUNCTION("""COMPUTED_VALUE"""),"За")</f>
        <v>За</v>
      </c>
      <c r="CJ40" s="19">
        <f ca="1">IFERROR(__xludf.DUMMYFUNCTION("""COMPUTED_VALUE"""),52)</f>
        <v>52</v>
      </c>
      <c r="CK40" s="19" t="str">
        <f ca="1">IFERROR(__xludf.DUMMYFUNCTION("""COMPUTED_VALUE"""),"Ясинський  Г. І.")</f>
        <v>Ясинський  Г. І.</v>
      </c>
      <c r="CL40" s="19" t="str">
        <f ca="1">IFERROR(__xludf.DUMMYFUNCTION("""COMPUTED_VALUE"""),"За")</f>
        <v>За</v>
      </c>
      <c r="CM40" s="19">
        <f ca="1">IFERROR(__xludf.DUMMYFUNCTION("""COMPUTED_VALUE"""),52)</f>
        <v>52</v>
      </c>
      <c r="CN40" s="19" t="str">
        <f ca="1">IFERROR(__xludf.DUMMYFUNCTION("""COMPUTED_VALUE"""),"Ясинський  Г. І.")</f>
        <v>Ясинський  Г. І.</v>
      </c>
      <c r="CO40" s="19" t="str">
        <f ca="1">IFERROR(__xludf.DUMMYFUNCTION("""COMPUTED_VALUE"""),"За")</f>
        <v>За</v>
      </c>
      <c r="CP40" s="19">
        <f ca="1">IFERROR(__xludf.DUMMYFUNCTION("""COMPUTED_VALUE"""),52)</f>
        <v>52</v>
      </c>
      <c r="CQ40" s="19" t="str">
        <f ca="1">IFERROR(__xludf.DUMMYFUNCTION("""COMPUTED_VALUE"""),"Ясинський  Г. І.")</f>
        <v>Ясинський  Г. І.</v>
      </c>
      <c r="CR40" s="19" t="str">
        <f ca="1">IFERROR(__xludf.DUMMYFUNCTION("""COMPUTED_VALUE"""),"За")</f>
        <v>За</v>
      </c>
      <c r="CS40" s="19">
        <f ca="1">IFERROR(__xludf.DUMMYFUNCTION("""COMPUTED_VALUE"""),52)</f>
        <v>52</v>
      </c>
      <c r="CT40" s="19" t="str">
        <f ca="1">IFERROR(__xludf.DUMMYFUNCTION("""COMPUTED_VALUE"""),"Ясинський  Г. І.")</f>
        <v>Ясинський  Г. І.</v>
      </c>
      <c r="CU40" s="19" t="str">
        <f ca="1">IFERROR(__xludf.DUMMYFUNCTION("""COMPUTED_VALUE"""),"За")</f>
        <v>За</v>
      </c>
      <c r="CV40" s="19">
        <f ca="1">IFERROR(__xludf.DUMMYFUNCTION("""COMPUTED_VALUE"""),52)</f>
        <v>52</v>
      </c>
      <c r="CW40" s="19" t="str">
        <f ca="1">IFERROR(__xludf.DUMMYFUNCTION("""COMPUTED_VALUE"""),"Ясинський  Г. І.")</f>
        <v>Ясинський  Г. І.</v>
      </c>
      <c r="CX40" s="19" t="str">
        <f ca="1">IFERROR(__xludf.DUMMYFUNCTION("""COMPUTED_VALUE"""),"За")</f>
        <v>За</v>
      </c>
      <c r="CY40" s="19">
        <f ca="1">IFERROR(__xludf.DUMMYFUNCTION("""COMPUTED_VALUE"""),52)</f>
        <v>52</v>
      </c>
      <c r="CZ40" s="19" t="str">
        <f ca="1">IFERROR(__xludf.DUMMYFUNCTION("""COMPUTED_VALUE"""),"Ясинський  Г. І.")</f>
        <v>Ясинський  Г. І.</v>
      </c>
      <c r="DA40" s="19" t="str">
        <f ca="1">IFERROR(__xludf.DUMMYFUNCTION("""COMPUTED_VALUE"""),"За")</f>
        <v>За</v>
      </c>
      <c r="DB40" s="19">
        <f ca="1">IFERROR(__xludf.DUMMYFUNCTION("""COMPUTED_VALUE"""),52)</f>
        <v>52</v>
      </c>
      <c r="DC40" s="19" t="str">
        <f ca="1">IFERROR(__xludf.DUMMYFUNCTION("""COMPUTED_VALUE"""),"Ясинський  Г. І.")</f>
        <v>Ясинський  Г. І.</v>
      </c>
      <c r="DD40" s="19" t="str">
        <f ca="1">IFERROR(__xludf.DUMMYFUNCTION("""COMPUTED_VALUE"""),"За")</f>
        <v>За</v>
      </c>
      <c r="DE40" s="19">
        <f ca="1">IFERROR(__xludf.DUMMYFUNCTION("""COMPUTED_VALUE"""),52)</f>
        <v>52</v>
      </c>
      <c r="DF40" s="19" t="str">
        <f ca="1">IFERROR(__xludf.DUMMYFUNCTION("""COMPUTED_VALUE"""),"Ясинський  Г. І.")</f>
        <v>Ясинський  Г. І.</v>
      </c>
      <c r="DG40" s="19" t="str">
        <f ca="1">IFERROR(__xludf.DUMMYFUNCTION("""COMPUTED_VALUE"""),"За")</f>
        <v>За</v>
      </c>
      <c r="DH40" s="19">
        <f ca="1">IFERROR(__xludf.DUMMYFUNCTION("""COMPUTED_VALUE"""),52)</f>
        <v>52</v>
      </c>
      <c r="DI40" s="19" t="str">
        <f ca="1">IFERROR(__xludf.DUMMYFUNCTION("""COMPUTED_VALUE"""),"Ясинський  Г. І.")</f>
        <v>Ясинський  Г. І.</v>
      </c>
      <c r="DJ40" s="19" t="str">
        <f ca="1">IFERROR(__xludf.DUMMYFUNCTION("""COMPUTED_VALUE"""),"За")</f>
        <v>За</v>
      </c>
      <c r="DK40" s="19">
        <f ca="1">IFERROR(__xludf.DUMMYFUNCTION("""COMPUTED_VALUE"""),52)</f>
        <v>52</v>
      </c>
      <c r="DL40" s="19" t="str">
        <f ca="1">IFERROR(__xludf.DUMMYFUNCTION("""COMPUTED_VALUE"""),"Ясинський  Г. І.")</f>
        <v>Ясинський  Г. І.</v>
      </c>
      <c r="DM40" s="19" t="str">
        <f ca="1">IFERROR(__xludf.DUMMYFUNCTION("""COMPUTED_VALUE"""),"За")</f>
        <v>За</v>
      </c>
      <c r="DN40" s="19">
        <f ca="1">IFERROR(__xludf.DUMMYFUNCTION("""COMPUTED_VALUE"""),52)</f>
        <v>52</v>
      </c>
      <c r="DO40" s="19" t="str">
        <f ca="1">IFERROR(__xludf.DUMMYFUNCTION("""COMPUTED_VALUE"""),"Ясинський  Г. І.")</f>
        <v>Ясинський  Г. І.</v>
      </c>
      <c r="DP40" s="19" t="str">
        <f ca="1">IFERROR(__xludf.DUMMYFUNCTION("""COMPUTED_VALUE"""),"За")</f>
        <v>За</v>
      </c>
      <c r="DQ40" s="19">
        <f ca="1">IFERROR(__xludf.DUMMYFUNCTION("""COMPUTED_VALUE"""),52)</f>
        <v>52</v>
      </c>
      <c r="DR40" s="19" t="str">
        <f ca="1">IFERROR(__xludf.DUMMYFUNCTION("""COMPUTED_VALUE"""),"Ясинський  Г. І.")</f>
        <v>Ясинський  Г. І.</v>
      </c>
      <c r="DS40" s="19" t="str">
        <f ca="1">IFERROR(__xludf.DUMMYFUNCTION("""COMPUTED_VALUE"""),"За")</f>
        <v>За</v>
      </c>
      <c r="DT40" s="19">
        <f ca="1">IFERROR(__xludf.DUMMYFUNCTION("""COMPUTED_VALUE"""),52)</f>
        <v>52</v>
      </c>
      <c r="DU40" s="19" t="str">
        <f ca="1">IFERROR(__xludf.DUMMYFUNCTION("""COMPUTED_VALUE"""),"Ясинський  Г. І.")</f>
        <v>Ясинський  Г. І.</v>
      </c>
      <c r="DV40" s="19" t="str">
        <f ca="1">IFERROR(__xludf.DUMMYFUNCTION("""COMPUTED_VALUE"""),"За")</f>
        <v>За</v>
      </c>
      <c r="DW40" s="19">
        <f ca="1">IFERROR(__xludf.DUMMYFUNCTION("""COMPUTED_VALUE"""),52)</f>
        <v>52</v>
      </c>
      <c r="DX40" s="19" t="str">
        <f ca="1">IFERROR(__xludf.DUMMYFUNCTION("""COMPUTED_VALUE"""),"Ясинський  Г. І.")</f>
        <v>Ясинський  Г. І.</v>
      </c>
      <c r="DY40" s="19" t="str">
        <f ca="1">IFERROR(__xludf.DUMMYFUNCTION("""COMPUTED_VALUE"""),"За")</f>
        <v>За</v>
      </c>
      <c r="DZ40" s="19">
        <f ca="1">IFERROR(__xludf.DUMMYFUNCTION("""COMPUTED_VALUE"""),52)</f>
        <v>52</v>
      </c>
      <c r="EA40" s="19" t="str">
        <f ca="1">IFERROR(__xludf.DUMMYFUNCTION("""COMPUTED_VALUE"""),"Ясинський  Г. І.")</f>
        <v>Ясинський  Г. І.</v>
      </c>
      <c r="EB40" s="19" t="str">
        <f ca="1">IFERROR(__xludf.DUMMYFUNCTION("""COMPUTED_VALUE"""),"За")</f>
        <v>За</v>
      </c>
      <c r="EC40" s="19">
        <f ca="1">IFERROR(__xludf.DUMMYFUNCTION("""COMPUTED_VALUE"""),52)</f>
        <v>52</v>
      </c>
      <c r="ED40" s="19" t="str">
        <f ca="1">IFERROR(__xludf.DUMMYFUNCTION("""COMPUTED_VALUE"""),"Ясинський  Г. І.")</f>
        <v>Ясинський  Г. І.</v>
      </c>
      <c r="EE40" s="19" t="str">
        <f ca="1">IFERROR(__xludf.DUMMYFUNCTION("""COMPUTED_VALUE"""),"За")</f>
        <v>За</v>
      </c>
      <c r="EF40" s="19">
        <f ca="1">IFERROR(__xludf.DUMMYFUNCTION("""COMPUTED_VALUE"""),52)</f>
        <v>52</v>
      </c>
      <c r="EG40" s="19" t="str">
        <f ca="1">IFERROR(__xludf.DUMMYFUNCTION("""COMPUTED_VALUE"""),"Ясинський  Г. І.")</f>
        <v>Ясинський  Г. І.</v>
      </c>
      <c r="EH40" s="19" t="str">
        <f ca="1">IFERROR(__xludf.DUMMYFUNCTION("""COMPUTED_VALUE"""),"За")</f>
        <v>За</v>
      </c>
      <c r="EI40" s="19">
        <f ca="1">IFERROR(__xludf.DUMMYFUNCTION("""COMPUTED_VALUE"""),52)</f>
        <v>52</v>
      </c>
      <c r="EJ40" s="19" t="str">
        <f ca="1">IFERROR(__xludf.DUMMYFUNCTION("""COMPUTED_VALUE"""),"Ясинський  Г. І.")</f>
        <v>Ясинський  Г. І.</v>
      </c>
      <c r="EK40" s="19" t="str">
        <f ca="1">IFERROR(__xludf.DUMMYFUNCTION("""COMPUTED_VALUE"""),"За")</f>
        <v>За</v>
      </c>
      <c r="EL40" s="19">
        <f ca="1">IFERROR(__xludf.DUMMYFUNCTION("""COMPUTED_VALUE"""),52)</f>
        <v>52</v>
      </c>
      <c r="EM40" s="19" t="str">
        <f ca="1">IFERROR(__xludf.DUMMYFUNCTION("""COMPUTED_VALUE"""),"Ясинський  Г. І.")</f>
        <v>Ясинський  Г. І.</v>
      </c>
      <c r="EN40" s="19" t="str">
        <f ca="1">IFERROR(__xludf.DUMMYFUNCTION("""COMPUTED_VALUE"""),"За")</f>
        <v>За</v>
      </c>
      <c r="EO40" s="19">
        <f ca="1">IFERROR(__xludf.DUMMYFUNCTION("""COMPUTED_VALUE"""),52)</f>
        <v>52</v>
      </c>
      <c r="EP40" s="19" t="str">
        <f ca="1">IFERROR(__xludf.DUMMYFUNCTION("""COMPUTED_VALUE"""),"Ясинський  Г. І.")</f>
        <v>Ясинський  Г. І.</v>
      </c>
      <c r="EQ40" s="19" t="str">
        <f ca="1">IFERROR(__xludf.DUMMYFUNCTION("""COMPUTED_VALUE"""),"За")</f>
        <v>За</v>
      </c>
      <c r="ER40" s="19">
        <f ca="1">IFERROR(__xludf.DUMMYFUNCTION("""COMPUTED_VALUE"""),52)</f>
        <v>52</v>
      </c>
      <c r="ES40" s="19" t="str">
        <f ca="1">IFERROR(__xludf.DUMMYFUNCTION("""COMPUTED_VALUE"""),"Ясинський  Г. І.")</f>
        <v>Ясинський  Г. І.</v>
      </c>
      <c r="ET40" s="19" t="str">
        <f ca="1">IFERROR(__xludf.DUMMYFUNCTION("""COMPUTED_VALUE"""),"За")</f>
        <v>За</v>
      </c>
      <c r="EU40" s="19">
        <f ca="1">IFERROR(__xludf.DUMMYFUNCTION("""COMPUTED_VALUE"""),52)</f>
        <v>52</v>
      </c>
      <c r="EV40" s="19" t="str">
        <f ca="1">IFERROR(__xludf.DUMMYFUNCTION("""COMPUTED_VALUE"""),"Ясинський  Г. І.")</f>
        <v>Ясинський  Г. І.</v>
      </c>
      <c r="EW40" s="19" t="str">
        <f ca="1">IFERROR(__xludf.DUMMYFUNCTION("""COMPUTED_VALUE"""),"За")</f>
        <v>За</v>
      </c>
      <c r="EX40" s="19">
        <f ca="1">IFERROR(__xludf.DUMMYFUNCTION("""COMPUTED_VALUE"""),52)</f>
        <v>52</v>
      </c>
      <c r="EY40" s="19" t="str">
        <f ca="1">IFERROR(__xludf.DUMMYFUNCTION("""COMPUTED_VALUE"""),"Ясинський  Г. І.")</f>
        <v>Ясинський  Г. І.</v>
      </c>
      <c r="EZ40" s="19" t="str">
        <f ca="1">IFERROR(__xludf.DUMMYFUNCTION("""COMPUTED_VALUE"""),"За")</f>
        <v>За</v>
      </c>
      <c r="FA40" s="19">
        <f ca="1">IFERROR(__xludf.DUMMYFUNCTION("""COMPUTED_VALUE"""),52)</f>
        <v>52</v>
      </c>
      <c r="FB40" s="19" t="str">
        <f ca="1">IFERROR(__xludf.DUMMYFUNCTION("""COMPUTED_VALUE"""),"Ясинський  Г. І.")</f>
        <v>Ясинський  Г. І.</v>
      </c>
      <c r="FC40" s="19" t="str">
        <f ca="1">IFERROR(__xludf.DUMMYFUNCTION("""COMPUTED_VALUE"""),"За")</f>
        <v>За</v>
      </c>
      <c r="FD40" s="19">
        <f ca="1">IFERROR(__xludf.DUMMYFUNCTION("""COMPUTED_VALUE"""),52)</f>
        <v>52</v>
      </c>
      <c r="FE40" s="19" t="str">
        <f ca="1">IFERROR(__xludf.DUMMYFUNCTION("""COMPUTED_VALUE"""),"Ясинський  Г. І.")</f>
        <v>Ясинський  Г. І.</v>
      </c>
      <c r="FF40" s="19" t="str">
        <f ca="1">IFERROR(__xludf.DUMMYFUNCTION("""COMPUTED_VALUE"""),"За")</f>
        <v>За</v>
      </c>
      <c r="FG40" s="19">
        <f ca="1">IFERROR(__xludf.DUMMYFUNCTION("""COMPUTED_VALUE"""),52)</f>
        <v>52</v>
      </c>
      <c r="FH40" s="19" t="str">
        <f ca="1">IFERROR(__xludf.DUMMYFUNCTION("""COMPUTED_VALUE"""),"Ясинський  Г. І.")</f>
        <v>Ясинський  Г. І.</v>
      </c>
      <c r="FI40" s="19" t="str">
        <f ca="1">IFERROR(__xludf.DUMMYFUNCTION("""COMPUTED_VALUE"""),"За")</f>
        <v>За</v>
      </c>
      <c r="FJ40" s="19">
        <f ca="1">IFERROR(__xludf.DUMMYFUNCTION("""COMPUTED_VALUE"""),52)</f>
        <v>52</v>
      </c>
      <c r="FK40" s="19" t="str">
        <f ca="1">IFERROR(__xludf.DUMMYFUNCTION("""COMPUTED_VALUE"""),"Ясинський  Г. І.")</f>
        <v>Ясинський  Г. І.</v>
      </c>
      <c r="FL40" s="19" t="str">
        <f ca="1">IFERROR(__xludf.DUMMYFUNCTION("""COMPUTED_VALUE"""),"Не голосував")</f>
        <v>Не голосував</v>
      </c>
      <c r="FM40" s="19">
        <f ca="1">IFERROR(__xludf.DUMMYFUNCTION("""COMPUTED_VALUE"""),52)</f>
        <v>52</v>
      </c>
      <c r="FN40" s="19" t="str">
        <f ca="1">IFERROR(__xludf.DUMMYFUNCTION("""COMPUTED_VALUE"""),"Ясинський  Г. І.")</f>
        <v>Ясинський  Г. І.</v>
      </c>
      <c r="FO40" s="19" t="str">
        <f ca="1">IFERROR(__xludf.DUMMYFUNCTION("""COMPUTED_VALUE"""),"За")</f>
        <v>За</v>
      </c>
      <c r="FP40" s="19">
        <f ca="1">IFERROR(__xludf.DUMMYFUNCTION("""COMPUTED_VALUE"""),52)</f>
        <v>52</v>
      </c>
      <c r="FQ40" s="19" t="str">
        <f ca="1">IFERROR(__xludf.DUMMYFUNCTION("""COMPUTED_VALUE"""),"Ясинський  Г. І.")</f>
        <v>Ясинський  Г. І.</v>
      </c>
      <c r="FR40" s="19" t="str">
        <f ca="1">IFERROR(__xludf.DUMMYFUNCTION("""COMPUTED_VALUE"""),"За")</f>
        <v>За</v>
      </c>
      <c r="FS40" s="19">
        <f ca="1">IFERROR(__xludf.DUMMYFUNCTION("""COMPUTED_VALUE"""),52)</f>
        <v>52</v>
      </c>
      <c r="FT40" s="19" t="str">
        <f ca="1">IFERROR(__xludf.DUMMYFUNCTION("""COMPUTED_VALUE"""),"Ясинський  Г. І.")</f>
        <v>Ясинський  Г. І.</v>
      </c>
      <c r="FU40" s="19" t="str">
        <f ca="1">IFERROR(__xludf.DUMMYFUNCTION("""COMPUTED_VALUE"""),"За")</f>
        <v>За</v>
      </c>
      <c r="FV40" s="19">
        <f ca="1">IFERROR(__xludf.DUMMYFUNCTION("""COMPUTED_VALUE"""),52)</f>
        <v>52</v>
      </c>
      <c r="FW40" s="19" t="str">
        <f ca="1">IFERROR(__xludf.DUMMYFUNCTION("""COMPUTED_VALUE"""),"Ясинський  Г. І.")</f>
        <v>Ясинський  Г. І.</v>
      </c>
      <c r="FX40" s="19" t="str">
        <f ca="1">IFERROR(__xludf.DUMMYFUNCTION("""COMPUTED_VALUE"""),"За")</f>
        <v>За</v>
      </c>
      <c r="FY40" s="19">
        <f ca="1">IFERROR(__xludf.DUMMYFUNCTION("""COMPUTED_VALUE"""),52)</f>
        <v>52</v>
      </c>
      <c r="FZ40" s="19" t="str">
        <f ca="1">IFERROR(__xludf.DUMMYFUNCTION("""COMPUTED_VALUE"""),"Ясинський  Г. І.")</f>
        <v>Ясинський  Г. І.</v>
      </c>
      <c r="GA40" s="19" t="str">
        <f ca="1">IFERROR(__xludf.DUMMYFUNCTION("""COMPUTED_VALUE"""),"За")</f>
        <v>За</v>
      </c>
      <c r="GB40" s="19">
        <f ca="1">IFERROR(__xludf.DUMMYFUNCTION("""COMPUTED_VALUE"""),52)</f>
        <v>52</v>
      </c>
      <c r="GC40" s="19" t="str">
        <f ca="1">IFERROR(__xludf.DUMMYFUNCTION("""COMPUTED_VALUE"""),"Ясинський  Г. І.")</f>
        <v>Ясинський  Г. І.</v>
      </c>
      <c r="GD40" s="19" t="str">
        <f ca="1">IFERROR(__xludf.DUMMYFUNCTION("""COMPUTED_VALUE"""),"За")</f>
        <v>За</v>
      </c>
      <c r="GE40" s="19">
        <f ca="1">IFERROR(__xludf.DUMMYFUNCTION("""COMPUTED_VALUE"""),52)</f>
        <v>52</v>
      </c>
      <c r="GF40" s="19" t="str">
        <f ca="1">IFERROR(__xludf.DUMMYFUNCTION("""COMPUTED_VALUE"""),"Ясинський  Г. І.")</f>
        <v>Ясинський  Г. І.</v>
      </c>
      <c r="GG40" s="19" t="str">
        <f ca="1">IFERROR(__xludf.DUMMYFUNCTION("""COMPUTED_VALUE"""),"За")</f>
        <v>За</v>
      </c>
      <c r="GH40" s="19">
        <f ca="1">IFERROR(__xludf.DUMMYFUNCTION("""COMPUTED_VALUE"""),52)</f>
        <v>52</v>
      </c>
      <c r="GI40" s="19" t="str">
        <f ca="1">IFERROR(__xludf.DUMMYFUNCTION("""COMPUTED_VALUE"""),"Ясинський  Г. І.")</f>
        <v>Ясинський  Г. І.</v>
      </c>
      <c r="GJ40" s="19" t="str">
        <f ca="1">IFERROR(__xludf.DUMMYFUNCTION("""COMPUTED_VALUE"""),"За")</f>
        <v>За</v>
      </c>
      <c r="GK40" s="19">
        <f ca="1">IFERROR(__xludf.DUMMYFUNCTION("""COMPUTED_VALUE"""),52)</f>
        <v>52</v>
      </c>
      <c r="GL40" s="19" t="str">
        <f ca="1">IFERROR(__xludf.DUMMYFUNCTION("""COMPUTED_VALUE"""),"Ясинський  Г. І.")</f>
        <v>Ясинський  Г. І.</v>
      </c>
      <c r="GM40" s="19" t="str">
        <f ca="1">IFERROR(__xludf.DUMMYFUNCTION("""COMPUTED_VALUE"""),"За")</f>
        <v>За</v>
      </c>
      <c r="GN40" s="19">
        <f ca="1">IFERROR(__xludf.DUMMYFUNCTION("""COMPUTED_VALUE"""),52)</f>
        <v>52</v>
      </c>
      <c r="GO40" s="19" t="str">
        <f ca="1">IFERROR(__xludf.DUMMYFUNCTION("""COMPUTED_VALUE"""),"Ясинський  Г. І.")</f>
        <v>Ясинський  Г. І.</v>
      </c>
      <c r="GP40" s="19" t="str">
        <f ca="1">IFERROR(__xludf.DUMMYFUNCTION("""COMPUTED_VALUE"""),"За")</f>
        <v>За</v>
      </c>
      <c r="GQ40" s="19">
        <f ca="1">IFERROR(__xludf.DUMMYFUNCTION("""COMPUTED_VALUE"""),52)</f>
        <v>52</v>
      </c>
      <c r="GR40" s="19" t="str">
        <f ca="1">IFERROR(__xludf.DUMMYFUNCTION("""COMPUTED_VALUE"""),"Ясинський  Г. І.")</f>
        <v>Ясинський  Г. І.</v>
      </c>
      <c r="GS40" s="19" t="str">
        <f ca="1">IFERROR(__xludf.DUMMYFUNCTION("""COMPUTED_VALUE"""),"За")</f>
        <v>За</v>
      </c>
      <c r="GT40" s="19">
        <f ca="1">IFERROR(__xludf.DUMMYFUNCTION("""COMPUTED_VALUE"""),52)</f>
        <v>52</v>
      </c>
      <c r="GU40" s="19" t="str">
        <f ca="1">IFERROR(__xludf.DUMMYFUNCTION("""COMPUTED_VALUE"""),"Ясинський  Г. І.")</f>
        <v>Ясинський  Г. І.</v>
      </c>
      <c r="GV40" s="19" t="str">
        <f ca="1">IFERROR(__xludf.DUMMYFUNCTION("""COMPUTED_VALUE"""),"За")</f>
        <v>За</v>
      </c>
      <c r="GW40" s="19">
        <f ca="1">IFERROR(__xludf.DUMMYFUNCTION("""COMPUTED_VALUE"""),52)</f>
        <v>52</v>
      </c>
      <c r="GX40" s="19" t="str">
        <f ca="1">IFERROR(__xludf.DUMMYFUNCTION("""COMPUTED_VALUE"""),"Ясинський  Г. І.")</f>
        <v>Ясинський  Г. І.</v>
      </c>
      <c r="GY40" s="19" t="str">
        <f ca="1">IFERROR(__xludf.DUMMYFUNCTION("""COMPUTED_VALUE"""),"За")</f>
        <v>За</v>
      </c>
      <c r="GZ40" s="19">
        <f ca="1">IFERROR(__xludf.DUMMYFUNCTION("""COMPUTED_VALUE"""),52)</f>
        <v>52</v>
      </c>
      <c r="HA40" s="19" t="str">
        <f ca="1">IFERROR(__xludf.DUMMYFUNCTION("""COMPUTED_VALUE"""),"Ясинський  Г. І.")</f>
        <v>Ясинський  Г. І.</v>
      </c>
      <c r="HB40" s="19" t="str">
        <f ca="1">IFERROR(__xludf.DUMMYFUNCTION("""COMPUTED_VALUE"""),"За")</f>
        <v>За</v>
      </c>
      <c r="HC40" s="19">
        <f ca="1">IFERROR(__xludf.DUMMYFUNCTION("""COMPUTED_VALUE"""),52)</f>
        <v>52</v>
      </c>
      <c r="HD40" s="19" t="str">
        <f ca="1">IFERROR(__xludf.DUMMYFUNCTION("""COMPUTED_VALUE"""),"Ясинський  Г. І.")</f>
        <v>Ясинський  Г. І.</v>
      </c>
      <c r="HE40" s="19" t="str">
        <f ca="1">IFERROR(__xludf.DUMMYFUNCTION("""COMPUTED_VALUE"""),"За")</f>
        <v>За</v>
      </c>
      <c r="HF40" s="19">
        <f ca="1">IFERROR(__xludf.DUMMYFUNCTION("""COMPUTED_VALUE"""),52)</f>
        <v>52</v>
      </c>
      <c r="HG40" s="19" t="str">
        <f ca="1">IFERROR(__xludf.DUMMYFUNCTION("""COMPUTED_VALUE"""),"Ясинський  Г. І.")</f>
        <v>Ясинський  Г. І.</v>
      </c>
      <c r="HH40" s="19" t="str">
        <f ca="1">IFERROR(__xludf.DUMMYFUNCTION("""COMPUTED_VALUE"""),"За")</f>
        <v>За</v>
      </c>
      <c r="HI40" s="19">
        <f ca="1">IFERROR(__xludf.DUMMYFUNCTION("""COMPUTED_VALUE"""),52)</f>
        <v>52</v>
      </c>
      <c r="HJ40" s="19" t="str">
        <f ca="1">IFERROR(__xludf.DUMMYFUNCTION("""COMPUTED_VALUE"""),"Ясинський  Г. І.")</f>
        <v>Ясинський  Г. І.</v>
      </c>
      <c r="HK40" s="19" t="str">
        <f ca="1">IFERROR(__xludf.DUMMYFUNCTION("""COMPUTED_VALUE"""),"За")</f>
        <v>За</v>
      </c>
      <c r="HL40" s="19">
        <f ca="1">IFERROR(__xludf.DUMMYFUNCTION("""COMPUTED_VALUE"""),52)</f>
        <v>52</v>
      </c>
      <c r="HM40" s="19" t="str">
        <f ca="1">IFERROR(__xludf.DUMMYFUNCTION("""COMPUTED_VALUE"""),"Ясинський  Г. І.")</f>
        <v>Ясинський  Г. І.</v>
      </c>
      <c r="HN40" s="19" t="str">
        <f ca="1">IFERROR(__xludf.DUMMYFUNCTION("""COMPUTED_VALUE"""),"За")</f>
        <v>За</v>
      </c>
      <c r="HO40" s="19">
        <f ca="1">IFERROR(__xludf.DUMMYFUNCTION("""COMPUTED_VALUE"""),52)</f>
        <v>52</v>
      </c>
      <c r="HP40" s="19" t="str">
        <f ca="1">IFERROR(__xludf.DUMMYFUNCTION("""COMPUTED_VALUE"""),"Ясинський  Г. І.")</f>
        <v>Ясинський  Г. І.</v>
      </c>
      <c r="HQ40" s="19" t="str">
        <f ca="1">IFERROR(__xludf.DUMMYFUNCTION("""COMPUTED_VALUE"""),"За")</f>
        <v>За</v>
      </c>
      <c r="HR40" s="19">
        <f ca="1">IFERROR(__xludf.DUMMYFUNCTION("""COMPUTED_VALUE"""),52)</f>
        <v>52</v>
      </c>
      <c r="HS40" s="19" t="str">
        <f ca="1">IFERROR(__xludf.DUMMYFUNCTION("""COMPUTED_VALUE"""),"Ясинський  Г. І.")</f>
        <v>Ясинський  Г. І.</v>
      </c>
      <c r="HT40" s="19" t="str">
        <f ca="1">IFERROR(__xludf.DUMMYFUNCTION("""COMPUTED_VALUE"""),"За")</f>
        <v>За</v>
      </c>
      <c r="HU40" s="19">
        <f ca="1">IFERROR(__xludf.DUMMYFUNCTION("""COMPUTED_VALUE"""),52)</f>
        <v>52</v>
      </c>
      <c r="HV40" s="19" t="str">
        <f ca="1">IFERROR(__xludf.DUMMYFUNCTION("""COMPUTED_VALUE"""),"Ясинський  Г. І.")</f>
        <v>Ясинський  Г. І.</v>
      </c>
      <c r="HW40" s="19" t="str">
        <f ca="1">IFERROR(__xludf.DUMMYFUNCTION("""COMPUTED_VALUE"""),"За")</f>
        <v>За</v>
      </c>
      <c r="HX40" s="19">
        <f ca="1">IFERROR(__xludf.DUMMYFUNCTION("""COMPUTED_VALUE"""),52)</f>
        <v>52</v>
      </c>
      <c r="HY40" s="19" t="str">
        <f ca="1">IFERROR(__xludf.DUMMYFUNCTION("""COMPUTED_VALUE"""),"Ясинський  Г. І.")</f>
        <v>Ясинський  Г. І.</v>
      </c>
      <c r="HZ40" s="19" t="str">
        <f ca="1">IFERROR(__xludf.DUMMYFUNCTION("""COMPUTED_VALUE"""),"За")</f>
        <v>За</v>
      </c>
      <c r="IA40" s="19">
        <f ca="1">IFERROR(__xludf.DUMMYFUNCTION("""COMPUTED_VALUE"""),52)</f>
        <v>52</v>
      </c>
      <c r="IB40" s="19" t="str">
        <f ca="1">IFERROR(__xludf.DUMMYFUNCTION("""COMPUTED_VALUE"""),"Ясинський  Г. І.")</f>
        <v>Ясинський  Г. І.</v>
      </c>
      <c r="IC40" s="19" t="str">
        <f ca="1">IFERROR(__xludf.DUMMYFUNCTION("""COMPUTED_VALUE"""),"За")</f>
        <v>За</v>
      </c>
      <c r="ID40" s="19">
        <f ca="1">IFERROR(__xludf.DUMMYFUNCTION("""COMPUTED_VALUE"""),52)</f>
        <v>52</v>
      </c>
      <c r="IE40" s="19" t="str">
        <f ca="1">IFERROR(__xludf.DUMMYFUNCTION("""COMPUTED_VALUE"""),"Ясинський  Г. І.")</f>
        <v>Ясинський  Г. І.</v>
      </c>
      <c r="IF40" s="19" t="str">
        <f ca="1">IFERROR(__xludf.DUMMYFUNCTION("""COMPUTED_VALUE"""),"За")</f>
        <v>За</v>
      </c>
      <c r="IG40" s="19">
        <f ca="1">IFERROR(__xludf.DUMMYFUNCTION("""COMPUTED_VALUE"""),52)</f>
        <v>52</v>
      </c>
      <c r="IH40" s="19" t="str">
        <f ca="1">IFERROR(__xludf.DUMMYFUNCTION("""COMPUTED_VALUE"""),"Ясинський  Г. І.")</f>
        <v>Ясинський  Г. І.</v>
      </c>
      <c r="II40" s="19" t="str">
        <f ca="1">IFERROR(__xludf.DUMMYFUNCTION("""COMPUTED_VALUE"""),"За")</f>
        <v>За</v>
      </c>
      <c r="IJ40" s="19">
        <f ca="1">IFERROR(__xludf.DUMMYFUNCTION("""COMPUTED_VALUE"""),52)</f>
        <v>52</v>
      </c>
      <c r="IK40" s="19" t="str">
        <f ca="1">IFERROR(__xludf.DUMMYFUNCTION("""COMPUTED_VALUE"""),"Ясинський  Г. І.")</f>
        <v>Ясинський  Г. І.</v>
      </c>
      <c r="IL40" s="19" t="str">
        <f ca="1">IFERROR(__xludf.DUMMYFUNCTION("""COMPUTED_VALUE"""),"За")</f>
        <v>За</v>
      </c>
      <c r="IM40" s="19">
        <f ca="1">IFERROR(__xludf.DUMMYFUNCTION("""COMPUTED_VALUE"""),52)</f>
        <v>52</v>
      </c>
      <c r="IN40" s="19" t="str">
        <f ca="1">IFERROR(__xludf.DUMMYFUNCTION("""COMPUTED_VALUE"""),"Ясинський  Г. І.")</f>
        <v>Ясинський  Г. І.</v>
      </c>
      <c r="IO40" s="19" t="str">
        <f ca="1">IFERROR(__xludf.DUMMYFUNCTION("""COMPUTED_VALUE"""),"За")</f>
        <v>За</v>
      </c>
      <c r="IP40" s="19">
        <f ca="1">IFERROR(__xludf.DUMMYFUNCTION("""COMPUTED_VALUE"""),52)</f>
        <v>52</v>
      </c>
      <c r="IQ40" s="19" t="str">
        <f ca="1">IFERROR(__xludf.DUMMYFUNCTION("""COMPUTED_VALUE"""),"Ясинський  Г. І.")</f>
        <v>Ясинський  Г. І.</v>
      </c>
      <c r="IR40" s="19" t="str">
        <f ca="1">IFERROR(__xludf.DUMMYFUNCTION("""COMPUTED_VALUE"""),"За")</f>
        <v>За</v>
      </c>
      <c r="IS40" s="19">
        <f ca="1">IFERROR(__xludf.DUMMYFUNCTION("""COMPUTED_VALUE"""),52)</f>
        <v>52</v>
      </c>
      <c r="IT40" s="19" t="str">
        <f ca="1">IFERROR(__xludf.DUMMYFUNCTION("""COMPUTED_VALUE"""),"Ясинський  Г. І.")</f>
        <v>Ясинський  Г. І.</v>
      </c>
      <c r="IU40" s="19" t="str">
        <f ca="1">IFERROR(__xludf.DUMMYFUNCTION("""COMPUTED_VALUE"""),"За")</f>
        <v>За</v>
      </c>
      <c r="IV40" s="19">
        <f ca="1">IFERROR(__xludf.DUMMYFUNCTION("""COMPUTED_VALUE"""),52)</f>
        <v>52</v>
      </c>
      <c r="IW40" s="19" t="str">
        <f ca="1">IFERROR(__xludf.DUMMYFUNCTION("""COMPUTED_VALUE"""),"Ясинський  Г. І.")</f>
        <v>Ясинський  Г. І.</v>
      </c>
      <c r="IX40" s="19" t="str">
        <f ca="1">IFERROR(__xludf.DUMMYFUNCTION("""COMPUTED_VALUE"""),"За")</f>
        <v>За</v>
      </c>
      <c r="IY40" s="19">
        <f ca="1">IFERROR(__xludf.DUMMYFUNCTION("""COMPUTED_VALUE"""),52)</f>
        <v>52</v>
      </c>
      <c r="IZ40" s="19" t="str">
        <f ca="1">IFERROR(__xludf.DUMMYFUNCTION("""COMPUTED_VALUE"""),"Ясинський  Г. І.")</f>
        <v>Ясинський  Г. І.</v>
      </c>
      <c r="JA40" s="19" t="str">
        <f ca="1">IFERROR(__xludf.DUMMYFUNCTION("""COMPUTED_VALUE"""),"За")</f>
        <v>За</v>
      </c>
      <c r="JB40" s="19">
        <f ca="1">IFERROR(__xludf.DUMMYFUNCTION("""COMPUTED_VALUE"""),52)</f>
        <v>52</v>
      </c>
      <c r="JC40" s="19" t="str">
        <f ca="1">IFERROR(__xludf.DUMMYFUNCTION("""COMPUTED_VALUE"""),"Ясинський  Г. І.")</f>
        <v>Ясинський  Г. І.</v>
      </c>
      <c r="JD40" s="19" t="str">
        <f ca="1">IFERROR(__xludf.DUMMYFUNCTION("""COMPUTED_VALUE"""),"Не голосував")</f>
        <v>Не голосував</v>
      </c>
      <c r="JE40" s="19">
        <f ca="1">IFERROR(__xludf.DUMMYFUNCTION("""COMPUTED_VALUE"""),52)</f>
        <v>52</v>
      </c>
      <c r="JF40" s="19" t="str">
        <f ca="1">IFERROR(__xludf.DUMMYFUNCTION("""COMPUTED_VALUE"""),"Ясинський  Г. І.")</f>
        <v>Ясинський  Г. І.</v>
      </c>
      <c r="JG40" s="19" t="str">
        <f ca="1">IFERROR(__xludf.DUMMYFUNCTION("""COMPUTED_VALUE"""),"За")</f>
        <v>За</v>
      </c>
      <c r="JH40" s="19">
        <f ca="1">IFERROR(__xludf.DUMMYFUNCTION("""COMPUTED_VALUE"""),52)</f>
        <v>52</v>
      </c>
      <c r="JI40" s="19" t="str">
        <f ca="1">IFERROR(__xludf.DUMMYFUNCTION("""COMPUTED_VALUE"""),"Ясинський  Г. І.")</f>
        <v>Ясинський  Г. І.</v>
      </c>
      <c r="JJ40" s="19" t="str">
        <f ca="1">IFERROR(__xludf.DUMMYFUNCTION("""COMPUTED_VALUE"""),"За")</f>
        <v>За</v>
      </c>
      <c r="JK40" s="19">
        <f ca="1">IFERROR(__xludf.DUMMYFUNCTION("""COMPUTED_VALUE"""),52)</f>
        <v>52</v>
      </c>
      <c r="JL40" s="19" t="str">
        <f ca="1">IFERROR(__xludf.DUMMYFUNCTION("""COMPUTED_VALUE"""),"Ясинський  Г. І.")</f>
        <v>Ясинський  Г. І.</v>
      </c>
      <c r="JM40" s="19" t="str">
        <f ca="1">IFERROR(__xludf.DUMMYFUNCTION("""COMPUTED_VALUE"""),"За")</f>
        <v>За</v>
      </c>
      <c r="JN40" s="19">
        <f ca="1">IFERROR(__xludf.DUMMYFUNCTION("""COMPUTED_VALUE"""),52)</f>
        <v>52</v>
      </c>
      <c r="JO40" s="19" t="str">
        <f ca="1">IFERROR(__xludf.DUMMYFUNCTION("""COMPUTED_VALUE"""),"Ясинський  Г. І.")</f>
        <v>Ясинський  Г. І.</v>
      </c>
      <c r="JP40" s="19" t="str">
        <f ca="1">IFERROR(__xludf.DUMMYFUNCTION("""COMPUTED_VALUE"""),"За")</f>
        <v>За</v>
      </c>
      <c r="JQ40" s="19">
        <f ca="1">IFERROR(__xludf.DUMMYFUNCTION("""COMPUTED_VALUE"""),52)</f>
        <v>52</v>
      </c>
      <c r="JR40" s="19" t="str">
        <f ca="1">IFERROR(__xludf.DUMMYFUNCTION("""COMPUTED_VALUE"""),"Ясинський  Г. І.")</f>
        <v>Ясинський  Г. І.</v>
      </c>
      <c r="JS40" s="19" t="str">
        <f ca="1">IFERROR(__xludf.DUMMYFUNCTION("""COMPUTED_VALUE"""),"За")</f>
        <v>За</v>
      </c>
      <c r="JT40" s="19">
        <f ca="1">IFERROR(__xludf.DUMMYFUNCTION("""COMPUTED_VALUE"""),52)</f>
        <v>52</v>
      </c>
      <c r="JU40" s="19" t="str">
        <f ca="1">IFERROR(__xludf.DUMMYFUNCTION("""COMPUTED_VALUE"""),"Ясинський  Г. І.")</f>
        <v>Ясинський  Г. І.</v>
      </c>
      <c r="JV40" s="19" t="str">
        <f ca="1">IFERROR(__xludf.DUMMYFUNCTION("""COMPUTED_VALUE"""),"За")</f>
        <v>За</v>
      </c>
      <c r="JW40" s="19">
        <f ca="1">IFERROR(__xludf.DUMMYFUNCTION("""COMPUTED_VALUE"""),52)</f>
        <v>52</v>
      </c>
      <c r="JX40" s="19" t="str">
        <f ca="1">IFERROR(__xludf.DUMMYFUNCTION("""COMPUTED_VALUE"""),"Ясинський  Г. І.")</f>
        <v>Ясинський  Г. І.</v>
      </c>
      <c r="JY40" s="19" t="str">
        <f ca="1">IFERROR(__xludf.DUMMYFUNCTION("""COMPUTED_VALUE"""),"За")</f>
        <v>За</v>
      </c>
      <c r="JZ40" s="19">
        <f ca="1">IFERROR(__xludf.DUMMYFUNCTION("""COMPUTED_VALUE"""),52)</f>
        <v>52</v>
      </c>
      <c r="KA40" s="19" t="str">
        <f ca="1">IFERROR(__xludf.DUMMYFUNCTION("""COMPUTED_VALUE"""),"Ясинський  Г. І.")</f>
        <v>Ясинський  Г. І.</v>
      </c>
      <c r="KB40" s="19" t="str">
        <f ca="1">IFERROR(__xludf.DUMMYFUNCTION("""COMPUTED_VALUE"""),"За")</f>
        <v>За</v>
      </c>
      <c r="KC40" s="19">
        <f ca="1">IFERROR(__xludf.DUMMYFUNCTION("""COMPUTED_VALUE"""),52)</f>
        <v>52</v>
      </c>
      <c r="KD40" s="19" t="str">
        <f ca="1">IFERROR(__xludf.DUMMYFUNCTION("""COMPUTED_VALUE"""),"Ясинський  Г. І.")</f>
        <v>Ясинський  Г. І.</v>
      </c>
      <c r="KE40" s="19" t="str">
        <f ca="1">IFERROR(__xludf.DUMMYFUNCTION("""COMPUTED_VALUE"""),"За")</f>
        <v>За</v>
      </c>
      <c r="KF40" s="19">
        <f ca="1">IFERROR(__xludf.DUMMYFUNCTION("""COMPUTED_VALUE"""),52)</f>
        <v>52</v>
      </c>
      <c r="KG40" s="19" t="str">
        <f ca="1">IFERROR(__xludf.DUMMYFUNCTION("""COMPUTED_VALUE"""),"Ясинський  Г. І.")</f>
        <v>Ясинський  Г. І.</v>
      </c>
      <c r="KH40" s="19" t="str">
        <f ca="1">IFERROR(__xludf.DUMMYFUNCTION("""COMPUTED_VALUE"""),"За")</f>
        <v>За</v>
      </c>
      <c r="KI40" s="19">
        <f ca="1">IFERROR(__xludf.DUMMYFUNCTION("""COMPUTED_VALUE"""),52)</f>
        <v>52</v>
      </c>
      <c r="KJ40" s="19" t="str">
        <f ca="1">IFERROR(__xludf.DUMMYFUNCTION("""COMPUTED_VALUE"""),"Ясинський  Г. І.")</f>
        <v>Ясинський  Г. І.</v>
      </c>
      <c r="KK40" s="19" t="str">
        <f ca="1">IFERROR(__xludf.DUMMYFUNCTION("""COMPUTED_VALUE"""),"За")</f>
        <v>За</v>
      </c>
      <c r="KL40" s="19">
        <f ca="1">IFERROR(__xludf.DUMMYFUNCTION("""COMPUTED_VALUE"""),52)</f>
        <v>52</v>
      </c>
      <c r="KM40" s="19" t="str">
        <f ca="1">IFERROR(__xludf.DUMMYFUNCTION("""COMPUTED_VALUE"""),"Ясинський  Г. І.")</f>
        <v>Ясинський  Г. І.</v>
      </c>
      <c r="KN40" s="19" t="str">
        <f ca="1">IFERROR(__xludf.DUMMYFUNCTION("""COMPUTED_VALUE"""),"За")</f>
        <v>За</v>
      </c>
      <c r="KO40" s="19">
        <f ca="1">IFERROR(__xludf.DUMMYFUNCTION("""COMPUTED_VALUE"""),52)</f>
        <v>52</v>
      </c>
      <c r="KP40" s="19" t="str">
        <f ca="1">IFERROR(__xludf.DUMMYFUNCTION("""COMPUTED_VALUE"""),"Ясинський  Г. І.")</f>
        <v>Ясинський  Г. І.</v>
      </c>
      <c r="KQ40" s="19" t="str">
        <f ca="1">IFERROR(__xludf.DUMMYFUNCTION("""COMPUTED_VALUE"""),"За")</f>
        <v>За</v>
      </c>
      <c r="KR40" s="19">
        <f ca="1">IFERROR(__xludf.DUMMYFUNCTION("""COMPUTED_VALUE"""),52)</f>
        <v>52</v>
      </c>
      <c r="KS40" s="19" t="str">
        <f ca="1">IFERROR(__xludf.DUMMYFUNCTION("""COMPUTED_VALUE"""),"Ясинський  Г. І.")</f>
        <v>Ясинський  Г. І.</v>
      </c>
      <c r="KT40" s="19" t="str">
        <f ca="1">IFERROR(__xludf.DUMMYFUNCTION("""COMPUTED_VALUE"""),"Не голосував")</f>
        <v>Не голосував</v>
      </c>
      <c r="KU40" s="19">
        <f ca="1">IFERROR(__xludf.DUMMYFUNCTION("""COMPUTED_VALUE"""),52)</f>
        <v>52</v>
      </c>
      <c r="KV40" s="19" t="str">
        <f ca="1">IFERROR(__xludf.DUMMYFUNCTION("""COMPUTED_VALUE"""),"Ясинський  Г. І.")</f>
        <v>Ясинський  Г. І.</v>
      </c>
      <c r="KW40" s="19" t="str">
        <f ca="1">IFERROR(__xludf.DUMMYFUNCTION("""COMPUTED_VALUE"""),"За")</f>
        <v>За</v>
      </c>
      <c r="KX40" s="19">
        <f ca="1">IFERROR(__xludf.DUMMYFUNCTION("""COMPUTED_VALUE"""),52)</f>
        <v>52</v>
      </c>
      <c r="KY40" s="19" t="str">
        <f ca="1">IFERROR(__xludf.DUMMYFUNCTION("""COMPUTED_VALUE"""),"Ясинський  Г. І.")</f>
        <v>Ясинський  Г. І.</v>
      </c>
      <c r="KZ40" s="19" t="str">
        <f ca="1">IFERROR(__xludf.DUMMYFUNCTION("""COMPUTED_VALUE"""),"За")</f>
        <v>За</v>
      </c>
      <c r="LA40" s="19">
        <f ca="1">IFERROR(__xludf.DUMMYFUNCTION("""COMPUTED_VALUE"""),52)</f>
        <v>52</v>
      </c>
      <c r="LB40" s="19" t="str">
        <f ca="1">IFERROR(__xludf.DUMMYFUNCTION("""COMPUTED_VALUE"""),"Ясинський  Г. І.")</f>
        <v>Ясинський  Г. І.</v>
      </c>
      <c r="LC40" s="19" t="str">
        <f ca="1">IFERROR(__xludf.DUMMYFUNCTION("""COMPUTED_VALUE"""),"За")</f>
        <v>За</v>
      </c>
      <c r="LD40" s="19">
        <f ca="1">IFERROR(__xludf.DUMMYFUNCTION("""COMPUTED_VALUE"""),52)</f>
        <v>52</v>
      </c>
      <c r="LE40" s="19" t="str">
        <f ca="1">IFERROR(__xludf.DUMMYFUNCTION("""COMPUTED_VALUE"""),"Ясинський  Г. І.")</f>
        <v>Ясинський  Г. І.</v>
      </c>
      <c r="LF40" s="19" t="str">
        <f ca="1">IFERROR(__xludf.DUMMYFUNCTION("""COMPUTED_VALUE"""),"За")</f>
        <v>За</v>
      </c>
      <c r="LG40" s="19">
        <f ca="1">IFERROR(__xludf.DUMMYFUNCTION("""COMPUTED_VALUE"""),52)</f>
        <v>52</v>
      </c>
      <c r="LH40" s="19" t="str">
        <f ca="1">IFERROR(__xludf.DUMMYFUNCTION("""COMPUTED_VALUE"""),"Ясинський  Г. І.")</f>
        <v>Ясинський  Г. І.</v>
      </c>
      <c r="LI40" s="19" t="str">
        <f ca="1">IFERROR(__xludf.DUMMYFUNCTION("""COMPUTED_VALUE"""),"За")</f>
        <v>За</v>
      </c>
      <c r="LJ40" s="19">
        <f ca="1">IFERROR(__xludf.DUMMYFUNCTION("""COMPUTED_VALUE"""),52)</f>
        <v>52</v>
      </c>
      <c r="LK40" s="19" t="str">
        <f ca="1">IFERROR(__xludf.DUMMYFUNCTION("""COMPUTED_VALUE"""),"Ясинський  Г. І.")</f>
        <v>Ясинський  Г. І.</v>
      </c>
      <c r="LL40" s="19" t="str">
        <f ca="1">IFERROR(__xludf.DUMMYFUNCTION("""COMPUTED_VALUE"""),"За")</f>
        <v>За</v>
      </c>
      <c r="LM40" s="19">
        <f ca="1">IFERROR(__xludf.DUMMYFUNCTION("""COMPUTED_VALUE"""),52)</f>
        <v>52</v>
      </c>
      <c r="LN40" s="19" t="str">
        <f ca="1">IFERROR(__xludf.DUMMYFUNCTION("""COMPUTED_VALUE"""),"Ясинський  Г. І.")</f>
        <v>Ясинський  Г. І.</v>
      </c>
      <c r="LO40" s="19" t="str">
        <f ca="1">IFERROR(__xludf.DUMMYFUNCTION("""COMPUTED_VALUE"""),"За")</f>
        <v>За</v>
      </c>
      <c r="LP40" s="19">
        <f ca="1">IFERROR(__xludf.DUMMYFUNCTION("""COMPUTED_VALUE"""),52)</f>
        <v>52</v>
      </c>
      <c r="LQ40" s="19" t="str">
        <f ca="1">IFERROR(__xludf.DUMMYFUNCTION("""COMPUTED_VALUE"""),"Ясинський  Г. І.")</f>
        <v>Ясинський  Г. І.</v>
      </c>
      <c r="LR40" s="19" t="str">
        <f ca="1">IFERROR(__xludf.DUMMYFUNCTION("""COMPUTED_VALUE"""),"За")</f>
        <v>За</v>
      </c>
      <c r="LS40" s="19">
        <f ca="1">IFERROR(__xludf.DUMMYFUNCTION("""COMPUTED_VALUE"""),52)</f>
        <v>52</v>
      </c>
      <c r="LT40" s="19" t="str">
        <f ca="1">IFERROR(__xludf.DUMMYFUNCTION("""COMPUTED_VALUE"""),"Ясинський  Г. І.")</f>
        <v>Ясинський  Г. І.</v>
      </c>
      <c r="LU40" s="19" t="str">
        <f ca="1">IFERROR(__xludf.DUMMYFUNCTION("""COMPUTED_VALUE"""),"За")</f>
        <v>За</v>
      </c>
      <c r="LV40" s="19">
        <f ca="1">IFERROR(__xludf.DUMMYFUNCTION("""COMPUTED_VALUE"""),52)</f>
        <v>52</v>
      </c>
      <c r="LW40" s="19" t="str">
        <f ca="1">IFERROR(__xludf.DUMMYFUNCTION("""COMPUTED_VALUE"""),"Ясинський  Г. І.")</f>
        <v>Ясинський  Г. І.</v>
      </c>
      <c r="LX40" s="19" t="str">
        <f ca="1">IFERROR(__xludf.DUMMYFUNCTION("""COMPUTED_VALUE"""),"За")</f>
        <v>За</v>
      </c>
      <c r="LY40" s="19">
        <f ca="1">IFERROR(__xludf.DUMMYFUNCTION("""COMPUTED_VALUE"""),52)</f>
        <v>52</v>
      </c>
      <c r="LZ40" s="19" t="str">
        <f ca="1">IFERROR(__xludf.DUMMYFUNCTION("""COMPUTED_VALUE"""),"Ясинський  Г. І.")</f>
        <v>Ясинський  Г. І.</v>
      </c>
      <c r="MA40" s="19" t="str">
        <f ca="1">IFERROR(__xludf.DUMMYFUNCTION("""COMPUTED_VALUE"""),"За")</f>
        <v>За</v>
      </c>
      <c r="MB40" s="19">
        <f ca="1">IFERROR(__xludf.DUMMYFUNCTION("""COMPUTED_VALUE"""),52)</f>
        <v>52</v>
      </c>
      <c r="MC40" s="19" t="str">
        <f ca="1">IFERROR(__xludf.DUMMYFUNCTION("""COMPUTED_VALUE"""),"Ясинський  Г. І.")</f>
        <v>Ясинський  Г. І.</v>
      </c>
      <c r="MD40" s="19" t="str">
        <f ca="1">IFERROR(__xludf.DUMMYFUNCTION("""COMPUTED_VALUE"""),"За")</f>
        <v>За</v>
      </c>
      <c r="ME40" s="19">
        <f ca="1">IFERROR(__xludf.DUMMYFUNCTION("""COMPUTED_VALUE"""),52)</f>
        <v>52</v>
      </c>
      <c r="MF40" s="19" t="str">
        <f ca="1">IFERROR(__xludf.DUMMYFUNCTION("""COMPUTED_VALUE"""),"Ясинський  Г. І.")</f>
        <v>Ясинський  Г. І.</v>
      </c>
      <c r="MG40" s="19" t="str">
        <f ca="1">IFERROR(__xludf.DUMMYFUNCTION("""COMPUTED_VALUE"""),"За")</f>
        <v>За</v>
      </c>
      <c r="MH40" s="19">
        <f ca="1">IFERROR(__xludf.DUMMYFUNCTION("""COMPUTED_VALUE"""),52)</f>
        <v>52</v>
      </c>
      <c r="MI40" s="19" t="str">
        <f ca="1">IFERROR(__xludf.DUMMYFUNCTION("""COMPUTED_VALUE"""),"Ясинський  Г. І.")</f>
        <v>Ясинський  Г. І.</v>
      </c>
      <c r="MJ40" s="19" t="str">
        <f ca="1">IFERROR(__xludf.DUMMYFUNCTION("""COMPUTED_VALUE"""),"За")</f>
        <v>За</v>
      </c>
      <c r="MK40" s="19">
        <f ca="1">IFERROR(__xludf.DUMMYFUNCTION("""COMPUTED_VALUE"""),52)</f>
        <v>52</v>
      </c>
      <c r="ML40" s="19" t="str">
        <f ca="1">IFERROR(__xludf.DUMMYFUNCTION("""COMPUTED_VALUE"""),"Ясинський  Г. І.")</f>
        <v>Ясинський  Г. І.</v>
      </c>
      <c r="MM40" s="19" t="str">
        <f ca="1">IFERROR(__xludf.DUMMYFUNCTION("""COMPUTED_VALUE"""),"За")</f>
        <v>За</v>
      </c>
      <c r="MN40" s="19">
        <f ca="1">IFERROR(__xludf.DUMMYFUNCTION("""COMPUTED_VALUE"""),52)</f>
        <v>52</v>
      </c>
      <c r="MO40" s="19" t="str">
        <f ca="1">IFERROR(__xludf.DUMMYFUNCTION("""COMPUTED_VALUE"""),"Ясинський  Г. І.")</f>
        <v>Ясинський  Г. І.</v>
      </c>
      <c r="MP40" s="19" t="str">
        <f ca="1">IFERROR(__xludf.DUMMYFUNCTION("""COMPUTED_VALUE"""),"За")</f>
        <v>За</v>
      </c>
      <c r="MQ40" s="19">
        <f ca="1">IFERROR(__xludf.DUMMYFUNCTION("""COMPUTED_VALUE"""),52)</f>
        <v>52</v>
      </c>
      <c r="MR40" s="19" t="str">
        <f ca="1">IFERROR(__xludf.DUMMYFUNCTION("""COMPUTED_VALUE"""),"Ясинський  Г. І.")</f>
        <v>Ясинський  Г. І.</v>
      </c>
      <c r="MS40" s="19" t="str">
        <f ca="1">IFERROR(__xludf.DUMMYFUNCTION("""COMPUTED_VALUE"""),"За")</f>
        <v>За</v>
      </c>
      <c r="MT40" s="19">
        <f ca="1">IFERROR(__xludf.DUMMYFUNCTION("""COMPUTED_VALUE"""),52)</f>
        <v>52</v>
      </c>
      <c r="MU40" s="19" t="str">
        <f ca="1">IFERROR(__xludf.DUMMYFUNCTION("""COMPUTED_VALUE"""),"Ясинський  Г. І.")</f>
        <v>Ясинський  Г. І.</v>
      </c>
      <c r="MV40" s="19" t="str">
        <f ca="1">IFERROR(__xludf.DUMMYFUNCTION("""COMPUTED_VALUE"""),"За")</f>
        <v>За</v>
      </c>
      <c r="MW40" s="19">
        <f ca="1">IFERROR(__xludf.DUMMYFUNCTION("""COMPUTED_VALUE"""),52)</f>
        <v>52</v>
      </c>
      <c r="MX40" s="19" t="str">
        <f ca="1">IFERROR(__xludf.DUMMYFUNCTION("""COMPUTED_VALUE"""),"Ясинський  Г. І.")</f>
        <v>Ясинський  Г. І.</v>
      </c>
      <c r="MY40" s="19" t="str">
        <f ca="1">IFERROR(__xludf.DUMMYFUNCTION("""COMPUTED_VALUE"""),"За")</f>
        <v>За</v>
      </c>
      <c r="MZ40" s="19">
        <f ca="1">IFERROR(__xludf.DUMMYFUNCTION("""COMPUTED_VALUE"""),52)</f>
        <v>52</v>
      </c>
      <c r="NA40" s="19" t="str">
        <f ca="1">IFERROR(__xludf.DUMMYFUNCTION("""COMPUTED_VALUE"""),"Ясинський  Г. І.")</f>
        <v>Ясинський  Г. І.</v>
      </c>
      <c r="NB40" s="19" t="str">
        <f ca="1">IFERROR(__xludf.DUMMYFUNCTION("""COMPUTED_VALUE"""),"За")</f>
        <v>За</v>
      </c>
      <c r="NC40" s="19">
        <f ca="1">IFERROR(__xludf.DUMMYFUNCTION("""COMPUTED_VALUE"""),52)</f>
        <v>52</v>
      </c>
      <c r="ND40" s="19" t="str">
        <f ca="1">IFERROR(__xludf.DUMMYFUNCTION("""COMPUTED_VALUE"""),"Ясинський  Г. І.")</f>
        <v>Ясинський  Г. І.</v>
      </c>
      <c r="NE40" s="19" t="str">
        <f ca="1">IFERROR(__xludf.DUMMYFUNCTION("""COMPUTED_VALUE"""),"За")</f>
        <v>За</v>
      </c>
      <c r="NF40" s="19">
        <f ca="1">IFERROR(__xludf.DUMMYFUNCTION("""COMPUTED_VALUE"""),52)</f>
        <v>52</v>
      </c>
      <c r="NG40" s="19" t="str">
        <f ca="1">IFERROR(__xludf.DUMMYFUNCTION("""COMPUTED_VALUE"""),"Ясинський  Г. І.")</f>
        <v>Ясинський  Г. І.</v>
      </c>
      <c r="NH40" s="19" t="str">
        <f ca="1">IFERROR(__xludf.DUMMYFUNCTION("""COMPUTED_VALUE"""),"За")</f>
        <v>За</v>
      </c>
      <c r="NI40" s="19">
        <f ca="1">IFERROR(__xludf.DUMMYFUNCTION("""COMPUTED_VALUE"""),52)</f>
        <v>52</v>
      </c>
      <c r="NJ40" s="19" t="str">
        <f ca="1">IFERROR(__xludf.DUMMYFUNCTION("""COMPUTED_VALUE"""),"Ясинський  Г. І.")</f>
        <v>Ясинський  Г. І.</v>
      </c>
      <c r="NK40" s="19" t="str">
        <f ca="1">IFERROR(__xludf.DUMMYFUNCTION("""COMPUTED_VALUE"""),"За")</f>
        <v>За</v>
      </c>
      <c r="NL40" s="19">
        <f ca="1">IFERROR(__xludf.DUMMYFUNCTION("""COMPUTED_VALUE"""),52)</f>
        <v>52</v>
      </c>
      <c r="NM40" s="19" t="str">
        <f ca="1">IFERROR(__xludf.DUMMYFUNCTION("""COMPUTED_VALUE"""),"Ясинський  Г. І.")</f>
        <v>Ясинський  Г. І.</v>
      </c>
      <c r="NN40" s="19" t="str">
        <f ca="1">IFERROR(__xludf.DUMMYFUNCTION("""COMPUTED_VALUE"""),"За")</f>
        <v>За</v>
      </c>
      <c r="NO40" s="19">
        <f ca="1">IFERROR(__xludf.DUMMYFUNCTION("""COMPUTED_VALUE"""),52)</f>
        <v>52</v>
      </c>
      <c r="NP40" s="19" t="str">
        <f ca="1">IFERROR(__xludf.DUMMYFUNCTION("""COMPUTED_VALUE"""),"Ясинський  Г. І.")</f>
        <v>Ясинський  Г. І.</v>
      </c>
      <c r="NQ40" s="19" t="str">
        <f ca="1">IFERROR(__xludf.DUMMYFUNCTION("""COMPUTED_VALUE"""),"За")</f>
        <v>За</v>
      </c>
      <c r="NR40" s="19">
        <f ca="1">IFERROR(__xludf.DUMMYFUNCTION("""COMPUTED_VALUE"""),52)</f>
        <v>52</v>
      </c>
      <c r="NS40" s="19" t="str">
        <f ca="1">IFERROR(__xludf.DUMMYFUNCTION("""COMPUTED_VALUE"""),"Ясинський  Г. І.")</f>
        <v>Ясинський  Г. І.</v>
      </c>
      <c r="NT40" s="19" t="str">
        <f ca="1">IFERROR(__xludf.DUMMYFUNCTION("""COMPUTED_VALUE"""),"Не голосував")</f>
        <v>Не голосував</v>
      </c>
      <c r="NU40" s="19">
        <f ca="1">IFERROR(__xludf.DUMMYFUNCTION("""COMPUTED_VALUE"""),52)</f>
        <v>52</v>
      </c>
      <c r="NV40" s="19" t="str">
        <f ca="1">IFERROR(__xludf.DUMMYFUNCTION("""COMPUTED_VALUE"""),"Ясинський  Г. І.")</f>
        <v>Ясинський  Г. І.</v>
      </c>
      <c r="NW40" s="19" t="str">
        <f ca="1">IFERROR(__xludf.DUMMYFUNCTION("""COMPUTED_VALUE"""),"Не голосував")</f>
        <v>Не голосував</v>
      </c>
      <c r="NX40" s="19">
        <f ca="1">IFERROR(__xludf.DUMMYFUNCTION("""COMPUTED_VALUE"""),52)</f>
        <v>52</v>
      </c>
      <c r="NY40" s="19" t="str">
        <f ca="1">IFERROR(__xludf.DUMMYFUNCTION("""COMPUTED_VALUE"""),"Ясинський  Г. І.")</f>
        <v>Ясинський  Г. І.</v>
      </c>
      <c r="NZ40" s="19" t="str">
        <f ca="1">IFERROR(__xludf.DUMMYFUNCTION("""COMPUTED_VALUE"""),"За")</f>
        <v>За</v>
      </c>
      <c r="OA40" s="19">
        <f ca="1">IFERROR(__xludf.DUMMYFUNCTION("""COMPUTED_VALUE"""),52)</f>
        <v>52</v>
      </c>
      <c r="OB40" s="19" t="str">
        <f ca="1">IFERROR(__xludf.DUMMYFUNCTION("""COMPUTED_VALUE"""),"Ясинський  Г. І.")</f>
        <v>Ясинський  Г. І.</v>
      </c>
      <c r="OC40" s="19" t="str">
        <f ca="1">IFERROR(__xludf.DUMMYFUNCTION("""COMPUTED_VALUE"""),"Не голосував")</f>
        <v>Не голосував</v>
      </c>
      <c r="OD40" s="19">
        <f ca="1">IFERROR(__xludf.DUMMYFUNCTION("""COMPUTED_VALUE"""),52)</f>
        <v>52</v>
      </c>
      <c r="OE40" s="19" t="str">
        <f ca="1">IFERROR(__xludf.DUMMYFUNCTION("""COMPUTED_VALUE"""),"Ясинський  Г. І.")</f>
        <v>Ясинський  Г. І.</v>
      </c>
      <c r="OF40" s="19" t="str">
        <f ca="1">IFERROR(__xludf.DUMMYFUNCTION("""COMPUTED_VALUE"""),"Не голосував")</f>
        <v>Не голосував</v>
      </c>
      <c r="OG40" s="19">
        <f ca="1">IFERROR(__xludf.DUMMYFUNCTION("""COMPUTED_VALUE"""),52)</f>
        <v>52</v>
      </c>
      <c r="OH40" s="19" t="str">
        <f ca="1">IFERROR(__xludf.DUMMYFUNCTION("""COMPUTED_VALUE"""),"Ясинський  Г. І.")</f>
        <v>Ясинський  Г. І.</v>
      </c>
      <c r="OI40" s="19" t="str">
        <f ca="1">IFERROR(__xludf.DUMMYFUNCTION("""COMPUTED_VALUE"""),"За")</f>
        <v>За</v>
      </c>
      <c r="OJ40" s="19">
        <f ca="1">IFERROR(__xludf.DUMMYFUNCTION("""COMPUTED_VALUE"""),52)</f>
        <v>52</v>
      </c>
      <c r="OK40" s="19" t="str">
        <f ca="1">IFERROR(__xludf.DUMMYFUNCTION("""COMPUTED_VALUE"""),"Ясинський  Г. І.")</f>
        <v>Ясинський  Г. І.</v>
      </c>
      <c r="OL40" s="19" t="str">
        <f ca="1">IFERROR(__xludf.DUMMYFUNCTION("""COMPUTED_VALUE"""),"За")</f>
        <v>За</v>
      </c>
      <c r="OM40" s="19">
        <f ca="1">IFERROR(__xludf.DUMMYFUNCTION("""COMPUTED_VALUE"""),52)</f>
        <v>52</v>
      </c>
      <c r="ON40" s="19" t="str">
        <f ca="1">IFERROR(__xludf.DUMMYFUNCTION("""COMPUTED_VALUE"""),"Ясинський  Г. І.")</f>
        <v>Ясинський  Г. І.</v>
      </c>
      <c r="OO40" s="19" t="str">
        <f ca="1">IFERROR(__xludf.DUMMYFUNCTION("""COMPUTED_VALUE"""),"За")</f>
        <v>За</v>
      </c>
      <c r="OP40" s="19">
        <f ca="1">IFERROR(__xludf.DUMMYFUNCTION("""COMPUTED_VALUE"""),52)</f>
        <v>52</v>
      </c>
      <c r="OQ40" s="19" t="str">
        <f ca="1">IFERROR(__xludf.DUMMYFUNCTION("""COMPUTED_VALUE"""),"Ясинський  Г. І.")</f>
        <v>Ясинський  Г. І.</v>
      </c>
      <c r="OR40" s="19" t="str">
        <f ca="1">IFERROR(__xludf.DUMMYFUNCTION("""COMPUTED_VALUE"""),"За")</f>
        <v>За</v>
      </c>
      <c r="OS40" s="19">
        <f ca="1">IFERROR(__xludf.DUMMYFUNCTION("""COMPUTED_VALUE"""),52)</f>
        <v>52</v>
      </c>
      <c r="OT40" s="19" t="str">
        <f ca="1">IFERROR(__xludf.DUMMYFUNCTION("""COMPUTED_VALUE"""),"Ясинський  Г. І.")</f>
        <v>Ясинський  Г. І.</v>
      </c>
      <c r="OU40" s="19" t="str">
        <f ca="1">IFERROR(__xludf.DUMMYFUNCTION("""COMPUTED_VALUE"""),"За")</f>
        <v>За</v>
      </c>
      <c r="OV40" s="19">
        <f ca="1">IFERROR(__xludf.DUMMYFUNCTION("""COMPUTED_VALUE"""),52)</f>
        <v>52</v>
      </c>
      <c r="OW40" s="19" t="str">
        <f ca="1">IFERROR(__xludf.DUMMYFUNCTION("""COMPUTED_VALUE"""),"Ясинський  Г. І.")</f>
        <v>Ясинський  Г. І.</v>
      </c>
      <c r="OX40" s="19" t="str">
        <f ca="1">IFERROR(__xludf.DUMMYFUNCTION("""COMPUTED_VALUE"""),"Не голосував")</f>
        <v>Не голосував</v>
      </c>
      <c r="OY40" s="19">
        <f ca="1">IFERROR(__xludf.DUMMYFUNCTION("""COMPUTED_VALUE"""),52)</f>
        <v>52</v>
      </c>
      <c r="OZ40" s="19" t="str">
        <f ca="1">IFERROR(__xludf.DUMMYFUNCTION("""COMPUTED_VALUE"""),"Ясинський  Г. І.")</f>
        <v>Ясинський  Г. І.</v>
      </c>
      <c r="PA40" s="19" t="str">
        <f ca="1">IFERROR(__xludf.DUMMYFUNCTION("""COMPUTED_VALUE"""),"Не голосував")</f>
        <v>Не голосував</v>
      </c>
      <c r="PB40" s="19">
        <f ca="1">IFERROR(__xludf.DUMMYFUNCTION("""COMPUTED_VALUE"""),52)</f>
        <v>52</v>
      </c>
      <c r="PC40" s="19" t="str">
        <f ca="1">IFERROR(__xludf.DUMMYFUNCTION("""COMPUTED_VALUE"""),"Ясинський  Г. І.")</f>
        <v>Ясинський  Г. І.</v>
      </c>
      <c r="PD40" s="19" t="str">
        <f ca="1">IFERROR(__xludf.DUMMYFUNCTION("""COMPUTED_VALUE"""),"Не голосував")</f>
        <v>Не голосував</v>
      </c>
      <c r="PE40" s="19">
        <f ca="1">IFERROR(__xludf.DUMMYFUNCTION("""COMPUTED_VALUE"""),52)</f>
        <v>52</v>
      </c>
      <c r="PF40" s="19" t="str">
        <f ca="1">IFERROR(__xludf.DUMMYFUNCTION("""COMPUTED_VALUE"""),"Ясинський  Г. І.")</f>
        <v>Ясинський  Г. І.</v>
      </c>
      <c r="PG40" s="19" t="str">
        <f ca="1">IFERROR(__xludf.DUMMYFUNCTION("""COMPUTED_VALUE"""),"Не голосував")</f>
        <v>Не голосував</v>
      </c>
      <c r="PH40" s="19">
        <f ca="1">IFERROR(__xludf.DUMMYFUNCTION("""COMPUTED_VALUE"""),52)</f>
        <v>52</v>
      </c>
      <c r="PI40" s="19" t="str">
        <f ca="1">IFERROR(__xludf.DUMMYFUNCTION("""COMPUTED_VALUE"""),"Ясинський  Г. І.")</f>
        <v>Ясинський  Г. І.</v>
      </c>
      <c r="PJ40" s="19" t="str">
        <f ca="1">IFERROR(__xludf.DUMMYFUNCTION("""COMPUTED_VALUE"""),"Не голосував")</f>
        <v>Не голосував</v>
      </c>
      <c r="PK40" s="19">
        <f ca="1">IFERROR(__xludf.DUMMYFUNCTION("""COMPUTED_VALUE"""),52)</f>
        <v>52</v>
      </c>
      <c r="PL40" s="19" t="str">
        <f ca="1">IFERROR(__xludf.DUMMYFUNCTION("""COMPUTED_VALUE"""),"Ясинський  Г. І.")</f>
        <v>Ясинський  Г. І.</v>
      </c>
      <c r="PM40" s="19" t="str">
        <f ca="1">IFERROR(__xludf.DUMMYFUNCTION("""COMPUTED_VALUE"""),"Не голосував")</f>
        <v>Не голосував</v>
      </c>
      <c r="PN40" s="19">
        <f ca="1">IFERROR(__xludf.DUMMYFUNCTION("""COMPUTED_VALUE"""),52)</f>
        <v>52</v>
      </c>
      <c r="PO40" s="19" t="str">
        <f ca="1">IFERROR(__xludf.DUMMYFUNCTION("""COMPUTED_VALUE"""),"Ясинський  Г. І.")</f>
        <v>Ясинський  Г. І.</v>
      </c>
      <c r="PP40" s="19" t="str">
        <f ca="1">IFERROR(__xludf.DUMMYFUNCTION("""COMPUTED_VALUE"""),"Не голосував")</f>
        <v>Не голосував</v>
      </c>
      <c r="PQ40" s="19">
        <f ca="1">IFERROR(__xludf.DUMMYFUNCTION("""COMPUTED_VALUE"""),52)</f>
        <v>52</v>
      </c>
      <c r="PR40" s="19" t="str">
        <f ca="1">IFERROR(__xludf.DUMMYFUNCTION("""COMPUTED_VALUE"""),"Ясинський  Г. І.")</f>
        <v>Ясинський  Г. І.</v>
      </c>
      <c r="PS40" s="19" t="str">
        <f ca="1">IFERROR(__xludf.DUMMYFUNCTION("""COMPUTED_VALUE"""),"За")</f>
        <v>За</v>
      </c>
      <c r="PT40" s="19">
        <f ca="1">IFERROR(__xludf.DUMMYFUNCTION("""COMPUTED_VALUE"""),52)</f>
        <v>52</v>
      </c>
      <c r="PU40" s="19" t="str">
        <f ca="1">IFERROR(__xludf.DUMMYFUNCTION("""COMPUTED_VALUE"""),"Ясинський  Г. І.")</f>
        <v>Ясинський  Г. І.</v>
      </c>
      <c r="PV40" s="19" t="str">
        <f ca="1">IFERROR(__xludf.DUMMYFUNCTION("""COMPUTED_VALUE"""),"За")</f>
        <v>За</v>
      </c>
      <c r="PW40" s="19">
        <f ca="1">IFERROR(__xludf.DUMMYFUNCTION("""COMPUTED_VALUE"""),52)</f>
        <v>52</v>
      </c>
      <c r="PX40" s="19" t="str">
        <f ca="1">IFERROR(__xludf.DUMMYFUNCTION("""COMPUTED_VALUE"""),"Ясинський  Г. І.")</f>
        <v>Ясинський  Г. І.</v>
      </c>
      <c r="PY40" s="19" t="str">
        <f ca="1">IFERROR(__xludf.DUMMYFUNCTION("""COMPUTED_VALUE"""),"За")</f>
        <v>За</v>
      </c>
      <c r="PZ40" s="19">
        <f ca="1">IFERROR(__xludf.DUMMYFUNCTION("""COMPUTED_VALUE"""),52)</f>
        <v>52</v>
      </c>
      <c r="QA40" s="19" t="str">
        <f ca="1">IFERROR(__xludf.DUMMYFUNCTION("""COMPUTED_VALUE"""),"Ясинський  Г. І.")</f>
        <v>Ясинський  Г. І.</v>
      </c>
      <c r="QB40" s="19" t="str">
        <f ca="1">IFERROR(__xludf.DUMMYFUNCTION("""COMPUTED_VALUE"""),"Не голосував")</f>
        <v>Не голосував</v>
      </c>
      <c r="QC40" s="19">
        <f ca="1">IFERROR(__xludf.DUMMYFUNCTION("""COMPUTED_VALUE"""),52)</f>
        <v>52</v>
      </c>
      <c r="QD40" s="19" t="str">
        <f ca="1">IFERROR(__xludf.DUMMYFUNCTION("""COMPUTED_VALUE"""),"Ясинський  Г. І.")</f>
        <v>Ясинський  Г. І.</v>
      </c>
      <c r="QE40" s="19" t="str">
        <f ca="1">IFERROR(__xludf.DUMMYFUNCTION("""COMPUTED_VALUE"""),"Не голосував")</f>
        <v>Не голосував</v>
      </c>
      <c r="QF40" s="19">
        <f ca="1">IFERROR(__xludf.DUMMYFUNCTION("""COMPUTED_VALUE"""),52)</f>
        <v>52</v>
      </c>
      <c r="QG40" s="19" t="str">
        <f ca="1">IFERROR(__xludf.DUMMYFUNCTION("""COMPUTED_VALUE"""),"Ясинський  Г. І.")</f>
        <v>Ясинський  Г. І.</v>
      </c>
      <c r="QH40" s="19" t="str">
        <f ca="1">IFERROR(__xludf.DUMMYFUNCTION("""COMPUTED_VALUE"""),"Не голосував")</f>
        <v>Не голосував</v>
      </c>
      <c r="QI40" s="19">
        <f ca="1">IFERROR(__xludf.DUMMYFUNCTION("""COMPUTED_VALUE"""),52)</f>
        <v>52</v>
      </c>
      <c r="QJ40" s="19" t="str">
        <f ca="1">IFERROR(__xludf.DUMMYFUNCTION("""COMPUTED_VALUE"""),"Ясинський  Г. І.")</f>
        <v>Ясинський  Г. І.</v>
      </c>
      <c r="QK40" s="19" t="str">
        <f ca="1">IFERROR(__xludf.DUMMYFUNCTION("""COMPUTED_VALUE"""),"За")</f>
        <v>За</v>
      </c>
    </row>
    <row r="41" spans="1:453" ht="12.75">
      <c r="A41" s="17"/>
      <c r="B41" s="17" t="str">
        <f ca="1">IFERROR(__xludf.DUMMYFUNCTION("""COMPUTED_VALUE"""),"УДАР Віталія Кличка")</f>
        <v>УДАР Віталія Кличка</v>
      </c>
      <c r="C41" s="19"/>
      <c r="D41" s="19"/>
      <c r="E41" s="19" t="str">
        <f ca="1">IFERROR(__xludf.DUMMYFUNCTION("""COMPUTED_VALUE"""),"УДАР Віталія Кличка")</f>
        <v>УДАР Віталія Кличка</v>
      </c>
      <c r="F41" s="19"/>
      <c r="G41" s="19"/>
      <c r="H41" s="19" t="str">
        <f ca="1">IFERROR(__xludf.DUMMYFUNCTION("""COMPUTED_VALUE"""),"УДАР Віталія Кличка")</f>
        <v>УДАР Віталія Кличка</v>
      </c>
      <c r="I41" s="19"/>
      <c r="J41" s="19"/>
      <c r="K41" s="19" t="str">
        <f ca="1">IFERROR(__xludf.DUMMYFUNCTION("""COMPUTED_VALUE"""),"УДАР Віталія Кличка")</f>
        <v>УДАР Віталія Кличка</v>
      </c>
      <c r="L41" s="19"/>
      <c r="M41" s="19"/>
      <c r="N41" s="19" t="str">
        <f ca="1">IFERROR(__xludf.DUMMYFUNCTION("""COMPUTED_VALUE"""),"УДАР Віталія Кличка")</f>
        <v>УДАР Віталія Кличка</v>
      </c>
      <c r="O41" s="19"/>
      <c r="P41" s="19"/>
      <c r="Q41" s="19" t="str">
        <f ca="1">IFERROR(__xludf.DUMMYFUNCTION("""COMPUTED_VALUE"""),"УДАР Віталія Кличка")</f>
        <v>УДАР Віталія Кличка</v>
      </c>
      <c r="R41" s="19"/>
      <c r="S41" s="19"/>
      <c r="T41" s="19" t="str">
        <f ca="1">IFERROR(__xludf.DUMMYFUNCTION("""COMPUTED_VALUE"""),"УДАР Віталія Кличка")</f>
        <v>УДАР Віталія Кличка</v>
      </c>
      <c r="U41" s="19"/>
      <c r="V41" s="19"/>
      <c r="W41" s="19" t="str">
        <f ca="1">IFERROR(__xludf.DUMMYFUNCTION("""COMPUTED_VALUE"""),"УДАР Віталія Кличка")</f>
        <v>УДАР Віталія Кличка</v>
      </c>
      <c r="X41" s="19"/>
      <c r="Y41" s="19"/>
      <c r="Z41" s="19" t="str">
        <f ca="1">IFERROR(__xludf.DUMMYFUNCTION("""COMPUTED_VALUE"""),"УДАР Віталія Кличка")</f>
        <v>УДАР Віталія Кличка</v>
      </c>
      <c r="AA41" s="19"/>
      <c r="AB41" s="19"/>
      <c r="AC41" s="19" t="str">
        <f ca="1">IFERROR(__xludf.DUMMYFUNCTION("""COMPUTED_VALUE"""),"УДАР Віталія Кличка")</f>
        <v>УДАР Віталія Кличка</v>
      </c>
      <c r="AD41" s="19"/>
      <c r="AE41" s="19"/>
      <c r="AF41" s="19" t="str">
        <f ca="1">IFERROR(__xludf.DUMMYFUNCTION("""COMPUTED_VALUE"""),"УДАР Віталія Кличка")</f>
        <v>УДАР Віталія Кличка</v>
      </c>
      <c r="AG41" s="19"/>
      <c r="AH41" s="19"/>
      <c r="AI41" s="19" t="str">
        <f ca="1">IFERROR(__xludf.DUMMYFUNCTION("""COMPUTED_VALUE"""),"УДАР Віталія Кличка")</f>
        <v>УДАР Віталія Кличка</v>
      </c>
      <c r="AJ41" s="19"/>
      <c r="AK41" s="19"/>
      <c r="AL41" s="19" t="str">
        <f ca="1">IFERROR(__xludf.DUMMYFUNCTION("""COMPUTED_VALUE"""),"УДАР Віталія Кличка")</f>
        <v>УДАР Віталія Кличка</v>
      </c>
      <c r="AM41" s="19"/>
      <c r="AN41" s="19"/>
      <c r="AO41" s="19" t="str">
        <f ca="1">IFERROR(__xludf.DUMMYFUNCTION("""COMPUTED_VALUE"""),"УДАР Віталія Кличка")</f>
        <v>УДАР Віталія Кличка</v>
      </c>
      <c r="AP41" s="19"/>
      <c r="AQ41" s="19"/>
      <c r="AR41" s="19" t="str">
        <f ca="1">IFERROR(__xludf.DUMMYFUNCTION("""COMPUTED_VALUE"""),"УДАР Віталія Кличка")</f>
        <v>УДАР Віталія Кличка</v>
      </c>
      <c r="AS41" s="19"/>
      <c r="AT41" s="19"/>
      <c r="AU41" s="19" t="str">
        <f ca="1">IFERROR(__xludf.DUMMYFUNCTION("""COMPUTED_VALUE"""),"УДАР Віталія Кличка")</f>
        <v>УДАР Віталія Кличка</v>
      </c>
      <c r="AV41" s="19"/>
      <c r="AW41" s="19"/>
      <c r="AX41" s="19" t="str">
        <f ca="1">IFERROR(__xludf.DUMMYFUNCTION("""COMPUTED_VALUE"""),"УДАР Віталія Кличка")</f>
        <v>УДАР Віталія Кличка</v>
      </c>
      <c r="AY41" s="19"/>
      <c r="AZ41" s="19"/>
      <c r="BA41" s="19" t="str">
        <f ca="1">IFERROR(__xludf.DUMMYFUNCTION("""COMPUTED_VALUE"""),"УДАР Віталія Кличка")</f>
        <v>УДАР Віталія Кличка</v>
      </c>
      <c r="BB41" s="19"/>
      <c r="BC41" s="19"/>
      <c r="BD41" s="19" t="str">
        <f ca="1">IFERROR(__xludf.DUMMYFUNCTION("""COMPUTED_VALUE"""),"УДАР Віталія Кличка")</f>
        <v>УДАР Віталія Кличка</v>
      </c>
      <c r="BE41" s="19"/>
      <c r="BF41" s="19"/>
      <c r="BG41" s="19" t="str">
        <f ca="1">IFERROR(__xludf.DUMMYFUNCTION("""COMPUTED_VALUE"""),"УДАР Віталія Кличка")</f>
        <v>УДАР Віталія Кличка</v>
      </c>
      <c r="BH41" s="19"/>
      <c r="BI41" s="19"/>
      <c r="BJ41" s="19" t="str">
        <f ca="1">IFERROR(__xludf.DUMMYFUNCTION("""COMPUTED_VALUE"""),"УДАР Віталія Кличка")</f>
        <v>УДАР Віталія Кличка</v>
      </c>
      <c r="BK41" s="19"/>
      <c r="BL41" s="19"/>
      <c r="BM41" s="19" t="str">
        <f ca="1">IFERROR(__xludf.DUMMYFUNCTION("""COMPUTED_VALUE"""),"УДАР Віталія Кличка")</f>
        <v>УДАР Віталія Кличка</v>
      </c>
      <c r="BN41" s="19"/>
      <c r="BO41" s="19"/>
      <c r="BP41" s="19" t="str">
        <f ca="1">IFERROR(__xludf.DUMMYFUNCTION("""COMPUTED_VALUE"""),"УДАР Віталія Кличка")</f>
        <v>УДАР Віталія Кличка</v>
      </c>
      <c r="BQ41" s="19"/>
      <c r="BR41" s="19"/>
      <c r="BS41" s="19" t="str">
        <f ca="1">IFERROR(__xludf.DUMMYFUNCTION("""COMPUTED_VALUE"""),"УДАР Віталія Кличка")</f>
        <v>УДАР Віталія Кличка</v>
      </c>
      <c r="BT41" s="19"/>
      <c r="BU41" s="19"/>
      <c r="BV41" s="19" t="str">
        <f ca="1">IFERROR(__xludf.DUMMYFUNCTION("""COMPUTED_VALUE"""),"УДАР Віталія Кличка")</f>
        <v>УДАР Віталія Кличка</v>
      </c>
      <c r="BW41" s="19"/>
      <c r="BX41" s="19"/>
      <c r="BY41" s="19" t="str">
        <f ca="1">IFERROR(__xludf.DUMMYFUNCTION("""COMPUTED_VALUE"""),"УДАР Віталія Кличка")</f>
        <v>УДАР Віталія Кличка</v>
      </c>
      <c r="BZ41" s="19"/>
      <c r="CA41" s="19"/>
      <c r="CB41" s="19" t="str">
        <f ca="1">IFERROR(__xludf.DUMMYFUNCTION("""COMPUTED_VALUE"""),"УДАР Віталія Кличка")</f>
        <v>УДАР Віталія Кличка</v>
      </c>
      <c r="CC41" s="19"/>
      <c r="CD41" s="19"/>
      <c r="CE41" s="19" t="str">
        <f ca="1">IFERROR(__xludf.DUMMYFUNCTION("""COMPUTED_VALUE"""),"УДАР Віталія Кличка")</f>
        <v>УДАР Віталія Кличка</v>
      </c>
      <c r="CF41" s="19"/>
      <c r="CG41" s="19"/>
      <c r="CH41" s="19" t="str">
        <f ca="1">IFERROR(__xludf.DUMMYFUNCTION("""COMPUTED_VALUE"""),"УДАР Віталія Кличка")</f>
        <v>УДАР Віталія Кличка</v>
      </c>
      <c r="CI41" s="19"/>
      <c r="CJ41" s="19"/>
      <c r="CK41" s="19" t="str">
        <f ca="1">IFERROR(__xludf.DUMMYFUNCTION("""COMPUTED_VALUE"""),"УДАР Віталія Кличка")</f>
        <v>УДАР Віталія Кличка</v>
      </c>
      <c r="CL41" s="19"/>
      <c r="CM41" s="19"/>
      <c r="CN41" s="19" t="str">
        <f ca="1">IFERROR(__xludf.DUMMYFUNCTION("""COMPUTED_VALUE"""),"УДАР Віталія Кличка")</f>
        <v>УДАР Віталія Кличка</v>
      </c>
      <c r="CO41" s="19"/>
      <c r="CP41" s="19"/>
      <c r="CQ41" s="19" t="str">
        <f ca="1">IFERROR(__xludf.DUMMYFUNCTION("""COMPUTED_VALUE"""),"УДАР Віталія Кличка")</f>
        <v>УДАР Віталія Кличка</v>
      </c>
      <c r="CR41" s="19"/>
      <c r="CS41" s="19"/>
      <c r="CT41" s="19" t="str">
        <f ca="1">IFERROR(__xludf.DUMMYFUNCTION("""COMPUTED_VALUE"""),"УДАР Віталія Кличка")</f>
        <v>УДАР Віталія Кличка</v>
      </c>
      <c r="CU41" s="19"/>
      <c r="CV41" s="19"/>
      <c r="CW41" s="19" t="str">
        <f ca="1">IFERROR(__xludf.DUMMYFUNCTION("""COMPUTED_VALUE"""),"УДАР Віталія Кличка")</f>
        <v>УДАР Віталія Кличка</v>
      </c>
      <c r="CX41" s="19"/>
      <c r="CY41" s="19"/>
      <c r="CZ41" s="19" t="str">
        <f ca="1">IFERROR(__xludf.DUMMYFUNCTION("""COMPUTED_VALUE"""),"УДАР Віталія Кличка")</f>
        <v>УДАР Віталія Кличка</v>
      </c>
      <c r="DA41" s="19"/>
      <c r="DB41" s="19"/>
      <c r="DC41" s="19" t="str">
        <f ca="1">IFERROR(__xludf.DUMMYFUNCTION("""COMPUTED_VALUE"""),"УДАР Віталія Кличка")</f>
        <v>УДАР Віталія Кличка</v>
      </c>
      <c r="DD41" s="19"/>
      <c r="DE41" s="19"/>
      <c r="DF41" s="19" t="str">
        <f ca="1">IFERROR(__xludf.DUMMYFUNCTION("""COMPUTED_VALUE"""),"УДАР Віталія Кличка")</f>
        <v>УДАР Віталія Кличка</v>
      </c>
      <c r="DG41" s="19"/>
      <c r="DH41" s="19"/>
      <c r="DI41" s="19" t="str">
        <f ca="1">IFERROR(__xludf.DUMMYFUNCTION("""COMPUTED_VALUE"""),"УДАР Віталія Кличка")</f>
        <v>УДАР Віталія Кличка</v>
      </c>
      <c r="DJ41" s="19"/>
      <c r="DK41" s="19"/>
      <c r="DL41" s="19" t="str">
        <f ca="1">IFERROR(__xludf.DUMMYFUNCTION("""COMPUTED_VALUE"""),"УДАР Віталія Кличка")</f>
        <v>УДАР Віталія Кличка</v>
      </c>
      <c r="DM41" s="19"/>
      <c r="DN41" s="19"/>
      <c r="DO41" s="19" t="str">
        <f ca="1">IFERROR(__xludf.DUMMYFUNCTION("""COMPUTED_VALUE"""),"УДАР Віталія Кличка")</f>
        <v>УДАР Віталія Кличка</v>
      </c>
      <c r="DP41" s="19"/>
      <c r="DQ41" s="19"/>
      <c r="DR41" s="19" t="str">
        <f ca="1">IFERROR(__xludf.DUMMYFUNCTION("""COMPUTED_VALUE"""),"УДАР Віталія Кличка")</f>
        <v>УДАР Віталія Кличка</v>
      </c>
      <c r="DS41" s="19"/>
      <c r="DT41" s="19"/>
      <c r="DU41" s="19" t="str">
        <f ca="1">IFERROR(__xludf.DUMMYFUNCTION("""COMPUTED_VALUE"""),"УДАР Віталія Кличка")</f>
        <v>УДАР Віталія Кличка</v>
      </c>
      <c r="DV41" s="19"/>
      <c r="DW41" s="19"/>
      <c r="DX41" s="19" t="str">
        <f ca="1">IFERROR(__xludf.DUMMYFUNCTION("""COMPUTED_VALUE"""),"УДАР Віталія Кличка")</f>
        <v>УДАР Віталія Кличка</v>
      </c>
      <c r="DY41" s="19"/>
      <c r="DZ41" s="19"/>
      <c r="EA41" s="19" t="str">
        <f ca="1">IFERROR(__xludf.DUMMYFUNCTION("""COMPUTED_VALUE"""),"УДАР Віталія Кличка")</f>
        <v>УДАР Віталія Кличка</v>
      </c>
      <c r="EB41" s="19"/>
      <c r="EC41" s="19"/>
      <c r="ED41" s="19" t="str">
        <f ca="1">IFERROR(__xludf.DUMMYFUNCTION("""COMPUTED_VALUE"""),"УДАР Віталія Кличка")</f>
        <v>УДАР Віталія Кличка</v>
      </c>
      <c r="EE41" s="19"/>
      <c r="EF41" s="19"/>
      <c r="EG41" s="19" t="str">
        <f ca="1">IFERROR(__xludf.DUMMYFUNCTION("""COMPUTED_VALUE"""),"УДАР Віталія Кличка")</f>
        <v>УДАР Віталія Кличка</v>
      </c>
      <c r="EH41" s="19"/>
      <c r="EI41" s="19"/>
      <c r="EJ41" s="19" t="str">
        <f ca="1">IFERROR(__xludf.DUMMYFUNCTION("""COMPUTED_VALUE"""),"УДАР Віталія Кличка")</f>
        <v>УДАР Віталія Кличка</v>
      </c>
      <c r="EK41" s="19"/>
      <c r="EL41" s="19"/>
      <c r="EM41" s="19" t="str">
        <f ca="1">IFERROR(__xludf.DUMMYFUNCTION("""COMPUTED_VALUE"""),"УДАР Віталія Кличка")</f>
        <v>УДАР Віталія Кличка</v>
      </c>
      <c r="EN41" s="19"/>
      <c r="EO41" s="19"/>
      <c r="EP41" s="19" t="str">
        <f ca="1">IFERROR(__xludf.DUMMYFUNCTION("""COMPUTED_VALUE"""),"УДАР Віталія Кличка")</f>
        <v>УДАР Віталія Кличка</v>
      </c>
      <c r="EQ41" s="19"/>
      <c r="ER41" s="19"/>
      <c r="ES41" s="19" t="str">
        <f ca="1">IFERROR(__xludf.DUMMYFUNCTION("""COMPUTED_VALUE"""),"УДАР Віталія Кличка")</f>
        <v>УДАР Віталія Кличка</v>
      </c>
      <c r="ET41" s="19"/>
      <c r="EU41" s="19"/>
      <c r="EV41" s="19" t="str">
        <f ca="1">IFERROR(__xludf.DUMMYFUNCTION("""COMPUTED_VALUE"""),"УДАР Віталія Кличка")</f>
        <v>УДАР Віталія Кличка</v>
      </c>
      <c r="EW41" s="19"/>
      <c r="EX41" s="19"/>
      <c r="EY41" s="19" t="str">
        <f ca="1">IFERROR(__xludf.DUMMYFUNCTION("""COMPUTED_VALUE"""),"УДАР Віталія Кличка")</f>
        <v>УДАР Віталія Кличка</v>
      </c>
      <c r="EZ41" s="19"/>
      <c r="FA41" s="19"/>
      <c r="FB41" s="19" t="str">
        <f ca="1">IFERROR(__xludf.DUMMYFUNCTION("""COMPUTED_VALUE"""),"УДАР Віталія Кличка")</f>
        <v>УДАР Віталія Кличка</v>
      </c>
      <c r="FC41" s="19"/>
      <c r="FD41" s="19"/>
      <c r="FE41" s="19" t="str">
        <f ca="1">IFERROR(__xludf.DUMMYFUNCTION("""COMPUTED_VALUE"""),"УДАР Віталія Кличка")</f>
        <v>УДАР Віталія Кличка</v>
      </c>
      <c r="FF41" s="19"/>
      <c r="FG41" s="19"/>
      <c r="FH41" s="19" t="str">
        <f ca="1">IFERROR(__xludf.DUMMYFUNCTION("""COMPUTED_VALUE"""),"УДАР Віталія Кличка")</f>
        <v>УДАР Віталія Кличка</v>
      </c>
      <c r="FI41" s="19"/>
      <c r="FJ41" s="19"/>
      <c r="FK41" s="19" t="str">
        <f ca="1">IFERROR(__xludf.DUMMYFUNCTION("""COMPUTED_VALUE"""),"УДАР Віталія Кличка")</f>
        <v>УДАР Віталія Кличка</v>
      </c>
      <c r="FL41" s="19"/>
      <c r="FM41" s="19"/>
      <c r="FN41" s="19" t="str">
        <f ca="1">IFERROR(__xludf.DUMMYFUNCTION("""COMPUTED_VALUE"""),"УДАР Віталія Кличка")</f>
        <v>УДАР Віталія Кличка</v>
      </c>
      <c r="FO41" s="19"/>
      <c r="FP41" s="19"/>
      <c r="FQ41" s="19" t="str">
        <f ca="1">IFERROR(__xludf.DUMMYFUNCTION("""COMPUTED_VALUE"""),"УДАР Віталія Кличка")</f>
        <v>УДАР Віталія Кличка</v>
      </c>
      <c r="FR41" s="19"/>
      <c r="FS41" s="19"/>
      <c r="FT41" s="19" t="str">
        <f ca="1">IFERROR(__xludf.DUMMYFUNCTION("""COMPUTED_VALUE"""),"УДАР Віталія Кличка")</f>
        <v>УДАР Віталія Кличка</v>
      </c>
      <c r="FU41" s="19"/>
      <c r="FV41" s="19"/>
      <c r="FW41" s="19" t="str">
        <f ca="1">IFERROR(__xludf.DUMMYFUNCTION("""COMPUTED_VALUE"""),"УДАР Віталія Кличка")</f>
        <v>УДАР Віталія Кличка</v>
      </c>
      <c r="FX41" s="19"/>
      <c r="FY41" s="19"/>
      <c r="FZ41" s="19" t="str">
        <f ca="1">IFERROR(__xludf.DUMMYFUNCTION("""COMPUTED_VALUE"""),"УДАР Віталія Кличка")</f>
        <v>УДАР Віталія Кличка</v>
      </c>
      <c r="GA41" s="19"/>
      <c r="GB41" s="19"/>
      <c r="GC41" s="19" t="str">
        <f ca="1">IFERROR(__xludf.DUMMYFUNCTION("""COMPUTED_VALUE"""),"УДАР Віталія Кличка")</f>
        <v>УДАР Віталія Кличка</v>
      </c>
      <c r="GD41" s="19"/>
      <c r="GE41" s="19"/>
      <c r="GF41" s="19" t="str">
        <f ca="1">IFERROR(__xludf.DUMMYFUNCTION("""COMPUTED_VALUE"""),"УДАР Віталія Кличка")</f>
        <v>УДАР Віталія Кличка</v>
      </c>
      <c r="GG41" s="19"/>
      <c r="GH41" s="19"/>
      <c r="GI41" s="19" t="str">
        <f ca="1">IFERROR(__xludf.DUMMYFUNCTION("""COMPUTED_VALUE"""),"УДАР Віталія Кличка")</f>
        <v>УДАР Віталія Кличка</v>
      </c>
      <c r="GJ41" s="19"/>
      <c r="GK41" s="19"/>
      <c r="GL41" s="19" t="str">
        <f ca="1">IFERROR(__xludf.DUMMYFUNCTION("""COMPUTED_VALUE"""),"УДАР Віталія Кличка")</f>
        <v>УДАР Віталія Кличка</v>
      </c>
      <c r="GM41" s="19"/>
      <c r="GN41" s="19"/>
      <c r="GO41" s="19" t="str">
        <f ca="1">IFERROR(__xludf.DUMMYFUNCTION("""COMPUTED_VALUE"""),"УДАР Віталія Кличка")</f>
        <v>УДАР Віталія Кличка</v>
      </c>
      <c r="GP41" s="19"/>
      <c r="GQ41" s="19"/>
      <c r="GR41" s="19" t="str">
        <f ca="1">IFERROR(__xludf.DUMMYFUNCTION("""COMPUTED_VALUE"""),"УДАР Віталія Кличка")</f>
        <v>УДАР Віталія Кличка</v>
      </c>
      <c r="GS41" s="19"/>
      <c r="GT41" s="19"/>
      <c r="GU41" s="19" t="str">
        <f ca="1">IFERROR(__xludf.DUMMYFUNCTION("""COMPUTED_VALUE"""),"УДАР Віталія Кличка")</f>
        <v>УДАР Віталія Кличка</v>
      </c>
      <c r="GV41" s="19"/>
      <c r="GW41" s="19"/>
      <c r="GX41" s="19" t="str">
        <f ca="1">IFERROR(__xludf.DUMMYFUNCTION("""COMPUTED_VALUE"""),"УДАР Віталія Кличка")</f>
        <v>УДАР Віталія Кличка</v>
      </c>
      <c r="GY41" s="19"/>
      <c r="GZ41" s="19"/>
      <c r="HA41" s="19" t="str">
        <f ca="1">IFERROR(__xludf.DUMMYFUNCTION("""COMPUTED_VALUE"""),"УДАР Віталія Кличка")</f>
        <v>УДАР Віталія Кличка</v>
      </c>
      <c r="HB41" s="19"/>
      <c r="HC41" s="19"/>
      <c r="HD41" s="19" t="str">
        <f ca="1">IFERROR(__xludf.DUMMYFUNCTION("""COMPUTED_VALUE"""),"УДАР Віталія Кличка")</f>
        <v>УДАР Віталія Кличка</v>
      </c>
      <c r="HE41" s="19"/>
      <c r="HF41" s="19"/>
      <c r="HG41" s="19" t="str">
        <f ca="1">IFERROR(__xludf.DUMMYFUNCTION("""COMPUTED_VALUE"""),"УДАР Віталія Кличка")</f>
        <v>УДАР Віталія Кличка</v>
      </c>
      <c r="HH41" s="19"/>
      <c r="HI41" s="19"/>
      <c r="HJ41" s="19" t="str">
        <f ca="1">IFERROR(__xludf.DUMMYFUNCTION("""COMPUTED_VALUE"""),"УДАР Віталія Кличка")</f>
        <v>УДАР Віталія Кличка</v>
      </c>
      <c r="HK41" s="19"/>
      <c r="HL41" s="19"/>
      <c r="HM41" s="19" t="str">
        <f ca="1">IFERROR(__xludf.DUMMYFUNCTION("""COMPUTED_VALUE"""),"УДАР Віталія Кличка")</f>
        <v>УДАР Віталія Кличка</v>
      </c>
      <c r="HN41" s="19"/>
      <c r="HO41" s="19"/>
      <c r="HP41" s="19" t="str">
        <f ca="1">IFERROR(__xludf.DUMMYFUNCTION("""COMPUTED_VALUE"""),"УДАР Віталія Кличка")</f>
        <v>УДАР Віталія Кличка</v>
      </c>
      <c r="HQ41" s="19"/>
      <c r="HR41" s="19"/>
      <c r="HS41" s="19" t="str">
        <f ca="1">IFERROR(__xludf.DUMMYFUNCTION("""COMPUTED_VALUE"""),"УДАР Віталія Кличка")</f>
        <v>УДАР Віталія Кличка</v>
      </c>
      <c r="HT41" s="19"/>
      <c r="HU41" s="19"/>
      <c r="HV41" s="19" t="str">
        <f ca="1">IFERROR(__xludf.DUMMYFUNCTION("""COMPUTED_VALUE"""),"УДАР Віталія Кличка")</f>
        <v>УДАР Віталія Кличка</v>
      </c>
      <c r="HW41" s="19"/>
      <c r="HX41" s="19"/>
      <c r="HY41" s="19" t="str">
        <f ca="1">IFERROR(__xludf.DUMMYFUNCTION("""COMPUTED_VALUE"""),"УДАР Віталія Кличка")</f>
        <v>УДАР Віталія Кличка</v>
      </c>
      <c r="HZ41" s="19"/>
      <c r="IA41" s="19"/>
      <c r="IB41" s="19" t="str">
        <f ca="1">IFERROR(__xludf.DUMMYFUNCTION("""COMPUTED_VALUE"""),"УДАР Віталія Кличка")</f>
        <v>УДАР Віталія Кличка</v>
      </c>
      <c r="IC41" s="19"/>
      <c r="ID41" s="19"/>
      <c r="IE41" s="19" t="str">
        <f ca="1">IFERROR(__xludf.DUMMYFUNCTION("""COMPUTED_VALUE"""),"УДАР Віталія Кличка")</f>
        <v>УДАР Віталія Кличка</v>
      </c>
      <c r="IF41" s="19"/>
      <c r="IG41" s="19"/>
      <c r="IH41" s="19" t="str">
        <f ca="1">IFERROR(__xludf.DUMMYFUNCTION("""COMPUTED_VALUE"""),"УДАР Віталія Кличка")</f>
        <v>УДАР Віталія Кличка</v>
      </c>
      <c r="II41" s="19"/>
      <c r="IJ41" s="19"/>
      <c r="IK41" s="19" t="str">
        <f ca="1">IFERROR(__xludf.DUMMYFUNCTION("""COMPUTED_VALUE"""),"УДАР Віталія Кличка")</f>
        <v>УДАР Віталія Кличка</v>
      </c>
      <c r="IL41" s="19"/>
      <c r="IM41" s="19"/>
      <c r="IN41" s="19" t="str">
        <f ca="1">IFERROR(__xludf.DUMMYFUNCTION("""COMPUTED_VALUE"""),"УДАР Віталія Кличка")</f>
        <v>УДАР Віталія Кличка</v>
      </c>
      <c r="IO41" s="19"/>
      <c r="IP41" s="19"/>
      <c r="IQ41" s="19" t="str">
        <f ca="1">IFERROR(__xludf.DUMMYFUNCTION("""COMPUTED_VALUE"""),"УДАР Віталія Кличка")</f>
        <v>УДАР Віталія Кличка</v>
      </c>
      <c r="IR41" s="19"/>
      <c r="IS41" s="19"/>
      <c r="IT41" s="19" t="str">
        <f ca="1">IFERROR(__xludf.DUMMYFUNCTION("""COMPUTED_VALUE"""),"УДАР Віталія Кличка")</f>
        <v>УДАР Віталія Кличка</v>
      </c>
      <c r="IU41" s="19"/>
      <c r="IV41" s="19"/>
      <c r="IW41" s="19" t="str">
        <f ca="1">IFERROR(__xludf.DUMMYFUNCTION("""COMPUTED_VALUE"""),"УДАР Віталія Кличка")</f>
        <v>УДАР Віталія Кличка</v>
      </c>
      <c r="IX41" s="19"/>
      <c r="IY41" s="19"/>
      <c r="IZ41" s="19" t="str">
        <f ca="1">IFERROR(__xludf.DUMMYFUNCTION("""COMPUTED_VALUE"""),"УДАР Віталія Кличка")</f>
        <v>УДАР Віталія Кличка</v>
      </c>
      <c r="JA41" s="19"/>
      <c r="JB41" s="19"/>
      <c r="JC41" s="19" t="str">
        <f ca="1">IFERROR(__xludf.DUMMYFUNCTION("""COMPUTED_VALUE"""),"УДАР Віталія Кличка")</f>
        <v>УДАР Віталія Кличка</v>
      </c>
      <c r="JD41" s="19"/>
      <c r="JE41" s="19"/>
      <c r="JF41" s="19" t="str">
        <f ca="1">IFERROR(__xludf.DUMMYFUNCTION("""COMPUTED_VALUE"""),"УДАР Віталія Кличка")</f>
        <v>УДАР Віталія Кличка</v>
      </c>
      <c r="JG41" s="19"/>
      <c r="JH41" s="19"/>
      <c r="JI41" s="19" t="str">
        <f ca="1">IFERROR(__xludf.DUMMYFUNCTION("""COMPUTED_VALUE"""),"УДАР Віталія Кличка")</f>
        <v>УДАР Віталія Кличка</v>
      </c>
      <c r="JJ41" s="19"/>
      <c r="JK41" s="19"/>
      <c r="JL41" s="19" t="str">
        <f ca="1">IFERROR(__xludf.DUMMYFUNCTION("""COMPUTED_VALUE"""),"УДАР Віталія Кличка")</f>
        <v>УДАР Віталія Кличка</v>
      </c>
      <c r="JM41" s="19"/>
      <c r="JN41" s="19"/>
      <c r="JO41" s="19" t="str">
        <f ca="1">IFERROR(__xludf.DUMMYFUNCTION("""COMPUTED_VALUE"""),"УДАР Віталія Кличка")</f>
        <v>УДАР Віталія Кличка</v>
      </c>
      <c r="JP41" s="19"/>
      <c r="JQ41" s="19"/>
      <c r="JR41" s="19" t="str">
        <f ca="1">IFERROR(__xludf.DUMMYFUNCTION("""COMPUTED_VALUE"""),"УДАР Віталія Кличка")</f>
        <v>УДАР Віталія Кличка</v>
      </c>
      <c r="JS41" s="19"/>
      <c r="JT41" s="19"/>
      <c r="JU41" s="19" t="str">
        <f ca="1">IFERROR(__xludf.DUMMYFUNCTION("""COMPUTED_VALUE"""),"УДАР Віталія Кличка")</f>
        <v>УДАР Віталія Кличка</v>
      </c>
      <c r="JV41" s="19"/>
      <c r="JW41" s="19"/>
      <c r="JX41" s="19" t="str">
        <f ca="1">IFERROR(__xludf.DUMMYFUNCTION("""COMPUTED_VALUE"""),"УДАР Віталія Кличка")</f>
        <v>УДАР Віталія Кличка</v>
      </c>
      <c r="JY41" s="19"/>
      <c r="JZ41" s="19"/>
      <c r="KA41" s="19" t="str">
        <f ca="1">IFERROR(__xludf.DUMMYFUNCTION("""COMPUTED_VALUE"""),"УДАР Віталія Кличка")</f>
        <v>УДАР Віталія Кличка</v>
      </c>
      <c r="KB41" s="19"/>
      <c r="KC41" s="19"/>
      <c r="KD41" s="19" t="str">
        <f ca="1">IFERROR(__xludf.DUMMYFUNCTION("""COMPUTED_VALUE"""),"УДАР Віталія Кличка")</f>
        <v>УДАР Віталія Кличка</v>
      </c>
      <c r="KE41" s="19"/>
      <c r="KF41" s="19"/>
      <c r="KG41" s="19" t="str">
        <f ca="1">IFERROR(__xludf.DUMMYFUNCTION("""COMPUTED_VALUE"""),"УДАР Віталія Кличка")</f>
        <v>УДАР Віталія Кличка</v>
      </c>
      <c r="KH41" s="19"/>
      <c r="KI41" s="19"/>
      <c r="KJ41" s="19" t="str">
        <f ca="1">IFERROR(__xludf.DUMMYFUNCTION("""COMPUTED_VALUE"""),"УДАР Віталія Кличка")</f>
        <v>УДАР Віталія Кличка</v>
      </c>
      <c r="KK41" s="19"/>
      <c r="KL41" s="19"/>
      <c r="KM41" s="19" t="str">
        <f ca="1">IFERROR(__xludf.DUMMYFUNCTION("""COMPUTED_VALUE"""),"УДАР Віталія Кличка")</f>
        <v>УДАР Віталія Кличка</v>
      </c>
      <c r="KN41" s="19"/>
      <c r="KO41" s="19"/>
      <c r="KP41" s="19" t="str">
        <f ca="1">IFERROR(__xludf.DUMMYFUNCTION("""COMPUTED_VALUE"""),"УДАР Віталія Кличка")</f>
        <v>УДАР Віталія Кличка</v>
      </c>
      <c r="KQ41" s="19"/>
      <c r="KR41" s="19"/>
      <c r="KS41" s="19" t="str">
        <f ca="1">IFERROR(__xludf.DUMMYFUNCTION("""COMPUTED_VALUE"""),"УДАР Віталія Кличка")</f>
        <v>УДАР Віталія Кличка</v>
      </c>
      <c r="KT41" s="19"/>
      <c r="KU41" s="19"/>
      <c r="KV41" s="19" t="str">
        <f ca="1">IFERROR(__xludf.DUMMYFUNCTION("""COMPUTED_VALUE"""),"УДАР Віталія Кличка")</f>
        <v>УДАР Віталія Кличка</v>
      </c>
      <c r="KW41" s="19"/>
      <c r="KX41" s="19"/>
      <c r="KY41" s="19" t="str">
        <f ca="1">IFERROR(__xludf.DUMMYFUNCTION("""COMPUTED_VALUE"""),"УДАР Віталія Кличка")</f>
        <v>УДАР Віталія Кличка</v>
      </c>
      <c r="KZ41" s="19"/>
      <c r="LA41" s="19"/>
      <c r="LB41" s="19" t="str">
        <f ca="1">IFERROR(__xludf.DUMMYFUNCTION("""COMPUTED_VALUE"""),"УДАР Віталія Кличка")</f>
        <v>УДАР Віталія Кличка</v>
      </c>
      <c r="LC41" s="19"/>
      <c r="LD41" s="19"/>
      <c r="LE41" s="19" t="str">
        <f ca="1">IFERROR(__xludf.DUMMYFUNCTION("""COMPUTED_VALUE"""),"УДАР Віталія Кличка")</f>
        <v>УДАР Віталія Кличка</v>
      </c>
      <c r="LF41" s="19"/>
      <c r="LG41" s="19"/>
      <c r="LH41" s="19" t="str">
        <f ca="1">IFERROR(__xludf.DUMMYFUNCTION("""COMPUTED_VALUE"""),"УДАР Віталія Кличка")</f>
        <v>УДАР Віталія Кличка</v>
      </c>
      <c r="LI41" s="19"/>
      <c r="LJ41" s="19"/>
      <c r="LK41" s="19" t="str">
        <f ca="1">IFERROR(__xludf.DUMMYFUNCTION("""COMPUTED_VALUE"""),"УДАР Віталія Кличка")</f>
        <v>УДАР Віталія Кличка</v>
      </c>
      <c r="LL41" s="19"/>
      <c r="LM41" s="19"/>
      <c r="LN41" s="19" t="str">
        <f ca="1">IFERROR(__xludf.DUMMYFUNCTION("""COMPUTED_VALUE"""),"УДАР Віталія Кличка")</f>
        <v>УДАР Віталія Кличка</v>
      </c>
      <c r="LO41" s="19"/>
      <c r="LP41" s="19"/>
      <c r="LQ41" s="19" t="str">
        <f ca="1">IFERROR(__xludf.DUMMYFUNCTION("""COMPUTED_VALUE"""),"УДАР Віталія Кличка")</f>
        <v>УДАР Віталія Кличка</v>
      </c>
      <c r="LR41" s="19"/>
      <c r="LS41" s="19"/>
      <c r="LT41" s="19" t="str">
        <f ca="1">IFERROR(__xludf.DUMMYFUNCTION("""COMPUTED_VALUE"""),"УДАР Віталія Кличка")</f>
        <v>УДАР Віталія Кличка</v>
      </c>
      <c r="LU41" s="19"/>
      <c r="LV41" s="19"/>
      <c r="LW41" s="19" t="str">
        <f ca="1">IFERROR(__xludf.DUMMYFUNCTION("""COMPUTED_VALUE"""),"УДАР Віталія Кличка")</f>
        <v>УДАР Віталія Кличка</v>
      </c>
      <c r="LX41" s="19"/>
      <c r="LY41" s="19"/>
      <c r="LZ41" s="19" t="str">
        <f ca="1">IFERROR(__xludf.DUMMYFUNCTION("""COMPUTED_VALUE"""),"УДАР Віталія Кличка")</f>
        <v>УДАР Віталія Кличка</v>
      </c>
      <c r="MA41" s="19"/>
      <c r="MB41" s="19"/>
      <c r="MC41" s="19" t="str">
        <f ca="1">IFERROR(__xludf.DUMMYFUNCTION("""COMPUTED_VALUE"""),"УДАР Віталія Кличка")</f>
        <v>УДАР Віталія Кличка</v>
      </c>
      <c r="MD41" s="19"/>
      <c r="ME41" s="19"/>
      <c r="MF41" s="19" t="str">
        <f ca="1">IFERROR(__xludf.DUMMYFUNCTION("""COMPUTED_VALUE"""),"УДАР Віталія Кличка")</f>
        <v>УДАР Віталія Кличка</v>
      </c>
      <c r="MG41" s="19"/>
      <c r="MH41" s="19"/>
      <c r="MI41" s="19" t="str">
        <f ca="1">IFERROR(__xludf.DUMMYFUNCTION("""COMPUTED_VALUE"""),"УДАР Віталія Кличка")</f>
        <v>УДАР Віталія Кличка</v>
      </c>
      <c r="MJ41" s="19"/>
      <c r="MK41" s="19"/>
      <c r="ML41" s="19" t="str">
        <f ca="1">IFERROR(__xludf.DUMMYFUNCTION("""COMPUTED_VALUE"""),"УДАР Віталія Кличка")</f>
        <v>УДАР Віталія Кличка</v>
      </c>
      <c r="MM41" s="19"/>
      <c r="MN41" s="19"/>
      <c r="MO41" s="19" t="str">
        <f ca="1">IFERROR(__xludf.DUMMYFUNCTION("""COMPUTED_VALUE"""),"УДАР Віталія Кличка")</f>
        <v>УДАР Віталія Кличка</v>
      </c>
      <c r="MP41" s="19"/>
      <c r="MQ41" s="19"/>
      <c r="MR41" s="19" t="str">
        <f ca="1">IFERROR(__xludf.DUMMYFUNCTION("""COMPUTED_VALUE"""),"УДАР Віталія Кличка")</f>
        <v>УДАР Віталія Кличка</v>
      </c>
      <c r="MS41" s="19"/>
      <c r="MT41" s="19"/>
      <c r="MU41" s="19" t="str">
        <f ca="1">IFERROR(__xludf.DUMMYFUNCTION("""COMPUTED_VALUE"""),"УДАР Віталія Кличка")</f>
        <v>УДАР Віталія Кличка</v>
      </c>
      <c r="MV41" s="19"/>
      <c r="MW41" s="19"/>
      <c r="MX41" s="19" t="str">
        <f ca="1">IFERROR(__xludf.DUMMYFUNCTION("""COMPUTED_VALUE"""),"УДАР Віталія Кличка")</f>
        <v>УДАР Віталія Кличка</v>
      </c>
      <c r="MY41" s="19"/>
      <c r="MZ41" s="19"/>
      <c r="NA41" s="19" t="str">
        <f ca="1">IFERROR(__xludf.DUMMYFUNCTION("""COMPUTED_VALUE"""),"УДАР Віталія Кличка")</f>
        <v>УДАР Віталія Кличка</v>
      </c>
      <c r="NB41" s="19"/>
      <c r="NC41" s="19"/>
      <c r="ND41" s="19" t="str">
        <f ca="1">IFERROR(__xludf.DUMMYFUNCTION("""COMPUTED_VALUE"""),"УДАР Віталія Кличка")</f>
        <v>УДАР Віталія Кличка</v>
      </c>
      <c r="NE41" s="19"/>
      <c r="NF41" s="19"/>
      <c r="NG41" s="19" t="str">
        <f ca="1">IFERROR(__xludf.DUMMYFUNCTION("""COMPUTED_VALUE"""),"УДАР Віталія Кличка")</f>
        <v>УДАР Віталія Кличка</v>
      </c>
      <c r="NH41" s="19"/>
      <c r="NI41" s="19"/>
      <c r="NJ41" s="19" t="str">
        <f ca="1">IFERROR(__xludf.DUMMYFUNCTION("""COMPUTED_VALUE"""),"УДАР Віталія Кличка")</f>
        <v>УДАР Віталія Кличка</v>
      </c>
      <c r="NK41" s="19"/>
      <c r="NL41" s="19"/>
      <c r="NM41" s="19" t="str">
        <f ca="1">IFERROR(__xludf.DUMMYFUNCTION("""COMPUTED_VALUE"""),"УДАР Віталія Кличка")</f>
        <v>УДАР Віталія Кличка</v>
      </c>
      <c r="NN41" s="19"/>
      <c r="NO41" s="19"/>
      <c r="NP41" s="19" t="str">
        <f ca="1">IFERROR(__xludf.DUMMYFUNCTION("""COMPUTED_VALUE"""),"УДАР Віталія Кличка")</f>
        <v>УДАР Віталія Кличка</v>
      </c>
      <c r="NQ41" s="19"/>
      <c r="NR41" s="19"/>
      <c r="NS41" s="19" t="str">
        <f ca="1">IFERROR(__xludf.DUMMYFUNCTION("""COMPUTED_VALUE"""),"УДАР Віталія Кличка")</f>
        <v>УДАР Віталія Кличка</v>
      </c>
      <c r="NT41" s="19"/>
      <c r="NU41" s="19"/>
      <c r="NV41" s="19" t="str">
        <f ca="1">IFERROR(__xludf.DUMMYFUNCTION("""COMPUTED_VALUE"""),"УДАР Віталія Кличка")</f>
        <v>УДАР Віталія Кличка</v>
      </c>
      <c r="NW41" s="19"/>
      <c r="NX41" s="19"/>
      <c r="NY41" s="19" t="str">
        <f ca="1">IFERROR(__xludf.DUMMYFUNCTION("""COMPUTED_VALUE"""),"УДАР Віталія Кличка")</f>
        <v>УДАР Віталія Кличка</v>
      </c>
      <c r="NZ41" s="19"/>
      <c r="OA41" s="19"/>
      <c r="OB41" s="19" t="str">
        <f ca="1">IFERROR(__xludf.DUMMYFUNCTION("""COMPUTED_VALUE"""),"УДАР Віталія Кличка")</f>
        <v>УДАР Віталія Кличка</v>
      </c>
      <c r="OC41" s="19"/>
      <c r="OD41" s="19"/>
      <c r="OE41" s="19" t="str">
        <f ca="1">IFERROR(__xludf.DUMMYFUNCTION("""COMPUTED_VALUE"""),"УДАР Віталія Кличка")</f>
        <v>УДАР Віталія Кличка</v>
      </c>
      <c r="OF41" s="19"/>
      <c r="OG41" s="19"/>
      <c r="OH41" s="19" t="str">
        <f ca="1">IFERROR(__xludf.DUMMYFUNCTION("""COMPUTED_VALUE"""),"УДАР Віталія Кличка")</f>
        <v>УДАР Віталія Кличка</v>
      </c>
      <c r="OI41" s="19"/>
      <c r="OJ41" s="19"/>
      <c r="OK41" s="19" t="str">
        <f ca="1">IFERROR(__xludf.DUMMYFUNCTION("""COMPUTED_VALUE"""),"УДАР Віталія Кличка")</f>
        <v>УДАР Віталія Кличка</v>
      </c>
      <c r="OL41" s="19"/>
      <c r="OM41" s="19"/>
      <c r="ON41" s="19" t="str">
        <f ca="1">IFERROR(__xludf.DUMMYFUNCTION("""COMPUTED_VALUE"""),"УДАР Віталія Кличка")</f>
        <v>УДАР Віталія Кличка</v>
      </c>
      <c r="OO41" s="19"/>
      <c r="OP41" s="19"/>
      <c r="OQ41" s="19" t="str">
        <f ca="1">IFERROR(__xludf.DUMMYFUNCTION("""COMPUTED_VALUE"""),"УДАР Віталія Кличка")</f>
        <v>УДАР Віталія Кличка</v>
      </c>
      <c r="OR41" s="19"/>
      <c r="OS41" s="19"/>
      <c r="OT41" s="19" t="str">
        <f ca="1">IFERROR(__xludf.DUMMYFUNCTION("""COMPUTED_VALUE"""),"УДАР Віталія Кличка")</f>
        <v>УДАР Віталія Кличка</v>
      </c>
      <c r="OU41" s="19"/>
      <c r="OV41" s="19"/>
      <c r="OW41" s="19" t="str">
        <f ca="1">IFERROR(__xludf.DUMMYFUNCTION("""COMPUTED_VALUE"""),"УДАР Віталія Кличка")</f>
        <v>УДАР Віталія Кличка</v>
      </c>
      <c r="OX41" s="19"/>
      <c r="OY41" s="19"/>
      <c r="OZ41" s="19" t="str">
        <f ca="1">IFERROR(__xludf.DUMMYFUNCTION("""COMPUTED_VALUE"""),"УДАР Віталія Кличка")</f>
        <v>УДАР Віталія Кличка</v>
      </c>
      <c r="PA41" s="19"/>
      <c r="PB41" s="19"/>
      <c r="PC41" s="19" t="str">
        <f ca="1">IFERROR(__xludf.DUMMYFUNCTION("""COMPUTED_VALUE"""),"УДАР Віталія Кличка")</f>
        <v>УДАР Віталія Кличка</v>
      </c>
      <c r="PD41" s="19"/>
      <c r="PE41" s="19"/>
      <c r="PF41" s="19" t="str">
        <f ca="1">IFERROR(__xludf.DUMMYFUNCTION("""COMPUTED_VALUE"""),"УДАР Віталія Кличка")</f>
        <v>УДАР Віталія Кличка</v>
      </c>
      <c r="PG41" s="19"/>
      <c r="PH41" s="19"/>
      <c r="PI41" s="19" t="str">
        <f ca="1">IFERROR(__xludf.DUMMYFUNCTION("""COMPUTED_VALUE"""),"УДАР Віталія Кличка")</f>
        <v>УДАР Віталія Кличка</v>
      </c>
      <c r="PJ41" s="19"/>
      <c r="PK41" s="19"/>
      <c r="PL41" s="19" t="str">
        <f ca="1">IFERROR(__xludf.DUMMYFUNCTION("""COMPUTED_VALUE"""),"УДАР Віталія Кличка")</f>
        <v>УДАР Віталія Кличка</v>
      </c>
      <c r="PM41" s="19"/>
      <c r="PN41" s="19"/>
      <c r="PO41" s="19" t="str">
        <f ca="1">IFERROR(__xludf.DUMMYFUNCTION("""COMPUTED_VALUE"""),"УДАР Віталія Кличка")</f>
        <v>УДАР Віталія Кличка</v>
      </c>
      <c r="PP41" s="19"/>
      <c r="PQ41" s="19"/>
      <c r="PR41" s="19" t="str">
        <f ca="1">IFERROR(__xludf.DUMMYFUNCTION("""COMPUTED_VALUE"""),"УДАР Віталія Кличка")</f>
        <v>УДАР Віталія Кличка</v>
      </c>
      <c r="PS41" s="19"/>
      <c r="PT41" s="19"/>
      <c r="PU41" s="19" t="str">
        <f ca="1">IFERROR(__xludf.DUMMYFUNCTION("""COMPUTED_VALUE"""),"УДАР Віталія Кличка")</f>
        <v>УДАР Віталія Кличка</v>
      </c>
      <c r="PV41" s="19"/>
      <c r="PW41" s="19"/>
      <c r="PX41" s="19" t="str">
        <f ca="1">IFERROR(__xludf.DUMMYFUNCTION("""COMPUTED_VALUE"""),"УДАР Віталія Кличка")</f>
        <v>УДАР Віталія Кличка</v>
      </c>
      <c r="PY41" s="19"/>
      <c r="PZ41" s="19"/>
      <c r="QA41" s="19" t="str">
        <f ca="1">IFERROR(__xludf.DUMMYFUNCTION("""COMPUTED_VALUE"""),"УДАР Віталія Кличка")</f>
        <v>УДАР Віталія Кличка</v>
      </c>
      <c r="QB41" s="19"/>
      <c r="QC41" s="19"/>
      <c r="QD41" s="19" t="str">
        <f ca="1">IFERROR(__xludf.DUMMYFUNCTION("""COMPUTED_VALUE"""),"УДАР Віталія Кличка")</f>
        <v>УДАР Віталія Кличка</v>
      </c>
      <c r="QE41" s="19"/>
      <c r="QF41" s="19"/>
      <c r="QG41" s="19" t="str">
        <f ca="1">IFERROR(__xludf.DUMMYFUNCTION("""COMPUTED_VALUE"""),"УДАР Віталія Кличка")</f>
        <v>УДАР Віталія Кличка</v>
      </c>
      <c r="QH41" s="19"/>
      <c r="QI41" s="19"/>
      <c r="QJ41" s="19" t="str">
        <f ca="1">IFERROR(__xludf.DUMMYFUNCTION("""COMPUTED_VALUE"""),"УДАР Віталія Кличка")</f>
        <v>УДАР Віталія Кличка</v>
      </c>
      <c r="QK41" s="19"/>
    </row>
    <row r="42" spans="1:453" ht="12.75">
      <c r="A42" s="17">
        <f ca="1">IFERROR(__xludf.DUMMYFUNCTION("""COMPUTED_VALUE"""),11)</f>
        <v>11</v>
      </c>
      <c r="B42" s="17" t="str">
        <f ca="1">IFERROR(__xludf.DUMMYFUNCTION("""COMPUTED_VALUE"""),"Андронов В. Є.")</f>
        <v>Андронов В. Є.</v>
      </c>
      <c r="C42" s="19" t="str">
        <f ca="1">IFERROR(__xludf.DUMMYFUNCTION("""COMPUTED_VALUE"""),"...")</f>
        <v>...</v>
      </c>
      <c r="D42" s="19">
        <f ca="1">IFERROR(__xludf.DUMMYFUNCTION("""COMPUTED_VALUE"""),11)</f>
        <v>11</v>
      </c>
      <c r="E42" s="19" t="str">
        <f ca="1">IFERROR(__xludf.DUMMYFUNCTION("""COMPUTED_VALUE"""),"Андронов В. Є.")</f>
        <v>Андронов В. Є.</v>
      </c>
      <c r="F42" s="19" t="str">
        <f ca="1">IFERROR(__xludf.DUMMYFUNCTION("""COMPUTED_VALUE"""),"За")</f>
        <v>За</v>
      </c>
      <c r="G42" s="19">
        <f ca="1">IFERROR(__xludf.DUMMYFUNCTION("""COMPUTED_VALUE"""),11)</f>
        <v>11</v>
      </c>
      <c r="H42" s="19" t="str">
        <f ca="1">IFERROR(__xludf.DUMMYFUNCTION("""COMPUTED_VALUE"""),"Андронов В. Є.")</f>
        <v>Андронов В. Є.</v>
      </c>
      <c r="I42" s="19" t="str">
        <f ca="1">IFERROR(__xludf.DUMMYFUNCTION("""COMPUTED_VALUE"""),"За")</f>
        <v>За</v>
      </c>
      <c r="J42" s="19">
        <f ca="1">IFERROR(__xludf.DUMMYFUNCTION("""COMPUTED_VALUE"""),11)</f>
        <v>11</v>
      </c>
      <c r="K42" s="19" t="str">
        <f ca="1">IFERROR(__xludf.DUMMYFUNCTION("""COMPUTED_VALUE"""),"Андронов В. Є.")</f>
        <v>Андронов В. Є.</v>
      </c>
      <c r="L42" s="19" t="str">
        <f ca="1">IFERROR(__xludf.DUMMYFUNCTION("""COMPUTED_VALUE"""),"За")</f>
        <v>За</v>
      </c>
      <c r="M42" s="19">
        <f ca="1">IFERROR(__xludf.DUMMYFUNCTION("""COMPUTED_VALUE"""),11)</f>
        <v>11</v>
      </c>
      <c r="N42" s="19" t="str">
        <f ca="1">IFERROR(__xludf.DUMMYFUNCTION("""COMPUTED_VALUE"""),"Андронов В. Є.")</f>
        <v>Андронов В. Є.</v>
      </c>
      <c r="O42" s="19" t="str">
        <f ca="1">IFERROR(__xludf.DUMMYFUNCTION("""COMPUTED_VALUE"""),"За")</f>
        <v>За</v>
      </c>
      <c r="P42" s="19">
        <f ca="1">IFERROR(__xludf.DUMMYFUNCTION("""COMPUTED_VALUE"""),11)</f>
        <v>11</v>
      </c>
      <c r="Q42" s="19" t="str">
        <f ca="1">IFERROR(__xludf.DUMMYFUNCTION("""COMPUTED_VALUE"""),"Андронов В. Є.")</f>
        <v>Андронов В. Є.</v>
      </c>
      <c r="R42" s="19" t="str">
        <f ca="1">IFERROR(__xludf.DUMMYFUNCTION("""COMPUTED_VALUE"""),"За")</f>
        <v>За</v>
      </c>
      <c r="S42" s="19">
        <f ca="1">IFERROR(__xludf.DUMMYFUNCTION("""COMPUTED_VALUE"""),11)</f>
        <v>11</v>
      </c>
      <c r="T42" s="19" t="str">
        <f ca="1">IFERROR(__xludf.DUMMYFUNCTION("""COMPUTED_VALUE"""),"Андронов В. Є.")</f>
        <v>Андронов В. Є.</v>
      </c>
      <c r="U42" s="19" t="str">
        <f ca="1">IFERROR(__xludf.DUMMYFUNCTION("""COMPUTED_VALUE"""),"За")</f>
        <v>За</v>
      </c>
      <c r="V42" s="19">
        <f ca="1">IFERROR(__xludf.DUMMYFUNCTION("""COMPUTED_VALUE"""),11)</f>
        <v>11</v>
      </c>
      <c r="W42" s="19" t="str">
        <f ca="1">IFERROR(__xludf.DUMMYFUNCTION("""COMPUTED_VALUE"""),"Андронов В. Є.")</f>
        <v>Андронов В. Є.</v>
      </c>
      <c r="X42" s="19" t="str">
        <f ca="1">IFERROR(__xludf.DUMMYFUNCTION("""COMPUTED_VALUE"""),"За")</f>
        <v>За</v>
      </c>
      <c r="Y42" s="19">
        <f ca="1">IFERROR(__xludf.DUMMYFUNCTION("""COMPUTED_VALUE"""),11)</f>
        <v>11</v>
      </c>
      <c r="Z42" s="19" t="str">
        <f ca="1">IFERROR(__xludf.DUMMYFUNCTION("""COMPUTED_VALUE"""),"Андронов В. Є.")</f>
        <v>Андронов В. Є.</v>
      </c>
      <c r="AA42" s="19" t="str">
        <f ca="1">IFERROR(__xludf.DUMMYFUNCTION("""COMPUTED_VALUE"""),"За")</f>
        <v>За</v>
      </c>
      <c r="AB42" s="19">
        <f ca="1">IFERROR(__xludf.DUMMYFUNCTION("""COMPUTED_VALUE"""),11)</f>
        <v>11</v>
      </c>
      <c r="AC42" s="19" t="str">
        <f ca="1">IFERROR(__xludf.DUMMYFUNCTION("""COMPUTED_VALUE"""),"Андронов В. Є.")</f>
        <v>Андронов В. Є.</v>
      </c>
      <c r="AD42" s="19" t="str">
        <f ca="1">IFERROR(__xludf.DUMMYFUNCTION("""COMPUTED_VALUE"""),"За")</f>
        <v>За</v>
      </c>
      <c r="AE42" s="19">
        <f ca="1">IFERROR(__xludf.DUMMYFUNCTION("""COMPUTED_VALUE"""),11)</f>
        <v>11</v>
      </c>
      <c r="AF42" s="19" t="str">
        <f ca="1">IFERROR(__xludf.DUMMYFUNCTION("""COMPUTED_VALUE"""),"Андронов В. Є.")</f>
        <v>Андронов В. Є.</v>
      </c>
      <c r="AG42" s="19" t="str">
        <f ca="1">IFERROR(__xludf.DUMMYFUNCTION("""COMPUTED_VALUE"""),"За")</f>
        <v>За</v>
      </c>
      <c r="AH42" s="19">
        <f ca="1">IFERROR(__xludf.DUMMYFUNCTION("""COMPUTED_VALUE"""),11)</f>
        <v>11</v>
      </c>
      <c r="AI42" s="19" t="str">
        <f ca="1">IFERROR(__xludf.DUMMYFUNCTION("""COMPUTED_VALUE"""),"Андронов В. Є.")</f>
        <v>Андронов В. Є.</v>
      </c>
      <c r="AJ42" s="19" t="str">
        <f ca="1">IFERROR(__xludf.DUMMYFUNCTION("""COMPUTED_VALUE"""),"За")</f>
        <v>За</v>
      </c>
      <c r="AK42" s="19">
        <f ca="1">IFERROR(__xludf.DUMMYFUNCTION("""COMPUTED_VALUE"""),11)</f>
        <v>11</v>
      </c>
      <c r="AL42" s="19" t="str">
        <f ca="1">IFERROR(__xludf.DUMMYFUNCTION("""COMPUTED_VALUE"""),"Андронов В. Є.")</f>
        <v>Андронов В. Є.</v>
      </c>
      <c r="AM42" s="19" t="str">
        <f ca="1">IFERROR(__xludf.DUMMYFUNCTION("""COMPUTED_VALUE"""),"За")</f>
        <v>За</v>
      </c>
      <c r="AN42" s="19">
        <f ca="1">IFERROR(__xludf.DUMMYFUNCTION("""COMPUTED_VALUE"""),11)</f>
        <v>11</v>
      </c>
      <c r="AO42" s="19" t="str">
        <f ca="1">IFERROR(__xludf.DUMMYFUNCTION("""COMPUTED_VALUE"""),"Андронов В. Є.")</f>
        <v>Андронов В. Є.</v>
      </c>
      <c r="AP42" s="19" t="str">
        <f ca="1">IFERROR(__xludf.DUMMYFUNCTION("""COMPUTED_VALUE"""),"За")</f>
        <v>За</v>
      </c>
      <c r="AQ42" s="19">
        <f ca="1">IFERROR(__xludf.DUMMYFUNCTION("""COMPUTED_VALUE"""),11)</f>
        <v>11</v>
      </c>
      <c r="AR42" s="19" t="str">
        <f ca="1">IFERROR(__xludf.DUMMYFUNCTION("""COMPUTED_VALUE"""),"Андронов В. Є.")</f>
        <v>Андронов В. Є.</v>
      </c>
      <c r="AS42" s="19" t="str">
        <f ca="1">IFERROR(__xludf.DUMMYFUNCTION("""COMPUTED_VALUE"""),"За")</f>
        <v>За</v>
      </c>
      <c r="AT42" s="19">
        <f ca="1">IFERROR(__xludf.DUMMYFUNCTION("""COMPUTED_VALUE"""),11)</f>
        <v>11</v>
      </c>
      <c r="AU42" s="19" t="str">
        <f ca="1">IFERROR(__xludf.DUMMYFUNCTION("""COMPUTED_VALUE"""),"Андронов В. Є.")</f>
        <v>Андронов В. Є.</v>
      </c>
      <c r="AV42" s="19" t="str">
        <f ca="1">IFERROR(__xludf.DUMMYFUNCTION("""COMPUTED_VALUE"""),"За")</f>
        <v>За</v>
      </c>
      <c r="AW42" s="19">
        <f ca="1">IFERROR(__xludf.DUMMYFUNCTION("""COMPUTED_VALUE"""),11)</f>
        <v>11</v>
      </c>
      <c r="AX42" s="19" t="str">
        <f ca="1">IFERROR(__xludf.DUMMYFUNCTION("""COMPUTED_VALUE"""),"Андронов В. Є.")</f>
        <v>Андронов В. Є.</v>
      </c>
      <c r="AY42" s="19" t="str">
        <f ca="1">IFERROR(__xludf.DUMMYFUNCTION("""COMPUTED_VALUE"""),"За")</f>
        <v>За</v>
      </c>
      <c r="AZ42" s="19">
        <f ca="1">IFERROR(__xludf.DUMMYFUNCTION("""COMPUTED_VALUE"""),11)</f>
        <v>11</v>
      </c>
      <c r="BA42" s="19" t="str">
        <f ca="1">IFERROR(__xludf.DUMMYFUNCTION("""COMPUTED_VALUE"""),"Андронов В. Є.")</f>
        <v>Андронов В. Є.</v>
      </c>
      <c r="BB42" s="19" t="str">
        <f ca="1">IFERROR(__xludf.DUMMYFUNCTION("""COMPUTED_VALUE"""),"За")</f>
        <v>За</v>
      </c>
      <c r="BC42" s="19">
        <f ca="1">IFERROR(__xludf.DUMMYFUNCTION("""COMPUTED_VALUE"""),11)</f>
        <v>11</v>
      </c>
      <c r="BD42" s="19" t="str">
        <f ca="1">IFERROR(__xludf.DUMMYFUNCTION("""COMPUTED_VALUE"""),"Андронов В. Є.")</f>
        <v>Андронов В. Є.</v>
      </c>
      <c r="BE42" s="19" t="str">
        <f ca="1">IFERROR(__xludf.DUMMYFUNCTION("""COMPUTED_VALUE"""),"За")</f>
        <v>За</v>
      </c>
      <c r="BF42" s="19">
        <f ca="1">IFERROR(__xludf.DUMMYFUNCTION("""COMPUTED_VALUE"""),11)</f>
        <v>11</v>
      </c>
      <c r="BG42" s="19" t="str">
        <f ca="1">IFERROR(__xludf.DUMMYFUNCTION("""COMPUTED_VALUE"""),"Андронов В. Є.")</f>
        <v>Андронов В. Є.</v>
      </c>
      <c r="BH42" s="19" t="str">
        <f ca="1">IFERROR(__xludf.DUMMYFUNCTION("""COMPUTED_VALUE"""),"Не голосував")</f>
        <v>Не голосував</v>
      </c>
      <c r="BI42" s="19">
        <f ca="1">IFERROR(__xludf.DUMMYFUNCTION("""COMPUTED_VALUE"""),11)</f>
        <v>11</v>
      </c>
      <c r="BJ42" s="19" t="str">
        <f ca="1">IFERROR(__xludf.DUMMYFUNCTION("""COMPUTED_VALUE"""),"Андронов В. Є.")</f>
        <v>Андронов В. Є.</v>
      </c>
      <c r="BK42" s="19" t="str">
        <f ca="1">IFERROR(__xludf.DUMMYFUNCTION("""COMPUTED_VALUE"""),"За")</f>
        <v>За</v>
      </c>
      <c r="BL42" s="19">
        <f ca="1">IFERROR(__xludf.DUMMYFUNCTION("""COMPUTED_VALUE"""),11)</f>
        <v>11</v>
      </c>
      <c r="BM42" s="19" t="str">
        <f ca="1">IFERROR(__xludf.DUMMYFUNCTION("""COMPUTED_VALUE"""),"Андронов В. Є.")</f>
        <v>Андронов В. Є.</v>
      </c>
      <c r="BN42" s="19" t="str">
        <f ca="1">IFERROR(__xludf.DUMMYFUNCTION("""COMPUTED_VALUE"""),"За")</f>
        <v>За</v>
      </c>
      <c r="BO42" s="19">
        <f ca="1">IFERROR(__xludf.DUMMYFUNCTION("""COMPUTED_VALUE"""),11)</f>
        <v>11</v>
      </c>
      <c r="BP42" s="19" t="str">
        <f ca="1">IFERROR(__xludf.DUMMYFUNCTION("""COMPUTED_VALUE"""),"Андронов В. Є.")</f>
        <v>Андронов В. Є.</v>
      </c>
      <c r="BQ42" s="19" t="str">
        <f ca="1">IFERROR(__xludf.DUMMYFUNCTION("""COMPUTED_VALUE"""),"За")</f>
        <v>За</v>
      </c>
      <c r="BR42" s="19">
        <f ca="1">IFERROR(__xludf.DUMMYFUNCTION("""COMPUTED_VALUE"""),11)</f>
        <v>11</v>
      </c>
      <c r="BS42" s="19" t="str">
        <f ca="1">IFERROR(__xludf.DUMMYFUNCTION("""COMPUTED_VALUE"""),"Андронов В. Є.")</f>
        <v>Андронов В. Є.</v>
      </c>
      <c r="BT42" s="19" t="str">
        <f ca="1">IFERROR(__xludf.DUMMYFUNCTION("""COMPUTED_VALUE"""),"За")</f>
        <v>За</v>
      </c>
      <c r="BU42" s="19">
        <f ca="1">IFERROR(__xludf.DUMMYFUNCTION("""COMPUTED_VALUE"""),11)</f>
        <v>11</v>
      </c>
      <c r="BV42" s="19" t="str">
        <f ca="1">IFERROR(__xludf.DUMMYFUNCTION("""COMPUTED_VALUE"""),"Андронов В. Є.")</f>
        <v>Андронов В. Є.</v>
      </c>
      <c r="BW42" s="19" t="str">
        <f ca="1">IFERROR(__xludf.DUMMYFUNCTION("""COMPUTED_VALUE"""),"За")</f>
        <v>За</v>
      </c>
      <c r="BX42" s="19">
        <f ca="1">IFERROR(__xludf.DUMMYFUNCTION("""COMPUTED_VALUE"""),11)</f>
        <v>11</v>
      </c>
      <c r="BY42" s="19" t="str">
        <f ca="1">IFERROR(__xludf.DUMMYFUNCTION("""COMPUTED_VALUE"""),"Андронов В. Є.")</f>
        <v>Андронов В. Є.</v>
      </c>
      <c r="BZ42" s="19" t="str">
        <f ca="1">IFERROR(__xludf.DUMMYFUNCTION("""COMPUTED_VALUE"""),"За")</f>
        <v>За</v>
      </c>
      <c r="CA42" s="19">
        <f ca="1">IFERROR(__xludf.DUMMYFUNCTION("""COMPUTED_VALUE"""),11)</f>
        <v>11</v>
      </c>
      <c r="CB42" s="19" t="str">
        <f ca="1">IFERROR(__xludf.DUMMYFUNCTION("""COMPUTED_VALUE"""),"Андронов В. Є.")</f>
        <v>Андронов В. Є.</v>
      </c>
      <c r="CC42" s="19" t="str">
        <f ca="1">IFERROR(__xludf.DUMMYFUNCTION("""COMPUTED_VALUE"""),"За")</f>
        <v>За</v>
      </c>
      <c r="CD42" s="19">
        <f ca="1">IFERROR(__xludf.DUMMYFUNCTION("""COMPUTED_VALUE"""),11)</f>
        <v>11</v>
      </c>
      <c r="CE42" s="19" t="str">
        <f ca="1">IFERROR(__xludf.DUMMYFUNCTION("""COMPUTED_VALUE"""),"Андронов В. Є.")</f>
        <v>Андронов В. Є.</v>
      </c>
      <c r="CF42" s="19" t="str">
        <f ca="1">IFERROR(__xludf.DUMMYFUNCTION("""COMPUTED_VALUE"""),"За")</f>
        <v>За</v>
      </c>
      <c r="CG42" s="19">
        <f ca="1">IFERROR(__xludf.DUMMYFUNCTION("""COMPUTED_VALUE"""),11)</f>
        <v>11</v>
      </c>
      <c r="CH42" s="19" t="str">
        <f ca="1">IFERROR(__xludf.DUMMYFUNCTION("""COMPUTED_VALUE"""),"Андронов В. Є.")</f>
        <v>Андронов В. Є.</v>
      </c>
      <c r="CI42" s="19" t="str">
        <f ca="1">IFERROR(__xludf.DUMMYFUNCTION("""COMPUTED_VALUE"""),"Утримався")</f>
        <v>Утримався</v>
      </c>
      <c r="CJ42" s="19">
        <f ca="1">IFERROR(__xludf.DUMMYFUNCTION("""COMPUTED_VALUE"""),11)</f>
        <v>11</v>
      </c>
      <c r="CK42" s="19" t="str">
        <f ca="1">IFERROR(__xludf.DUMMYFUNCTION("""COMPUTED_VALUE"""),"Андронов В. Є.")</f>
        <v>Андронов В. Є.</v>
      </c>
      <c r="CL42" s="19" t="str">
        <f ca="1">IFERROR(__xludf.DUMMYFUNCTION("""COMPUTED_VALUE"""),"За")</f>
        <v>За</v>
      </c>
      <c r="CM42" s="19">
        <f ca="1">IFERROR(__xludf.DUMMYFUNCTION("""COMPUTED_VALUE"""),11)</f>
        <v>11</v>
      </c>
      <c r="CN42" s="19" t="str">
        <f ca="1">IFERROR(__xludf.DUMMYFUNCTION("""COMPUTED_VALUE"""),"Андронов В. Є.")</f>
        <v>Андронов В. Є.</v>
      </c>
      <c r="CO42" s="19" t="str">
        <f ca="1">IFERROR(__xludf.DUMMYFUNCTION("""COMPUTED_VALUE"""),"Не голосував")</f>
        <v>Не голосував</v>
      </c>
      <c r="CP42" s="19">
        <f ca="1">IFERROR(__xludf.DUMMYFUNCTION("""COMPUTED_VALUE"""),11)</f>
        <v>11</v>
      </c>
      <c r="CQ42" s="19" t="str">
        <f ca="1">IFERROR(__xludf.DUMMYFUNCTION("""COMPUTED_VALUE"""),"Андронов В. Є.")</f>
        <v>Андронов В. Є.</v>
      </c>
      <c r="CR42" s="19" t="str">
        <f ca="1">IFERROR(__xludf.DUMMYFUNCTION("""COMPUTED_VALUE"""),"За")</f>
        <v>За</v>
      </c>
      <c r="CS42" s="19">
        <f ca="1">IFERROR(__xludf.DUMMYFUNCTION("""COMPUTED_VALUE"""),11)</f>
        <v>11</v>
      </c>
      <c r="CT42" s="19" t="str">
        <f ca="1">IFERROR(__xludf.DUMMYFUNCTION("""COMPUTED_VALUE"""),"Андронов В. Є.")</f>
        <v>Андронов В. Є.</v>
      </c>
      <c r="CU42" s="19" t="str">
        <f ca="1">IFERROR(__xludf.DUMMYFUNCTION("""COMPUTED_VALUE"""),"За")</f>
        <v>За</v>
      </c>
      <c r="CV42" s="19">
        <f ca="1">IFERROR(__xludf.DUMMYFUNCTION("""COMPUTED_VALUE"""),11)</f>
        <v>11</v>
      </c>
      <c r="CW42" s="19" t="str">
        <f ca="1">IFERROR(__xludf.DUMMYFUNCTION("""COMPUTED_VALUE"""),"Андронов В. Є.")</f>
        <v>Андронов В. Є.</v>
      </c>
      <c r="CX42" s="19" t="str">
        <f ca="1">IFERROR(__xludf.DUMMYFUNCTION("""COMPUTED_VALUE"""),"За")</f>
        <v>За</v>
      </c>
      <c r="CY42" s="19">
        <f ca="1">IFERROR(__xludf.DUMMYFUNCTION("""COMPUTED_VALUE"""),11)</f>
        <v>11</v>
      </c>
      <c r="CZ42" s="19" t="str">
        <f ca="1">IFERROR(__xludf.DUMMYFUNCTION("""COMPUTED_VALUE"""),"Андронов В. Є.")</f>
        <v>Андронов В. Є.</v>
      </c>
      <c r="DA42" s="19" t="str">
        <f ca="1">IFERROR(__xludf.DUMMYFUNCTION("""COMPUTED_VALUE"""),"За")</f>
        <v>За</v>
      </c>
      <c r="DB42" s="19">
        <f ca="1">IFERROR(__xludf.DUMMYFUNCTION("""COMPUTED_VALUE"""),11)</f>
        <v>11</v>
      </c>
      <c r="DC42" s="19" t="str">
        <f ca="1">IFERROR(__xludf.DUMMYFUNCTION("""COMPUTED_VALUE"""),"Андронов В. Є.")</f>
        <v>Андронов В. Є.</v>
      </c>
      <c r="DD42" s="19" t="str">
        <f ca="1">IFERROR(__xludf.DUMMYFUNCTION("""COMPUTED_VALUE"""),"За")</f>
        <v>За</v>
      </c>
      <c r="DE42" s="19">
        <f ca="1">IFERROR(__xludf.DUMMYFUNCTION("""COMPUTED_VALUE"""),11)</f>
        <v>11</v>
      </c>
      <c r="DF42" s="19" t="str">
        <f ca="1">IFERROR(__xludf.DUMMYFUNCTION("""COMPUTED_VALUE"""),"Андронов В. Є.")</f>
        <v>Андронов В. Є.</v>
      </c>
      <c r="DG42" s="19" t="str">
        <f ca="1">IFERROR(__xludf.DUMMYFUNCTION("""COMPUTED_VALUE"""),"За")</f>
        <v>За</v>
      </c>
      <c r="DH42" s="19">
        <f ca="1">IFERROR(__xludf.DUMMYFUNCTION("""COMPUTED_VALUE"""),11)</f>
        <v>11</v>
      </c>
      <c r="DI42" s="19" t="str">
        <f ca="1">IFERROR(__xludf.DUMMYFUNCTION("""COMPUTED_VALUE"""),"Андронов В. Є.")</f>
        <v>Андронов В. Є.</v>
      </c>
      <c r="DJ42" s="19" t="str">
        <f ca="1">IFERROR(__xludf.DUMMYFUNCTION("""COMPUTED_VALUE"""),"За")</f>
        <v>За</v>
      </c>
      <c r="DK42" s="19">
        <f ca="1">IFERROR(__xludf.DUMMYFUNCTION("""COMPUTED_VALUE"""),11)</f>
        <v>11</v>
      </c>
      <c r="DL42" s="19" t="str">
        <f ca="1">IFERROR(__xludf.DUMMYFUNCTION("""COMPUTED_VALUE"""),"Андронов В. Є.")</f>
        <v>Андронов В. Є.</v>
      </c>
      <c r="DM42" s="19" t="str">
        <f ca="1">IFERROR(__xludf.DUMMYFUNCTION("""COMPUTED_VALUE"""),"За")</f>
        <v>За</v>
      </c>
      <c r="DN42" s="19">
        <f ca="1">IFERROR(__xludf.DUMMYFUNCTION("""COMPUTED_VALUE"""),11)</f>
        <v>11</v>
      </c>
      <c r="DO42" s="19" t="str">
        <f ca="1">IFERROR(__xludf.DUMMYFUNCTION("""COMPUTED_VALUE"""),"Андронов В. Є.")</f>
        <v>Андронов В. Є.</v>
      </c>
      <c r="DP42" s="19" t="str">
        <f ca="1">IFERROR(__xludf.DUMMYFUNCTION("""COMPUTED_VALUE"""),"За")</f>
        <v>За</v>
      </c>
      <c r="DQ42" s="19">
        <f ca="1">IFERROR(__xludf.DUMMYFUNCTION("""COMPUTED_VALUE"""),11)</f>
        <v>11</v>
      </c>
      <c r="DR42" s="19" t="str">
        <f ca="1">IFERROR(__xludf.DUMMYFUNCTION("""COMPUTED_VALUE"""),"Андронов В. Є.")</f>
        <v>Андронов В. Є.</v>
      </c>
      <c r="DS42" s="19" t="str">
        <f ca="1">IFERROR(__xludf.DUMMYFUNCTION("""COMPUTED_VALUE"""),"За")</f>
        <v>За</v>
      </c>
      <c r="DT42" s="19">
        <f ca="1">IFERROR(__xludf.DUMMYFUNCTION("""COMPUTED_VALUE"""),11)</f>
        <v>11</v>
      </c>
      <c r="DU42" s="19" t="str">
        <f ca="1">IFERROR(__xludf.DUMMYFUNCTION("""COMPUTED_VALUE"""),"Андронов В. Є.")</f>
        <v>Андронов В. Є.</v>
      </c>
      <c r="DV42" s="19" t="str">
        <f ca="1">IFERROR(__xludf.DUMMYFUNCTION("""COMPUTED_VALUE"""),"За")</f>
        <v>За</v>
      </c>
      <c r="DW42" s="19">
        <f ca="1">IFERROR(__xludf.DUMMYFUNCTION("""COMPUTED_VALUE"""),11)</f>
        <v>11</v>
      </c>
      <c r="DX42" s="19" t="str">
        <f ca="1">IFERROR(__xludf.DUMMYFUNCTION("""COMPUTED_VALUE"""),"Андронов В. Є.")</f>
        <v>Андронов В. Є.</v>
      </c>
      <c r="DY42" s="19" t="str">
        <f ca="1">IFERROR(__xludf.DUMMYFUNCTION("""COMPUTED_VALUE"""),"За")</f>
        <v>За</v>
      </c>
      <c r="DZ42" s="19">
        <f ca="1">IFERROR(__xludf.DUMMYFUNCTION("""COMPUTED_VALUE"""),11)</f>
        <v>11</v>
      </c>
      <c r="EA42" s="19" t="str">
        <f ca="1">IFERROR(__xludf.DUMMYFUNCTION("""COMPUTED_VALUE"""),"Андронов В. Є.")</f>
        <v>Андронов В. Є.</v>
      </c>
      <c r="EB42" s="19" t="str">
        <f ca="1">IFERROR(__xludf.DUMMYFUNCTION("""COMPUTED_VALUE"""),"За")</f>
        <v>За</v>
      </c>
      <c r="EC42" s="19">
        <f ca="1">IFERROR(__xludf.DUMMYFUNCTION("""COMPUTED_VALUE"""),11)</f>
        <v>11</v>
      </c>
      <c r="ED42" s="19" t="str">
        <f ca="1">IFERROR(__xludf.DUMMYFUNCTION("""COMPUTED_VALUE"""),"Андронов В. Є.")</f>
        <v>Андронов В. Є.</v>
      </c>
      <c r="EE42" s="19" t="str">
        <f ca="1">IFERROR(__xludf.DUMMYFUNCTION("""COMPUTED_VALUE"""),"За")</f>
        <v>За</v>
      </c>
      <c r="EF42" s="19">
        <f ca="1">IFERROR(__xludf.DUMMYFUNCTION("""COMPUTED_VALUE"""),11)</f>
        <v>11</v>
      </c>
      <c r="EG42" s="19" t="str">
        <f ca="1">IFERROR(__xludf.DUMMYFUNCTION("""COMPUTED_VALUE"""),"Андронов В. Є.")</f>
        <v>Андронов В. Є.</v>
      </c>
      <c r="EH42" s="19" t="str">
        <f ca="1">IFERROR(__xludf.DUMMYFUNCTION("""COMPUTED_VALUE"""),"За")</f>
        <v>За</v>
      </c>
      <c r="EI42" s="19">
        <f ca="1">IFERROR(__xludf.DUMMYFUNCTION("""COMPUTED_VALUE"""),11)</f>
        <v>11</v>
      </c>
      <c r="EJ42" s="19" t="str">
        <f ca="1">IFERROR(__xludf.DUMMYFUNCTION("""COMPUTED_VALUE"""),"Андронов В. Є.")</f>
        <v>Андронов В. Є.</v>
      </c>
      <c r="EK42" s="19" t="str">
        <f ca="1">IFERROR(__xludf.DUMMYFUNCTION("""COMPUTED_VALUE"""),"За")</f>
        <v>За</v>
      </c>
      <c r="EL42" s="19">
        <f ca="1">IFERROR(__xludf.DUMMYFUNCTION("""COMPUTED_VALUE"""),11)</f>
        <v>11</v>
      </c>
      <c r="EM42" s="19" t="str">
        <f ca="1">IFERROR(__xludf.DUMMYFUNCTION("""COMPUTED_VALUE"""),"Андронов В. Є.")</f>
        <v>Андронов В. Є.</v>
      </c>
      <c r="EN42" s="19" t="str">
        <f ca="1">IFERROR(__xludf.DUMMYFUNCTION("""COMPUTED_VALUE"""),"Утримався")</f>
        <v>Утримався</v>
      </c>
      <c r="EO42" s="19">
        <f ca="1">IFERROR(__xludf.DUMMYFUNCTION("""COMPUTED_VALUE"""),11)</f>
        <v>11</v>
      </c>
      <c r="EP42" s="19" t="str">
        <f ca="1">IFERROR(__xludf.DUMMYFUNCTION("""COMPUTED_VALUE"""),"Андронов В. Є.")</f>
        <v>Андронов В. Є.</v>
      </c>
      <c r="EQ42" s="19" t="str">
        <f ca="1">IFERROR(__xludf.DUMMYFUNCTION("""COMPUTED_VALUE"""),"Утримався")</f>
        <v>Утримався</v>
      </c>
      <c r="ER42" s="19">
        <f ca="1">IFERROR(__xludf.DUMMYFUNCTION("""COMPUTED_VALUE"""),11)</f>
        <v>11</v>
      </c>
      <c r="ES42" s="19" t="str">
        <f ca="1">IFERROR(__xludf.DUMMYFUNCTION("""COMPUTED_VALUE"""),"Андронов В. Є.")</f>
        <v>Андронов В. Є.</v>
      </c>
      <c r="ET42" s="19" t="str">
        <f ca="1">IFERROR(__xludf.DUMMYFUNCTION("""COMPUTED_VALUE"""),"За")</f>
        <v>За</v>
      </c>
      <c r="EU42" s="19">
        <f ca="1">IFERROR(__xludf.DUMMYFUNCTION("""COMPUTED_VALUE"""),11)</f>
        <v>11</v>
      </c>
      <c r="EV42" s="19" t="str">
        <f ca="1">IFERROR(__xludf.DUMMYFUNCTION("""COMPUTED_VALUE"""),"Андронов В. Є.")</f>
        <v>Андронов В. Є.</v>
      </c>
      <c r="EW42" s="19" t="str">
        <f ca="1">IFERROR(__xludf.DUMMYFUNCTION("""COMPUTED_VALUE"""),"За")</f>
        <v>За</v>
      </c>
      <c r="EX42" s="19">
        <f ca="1">IFERROR(__xludf.DUMMYFUNCTION("""COMPUTED_VALUE"""),11)</f>
        <v>11</v>
      </c>
      <c r="EY42" s="19" t="str">
        <f ca="1">IFERROR(__xludf.DUMMYFUNCTION("""COMPUTED_VALUE"""),"Андронов В. Є.")</f>
        <v>Андронов В. Є.</v>
      </c>
      <c r="EZ42" s="19" t="str">
        <f ca="1">IFERROR(__xludf.DUMMYFUNCTION("""COMPUTED_VALUE"""),"За")</f>
        <v>За</v>
      </c>
      <c r="FA42" s="19">
        <f ca="1">IFERROR(__xludf.DUMMYFUNCTION("""COMPUTED_VALUE"""),11)</f>
        <v>11</v>
      </c>
      <c r="FB42" s="19" t="str">
        <f ca="1">IFERROR(__xludf.DUMMYFUNCTION("""COMPUTED_VALUE"""),"Андронов В. Є.")</f>
        <v>Андронов В. Є.</v>
      </c>
      <c r="FC42" s="19" t="str">
        <f ca="1">IFERROR(__xludf.DUMMYFUNCTION("""COMPUTED_VALUE"""),"За")</f>
        <v>За</v>
      </c>
      <c r="FD42" s="19">
        <f ca="1">IFERROR(__xludf.DUMMYFUNCTION("""COMPUTED_VALUE"""),11)</f>
        <v>11</v>
      </c>
      <c r="FE42" s="19" t="str">
        <f ca="1">IFERROR(__xludf.DUMMYFUNCTION("""COMPUTED_VALUE"""),"Андронов В. Є.")</f>
        <v>Андронов В. Є.</v>
      </c>
      <c r="FF42" s="19" t="str">
        <f ca="1">IFERROR(__xludf.DUMMYFUNCTION("""COMPUTED_VALUE"""),"За")</f>
        <v>За</v>
      </c>
      <c r="FG42" s="19">
        <f ca="1">IFERROR(__xludf.DUMMYFUNCTION("""COMPUTED_VALUE"""),11)</f>
        <v>11</v>
      </c>
      <c r="FH42" s="19" t="str">
        <f ca="1">IFERROR(__xludf.DUMMYFUNCTION("""COMPUTED_VALUE"""),"Андронов В. Є.")</f>
        <v>Андронов В. Є.</v>
      </c>
      <c r="FI42" s="19" t="str">
        <f ca="1">IFERROR(__xludf.DUMMYFUNCTION("""COMPUTED_VALUE"""),"За")</f>
        <v>За</v>
      </c>
      <c r="FJ42" s="19">
        <f ca="1">IFERROR(__xludf.DUMMYFUNCTION("""COMPUTED_VALUE"""),11)</f>
        <v>11</v>
      </c>
      <c r="FK42" s="19" t="str">
        <f ca="1">IFERROR(__xludf.DUMMYFUNCTION("""COMPUTED_VALUE"""),"Андронов В. Є.")</f>
        <v>Андронов В. Є.</v>
      </c>
      <c r="FL42" s="19" t="str">
        <f ca="1">IFERROR(__xludf.DUMMYFUNCTION("""COMPUTED_VALUE"""),"За")</f>
        <v>За</v>
      </c>
      <c r="FM42" s="19">
        <f ca="1">IFERROR(__xludf.DUMMYFUNCTION("""COMPUTED_VALUE"""),11)</f>
        <v>11</v>
      </c>
      <c r="FN42" s="19" t="str">
        <f ca="1">IFERROR(__xludf.DUMMYFUNCTION("""COMPUTED_VALUE"""),"Андронов В. Є.")</f>
        <v>Андронов В. Є.</v>
      </c>
      <c r="FO42" s="19" t="str">
        <f ca="1">IFERROR(__xludf.DUMMYFUNCTION("""COMPUTED_VALUE"""),"За")</f>
        <v>За</v>
      </c>
      <c r="FP42" s="19">
        <f ca="1">IFERROR(__xludf.DUMMYFUNCTION("""COMPUTED_VALUE"""),11)</f>
        <v>11</v>
      </c>
      <c r="FQ42" s="19" t="str">
        <f ca="1">IFERROR(__xludf.DUMMYFUNCTION("""COMPUTED_VALUE"""),"Андронов В. Є.")</f>
        <v>Андронов В. Є.</v>
      </c>
      <c r="FR42" s="19" t="str">
        <f ca="1">IFERROR(__xludf.DUMMYFUNCTION("""COMPUTED_VALUE"""),"За")</f>
        <v>За</v>
      </c>
      <c r="FS42" s="19">
        <f ca="1">IFERROR(__xludf.DUMMYFUNCTION("""COMPUTED_VALUE"""),11)</f>
        <v>11</v>
      </c>
      <c r="FT42" s="19" t="str">
        <f ca="1">IFERROR(__xludf.DUMMYFUNCTION("""COMPUTED_VALUE"""),"Андронов В. Є.")</f>
        <v>Андронов В. Є.</v>
      </c>
      <c r="FU42" s="19" t="str">
        <f ca="1">IFERROR(__xludf.DUMMYFUNCTION("""COMPUTED_VALUE"""),"За")</f>
        <v>За</v>
      </c>
      <c r="FV42" s="19">
        <f ca="1">IFERROR(__xludf.DUMMYFUNCTION("""COMPUTED_VALUE"""),11)</f>
        <v>11</v>
      </c>
      <c r="FW42" s="19" t="str">
        <f ca="1">IFERROR(__xludf.DUMMYFUNCTION("""COMPUTED_VALUE"""),"Андронов В. Є.")</f>
        <v>Андронов В. Є.</v>
      </c>
      <c r="FX42" s="19" t="str">
        <f ca="1">IFERROR(__xludf.DUMMYFUNCTION("""COMPUTED_VALUE"""),"За")</f>
        <v>За</v>
      </c>
      <c r="FY42" s="19">
        <f ca="1">IFERROR(__xludf.DUMMYFUNCTION("""COMPUTED_VALUE"""),11)</f>
        <v>11</v>
      </c>
      <c r="FZ42" s="19" t="str">
        <f ca="1">IFERROR(__xludf.DUMMYFUNCTION("""COMPUTED_VALUE"""),"Андронов В. Є.")</f>
        <v>Андронов В. Є.</v>
      </c>
      <c r="GA42" s="19" t="str">
        <f ca="1">IFERROR(__xludf.DUMMYFUNCTION("""COMPUTED_VALUE"""),"За")</f>
        <v>За</v>
      </c>
      <c r="GB42" s="19">
        <f ca="1">IFERROR(__xludf.DUMMYFUNCTION("""COMPUTED_VALUE"""),11)</f>
        <v>11</v>
      </c>
      <c r="GC42" s="19" t="str">
        <f ca="1">IFERROR(__xludf.DUMMYFUNCTION("""COMPUTED_VALUE"""),"Андронов В. Є.")</f>
        <v>Андронов В. Є.</v>
      </c>
      <c r="GD42" s="19" t="str">
        <f ca="1">IFERROR(__xludf.DUMMYFUNCTION("""COMPUTED_VALUE"""),"За")</f>
        <v>За</v>
      </c>
      <c r="GE42" s="19">
        <f ca="1">IFERROR(__xludf.DUMMYFUNCTION("""COMPUTED_VALUE"""),11)</f>
        <v>11</v>
      </c>
      <c r="GF42" s="19" t="str">
        <f ca="1">IFERROR(__xludf.DUMMYFUNCTION("""COMPUTED_VALUE"""),"Андронов В. Є.")</f>
        <v>Андронов В. Є.</v>
      </c>
      <c r="GG42" s="19" t="str">
        <f ca="1">IFERROR(__xludf.DUMMYFUNCTION("""COMPUTED_VALUE"""),"За")</f>
        <v>За</v>
      </c>
      <c r="GH42" s="19">
        <f ca="1">IFERROR(__xludf.DUMMYFUNCTION("""COMPUTED_VALUE"""),11)</f>
        <v>11</v>
      </c>
      <c r="GI42" s="19" t="str">
        <f ca="1">IFERROR(__xludf.DUMMYFUNCTION("""COMPUTED_VALUE"""),"Андронов В. Є.")</f>
        <v>Андронов В. Є.</v>
      </c>
      <c r="GJ42" s="19" t="str">
        <f ca="1">IFERROR(__xludf.DUMMYFUNCTION("""COMPUTED_VALUE"""),"За")</f>
        <v>За</v>
      </c>
      <c r="GK42" s="19">
        <f ca="1">IFERROR(__xludf.DUMMYFUNCTION("""COMPUTED_VALUE"""),11)</f>
        <v>11</v>
      </c>
      <c r="GL42" s="19" t="str">
        <f ca="1">IFERROR(__xludf.DUMMYFUNCTION("""COMPUTED_VALUE"""),"Андронов В. Є.")</f>
        <v>Андронов В. Є.</v>
      </c>
      <c r="GM42" s="19" t="str">
        <f ca="1">IFERROR(__xludf.DUMMYFUNCTION("""COMPUTED_VALUE"""),"За")</f>
        <v>За</v>
      </c>
      <c r="GN42" s="19">
        <f ca="1">IFERROR(__xludf.DUMMYFUNCTION("""COMPUTED_VALUE"""),11)</f>
        <v>11</v>
      </c>
      <c r="GO42" s="19" t="str">
        <f ca="1">IFERROR(__xludf.DUMMYFUNCTION("""COMPUTED_VALUE"""),"Андронов В. Є.")</f>
        <v>Андронов В. Є.</v>
      </c>
      <c r="GP42" s="19" t="str">
        <f ca="1">IFERROR(__xludf.DUMMYFUNCTION("""COMPUTED_VALUE"""),"За")</f>
        <v>За</v>
      </c>
      <c r="GQ42" s="19">
        <f ca="1">IFERROR(__xludf.DUMMYFUNCTION("""COMPUTED_VALUE"""),11)</f>
        <v>11</v>
      </c>
      <c r="GR42" s="19" t="str">
        <f ca="1">IFERROR(__xludf.DUMMYFUNCTION("""COMPUTED_VALUE"""),"Андронов В. Є.")</f>
        <v>Андронов В. Є.</v>
      </c>
      <c r="GS42" s="19" t="str">
        <f ca="1">IFERROR(__xludf.DUMMYFUNCTION("""COMPUTED_VALUE"""),"За")</f>
        <v>За</v>
      </c>
      <c r="GT42" s="19">
        <f ca="1">IFERROR(__xludf.DUMMYFUNCTION("""COMPUTED_VALUE"""),11)</f>
        <v>11</v>
      </c>
      <c r="GU42" s="19" t="str">
        <f ca="1">IFERROR(__xludf.DUMMYFUNCTION("""COMPUTED_VALUE"""),"Андронов В. Є.")</f>
        <v>Андронов В. Є.</v>
      </c>
      <c r="GV42" s="19" t="str">
        <f ca="1">IFERROR(__xludf.DUMMYFUNCTION("""COMPUTED_VALUE"""),"За")</f>
        <v>За</v>
      </c>
      <c r="GW42" s="19">
        <f ca="1">IFERROR(__xludf.DUMMYFUNCTION("""COMPUTED_VALUE"""),11)</f>
        <v>11</v>
      </c>
      <c r="GX42" s="19" t="str">
        <f ca="1">IFERROR(__xludf.DUMMYFUNCTION("""COMPUTED_VALUE"""),"Андронов В. Є.")</f>
        <v>Андронов В. Є.</v>
      </c>
      <c r="GY42" s="19" t="str">
        <f ca="1">IFERROR(__xludf.DUMMYFUNCTION("""COMPUTED_VALUE"""),"За")</f>
        <v>За</v>
      </c>
      <c r="GZ42" s="19">
        <f ca="1">IFERROR(__xludf.DUMMYFUNCTION("""COMPUTED_VALUE"""),11)</f>
        <v>11</v>
      </c>
      <c r="HA42" s="19" t="str">
        <f ca="1">IFERROR(__xludf.DUMMYFUNCTION("""COMPUTED_VALUE"""),"Андронов В. Є.")</f>
        <v>Андронов В. Є.</v>
      </c>
      <c r="HB42" s="19" t="str">
        <f ca="1">IFERROR(__xludf.DUMMYFUNCTION("""COMPUTED_VALUE"""),"За")</f>
        <v>За</v>
      </c>
      <c r="HC42" s="19">
        <f ca="1">IFERROR(__xludf.DUMMYFUNCTION("""COMPUTED_VALUE"""),11)</f>
        <v>11</v>
      </c>
      <c r="HD42" s="19" t="str">
        <f ca="1">IFERROR(__xludf.DUMMYFUNCTION("""COMPUTED_VALUE"""),"Андронов В. Є.")</f>
        <v>Андронов В. Є.</v>
      </c>
      <c r="HE42" s="19" t="str">
        <f ca="1">IFERROR(__xludf.DUMMYFUNCTION("""COMPUTED_VALUE"""),"За")</f>
        <v>За</v>
      </c>
      <c r="HF42" s="19">
        <f ca="1">IFERROR(__xludf.DUMMYFUNCTION("""COMPUTED_VALUE"""),11)</f>
        <v>11</v>
      </c>
      <c r="HG42" s="19" t="str">
        <f ca="1">IFERROR(__xludf.DUMMYFUNCTION("""COMPUTED_VALUE"""),"Андронов В. Є.")</f>
        <v>Андронов В. Є.</v>
      </c>
      <c r="HH42" s="19" t="str">
        <f ca="1">IFERROR(__xludf.DUMMYFUNCTION("""COMPUTED_VALUE"""),"За")</f>
        <v>За</v>
      </c>
      <c r="HI42" s="19">
        <f ca="1">IFERROR(__xludf.DUMMYFUNCTION("""COMPUTED_VALUE"""),11)</f>
        <v>11</v>
      </c>
      <c r="HJ42" s="19" t="str">
        <f ca="1">IFERROR(__xludf.DUMMYFUNCTION("""COMPUTED_VALUE"""),"Андронов В. Є.")</f>
        <v>Андронов В. Є.</v>
      </c>
      <c r="HK42" s="19" t="str">
        <f ca="1">IFERROR(__xludf.DUMMYFUNCTION("""COMPUTED_VALUE"""),"За")</f>
        <v>За</v>
      </c>
      <c r="HL42" s="19">
        <f ca="1">IFERROR(__xludf.DUMMYFUNCTION("""COMPUTED_VALUE"""),11)</f>
        <v>11</v>
      </c>
      <c r="HM42" s="19" t="str">
        <f ca="1">IFERROR(__xludf.DUMMYFUNCTION("""COMPUTED_VALUE"""),"Андронов В. Є.")</f>
        <v>Андронов В. Є.</v>
      </c>
      <c r="HN42" s="19" t="str">
        <f ca="1">IFERROR(__xludf.DUMMYFUNCTION("""COMPUTED_VALUE"""),"За")</f>
        <v>За</v>
      </c>
      <c r="HO42" s="19">
        <f ca="1">IFERROR(__xludf.DUMMYFUNCTION("""COMPUTED_VALUE"""),11)</f>
        <v>11</v>
      </c>
      <c r="HP42" s="19" t="str">
        <f ca="1">IFERROR(__xludf.DUMMYFUNCTION("""COMPUTED_VALUE"""),"Андронов В. Є.")</f>
        <v>Андронов В. Є.</v>
      </c>
      <c r="HQ42" s="19" t="str">
        <f ca="1">IFERROR(__xludf.DUMMYFUNCTION("""COMPUTED_VALUE"""),"За")</f>
        <v>За</v>
      </c>
      <c r="HR42" s="19">
        <f ca="1">IFERROR(__xludf.DUMMYFUNCTION("""COMPUTED_VALUE"""),11)</f>
        <v>11</v>
      </c>
      <c r="HS42" s="19" t="str">
        <f ca="1">IFERROR(__xludf.DUMMYFUNCTION("""COMPUTED_VALUE"""),"Андронов В. Є.")</f>
        <v>Андронов В. Є.</v>
      </c>
      <c r="HT42" s="19" t="str">
        <f ca="1">IFERROR(__xludf.DUMMYFUNCTION("""COMPUTED_VALUE"""),"За")</f>
        <v>За</v>
      </c>
      <c r="HU42" s="19">
        <f ca="1">IFERROR(__xludf.DUMMYFUNCTION("""COMPUTED_VALUE"""),11)</f>
        <v>11</v>
      </c>
      <c r="HV42" s="19" t="str">
        <f ca="1">IFERROR(__xludf.DUMMYFUNCTION("""COMPUTED_VALUE"""),"Андронов В. Є.")</f>
        <v>Андронов В. Є.</v>
      </c>
      <c r="HW42" s="19" t="str">
        <f ca="1">IFERROR(__xludf.DUMMYFUNCTION("""COMPUTED_VALUE"""),"За")</f>
        <v>За</v>
      </c>
      <c r="HX42" s="19">
        <f ca="1">IFERROR(__xludf.DUMMYFUNCTION("""COMPUTED_VALUE"""),11)</f>
        <v>11</v>
      </c>
      <c r="HY42" s="19" t="str">
        <f ca="1">IFERROR(__xludf.DUMMYFUNCTION("""COMPUTED_VALUE"""),"Андронов В. Є.")</f>
        <v>Андронов В. Є.</v>
      </c>
      <c r="HZ42" s="19" t="str">
        <f ca="1">IFERROR(__xludf.DUMMYFUNCTION("""COMPUTED_VALUE"""),"За")</f>
        <v>За</v>
      </c>
      <c r="IA42" s="19">
        <f ca="1">IFERROR(__xludf.DUMMYFUNCTION("""COMPUTED_VALUE"""),11)</f>
        <v>11</v>
      </c>
      <c r="IB42" s="19" t="str">
        <f ca="1">IFERROR(__xludf.DUMMYFUNCTION("""COMPUTED_VALUE"""),"Андронов В. Є.")</f>
        <v>Андронов В. Є.</v>
      </c>
      <c r="IC42" s="19" t="str">
        <f ca="1">IFERROR(__xludf.DUMMYFUNCTION("""COMPUTED_VALUE"""),"За")</f>
        <v>За</v>
      </c>
      <c r="ID42" s="19">
        <f ca="1">IFERROR(__xludf.DUMMYFUNCTION("""COMPUTED_VALUE"""),11)</f>
        <v>11</v>
      </c>
      <c r="IE42" s="19" t="str">
        <f ca="1">IFERROR(__xludf.DUMMYFUNCTION("""COMPUTED_VALUE"""),"Андронов В. Є.")</f>
        <v>Андронов В. Є.</v>
      </c>
      <c r="IF42" s="19" t="str">
        <f ca="1">IFERROR(__xludf.DUMMYFUNCTION("""COMPUTED_VALUE"""),"За")</f>
        <v>За</v>
      </c>
      <c r="IG42" s="19">
        <f ca="1">IFERROR(__xludf.DUMMYFUNCTION("""COMPUTED_VALUE"""),11)</f>
        <v>11</v>
      </c>
      <c r="IH42" s="19" t="str">
        <f ca="1">IFERROR(__xludf.DUMMYFUNCTION("""COMPUTED_VALUE"""),"Андронов В. Є.")</f>
        <v>Андронов В. Є.</v>
      </c>
      <c r="II42" s="19" t="str">
        <f ca="1">IFERROR(__xludf.DUMMYFUNCTION("""COMPUTED_VALUE"""),"За")</f>
        <v>За</v>
      </c>
      <c r="IJ42" s="19">
        <f ca="1">IFERROR(__xludf.DUMMYFUNCTION("""COMPUTED_VALUE"""),11)</f>
        <v>11</v>
      </c>
      <c r="IK42" s="19" t="str">
        <f ca="1">IFERROR(__xludf.DUMMYFUNCTION("""COMPUTED_VALUE"""),"Андронов В. Є.")</f>
        <v>Андронов В. Є.</v>
      </c>
      <c r="IL42" s="19" t="str">
        <f ca="1">IFERROR(__xludf.DUMMYFUNCTION("""COMPUTED_VALUE"""),"За")</f>
        <v>За</v>
      </c>
      <c r="IM42" s="19">
        <f ca="1">IFERROR(__xludf.DUMMYFUNCTION("""COMPUTED_VALUE"""),11)</f>
        <v>11</v>
      </c>
      <c r="IN42" s="19" t="str">
        <f ca="1">IFERROR(__xludf.DUMMYFUNCTION("""COMPUTED_VALUE"""),"Андронов В. Є.")</f>
        <v>Андронов В. Є.</v>
      </c>
      <c r="IO42" s="19" t="str">
        <f ca="1">IFERROR(__xludf.DUMMYFUNCTION("""COMPUTED_VALUE"""),"За")</f>
        <v>За</v>
      </c>
      <c r="IP42" s="19">
        <f ca="1">IFERROR(__xludf.DUMMYFUNCTION("""COMPUTED_VALUE"""),11)</f>
        <v>11</v>
      </c>
      <c r="IQ42" s="19" t="str">
        <f ca="1">IFERROR(__xludf.DUMMYFUNCTION("""COMPUTED_VALUE"""),"Андронов В. Є.")</f>
        <v>Андронов В. Є.</v>
      </c>
      <c r="IR42" s="19" t="str">
        <f ca="1">IFERROR(__xludf.DUMMYFUNCTION("""COMPUTED_VALUE"""),"За")</f>
        <v>За</v>
      </c>
      <c r="IS42" s="19">
        <f ca="1">IFERROR(__xludf.DUMMYFUNCTION("""COMPUTED_VALUE"""),11)</f>
        <v>11</v>
      </c>
      <c r="IT42" s="19" t="str">
        <f ca="1">IFERROR(__xludf.DUMMYFUNCTION("""COMPUTED_VALUE"""),"Андронов В. Є.")</f>
        <v>Андронов В. Є.</v>
      </c>
      <c r="IU42" s="19" t="str">
        <f ca="1">IFERROR(__xludf.DUMMYFUNCTION("""COMPUTED_VALUE"""),"За")</f>
        <v>За</v>
      </c>
      <c r="IV42" s="19">
        <f ca="1">IFERROR(__xludf.DUMMYFUNCTION("""COMPUTED_VALUE"""),11)</f>
        <v>11</v>
      </c>
      <c r="IW42" s="19" t="str">
        <f ca="1">IFERROR(__xludf.DUMMYFUNCTION("""COMPUTED_VALUE"""),"Андронов В. Є.")</f>
        <v>Андронов В. Є.</v>
      </c>
      <c r="IX42" s="19" t="str">
        <f ca="1">IFERROR(__xludf.DUMMYFUNCTION("""COMPUTED_VALUE"""),"За")</f>
        <v>За</v>
      </c>
      <c r="IY42" s="19">
        <f ca="1">IFERROR(__xludf.DUMMYFUNCTION("""COMPUTED_VALUE"""),11)</f>
        <v>11</v>
      </c>
      <c r="IZ42" s="19" t="str">
        <f ca="1">IFERROR(__xludf.DUMMYFUNCTION("""COMPUTED_VALUE"""),"Андронов В. Є.")</f>
        <v>Андронов В. Є.</v>
      </c>
      <c r="JA42" s="19" t="str">
        <f ca="1">IFERROR(__xludf.DUMMYFUNCTION("""COMPUTED_VALUE"""),"За")</f>
        <v>За</v>
      </c>
      <c r="JB42" s="19">
        <f ca="1">IFERROR(__xludf.DUMMYFUNCTION("""COMPUTED_VALUE"""),11)</f>
        <v>11</v>
      </c>
      <c r="JC42" s="19" t="str">
        <f ca="1">IFERROR(__xludf.DUMMYFUNCTION("""COMPUTED_VALUE"""),"Андронов В. Є.")</f>
        <v>Андронов В. Є.</v>
      </c>
      <c r="JD42" s="19" t="str">
        <f ca="1">IFERROR(__xludf.DUMMYFUNCTION("""COMPUTED_VALUE"""),"За")</f>
        <v>За</v>
      </c>
      <c r="JE42" s="19">
        <f ca="1">IFERROR(__xludf.DUMMYFUNCTION("""COMPUTED_VALUE"""),11)</f>
        <v>11</v>
      </c>
      <c r="JF42" s="19" t="str">
        <f ca="1">IFERROR(__xludf.DUMMYFUNCTION("""COMPUTED_VALUE"""),"Андронов В. Є.")</f>
        <v>Андронов В. Є.</v>
      </c>
      <c r="JG42" s="19" t="str">
        <f ca="1">IFERROR(__xludf.DUMMYFUNCTION("""COMPUTED_VALUE"""),"За")</f>
        <v>За</v>
      </c>
      <c r="JH42" s="19">
        <f ca="1">IFERROR(__xludf.DUMMYFUNCTION("""COMPUTED_VALUE"""),11)</f>
        <v>11</v>
      </c>
      <c r="JI42" s="19" t="str">
        <f ca="1">IFERROR(__xludf.DUMMYFUNCTION("""COMPUTED_VALUE"""),"Андронов В. Є.")</f>
        <v>Андронов В. Є.</v>
      </c>
      <c r="JJ42" s="19" t="str">
        <f ca="1">IFERROR(__xludf.DUMMYFUNCTION("""COMPUTED_VALUE"""),"За")</f>
        <v>За</v>
      </c>
      <c r="JK42" s="19">
        <f ca="1">IFERROR(__xludf.DUMMYFUNCTION("""COMPUTED_VALUE"""),11)</f>
        <v>11</v>
      </c>
      <c r="JL42" s="19" t="str">
        <f ca="1">IFERROR(__xludf.DUMMYFUNCTION("""COMPUTED_VALUE"""),"Андронов В. Є.")</f>
        <v>Андронов В. Є.</v>
      </c>
      <c r="JM42" s="19" t="str">
        <f ca="1">IFERROR(__xludf.DUMMYFUNCTION("""COMPUTED_VALUE"""),"За")</f>
        <v>За</v>
      </c>
      <c r="JN42" s="19">
        <f ca="1">IFERROR(__xludf.DUMMYFUNCTION("""COMPUTED_VALUE"""),11)</f>
        <v>11</v>
      </c>
      <c r="JO42" s="19" t="str">
        <f ca="1">IFERROR(__xludf.DUMMYFUNCTION("""COMPUTED_VALUE"""),"Андронов В. Є.")</f>
        <v>Андронов В. Є.</v>
      </c>
      <c r="JP42" s="19" t="str">
        <f ca="1">IFERROR(__xludf.DUMMYFUNCTION("""COMPUTED_VALUE"""),"За")</f>
        <v>За</v>
      </c>
      <c r="JQ42" s="19">
        <f ca="1">IFERROR(__xludf.DUMMYFUNCTION("""COMPUTED_VALUE"""),11)</f>
        <v>11</v>
      </c>
      <c r="JR42" s="19" t="str">
        <f ca="1">IFERROR(__xludf.DUMMYFUNCTION("""COMPUTED_VALUE"""),"Андронов В. Є.")</f>
        <v>Андронов В. Є.</v>
      </c>
      <c r="JS42" s="19" t="str">
        <f ca="1">IFERROR(__xludf.DUMMYFUNCTION("""COMPUTED_VALUE"""),"За")</f>
        <v>За</v>
      </c>
      <c r="JT42" s="19">
        <f ca="1">IFERROR(__xludf.DUMMYFUNCTION("""COMPUTED_VALUE"""),11)</f>
        <v>11</v>
      </c>
      <c r="JU42" s="19" t="str">
        <f ca="1">IFERROR(__xludf.DUMMYFUNCTION("""COMPUTED_VALUE"""),"Андронов В. Є.")</f>
        <v>Андронов В. Є.</v>
      </c>
      <c r="JV42" s="19" t="str">
        <f ca="1">IFERROR(__xludf.DUMMYFUNCTION("""COMPUTED_VALUE"""),"За")</f>
        <v>За</v>
      </c>
      <c r="JW42" s="19">
        <f ca="1">IFERROR(__xludf.DUMMYFUNCTION("""COMPUTED_VALUE"""),11)</f>
        <v>11</v>
      </c>
      <c r="JX42" s="19" t="str">
        <f ca="1">IFERROR(__xludf.DUMMYFUNCTION("""COMPUTED_VALUE"""),"Андронов В. Є.")</f>
        <v>Андронов В. Є.</v>
      </c>
      <c r="JY42" s="19" t="str">
        <f ca="1">IFERROR(__xludf.DUMMYFUNCTION("""COMPUTED_VALUE"""),"За")</f>
        <v>За</v>
      </c>
      <c r="JZ42" s="19">
        <f ca="1">IFERROR(__xludf.DUMMYFUNCTION("""COMPUTED_VALUE"""),11)</f>
        <v>11</v>
      </c>
      <c r="KA42" s="19" t="str">
        <f ca="1">IFERROR(__xludf.DUMMYFUNCTION("""COMPUTED_VALUE"""),"Андронов В. Є.")</f>
        <v>Андронов В. Є.</v>
      </c>
      <c r="KB42" s="19" t="str">
        <f ca="1">IFERROR(__xludf.DUMMYFUNCTION("""COMPUTED_VALUE"""),"За")</f>
        <v>За</v>
      </c>
      <c r="KC42" s="19">
        <f ca="1">IFERROR(__xludf.DUMMYFUNCTION("""COMPUTED_VALUE"""),11)</f>
        <v>11</v>
      </c>
      <c r="KD42" s="19" t="str">
        <f ca="1">IFERROR(__xludf.DUMMYFUNCTION("""COMPUTED_VALUE"""),"Андронов В. Є.")</f>
        <v>Андронов В. Є.</v>
      </c>
      <c r="KE42" s="19" t="str">
        <f ca="1">IFERROR(__xludf.DUMMYFUNCTION("""COMPUTED_VALUE"""),"За")</f>
        <v>За</v>
      </c>
      <c r="KF42" s="19">
        <f ca="1">IFERROR(__xludf.DUMMYFUNCTION("""COMPUTED_VALUE"""),11)</f>
        <v>11</v>
      </c>
      <c r="KG42" s="19" t="str">
        <f ca="1">IFERROR(__xludf.DUMMYFUNCTION("""COMPUTED_VALUE"""),"Андронов В. Є.")</f>
        <v>Андронов В. Є.</v>
      </c>
      <c r="KH42" s="19" t="str">
        <f ca="1">IFERROR(__xludf.DUMMYFUNCTION("""COMPUTED_VALUE"""),"За")</f>
        <v>За</v>
      </c>
      <c r="KI42" s="19">
        <f ca="1">IFERROR(__xludf.DUMMYFUNCTION("""COMPUTED_VALUE"""),11)</f>
        <v>11</v>
      </c>
      <c r="KJ42" s="19" t="str">
        <f ca="1">IFERROR(__xludf.DUMMYFUNCTION("""COMPUTED_VALUE"""),"Андронов В. Є.")</f>
        <v>Андронов В. Є.</v>
      </c>
      <c r="KK42" s="19" t="str">
        <f ca="1">IFERROR(__xludf.DUMMYFUNCTION("""COMPUTED_VALUE"""),"За")</f>
        <v>За</v>
      </c>
      <c r="KL42" s="19">
        <f ca="1">IFERROR(__xludf.DUMMYFUNCTION("""COMPUTED_VALUE"""),11)</f>
        <v>11</v>
      </c>
      <c r="KM42" s="19" t="str">
        <f ca="1">IFERROR(__xludf.DUMMYFUNCTION("""COMPUTED_VALUE"""),"Андронов В. Є.")</f>
        <v>Андронов В. Є.</v>
      </c>
      <c r="KN42" s="19" t="str">
        <f ca="1">IFERROR(__xludf.DUMMYFUNCTION("""COMPUTED_VALUE"""),"За")</f>
        <v>За</v>
      </c>
      <c r="KO42" s="19">
        <f ca="1">IFERROR(__xludf.DUMMYFUNCTION("""COMPUTED_VALUE"""),11)</f>
        <v>11</v>
      </c>
      <c r="KP42" s="19" t="str">
        <f ca="1">IFERROR(__xludf.DUMMYFUNCTION("""COMPUTED_VALUE"""),"Андронов В. Є.")</f>
        <v>Андронов В. Є.</v>
      </c>
      <c r="KQ42" s="19" t="str">
        <f ca="1">IFERROR(__xludf.DUMMYFUNCTION("""COMPUTED_VALUE"""),"За")</f>
        <v>За</v>
      </c>
      <c r="KR42" s="19">
        <f ca="1">IFERROR(__xludf.DUMMYFUNCTION("""COMPUTED_VALUE"""),11)</f>
        <v>11</v>
      </c>
      <c r="KS42" s="19" t="str">
        <f ca="1">IFERROR(__xludf.DUMMYFUNCTION("""COMPUTED_VALUE"""),"Андронов В. Є.")</f>
        <v>Андронов В. Є.</v>
      </c>
      <c r="KT42" s="19" t="str">
        <f ca="1">IFERROR(__xludf.DUMMYFUNCTION("""COMPUTED_VALUE"""),"Не голосував")</f>
        <v>Не голосував</v>
      </c>
      <c r="KU42" s="19">
        <f ca="1">IFERROR(__xludf.DUMMYFUNCTION("""COMPUTED_VALUE"""),11)</f>
        <v>11</v>
      </c>
      <c r="KV42" s="19" t="str">
        <f ca="1">IFERROR(__xludf.DUMMYFUNCTION("""COMPUTED_VALUE"""),"Андронов В. Є.")</f>
        <v>Андронов В. Є.</v>
      </c>
      <c r="KW42" s="19" t="str">
        <f ca="1">IFERROR(__xludf.DUMMYFUNCTION("""COMPUTED_VALUE"""),"За")</f>
        <v>За</v>
      </c>
      <c r="KX42" s="19">
        <f ca="1">IFERROR(__xludf.DUMMYFUNCTION("""COMPUTED_VALUE"""),11)</f>
        <v>11</v>
      </c>
      <c r="KY42" s="19" t="str">
        <f ca="1">IFERROR(__xludf.DUMMYFUNCTION("""COMPUTED_VALUE"""),"Андронов В. Є.")</f>
        <v>Андронов В. Є.</v>
      </c>
      <c r="KZ42" s="19" t="str">
        <f ca="1">IFERROR(__xludf.DUMMYFUNCTION("""COMPUTED_VALUE"""),"За")</f>
        <v>За</v>
      </c>
      <c r="LA42" s="19">
        <f ca="1">IFERROR(__xludf.DUMMYFUNCTION("""COMPUTED_VALUE"""),11)</f>
        <v>11</v>
      </c>
      <c r="LB42" s="19" t="str">
        <f ca="1">IFERROR(__xludf.DUMMYFUNCTION("""COMPUTED_VALUE"""),"Андронов В. Є.")</f>
        <v>Андронов В. Є.</v>
      </c>
      <c r="LC42" s="19" t="str">
        <f ca="1">IFERROR(__xludf.DUMMYFUNCTION("""COMPUTED_VALUE"""),"За")</f>
        <v>За</v>
      </c>
      <c r="LD42" s="19">
        <f ca="1">IFERROR(__xludf.DUMMYFUNCTION("""COMPUTED_VALUE"""),11)</f>
        <v>11</v>
      </c>
      <c r="LE42" s="19" t="str">
        <f ca="1">IFERROR(__xludf.DUMMYFUNCTION("""COMPUTED_VALUE"""),"Андронов В. Є.")</f>
        <v>Андронов В. Є.</v>
      </c>
      <c r="LF42" s="19" t="str">
        <f ca="1">IFERROR(__xludf.DUMMYFUNCTION("""COMPUTED_VALUE"""),"За")</f>
        <v>За</v>
      </c>
      <c r="LG42" s="19">
        <f ca="1">IFERROR(__xludf.DUMMYFUNCTION("""COMPUTED_VALUE"""),11)</f>
        <v>11</v>
      </c>
      <c r="LH42" s="19" t="str">
        <f ca="1">IFERROR(__xludf.DUMMYFUNCTION("""COMPUTED_VALUE"""),"Андронов В. Є.")</f>
        <v>Андронов В. Є.</v>
      </c>
      <c r="LI42" s="19" t="str">
        <f ca="1">IFERROR(__xludf.DUMMYFUNCTION("""COMPUTED_VALUE"""),"За")</f>
        <v>За</v>
      </c>
      <c r="LJ42" s="19">
        <f ca="1">IFERROR(__xludf.DUMMYFUNCTION("""COMPUTED_VALUE"""),11)</f>
        <v>11</v>
      </c>
      <c r="LK42" s="19" t="str">
        <f ca="1">IFERROR(__xludf.DUMMYFUNCTION("""COMPUTED_VALUE"""),"Андронов В. Є.")</f>
        <v>Андронов В. Є.</v>
      </c>
      <c r="LL42" s="19" t="str">
        <f ca="1">IFERROR(__xludf.DUMMYFUNCTION("""COMPUTED_VALUE"""),"За")</f>
        <v>За</v>
      </c>
      <c r="LM42" s="19">
        <f ca="1">IFERROR(__xludf.DUMMYFUNCTION("""COMPUTED_VALUE"""),11)</f>
        <v>11</v>
      </c>
      <c r="LN42" s="19" t="str">
        <f ca="1">IFERROR(__xludf.DUMMYFUNCTION("""COMPUTED_VALUE"""),"Андронов В. Є.")</f>
        <v>Андронов В. Є.</v>
      </c>
      <c r="LO42" s="19" t="str">
        <f ca="1">IFERROR(__xludf.DUMMYFUNCTION("""COMPUTED_VALUE"""),"За")</f>
        <v>За</v>
      </c>
      <c r="LP42" s="19">
        <f ca="1">IFERROR(__xludf.DUMMYFUNCTION("""COMPUTED_VALUE"""),11)</f>
        <v>11</v>
      </c>
      <c r="LQ42" s="19" t="str">
        <f ca="1">IFERROR(__xludf.DUMMYFUNCTION("""COMPUTED_VALUE"""),"Андронов В. Є.")</f>
        <v>Андронов В. Є.</v>
      </c>
      <c r="LR42" s="19" t="str">
        <f ca="1">IFERROR(__xludf.DUMMYFUNCTION("""COMPUTED_VALUE"""),"За")</f>
        <v>За</v>
      </c>
      <c r="LS42" s="19">
        <f ca="1">IFERROR(__xludf.DUMMYFUNCTION("""COMPUTED_VALUE"""),11)</f>
        <v>11</v>
      </c>
      <c r="LT42" s="19" t="str">
        <f ca="1">IFERROR(__xludf.DUMMYFUNCTION("""COMPUTED_VALUE"""),"Андронов В. Є.")</f>
        <v>Андронов В. Є.</v>
      </c>
      <c r="LU42" s="19" t="str">
        <f ca="1">IFERROR(__xludf.DUMMYFUNCTION("""COMPUTED_VALUE"""),"За")</f>
        <v>За</v>
      </c>
      <c r="LV42" s="19">
        <f ca="1">IFERROR(__xludf.DUMMYFUNCTION("""COMPUTED_VALUE"""),11)</f>
        <v>11</v>
      </c>
      <c r="LW42" s="19" t="str">
        <f ca="1">IFERROR(__xludf.DUMMYFUNCTION("""COMPUTED_VALUE"""),"Андронов В. Є.")</f>
        <v>Андронов В. Є.</v>
      </c>
      <c r="LX42" s="19" t="str">
        <f ca="1">IFERROR(__xludf.DUMMYFUNCTION("""COMPUTED_VALUE"""),"За")</f>
        <v>За</v>
      </c>
      <c r="LY42" s="19">
        <f ca="1">IFERROR(__xludf.DUMMYFUNCTION("""COMPUTED_VALUE"""),11)</f>
        <v>11</v>
      </c>
      <c r="LZ42" s="19" t="str">
        <f ca="1">IFERROR(__xludf.DUMMYFUNCTION("""COMPUTED_VALUE"""),"Андронов В. Є.")</f>
        <v>Андронов В. Є.</v>
      </c>
      <c r="MA42" s="19" t="str">
        <f ca="1">IFERROR(__xludf.DUMMYFUNCTION("""COMPUTED_VALUE"""),"За")</f>
        <v>За</v>
      </c>
      <c r="MB42" s="19">
        <f ca="1">IFERROR(__xludf.DUMMYFUNCTION("""COMPUTED_VALUE"""),11)</f>
        <v>11</v>
      </c>
      <c r="MC42" s="19" t="str">
        <f ca="1">IFERROR(__xludf.DUMMYFUNCTION("""COMPUTED_VALUE"""),"Андронов В. Є.")</f>
        <v>Андронов В. Є.</v>
      </c>
      <c r="MD42" s="19" t="str">
        <f ca="1">IFERROR(__xludf.DUMMYFUNCTION("""COMPUTED_VALUE"""),"За")</f>
        <v>За</v>
      </c>
      <c r="ME42" s="19">
        <f ca="1">IFERROR(__xludf.DUMMYFUNCTION("""COMPUTED_VALUE"""),11)</f>
        <v>11</v>
      </c>
      <c r="MF42" s="19" t="str">
        <f ca="1">IFERROR(__xludf.DUMMYFUNCTION("""COMPUTED_VALUE"""),"Андронов В. Є.")</f>
        <v>Андронов В. Є.</v>
      </c>
      <c r="MG42" s="19" t="str">
        <f ca="1">IFERROR(__xludf.DUMMYFUNCTION("""COMPUTED_VALUE"""),"За")</f>
        <v>За</v>
      </c>
      <c r="MH42" s="19">
        <f ca="1">IFERROR(__xludf.DUMMYFUNCTION("""COMPUTED_VALUE"""),11)</f>
        <v>11</v>
      </c>
      <c r="MI42" s="19" t="str">
        <f ca="1">IFERROR(__xludf.DUMMYFUNCTION("""COMPUTED_VALUE"""),"Андронов В. Є.")</f>
        <v>Андронов В. Є.</v>
      </c>
      <c r="MJ42" s="19" t="str">
        <f ca="1">IFERROR(__xludf.DUMMYFUNCTION("""COMPUTED_VALUE"""),"За")</f>
        <v>За</v>
      </c>
      <c r="MK42" s="19">
        <f ca="1">IFERROR(__xludf.DUMMYFUNCTION("""COMPUTED_VALUE"""),11)</f>
        <v>11</v>
      </c>
      <c r="ML42" s="19" t="str">
        <f ca="1">IFERROR(__xludf.DUMMYFUNCTION("""COMPUTED_VALUE"""),"Андронов В. Є.")</f>
        <v>Андронов В. Є.</v>
      </c>
      <c r="MM42" s="19" t="str">
        <f ca="1">IFERROR(__xludf.DUMMYFUNCTION("""COMPUTED_VALUE"""),"За")</f>
        <v>За</v>
      </c>
      <c r="MN42" s="19">
        <f ca="1">IFERROR(__xludf.DUMMYFUNCTION("""COMPUTED_VALUE"""),11)</f>
        <v>11</v>
      </c>
      <c r="MO42" s="19" t="str">
        <f ca="1">IFERROR(__xludf.DUMMYFUNCTION("""COMPUTED_VALUE"""),"Андронов В. Є.")</f>
        <v>Андронов В. Є.</v>
      </c>
      <c r="MP42" s="19" t="str">
        <f ca="1">IFERROR(__xludf.DUMMYFUNCTION("""COMPUTED_VALUE"""),"За")</f>
        <v>За</v>
      </c>
      <c r="MQ42" s="19">
        <f ca="1">IFERROR(__xludf.DUMMYFUNCTION("""COMPUTED_VALUE"""),11)</f>
        <v>11</v>
      </c>
      <c r="MR42" s="19" t="str">
        <f ca="1">IFERROR(__xludf.DUMMYFUNCTION("""COMPUTED_VALUE"""),"Андронов В. Є.")</f>
        <v>Андронов В. Є.</v>
      </c>
      <c r="MS42" s="19" t="str">
        <f ca="1">IFERROR(__xludf.DUMMYFUNCTION("""COMPUTED_VALUE"""),"За")</f>
        <v>За</v>
      </c>
      <c r="MT42" s="19">
        <f ca="1">IFERROR(__xludf.DUMMYFUNCTION("""COMPUTED_VALUE"""),11)</f>
        <v>11</v>
      </c>
      <c r="MU42" s="19" t="str">
        <f ca="1">IFERROR(__xludf.DUMMYFUNCTION("""COMPUTED_VALUE"""),"Андронов В. Є.")</f>
        <v>Андронов В. Є.</v>
      </c>
      <c r="MV42" s="19" t="str">
        <f ca="1">IFERROR(__xludf.DUMMYFUNCTION("""COMPUTED_VALUE"""),"За")</f>
        <v>За</v>
      </c>
      <c r="MW42" s="19">
        <f ca="1">IFERROR(__xludf.DUMMYFUNCTION("""COMPUTED_VALUE"""),11)</f>
        <v>11</v>
      </c>
      <c r="MX42" s="19" t="str">
        <f ca="1">IFERROR(__xludf.DUMMYFUNCTION("""COMPUTED_VALUE"""),"Андронов В. Є.")</f>
        <v>Андронов В. Є.</v>
      </c>
      <c r="MY42" s="19" t="str">
        <f ca="1">IFERROR(__xludf.DUMMYFUNCTION("""COMPUTED_VALUE"""),"За")</f>
        <v>За</v>
      </c>
      <c r="MZ42" s="19">
        <f ca="1">IFERROR(__xludf.DUMMYFUNCTION("""COMPUTED_VALUE"""),11)</f>
        <v>11</v>
      </c>
      <c r="NA42" s="19" t="str">
        <f ca="1">IFERROR(__xludf.DUMMYFUNCTION("""COMPUTED_VALUE"""),"Андронов В. Є.")</f>
        <v>Андронов В. Є.</v>
      </c>
      <c r="NB42" s="19" t="str">
        <f ca="1">IFERROR(__xludf.DUMMYFUNCTION("""COMPUTED_VALUE"""),"За")</f>
        <v>За</v>
      </c>
      <c r="NC42" s="19">
        <f ca="1">IFERROR(__xludf.DUMMYFUNCTION("""COMPUTED_VALUE"""),11)</f>
        <v>11</v>
      </c>
      <c r="ND42" s="19" t="str">
        <f ca="1">IFERROR(__xludf.DUMMYFUNCTION("""COMPUTED_VALUE"""),"Андронов В. Є.")</f>
        <v>Андронов В. Є.</v>
      </c>
      <c r="NE42" s="19" t="str">
        <f ca="1">IFERROR(__xludf.DUMMYFUNCTION("""COMPUTED_VALUE"""),"За")</f>
        <v>За</v>
      </c>
      <c r="NF42" s="19">
        <f ca="1">IFERROR(__xludf.DUMMYFUNCTION("""COMPUTED_VALUE"""),11)</f>
        <v>11</v>
      </c>
      <c r="NG42" s="19" t="str">
        <f ca="1">IFERROR(__xludf.DUMMYFUNCTION("""COMPUTED_VALUE"""),"Андронов В. Є.")</f>
        <v>Андронов В. Є.</v>
      </c>
      <c r="NH42" s="19" t="str">
        <f ca="1">IFERROR(__xludf.DUMMYFUNCTION("""COMPUTED_VALUE"""),"За")</f>
        <v>За</v>
      </c>
      <c r="NI42" s="19">
        <f ca="1">IFERROR(__xludf.DUMMYFUNCTION("""COMPUTED_VALUE"""),11)</f>
        <v>11</v>
      </c>
      <c r="NJ42" s="19" t="str">
        <f ca="1">IFERROR(__xludf.DUMMYFUNCTION("""COMPUTED_VALUE"""),"Андронов В. Є.")</f>
        <v>Андронов В. Є.</v>
      </c>
      <c r="NK42" s="19" t="str">
        <f ca="1">IFERROR(__xludf.DUMMYFUNCTION("""COMPUTED_VALUE"""),"За")</f>
        <v>За</v>
      </c>
      <c r="NL42" s="19">
        <f ca="1">IFERROR(__xludf.DUMMYFUNCTION("""COMPUTED_VALUE"""),11)</f>
        <v>11</v>
      </c>
      <c r="NM42" s="19" t="str">
        <f ca="1">IFERROR(__xludf.DUMMYFUNCTION("""COMPUTED_VALUE"""),"Андронов В. Є.")</f>
        <v>Андронов В. Є.</v>
      </c>
      <c r="NN42" s="19" t="str">
        <f ca="1">IFERROR(__xludf.DUMMYFUNCTION("""COMPUTED_VALUE"""),"За")</f>
        <v>За</v>
      </c>
      <c r="NO42" s="19">
        <f ca="1">IFERROR(__xludf.DUMMYFUNCTION("""COMPUTED_VALUE"""),11)</f>
        <v>11</v>
      </c>
      <c r="NP42" s="19" t="str">
        <f ca="1">IFERROR(__xludf.DUMMYFUNCTION("""COMPUTED_VALUE"""),"Андронов В. Є.")</f>
        <v>Андронов В. Є.</v>
      </c>
      <c r="NQ42" s="19" t="str">
        <f ca="1">IFERROR(__xludf.DUMMYFUNCTION("""COMPUTED_VALUE"""),"За")</f>
        <v>За</v>
      </c>
      <c r="NR42" s="19">
        <f ca="1">IFERROR(__xludf.DUMMYFUNCTION("""COMPUTED_VALUE"""),11)</f>
        <v>11</v>
      </c>
      <c r="NS42" s="19" t="str">
        <f ca="1">IFERROR(__xludf.DUMMYFUNCTION("""COMPUTED_VALUE"""),"Андронов В. Є.")</f>
        <v>Андронов В. Є.</v>
      </c>
      <c r="NT42" s="19" t="str">
        <f ca="1">IFERROR(__xludf.DUMMYFUNCTION("""COMPUTED_VALUE"""),"Не голосував")</f>
        <v>Не голосував</v>
      </c>
      <c r="NU42" s="19">
        <f ca="1">IFERROR(__xludf.DUMMYFUNCTION("""COMPUTED_VALUE"""),11)</f>
        <v>11</v>
      </c>
      <c r="NV42" s="19" t="str">
        <f ca="1">IFERROR(__xludf.DUMMYFUNCTION("""COMPUTED_VALUE"""),"Андронов В. Є.")</f>
        <v>Андронов В. Є.</v>
      </c>
      <c r="NW42" s="19" t="str">
        <f ca="1">IFERROR(__xludf.DUMMYFUNCTION("""COMPUTED_VALUE"""),"Утримався")</f>
        <v>Утримався</v>
      </c>
      <c r="NX42" s="19">
        <f ca="1">IFERROR(__xludf.DUMMYFUNCTION("""COMPUTED_VALUE"""),11)</f>
        <v>11</v>
      </c>
      <c r="NY42" s="19" t="str">
        <f ca="1">IFERROR(__xludf.DUMMYFUNCTION("""COMPUTED_VALUE"""),"Андронов В. Є.")</f>
        <v>Андронов В. Є.</v>
      </c>
      <c r="NZ42" s="19" t="str">
        <f ca="1">IFERROR(__xludf.DUMMYFUNCTION("""COMPUTED_VALUE"""),"За")</f>
        <v>За</v>
      </c>
      <c r="OA42" s="19">
        <f ca="1">IFERROR(__xludf.DUMMYFUNCTION("""COMPUTED_VALUE"""),11)</f>
        <v>11</v>
      </c>
      <c r="OB42" s="19" t="str">
        <f ca="1">IFERROR(__xludf.DUMMYFUNCTION("""COMPUTED_VALUE"""),"Андронов В. Є.")</f>
        <v>Андронов В. Є.</v>
      </c>
      <c r="OC42" s="19" t="str">
        <f ca="1">IFERROR(__xludf.DUMMYFUNCTION("""COMPUTED_VALUE"""),"Утримався")</f>
        <v>Утримався</v>
      </c>
      <c r="OD42" s="19">
        <f ca="1">IFERROR(__xludf.DUMMYFUNCTION("""COMPUTED_VALUE"""),11)</f>
        <v>11</v>
      </c>
      <c r="OE42" s="19" t="str">
        <f ca="1">IFERROR(__xludf.DUMMYFUNCTION("""COMPUTED_VALUE"""),"Андронов В. Є.")</f>
        <v>Андронов В. Є.</v>
      </c>
      <c r="OF42" s="19" t="str">
        <f ca="1">IFERROR(__xludf.DUMMYFUNCTION("""COMPUTED_VALUE"""),"За")</f>
        <v>За</v>
      </c>
      <c r="OG42" s="19">
        <f ca="1">IFERROR(__xludf.DUMMYFUNCTION("""COMPUTED_VALUE"""),11)</f>
        <v>11</v>
      </c>
      <c r="OH42" s="19" t="str">
        <f ca="1">IFERROR(__xludf.DUMMYFUNCTION("""COMPUTED_VALUE"""),"Андронов В. Є.")</f>
        <v>Андронов В. Є.</v>
      </c>
      <c r="OI42" s="19" t="str">
        <f ca="1">IFERROR(__xludf.DUMMYFUNCTION("""COMPUTED_VALUE"""),"За")</f>
        <v>За</v>
      </c>
      <c r="OJ42" s="19">
        <f ca="1">IFERROR(__xludf.DUMMYFUNCTION("""COMPUTED_VALUE"""),11)</f>
        <v>11</v>
      </c>
      <c r="OK42" s="19" t="str">
        <f ca="1">IFERROR(__xludf.DUMMYFUNCTION("""COMPUTED_VALUE"""),"Андронов В. Є.")</f>
        <v>Андронов В. Є.</v>
      </c>
      <c r="OL42" s="19" t="str">
        <f ca="1">IFERROR(__xludf.DUMMYFUNCTION("""COMPUTED_VALUE"""),"За")</f>
        <v>За</v>
      </c>
      <c r="OM42" s="19">
        <f ca="1">IFERROR(__xludf.DUMMYFUNCTION("""COMPUTED_VALUE"""),11)</f>
        <v>11</v>
      </c>
      <c r="ON42" s="19" t="str">
        <f ca="1">IFERROR(__xludf.DUMMYFUNCTION("""COMPUTED_VALUE"""),"Андронов В. Є.")</f>
        <v>Андронов В. Є.</v>
      </c>
      <c r="OO42" s="19" t="str">
        <f ca="1">IFERROR(__xludf.DUMMYFUNCTION("""COMPUTED_VALUE"""),"За")</f>
        <v>За</v>
      </c>
      <c r="OP42" s="19">
        <f ca="1">IFERROR(__xludf.DUMMYFUNCTION("""COMPUTED_VALUE"""),11)</f>
        <v>11</v>
      </c>
      <c r="OQ42" s="19" t="str">
        <f ca="1">IFERROR(__xludf.DUMMYFUNCTION("""COMPUTED_VALUE"""),"Андронов В. Є.")</f>
        <v>Андронов В. Є.</v>
      </c>
      <c r="OR42" s="19" t="str">
        <f ca="1">IFERROR(__xludf.DUMMYFUNCTION("""COMPUTED_VALUE"""),"За")</f>
        <v>За</v>
      </c>
      <c r="OS42" s="19">
        <f ca="1">IFERROR(__xludf.DUMMYFUNCTION("""COMPUTED_VALUE"""),11)</f>
        <v>11</v>
      </c>
      <c r="OT42" s="19" t="str">
        <f ca="1">IFERROR(__xludf.DUMMYFUNCTION("""COMPUTED_VALUE"""),"Андронов В. Є.")</f>
        <v>Андронов В. Є.</v>
      </c>
      <c r="OU42" s="19" t="str">
        <f ca="1">IFERROR(__xludf.DUMMYFUNCTION("""COMPUTED_VALUE"""),"За")</f>
        <v>За</v>
      </c>
      <c r="OV42" s="19">
        <f ca="1">IFERROR(__xludf.DUMMYFUNCTION("""COMPUTED_VALUE"""),11)</f>
        <v>11</v>
      </c>
      <c r="OW42" s="19" t="str">
        <f ca="1">IFERROR(__xludf.DUMMYFUNCTION("""COMPUTED_VALUE"""),"Андронов В. Є.")</f>
        <v>Андронов В. Є.</v>
      </c>
      <c r="OX42" s="19" t="str">
        <f ca="1">IFERROR(__xludf.DUMMYFUNCTION("""COMPUTED_VALUE"""),"За")</f>
        <v>За</v>
      </c>
      <c r="OY42" s="19">
        <f ca="1">IFERROR(__xludf.DUMMYFUNCTION("""COMPUTED_VALUE"""),11)</f>
        <v>11</v>
      </c>
      <c r="OZ42" s="19" t="str">
        <f ca="1">IFERROR(__xludf.DUMMYFUNCTION("""COMPUTED_VALUE"""),"Андронов В. Є.")</f>
        <v>Андронов В. Є.</v>
      </c>
      <c r="PA42" s="19" t="str">
        <f ca="1">IFERROR(__xludf.DUMMYFUNCTION("""COMPUTED_VALUE"""),"За")</f>
        <v>За</v>
      </c>
      <c r="PB42" s="19">
        <f ca="1">IFERROR(__xludf.DUMMYFUNCTION("""COMPUTED_VALUE"""),11)</f>
        <v>11</v>
      </c>
      <c r="PC42" s="19" t="str">
        <f ca="1">IFERROR(__xludf.DUMMYFUNCTION("""COMPUTED_VALUE"""),"Андронов В. Є.")</f>
        <v>Андронов В. Є.</v>
      </c>
      <c r="PD42" s="19" t="str">
        <f ca="1">IFERROR(__xludf.DUMMYFUNCTION("""COMPUTED_VALUE"""),"За")</f>
        <v>За</v>
      </c>
      <c r="PE42" s="19">
        <f ca="1">IFERROR(__xludf.DUMMYFUNCTION("""COMPUTED_VALUE"""),11)</f>
        <v>11</v>
      </c>
      <c r="PF42" s="19" t="str">
        <f ca="1">IFERROR(__xludf.DUMMYFUNCTION("""COMPUTED_VALUE"""),"Андронов В. Є.")</f>
        <v>Андронов В. Є.</v>
      </c>
      <c r="PG42" s="19" t="str">
        <f ca="1">IFERROR(__xludf.DUMMYFUNCTION("""COMPUTED_VALUE"""),"За")</f>
        <v>За</v>
      </c>
      <c r="PH42" s="19">
        <f ca="1">IFERROR(__xludf.DUMMYFUNCTION("""COMPUTED_VALUE"""),11)</f>
        <v>11</v>
      </c>
      <c r="PI42" s="19" t="str">
        <f ca="1">IFERROR(__xludf.DUMMYFUNCTION("""COMPUTED_VALUE"""),"Андронов В. Є.")</f>
        <v>Андронов В. Є.</v>
      </c>
      <c r="PJ42" s="19" t="str">
        <f ca="1">IFERROR(__xludf.DUMMYFUNCTION("""COMPUTED_VALUE"""),"За")</f>
        <v>За</v>
      </c>
      <c r="PK42" s="19">
        <f ca="1">IFERROR(__xludf.DUMMYFUNCTION("""COMPUTED_VALUE"""),11)</f>
        <v>11</v>
      </c>
      <c r="PL42" s="19" t="str">
        <f ca="1">IFERROR(__xludf.DUMMYFUNCTION("""COMPUTED_VALUE"""),"Андронов В. Є.")</f>
        <v>Андронов В. Є.</v>
      </c>
      <c r="PM42" s="19" t="str">
        <f ca="1">IFERROR(__xludf.DUMMYFUNCTION("""COMPUTED_VALUE"""),"Утримався")</f>
        <v>Утримався</v>
      </c>
      <c r="PN42" s="19">
        <f ca="1">IFERROR(__xludf.DUMMYFUNCTION("""COMPUTED_VALUE"""),11)</f>
        <v>11</v>
      </c>
      <c r="PO42" s="19" t="str">
        <f ca="1">IFERROR(__xludf.DUMMYFUNCTION("""COMPUTED_VALUE"""),"Андронов В. Є.")</f>
        <v>Андронов В. Є.</v>
      </c>
      <c r="PP42" s="19" t="str">
        <f ca="1">IFERROR(__xludf.DUMMYFUNCTION("""COMPUTED_VALUE"""),"За")</f>
        <v>За</v>
      </c>
      <c r="PQ42" s="19">
        <f ca="1">IFERROR(__xludf.DUMMYFUNCTION("""COMPUTED_VALUE"""),11)</f>
        <v>11</v>
      </c>
      <c r="PR42" s="19" t="str">
        <f ca="1">IFERROR(__xludf.DUMMYFUNCTION("""COMPUTED_VALUE"""),"Андронов В. Є.")</f>
        <v>Андронов В. Є.</v>
      </c>
      <c r="PS42" s="19" t="str">
        <f ca="1">IFERROR(__xludf.DUMMYFUNCTION("""COMPUTED_VALUE"""),"Не голосував")</f>
        <v>Не голосував</v>
      </c>
      <c r="PT42" s="19">
        <f ca="1">IFERROR(__xludf.DUMMYFUNCTION("""COMPUTED_VALUE"""),11)</f>
        <v>11</v>
      </c>
      <c r="PU42" s="19" t="str">
        <f ca="1">IFERROR(__xludf.DUMMYFUNCTION("""COMPUTED_VALUE"""),"Андронов В. Є.")</f>
        <v>Андронов В. Є.</v>
      </c>
      <c r="PV42" s="19" t="str">
        <f ca="1">IFERROR(__xludf.DUMMYFUNCTION("""COMPUTED_VALUE"""),"За")</f>
        <v>За</v>
      </c>
      <c r="PW42" s="19">
        <f ca="1">IFERROR(__xludf.DUMMYFUNCTION("""COMPUTED_VALUE"""),11)</f>
        <v>11</v>
      </c>
      <c r="PX42" s="19" t="str">
        <f ca="1">IFERROR(__xludf.DUMMYFUNCTION("""COMPUTED_VALUE"""),"Андронов В. Є.")</f>
        <v>Андронов В. Є.</v>
      </c>
      <c r="PY42" s="19" t="str">
        <f ca="1">IFERROR(__xludf.DUMMYFUNCTION("""COMPUTED_VALUE"""),"За")</f>
        <v>За</v>
      </c>
      <c r="PZ42" s="19">
        <f ca="1">IFERROR(__xludf.DUMMYFUNCTION("""COMPUTED_VALUE"""),11)</f>
        <v>11</v>
      </c>
      <c r="QA42" s="19" t="str">
        <f ca="1">IFERROR(__xludf.DUMMYFUNCTION("""COMPUTED_VALUE"""),"Андронов В. Є.")</f>
        <v>Андронов В. Є.</v>
      </c>
      <c r="QB42" s="19" t="str">
        <f ca="1">IFERROR(__xludf.DUMMYFUNCTION("""COMPUTED_VALUE"""),"Утримався")</f>
        <v>Утримався</v>
      </c>
      <c r="QC42" s="19">
        <f ca="1">IFERROR(__xludf.DUMMYFUNCTION("""COMPUTED_VALUE"""),11)</f>
        <v>11</v>
      </c>
      <c r="QD42" s="19" t="str">
        <f ca="1">IFERROR(__xludf.DUMMYFUNCTION("""COMPUTED_VALUE"""),"Андронов В. Є.")</f>
        <v>Андронов В. Є.</v>
      </c>
      <c r="QE42" s="19" t="str">
        <f ca="1">IFERROR(__xludf.DUMMYFUNCTION("""COMPUTED_VALUE"""),"Не голосував")</f>
        <v>Не голосував</v>
      </c>
      <c r="QF42" s="19">
        <f ca="1">IFERROR(__xludf.DUMMYFUNCTION("""COMPUTED_VALUE"""),11)</f>
        <v>11</v>
      </c>
      <c r="QG42" s="19" t="str">
        <f ca="1">IFERROR(__xludf.DUMMYFUNCTION("""COMPUTED_VALUE"""),"Андронов В. Є.")</f>
        <v>Андронов В. Є.</v>
      </c>
      <c r="QH42" s="19" t="str">
        <f ca="1">IFERROR(__xludf.DUMMYFUNCTION("""COMPUTED_VALUE"""),"Утримався")</f>
        <v>Утримався</v>
      </c>
      <c r="QI42" s="19">
        <f ca="1">IFERROR(__xludf.DUMMYFUNCTION("""COMPUTED_VALUE"""),11)</f>
        <v>11</v>
      </c>
      <c r="QJ42" s="19" t="str">
        <f ca="1">IFERROR(__xludf.DUMMYFUNCTION("""COMPUTED_VALUE"""),"Андронов В. Є.")</f>
        <v>Андронов В. Є.</v>
      </c>
      <c r="QK42" s="19" t="str">
        <f ca="1">IFERROR(__xludf.DUMMYFUNCTION("""COMPUTED_VALUE"""),"За")</f>
        <v>За</v>
      </c>
    </row>
    <row r="43" spans="1:453" ht="12.75">
      <c r="A43" s="17">
        <f ca="1">IFERROR(__xludf.DUMMYFUNCTION("""COMPUTED_VALUE"""),4)</f>
        <v>4</v>
      </c>
      <c r="B43" s="17" t="str">
        <f ca="1">IFERROR(__xludf.DUMMYFUNCTION("""COMPUTED_VALUE"""),"Банас  Д. М.")</f>
        <v>Банас  Д. М.</v>
      </c>
      <c r="C43" s="19" t="str">
        <f ca="1">IFERROR(__xludf.DUMMYFUNCTION("""COMPUTED_VALUE"""),"За")</f>
        <v>За</v>
      </c>
      <c r="D43" s="19">
        <f ca="1">IFERROR(__xludf.DUMMYFUNCTION("""COMPUTED_VALUE"""),4)</f>
        <v>4</v>
      </c>
      <c r="E43" s="19" t="str">
        <f ca="1">IFERROR(__xludf.DUMMYFUNCTION("""COMPUTED_VALUE"""),"Банас  Д. М.")</f>
        <v>Банас  Д. М.</v>
      </c>
      <c r="F43" s="19" t="str">
        <f ca="1">IFERROR(__xludf.DUMMYFUNCTION("""COMPUTED_VALUE"""),"За")</f>
        <v>За</v>
      </c>
      <c r="G43" s="19">
        <f ca="1">IFERROR(__xludf.DUMMYFUNCTION("""COMPUTED_VALUE"""),4)</f>
        <v>4</v>
      </c>
      <c r="H43" s="19" t="str">
        <f ca="1">IFERROR(__xludf.DUMMYFUNCTION("""COMPUTED_VALUE"""),"Банас  Д. М.")</f>
        <v>Банас  Д. М.</v>
      </c>
      <c r="I43" s="19" t="str">
        <f ca="1">IFERROR(__xludf.DUMMYFUNCTION("""COMPUTED_VALUE"""),"За")</f>
        <v>За</v>
      </c>
      <c r="J43" s="19">
        <f ca="1">IFERROR(__xludf.DUMMYFUNCTION("""COMPUTED_VALUE"""),4)</f>
        <v>4</v>
      </c>
      <c r="K43" s="19" t="str">
        <f ca="1">IFERROR(__xludf.DUMMYFUNCTION("""COMPUTED_VALUE"""),"Банас  Д. М.")</f>
        <v>Банас  Д. М.</v>
      </c>
      <c r="L43" s="19" t="str">
        <f ca="1">IFERROR(__xludf.DUMMYFUNCTION("""COMPUTED_VALUE"""),"За")</f>
        <v>За</v>
      </c>
      <c r="M43" s="19">
        <f ca="1">IFERROR(__xludf.DUMMYFUNCTION("""COMPUTED_VALUE"""),4)</f>
        <v>4</v>
      </c>
      <c r="N43" s="19" t="str">
        <f ca="1">IFERROR(__xludf.DUMMYFUNCTION("""COMPUTED_VALUE"""),"Банас  Д. М.")</f>
        <v>Банас  Д. М.</v>
      </c>
      <c r="O43" s="19" t="str">
        <f ca="1">IFERROR(__xludf.DUMMYFUNCTION("""COMPUTED_VALUE"""),"За")</f>
        <v>За</v>
      </c>
      <c r="P43" s="19">
        <f ca="1">IFERROR(__xludf.DUMMYFUNCTION("""COMPUTED_VALUE"""),4)</f>
        <v>4</v>
      </c>
      <c r="Q43" s="19" t="str">
        <f ca="1">IFERROR(__xludf.DUMMYFUNCTION("""COMPUTED_VALUE"""),"Банас  Д. М.")</f>
        <v>Банас  Д. М.</v>
      </c>
      <c r="R43" s="19" t="str">
        <f ca="1">IFERROR(__xludf.DUMMYFUNCTION("""COMPUTED_VALUE"""),"За")</f>
        <v>За</v>
      </c>
      <c r="S43" s="19">
        <f ca="1">IFERROR(__xludf.DUMMYFUNCTION("""COMPUTED_VALUE"""),4)</f>
        <v>4</v>
      </c>
      <c r="T43" s="19" t="str">
        <f ca="1">IFERROR(__xludf.DUMMYFUNCTION("""COMPUTED_VALUE"""),"Банас  Д. М.")</f>
        <v>Банас  Д. М.</v>
      </c>
      <c r="U43" s="19" t="str">
        <f ca="1">IFERROR(__xludf.DUMMYFUNCTION("""COMPUTED_VALUE"""),"За")</f>
        <v>За</v>
      </c>
      <c r="V43" s="19">
        <f ca="1">IFERROR(__xludf.DUMMYFUNCTION("""COMPUTED_VALUE"""),4)</f>
        <v>4</v>
      </c>
      <c r="W43" s="19" t="str">
        <f ca="1">IFERROR(__xludf.DUMMYFUNCTION("""COMPUTED_VALUE"""),"Банас  Д. М.")</f>
        <v>Банас  Д. М.</v>
      </c>
      <c r="X43" s="19" t="str">
        <f ca="1">IFERROR(__xludf.DUMMYFUNCTION("""COMPUTED_VALUE"""),"Не голосував")</f>
        <v>Не голосував</v>
      </c>
      <c r="Y43" s="19">
        <f ca="1">IFERROR(__xludf.DUMMYFUNCTION("""COMPUTED_VALUE"""),4)</f>
        <v>4</v>
      </c>
      <c r="Z43" s="19" t="str">
        <f ca="1">IFERROR(__xludf.DUMMYFUNCTION("""COMPUTED_VALUE"""),"Банас  Д. М.")</f>
        <v>Банас  Д. М.</v>
      </c>
      <c r="AA43" s="19" t="str">
        <f ca="1">IFERROR(__xludf.DUMMYFUNCTION("""COMPUTED_VALUE"""),"Не голосував")</f>
        <v>Не голосував</v>
      </c>
      <c r="AB43" s="19">
        <f ca="1">IFERROR(__xludf.DUMMYFUNCTION("""COMPUTED_VALUE"""),4)</f>
        <v>4</v>
      </c>
      <c r="AC43" s="19" t="str">
        <f ca="1">IFERROR(__xludf.DUMMYFUNCTION("""COMPUTED_VALUE"""),"Банас  Д. М.")</f>
        <v>Банас  Д. М.</v>
      </c>
      <c r="AD43" s="19" t="str">
        <f ca="1">IFERROR(__xludf.DUMMYFUNCTION("""COMPUTED_VALUE"""),"Не голосував")</f>
        <v>Не голосував</v>
      </c>
      <c r="AE43" s="19">
        <f ca="1">IFERROR(__xludf.DUMMYFUNCTION("""COMPUTED_VALUE"""),4)</f>
        <v>4</v>
      </c>
      <c r="AF43" s="19" t="str">
        <f ca="1">IFERROR(__xludf.DUMMYFUNCTION("""COMPUTED_VALUE"""),"Банас  Д. М.")</f>
        <v>Банас  Д. М.</v>
      </c>
      <c r="AG43" s="19" t="str">
        <f ca="1">IFERROR(__xludf.DUMMYFUNCTION("""COMPUTED_VALUE"""),"За")</f>
        <v>За</v>
      </c>
      <c r="AH43" s="19">
        <f ca="1">IFERROR(__xludf.DUMMYFUNCTION("""COMPUTED_VALUE"""),4)</f>
        <v>4</v>
      </c>
      <c r="AI43" s="19" t="str">
        <f ca="1">IFERROR(__xludf.DUMMYFUNCTION("""COMPUTED_VALUE"""),"Банас  Д. М.")</f>
        <v>Банас  Д. М.</v>
      </c>
      <c r="AJ43" s="19" t="str">
        <f ca="1">IFERROR(__xludf.DUMMYFUNCTION("""COMPUTED_VALUE"""),"За")</f>
        <v>За</v>
      </c>
      <c r="AK43" s="19">
        <f ca="1">IFERROR(__xludf.DUMMYFUNCTION("""COMPUTED_VALUE"""),4)</f>
        <v>4</v>
      </c>
      <c r="AL43" s="19" t="str">
        <f ca="1">IFERROR(__xludf.DUMMYFUNCTION("""COMPUTED_VALUE"""),"Банас  Д. М.")</f>
        <v>Банас  Д. М.</v>
      </c>
      <c r="AM43" s="19" t="str">
        <f ca="1">IFERROR(__xludf.DUMMYFUNCTION("""COMPUTED_VALUE"""),"За")</f>
        <v>За</v>
      </c>
      <c r="AN43" s="19">
        <f ca="1">IFERROR(__xludf.DUMMYFUNCTION("""COMPUTED_VALUE"""),4)</f>
        <v>4</v>
      </c>
      <c r="AO43" s="19" t="str">
        <f ca="1">IFERROR(__xludf.DUMMYFUNCTION("""COMPUTED_VALUE"""),"Банас  Д. М.")</f>
        <v>Банас  Д. М.</v>
      </c>
      <c r="AP43" s="19" t="str">
        <f ca="1">IFERROR(__xludf.DUMMYFUNCTION("""COMPUTED_VALUE"""),"За")</f>
        <v>За</v>
      </c>
      <c r="AQ43" s="19">
        <f ca="1">IFERROR(__xludf.DUMMYFUNCTION("""COMPUTED_VALUE"""),4)</f>
        <v>4</v>
      </c>
      <c r="AR43" s="19" t="str">
        <f ca="1">IFERROR(__xludf.DUMMYFUNCTION("""COMPUTED_VALUE"""),"Банас  Д. М.")</f>
        <v>Банас  Д. М.</v>
      </c>
      <c r="AS43" s="19" t="str">
        <f ca="1">IFERROR(__xludf.DUMMYFUNCTION("""COMPUTED_VALUE"""),"За")</f>
        <v>За</v>
      </c>
      <c r="AT43" s="19">
        <f ca="1">IFERROR(__xludf.DUMMYFUNCTION("""COMPUTED_VALUE"""),4)</f>
        <v>4</v>
      </c>
      <c r="AU43" s="19" t="str">
        <f ca="1">IFERROR(__xludf.DUMMYFUNCTION("""COMPUTED_VALUE"""),"Банас  Д. М.")</f>
        <v>Банас  Д. М.</v>
      </c>
      <c r="AV43" s="19" t="str">
        <f ca="1">IFERROR(__xludf.DUMMYFUNCTION("""COMPUTED_VALUE"""),"Не голосував")</f>
        <v>Не голосував</v>
      </c>
      <c r="AW43" s="19">
        <f ca="1">IFERROR(__xludf.DUMMYFUNCTION("""COMPUTED_VALUE"""),4)</f>
        <v>4</v>
      </c>
      <c r="AX43" s="19" t="str">
        <f ca="1">IFERROR(__xludf.DUMMYFUNCTION("""COMPUTED_VALUE"""),"Банас  Д. М.")</f>
        <v>Банас  Д. М.</v>
      </c>
      <c r="AY43" s="19" t="str">
        <f ca="1">IFERROR(__xludf.DUMMYFUNCTION("""COMPUTED_VALUE"""),"Не голосував")</f>
        <v>Не голосував</v>
      </c>
      <c r="AZ43" s="19">
        <f ca="1">IFERROR(__xludf.DUMMYFUNCTION("""COMPUTED_VALUE"""),4)</f>
        <v>4</v>
      </c>
      <c r="BA43" s="19" t="str">
        <f ca="1">IFERROR(__xludf.DUMMYFUNCTION("""COMPUTED_VALUE"""),"Банас  Д. М.")</f>
        <v>Банас  Д. М.</v>
      </c>
      <c r="BB43" s="19" t="str">
        <f ca="1">IFERROR(__xludf.DUMMYFUNCTION("""COMPUTED_VALUE"""),"Не голосував")</f>
        <v>Не голосував</v>
      </c>
      <c r="BC43" s="19">
        <f ca="1">IFERROR(__xludf.DUMMYFUNCTION("""COMPUTED_VALUE"""),4)</f>
        <v>4</v>
      </c>
      <c r="BD43" s="19" t="str">
        <f ca="1">IFERROR(__xludf.DUMMYFUNCTION("""COMPUTED_VALUE"""),"Банас  Д. М.")</f>
        <v>Банас  Д. М.</v>
      </c>
      <c r="BE43" s="19" t="str">
        <f ca="1">IFERROR(__xludf.DUMMYFUNCTION("""COMPUTED_VALUE"""),"Не голосував")</f>
        <v>Не голосував</v>
      </c>
      <c r="BF43" s="19">
        <f ca="1">IFERROR(__xludf.DUMMYFUNCTION("""COMPUTED_VALUE"""),4)</f>
        <v>4</v>
      </c>
      <c r="BG43" s="19" t="str">
        <f ca="1">IFERROR(__xludf.DUMMYFUNCTION("""COMPUTED_VALUE"""),"Банас  Д. М.")</f>
        <v>Банас  Д. М.</v>
      </c>
      <c r="BH43" s="19" t="str">
        <f ca="1">IFERROR(__xludf.DUMMYFUNCTION("""COMPUTED_VALUE"""),"Не голосував")</f>
        <v>Не голосував</v>
      </c>
      <c r="BI43" s="19">
        <f ca="1">IFERROR(__xludf.DUMMYFUNCTION("""COMPUTED_VALUE"""),4)</f>
        <v>4</v>
      </c>
      <c r="BJ43" s="19" t="str">
        <f ca="1">IFERROR(__xludf.DUMMYFUNCTION("""COMPUTED_VALUE"""),"Банас  Д. М.")</f>
        <v>Банас  Д. М.</v>
      </c>
      <c r="BK43" s="19" t="str">
        <f ca="1">IFERROR(__xludf.DUMMYFUNCTION("""COMPUTED_VALUE"""),"За")</f>
        <v>За</v>
      </c>
      <c r="BL43" s="19">
        <f ca="1">IFERROR(__xludf.DUMMYFUNCTION("""COMPUTED_VALUE"""),4)</f>
        <v>4</v>
      </c>
      <c r="BM43" s="19" t="str">
        <f ca="1">IFERROR(__xludf.DUMMYFUNCTION("""COMPUTED_VALUE"""),"Банас  Д. М.")</f>
        <v>Банас  Д. М.</v>
      </c>
      <c r="BN43" s="19" t="str">
        <f ca="1">IFERROR(__xludf.DUMMYFUNCTION("""COMPUTED_VALUE"""),"За")</f>
        <v>За</v>
      </c>
      <c r="BO43" s="19">
        <f ca="1">IFERROR(__xludf.DUMMYFUNCTION("""COMPUTED_VALUE"""),4)</f>
        <v>4</v>
      </c>
      <c r="BP43" s="19" t="str">
        <f ca="1">IFERROR(__xludf.DUMMYFUNCTION("""COMPUTED_VALUE"""),"Банас  Д. М.")</f>
        <v>Банас  Д. М.</v>
      </c>
      <c r="BQ43" s="19" t="str">
        <f ca="1">IFERROR(__xludf.DUMMYFUNCTION("""COMPUTED_VALUE"""),"За")</f>
        <v>За</v>
      </c>
      <c r="BR43" s="19">
        <f ca="1">IFERROR(__xludf.DUMMYFUNCTION("""COMPUTED_VALUE"""),4)</f>
        <v>4</v>
      </c>
      <c r="BS43" s="19" t="str">
        <f ca="1">IFERROR(__xludf.DUMMYFUNCTION("""COMPUTED_VALUE"""),"Банас  Д. М.")</f>
        <v>Банас  Д. М.</v>
      </c>
      <c r="BT43" s="19" t="str">
        <f ca="1">IFERROR(__xludf.DUMMYFUNCTION("""COMPUTED_VALUE"""),"За")</f>
        <v>За</v>
      </c>
      <c r="BU43" s="19">
        <f ca="1">IFERROR(__xludf.DUMMYFUNCTION("""COMPUTED_VALUE"""),4)</f>
        <v>4</v>
      </c>
      <c r="BV43" s="19" t="str">
        <f ca="1">IFERROR(__xludf.DUMMYFUNCTION("""COMPUTED_VALUE"""),"Банас  Д. М.")</f>
        <v>Банас  Д. М.</v>
      </c>
      <c r="BW43" s="19" t="str">
        <f ca="1">IFERROR(__xludf.DUMMYFUNCTION("""COMPUTED_VALUE"""),"За")</f>
        <v>За</v>
      </c>
      <c r="BX43" s="19">
        <f ca="1">IFERROR(__xludf.DUMMYFUNCTION("""COMPUTED_VALUE"""),4)</f>
        <v>4</v>
      </c>
      <c r="BY43" s="19" t="str">
        <f ca="1">IFERROR(__xludf.DUMMYFUNCTION("""COMPUTED_VALUE"""),"Банас  Д. М.")</f>
        <v>Банас  Д. М.</v>
      </c>
      <c r="BZ43" s="19" t="str">
        <f ca="1">IFERROR(__xludf.DUMMYFUNCTION("""COMPUTED_VALUE"""),"За")</f>
        <v>За</v>
      </c>
      <c r="CA43" s="19">
        <f ca="1">IFERROR(__xludf.DUMMYFUNCTION("""COMPUTED_VALUE"""),4)</f>
        <v>4</v>
      </c>
      <c r="CB43" s="19" t="str">
        <f ca="1">IFERROR(__xludf.DUMMYFUNCTION("""COMPUTED_VALUE"""),"Банас  Д. М.")</f>
        <v>Банас  Д. М.</v>
      </c>
      <c r="CC43" s="19" t="str">
        <f ca="1">IFERROR(__xludf.DUMMYFUNCTION("""COMPUTED_VALUE"""),"За")</f>
        <v>За</v>
      </c>
      <c r="CD43" s="19">
        <f ca="1">IFERROR(__xludf.DUMMYFUNCTION("""COMPUTED_VALUE"""),4)</f>
        <v>4</v>
      </c>
      <c r="CE43" s="19" t="str">
        <f ca="1">IFERROR(__xludf.DUMMYFUNCTION("""COMPUTED_VALUE"""),"Банас  Д. М.")</f>
        <v>Банас  Д. М.</v>
      </c>
      <c r="CF43" s="19" t="str">
        <f ca="1">IFERROR(__xludf.DUMMYFUNCTION("""COMPUTED_VALUE"""),"За")</f>
        <v>За</v>
      </c>
      <c r="CG43" s="19">
        <f ca="1">IFERROR(__xludf.DUMMYFUNCTION("""COMPUTED_VALUE"""),4)</f>
        <v>4</v>
      </c>
      <c r="CH43" s="19" t="str">
        <f ca="1">IFERROR(__xludf.DUMMYFUNCTION("""COMPUTED_VALUE"""),"Банас  Д. М.")</f>
        <v>Банас  Д. М.</v>
      </c>
      <c r="CI43" s="19" t="str">
        <f ca="1">IFERROR(__xludf.DUMMYFUNCTION("""COMPUTED_VALUE"""),"Не голосував")</f>
        <v>Не голосував</v>
      </c>
      <c r="CJ43" s="19">
        <f ca="1">IFERROR(__xludf.DUMMYFUNCTION("""COMPUTED_VALUE"""),4)</f>
        <v>4</v>
      </c>
      <c r="CK43" s="19" t="str">
        <f ca="1">IFERROR(__xludf.DUMMYFUNCTION("""COMPUTED_VALUE"""),"Банас  Д. М.")</f>
        <v>Банас  Д. М.</v>
      </c>
      <c r="CL43" s="19" t="str">
        <f ca="1">IFERROR(__xludf.DUMMYFUNCTION("""COMPUTED_VALUE"""),"За")</f>
        <v>За</v>
      </c>
      <c r="CM43" s="19">
        <f ca="1">IFERROR(__xludf.DUMMYFUNCTION("""COMPUTED_VALUE"""),4)</f>
        <v>4</v>
      </c>
      <c r="CN43" s="19" t="str">
        <f ca="1">IFERROR(__xludf.DUMMYFUNCTION("""COMPUTED_VALUE"""),"Банас  Д. М.")</f>
        <v>Банас  Д. М.</v>
      </c>
      <c r="CO43" s="19" t="str">
        <f ca="1">IFERROR(__xludf.DUMMYFUNCTION("""COMPUTED_VALUE"""),"Не голосував")</f>
        <v>Не голосував</v>
      </c>
      <c r="CP43" s="19">
        <f ca="1">IFERROR(__xludf.DUMMYFUNCTION("""COMPUTED_VALUE"""),4)</f>
        <v>4</v>
      </c>
      <c r="CQ43" s="19" t="str">
        <f ca="1">IFERROR(__xludf.DUMMYFUNCTION("""COMPUTED_VALUE"""),"Банас  Д. М.")</f>
        <v>Банас  Д. М.</v>
      </c>
      <c r="CR43" s="19" t="str">
        <f ca="1">IFERROR(__xludf.DUMMYFUNCTION("""COMPUTED_VALUE"""),"За")</f>
        <v>За</v>
      </c>
      <c r="CS43" s="19">
        <f ca="1">IFERROR(__xludf.DUMMYFUNCTION("""COMPUTED_VALUE"""),4)</f>
        <v>4</v>
      </c>
      <c r="CT43" s="19" t="str">
        <f ca="1">IFERROR(__xludf.DUMMYFUNCTION("""COMPUTED_VALUE"""),"Банас  Д. М.")</f>
        <v>Банас  Д. М.</v>
      </c>
      <c r="CU43" s="19" t="str">
        <f ca="1">IFERROR(__xludf.DUMMYFUNCTION("""COMPUTED_VALUE"""),"За")</f>
        <v>За</v>
      </c>
      <c r="CV43" s="19">
        <f ca="1">IFERROR(__xludf.DUMMYFUNCTION("""COMPUTED_VALUE"""),4)</f>
        <v>4</v>
      </c>
      <c r="CW43" s="19" t="str">
        <f ca="1">IFERROR(__xludf.DUMMYFUNCTION("""COMPUTED_VALUE"""),"Банас  Д. М.")</f>
        <v>Банас  Д. М.</v>
      </c>
      <c r="CX43" s="19" t="str">
        <f ca="1">IFERROR(__xludf.DUMMYFUNCTION("""COMPUTED_VALUE"""),"За")</f>
        <v>За</v>
      </c>
      <c r="CY43" s="19">
        <f ca="1">IFERROR(__xludf.DUMMYFUNCTION("""COMPUTED_VALUE"""),4)</f>
        <v>4</v>
      </c>
      <c r="CZ43" s="19" t="str">
        <f ca="1">IFERROR(__xludf.DUMMYFUNCTION("""COMPUTED_VALUE"""),"Банас  Д. М.")</f>
        <v>Банас  Д. М.</v>
      </c>
      <c r="DA43" s="19" t="str">
        <f ca="1">IFERROR(__xludf.DUMMYFUNCTION("""COMPUTED_VALUE"""),"За")</f>
        <v>За</v>
      </c>
      <c r="DB43" s="19">
        <f ca="1">IFERROR(__xludf.DUMMYFUNCTION("""COMPUTED_VALUE"""),4)</f>
        <v>4</v>
      </c>
      <c r="DC43" s="19" t="str">
        <f ca="1">IFERROR(__xludf.DUMMYFUNCTION("""COMPUTED_VALUE"""),"Банас  Д. М.")</f>
        <v>Банас  Д. М.</v>
      </c>
      <c r="DD43" s="19" t="str">
        <f ca="1">IFERROR(__xludf.DUMMYFUNCTION("""COMPUTED_VALUE"""),"За")</f>
        <v>За</v>
      </c>
      <c r="DE43" s="19">
        <f ca="1">IFERROR(__xludf.DUMMYFUNCTION("""COMPUTED_VALUE"""),4)</f>
        <v>4</v>
      </c>
      <c r="DF43" s="19" t="str">
        <f ca="1">IFERROR(__xludf.DUMMYFUNCTION("""COMPUTED_VALUE"""),"Банас  Д. М.")</f>
        <v>Банас  Д. М.</v>
      </c>
      <c r="DG43" s="19" t="str">
        <f ca="1">IFERROR(__xludf.DUMMYFUNCTION("""COMPUTED_VALUE"""),"За")</f>
        <v>За</v>
      </c>
      <c r="DH43" s="19">
        <f ca="1">IFERROR(__xludf.DUMMYFUNCTION("""COMPUTED_VALUE"""),4)</f>
        <v>4</v>
      </c>
      <c r="DI43" s="19" t="str">
        <f ca="1">IFERROR(__xludf.DUMMYFUNCTION("""COMPUTED_VALUE"""),"Банас  Д. М.")</f>
        <v>Банас  Д. М.</v>
      </c>
      <c r="DJ43" s="19" t="str">
        <f ca="1">IFERROR(__xludf.DUMMYFUNCTION("""COMPUTED_VALUE"""),"За")</f>
        <v>За</v>
      </c>
      <c r="DK43" s="19">
        <f ca="1">IFERROR(__xludf.DUMMYFUNCTION("""COMPUTED_VALUE"""),4)</f>
        <v>4</v>
      </c>
      <c r="DL43" s="19" t="str">
        <f ca="1">IFERROR(__xludf.DUMMYFUNCTION("""COMPUTED_VALUE"""),"Банас  Д. М.")</f>
        <v>Банас  Д. М.</v>
      </c>
      <c r="DM43" s="19" t="str">
        <f ca="1">IFERROR(__xludf.DUMMYFUNCTION("""COMPUTED_VALUE"""),"За")</f>
        <v>За</v>
      </c>
      <c r="DN43" s="19">
        <f ca="1">IFERROR(__xludf.DUMMYFUNCTION("""COMPUTED_VALUE"""),4)</f>
        <v>4</v>
      </c>
      <c r="DO43" s="19" t="str">
        <f ca="1">IFERROR(__xludf.DUMMYFUNCTION("""COMPUTED_VALUE"""),"Банас  Д. М.")</f>
        <v>Банас  Д. М.</v>
      </c>
      <c r="DP43" s="19" t="str">
        <f ca="1">IFERROR(__xludf.DUMMYFUNCTION("""COMPUTED_VALUE"""),"За")</f>
        <v>За</v>
      </c>
      <c r="DQ43" s="19">
        <f ca="1">IFERROR(__xludf.DUMMYFUNCTION("""COMPUTED_VALUE"""),4)</f>
        <v>4</v>
      </c>
      <c r="DR43" s="19" t="str">
        <f ca="1">IFERROR(__xludf.DUMMYFUNCTION("""COMPUTED_VALUE"""),"Банас  Д. М.")</f>
        <v>Банас  Д. М.</v>
      </c>
      <c r="DS43" s="19" t="str">
        <f ca="1">IFERROR(__xludf.DUMMYFUNCTION("""COMPUTED_VALUE"""),"За")</f>
        <v>За</v>
      </c>
      <c r="DT43" s="19">
        <f ca="1">IFERROR(__xludf.DUMMYFUNCTION("""COMPUTED_VALUE"""),4)</f>
        <v>4</v>
      </c>
      <c r="DU43" s="19" t="str">
        <f ca="1">IFERROR(__xludf.DUMMYFUNCTION("""COMPUTED_VALUE"""),"Банас  Д. М.")</f>
        <v>Банас  Д. М.</v>
      </c>
      <c r="DV43" s="19" t="str">
        <f ca="1">IFERROR(__xludf.DUMMYFUNCTION("""COMPUTED_VALUE"""),"За")</f>
        <v>За</v>
      </c>
      <c r="DW43" s="19">
        <f ca="1">IFERROR(__xludf.DUMMYFUNCTION("""COMPUTED_VALUE"""),4)</f>
        <v>4</v>
      </c>
      <c r="DX43" s="19" t="str">
        <f ca="1">IFERROR(__xludf.DUMMYFUNCTION("""COMPUTED_VALUE"""),"Банас  Д. М.")</f>
        <v>Банас  Д. М.</v>
      </c>
      <c r="DY43" s="19" t="str">
        <f ca="1">IFERROR(__xludf.DUMMYFUNCTION("""COMPUTED_VALUE"""),"За")</f>
        <v>За</v>
      </c>
      <c r="DZ43" s="19">
        <f ca="1">IFERROR(__xludf.DUMMYFUNCTION("""COMPUTED_VALUE"""),4)</f>
        <v>4</v>
      </c>
      <c r="EA43" s="19" t="str">
        <f ca="1">IFERROR(__xludf.DUMMYFUNCTION("""COMPUTED_VALUE"""),"Банас  Д. М.")</f>
        <v>Банас  Д. М.</v>
      </c>
      <c r="EB43" s="19" t="str">
        <f ca="1">IFERROR(__xludf.DUMMYFUNCTION("""COMPUTED_VALUE"""),"За")</f>
        <v>За</v>
      </c>
      <c r="EC43" s="19">
        <f ca="1">IFERROR(__xludf.DUMMYFUNCTION("""COMPUTED_VALUE"""),4)</f>
        <v>4</v>
      </c>
      <c r="ED43" s="19" t="str">
        <f ca="1">IFERROR(__xludf.DUMMYFUNCTION("""COMPUTED_VALUE"""),"Банас  Д. М.")</f>
        <v>Банас  Д. М.</v>
      </c>
      <c r="EE43" s="19" t="str">
        <f ca="1">IFERROR(__xludf.DUMMYFUNCTION("""COMPUTED_VALUE"""),"За")</f>
        <v>За</v>
      </c>
      <c r="EF43" s="19">
        <f ca="1">IFERROR(__xludf.DUMMYFUNCTION("""COMPUTED_VALUE"""),4)</f>
        <v>4</v>
      </c>
      <c r="EG43" s="19" t="str">
        <f ca="1">IFERROR(__xludf.DUMMYFUNCTION("""COMPUTED_VALUE"""),"Банас  Д. М.")</f>
        <v>Банас  Д. М.</v>
      </c>
      <c r="EH43" s="19" t="str">
        <f ca="1">IFERROR(__xludf.DUMMYFUNCTION("""COMPUTED_VALUE"""),"За")</f>
        <v>За</v>
      </c>
      <c r="EI43" s="19">
        <f ca="1">IFERROR(__xludf.DUMMYFUNCTION("""COMPUTED_VALUE"""),4)</f>
        <v>4</v>
      </c>
      <c r="EJ43" s="19" t="str">
        <f ca="1">IFERROR(__xludf.DUMMYFUNCTION("""COMPUTED_VALUE"""),"Банас  Д. М.")</f>
        <v>Банас  Д. М.</v>
      </c>
      <c r="EK43" s="19" t="str">
        <f ca="1">IFERROR(__xludf.DUMMYFUNCTION("""COMPUTED_VALUE"""),"...")</f>
        <v>...</v>
      </c>
      <c r="EL43" s="19">
        <f ca="1">IFERROR(__xludf.DUMMYFUNCTION("""COMPUTED_VALUE"""),4)</f>
        <v>4</v>
      </c>
      <c r="EM43" s="19" t="str">
        <f ca="1">IFERROR(__xludf.DUMMYFUNCTION("""COMPUTED_VALUE"""),"Банас  Д. М.")</f>
        <v>Банас  Д. М.</v>
      </c>
      <c r="EN43" s="19" t="str">
        <f ca="1">IFERROR(__xludf.DUMMYFUNCTION("""COMPUTED_VALUE"""),"...")</f>
        <v>...</v>
      </c>
      <c r="EO43" s="19">
        <f ca="1">IFERROR(__xludf.DUMMYFUNCTION("""COMPUTED_VALUE"""),4)</f>
        <v>4</v>
      </c>
      <c r="EP43" s="19" t="str">
        <f ca="1">IFERROR(__xludf.DUMMYFUNCTION("""COMPUTED_VALUE"""),"Банас  Д. М.")</f>
        <v>Банас  Д. М.</v>
      </c>
      <c r="EQ43" s="19" t="str">
        <f ca="1">IFERROR(__xludf.DUMMYFUNCTION("""COMPUTED_VALUE"""),"...")</f>
        <v>...</v>
      </c>
      <c r="ER43" s="19">
        <f ca="1">IFERROR(__xludf.DUMMYFUNCTION("""COMPUTED_VALUE"""),4)</f>
        <v>4</v>
      </c>
      <c r="ES43" s="19" t="str">
        <f ca="1">IFERROR(__xludf.DUMMYFUNCTION("""COMPUTED_VALUE"""),"Банас  Д. М.")</f>
        <v>Банас  Д. М.</v>
      </c>
      <c r="ET43" s="19" t="str">
        <f ca="1">IFERROR(__xludf.DUMMYFUNCTION("""COMPUTED_VALUE"""),"...")</f>
        <v>...</v>
      </c>
      <c r="EU43" s="19">
        <f ca="1">IFERROR(__xludf.DUMMYFUNCTION("""COMPUTED_VALUE"""),4)</f>
        <v>4</v>
      </c>
      <c r="EV43" s="19" t="str">
        <f ca="1">IFERROR(__xludf.DUMMYFUNCTION("""COMPUTED_VALUE"""),"Банас  Д. М.")</f>
        <v>Банас  Д. М.</v>
      </c>
      <c r="EW43" s="19" t="str">
        <f ca="1">IFERROR(__xludf.DUMMYFUNCTION("""COMPUTED_VALUE"""),"...")</f>
        <v>...</v>
      </c>
      <c r="EX43" s="19">
        <f ca="1">IFERROR(__xludf.DUMMYFUNCTION("""COMPUTED_VALUE"""),4)</f>
        <v>4</v>
      </c>
      <c r="EY43" s="19" t="str">
        <f ca="1">IFERROR(__xludf.DUMMYFUNCTION("""COMPUTED_VALUE"""),"Банас  Д. М.")</f>
        <v>Банас  Д. М.</v>
      </c>
      <c r="EZ43" s="19" t="str">
        <f ca="1">IFERROR(__xludf.DUMMYFUNCTION("""COMPUTED_VALUE"""),"...")</f>
        <v>...</v>
      </c>
      <c r="FA43" s="19">
        <f ca="1">IFERROR(__xludf.DUMMYFUNCTION("""COMPUTED_VALUE"""),4)</f>
        <v>4</v>
      </c>
      <c r="FB43" s="19" t="str">
        <f ca="1">IFERROR(__xludf.DUMMYFUNCTION("""COMPUTED_VALUE"""),"Банас  Д. М.")</f>
        <v>Банас  Д. М.</v>
      </c>
      <c r="FC43" s="19" t="str">
        <f ca="1">IFERROR(__xludf.DUMMYFUNCTION("""COMPUTED_VALUE"""),"...")</f>
        <v>...</v>
      </c>
      <c r="FD43" s="19">
        <f ca="1">IFERROR(__xludf.DUMMYFUNCTION("""COMPUTED_VALUE"""),4)</f>
        <v>4</v>
      </c>
      <c r="FE43" s="19" t="str">
        <f ca="1">IFERROR(__xludf.DUMMYFUNCTION("""COMPUTED_VALUE"""),"Банас  Д. М.")</f>
        <v>Банас  Д. М.</v>
      </c>
      <c r="FF43" s="19" t="str">
        <f ca="1">IFERROR(__xludf.DUMMYFUNCTION("""COMPUTED_VALUE"""),"Не голосував")</f>
        <v>Не голосував</v>
      </c>
      <c r="FG43" s="19">
        <f ca="1">IFERROR(__xludf.DUMMYFUNCTION("""COMPUTED_VALUE"""),4)</f>
        <v>4</v>
      </c>
      <c r="FH43" s="19" t="str">
        <f ca="1">IFERROR(__xludf.DUMMYFUNCTION("""COMPUTED_VALUE"""),"Банас  Д. М.")</f>
        <v>Банас  Д. М.</v>
      </c>
      <c r="FI43" s="19" t="str">
        <f ca="1">IFERROR(__xludf.DUMMYFUNCTION("""COMPUTED_VALUE"""),"За")</f>
        <v>За</v>
      </c>
      <c r="FJ43" s="19">
        <f ca="1">IFERROR(__xludf.DUMMYFUNCTION("""COMPUTED_VALUE"""),4)</f>
        <v>4</v>
      </c>
      <c r="FK43" s="19" t="str">
        <f ca="1">IFERROR(__xludf.DUMMYFUNCTION("""COMPUTED_VALUE"""),"Банас  Д. М.")</f>
        <v>Банас  Д. М.</v>
      </c>
      <c r="FL43" s="19" t="str">
        <f ca="1">IFERROR(__xludf.DUMMYFUNCTION("""COMPUTED_VALUE"""),"...")</f>
        <v>...</v>
      </c>
      <c r="FM43" s="19">
        <f ca="1">IFERROR(__xludf.DUMMYFUNCTION("""COMPUTED_VALUE"""),4)</f>
        <v>4</v>
      </c>
      <c r="FN43" s="19" t="str">
        <f ca="1">IFERROR(__xludf.DUMMYFUNCTION("""COMPUTED_VALUE"""),"Банас  Д. М.")</f>
        <v>Банас  Д. М.</v>
      </c>
      <c r="FO43" s="19" t="str">
        <f ca="1">IFERROR(__xludf.DUMMYFUNCTION("""COMPUTED_VALUE"""),"За")</f>
        <v>За</v>
      </c>
      <c r="FP43" s="19">
        <f ca="1">IFERROR(__xludf.DUMMYFUNCTION("""COMPUTED_VALUE"""),4)</f>
        <v>4</v>
      </c>
      <c r="FQ43" s="19" t="str">
        <f ca="1">IFERROR(__xludf.DUMMYFUNCTION("""COMPUTED_VALUE"""),"Банас  Д. М.")</f>
        <v>Банас  Д. М.</v>
      </c>
      <c r="FR43" s="19" t="str">
        <f ca="1">IFERROR(__xludf.DUMMYFUNCTION("""COMPUTED_VALUE"""),"За")</f>
        <v>За</v>
      </c>
      <c r="FS43" s="19">
        <f ca="1">IFERROR(__xludf.DUMMYFUNCTION("""COMPUTED_VALUE"""),4)</f>
        <v>4</v>
      </c>
      <c r="FT43" s="19" t="str">
        <f ca="1">IFERROR(__xludf.DUMMYFUNCTION("""COMPUTED_VALUE"""),"Банас  Д. М.")</f>
        <v>Банас  Д. М.</v>
      </c>
      <c r="FU43" s="19" t="str">
        <f ca="1">IFERROR(__xludf.DUMMYFUNCTION("""COMPUTED_VALUE"""),"За")</f>
        <v>За</v>
      </c>
      <c r="FV43" s="19">
        <f ca="1">IFERROR(__xludf.DUMMYFUNCTION("""COMPUTED_VALUE"""),4)</f>
        <v>4</v>
      </c>
      <c r="FW43" s="19" t="str">
        <f ca="1">IFERROR(__xludf.DUMMYFUNCTION("""COMPUTED_VALUE"""),"Банас  Д. М.")</f>
        <v>Банас  Д. М.</v>
      </c>
      <c r="FX43" s="19" t="str">
        <f ca="1">IFERROR(__xludf.DUMMYFUNCTION("""COMPUTED_VALUE"""),"За")</f>
        <v>За</v>
      </c>
      <c r="FY43" s="19">
        <f ca="1">IFERROR(__xludf.DUMMYFUNCTION("""COMPUTED_VALUE"""),4)</f>
        <v>4</v>
      </c>
      <c r="FZ43" s="19" t="str">
        <f ca="1">IFERROR(__xludf.DUMMYFUNCTION("""COMPUTED_VALUE"""),"Банас  Д. М.")</f>
        <v>Банас  Д. М.</v>
      </c>
      <c r="GA43" s="19" t="str">
        <f ca="1">IFERROR(__xludf.DUMMYFUNCTION("""COMPUTED_VALUE"""),"За")</f>
        <v>За</v>
      </c>
      <c r="GB43" s="19">
        <f ca="1">IFERROR(__xludf.DUMMYFUNCTION("""COMPUTED_VALUE"""),4)</f>
        <v>4</v>
      </c>
      <c r="GC43" s="19" t="str">
        <f ca="1">IFERROR(__xludf.DUMMYFUNCTION("""COMPUTED_VALUE"""),"Банас  Д. М.")</f>
        <v>Банас  Д. М.</v>
      </c>
      <c r="GD43" s="19" t="str">
        <f ca="1">IFERROR(__xludf.DUMMYFUNCTION("""COMPUTED_VALUE"""),"За")</f>
        <v>За</v>
      </c>
      <c r="GE43" s="19">
        <f ca="1">IFERROR(__xludf.DUMMYFUNCTION("""COMPUTED_VALUE"""),4)</f>
        <v>4</v>
      </c>
      <c r="GF43" s="19" t="str">
        <f ca="1">IFERROR(__xludf.DUMMYFUNCTION("""COMPUTED_VALUE"""),"Банас  Д. М.")</f>
        <v>Банас  Д. М.</v>
      </c>
      <c r="GG43" s="19" t="str">
        <f ca="1">IFERROR(__xludf.DUMMYFUNCTION("""COMPUTED_VALUE"""),"За")</f>
        <v>За</v>
      </c>
      <c r="GH43" s="19">
        <f ca="1">IFERROR(__xludf.DUMMYFUNCTION("""COMPUTED_VALUE"""),4)</f>
        <v>4</v>
      </c>
      <c r="GI43" s="19" t="str">
        <f ca="1">IFERROR(__xludf.DUMMYFUNCTION("""COMPUTED_VALUE"""),"Банас  Д. М.")</f>
        <v>Банас  Д. М.</v>
      </c>
      <c r="GJ43" s="19" t="str">
        <f ca="1">IFERROR(__xludf.DUMMYFUNCTION("""COMPUTED_VALUE"""),"За")</f>
        <v>За</v>
      </c>
      <c r="GK43" s="19">
        <f ca="1">IFERROR(__xludf.DUMMYFUNCTION("""COMPUTED_VALUE"""),4)</f>
        <v>4</v>
      </c>
      <c r="GL43" s="19" t="str">
        <f ca="1">IFERROR(__xludf.DUMMYFUNCTION("""COMPUTED_VALUE"""),"Банас  Д. М.")</f>
        <v>Банас  Д. М.</v>
      </c>
      <c r="GM43" s="19" t="str">
        <f ca="1">IFERROR(__xludf.DUMMYFUNCTION("""COMPUTED_VALUE"""),"За")</f>
        <v>За</v>
      </c>
      <c r="GN43" s="19">
        <f ca="1">IFERROR(__xludf.DUMMYFUNCTION("""COMPUTED_VALUE"""),4)</f>
        <v>4</v>
      </c>
      <c r="GO43" s="19" t="str">
        <f ca="1">IFERROR(__xludf.DUMMYFUNCTION("""COMPUTED_VALUE"""),"Банас  Д. М.")</f>
        <v>Банас  Д. М.</v>
      </c>
      <c r="GP43" s="19" t="str">
        <f ca="1">IFERROR(__xludf.DUMMYFUNCTION("""COMPUTED_VALUE"""),"За")</f>
        <v>За</v>
      </c>
      <c r="GQ43" s="19">
        <f ca="1">IFERROR(__xludf.DUMMYFUNCTION("""COMPUTED_VALUE"""),4)</f>
        <v>4</v>
      </c>
      <c r="GR43" s="19" t="str">
        <f ca="1">IFERROR(__xludf.DUMMYFUNCTION("""COMPUTED_VALUE"""),"Банас  Д. М.")</f>
        <v>Банас  Д. М.</v>
      </c>
      <c r="GS43" s="19" t="str">
        <f ca="1">IFERROR(__xludf.DUMMYFUNCTION("""COMPUTED_VALUE"""),"За")</f>
        <v>За</v>
      </c>
      <c r="GT43" s="19">
        <f ca="1">IFERROR(__xludf.DUMMYFUNCTION("""COMPUTED_VALUE"""),4)</f>
        <v>4</v>
      </c>
      <c r="GU43" s="19" t="str">
        <f ca="1">IFERROR(__xludf.DUMMYFUNCTION("""COMPUTED_VALUE"""),"Банас  Д. М.")</f>
        <v>Банас  Д. М.</v>
      </c>
      <c r="GV43" s="19" t="str">
        <f ca="1">IFERROR(__xludf.DUMMYFUNCTION("""COMPUTED_VALUE"""),"За")</f>
        <v>За</v>
      </c>
      <c r="GW43" s="19">
        <f ca="1">IFERROR(__xludf.DUMMYFUNCTION("""COMPUTED_VALUE"""),4)</f>
        <v>4</v>
      </c>
      <c r="GX43" s="19" t="str">
        <f ca="1">IFERROR(__xludf.DUMMYFUNCTION("""COMPUTED_VALUE"""),"Банас  Д. М.")</f>
        <v>Банас  Д. М.</v>
      </c>
      <c r="GY43" s="19" t="str">
        <f ca="1">IFERROR(__xludf.DUMMYFUNCTION("""COMPUTED_VALUE"""),"За")</f>
        <v>За</v>
      </c>
      <c r="GZ43" s="19">
        <f ca="1">IFERROR(__xludf.DUMMYFUNCTION("""COMPUTED_VALUE"""),4)</f>
        <v>4</v>
      </c>
      <c r="HA43" s="19" t="str">
        <f ca="1">IFERROR(__xludf.DUMMYFUNCTION("""COMPUTED_VALUE"""),"Банас  Д. М.")</f>
        <v>Банас  Д. М.</v>
      </c>
      <c r="HB43" s="19" t="str">
        <f ca="1">IFERROR(__xludf.DUMMYFUNCTION("""COMPUTED_VALUE"""),"За")</f>
        <v>За</v>
      </c>
      <c r="HC43" s="19">
        <f ca="1">IFERROR(__xludf.DUMMYFUNCTION("""COMPUTED_VALUE"""),4)</f>
        <v>4</v>
      </c>
      <c r="HD43" s="19" t="str">
        <f ca="1">IFERROR(__xludf.DUMMYFUNCTION("""COMPUTED_VALUE"""),"Банас  Д. М.")</f>
        <v>Банас  Д. М.</v>
      </c>
      <c r="HE43" s="19" t="str">
        <f ca="1">IFERROR(__xludf.DUMMYFUNCTION("""COMPUTED_VALUE"""),"За")</f>
        <v>За</v>
      </c>
      <c r="HF43" s="19">
        <f ca="1">IFERROR(__xludf.DUMMYFUNCTION("""COMPUTED_VALUE"""),4)</f>
        <v>4</v>
      </c>
      <c r="HG43" s="19" t="str">
        <f ca="1">IFERROR(__xludf.DUMMYFUNCTION("""COMPUTED_VALUE"""),"Банас  Д. М.")</f>
        <v>Банас  Д. М.</v>
      </c>
      <c r="HH43" s="19" t="str">
        <f ca="1">IFERROR(__xludf.DUMMYFUNCTION("""COMPUTED_VALUE"""),"За")</f>
        <v>За</v>
      </c>
      <c r="HI43" s="19">
        <f ca="1">IFERROR(__xludf.DUMMYFUNCTION("""COMPUTED_VALUE"""),4)</f>
        <v>4</v>
      </c>
      <c r="HJ43" s="19" t="str">
        <f ca="1">IFERROR(__xludf.DUMMYFUNCTION("""COMPUTED_VALUE"""),"Банас  Д. М.")</f>
        <v>Банас  Д. М.</v>
      </c>
      <c r="HK43" s="19" t="str">
        <f ca="1">IFERROR(__xludf.DUMMYFUNCTION("""COMPUTED_VALUE"""),"За")</f>
        <v>За</v>
      </c>
      <c r="HL43" s="19">
        <f ca="1">IFERROR(__xludf.DUMMYFUNCTION("""COMPUTED_VALUE"""),4)</f>
        <v>4</v>
      </c>
      <c r="HM43" s="19" t="str">
        <f ca="1">IFERROR(__xludf.DUMMYFUNCTION("""COMPUTED_VALUE"""),"Банас  Д. М.")</f>
        <v>Банас  Д. М.</v>
      </c>
      <c r="HN43" s="19" t="str">
        <f ca="1">IFERROR(__xludf.DUMMYFUNCTION("""COMPUTED_VALUE"""),"За")</f>
        <v>За</v>
      </c>
      <c r="HO43" s="19">
        <f ca="1">IFERROR(__xludf.DUMMYFUNCTION("""COMPUTED_VALUE"""),4)</f>
        <v>4</v>
      </c>
      <c r="HP43" s="19" t="str">
        <f ca="1">IFERROR(__xludf.DUMMYFUNCTION("""COMPUTED_VALUE"""),"Банас  Д. М.")</f>
        <v>Банас  Д. М.</v>
      </c>
      <c r="HQ43" s="19" t="str">
        <f ca="1">IFERROR(__xludf.DUMMYFUNCTION("""COMPUTED_VALUE"""),"За")</f>
        <v>За</v>
      </c>
      <c r="HR43" s="19">
        <f ca="1">IFERROR(__xludf.DUMMYFUNCTION("""COMPUTED_VALUE"""),4)</f>
        <v>4</v>
      </c>
      <c r="HS43" s="19" t="str">
        <f ca="1">IFERROR(__xludf.DUMMYFUNCTION("""COMPUTED_VALUE"""),"Банас  Д. М.")</f>
        <v>Банас  Д. М.</v>
      </c>
      <c r="HT43" s="19" t="str">
        <f ca="1">IFERROR(__xludf.DUMMYFUNCTION("""COMPUTED_VALUE"""),"За")</f>
        <v>За</v>
      </c>
      <c r="HU43" s="19">
        <f ca="1">IFERROR(__xludf.DUMMYFUNCTION("""COMPUTED_VALUE"""),4)</f>
        <v>4</v>
      </c>
      <c r="HV43" s="19" t="str">
        <f ca="1">IFERROR(__xludf.DUMMYFUNCTION("""COMPUTED_VALUE"""),"Банас  Д. М.")</f>
        <v>Банас  Д. М.</v>
      </c>
      <c r="HW43" s="19" t="str">
        <f ca="1">IFERROR(__xludf.DUMMYFUNCTION("""COMPUTED_VALUE"""),"За")</f>
        <v>За</v>
      </c>
      <c r="HX43" s="19">
        <f ca="1">IFERROR(__xludf.DUMMYFUNCTION("""COMPUTED_VALUE"""),4)</f>
        <v>4</v>
      </c>
      <c r="HY43" s="19" t="str">
        <f ca="1">IFERROR(__xludf.DUMMYFUNCTION("""COMPUTED_VALUE"""),"Банас  Д. М.")</f>
        <v>Банас  Д. М.</v>
      </c>
      <c r="HZ43" s="19" t="str">
        <f ca="1">IFERROR(__xludf.DUMMYFUNCTION("""COMPUTED_VALUE"""),"За")</f>
        <v>За</v>
      </c>
      <c r="IA43" s="19">
        <f ca="1">IFERROR(__xludf.DUMMYFUNCTION("""COMPUTED_VALUE"""),4)</f>
        <v>4</v>
      </c>
      <c r="IB43" s="19" t="str">
        <f ca="1">IFERROR(__xludf.DUMMYFUNCTION("""COMPUTED_VALUE"""),"Банас  Д. М.")</f>
        <v>Банас  Д. М.</v>
      </c>
      <c r="IC43" s="19" t="str">
        <f ca="1">IFERROR(__xludf.DUMMYFUNCTION("""COMPUTED_VALUE"""),"За")</f>
        <v>За</v>
      </c>
      <c r="ID43" s="19">
        <f ca="1">IFERROR(__xludf.DUMMYFUNCTION("""COMPUTED_VALUE"""),4)</f>
        <v>4</v>
      </c>
      <c r="IE43" s="19" t="str">
        <f ca="1">IFERROR(__xludf.DUMMYFUNCTION("""COMPUTED_VALUE"""),"Банас  Д. М.")</f>
        <v>Банас  Д. М.</v>
      </c>
      <c r="IF43" s="19" t="str">
        <f ca="1">IFERROR(__xludf.DUMMYFUNCTION("""COMPUTED_VALUE"""),"За")</f>
        <v>За</v>
      </c>
      <c r="IG43" s="19">
        <f ca="1">IFERROR(__xludf.DUMMYFUNCTION("""COMPUTED_VALUE"""),4)</f>
        <v>4</v>
      </c>
      <c r="IH43" s="19" t="str">
        <f ca="1">IFERROR(__xludf.DUMMYFUNCTION("""COMPUTED_VALUE"""),"Банас  Д. М.")</f>
        <v>Банас  Д. М.</v>
      </c>
      <c r="II43" s="19" t="str">
        <f ca="1">IFERROR(__xludf.DUMMYFUNCTION("""COMPUTED_VALUE"""),"За")</f>
        <v>За</v>
      </c>
      <c r="IJ43" s="19">
        <f ca="1">IFERROR(__xludf.DUMMYFUNCTION("""COMPUTED_VALUE"""),4)</f>
        <v>4</v>
      </c>
      <c r="IK43" s="19" t="str">
        <f ca="1">IFERROR(__xludf.DUMMYFUNCTION("""COMPUTED_VALUE"""),"Банас  Д. М.")</f>
        <v>Банас  Д. М.</v>
      </c>
      <c r="IL43" s="19" t="str">
        <f ca="1">IFERROR(__xludf.DUMMYFUNCTION("""COMPUTED_VALUE"""),"За")</f>
        <v>За</v>
      </c>
      <c r="IM43" s="19">
        <f ca="1">IFERROR(__xludf.DUMMYFUNCTION("""COMPUTED_VALUE"""),4)</f>
        <v>4</v>
      </c>
      <c r="IN43" s="19" t="str">
        <f ca="1">IFERROR(__xludf.DUMMYFUNCTION("""COMPUTED_VALUE"""),"Банас  Д. М.")</f>
        <v>Банас  Д. М.</v>
      </c>
      <c r="IO43" s="19" t="str">
        <f ca="1">IFERROR(__xludf.DUMMYFUNCTION("""COMPUTED_VALUE"""),"За")</f>
        <v>За</v>
      </c>
      <c r="IP43" s="19">
        <f ca="1">IFERROR(__xludf.DUMMYFUNCTION("""COMPUTED_VALUE"""),4)</f>
        <v>4</v>
      </c>
      <c r="IQ43" s="19" t="str">
        <f ca="1">IFERROR(__xludf.DUMMYFUNCTION("""COMPUTED_VALUE"""),"Банас  Д. М.")</f>
        <v>Банас  Д. М.</v>
      </c>
      <c r="IR43" s="19" t="str">
        <f ca="1">IFERROR(__xludf.DUMMYFUNCTION("""COMPUTED_VALUE"""),"За")</f>
        <v>За</v>
      </c>
      <c r="IS43" s="19">
        <f ca="1">IFERROR(__xludf.DUMMYFUNCTION("""COMPUTED_VALUE"""),4)</f>
        <v>4</v>
      </c>
      <c r="IT43" s="19" t="str">
        <f ca="1">IFERROR(__xludf.DUMMYFUNCTION("""COMPUTED_VALUE"""),"Банас  Д. М.")</f>
        <v>Банас  Д. М.</v>
      </c>
      <c r="IU43" s="19" t="str">
        <f ca="1">IFERROR(__xludf.DUMMYFUNCTION("""COMPUTED_VALUE"""),"За")</f>
        <v>За</v>
      </c>
      <c r="IV43" s="19">
        <f ca="1">IFERROR(__xludf.DUMMYFUNCTION("""COMPUTED_VALUE"""),4)</f>
        <v>4</v>
      </c>
      <c r="IW43" s="19" t="str">
        <f ca="1">IFERROR(__xludf.DUMMYFUNCTION("""COMPUTED_VALUE"""),"Банас  Д. М.")</f>
        <v>Банас  Д. М.</v>
      </c>
      <c r="IX43" s="19" t="str">
        <f ca="1">IFERROR(__xludf.DUMMYFUNCTION("""COMPUTED_VALUE"""),"За")</f>
        <v>За</v>
      </c>
      <c r="IY43" s="19">
        <f ca="1">IFERROR(__xludf.DUMMYFUNCTION("""COMPUTED_VALUE"""),4)</f>
        <v>4</v>
      </c>
      <c r="IZ43" s="19" t="str">
        <f ca="1">IFERROR(__xludf.DUMMYFUNCTION("""COMPUTED_VALUE"""),"Банас  Д. М.")</f>
        <v>Банас  Д. М.</v>
      </c>
      <c r="JA43" s="19" t="str">
        <f ca="1">IFERROR(__xludf.DUMMYFUNCTION("""COMPUTED_VALUE"""),"За")</f>
        <v>За</v>
      </c>
      <c r="JB43" s="19">
        <f ca="1">IFERROR(__xludf.DUMMYFUNCTION("""COMPUTED_VALUE"""),4)</f>
        <v>4</v>
      </c>
      <c r="JC43" s="19" t="str">
        <f ca="1">IFERROR(__xludf.DUMMYFUNCTION("""COMPUTED_VALUE"""),"Банас  Д. М.")</f>
        <v>Банас  Д. М.</v>
      </c>
      <c r="JD43" s="19" t="str">
        <f ca="1">IFERROR(__xludf.DUMMYFUNCTION("""COMPUTED_VALUE"""),"За")</f>
        <v>За</v>
      </c>
      <c r="JE43" s="19">
        <f ca="1">IFERROR(__xludf.DUMMYFUNCTION("""COMPUTED_VALUE"""),4)</f>
        <v>4</v>
      </c>
      <c r="JF43" s="19" t="str">
        <f ca="1">IFERROR(__xludf.DUMMYFUNCTION("""COMPUTED_VALUE"""),"Банас  Д. М.")</f>
        <v>Банас  Д. М.</v>
      </c>
      <c r="JG43" s="19" t="str">
        <f ca="1">IFERROR(__xludf.DUMMYFUNCTION("""COMPUTED_VALUE"""),"За")</f>
        <v>За</v>
      </c>
      <c r="JH43" s="19">
        <f ca="1">IFERROR(__xludf.DUMMYFUNCTION("""COMPUTED_VALUE"""),4)</f>
        <v>4</v>
      </c>
      <c r="JI43" s="19" t="str">
        <f ca="1">IFERROR(__xludf.DUMMYFUNCTION("""COMPUTED_VALUE"""),"Банас  Д. М.")</f>
        <v>Банас  Д. М.</v>
      </c>
      <c r="JJ43" s="19" t="str">
        <f ca="1">IFERROR(__xludf.DUMMYFUNCTION("""COMPUTED_VALUE"""),"За")</f>
        <v>За</v>
      </c>
      <c r="JK43" s="19">
        <f ca="1">IFERROR(__xludf.DUMMYFUNCTION("""COMPUTED_VALUE"""),4)</f>
        <v>4</v>
      </c>
      <c r="JL43" s="19" t="str">
        <f ca="1">IFERROR(__xludf.DUMMYFUNCTION("""COMPUTED_VALUE"""),"Банас  Д. М.")</f>
        <v>Банас  Д. М.</v>
      </c>
      <c r="JM43" s="19" t="str">
        <f ca="1">IFERROR(__xludf.DUMMYFUNCTION("""COMPUTED_VALUE"""),"За")</f>
        <v>За</v>
      </c>
      <c r="JN43" s="19">
        <f ca="1">IFERROR(__xludf.DUMMYFUNCTION("""COMPUTED_VALUE"""),4)</f>
        <v>4</v>
      </c>
      <c r="JO43" s="19" t="str">
        <f ca="1">IFERROR(__xludf.DUMMYFUNCTION("""COMPUTED_VALUE"""),"Банас  Д. М.")</f>
        <v>Банас  Д. М.</v>
      </c>
      <c r="JP43" s="19" t="str">
        <f ca="1">IFERROR(__xludf.DUMMYFUNCTION("""COMPUTED_VALUE"""),"За")</f>
        <v>За</v>
      </c>
      <c r="JQ43" s="19">
        <f ca="1">IFERROR(__xludf.DUMMYFUNCTION("""COMPUTED_VALUE"""),4)</f>
        <v>4</v>
      </c>
      <c r="JR43" s="19" t="str">
        <f ca="1">IFERROR(__xludf.DUMMYFUNCTION("""COMPUTED_VALUE"""),"Банас  Д. М.")</f>
        <v>Банас  Д. М.</v>
      </c>
      <c r="JS43" s="19" t="str">
        <f ca="1">IFERROR(__xludf.DUMMYFUNCTION("""COMPUTED_VALUE"""),"За")</f>
        <v>За</v>
      </c>
      <c r="JT43" s="19">
        <f ca="1">IFERROR(__xludf.DUMMYFUNCTION("""COMPUTED_VALUE"""),4)</f>
        <v>4</v>
      </c>
      <c r="JU43" s="19" t="str">
        <f ca="1">IFERROR(__xludf.DUMMYFUNCTION("""COMPUTED_VALUE"""),"Банас  Д. М.")</f>
        <v>Банас  Д. М.</v>
      </c>
      <c r="JV43" s="19" t="str">
        <f ca="1">IFERROR(__xludf.DUMMYFUNCTION("""COMPUTED_VALUE"""),"За")</f>
        <v>За</v>
      </c>
      <c r="JW43" s="19">
        <f ca="1">IFERROR(__xludf.DUMMYFUNCTION("""COMPUTED_VALUE"""),4)</f>
        <v>4</v>
      </c>
      <c r="JX43" s="19" t="str">
        <f ca="1">IFERROR(__xludf.DUMMYFUNCTION("""COMPUTED_VALUE"""),"Банас  Д. М.")</f>
        <v>Банас  Д. М.</v>
      </c>
      <c r="JY43" s="19" t="str">
        <f ca="1">IFERROR(__xludf.DUMMYFUNCTION("""COMPUTED_VALUE"""),"За")</f>
        <v>За</v>
      </c>
      <c r="JZ43" s="19">
        <f ca="1">IFERROR(__xludf.DUMMYFUNCTION("""COMPUTED_VALUE"""),4)</f>
        <v>4</v>
      </c>
      <c r="KA43" s="19" t="str">
        <f ca="1">IFERROR(__xludf.DUMMYFUNCTION("""COMPUTED_VALUE"""),"Банас  Д. М.")</f>
        <v>Банас  Д. М.</v>
      </c>
      <c r="KB43" s="19" t="str">
        <f ca="1">IFERROR(__xludf.DUMMYFUNCTION("""COMPUTED_VALUE"""),"За")</f>
        <v>За</v>
      </c>
      <c r="KC43" s="19">
        <f ca="1">IFERROR(__xludf.DUMMYFUNCTION("""COMPUTED_VALUE"""),4)</f>
        <v>4</v>
      </c>
      <c r="KD43" s="19" t="str">
        <f ca="1">IFERROR(__xludf.DUMMYFUNCTION("""COMPUTED_VALUE"""),"Банас  Д. М.")</f>
        <v>Банас  Д. М.</v>
      </c>
      <c r="KE43" s="19" t="str">
        <f ca="1">IFERROR(__xludf.DUMMYFUNCTION("""COMPUTED_VALUE"""),"За")</f>
        <v>За</v>
      </c>
      <c r="KF43" s="19">
        <f ca="1">IFERROR(__xludf.DUMMYFUNCTION("""COMPUTED_VALUE"""),4)</f>
        <v>4</v>
      </c>
      <c r="KG43" s="19" t="str">
        <f ca="1">IFERROR(__xludf.DUMMYFUNCTION("""COMPUTED_VALUE"""),"Банас  Д. М.")</f>
        <v>Банас  Д. М.</v>
      </c>
      <c r="KH43" s="19" t="str">
        <f ca="1">IFERROR(__xludf.DUMMYFUNCTION("""COMPUTED_VALUE"""),"За")</f>
        <v>За</v>
      </c>
      <c r="KI43" s="19">
        <f ca="1">IFERROR(__xludf.DUMMYFUNCTION("""COMPUTED_VALUE"""),4)</f>
        <v>4</v>
      </c>
      <c r="KJ43" s="19" t="str">
        <f ca="1">IFERROR(__xludf.DUMMYFUNCTION("""COMPUTED_VALUE"""),"Банас  Д. М.")</f>
        <v>Банас  Д. М.</v>
      </c>
      <c r="KK43" s="19" t="str">
        <f ca="1">IFERROR(__xludf.DUMMYFUNCTION("""COMPUTED_VALUE"""),"За")</f>
        <v>За</v>
      </c>
      <c r="KL43" s="19">
        <f ca="1">IFERROR(__xludf.DUMMYFUNCTION("""COMPUTED_VALUE"""),4)</f>
        <v>4</v>
      </c>
      <c r="KM43" s="19" t="str">
        <f ca="1">IFERROR(__xludf.DUMMYFUNCTION("""COMPUTED_VALUE"""),"Банас  Д. М.")</f>
        <v>Банас  Д. М.</v>
      </c>
      <c r="KN43" s="19" t="str">
        <f ca="1">IFERROR(__xludf.DUMMYFUNCTION("""COMPUTED_VALUE"""),"За")</f>
        <v>За</v>
      </c>
      <c r="KO43" s="19">
        <f ca="1">IFERROR(__xludf.DUMMYFUNCTION("""COMPUTED_VALUE"""),4)</f>
        <v>4</v>
      </c>
      <c r="KP43" s="19" t="str">
        <f ca="1">IFERROR(__xludf.DUMMYFUNCTION("""COMPUTED_VALUE"""),"Банас  Д. М.")</f>
        <v>Банас  Д. М.</v>
      </c>
      <c r="KQ43" s="19" t="str">
        <f ca="1">IFERROR(__xludf.DUMMYFUNCTION("""COMPUTED_VALUE"""),"За")</f>
        <v>За</v>
      </c>
      <c r="KR43" s="19">
        <f ca="1">IFERROR(__xludf.DUMMYFUNCTION("""COMPUTED_VALUE"""),4)</f>
        <v>4</v>
      </c>
      <c r="KS43" s="19" t="str">
        <f ca="1">IFERROR(__xludf.DUMMYFUNCTION("""COMPUTED_VALUE"""),"Банас  Д. М.")</f>
        <v>Банас  Д. М.</v>
      </c>
      <c r="KT43" s="19" t="str">
        <f ca="1">IFERROR(__xludf.DUMMYFUNCTION("""COMPUTED_VALUE"""),"Не голосував")</f>
        <v>Не голосував</v>
      </c>
      <c r="KU43" s="19">
        <f ca="1">IFERROR(__xludf.DUMMYFUNCTION("""COMPUTED_VALUE"""),4)</f>
        <v>4</v>
      </c>
      <c r="KV43" s="19" t="str">
        <f ca="1">IFERROR(__xludf.DUMMYFUNCTION("""COMPUTED_VALUE"""),"Банас  Д. М.")</f>
        <v>Банас  Д. М.</v>
      </c>
      <c r="KW43" s="19" t="str">
        <f ca="1">IFERROR(__xludf.DUMMYFUNCTION("""COMPUTED_VALUE"""),"За")</f>
        <v>За</v>
      </c>
      <c r="KX43" s="19">
        <f ca="1">IFERROR(__xludf.DUMMYFUNCTION("""COMPUTED_VALUE"""),4)</f>
        <v>4</v>
      </c>
      <c r="KY43" s="19" t="str">
        <f ca="1">IFERROR(__xludf.DUMMYFUNCTION("""COMPUTED_VALUE"""),"Банас  Д. М.")</f>
        <v>Банас  Д. М.</v>
      </c>
      <c r="KZ43" s="19" t="str">
        <f ca="1">IFERROR(__xludf.DUMMYFUNCTION("""COMPUTED_VALUE"""),"За")</f>
        <v>За</v>
      </c>
      <c r="LA43" s="19">
        <f ca="1">IFERROR(__xludf.DUMMYFUNCTION("""COMPUTED_VALUE"""),4)</f>
        <v>4</v>
      </c>
      <c r="LB43" s="19" t="str">
        <f ca="1">IFERROR(__xludf.DUMMYFUNCTION("""COMPUTED_VALUE"""),"Банас  Д. М.")</f>
        <v>Банас  Д. М.</v>
      </c>
      <c r="LC43" s="19" t="str">
        <f ca="1">IFERROR(__xludf.DUMMYFUNCTION("""COMPUTED_VALUE"""),"За")</f>
        <v>За</v>
      </c>
      <c r="LD43" s="19">
        <f ca="1">IFERROR(__xludf.DUMMYFUNCTION("""COMPUTED_VALUE"""),4)</f>
        <v>4</v>
      </c>
      <c r="LE43" s="19" t="str">
        <f ca="1">IFERROR(__xludf.DUMMYFUNCTION("""COMPUTED_VALUE"""),"Банас  Д. М.")</f>
        <v>Банас  Д. М.</v>
      </c>
      <c r="LF43" s="19" t="str">
        <f ca="1">IFERROR(__xludf.DUMMYFUNCTION("""COMPUTED_VALUE"""),"За")</f>
        <v>За</v>
      </c>
      <c r="LG43" s="19">
        <f ca="1">IFERROR(__xludf.DUMMYFUNCTION("""COMPUTED_VALUE"""),4)</f>
        <v>4</v>
      </c>
      <c r="LH43" s="19" t="str">
        <f ca="1">IFERROR(__xludf.DUMMYFUNCTION("""COMPUTED_VALUE"""),"Банас  Д. М.")</f>
        <v>Банас  Д. М.</v>
      </c>
      <c r="LI43" s="19" t="str">
        <f ca="1">IFERROR(__xludf.DUMMYFUNCTION("""COMPUTED_VALUE"""),"За")</f>
        <v>За</v>
      </c>
      <c r="LJ43" s="19">
        <f ca="1">IFERROR(__xludf.DUMMYFUNCTION("""COMPUTED_VALUE"""),4)</f>
        <v>4</v>
      </c>
      <c r="LK43" s="19" t="str">
        <f ca="1">IFERROR(__xludf.DUMMYFUNCTION("""COMPUTED_VALUE"""),"Банас  Д. М.")</f>
        <v>Банас  Д. М.</v>
      </c>
      <c r="LL43" s="19" t="str">
        <f ca="1">IFERROR(__xludf.DUMMYFUNCTION("""COMPUTED_VALUE"""),"Не голосував")</f>
        <v>Не голосував</v>
      </c>
      <c r="LM43" s="19">
        <f ca="1">IFERROR(__xludf.DUMMYFUNCTION("""COMPUTED_VALUE"""),4)</f>
        <v>4</v>
      </c>
      <c r="LN43" s="19" t="str">
        <f ca="1">IFERROR(__xludf.DUMMYFUNCTION("""COMPUTED_VALUE"""),"Банас  Д. М.")</f>
        <v>Банас  Д. М.</v>
      </c>
      <c r="LO43" s="19" t="str">
        <f ca="1">IFERROR(__xludf.DUMMYFUNCTION("""COMPUTED_VALUE"""),"Не голосував")</f>
        <v>Не голосував</v>
      </c>
      <c r="LP43" s="19">
        <f ca="1">IFERROR(__xludf.DUMMYFUNCTION("""COMPUTED_VALUE"""),4)</f>
        <v>4</v>
      </c>
      <c r="LQ43" s="19" t="str">
        <f ca="1">IFERROR(__xludf.DUMMYFUNCTION("""COMPUTED_VALUE"""),"Банас  Д. М.")</f>
        <v>Банас  Д. М.</v>
      </c>
      <c r="LR43" s="19" t="str">
        <f ca="1">IFERROR(__xludf.DUMMYFUNCTION("""COMPUTED_VALUE"""),"За")</f>
        <v>За</v>
      </c>
      <c r="LS43" s="19">
        <f ca="1">IFERROR(__xludf.DUMMYFUNCTION("""COMPUTED_VALUE"""),4)</f>
        <v>4</v>
      </c>
      <c r="LT43" s="19" t="str">
        <f ca="1">IFERROR(__xludf.DUMMYFUNCTION("""COMPUTED_VALUE"""),"Банас  Д. М.")</f>
        <v>Банас  Д. М.</v>
      </c>
      <c r="LU43" s="19" t="str">
        <f ca="1">IFERROR(__xludf.DUMMYFUNCTION("""COMPUTED_VALUE"""),"За")</f>
        <v>За</v>
      </c>
      <c r="LV43" s="19">
        <f ca="1">IFERROR(__xludf.DUMMYFUNCTION("""COMPUTED_VALUE"""),4)</f>
        <v>4</v>
      </c>
      <c r="LW43" s="19" t="str">
        <f ca="1">IFERROR(__xludf.DUMMYFUNCTION("""COMPUTED_VALUE"""),"Банас  Д. М.")</f>
        <v>Банас  Д. М.</v>
      </c>
      <c r="LX43" s="19" t="str">
        <f ca="1">IFERROR(__xludf.DUMMYFUNCTION("""COMPUTED_VALUE"""),"За")</f>
        <v>За</v>
      </c>
      <c r="LY43" s="19">
        <f ca="1">IFERROR(__xludf.DUMMYFUNCTION("""COMPUTED_VALUE"""),4)</f>
        <v>4</v>
      </c>
      <c r="LZ43" s="19" t="str">
        <f ca="1">IFERROR(__xludf.DUMMYFUNCTION("""COMPUTED_VALUE"""),"Банас  Д. М.")</f>
        <v>Банас  Д. М.</v>
      </c>
      <c r="MA43" s="19" t="str">
        <f ca="1">IFERROR(__xludf.DUMMYFUNCTION("""COMPUTED_VALUE"""),"За")</f>
        <v>За</v>
      </c>
      <c r="MB43" s="19">
        <f ca="1">IFERROR(__xludf.DUMMYFUNCTION("""COMPUTED_VALUE"""),4)</f>
        <v>4</v>
      </c>
      <c r="MC43" s="19" t="str">
        <f ca="1">IFERROR(__xludf.DUMMYFUNCTION("""COMPUTED_VALUE"""),"Банас  Д. М.")</f>
        <v>Банас  Д. М.</v>
      </c>
      <c r="MD43" s="19" t="str">
        <f ca="1">IFERROR(__xludf.DUMMYFUNCTION("""COMPUTED_VALUE"""),"За")</f>
        <v>За</v>
      </c>
      <c r="ME43" s="19">
        <f ca="1">IFERROR(__xludf.DUMMYFUNCTION("""COMPUTED_VALUE"""),4)</f>
        <v>4</v>
      </c>
      <c r="MF43" s="19" t="str">
        <f ca="1">IFERROR(__xludf.DUMMYFUNCTION("""COMPUTED_VALUE"""),"Банас  Д. М.")</f>
        <v>Банас  Д. М.</v>
      </c>
      <c r="MG43" s="19" t="str">
        <f ca="1">IFERROR(__xludf.DUMMYFUNCTION("""COMPUTED_VALUE"""),"За")</f>
        <v>За</v>
      </c>
      <c r="MH43" s="19">
        <f ca="1">IFERROR(__xludf.DUMMYFUNCTION("""COMPUTED_VALUE"""),4)</f>
        <v>4</v>
      </c>
      <c r="MI43" s="19" t="str">
        <f ca="1">IFERROR(__xludf.DUMMYFUNCTION("""COMPUTED_VALUE"""),"Банас  Д. М.")</f>
        <v>Банас  Д. М.</v>
      </c>
      <c r="MJ43" s="19" t="str">
        <f ca="1">IFERROR(__xludf.DUMMYFUNCTION("""COMPUTED_VALUE"""),"За")</f>
        <v>За</v>
      </c>
      <c r="MK43" s="19">
        <f ca="1">IFERROR(__xludf.DUMMYFUNCTION("""COMPUTED_VALUE"""),4)</f>
        <v>4</v>
      </c>
      <c r="ML43" s="19" t="str">
        <f ca="1">IFERROR(__xludf.DUMMYFUNCTION("""COMPUTED_VALUE"""),"Банас  Д. М.")</f>
        <v>Банас  Д. М.</v>
      </c>
      <c r="MM43" s="19" t="str">
        <f ca="1">IFERROR(__xludf.DUMMYFUNCTION("""COMPUTED_VALUE"""),"За")</f>
        <v>За</v>
      </c>
      <c r="MN43" s="19">
        <f ca="1">IFERROR(__xludf.DUMMYFUNCTION("""COMPUTED_VALUE"""),4)</f>
        <v>4</v>
      </c>
      <c r="MO43" s="19" t="str">
        <f ca="1">IFERROR(__xludf.DUMMYFUNCTION("""COMPUTED_VALUE"""),"Банас  Д. М.")</f>
        <v>Банас  Д. М.</v>
      </c>
      <c r="MP43" s="19" t="str">
        <f ca="1">IFERROR(__xludf.DUMMYFUNCTION("""COMPUTED_VALUE"""),"За")</f>
        <v>За</v>
      </c>
      <c r="MQ43" s="19">
        <f ca="1">IFERROR(__xludf.DUMMYFUNCTION("""COMPUTED_VALUE"""),4)</f>
        <v>4</v>
      </c>
      <c r="MR43" s="19" t="str">
        <f ca="1">IFERROR(__xludf.DUMMYFUNCTION("""COMPUTED_VALUE"""),"Банас  Д. М.")</f>
        <v>Банас  Д. М.</v>
      </c>
      <c r="MS43" s="19" t="str">
        <f ca="1">IFERROR(__xludf.DUMMYFUNCTION("""COMPUTED_VALUE"""),"За")</f>
        <v>За</v>
      </c>
      <c r="MT43" s="19">
        <f ca="1">IFERROR(__xludf.DUMMYFUNCTION("""COMPUTED_VALUE"""),4)</f>
        <v>4</v>
      </c>
      <c r="MU43" s="19" t="str">
        <f ca="1">IFERROR(__xludf.DUMMYFUNCTION("""COMPUTED_VALUE"""),"Банас  Д. М.")</f>
        <v>Банас  Д. М.</v>
      </c>
      <c r="MV43" s="19" t="str">
        <f ca="1">IFERROR(__xludf.DUMMYFUNCTION("""COMPUTED_VALUE"""),"За")</f>
        <v>За</v>
      </c>
      <c r="MW43" s="19">
        <f ca="1">IFERROR(__xludf.DUMMYFUNCTION("""COMPUTED_VALUE"""),4)</f>
        <v>4</v>
      </c>
      <c r="MX43" s="19" t="str">
        <f ca="1">IFERROR(__xludf.DUMMYFUNCTION("""COMPUTED_VALUE"""),"Банас  Д. М.")</f>
        <v>Банас  Д. М.</v>
      </c>
      <c r="MY43" s="19" t="str">
        <f ca="1">IFERROR(__xludf.DUMMYFUNCTION("""COMPUTED_VALUE"""),"За")</f>
        <v>За</v>
      </c>
      <c r="MZ43" s="19">
        <f ca="1">IFERROR(__xludf.DUMMYFUNCTION("""COMPUTED_VALUE"""),4)</f>
        <v>4</v>
      </c>
      <c r="NA43" s="19" t="str">
        <f ca="1">IFERROR(__xludf.DUMMYFUNCTION("""COMPUTED_VALUE"""),"Банас  Д. М.")</f>
        <v>Банас  Д. М.</v>
      </c>
      <c r="NB43" s="19" t="str">
        <f ca="1">IFERROR(__xludf.DUMMYFUNCTION("""COMPUTED_VALUE"""),"За")</f>
        <v>За</v>
      </c>
      <c r="NC43" s="19">
        <f ca="1">IFERROR(__xludf.DUMMYFUNCTION("""COMPUTED_VALUE"""),4)</f>
        <v>4</v>
      </c>
      <c r="ND43" s="19" t="str">
        <f ca="1">IFERROR(__xludf.DUMMYFUNCTION("""COMPUTED_VALUE"""),"Банас  Д. М.")</f>
        <v>Банас  Д. М.</v>
      </c>
      <c r="NE43" s="19" t="str">
        <f ca="1">IFERROR(__xludf.DUMMYFUNCTION("""COMPUTED_VALUE"""),"За")</f>
        <v>За</v>
      </c>
      <c r="NF43" s="19">
        <f ca="1">IFERROR(__xludf.DUMMYFUNCTION("""COMPUTED_VALUE"""),4)</f>
        <v>4</v>
      </c>
      <c r="NG43" s="19" t="str">
        <f ca="1">IFERROR(__xludf.DUMMYFUNCTION("""COMPUTED_VALUE"""),"Банас  Д. М.")</f>
        <v>Банас  Д. М.</v>
      </c>
      <c r="NH43" s="19" t="str">
        <f ca="1">IFERROR(__xludf.DUMMYFUNCTION("""COMPUTED_VALUE"""),"За")</f>
        <v>За</v>
      </c>
      <c r="NI43" s="19">
        <f ca="1">IFERROR(__xludf.DUMMYFUNCTION("""COMPUTED_VALUE"""),4)</f>
        <v>4</v>
      </c>
      <c r="NJ43" s="19" t="str">
        <f ca="1">IFERROR(__xludf.DUMMYFUNCTION("""COMPUTED_VALUE"""),"Банас  Д. М.")</f>
        <v>Банас  Д. М.</v>
      </c>
      <c r="NK43" s="19" t="str">
        <f ca="1">IFERROR(__xludf.DUMMYFUNCTION("""COMPUTED_VALUE"""),"За")</f>
        <v>За</v>
      </c>
      <c r="NL43" s="19">
        <f ca="1">IFERROR(__xludf.DUMMYFUNCTION("""COMPUTED_VALUE"""),4)</f>
        <v>4</v>
      </c>
      <c r="NM43" s="19" t="str">
        <f ca="1">IFERROR(__xludf.DUMMYFUNCTION("""COMPUTED_VALUE"""),"Банас  Д. М.")</f>
        <v>Банас  Д. М.</v>
      </c>
      <c r="NN43" s="19" t="str">
        <f ca="1">IFERROR(__xludf.DUMMYFUNCTION("""COMPUTED_VALUE"""),"За")</f>
        <v>За</v>
      </c>
      <c r="NO43" s="19">
        <f ca="1">IFERROR(__xludf.DUMMYFUNCTION("""COMPUTED_VALUE"""),4)</f>
        <v>4</v>
      </c>
      <c r="NP43" s="19" t="str">
        <f ca="1">IFERROR(__xludf.DUMMYFUNCTION("""COMPUTED_VALUE"""),"Банас  Д. М.")</f>
        <v>Банас  Д. М.</v>
      </c>
      <c r="NQ43" s="19" t="str">
        <f ca="1">IFERROR(__xludf.DUMMYFUNCTION("""COMPUTED_VALUE"""),"За")</f>
        <v>За</v>
      </c>
      <c r="NR43" s="19">
        <f ca="1">IFERROR(__xludf.DUMMYFUNCTION("""COMPUTED_VALUE"""),4)</f>
        <v>4</v>
      </c>
      <c r="NS43" s="19" t="str">
        <f ca="1">IFERROR(__xludf.DUMMYFUNCTION("""COMPUTED_VALUE"""),"Банас  Д. М.")</f>
        <v>Банас  Д. М.</v>
      </c>
      <c r="NT43" s="19" t="str">
        <f ca="1">IFERROR(__xludf.DUMMYFUNCTION("""COMPUTED_VALUE"""),"Не голосував")</f>
        <v>Не голосував</v>
      </c>
      <c r="NU43" s="19">
        <f ca="1">IFERROR(__xludf.DUMMYFUNCTION("""COMPUTED_VALUE"""),4)</f>
        <v>4</v>
      </c>
      <c r="NV43" s="19" t="str">
        <f ca="1">IFERROR(__xludf.DUMMYFUNCTION("""COMPUTED_VALUE"""),"Банас  Д. М.")</f>
        <v>Банас  Д. М.</v>
      </c>
      <c r="NW43" s="19" t="str">
        <f ca="1">IFERROR(__xludf.DUMMYFUNCTION("""COMPUTED_VALUE"""),"Не голосував")</f>
        <v>Не голосував</v>
      </c>
      <c r="NX43" s="19">
        <f ca="1">IFERROR(__xludf.DUMMYFUNCTION("""COMPUTED_VALUE"""),4)</f>
        <v>4</v>
      </c>
      <c r="NY43" s="19" t="str">
        <f ca="1">IFERROR(__xludf.DUMMYFUNCTION("""COMPUTED_VALUE"""),"Банас  Д. М.")</f>
        <v>Банас  Д. М.</v>
      </c>
      <c r="NZ43" s="19" t="str">
        <f ca="1">IFERROR(__xludf.DUMMYFUNCTION("""COMPUTED_VALUE"""),"Не голосував")</f>
        <v>Не голосував</v>
      </c>
      <c r="OA43" s="19">
        <f ca="1">IFERROR(__xludf.DUMMYFUNCTION("""COMPUTED_VALUE"""),4)</f>
        <v>4</v>
      </c>
      <c r="OB43" s="19" t="str">
        <f ca="1">IFERROR(__xludf.DUMMYFUNCTION("""COMPUTED_VALUE"""),"Банас  Д. М.")</f>
        <v>Банас  Д. М.</v>
      </c>
      <c r="OC43" s="19" t="str">
        <f ca="1">IFERROR(__xludf.DUMMYFUNCTION("""COMPUTED_VALUE"""),"Не голосував")</f>
        <v>Не голосував</v>
      </c>
      <c r="OD43" s="19">
        <f ca="1">IFERROR(__xludf.DUMMYFUNCTION("""COMPUTED_VALUE"""),4)</f>
        <v>4</v>
      </c>
      <c r="OE43" s="19" t="str">
        <f ca="1">IFERROR(__xludf.DUMMYFUNCTION("""COMPUTED_VALUE"""),"Банас  Д. М.")</f>
        <v>Банас  Д. М.</v>
      </c>
      <c r="OF43" s="19" t="str">
        <f ca="1">IFERROR(__xludf.DUMMYFUNCTION("""COMPUTED_VALUE"""),"За")</f>
        <v>За</v>
      </c>
      <c r="OG43" s="19">
        <f ca="1">IFERROR(__xludf.DUMMYFUNCTION("""COMPUTED_VALUE"""),4)</f>
        <v>4</v>
      </c>
      <c r="OH43" s="19" t="str">
        <f ca="1">IFERROR(__xludf.DUMMYFUNCTION("""COMPUTED_VALUE"""),"Банас  Д. М.")</f>
        <v>Банас  Д. М.</v>
      </c>
      <c r="OI43" s="19" t="str">
        <f ca="1">IFERROR(__xludf.DUMMYFUNCTION("""COMPUTED_VALUE"""),"За")</f>
        <v>За</v>
      </c>
      <c r="OJ43" s="19">
        <f ca="1">IFERROR(__xludf.DUMMYFUNCTION("""COMPUTED_VALUE"""),4)</f>
        <v>4</v>
      </c>
      <c r="OK43" s="19" t="str">
        <f ca="1">IFERROR(__xludf.DUMMYFUNCTION("""COMPUTED_VALUE"""),"Банас  Д. М.")</f>
        <v>Банас  Д. М.</v>
      </c>
      <c r="OL43" s="19" t="str">
        <f ca="1">IFERROR(__xludf.DUMMYFUNCTION("""COMPUTED_VALUE"""),"За")</f>
        <v>За</v>
      </c>
      <c r="OM43" s="19">
        <f ca="1">IFERROR(__xludf.DUMMYFUNCTION("""COMPUTED_VALUE"""),4)</f>
        <v>4</v>
      </c>
      <c r="ON43" s="19" t="str">
        <f ca="1">IFERROR(__xludf.DUMMYFUNCTION("""COMPUTED_VALUE"""),"Банас  Д. М.")</f>
        <v>Банас  Д. М.</v>
      </c>
      <c r="OO43" s="19" t="str">
        <f ca="1">IFERROR(__xludf.DUMMYFUNCTION("""COMPUTED_VALUE"""),"За")</f>
        <v>За</v>
      </c>
      <c r="OP43" s="19">
        <f ca="1">IFERROR(__xludf.DUMMYFUNCTION("""COMPUTED_VALUE"""),4)</f>
        <v>4</v>
      </c>
      <c r="OQ43" s="19" t="str">
        <f ca="1">IFERROR(__xludf.DUMMYFUNCTION("""COMPUTED_VALUE"""),"Банас  Д. М.")</f>
        <v>Банас  Д. М.</v>
      </c>
      <c r="OR43" s="19" t="str">
        <f ca="1">IFERROR(__xludf.DUMMYFUNCTION("""COMPUTED_VALUE"""),"За")</f>
        <v>За</v>
      </c>
      <c r="OS43" s="19">
        <f ca="1">IFERROR(__xludf.DUMMYFUNCTION("""COMPUTED_VALUE"""),4)</f>
        <v>4</v>
      </c>
      <c r="OT43" s="19" t="str">
        <f ca="1">IFERROR(__xludf.DUMMYFUNCTION("""COMPUTED_VALUE"""),"Банас  Д. М.")</f>
        <v>Банас  Д. М.</v>
      </c>
      <c r="OU43" s="19" t="str">
        <f ca="1">IFERROR(__xludf.DUMMYFUNCTION("""COMPUTED_VALUE"""),"За")</f>
        <v>За</v>
      </c>
      <c r="OV43" s="19">
        <f ca="1">IFERROR(__xludf.DUMMYFUNCTION("""COMPUTED_VALUE"""),4)</f>
        <v>4</v>
      </c>
      <c r="OW43" s="19" t="str">
        <f ca="1">IFERROR(__xludf.DUMMYFUNCTION("""COMPUTED_VALUE"""),"Банас  Д. М.")</f>
        <v>Банас  Д. М.</v>
      </c>
      <c r="OX43" s="19" t="str">
        <f ca="1">IFERROR(__xludf.DUMMYFUNCTION("""COMPUTED_VALUE"""),"За")</f>
        <v>За</v>
      </c>
      <c r="OY43" s="19">
        <f ca="1">IFERROR(__xludf.DUMMYFUNCTION("""COMPUTED_VALUE"""),4)</f>
        <v>4</v>
      </c>
      <c r="OZ43" s="19" t="str">
        <f ca="1">IFERROR(__xludf.DUMMYFUNCTION("""COMPUTED_VALUE"""),"Банас  Д. М.")</f>
        <v>Банас  Д. М.</v>
      </c>
      <c r="PA43" s="19" t="str">
        <f ca="1">IFERROR(__xludf.DUMMYFUNCTION("""COMPUTED_VALUE"""),"За")</f>
        <v>За</v>
      </c>
      <c r="PB43" s="19">
        <f ca="1">IFERROR(__xludf.DUMMYFUNCTION("""COMPUTED_VALUE"""),4)</f>
        <v>4</v>
      </c>
      <c r="PC43" s="19" t="str">
        <f ca="1">IFERROR(__xludf.DUMMYFUNCTION("""COMPUTED_VALUE"""),"Банас  Д. М.")</f>
        <v>Банас  Д. М.</v>
      </c>
      <c r="PD43" s="19" t="str">
        <f ca="1">IFERROR(__xludf.DUMMYFUNCTION("""COMPUTED_VALUE"""),"За")</f>
        <v>За</v>
      </c>
      <c r="PE43" s="19">
        <f ca="1">IFERROR(__xludf.DUMMYFUNCTION("""COMPUTED_VALUE"""),4)</f>
        <v>4</v>
      </c>
      <c r="PF43" s="19" t="str">
        <f ca="1">IFERROR(__xludf.DUMMYFUNCTION("""COMPUTED_VALUE"""),"Банас  Д. М.")</f>
        <v>Банас  Д. М.</v>
      </c>
      <c r="PG43" s="19" t="str">
        <f ca="1">IFERROR(__xludf.DUMMYFUNCTION("""COMPUTED_VALUE"""),"За")</f>
        <v>За</v>
      </c>
      <c r="PH43" s="19">
        <f ca="1">IFERROR(__xludf.DUMMYFUNCTION("""COMPUTED_VALUE"""),4)</f>
        <v>4</v>
      </c>
      <c r="PI43" s="19" t="str">
        <f ca="1">IFERROR(__xludf.DUMMYFUNCTION("""COMPUTED_VALUE"""),"Банас  Д. М.")</f>
        <v>Банас  Д. М.</v>
      </c>
      <c r="PJ43" s="19" t="str">
        <f ca="1">IFERROR(__xludf.DUMMYFUNCTION("""COMPUTED_VALUE"""),"За")</f>
        <v>За</v>
      </c>
      <c r="PK43" s="19">
        <f ca="1">IFERROR(__xludf.DUMMYFUNCTION("""COMPUTED_VALUE"""),4)</f>
        <v>4</v>
      </c>
      <c r="PL43" s="19" t="str">
        <f ca="1">IFERROR(__xludf.DUMMYFUNCTION("""COMPUTED_VALUE"""),"Банас  Д. М.")</f>
        <v>Банас  Д. М.</v>
      </c>
      <c r="PM43" s="19" t="str">
        <f ca="1">IFERROR(__xludf.DUMMYFUNCTION("""COMPUTED_VALUE"""),"Не голосував")</f>
        <v>Не голосував</v>
      </c>
      <c r="PN43" s="19">
        <f ca="1">IFERROR(__xludf.DUMMYFUNCTION("""COMPUTED_VALUE"""),4)</f>
        <v>4</v>
      </c>
      <c r="PO43" s="19" t="str">
        <f ca="1">IFERROR(__xludf.DUMMYFUNCTION("""COMPUTED_VALUE"""),"Банас  Д. М.")</f>
        <v>Банас  Д. М.</v>
      </c>
      <c r="PP43" s="19" t="str">
        <f ca="1">IFERROR(__xludf.DUMMYFUNCTION("""COMPUTED_VALUE"""),"За")</f>
        <v>За</v>
      </c>
      <c r="PQ43" s="19">
        <f ca="1">IFERROR(__xludf.DUMMYFUNCTION("""COMPUTED_VALUE"""),4)</f>
        <v>4</v>
      </c>
      <c r="PR43" s="19" t="str">
        <f ca="1">IFERROR(__xludf.DUMMYFUNCTION("""COMPUTED_VALUE"""),"Банас  Д. М.")</f>
        <v>Банас  Д. М.</v>
      </c>
      <c r="PS43" s="19" t="str">
        <f ca="1">IFERROR(__xludf.DUMMYFUNCTION("""COMPUTED_VALUE"""),"За")</f>
        <v>За</v>
      </c>
      <c r="PT43" s="19">
        <f ca="1">IFERROR(__xludf.DUMMYFUNCTION("""COMPUTED_VALUE"""),4)</f>
        <v>4</v>
      </c>
      <c r="PU43" s="19" t="str">
        <f ca="1">IFERROR(__xludf.DUMMYFUNCTION("""COMPUTED_VALUE"""),"Банас  Д. М.")</f>
        <v>Банас  Д. М.</v>
      </c>
      <c r="PV43" s="19" t="str">
        <f ca="1">IFERROR(__xludf.DUMMYFUNCTION("""COMPUTED_VALUE"""),"За")</f>
        <v>За</v>
      </c>
      <c r="PW43" s="19">
        <f ca="1">IFERROR(__xludf.DUMMYFUNCTION("""COMPUTED_VALUE"""),4)</f>
        <v>4</v>
      </c>
      <c r="PX43" s="19" t="str">
        <f ca="1">IFERROR(__xludf.DUMMYFUNCTION("""COMPUTED_VALUE"""),"Банас  Д. М.")</f>
        <v>Банас  Д. М.</v>
      </c>
      <c r="PY43" s="19" t="str">
        <f ca="1">IFERROR(__xludf.DUMMYFUNCTION("""COMPUTED_VALUE"""),"За")</f>
        <v>За</v>
      </c>
      <c r="PZ43" s="19">
        <f ca="1">IFERROR(__xludf.DUMMYFUNCTION("""COMPUTED_VALUE"""),4)</f>
        <v>4</v>
      </c>
      <c r="QA43" s="19" t="str">
        <f ca="1">IFERROR(__xludf.DUMMYFUNCTION("""COMPUTED_VALUE"""),"Банас  Д. М.")</f>
        <v>Банас  Д. М.</v>
      </c>
      <c r="QB43" s="19" t="str">
        <f ca="1">IFERROR(__xludf.DUMMYFUNCTION("""COMPUTED_VALUE"""),"За")</f>
        <v>За</v>
      </c>
      <c r="QC43" s="19">
        <f ca="1">IFERROR(__xludf.DUMMYFUNCTION("""COMPUTED_VALUE"""),4)</f>
        <v>4</v>
      </c>
      <c r="QD43" s="19" t="str">
        <f ca="1">IFERROR(__xludf.DUMMYFUNCTION("""COMPUTED_VALUE"""),"Банас  Д. М.")</f>
        <v>Банас  Д. М.</v>
      </c>
      <c r="QE43" s="19" t="str">
        <f ca="1">IFERROR(__xludf.DUMMYFUNCTION("""COMPUTED_VALUE"""),"Не голосував")</f>
        <v>Не голосував</v>
      </c>
      <c r="QF43" s="19">
        <f ca="1">IFERROR(__xludf.DUMMYFUNCTION("""COMPUTED_VALUE"""),4)</f>
        <v>4</v>
      </c>
      <c r="QG43" s="19" t="str">
        <f ca="1">IFERROR(__xludf.DUMMYFUNCTION("""COMPUTED_VALUE"""),"Банас  Д. М.")</f>
        <v>Банас  Д. М.</v>
      </c>
      <c r="QH43" s="19" t="str">
        <f ca="1">IFERROR(__xludf.DUMMYFUNCTION("""COMPUTED_VALUE"""),"Не голосував")</f>
        <v>Не голосував</v>
      </c>
      <c r="QI43" s="19">
        <f ca="1">IFERROR(__xludf.DUMMYFUNCTION("""COMPUTED_VALUE"""),4)</f>
        <v>4</v>
      </c>
      <c r="QJ43" s="19" t="str">
        <f ca="1">IFERROR(__xludf.DUMMYFUNCTION("""COMPUTED_VALUE"""),"Банас  Д. М.")</f>
        <v>Банас  Д. М.</v>
      </c>
      <c r="QK43" s="19" t="str">
        <f ca="1">IFERROR(__xludf.DUMMYFUNCTION("""COMPUTED_VALUE"""),"За")</f>
        <v>За</v>
      </c>
    </row>
    <row r="44" spans="1:453" ht="12.75">
      <c r="A44" s="17">
        <f ca="1">IFERROR(__xludf.DUMMYFUNCTION("""COMPUTED_VALUE"""),12)</f>
        <v>12</v>
      </c>
      <c r="B44" s="17" t="str">
        <f ca="1">IFERROR(__xludf.DUMMYFUNCTION("""COMPUTED_VALUE"""),"Білоцерковець Д. О.")</f>
        <v>Білоцерковець Д. О.</v>
      </c>
      <c r="C44" s="19" t="str">
        <f ca="1">IFERROR(__xludf.DUMMYFUNCTION("""COMPUTED_VALUE"""),"За")</f>
        <v>За</v>
      </c>
      <c r="D44" s="19">
        <f ca="1">IFERROR(__xludf.DUMMYFUNCTION("""COMPUTED_VALUE"""),12)</f>
        <v>12</v>
      </c>
      <c r="E44" s="19" t="str">
        <f ca="1">IFERROR(__xludf.DUMMYFUNCTION("""COMPUTED_VALUE"""),"Білоцерковець Д. О.")</f>
        <v>Білоцерковець Д. О.</v>
      </c>
      <c r="F44" s="19" t="str">
        <f ca="1">IFERROR(__xludf.DUMMYFUNCTION("""COMPUTED_VALUE"""),"За")</f>
        <v>За</v>
      </c>
      <c r="G44" s="19">
        <f ca="1">IFERROR(__xludf.DUMMYFUNCTION("""COMPUTED_VALUE"""),12)</f>
        <v>12</v>
      </c>
      <c r="H44" s="19" t="str">
        <f ca="1">IFERROR(__xludf.DUMMYFUNCTION("""COMPUTED_VALUE"""),"Білоцерковець Д. О.")</f>
        <v>Білоцерковець Д. О.</v>
      </c>
      <c r="I44" s="19" t="str">
        <f ca="1">IFERROR(__xludf.DUMMYFUNCTION("""COMPUTED_VALUE"""),"За")</f>
        <v>За</v>
      </c>
      <c r="J44" s="19">
        <f ca="1">IFERROR(__xludf.DUMMYFUNCTION("""COMPUTED_VALUE"""),12)</f>
        <v>12</v>
      </c>
      <c r="K44" s="19" t="str">
        <f ca="1">IFERROR(__xludf.DUMMYFUNCTION("""COMPUTED_VALUE"""),"Білоцерковець Д. О.")</f>
        <v>Білоцерковець Д. О.</v>
      </c>
      <c r="L44" s="19" t="str">
        <f ca="1">IFERROR(__xludf.DUMMYFUNCTION("""COMPUTED_VALUE"""),"За")</f>
        <v>За</v>
      </c>
      <c r="M44" s="19">
        <f ca="1">IFERROR(__xludf.DUMMYFUNCTION("""COMPUTED_VALUE"""),12)</f>
        <v>12</v>
      </c>
      <c r="N44" s="19" t="str">
        <f ca="1">IFERROR(__xludf.DUMMYFUNCTION("""COMPUTED_VALUE"""),"Білоцерковець Д. О.")</f>
        <v>Білоцерковець Д. О.</v>
      </c>
      <c r="O44" s="19" t="str">
        <f ca="1">IFERROR(__xludf.DUMMYFUNCTION("""COMPUTED_VALUE"""),"За")</f>
        <v>За</v>
      </c>
      <c r="P44" s="19">
        <f ca="1">IFERROR(__xludf.DUMMYFUNCTION("""COMPUTED_VALUE"""),12)</f>
        <v>12</v>
      </c>
      <c r="Q44" s="19" t="str">
        <f ca="1">IFERROR(__xludf.DUMMYFUNCTION("""COMPUTED_VALUE"""),"Білоцерковець Д. О.")</f>
        <v>Білоцерковець Д. О.</v>
      </c>
      <c r="R44" s="19" t="str">
        <f ca="1">IFERROR(__xludf.DUMMYFUNCTION("""COMPUTED_VALUE"""),"За")</f>
        <v>За</v>
      </c>
      <c r="S44" s="19">
        <f ca="1">IFERROR(__xludf.DUMMYFUNCTION("""COMPUTED_VALUE"""),12)</f>
        <v>12</v>
      </c>
      <c r="T44" s="19" t="str">
        <f ca="1">IFERROR(__xludf.DUMMYFUNCTION("""COMPUTED_VALUE"""),"Білоцерковець Д. О.")</f>
        <v>Білоцерковець Д. О.</v>
      </c>
      <c r="U44" s="19" t="str">
        <f ca="1">IFERROR(__xludf.DUMMYFUNCTION("""COMPUTED_VALUE"""),"За")</f>
        <v>За</v>
      </c>
      <c r="V44" s="19">
        <f ca="1">IFERROR(__xludf.DUMMYFUNCTION("""COMPUTED_VALUE"""),12)</f>
        <v>12</v>
      </c>
      <c r="W44" s="19" t="str">
        <f ca="1">IFERROR(__xludf.DUMMYFUNCTION("""COMPUTED_VALUE"""),"Білоцерковець Д. О.")</f>
        <v>Білоцерковець Д. О.</v>
      </c>
      <c r="X44" s="19" t="str">
        <f ca="1">IFERROR(__xludf.DUMMYFUNCTION("""COMPUTED_VALUE"""),"За")</f>
        <v>За</v>
      </c>
      <c r="Y44" s="19">
        <f ca="1">IFERROR(__xludf.DUMMYFUNCTION("""COMPUTED_VALUE"""),12)</f>
        <v>12</v>
      </c>
      <c r="Z44" s="19" t="str">
        <f ca="1">IFERROR(__xludf.DUMMYFUNCTION("""COMPUTED_VALUE"""),"Білоцерковець Д. О.")</f>
        <v>Білоцерковець Д. О.</v>
      </c>
      <c r="AA44" s="19" t="str">
        <f ca="1">IFERROR(__xludf.DUMMYFUNCTION("""COMPUTED_VALUE"""),"За")</f>
        <v>За</v>
      </c>
      <c r="AB44" s="19">
        <f ca="1">IFERROR(__xludf.DUMMYFUNCTION("""COMPUTED_VALUE"""),12)</f>
        <v>12</v>
      </c>
      <c r="AC44" s="19" t="str">
        <f ca="1">IFERROR(__xludf.DUMMYFUNCTION("""COMPUTED_VALUE"""),"Білоцерковець Д. О.")</f>
        <v>Білоцерковець Д. О.</v>
      </c>
      <c r="AD44" s="19" t="str">
        <f ca="1">IFERROR(__xludf.DUMMYFUNCTION("""COMPUTED_VALUE"""),"За")</f>
        <v>За</v>
      </c>
      <c r="AE44" s="19">
        <f ca="1">IFERROR(__xludf.DUMMYFUNCTION("""COMPUTED_VALUE"""),12)</f>
        <v>12</v>
      </c>
      <c r="AF44" s="19" t="str">
        <f ca="1">IFERROR(__xludf.DUMMYFUNCTION("""COMPUTED_VALUE"""),"Білоцерковець Д. О.")</f>
        <v>Білоцерковець Д. О.</v>
      </c>
      <c r="AG44" s="19" t="str">
        <f ca="1">IFERROR(__xludf.DUMMYFUNCTION("""COMPUTED_VALUE"""),"...")</f>
        <v>...</v>
      </c>
      <c r="AH44" s="19">
        <f ca="1">IFERROR(__xludf.DUMMYFUNCTION("""COMPUTED_VALUE"""),12)</f>
        <v>12</v>
      </c>
      <c r="AI44" s="19" t="str">
        <f ca="1">IFERROR(__xludf.DUMMYFUNCTION("""COMPUTED_VALUE"""),"Білоцерковець Д. О.")</f>
        <v>Білоцерковець Д. О.</v>
      </c>
      <c r="AJ44" s="19" t="str">
        <f ca="1">IFERROR(__xludf.DUMMYFUNCTION("""COMPUTED_VALUE"""),"За")</f>
        <v>За</v>
      </c>
      <c r="AK44" s="19">
        <f ca="1">IFERROR(__xludf.DUMMYFUNCTION("""COMPUTED_VALUE"""),12)</f>
        <v>12</v>
      </c>
      <c r="AL44" s="19" t="str">
        <f ca="1">IFERROR(__xludf.DUMMYFUNCTION("""COMPUTED_VALUE"""),"Білоцерковець Д. О.")</f>
        <v>Білоцерковець Д. О.</v>
      </c>
      <c r="AM44" s="19" t="str">
        <f ca="1">IFERROR(__xludf.DUMMYFUNCTION("""COMPUTED_VALUE"""),"За")</f>
        <v>За</v>
      </c>
      <c r="AN44" s="19">
        <f ca="1">IFERROR(__xludf.DUMMYFUNCTION("""COMPUTED_VALUE"""),12)</f>
        <v>12</v>
      </c>
      <c r="AO44" s="19" t="str">
        <f ca="1">IFERROR(__xludf.DUMMYFUNCTION("""COMPUTED_VALUE"""),"Білоцерковець Д. О.")</f>
        <v>Білоцерковець Д. О.</v>
      </c>
      <c r="AP44" s="19" t="str">
        <f ca="1">IFERROR(__xludf.DUMMYFUNCTION("""COMPUTED_VALUE"""),"За")</f>
        <v>За</v>
      </c>
      <c r="AQ44" s="19">
        <f ca="1">IFERROR(__xludf.DUMMYFUNCTION("""COMPUTED_VALUE"""),12)</f>
        <v>12</v>
      </c>
      <c r="AR44" s="19" t="str">
        <f ca="1">IFERROR(__xludf.DUMMYFUNCTION("""COMPUTED_VALUE"""),"Білоцерковець Д. О.")</f>
        <v>Білоцерковець Д. О.</v>
      </c>
      <c r="AS44" s="19" t="str">
        <f ca="1">IFERROR(__xludf.DUMMYFUNCTION("""COMPUTED_VALUE"""),"За")</f>
        <v>За</v>
      </c>
      <c r="AT44" s="19">
        <f ca="1">IFERROR(__xludf.DUMMYFUNCTION("""COMPUTED_VALUE"""),12)</f>
        <v>12</v>
      </c>
      <c r="AU44" s="19" t="str">
        <f ca="1">IFERROR(__xludf.DUMMYFUNCTION("""COMPUTED_VALUE"""),"Білоцерковець Д. О.")</f>
        <v>Білоцерковець Д. О.</v>
      </c>
      <c r="AV44" s="19" t="str">
        <f ca="1">IFERROR(__xludf.DUMMYFUNCTION("""COMPUTED_VALUE"""),"За")</f>
        <v>За</v>
      </c>
      <c r="AW44" s="19">
        <f ca="1">IFERROR(__xludf.DUMMYFUNCTION("""COMPUTED_VALUE"""),12)</f>
        <v>12</v>
      </c>
      <c r="AX44" s="19" t="str">
        <f ca="1">IFERROR(__xludf.DUMMYFUNCTION("""COMPUTED_VALUE"""),"Білоцерковець Д. О.")</f>
        <v>Білоцерковець Д. О.</v>
      </c>
      <c r="AY44" s="19" t="str">
        <f ca="1">IFERROR(__xludf.DUMMYFUNCTION("""COMPUTED_VALUE"""),"За")</f>
        <v>За</v>
      </c>
      <c r="AZ44" s="19">
        <f ca="1">IFERROR(__xludf.DUMMYFUNCTION("""COMPUTED_VALUE"""),12)</f>
        <v>12</v>
      </c>
      <c r="BA44" s="19" t="str">
        <f ca="1">IFERROR(__xludf.DUMMYFUNCTION("""COMPUTED_VALUE"""),"Білоцерковець Д. О.")</f>
        <v>Білоцерковець Д. О.</v>
      </c>
      <c r="BB44" s="19" t="str">
        <f ca="1">IFERROR(__xludf.DUMMYFUNCTION("""COMPUTED_VALUE"""),"За")</f>
        <v>За</v>
      </c>
      <c r="BC44" s="19">
        <f ca="1">IFERROR(__xludf.DUMMYFUNCTION("""COMPUTED_VALUE"""),12)</f>
        <v>12</v>
      </c>
      <c r="BD44" s="19" t="str">
        <f ca="1">IFERROR(__xludf.DUMMYFUNCTION("""COMPUTED_VALUE"""),"Білоцерковець Д. О.")</f>
        <v>Білоцерковець Д. О.</v>
      </c>
      <c r="BE44" s="19" t="str">
        <f ca="1">IFERROR(__xludf.DUMMYFUNCTION("""COMPUTED_VALUE"""),"За")</f>
        <v>За</v>
      </c>
      <c r="BF44" s="19">
        <f ca="1">IFERROR(__xludf.DUMMYFUNCTION("""COMPUTED_VALUE"""),12)</f>
        <v>12</v>
      </c>
      <c r="BG44" s="19" t="str">
        <f ca="1">IFERROR(__xludf.DUMMYFUNCTION("""COMPUTED_VALUE"""),"Білоцерковець Д. О.")</f>
        <v>Білоцерковець Д. О.</v>
      </c>
      <c r="BH44" s="19" t="str">
        <f ca="1">IFERROR(__xludf.DUMMYFUNCTION("""COMPUTED_VALUE"""),"За")</f>
        <v>За</v>
      </c>
      <c r="BI44" s="19">
        <f ca="1">IFERROR(__xludf.DUMMYFUNCTION("""COMPUTED_VALUE"""),12)</f>
        <v>12</v>
      </c>
      <c r="BJ44" s="19" t="str">
        <f ca="1">IFERROR(__xludf.DUMMYFUNCTION("""COMPUTED_VALUE"""),"Білоцерковець Д. О.")</f>
        <v>Білоцерковець Д. О.</v>
      </c>
      <c r="BK44" s="19" t="str">
        <f ca="1">IFERROR(__xludf.DUMMYFUNCTION("""COMPUTED_VALUE"""),"За")</f>
        <v>За</v>
      </c>
      <c r="BL44" s="19">
        <f ca="1">IFERROR(__xludf.DUMMYFUNCTION("""COMPUTED_VALUE"""),12)</f>
        <v>12</v>
      </c>
      <c r="BM44" s="19" t="str">
        <f ca="1">IFERROR(__xludf.DUMMYFUNCTION("""COMPUTED_VALUE"""),"Білоцерковець Д. О.")</f>
        <v>Білоцерковець Д. О.</v>
      </c>
      <c r="BN44" s="19" t="str">
        <f ca="1">IFERROR(__xludf.DUMMYFUNCTION("""COMPUTED_VALUE"""),"За")</f>
        <v>За</v>
      </c>
      <c r="BO44" s="19">
        <f ca="1">IFERROR(__xludf.DUMMYFUNCTION("""COMPUTED_VALUE"""),12)</f>
        <v>12</v>
      </c>
      <c r="BP44" s="19" t="str">
        <f ca="1">IFERROR(__xludf.DUMMYFUNCTION("""COMPUTED_VALUE"""),"Білоцерковець Д. О.")</f>
        <v>Білоцерковець Д. О.</v>
      </c>
      <c r="BQ44" s="19" t="str">
        <f ca="1">IFERROR(__xludf.DUMMYFUNCTION("""COMPUTED_VALUE"""),"За")</f>
        <v>За</v>
      </c>
      <c r="BR44" s="19">
        <f ca="1">IFERROR(__xludf.DUMMYFUNCTION("""COMPUTED_VALUE"""),12)</f>
        <v>12</v>
      </c>
      <c r="BS44" s="19" t="str">
        <f ca="1">IFERROR(__xludf.DUMMYFUNCTION("""COMPUTED_VALUE"""),"Білоцерковець Д. О.")</f>
        <v>Білоцерковець Д. О.</v>
      </c>
      <c r="BT44" s="19" t="str">
        <f ca="1">IFERROR(__xludf.DUMMYFUNCTION("""COMPUTED_VALUE"""),"За")</f>
        <v>За</v>
      </c>
      <c r="BU44" s="19">
        <f ca="1">IFERROR(__xludf.DUMMYFUNCTION("""COMPUTED_VALUE"""),12)</f>
        <v>12</v>
      </c>
      <c r="BV44" s="19" t="str">
        <f ca="1">IFERROR(__xludf.DUMMYFUNCTION("""COMPUTED_VALUE"""),"Білоцерковець Д. О.")</f>
        <v>Білоцерковець Д. О.</v>
      </c>
      <c r="BW44" s="19" t="str">
        <f ca="1">IFERROR(__xludf.DUMMYFUNCTION("""COMPUTED_VALUE"""),"За")</f>
        <v>За</v>
      </c>
      <c r="BX44" s="19">
        <f ca="1">IFERROR(__xludf.DUMMYFUNCTION("""COMPUTED_VALUE"""),12)</f>
        <v>12</v>
      </c>
      <c r="BY44" s="19" t="str">
        <f ca="1">IFERROR(__xludf.DUMMYFUNCTION("""COMPUTED_VALUE"""),"Білоцерковець Д. О.")</f>
        <v>Білоцерковець Д. О.</v>
      </c>
      <c r="BZ44" s="19" t="str">
        <f ca="1">IFERROR(__xludf.DUMMYFUNCTION("""COMPUTED_VALUE"""),"За")</f>
        <v>За</v>
      </c>
      <c r="CA44" s="19">
        <f ca="1">IFERROR(__xludf.DUMMYFUNCTION("""COMPUTED_VALUE"""),12)</f>
        <v>12</v>
      </c>
      <c r="CB44" s="19" t="str">
        <f ca="1">IFERROR(__xludf.DUMMYFUNCTION("""COMPUTED_VALUE"""),"Білоцерковець Д. О.")</f>
        <v>Білоцерковець Д. О.</v>
      </c>
      <c r="CC44" s="19" t="str">
        <f ca="1">IFERROR(__xludf.DUMMYFUNCTION("""COMPUTED_VALUE"""),"За")</f>
        <v>За</v>
      </c>
      <c r="CD44" s="19">
        <f ca="1">IFERROR(__xludf.DUMMYFUNCTION("""COMPUTED_VALUE"""),12)</f>
        <v>12</v>
      </c>
      <c r="CE44" s="19" t="str">
        <f ca="1">IFERROR(__xludf.DUMMYFUNCTION("""COMPUTED_VALUE"""),"Білоцерковець Д. О.")</f>
        <v>Білоцерковець Д. О.</v>
      </c>
      <c r="CF44" s="19" t="str">
        <f ca="1">IFERROR(__xludf.DUMMYFUNCTION("""COMPUTED_VALUE"""),"За")</f>
        <v>За</v>
      </c>
      <c r="CG44" s="19">
        <f ca="1">IFERROR(__xludf.DUMMYFUNCTION("""COMPUTED_VALUE"""),12)</f>
        <v>12</v>
      </c>
      <c r="CH44" s="19" t="str">
        <f ca="1">IFERROR(__xludf.DUMMYFUNCTION("""COMPUTED_VALUE"""),"Білоцерковець Д. О.")</f>
        <v>Білоцерковець Д. О.</v>
      </c>
      <c r="CI44" s="19" t="str">
        <f ca="1">IFERROR(__xludf.DUMMYFUNCTION("""COMPUTED_VALUE"""),"Не голосував")</f>
        <v>Не голосував</v>
      </c>
      <c r="CJ44" s="19">
        <f ca="1">IFERROR(__xludf.DUMMYFUNCTION("""COMPUTED_VALUE"""),12)</f>
        <v>12</v>
      </c>
      <c r="CK44" s="19" t="str">
        <f ca="1">IFERROR(__xludf.DUMMYFUNCTION("""COMPUTED_VALUE"""),"Білоцерковець Д. О.")</f>
        <v>Білоцерковець Д. О.</v>
      </c>
      <c r="CL44" s="19" t="str">
        <f ca="1">IFERROR(__xludf.DUMMYFUNCTION("""COMPUTED_VALUE"""),"За")</f>
        <v>За</v>
      </c>
      <c r="CM44" s="19">
        <f ca="1">IFERROR(__xludf.DUMMYFUNCTION("""COMPUTED_VALUE"""),12)</f>
        <v>12</v>
      </c>
      <c r="CN44" s="19" t="str">
        <f ca="1">IFERROR(__xludf.DUMMYFUNCTION("""COMPUTED_VALUE"""),"Білоцерковець Д. О.")</f>
        <v>Білоцерковець Д. О.</v>
      </c>
      <c r="CO44" s="19" t="str">
        <f ca="1">IFERROR(__xludf.DUMMYFUNCTION("""COMPUTED_VALUE"""),"Не голосував")</f>
        <v>Не голосував</v>
      </c>
      <c r="CP44" s="19">
        <f ca="1">IFERROR(__xludf.DUMMYFUNCTION("""COMPUTED_VALUE"""),12)</f>
        <v>12</v>
      </c>
      <c r="CQ44" s="19" t="str">
        <f ca="1">IFERROR(__xludf.DUMMYFUNCTION("""COMPUTED_VALUE"""),"Білоцерковець Д. О.")</f>
        <v>Білоцерковець Д. О.</v>
      </c>
      <c r="CR44" s="19" t="str">
        <f ca="1">IFERROR(__xludf.DUMMYFUNCTION("""COMPUTED_VALUE"""),"За")</f>
        <v>За</v>
      </c>
      <c r="CS44" s="19">
        <f ca="1">IFERROR(__xludf.DUMMYFUNCTION("""COMPUTED_VALUE"""),12)</f>
        <v>12</v>
      </c>
      <c r="CT44" s="19" t="str">
        <f ca="1">IFERROR(__xludf.DUMMYFUNCTION("""COMPUTED_VALUE"""),"Білоцерковець Д. О.")</f>
        <v>Білоцерковець Д. О.</v>
      </c>
      <c r="CU44" s="19" t="str">
        <f ca="1">IFERROR(__xludf.DUMMYFUNCTION("""COMPUTED_VALUE"""),"За")</f>
        <v>За</v>
      </c>
      <c r="CV44" s="19">
        <f ca="1">IFERROR(__xludf.DUMMYFUNCTION("""COMPUTED_VALUE"""),12)</f>
        <v>12</v>
      </c>
      <c r="CW44" s="19" t="str">
        <f ca="1">IFERROR(__xludf.DUMMYFUNCTION("""COMPUTED_VALUE"""),"Білоцерковець Д. О.")</f>
        <v>Білоцерковець Д. О.</v>
      </c>
      <c r="CX44" s="19" t="str">
        <f ca="1">IFERROR(__xludf.DUMMYFUNCTION("""COMPUTED_VALUE"""),"За")</f>
        <v>За</v>
      </c>
      <c r="CY44" s="19">
        <f ca="1">IFERROR(__xludf.DUMMYFUNCTION("""COMPUTED_VALUE"""),12)</f>
        <v>12</v>
      </c>
      <c r="CZ44" s="19" t="str">
        <f ca="1">IFERROR(__xludf.DUMMYFUNCTION("""COMPUTED_VALUE"""),"Білоцерковець Д. О.")</f>
        <v>Білоцерковець Д. О.</v>
      </c>
      <c r="DA44" s="19" t="str">
        <f ca="1">IFERROR(__xludf.DUMMYFUNCTION("""COMPUTED_VALUE"""),"За")</f>
        <v>За</v>
      </c>
      <c r="DB44" s="19">
        <f ca="1">IFERROR(__xludf.DUMMYFUNCTION("""COMPUTED_VALUE"""),12)</f>
        <v>12</v>
      </c>
      <c r="DC44" s="19" t="str">
        <f ca="1">IFERROR(__xludf.DUMMYFUNCTION("""COMPUTED_VALUE"""),"Білоцерковець Д. О.")</f>
        <v>Білоцерковець Д. О.</v>
      </c>
      <c r="DD44" s="19" t="str">
        <f ca="1">IFERROR(__xludf.DUMMYFUNCTION("""COMPUTED_VALUE"""),"За")</f>
        <v>За</v>
      </c>
      <c r="DE44" s="19">
        <f ca="1">IFERROR(__xludf.DUMMYFUNCTION("""COMPUTED_VALUE"""),12)</f>
        <v>12</v>
      </c>
      <c r="DF44" s="19" t="str">
        <f ca="1">IFERROR(__xludf.DUMMYFUNCTION("""COMPUTED_VALUE"""),"Білоцерковець Д. О.")</f>
        <v>Білоцерковець Д. О.</v>
      </c>
      <c r="DG44" s="19" t="str">
        <f ca="1">IFERROR(__xludf.DUMMYFUNCTION("""COMPUTED_VALUE"""),"За")</f>
        <v>За</v>
      </c>
      <c r="DH44" s="19">
        <f ca="1">IFERROR(__xludf.DUMMYFUNCTION("""COMPUTED_VALUE"""),12)</f>
        <v>12</v>
      </c>
      <c r="DI44" s="19" t="str">
        <f ca="1">IFERROR(__xludf.DUMMYFUNCTION("""COMPUTED_VALUE"""),"Білоцерковець Д. О.")</f>
        <v>Білоцерковець Д. О.</v>
      </c>
      <c r="DJ44" s="19" t="str">
        <f ca="1">IFERROR(__xludf.DUMMYFUNCTION("""COMPUTED_VALUE"""),"За")</f>
        <v>За</v>
      </c>
      <c r="DK44" s="19">
        <f ca="1">IFERROR(__xludf.DUMMYFUNCTION("""COMPUTED_VALUE"""),12)</f>
        <v>12</v>
      </c>
      <c r="DL44" s="19" t="str">
        <f ca="1">IFERROR(__xludf.DUMMYFUNCTION("""COMPUTED_VALUE"""),"Білоцерковець Д. О.")</f>
        <v>Білоцерковець Д. О.</v>
      </c>
      <c r="DM44" s="19" t="str">
        <f ca="1">IFERROR(__xludf.DUMMYFUNCTION("""COMPUTED_VALUE"""),"За")</f>
        <v>За</v>
      </c>
      <c r="DN44" s="19">
        <f ca="1">IFERROR(__xludf.DUMMYFUNCTION("""COMPUTED_VALUE"""),12)</f>
        <v>12</v>
      </c>
      <c r="DO44" s="19" t="str">
        <f ca="1">IFERROR(__xludf.DUMMYFUNCTION("""COMPUTED_VALUE"""),"Білоцерковець Д. О.")</f>
        <v>Білоцерковець Д. О.</v>
      </c>
      <c r="DP44" s="19" t="str">
        <f ca="1">IFERROR(__xludf.DUMMYFUNCTION("""COMPUTED_VALUE"""),"За")</f>
        <v>За</v>
      </c>
      <c r="DQ44" s="19">
        <f ca="1">IFERROR(__xludf.DUMMYFUNCTION("""COMPUTED_VALUE"""),12)</f>
        <v>12</v>
      </c>
      <c r="DR44" s="19" t="str">
        <f ca="1">IFERROR(__xludf.DUMMYFUNCTION("""COMPUTED_VALUE"""),"Білоцерковець Д. О.")</f>
        <v>Білоцерковець Д. О.</v>
      </c>
      <c r="DS44" s="19" t="str">
        <f ca="1">IFERROR(__xludf.DUMMYFUNCTION("""COMPUTED_VALUE"""),"За")</f>
        <v>За</v>
      </c>
      <c r="DT44" s="19">
        <f ca="1">IFERROR(__xludf.DUMMYFUNCTION("""COMPUTED_VALUE"""),12)</f>
        <v>12</v>
      </c>
      <c r="DU44" s="19" t="str">
        <f ca="1">IFERROR(__xludf.DUMMYFUNCTION("""COMPUTED_VALUE"""),"Білоцерковець Д. О.")</f>
        <v>Білоцерковець Д. О.</v>
      </c>
      <c r="DV44" s="19" t="str">
        <f ca="1">IFERROR(__xludf.DUMMYFUNCTION("""COMPUTED_VALUE"""),"За")</f>
        <v>За</v>
      </c>
      <c r="DW44" s="19">
        <f ca="1">IFERROR(__xludf.DUMMYFUNCTION("""COMPUTED_VALUE"""),12)</f>
        <v>12</v>
      </c>
      <c r="DX44" s="19" t="str">
        <f ca="1">IFERROR(__xludf.DUMMYFUNCTION("""COMPUTED_VALUE"""),"Білоцерковець Д. О.")</f>
        <v>Білоцерковець Д. О.</v>
      </c>
      <c r="DY44" s="19" t="str">
        <f ca="1">IFERROR(__xludf.DUMMYFUNCTION("""COMPUTED_VALUE"""),"За")</f>
        <v>За</v>
      </c>
      <c r="DZ44" s="19">
        <f ca="1">IFERROR(__xludf.DUMMYFUNCTION("""COMPUTED_VALUE"""),12)</f>
        <v>12</v>
      </c>
      <c r="EA44" s="19" t="str">
        <f ca="1">IFERROR(__xludf.DUMMYFUNCTION("""COMPUTED_VALUE"""),"Білоцерковець Д. О.")</f>
        <v>Білоцерковець Д. О.</v>
      </c>
      <c r="EB44" s="19" t="str">
        <f ca="1">IFERROR(__xludf.DUMMYFUNCTION("""COMPUTED_VALUE"""),"За")</f>
        <v>За</v>
      </c>
      <c r="EC44" s="19">
        <f ca="1">IFERROR(__xludf.DUMMYFUNCTION("""COMPUTED_VALUE"""),12)</f>
        <v>12</v>
      </c>
      <c r="ED44" s="19" t="str">
        <f ca="1">IFERROR(__xludf.DUMMYFUNCTION("""COMPUTED_VALUE"""),"Білоцерковець Д. О.")</f>
        <v>Білоцерковець Д. О.</v>
      </c>
      <c r="EE44" s="19" t="str">
        <f ca="1">IFERROR(__xludf.DUMMYFUNCTION("""COMPUTED_VALUE"""),"Не голосував")</f>
        <v>Не голосував</v>
      </c>
      <c r="EF44" s="19">
        <f ca="1">IFERROR(__xludf.DUMMYFUNCTION("""COMPUTED_VALUE"""),12)</f>
        <v>12</v>
      </c>
      <c r="EG44" s="19" t="str">
        <f ca="1">IFERROR(__xludf.DUMMYFUNCTION("""COMPUTED_VALUE"""),"Білоцерковець Д. О.")</f>
        <v>Білоцерковець Д. О.</v>
      </c>
      <c r="EH44" s="19" t="str">
        <f ca="1">IFERROR(__xludf.DUMMYFUNCTION("""COMPUTED_VALUE"""),"...")</f>
        <v>...</v>
      </c>
      <c r="EI44" s="19">
        <f ca="1">IFERROR(__xludf.DUMMYFUNCTION("""COMPUTED_VALUE"""),12)</f>
        <v>12</v>
      </c>
      <c r="EJ44" s="19" t="str">
        <f ca="1">IFERROR(__xludf.DUMMYFUNCTION("""COMPUTED_VALUE"""),"Білоцерковець Д. О.")</f>
        <v>Білоцерковець Д. О.</v>
      </c>
      <c r="EK44" s="19" t="str">
        <f ca="1">IFERROR(__xludf.DUMMYFUNCTION("""COMPUTED_VALUE"""),"...")</f>
        <v>...</v>
      </c>
      <c r="EL44" s="19">
        <f ca="1">IFERROR(__xludf.DUMMYFUNCTION("""COMPUTED_VALUE"""),12)</f>
        <v>12</v>
      </c>
      <c r="EM44" s="19" t="str">
        <f ca="1">IFERROR(__xludf.DUMMYFUNCTION("""COMPUTED_VALUE"""),"Білоцерковець Д. О.")</f>
        <v>Білоцерковець Д. О.</v>
      </c>
      <c r="EN44" s="19" t="str">
        <f ca="1">IFERROR(__xludf.DUMMYFUNCTION("""COMPUTED_VALUE"""),"...")</f>
        <v>...</v>
      </c>
      <c r="EO44" s="19">
        <f ca="1">IFERROR(__xludf.DUMMYFUNCTION("""COMPUTED_VALUE"""),12)</f>
        <v>12</v>
      </c>
      <c r="EP44" s="19" t="str">
        <f ca="1">IFERROR(__xludf.DUMMYFUNCTION("""COMPUTED_VALUE"""),"Білоцерковець Д. О.")</f>
        <v>Білоцерковець Д. О.</v>
      </c>
      <c r="EQ44" s="19" t="str">
        <f ca="1">IFERROR(__xludf.DUMMYFUNCTION("""COMPUTED_VALUE"""),"...")</f>
        <v>...</v>
      </c>
      <c r="ER44" s="19">
        <f ca="1">IFERROR(__xludf.DUMMYFUNCTION("""COMPUTED_VALUE"""),12)</f>
        <v>12</v>
      </c>
      <c r="ES44" s="19" t="str">
        <f ca="1">IFERROR(__xludf.DUMMYFUNCTION("""COMPUTED_VALUE"""),"Білоцерковець Д. О.")</f>
        <v>Білоцерковець Д. О.</v>
      </c>
      <c r="ET44" s="19" t="str">
        <f ca="1">IFERROR(__xludf.DUMMYFUNCTION("""COMPUTED_VALUE"""),"...")</f>
        <v>...</v>
      </c>
      <c r="EU44" s="19">
        <f ca="1">IFERROR(__xludf.DUMMYFUNCTION("""COMPUTED_VALUE"""),12)</f>
        <v>12</v>
      </c>
      <c r="EV44" s="19" t="str">
        <f ca="1">IFERROR(__xludf.DUMMYFUNCTION("""COMPUTED_VALUE"""),"Білоцерковець Д. О.")</f>
        <v>Білоцерковець Д. О.</v>
      </c>
      <c r="EW44" s="19" t="str">
        <f ca="1">IFERROR(__xludf.DUMMYFUNCTION("""COMPUTED_VALUE"""),"...")</f>
        <v>...</v>
      </c>
      <c r="EX44" s="19">
        <f ca="1">IFERROR(__xludf.DUMMYFUNCTION("""COMPUTED_VALUE"""),12)</f>
        <v>12</v>
      </c>
      <c r="EY44" s="19" t="str">
        <f ca="1">IFERROR(__xludf.DUMMYFUNCTION("""COMPUTED_VALUE"""),"Білоцерковець Д. О.")</f>
        <v>Білоцерковець Д. О.</v>
      </c>
      <c r="EZ44" s="19" t="str">
        <f ca="1">IFERROR(__xludf.DUMMYFUNCTION("""COMPUTED_VALUE"""),"...")</f>
        <v>...</v>
      </c>
      <c r="FA44" s="19">
        <f ca="1">IFERROR(__xludf.DUMMYFUNCTION("""COMPUTED_VALUE"""),12)</f>
        <v>12</v>
      </c>
      <c r="FB44" s="19" t="str">
        <f ca="1">IFERROR(__xludf.DUMMYFUNCTION("""COMPUTED_VALUE"""),"Білоцерковець Д. О.")</f>
        <v>Білоцерковець Д. О.</v>
      </c>
      <c r="FC44" s="19" t="str">
        <f ca="1">IFERROR(__xludf.DUMMYFUNCTION("""COMPUTED_VALUE"""),"...")</f>
        <v>...</v>
      </c>
      <c r="FD44" s="19">
        <f ca="1">IFERROR(__xludf.DUMMYFUNCTION("""COMPUTED_VALUE"""),12)</f>
        <v>12</v>
      </c>
      <c r="FE44" s="19" t="str">
        <f ca="1">IFERROR(__xludf.DUMMYFUNCTION("""COMPUTED_VALUE"""),"Білоцерковець Д. О.")</f>
        <v>Білоцерковець Д. О.</v>
      </c>
      <c r="FF44" s="19" t="str">
        <f ca="1">IFERROR(__xludf.DUMMYFUNCTION("""COMPUTED_VALUE"""),"...")</f>
        <v>...</v>
      </c>
      <c r="FG44" s="19">
        <f ca="1">IFERROR(__xludf.DUMMYFUNCTION("""COMPUTED_VALUE"""),12)</f>
        <v>12</v>
      </c>
      <c r="FH44" s="19" t="str">
        <f ca="1">IFERROR(__xludf.DUMMYFUNCTION("""COMPUTED_VALUE"""),"Білоцерковець Д. О.")</f>
        <v>Білоцерковець Д. О.</v>
      </c>
      <c r="FI44" s="19" t="str">
        <f ca="1">IFERROR(__xludf.DUMMYFUNCTION("""COMPUTED_VALUE"""),"За")</f>
        <v>За</v>
      </c>
      <c r="FJ44" s="19">
        <f ca="1">IFERROR(__xludf.DUMMYFUNCTION("""COMPUTED_VALUE"""),12)</f>
        <v>12</v>
      </c>
      <c r="FK44" s="19" t="str">
        <f ca="1">IFERROR(__xludf.DUMMYFUNCTION("""COMPUTED_VALUE"""),"Білоцерковець Д. О.")</f>
        <v>Білоцерковець Д. О.</v>
      </c>
      <c r="FL44" s="19" t="str">
        <f ca="1">IFERROR(__xludf.DUMMYFUNCTION("""COMPUTED_VALUE"""),"За")</f>
        <v>За</v>
      </c>
      <c r="FM44" s="19">
        <f ca="1">IFERROR(__xludf.DUMMYFUNCTION("""COMPUTED_VALUE"""),12)</f>
        <v>12</v>
      </c>
      <c r="FN44" s="19" t="str">
        <f ca="1">IFERROR(__xludf.DUMMYFUNCTION("""COMPUTED_VALUE"""),"Білоцерковець Д. О.")</f>
        <v>Білоцерковець Д. О.</v>
      </c>
      <c r="FO44" s="19" t="str">
        <f ca="1">IFERROR(__xludf.DUMMYFUNCTION("""COMPUTED_VALUE"""),"За")</f>
        <v>За</v>
      </c>
      <c r="FP44" s="19">
        <f ca="1">IFERROR(__xludf.DUMMYFUNCTION("""COMPUTED_VALUE"""),12)</f>
        <v>12</v>
      </c>
      <c r="FQ44" s="19" t="str">
        <f ca="1">IFERROR(__xludf.DUMMYFUNCTION("""COMPUTED_VALUE"""),"Білоцерковець Д. О.")</f>
        <v>Білоцерковець Д. О.</v>
      </c>
      <c r="FR44" s="19" t="str">
        <f ca="1">IFERROR(__xludf.DUMMYFUNCTION("""COMPUTED_VALUE"""),"За")</f>
        <v>За</v>
      </c>
      <c r="FS44" s="19">
        <f ca="1">IFERROR(__xludf.DUMMYFUNCTION("""COMPUTED_VALUE"""),12)</f>
        <v>12</v>
      </c>
      <c r="FT44" s="19" t="str">
        <f ca="1">IFERROR(__xludf.DUMMYFUNCTION("""COMPUTED_VALUE"""),"Білоцерковець Д. О.")</f>
        <v>Білоцерковець Д. О.</v>
      </c>
      <c r="FU44" s="19" t="str">
        <f ca="1">IFERROR(__xludf.DUMMYFUNCTION("""COMPUTED_VALUE"""),"За")</f>
        <v>За</v>
      </c>
      <c r="FV44" s="19">
        <f ca="1">IFERROR(__xludf.DUMMYFUNCTION("""COMPUTED_VALUE"""),12)</f>
        <v>12</v>
      </c>
      <c r="FW44" s="19" t="str">
        <f ca="1">IFERROR(__xludf.DUMMYFUNCTION("""COMPUTED_VALUE"""),"Білоцерковець Д. О.")</f>
        <v>Білоцерковець Д. О.</v>
      </c>
      <c r="FX44" s="19" t="str">
        <f ca="1">IFERROR(__xludf.DUMMYFUNCTION("""COMPUTED_VALUE"""),"За")</f>
        <v>За</v>
      </c>
      <c r="FY44" s="19">
        <f ca="1">IFERROR(__xludf.DUMMYFUNCTION("""COMPUTED_VALUE"""),12)</f>
        <v>12</v>
      </c>
      <c r="FZ44" s="19" t="str">
        <f ca="1">IFERROR(__xludf.DUMMYFUNCTION("""COMPUTED_VALUE"""),"Білоцерковець Д. О.")</f>
        <v>Білоцерковець Д. О.</v>
      </c>
      <c r="GA44" s="19" t="str">
        <f ca="1">IFERROR(__xludf.DUMMYFUNCTION("""COMPUTED_VALUE"""),"За")</f>
        <v>За</v>
      </c>
      <c r="GB44" s="19">
        <f ca="1">IFERROR(__xludf.DUMMYFUNCTION("""COMPUTED_VALUE"""),12)</f>
        <v>12</v>
      </c>
      <c r="GC44" s="19" t="str">
        <f ca="1">IFERROR(__xludf.DUMMYFUNCTION("""COMPUTED_VALUE"""),"Білоцерковець Д. О.")</f>
        <v>Білоцерковець Д. О.</v>
      </c>
      <c r="GD44" s="19" t="str">
        <f ca="1">IFERROR(__xludf.DUMMYFUNCTION("""COMPUTED_VALUE"""),"За")</f>
        <v>За</v>
      </c>
      <c r="GE44" s="19">
        <f ca="1">IFERROR(__xludf.DUMMYFUNCTION("""COMPUTED_VALUE"""),12)</f>
        <v>12</v>
      </c>
      <c r="GF44" s="19" t="str">
        <f ca="1">IFERROR(__xludf.DUMMYFUNCTION("""COMPUTED_VALUE"""),"Білоцерковець Д. О.")</f>
        <v>Білоцерковець Д. О.</v>
      </c>
      <c r="GG44" s="19" t="str">
        <f ca="1">IFERROR(__xludf.DUMMYFUNCTION("""COMPUTED_VALUE"""),"За")</f>
        <v>За</v>
      </c>
      <c r="GH44" s="19">
        <f ca="1">IFERROR(__xludf.DUMMYFUNCTION("""COMPUTED_VALUE"""),12)</f>
        <v>12</v>
      </c>
      <c r="GI44" s="19" t="str">
        <f ca="1">IFERROR(__xludf.DUMMYFUNCTION("""COMPUTED_VALUE"""),"Білоцерковець Д. О.")</f>
        <v>Білоцерковець Д. О.</v>
      </c>
      <c r="GJ44" s="19" t="str">
        <f ca="1">IFERROR(__xludf.DUMMYFUNCTION("""COMPUTED_VALUE"""),"За")</f>
        <v>За</v>
      </c>
      <c r="GK44" s="19">
        <f ca="1">IFERROR(__xludf.DUMMYFUNCTION("""COMPUTED_VALUE"""),12)</f>
        <v>12</v>
      </c>
      <c r="GL44" s="19" t="str">
        <f ca="1">IFERROR(__xludf.DUMMYFUNCTION("""COMPUTED_VALUE"""),"Білоцерковець Д. О.")</f>
        <v>Білоцерковець Д. О.</v>
      </c>
      <c r="GM44" s="19" t="str">
        <f ca="1">IFERROR(__xludf.DUMMYFUNCTION("""COMPUTED_VALUE"""),"За")</f>
        <v>За</v>
      </c>
      <c r="GN44" s="19">
        <f ca="1">IFERROR(__xludf.DUMMYFUNCTION("""COMPUTED_VALUE"""),12)</f>
        <v>12</v>
      </c>
      <c r="GO44" s="19" t="str">
        <f ca="1">IFERROR(__xludf.DUMMYFUNCTION("""COMPUTED_VALUE"""),"Білоцерковець Д. О.")</f>
        <v>Білоцерковець Д. О.</v>
      </c>
      <c r="GP44" s="19" t="str">
        <f ca="1">IFERROR(__xludf.DUMMYFUNCTION("""COMPUTED_VALUE"""),"За")</f>
        <v>За</v>
      </c>
      <c r="GQ44" s="19">
        <f ca="1">IFERROR(__xludf.DUMMYFUNCTION("""COMPUTED_VALUE"""),12)</f>
        <v>12</v>
      </c>
      <c r="GR44" s="19" t="str">
        <f ca="1">IFERROR(__xludf.DUMMYFUNCTION("""COMPUTED_VALUE"""),"Білоцерковець Д. О.")</f>
        <v>Білоцерковець Д. О.</v>
      </c>
      <c r="GS44" s="19" t="str">
        <f ca="1">IFERROR(__xludf.DUMMYFUNCTION("""COMPUTED_VALUE"""),"За")</f>
        <v>За</v>
      </c>
      <c r="GT44" s="19">
        <f ca="1">IFERROR(__xludf.DUMMYFUNCTION("""COMPUTED_VALUE"""),12)</f>
        <v>12</v>
      </c>
      <c r="GU44" s="19" t="str">
        <f ca="1">IFERROR(__xludf.DUMMYFUNCTION("""COMPUTED_VALUE"""),"Білоцерковець Д. О.")</f>
        <v>Білоцерковець Д. О.</v>
      </c>
      <c r="GV44" s="19" t="str">
        <f ca="1">IFERROR(__xludf.DUMMYFUNCTION("""COMPUTED_VALUE"""),"За")</f>
        <v>За</v>
      </c>
      <c r="GW44" s="19">
        <f ca="1">IFERROR(__xludf.DUMMYFUNCTION("""COMPUTED_VALUE"""),12)</f>
        <v>12</v>
      </c>
      <c r="GX44" s="19" t="str">
        <f ca="1">IFERROR(__xludf.DUMMYFUNCTION("""COMPUTED_VALUE"""),"Білоцерковець Д. О.")</f>
        <v>Білоцерковець Д. О.</v>
      </c>
      <c r="GY44" s="19" t="str">
        <f ca="1">IFERROR(__xludf.DUMMYFUNCTION("""COMPUTED_VALUE"""),"За")</f>
        <v>За</v>
      </c>
      <c r="GZ44" s="19">
        <f ca="1">IFERROR(__xludf.DUMMYFUNCTION("""COMPUTED_VALUE"""),12)</f>
        <v>12</v>
      </c>
      <c r="HA44" s="19" t="str">
        <f ca="1">IFERROR(__xludf.DUMMYFUNCTION("""COMPUTED_VALUE"""),"Білоцерковець Д. О.")</f>
        <v>Білоцерковець Д. О.</v>
      </c>
      <c r="HB44" s="19" t="str">
        <f ca="1">IFERROR(__xludf.DUMMYFUNCTION("""COMPUTED_VALUE"""),"За")</f>
        <v>За</v>
      </c>
      <c r="HC44" s="19">
        <f ca="1">IFERROR(__xludf.DUMMYFUNCTION("""COMPUTED_VALUE"""),12)</f>
        <v>12</v>
      </c>
      <c r="HD44" s="19" t="str">
        <f ca="1">IFERROR(__xludf.DUMMYFUNCTION("""COMPUTED_VALUE"""),"Білоцерковець Д. О.")</f>
        <v>Білоцерковець Д. О.</v>
      </c>
      <c r="HE44" s="19" t="str">
        <f ca="1">IFERROR(__xludf.DUMMYFUNCTION("""COMPUTED_VALUE"""),"За")</f>
        <v>За</v>
      </c>
      <c r="HF44" s="19">
        <f ca="1">IFERROR(__xludf.DUMMYFUNCTION("""COMPUTED_VALUE"""),12)</f>
        <v>12</v>
      </c>
      <c r="HG44" s="19" t="str">
        <f ca="1">IFERROR(__xludf.DUMMYFUNCTION("""COMPUTED_VALUE"""),"Білоцерковець Д. О.")</f>
        <v>Білоцерковець Д. О.</v>
      </c>
      <c r="HH44" s="19" t="str">
        <f ca="1">IFERROR(__xludf.DUMMYFUNCTION("""COMPUTED_VALUE"""),"За")</f>
        <v>За</v>
      </c>
      <c r="HI44" s="19">
        <f ca="1">IFERROR(__xludf.DUMMYFUNCTION("""COMPUTED_VALUE"""),12)</f>
        <v>12</v>
      </c>
      <c r="HJ44" s="19" t="str">
        <f ca="1">IFERROR(__xludf.DUMMYFUNCTION("""COMPUTED_VALUE"""),"Білоцерковець Д. О.")</f>
        <v>Білоцерковець Д. О.</v>
      </c>
      <c r="HK44" s="19" t="str">
        <f ca="1">IFERROR(__xludf.DUMMYFUNCTION("""COMPUTED_VALUE"""),"За")</f>
        <v>За</v>
      </c>
      <c r="HL44" s="19">
        <f ca="1">IFERROR(__xludf.DUMMYFUNCTION("""COMPUTED_VALUE"""),12)</f>
        <v>12</v>
      </c>
      <c r="HM44" s="19" t="str">
        <f ca="1">IFERROR(__xludf.DUMMYFUNCTION("""COMPUTED_VALUE"""),"Білоцерковець Д. О.")</f>
        <v>Білоцерковець Д. О.</v>
      </c>
      <c r="HN44" s="19" t="str">
        <f ca="1">IFERROR(__xludf.DUMMYFUNCTION("""COMPUTED_VALUE"""),"За")</f>
        <v>За</v>
      </c>
      <c r="HO44" s="19">
        <f ca="1">IFERROR(__xludf.DUMMYFUNCTION("""COMPUTED_VALUE"""),12)</f>
        <v>12</v>
      </c>
      <c r="HP44" s="19" t="str">
        <f ca="1">IFERROR(__xludf.DUMMYFUNCTION("""COMPUTED_VALUE"""),"Білоцерковець Д. О.")</f>
        <v>Білоцерковець Д. О.</v>
      </c>
      <c r="HQ44" s="19" t="str">
        <f ca="1">IFERROR(__xludf.DUMMYFUNCTION("""COMPUTED_VALUE"""),"За")</f>
        <v>За</v>
      </c>
      <c r="HR44" s="19">
        <f ca="1">IFERROR(__xludf.DUMMYFUNCTION("""COMPUTED_VALUE"""),12)</f>
        <v>12</v>
      </c>
      <c r="HS44" s="19" t="str">
        <f ca="1">IFERROR(__xludf.DUMMYFUNCTION("""COMPUTED_VALUE"""),"Білоцерковець Д. О.")</f>
        <v>Білоцерковець Д. О.</v>
      </c>
      <c r="HT44" s="19" t="str">
        <f ca="1">IFERROR(__xludf.DUMMYFUNCTION("""COMPUTED_VALUE"""),"За")</f>
        <v>За</v>
      </c>
      <c r="HU44" s="19">
        <f ca="1">IFERROR(__xludf.DUMMYFUNCTION("""COMPUTED_VALUE"""),12)</f>
        <v>12</v>
      </c>
      <c r="HV44" s="19" t="str">
        <f ca="1">IFERROR(__xludf.DUMMYFUNCTION("""COMPUTED_VALUE"""),"Білоцерковець Д. О.")</f>
        <v>Білоцерковець Д. О.</v>
      </c>
      <c r="HW44" s="19" t="str">
        <f ca="1">IFERROR(__xludf.DUMMYFUNCTION("""COMPUTED_VALUE"""),"За")</f>
        <v>За</v>
      </c>
      <c r="HX44" s="19">
        <f ca="1">IFERROR(__xludf.DUMMYFUNCTION("""COMPUTED_VALUE"""),12)</f>
        <v>12</v>
      </c>
      <c r="HY44" s="19" t="str">
        <f ca="1">IFERROR(__xludf.DUMMYFUNCTION("""COMPUTED_VALUE"""),"Білоцерковець Д. О.")</f>
        <v>Білоцерковець Д. О.</v>
      </c>
      <c r="HZ44" s="19" t="str">
        <f ca="1">IFERROR(__xludf.DUMMYFUNCTION("""COMPUTED_VALUE"""),"За")</f>
        <v>За</v>
      </c>
      <c r="IA44" s="19">
        <f ca="1">IFERROR(__xludf.DUMMYFUNCTION("""COMPUTED_VALUE"""),12)</f>
        <v>12</v>
      </c>
      <c r="IB44" s="19" t="str">
        <f ca="1">IFERROR(__xludf.DUMMYFUNCTION("""COMPUTED_VALUE"""),"Білоцерковець Д. О.")</f>
        <v>Білоцерковець Д. О.</v>
      </c>
      <c r="IC44" s="19" t="str">
        <f ca="1">IFERROR(__xludf.DUMMYFUNCTION("""COMPUTED_VALUE"""),"За")</f>
        <v>За</v>
      </c>
      <c r="ID44" s="19">
        <f ca="1">IFERROR(__xludf.DUMMYFUNCTION("""COMPUTED_VALUE"""),12)</f>
        <v>12</v>
      </c>
      <c r="IE44" s="19" t="str">
        <f ca="1">IFERROR(__xludf.DUMMYFUNCTION("""COMPUTED_VALUE"""),"Білоцерковець Д. О.")</f>
        <v>Білоцерковець Д. О.</v>
      </c>
      <c r="IF44" s="19" t="str">
        <f ca="1">IFERROR(__xludf.DUMMYFUNCTION("""COMPUTED_VALUE"""),"За")</f>
        <v>За</v>
      </c>
      <c r="IG44" s="19">
        <f ca="1">IFERROR(__xludf.DUMMYFUNCTION("""COMPUTED_VALUE"""),12)</f>
        <v>12</v>
      </c>
      <c r="IH44" s="19" t="str">
        <f ca="1">IFERROR(__xludf.DUMMYFUNCTION("""COMPUTED_VALUE"""),"Білоцерковець Д. О.")</f>
        <v>Білоцерковець Д. О.</v>
      </c>
      <c r="II44" s="19" t="str">
        <f ca="1">IFERROR(__xludf.DUMMYFUNCTION("""COMPUTED_VALUE"""),"За")</f>
        <v>За</v>
      </c>
      <c r="IJ44" s="19">
        <f ca="1">IFERROR(__xludf.DUMMYFUNCTION("""COMPUTED_VALUE"""),12)</f>
        <v>12</v>
      </c>
      <c r="IK44" s="19" t="str">
        <f ca="1">IFERROR(__xludf.DUMMYFUNCTION("""COMPUTED_VALUE"""),"Білоцерковець Д. О.")</f>
        <v>Білоцерковець Д. О.</v>
      </c>
      <c r="IL44" s="19" t="str">
        <f ca="1">IFERROR(__xludf.DUMMYFUNCTION("""COMPUTED_VALUE"""),"За")</f>
        <v>За</v>
      </c>
      <c r="IM44" s="19">
        <f ca="1">IFERROR(__xludf.DUMMYFUNCTION("""COMPUTED_VALUE"""),12)</f>
        <v>12</v>
      </c>
      <c r="IN44" s="19" t="str">
        <f ca="1">IFERROR(__xludf.DUMMYFUNCTION("""COMPUTED_VALUE"""),"Білоцерковець Д. О.")</f>
        <v>Білоцерковець Д. О.</v>
      </c>
      <c r="IO44" s="19" t="str">
        <f ca="1">IFERROR(__xludf.DUMMYFUNCTION("""COMPUTED_VALUE"""),"За")</f>
        <v>За</v>
      </c>
      <c r="IP44" s="19">
        <f ca="1">IFERROR(__xludf.DUMMYFUNCTION("""COMPUTED_VALUE"""),12)</f>
        <v>12</v>
      </c>
      <c r="IQ44" s="19" t="str">
        <f ca="1">IFERROR(__xludf.DUMMYFUNCTION("""COMPUTED_VALUE"""),"Білоцерковець Д. О.")</f>
        <v>Білоцерковець Д. О.</v>
      </c>
      <c r="IR44" s="19" t="str">
        <f ca="1">IFERROR(__xludf.DUMMYFUNCTION("""COMPUTED_VALUE"""),"За")</f>
        <v>За</v>
      </c>
      <c r="IS44" s="19">
        <f ca="1">IFERROR(__xludf.DUMMYFUNCTION("""COMPUTED_VALUE"""),12)</f>
        <v>12</v>
      </c>
      <c r="IT44" s="19" t="str">
        <f ca="1">IFERROR(__xludf.DUMMYFUNCTION("""COMPUTED_VALUE"""),"Білоцерковець Д. О.")</f>
        <v>Білоцерковець Д. О.</v>
      </c>
      <c r="IU44" s="19" t="str">
        <f ca="1">IFERROR(__xludf.DUMMYFUNCTION("""COMPUTED_VALUE"""),"За")</f>
        <v>За</v>
      </c>
      <c r="IV44" s="19">
        <f ca="1">IFERROR(__xludf.DUMMYFUNCTION("""COMPUTED_VALUE"""),12)</f>
        <v>12</v>
      </c>
      <c r="IW44" s="19" t="str">
        <f ca="1">IFERROR(__xludf.DUMMYFUNCTION("""COMPUTED_VALUE"""),"Білоцерковець Д. О.")</f>
        <v>Білоцерковець Д. О.</v>
      </c>
      <c r="IX44" s="19" t="str">
        <f ca="1">IFERROR(__xludf.DUMMYFUNCTION("""COMPUTED_VALUE"""),"За")</f>
        <v>За</v>
      </c>
      <c r="IY44" s="19">
        <f ca="1">IFERROR(__xludf.DUMMYFUNCTION("""COMPUTED_VALUE"""),12)</f>
        <v>12</v>
      </c>
      <c r="IZ44" s="19" t="str">
        <f ca="1">IFERROR(__xludf.DUMMYFUNCTION("""COMPUTED_VALUE"""),"Білоцерковець Д. О.")</f>
        <v>Білоцерковець Д. О.</v>
      </c>
      <c r="JA44" s="19" t="str">
        <f ca="1">IFERROR(__xludf.DUMMYFUNCTION("""COMPUTED_VALUE"""),"За")</f>
        <v>За</v>
      </c>
      <c r="JB44" s="19">
        <f ca="1">IFERROR(__xludf.DUMMYFUNCTION("""COMPUTED_VALUE"""),12)</f>
        <v>12</v>
      </c>
      <c r="JC44" s="19" t="str">
        <f ca="1">IFERROR(__xludf.DUMMYFUNCTION("""COMPUTED_VALUE"""),"Білоцерковець Д. О.")</f>
        <v>Білоцерковець Д. О.</v>
      </c>
      <c r="JD44" s="19" t="str">
        <f ca="1">IFERROR(__xludf.DUMMYFUNCTION("""COMPUTED_VALUE"""),"За")</f>
        <v>За</v>
      </c>
      <c r="JE44" s="19">
        <f ca="1">IFERROR(__xludf.DUMMYFUNCTION("""COMPUTED_VALUE"""),12)</f>
        <v>12</v>
      </c>
      <c r="JF44" s="19" t="str">
        <f ca="1">IFERROR(__xludf.DUMMYFUNCTION("""COMPUTED_VALUE"""),"Білоцерковець Д. О.")</f>
        <v>Білоцерковець Д. О.</v>
      </c>
      <c r="JG44" s="19" t="str">
        <f ca="1">IFERROR(__xludf.DUMMYFUNCTION("""COMPUTED_VALUE"""),"Не голосував")</f>
        <v>Не голосував</v>
      </c>
      <c r="JH44" s="19">
        <f ca="1">IFERROR(__xludf.DUMMYFUNCTION("""COMPUTED_VALUE"""),12)</f>
        <v>12</v>
      </c>
      <c r="JI44" s="19" t="str">
        <f ca="1">IFERROR(__xludf.DUMMYFUNCTION("""COMPUTED_VALUE"""),"Білоцерковець Д. О.")</f>
        <v>Білоцерковець Д. О.</v>
      </c>
      <c r="JJ44" s="19" t="str">
        <f ca="1">IFERROR(__xludf.DUMMYFUNCTION("""COMPUTED_VALUE"""),"За")</f>
        <v>За</v>
      </c>
      <c r="JK44" s="19">
        <f ca="1">IFERROR(__xludf.DUMMYFUNCTION("""COMPUTED_VALUE"""),12)</f>
        <v>12</v>
      </c>
      <c r="JL44" s="19" t="str">
        <f ca="1">IFERROR(__xludf.DUMMYFUNCTION("""COMPUTED_VALUE"""),"Білоцерковець Д. О.")</f>
        <v>Білоцерковець Д. О.</v>
      </c>
      <c r="JM44" s="19" t="str">
        <f ca="1">IFERROR(__xludf.DUMMYFUNCTION("""COMPUTED_VALUE"""),"За")</f>
        <v>За</v>
      </c>
      <c r="JN44" s="19">
        <f ca="1">IFERROR(__xludf.DUMMYFUNCTION("""COMPUTED_VALUE"""),12)</f>
        <v>12</v>
      </c>
      <c r="JO44" s="19" t="str">
        <f ca="1">IFERROR(__xludf.DUMMYFUNCTION("""COMPUTED_VALUE"""),"Білоцерковець Д. О.")</f>
        <v>Білоцерковець Д. О.</v>
      </c>
      <c r="JP44" s="19" t="str">
        <f ca="1">IFERROR(__xludf.DUMMYFUNCTION("""COMPUTED_VALUE"""),"За")</f>
        <v>За</v>
      </c>
      <c r="JQ44" s="19">
        <f ca="1">IFERROR(__xludf.DUMMYFUNCTION("""COMPUTED_VALUE"""),12)</f>
        <v>12</v>
      </c>
      <c r="JR44" s="19" t="str">
        <f ca="1">IFERROR(__xludf.DUMMYFUNCTION("""COMPUTED_VALUE"""),"Білоцерковець Д. О.")</f>
        <v>Білоцерковець Д. О.</v>
      </c>
      <c r="JS44" s="19" t="str">
        <f ca="1">IFERROR(__xludf.DUMMYFUNCTION("""COMPUTED_VALUE"""),"За")</f>
        <v>За</v>
      </c>
      <c r="JT44" s="19">
        <f ca="1">IFERROR(__xludf.DUMMYFUNCTION("""COMPUTED_VALUE"""),12)</f>
        <v>12</v>
      </c>
      <c r="JU44" s="19" t="str">
        <f ca="1">IFERROR(__xludf.DUMMYFUNCTION("""COMPUTED_VALUE"""),"Білоцерковець Д. О.")</f>
        <v>Білоцерковець Д. О.</v>
      </c>
      <c r="JV44" s="19" t="str">
        <f ca="1">IFERROR(__xludf.DUMMYFUNCTION("""COMPUTED_VALUE"""),"За")</f>
        <v>За</v>
      </c>
      <c r="JW44" s="19">
        <f ca="1">IFERROR(__xludf.DUMMYFUNCTION("""COMPUTED_VALUE"""),12)</f>
        <v>12</v>
      </c>
      <c r="JX44" s="19" t="str">
        <f ca="1">IFERROR(__xludf.DUMMYFUNCTION("""COMPUTED_VALUE"""),"Білоцерковець Д. О.")</f>
        <v>Білоцерковець Д. О.</v>
      </c>
      <c r="JY44" s="19" t="str">
        <f ca="1">IFERROR(__xludf.DUMMYFUNCTION("""COMPUTED_VALUE"""),"За")</f>
        <v>За</v>
      </c>
      <c r="JZ44" s="19">
        <f ca="1">IFERROR(__xludf.DUMMYFUNCTION("""COMPUTED_VALUE"""),12)</f>
        <v>12</v>
      </c>
      <c r="KA44" s="19" t="str">
        <f ca="1">IFERROR(__xludf.DUMMYFUNCTION("""COMPUTED_VALUE"""),"Білоцерковець Д. О.")</f>
        <v>Білоцерковець Д. О.</v>
      </c>
      <c r="KB44" s="19" t="str">
        <f ca="1">IFERROR(__xludf.DUMMYFUNCTION("""COMPUTED_VALUE"""),"За")</f>
        <v>За</v>
      </c>
      <c r="KC44" s="19">
        <f ca="1">IFERROR(__xludf.DUMMYFUNCTION("""COMPUTED_VALUE"""),12)</f>
        <v>12</v>
      </c>
      <c r="KD44" s="19" t="str">
        <f ca="1">IFERROR(__xludf.DUMMYFUNCTION("""COMPUTED_VALUE"""),"Білоцерковець Д. О.")</f>
        <v>Білоцерковець Д. О.</v>
      </c>
      <c r="KE44" s="19" t="str">
        <f ca="1">IFERROR(__xludf.DUMMYFUNCTION("""COMPUTED_VALUE"""),"За")</f>
        <v>За</v>
      </c>
      <c r="KF44" s="19">
        <f ca="1">IFERROR(__xludf.DUMMYFUNCTION("""COMPUTED_VALUE"""),12)</f>
        <v>12</v>
      </c>
      <c r="KG44" s="19" t="str">
        <f ca="1">IFERROR(__xludf.DUMMYFUNCTION("""COMPUTED_VALUE"""),"Білоцерковець Д. О.")</f>
        <v>Білоцерковець Д. О.</v>
      </c>
      <c r="KH44" s="19" t="str">
        <f ca="1">IFERROR(__xludf.DUMMYFUNCTION("""COMPUTED_VALUE"""),"За")</f>
        <v>За</v>
      </c>
      <c r="KI44" s="19">
        <f ca="1">IFERROR(__xludf.DUMMYFUNCTION("""COMPUTED_VALUE"""),12)</f>
        <v>12</v>
      </c>
      <c r="KJ44" s="19" t="str">
        <f ca="1">IFERROR(__xludf.DUMMYFUNCTION("""COMPUTED_VALUE"""),"Білоцерковець Д. О.")</f>
        <v>Білоцерковець Д. О.</v>
      </c>
      <c r="KK44" s="19" t="str">
        <f ca="1">IFERROR(__xludf.DUMMYFUNCTION("""COMPUTED_VALUE"""),"За")</f>
        <v>За</v>
      </c>
      <c r="KL44" s="19">
        <f ca="1">IFERROR(__xludf.DUMMYFUNCTION("""COMPUTED_VALUE"""),12)</f>
        <v>12</v>
      </c>
      <c r="KM44" s="19" t="str">
        <f ca="1">IFERROR(__xludf.DUMMYFUNCTION("""COMPUTED_VALUE"""),"Білоцерковець Д. О.")</f>
        <v>Білоцерковець Д. О.</v>
      </c>
      <c r="KN44" s="19" t="str">
        <f ca="1">IFERROR(__xludf.DUMMYFUNCTION("""COMPUTED_VALUE"""),"За")</f>
        <v>За</v>
      </c>
      <c r="KO44" s="19">
        <f ca="1">IFERROR(__xludf.DUMMYFUNCTION("""COMPUTED_VALUE"""),12)</f>
        <v>12</v>
      </c>
      <c r="KP44" s="19" t="str">
        <f ca="1">IFERROR(__xludf.DUMMYFUNCTION("""COMPUTED_VALUE"""),"Білоцерковець Д. О.")</f>
        <v>Білоцерковець Д. О.</v>
      </c>
      <c r="KQ44" s="19" t="str">
        <f ca="1">IFERROR(__xludf.DUMMYFUNCTION("""COMPUTED_VALUE"""),"За")</f>
        <v>За</v>
      </c>
      <c r="KR44" s="19">
        <f ca="1">IFERROR(__xludf.DUMMYFUNCTION("""COMPUTED_VALUE"""),12)</f>
        <v>12</v>
      </c>
      <c r="KS44" s="19" t="str">
        <f ca="1">IFERROR(__xludf.DUMMYFUNCTION("""COMPUTED_VALUE"""),"Білоцерковець Д. О.")</f>
        <v>Білоцерковець Д. О.</v>
      </c>
      <c r="KT44" s="19" t="str">
        <f ca="1">IFERROR(__xludf.DUMMYFUNCTION("""COMPUTED_VALUE"""),"Не голосував")</f>
        <v>Не голосував</v>
      </c>
      <c r="KU44" s="19">
        <f ca="1">IFERROR(__xludf.DUMMYFUNCTION("""COMPUTED_VALUE"""),12)</f>
        <v>12</v>
      </c>
      <c r="KV44" s="19" t="str">
        <f ca="1">IFERROR(__xludf.DUMMYFUNCTION("""COMPUTED_VALUE"""),"Білоцерковець Д. О.")</f>
        <v>Білоцерковець Д. О.</v>
      </c>
      <c r="KW44" s="19" t="str">
        <f ca="1">IFERROR(__xludf.DUMMYFUNCTION("""COMPUTED_VALUE"""),"За")</f>
        <v>За</v>
      </c>
      <c r="KX44" s="19">
        <f ca="1">IFERROR(__xludf.DUMMYFUNCTION("""COMPUTED_VALUE"""),12)</f>
        <v>12</v>
      </c>
      <c r="KY44" s="19" t="str">
        <f ca="1">IFERROR(__xludf.DUMMYFUNCTION("""COMPUTED_VALUE"""),"Білоцерковець Д. О.")</f>
        <v>Білоцерковець Д. О.</v>
      </c>
      <c r="KZ44" s="19" t="str">
        <f ca="1">IFERROR(__xludf.DUMMYFUNCTION("""COMPUTED_VALUE"""),"За")</f>
        <v>За</v>
      </c>
      <c r="LA44" s="19">
        <f ca="1">IFERROR(__xludf.DUMMYFUNCTION("""COMPUTED_VALUE"""),12)</f>
        <v>12</v>
      </c>
      <c r="LB44" s="19" t="str">
        <f ca="1">IFERROR(__xludf.DUMMYFUNCTION("""COMPUTED_VALUE"""),"Білоцерковець Д. О.")</f>
        <v>Білоцерковець Д. О.</v>
      </c>
      <c r="LC44" s="19" t="str">
        <f ca="1">IFERROR(__xludf.DUMMYFUNCTION("""COMPUTED_VALUE"""),"За")</f>
        <v>За</v>
      </c>
      <c r="LD44" s="19">
        <f ca="1">IFERROR(__xludf.DUMMYFUNCTION("""COMPUTED_VALUE"""),12)</f>
        <v>12</v>
      </c>
      <c r="LE44" s="19" t="str">
        <f ca="1">IFERROR(__xludf.DUMMYFUNCTION("""COMPUTED_VALUE"""),"Білоцерковець Д. О.")</f>
        <v>Білоцерковець Д. О.</v>
      </c>
      <c r="LF44" s="19" t="str">
        <f ca="1">IFERROR(__xludf.DUMMYFUNCTION("""COMPUTED_VALUE"""),"За")</f>
        <v>За</v>
      </c>
      <c r="LG44" s="19">
        <f ca="1">IFERROR(__xludf.DUMMYFUNCTION("""COMPUTED_VALUE"""),12)</f>
        <v>12</v>
      </c>
      <c r="LH44" s="19" t="str">
        <f ca="1">IFERROR(__xludf.DUMMYFUNCTION("""COMPUTED_VALUE"""),"Білоцерковець Д. О.")</f>
        <v>Білоцерковець Д. О.</v>
      </c>
      <c r="LI44" s="19" t="str">
        <f ca="1">IFERROR(__xludf.DUMMYFUNCTION("""COMPUTED_VALUE"""),"За")</f>
        <v>За</v>
      </c>
      <c r="LJ44" s="19">
        <f ca="1">IFERROR(__xludf.DUMMYFUNCTION("""COMPUTED_VALUE"""),12)</f>
        <v>12</v>
      </c>
      <c r="LK44" s="19" t="str">
        <f ca="1">IFERROR(__xludf.DUMMYFUNCTION("""COMPUTED_VALUE"""),"Білоцерковець Д. О.")</f>
        <v>Білоцерковець Д. О.</v>
      </c>
      <c r="LL44" s="19" t="str">
        <f ca="1">IFERROR(__xludf.DUMMYFUNCTION("""COMPUTED_VALUE"""),"За")</f>
        <v>За</v>
      </c>
      <c r="LM44" s="19">
        <f ca="1">IFERROR(__xludf.DUMMYFUNCTION("""COMPUTED_VALUE"""),12)</f>
        <v>12</v>
      </c>
      <c r="LN44" s="19" t="str">
        <f ca="1">IFERROR(__xludf.DUMMYFUNCTION("""COMPUTED_VALUE"""),"Білоцерковець Д. О.")</f>
        <v>Білоцерковець Д. О.</v>
      </c>
      <c r="LO44" s="19" t="str">
        <f ca="1">IFERROR(__xludf.DUMMYFUNCTION("""COMPUTED_VALUE"""),"За")</f>
        <v>За</v>
      </c>
      <c r="LP44" s="19">
        <f ca="1">IFERROR(__xludf.DUMMYFUNCTION("""COMPUTED_VALUE"""),12)</f>
        <v>12</v>
      </c>
      <c r="LQ44" s="19" t="str">
        <f ca="1">IFERROR(__xludf.DUMMYFUNCTION("""COMPUTED_VALUE"""),"Білоцерковець Д. О.")</f>
        <v>Білоцерковець Д. О.</v>
      </c>
      <c r="LR44" s="19" t="str">
        <f ca="1">IFERROR(__xludf.DUMMYFUNCTION("""COMPUTED_VALUE"""),"За")</f>
        <v>За</v>
      </c>
      <c r="LS44" s="19">
        <f ca="1">IFERROR(__xludf.DUMMYFUNCTION("""COMPUTED_VALUE"""),12)</f>
        <v>12</v>
      </c>
      <c r="LT44" s="19" t="str">
        <f ca="1">IFERROR(__xludf.DUMMYFUNCTION("""COMPUTED_VALUE"""),"Білоцерковець Д. О.")</f>
        <v>Білоцерковець Д. О.</v>
      </c>
      <c r="LU44" s="19" t="str">
        <f ca="1">IFERROR(__xludf.DUMMYFUNCTION("""COMPUTED_VALUE"""),"За")</f>
        <v>За</v>
      </c>
      <c r="LV44" s="19">
        <f ca="1">IFERROR(__xludf.DUMMYFUNCTION("""COMPUTED_VALUE"""),12)</f>
        <v>12</v>
      </c>
      <c r="LW44" s="19" t="str">
        <f ca="1">IFERROR(__xludf.DUMMYFUNCTION("""COMPUTED_VALUE"""),"Білоцерковець Д. О.")</f>
        <v>Білоцерковець Д. О.</v>
      </c>
      <c r="LX44" s="19" t="str">
        <f ca="1">IFERROR(__xludf.DUMMYFUNCTION("""COMPUTED_VALUE"""),"За")</f>
        <v>За</v>
      </c>
      <c r="LY44" s="19">
        <f ca="1">IFERROR(__xludf.DUMMYFUNCTION("""COMPUTED_VALUE"""),12)</f>
        <v>12</v>
      </c>
      <c r="LZ44" s="19" t="str">
        <f ca="1">IFERROR(__xludf.DUMMYFUNCTION("""COMPUTED_VALUE"""),"Білоцерковець Д. О.")</f>
        <v>Білоцерковець Д. О.</v>
      </c>
      <c r="MA44" s="19" t="str">
        <f ca="1">IFERROR(__xludf.DUMMYFUNCTION("""COMPUTED_VALUE"""),"За")</f>
        <v>За</v>
      </c>
      <c r="MB44" s="19">
        <f ca="1">IFERROR(__xludf.DUMMYFUNCTION("""COMPUTED_VALUE"""),12)</f>
        <v>12</v>
      </c>
      <c r="MC44" s="19" t="str">
        <f ca="1">IFERROR(__xludf.DUMMYFUNCTION("""COMPUTED_VALUE"""),"Білоцерковець Д. О.")</f>
        <v>Білоцерковець Д. О.</v>
      </c>
      <c r="MD44" s="19" t="str">
        <f ca="1">IFERROR(__xludf.DUMMYFUNCTION("""COMPUTED_VALUE"""),"За")</f>
        <v>За</v>
      </c>
      <c r="ME44" s="19">
        <f ca="1">IFERROR(__xludf.DUMMYFUNCTION("""COMPUTED_VALUE"""),12)</f>
        <v>12</v>
      </c>
      <c r="MF44" s="19" t="str">
        <f ca="1">IFERROR(__xludf.DUMMYFUNCTION("""COMPUTED_VALUE"""),"Білоцерковець Д. О.")</f>
        <v>Білоцерковець Д. О.</v>
      </c>
      <c r="MG44" s="19" t="str">
        <f ca="1">IFERROR(__xludf.DUMMYFUNCTION("""COMPUTED_VALUE"""),"За")</f>
        <v>За</v>
      </c>
      <c r="MH44" s="19">
        <f ca="1">IFERROR(__xludf.DUMMYFUNCTION("""COMPUTED_VALUE"""),12)</f>
        <v>12</v>
      </c>
      <c r="MI44" s="19" t="str">
        <f ca="1">IFERROR(__xludf.DUMMYFUNCTION("""COMPUTED_VALUE"""),"Білоцерковець Д. О.")</f>
        <v>Білоцерковець Д. О.</v>
      </c>
      <c r="MJ44" s="19" t="str">
        <f ca="1">IFERROR(__xludf.DUMMYFUNCTION("""COMPUTED_VALUE"""),"За")</f>
        <v>За</v>
      </c>
      <c r="MK44" s="19">
        <f ca="1">IFERROR(__xludf.DUMMYFUNCTION("""COMPUTED_VALUE"""),12)</f>
        <v>12</v>
      </c>
      <c r="ML44" s="19" t="str">
        <f ca="1">IFERROR(__xludf.DUMMYFUNCTION("""COMPUTED_VALUE"""),"Білоцерковець Д. О.")</f>
        <v>Білоцерковець Д. О.</v>
      </c>
      <c r="MM44" s="19" t="str">
        <f ca="1">IFERROR(__xludf.DUMMYFUNCTION("""COMPUTED_VALUE"""),"За")</f>
        <v>За</v>
      </c>
      <c r="MN44" s="19">
        <f ca="1">IFERROR(__xludf.DUMMYFUNCTION("""COMPUTED_VALUE"""),12)</f>
        <v>12</v>
      </c>
      <c r="MO44" s="19" t="str">
        <f ca="1">IFERROR(__xludf.DUMMYFUNCTION("""COMPUTED_VALUE"""),"Білоцерковець Д. О.")</f>
        <v>Білоцерковець Д. О.</v>
      </c>
      <c r="MP44" s="19" t="str">
        <f ca="1">IFERROR(__xludf.DUMMYFUNCTION("""COMPUTED_VALUE"""),"За")</f>
        <v>За</v>
      </c>
      <c r="MQ44" s="19">
        <f ca="1">IFERROR(__xludf.DUMMYFUNCTION("""COMPUTED_VALUE"""),12)</f>
        <v>12</v>
      </c>
      <c r="MR44" s="19" t="str">
        <f ca="1">IFERROR(__xludf.DUMMYFUNCTION("""COMPUTED_VALUE"""),"Білоцерковець Д. О.")</f>
        <v>Білоцерковець Д. О.</v>
      </c>
      <c r="MS44" s="19" t="str">
        <f ca="1">IFERROR(__xludf.DUMMYFUNCTION("""COMPUTED_VALUE"""),"За")</f>
        <v>За</v>
      </c>
      <c r="MT44" s="19">
        <f ca="1">IFERROR(__xludf.DUMMYFUNCTION("""COMPUTED_VALUE"""),12)</f>
        <v>12</v>
      </c>
      <c r="MU44" s="19" t="str">
        <f ca="1">IFERROR(__xludf.DUMMYFUNCTION("""COMPUTED_VALUE"""),"Білоцерковець Д. О.")</f>
        <v>Білоцерковець Д. О.</v>
      </c>
      <c r="MV44" s="19" t="str">
        <f ca="1">IFERROR(__xludf.DUMMYFUNCTION("""COMPUTED_VALUE"""),"За")</f>
        <v>За</v>
      </c>
      <c r="MW44" s="19">
        <f ca="1">IFERROR(__xludf.DUMMYFUNCTION("""COMPUTED_VALUE"""),12)</f>
        <v>12</v>
      </c>
      <c r="MX44" s="19" t="str">
        <f ca="1">IFERROR(__xludf.DUMMYFUNCTION("""COMPUTED_VALUE"""),"Білоцерковець Д. О.")</f>
        <v>Білоцерковець Д. О.</v>
      </c>
      <c r="MY44" s="19" t="str">
        <f ca="1">IFERROR(__xludf.DUMMYFUNCTION("""COMPUTED_VALUE"""),"За")</f>
        <v>За</v>
      </c>
      <c r="MZ44" s="19">
        <f ca="1">IFERROR(__xludf.DUMMYFUNCTION("""COMPUTED_VALUE"""),12)</f>
        <v>12</v>
      </c>
      <c r="NA44" s="19" t="str">
        <f ca="1">IFERROR(__xludf.DUMMYFUNCTION("""COMPUTED_VALUE"""),"Білоцерковець Д. О.")</f>
        <v>Білоцерковець Д. О.</v>
      </c>
      <c r="NB44" s="19" t="str">
        <f ca="1">IFERROR(__xludf.DUMMYFUNCTION("""COMPUTED_VALUE"""),"За")</f>
        <v>За</v>
      </c>
      <c r="NC44" s="19">
        <f ca="1">IFERROR(__xludf.DUMMYFUNCTION("""COMPUTED_VALUE"""),12)</f>
        <v>12</v>
      </c>
      <c r="ND44" s="19" t="str">
        <f ca="1">IFERROR(__xludf.DUMMYFUNCTION("""COMPUTED_VALUE"""),"Білоцерковець Д. О.")</f>
        <v>Білоцерковець Д. О.</v>
      </c>
      <c r="NE44" s="19" t="str">
        <f ca="1">IFERROR(__xludf.DUMMYFUNCTION("""COMPUTED_VALUE"""),"За")</f>
        <v>За</v>
      </c>
      <c r="NF44" s="19">
        <f ca="1">IFERROR(__xludf.DUMMYFUNCTION("""COMPUTED_VALUE"""),12)</f>
        <v>12</v>
      </c>
      <c r="NG44" s="19" t="str">
        <f ca="1">IFERROR(__xludf.DUMMYFUNCTION("""COMPUTED_VALUE"""),"Білоцерковець Д. О.")</f>
        <v>Білоцерковець Д. О.</v>
      </c>
      <c r="NH44" s="19" t="str">
        <f ca="1">IFERROR(__xludf.DUMMYFUNCTION("""COMPUTED_VALUE"""),"За")</f>
        <v>За</v>
      </c>
      <c r="NI44" s="19">
        <f ca="1">IFERROR(__xludf.DUMMYFUNCTION("""COMPUTED_VALUE"""),12)</f>
        <v>12</v>
      </c>
      <c r="NJ44" s="19" t="str">
        <f ca="1">IFERROR(__xludf.DUMMYFUNCTION("""COMPUTED_VALUE"""),"Білоцерковець Д. О.")</f>
        <v>Білоцерковець Д. О.</v>
      </c>
      <c r="NK44" s="19" t="str">
        <f ca="1">IFERROR(__xludf.DUMMYFUNCTION("""COMPUTED_VALUE"""),"За")</f>
        <v>За</v>
      </c>
      <c r="NL44" s="19">
        <f ca="1">IFERROR(__xludf.DUMMYFUNCTION("""COMPUTED_VALUE"""),12)</f>
        <v>12</v>
      </c>
      <c r="NM44" s="19" t="str">
        <f ca="1">IFERROR(__xludf.DUMMYFUNCTION("""COMPUTED_VALUE"""),"Білоцерковець Д. О.")</f>
        <v>Білоцерковець Д. О.</v>
      </c>
      <c r="NN44" s="19" t="str">
        <f ca="1">IFERROR(__xludf.DUMMYFUNCTION("""COMPUTED_VALUE"""),"За")</f>
        <v>За</v>
      </c>
      <c r="NO44" s="19">
        <f ca="1">IFERROR(__xludf.DUMMYFUNCTION("""COMPUTED_VALUE"""),12)</f>
        <v>12</v>
      </c>
      <c r="NP44" s="19" t="str">
        <f ca="1">IFERROR(__xludf.DUMMYFUNCTION("""COMPUTED_VALUE"""),"Білоцерковець Д. О.")</f>
        <v>Білоцерковець Д. О.</v>
      </c>
      <c r="NQ44" s="19" t="str">
        <f ca="1">IFERROR(__xludf.DUMMYFUNCTION("""COMPUTED_VALUE"""),"За")</f>
        <v>За</v>
      </c>
      <c r="NR44" s="19">
        <f ca="1">IFERROR(__xludf.DUMMYFUNCTION("""COMPUTED_VALUE"""),12)</f>
        <v>12</v>
      </c>
      <c r="NS44" s="19" t="str">
        <f ca="1">IFERROR(__xludf.DUMMYFUNCTION("""COMPUTED_VALUE"""),"Білоцерковець Д. О.")</f>
        <v>Білоцерковець Д. О.</v>
      </c>
      <c r="NT44" s="19" t="str">
        <f ca="1">IFERROR(__xludf.DUMMYFUNCTION("""COMPUTED_VALUE"""),"За")</f>
        <v>За</v>
      </c>
      <c r="NU44" s="19">
        <f ca="1">IFERROR(__xludf.DUMMYFUNCTION("""COMPUTED_VALUE"""),12)</f>
        <v>12</v>
      </c>
      <c r="NV44" s="19" t="str">
        <f ca="1">IFERROR(__xludf.DUMMYFUNCTION("""COMPUTED_VALUE"""),"Білоцерковець Д. О.")</f>
        <v>Білоцерковець Д. О.</v>
      </c>
      <c r="NW44" s="19" t="str">
        <f ca="1">IFERROR(__xludf.DUMMYFUNCTION("""COMPUTED_VALUE"""),"За")</f>
        <v>За</v>
      </c>
      <c r="NX44" s="19">
        <f ca="1">IFERROR(__xludf.DUMMYFUNCTION("""COMPUTED_VALUE"""),12)</f>
        <v>12</v>
      </c>
      <c r="NY44" s="19" t="str">
        <f ca="1">IFERROR(__xludf.DUMMYFUNCTION("""COMPUTED_VALUE"""),"Білоцерковець Д. О.")</f>
        <v>Білоцерковець Д. О.</v>
      </c>
      <c r="NZ44" s="19" t="str">
        <f ca="1">IFERROR(__xludf.DUMMYFUNCTION("""COMPUTED_VALUE"""),"За")</f>
        <v>За</v>
      </c>
      <c r="OA44" s="19">
        <f ca="1">IFERROR(__xludf.DUMMYFUNCTION("""COMPUTED_VALUE"""),12)</f>
        <v>12</v>
      </c>
      <c r="OB44" s="19" t="str">
        <f ca="1">IFERROR(__xludf.DUMMYFUNCTION("""COMPUTED_VALUE"""),"Білоцерковець Д. О.")</f>
        <v>Білоцерковець Д. О.</v>
      </c>
      <c r="OC44" s="19" t="str">
        <f ca="1">IFERROR(__xludf.DUMMYFUNCTION("""COMPUTED_VALUE"""),"Не голосував")</f>
        <v>Не голосував</v>
      </c>
      <c r="OD44" s="19">
        <f ca="1">IFERROR(__xludf.DUMMYFUNCTION("""COMPUTED_VALUE"""),12)</f>
        <v>12</v>
      </c>
      <c r="OE44" s="19" t="str">
        <f ca="1">IFERROR(__xludf.DUMMYFUNCTION("""COMPUTED_VALUE"""),"Білоцерковець Д. О.")</f>
        <v>Білоцерковець Д. О.</v>
      </c>
      <c r="OF44" s="19" t="str">
        <f ca="1">IFERROR(__xludf.DUMMYFUNCTION("""COMPUTED_VALUE"""),"За")</f>
        <v>За</v>
      </c>
      <c r="OG44" s="19">
        <f ca="1">IFERROR(__xludf.DUMMYFUNCTION("""COMPUTED_VALUE"""),12)</f>
        <v>12</v>
      </c>
      <c r="OH44" s="19" t="str">
        <f ca="1">IFERROR(__xludf.DUMMYFUNCTION("""COMPUTED_VALUE"""),"Білоцерковець Д. О.")</f>
        <v>Білоцерковець Д. О.</v>
      </c>
      <c r="OI44" s="19" t="str">
        <f ca="1">IFERROR(__xludf.DUMMYFUNCTION("""COMPUTED_VALUE"""),"За")</f>
        <v>За</v>
      </c>
      <c r="OJ44" s="19">
        <f ca="1">IFERROR(__xludf.DUMMYFUNCTION("""COMPUTED_VALUE"""),12)</f>
        <v>12</v>
      </c>
      <c r="OK44" s="19" t="str">
        <f ca="1">IFERROR(__xludf.DUMMYFUNCTION("""COMPUTED_VALUE"""),"Білоцерковець Д. О.")</f>
        <v>Білоцерковець Д. О.</v>
      </c>
      <c r="OL44" s="19" t="str">
        <f ca="1">IFERROR(__xludf.DUMMYFUNCTION("""COMPUTED_VALUE"""),"За")</f>
        <v>За</v>
      </c>
      <c r="OM44" s="19">
        <f ca="1">IFERROR(__xludf.DUMMYFUNCTION("""COMPUTED_VALUE"""),12)</f>
        <v>12</v>
      </c>
      <c r="ON44" s="19" t="str">
        <f ca="1">IFERROR(__xludf.DUMMYFUNCTION("""COMPUTED_VALUE"""),"Білоцерковець Д. О.")</f>
        <v>Білоцерковець Д. О.</v>
      </c>
      <c r="OO44" s="19" t="str">
        <f ca="1">IFERROR(__xludf.DUMMYFUNCTION("""COMPUTED_VALUE"""),"За")</f>
        <v>За</v>
      </c>
      <c r="OP44" s="19">
        <f ca="1">IFERROR(__xludf.DUMMYFUNCTION("""COMPUTED_VALUE"""),12)</f>
        <v>12</v>
      </c>
      <c r="OQ44" s="19" t="str">
        <f ca="1">IFERROR(__xludf.DUMMYFUNCTION("""COMPUTED_VALUE"""),"Білоцерковець Д. О.")</f>
        <v>Білоцерковець Д. О.</v>
      </c>
      <c r="OR44" s="19" t="str">
        <f ca="1">IFERROR(__xludf.DUMMYFUNCTION("""COMPUTED_VALUE"""),"За")</f>
        <v>За</v>
      </c>
      <c r="OS44" s="19">
        <f ca="1">IFERROR(__xludf.DUMMYFUNCTION("""COMPUTED_VALUE"""),12)</f>
        <v>12</v>
      </c>
      <c r="OT44" s="19" t="str">
        <f ca="1">IFERROR(__xludf.DUMMYFUNCTION("""COMPUTED_VALUE"""),"Білоцерковець Д. О.")</f>
        <v>Білоцерковець Д. О.</v>
      </c>
      <c r="OU44" s="19" t="str">
        <f ca="1">IFERROR(__xludf.DUMMYFUNCTION("""COMPUTED_VALUE"""),"За")</f>
        <v>За</v>
      </c>
      <c r="OV44" s="19">
        <f ca="1">IFERROR(__xludf.DUMMYFUNCTION("""COMPUTED_VALUE"""),12)</f>
        <v>12</v>
      </c>
      <c r="OW44" s="19" t="str">
        <f ca="1">IFERROR(__xludf.DUMMYFUNCTION("""COMPUTED_VALUE"""),"Білоцерковець Д. О.")</f>
        <v>Білоцерковець Д. О.</v>
      </c>
      <c r="OX44" s="19" t="str">
        <f ca="1">IFERROR(__xludf.DUMMYFUNCTION("""COMPUTED_VALUE"""),"За")</f>
        <v>За</v>
      </c>
      <c r="OY44" s="19">
        <f ca="1">IFERROR(__xludf.DUMMYFUNCTION("""COMPUTED_VALUE"""),12)</f>
        <v>12</v>
      </c>
      <c r="OZ44" s="19" t="str">
        <f ca="1">IFERROR(__xludf.DUMMYFUNCTION("""COMPUTED_VALUE"""),"Білоцерковець Д. О.")</f>
        <v>Білоцерковець Д. О.</v>
      </c>
      <c r="PA44" s="19" t="str">
        <f ca="1">IFERROR(__xludf.DUMMYFUNCTION("""COMPUTED_VALUE"""),"За")</f>
        <v>За</v>
      </c>
      <c r="PB44" s="19">
        <f ca="1">IFERROR(__xludf.DUMMYFUNCTION("""COMPUTED_VALUE"""),12)</f>
        <v>12</v>
      </c>
      <c r="PC44" s="19" t="str">
        <f ca="1">IFERROR(__xludf.DUMMYFUNCTION("""COMPUTED_VALUE"""),"Білоцерковець Д. О.")</f>
        <v>Білоцерковець Д. О.</v>
      </c>
      <c r="PD44" s="19" t="str">
        <f ca="1">IFERROR(__xludf.DUMMYFUNCTION("""COMPUTED_VALUE"""),"За")</f>
        <v>За</v>
      </c>
      <c r="PE44" s="19">
        <f ca="1">IFERROR(__xludf.DUMMYFUNCTION("""COMPUTED_VALUE"""),12)</f>
        <v>12</v>
      </c>
      <c r="PF44" s="19" t="str">
        <f ca="1">IFERROR(__xludf.DUMMYFUNCTION("""COMPUTED_VALUE"""),"Білоцерковець Д. О.")</f>
        <v>Білоцерковець Д. О.</v>
      </c>
      <c r="PG44" s="19" t="str">
        <f ca="1">IFERROR(__xludf.DUMMYFUNCTION("""COMPUTED_VALUE"""),"За")</f>
        <v>За</v>
      </c>
      <c r="PH44" s="19">
        <f ca="1">IFERROR(__xludf.DUMMYFUNCTION("""COMPUTED_VALUE"""),12)</f>
        <v>12</v>
      </c>
      <c r="PI44" s="19" t="str">
        <f ca="1">IFERROR(__xludf.DUMMYFUNCTION("""COMPUTED_VALUE"""),"Білоцерковець Д. О.")</f>
        <v>Білоцерковець Д. О.</v>
      </c>
      <c r="PJ44" s="19" t="str">
        <f ca="1">IFERROR(__xludf.DUMMYFUNCTION("""COMPUTED_VALUE"""),"За")</f>
        <v>За</v>
      </c>
      <c r="PK44" s="19">
        <f ca="1">IFERROR(__xludf.DUMMYFUNCTION("""COMPUTED_VALUE"""),12)</f>
        <v>12</v>
      </c>
      <c r="PL44" s="19" t="str">
        <f ca="1">IFERROR(__xludf.DUMMYFUNCTION("""COMPUTED_VALUE"""),"Білоцерковець Д. О.")</f>
        <v>Білоцерковець Д. О.</v>
      </c>
      <c r="PM44" s="19" t="str">
        <f ca="1">IFERROR(__xludf.DUMMYFUNCTION("""COMPUTED_VALUE"""),"Утримався")</f>
        <v>Утримався</v>
      </c>
      <c r="PN44" s="19">
        <f ca="1">IFERROR(__xludf.DUMMYFUNCTION("""COMPUTED_VALUE"""),12)</f>
        <v>12</v>
      </c>
      <c r="PO44" s="19" t="str">
        <f ca="1">IFERROR(__xludf.DUMMYFUNCTION("""COMPUTED_VALUE"""),"Білоцерковець Д. О.")</f>
        <v>Білоцерковець Д. О.</v>
      </c>
      <c r="PP44" s="19" t="str">
        <f ca="1">IFERROR(__xludf.DUMMYFUNCTION("""COMPUTED_VALUE"""),"За")</f>
        <v>За</v>
      </c>
      <c r="PQ44" s="19">
        <f ca="1">IFERROR(__xludf.DUMMYFUNCTION("""COMPUTED_VALUE"""),12)</f>
        <v>12</v>
      </c>
      <c r="PR44" s="19" t="str">
        <f ca="1">IFERROR(__xludf.DUMMYFUNCTION("""COMPUTED_VALUE"""),"Білоцерковець Д. О.")</f>
        <v>Білоцерковець Д. О.</v>
      </c>
      <c r="PS44" s="19" t="str">
        <f ca="1">IFERROR(__xludf.DUMMYFUNCTION("""COMPUTED_VALUE"""),"Не голосував")</f>
        <v>Не голосував</v>
      </c>
      <c r="PT44" s="19">
        <f ca="1">IFERROR(__xludf.DUMMYFUNCTION("""COMPUTED_VALUE"""),12)</f>
        <v>12</v>
      </c>
      <c r="PU44" s="19" t="str">
        <f ca="1">IFERROR(__xludf.DUMMYFUNCTION("""COMPUTED_VALUE"""),"Білоцерковець Д. О.")</f>
        <v>Білоцерковець Д. О.</v>
      </c>
      <c r="PV44" s="19" t="str">
        <f ca="1">IFERROR(__xludf.DUMMYFUNCTION("""COMPUTED_VALUE"""),"За")</f>
        <v>За</v>
      </c>
      <c r="PW44" s="19">
        <f ca="1">IFERROR(__xludf.DUMMYFUNCTION("""COMPUTED_VALUE"""),12)</f>
        <v>12</v>
      </c>
      <c r="PX44" s="19" t="str">
        <f ca="1">IFERROR(__xludf.DUMMYFUNCTION("""COMPUTED_VALUE"""),"Білоцерковець Д. О.")</f>
        <v>Білоцерковець Д. О.</v>
      </c>
      <c r="PY44" s="19" t="str">
        <f ca="1">IFERROR(__xludf.DUMMYFUNCTION("""COMPUTED_VALUE"""),"За")</f>
        <v>За</v>
      </c>
      <c r="PZ44" s="19">
        <f ca="1">IFERROR(__xludf.DUMMYFUNCTION("""COMPUTED_VALUE"""),12)</f>
        <v>12</v>
      </c>
      <c r="QA44" s="19" t="str">
        <f ca="1">IFERROR(__xludf.DUMMYFUNCTION("""COMPUTED_VALUE"""),"Білоцерковець Д. О.")</f>
        <v>Білоцерковець Д. О.</v>
      </c>
      <c r="QB44" s="19" t="str">
        <f ca="1">IFERROR(__xludf.DUMMYFUNCTION("""COMPUTED_VALUE"""),"Не голосував")</f>
        <v>Не голосував</v>
      </c>
      <c r="QC44" s="19">
        <f ca="1">IFERROR(__xludf.DUMMYFUNCTION("""COMPUTED_VALUE"""),12)</f>
        <v>12</v>
      </c>
      <c r="QD44" s="19" t="str">
        <f ca="1">IFERROR(__xludf.DUMMYFUNCTION("""COMPUTED_VALUE"""),"Білоцерковець Д. О.")</f>
        <v>Білоцерковець Д. О.</v>
      </c>
      <c r="QE44" s="19" t="str">
        <f ca="1">IFERROR(__xludf.DUMMYFUNCTION("""COMPUTED_VALUE"""),"Утримався")</f>
        <v>Утримався</v>
      </c>
      <c r="QF44" s="19">
        <f ca="1">IFERROR(__xludf.DUMMYFUNCTION("""COMPUTED_VALUE"""),12)</f>
        <v>12</v>
      </c>
      <c r="QG44" s="19" t="str">
        <f ca="1">IFERROR(__xludf.DUMMYFUNCTION("""COMPUTED_VALUE"""),"Білоцерковець Д. О.")</f>
        <v>Білоцерковець Д. О.</v>
      </c>
      <c r="QH44" s="19" t="str">
        <f ca="1">IFERROR(__xludf.DUMMYFUNCTION("""COMPUTED_VALUE"""),"Утримався")</f>
        <v>Утримався</v>
      </c>
      <c r="QI44" s="19">
        <f ca="1">IFERROR(__xludf.DUMMYFUNCTION("""COMPUTED_VALUE"""),12)</f>
        <v>12</v>
      </c>
      <c r="QJ44" s="19" t="str">
        <f ca="1">IFERROR(__xludf.DUMMYFUNCTION("""COMPUTED_VALUE"""),"Білоцерковець Д. О.")</f>
        <v>Білоцерковець Д. О.</v>
      </c>
      <c r="QK44" s="19" t="str">
        <f ca="1">IFERROR(__xludf.DUMMYFUNCTION("""COMPUTED_VALUE"""),"За")</f>
        <v>За</v>
      </c>
    </row>
    <row r="45" spans="1:453" ht="12.75">
      <c r="A45" s="17">
        <f ca="1">IFERROR(__xludf.DUMMYFUNCTION("""COMPUTED_VALUE"""),16)</f>
        <v>16</v>
      </c>
      <c r="B45" s="17" t="str">
        <f ca="1">IFERROR(__xludf.DUMMYFUNCTION("""COMPUTED_VALUE"""),"Брагінський В. В.")</f>
        <v>Брагінський В. В.</v>
      </c>
      <c r="C45" s="19" t="str">
        <f ca="1">IFERROR(__xludf.DUMMYFUNCTION("""COMPUTED_VALUE"""),"...")</f>
        <v>...</v>
      </c>
      <c r="D45" s="19">
        <f ca="1">IFERROR(__xludf.DUMMYFUNCTION("""COMPUTED_VALUE"""),16)</f>
        <v>16</v>
      </c>
      <c r="E45" s="19" t="str">
        <f ca="1">IFERROR(__xludf.DUMMYFUNCTION("""COMPUTED_VALUE"""),"Брагінський В. В.")</f>
        <v>Брагінський В. В.</v>
      </c>
      <c r="F45" s="19" t="str">
        <f ca="1">IFERROR(__xludf.DUMMYFUNCTION("""COMPUTED_VALUE"""),"За")</f>
        <v>За</v>
      </c>
      <c r="G45" s="19">
        <f ca="1">IFERROR(__xludf.DUMMYFUNCTION("""COMPUTED_VALUE"""),16)</f>
        <v>16</v>
      </c>
      <c r="H45" s="19" t="str">
        <f ca="1">IFERROR(__xludf.DUMMYFUNCTION("""COMPUTED_VALUE"""),"Брагінський В. В.")</f>
        <v>Брагінський В. В.</v>
      </c>
      <c r="I45" s="19" t="str">
        <f ca="1">IFERROR(__xludf.DUMMYFUNCTION("""COMPUTED_VALUE"""),"За")</f>
        <v>За</v>
      </c>
      <c r="J45" s="19">
        <f ca="1">IFERROR(__xludf.DUMMYFUNCTION("""COMPUTED_VALUE"""),16)</f>
        <v>16</v>
      </c>
      <c r="K45" s="19" t="str">
        <f ca="1">IFERROR(__xludf.DUMMYFUNCTION("""COMPUTED_VALUE"""),"Брагінський В. В.")</f>
        <v>Брагінський В. В.</v>
      </c>
      <c r="L45" s="19" t="str">
        <f ca="1">IFERROR(__xludf.DUMMYFUNCTION("""COMPUTED_VALUE"""),"За")</f>
        <v>За</v>
      </c>
      <c r="M45" s="19">
        <f ca="1">IFERROR(__xludf.DUMMYFUNCTION("""COMPUTED_VALUE"""),16)</f>
        <v>16</v>
      </c>
      <c r="N45" s="19" t="str">
        <f ca="1">IFERROR(__xludf.DUMMYFUNCTION("""COMPUTED_VALUE"""),"Брагінський В. В.")</f>
        <v>Брагінський В. В.</v>
      </c>
      <c r="O45" s="19" t="str">
        <f ca="1">IFERROR(__xludf.DUMMYFUNCTION("""COMPUTED_VALUE"""),"За")</f>
        <v>За</v>
      </c>
      <c r="P45" s="19">
        <f ca="1">IFERROR(__xludf.DUMMYFUNCTION("""COMPUTED_VALUE"""),16)</f>
        <v>16</v>
      </c>
      <c r="Q45" s="19" t="str">
        <f ca="1">IFERROR(__xludf.DUMMYFUNCTION("""COMPUTED_VALUE"""),"Брагінський В. В.")</f>
        <v>Брагінський В. В.</v>
      </c>
      <c r="R45" s="19" t="str">
        <f ca="1">IFERROR(__xludf.DUMMYFUNCTION("""COMPUTED_VALUE"""),"За")</f>
        <v>За</v>
      </c>
      <c r="S45" s="19">
        <f ca="1">IFERROR(__xludf.DUMMYFUNCTION("""COMPUTED_VALUE"""),16)</f>
        <v>16</v>
      </c>
      <c r="T45" s="19" t="str">
        <f ca="1">IFERROR(__xludf.DUMMYFUNCTION("""COMPUTED_VALUE"""),"Брагінський В. В.")</f>
        <v>Брагінський В. В.</v>
      </c>
      <c r="U45" s="19" t="str">
        <f ca="1">IFERROR(__xludf.DUMMYFUNCTION("""COMPUTED_VALUE"""),"За")</f>
        <v>За</v>
      </c>
      <c r="V45" s="19">
        <f ca="1">IFERROR(__xludf.DUMMYFUNCTION("""COMPUTED_VALUE"""),16)</f>
        <v>16</v>
      </c>
      <c r="W45" s="19" t="str">
        <f ca="1">IFERROR(__xludf.DUMMYFUNCTION("""COMPUTED_VALUE"""),"Брагінський В. В.")</f>
        <v>Брагінський В. В.</v>
      </c>
      <c r="X45" s="19" t="str">
        <f ca="1">IFERROR(__xludf.DUMMYFUNCTION("""COMPUTED_VALUE"""),"Не голосував")</f>
        <v>Не голосував</v>
      </c>
      <c r="Y45" s="19">
        <f ca="1">IFERROR(__xludf.DUMMYFUNCTION("""COMPUTED_VALUE"""),16)</f>
        <v>16</v>
      </c>
      <c r="Z45" s="19" t="str">
        <f ca="1">IFERROR(__xludf.DUMMYFUNCTION("""COMPUTED_VALUE"""),"Брагінський В. В.")</f>
        <v>Брагінський В. В.</v>
      </c>
      <c r="AA45" s="19" t="str">
        <f ca="1">IFERROR(__xludf.DUMMYFUNCTION("""COMPUTED_VALUE"""),"За")</f>
        <v>За</v>
      </c>
      <c r="AB45" s="19">
        <f ca="1">IFERROR(__xludf.DUMMYFUNCTION("""COMPUTED_VALUE"""),16)</f>
        <v>16</v>
      </c>
      <c r="AC45" s="19" t="str">
        <f ca="1">IFERROR(__xludf.DUMMYFUNCTION("""COMPUTED_VALUE"""),"Брагінський В. В.")</f>
        <v>Брагінський В. В.</v>
      </c>
      <c r="AD45" s="19" t="str">
        <f ca="1">IFERROR(__xludf.DUMMYFUNCTION("""COMPUTED_VALUE"""),"За")</f>
        <v>За</v>
      </c>
      <c r="AE45" s="19">
        <f ca="1">IFERROR(__xludf.DUMMYFUNCTION("""COMPUTED_VALUE"""),16)</f>
        <v>16</v>
      </c>
      <c r="AF45" s="19" t="str">
        <f ca="1">IFERROR(__xludf.DUMMYFUNCTION("""COMPUTED_VALUE"""),"Брагінський В. В.")</f>
        <v>Брагінський В. В.</v>
      </c>
      <c r="AG45" s="19" t="str">
        <f ca="1">IFERROR(__xludf.DUMMYFUNCTION("""COMPUTED_VALUE"""),"За")</f>
        <v>За</v>
      </c>
      <c r="AH45" s="19">
        <f ca="1">IFERROR(__xludf.DUMMYFUNCTION("""COMPUTED_VALUE"""),16)</f>
        <v>16</v>
      </c>
      <c r="AI45" s="19" t="str">
        <f ca="1">IFERROR(__xludf.DUMMYFUNCTION("""COMPUTED_VALUE"""),"Брагінський В. В.")</f>
        <v>Брагінський В. В.</v>
      </c>
      <c r="AJ45" s="19" t="str">
        <f ca="1">IFERROR(__xludf.DUMMYFUNCTION("""COMPUTED_VALUE"""),"Не голосував")</f>
        <v>Не голосував</v>
      </c>
      <c r="AK45" s="19">
        <f ca="1">IFERROR(__xludf.DUMMYFUNCTION("""COMPUTED_VALUE"""),16)</f>
        <v>16</v>
      </c>
      <c r="AL45" s="19" t="str">
        <f ca="1">IFERROR(__xludf.DUMMYFUNCTION("""COMPUTED_VALUE"""),"Брагінський В. В.")</f>
        <v>Брагінський В. В.</v>
      </c>
      <c r="AM45" s="19" t="str">
        <f ca="1">IFERROR(__xludf.DUMMYFUNCTION("""COMPUTED_VALUE"""),"Не голосував")</f>
        <v>Не голосував</v>
      </c>
      <c r="AN45" s="19">
        <f ca="1">IFERROR(__xludf.DUMMYFUNCTION("""COMPUTED_VALUE"""),16)</f>
        <v>16</v>
      </c>
      <c r="AO45" s="19" t="str">
        <f ca="1">IFERROR(__xludf.DUMMYFUNCTION("""COMPUTED_VALUE"""),"Брагінський В. В.")</f>
        <v>Брагінський В. В.</v>
      </c>
      <c r="AP45" s="19" t="str">
        <f ca="1">IFERROR(__xludf.DUMMYFUNCTION("""COMPUTED_VALUE"""),"Не голосував")</f>
        <v>Не голосував</v>
      </c>
      <c r="AQ45" s="19">
        <f ca="1">IFERROR(__xludf.DUMMYFUNCTION("""COMPUTED_VALUE"""),16)</f>
        <v>16</v>
      </c>
      <c r="AR45" s="19" t="str">
        <f ca="1">IFERROR(__xludf.DUMMYFUNCTION("""COMPUTED_VALUE"""),"Брагінський В. В.")</f>
        <v>Брагінський В. В.</v>
      </c>
      <c r="AS45" s="19" t="str">
        <f ca="1">IFERROR(__xludf.DUMMYFUNCTION("""COMPUTED_VALUE"""),"Не голосував")</f>
        <v>Не голосував</v>
      </c>
      <c r="AT45" s="19">
        <f ca="1">IFERROR(__xludf.DUMMYFUNCTION("""COMPUTED_VALUE"""),16)</f>
        <v>16</v>
      </c>
      <c r="AU45" s="19" t="str">
        <f ca="1">IFERROR(__xludf.DUMMYFUNCTION("""COMPUTED_VALUE"""),"Брагінський В. В.")</f>
        <v>Брагінський В. В.</v>
      </c>
      <c r="AV45" s="19" t="str">
        <f ca="1">IFERROR(__xludf.DUMMYFUNCTION("""COMPUTED_VALUE"""),"За")</f>
        <v>За</v>
      </c>
      <c r="AW45" s="19">
        <f ca="1">IFERROR(__xludf.DUMMYFUNCTION("""COMPUTED_VALUE"""),16)</f>
        <v>16</v>
      </c>
      <c r="AX45" s="19" t="str">
        <f ca="1">IFERROR(__xludf.DUMMYFUNCTION("""COMPUTED_VALUE"""),"Брагінський В. В.")</f>
        <v>Брагінський В. В.</v>
      </c>
      <c r="AY45" s="19" t="str">
        <f ca="1">IFERROR(__xludf.DUMMYFUNCTION("""COMPUTED_VALUE"""),"За")</f>
        <v>За</v>
      </c>
      <c r="AZ45" s="19">
        <f ca="1">IFERROR(__xludf.DUMMYFUNCTION("""COMPUTED_VALUE"""),16)</f>
        <v>16</v>
      </c>
      <c r="BA45" s="19" t="str">
        <f ca="1">IFERROR(__xludf.DUMMYFUNCTION("""COMPUTED_VALUE"""),"Брагінський В. В.")</f>
        <v>Брагінський В. В.</v>
      </c>
      <c r="BB45" s="19" t="str">
        <f ca="1">IFERROR(__xludf.DUMMYFUNCTION("""COMPUTED_VALUE"""),"За")</f>
        <v>За</v>
      </c>
      <c r="BC45" s="19">
        <f ca="1">IFERROR(__xludf.DUMMYFUNCTION("""COMPUTED_VALUE"""),16)</f>
        <v>16</v>
      </c>
      <c r="BD45" s="19" t="str">
        <f ca="1">IFERROR(__xludf.DUMMYFUNCTION("""COMPUTED_VALUE"""),"Брагінський В. В.")</f>
        <v>Брагінський В. В.</v>
      </c>
      <c r="BE45" s="19" t="str">
        <f ca="1">IFERROR(__xludf.DUMMYFUNCTION("""COMPUTED_VALUE"""),"За")</f>
        <v>За</v>
      </c>
      <c r="BF45" s="19">
        <f ca="1">IFERROR(__xludf.DUMMYFUNCTION("""COMPUTED_VALUE"""),16)</f>
        <v>16</v>
      </c>
      <c r="BG45" s="19" t="str">
        <f ca="1">IFERROR(__xludf.DUMMYFUNCTION("""COMPUTED_VALUE"""),"Брагінський В. В.")</f>
        <v>Брагінський В. В.</v>
      </c>
      <c r="BH45" s="19" t="str">
        <f ca="1">IFERROR(__xludf.DUMMYFUNCTION("""COMPUTED_VALUE"""),"За")</f>
        <v>За</v>
      </c>
      <c r="BI45" s="19">
        <f ca="1">IFERROR(__xludf.DUMMYFUNCTION("""COMPUTED_VALUE"""),16)</f>
        <v>16</v>
      </c>
      <c r="BJ45" s="19" t="str">
        <f ca="1">IFERROR(__xludf.DUMMYFUNCTION("""COMPUTED_VALUE"""),"Брагінський В. В.")</f>
        <v>Брагінський В. В.</v>
      </c>
      <c r="BK45" s="19" t="str">
        <f ca="1">IFERROR(__xludf.DUMMYFUNCTION("""COMPUTED_VALUE"""),"Не голосував")</f>
        <v>Не голосував</v>
      </c>
      <c r="BL45" s="19">
        <f ca="1">IFERROR(__xludf.DUMMYFUNCTION("""COMPUTED_VALUE"""),16)</f>
        <v>16</v>
      </c>
      <c r="BM45" s="19" t="str">
        <f ca="1">IFERROR(__xludf.DUMMYFUNCTION("""COMPUTED_VALUE"""),"Брагінський В. В.")</f>
        <v>Брагінський В. В.</v>
      </c>
      <c r="BN45" s="19" t="str">
        <f ca="1">IFERROR(__xludf.DUMMYFUNCTION("""COMPUTED_VALUE"""),"Не голосував")</f>
        <v>Не голосував</v>
      </c>
      <c r="BO45" s="19">
        <f ca="1">IFERROR(__xludf.DUMMYFUNCTION("""COMPUTED_VALUE"""),16)</f>
        <v>16</v>
      </c>
      <c r="BP45" s="19" t="str">
        <f ca="1">IFERROR(__xludf.DUMMYFUNCTION("""COMPUTED_VALUE"""),"Брагінський В. В.")</f>
        <v>Брагінський В. В.</v>
      </c>
      <c r="BQ45" s="19" t="str">
        <f ca="1">IFERROR(__xludf.DUMMYFUNCTION("""COMPUTED_VALUE"""),"Не голосував")</f>
        <v>Не голосував</v>
      </c>
      <c r="BR45" s="19">
        <f ca="1">IFERROR(__xludf.DUMMYFUNCTION("""COMPUTED_VALUE"""),16)</f>
        <v>16</v>
      </c>
      <c r="BS45" s="19" t="str">
        <f ca="1">IFERROR(__xludf.DUMMYFUNCTION("""COMPUTED_VALUE"""),"Брагінський В. В.")</f>
        <v>Брагінський В. В.</v>
      </c>
      <c r="BT45" s="19" t="str">
        <f ca="1">IFERROR(__xludf.DUMMYFUNCTION("""COMPUTED_VALUE"""),"Не голосував")</f>
        <v>Не голосував</v>
      </c>
      <c r="BU45" s="19">
        <f ca="1">IFERROR(__xludf.DUMMYFUNCTION("""COMPUTED_VALUE"""),16)</f>
        <v>16</v>
      </c>
      <c r="BV45" s="19" t="str">
        <f ca="1">IFERROR(__xludf.DUMMYFUNCTION("""COMPUTED_VALUE"""),"Брагінський В. В.")</f>
        <v>Брагінський В. В.</v>
      </c>
      <c r="BW45" s="19" t="str">
        <f ca="1">IFERROR(__xludf.DUMMYFUNCTION("""COMPUTED_VALUE"""),"Не голосував")</f>
        <v>Не голосував</v>
      </c>
      <c r="BX45" s="19">
        <f ca="1">IFERROR(__xludf.DUMMYFUNCTION("""COMPUTED_VALUE"""),16)</f>
        <v>16</v>
      </c>
      <c r="BY45" s="19" t="str">
        <f ca="1">IFERROR(__xludf.DUMMYFUNCTION("""COMPUTED_VALUE"""),"Брагінський В. В.")</f>
        <v>Брагінський В. В.</v>
      </c>
      <c r="BZ45" s="19" t="str">
        <f ca="1">IFERROR(__xludf.DUMMYFUNCTION("""COMPUTED_VALUE"""),"Не голосував")</f>
        <v>Не голосував</v>
      </c>
      <c r="CA45" s="19">
        <f ca="1">IFERROR(__xludf.DUMMYFUNCTION("""COMPUTED_VALUE"""),16)</f>
        <v>16</v>
      </c>
      <c r="CB45" s="19" t="str">
        <f ca="1">IFERROR(__xludf.DUMMYFUNCTION("""COMPUTED_VALUE"""),"Брагінський В. В.")</f>
        <v>Брагінський В. В.</v>
      </c>
      <c r="CC45" s="19" t="str">
        <f ca="1">IFERROR(__xludf.DUMMYFUNCTION("""COMPUTED_VALUE"""),"Не голосував")</f>
        <v>Не голосував</v>
      </c>
      <c r="CD45" s="19">
        <f ca="1">IFERROR(__xludf.DUMMYFUNCTION("""COMPUTED_VALUE"""),16)</f>
        <v>16</v>
      </c>
      <c r="CE45" s="19" t="str">
        <f ca="1">IFERROR(__xludf.DUMMYFUNCTION("""COMPUTED_VALUE"""),"Брагінський В. В.")</f>
        <v>Брагінський В. В.</v>
      </c>
      <c r="CF45" s="19" t="str">
        <f ca="1">IFERROR(__xludf.DUMMYFUNCTION("""COMPUTED_VALUE"""),"Не голосував")</f>
        <v>Не голосував</v>
      </c>
      <c r="CG45" s="19">
        <f ca="1">IFERROR(__xludf.DUMMYFUNCTION("""COMPUTED_VALUE"""),16)</f>
        <v>16</v>
      </c>
      <c r="CH45" s="19" t="str">
        <f ca="1">IFERROR(__xludf.DUMMYFUNCTION("""COMPUTED_VALUE"""),"Брагінський В. В.")</f>
        <v>Брагінський В. В.</v>
      </c>
      <c r="CI45" s="19" t="str">
        <f ca="1">IFERROR(__xludf.DUMMYFUNCTION("""COMPUTED_VALUE"""),"Не голосував")</f>
        <v>Не голосував</v>
      </c>
      <c r="CJ45" s="19">
        <f ca="1">IFERROR(__xludf.DUMMYFUNCTION("""COMPUTED_VALUE"""),16)</f>
        <v>16</v>
      </c>
      <c r="CK45" s="19" t="str">
        <f ca="1">IFERROR(__xludf.DUMMYFUNCTION("""COMPUTED_VALUE"""),"Брагінський В. В.")</f>
        <v>Брагінський В. В.</v>
      </c>
      <c r="CL45" s="19" t="str">
        <f ca="1">IFERROR(__xludf.DUMMYFUNCTION("""COMPUTED_VALUE"""),"За")</f>
        <v>За</v>
      </c>
      <c r="CM45" s="19">
        <f ca="1">IFERROR(__xludf.DUMMYFUNCTION("""COMPUTED_VALUE"""),16)</f>
        <v>16</v>
      </c>
      <c r="CN45" s="19" t="str">
        <f ca="1">IFERROR(__xludf.DUMMYFUNCTION("""COMPUTED_VALUE"""),"Брагінський В. В.")</f>
        <v>Брагінський В. В.</v>
      </c>
      <c r="CO45" s="19" t="str">
        <f ca="1">IFERROR(__xludf.DUMMYFUNCTION("""COMPUTED_VALUE"""),"Не голосував")</f>
        <v>Не голосував</v>
      </c>
      <c r="CP45" s="19">
        <f ca="1">IFERROR(__xludf.DUMMYFUNCTION("""COMPUTED_VALUE"""),16)</f>
        <v>16</v>
      </c>
      <c r="CQ45" s="19" t="str">
        <f ca="1">IFERROR(__xludf.DUMMYFUNCTION("""COMPUTED_VALUE"""),"Брагінський В. В.")</f>
        <v>Брагінський В. В.</v>
      </c>
      <c r="CR45" s="19" t="str">
        <f ca="1">IFERROR(__xludf.DUMMYFUNCTION("""COMPUTED_VALUE"""),"Не голосував")</f>
        <v>Не голосував</v>
      </c>
      <c r="CS45" s="19">
        <f ca="1">IFERROR(__xludf.DUMMYFUNCTION("""COMPUTED_VALUE"""),16)</f>
        <v>16</v>
      </c>
      <c r="CT45" s="19" t="str">
        <f ca="1">IFERROR(__xludf.DUMMYFUNCTION("""COMPUTED_VALUE"""),"Брагінський В. В.")</f>
        <v>Брагінський В. В.</v>
      </c>
      <c r="CU45" s="19" t="str">
        <f ca="1">IFERROR(__xludf.DUMMYFUNCTION("""COMPUTED_VALUE"""),"За")</f>
        <v>За</v>
      </c>
      <c r="CV45" s="19">
        <f ca="1">IFERROR(__xludf.DUMMYFUNCTION("""COMPUTED_VALUE"""),16)</f>
        <v>16</v>
      </c>
      <c r="CW45" s="19" t="str">
        <f ca="1">IFERROR(__xludf.DUMMYFUNCTION("""COMPUTED_VALUE"""),"Брагінський В. В.")</f>
        <v>Брагінський В. В.</v>
      </c>
      <c r="CX45" s="19" t="str">
        <f ca="1">IFERROR(__xludf.DUMMYFUNCTION("""COMPUTED_VALUE"""),"За")</f>
        <v>За</v>
      </c>
      <c r="CY45" s="19">
        <f ca="1">IFERROR(__xludf.DUMMYFUNCTION("""COMPUTED_VALUE"""),16)</f>
        <v>16</v>
      </c>
      <c r="CZ45" s="19" t="str">
        <f ca="1">IFERROR(__xludf.DUMMYFUNCTION("""COMPUTED_VALUE"""),"Брагінський В. В.")</f>
        <v>Брагінський В. В.</v>
      </c>
      <c r="DA45" s="19" t="str">
        <f ca="1">IFERROR(__xludf.DUMMYFUNCTION("""COMPUTED_VALUE"""),"За")</f>
        <v>За</v>
      </c>
      <c r="DB45" s="19">
        <f ca="1">IFERROR(__xludf.DUMMYFUNCTION("""COMPUTED_VALUE"""),16)</f>
        <v>16</v>
      </c>
      <c r="DC45" s="19" t="str">
        <f ca="1">IFERROR(__xludf.DUMMYFUNCTION("""COMPUTED_VALUE"""),"Брагінський В. В.")</f>
        <v>Брагінський В. В.</v>
      </c>
      <c r="DD45" s="19" t="str">
        <f ca="1">IFERROR(__xludf.DUMMYFUNCTION("""COMPUTED_VALUE"""),"За")</f>
        <v>За</v>
      </c>
      <c r="DE45" s="19">
        <f ca="1">IFERROR(__xludf.DUMMYFUNCTION("""COMPUTED_VALUE"""),16)</f>
        <v>16</v>
      </c>
      <c r="DF45" s="19" t="str">
        <f ca="1">IFERROR(__xludf.DUMMYFUNCTION("""COMPUTED_VALUE"""),"Брагінський В. В.")</f>
        <v>Брагінський В. В.</v>
      </c>
      <c r="DG45" s="19" t="str">
        <f ca="1">IFERROR(__xludf.DUMMYFUNCTION("""COMPUTED_VALUE"""),"За")</f>
        <v>За</v>
      </c>
      <c r="DH45" s="19">
        <f ca="1">IFERROR(__xludf.DUMMYFUNCTION("""COMPUTED_VALUE"""),16)</f>
        <v>16</v>
      </c>
      <c r="DI45" s="19" t="str">
        <f ca="1">IFERROR(__xludf.DUMMYFUNCTION("""COMPUTED_VALUE"""),"Брагінський В. В.")</f>
        <v>Брагінський В. В.</v>
      </c>
      <c r="DJ45" s="19" t="str">
        <f ca="1">IFERROR(__xludf.DUMMYFUNCTION("""COMPUTED_VALUE"""),"За")</f>
        <v>За</v>
      </c>
      <c r="DK45" s="19">
        <f ca="1">IFERROR(__xludf.DUMMYFUNCTION("""COMPUTED_VALUE"""),16)</f>
        <v>16</v>
      </c>
      <c r="DL45" s="19" t="str">
        <f ca="1">IFERROR(__xludf.DUMMYFUNCTION("""COMPUTED_VALUE"""),"Брагінський В. В.")</f>
        <v>Брагінський В. В.</v>
      </c>
      <c r="DM45" s="19" t="str">
        <f ca="1">IFERROR(__xludf.DUMMYFUNCTION("""COMPUTED_VALUE"""),"За")</f>
        <v>За</v>
      </c>
      <c r="DN45" s="19">
        <f ca="1">IFERROR(__xludf.DUMMYFUNCTION("""COMPUTED_VALUE"""),16)</f>
        <v>16</v>
      </c>
      <c r="DO45" s="19" t="str">
        <f ca="1">IFERROR(__xludf.DUMMYFUNCTION("""COMPUTED_VALUE"""),"Брагінський В. В.")</f>
        <v>Брагінський В. В.</v>
      </c>
      <c r="DP45" s="19" t="str">
        <f ca="1">IFERROR(__xludf.DUMMYFUNCTION("""COMPUTED_VALUE"""),"За")</f>
        <v>За</v>
      </c>
      <c r="DQ45" s="19">
        <f ca="1">IFERROR(__xludf.DUMMYFUNCTION("""COMPUTED_VALUE"""),16)</f>
        <v>16</v>
      </c>
      <c r="DR45" s="19" t="str">
        <f ca="1">IFERROR(__xludf.DUMMYFUNCTION("""COMPUTED_VALUE"""),"Брагінський В. В.")</f>
        <v>Брагінський В. В.</v>
      </c>
      <c r="DS45" s="19" t="str">
        <f ca="1">IFERROR(__xludf.DUMMYFUNCTION("""COMPUTED_VALUE"""),"За")</f>
        <v>За</v>
      </c>
      <c r="DT45" s="19">
        <f ca="1">IFERROR(__xludf.DUMMYFUNCTION("""COMPUTED_VALUE"""),16)</f>
        <v>16</v>
      </c>
      <c r="DU45" s="19" t="str">
        <f ca="1">IFERROR(__xludf.DUMMYFUNCTION("""COMPUTED_VALUE"""),"Брагінський В. В.")</f>
        <v>Брагінський В. В.</v>
      </c>
      <c r="DV45" s="19" t="str">
        <f ca="1">IFERROR(__xludf.DUMMYFUNCTION("""COMPUTED_VALUE"""),"За")</f>
        <v>За</v>
      </c>
      <c r="DW45" s="19">
        <f ca="1">IFERROR(__xludf.DUMMYFUNCTION("""COMPUTED_VALUE"""),16)</f>
        <v>16</v>
      </c>
      <c r="DX45" s="19" t="str">
        <f ca="1">IFERROR(__xludf.DUMMYFUNCTION("""COMPUTED_VALUE"""),"Брагінський В. В.")</f>
        <v>Брагінський В. В.</v>
      </c>
      <c r="DY45" s="19" t="str">
        <f ca="1">IFERROR(__xludf.DUMMYFUNCTION("""COMPUTED_VALUE"""),"За")</f>
        <v>За</v>
      </c>
      <c r="DZ45" s="19">
        <f ca="1">IFERROR(__xludf.DUMMYFUNCTION("""COMPUTED_VALUE"""),16)</f>
        <v>16</v>
      </c>
      <c r="EA45" s="19" t="str">
        <f ca="1">IFERROR(__xludf.DUMMYFUNCTION("""COMPUTED_VALUE"""),"Брагінський В. В.")</f>
        <v>Брагінський В. В.</v>
      </c>
      <c r="EB45" s="19" t="str">
        <f ca="1">IFERROR(__xludf.DUMMYFUNCTION("""COMPUTED_VALUE"""),"За")</f>
        <v>За</v>
      </c>
      <c r="EC45" s="19">
        <f ca="1">IFERROR(__xludf.DUMMYFUNCTION("""COMPUTED_VALUE"""),16)</f>
        <v>16</v>
      </c>
      <c r="ED45" s="19" t="str">
        <f ca="1">IFERROR(__xludf.DUMMYFUNCTION("""COMPUTED_VALUE"""),"Брагінський В. В.")</f>
        <v>Брагінський В. В.</v>
      </c>
      <c r="EE45" s="19" t="str">
        <f ca="1">IFERROR(__xludf.DUMMYFUNCTION("""COMPUTED_VALUE"""),"Не голосував")</f>
        <v>Не голосував</v>
      </c>
      <c r="EF45" s="19">
        <f ca="1">IFERROR(__xludf.DUMMYFUNCTION("""COMPUTED_VALUE"""),16)</f>
        <v>16</v>
      </c>
      <c r="EG45" s="19" t="str">
        <f ca="1">IFERROR(__xludf.DUMMYFUNCTION("""COMPUTED_VALUE"""),"Брагінський В. В.")</f>
        <v>Брагінський В. В.</v>
      </c>
      <c r="EH45" s="19" t="str">
        <f ca="1">IFERROR(__xludf.DUMMYFUNCTION("""COMPUTED_VALUE"""),"За")</f>
        <v>За</v>
      </c>
      <c r="EI45" s="19">
        <f ca="1">IFERROR(__xludf.DUMMYFUNCTION("""COMPUTED_VALUE"""),16)</f>
        <v>16</v>
      </c>
      <c r="EJ45" s="19" t="str">
        <f ca="1">IFERROR(__xludf.DUMMYFUNCTION("""COMPUTED_VALUE"""),"Брагінський В. В.")</f>
        <v>Брагінський В. В.</v>
      </c>
      <c r="EK45" s="19" t="str">
        <f ca="1">IFERROR(__xludf.DUMMYFUNCTION("""COMPUTED_VALUE"""),"За")</f>
        <v>За</v>
      </c>
      <c r="EL45" s="19">
        <f ca="1">IFERROR(__xludf.DUMMYFUNCTION("""COMPUTED_VALUE"""),16)</f>
        <v>16</v>
      </c>
      <c r="EM45" s="19" t="str">
        <f ca="1">IFERROR(__xludf.DUMMYFUNCTION("""COMPUTED_VALUE"""),"Брагінський В. В.")</f>
        <v>Брагінський В. В.</v>
      </c>
      <c r="EN45" s="19" t="str">
        <f ca="1">IFERROR(__xludf.DUMMYFUNCTION("""COMPUTED_VALUE"""),"Не голосував")</f>
        <v>Не голосував</v>
      </c>
      <c r="EO45" s="19">
        <f ca="1">IFERROR(__xludf.DUMMYFUNCTION("""COMPUTED_VALUE"""),16)</f>
        <v>16</v>
      </c>
      <c r="EP45" s="19" t="str">
        <f ca="1">IFERROR(__xludf.DUMMYFUNCTION("""COMPUTED_VALUE"""),"Брагінський В. В.")</f>
        <v>Брагінський В. В.</v>
      </c>
      <c r="EQ45" s="19" t="str">
        <f ca="1">IFERROR(__xludf.DUMMYFUNCTION("""COMPUTED_VALUE"""),"Не голосував")</f>
        <v>Не голосував</v>
      </c>
      <c r="ER45" s="19">
        <f ca="1">IFERROR(__xludf.DUMMYFUNCTION("""COMPUTED_VALUE"""),16)</f>
        <v>16</v>
      </c>
      <c r="ES45" s="19" t="str">
        <f ca="1">IFERROR(__xludf.DUMMYFUNCTION("""COMPUTED_VALUE"""),"Брагінський В. В.")</f>
        <v>Брагінський В. В.</v>
      </c>
      <c r="ET45" s="19" t="str">
        <f ca="1">IFERROR(__xludf.DUMMYFUNCTION("""COMPUTED_VALUE"""),"За")</f>
        <v>За</v>
      </c>
      <c r="EU45" s="19">
        <f ca="1">IFERROR(__xludf.DUMMYFUNCTION("""COMPUTED_VALUE"""),16)</f>
        <v>16</v>
      </c>
      <c r="EV45" s="19" t="str">
        <f ca="1">IFERROR(__xludf.DUMMYFUNCTION("""COMPUTED_VALUE"""),"Брагінський В. В.")</f>
        <v>Брагінський В. В.</v>
      </c>
      <c r="EW45" s="19" t="str">
        <f ca="1">IFERROR(__xludf.DUMMYFUNCTION("""COMPUTED_VALUE"""),"За")</f>
        <v>За</v>
      </c>
      <c r="EX45" s="19">
        <f ca="1">IFERROR(__xludf.DUMMYFUNCTION("""COMPUTED_VALUE"""),16)</f>
        <v>16</v>
      </c>
      <c r="EY45" s="19" t="str">
        <f ca="1">IFERROR(__xludf.DUMMYFUNCTION("""COMPUTED_VALUE"""),"Брагінський В. В.")</f>
        <v>Брагінський В. В.</v>
      </c>
      <c r="EZ45" s="19" t="str">
        <f ca="1">IFERROR(__xludf.DUMMYFUNCTION("""COMPUTED_VALUE"""),"За")</f>
        <v>За</v>
      </c>
      <c r="FA45" s="19">
        <f ca="1">IFERROR(__xludf.DUMMYFUNCTION("""COMPUTED_VALUE"""),16)</f>
        <v>16</v>
      </c>
      <c r="FB45" s="19" t="str">
        <f ca="1">IFERROR(__xludf.DUMMYFUNCTION("""COMPUTED_VALUE"""),"Брагінський В. В.")</f>
        <v>Брагінський В. В.</v>
      </c>
      <c r="FC45" s="19" t="str">
        <f ca="1">IFERROR(__xludf.DUMMYFUNCTION("""COMPUTED_VALUE"""),"...")</f>
        <v>...</v>
      </c>
      <c r="FD45" s="19">
        <f ca="1">IFERROR(__xludf.DUMMYFUNCTION("""COMPUTED_VALUE"""),16)</f>
        <v>16</v>
      </c>
      <c r="FE45" s="19" t="str">
        <f ca="1">IFERROR(__xludf.DUMMYFUNCTION("""COMPUTED_VALUE"""),"Брагінський В. В.")</f>
        <v>Брагінський В. В.</v>
      </c>
      <c r="FF45" s="19" t="str">
        <f ca="1">IFERROR(__xludf.DUMMYFUNCTION("""COMPUTED_VALUE"""),"...")</f>
        <v>...</v>
      </c>
      <c r="FG45" s="19">
        <f ca="1">IFERROR(__xludf.DUMMYFUNCTION("""COMPUTED_VALUE"""),16)</f>
        <v>16</v>
      </c>
      <c r="FH45" s="19" t="str">
        <f ca="1">IFERROR(__xludf.DUMMYFUNCTION("""COMPUTED_VALUE"""),"Брагінський В. В.")</f>
        <v>Брагінський В. В.</v>
      </c>
      <c r="FI45" s="19" t="str">
        <f ca="1">IFERROR(__xludf.DUMMYFUNCTION("""COMPUTED_VALUE"""),"...")</f>
        <v>...</v>
      </c>
      <c r="FJ45" s="19">
        <f ca="1">IFERROR(__xludf.DUMMYFUNCTION("""COMPUTED_VALUE"""),16)</f>
        <v>16</v>
      </c>
      <c r="FK45" s="19" t="str">
        <f ca="1">IFERROR(__xludf.DUMMYFUNCTION("""COMPUTED_VALUE"""),"Брагінський В. В.")</f>
        <v>Брагінський В. В.</v>
      </c>
      <c r="FL45" s="19" t="str">
        <f ca="1">IFERROR(__xludf.DUMMYFUNCTION("""COMPUTED_VALUE"""),"...")</f>
        <v>...</v>
      </c>
      <c r="FM45" s="19">
        <f ca="1">IFERROR(__xludf.DUMMYFUNCTION("""COMPUTED_VALUE"""),16)</f>
        <v>16</v>
      </c>
      <c r="FN45" s="19" t="str">
        <f ca="1">IFERROR(__xludf.DUMMYFUNCTION("""COMPUTED_VALUE"""),"Брагінський В. В.")</f>
        <v>Брагінський В. В.</v>
      </c>
      <c r="FO45" s="19" t="str">
        <f ca="1">IFERROR(__xludf.DUMMYFUNCTION("""COMPUTED_VALUE"""),"...")</f>
        <v>...</v>
      </c>
      <c r="FP45" s="19">
        <f ca="1">IFERROR(__xludf.DUMMYFUNCTION("""COMPUTED_VALUE"""),16)</f>
        <v>16</v>
      </c>
      <c r="FQ45" s="19" t="str">
        <f ca="1">IFERROR(__xludf.DUMMYFUNCTION("""COMPUTED_VALUE"""),"Брагінський В. В.")</f>
        <v>Брагінський В. В.</v>
      </c>
      <c r="FR45" s="19" t="str">
        <f ca="1">IFERROR(__xludf.DUMMYFUNCTION("""COMPUTED_VALUE"""),"...")</f>
        <v>...</v>
      </c>
      <c r="FS45" s="19">
        <f ca="1">IFERROR(__xludf.DUMMYFUNCTION("""COMPUTED_VALUE"""),16)</f>
        <v>16</v>
      </c>
      <c r="FT45" s="19" t="str">
        <f ca="1">IFERROR(__xludf.DUMMYFUNCTION("""COMPUTED_VALUE"""),"Брагінський В. В.")</f>
        <v>Брагінський В. В.</v>
      </c>
      <c r="FU45" s="19" t="str">
        <f ca="1">IFERROR(__xludf.DUMMYFUNCTION("""COMPUTED_VALUE"""),"...")</f>
        <v>...</v>
      </c>
      <c r="FV45" s="19">
        <f ca="1">IFERROR(__xludf.DUMMYFUNCTION("""COMPUTED_VALUE"""),16)</f>
        <v>16</v>
      </c>
      <c r="FW45" s="19" t="str">
        <f ca="1">IFERROR(__xludf.DUMMYFUNCTION("""COMPUTED_VALUE"""),"Брагінський В. В.")</f>
        <v>Брагінський В. В.</v>
      </c>
      <c r="FX45" s="19" t="str">
        <f ca="1">IFERROR(__xludf.DUMMYFUNCTION("""COMPUTED_VALUE"""),"...")</f>
        <v>...</v>
      </c>
      <c r="FY45" s="19">
        <f ca="1">IFERROR(__xludf.DUMMYFUNCTION("""COMPUTED_VALUE"""),16)</f>
        <v>16</v>
      </c>
      <c r="FZ45" s="19" t="str">
        <f ca="1">IFERROR(__xludf.DUMMYFUNCTION("""COMPUTED_VALUE"""),"Брагінський В. В.")</f>
        <v>Брагінський В. В.</v>
      </c>
      <c r="GA45" s="19" t="str">
        <f ca="1">IFERROR(__xludf.DUMMYFUNCTION("""COMPUTED_VALUE"""),"За")</f>
        <v>За</v>
      </c>
      <c r="GB45" s="19">
        <f ca="1">IFERROR(__xludf.DUMMYFUNCTION("""COMPUTED_VALUE"""),16)</f>
        <v>16</v>
      </c>
      <c r="GC45" s="19" t="str">
        <f ca="1">IFERROR(__xludf.DUMMYFUNCTION("""COMPUTED_VALUE"""),"Брагінський В. В.")</f>
        <v>Брагінський В. В.</v>
      </c>
      <c r="GD45" s="19" t="str">
        <f ca="1">IFERROR(__xludf.DUMMYFUNCTION("""COMPUTED_VALUE"""),"За")</f>
        <v>За</v>
      </c>
      <c r="GE45" s="19">
        <f ca="1">IFERROR(__xludf.DUMMYFUNCTION("""COMPUTED_VALUE"""),16)</f>
        <v>16</v>
      </c>
      <c r="GF45" s="19" t="str">
        <f ca="1">IFERROR(__xludf.DUMMYFUNCTION("""COMPUTED_VALUE"""),"Брагінський В. В.")</f>
        <v>Брагінський В. В.</v>
      </c>
      <c r="GG45" s="19" t="str">
        <f ca="1">IFERROR(__xludf.DUMMYFUNCTION("""COMPUTED_VALUE"""),"За")</f>
        <v>За</v>
      </c>
      <c r="GH45" s="19">
        <f ca="1">IFERROR(__xludf.DUMMYFUNCTION("""COMPUTED_VALUE"""),16)</f>
        <v>16</v>
      </c>
      <c r="GI45" s="19" t="str">
        <f ca="1">IFERROR(__xludf.DUMMYFUNCTION("""COMPUTED_VALUE"""),"Брагінський В. В.")</f>
        <v>Брагінський В. В.</v>
      </c>
      <c r="GJ45" s="19" t="str">
        <f ca="1">IFERROR(__xludf.DUMMYFUNCTION("""COMPUTED_VALUE"""),"За")</f>
        <v>За</v>
      </c>
      <c r="GK45" s="19">
        <f ca="1">IFERROR(__xludf.DUMMYFUNCTION("""COMPUTED_VALUE"""),16)</f>
        <v>16</v>
      </c>
      <c r="GL45" s="19" t="str">
        <f ca="1">IFERROR(__xludf.DUMMYFUNCTION("""COMPUTED_VALUE"""),"Брагінський В. В.")</f>
        <v>Брагінський В. В.</v>
      </c>
      <c r="GM45" s="19" t="str">
        <f ca="1">IFERROR(__xludf.DUMMYFUNCTION("""COMPUTED_VALUE"""),"За")</f>
        <v>За</v>
      </c>
      <c r="GN45" s="19">
        <f ca="1">IFERROR(__xludf.DUMMYFUNCTION("""COMPUTED_VALUE"""),16)</f>
        <v>16</v>
      </c>
      <c r="GO45" s="19" t="str">
        <f ca="1">IFERROR(__xludf.DUMMYFUNCTION("""COMPUTED_VALUE"""),"Брагінський В. В.")</f>
        <v>Брагінський В. В.</v>
      </c>
      <c r="GP45" s="19" t="str">
        <f ca="1">IFERROR(__xludf.DUMMYFUNCTION("""COMPUTED_VALUE"""),"За")</f>
        <v>За</v>
      </c>
      <c r="GQ45" s="19">
        <f ca="1">IFERROR(__xludf.DUMMYFUNCTION("""COMPUTED_VALUE"""),16)</f>
        <v>16</v>
      </c>
      <c r="GR45" s="19" t="str">
        <f ca="1">IFERROR(__xludf.DUMMYFUNCTION("""COMPUTED_VALUE"""),"Брагінський В. В.")</f>
        <v>Брагінський В. В.</v>
      </c>
      <c r="GS45" s="19" t="str">
        <f ca="1">IFERROR(__xludf.DUMMYFUNCTION("""COMPUTED_VALUE"""),"За")</f>
        <v>За</v>
      </c>
      <c r="GT45" s="19">
        <f ca="1">IFERROR(__xludf.DUMMYFUNCTION("""COMPUTED_VALUE"""),16)</f>
        <v>16</v>
      </c>
      <c r="GU45" s="19" t="str">
        <f ca="1">IFERROR(__xludf.DUMMYFUNCTION("""COMPUTED_VALUE"""),"Брагінський В. В.")</f>
        <v>Брагінський В. В.</v>
      </c>
      <c r="GV45" s="19" t="str">
        <f ca="1">IFERROR(__xludf.DUMMYFUNCTION("""COMPUTED_VALUE"""),"За")</f>
        <v>За</v>
      </c>
      <c r="GW45" s="19">
        <f ca="1">IFERROR(__xludf.DUMMYFUNCTION("""COMPUTED_VALUE"""),16)</f>
        <v>16</v>
      </c>
      <c r="GX45" s="19" t="str">
        <f ca="1">IFERROR(__xludf.DUMMYFUNCTION("""COMPUTED_VALUE"""),"Брагінський В. В.")</f>
        <v>Брагінський В. В.</v>
      </c>
      <c r="GY45" s="19" t="str">
        <f ca="1">IFERROR(__xludf.DUMMYFUNCTION("""COMPUTED_VALUE"""),"За")</f>
        <v>За</v>
      </c>
      <c r="GZ45" s="19">
        <f ca="1">IFERROR(__xludf.DUMMYFUNCTION("""COMPUTED_VALUE"""),16)</f>
        <v>16</v>
      </c>
      <c r="HA45" s="19" t="str">
        <f ca="1">IFERROR(__xludf.DUMMYFUNCTION("""COMPUTED_VALUE"""),"Брагінський В. В.")</f>
        <v>Брагінський В. В.</v>
      </c>
      <c r="HB45" s="19" t="str">
        <f ca="1">IFERROR(__xludf.DUMMYFUNCTION("""COMPUTED_VALUE"""),"За")</f>
        <v>За</v>
      </c>
      <c r="HC45" s="19">
        <f ca="1">IFERROR(__xludf.DUMMYFUNCTION("""COMPUTED_VALUE"""),16)</f>
        <v>16</v>
      </c>
      <c r="HD45" s="19" t="str">
        <f ca="1">IFERROR(__xludf.DUMMYFUNCTION("""COMPUTED_VALUE"""),"Брагінський В. В.")</f>
        <v>Брагінський В. В.</v>
      </c>
      <c r="HE45" s="19" t="str">
        <f ca="1">IFERROR(__xludf.DUMMYFUNCTION("""COMPUTED_VALUE"""),"За")</f>
        <v>За</v>
      </c>
      <c r="HF45" s="19">
        <f ca="1">IFERROR(__xludf.DUMMYFUNCTION("""COMPUTED_VALUE"""),16)</f>
        <v>16</v>
      </c>
      <c r="HG45" s="19" t="str">
        <f ca="1">IFERROR(__xludf.DUMMYFUNCTION("""COMPUTED_VALUE"""),"Брагінський В. В.")</f>
        <v>Брагінський В. В.</v>
      </c>
      <c r="HH45" s="19" t="str">
        <f ca="1">IFERROR(__xludf.DUMMYFUNCTION("""COMPUTED_VALUE"""),"За")</f>
        <v>За</v>
      </c>
      <c r="HI45" s="19">
        <f ca="1">IFERROR(__xludf.DUMMYFUNCTION("""COMPUTED_VALUE"""),16)</f>
        <v>16</v>
      </c>
      <c r="HJ45" s="19" t="str">
        <f ca="1">IFERROR(__xludf.DUMMYFUNCTION("""COMPUTED_VALUE"""),"Брагінський В. В.")</f>
        <v>Брагінський В. В.</v>
      </c>
      <c r="HK45" s="19" t="str">
        <f ca="1">IFERROR(__xludf.DUMMYFUNCTION("""COMPUTED_VALUE"""),"За")</f>
        <v>За</v>
      </c>
      <c r="HL45" s="19">
        <f ca="1">IFERROR(__xludf.DUMMYFUNCTION("""COMPUTED_VALUE"""),16)</f>
        <v>16</v>
      </c>
      <c r="HM45" s="19" t="str">
        <f ca="1">IFERROR(__xludf.DUMMYFUNCTION("""COMPUTED_VALUE"""),"Брагінський В. В.")</f>
        <v>Брагінський В. В.</v>
      </c>
      <c r="HN45" s="19" t="str">
        <f ca="1">IFERROR(__xludf.DUMMYFUNCTION("""COMPUTED_VALUE"""),"За")</f>
        <v>За</v>
      </c>
      <c r="HO45" s="19">
        <f ca="1">IFERROR(__xludf.DUMMYFUNCTION("""COMPUTED_VALUE"""),16)</f>
        <v>16</v>
      </c>
      <c r="HP45" s="19" t="str">
        <f ca="1">IFERROR(__xludf.DUMMYFUNCTION("""COMPUTED_VALUE"""),"Брагінський В. В.")</f>
        <v>Брагінський В. В.</v>
      </c>
      <c r="HQ45" s="19" t="str">
        <f ca="1">IFERROR(__xludf.DUMMYFUNCTION("""COMPUTED_VALUE"""),"За")</f>
        <v>За</v>
      </c>
      <c r="HR45" s="19">
        <f ca="1">IFERROR(__xludf.DUMMYFUNCTION("""COMPUTED_VALUE"""),16)</f>
        <v>16</v>
      </c>
      <c r="HS45" s="19" t="str">
        <f ca="1">IFERROR(__xludf.DUMMYFUNCTION("""COMPUTED_VALUE"""),"Брагінський В. В.")</f>
        <v>Брагінський В. В.</v>
      </c>
      <c r="HT45" s="19" t="str">
        <f ca="1">IFERROR(__xludf.DUMMYFUNCTION("""COMPUTED_VALUE"""),"За")</f>
        <v>За</v>
      </c>
      <c r="HU45" s="19">
        <f ca="1">IFERROR(__xludf.DUMMYFUNCTION("""COMPUTED_VALUE"""),16)</f>
        <v>16</v>
      </c>
      <c r="HV45" s="19" t="str">
        <f ca="1">IFERROR(__xludf.DUMMYFUNCTION("""COMPUTED_VALUE"""),"Брагінський В. В.")</f>
        <v>Брагінський В. В.</v>
      </c>
      <c r="HW45" s="19" t="str">
        <f ca="1">IFERROR(__xludf.DUMMYFUNCTION("""COMPUTED_VALUE"""),"За")</f>
        <v>За</v>
      </c>
      <c r="HX45" s="19">
        <f ca="1">IFERROR(__xludf.DUMMYFUNCTION("""COMPUTED_VALUE"""),16)</f>
        <v>16</v>
      </c>
      <c r="HY45" s="19" t="str">
        <f ca="1">IFERROR(__xludf.DUMMYFUNCTION("""COMPUTED_VALUE"""),"Брагінський В. В.")</f>
        <v>Брагінський В. В.</v>
      </c>
      <c r="HZ45" s="19" t="str">
        <f ca="1">IFERROR(__xludf.DUMMYFUNCTION("""COMPUTED_VALUE"""),"За")</f>
        <v>За</v>
      </c>
      <c r="IA45" s="19">
        <f ca="1">IFERROR(__xludf.DUMMYFUNCTION("""COMPUTED_VALUE"""),16)</f>
        <v>16</v>
      </c>
      <c r="IB45" s="19" t="str">
        <f ca="1">IFERROR(__xludf.DUMMYFUNCTION("""COMPUTED_VALUE"""),"Брагінський В. В.")</f>
        <v>Брагінський В. В.</v>
      </c>
      <c r="IC45" s="19" t="str">
        <f ca="1">IFERROR(__xludf.DUMMYFUNCTION("""COMPUTED_VALUE"""),"За")</f>
        <v>За</v>
      </c>
      <c r="ID45" s="19">
        <f ca="1">IFERROR(__xludf.DUMMYFUNCTION("""COMPUTED_VALUE"""),16)</f>
        <v>16</v>
      </c>
      <c r="IE45" s="19" t="str">
        <f ca="1">IFERROR(__xludf.DUMMYFUNCTION("""COMPUTED_VALUE"""),"Брагінський В. В.")</f>
        <v>Брагінський В. В.</v>
      </c>
      <c r="IF45" s="19" t="str">
        <f ca="1">IFERROR(__xludf.DUMMYFUNCTION("""COMPUTED_VALUE"""),"За")</f>
        <v>За</v>
      </c>
      <c r="IG45" s="19">
        <f ca="1">IFERROR(__xludf.DUMMYFUNCTION("""COMPUTED_VALUE"""),16)</f>
        <v>16</v>
      </c>
      <c r="IH45" s="19" t="str">
        <f ca="1">IFERROR(__xludf.DUMMYFUNCTION("""COMPUTED_VALUE"""),"Брагінський В. В.")</f>
        <v>Брагінський В. В.</v>
      </c>
      <c r="II45" s="19" t="str">
        <f ca="1">IFERROR(__xludf.DUMMYFUNCTION("""COMPUTED_VALUE"""),"За")</f>
        <v>За</v>
      </c>
      <c r="IJ45" s="19">
        <f ca="1">IFERROR(__xludf.DUMMYFUNCTION("""COMPUTED_VALUE"""),16)</f>
        <v>16</v>
      </c>
      <c r="IK45" s="19" t="str">
        <f ca="1">IFERROR(__xludf.DUMMYFUNCTION("""COMPUTED_VALUE"""),"Брагінський В. В.")</f>
        <v>Брагінський В. В.</v>
      </c>
      <c r="IL45" s="19" t="str">
        <f ca="1">IFERROR(__xludf.DUMMYFUNCTION("""COMPUTED_VALUE"""),"За")</f>
        <v>За</v>
      </c>
      <c r="IM45" s="19">
        <f ca="1">IFERROR(__xludf.DUMMYFUNCTION("""COMPUTED_VALUE"""),16)</f>
        <v>16</v>
      </c>
      <c r="IN45" s="19" t="str">
        <f ca="1">IFERROR(__xludf.DUMMYFUNCTION("""COMPUTED_VALUE"""),"Брагінський В. В.")</f>
        <v>Брагінський В. В.</v>
      </c>
      <c r="IO45" s="19" t="str">
        <f ca="1">IFERROR(__xludf.DUMMYFUNCTION("""COMPUTED_VALUE"""),"За")</f>
        <v>За</v>
      </c>
      <c r="IP45" s="19">
        <f ca="1">IFERROR(__xludf.DUMMYFUNCTION("""COMPUTED_VALUE"""),16)</f>
        <v>16</v>
      </c>
      <c r="IQ45" s="19" t="str">
        <f ca="1">IFERROR(__xludf.DUMMYFUNCTION("""COMPUTED_VALUE"""),"Брагінський В. В.")</f>
        <v>Брагінський В. В.</v>
      </c>
      <c r="IR45" s="19" t="str">
        <f ca="1">IFERROR(__xludf.DUMMYFUNCTION("""COMPUTED_VALUE"""),"За")</f>
        <v>За</v>
      </c>
      <c r="IS45" s="19">
        <f ca="1">IFERROR(__xludf.DUMMYFUNCTION("""COMPUTED_VALUE"""),16)</f>
        <v>16</v>
      </c>
      <c r="IT45" s="19" t="str">
        <f ca="1">IFERROR(__xludf.DUMMYFUNCTION("""COMPUTED_VALUE"""),"Брагінський В. В.")</f>
        <v>Брагінський В. В.</v>
      </c>
      <c r="IU45" s="19" t="str">
        <f ca="1">IFERROR(__xludf.DUMMYFUNCTION("""COMPUTED_VALUE"""),"За")</f>
        <v>За</v>
      </c>
      <c r="IV45" s="19">
        <f ca="1">IFERROR(__xludf.DUMMYFUNCTION("""COMPUTED_VALUE"""),16)</f>
        <v>16</v>
      </c>
      <c r="IW45" s="19" t="str">
        <f ca="1">IFERROR(__xludf.DUMMYFUNCTION("""COMPUTED_VALUE"""),"Брагінський В. В.")</f>
        <v>Брагінський В. В.</v>
      </c>
      <c r="IX45" s="19" t="str">
        <f ca="1">IFERROR(__xludf.DUMMYFUNCTION("""COMPUTED_VALUE"""),"За")</f>
        <v>За</v>
      </c>
      <c r="IY45" s="19">
        <f ca="1">IFERROR(__xludf.DUMMYFUNCTION("""COMPUTED_VALUE"""),16)</f>
        <v>16</v>
      </c>
      <c r="IZ45" s="19" t="str">
        <f ca="1">IFERROR(__xludf.DUMMYFUNCTION("""COMPUTED_VALUE"""),"Брагінський В. В.")</f>
        <v>Брагінський В. В.</v>
      </c>
      <c r="JA45" s="19" t="str">
        <f ca="1">IFERROR(__xludf.DUMMYFUNCTION("""COMPUTED_VALUE"""),"За")</f>
        <v>За</v>
      </c>
      <c r="JB45" s="19">
        <f ca="1">IFERROR(__xludf.DUMMYFUNCTION("""COMPUTED_VALUE"""),16)</f>
        <v>16</v>
      </c>
      <c r="JC45" s="19" t="str">
        <f ca="1">IFERROR(__xludf.DUMMYFUNCTION("""COMPUTED_VALUE"""),"Брагінський В. В.")</f>
        <v>Брагінський В. В.</v>
      </c>
      <c r="JD45" s="19" t="str">
        <f ca="1">IFERROR(__xludf.DUMMYFUNCTION("""COMPUTED_VALUE"""),"За")</f>
        <v>За</v>
      </c>
      <c r="JE45" s="19">
        <f ca="1">IFERROR(__xludf.DUMMYFUNCTION("""COMPUTED_VALUE"""),16)</f>
        <v>16</v>
      </c>
      <c r="JF45" s="19" t="str">
        <f ca="1">IFERROR(__xludf.DUMMYFUNCTION("""COMPUTED_VALUE"""),"Брагінський В. В.")</f>
        <v>Брагінський В. В.</v>
      </c>
      <c r="JG45" s="19" t="str">
        <f ca="1">IFERROR(__xludf.DUMMYFUNCTION("""COMPUTED_VALUE"""),"За")</f>
        <v>За</v>
      </c>
      <c r="JH45" s="19">
        <f ca="1">IFERROR(__xludf.DUMMYFUNCTION("""COMPUTED_VALUE"""),16)</f>
        <v>16</v>
      </c>
      <c r="JI45" s="19" t="str">
        <f ca="1">IFERROR(__xludf.DUMMYFUNCTION("""COMPUTED_VALUE"""),"Брагінський В. В.")</f>
        <v>Брагінський В. В.</v>
      </c>
      <c r="JJ45" s="19" t="str">
        <f ca="1">IFERROR(__xludf.DUMMYFUNCTION("""COMPUTED_VALUE"""),"За")</f>
        <v>За</v>
      </c>
      <c r="JK45" s="19">
        <f ca="1">IFERROR(__xludf.DUMMYFUNCTION("""COMPUTED_VALUE"""),16)</f>
        <v>16</v>
      </c>
      <c r="JL45" s="19" t="str">
        <f ca="1">IFERROR(__xludf.DUMMYFUNCTION("""COMPUTED_VALUE"""),"Брагінський В. В.")</f>
        <v>Брагінський В. В.</v>
      </c>
      <c r="JM45" s="19" t="str">
        <f ca="1">IFERROR(__xludf.DUMMYFUNCTION("""COMPUTED_VALUE"""),"За")</f>
        <v>За</v>
      </c>
      <c r="JN45" s="19">
        <f ca="1">IFERROR(__xludf.DUMMYFUNCTION("""COMPUTED_VALUE"""),16)</f>
        <v>16</v>
      </c>
      <c r="JO45" s="19" t="str">
        <f ca="1">IFERROR(__xludf.DUMMYFUNCTION("""COMPUTED_VALUE"""),"Брагінський В. В.")</f>
        <v>Брагінський В. В.</v>
      </c>
      <c r="JP45" s="19" t="str">
        <f ca="1">IFERROR(__xludf.DUMMYFUNCTION("""COMPUTED_VALUE"""),"За")</f>
        <v>За</v>
      </c>
      <c r="JQ45" s="19">
        <f ca="1">IFERROR(__xludf.DUMMYFUNCTION("""COMPUTED_VALUE"""),16)</f>
        <v>16</v>
      </c>
      <c r="JR45" s="19" t="str">
        <f ca="1">IFERROR(__xludf.DUMMYFUNCTION("""COMPUTED_VALUE"""),"Брагінський В. В.")</f>
        <v>Брагінський В. В.</v>
      </c>
      <c r="JS45" s="19" t="str">
        <f ca="1">IFERROR(__xludf.DUMMYFUNCTION("""COMPUTED_VALUE"""),"За")</f>
        <v>За</v>
      </c>
      <c r="JT45" s="19">
        <f ca="1">IFERROR(__xludf.DUMMYFUNCTION("""COMPUTED_VALUE"""),16)</f>
        <v>16</v>
      </c>
      <c r="JU45" s="19" t="str">
        <f ca="1">IFERROR(__xludf.DUMMYFUNCTION("""COMPUTED_VALUE"""),"Брагінський В. В.")</f>
        <v>Брагінський В. В.</v>
      </c>
      <c r="JV45" s="19" t="str">
        <f ca="1">IFERROR(__xludf.DUMMYFUNCTION("""COMPUTED_VALUE"""),"За")</f>
        <v>За</v>
      </c>
      <c r="JW45" s="19">
        <f ca="1">IFERROR(__xludf.DUMMYFUNCTION("""COMPUTED_VALUE"""),16)</f>
        <v>16</v>
      </c>
      <c r="JX45" s="19" t="str">
        <f ca="1">IFERROR(__xludf.DUMMYFUNCTION("""COMPUTED_VALUE"""),"Брагінський В. В.")</f>
        <v>Брагінський В. В.</v>
      </c>
      <c r="JY45" s="19" t="str">
        <f ca="1">IFERROR(__xludf.DUMMYFUNCTION("""COMPUTED_VALUE"""),"За")</f>
        <v>За</v>
      </c>
      <c r="JZ45" s="19">
        <f ca="1">IFERROR(__xludf.DUMMYFUNCTION("""COMPUTED_VALUE"""),16)</f>
        <v>16</v>
      </c>
      <c r="KA45" s="19" t="str">
        <f ca="1">IFERROR(__xludf.DUMMYFUNCTION("""COMPUTED_VALUE"""),"Брагінський В. В.")</f>
        <v>Брагінський В. В.</v>
      </c>
      <c r="KB45" s="19" t="str">
        <f ca="1">IFERROR(__xludf.DUMMYFUNCTION("""COMPUTED_VALUE"""),"Не голосував")</f>
        <v>Не голосував</v>
      </c>
      <c r="KC45" s="19">
        <f ca="1">IFERROR(__xludf.DUMMYFUNCTION("""COMPUTED_VALUE"""),16)</f>
        <v>16</v>
      </c>
      <c r="KD45" s="19" t="str">
        <f ca="1">IFERROR(__xludf.DUMMYFUNCTION("""COMPUTED_VALUE"""),"Брагінський В. В.")</f>
        <v>Брагінський В. В.</v>
      </c>
      <c r="KE45" s="19" t="str">
        <f ca="1">IFERROR(__xludf.DUMMYFUNCTION("""COMPUTED_VALUE"""),"За")</f>
        <v>За</v>
      </c>
      <c r="KF45" s="19">
        <f ca="1">IFERROR(__xludf.DUMMYFUNCTION("""COMPUTED_VALUE"""),16)</f>
        <v>16</v>
      </c>
      <c r="KG45" s="19" t="str">
        <f ca="1">IFERROR(__xludf.DUMMYFUNCTION("""COMPUTED_VALUE"""),"Брагінський В. В.")</f>
        <v>Брагінський В. В.</v>
      </c>
      <c r="KH45" s="19" t="str">
        <f ca="1">IFERROR(__xludf.DUMMYFUNCTION("""COMPUTED_VALUE"""),"За")</f>
        <v>За</v>
      </c>
      <c r="KI45" s="19">
        <f ca="1">IFERROR(__xludf.DUMMYFUNCTION("""COMPUTED_VALUE"""),16)</f>
        <v>16</v>
      </c>
      <c r="KJ45" s="19" t="str">
        <f ca="1">IFERROR(__xludf.DUMMYFUNCTION("""COMPUTED_VALUE"""),"Брагінський В. В.")</f>
        <v>Брагінський В. В.</v>
      </c>
      <c r="KK45" s="19" t="str">
        <f ca="1">IFERROR(__xludf.DUMMYFUNCTION("""COMPUTED_VALUE"""),"За")</f>
        <v>За</v>
      </c>
      <c r="KL45" s="19">
        <f ca="1">IFERROR(__xludf.DUMMYFUNCTION("""COMPUTED_VALUE"""),16)</f>
        <v>16</v>
      </c>
      <c r="KM45" s="19" t="str">
        <f ca="1">IFERROR(__xludf.DUMMYFUNCTION("""COMPUTED_VALUE"""),"Брагінський В. В.")</f>
        <v>Брагінський В. В.</v>
      </c>
      <c r="KN45" s="19" t="str">
        <f ca="1">IFERROR(__xludf.DUMMYFUNCTION("""COMPUTED_VALUE"""),"За")</f>
        <v>За</v>
      </c>
      <c r="KO45" s="19">
        <f ca="1">IFERROR(__xludf.DUMMYFUNCTION("""COMPUTED_VALUE"""),16)</f>
        <v>16</v>
      </c>
      <c r="KP45" s="19" t="str">
        <f ca="1">IFERROR(__xludf.DUMMYFUNCTION("""COMPUTED_VALUE"""),"Брагінський В. В.")</f>
        <v>Брагінський В. В.</v>
      </c>
      <c r="KQ45" s="19" t="str">
        <f ca="1">IFERROR(__xludf.DUMMYFUNCTION("""COMPUTED_VALUE"""),"За")</f>
        <v>За</v>
      </c>
      <c r="KR45" s="19">
        <f ca="1">IFERROR(__xludf.DUMMYFUNCTION("""COMPUTED_VALUE"""),16)</f>
        <v>16</v>
      </c>
      <c r="KS45" s="19" t="str">
        <f ca="1">IFERROR(__xludf.DUMMYFUNCTION("""COMPUTED_VALUE"""),"Брагінський В. В.")</f>
        <v>Брагінський В. В.</v>
      </c>
      <c r="KT45" s="19" t="str">
        <f ca="1">IFERROR(__xludf.DUMMYFUNCTION("""COMPUTED_VALUE"""),"Не голосував")</f>
        <v>Не голосував</v>
      </c>
      <c r="KU45" s="19">
        <f ca="1">IFERROR(__xludf.DUMMYFUNCTION("""COMPUTED_VALUE"""),16)</f>
        <v>16</v>
      </c>
      <c r="KV45" s="19" t="str">
        <f ca="1">IFERROR(__xludf.DUMMYFUNCTION("""COMPUTED_VALUE"""),"Брагінський В. В.")</f>
        <v>Брагінський В. В.</v>
      </c>
      <c r="KW45" s="19" t="str">
        <f ca="1">IFERROR(__xludf.DUMMYFUNCTION("""COMPUTED_VALUE"""),"За")</f>
        <v>За</v>
      </c>
      <c r="KX45" s="19">
        <f ca="1">IFERROR(__xludf.DUMMYFUNCTION("""COMPUTED_VALUE"""),16)</f>
        <v>16</v>
      </c>
      <c r="KY45" s="19" t="str">
        <f ca="1">IFERROR(__xludf.DUMMYFUNCTION("""COMPUTED_VALUE"""),"Брагінський В. В.")</f>
        <v>Брагінський В. В.</v>
      </c>
      <c r="KZ45" s="19" t="str">
        <f ca="1">IFERROR(__xludf.DUMMYFUNCTION("""COMPUTED_VALUE"""),"За")</f>
        <v>За</v>
      </c>
      <c r="LA45" s="19">
        <f ca="1">IFERROR(__xludf.DUMMYFUNCTION("""COMPUTED_VALUE"""),16)</f>
        <v>16</v>
      </c>
      <c r="LB45" s="19" t="str">
        <f ca="1">IFERROR(__xludf.DUMMYFUNCTION("""COMPUTED_VALUE"""),"Брагінський В. В.")</f>
        <v>Брагінський В. В.</v>
      </c>
      <c r="LC45" s="19" t="str">
        <f ca="1">IFERROR(__xludf.DUMMYFUNCTION("""COMPUTED_VALUE"""),"За")</f>
        <v>За</v>
      </c>
      <c r="LD45" s="19">
        <f ca="1">IFERROR(__xludf.DUMMYFUNCTION("""COMPUTED_VALUE"""),16)</f>
        <v>16</v>
      </c>
      <c r="LE45" s="19" t="str">
        <f ca="1">IFERROR(__xludf.DUMMYFUNCTION("""COMPUTED_VALUE"""),"Брагінський В. В.")</f>
        <v>Брагінський В. В.</v>
      </c>
      <c r="LF45" s="19" t="str">
        <f ca="1">IFERROR(__xludf.DUMMYFUNCTION("""COMPUTED_VALUE"""),"За")</f>
        <v>За</v>
      </c>
      <c r="LG45" s="19">
        <f ca="1">IFERROR(__xludf.DUMMYFUNCTION("""COMPUTED_VALUE"""),16)</f>
        <v>16</v>
      </c>
      <c r="LH45" s="19" t="str">
        <f ca="1">IFERROR(__xludf.DUMMYFUNCTION("""COMPUTED_VALUE"""),"Брагінський В. В.")</f>
        <v>Брагінський В. В.</v>
      </c>
      <c r="LI45" s="19" t="str">
        <f ca="1">IFERROR(__xludf.DUMMYFUNCTION("""COMPUTED_VALUE"""),"За")</f>
        <v>За</v>
      </c>
      <c r="LJ45" s="19">
        <f ca="1">IFERROR(__xludf.DUMMYFUNCTION("""COMPUTED_VALUE"""),16)</f>
        <v>16</v>
      </c>
      <c r="LK45" s="19" t="str">
        <f ca="1">IFERROR(__xludf.DUMMYFUNCTION("""COMPUTED_VALUE"""),"Брагінський В. В.")</f>
        <v>Брагінський В. В.</v>
      </c>
      <c r="LL45" s="19" t="str">
        <f ca="1">IFERROR(__xludf.DUMMYFUNCTION("""COMPUTED_VALUE"""),"За")</f>
        <v>За</v>
      </c>
      <c r="LM45" s="19">
        <f ca="1">IFERROR(__xludf.DUMMYFUNCTION("""COMPUTED_VALUE"""),16)</f>
        <v>16</v>
      </c>
      <c r="LN45" s="19" t="str">
        <f ca="1">IFERROR(__xludf.DUMMYFUNCTION("""COMPUTED_VALUE"""),"Брагінський В. В.")</f>
        <v>Брагінський В. В.</v>
      </c>
      <c r="LO45" s="19" t="str">
        <f ca="1">IFERROR(__xludf.DUMMYFUNCTION("""COMPUTED_VALUE"""),"Не голосував")</f>
        <v>Не голосував</v>
      </c>
      <c r="LP45" s="19">
        <f ca="1">IFERROR(__xludf.DUMMYFUNCTION("""COMPUTED_VALUE"""),16)</f>
        <v>16</v>
      </c>
      <c r="LQ45" s="19" t="str">
        <f ca="1">IFERROR(__xludf.DUMMYFUNCTION("""COMPUTED_VALUE"""),"Брагінський В. В.")</f>
        <v>Брагінський В. В.</v>
      </c>
      <c r="LR45" s="19" t="str">
        <f ca="1">IFERROR(__xludf.DUMMYFUNCTION("""COMPUTED_VALUE"""),"Не голосував")</f>
        <v>Не голосував</v>
      </c>
      <c r="LS45" s="19">
        <f ca="1">IFERROR(__xludf.DUMMYFUNCTION("""COMPUTED_VALUE"""),16)</f>
        <v>16</v>
      </c>
      <c r="LT45" s="19" t="str">
        <f ca="1">IFERROR(__xludf.DUMMYFUNCTION("""COMPUTED_VALUE"""),"Брагінський В. В.")</f>
        <v>Брагінський В. В.</v>
      </c>
      <c r="LU45" s="19" t="str">
        <f ca="1">IFERROR(__xludf.DUMMYFUNCTION("""COMPUTED_VALUE"""),"За")</f>
        <v>За</v>
      </c>
      <c r="LV45" s="19">
        <f ca="1">IFERROR(__xludf.DUMMYFUNCTION("""COMPUTED_VALUE"""),16)</f>
        <v>16</v>
      </c>
      <c r="LW45" s="19" t="str">
        <f ca="1">IFERROR(__xludf.DUMMYFUNCTION("""COMPUTED_VALUE"""),"Брагінський В. В.")</f>
        <v>Брагінський В. В.</v>
      </c>
      <c r="LX45" s="19" t="str">
        <f ca="1">IFERROR(__xludf.DUMMYFUNCTION("""COMPUTED_VALUE"""),"За")</f>
        <v>За</v>
      </c>
      <c r="LY45" s="19">
        <f ca="1">IFERROR(__xludf.DUMMYFUNCTION("""COMPUTED_VALUE"""),16)</f>
        <v>16</v>
      </c>
      <c r="LZ45" s="19" t="str">
        <f ca="1">IFERROR(__xludf.DUMMYFUNCTION("""COMPUTED_VALUE"""),"Брагінський В. В.")</f>
        <v>Брагінський В. В.</v>
      </c>
      <c r="MA45" s="19" t="str">
        <f ca="1">IFERROR(__xludf.DUMMYFUNCTION("""COMPUTED_VALUE"""),"За")</f>
        <v>За</v>
      </c>
      <c r="MB45" s="19">
        <f ca="1">IFERROR(__xludf.DUMMYFUNCTION("""COMPUTED_VALUE"""),16)</f>
        <v>16</v>
      </c>
      <c r="MC45" s="19" t="str">
        <f ca="1">IFERROR(__xludf.DUMMYFUNCTION("""COMPUTED_VALUE"""),"Брагінський В. В.")</f>
        <v>Брагінський В. В.</v>
      </c>
      <c r="MD45" s="19" t="str">
        <f ca="1">IFERROR(__xludf.DUMMYFUNCTION("""COMPUTED_VALUE"""),"За")</f>
        <v>За</v>
      </c>
      <c r="ME45" s="19">
        <f ca="1">IFERROR(__xludf.DUMMYFUNCTION("""COMPUTED_VALUE"""),16)</f>
        <v>16</v>
      </c>
      <c r="MF45" s="19" t="str">
        <f ca="1">IFERROR(__xludf.DUMMYFUNCTION("""COMPUTED_VALUE"""),"Брагінський В. В.")</f>
        <v>Брагінський В. В.</v>
      </c>
      <c r="MG45" s="19" t="str">
        <f ca="1">IFERROR(__xludf.DUMMYFUNCTION("""COMPUTED_VALUE"""),"За")</f>
        <v>За</v>
      </c>
      <c r="MH45" s="19">
        <f ca="1">IFERROR(__xludf.DUMMYFUNCTION("""COMPUTED_VALUE"""),16)</f>
        <v>16</v>
      </c>
      <c r="MI45" s="19" t="str">
        <f ca="1">IFERROR(__xludf.DUMMYFUNCTION("""COMPUTED_VALUE"""),"Брагінський В. В.")</f>
        <v>Брагінський В. В.</v>
      </c>
      <c r="MJ45" s="19" t="str">
        <f ca="1">IFERROR(__xludf.DUMMYFUNCTION("""COMPUTED_VALUE"""),"За")</f>
        <v>За</v>
      </c>
      <c r="MK45" s="19">
        <f ca="1">IFERROR(__xludf.DUMMYFUNCTION("""COMPUTED_VALUE"""),16)</f>
        <v>16</v>
      </c>
      <c r="ML45" s="19" t="str">
        <f ca="1">IFERROR(__xludf.DUMMYFUNCTION("""COMPUTED_VALUE"""),"Брагінський В. В.")</f>
        <v>Брагінський В. В.</v>
      </c>
      <c r="MM45" s="19" t="str">
        <f ca="1">IFERROR(__xludf.DUMMYFUNCTION("""COMPUTED_VALUE"""),"За")</f>
        <v>За</v>
      </c>
      <c r="MN45" s="19">
        <f ca="1">IFERROR(__xludf.DUMMYFUNCTION("""COMPUTED_VALUE"""),16)</f>
        <v>16</v>
      </c>
      <c r="MO45" s="19" t="str">
        <f ca="1">IFERROR(__xludf.DUMMYFUNCTION("""COMPUTED_VALUE"""),"Брагінський В. В.")</f>
        <v>Брагінський В. В.</v>
      </c>
      <c r="MP45" s="19" t="str">
        <f ca="1">IFERROR(__xludf.DUMMYFUNCTION("""COMPUTED_VALUE"""),"За")</f>
        <v>За</v>
      </c>
      <c r="MQ45" s="19">
        <f ca="1">IFERROR(__xludf.DUMMYFUNCTION("""COMPUTED_VALUE"""),16)</f>
        <v>16</v>
      </c>
      <c r="MR45" s="19" t="str">
        <f ca="1">IFERROR(__xludf.DUMMYFUNCTION("""COMPUTED_VALUE"""),"Брагінський В. В.")</f>
        <v>Брагінський В. В.</v>
      </c>
      <c r="MS45" s="19" t="str">
        <f ca="1">IFERROR(__xludf.DUMMYFUNCTION("""COMPUTED_VALUE"""),"За")</f>
        <v>За</v>
      </c>
      <c r="MT45" s="19">
        <f ca="1">IFERROR(__xludf.DUMMYFUNCTION("""COMPUTED_VALUE"""),16)</f>
        <v>16</v>
      </c>
      <c r="MU45" s="19" t="str">
        <f ca="1">IFERROR(__xludf.DUMMYFUNCTION("""COMPUTED_VALUE"""),"Брагінський В. В.")</f>
        <v>Брагінський В. В.</v>
      </c>
      <c r="MV45" s="19" t="str">
        <f ca="1">IFERROR(__xludf.DUMMYFUNCTION("""COMPUTED_VALUE"""),"За")</f>
        <v>За</v>
      </c>
      <c r="MW45" s="19">
        <f ca="1">IFERROR(__xludf.DUMMYFUNCTION("""COMPUTED_VALUE"""),16)</f>
        <v>16</v>
      </c>
      <c r="MX45" s="19" t="str">
        <f ca="1">IFERROR(__xludf.DUMMYFUNCTION("""COMPUTED_VALUE"""),"Брагінський В. В.")</f>
        <v>Брагінський В. В.</v>
      </c>
      <c r="MY45" s="19" t="str">
        <f ca="1">IFERROR(__xludf.DUMMYFUNCTION("""COMPUTED_VALUE"""),"За")</f>
        <v>За</v>
      </c>
      <c r="MZ45" s="19">
        <f ca="1">IFERROR(__xludf.DUMMYFUNCTION("""COMPUTED_VALUE"""),16)</f>
        <v>16</v>
      </c>
      <c r="NA45" s="19" t="str">
        <f ca="1">IFERROR(__xludf.DUMMYFUNCTION("""COMPUTED_VALUE"""),"Брагінський В. В.")</f>
        <v>Брагінський В. В.</v>
      </c>
      <c r="NB45" s="19" t="str">
        <f ca="1">IFERROR(__xludf.DUMMYFUNCTION("""COMPUTED_VALUE"""),"За")</f>
        <v>За</v>
      </c>
      <c r="NC45" s="19">
        <f ca="1">IFERROR(__xludf.DUMMYFUNCTION("""COMPUTED_VALUE"""),16)</f>
        <v>16</v>
      </c>
      <c r="ND45" s="19" t="str">
        <f ca="1">IFERROR(__xludf.DUMMYFUNCTION("""COMPUTED_VALUE"""),"Брагінський В. В.")</f>
        <v>Брагінський В. В.</v>
      </c>
      <c r="NE45" s="19" t="str">
        <f ca="1">IFERROR(__xludf.DUMMYFUNCTION("""COMPUTED_VALUE"""),"За")</f>
        <v>За</v>
      </c>
      <c r="NF45" s="19">
        <f ca="1">IFERROR(__xludf.DUMMYFUNCTION("""COMPUTED_VALUE"""),16)</f>
        <v>16</v>
      </c>
      <c r="NG45" s="19" t="str">
        <f ca="1">IFERROR(__xludf.DUMMYFUNCTION("""COMPUTED_VALUE"""),"Брагінський В. В.")</f>
        <v>Брагінський В. В.</v>
      </c>
      <c r="NH45" s="19" t="str">
        <f ca="1">IFERROR(__xludf.DUMMYFUNCTION("""COMPUTED_VALUE"""),"За")</f>
        <v>За</v>
      </c>
      <c r="NI45" s="19">
        <f ca="1">IFERROR(__xludf.DUMMYFUNCTION("""COMPUTED_VALUE"""),16)</f>
        <v>16</v>
      </c>
      <c r="NJ45" s="19" t="str">
        <f ca="1">IFERROR(__xludf.DUMMYFUNCTION("""COMPUTED_VALUE"""),"Брагінський В. В.")</f>
        <v>Брагінський В. В.</v>
      </c>
      <c r="NK45" s="19" t="str">
        <f ca="1">IFERROR(__xludf.DUMMYFUNCTION("""COMPUTED_VALUE"""),"За")</f>
        <v>За</v>
      </c>
      <c r="NL45" s="19">
        <f ca="1">IFERROR(__xludf.DUMMYFUNCTION("""COMPUTED_VALUE"""),16)</f>
        <v>16</v>
      </c>
      <c r="NM45" s="19" t="str">
        <f ca="1">IFERROR(__xludf.DUMMYFUNCTION("""COMPUTED_VALUE"""),"Брагінський В. В.")</f>
        <v>Брагінський В. В.</v>
      </c>
      <c r="NN45" s="19" t="str">
        <f ca="1">IFERROR(__xludf.DUMMYFUNCTION("""COMPUTED_VALUE"""),"За")</f>
        <v>За</v>
      </c>
      <c r="NO45" s="19">
        <f ca="1">IFERROR(__xludf.DUMMYFUNCTION("""COMPUTED_VALUE"""),16)</f>
        <v>16</v>
      </c>
      <c r="NP45" s="19" t="str">
        <f ca="1">IFERROR(__xludf.DUMMYFUNCTION("""COMPUTED_VALUE"""),"Брагінський В. В.")</f>
        <v>Брагінський В. В.</v>
      </c>
      <c r="NQ45" s="19" t="str">
        <f ca="1">IFERROR(__xludf.DUMMYFUNCTION("""COMPUTED_VALUE"""),"За")</f>
        <v>За</v>
      </c>
      <c r="NR45" s="19">
        <f ca="1">IFERROR(__xludf.DUMMYFUNCTION("""COMPUTED_VALUE"""),16)</f>
        <v>16</v>
      </c>
      <c r="NS45" s="19" t="str">
        <f ca="1">IFERROR(__xludf.DUMMYFUNCTION("""COMPUTED_VALUE"""),"Брагінський В. В.")</f>
        <v>Брагінський В. В.</v>
      </c>
      <c r="NT45" s="19" t="str">
        <f ca="1">IFERROR(__xludf.DUMMYFUNCTION("""COMPUTED_VALUE"""),"Не голосував")</f>
        <v>Не голосував</v>
      </c>
      <c r="NU45" s="19">
        <f ca="1">IFERROR(__xludf.DUMMYFUNCTION("""COMPUTED_VALUE"""),16)</f>
        <v>16</v>
      </c>
      <c r="NV45" s="19" t="str">
        <f ca="1">IFERROR(__xludf.DUMMYFUNCTION("""COMPUTED_VALUE"""),"Брагінський В. В.")</f>
        <v>Брагінський В. В.</v>
      </c>
      <c r="NW45" s="19" t="str">
        <f ca="1">IFERROR(__xludf.DUMMYFUNCTION("""COMPUTED_VALUE"""),"Не голосував")</f>
        <v>Не голосував</v>
      </c>
      <c r="NX45" s="19">
        <f ca="1">IFERROR(__xludf.DUMMYFUNCTION("""COMPUTED_VALUE"""),16)</f>
        <v>16</v>
      </c>
      <c r="NY45" s="19" t="str">
        <f ca="1">IFERROR(__xludf.DUMMYFUNCTION("""COMPUTED_VALUE"""),"Брагінський В. В.")</f>
        <v>Брагінський В. В.</v>
      </c>
      <c r="NZ45" s="19" t="str">
        <f ca="1">IFERROR(__xludf.DUMMYFUNCTION("""COMPUTED_VALUE"""),"Не голосував")</f>
        <v>Не голосував</v>
      </c>
      <c r="OA45" s="19">
        <f ca="1">IFERROR(__xludf.DUMMYFUNCTION("""COMPUTED_VALUE"""),16)</f>
        <v>16</v>
      </c>
      <c r="OB45" s="19" t="str">
        <f ca="1">IFERROR(__xludf.DUMMYFUNCTION("""COMPUTED_VALUE"""),"Брагінський В. В.")</f>
        <v>Брагінський В. В.</v>
      </c>
      <c r="OC45" s="19" t="str">
        <f ca="1">IFERROR(__xludf.DUMMYFUNCTION("""COMPUTED_VALUE"""),"Не голосував")</f>
        <v>Не голосував</v>
      </c>
      <c r="OD45" s="19">
        <f ca="1">IFERROR(__xludf.DUMMYFUNCTION("""COMPUTED_VALUE"""),16)</f>
        <v>16</v>
      </c>
      <c r="OE45" s="19" t="str">
        <f ca="1">IFERROR(__xludf.DUMMYFUNCTION("""COMPUTED_VALUE"""),"Брагінський В. В.")</f>
        <v>Брагінський В. В.</v>
      </c>
      <c r="OF45" s="19" t="str">
        <f ca="1">IFERROR(__xludf.DUMMYFUNCTION("""COMPUTED_VALUE"""),"Не голосував")</f>
        <v>Не голосував</v>
      </c>
      <c r="OG45" s="19">
        <f ca="1">IFERROR(__xludf.DUMMYFUNCTION("""COMPUTED_VALUE"""),16)</f>
        <v>16</v>
      </c>
      <c r="OH45" s="19" t="str">
        <f ca="1">IFERROR(__xludf.DUMMYFUNCTION("""COMPUTED_VALUE"""),"Брагінський В. В.")</f>
        <v>Брагінський В. В.</v>
      </c>
      <c r="OI45" s="19" t="str">
        <f ca="1">IFERROR(__xludf.DUMMYFUNCTION("""COMPUTED_VALUE"""),"За")</f>
        <v>За</v>
      </c>
      <c r="OJ45" s="19">
        <f ca="1">IFERROR(__xludf.DUMMYFUNCTION("""COMPUTED_VALUE"""),16)</f>
        <v>16</v>
      </c>
      <c r="OK45" s="19" t="str">
        <f ca="1">IFERROR(__xludf.DUMMYFUNCTION("""COMPUTED_VALUE"""),"Брагінський В. В.")</f>
        <v>Брагінський В. В.</v>
      </c>
      <c r="OL45" s="19" t="str">
        <f ca="1">IFERROR(__xludf.DUMMYFUNCTION("""COMPUTED_VALUE"""),"За")</f>
        <v>За</v>
      </c>
      <c r="OM45" s="19">
        <f ca="1">IFERROR(__xludf.DUMMYFUNCTION("""COMPUTED_VALUE"""),16)</f>
        <v>16</v>
      </c>
      <c r="ON45" s="19" t="str">
        <f ca="1">IFERROR(__xludf.DUMMYFUNCTION("""COMPUTED_VALUE"""),"Брагінський В. В.")</f>
        <v>Брагінський В. В.</v>
      </c>
      <c r="OO45" s="19" t="str">
        <f ca="1">IFERROR(__xludf.DUMMYFUNCTION("""COMPUTED_VALUE"""),"За")</f>
        <v>За</v>
      </c>
      <c r="OP45" s="19">
        <f ca="1">IFERROR(__xludf.DUMMYFUNCTION("""COMPUTED_VALUE"""),16)</f>
        <v>16</v>
      </c>
      <c r="OQ45" s="19" t="str">
        <f ca="1">IFERROR(__xludf.DUMMYFUNCTION("""COMPUTED_VALUE"""),"Брагінський В. В.")</f>
        <v>Брагінський В. В.</v>
      </c>
      <c r="OR45" s="19" t="str">
        <f ca="1">IFERROR(__xludf.DUMMYFUNCTION("""COMPUTED_VALUE"""),"За")</f>
        <v>За</v>
      </c>
      <c r="OS45" s="19">
        <f ca="1">IFERROR(__xludf.DUMMYFUNCTION("""COMPUTED_VALUE"""),16)</f>
        <v>16</v>
      </c>
      <c r="OT45" s="19" t="str">
        <f ca="1">IFERROR(__xludf.DUMMYFUNCTION("""COMPUTED_VALUE"""),"Брагінський В. В.")</f>
        <v>Брагінський В. В.</v>
      </c>
      <c r="OU45" s="19" t="str">
        <f ca="1">IFERROR(__xludf.DUMMYFUNCTION("""COMPUTED_VALUE"""),"За")</f>
        <v>За</v>
      </c>
      <c r="OV45" s="19">
        <f ca="1">IFERROR(__xludf.DUMMYFUNCTION("""COMPUTED_VALUE"""),16)</f>
        <v>16</v>
      </c>
      <c r="OW45" s="19" t="str">
        <f ca="1">IFERROR(__xludf.DUMMYFUNCTION("""COMPUTED_VALUE"""),"Брагінський В. В.")</f>
        <v>Брагінський В. В.</v>
      </c>
      <c r="OX45" s="19" t="str">
        <f ca="1">IFERROR(__xludf.DUMMYFUNCTION("""COMPUTED_VALUE"""),"За")</f>
        <v>За</v>
      </c>
      <c r="OY45" s="19">
        <f ca="1">IFERROR(__xludf.DUMMYFUNCTION("""COMPUTED_VALUE"""),16)</f>
        <v>16</v>
      </c>
      <c r="OZ45" s="19" t="str">
        <f ca="1">IFERROR(__xludf.DUMMYFUNCTION("""COMPUTED_VALUE"""),"Брагінський В. В.")</f>
        <v>Брагінський В. В.</v>
      </c>
      <c r="PA45" s="19" t="str">
        <f ca="1">IFERROR(__xludf.DUMMYFUNCTION("""COMPUTED_VALUE"""),"За")</f>
        <v>За</v>
      </c>
      <c r="PB45" s="19">
        <f ca="1">IFERROR(__xludf.DUMMYFUNCTION("""COMPUTED_VALUE"""),16)</f>
        <v>16</v>
      </c>
      <c r="PC45" s="19" t="str">
        <f ca="1">IFERROR(__xludf.DUMMYFUNCTION("""COMPUTED_VALUE"""),"Брагінський В. В.")</f>
        <v>Брагінський В. В.</v>
      </c>
      <c r="PD45" s="19" t="str">
        <f ca="1">IFERROR(__xludf.DUMMYFUNCTION("""COMPUTED_VALUE"""),"За")</f>
        <v>За</v>
      </c>
      <c r="PE45" s="19">
        <f ca="1">IFERROR(__xludf.DUMMYFUNCTION("""COMPUTED_VALUE"""),16)</f>
        <v>16</v>
      </c>
      <c r="PF45" s="19" t="str">
        <f ca="1">IFERROR(__xludf.DUMMYFUNCTION("""COMPUTED_VALUE"""),"Брагінський В. В.")</f>
        <v>Брагінський В. В.</v>
      </c>
      <c r="PG45" s="19" t="str">
        <f ca="1">IFERROR(__xludf.DUMMYFUNCTION("""COMPUTED_VALUE"""),"За")</f>
        <v>За</v>
      </c>
      <c r="PH45" s="19">
        <f ca="1">IFERROR(__xludf.DUMMYFUNCTION("""COMPUTED_VALUE"""),16)</f>
        <v>16</v>
      </c>
      <c r="PI45" s="19" t="str">
        <f ca="1">IFERROR(__xludf.DUMMYFUNCTION("""COMPUTED_VALUE"""),"Брагінський В. В.")</f>
        <v>Брагінський В. В.</v>
      </c>
      <c r="PJ45" s="19" t="str">
        <f ca="1">IFERROR(__xludf.DUMMYFUNCTION("""COMPUTED_VALUE"""),"За")</f>
        <v>За</v>
      </c>
      <c r="PK45" s="19">
        <f ca="1">IFERROR(__xludf.DUMMYFUNCTION("""COMPUTED_VALUE"""),16)</f>
        <v>16</v>
      </c>
      <c r="PL45" s="19" t="str">
        <f ca="1">IFERROR(__xludf.DUMMYFUNCTION("""COMPUTED_VALUE"""),"Брагінський В. В.")</f>
        <v>Брагінський В. В.</v>
      </c>
      <c r="PM45" s="19" t="str">
        <f ca="1">IFERROR(__xludf.DUMMYFUNCTION("""COMPUTED_VALUE"""),"Не голосував")</f>
        <v>Не голосував</v>
      </c>
      <c r="PN45" s="19">
        <f ca="1">IFERROR(__xludf.DUMMYFUNCTION("""COMPUTED_VALUE"""),16)</f>
        <v>16</v>
      </c>
      <c r="PO45" s="19" t="str">
        <f ca="1">IFERROR(__xludf.DUMMYFUNCTION("""COMPUTED_VALUE"""),"Брагінський В. В.")</f>
        <v>Брагінський В. В.</v>
      </c>
      <c r="PP45" s="19" t="str">
        <f ca="1">IFERROR(__xludf.DUMMYFUNCTION("""COMPUTED_VALUE"""),"За")</f>
        <v>За</v>
      </c>
      <c r="PQ45" s="19">
        <f ca="1">IFERROR(__xludf.DUMMYFUNCTION("""COMPUTED_VALUE"""),16)</f>
        <v>16</v>
      </c>
      <c r="PR45" s="19" t="str">
        <f ca="1">IFERROR(__xludf.DUMMYFUNCTION("""COMPUTED_VALUE"""),"Брагінський В. В.")</f>
        <v>Брагінський В. В.</v>
      </c>
      <c r="PS45" s="19" t="str">
        <f ca="1">IFERROR(__xludf.DUMMYFUNCTION("""COMPUTED_VALUE"""),"Не голосував")</f>
        <v>Не голосував</v>
      </c>
      <c r="PT45" s="19">
        <f ca="1">IFERROR(__xludf.DUMMYFUNCTION("""COMPUTED_VALUE"""),16)</f>
        <v>16</v>
      </c>
      <c r="PU45" s="19" t="str">
        <f ca="1">IFERROR(__xludf.DUMMYFUNCTION("""COMPUTED_VALUE"""),"Брагінський В. В.")</f>
        <v>Брагінський В. В.</v>
      </c>
      <c r="PV45" s="19" t="str">
        <f ca="1">IFERROR(__xludf.DUMMYFUNCTION("""COMPUTED_VALUE"""),"Не голосував")</f>
        <v>Не голосував</v>
      </c>
      <c r="PW45" s="19">
        <f ca="1">IFERROR(__xludf.DUMMYFUNCTION("""COMPUTED_VALUE"""),16)</f>
        <v>16</v>
      </c>
      <c r="PX45" s="19" t="str">
        <f ca="1">IFERROR(__xludf.DUMMYFUNCTION("""COMPUTED_VALUE"""),"Брагінський В. В.")</f>
        <v>Брагінський В. В.</v>
      </c>
      <c r="PY45" s="19" t="str">
        <f ca="1">IFERROR(__xludf.DUMMYFUNCTION("""COMPUTED_VALUE"""),"За")</f>
        <v>За</v>
      </c>
      <c r="PZ45" s="19">
        <f ca="1">IFERROR(__xludf.DUMMYFUNCTION("""COMPUTED_VALUE"""),16)</f>
        <v>16</v>
      </c>
      <c r="QA45" s="19" t="str">
        <f ca="1">IFERROR(__xludf.DUMMYFUNCTION("""COMPUTED_VALUE"""),"Брагінський В. В.")</f>
        <v>Брагінський В. В.</v>
      </c>
      <c r="QB45" s="19" t="str">
        <f ca="1">IFERROR(__xludf.DUMMYFUNCTION("""COMPUTED_VALUE"""),"Не голосував")</f>
        <v>Не голосував</v>
      </c>
      <c r="QC45" s="19">
        <f ca="1">IFERROR(__xludf.DUMMYFUNCTION("""COMPUTED_VALUE"""),16)</f>
        <v>16</v>
      </c>
      <c r="QD45" s="19" t="str">
        <f ca="1">IFERROR(__xludf.DUMMYFUNCTION("""COMPUTED_VALUE"""),"Брагінський В. В.")</f>
        <v>Брагінський В. В.</v>
      </c>
      <c r="QE45" s="19" t="str">
        <f ca="1">IFERROR(__xludf.DUMMYFUNCTION("""COMPUTED_VALUE"""),"Не голосував")</f>
        <v>Не голосував</v>
      </c>
      <c r="QF45" s="19">
        <f ca="1">IFERROR(__xludf.DUMMYFUNCTION("""COMPUTED_VALUE"""),16)</f>
        <v>16</v>
      </c>
      <c r="QG45" s="19" t="str">
        <f ca="1">IFERROR(__xludf.DUMMYFUNCTION("""COMPUTED_VALUE"""),"Брагінський В. В.")</f>
        <v>Брагінський В. В.</v>
      </c>
      <c r="QH45" s="19" t="str">
        <f ca="1">IFERROR(__xludf.DUMMYFUNCTION("""COMPUTED_VALUE"""),"Не голосував")</f>
        <v>Не голосував</v>
      </c>
      <c r="QI45" s="19">
        <f ca="1">IFERROR(__xludf.DUMMYFUNCTION("""COMPUTED_VALUE"""),16)</f>
        <v>16</v>
      </c>
      <c r="QJ45" s="19" t="str">
        <f ca="1">IFERROR(__xludf.DUMMYFUNCTION("""COMPUTED_VALUE"""),"Брагінський В. В.")</f>
        <v>Брагінський В. В.</v>
      </c>
      <c r="QK45" s="19" t="str">
        <f ca="1">IFERROR(__xludf.DUMMYFUNCTION("""COMPUTED_VALUE"""),"За")</f>
        <v>За</v>
      </c>
    </row>
    <row r="46" spans="1:453" ht="12.75">
      <c r="A46" s="17">
        <f ca="1">IFERROR(__xludf.DUMMYFUNCTION("""COMPUTED_VALUE"""),5)</f>
        <v>5</v>
      </c>
      <c r="B46" s="17" t="str">
        <f ca="1">IFERROR(__xludf.DUMMYFUNCTION("""COMPUTED_VALUE"""),"Гончаров  В. В.")</f>
        <v>Гончаров  В. В.</v>
      </c>
      <c r="C46" s="19" t="str">
        <f ca="1">IFERROR(__xludf.DUMMYFUNCTION("""COMPUTED_VALUE"""),"За")</f>
        <v>За</v>
      </c>
      <c r="D46" s="19">
        <f ca="1">IFERROR(__xludf.DUMMYFUNCTION("""COMPUTED_VALUE"""),5)</f>
        <v>5</v>
      </c>
      <c r="E46" s="19" t="str">
        <f ca="1">IFERROR(__xludf.DUMMYFUNCTION("""COMPUTED_VALUE"""),"Гончаров  В. В.")</f>
        <v>Гончаров  В. В.</v>
      </c>
      <c r="F46" s="19" t="str">
        <f ca="1">IFERROR(__xludf.DUMMYFUNCTION("""COMPUTED_VALUE"""),"За")</f>
        <v>За</v>
      </c>
      <c r="G46" s="19">
        <f ca="1">IFERROR(__xludf.DUMMYFUNCTION("""COMPUTED_VALUE"""),5)</f>
        <v>5</v>
      </c>
      <c r="H46" s="19" t="str">
        <f ca="1">IFERROR(__xludf.DUMMYFUNCTION("""COMPUTED_VALUE"""),"Гончаров  В. В.")</f>
        <v>Гончаров  В. В.</v>
      </c>
      <c r="I46" s="19" t="str">
        <f ca="1">IFERROR(__xludf.DUMMYFUNCTION("""COMPUTED_VALUE"""),"За")</f>
        <v>За</v>
      </c>
      <c r="J46" s="19">
        <f ca="1">IFERROR(__xludf.DUMMYFUNCTION("""COMPUTED_VALUE"""),5)</f>
        <v>5</v>
      </c>
      <c r="K46" s="19" t="str">
        <f ca="1">IFERROR(__xludf.DUMMYFUNCTION("""COMPUTED_VALUE"""),"Гончаров  В. В.")</f>
        <v>Гончаров  В. В.</v>
      </c>
      <c r="L46" s="19" t="str">
        <f ca="1">IFERROR(__xludf.DUMMYFUNCTION("""COMPUTED_VALUE"""),"За")</f>
        <v>За</v>
      </c>
      <c r="M46" s="19">
        <f ca="1">IFERROR(__xludf.DUMMYFUNCTION("""COMPUTED_VALUE"""),5)</f>
        <v>5</v>
      </c>
      <c r="N46" s="19" t="str">
        <f ca="1">IFERROR(__xludf.DUMMYFUNCTION("""COMPUTED_VALUE"""),"Гончаров  В. В.")</f>
        <v>Гончаров  В. В.</v>
      </c>
      <c r="O46" s="19" t="str">
        <f ca="1">IFERROR(__xludf.DUMMYFUNCTION("""COMPUTED_VALUE"""),"За")</f>
        <v>За</v>
      </c>
      <c r="P46" s="19">
        <f ca="1">IFERROR(__xludf.DUMMYFUNCTION("""COMPUTED_VALUE"""),5)</f>
        <v>5</v>
      </c>
      <c r="Q46" s="19" t="str">
        <f ca="1">IFERROR(__xludf.DUMMYFUNCTION("""COMPUTED_VALUE"""),"Гончаров  В. В.")</f>
        <v>Гончаров  В. В.</v>
      </c>
      <c r="R46" s="19" t="str">
        <f ca="1">IFERROR(__xludf.DUMMYFUNCTION("""COMPUTED_VALUE"""),"За")</f>
        <v>За</v>
      </c>
      <c r="S46" s="19">
        <f ca="1">IFERROR(__xludf.DUMMYFUNCTION("""COMPUTED_VALUE"""),5)</f>
        <v>5</v>
      </c>
      <c r="T46" s="19" t="str">
        <f ca="1">IFERROR(__xludf.DUMMYFUNCTION("""COMPUTED_VALUE"""),"Гончаров  В. В.")</f>
        <v>Гончаров  В. В.</v>
      </c>
      <c r="U46" s="19" t="str">
        <f ca="1">IFERROR(__xludf.DUMMYFUNCTION("""COMPUTED_VALUE"""),"За")</f>
        <v>За</v>
      </c>
      <c r="V46" s="19">
        <f ca="1">IFERROR(__xludf.DUMMYFUNCTION("""COMPUTED_VALUE"""),5)</f>
        <v>5</v>
      </c>
      <c r="W46" s="19" t="str">
        <f ca="1">IFERROR(__xludf.DUMMYFUNCTION("""COMPUTED_VALUE"""),"Гончаров  В. В.")</f>
        <v>Гончаров  В. В.</v>
      </c>
      <c r="X46" s="19" t="str">
        <f ca="1">IFERROR(__xludf.DUMMYFUNCTION("""COMPUTED_VALUE"""),"За")</f>
        <v>За</v>
      </c>
      <c r="Y46" s="19">
        <f ca="1">IFERROR(__xludf.DUMMYFUNCTION("""COMPUTED_VALUE"""),5)</f>
        <v>5</v>
      </c>
      <c r="Z46" s="19" t="str">
        <f ca="1">IFERROR(__xludf.DUMMYFUNCTION("""COMPUTED_VALUE"""),"Гончаров  В. В.")</f>
        <v>Гончаров  В. В.</v>
      </c>
      <c r="AA46" s="19" t="str">
        <f ca="1">IFERROR(__xludf.DUMMYFUNCTION("""COMPUTED_VALUE"""),"За")</f>
        <v>За</v>
      </c>
      <c r="AB46" s="19">
        <f ca="1">IFERROR(__xludf.DUMMYFUNCTION("""COMPUTED_VALUE"""),5)</f>
        <v>5</v>
      </c>
      <c r="AC46" s="19" t="str">
        <f ca="1">IFERROR(__xludf.DUMMYFUNCTION("""COMPUTED_VALUE"""),"Гончаров  В. В.")</f>
        <v>Гончаров  В. В.</v>
      </c>
      <c r="AD46" s="19" t="str">
        <f ca="1">IFERROR(__xludf.DUMMYFUNCTION("""COMPUTED_VALUE"""),"За")</f>
        <v>За</v>
      </c>
      <c r="AE46" s="19">
        <f ca="1">IFERROR(__xludf.DUMMYFUNCTION("""COMPUTED_VALUE"""),5)</f>
        <v>5</v>
      </c>
      <c r="AF46" s="19" t="str">
        <f ca="1">IFERROR(__xludf.DUMMYFUNCTION("""COMPUTED_VALUE"""),"Гончаров  В. В.")</f>
        <v>Гончаров  В. В.</v>
      </c>
      <c r="AG46" s="19" t="str">
        <f ca="1">IFERROR(__xludf.DUMMYFUNCTION("""COMPUTED_VALUE"""),"За")</f>
        <v>За</v>
      </c>
      <c r="AH46" s="19">
        <f ca="1">IFERROR(__xludf.DUMMYFUNCTION("""COMPUTED_VALUE"""),5)</f>
        <v>5</v>
      </c>
      <c r="AI46" s="19" t="str">
        <f ca="1">IFERROR(__xludf.DUMMYFUNCTION("""COMPUTED_VALUE"""),"Гончаров  В. В.")</f>
        <v>Гончаров  В. В.</v>
      </c>
      <c r="AJ46" s="19" t="str">
        <f ca="1">IFERROR(__xludf.DUMMYFUNCTION("""COMPUTED_VALUE"""),"За")</f>
        <v>За</v>
      </c>
      <c r="AK46" s="19">
        <f ca="1">IFERROR(__xludf.DUMMYFUNCTION("""COMPUTED_VALUE"""),5)</f>
        <v>5</v>
      </c>
      <c r="AL46" s="19" t="str">
        <f ca="1">IFERROR(__xludf.DUMMYFUNCTION("""COMPUTED_VALUE"""),"Гончаров  В. В.")</f>
        <v>Гончаров  В. В.</v>
      </c>
      <c r="AM46" s="19" t="str">
        <f ca="1">IFERROR(__xludf.DUMMYFUNCTION("""COMPUTED_VALUE"""),"За")</f>
        <v>За</v>
      </c>
      <c r="AN46" s="19">
        <f ca="1">IFERROR(__xludf.DUMMYFUNCTION("""COMPUTED_VALUE"""),5)</f>
        <v>5</v>
      </c>
      <c r="AO46" s="19" t="str">
        <f ca="1">IFERROR(__xludf.DUMMYFUNCTION("""COMPUTED_VALUE"""),"Гончаров  В. В.")</f>
        <v>Гончаров  В. В.</v>
      </c>
      <c r="AP46" s="19" t="str">
        <f ca="1">IFERROR(__xludf.DUMMYFUNCTION("""COMPUTED_VALUE"""),"За")</f>
        <v>За</v>
      </c>
      <c r="AQ46" s="19">
        <f ca="1">IFERROR(__xludf.DUMMYFUNCTION("""COMPUTED_VALUE"""),5)</f>
        <v>5</v>
      </c>
      <c r="AR46" s="19" t="str">
        <f ca="1">IFERROR(__xludf.DUMMYFUNCTION("""COMPUTED_VALUE"""),"Гончаров  В. В.")</f>
        <v>Гончаров  В. В.</v>
      </c>
      <c r="AS46" s="19" t="str">
        <f ca="1">IFERROR(__xludf.DUMMYFUNCTION("""COMPUTED_VALUE"""),"За")</f>
        <v>За</v>
      </c>
      <c r="AT46" s="19">
        <f ca="1">IFERROR(__xludf.DUMMYFUNCTION("""COMPUTED_VALUE"""),5)</f>
        <v>5</v>
      </c>
      <c r="AU46" s="19" t="str">
        <f ca="1">IFERROR(__xludf.DUMMYFUNCTION("""COMPUTED_VALUE"""),"Гончаров  В. В.")</f>
        <v>Гончаров  В. В.</v>
      </c>
      <c r="AV46" s="19" t="str">
        <f ca="1">IFERROR(__xludf.DUMMYFUNCTION("""COMPUTED_VALUE"""),"За")</f>
        <v>За</v>
      </c>
      <c r="AW46" s="19">
        <f ca="1">IFERROR(__xludf.DUMMYFUNCTION("""COMPUTED_VALUE"""),5)</f>
        <v>5</v>
      </c>
      <c r="AX46" s="19" t="str">
        <f ca="1">IFERROR(__xludf.DUMMYFUNCTION("""COMPUTED_VALUE"""),"Гончаров  В. В.")</f>
        <v>Гончаров  В. В.</v>
      </c>
      <c r="AY46" s="19" t="str">
        <f ca="1">IFERROR(__xludf.DUMMYFUNCTION("""COMPUTED_VALUE"""),"За")</f>
        <v>За</v>
      </c>
      <c r="AZ46" s="19">
        <f ca="1">IFERROR(__xludf.DUMMYFUNCTION("""COMPUTED_VALUE"""),5)</f>
        <v>5</v>
      </c>
      <c r="BA46" s="19" t="str">
        <f ca="1">IFERROR(__xludf.DUMMYFUNCTION("""COMPUTED_VALUE"""),"Гончаров  В. В.")</f>
        <v>Гончаров  В. В.</v>
      </c>
      <c r="BB46" s="19" t="str">
        <f ca="1">IFERROR(__xludf.DUMMYFUNCTION("""COMPUTED_VALUE"""),"За")</f>
        <v>За</v>
      </c>
      <c r="BC46" s="19">
        <f ca="1">IFERROR(__xludf.DUMMYFUNCTION("""COMPUTED_VALUE"""),5)</f>
        <v>5</v>
      </c>
      <c r="BD46" s="19" t="str">
        <f ca="1">IFERROR(__xludf.DUMMYFUNCTION("""COMPUTED_VALUE"""),"Гончаров  В. В.")</f>
        <v>Гончаров  В. В.</v>
      </c>
      <c r="BE46" s="19" t="str">
        <f ca="1">IFERROR(__xludf.DUMMYFUNCTION("""COMPUTED_VALUE"""),"За")</f>
        <v>За</v>
      </c>
      <c r="BF46" s="19">
        <f ca="1">IFERROR(__xludf.DUMMYFUNCTION("""COMPUTED_VALUE"""),5)</f>
        <v>5</v>
      </c>
      <c r="BG46" s="19" t="str">
        <f ca="1">IFERROR(__xludf.DUMMYFUNCTION("""COMPUTED_VALUE"""),"Гончаров  В. В.")</f>
        <v>Гончаров  В. В.</v>
      </c>
      <c r="BH46" s="19" t="str">
        <f ca="1">IFERROR(__xludf.DUMMYFUNCTION("""COMPUTED_VALUE"""),"За")</f>
        <v>За</v>
      </c>
      <c r="BI46" s="19">
        <f ca="1">IFERROR(__xludf.DUMMYFUNCTION("""COMPUTED_VALUE"""),5)</f>
        <v>5</v>
      </c>
      <c r="BJ46" s="19" t="str">
        <f ca="1">IFERROR(__xludf.DUMMYFUNCTION("""COMPUTED_VALUE"""),"Гончаров  В. В.")</f>
        <v>Гончаров  В. В.</v>
      </c>
      <c r="BK46" s="19" t="str">
        <f ca="1">IFERROR(__xludf.DUMMYFUNCTION("""COMPUTED_VALUE"""),"За")</f>
        <v>За</v>
      </c>
      <c r="BL46" s="19">
        <f ca="1">IFERROR(__xludf.DUMMYFUNCTION("""COMPUTED_VALUE"""),5)</f>
        <v>5</v>
      </c>
      <c r="BM46" s="19" t="str">
        <f ca="1">IFERROR(__xludf.DUMMYFUNCTION("""COMPUTED_VALUE"""),"Гончаров  В. В.")</f>
        <v>Гончаров  В. В.</v>
      </c>
      <c r="BN46" s="19" t="str">
        <f ca="1">IFERROR(__xludf.DUMMYFUNCTION("""COMPUTED_VALUE"""),"За")</f>
        <v>За</v>
      </c>
      <c r="BO46" s="19">
        <f ca="1">IFERROR(__xludf.DUMMYFUNCTION("""COMPUTED_VALUE"""),5)</f>
        <v>5</v>
      </c>
      <c r="BP46" s="19" t="str">
        <f ca="1">IFERROR(__xludf.DUMMYFUNCTION("""COMPUTED_VALUE"""),"Гончаров  В. В.")</f>
        <v>Гончаров  В. В.</v>
      </c>
      <c r="BQ46" s="19" t="str">
        <f ca="1">IFERROR(__xludf.DUMMYFUNCTION("""COMPUTED_VALUE"""),"За")</f>
        <v>За</v>
      </c>
      <c r="BR46" s="19">
        <f ca="1">IFERROR(__xludf.DUMMYFUNCTION("""COMPUTED_VALUE"""),5)</f>
        <v>5</v>
      </c>
      <c r="BS46" s="19" t="str">
        <f ca="1">IFERROR(__xludf.DUMMYFUNCTION("""COMPUTED_VALUE"""),"Гончаров  В. В.")</f>
        <v>Гончаров  В. В.</v>
      </c>
      <c r="BT46" s="19" t="str">
        <f ca="1">IFERROR(__xludf.DUMMYFUNCTION("""COMPUTED_VALUE"""),"За")</f>
        <v>За</v>
      </c>
      <c r="BU46" s="19">
        <f ca="1">IFERROR(__xludf.DUMMYFUNCTION("""COMPUTED_VALUE"""),5)</f>
        <v>5</v>
      </c>
      <c r="BV46" s="19" t="str">
        <f ca="1">IFERROR(__xludf.DUMMYFUNCTION("""COMPUTED_VALUE"""),"Гончаров  В. В.")</f>
        <v>Гончаров  В. В.</v>
      </c>
      <c r="BW46" s="19" t="str">
        <f ca="1">IFERROR(__xludf.DUMMYFUNCTION("""COMPUTED_VALUE"""),"За")</f>
        <v>За</v>
      </c>
      <c r="BX46" s="19">
        <f ca="1">IFERROR(__xludf.DUMMYFUNCTION("""COMPUTED_VALUE"""),5)</f>
        <v>5</v>
      </c>
      <c r="BY46" s="19" t="str">
        <f ca="1">IFERROR(__xludf.DUMMYFUNCTION("""COMPUTED_VALUE"""),"Гончаров  В. В.")</f>
        <v>Гончаров  В. В.</v>
      </c>
      <c r="BZ46" s="19" t="str">
        <f ca="1">IFERROR(__xludf.DUMMYFUNCTION("""COMPUTED_VALUE"""),"За")</f>
        <v>За</v>
      </c>
      <c r="CA46" s="19">
        <f ca="1">IFERROR(__xludf.DUMMYFUNCTION("""COMPUTED_VALUE"""),5)</f>
        <v>5</v>
      </c>
      <c r="CB46" s="19" t="str">
        <f ca="1">IFERROR(__xludf.DUMMYFUNCTION("""COMPUTED_VALUE"""),"Гончаров  В. В.")</f>
        <v>Гончаров  В. В.</v>
      </c>
      <c r="CC46" s="19" t="str">
        <f ca="1">IFERROR(__xludf.DUMMYFUNCTION("""COMPUTED_VALUE"""),"За")</f>
        <v>За</v>
      </c>
      <c r="CD46" s="19">
        <f ca="1">IFERROR(__xludf.DUMMYFUNCTION("""COMPUTED_VALUE"""),5)</f>
        <v>5</v>
      </c>
      <c r="CE46" s="19" t="str">
        <f ca="1">IFERROR(__xludf.DUMMYFUNCTION("""COMPUTED_VALUE"""),"Гончаров  В. В.")</f>
        <v>Гончаров  В. В.</v>
      </c>
      <c r="CF46" s="19" t="str">
        <f ca="1">IFERROR(__xludf.DUMMYFUNCTION("""COMPUTED_VALUE"""),"За")</f>
        <v>За</v>
      </c>
      <c r="CG46" s="19">
        <f ca="1">IFERROR(__xludf.DUMMYFUNCTION("""COMPUTED_VALUE"""),5)</f>
        <v>5</v>
      </c>
      <c r="CH46" s="19" t="str">
        <f ca="1">IFERROR(__xludf.DUMMYFUNCTION("""COMPUTED_VALUE"""),"Гончаров  В. В.")</f>
        <v>Гончаров  В. В.</v>
      </c>
      <c r="CI46" s="19" t="str">
        <f ca="1">IFERROR(__xludf.DUMMYFUNCTION("""COMPUTED_VALUE"""),"Утримався")</f>
        <v>Утримався</v>
      </c>
      <c r="CJ46" s="19">
        <f ca="1">IFERROR(__xludf.DUMMYFUNCTION("""COMPUTED_VALUE"""),5)</f>
        <v>5</v>
      </c>
      <c r="CK46" s="19" t="str">
        <f ca="1">IFERROR(__xludf.DUMMYFUNCTION("""COMPUTED_VALUE"""),"Гончаров  В. В.")</f>
        <v>Гончаров  В. В.</v>
      </c>
      <c r="CL46" s="19" t="str">
        <f ca="1">IFERROR(__xludf.DUMMYFUNCTION("""COMPUTED_VALUE"""),"За")</f>
        <v>За</v>
      </c>
      <c r="CM46" s="19">
        <f ca="1">IFERROR(__xludf.DUMMYFUNCTION("""COMPUTED_VALUE"""),5)</f>
        <v>5</v>
      </c>
      <c r="CN46" s="19" t="str">
        <f ca="1">IFERROR(__xludf.DUMMYFUNCTION("""COMPUTED_VALUE"""),"Гончаров  В. В.")</f>
        <v>Гончаров  В. В.</v>
      </c>
      <c r="CO46" s="19" t="str">
        <f ca="1">IFERROR(__xludf.DUMMYFUNCTION("""COMPUTED_VALUE"""),"Утримався")</f>
        <v>Утримався</v>
      </c>
      <c r="CP46" s="19">
        <f ca="1">IFERROR(__xludf.DUMMYFUNCTION("""COMPUTED_VALUE"""),5)</f>
        <v>5</v>
      </c>
      <c r="CQ46" s="19" t="str">
        <f ca="1">IFERROR(__xludf.DUMMYFUNCTION("""COMPUTED_VALUE"""),"Гончаров  В. В.")</f>
        <v>Гончаров  В. В.</v>
      </c>
      <c r="CR46" s="19" t="str">
        <f ca="1">IFERROR(__xludf.DUMMYFUNCTION("""COMPUTED_VALUE"""),"За")</f>
        <v>За</v>
      </c>
      <c r="CS46" s="19">
        <f ca="1">IFERROR(__xludf.DUMMYFUNCTION("""COMPUTED_VALUE"""),5)</f>
        <v>5</v>
      </c>
      <c r="CT46" s="19" t="str">
        <f ca="1">IFERROR(__xludf.DUMMYFUNCTION("""COMPUTED_VALUE"""),"Гончаров  В. В.")</f>
        <v>Гончаров  В. В.</v>
      </c>
      <c r="CU46" s="19" t="str">
        <f ca="1">IFERROR(__xludf.DUMMYFUNCTION("""COMPUTED_VALUE"""),"За")</f>
        <v>За</v>
      </c>
      <c r="CV46" s="19">
        <f ca="1">IFERROR(__xludf.DUMMYFUNCTION("""COMPUTED_VALUE"""),5)</f>
        <v>5</v>
      </c>
      <c r="CW46" s="19" t="str">
        <f ca="1">IFERROR(__xludf.DUMMYFUNCTION("""COMPUTED_VALUE"""),"Гончаров  В. В.")</f>
        <v>Гончаров  В. В.</v>
      </c>
      <c r="CX46" s="19" t="str">
        <f ca="1">IFERROR(__xludf.DUMMYFUNCTION("""COMPUTED_VALUE"""),"...")</f>
        <v>...</v>
      </c>
      <c r="CY46" s="19">
        <f ca="1">IFERROR(__xludf.DUMMYFUNCTION("""COMPUTED_VALUE"""),5)</f>
        <v>5</v>
      </c>
      <c r="CZ46" s="19" t="str">
        <f ca="1">IFERROR(__xludf.DUMMYFUNCTION("""COMPUTED_VALUE"""),"Гончаров  В. В.")</f>
        <v>Гончаров  В. В.</v>
      </c>
      <c r="DA46" s="19" t="str">
        <f ca="1">IFERROR(__xludf.DUMMYFUNCTION("""COMPUTED_VALUE"""),"За")</f>
        <v>За</v>
      </c>
      <c r="DB46" s="19">
        <f ca="1">IFERROR(__xludf.DUMMYFUNCTION("""COMPUTED_VALUE"""),5)</f>
        <v>5</v>
      </c>
      <c r="DC46" s="19" t="str">
        <f ca="1">IFERROR(__xludf.DUMMYFUNCTION("""COMPUTED_VALUE"""),"Гончаров  В. В.")</f>
        <v>Гончаров  В. В.</v>
      </c>
      <c r="DD46" s="19" t="str">
        <f ca="1">IFERROR(__xludf.DUMMYFUNCTION("""COMPUTED_VALUE"""),"За")</f>
        <v>За</v>
      </c>
      <c r="DE46" s="19">
        <f ca="1">IFERROR(__xludf.DUMMYFUNCTION("""COMPUTED_VALUE"""),5)</f>
        <v>5</v>
      </c>
      <c r="DF46" s="19" t="str">
        <f ca="1">IFERROR(__xludf.DUMMYFUNCTION("""COMPUTED_VALUE"""),"Гончаров  В. В.")</f>
        <v>Гончаров  В. В.</v>
      </c>
      <c r="DG46" s="19" t="str">
        <f ca="1">IFERROR(__xludf.DUMMYFUNCTION("""COMPUTED_VALUE"""),"За")</f>
        <v>За</v>
      </c>
      <c r="DH46" s="19">
        <f ca="1">IFERROR(__xludf.DUMMYFUNCTION("""COMPUTED_VALUE"""),5)</f>
        <v>5</v>
      </c>
      <c r="DI46" s="19" t="str">
        <f ca="1">IFERROR(__xludf.DUMMYFUNCTION("""COMPUTED_VALUE"""),"Гончаров  В. В.")</f>
        <v>Гончаров  В. В.</v>
      </c>
      <c r="DJ46" s="19" t="str">
        <f ca="1">IFERROR(__xludf.DUMMYFUNCTION("""COMPUTED_VALUE"""),"За")</f>
        <v>За</v>
      </c>
      <c r="DK46" s="19">
        <f ca="1">IFERROR(__xludf.DUMMYFUNCTION("""COMPUTED_VALUE"""),5)</f>
        <v>5</v>
      </c>
      <c r="DL46" s="19" t="str">
        <f ca="1">IFERROR(__xludf.DUMMYFUNCTION("""COMPUTED_VALUE"""),"Гончаров  В. В.")</f>
        <v>Гончаров  В. В.</v>
      </c>
      <c r="DM46" s="19" t="str">
        <f ca="1">IFERROR(__xludf.DUMMYFUNCTION("""COMPUTED_VALUE"""),"За")</f>
        <v>За</v>
      </c>
      <c r="DN46" s="19">
        <f ca="1">IFERROR(__xludf.DUMMYFUNCTION("""COMPUTED_VALUE"""),5)</f>
        <v>5</v>
      </c>
      <c r="DO46" s="19" t="str">
        <f ca="1">IFERROR(__xludf.DUMMYFUNCTION("""COMPUTED_VALUE"""),"Гончаров  В. В.")</f>
        <v>Гончаров  В. В.</v>
      </c>
      <c r="DP46" s="19" t="str">
        <f ca="1">IFERROR(__xludf.DUMMYFUNCTION("""COMPUTED_VALUE"""),"За")</f>
        <v>За</v>
      </c>
      <c r="DQ46" s="19">
        <f ca="1">IFERROR(__xludf.DUMMYFUNCTION("""COMPUTED_VALUE"""),5)</f>
        <v>5</v>
      </c>
      <c r="DR46" s="19" t="str">
        <f ca="1">IFERROR(__xludf.DUMMYFUNCTION("""COMPUTED_VALUE"""),"Гончаров  В. В.")</f>
        <v>Гончаров  В. В.</v>
      </c>
      <c r="DS46" s="19" t="str">
        <f ca="1">IFERROR(__xludf.DUMMYFUNCTION("""COMPUTED_VALUE"""),"За")</f>
        <v>За</v>
      </c>
      <c r="DT46" s="19">
        <f ca="1">IFERROR(__xludf.DUMMYFUNCTION("""COMPUTED_VALUE"""),5)</f>
        <v>5</v>
      </c>
      <c r="DU46" s="19" t="str">
        <f ca="1">IFERROR(__xludf.DUMMYFUNCTION("""COMPUTED_VALUE"""),"Гончаров  В. В.")</f>
        <v>Гончаров  В. В.</v>
      </c>
      <c r="DV46" s="19" t="str">
        <f ca="1">IFERROR(__xludf.DUMMYFUNCTION("""COMPUTED_VALUE"""),"За")</f>
        <v>За</v>
      </c>
      <c r="DW46" s="19">
        <f ca="1">IFERROR(__xludf.DUMMYFUNCTION("""COMPUTED_VALUE"""),5)</f>
        <v>5</v>
      </c>
      <c r="DX46" s="19" t="str">
        <f ca="1">IFERROR(__xludf.DUMMYFUNCTION("""COMPUTED_VALUE"""),"Гончаров  В. В.")</f>
        <v>Гончаров  В. В.</v>
      </c>
      <c r="DY46" s="19" t="str">
        <f ca="1">IFERROR(__xludf.DUMMYFUNCTION("""COMPUTED_VALUE"""),"За")</f>
        <v>За</v>
      </c>
      <c r="DZ46" s="19">
        <f ca="1">IFERROR(__xludf.DUMMYFUNCTION("""COMPUTED_VALUE"""),5)</f>
        <v>5</v>
      </c>
      <c r="EA46" s="19" t="str">
        <f ca="1">IFERROR(__xludf.DUMMYFUNCTION("""COMPUTED_VALUE"""),"Гончаров  В. В.")</f>
        <v>Гончаров  В. В.</v>
      </c>
      <c r="EB46" s="19" t="str">
        <f ca="1">IFERROR(__xludf.DUMMYFUNCTION("""COMPUTED_VALUE"""),"За")</f>
        <v>За</v>
      </c>
      <c r="EC46" s="19">
        <f ca="1">IFERROR(__xludf.DUMMYFUNCTION("""COMPUTED_VALUE"""),5)</f>
        <v>5</v>
      </c>
      <c r="ED46" s="19" t="str">
        <f ca="1">IFERROR(__xludf.DUMMYFUNCTION("""COMPUTED_VALUE"""),"Гончаров  В. В.")</f>
        <v>Гончаров  В. В.</v>
      </c>
      <c r="EE46" s="19" t="str">
        <f ca="1">IFERROR(__xludf.DUMMYFUNCTION("""COMPUTED_VALUE"""),"За")</f>
        <v>За</v>
      </c>
      <c r="EF46" s="19">
        <f ca="1">IFERROR(__xludf.DUMMYFUNCTION("""COMPUTED_VALUE"""),5)</f>
        <v>5</v>
      </c>
      <c r="EG46" s="19" t="str">
        <f ca="1">IFERROR(__xludf.DUMMYFUNCTION("""COMPUTED_VALUE"""),"Гончаров  В. В.")</f>
        <v>Гончаров  В. В.</v>
      </c>
      <c r="EH46" s="19" t="str">
        <f ca="1">IFERROR(__xludf.DUMMYFUNCTION("""COMPUTED_VALUE"""),"За")</f>
        <v>За</v>
      </c>
      <c r="EI46" s="19">
        <f ca="1">IFERROR(__xludf.DUMMYFUNCTION("""COMPUTED_VALUE"""),5)</f>
        <v>5</v>
      </c>
      <c r="EJ46" s="19" t="str">
        <f ca="1">IFERROR(__xludf.DUMMYFUNCTION("""COMPUTED_VALUE"""),"Гончаров  В. В.")</f>
        <v>Гончаров  В. В.</v>
      </c>
      <c r="EK46" s="19" t="str">
        <f ca="1">IFERROR(__xludf.DUMMYFUNCTION("""COMPUTED_VALUE"""),"За")</f>
        <v>За</v>
      </c>
      <c r="EL46" s="19">
        <f ca="1">IFERROR(__xludf.DUMMYFUNCTION("""COMPUTED_VALUE"""),5)</f>
        <v>5</v>
      </c>
      <c r="EM46" s="19" t="str">
        <f ca="1">IFERROR(__xludf.DUMMYFUNCTION("""COMPUTED_VALUE"""),"Гончаров  В. В.")</f>
        <v>Гончаров  В. В.</v>
      </c>
      <c r="EN46" s="19" t="str">
        <f ca="1">IFERROR(__xludf.DUMMYFUNCTION("""COMPUTED_VALUE"""),"Утримався")</f>
        <v>Утримався</v>
      </c>
      <c r="EO46" s="19">
        <f ca="1">IFERROR(__xludf.DUMMYFUNCTION("""COMPUTED_VALUE"""),5)</f>
        <v>5</v>
      </c>
      <c r="EP46" s="19" t="str">
        <f ca="1">IFERROR(__xludf.DUMMYFUNCTION("""COMPUTED_VALUE"""),"Гончаров  В. В.")</f>
        <v>Гончаров  В. В.</v>
      </c>
      <c r="EQ46" s="19" t="str">
        <f ca="1">IFERROR(__xludf.DUMMYFUNCTION("""COMPUTED_VALUE"""),"Утримався")</f>
        <v>Утримався</v>
      </c>
      <c r="ER46" s="19">
        <f ca="1">IFERROR(__xludf.DUMMYFUNCTION("""COMPUTED_VALUE"""),5)</f>
        <v>5</v>
      </c>
      <c r="ES46" s="19" t="str">
        <f ca="1">IFERROR(__xludf.DUMMYFUNCTION("""COMPUTED_VALUE"""),"Гончаров  В. В.")</f>
        <v>Гончаров  В. В.</v>
      </c>
      <c r="ET46" s="19" t="str">
        <f ca="1">IFERROR(__xludf.DUMMYFUNCTION("""COMPUTED_VALUE"""),"За")</f>
        <v>За</v>
      </c>
      <c r="EU46" s="19">
        <f ca="1">IFERROR(__xludf.DUMMYFUNCTION("""COMPUTED_VALUE"""),5)</f>
        <v>5</v>
      </c>
      <c r="EV46" s="19" t="str">
        <f ca="1">IFERROR(__xludf.DUMMYFUNCTION("""COMPUTED_VALUE"""),"Гончаров  В. В.")</f>
        <v>Гончаров  В. В.</v>
      </c>
      <c r="EW46" s="19" t="str">
        <f ca="1">IFERROR(__xludf.DUMMYFUNCTION("""COMPUTED_VALUE"""),"За")</f>
        <v>За</v>
      </c>
      <c r="EX46" s="19">
        <f ca="1">IFERROR(__xludf.DUMMYFUNCTION("""COMPUTED_VALUE"""),5)</f>
        <v>5</v>
      </c>
      <c r="EY46" s="19" t="str">
        <f ca="1">IFERROR(__xludf.DUMMYFUNCTION("""COMPUTED_VALUE"""),"Гончаров  В. В.")</f>
        <v>Гончаров  В. В.</v>
      </c>
      <c r="EZ46" s="19" t="str">
        <f ca="1">IFERROR(__xludf.DUMMYFUNCTION("""COMPUTED_VALUE"""),"За")</f>
        <v>За</v>
      </c>
      <c r="FA46" s="19">
        <f ca="1">IFERROR(__xludf.DUMMYFUNCTION("""COMPUTED_VALUE"""),5)</f>
        <v>5</v>
      </c>
      <c r="FB46" s="19" t="str">
        <f ca="1">IFERROR(__xludf.DUMMYFUNCTION("""COMPUTED_VALUE"""),"Гончаров  В. В.")</f>
        <v>Гончаров  В. В.</v>
      </c>
      <c r="FC46" s="19" t="str">
        <f ca="1">IFERROR(__xludf.DUMMYFUNCTION("""COMPUTED_VALUE"""),"За")</f>
        <v>За</v>
      </c>
      <c r="FD46" s="19">
        <f ca="1">IFERROR(__xludf.DUMMYFUNCTION("""COMPUTED_VALUE"""),5)</f>
        <v>5</v>
      </c>
      <c r="FE46" s="19" t="str">
        <f ca="1">IFERROR(__xludf.DUMMYFUNCTION("""COMPUTED_VALUE"""),"Гончаров  В. В.")</f>
        <v>Гончаров  В. В.</v>
      </c>
      <c r="FF46" s="19" t="str">
        <f ca="1">IFERROR(__xludf.DUMMYFUNCTION("""COMPUTED_VALUE"""),"За")</f>
        <v>За</v>
      </c>
      <c r="FG46" s="19">
        <f ca="1">IFERROR(__xludf.DUMMYFUNCTION("""COMPUTED_VALUE"""),5)</f>
        <v>5</v>
      </c>
      <c r="FH46" s="19" t="str">
        <f ca="1">IFERROR(__xludf.DUMMYFUNCTION("""COMPUTED_VALUE"""),"Гончаров  В. В.")</f>
        <v>Гончаров  В. В.</v>
      </c>
      <c r="FI46" s="19" t="str">
        <f ca="1">IFERROR(__xludf.DUMMYFUNCTION("""COMPUTED_VALUE"""),"За")</f>
        <v>За</v>
      </c>
      <c r="FJ46" s="19">
        <f ca="1">IFERROR(__xludf.DUMMYFUNCTION("""COMPUTED_VALUE"""),5)</f>
        <v>5</v>
      </c>
      <c r="FK46" s="19" t="str">
        <f ca="1">IFERROR(__xludf.DUMMYFUNCTION("""COMPUTED_VALUE"""),"Гончаров  В. В.")</f>
        <v>Гончаров  В. В.</v>
      </c>
      <c r="FL46" s="19" t="str">
        <f ca="1">IFERROR(__xludf.DUMMYFUNCTION("""COMPUTED_VALUE"""),"За")</f>
        <v>За</v>
      </c>
      <c r="FM46" s="19">
        <f ca="1">IFERROR(__xludf.DUMMYFUNCTION("""COMPUTED_VALUE"""),5)</f>
        <v>5</v>
      </c>
      <c r="FN46" s="19" t="str">
        <f ca="1">IFERROR(__xludf.DUMMYFUNCTION("""COMPUTED_VALUE"""),"Гончаров  В. В.")</f>
        <v>Гончаров  В. В.</v>
      </c>
      <c r="FO46" s="19" t="str">
        <f ca="1">IFERROR(__xludf.DUMMYFUNCTION("""COMPUTED_VALUE"""),"За")</f>
        <v>За</v>
      </c>
      <c r="FP46" s="19">
        <f ca="1">IFERROR(__xludf.DUMMYFUNCTION("""COMPUTED_VALUE"""),5)</f>
        <v>5</v>
      </c>
      <c r="FQ46" s="19" t="str">
        <f ca="1">IFERROR(__xludf.DUMMYFUNCTION("""COMPUTED_VALUE"""),"Гончаров  В. В.")</f>
        <v>Гончаров  В. В.</v>
      </c>
      <c r="FR46" s="19" t="str">
        <f ca="1">IFERROR(__xludf.DUMMYFUNCTION("""COMPUTED_VALUE"""),"За")</f>
        <v>За</v>
      </c>
      <c r="FS46" s="19">
        <f ca="1">IFERROR(__xludf.DUMMYFUNCTION("""COMPUTED_VALUE"""),5)</f>
        <v>5</v>
      </c>
      <c r="FT46" s="19" t="str">
        <f ca="1">IFERROR(__xludf.DUMMYFUNCTION("""COMPUTED_VALUE"""),"Гончаров  В. В.")</f>
        <v>Гончаров  В. В.</v>
      </c>
      <c r="FU46" s="19" t="str">
        <f ca="1">IFERROR(__xludf.DUMMYFUNCTION("""COMPUTED_VALUE"""),"За")</f>
        <v>За</v>
      </c>
      <c r="FV46" s="19">
        <f ca="1">IFERROR(__xludf.DUMMYFUNCTION("""COMPUTED_VALUE"""),5)</f>
        <v>5</v>
      </c>
      <c r="FW46" s="19" t="str">
        <f ca="1">IFERROR(__xludf.DUMMYFUNCTION("""COMPUTED_VALUE"""),"Гончаров  В. В.")</f>
        <v>Гончаров  В. В.</v>
      </c>
      <c r="FX46" s="19" t="str">
        <f ca="1">IFERROR(__xludf.DUMMYFUNCTION("""COMPUTED_VALUE"""),"За")</f>
        <v>За</v>
      </c>
      <c r="FY46" s="19">
        <f ca="1">IFERROR(__xludf.DUMMYFUNCTION("""COMPUTED_VALUE"""),5)</f>
        <v>5</v>
      </c>
      <c r="FZ46" s="19" t="str">
        <f ca="1">IFERROR(__xludf.DUMMYFUNCTION("""COMPUTED_VALUE"""),"Гончаров  В. В.")</f>
        <v>Гончаров  В. В.</v>
      </c>
      <c r="GA46" s="19" t="str">
        <f ca="1">IFERROR(__xludf.DUMMYFUNCTION("""COMPUTED_VALUE"""),"За")</f>
        <v>За</v>
      </c>
      <c r="GB46" s="19">
        <f ca="1">IFERROR(__xludf.DUMMYFUNCTION("""COMPUTED_VALUE"""),5)</f>
        <v>5</v>
      </c>
      <c r="GC46" s="19" t="str">
        <f ca="1">IFERROR(__xludf.DUMMYFUNCTION("""COMPUTED_VALUE"""),"Гончаров  В. В.")</f>
        <v>Гончаров  В. В.</v>
      </c>
      <c r="GD46" s="19" t="str">
        <f ca="1">IFERROR(__xludf.DUMMYFUNCTION("""COMPUTED_VALUE"""),"За")</f>
        <v>За</v>
      </c>
      <c r="GE46" s="19">
        <f ca="1">IFERROR(__xludf.DUMMYFUNCTION("""COMPUTED_VALUE"""),5)</f>
        <v>5</v>
      </c>
      <c r="GF46" s="19" t="str">
        <f ca="1">IFERROR(__xludf.DUMMYFUNCTION("""COMPUTED_VALUE"""),"Гончаров  В. В.")</f>
        <v>Гончаров  В. В.</v>
      </c>
      <c r="GG46" s="19" t="str">
        <f ca="1">IFERROR(__xludf.DUMMYFUNCTION("""COMPUTED_VALUE"""),"За")</f>
        <v>За</v>
      </c>
      <c r="GH46" s="19">
        <f ca="1">IFERROR(__xludf.DUMMYFUNCTION("""COMPUTED_VALUE"""),5)</f>
        <v>5</v>
      </c>
      <c r="GI46" s="19" t="str">
        <f ca="1">IFERROR(__xludf.DUMMYFUNCTION("""COMPUTED_VALUE"""),"Гончаров  В. В.")</f>
        <v>Гончаров  В. В.</v>
      </c>
      <c r="GJ46" s="19" t="str">
        <f ca="1">IFERROR(__xludf.DUMMYFUNCTION("""COMPUTED_VALUE"""),"За")</f>
        <v>За</v>
      </c>
      <c r="GK46" s="19">
        <f ca="1">IFERROR(__xludf.DUMMYFUNCTION("""COMPUTED_VALUE"""),5)</f>
        <v>5</v>
      </c>
      <c r="GL46" s="19" t="str">
        <f ca="1">IFERROR(__xludf.DUMMYFUNCTION("""COMPUTED_VALUE"""),"Гончаров  В. В.")</f>
        <v>Гончаров  В. В.</v>
      </c>
      <c r="GM46" s="19" t="str">
        <f ca="1">IFERROR(__xludf.DUMMYFUNCTION("""COMPUTED_VALUE"""),"За")</f>
        <v>За</v>
      </c>
      <c r="GN46" s="19">
        <f ca="1">IFERROR(__xludf.DUMMYFUNCTION("""COMPUTED_VALUE"""),5)</f>
        <v>5</v>
      </c>
      <c r="GO46" s="19" t="str">
        <f ca="1">IFERROR(__xludf.DUMMYFUNCTION("""COMPUTED_VALUE"""),"Гончаров  В. В.")</f>
        <v>Гончаров  В. В.</v>
      </c>
      <c r="GP46" s="19" t="str">
        <f ca="1">IFERROR(__xludf.DUMMYFUNCTION("""COMPUTED_VALUE"""),"За")</f>
        <v>За</v>
      </c>
      <c r="GQ46" s="19">
        <f ca="1">IFERROR(__xludf.DUMMYFUNCTION("""COMPUTED_VALUE"""),5)</f>
        <v>5</v>
      </c>
      <c r="GR46" s="19" t="str">
        <f ca="1">IFERROR(__xludf.DUMMYFUNCTION("""COMPUTED_VALUE"""),"Гончаров  В. В.")</f>
        <v>Гончаров  В. В.</v>
      </c>
      <c r="GS46" s="19" t="str">
        <f ca="1">IFERROR(__xludf.DUMMYFUNCTION("""COMPUTED_VALUE"""),"За")</f>
        <v>За</v>
      </c>
      <c r="GT46" s="19">
        <f ca="1">IFERROR(__xludf.DUMMYFUNCTION("""COMPUTED_VALUE"""),5)</f>
        <v>5</v>
      </c>
      <c r="GU46" s="19" t="str">
        <f ca="1">IFERROR(__xludf.DUMMYFUNCTION("""COMPUTED_VALUE"""),"Гончаров  В. В.")</f>
        <v>Гончаров  В. В.</v>
      </c>
      <c r="GV46" s="19" t="str">
        <f ca="1">IFERROR(__xludf.DUMMYFUNCTION("""COMPUTED_VALUE"""),"За")</f>
        <v>За</v>
      </c>
      <c r="GW46" s="19">
        <f ca="1">IFERROR(__xludf.DUMMYFUNCTION("""COMPUTED_VALUE"""),5)</f>
        <v>5</v>
      </c>
      <c r="GX46" s="19" t="str">
        <f ca="1">IFERROR(__xludf.DUMMYFUNCTION("""COMPUTED_VALUE"""),"Гончаров  В. В.")</f>
        <v>Гончаров  В. В.</v>
      </c>
      <c r="GY46" s="19" t="str">
        <f ca="1">IFERROR(__xludf.DUMMYFUNCTION("""COMPUTED_VALUE"""),"За")</f>
        <v>За</v>
      </c>
      <c r="GZ46" s="19">
        <f ca="1">IFERROR(__xludf.DUMMYFUNCTION("""COMPUTED_VALUE"""),5)</f>
        <v>5</v>
      </c>
      <c r="HA46" s="19" t="str">
        <f ca="1">IFERROR(__xludf.DUMMYFUNCTION("""COMPUTED_VALUE"""),"Гончаров  В. В.")</f>
        <v>Гончаров  В. В.</v>
      </c>
      <c r="HB46" s="19" t="str">
        <f ca="1">IFERROR(__xludf.DUMMYFUNCTION("""COMPUTED_VALUE"""),"За")</f>
        <v>За</v>
      </c>
      <c r="HC46" s="19">
        <f ca="1">IFERROR(__xludf.DUMMYFUNCTION("""COMPUTED_VALUE"""),5)</f>
        <v>5</v>
      </c>
      <c r="HD46" s="19" t="str">
        <f ca="1">IFERROR(__xludf.DUMMYFUNCTION("""COMPUTED_VALUE"""),"Гончаров  В. В.")</f>
        <v>Гончаров  В. В.</v>
      </c>
      <c r="HE46" s="19" t="str">
        <f ca="1">IFERROR(__xludf.DUMMYFUNCTION("""COMPUTED_VALUE"""),"За")</f>
        <v>За</v>
      </c>
      <c r="HF46" s="19">
        <f ca="1">IFERROR(__xludf.DUMMYFUNCTION("""COMPUTED_VALUE"""),5)</f>
        <v>5</v>
      </c>
      <c r="HG46" s="19" t="str">
        <f ca="1">IFERROR(__xludf.DUMMYFUNCTION("""COMPUTED_VALUE"""),"Гончаров  В. В.")</f>
        <v>Гончаров  В. В.</v>
      </c>
      <c r="HH46" s="19" t="str">
        <f ca="1">IFERROR(__xludf.DUMMYFUNCTION("""COMPUTED_VALUE"""),"За")</f>
        <v>За</v>
      </c>
      <c r="HI46" s="19">
        <f ca="1">IFERROR(__xludf.DUMMYFUNCTION("""COMPUTED_VALUE"""),5)</f>
        <v>5</v>
      </c>
      <c r="HJ46" s="19" t="str">
        <f ca="1">IFERROR(__xludf.DUMMYFUNCTION("""COMPUTED_VALUE"""),"Гончаров  В. В.")</f>
        <v>Гончаров  В. В.</v>
      </c>
      <c r="HK46" s="19" t="str">
        <f ca="1">IFERROR(__xludf.DUMMYFUNCTION("""COMPUTED_VALUE"""),"За")</f>
        <v>За</v>
      </c>
      <c r="HL46" s="19">
        <f ca="1">IFERROR(__xludf.DUMMYFUNCTION("""COMPUTED_VALUE"""),5)</f>
        <v>5</v>
      </c>
      <c r="HM46" s="19" t="str">
        <f ca="1">IFERROR(__xludf.DUMMYFUNCTION("""COMPUTED_VALUE"""),"Гончаров  В. В.")</f>
        <v>Гончаров  В. В.</v>
      </c>
      <c r="HN46" s="19" t="str">
        <f ca="1">IFERROR(__xludf.DUMMYFUNCTION("""COMPUTED_VALUE"""),"За")</f>
        <v>За</v>
      </c>
      <c r="HO46" s="19">
        <f ca="1">IFERROR(__xludf.DUMMYFUNCTION("""COMPUTED_VALUE"""),5)</f>
        <v>5</v>
      </c>
      <c r="HP46" s="19" t="str">
        <f ca="1">IFERROR(__xludf.DUMMYFUNCTION("""COMPUTED_VALUE"""),"Гончаров  В. В.")</f>
        <v>Гончаров  В. В.</v>
      </c>
      <c r="HQ46" s="19" t="str">
        <f ca="1">IFERROR(__xludf.DUMMYFUNCTION("""COMPUTED_VALUE"""),"За")</f>
        <v>За</v>
      </c>
      <c r="HR46" s="19">
        <f ca="1">IFERROR(__xludf.DUMMYFUNCTION("""COMPUTED_VALUE"""),5)</f>
        <v>5</v>
      </c>
      <c r="HS46" s="19" t="str">
        <f ca="1">IFERROR(__xludf.DUMMYFUNCTION("""COMPUTED_VALUE"""),"Гончаров  В. В.")</f>
        <v>Гончаров  В. В.</v>
      </c>
      <c r="HT46" s="19" t="str">
        <f ca="1">IFERROR(__xludf.DUMMYFUNCTION("""COMPUTED_VALUE"""),"За")</f>
        <v>За</v>
      </c>
      <c r="HU46" s="19">
        <f ca="1">IFERROR(__xludf.DUMMYFUNCTION("""COMPUTED_VALUE"""),5)</f>
        <v>5</v>
      </c>
      <c r="HV46" s="19" t="str">
        <f ca="1">IFERROR(__xludf.DUMMYFUNCTION("""COMPUTED_VALUE"""),"Гончаров  В. В.")</f>
        <v>Гончаров  В. В.</v>
      </c>
      <c r="HW46" s="19" t="str">
        <f ca="1">IFERROR(__xludf.DUMMYFUNCTION("""COMPUTED_VALUE"""),"За")</f>
        <v>За</v>
      </c>
      <c r="HX46" s="19">
        <f ca="1">IFERROR(__xludf.DUMMYFUNCTION("""COMPUTED_VALUE"""),5)</f>
        <v>5</v>
      </c>
      <c r="HY46" s="19" t="str">
        <f ca="1">IFERROR(__xludf.DUMMYFUNCTION("""COMPUTED_VALUE"""),"Гончаров  В. В.")</f>
        <v>Гончаров  В. В.</v>
      </c>
      <c r="HZ46" s="19" t="str">
        <f ca="1">IFERROR(__xludf.DUMMYFUNCTION("""COMPUTED_VALUE"""),"За")</f>
        <v>За</v>
      </c>
      <c r="IA46" s="19">
        <f ca="1">IFERROR(__xludf.DUMMYFUNCTION("""COMPUTED_VALUE"""),5)</f>
        <v>5</v>
      </c>
      <c r="IB46" s="19" t="str">
        <f ca="1">IFERROR(__xludf.DUMMYFUNCTION("""COMPUTED_VALUE"""),"Гончаров  В. В.")</f>
        <v>Гончаров  В. В.</v>
      </c>
      <c r="IC46" s="19" t="str">
        <f ca="1">IFERROR(__xludf.DUMMYFUNCTION("""COMPUTED_VALUE"""),"За")</f>
        <v>За</v>
      </c>
      <c r="ID46" s="19">
        <f ca="1">IFERROR(__xludf.DUMMYFUNCTION("""COMPUTED_VALUE"""),5)</f>
        <v>5</v>
      </c>
      <c r="IE46" s="19" t="str">
        <f ca="1">IFERROR(__xludf.DUMMYFUNCTION("""COMPUTED_VALUE"""),"Гончаров  В. В.")</f>
        <v>Гончаров  В. В.</v>
      </c>
      <c r="IF46" s="19" t="str">
        <f ca="1">IFERROR(__xludf.DUMMYFUNCTION("""COMPUTED_VALUE"""),"За")</f>
        <v>За</v>
      </c>
      <c r="IG46" s="19">
        <f ca="1">IFERROR(__xludf.DUMMYFUNCTION("""COMPUTED_VALUE"""),5)</f>
        <v>5</v>
      </c>
      <c r="IH46" s="19" t="str">
        <f ca="1">IFERROR(__xludf.DUMMYFUNCTION("""COMPUTED_VALUE"""),"Гончаров  В. В.")</f>
        <v>Гончаров  В. В.</v>
      </c>
      <c r="II46" s="19" t="str">
        <f ca="1">IFERROR(__xludf.DUMMYFUNCTION("""COMPUTED_VALUE"""),"За")</f>
        <v>За</v>
      </c>
      <c r="IJ46" s="19">
        <f ca="1">IFERROR(__xludf.DUMMYFUNCTION("""COMPUTED_VALUE"""),5)</f>
        <v>5</v>
      </c>
      <c r="IK46" s="19" t="str">
        <f ca="1">IFERROR(__xludf.DUMMYFUNCTION("""COMPUTED_VALUE"""),"Гончаров  В. В.")</f>
        <v>Гончаров  В. В.</v>
      </c>
      <c r="IL46" s="19" t="str">
        <f ca="1">IFERROR(__xludf.DUMMYFUNCTION("""COMPUTED_VALUE"""),"За")</f>
        <v>За</v>
      </c>
      <c r="IM46" s="19">
        <f ca="1">IFERROR(__xludf.DUMMYFUNCTION("""COMPUTED_VALUE"""),5)</f>
        <v>5</v>
      </c>
      <c r="IN46" s="19" t="str">
        <f ca="1">IFERROR(__xludf.DUMMYFUNCTION("""COMPUTED_VALUE"""),"Гончаров  В. В.")</f>
        <v>Гончаров  В. В.</v>
      </c>
      <c r="IO46" s="19" t="str">
        <f ca="1">IFERROR(__xludf.DUMMYFUNCTION("""COMPUTED_VALUE"""),"За")</f>
        <v>За</v>
      </c>
      <c r="IP46" s="19">
        <f ca="1">IFERROR(__xludf.DUMMYFUNCTION("""COMPUTED_VALUE"""),5)</f>
        <v>5</v>
      </c>
      <c r="IQ46" s="19" t="str">
        <f ca="1">IFERROR(__xludf.DUMMYFUNCTION("""COMPUTED_VALUE"""),"Гончаров  В. В.")</f>
        <v>Гончаров  В. В.</v>
      </c>
      <c r="IR46" s="19" t="str">
        <f ca="1">IFERROR(__xludf.DUMMYFUNCTION("""COMPUTED_VALUE"""),"За")</f>
        <v>За</v>
      </c>
      <c r="IS46" s="19">
        <f ca="1">IFERROR(__xludf.DUMMYFUNCTION("""COMPUTED_VALUE"""),5)</f>
        <v>5</v>
      </c>
      <c r="IT46" s="19" t="str">
        <f ca="1">IFERROR(__xludf.DUMMYFUNCTION("""COMPUTED_VALUE"""),"Гончаров  В. В.")</f>
        <v>Гончаров  В. В.</v>
      </c>
      <c r="IU46" s="19" t="str">
        <f ca="1">IFERROR(__xludf.DUMMYFUNCTION("""COMPUTED_VALUE"""),"За")</f>
        <v>За</v>
      </c>
      <c r="IV46" s="19">
        <f ca="1">IFERROR(__xludf.DUMMYFUNCTION("""COMPUTED_VALUE"""),5)</f>
        <v>5</v>
      </c>
      <c r="IW46" s="19" t="str">
        <f ca="1">IFERROR(__xludf.DUMMYFUNCTION("""COMPUTED_VALUE"""),"Гончаров  В. В.")</f>
        <v>Гончаров  В. В.</v>
      </c>
      <c r="IX46" s="19" t="str">
        <f ca="1">IFERROR(__xludf.DUMMYFUNCTION("""COMPUTED_VALUE"""),"За")</f>
        <v>За</v>
      </c>
      <c r="IY46" s="19">
        <f ca="1">IFERROR(__xludf.DUMMYFUNCTION("""COMPUTED_VALUE"""),5)</f>
        <v>5</v>
      </c>
      <c r="IZ46" s="19" t="str">
        <f ca="1">IFERROR(__xludf.DUMMYFUNCTION("""COMPUTED_VALUE"""),"Гончаров  В. В.")</f>
        <v>Гончаров  В. В.</v>
      </c>
      <c r="JA46" s="19" t="str">
        <f ca="1">IFERROR(__xludf.DUMMYFUNCTION("""COMPUTED_VALUE"""),"За")</f>
        <v>За</v>
      </c>
      <c r="JB46" s="19">
        <f ca="1">IFERROR(__xludf.DUMMYFUNCTION("""COMPUTED_VALUE"""),5)</f>
        <v>5</v>
      </c>
      <c r="JC46" s="19" t="str">
        <f ca="1">IFERROR(__xludf.DUMMYFUNCTION("""COMPUTED_VALUE"""),"Гончаров  В. В.")</f>
        <v>Гончаров  В. В.</v>
      </c>
      <c r="JD46" s="19" t="str">
        <f ca="1">IFERROR(__xludf.DUMMYFUNCTION("""COMPUTED_VALUE"""),"За")</f>
        <v>За</v>
      </c>
      <c r="JE46" s="19">
        <f ca="1">IFERROR(__xludf.DUMMYFUNCTION("""COMPUTED_VALUE"""),5)</f>
        <v>5</v>
      </c>
      <c r="JF46" s="19" t="str">
        <f ca="1">IFERROR(__xludf.DUMMYFUNCTION("""COMPUTED_VALUE"""),"Гончаров  В. В.")</f>
        <v>Гончаров  В. В.</v>
      </c>
      <c r="JG46" s="19" t="str">
        <f ca="1">IFERROR(__xludf.DUMMYFUNCTION("""COMPUTED_VALUE"""),"За")</f>
        <v>За</v>
      </c>
      <c r="JH46" s="19">
        <f ca="1">IFERROR(__xludf.DUMMYFUNCTION("""COMPUTED_VALUE"""),5)</f>
        <v>5</v>
      </c>
      <c r="JI46" s="19" t="str">
        <f ca="1">IFERROR(__xludf.DUMMYFUNCTION("""COMPUTED_VALUE"""),"Гончаров  В. В.")</f>
        <v>Гончаров  В. В.</v>
      </c>
      <c r="JJ46" s="19" t="str">
        <f ca="1">IFERROR(__xludf.DUMMYFUNCTION("""COMPUTED_VALUE"""),"За")</f>
        <v>За</v>
      </c>
      <c r="JK46" s="19">
        <f ca="1">IFERROR(__xludf.DUMMYFUNCTION("""COMPUTED_VALUE"""),5)</f>
        <v>5</v>
      </c>
      <c r="JL46" s="19" t="str">
        <f ca="1">IFERROR(__xludf.DUMMYFUNCTION("""COMPUTED_VALUE"""),"Гончаров  В. В.")</f>
        <v>Гончаров  В. В.</v>
      </c>
      <c r="JM46" s="19" t="str">
        <f ca="1">IFERROR(__xludf.DUMMYFUNCTION("""COMPUTED_VALUE"""),"За")</f>
        <v>За</v>
      </c>
      <c r="JN46" s="19">
        <f ca="1">IFERROR(__xludf.DUMMYFUNCTION("""COMPUTED_VALUE"""),5)</f>
        <v>5</v>
      </c>
      <c r="JO46" s="19" t="str">
        <f ca="1">IFERROR(__xludf.DUMMYFUNCTION("""COMPUTED_VALUE"""),"Гончаров  В. В.")</f>
        <v>Гончаров  В. В.</v>
      </c>
      <c r="JP46" s="19" t="str">
        <f ca="1">IFERROR(__xludf.DUMMYFUNCTION("""COMPUTED_VALUE"""),"За")</f>
        <v>За</v>
      </c>
      <c r="JQ46" s="19">
        <f ca="1">IFERROR(__xludf.DUMMYFUNCTION("""COMPUTED_VALUE"""),5)</f>
        <v>5</v>
      </c>
      <c r="JR46" s="19" t="str">
        <f ca="1">IFERROR(__xludf.DUMMYFUNCTION("""COMPUTED_VALUE"""),"Гончаров  В. В.")</f>
        <v>Гончаров  В. В.</v>
      </c>
      <c r="JS46" s="19" t="str">
        <f ca="1">IFERROR(__xludf.DUMMYFUNCTION("""COMPUTED_VALUE"""),"За")</f>
        <v>За</v>
      </c>
      <c r="JT46" s="19">
        <f ca="1">IFERROR(__xludf.DUMMYFUNCTION("""COMPUTED_VALUE"""),5)</f>
        <v>5</v>
      </c>
      <c r="JU46" s="19" t="str">
        <f ca="1">IFERROR(__xludf.DUMMYFUNCTION("""COMPUTED_VALUE"""),"Гончаров  В. В.")</f>
        <v>Гончаров  В. В.</v>
      </c>
      <c r="JV46" s="19" t="str">
        <f ca="1">IFERROR(__xludf.DUMMYFUNCTION("""COMPUTED_VALUE"""),"За")</f>
        <v>За</v>
      </c>
      <c r="JW46" s="19">
        <f ca="1">IFERROR(__xludf.DUMMYFUNCTION("""COMPUTED_VALUE"""),5)</f>
        <v>5</v>
      </c>
      <c r="JX46" s="19" t="str">
        <f ca="1">IFERROR(__xludf.DUMMYFUNCTION("""COMPUTED_VALUE"""),"Гончаров  В. В.")</f>
        <v>Гончаров  В. В.</v>
      </c>
      <c r="JY46" s="19" t="str">
        <f ca="1">IFERROR(__xludf.DUMMYFUNCTION("""COMPUTED_VALUE"""),"За")</f>
        <v>За</v>
      </c>
      <c r="JZ46" s="19">
        <f ca="1">IFERROR(__xludf.DUMMYFUNCTION("""COMPUTED_VALUE"""),5)</f>
        <v>5</v>
      </c>
      <c r="KA46" s="19" t="str">
        <f ca="1">IFERROR(__xludf.DUMMYFUNCTION("""COMPUTED_VALUE"""),"Гончаров  В. В.")</f>
        <v>Гончаров  В. В.</v>
      </c>
      <c r="KB46" s="19" t="str">
        <f ca="1">IFERROR(__xludf.DUMMYFUNCTION("""COMPUTED_VALUE"""),"За")</f>
        <v>За</v>
      </c>
      <c r="KC46" s="19">
        <f ca="1">IFERROR(__xludf.DUMMYFUNCTION("""COMPUTED_VALUE"""),5)</f>
        <v>5</v>
      </c>
      <c r="KD46" s="19" t="str">
        <f ca="1">IFERROR(__xludf.DUMMYFUNCTION("""COMPUTED_VALUE"""),"Гончаров  В. В.")</f>
        <v>Гончаров  В. В.</v>
      </c>
      <c r="KE46" s="19" t="str">
        <f ca="1">IFERROR(__xludf.DUMMYFUNCTION("""COMPUTED_VALUE"""),"За")</f>
        <v>За</v>
      </c>
      <c r="KF46" s="19">
        <f ca="1">IFERROR(__xludf.DUMMYFUNCTION("""COMPUTED_VALUE"""),5)</f>
        <v>5</v>
      </c>
      <c r="KG46" s="19" t="str">
        <f ca="1">IFERROR(__xludf.DUMMYFUNCTION("""COMPUTED_VALUE"""),"Гончаров  В. В.")</f>
        <v>Гончаров  В. В.</v>
      </c>
      <c r="KH46" s="19" t="str">
        <f ca="1">IFERROR(__xludf.DUMMYFUNCTION("""COMPUTED_VALUE"""),"За")</f>
        <v>За</v>
      </c>
      <c r="KI46" s="19">
        <f ca="1">IFERROR(__xludf.DUMMYFUNCTION("""COMPUTED_VALUE"""),5)</f>
        <v>5</v>
      </c>
      <c r="KJ46" s="19" t="str">
        <f ca="1">IFERROR(__xludf.DUMMYFUNCTION("""COMPUTED_VALUE"""),"Гончаров  В. В.")</f>
        <v>Гончаров  В. В.</v>
      </c>
      <c r="KK46" s="19" t="str">
        <f ca="1">IFERROR(__xludf.DUMMYFUNCTION("""COMPUTED_VALUE"""),"За")</f>
        <v>За</v>
      </c>
      <c r="KL46" s="19">
        <f ca="1">IFERROR(__xludf.DUMMYFUNCTION("""COMPUTED_VALUE"""),5)</f>
        <v>5</v>
      </c>
      <c r="KM46" s="19" t="str">
        <f ca="1">IFERROR(__xludf.DUMMYFUNCTION("""COMPUTED_VALUE"""),"Гончаров  В. В.")</f>
        <v>Гончаров  В. В.</v>
      </c>
      <c r="KN46" s="19" t="str">
        <f ca="1">IFERROR(__xludf.DUMMYFUNCTION("""COMPUTED_VALUE"""),"За")</f>
        <v>За</v>
      </c>
      <c r="KO46" s="19">
        <f ca="1">IFERROR(__xludf.DUMMYFUNCTION("""COMPUTED_VALUE"""),5)</f>
        <v>5</v>
      </c>
      <c r="KP46" s="19" t="str">
        <f ca="1">IFERROR(__xludf.DUMMYFUNCTION("""COMPUTED_VALUE"""),"Гончаров  В. В.")</f>
        <v>Гончаров  В. В.</v>
      </c>
      <c r="KQ46" s="19" t="str">
        <f ca="1">IFERROR(__xludf.DUMMYFUNCTION("""COMPUTED_VALUE"""),"За")</f>
        <v>За</v>
      </c>
      <c r="KR46" s="19">
        <f ca="1">IFERROR(__xludf.DUMMYFUNCTION("""COMPUTED_VALUE"""),5)</f>
        <v>5</v>
      </c>
      <c r="KS46" s="19" t="str">
        <f ca="1">IFERROR(__xludf.DUMMYFUNCTION("""COMPUTED_VALUE"""),"Гончаров  В. В.")</f>
        <v>Гончаров  В. В.</v>
      </c>
      <c r="KT46" s="19" t="str">
        <f ca="1">IFERROR(__xludf.DUMMYFUNCTION("""COMPUTED_VALUE"""),"Утримався")</f>
        <v>Утримався</v>
      </c>
      <c r="KU46" s="19">
        <f ca="1">IFERROR(__xludf.DUMMYFUNCTION("""COMPUTED_VALUE"""),5)</f>
        <v>5</v>
      </c>
      <c r="KV46" s="19" t="str">
        <f ca="1">IFERROR(__xludf.DUMMYFUNCTION("""COMPUTED_VALUE"""),"Гончаров  В. В.")</f>
        <v>Гончаров  В. В.</v>
      </c>
      <c r="KW46" s="19" t="str">
        <f ca="1">IFERROR(__xludf.DUMMYFUNCTION("""COMPUTED_VALUE"""),"За")</f>
        <v>За</v>
      </c>
      <c r="KX46" s="19">
        <f ca="1">IFERROR(__xludf.DUMMYFUNCTION("""COMPUTED_VALUE"""),5)</f>
        <v>5</v>
      </c>
      <c r="KY46" s="19" t="str">
        <f ca="1">IFERROR(__xludf.DUMMYFUNCTION("""COMPUTED_VALUE"""),"Гончаров  В. В.")</f>
        <v>Гончаров  В. В.</v>
      </c>
      <c r="KZ46" s="19" t="str">
        <f ca="1">IFERROR(__xludf.DUMMYFUNCTION("""COMPUTED_VALUE"""),"За")</f>
        <v>За</v>
      </c>
      <c r="LA46" s="19">
        <f ca="1">IFERROR(__xludf.DUMMYFUNCTION("""COMPUTED_VALUE"""),5)</f>
        <v>5</v>
      </c>
      <c r="LB46" s="19" t="str">
        <f ca="1">IFERROR(__xludf.DUMMYFUNCTION("""COMPUTED_VALUE"""),"Гончаров  В. В.")</f>
        <v>Гончаров  В. В.</v>
      </c>
      <c r="LC46" s="19" t="str">
        <f ca="1">IFERROR(__xludf.DUMMYFUNCTION("""COMPUTED_VALUE"""),"За")</f>
        <v>За</v>
      </c>
      <c r="LD46" s="19">
        <f ca="1">IFERROR(__xludf.DUMMYFUNCTION("""COMPUTED_VALUE"""),5)</f>
        <v>5</v>
      </c>
      <c r="LE46" s="19" t="str">
        <f ca="1">IFERROR(__xludf.DUMMYFUNCTION("""COMPUTED_VALUE"""),"Гончаров  В. В.")</f>
        <v>Гончаров  В. В.</v>
      </c>
      <c r="LF46" s="19" t="str">
        <f ca="1">IFERROR(__xludf.DUMMYFUNCTION("""COMPUTED_VALUE"""),"За")</f>
        <v>За</v>
      </c>
      <c r="LG46" s="19">
        <f ca="1">IFERROR(__xludf.DUMMYFUNCTION("""COMPUTED_VALUE"""),5)</f>
        <v>5</v>
      </c>
      <c r="LH46" s="19" t="str">
        <f ca="1">IFERROR(__xludf.DUMMYFUNCTION("""COMPUTED_VALUE"""),"Гончаров  В. В.")</f>
        <v>Гончаров  В. В.</v>
      </c>
      <c r="LI46" s="19" t="str">
        <f ca="1">IFERROR(__xludf.DUMMYFUNCTION("""COMPUTED_VALUE"""),"За")</f>
        <v>За</v>
      </c>
      <c r="LJ46" s="19">
        <f ca="1">IFERROR(__xludf.DUMMYFUNCTION("""COMPUTED_VALUE"""),5)</f>
        <v>5</v>
      </c>
      <c r="LK46" s="19" t="str">
        <f ca="1">IFERROR(__xludf.DUMMYFUNCTION("""COMPUTED_VALUE"""),"Гончаров  В. В.")</f>
        <v>Гончаров  В. В.</v>
      </c>
      <c r="LL46" s="19" t="str">
        <f ca="1">IFERROR(__xludf.DUMMYFUNCTION("""COMPUTED_VALUE"""),"За")</f>
        <v>За</v>
      </c>
      <c r="LM46" s="19">
        <f ca="1">IFERROR(__xludf.DUMMYFUNCTION("""COMPUTED_VALUE"""),5)</f>
        <v>5</v>
      </c>
      <c r="LN46" s="19" t="str">
        <f ca="1">IFERROR(__xludf.DUMMYFUNCTION("""COMPUTED_VALUE"""),"Гончаров  В. В.")</f>
        <v>Гончаров  В. В.</v>
      </c>
      <c r="LO46" s="19" t="str">
        <f ca="1">IFERROR(__xludf.DUMMYFUNCTION("""COMPUTED_VALUE"""),"За")</f>
        <v>За</v>
      </c>
      <c r="LP46" s="19">
        <f ca="1">IFERROR(__xludf.DUMMYFUNCTION("""COMPUTED_VALUE"""),5)</f>
        <v>5</v>
      </c>
      <c r="LQ46" s="19" t="str">
        <f ca="1">IFERROR(__xludf.DUMMYFUNCTION("""COMPUTED_VALUE"""),"Гончаров  В. В.")</f>
        <v>Гончаров  В. В.</v>
      </c>
      <c r="LR46" s="19" t="str">
        <f ca="1">IFERROR(__xludf.DUMMYFUNCTION("""COMPUTED_VALUE"""),"За")</f>
        <v>За</v>
      </c>
      <c r="LS46" s="19">
        <f ca="1">IFERROR(__xludf.DUMMYFUNCTION("""COMPUTED_VALUE"""),5)</f>
        <v>5</v>
      </c>
      <c r="LT46" s="19" t="str">
        <f ca="1">IFERROR(__xludf.DUMMYFUNCTION("""COMPUTED_VALUE"""),"Гончаров  В. В.")</f>
        <v>Гончаров  В. В.</v>
      </c>
      <c r="LU46" s="19" t="str">
        <f ca="1">IFERROR(__xludf.DUMMYFUNCTION("""COMPUTED_VALUE"""),"За")</f>
        <v>За</v>
      </c>
      <c r="LV46" s="19">
        <f ca="1">IFERROR(__xludf.DUMMYFUNCTION("""COMPUTED_VALUE"""),5)</f>
        <v>5</v>
      </c>
      <c r="LW46" s="19" t="str">
        <f ca="1">IFERROR(__xludf.DUMMYFUNCTION("""COMPUTED_VALUE"""),"Гончаров  В. В.")</f>
        <v>Гончаров  В. В.</v>
      </c>
      <c r="LX46" s="19" t="str">
        <f ca="1">IFERROR(__xludf.DUMMYFUNCTION("""COMPUTED_VALUE"""),"За")</f>
        <v>За</v>
      </c>
      <c r="LY46" s="19">
        <f ca="1">IFERROR(__xludf.DUMMYFUNCTION("""COMPUTED_VALUE"""),5)</f>
        <v>5</v>
      </c>
      <c r="LZ46" s="19" t="str">
        <f ca="1">IFERROR(__xludf.DUMMYFUNCTION("""COMPUTED_VALUE"""),"Гончаров  В. В.")</f>
        <v>Гончаров  В. В.</v>
      </c>
      <c r="MA46" s="19" t="str">
        <f ca="1">IFERROR(__xludf.DUMMYFUNCTION("""COMPUTED_VALUE"""),"За")</f>
        <v>За</v>
      </c>
      <c r="MB46" s="19">
        <f ca="1">IFERROR(__xludf.DUMMYFUNCTION("""COMPUTED_VALUE"""),5)</f>
        <v>5</v>
      </c>
      <c r="MC46" s="19" t="str">
        <f ca="1">IFERROR(__xludf.DUMMYFUNCTION("""COMPUTED_VALUE"""),"Гончаров  В. В.")</f>
        <v>Гончаров  В. В.</v>
      </c>
      <c r="MD46" s="19" t="str">
        <f ca="1">IFERROR(__xludf.DUMMYFUNCTION("""COMPUTED_VALUE"""),"За")</f>
        <v>За</v>
      </c>
      <c r="ME46" s="19">
        <f ca="1">IFERROR(__xludf.DUMMYFUNCTION("""COMPUTED_VALUE"""),5)</f>
        <v>5</v>
      </c>
      <c r="MF46" s="19" t="str">
        <f ca="1">IFERROR(__xludf.DUMMYFUNCTION("""COMPUTED_VALUE"""),"Гончаров  В. В.")</f>
        <v>Гончаров  В. В.</v>
      </c>
      <c r="MG46" s="19" t="str">
        <f ca="1">IFERROR(__xludf.DUMMYFUNCTION("""COMPUTED_VALUE"""),"За")</f>
        <v>За</v>
      </c>
      <c r="MH46" s="19">
        <f ca="1">IFERROR(__xludf.DUMMYFUNCTION("""COMPUTED_VALUE"""),5)</f>
        <v>5</v>
      </c>
      <c r="MI46" s="19" t="str">
        <f ca="1">IFERROR(__xludf.DUMMYFUNCTION("""COMPUTED_VALUE"""),"Гончаров  В. В.")</f>
        <v>Гончаров  В. В.</v>
      </c>
      <c r="MJ46" s="19" t="str">
        <f ca="1">IFERROR(__xludf.DUMMYFUNCTION("""COMPUTED_VALUE"""),"За")</f>
        <v>За</v>
      </c>
      <c r="MK46" s="19">
        <f ca="1">IFERROR(__xludf.DUMMYFUNCTION("""COMPUTED_VALUE"""),5)</f>
        <v>5</v>
      </c>
      <c r="ML46" s="19" t="str">
        <f ca="1">IFERROR(__xludf.DUMMYFUNCTION("""COMPUTED_VALUE"""),"Гончаров  В. В.")</f>
        <v>Гончаров  В. В.</v>
      </c>
      <c r="MM46" s="19" t="str">
        <f ca="1">IFERROR(__xludf.DUMMYFUNCTION("""COMPUTED_VALUE"""),"За")</f>
        <v>За</v>
      </c>
      <c r="MN46" s="19">
        <f ca="1">IFERROR(__xludf.DUMMYFUNCTION("""COMPUTED_VALUE"""),5)</f>
        <v>5</v>
      </c>
      <c r="MO46" s="19" t="str">
        <f ca="1">IFERROR(__xludf.DUMMYFUNCTION("""COMPUTED_VALUE"""),"Гончаров  В. В.")</f>
        <v>Гончаров  В. В.</v>
      </c>
      <c r="MP46" s="19" t="str">
        <f ca="1">IFERROR(__xludf.DUMMYFUNCTION("""COMPUTED_VALUE"""),"За")</f>
        <v>За</v>
      </c>
      <c r="MQ46" s="19">
        <f ca="1">IFERROR(__xludf.DUMMYFUNCTION("""COMPUTED_VALUE"""),5)</f>
        <v>5</v>
      </c>
      <c r="MR46" s="19" t="str">
        <f ca="1">IFERROR(__xludf.DUMMYFUNCTION("""COMPUTED_VALUE"""),"Гончаров  В. В.")</f>
        <v>Гончаров  В. В.</v>
      </c>
      <c r="MS46" s="19" t="str">
        <f ca="1">IFERROR(__xludf.DUMMYFUNCTION("""COMPUTED_VALUE"""),"За")</f>
        <v>За</v>
      </c>
      <c r="MT46" s="19">
        <f ca="1">IFERROR(__xludf.DUMMYFUNCTION("""COMPUTED_VALUE"""),5)</f>
        <v>5</v>
      </c>
      <c r="MU46" s="19" t="str">
        <f ca="1">IFERROR(__xludf.DUMMYFUNCTION("""COMPUTED_VALUE"""),"Гончаров  В. В.")</f>
        <v>Гончаров  В. В.</v>
      </c>
      <c r="MV46" s="19" t="str">
        <f ca="1">IFERROR(__xludf.DUMMYFUNCTION("""COMPUTED_VALUE"""),"За")</f>
        <v>За</v>
      </c>
      <c r="MW46" s="19">
        <f ca="1">IFERROR(__xludf.DUMMYFUNCTION("""COMPUTED_VALUE"""),5)</f>
        <v>5</v>
      </c>
      <c r="MX46" s="19" t="str">
        <f ca="1">IFERROR(__xludf.DUMMYFUNCTION("""COMPUTED_VALUE"""),"Гончаров  В. В.")</f>
        <v>Гончаров  В. В.</v>
      </c>
      <c r="MY46" s="19" t="str">
        <f ca="1">IFERROR(__xludf.DUMMYFUNCTION("""COMPUTED_VALUE"""),"За")</f>
        <v>За</v>
      </c>
      <c r="MZ46" s="19">
        <f ca="1">IFERROR(__xludf.DUMMYFUNCTION("""COMPUTED_VALUE"""),5)</f>
        <v>5</v>
      </c>
      <c r="NA46" s="19" t="str">
        <f ca="1">IFERROR(__xludf.DUMMYFUNCTION("""COMPUTED_VALUE"""),"Гончаров  В. В.")</f>
        <v>Гончаров  В. В.</v>
      </c>
      <c r="NB46" s="19" t="str">
        <f ca="1">IFERROR(__xludf.DUMMYFUNCTION("""COMPUTED_VALUE"""),"За")</f>
        <v>За</v>
      </c>
      <c r="NC46" s="19">
        <f ca="1">IFERROR(__xludf.DUMMYFUNCTION("""COMPUTED_VALUE"""),5)</f>
        <v>5</v>
      </c>
      <c r="ND46" s="19" t="str">
        <f ca="1">IFERROR(__xludf.DUMMYFUNCTION("""COMPUTED_VALUE"""),"Гончаров  В. В.")</f>
        <v>Гончаров  В. В.</v>
      </c>
      <c r="NE46" s="19" t="str">
        <f ca="1">IFERROR(__xludf.DUMMYFUNCTION("""COMPUTED_VALUE"""),"За")</f>
        <v>За</v>
      </c>
      <c r="NF46" s="19">
        <f ca="1">IFERROR(__xludf.DUMMYFUNCTION("""COMPUTED_VALUE"""),5)</f>
        <v>5</v>
      </c>
      <c r="NG46" s="19" t="str">
        <f ca="1">IFERROR(__xludf.DUMMYFUNCTION("""COMPUTED_VALUE"""),"Гончаров  В. В.")</f>
        <v>Гончаров  В. В.</v>
      </c>
      <c r="NH46" s="19" t="str">
        <f ca="1">IFERROR(__xludf.DUMMYFUNCTION("""COMPUTED_VALUE"""),"За")</f>
        <v>За</v>
      </c>
      <c r="NI46" s="19">
        <f ca="1">IFERROR(__xludf.DUMMYFUNCTION("""COMPUTED_VALUE"""),5)</f>
        <v>5</v>
      </c>
      <c r="NJ46" s="19" t="str">
        <f ca="1">IFERROR(__xludf.DUMMYFUNCTION("""COMPUTED_VALUE"""),"Гончаров  В. В.")</f>
        <v>Гончаров  В. В.</v>
      </c>
      <c r="NK46" s="19" t="str">
        <f ca="1">IFERROR(__xludf.DUMMYFUNCTION("""COMPUTED_VALUE"""),"За")</f>
        <v>За</v>
      </c>
      <c r="NL46" s="19">
        <f ca="1">IFERROR(__xludf.DUMMYFUNCTION("""COMPUTED_VALUE"""),5)</f>
        <v>5</v>
      </c>
      <c r="NM46" s="19" t="str">
        <f ca="1">IFERROR(__xludf.DUMMYFUNCTION("""COMPUTED_VALUE"""),"Гончаров  В. В.")</f>
        <v>Гончаров  В. В.</v>
      </c>
      <c r="NN46" s="19" t="str">
        <f ca="1">IFERROR(__xludf.DUMMYFUNCTION("""COMPUTED_VALUE"""),"За")</f>
        <v>За</v>
      </c>
      <c r="NO46" s="19">
        <f ca="1">IFERROR(__xludf.DUMMYFUNCTION("""COMPUTED_VALUE"""),5)</f>
        <v>5</v>
      </c>
      <c r="NP46" s="19" t="str">
        <f ca="1">IFERROR(__xludf.DUMMYFUNCTION("""COMPUTED_VALUE"""),"Гончаров  В. В.")</f>
        <v>Гончаров  В. В.</v>
      </c>
      <c r="NQ46" s="19" t="str">
        <f ca="1">IFERROR(__xludf.DUMMYFUNCTION("""COMPUTED_VALUE"""),"За")</f>
        <v>За</v>
      </c>
      <c r="NR46" s="19">
        <f ca="1">IFERROR(__xludf.DUMMYFUNCTION("""COMPUTED_VALUE"""),5)</f>
        <v>5</v>
      </c>
      <c r="NS46" s="19" t="str">
        <f ca="1">IFERROR(__xludf.DUMMYFUNCTION("""COMPUTED_VALUE"""),"Гончаров  В. В.")</f>
        <v>Гончаров  В. В.</v>
      </c>
      <c r="NT46" s="19" t="str">
        <f ca="1">IFERROR(__xludf.DUMMYFUNCTION("""COMPUTED_VALUE"""),"Не голосував")</f>
        <v>Не голосував</v>
      </c>
      <c r="NU46" s="19">
        <f ca="1">IFERROR(__xludf.DUMMYFUNCTION("""COMPUTED_VALUE"""),5)</f>
        <v>5</v>
      </c>
      <c r="NV46" s="19" t="str">
        <f ca="1">IFERROR(__xludf.DUMMYFUNCTION("""COMPUTED_VALUE"""),"Гончаров  В. В.")</f>
        <v>Гончаров  В. В.</v>
      </c>
      <c r="NW46" s="19" t="str">
        <f ca="1">IFERROR(__xludf.DUMMYFUNCTION("""COMPUTED_VALUE"""),"Утримався")</f>
        <v>Утримався</v>
      </c>
      <c r="NX46" s="19">
        <f ca="1">IFERROR(__xludf.DUMMYFUNCTION("""COMPUTED_VALUE"""),5)</f>
        <v>5</v>
      </c>
      <c r="NY46" s="19" t="str">
        <f ca="1">IFERROR(__xludf.DUMMYFUNCTION("""COMPUTED_VALUE"""),"Гончаров  В. В.")</f>
        <v>Гончаров  В. В.</v>
      </c>
      <c r="NZ46" s="19" t="str">
        <f ca="1">IFERROR(__xludf.DUMMYFUNCTION("""COMPUTED_VALUE"""),"За")</f>
        <v>За</v>
      </c>
      <c r="OA46" s="19">
        <f ca="1">IFERROR(__xludf.DUMMYFUNCTION("""COMPUTED_VALUE"""),5)</f>
        <v>5</v>
      </c>
      <c r="OB46" s="19" t="str">
        <f ca="1">IFERROR(__xludf.DUMMYFUNCTION("""COMPUTED_VALUE"""),"Гончаров  В. В.")</f>
        <v>Гончаров  В. В.</v>
      </c>
      <c r="OC46" s="19" t="str">
        <f ca="1">IFERROR(__xludf.DUMMYFUNCTION("""COMPUTED_VALUE"""),"Утримався")</f>
        <v>Утримався</v>
      </c>
      <c r="OD46" s="19">
        <f ca="1">IFERROR(__xludf.DUMMYFUNCTION("""COMPUTED_VALUE"""),5)</f>
        <v>5</v>
      </c>
      <c r="OE46" s="19" t="str">
        <f ca="1">IFERROR(__xludf.DUMMYFUNCTION("""COMPUTED_VALUE"""),"Гончаров  В. В.")</f>
        <v>Гончаров  В. В.</v>
      </c>
      <c r="OF46" s="19" t="str">
        <f ca="1">IFERROR(__xludf.DUMMYFUNCTION("""COMPUTED_VALUE"""),"За")</f>
        <v>За</v>
      </c>
      <c r="OG46" s="19">
        <f ca="1">IFERROR(__xludf.DUMMYFUNCTION("""COMPUTED_VALUE"""),5)</f>
        <v>5</v>
      </c>
      <c r="OH46" s="19" t="str">
        <f ca="1">IFERROR(__xludf.DUMMYFUNCTION("""COMPUTED_VALUE"""),"Гончаров  В. В.")</f>
        <v>Гончаров  В. В.</v>
      </c>
      <c r="OI46" s="19" t="str">
        <f ca="1">IFERROR(__xludf.DUMMYFUNCTION("""COMPUTED_VALUE"""),"За")</f>
        <v>За</v>
      </c>
      <c r="OJ46" s="19">
        <f ca="1">IFERROR(__xludf.DUMMYFUNCTION("""COMPUTED_VALUE"""),5)</f>
        <v>5</v>
      </c>
      <c r="OK46" s="19" t="str">
        <f ca="1">IFERROR(__xludf.DUMMYFUNCTION("""COMPUTED_VALUE"""),"Гончаров  В. В.")</f>
        <v>Гончаров  В. В.</v>
      </c>
      <c r="OL46" s="19" t="str">
        <f ca="1">IFERROR(__xludf.DUMMYFUNCTION("""COMPUTED_VALUE"""),"За")</f>
        <v>За</v>
      </c>
      <c r="OM46" s="19">
        <f ca="1">IFERROR(__xludf.DUMMYFUNCTION("""COMPUTED_VALUE"""),5)</f>
        <v>5</v>
      </c>
      <c r="ON46" s="19" t="str">
        <f ca="1">IFERROR(__xludf.DUMMYFUNCTION("""COMPUTED_VALUE"""),"Гончаров  В. В.")</f>
        <v>Гончаров  В. В.</v>
      </c>
      <c r="OO46" s="19" t="str">
        <f ca="1">IFERROR(__xludf.DUMMYFUNCTION("""COMPUTED_VALUE"""),"За")</f>
        <v>За</v>
      </c>
      <c r="OP46" s="19">
        <f ca="1">IFERROR(__xludf.DUMMYFUNCTION("""COMPUTED_VALUE"""),5)</f>
        <v>5</v>
      </c>
      <c r="OQ46" s="19" t="str">
        <f ca="1">IFERROR(__xludf.DUMMYFUNCTION("""COMPUTED_VALUE"""),"Гончаров  В. В.")</f>
        <v>Гончаров  В. В.</v>
      </c>
      <c r="OR46" s="19" t="str">
        <f ca="1">IFERROR(__xludf.DUMMYFUNCTION("""COMPUTED_VALUE"""),"За")</f>
        <v>За</v>
      </c>
      <c r="OS46" s="19">
        <f ca="1">IFERROR(__xludf.DUMMYFUNCTION("""COMPUTED_VALUE"""),5)</f>
        <v>5</v>
      </c>
      <c r="OT46" s="19" t="str">
        <f ca="1">IFERROR(__xludf.DUMMYFUNCTION("""COMPUTED_VALUE"""),"Гончаров  В. В.")</f>
        <v>Гончаров  В. В.</v>
      </c>
      <c r="OU46" s="19" t="str">
        <f ca="1">IFERROR(__xludf.DUMMYFUNCTION("""COMPUTED_VALUE"""),"За")</f>
        <v>За</v>
      </c>
      <c r="OV46" s="19">
        <f ca="1">IFERROR(__xludf.DUMMYFUNCTION("""COMPUTED_VALUE"""),5)</f>
        <v>5</v>
      </c>
      <c r="OW46" s="19" t="str">
        <f ca="1">IFERROR(__xludf.DUMMYFUNCTION("""COMPUTED_VALUE"""),"Гончаров  В. В.")</f>
        <v>Гончаров  В. В.</v>
      </c>
      <c r="OX46" s="19" t="str">
        <f ca="1">IFERROR(__xludf.DUMMYFUNCTION("""COMPUTED_VALUE"""),"За")</f>
        <v>За</v>
      </c>
      <c r="OY46" s="19">
        <f ca="1">IFERROR(__xludf.DUMMYFUNCTION("""COMPUTED_VALUE"""),5)</f>
        <v>5</v>
      </c>
      <c r="OZ46" s="19" t="str">
        <f ca="1">IFERROR(__xludf.DUMMYFUNCTION("""COMPUTED_VALUE"""),"Гончаров  В. В.")</f>
        <v>Гончаров  В. В.</v>
      </c>
      <c r="PA46" s="19" t="str">
        <f ca="1">IFERROR(__xludf.DUMMYFUNCTION("""COMPUTED_VALUE"""),"За")</f>
        <v>За</v>
      </c>
      <c r="PB46" s="19">
        <f ca="1">IFERROR(__xludf.DUMMYFUNCTION("""COMPUTED_VALUE"""),5)</f>
        <v>5</v>
      </c>
      <c r="PC46" s="19" t="str">
        <f ca="1">IFERROR(__xludf.DUMMYFUNCTION("""COMPUTED_VALUE"""),"Гончаров  В. В.")</f>
        <v>Гончаров  В. В.</v>
      </c>
      <c r="PD46" s="19" t="str">
        <f ca="1">IFERROR(__xludf.DUMMYFUNCTION("""COMPUTED_VALUE"""),"За")</f>
        <v>За</v>
      </c>
      <c r="PE46" s="19">
        <f ca="1">IFERROR(__xludf.DUMMYFUNCTION("""COMPUTED_VALUE"""),5)</f>
        <v>5</v>
      </c>
      <c r="PF46" s="19" t="str">
        <f ca="1">IFERROR(__xludf.DUMMYFUNCTION("""COMPUTED_VALUE"""),"Гончаров  В. В.")</f>
        <v>Гончаров  В. В.</v>
      </c>
      <c r="PG46" s="19" t="str">
        <f ca="1">IFERROR(__xludf.DUMMYFUNCTION("""COMPUTED_VALUE"""),"За")</f>
        <v>За</v>
      </c>
      <c r="PH46" s="19">
        <f ca="1">IFERROR(__xludf.DUMMYFUNCTION("""COMPUTED_VALUE"""),5)</f>
        <v>5</v>
      </c>
      <c r="PI46" s="19" t="str">
        <f ca="1">IFERROR(__xludf.DUMMYFUNCTION("""COMPUTED_VALUE"""),"Гончаров  В. В.")</f>
        <v>Гончаров  В. В.</v>
      </c>
      <c r="PJ46" s="19" t="str">
        <f ca="1">IFERROR(__xludf.DUMMYFUNCTION("""COMPUTED_VALUE"""),"За")</f>
        <v>За</v>
      </c>
      <c r="PK46" s="19">
        <f ca="1">IFERROR(__xludf.DUMMYFUNCTION("""COMPUTED_VALUE"""),5)</f>
        <v>5</v>
      </c>
      <c r="PL46" s="19" t="str">
        <f ca="1">IFERROR(__xludf.DUMMYFUNCTION("""COMPUTED_VALUE"""),"Гончаров  В. В.")</f>
        <v>Гончаров  В. В.</v>
      </c>
      <c r="PM46" s="19" t="str">
        <f ca="1">IFERROR(__xludf.DUMMYFUNCTION("""COMPUTED_VALUE"""),"Утримався")</f>
        <v>Утримався</v>
      </c>
      <c r="PN46" s="19">
        <f ca="1">IFERROR(__xludf.DUMMYFUNCTION("""COMPUTED_VALUE"""),5)</f>
        <v>5</v>
      </c>
      <c r="PO46" s="19" t="str">
        <f ca="1">IFERROR(__xludf.DUMMYFUNCTION("""COMPUTED_VALUE"""),"Гончаров  В. В.")</f>
        <v>Гончаров  В. В.</v>
      </c>
      <c r="PP46" s="19" t="str">
        <f ca="1">IFERROR(__xludf.DUMMYFUNCTION("""COMPUTED_VALUE"""),"За")</f>
        <v>За</v>
      </c>
      <c r="PQ46" s="19">
        <f ca="1">IFERROR(__xludf.DUMMYFUNCTION("""COMPUTED_VALUE"""),5)</f>
        <v>5</v>
      </c>
      <c r="PR46" s="19" t="str">
        <f ca="1">IFERROR(__xludf.DUMMYFUNCTION("""COMPUTED_VALUE"""),"Гончаров  В. В.")</f>
        <v>Гончаров  В. В.</v>
      </c>
      <c r="PS46" s="19" t="str">
        <f ca="1">IFERROR(__xludf.DUMMYFUNCTION("""COMPUTED_VALUE"""),"Утримався")</f>
        <v>Утримався</v>
      </c>
      <c r="PT46" s="19">
        <f ca="1">IFERROR(__xludf.DUMMYFUNCTION("""COMPUTED_VALUE"""),5)</f>
        <v>5</v>
      </c>
      <c r="PU46" s="19" t="str">
        <f ca="1">IFERROR(__xludf.DUMMYFUNCTION("""COMPUTED_VALUE"""),"Гончаров  В. В.")</f>
        <v>Гончаров  В. В.</v>
      </c>
      <c r="PV46" s="19" t="str">
        <f ca="1">IFERROR(__xludf.DUMMYFUNCTION("""COMPUTED_VALUE"""),"Утримався")</f>
        <v>Утримався</v>
      </c>
      <c r="PW46" s="19">
        <f ca="1">IFERROR(__xludf.DUMMYFUNCTION("""COMPUTED_VALUE"""),5)</f>
        <v>5</v>
      </c>
      <c r="PX46" s="19" t="str">
        <f ca="1">IFERROR(__xludf.DUMMYFUNCTION("""COMPUTED_VALUE"""),"Гончаров  В. В.")</f>
        <v>Гончаров  В. В.</v>
      </c>
      <c r="PY46" s="19" t="str">
        <f ca="1">IFERROR(__xludf.DUMMYFUNCTION("""COMPUTED_VALUE"""),"За")</f>
        <v>За</v>
      </c>
      <c r="PZ46" s="19">
        <f ca="1">IFERROR(__xludf.DUMMYFUNCTION("""COMPUTED_VALUE"""),5)</f>
        <v>5</v>
      </c>
      <c r="QA46" s="19" t="str">
        <f ca="1">IFERROR(__xludf.DUMMYFUNCTION("""COMPUTED_VALUE"""),"Гончаров  В. В.")</f>
        <v>Гончаров  В. В.</v>
      </c>
      <c r="QB46" s="19" t="str">
        <f ca="1">IFERROR(__xludf.DUMMYFUNCTION("""COMPUTED_VALUE"""),"Утримався")</f>
        <v>Утримався</v>
      </c>
      <c r="QC46" s="19">
        <f ca="1">IFERROR(__xludf.DUMMYFUNCTION("""COMPUTED_VALUE"""),5)</f>
        <v>5</v>
      </c>
      <c r="QD46" s="19" t="str">
        <f ca="1">IFERROR(__xludf.DUMMYFUNCTION("""COMPUTED_VALUE"""),"Гончаров  В. В.")</f>
        <v>Гончаров  В. В.</v>
      </c>
      <c r="QE46" s="19" t="str">
        <f ca="1">IFERROR(__xludf.DUMMYFUNCTION("""COMPUTED_VALUE"""),"Утримався")</f>
        <v>Утримався</v>
      </c>
      <c r="QF46" s="19">
        <f ca="1">IFERROR(__xludf.DUMMYFUNCTION("""COMPUTED_VALUE"""),5)</f>
        <v>5</v>
      </c>
      <c r="QG46" s="19" t="str">
        <f ca="1">IFERROR(__xludf.DUMMYFUNCTION("""COMPUTED_VALUE"""),"Гончаров  В. В.")</f>
        <v>Гончаров  В. В.</v>
      </c>
      <c r="QH46" s="19" t="str">
        <f ca="1">IFERROR(__xludf.DUMMYFUNCTION("""COMPUTED_VALUE"""),"Утримався")</f>
        <v>Утримався</v>
      </c>
      <c r="QI46" s="19">
        <f ca="1">IFERROR(__xludf.DUMMYFUNCTION("""COMPUTED_VALUE"""),5)</f>
        <v>5</v>
      </c>
      <c r="QJ46" s="19" t="str">
        <f ca="1">IFERROR(__xludf.DUMMYFUNCTION("""COMPUTED_VALUE"""),"Гончаров  В. В.")</f>
        <v>Гончаров  В. В.</v>
      </c>
      <c r="QK46" s="19" t="str">
        <f ca="1">IFERROR(__xludf.DUMMYFUNCTION("""COMPUTED_VALUE"""),"За")</f>
        <v>За</v>
      </c>
    </row>
    <row r="47" spans="1:453" ht="12.75">
      <c r="A47" s="17">
        <f ca="1">IFERROR(__xludf.DUMMYFUNCTION("""COMPUTED_VALUE"""),6)</f>
        <v>6</v>
      </c>
      <c r="B47" s="17" t="str">
        <f ca="1">IFERROR(__xludf.DUMMYFUNCTION("""COMPUTED_VALUE"""),"Гончаров  О. В.")</f>
        <v>Гончаров  О. В.</v>
      </c>
      <c r="C47" s="19" t="str">
        <f ca="1">IFERROR(__xludf.DUMMYFUNCTION("""COMPUTED_VALUE"""),"За")</f>
        <v>За</v>
      </c>
      <c r="D47" s="19">
        <f ca="1">IFERROR(__xludf.DUMMYFUNCTION("""COMPUTED_VALUE"""),6)</f>
        <v>6</v>
      </c>
      <c r="E47" s="19" t="str">
        <f ca="1">IFERROR(__xludf.DUMMYFUNCTION("""COMPUTED_VALUE"""),"Гончаров  О. В.")</f>
        <v>Гончаров  О. В.</v>
      </c>
      <c r="F47" s="19" t="str">
        <f ca="1">IFERROR(__xludf.DUMMYFUNCTION("""COMPUTED_VALUE"""),"За")</f>
        <v>За</v>
      </c>
      <c r="G47" s="19">
        <f ca="1">IFERROR(__xludf.DUMMYFUNCTION("""COMPUTED_VALUE"""),6)</f>
        <v>6</v>
      </c>
      <c r="H47" s="19" t="str">
        <f ca="1">IFERROR(__xludf.DUMMYFUNCTION("""COMPUTED_VALUE"""),"Гончаров  О. В.")</f>
        <v>Гончаров  О. В.</v>
      </c>
      <c r="I47" s="19" t="str">
        <f ca="1">IFERROR(__xludf.DUMMYFUNCTION("""COMPUTED_VALUE"""),"За")</f>
        <v>За</v>
      </c>
      <c r="J47" s="19">
        <f ca="1">IFERROR(__xludf.DUMMYFUNCTION("""COMPUTED_VALUE"""),6)</f>
        <v>6</v>
      </c>
      <c r="K47" s="19" t="str">
        <f ca="1">IFERROR(__xludf.DUMMYFUNCTION("""COMPUTED_VALUE"""),"Гончаров  О. В.")</f>
        <v>Гончаров  О. В.</v>
      </c>
      <c r="L47" s="19" t="str">
        <f ca="1">IFERROR(__xludf.DUMMYFUNCTION("""COMPUTED_VALUE"""),"За")</f>
        <v>За</v>
      </c>
      <c r="M47" s="19">
        <f ca="1">IFERROR(__xludf.DUMMYFUNCTION("""COMPUTED_VALUE"""),6)</f>
        <v>6</v>
      </c>
      <c r="N47" s="19" t="str">
        <f ca="1">IFERROR(__xludf.DUMMYFUNCTION("""COMPUTED_VALUE"""),"Гончаров  О. В.")</f>
        <v>Гончаров  О. В.</v>
      </c>
      <c r="O47" s="19" t="str">
        <f ca="1">IFERROR(__xludf.DUMMYFUNCTION("""COMPUTED_VALUE"""),"За")</f>
        <v>За</v>
      </c>
      <c r="P47" s="19">
        <f ca="1">IFERROR(__xludf.DUMMYFUNCTION("""COMPUTED_VALUE"""),6)</f>
        <v>6</v>
      </c>
      <c r="Q47" s="19" t="str">
        <f ca="1">IFERROR(__xludf.DUMMYFUNCTION("""COMPUTED_VALUE"""),"Гончаров  О. В.")</f>
        <v>Гончаров  О. В.</v>
      </c>
      <c r="R47" s="19" t="str">
        <f ca="1">IFERROR(__xludf.DUMMYFUNCTION("""COMPUTED_VALUE"""),"За")</f>
        <v>За</v>
      </c>
      <c r="S47" s="19">
        <f ca="1">IFERROR(__xludf.DUMMYFUNCTION("""COMPUTED_VALUE"""),6)</f>
        <v>6</v>
      </c>
      <c r="T47" s="19" t="str">
        <f ca="1">IFERROR(__xludf.DUMMYFUNCTION("""COMPUTED_VALUE"""),"Гончаров  О. В.")</f>
        <v>Гончаров  О. В.</v>
      </c>
      <c r="U47" s="19" t="str">
        <f ca="1">IFERROR(__xludf.DUMMYFUNCTION("""COMPUTED_VALUE"""),"За")</f>
        <v>За</v>
      </c>
      <c r="V47" s="19">
        <f ca="1">IFERROR(__xludf.DUMMYFUNCTION("""COMPUTED_VALUE"""),6)</f>
        <v>6</v>
      </c>
      <c r="W47" s="19" t="str">
        <f ca="1">IFERROR(__xludf.DUMMYFUNCTION("""COMPUTED_VALUE"""),"Гончаров  О. В.")</f>
        <v>Гончаров  О. В.</v>
      </c>
      <c r="X47" s="19" t="str">
        <f ca="1">IFERROR(__xludf.DUMMYFUNCTION("""COMPUTED_VALUE"""),"За")</f>
        <v>За</v>
      </c>
      <c r="Y47" s="19">
        <f ca="1">IFERROR(__xludf.DUMMYFUNCTION("""COMPUTED_VALUE"""),6)</f>
        <v>6</v>
      </c>
      <c r="Z47" s="19" t="str">
        <f ca="1">IFERROR(__xludf.DUMMYFUNCTION("""COMPUTED_VALUE"""),"Гончаров  О. В.")</f>
        <v>Гончаров  О. В.</v>
      </c>
      <c r="AA47" s="19" t="str">
        <f ca="1">IFERROR(__xludf.DUMMYFUNCTION("""COMPUTED_VALUE"""),"За")</f>
        <v>За</v>
      </c>
      <c r="AB47" s="19">
        <f ca="1">IFERROR(__xludf.DUMMYFUNCTION("""COMPUTED_VALUE"""),6)</f>
        <v>6</v>
      </c>
      <c r="AC47" s="19" t="str">
        <f ca="1">IFERROR(__xludf.DUMMYFUNCTION("""COMPUTED_VALUE"""),"Гончаров  О. В.")</f>
        <v>Гончаров  О. В.</v>
      </c>
      <c r="AD47" s="19" t="str">
        <f ca="1">IFERROR(__xludf.DUMMYFUNCTION("""COMPUTED_VALUE"""),"За")</f>
        <v>За</v>
      </c>
      <c r="AE47" s="19">
        <f ca="1">IFERROR(__xludf.DUMMYFUNCTION("""COMPUTED_VALUE"""),6)</f>
        <v>6</v>
      </c>
      <c r="AF47" s="19" t="str">
        <f ca="1">IFERROR(__xludf.DUMMYFUNCTION("""COMPUTED_VALUE"""),"Гончаров  О. В.")</f>
        <v>Гончаров  О. В.</v>
      </c>
      <c r="AG47" s="19" t="str">
        <f ca="1">IFERROR(__xludf.DUMMYFUNCTION("""COMPUTED_VALUE"""),"За")</f>
        <v>За</v>
      </c>
      <c r="AH47" s="19">
        <f ca="1">IFERROR(__xludf.DUMMYFUNCTION("""COMPUTED_VALUE"""),6)</f>
        <v>6</v>
      </c>
      <c r="AI47" s="19" t="str">
        <f ca="1">IFERROR(__xludf.DUMMYFUNCTION("""COMPUTED_VALUE"""),"Гончаров  О. В.")</f>
        <v>Гончаров  О. В.</v>
      </c>
      <c r="AJ47" s="19" t="str">
        <f ca="1">IFERROR(__xludf.DUMMYFUNCTION("""COMPUTED_VALUE"""),"За")</f>
        <v>За</v>
      </c>
      <c r="AK47" s="19">
        <f ca="1">IFERROR(__xludf.DUMMYFUNCTION("""COMPUTED_VALUE"""),6)</f>
        <v>6</v>
      </c>
      <c r="AL47" s="19" t="str">
        <f ca="1">IFERROR(__xludf.DUMMYFUNCTION("""COMPUTED_VALUE"""),"Гончаров  О. В.")</f>
        <v>Гончаров  О. В.</v>
      </c>
      <c r="AM47" s="19" t="str">
        <f ca="1">IFERROR(__xludf.DUMMYFUNCTION("""COMPUTED_VALUE"""),"За")</f>
        <v>За</v>
      </c>
      <c r="AN47" s="19">
        <f ca="1">IFERROR(__xludf.DUMMYFUNCTION("""COMPUTED_VALUE"""),6)</f>
        <v>6</v>
      </c>
      <c r="AO47" s="19" t="str">
        <f ca="1">IFERROR(__xludf.DUMMYFUNCTION("""COMPUTED_VALUE"""),"Гончаров  О. В.")</f>
        <v>Гончаров  О. В.</v>
      </c>
      <c r="AP47" s="19" t="str">
        <f ca="1">IFERROR(__xludf.DUMMYFUNCTION("""COMPUTED_VALUE"""),"За")</f>
        <v>За</v>
      </c>
      <c r="AQ47" s="19">
        <f ca="1">IFERROR(__xludf.DUMMYFUNCTION("""COMPUTED_VALUE"""),6)</f>
        <v>6</v>
      </c>
      <c r="AR47" s="19" t="str">
        <f ca="1">IFERROR(__xludf.DUMMYFUNCTION("""COMPUTED_VALUE"""),"Гончаров  О. В.")</f>
        <v>Гончаров  О. В.</v>
      </c>
      <c r="AS47" s="19" t="str">
        <f ca="1">IFERROR(__xludf.DUMMYFUNCTION("""COMPUTED_VALUE"""),"За")</f>
        <v>За</v>
      </c>
      <c r="AT47" s="19">
        <f ca="1">IFERROR(__xludf.DUMMYFUNCTION("""COMPUTED_VALUE"""),6)</f>
        <v>6</v>
      </c>
      <c r="AU47" s="19" t="str">
        <f ca="1">IFERROR(__xludf.DUMMYFUNCTION("""COMPUTED_VALUE"""),"Гончаров  О. В.")</f>
        <v>Гончаров  О. В.</v>
      </c>
      <c r="AV47" s="19" t="str">
        <f ca="1">IFERROR(__xludf.DUMMYFUNCTION("""COMPUTED_VALUE"""),"За")</f>
        <v>За</v>
      </c>
      <c r="AW47" s="19">
        <f ca="1">IFERROR(__xludf.DUMMYFUNCTION("""COMPUTED_VALUE"""),6)</f>
        <v>6</v>
      </c>
      <c r="AX47" s="19" t="str">
        <f ca="1">IFERROR(__xludf.DUMMYFUNCTION("""COMPUTED_VALUE"""),"Гончаров  О. В.")</f>
        <v>Гончаров  О. В.</v>
      </c>
      <c r="AY47" s="19" t="str">
        <f ca="1">IFERROR(__xludf.DUMMYFUNCTION("""COMPUTED_VALUE"""),"За")</f>
        <v>За</v>
      </c>
      <c r="AZ47" s="19">
        <f ca="1">IFERROR(__xludf.DUMMYFUNCTION("""COMPUTED_VALUE"""),6)</f>
        <v>6</v>
      </c>
      <c r="BA47" s="19" t="str">
        <f ca="1">IFERROR(__xludf.DUMMYFUNCTION("""COMPUTED_VALUE"""),"Гончаров  О. В.")</f>
        <v>Гончаров  О. В.</v>
      </c>
      <c r="BB47" s="19" t="str">
        <f ca="1">IFERROR(__xludf.DUMMYFUNCTION("""COMPUTED_VALUE"""),"За")</f>
        <v>За</v>
      </c>
      <c r="BC47" s="19">
        <f ca="1">IFERROR(__xludf.DUMMYFUNCTION("""COMPUTED_VALUE"""),6)</f>
        <v>6</v>
      </c>
      <c r="BD47" s="19" t="str">
        <f ca="1">IFERROR(__xludf.DUMMYFUNCTION("""COMPUTED_VALUE"""),"Гончаров  О. В.")</f>
        <v>Гончаров  О. В.</v>
      </c>
      <c r="BE47" s="19" t="str">
        <f ca="1">IFERROR(__xludf.DUMMYFUNCTION("""COMPUTED_VALUE"""),"За")</f>
        <v>За</v>
      </c>
      <c r="BF47" s="19">
        <f ca="1">IFERROR(__xludf.DUMMYFUNCTION("""COMPUTED_VALUE"""),6)</f>
        <v>6</v>
      </c>
      <c r="BG47" s="19" t="str">
        <f ca="1">IFERROR(__xludf.DUMMYFUNCTION("""COMPUTED_VALUE"""),"Гончаров  О. В.")</f>
        <v>Гончаров  О. В.</v>
      </c>
      <c r="BH47" s="19" t="str">
        <f ca="1">IFERROR(__xludf.DUMMYFUNCTION("""COMPUTED_VALUE"""),"За")</f>
        <v>За</v>
      </c>
      <c r="BI47" s="19">
        <f ca="1">IFERROR(__xludf.DUMMYFUNCTION("""COMPUTED_VALUE"""),6)</f>
        <v>6</v>
      </c>
      <c r="BJ47" s="19" t="str">
        <f ca="1">IFERROR(__xludf.DUMMYFUNCTION("""COMPUTED_VALUE"""),"Гончаров  О. В.")</f>
        <v>Гончаров  О. В.</v>
      </c>
      <c r="BK47" s="19" t="str">
        <f ca="1">IFERROR(__xludf.DUMMYFUNCTION("""COMPUTED_VALUE"""),"За")</f>
        <v>За</v>
      </c>
      <c r="BL47" s="19">
        <f ca="1">IFERROR(__xludf.DUMMYFUNCTION("""COMPUTED_VALUE"""),6)</f>
        <v>6</v>
      </c>
      <c r="BM47" s="19" t="str">
        <f ca="1">IFERROR(__xludf.DUMMYFUNCTION("""COMPUTED_VALUE"""),"Гончаров  О. В.")</f>
        <v>Гончаров  О. В.</v>
      </c>
      <c r="BN47" s="19" t="str">
        <f ca="1">IFERROR(__xludf.DUMMYFUNCTION("""COMPUTED_VALUE"""),"За")</f>
        <v>За</v>
      </c>
      <c r="BO47" s="19">
        <f ca="1">IFERROR(__xludf.DUMMYFUNCTION("""COMPUTED_VALUE"""),6)</f>
        <v>6</v>
      </c>
      <c r="BP47" s="19" t="str">
        <f ca="1">IFERROR(__xludf.DUMMYFUNCTION("""COMPUTED_VALUE"""),"Гончаров  О. В.")</f>
        <v>Гончаров  О. В.</v>
      </c>
      <c r="BQ47" s="19" t="str">
        <f ca="1">IFERROR(__xludf.DUMMYFUNCTION("""COMPUTED_VALUE"""),"За")</f>
        <v>За</v>
      </c>
      <c r="BR47" s="19">
        <f ca="1">IFERROR(__xludf.DUMMYFUNCTION("""COMPUTED_VALUE"""),6)</f>
        <v>6</v>
      </c>
      <c r="BS47" s="19" t="str">
        <f ca="1">IFERROR(__xludf.DUMMYFUNCTION("""COMPUTED_VALUE"""),"Гончаров  О. В.")</f>
        <v>Гончаров  О. В.</v>
      </c>
      <c r="BT47" s="19" t="str">
        <f ca="1">IFERROR(__xludf.DUMMYFUNCTION("""COMPUTED_VALUE"""),"За")</f>
        <v>За</v>
      </c>
      <c r="BU47" s="19">
        <f ca="1">IFERROR(__xludf.DUMMYFUNCTION("""COMPUTED_VALUE"""),6)</f>
        <v>6</v>
      </c>
      <c r="BV47" s="19" t="str">
        <f ca="1">IFERROR(__xludf.DUMMYFUNCTION("""COMPUTED_VALUE"""),"Гончаров  О. В.")</f>
        <v>Гончаров  О. В.</v>
      </c>
      <c r="BW47" s="19" t="str">
        <f ca="1">IFERROR(__xludf.DUMMYFUNCTION("""COMPUTED_VALUE"""),"За")</f>
        <v>За</v>
      </c>
      <c r="BX47" s="19">
        <f ca="1">IFERROR(__xludf.DUMMYFUNCTION("""COMPUTED_VALUE"""),6)</f>
        <v>6</v>
      </c>
      <c r="BY47" s="19" t="str">
        <f ca="1">IFERROR(__xludf.DUMMYFUNCTION("""COMPUTED_VALUE"""),"Гончаров  О. В.")</f>
        <v>Гончаров  О. В.</v>
      </c>
      <c r="BZ47" s="19" t="str">
        <f ca="1">IFERROR(__xludf.DUMMYFUNCTION("""COMPUTED_VALUE"""),"Не голосував")</f>
        <v>Не голосував</v>
      </c>
      <c r="CA47" s="19">
        <f ca="1">IFERROR(__xludf.DUMMYFUNCTION("""COMPUTED_VALUE"""),6)</f>
        <v>6</v>
      </c>
      <c r="CB47" s="19" t="str">
        <f ca="1">IFERROR(__xludf.DUMMYFUNCTION("""COMPUTED_VALUE"""),"Гончаров  О. В.")</f>
        <v>Гончаров  О. В.</v>
      </c>
      <c r="CC47" s="19" t="str">
        <f ca="1">IFERROR(__xludf.DUMMYFUNCTION("""COMPUTED_VALUE"""),"За")</f>
        <v>За</v>
      </c>
      <c r="CD47" s="19">
        <f ca="1">IFERROR(__xludf.DUMMYFUNCTION("""COMPUTED_VALUE"""),6)</f>
        <v>6</v>
      </c>
      <c r="CE47" s="19" t="str">
        <f ca="1">IFERROR(__xludf.DUMMYFUNCTION("""COMPUTED_VALUE"""),"Гончаров  О. В.")</f>
        <v>Гончаров  О. В.</v>
      </c>
      <c r="CF47" s="19" t="str">
        <f ca="1">IFERROR(__xludf.DUMMYFUNCTION("""COMPUTED_VALUE"""),"За")</f>
        <v>За</v>
      </c>
      <c r="CG47" s="19">
        <f ca="1">IFERROR(__xludf.DUMMYFUNCTION("""COMPUTED_VALUE"""),6)</f>
        <v>6</v>
      </c>
      <c r="CH47" s="19" t="str">
        <f ca="1">IFERROR(__xludf.DUMMYFUNCTION("""COMPUTED_VALUE"""),"Гончаров  О. В.")</f>
        <v>Гончаров  О. В.</v>
      </c>
      <c r="CI47" s="19" t="str">
        <f ca="1">IFERROR(__xludf.DUMMYFUNCTION("""COMPUTED_VALUE"""),"Не голосував")</f>
        <v>Не голосував</v>
      </c>
      <c r="CJ47" s="19">
        <f ca="1">IFERROR(__xludf.DUMMYFUNCTION("""COMPUTED_VALUE"""),6)</f>
        <v>6</v>
      </c>
      <c r="CK47" s="19" t="str">
        <f ca="1">IFERROR(__xludf.DUMMYFUNCTION("""COMPUTED_VALUE"""),"Гончаров  О. В.")</f>
        <v>Гончаров  О. В.</v>
      </c>
      <c r="CL47" s="19" t="str">
        <f ca="1">IFERROR(__xludf.DUMMYFUNCTION("""COMPUTED_VALUE"""),"За")</f>
        <v>За</v>
      </c>
      <c r="CM47" s="19">
        <f ca="1">IFERROR(__xludf.DUMMYFUNCTION("""COMPUTED_VALUE"""),6)</f>
        <v>6</v>
      </c>
      <c r="CN47" s="19" t="str">
        <f ca="1">IFERROR(__xludf.DUMMYFUNCTION("""COMPUTED_VALUE"""),"Гончаров  О. В.")</f>
        <v>Гончаров  О. В.</v>
      </c>
      <c r="CO47" s="19" t="str">
        <f ca="1">IFERROR(__xludf.DUMMYFUNCTION("""COMPUTED_VALUE"""),"Утримався")</f>
        <v>Утримався</v>
      </c>
      <c r="CP47" s="19">
        <f ca="1">IFERROR(__xludf.DUMMYFUNCTION("""COMPUTED_VALUE"""),6)</f>
        <v>6</v>
      </c>
      <c r="CQ47" s="19" t="str">
        <f ca="1">IFERROR(__xludf.DUMMYFUNCTION("""COMPUTED_VALUE"""),"Гончаров  О. В.")</f>
        <v>Гончаров  О. В.</v>
      </c>
      <c r="CR47" s="19" t="str">
        <f ca="1">IFERROR(__xludf.DUMMYFUNCTION("""COMPUTED_VALUE"""),"За")</f>
        <v>За</v>
      </c>
      <c r="CS47" s="19">
        <f ca="1">IFERROR(__xludf.DUMMYFUNCTION("""COMPUTED_VALUE"""),6)</f>
        <v>6</v>
      </c>
      <c r="CT47" s="19" t="str">
        <f ca="1">IFERROR(__xludf.DUMMYFUNCTION("""COMPUTED_VALUE"""),"Гончаров  О. В.")</f>
        <v>Гончаров  О. В.</v>
      </c>
      <c r="CU47" s="19" t="str">
        <f ca="1">IFERROR(__xludf.DUMMYFUNCTION("""COMPUTED_VALUE"""),"За")</f>
        <v>За</v>
      </c>
      <c r="CV47" s="19">
        <f ca="1">IFERROR(__xludf.DUMMYFUNCTION("""COMPUTED_VALUE"""),6)</f>
        <v>6</v>
      </c>
      <c r="CW47" s="19" t="str">
        <f ca="1">IFERROR(__xludf.DUMMYFUNCTION("""COMPUTED_VALUE"""),"Гончаров  О. В.")</f>
        <v>Гончаров  О. В.</v>
      </c>
      <c r="CX47" s="19" t="str">
        <f ca="1">IFERROR(__xludf.DUMMYFUNCTION("""COMPUTED_VALUE"""),"...")</f>
        <v>...</v>
      </c>
      <c r="CY47" s="19">
        <f ca="1">IFERROR(__xludf.DUMMYFUNCTION("""COMPUTED_VALUE"""),6)</f>
        <v>6</v>
      </c>
      <c r="CZ47" s="19" t="str">
        <f ca="1">IFERROR(__xludf.DUMMYFUNCTION("""COMPUTED_VALUE"""),"Гончаров  О. В.")</f>
        <v>Гончаров  О. В.</v>
      </c>
      <c r="DA47" s="19" t="str">
        <f ca="1">IFERROR(__xludf.DUMMYFUNCTION("""COMPUTED_VALUE"""),"За")</f>
        <v>За</v>
      </c>
      <c r="DB47" s="19">
        <f ca="1">IFERROR(__xludf.DUMMYFUNCTION("""COMPUTED_VALUE"""),6)</f>
        <v>6</v>
      </c>
      <c r="DC47" s="19" t="str">
        <f ca="1">IFERROR(__xludf.DUMMYFUNCTION("""COMPUTED_VALUE"""),"Гончаров  О. В.")</f>
        <v>Гончаров  О. В.</v>
      </c>
      <c r="DD47" s="19" t="str">
        <f ca="1">IFERROR(__xludf.DUMMYFUNCTION("""COMPUTED_VALUE"""),"За")</f>
        <v>За</v>
      </c>
      <c r="DE47" s="19">
        <f ca="1">IFERROR(__xludf.DUMMYFUNCTION("""COMPUTED_VALUE"""),6)</f>
        <v>6</v>
      </c>
      <c r="DF47" s="19" t="str">
        <f ca="1">IFERROR(__xludf.DUMMYFUNCTION("""COMPUTED_VALUE"""),"Гончаров  О. В.")</f>
        <v>Гончаров  О. В.</v>
      </c>
      <c r="DG47" s="19" t="str">
        <f ca="1">IFERROR(__xludf.DUMMYFUNCTION("""COMPUTED_VALUE"""),"За")</f>
        <v>За</v>
      </c>
      <c r="DH47" s="19">
        <f ca="1">IFERROR(__xludf.DUMMYFUNCTION("""COMPUTED_VALUE"""),6)</f>
        <v>6</v>
      </c>
      <c r="DI47" s="19" t="str">
        <f ca="1">IFERROR(__xludf.DUMMYFUNCTION("""COMPUTED_VALUE"""),"Гончаров  О. В.")</f>
        <v>Гончаров  О. В.</v>
      </c>
      <c r="DJ47" s="19" t="str">
        <f ca="1">IFERROR(__xludf.DUMMYFUNCTION("""COMPUTED_VALUE"""),"За")</f>
        <v>За</v>
      </c>
      <c r="DK47" s="19">
        <f ca="1">IFERROR(__xludf.DUMMYFUNCTION("""COMPUTED_VALUE"""),6)</f>
        <v>6</v>
      </c>
      <c r="DL47" s="19" t="str">
        <f ca="1">IFERROR(__xludf.DUMMYFUNCTION("""COMPUTED_VALUE"""),"Гончаров  О. В.")</f>
        <v>Гончаров  О. В.</v>
      </c>
      <c r="DM47" s="19" t="str">
        <f ca="1">IFERROR(__xludf.DUMMYFUNCTION("""COMPUTED_VALUE"""),"За")</f>
        <v>За</v>
      </c>
      <c r="DN47" s="19">
        <f ca="1">IFERROR(__xludf.DUMMYFUNCTION("""COMPUTED_VALUE"""),6)</f>
        <v>6</v>
      </c>
      <c r="DO47" s="19" t="str">
        <f ca="1">IFERROR(__xludf.DUMMYFUNCTION("""COMPUTED_VALUE"""),"Гончаров  О. В.")</f>
        <v>Гончаров  О. В.</v>
      </c>
      <c r="DP47" s="19" t="str">
        <f ca="1">IFERROR(__xludf.DUMMYFUNCTION("""COMPUTED_VALUE"""),"За")</f>
        <v>За</v>
      </c>
      <c r="DQ47" s="19">
        <f ca="1">IFERROR(__xludf.DUMMYFUNCTION("""COMPUTED_VALUE"""),6)</f>
        <v>6</v>
      </c>
      <c r="DR47" s="19" t="str">
        <f ca="1">IFERROR(__xludf.DUMMYFUNCTION("""COMPUTED_VALUE"""),"Гончаров  О. В.")</f>
        <v>Гончаров  О. В.</v>
      </c>
      <c r="DS47" s="19" t="str">
        <f ca="1">IFERROR(__xludf.DUMMYFUNCTION("""COMPUTED_VALUE"""),"За")</f>
        <v>За</v>
      </c>
      <c r="DT47" s="19">
        <f ca="1">IFERROR(__xludf.DUMMYFUNCTION("""COMPUTED_VALUE"""),6)</f>
        <v>6</v>
      </c>
      <c r="DU47" s="19" t="str">
        <f ca="1">IFERROR(__xludf.DUMMYFUNCTION("""COMPUTED_VALUE"""),"Гончаров  О. В.")</f>
        <v>Гончаров  О. В.</v>
      </c>
      <c r="DV47" s="19" t="str">
        <f ca="1">IFERROR(__xludf.DUMMYFUNCTION("""COMPUTED_VALUE"""),"За")</f>
        <v>За</v>
      </c>
      <c r="DW47" s="19">
        <f ca="1">IFERROR(__xludf.DUMMYFUNCTION("""COMPUTED_VALUE"""),6)</f>
        <v>6</v>
      </c>
      <c r="DX47" s="19" t="str">
        <f ca="1">IFERROR(__xludf.DUMMYFUNCTION("""COMPUTED_VALUE"""),"Гончаров  О. В.")</f>
        <v>Гончаров  О. В.</v>
      </c>
      <c r="DY47" s="19" t="str">
        <f ca="1">IFERROR(__xludf.DUMMYFUNCTION("""COMPUTED_VALUE"""),"За")</f>
        <v>За</v>
      </c>
      <c r="DZ47" s="19">
        <f ca="1">IFERROR(__xludf.DUMMYFUNCTION("""COMPUTED_VALUE"""),6)</f>
        <v>6</v>
      </c>
      <c r="EA47" s="19" t="str">
        <f ca="1">IFERROR(__xludf.DUMMYFUNCTION("""COMPUTED_VALUE"""),"Гончаров  О. В.")</f>
        <v>Гончаров  О. В.</v>
      </c>
      <c r="EB47" s="19" t="str">
        <f ca="1">IFERROR(__xludf.DUMMYFUNCTION("""COMPUTED_VALUE"""),"За")</f>
        <v>За</v>
      </c>
      <c r="EC47" s="19">
        <f ca="1">IFERROR(__xludf.DUMMYFUNCTION("""COMPUTED_VALUE"""),6)</f>
        <v>6</v>
      </c>
      <c r="ED47" s="19" t="str">
        <f ca="1">IFERROR(__xludf.DUMMYFUNCTION("""COMPUTED_VALUE"""),"Гончаров  О. В.")</f>
        <v>Гончаров  О. В.</v>
      </c>
      <c r="EE47" s="19" t="str">
        <f ca="1">IFERROR(__xludf.DUMMYFUNCTION("""COMPUTED_VALUE"""),"За")</f>
        <v>За</v>
      </c>
      <c r="EF47" s="19">
        <f ca="1">IFERROR(__xludf.DUMMYFUNCTION("""COMPUTED_VALUE"""),6)</f>
        <v>6</v>
      </c>
      <c r="EG47" s="19" t="str">
        <f ca="1">IFERROR(__xludf.DUMMYFUNCTION("""COMPUTED_VALUE"""),"Гончаров  О. В.")</f>
        <v>Гончаров  О. В.</v>
      </c>
      <c r="EH47" s="19" t="str">
        <f ca="1">IFERROR(__xludf.DUMMYFUNCTION("""COMPUTED_VALUE"""),"За")</f>
        <v>За</v>
      </c>
      <c r="EI47" s="19">
        <f ca="1">IFERROR(__xludf.DUMMYFUNCTION("""COMPUTED_VALUE"""),6)</f>
        <v>6</v>
      </c>
      <c r="EJ47" s="19" t="str">
        <f ca="1">IFERROR(__xludf.DUMMYFUNCTION("""COMPUTED_VALUE"""),"Гончаров  О. В.")</f>
        <v>Гончаров  О. В.</v>
      </c>
      <c r="EK47" s="19" t="str">
        <f ca="1">IFERROR(__xludf.DUMMYFUNCTION("""COMPUTED_VALUE"""),"За")</f>
        <v>За</v>
      </c>
      <c r="EL47" s="19">
        <f ca="1">IFERROR(__xludf.DUMMYFUNCTION("""COMPUTED_VALUE"""),6)</f>
        <v>6</v>
      </c>
      <c r="EM47" s="19" t="str">
        <f ca="1">IFERROR(__xludf.DUMMYFUNCTION("""COMPUTED_VALUE"""),"Гончаров  О. В.")</f>
        <v>Гончаров  О. В.</v>
      </c>
      <c r="EN47" s="19" t="str">
        <f ca="1">IFERROR(__xludf.DUMMYFUNCTION("""COMPUTED_VALUE"""),"Утримався")</f>
        <v>Утримався</v>
      </c>
      <c r="EO47" s="19">
        <f ca="1">IFERROR(__xludf.DUMMYFUNCTION("""COMPUTED_VALUE"""),6)</f>
        <v>6</v>
      </c>
      <c r="EP47" s="19" t="str">
        <f ca="1">IFERROR(__xludf.DUMMYFUNCTION("""COMPUTED_VALUE"""),"Гончаров  О. В.")</f>
        <v>Гончаров  О. В.</v>
      </c>
      <c r="EQ47" s="19" t="str">
        <f ca="1">IFERROR(__xludf.DUMMYFUNCTION("""COMPUTED_VALUE"""),"Утримався")</f>
        <v>Утримався</v>
      </c>
      <c r="ER47" s="19">
        <f ca="1">IFERROR(__xludf.DUMMYFUNCTION("""COMPUTED_VALUE"""),6)</f>
        <v>6</v>
      </c>
      <c r="ES47" s="19" t="str">
        <f ca="1">IFERROR(__xludf.DUMMYFUNCTION("""COMPUTED_VALUE"""),"Гончаров  О. В.")</f>
        <v>Гончаров  О. В.</v>
      </c>
      <c r="ET47" s="19" t="str">
        <f ca="1">IFERROR(__xludf.DUMMYFUNCTION("""COMPUTED_VALUE"""),"За")</f>
        <v>За</v>
      </c>
      <c r="EU47" s="19">
        <f ca="1">IFERROR(__xludf.DUMMYFUNCTION("""COMPUTED_VALUE"""),6)</f>
        <v>6</v>
      </c>
      <c r="EV47" s="19" t="str">
        <f ca="1">IFERROR(__xludf.DUMMYFUNCTION("""COMPUTED_VALUE"""),"Гончаров  О. В.")</f>
        <v>Гончаров  О. В.</v>
      </c>
      <c r="EW47" s="19" t="str">
        <f ca="1">IFERROR(__xludf.DUMMYFUNCTION("""COMPUTED_VALUE"""),"За")</f>
        <v>За</v>
      </c>
      <c r="EX47" s="19">
        <f ca="1">IFERROR(__xludf.DUMMYFUNCTION("""COMPUTED_VALUE"""),6)</f>
        <v>6</v>
      </c>
      <c r="EY47" s="19" t="str">
        <f ca="1">IFERROR(__xludf.DUMMYFUNCTION("""COMPUTED_VALUE"""),"Гончаров  О. В.")</f>
        <v>Гончаров  О. В.</v>
      </c>
      <c r="EZ47" s="19" t="str">
        <f ca="1">IFERROR(__xludf.DUMMYFUNCTION("""COMPUTED_VALUE"""),"За")</f>
        <v>За</v>
      </c>
      <c r="FA47" s="19">
        <f ca="1">IFERROR(__xludf.DUMMYFUNCTION("""COMPUTED_VALUE"""),6)</f>
        <v>6</v>
      </c>
      <c r="FB47" s="19" t="str">
        <f ca="1">IFERROR(__xludf.DUMMYFUNCTION("""COMPUTED_VALUE"""),"Гончаров  О. В.")</f>
        <v>Гончаров  О. В.</v>
      </c>
      <c r="FC47" s="19" t="str">
        <f ca="1">IFERROR(__xludf.DUMMYFUNCTION("""COMPUTED_VALUE"""),"За")</f>
        <v>За</v>
      </c>
      <c r="FD47" s="19">
        <f ca="1">IFERROR(__xludf.DUMMYFUNCTION("""COMPUTED_VALUE"""),6)</f>
        <v>6</v>
      </c>
      <c r="FE47" s="19" t="str">
        <f ca="1">IFERROR(__xludf.DUMMYFUNCTION("""COMPUTED_VALUE"""),"Гончаров  О. В.")</f>
        <v>Гончаров  О. В.</v>
      </c>
      <c r="FF47" s="19" t="str">
        <f ca="1">IFERROR(__xludf.DUMMYFUNCTION("""COMPUTED_VALUE"""),"За")</f>
        <v>За</v>
      </c>
      <c r="FG47" s="19">
        <f ca="1">IFERROR(__xludf.DUMMYFUNCTION("""COMPUTED_VALUE"""),6)</f>
        <v>6</v>
      </c>
      <c r="FH47" s="19" t="str">
        <f ca="1">IFERROR(__xludf.DUMMYFUNCTION("""COMPUTED_VALUE"""),"Гончаров  О. В.")</f>
        <v>Гончаров  О. В.</v>
      </c>
      <c r="FI47" s="19" t="str">
        <f ca="1">IFERROR(__xludf.DUMMYFUNCTION("""COMPUTED_VALUE"""),"За")</f>
        <v>За</v>
      </c>
      <c r="FJ47" s="19">
        <f ca="1">IFERROR(__xludf.DUMMYFUNCTION("""COMPUTED_VALUE"""),6)</f>
        <v>6</v>
      </c>
      <c r="FK47" s="19" t="str">
        <f ca="1">IFERROR(__xludf.DUMMYFUNCTION("""COMPUTED_VALUE"""),"Гончаров  О. В.")</f>
        <v>Гончаров  О. В.</v>
      </c>
      <c r="FL47" s="19" t="str">
        <f ca="1">IFERROR(__xludf.DUMMYFUNCTION("""COMPUTED_VALUE"""),"За")</f>
        <v>За</v>
      </c>
      <c r="FM47" s="19">
        <f ca="1">IFERROR(__xludf.DUMMYFUNCTION("""COMPUTED_VALUE"""),6)</f>
        <v>6</v>
      </c>
      <c r="FN47" s="19" t="str">
        <f ca="1">IFERROR(__xludf.DUMMYFUNCTION("""COMPUTED_VALUE"""),"Гончаров  О. В.")</f>
        <v>Гончаров  О. В.</v>
      </c>
      <c r="FO47" s="19" t="str">
        <f ca="1">IFERROR(__xludf.DUMMYFUNCTION("""COMPUTED_VALUE"""),"За")</f>
        <v>За</v>
      </c>
      <c r="FP47" s="19">
        <f ca="1">IFERROR(__xludf.DUMMYFUNCTION("""COMPUTED_VALUE"""),6)</f>
        <v>6</v>
      </c>
      <c r="FQ47" s="19" t="str">
        <f ca="1">IFERROR(__xludf.DUMMYFUNCTION("""COMPUTED_VALUE"""),"Гончаров  О. В.")</f>
        <v>Гончаров  О. В.</v>
      </c>
      <c r="FR47" s="19" t="str">
        <f ca="1">IFERROR(__xludf.DUMMYFUNCTION("""COMPUTED_VALUE"""),"За")</f>
        <v>За</v>
      </c>
      <c r="FS47" s="19">
        <f ca="1">IFERROR(__xludf.DUMMYFUNCTION("""COMPUTED_VALUE"""),6)</f>
        <v>6</v>
      </c>
      <c r="FT47" s="19" t="str">
        <f ca="1">IFERROR(__xludf.DUMMYFUNCTION("""COMPUTED_VALUE"""),"Гончаров  О. В.")</f>
        <v>Гончаров  О. В.</v>
      </c>
      <c r="FU47" s="19" t="str">
        <f ca="1">IFERROR(__xludf.DUMMYFUNCTION("""COMPUTED_VALUE"""),"За")</f>
        <v>За</v>
      </c>
      <c r="FV47" s="19">
        <f ca="1">IFERROR(__xludf.DUMMYFUNCTION("""COMPUTED_VALUE"""),6)</f>
        <v>6</v>
      </c>
      <c r="FW47" s="19" t="str">
        <f ca="1">IFERROR(__xludf.DUMMYFUNCTION("""COMPUTED_VALUE"""),"Гончаров  О. В.")</f>
        <v>Гончаров  О. В.</v>
      </c>
      <c r="FX47" s="19" t="str">
        <f ca="1">IFERROR(__xludf.DUMMYFUNCTION("""COMPUTED_VALUE"""),"За")</f>
        <v>За</v>
      </c>
      <c r="FY47" s="19">
        <f ca="1">IFERROR(__xludf.DUMMYFUNCTION("""COMPUTED_VALUE"""),6)</f>
        <v>6</v>
      </c>
      <c r="FZ47" s="19" t="str">
        <f ca="1">IFERROR(__xludf.DUMMYFUNCTION("""COMPUTED_VALUE"""),"Гончаров  О. В.")</f>
        <v>Гончаров  О. В.</v>
      </c>
      <c r="GA47" s="19" t="str">
        <f ca="1">IFERROR(__xludf.DUMMYFUNCTION("""COMPUTED_VALUE"""),"За")</f>
        <v>За</v>
      </c>
      <c r="GB47" s="19">
        <f ca="1">IFERROR(__xludf.DUMMYFUNCTION("""COMPUTED_VALUE"""),6)</f>
        <v>6</v>
      </c>
      <c r="GC47" s="19" t="str">
        <f ca="1">IFERROR(__xludf.DUMMYFUNCTION("""COMPUTED_VALUE"""),"Гончаров  О. В.")</f>
        <v>Гончаров  О. В.</v>
      </c>
      <c r="GD47" s="19" t="str">
        <f ca="1">IFERROR(__xludf.DUMMYFUNCTION("""COMPUTED_VALUE"""),"За")</f>
        <v>За</v>
      </c>
      <c r="GE47" s="19">
        <f ca="1">IFERROR(__xludf.DUMMYFUNCTION("""COMPUTED_VALUE"""),6)</f>
        <v>6</v>
      </c>
      <c r="GF47" s="19" t="str">
        <f ca="1">IFERROR(__xludf.DUMMYFUNCTION("""COMPUTED_VALUE"""),"Гончаров  О. В.")</f>
        <v>Гончаров  О. В.</v>
      </c>
      <c r="GG47" s="19" t="str">
        <f ca="1">IFERROR(__xludf.DUMMYFUNCTION("""COMPUTED_VALUE"""),"За")</f>
        <v>За</v>
      </c>
      <c r="GH47" s="19">
        <f ca="1">IFERROR(__xludf.DUMMYFUNCTION("""COMPUTED_VALUE"""),6)</f>
        <v>6</v>
      </c>
      <c r="GI47" s="19" t="str">
        <f ca="1">IFERROR(__xludf.DUMMYFUNCTION("""COMPUTED_VALUE"""),"Гончаров  О. В.")</f>
        <v>Гончаров  О. В.</v>
      </c>
      <c r="GJ47" s="19" t="str">
        <f ca="1">IFERROR(__xludf.DUMMYFUNCTION("""COMPUTED_VALUE"""),"За")</f>
        <v>За</v>
      </c>
      <c r="GK47" s="19">
        <f ca="1">IFERROR(__xludf.DUMMYFUNCTION("""COMPUTED_VALUE"""),6)</f>
        <v>6</v>
      </c>
      <c r="GL47" s="19" t="str">
        <f ca="1">IFERROR(__xludf.DUMMYFUNCTION("""COMPUTED_VALUE"""),"Гончаров  О. В.")</f>
        <v>Гончаров  О. В.</v>
      </c>
      <c r="GM47" s="19" t="str">
        <f ca="1">IFERROR(__xludf.DUMMYFUNCTION("""COMPUTED_VALUE"""),"За")</f>
        <v>За</v>
      </c>
      <c r="GN47" s="19">
        <f ca="1">IFERROR(__xludf.DUMMYFUNCTION("""COMPUTED_VALUE"""),6)</f>
        <v>6</v>
      </c>
      <c r="GO47" s="19" t="str">
        <f ca="1">IFERROR(__xludf.DUMMYFUNCTION("""COMPUTED_VALUE"""),"Гончаров  О. В.")</f>
        <v>Гончаров  О. В.</v>
      </c>
      <c r="GP47" s="19" t="str">
        <f ca="1">IFERROR(__xludf.DUMMYFUNCTION("""COMPUTED_VALUE"""),"За")</f>
        <v>За</v>
      </c>
      <c r="GQ47" s="19">
        <f ca="1">IFERROR(__xludf.DUMMYFUNCTION("""COMPUTED_VALUE"""),6)</f>
        <v>6</v>
      </c>
      <c r="GR47" s="19" t="str">
        <f ca="1">IFERROR(__xludf.DUMMYFUNCTION("""COMPUTED_VALUE"""),"Гончаров  О. В.")</f>
        <v>Гончаров  О. В.</v>
      </c>
      <c r="GS47" s="19" t="str">
        <f ca="1">IFERROR(__xludf.DUMMYFUNCTION("""COMPUTED_VALUE"""),"За")</f>
        <v>За</v>
      </c>
      <c r="GT47" s="19">
        <f ca="1">IFERROR(__xludf.DUMMYFUNCTION("""COMPUTED_VALUE"""),6)</f>
        <v>6</v>
      </c>
      <c r="GU47" s="19" t="str">
        <f ca="1">IFERROR(__xludf.DUMMYFUNCTION("""COMPUTED_VALUE"""),"Гончаров  О. В.")</f>
        <v>Гончаров  О. В.</v>
      </c>
      <c r="GV47" s="19" t="str">
        <f ca="1">IFERROR(__xludf.DUMMYFUNCTION("""COMPUTED_VALUE"""),"За")</f>
        <v>За</v>
      </c>
      <c r="GW47" s="19">
        <f ca="1">IFERROR(__xludf.DUMMYFUNCTION("""COMPUTED_VALUE"""),6)</f>
        <v>6</v>
      </c>
      <c r="GX47" s="19" t="str">
        <f ca="1">IFERROR(__xludf.DUMMYFUNCTION("""COMPUTED_VALUE"""),"Гончаров  О. В.")</f>
        <v>Гончаров  О. В.</v>
      </c>
      <c r="GY47" s="19" t="str">
        <f ca="1">IFERROR(__xludf.DUMMYFUNCTION("""COMPUTED_VALUE"""),"За")</f>
        <v>За</v>
      </c>
      <c r="GZ47" s="19">
        <f ca="1">IFERROR(__xludf.DUMMYFUNCTION("""COMPUTED_VALUE"""),6)</f>
        <v>6</v>
      </c>
      <c r="HA47" s="19" t="str">
        <f ca="1">IFERROR(__xludf.DUMMYFUNCTION("""COMPUTED_VALUE"""),"Гончаров  О. В.")</f>
        <v>Гончаров  О. В.</v>
      </c>
      <c r="HB47" s="19" t="str">
        <f ca="1">IFERROR(__xludf.DUMMYFUNCTION("""COMPUTED_VALUE"""),"За")</f>
        <v>За</v>
      </c>
      <c r="HC47" s="19">
        <f ca="1">IFERROR(__xludf.DUMMYFUNCTION("""COMPUTED_VALUE"""),6)</f>
        <v>6</v>
      </c>
      <c r="HD47" s="19" t="str">
        <f ca="1">IFERROR(__xludf.DUMMYFUNCTION("""COMPUTED_VALUE"""),"Гончаров  О. В.")</f>
        <v>Гончаров  О. В.</v>
      </c>
      <c r="HE47" s="19" t="str">
        <f ca="1">IFERROR(__xludf.DUMMYFUNCTION("""COMPUTED_VALUE"""),"За")</f>
        <v>За</v>
      </c>
      <c r="HF47" s="19">
        <f ca="1">IFERROR(__xludf.DUMMYFUNCTION("""COMPUTED_VALUE"""),6)</f>
        <v>6</v>
      </c>
      <c r="HG47" s="19" t="str">
        <f ca="1">IFERROR(__xludf.DUMMYFUNCTION("""COMPUTED_VALUE"""),"Гончаров  О. В.")</f>
        <v>Гончаров  О. В.</v>
      </c>
      <c r="HH47" s="19" t="str">
        <f ca="1">IFERROR(__xludf.DUMMYFUNCTION("""COMPUTED_VALUE"""),"За")</f>
        <v>За</v>
      </c>
      <c r="HI47" s="19">
        <f ca="1">IFERROR(__xludf.DUMMYFUNCTION("""COMPUTED_VALUE"""),6)</f>
        <v>6</v>
      </c>
      <c r="HJ47" s="19" t="str">
        <f ca="1">IFERROR(__xludf.DUMMYFUNCTION("""COMPUTED_VALUE"""),"Гончаров  О. В.")</f>
        <v>Гончаров  О. В.</v>
      </c>
      <c r="HK47" s="19" t="str">
        <f ca="1">IFERROR(__xludf.DUMMYFUNCTION("""COMPUTED_VALUE"""),"За")</f>
        <v>За</v>
      </c>
      <c r="HL47" s="19">
        <f ca="1">IFERROR(__xludf.DUMMYFUNCTION("""COMPUTED_VALUE"""),6)</f>
        <v>6</v>
      </c>
      <c r="HM47" s="19" t="str">
        <f ca="1">IFERROR(__xludf.DUMMYFUNCTION("""COMPUTED_VALUE"""),"Гончаров  О. В.")</f>
        <v>Гончаров  О. В.</v>
      </c>
      <c r="HN47" s="19" t="str">
        <f ca="1">IFERROR(__xludf.DUMMYFUNCTION("""COMPUTED_VALUE"""),"За")</f>
        <v>За</v>
      </c>
      <c r="HO47" s="19">
        <f ca="1">IFERROR(__xludf.DUMMYFUNCTION("""COMPUTED_VALUE"""),6)</f>
        <v>6</v>
      </c>
      <c r="HP47" s="19" t="str">
        <f ca="1">IFERROR(__xludf.DUMMYFUNCTION("""COMPUTED_VALUE"""),"Гончаров  О. В.")</f>
        <v>Гончаров  О. В.</v>
      </c>
      <c r="HQ47" s="19" t="str">
        <f ca="1">IFERROR(__xludf.DUMMYFUNCTION("""COMPUTED_VALUE"""),"За")</f>
        <v>За</v>
      </c>
      <c r="HR47" s="19">
        <f ca="1">IFERROR(__xludf.DUMMYFUNCTION("""COMPUTED_VALUE"""),6)</f>
        <v>6</v>
      </c>
      <c r="HS47" s="19" t="str">
        <f ca="1">IFERROR(__xludf.DUMMYFUNCTION("""COMPUTED_VALUE"""),"Гончаров  О. В.")</f>
        <v>Гончаров  О. В.</v>
      </c>
      <c r="HT47" s="19" t="str">
        <f ca="1">IFERROR(__xludf.DUMMYFUNCTION("""COMPUTED_VALUE"""),"За")</f>
        <v>За</v>
      </c>
      <c r="HU47" s="19">
        <f ca="1">IFERROR(__xludf.DUMMYFUNCTION("""COMPUTED_VALUE"""),6)</f>
        <v>6</v>
      </c>
      <c r="HV47" s="19" t="str">
        <f ca="1">IFERROR(__xludf.DUMMYFUNCTION("""COMPUTED_VALUE"""),"Гончаров  О. В.")</f>
        <v>Гончаров  О. В.</v>
      </c>
      <c r="HW47" s="19" t="str">
        <f ca="1">IFERROR(__xludf.DUMMYFUNCTION("""COMPUTED_VALUE"""),"За")</f>
        <v>За</v>
      </c>
      <c r="HX47" s="19">
        <f ca="1">IFERROR(__xludf.DUMMYFUNCTION("""COMPUTED_VALUE"""),6)</f>
        <v>6</v>
      </c>
      <c r="HY47" s="19" t="str">
        <f ca="1">IFERROR(__xludf.DUMMYFUNCTION("""COMPUTED_VALUE"""),"Гончаров  О. В.")</f>
        <v>Гончаров  О. В.</v>
      </c>
      <c r="HZ47" s="19" t="str">
        <f ca="1">IFERROR(__xludf.DUMMYFUNCTION("""COMPUTED_VALUE"""),"За")</f>
        <v>За</v>
      </c>
      <c r="IA47" s="19">
        <f ca="1">IFERROR(__xludf.DUMMYFUNCTION("""COMPUTED_VALUE"""),6)</f>
        <v>6</v>
      </c>
      <c r="IB47" s="19" t="str">
        <f ca="1">IFERROR(__xludf.DUMMYFUNCTION("""COMPUTED_VALUE"""),"Гончаров  О. В.")</f>
        <v>Гончаров  О. В.</v>
      </c>
      <c r="IC47" s="19" t="str">
        <f ca="1">IFERROR(__xludf.DUMMYFUNCTION("""COMPUTED_VALUE"""),"За")</f>
        <v>За</v>
      </c>
      <c r="ID47" s="19">
        <f ca="1">IFERROR(__xludf.DUMMYFUNCTION("""COMPUTED_VALUE"""),6)</f>
        <v>6</v>
      </c>
      <c r="IE47" s="19" t="str">
        <f ca="1">IFERROR(__xludf.DUMMYFUNCTION("""COMPUTED_VALUE"""),"Гончаров  О. В.")</f>
        <v>Гончаров  О. В.</v>
      </c>
      <c r="IF47" s="19" t="str">
        <f ca="1">IFERROR(__xludf.DUMMYFUNCTION("""COMPUTED_VALUE"""),"За")</f>
        <v>За</v>
      </c>
      <c r="IG47" s="19">
        <f ca="1">IFERROR(__xludf.DUMMYFUNCTION("""COMPUTED_VALUE"""),6)</f>
        <v>6</v>
      </c>
      <c r="IH47" s="19" t="str">
        <f ca="1">IFERROR(__xludf.DUMMYFUNCTION("""COMPUTED_VALUE"""),"Гончаров  О. В.")</f>
        <v>Гончаров  О. В.</v>
      </c>
      <c r="II47" s="19" t="str">
        <f ca="1">IFERROR(__xludf.DUMMYFUNCTION("""COMPUTED_VALUE"""),"За")</f>
        <v>За</v>
      </c>
      <c r="IJ47" s="19">
        <f ca="1">IFERROR(__xludf.DUMMYFUNCTION("""COMPUTED_VALUE"""),6)</f>
        <v>6</v>
      </c>
      <c r="IK47" s="19" t="str">
        <f ca="1">IFERROR(__xludf.DUMMYFUNCTION("""COMPUTED_VALUE"""),"Гончаров  О. В.")</f>
        <v>Гончаров  О. В.</v>
      </c>
      <c r="IL47" s="19" t="str">
        <f ca="1">IFERROR(__xludf.DUMMYFUNCTION("""COMPUTED_VALUE"""),"За")</f>
        <v>За</v>
      </c>
      <c r="IM47" s="19">
        <f ca="1">IFERROR(__xludf.DUMMYFUNCTION("""COMPUTED_VALUE"""),6)</f>
        <v>6</v>
      </c>
      <c r="IN47" s="19" t="str">
        <f ca="1">IFERROR(__xludf.DUMMYFUNCTION("""COMPUTED_VALUE"""),"Гончаров  О. В.")</f>
        <v>Гончаров  О. В.</v>
      </c>
      <c r="IO47" s="19" t="str">
        <f ca="1">IFERROR(__xludf.DUMMYFUNCTION("""COMPUTED_VALUE"""),"За")</f>
        <v>За</v>
      </c>
      <c r="IP47" s="19">
        <f ca="1">IFERROR(__xludf.DUMMYFUNCTION("""COMPUTED_VALUE"""),6)</f>
        <v>6</v>
      </c>
      <c r="IQ47" s="19" t="str">
        <f ca="1">IFERROR(__xludf.DUMMYFUNCTION("""COMPUTED_VALUE"""),"Гончаров  О. В.")</f>
        <v>Гончаров  О. В.</v>
      </c>
      <c r="IR47" s="19" t="str">
        <f ca="1">IFERROR(__xludf.DUMMYFUNCTION("""COMPUTED_VALUE"""),"За")</f>
        <v>За</v>
      </c>
      <c r="IS47" s="19">
        <f ca="1">IFERROR(__xludf.DUMMYFUNCTION("""COMPUTED_VALUE"""),6)</f>
        <v>6</v>
      </c>
      <c r="IT47" s="19" t="str">
        <f ca="1">IFERROR(__xludf.DUMMYFUNCTION("""COMPUTED_VALUE"""),"Гончаров  О. В.")</f>
        <v>Гончаров  О. В.</v>
      </c>
      <c r="IU47" s="19" t="str">
        <f ca="1">IFERROR(__xludf.DUMMYFUNCTION("""COMPUTED_VALUE"""),"За")</f>
        <v>За</v>
      </c>
      <c r="IV47" s="19">
        <f ca="1">IFERROR(__xludf.DUMMYFUNCTION("""COMPUTED_VALUE"""),6)</f>
        <v>6</v>
      </c>
      <c r="IW47" s="19" t="str">
        <f ca="1">IFERROR(__xludf.DUMMYFUNCTION("""COMPUTED_VALUE"""),"Гончаров  О. В.")</f>
        <v>Гончаров  О. В.</v>
      </c>
      <c r="IX47" s="19" t="str">
        <f ca="1">IFERROR(__xludf.DUMMYFUNCTION("""COMPUTED_VALUE"""),"За")</f>
        <v>За</v>
      </c>
      <c r="IY47" s="19">
        <f ca="1">IFERROR(__xludf.DUMMYFUNCTION("""COMPUTED_VALUE"""),6)</f>
        <v>6</v>
      </c>
      <c r="IZ47" s="19" t="str">
        <f ca="1">IFERROR(__xludf.DUMMYFUNCTION("""COMPUTED_VALUE"""),"Гончаров  О. В.")</f>
        <v>Гончаров  О. В.</v>
      </c>
      <c r="JA47" s="19" t="str">
        <f ca="1">IFERROR(__xludf.DUMMYFUNCTION("""COMPUTED_VALUE"""),"За")</f>
        <v>За</v>
      </c>
      <c r="JB47" s="19">
        <f ca="1">IFERROR(__xludf.DUMMYFUNCTION("""COMPUTED_VALUE"""),6)</f>
        <v>6</v>
      </c>
      <c r="JC47" s="19" t="str">
        <f ca="1">IFERROR(__xludf.DUMMYFUNCTION("""COMPUTED_VALUE"""),"Гончаров  О. В.")</f>
        <v>Гончаров  О. В.</v>
      </c>
      <c r="JD47" s="19" t="str">
        <f ca="1">IFERROR(__xludf.DUMMYFUNCTION("""COMPUTED_VALUE"""),"За")</f>
        <v>За</v>
      </c>
      <c r="JE47" s="19">
        <f ca="1">IFERROR(__xludf.DUMMYFUNCTION("""COMPUTED_VALUE"""),6)</f>
        <v>6</v>
      </c>
      <c r="JF47" s="19" t="str">
        <f ca="1">IFERROR(__xludf.DUMMYFUNCTION("""COMPUTED_VALUE"""),"Гончаров  О. В.")</f>
        <v>Гончаров  О. В.</v>
      </c>
      <c r="JG47" s="19" t="str">
        <f ca="1">IFERROR(__xludf.DUMMYFUNCTION("""COMPUTED_VALUE"""),"За")</f>
        <v>За</v>
      </c>
      <c r="JH47" s="19">
        <f ca="1">IFERROR(__xludf.DUMMYFUNCTION("""COMPUTED_VALUE"""),6)</f>
        <v>6</v>
      </c>
      <c r="JI47" s="19" t="str">
        <f ca="1">IFERROR(__xludf.DUMMYFUNCTION("""COMPUTED_VALUE"""),"Гончаров  О. В.")</f>
        <v>Гончаров  О. В.</v>
      </c>
      <c r="JJ47" s="19" t="str">
        <f ca="1">IFERROR(__xludf.DUMMYFUNCTION("""COMPUTED_VALUE"""),"За")</f>
        <v>За</v>
      </c>
      <c r="JK47" s="19">
        <f ca="1">IFERROR(__xludf.DUMMYFUNCTION("""COMPUTED_VALUE"""),6)</f>
        <v>6</v>
      </c>
      <c r="JL47" s="19" t="str">
        <f ca="1">IFERROR(__xludf.DUMMYFUNCTION("""COMPUTED_VALUE"""),"Гончаров  О. В.")</f>
        <v>Гончаров  О. В.</v>
      </c>
      <c r="JM47" s="19" t="str">
        <f ca="1">IFERROR(__xludf.DUMMYFUNCTION("""COMPUTED_VALUE"""),"За")</f>
        <v>За</v>
      </c>
      <c r="JN47" s="19">
        <f ca="1">IFERROR(__xludf.DUMMYFUNCTION("""COMPUTED_VALUE"""),6)</f>
        <v>6</v>
      </c>
      <c r="JO47" s="19" t="str">
        <f ca="1">IFERROR(__xludf.DUMMYFUNCTION("""COMPUTED_VALUE"""),"Гончаров  О. В.")</f>
        <v>Гончаров  О. В.</v>
      </c>
      <c r="JP47" s="19" t="str">
        <f ca="1">IFERROR(__xludf.DUMMYFUNCTION("""COMPUTED_VALUE"""),"За")</f>
        <v>За</v>
      </c>
      <c r="JQ47" s="19">
        <f ca="1">IFERROR(__xludf.DUMMYFUNCTION("""COMPUTED_VALUE"""),6)</f>
        <v>6</v>
      </c>
      <c r="JR47" s="19" t="str">
        <f ca="1">IFERROR(__xludf.DUMMYFUNCTION("""COMPUTED_VALUE"""),"Гончаров  О. В.")</f>
        <v>Гончаров  О. В.</v>
      </c>
      <c r="JS47" s="19" t="str">
        <f ca="1">IFERROR(__xludf.DUMMYFUNCTION("""COMPUTED_VALUE"""),"За")</f>
        <v>За</v>
      </c>
      <c r="JT47" s="19">
        <f ca="1">IFERROR(__xludf.DUMMYFUNCTION("""COMPUTED_VALUE"""),6)</f>
        <v>6</v>
      </c>
      <c r="JU47" s="19" t="str">
        <f ca="1">IFERROR(__xludf.DUMMYFUNCTION("""COMPUTED_VALUE"""),"Гончаров  О. В.")</f>
        <v>Гончаров  О. В.</v>
      </c>
      <c r="JV47" s="19" t="str">
        <f ca="1">IFERROR(__xludf.DUMMYFUNCTION("""COMPUTED_VALUE"""),"За")</f>
        <v>За</v>
      </c>
      <c r="JW47" s="19">
        <f ca="1">IFERROR(__xludf.DUMMYFUNCTION("""COMPUTED_VALUE"""),6)</f>
        <v>6</v>
      </c>
      <c r="JX47" s="19" t="str">
        <f ca="1">IFERROR(__xludf.DUMMYFUNCTION("""COMPUTED_VALUE"""),"Гончаров  О. В.")</f>
        <v>Гончаров  О. В.</v>
      </c>
      <c r="JY47" s="19" t="str">
        <f ca="1">IFERROR(__xludf.DUMMYFUNCTION("""COMPUTED_VALUE"""),"За")</f>
        <v>За</v>
      </c>
      <c r="JZ47" s="19">
        <f ca="1">IFERROR(__xludf.DUMMYFUNCTION("""COMPUTED_VALUE"""),6)</f>
        <v>6</v>
      </c>
      <c r="KA47" s="19" t="str">
        <f ca="1">IFERROR(__xludf.DUMMYFUNCTION("""COMPUTED_VALUE"""),"Гончаров  О. В.")</f>
        <v>Гончаров  О. В.</v>
      </c>
      <c r="KB47" s="19" t="str">
        <f ca="1">IFERROR(__xludf.DUMMYFUNCTION("""COMPUTED_VALUE"""),"За")</f>
        <v>За</v>
      </c>
      <c r="KC47" s="19">
        <f ca="1">IFERROR(__xludf.DUMMYFUNCTION("""COMPUTED_VALUE"""),6)</f>
        <v>6</v>
      </c>
      <c r="KD47" s="19" t="str">
        <f ca="1">IFERROR(__xludf.DUMMYFUNCTION("""COMPUTED_VALUE"""),"Гончаров  О. В.")</f>
        <v>Гончаров  О. В.</v>
      </c>
      <c r="KE47" s="19" t="str">
        <f ca="1">IFERROR(__xludf.DUMMYFUNCTION("""COMPUTED_VALUE"""),"За")</f>
        <v>За</v>
      </c>
      <c r="KF47" s="19">
        <f ca="1">IFERROR(__xludf.DUMMYFUNCTION("""COMPUTED_VALUE"""),6)</f>
        <v>6</v>
      </c>
      <c r="KG47" s="19" t="str">
        <f ca="1">IFERROR(__xludf.DUMMYFUNCTION("""COMPUTED_VALUE"""),"Гончаров  О. В.")</f>
        <v>Гончаров  О. В.</v>
      </c>
      <c r="KH47" s="19" t="str">
        <f ca="1">IFERROR(__xludf.DUMMYFUNCTION("""COMPUTED_VALUE"""),"За")</f>
        <v>За</v>
      </c>
      <c r="KI47" s="19">
        <f ca="1">IFERROR(__xludf.DUMMYFUNCTION("""COMPUTED_VALUE"""),6)</f>
        <v>6</v>
      </c>
      <c r="KJ47" s="19" t="str">
        <f ca="1">IFERROR(__xludf.DUMMYFUNCTION("""COMPUTED_VALUE"""),"Гончаров  О. В.")</f>
        <v>Гончаров  О. В.</v>
      </c>
      <c r="KK47" s="19" t="str">
        <f ca="1">IFERROR(__xludf.DUMMYFUNCTION("""COMPUTED_VALUE"""),"За")</f>
        <v>За</v>
      </c>
      <c r="KL47" s="19">
        <f ca="1">IFERROR(__xludf.DUMMYFUNCTION("""COMPUTED_VALUE"""),6)</f>
        <v>6</v>
      </c>
      <c r="KM47" s="19" t="str">
        <f ca="1">IFERROR(__xludf.DUMMYFUNCTION("""COMPUTED_VALUE"""),"Гончаров  О. В.")</f>
        <v>Гончаров  О. В.</v>
      </c>
      <c r="KN47" s="19" t="str">
        <f ca="1">IFERROR(__xludf.DUMMYFUNCTION("""COMPUTED_VALUE"""),"За")</f>
        <v>За</v>
      </c>
      <c r="KO47" s="19">
        <f ca="1">IFERROR(__xludf.DUMMYFUNCTION("""COMPUTED_VALUE"""),6)</f>
        <v>6</v>
      </c>
      <c r="KP47" s="19" t="str">
        <f ca="1">IFERROR(__xludf.DUMMYFUNCTION("""COMPUTED_VALUE"""),"Гончаров  О. В.")</f>
        <v>Гончаров  О. В.</v>
      </c>
      <c r="KQ47" s="19" t="str">
        <f ca="1">IFERROR(__xludf.DUMMYFUNCTION("""COMPUTED_VALUE"""),"За")</f>
        <v>За</v>
      </c>
      <c r="KR47" s="19">
        <f ca="1">IFERROR(__xludf.DUMMYFUNCTION("""COMPUTED_VALUE"""),6)</f>
        <v>6</v>
      </c>
      <c r="KS47" s="19" t="str">
        <f ca="1">IFERROR(__xludf.DUMMYFUNCTION("""COMPUTED_VALUE"""),"Гончаров  О. В.")</f>
        <v>Гончаров  О. В.</v>
      </c>
      <c r="KT47" s="19" t="str">
        <f ca="1">IFERROR(__xludf.DUMMYFUNCTION("""COMPUTED_VALUE"""),"Утримався")</f>
        <v>Утримався</v>
      </c>
      <c r="KU47" s="19">
        <f ca="1">IFERROR(__xludf.DUMMYFUNCTION("""COMPUTED_VALUE"""),6)</f>
        <v>6</v>
      </c>
      <c r="KV47" s="19" t="str">
        <f ca="1">IFERROR(__xludf.DUMMYFUNCTION("""COMPUTED_VALUE"""),"Гончаров  О. В.")</f>
        <v>Гончаров  О. В.</v>
      </c>
      <c r="KW47" s="19" t="str">
        <f ca="1">IFERROR(__xludf.DUMMYFUNCTION("""COMPUTED_VALUE"""),"За")</f>
        <v>За</v>
      </c>
      <c r="KX47" s="19">
        <f ca="1">IFERROR(__xludf.DUMMYFUNCTION("""COMPUTED_VALUE"""),6)</f>
        <v>6</v>
      </c>
      <c r="KY47" s="19" t="str">
        <f ca="1">IFERROR(__xludf.DUMMYFUNCTION("""COMPUTED_VALUE"""),"Гончаров  О. В.")</f>
        <v>Гончаров  О. В.</v>
      </c>
      <c r="KZ47" s="19" t="str">
        <f ca="1">IFERROR(__xludf.DUMMYFUNCTION("""COMPUTED_VALUE"""),"За")</f>
        <v>За</v>
      </c>
      <c r="LA47" s="19">
        <f ca="1">IFERROR(__xludf.DUMMYFUNCTION("""COMPUTED_VALUE"""),6)</f>
        <v>6</v>
      </c>
      <c r="LB47" s="19" t="str">
        <f ca="1">IFERROR(__xludf.DUMMYFUNCTION("""COMPUTED_VALUE"""),"Гончаров  О. В.")</f>
        <v>Гончаров  О. В.</v>
      </c>
      <c r="LC47" s="19" t="str">
        <f ca="1">IFERROR(__xludf.DUMMYFUNCTION("""COMPUTED_VALUE"""),"За")</f>
        <v>За</v>
      </c>
      <c r="LD47" s="19">
        <f ca="1">IFERROR(__xludf.DUMMYFUNCTION("""COMPUTED_VALUE"""),6)</f>
        <v>6</v>
      </c>
      <c r="LE47" s="19" t="str">
        <f ca="1">IFERROR(__xludf.DUMMYFUNCTION("""COMPUTED_VALUE"""),"Гончаров  О. В.")</f>
        <v>Гончаров  О. В.</v>
      </c>
      <c r="LF47" s="19" t="str">
        <f ca="1">IFERROR(__xludf.DUMMYFUNCTION("""COMPUTED_VALUE"""),"За")</f>
        <v>За</v>
      </c>
      <c r="LG47" s="19">
        <f ca="1">IFERROR(__xludf.DUMMYFUNCTION("""COMPUTED_VALUE"""),6)</f>
        <v>6</v>
      </c>
      <c r="LH47" s="19" t="str">
        <f ca="1">IFERROR(__xludf.DUMMYFUNCTION("""COMPUTED_VALUE"""),"Гончаров  О. В.")</f>
        <v>Гончаров  О. В.</v>
      </c>
      <c r="LI47" s="19" t="str">
        <f ca="1">IFERROR(__xludf.DUMMYFUNCTION("""COMPUTED_VALUE"""),"За")</f>
        <v>За</v>
      </c>
      <c r="LJ47" s="19">
        <f ca="1">IFERROR(__xludf.DUMMYFUNCTION("""COMPUTED_VALUE"""),6)</f>
        <v>6</v>
      </c>
      <c r="LK47" s="19" t="str">
        <f ca="1">IFERROR(__xludf.DUMMYFUNCTION("""COMPUTED_VALUE"""),"Гончаров  О. В.")</f>
        <v>Гончаров  О. В.</v>
      </c>
      <c r="LL47" s="19" t="str">
        <f ca="1">IFERROR(__xludf.DUMMYFUNCTION("""COMPUTED_VALUE"""),"За")</f>
        <v>За</v>
      </c>
      <c r="LM47" s="19">
        <f ca="1">IFERROR(__xludf.DUMMYFUNCTION("""COMPUTED_VALUE"""),6)</f>
        <v>6</v>
      </c>
      <c r="LN47" s="19" t="str">
        <f ca="1">IFERROR(__xludf.DUMMYFUNCTION("""COMPUTED_VALUE"""),"Гончаров  О. В.")</f>
        <v>Гончаров  О. В.</v>
      </c>
      <c r="LO47" s="19" t="str">
        <f ca="1">IFERROR(__xludf.DUMMYFUNCTION("""COMPUTED_VALUE"""),"За")</f>
        <v>За</v>
      </c>
      <c r="LP47" s="19">
        <f ca="1">IFERROR(__xludf.DUMMYFUNCTION("""COMPUTED_VALUE"""),6)</f>
        <v>6</v>
      </c>
      <c r="LQ47" s="19" t="str">
        <f ca="1">IFERROR(__xludf.DUMMYFUNCTION("""COMPUTED_VALUE"""),"Гончаров  О. В.")</f>
        <v>Гончаров  О. В.</v>
      </c>
      <c r="LR47" s="19" t="str">
        <f ca="1">IFERROR(__xludf.DUMMYFUNCTION("""COMPUTED_VALUE"""),"За")</f>
        <v>За</v>
      </c>
      <c r="LS47" s="19">
        <f ca="1">IFERROR(__xludf.DUMMYFUNCTION("""COMPUTED_VALUE"""),6)</f>
        <v>6</v>
      </c>
      <c r="LT47" s="19" t="str">
        <f ca="1">IFERROR(__xludf.DUMMYFUNCTION("""COMPUTED_VALUE"""),"Гончаров  О. В.")</f>
        <v>Гончаров  О. В.</v>
      </c>
      <c r="LU47" s="19" t="str">
        <f ca="1">IFERROR(__xludf.DUMMYFUNCTION("""COMPUTED_VALUE"""),"За")</f>
        <v>За</v>
      </c>
      <c r="LV47" s="19">
        <f ca="1">IFERROR(__xludf.DUMMYFUNCTION("""COMPUTED_VALUE"""),6)</f>
        <v>6</v>
      </c>
      <c r="LW47" s="19" t="str">
        <f ca="1">IFERROR(__xludf.DUMMYFUNCTION("""COMPUTED_VALUE"""),"Гончаров  О. В.")</f>
        <v>Гончаров  О. В.</v>
      </c>
      <c r="LX47" s="19" t="str">
        <f ca="1">IFERROR(__xludf.DUMMYFUNCTION("""COMPUTED_VALUE"""),"За")</f>
        <v>За</v>
      </c>
      <c r="LY47" s="19">
        <f ca="1">IFERROR(__xludf.DUMMYFUNCTION("""COMPUTED_VALUE"""),6)</f>
        <v>6</v>
      </c>
      <c r="LZ47" s="19" t="str">
        <f ca="1">IFERROR(__xludf.DUMMYFUNCTION("""COMPUTED_VALUE"""),"Гончаров  О. В.")</f>
        <v>Гончаров  О. В.</v>
      </c>
      <c r="MA47" s="19" t="str">
        <f ca="1">IFERROR(__xludf.DUMMYFUNCTION("""COMPUTED_VALUE"""),"За")</f>
        <v>За</v>
      </c>
      <c r="MB47" s="19">
        <f ca="1">IFERROR(__xludf.DUMMYFUNCTION("""COMPUTED_VALUE"""),6)</f>
        <v>6</v>
      </c>
      <c r="MC47" s="19" t="str">
        <f ca="1">IFERROR(__xludf.DUMMYFUNCTION("""COMPUTED_VALUE"""),"Гончаров  О. В.")</f>
        <v>Гончаров  О. В.</v>
      </c>
      <c r="MD47" s="19" t="str">
        <f ca="1">IFERROR(__xludf.DUMMYFUNCTION("""COMPUTED_VALUE"""),"За")</f>
        <v>За</v>
      </c>
      <c r="ME47" s="19">
        <f ca="1">IFERROR(__xludf.DUMMYFUNCTION("""COMPUTED_VALUE"""),6)</f>
        <v>6</v>
      </c>
      <c r="MF47" s="19" t="str">
        <f ca="1">IFERROR(__xludf.DUMMYFUNCTION("""COMPUTED_VALUE"""),"Гончаров  О. В.")</f>
        <v>Гончаров  О. В.</v>
      </c>
      <c r="MG47" s="19" t="str">
        <f ca="1">IFERROR(__xludf.DUMMYFUNCTION("""COMPUTED_VALUE"""),"За")</f>
        <v>За</v>
      </c>
      <c r="MH47" s="19">
        <f ca="1">IFERROR(__xludf.DUMMYFUNCTION("""COMPUTED_VALUE"""),6)</f>
        <v>6</v>
      </c>
      <c r="MI47" s="19" t="str">
        <f ca="1">IFERROR(__xludf.DUMMYFUNCTION("""COMPUTED_VALUE"""),"Гончаров  О. В.")</f>
        <v>Гончаров  О. В.</v>
      </c>
      <c r="MJ47" s="19" t="str">
        <f ca="1">IFERROR(__xludf.DUMMYFUNCTION("""COMPUTED_VALUE"""),"За")</f>
        <v>За</v>
      </c>
      <c r="MK47" s="19">
        <f ca="1">IFERROR(__xludf.DUMMYFUNCTION("""COMPUTED_VALUE"""),6)</f>
        <v>6</v>
      </c>
      <c r="ML47" s="19" t="str">
        <f ca="1">IFERROR(__xludf.DUMMYFUNCTION("""COMPUTED_VALUE"""),"Гончаров  О. В.")</f>
        <v>Гончаров  О. В.</v>
      </c>
      <c r="MM47" s="19" t="str">
        <f ca="1">IFERROR(__xludf.DUMMYFUNCTION("""COMPUTED_VALUE"""),"За")</f>
        <v>За</v>
      </c>
      <c r="MN47" s="19">
        <f ca="1">IFERROR(__xludf.DUMMYFUNCTION("""COMPUTED_VALUE"""),6)</f>
        <v>6</v>
      </c>
      <c r="MO47" s="19" t="str">
        <f ca="1">IFERROR(__xludf.DUMMYFUNCTION("""COMPUTED_VALUE"""),"Гончаров  О. В.")</f>
        <v>Гончаров  О. В.</v>
      </c>
      <c r="MP47" s="19" t="str">
        <f ca="1">IFERROR(__xludf.DUMMYFUNCTION("""COMPUTED_VALUE"""),"За")</f>
        <v>За</v>
      </c>
      <c r="MQ47" s="19">
        <f ca="1">IFERROR(__xludf.DUMMYFUNCTION("""COMPUTED_VALUE"""),6)</f>
        <v>6</v>
      </c>
      <c r="MR47" s="19" t="str">
        <f ca="1">IFERROR(__xludf.DUMMYFUNCTION("""COMPUTED_VALUE"""),"Гончаров  О. В.")</f>
        <v>Гончаров  О. В.</v>
      </c>
      <c r="MS47" s="19" t="str">
        <f ca="1">IFERROR(__xludf.DUMMYFUNCTION("""COMPUTED_VALUE"""),"За")</f>
        <v>За</v>
      </c>
      <c r="MT47" s="19">
        <f ca="1">IFERROR(__xludf.DUMMYFUNCTION("""COMPUTED_VALUE"""),6)</f>
        <v>6</v>
      </c>
      <c r="MU47" s="19" t="str">
        <f ca="1">IFERROR(__xludf.DUMMYFUNCTION("""COMPUTED_VALUE"""),"Гончаров  О. В.")</f>
        <v>Гончаров  О. В.</v>
      </c>
      <c r="MV47" s="19" t="str">
        <f ca="1">IFERROR(__xludf.DUMMYFUNCTION("""COMPUTED_VALUE"""),"За")</f>
        <v>За</v>
      </c>
      <c r="MW47" s="19">
        <f ca="1">IFERROR(__xludf.DUMMYFUNCTION("""COMPUTED_VALUE"""),6)</f>
        <v>6</v>
      </c>
      <c r="MX47" s="19" t="str">
        <f ca="1">IFERROR(__xludf.DUMMYFUNCTION("""COMPUTED_VALUE"""),"Гончаров  О. В.")</f>
        <v>Гончаров  О. В.</v>
      </c>
      <c r="MY47" s="19" t="str">
        <f ca="1">IFERROR(__xludf.DUMMYFUNCTION("""COMPUTED_VALUE"""),"За")</f>
        <v>За</v>
      </c>
      <c r="MZ47" s="19">
        <f ca="1">IFERROR(__xludf.DUMMYFUNCTION("""COMPUTED_VALUE"""),6)</f>
        <v>6</v>
      </c>
      <c r="NA47" s="19" t="str">
        <f ca="1">IFERROR(__xludf.DUMMYFUNCTION("""COMPUTED_VALUE"""),"Гончаров  О. В.")</f>
        <v>Гончаров  О. В.</v>
      </c>
      <c r="NB47" s="19" t="str">
        <f ca="1">IFERROR(__xludf.DUMMYFUNCTION("""COMPUTED_VALUE"""),"За")</f>
        <v>За</v>
      </c>
      <c r="NC47" s="19">
        <f ca="1">IFERROR(__xludf.DUMMYFUNCTION("""COMPUTED_VALUE"""),6)</f>
        <v>6</v>
      </c>
      <c r="ND47" s="19" t="str">
        <f ca="1">IFERROR(__xludf.DUMMYFUNCTION("""COMPUTED_VALUE"""),"Гончаров  О. В.")</f>
        <v>Гончаров  О. В.</v>
      </c>
      <c r="NE47" s="19" t="str">
        <f ca="1">IFERROR(__xludf.DUMMYFUNCTION("""COMPUTED_VALUE"""),"За")</f>
        <v>За</v>
      </c>
      <c r="NF47" s="19">
        <f ca="1">IFERROR(__xludf.DUMMYFUNCTION("""COMPUTED_VALUE"""),6)</f>
        <v>6</v>
      </c>
      <c r="NG47" s="19" t="str">
        <f ca="1">IFERROR(__xludf.DUMMYFUNCTION("""COMPUTED_VALUE"""),"Гончаров  О. В.")</f>
        <v>Гончаров  О. В.</v>
      </c>
      <c r="NH47" s="19" t="str">
        <f ca="1">IFERROR(__xludf.DUMMYFUNCTION("""COMPUTED_VALUE"""),"За")</f>
        <v>За</v>
      </c>
      <c r="NI47" s="19">
        <f ca="1">IFERROR(__xludf.DUMMYFUNCTION("""COMPUTED_VALUE"""),6)</f>
        <v>6</v>
      </c>
      <c r="NJ47" s="19" t="str">
        <f ca="1">IFERROR(__xludf.DUMMYFUNCTION("""COMPUTED_VALUE"""),"Гончаров  О. В.")</f>
        <v>Гончаров  О. В.</v>
      </c>
      <c r="NK47" s="19" t="str">
        <f ca="1">IFERROR(__xludf.DUMMYFUNCTION("""COMPUTED_VALUE"""),"За")</f>
        <v>За</v>
      </c>
      <c r="NL47" s="19">
        <f ca="1">IFERROR(__xludf.DUMMYFUNCTION("""COMPUTED_VALUE"""),6)</f>
        <v>6</v>
      </c>
      <c r="NM47" s="19" t="str">
        <f ca="1">IFERROR(__xludf.DUMMYFUNCTION("""COMPUTED_VALUE"""),"Гончаров  О. В.")</f>
        <v>Гончаров  О. В.</v>
      </c>
      <c r="NN47" s="19" t="str">
        <f ca="1">IFERROR(__xludf.DUMMYFUNCTION("""COMPUTED_VALUE"""),"За")</f>
        <v>За</v>
      </c>
      <c r="NO47" s="19">
        <f ca="1">IFERROR(__xludf.DUMMYFUNCTION("""COMPUTED_VALUE"""),6)</f>
        <v>6</v>
      </c>
      <c r="NP47" s="19" t="str">
        <f ca="1">IFERROR(__xludf.DUMMYFUNCTION("""COMPUTED_VALUE"""),"Гончаров  О. В.")</f>
        <v>Гончаров  О. В.</v>
      </c>
      <c r="NQ47" s="19" t="str">
        <f ca="1">IFERROR(__xludf.DUMMYFUNCTION("""COMPUTED_VALUE"""),"За")</f>
        <v>За</v>
      </c>
      <c r="NR47" s="19">
        <f ca="1">IFERROR(__xludf.DUMMYFUNCTION("""COMPUTED_VALUE"""),6)</f>
        <v>6</v>
      </c>
      <c r="NS47" s="19" t="str">
        <f ca="1">IFERROR(__xludf.DUMMYFUNCTION("""COMPUTED_VALUE"""),"Гончаров  О. В.")</f>
        <v>Гончаров  О. В.</v>
      </c>
      <c r="NT47" s="19" t="str">
        <f ca="1">IFERROR(__xludf.DUMMYFUNCTION("""COMPUTED_VALUE"""),"За")</f>
        <v>За</v>
      </c>
      <c r="NU47" s="19">
        <f ca="1">IFERROR(__xludf.DUMMYFUNCTION("""COMPUTED_VALUE"""),6)</f>
        <v>6</v>
      </c>
      <c r="NV47" s="19" t="str">
        <f ca="1">IFERROR(__xludf.DUMMYFUNCTION("""COMPUTED_VALUE"""),"Гончаров  О. В.")</f>
        <v>Гончаров  О. В.</v>
      </c>
      <c r="NW47" s="19" t="str">
        <f ca="1">IFERROR(__xludf.DUMMYFUNCTION("""COMPUTED_VALUE"""),"Утримався")</f>
        <v>Утримався</v>
      </c>
      <c r="NX47" s="19">
        <f ca="1">IFERROR(__xludf.DUMMYFUNCTION("""COMPUTED_VALUE"""),6)</f>
        <v>6</v>
      </c>
      <c r="NY47" s="19" t="str">
        <f ca="1">IFERROR(__xludf.DUMMYFUNCTION("""COMPUTED_VALUE"""),"Гончаров  О. В.")</f>
        <v>Гончаров  О. В.</v>
      </c>
      <c r="NZ47" s="19" t="str">
        <f ca="1">IFERROR(__xludf.DUMMYFUNCTION("""COMPUTED_VALUE"""),"За")</f>
        <v>За</v>
      </c>
      <c r="OA47" s="19">
        <f ca="1">IFERROR(__xludf.DUMMYFUNCTION("""COMPUTED_VALUE"""),6)</f>
        <v>6</v>
      </c>
      <c r="OB47" s="19" t="str">
        <f ca="1">IFERROR(__xludf.DUMMYFUNCTION("""COMPUTED_VALUE"""),"Гончаров  О. В.")</f>
        <v>Гончаров  О. В.</v>
      </c>
      <c r="OC47" s="19" t="str">
        <f ca="1">IFERROR(__xludf.DUMMYFUNCTION("""COMPUTED_VALUE"""),"Утримався")</f>
        <v>Утримався</v>
      </c>
      <c r="OD47" s="19">
        <f ca="1">IFERROR(__xludf.DUMMYFUNCTION("""COMPUTED_VALUE"""),6)</f>
        <v>6</v>
      </c>
      <c r="OE47" s="19" t="str">
        <f ca="1">IFERROR(__xludf.DUMMYFUNCTION("""COMPUTED_VALUE"""),"Гончаров  О. В.")</f>
        <v>Гончаров  О. В.</v>
      </c>
      <c r="OF47" s="19" t="str">
        <f ca="1">IFERROR(__xludf.DUMMYFUNCTION("""COMPUTED_VALUE"""),"За")</f>
        <v>За</v>
      </c>
      <c r="OG47" s="19">
        <f ca="1">IFERROR(__xludf.DUMMYFUNCTION("""COMPUTED_VALUE"""),6)</f>
        <v>6</v>
      </c>
      <c r="OH47" s="19" t="str">
        <f ca="1">IFERROR(__xludf.DUMMYFUNCTION("""COMPUTED_VALUE"""),"Гончаров  О. В.")</f>
        <v>Гончаров  О. В.</v>
      </c>
      <c r="OI47" s="19" t="str">
        <f ca="1">IFERROR(__xludf.DUMMYFUNCTION("""COMPUTED_VALUE"""),"За")</f>
        <v>За</v>
      </c>
      <c r="OJ47" s="19">
        <f ca="1">IFERROR(__xludf.DUMMYFUNCTION("""COMPUTED_VALUE"""),6)</f>
        <v>6</v>
      </c>
      <c r="OK47" s="19" t="str">
        <f ca="1">IFERROR(__xludf.DUMMYFUNCTION("""COMPUTED_VALUE"""),"Гончаров  О. В.")</f>
        <v>Гончаров  О. В.</v>
      </c>
      <c r="OL47" s="19" t="str">
        <f ca="1">IFERROR(__xludf.DUMMYFUNCTION("""COMPUTED_VALUE"""),"За")</f>
        <v>За</v>
      </c>
      <c r="OM47" s="19">
        <f ca="1">IFERROR(__xludf.DUMMYFUNCTION("""COMPUTED_VALUE"""),6)</f>
        <v>6</v>
      </c>
      <c r="ON47" s="19" t="str">
        <f ca="1">IFERROR(__xludf.DUMMYFUNCTION("""COMPUTED_VALUE"""),"Гончаров  О. В.")</f>
        <v>Гончаров  О. В.</v>
      </c>
      <c r="OO47" s="19" t="str">
        <f ca="1">IFERROR(__xludf.DUMMYFUNCTION("""COMPUTED_VALUE"""),"За")</f>
        <v>За</v>
      </c>
      <c r="OP47" s="19">
        <f ca="1">IFERROR(__xludf.DUMMYFUNCTION("""COMPUTED_VALUE"""),6)</f>
        <v>6</v>
      </c>
      <c r="OQ47" s="19" t="str">
        <f ca="1">IFERROR(__xludf.DUMMYFUNCTION("""COMPUTED_VALUE"""),"Гончаров  О. В.")</f>
        <v>Гончаров  О. В.</v>
      </c>
      <c r="OR47" s="19" t="str">
        <f ca="1">IFERROR(__xludf.DUMMYFUNCTION("""COMPUTED_VALUE"""),"За")</f>
        <v>За</v>
      </c>
      <c r="OS47" s="19">
        <f ca="1">IFERROR(__xludf.DUMMYFUNCTION("""COMPUTED_VALUE"""),6)</f>
        <v>6</v>
      </c>
      <c r="OT47" s="19" t="str">
        <f ca="1">IFERROR(__xludf.DUMMYFUNCTION("""COMPUTED_VALUE"""),"Гончаров  О. В.")</f>
        <v>Гончаров  О. В.</v>
      </c>
      <c r="OU47" s="19" t="str">
        <f ca="1">IFERROR(__xludf.DUMMYFUNCTION("""COMPUTED_VALUE"""),"За")</f>
        <v>За</v>
      </c>
      <c r="OV47" s="19">
        <f ca="1">IFERROR(__xludf.DUMMYFUNCTION("""COMPUTED_VALUE"""),6)</f>
        <v>6</v>
      </c>
      <c r="OW47" s="19" t="str">
        <f ca="1">IFERROR(__xludf.DUMMYFUNCTION("""COMPUTED_VALUE"""),"Гончаров  О. В.")</f>
        <v>Гончаров  О. В.</v>
      </c>
      <c r="OX47" s="19" t="str">
        <f ca="1">IFERROR(__xludf.DUMMYFUNCTION("""COMPUTED_VALUE"""),"За")</f>
        <v>За</v>
      </c>
      <c r="OY47" s="19">
        <f ca="1">IFERROR(__xludf.DUMMYFUNCTION("""COMPUTED_VALUE"""),6)</f>
        <v>6</v>
      </c>
      <c r="OZ47" s="19" t="str">
        <f ca="1">IFERROR(__xludf.DUMMYFUNCTION("""COMPUTED_VALUE"""),"Гончаров  О. В.")</f>
        <v>Гончаров  О. В.</v>
      </c>
      <c r="PA47" s="19" t="str">
        <f ca="1">IFERROR(__xludf.DUMMYFUNCTION("""COMPUTED_VALUE"""),"За")</f>
        <v>За</v>
      </c>
      <c r="PB47" s="19">
        <f ca="1">IFERROR(__xludf.DUMMYFUNCTION("""COMPUTED_VALUE"""),6)</f>
        <v>6</v>
      </c>
      <c r="PC47" s="19" t="str">
        <f ca="1">IFERROR(__xludf.DUMMYFUNCTION("""COMPUTED_VALUE"""),"Гончаров  О. В.")</f>
        <v>Гончаров  О. В.</v>
      </c>
      <c r="PD47" s="19" t="str">
        <f ca="1">IFERROR(__xludf.DUMMYFUNCTION("""COMPUTED_VALUE"""),"За")</f>
        <v>За</v>
      </c>
      <c r="PE47" s="19">
        <f ca="1">IFERROR(__xludf.DUMMYFUNCTION("""COMPUTED_VALUE"""),6)</f>
        <v>6</v>
      </c>
      <c r="PF47" s="19" t="str">
        <f ca="1">IFERROR(__xludf.DUMMYFUNCTION("""COMPUTED_VALUE"""),"Гончаров  О. В.")</f>
        <v>Гончаров  О. В.</v>
      </c>
      <c r="PG47" s="19" t="str">
        <f ca="1">IFERROR(__xludf.DUMMYFUNCTION("""COMPUTED_VALUE"""),"За")</f>
        <v>За</v>
      </c>
      <c r="PH47" s="19">
        <f ca="1">IFERROR(__xludf.DUMMYFUNCTION("""COMPUTED_VALUE"""),6)</f>
        <v>6</v>
      </c>
      <c r="PI47" s="19" t="str">
        <f ca="1">IFERROR(__xludf.DUMMYFUNCTION("""COMPUTED_VALUE"""),"Гончаров  О. В.")</f>
        <v>Гончаров  О. В.</v>
      </c>
      <c r="PJ47" s="19" t="str">
        <f ca="1">IFERROR(__xludf.DUMMYFUNCTION("""COMPUTED_VALUE"""),"За")</f>
        <v>За</v>
      </c>
      <c r="PK47" s="19">
        <f ca="1">IFERROR(__xludf.DUMMYFUNCTION("""COMPUTED_VALUE"""),6)</f>
        <v>6</v>
      </c>
      <c r="PL47" s="19" t="str">
        <f ca="1">IFERROR(__xludf.DUMMYFUNCTION("""COMPUTED_VALUE"""),"Гончаров  О. В.")</f>
        <v>Гончаров  О. В.</v>
      </c>
      <c r="PM47" s="19" t="str">
        <f ca="1">IFERROR(__xludf.DUMMYFUNCTION("""COMPUTED_VALUE"""),"Утримався")</f>
        <v>Утримався</v>
      </c>
      <c r="PN47" s="19">
        <f ca="1">IFERROR(__xludf.DUMMYFUNCTION("""COMPUTED_VALUE"""),6)</f>
        <v>6</v>
      </c>
      <c r="PO47" s="19" t="str">
        <f ca="1">IFERROR(__xludf.DUMMYFUNCTION("""COMPUTED_VALUE"""),"Гончаров  О. В.")</f>
        <v>Гончаров  О. В.</v>
      </c>
      <c r="PP47" s="19" t="str">
        <f ca="1">IFERROR(__xludf.DUMMYFUNCTION("""COMPUTED_VALUE"""),"За")</f>
        <v>За</v>
      </c>
      <c r="PQ47" s="19">
        <f ca="1">IFERROR(__xludf.DUMMYFUNCTION("""COMPUTED_VALUE"""),6)</f>
        <v>6</v>
      </c>
      <c r="PR47" s="19" t="str">
        <f ca="1">IFERROR(__xludf.DUMMYFUNCTION("""COMPUTED_VALUE"""),"Гончаров  О. В.")</f>
        <v>Гончаров  О. В.</v>
      </c>
      <c r="PS47" s="19" t="str">
        <f ca="1">IFERROR(__xludf.DUMMYFUNCTION("""COMPUTED_VALUE"""),"Утримався")</f>
        <v>Утримався</v>
      </c>
      <c r="PT47" s="19">
        <f ca="1">IFERROR(__xludf.DUMMYFUNCTION("""COMPUTED_VALUE"""),6)</f>
        <v>6</v>
      </c>
      <c r="PU47" s="19" t="str">
        <f ca="1">IFERROR(__xludf.DUMMYFUNCTION("""COMPUTED_VALUE"""),"Гончаров  О. В.")</f>
        <v>Гончаров  О. В.</v>
      </c>
      <c r="PV47" s="19" t="str">
        <f ca="1">IFERROR(__xludf.DUMMYFUNCTION("""COMPUTED_VALUE"""),"Утримався")</f>
        <v>Утримався</v>
      </c>
      <c r="PW47" s="19">
        <f ca="1">IFERROR(__xludf.DUMMYFUNCTION("""COMPUTED_VALUE"""),6)</f>
        <v>6</v>
      </c>
      <c r="PX47" s="19" t="str">
        <f ca="1">IFERROR(__xludf.DUMMYFUNCTION("""COMPUTED_VALUE"""),"Гончаров  О. В.")</f>
        <v>Гончаров  О. В.</v>
      </c>
      <c r="PY47" s="19" t="str">
        <f ca="1">IFERROR(__xludf.DUMMYFUNCTION("""COMPUTED_VALUE"""),"За")</f>
        <v>За</v>
      </c>
      <c r="PZ47" s="19">
        <f ca="1">IFERROR(__xludf.DUMMYFUNCTION("""COMPUTED_VALUE"""),6)</f>
        <v>6</v>
      </c>
      <c r="QA47" s="19" t="str">
        <f ca="1">IFERROR(__xludf.DUMMYFUNCTION("""COMPUTED_VALUE"""),"Гончаров  О. В.")</f>
        <v>Гончаров  О. В.</v>
      </c>
      <c r="QB47" s="19" t="str">
        <f ca="1">IFERROR(__xludf.DUMMYFUNCTION("""COMPUTED_VALUE"""),"За")</f>
        <v>За</v>
      </c>
      <c r="QC47" s="19">
        <f ca="1">IFERROR(__xludf.DUMMYFUNCTION("""COMPUTED_VALUE"""),6)</f>
        <v>6</v>
      </c>
      <c r="QD47" s="19" t="str">
        <f ca="1">IFERROR(__xludf.DUMMYFUNCTION("""COMPUTED_VALUE"""),"Гончаров  О. В.")</f>
        <v>Гончаров  О. В.</v>
      </c>
      <c r="QE47" s="19" t="str">
        <f ca="1">IFERROR(__xludf.DUMMYFUNCTION("""COMPUTED_VALUE"""),"За")</f>
        <v>За</v>
      </c>
      <c r="QF47" s="19">
        <f ca="1">IFERROR(__xludf.DUMMYFUNCTION("""COMPUTED_VALUE"""),6)</f>
        <v>6</v>
      </c>
      <c r="QG47" s="19" t="str">
        <f ca="1">IFERROR(__xludf.DUMMYFUNCTION("""COMPUTED_VALUE"""),"Гончаров  О. В.")</f>
        <v>Гончаров  О. В.</v>
      </c>
      <c r="QH47" s="19" t="str">
        <f ca="1">IFERROR(__xludf.DUMMYFUNCTION("""COMPUTED_VALUE"""),"Утримався")</f>
        <v>Утримався</v>
      </c>
      <c r="QI47" s="19">
        <f ca="1">IFERROR(__xludf.DUMMYFUNCTION("""COMPUTED_VALUE"""),6)</f>
        <v>6</v>
      </c>
      <c r="QJ47" s="19" t="str">
        <f ca="1">IFERROR(__xludf.DUMMYFUNCTION("""COMPUTED_VALUE"""),"Гончаров  О. В.")</f>
        <v>Гончаров  О. В.</v>
      </c>
      <c r="QK47" s="19" t="str">
        <f ca="1">IFERROR(__xludf.DUMMYFUNCTION("""COMPUTED_VALUE"""),"За")</f>
        <v>За</v>
      </c>
    </row>
    <row r="48" spans="1:453" ht="12.75">
      <c r="A48" s="17">
        <f ca="1">IFERROR(__xludf.DUMMYFUNCTION("""COMPUTED_VALUE"""),9)</f>
        <v>9</v>
      </c>
      <c r="B48" s="17" t="str">
        <f ca="1">IFERROR(__xludf.DUMMYFUNCTION("""COMPUTED_VALUE"""),"Грушко  В. В.")</f>
        <v>Грушко  В. В.</v>
      </c>
      <c r="C48" s="19" t="str">
        <f ca="1">IFERROR(__xludf.DUMMYFUNCTION("""COMPUTED_VALUE"""),"За")</f>
        <v>За</v>
      </c>
      <c r="D48" s="19">
        <f ca="1">IFERROR(__xludf.DUMMYFUNCTION("""COMPUTED_VALUE"""),9)</f>
        <v>9</v>
      </c>
      <c r="E48" s="19" t="str">
        <f ca="1">IFERROR(__xludf.DUMMYFUNCTION("""COMPUTED_VALUE"""),"Грушко  В. В.")</f>
        <v>Грушко  В. В.</v>
      </c>
      <c r="F48" s="19" t="str">
        <f ca="1">IFERROR(__xludf.DUMMYFUNCTION("""COMPUTED_VALUE"""),"За")</f>
        <v>За</v>
      </c>
      <c r="G48" s="19">
        <f ca="1">IFERROR(__xludf.DUMMYFUNCTION("""COMPUTED_VALUE"""),9)</f>
        <v>9</v>
      </c>
      <c r="H48" s="19" t="str">
        <f ca="1">IFERROR(__xludf.DUMMYFUNCTION("""COMPUTED_VALUE"""),"Грушко  В. В.")</f>
        <v>Грушко  В. В.</v>
      </c>
      <c r="I48" s="19" t="str">
        <f ca="1">IFERROR(__xludf.DUMMYFUNCTION("""COMPUTED_VALUE"""),"За")</f>
        <v>За</v>
      </c>
      <c r="J48" s="19">
        <f ca="1">IFERROR(__xludf.DUMMYFUNCTION("""COMPUTED_VALUE"""),9)</f>
        <v>9</v>
      </c>
      <c r="K48" s="19" t="str">
        <f ca="1">IFERROR(__xludf.DUMMYFUNCTION("""COMPUTED_VALUE"""),"Грушко  В. В.")</f>
        <v>Грушко  В. В.</v>
      </c>
      <c r="L48" s="19" t="str">
        <f ca="1">IFERROR(__xludf.DUMMYFUNCTION("""COMPUTED_VALUE"""),"За")</f>
        <v>За</v>
      </c>
      <c r="M48" s="19">
        <f ca="1">IFERROR(__xludf.DUMMYFUNCTION("""COMPUTED_VALUE"""),9)</f>
        <v>9</v>
      </c>
      <c r="N48" s="19" t="str">
        <f ca="1">IFERROR(__xludf.DUMMYFUNCTION("""COMPUTED_VALUE"""),"Грушко  В. В.")</f>
        <v>Грушко  В. В.</v>
      </c>
      <c r="O48" s="19" t="str">
        <f ca="1">IFERROR(__xludf.DUMMYFUNCTION("""COMPUTED_VALUE"""),"За")</f>
        <v>За</v>
      </c>
      <c r="P48" s="19">
        <f ca="1">IFERROR(__xludf.DUMMYFUNCTION("""COMPUTED_VALUE"""),9)</f>
        <v>9</v>
      </c>
      <c r="Q48" s="19" t="str">
        <f ca="1">IFERROR(__xludf.DUMMYFUNCTION("""COMPUTED_VALUE"""),"Грушко  В. В.")</f>
        <v>Грушко  В. В.</v>
      </c>
      <c r="R48" s="19" t="str">
        <f ca="1">IFERROR(__xludf.DUMMYFUNCTION("""COMPUTED_VALUE"""),"За")</f>
        <v>За</v>
      </c>
      <c r="S48" s="19">
        <f ca="1">IFERROR(__xludf.DUMMYFUNCTION("""COMPUTED_VALUE"""),9)</f>
        <v>9</v>
      </c>
      <c r="T48" s="19" t="str">
        <f ca="1">IFERROR(__xludf.DUMMYFUNCTION("""COMPUTED_VALUE"""),"Грушко  В. В.")</f>
        <v>Грушко  В. В.</v>
      </c>
      <c r="U48" s="19" t="str">
        <f ca="1">IFERROR(__xludf.DUMMYFUNCTION("""COMPUTED_VALUE"""),"Не голосував")</f>
        <v>Не голосував</v>
      </c>
      <c r="V48" s="19">
        <f ca="1">IFERROR(__xludf.DUMMYFUNCTION("""COMPUTED_VALUE"""),9)</f>
        <v>9</v>
      </c>
      <c r="W48" s="19" t="str">
        <f ca="1">IFERROR(__xludf.DUMMYFUNCTION("""COMPUTED_VALUE"""),"Грушко  В. В.")</f>
        <v>Грушко  В. В.</v>
      </c>
      <c r="X48" s="19" t="str">
        <f ca="1">IFERROR(__xludf.DUMMYFUNCTION("""COMPUTED_VALUE"""),"Не голосував")</f>
        <v>Не голосував</v>
      </c>
      <c r="Y48" s="19">
        <f ca="1">IFERROR(__xludf.DUMMYFUNCTION("""COMPUTED_VALUE"""),9)</f>
        <v>9</v>
      </c>
      <c r="Z48" s="19" t="str">
        <f ca="1">IFERROR(__xludf.DUMMYFUNCTION("""COMPUTED_VALUE"""),"Грушко  В. В.")</f>
        <v>Грушко  В. В.</v>
      </c>
      <c r="AA48" s="19" t="str">
        <f ca="1">IFERROR(__xludf.DUMMYFUNCTION("""COMPUTED_VALUE"""),"За")</f>
        <v>За</v>
      </c>
      <c r="AB48" s="19">
        <f ca="1">IFERROR(__xludf.DUMMYFUNCTION("""COMPUTED_VALUE"""),9)</f>
        <v>9</v>
      </c>
      <c r="AC48" s="19" t="str">
        <f ca="1">IFERROR(__xludf.DUMMYFUNCTION("""COMPUTED_VALUE"""),"Грушко  В. В.")</f>
        <v>Грушко  В. В.</v>
      </c>
      <c r="AD48" s="19" t="str">
        <f ca="1">IFERROR(__xludf.DUMMYFUNCTION("""COMPUTED_VALUE"""),"Не голосував")</f>
        <v>Не голосував</v>
      </c>
      <c r="AE48" s="19">
        <f ca="1">IFERROR(__xludf.DUMMYFUNCTION("""COMPUTED_VALUE"""),9)</f>
        <v>9</v>
      </c>
      <c r="AF48" s="19" t="str">
        <f ca="1">IFERROR(__xludf.DUMMYFUNCTION("""COMPUTED_VALUE"""),"Грушко  В. В.")</f>
        <v>Грушко  В. В.</v>
      </c>
      <c r="AG48" s="19" t="str">
        <f ca="1">IFERROR(__xludf.DUMMYFUNCTION("""COMPUTED_VALUE"""),"За")</f>
        <v>За</v>
      </c>
      <c r="AH48" s="19">
        <f ca="1">IFERROR(__xludf.DUMMYFUNCTION("""COMPUTED_VALUE"""),9)</f>
        <v>9</v>
      </c>
      <c r="AI48" s="19" t="str">
        <f ca="1">IFERROR(__xludf.DUMMYFUNCTION("""COMPUTED_VALUE"""),"Грушко  В. В.")</f>
        <v>Грушко  В. В.</v>
      </c>
      <c r="AJ48" s="19" t="str">
        <f ca="1">IFERROR(__xludf.DUMMYFUNCTION("""COMPUTED_VALUE"""),"За")</f>
        <v>За</v>
      </c>
      <c r="AK48" s="19">
        <f ca="1">IFERROR(__xludf.DUMMYFUNCTION("""COMPUTED_VALUE"""),9)</f>
        <v>9</v>
      </c>
      <c r="AL48" s="19" t="str">
        <f ca="1">IFERROR(__xludf.DUMMYFUNCTION("""COMPUTED_VALUE"""),"Грушко  В. В.")</f>
        <v>Грушко  В. В.</v>
      </c>
      <c r="AM48" s="19" t="str">
        <f ca="1">IFERROR(__xludf.DUMMYFUNCTION("""COMPUTED_VALUE"""),"Не голосував")</f>
        <v>Не голосував</v>
      </c>
      <c r="AN48" s="19">
        <f ca="1">IFERROR(__xludf.DUMMYFUNCTION("""COMPUTED_VALUE"""),9)</f>
        <v>9</v>
      </c>
      <c r="AO48" s="19" t="str">
        <f ca="1">IFERROR(__xludf.DUMMYFUNCTION("""COMPUTED_VALUE"""),"Грушко  В. В.")</f>
        <v>Грушко  В. В.</v>
      </c>
      <c r="AP48" s="19" t="str">
        <f ca="1">IFERROR(__xludf.DUMMYFUNCTION("""COMPUTED_VALUE"""),"Не голосував")</f>
        <v>Не голосував</v>
      </c>
      <c r="AQ48" s="19">
        <f ca="1">IFERROR(__xludf.DUMMYFUNCTION("""COMPUTED_VALUE"""),9)</f>
        <v>9</v>
      </c>
      <c r="AR48" s="19" t="str">
        <f ca="1">IFERROR(__xludf.DUMMYFUNCTION("""COMPUTED_VALUE"""),"Грушко  В. В.")</f>
        <v>Грушко  В. В.</v>
      </c>
      <c r="AS48" s="19" t="str">
        <f ca="1">IFERROR(__xludf.DUMMYFUNCTION("""COMPUTED_VALUE"""),"Не голосував")</f>
        <v>Не голосував</v>
      </c>
      <c r="AT48" s="19">
        <f ca="1">IFERROR(__xludf.DUMMYFUNCTION("""COMPUTED_VALUE"""),9)</f>
        <v>9</v>
      </c>
      <c r="AU48" s="19" t="str">
        <f ca="1">IFERROR(__xludf.DUMMYFUNCTION("""COMPUTED_VALUE"""),"Грушко  В. В.")</f>
        <v>Грушко  В. В.</v>
      </c>
      <c r="AV48" s="19" t="str">
        <f ca="1">IFERROR(__xludf.DUMMYFUNCTION("""COMPUTED_VALUE"""),"За")</f>
        <v>За</v>
      </c>
      <c r="AW48" s="19">
        <f ca="1">IFERROR(__xludf.DUMMYFUNCTION("""COMPUTED_VALUE"""),9)</f>
        <v>9</v>
      </c>
      <c r="AX48" s="19" t="str">
        <f ca="1">IFERROR(__xludf.DUMMYFUNCTION("""COMPUTED_VALUE"""),"Грушко  В. В.")</f>
        <v>Грушко  В. В.</v>
      </c>
      <c r="AY48" s="19" t="str">
        <f ca="1">IFERROR(__xludf.DUMMYFUNCTION("""COMPUTED_VALUE"""),"За")</f>
        <v>За</v>
      </c>
      <c r="AZ48" s="19">
        <f ca="1">IFERROR(__xludf.DUMMYFUNCTION("""COMPUTED_VALUE"""),9)</f>
        <v>9</v>
      </c>
      <c r="BA48" s="19" t="str">
        <f ca="1">IFERROR(__xludf.DUMMYFUNCTION("""COMPUTED_VALUE"""),"Грушко  В. В.")</f>
        <v>Грушко  В. В.</v>
      </c>
      <c r="BB48" s="19" t="str">
        <f ca="1">IFERROR(__xludf.DUMMYFUNCTION("""COMPUTED_VALUE"""),"За")</f>
        <v>За</v>
      </c>
      <c r="BC48" s="19">
        <f ca="1">IFERROR(__xludf.DUMMYFUNCTION("""COMPUTED_VALUE"""),9)</f>
        <v>9</v>
      </c>
      <c r="BD48" s="19" t="str">
        <f ca="1">IFERROR(__xludf.DUMMYFUNCTION("""COMPUTED_VALUE"""),"Грушко  В. В.")</f>
        <v>Грушко  В. В.</v>
      </c>
      <c r="BE48" s="19" t="str">
        <f ca="1">IFERROR(__xludf.DUMMYFUNCTION("""COMPUTED_VALUE"""),"...")</f>
        <v>...</v>
      </c>
      <c r="BF48" s="19">
        <f ca="1">IFERROR(__xludf.DUMMYFUNCTION("""COMPUTED_VALUE"""),9)</f>
        <v>9</v>
      </c>
      <c r="BG48" s="19" t="str">
        <f ca="1">IFERROR(__xludf.DUMMYFUNCTION("""COMPUTED_VALUE"""),"Грушко  В. В.")</f>
        <v>Грушко  В. В.</v>
      </c>
      <c r="BH48" s="19" t="str">
        <f ca="1">IFERROR(__xludf.DUMMYFUNCTION("""COMPUTED_VALUE"""),"...")</f>
        <v>...</v>
      </c>
      <c r="BI48" s="19">
        <f ca="1">IFERROR(__xludf.DUMMYFUNCTION("""COMPUTED_VALUE"""),9)</f>
        <v>9</v>
      </c>
      <c r="BJ48" s="19" t="str">
        <f ca="1">IFERROR(__xludf.DUMMYFUNCTION("""COMPUTED_VALUE"""),"Грушко  В. В.")</f>
        <v>Грушко  В. В.</v>
      </c>
      <c r="BK48" s="19" t="str">
        <f ca="1">IFERROR(__xludf.DUMMYFUNCTION("""COMPUTED_VALUE"""),"За")</f>
        <v>За</v>
      </c>
      <c r="BL48" s="19">
        <f ca="1">IFERROR(__xludf.DUMMYFUNCTION("""COMPUTED_VALUE"""),9)</f>
        <v>9</v>
      </c>
      <c r="BM48" s="19" t="str">
        <f ca="1">IFERROR(__xludf.DUMMYFUNCTION("""COMPUTED_VALUE"""),"Грушко  В. В.")</f>
        <v>Грушко  В. В.</v>
      </c>
      <c r="BN48" s="19" t="str">
        <f ca="1">IFERROR(__xludf.DUMMYFUNCTION("""COMPUTED_VALUE"""),"За")</f>
        <v>За</v>
      </c>
      <c r="BO48" s="19">
        <f ca="1">IFERROR(__xludf.DUMMYFUNCTION("""COMPUTED_VALUE"""),9)</f>
        <v>9</v>
      </c>
      <c r="BP48" s="19" t="str">
        <f ca="1">IFERROR(__xludf.DUMMYFUNCTION("""COMPUTED_VALUE"""),"Грушко  В. В.")</f>
        <v>Грушко  В. В.</v>
      </c>
      <c r="BQ48" s="19" t="str">
        <f ca="1">IFERROR(__xludf.DUMMYFUNCTION("""COMPUTED_VALUE"""),"За")</f>
        <v>За</v>
      </c>
      <c r="BR48" s="19">
        <f ca="1">IFERROR(__xludf.DUMMYFUNCTION("""COMPUTED_VALUE"""),9)</f>
        <v>9</v>
      </c>
      <c r="BS48" s="19" t="str">
        <f ca="1">IFERROR(__xludf.DUMMYFUNCTION("""COMPUTED_VALUE"""),"Грушко  В. В.")</f>
        <v>Грушко  В. В.</v>
      </c>
      <c r="BT48" s="19" t="str">
        <f ca="1">IFERROR(__xludf.DUMMYFUNCTION("""COMPUTED_VALUE"""),"За")</f>
        <v>За</v>
      </c>
      <c r="BU48" s="19">
        <f ca="1">IFERROR(__xludf.DUMMYFUNCTION("""COMPUTED_VALUE"""),9)</f>
        <v>9</v>
      </c>
      <c r="BV48" s="19" t="str">
        <f ca="1">IFERROR(__xludf.DUMMYFUNCTION("""COMPUTED_VALUE"""),"Грушко  В. В.")</f>
        <v>Грушко  В. В.</v>
      </c>
      <c r="BW48" s="19" t="str">
        <f ca="1">IFERROR(__xludf.DUMMYFUNCTION("""COMPUTED_VALUE"""),"За")</f>
        <v>За</v>
      </c>
      <c r="BX48" s="19">
        <f ca="1">IFERROR(__xludf.DUMMYFUNCTION("""COMPUTED_VALUE"""),9)</f>
        <v>9</v>
      </c>
      <c r="BY48" s="19" t="str">
        <f ca="1">IFERROR(__xludf.DUMMYFUNCTION("""COMPUTED_VALUE"""),"Грушко  В. В.")</f>
        <v>Грушко  В. В.</v>
      </c>
      <c r="BZ48" s="19" t="str">
        <f ca="1">IFERROR(__xludf.DUMMYFUNCTION("""COMPUTED_VALUE"""),"За")</f>
        <v>За</v>
      </c>
      <c r="CA48" s="19">
        <f ca="1">IFERROR(__xludf.DUMMYFUNCTION("""COMPUTED_VALUE"""),9)</f>
        <v>9</v>
      </c>
      <c r="CB48" s="19" t="str">
        <f ca="1">IFERROR(__xludf.DUMMYFUNCTION("""COMPUTED_VALUE"""),"Грушко  В. В.")</f>
        <v>Грушко  В. В.</v>
      </c>
      <c r="CC48" s="19" t="str">
        <f ca="1">IFERROR(__xludf.DUMMYFUNCTION("""COMPUTED_VALUE"""),"За")</f>
        <v>За</v>
      </c>
      <c r="CD48" s="19">
        <f ca="1">IFERROR(__xludf.DUMMYFUNCTION("""COMPUTED_VALUE"""),9)</f>
        <v>9</v>
      </c>
      <c r="CE48" s="19" t="str">
        <f ca="1">IFERROR(__xludf.DUMMYFUNCTION("""COMPUTED_VALUE"""),"Грушко  В. В.")</f>
        <v>Грушко  В. В.</v>
      </c>
      <c r="CF48" s="19" t="str">
        <f ca="1">IFERROR(__xludf.DUMMYFUNCTION("""COMPUTED_VALUE"""),"За")</f>
        <v>За</v>
      </c>
      <c r="CG48" s="19">
        <f ca="1">IFERROR(__xludf.DUMMYFUNCTION("""COMPUTED_VALUE"""),9)</f>
        <v>9</v>
      </c>
      <c r="CH48" s="19" t="str">
        <f ca="1">IFERROR(__xludf.DUMMYFUNCTION("""COMPUTED_VALUE"""),"Грушко  В. В.")</f>
        <v>Грушко  В. В.</v>
      </c>
      <c r="CI48" s="19" t="str">
        <f ca="1">IFERROR(__xludf.DUMMYFUNCTION("""COMPUTED_VALUE"""),"Не голосував")</f>
        <v>Не голосував</v>
      </c>
      <c r="CJ48" s="19">
        <f ca="1">IFERROR(__xludf.DUMMYFUNCTION("""COMPUTED_VALUE"""),9)</f>
        <v>9</v>
      </c>
      <c r="CK48" s="19" t="str">
        <f ca="1">IFERROR(__xludf.DUMMYFUNCTION("""COMPUTED_VALUE"""),"Грушко  В. В.")</f>
        <v>Грушко  В. В.</v>
      </c>
      <c r="CL48" s="19" t="str">
        <f ca="1">IFERROR(__xludf.DUMMYFUNCTION("""COMPUTED_VALUE"""),"За")</f>
        <v>За</v>
      </c>
      <c r="CM48" s="19">
        <f ca="1">IFERROR(__xludf.DUMMYFUNCTION("""COMPUTED_VALUE"""),9)</f>
        <v>9</v>
      </c>
      <c r="CN48" s="19" t="str">
        <f ca="1">IFERROR(__xludf.DUMMYFUNCTION("""COMPUTED_VALUE"""),"Грушко  В. В.")</f>
        <v>Грушко  В. В.</v>
      </c>
      <c r="CO48" s="19" t="str">
        <f ca="1">IFERROR(__xludf.DUMMYFUNCTION("""COMPUTED_VALUE"""),"Не голосував")</f>
        <v>Не голосував</v>
      </c>
      <c r="CP48" s="19">
        <f ca="1">IFERROR(__xludf.DUMMYFUNCTION("""COMPUTED_VALUE"""),9)</f>
        <v>9</v>
      </c>
      <c r="CQ48" s="19" t="str">
        <f ca="1">IFERROR(__xludf.DUMMYFUNCTION("""COMPUTED_VALUE"""),"Грушко  В. В.")</f>
        <v>Грушко  В. В.</v>
      </c>
      <c r="CR48" s="19" t="str">
        <f ca="1">IFERROR(__xludf.DUMMYFUNCTION("""COMPUTED_VALUE"""),"За")</f>
        <v>За</v>
      </c>
      <c r="CS48" s="19">
        <f ca="1">IFERROR(__xludf.DUMMYFUNCTION("""COMPUTED_VALUE"""),9)</f>
        <v>9</v>
      </c>
      <c r="CT48" s="19" t="str">
        <f ca="1">IFERROR(__xludf.DUMMYFUNCTION("""COMPUTED_VALUE"""),"Грушко  В. В.")</f>
        <v>Грушко  В. В.</v>
      </c>
      <c r="CU48" s="19" t="str">
        <f ca="1">IFERROR(__xludf.DUMMYFUNCTION("""COMPUTED_VALUE"""),"За")</f>
        <v>За</v>
      </c>
      <c r="CV48" s="19">
        <f ca="1">IFERROR(__xludf.DUMMYFUNCTION("""COMPUTED_VALUE"""),9)</f>
        <v>9</v>
      </c>
      <c r="CW48" s="19" t="str">
        <f ca="1">IFERROR(__xludf.DUMMYFUNCTION("""COMPUTED_VALUE"""),"Грушко  В. В.")</f>
        <v>Грушко  В. В.</v>
      </c>
      <c r="CX48" s="19" t="str">
        <f ca="1">IFERROR(__xludf.DUMMYFUNCTION("""COMPUTED_VALUE"""),"За")</f>
        <v>За</v>
      </c>
      <c r="CY48" s="19">
        <f ca="1">IFERROR(__xludf.DUMMYFUNCTION("""COMPUTED_VALUE"""),9)</f>
        <v>9</v>
      </c>
      <c r="CZ48" s="19" t="str">
        <f ca="1">IFERROR(__xludf.DUMMYFUNCTION("""COMPUTED_VALUE"""),"Грушко  В. В.")</f>
        <v>Грушко  В. В.</v>
      </c>
      <c r="DA48" s="19" t="str">
        <f ca="1">IFERROR(__xludf.DUMMYFUNCTION("""COMPUTED_VALUE"""),"За")</f>
        <v>За</v>
      </c>
      <c r="DB48" s="19">
        <f ca="1">IFERROR(__xludf.DUMMYFUNCTION("""COMPUTED_VALUE"""),9)</f>
        <v>9</v>
      </c>
      <c r="DC48" s="19" t="str">
        <f ca="1">IFERROR(__xludf.DUMMYFUNCTION("""COMPUTED_VALUE"""),"Грушко  В. В.")</f>
        <v>Грушко  В. В.</v>
      </c>
      <c r="DD48" s="19" t="str">
        <f ca="1">IFERROR(__xludf.DUMMYFUNCTION("""COMPUTED_VALUE"""),"За")</f>
        <v>За</v>
      </c>
      <c r="DE48" s="19">
        <f ca="1">IFERROR(__xludf.DUMMYFUNCTION("""COMPUTED_VALUE"""),9)</f>
        <v>9</v>
      </c>
      <c r="DF48" s="19" t="str">
        <f ca="1">IFERROR(__xludf.DUMMYFUNCTION("""COMPUTED_VALUE"""),"Грушко  В. В.")</f>
        <v>Грушко  В. В.</v>
      </c>
      <c r="DG48" s="19" t="str">
        <f ca="1">IFERROR(__xludf.DUMMYFUNCTION("""COMPUTED_VALUE"""),"За")</f>
        <v>За</v>
      </c>
      <c r="DH48" s="19">
        <f ca="1">IFERROR(__xludf.DUMMYFUNCTION("""COMPUTED_VALUE"""),9)</f>
        <v>9</v>
      </c>
      <c r="DI48" s="19" t="str">
        <f ca="1">IFERROR(__xludf.DUMMYFUNCTION("""COMPUTED_VALUE"""),"Грушко  В. В.")</f>
        <v>Грушко  В. В.</v>
      </c>
      <c r="DJ48" s="19" t="str">
        <f ca="1">IFERROR(__xludf.DUMMYFUNCTION("""COMPUTED_VALUE"""),"За")</f>
        <v>За</v>
      </c>
      <c r="DK48" s="19">
        <f ca="1">IFERROR(__xludf.DUMMYFUNCTION("""COMPUTED_VALUE"""),9)</f>
        <v>9</v>
      </c>
      <c r="DL48" s="19" t="str">
        <f ca="1">IFERROR(__xludf.DUMMYFUNCTION("""COMPUTED_VALUE"""),"Грушко  В. В.")</f>
        <v>Грушко  В. В.</v>
      </c>
      <c r="DM48" s="19" t="str">
        <f ca="1">IFERROR(__xludf.DUMMYFUNCTION("""COMPUTED_VALUE"""),"За")</f>
        <v>За</v>
      </c>
      <c r="DN48" s="19">
        <f ca="1">IFERROR(__xludf.DUMMYFUNCTION("""COMPUTED_VALUE"""),9)</f>
        <v>9</v>
      </c>
      <c r="DO48" s="19" t="str">
        <f ca="1">IFERROR(__xludf.DUMMYFUNCTION("""COMPUTED_VALUE"""),"Грушко  В. В.")</f>
        <v>Грушко  В. В.</v>
      </c>
      <c r="DP48" s="19" t="str">
        <f ca="1">IFERROR(__xludf.DUMMYFUNCTION("""COMPUTED_VALUE"""),"За")</f>
        <v>За</v>
      </c>
      <c r="DQ48" s="19">
        <f ca="1">IFERROR(__xludf.DUMMYFUNCTION("""COMPUTED_VALUE"""),9)</f>
        <v>9</v>
      </c>
      <c r="DR48" s="19" t="str">
        <f ca="1">IFERROR(__xludf.DUMMYFUNCTION("""COMPUTED_VALUE"""),"Грушко  В. В.")</f>
        <v>Грушко  В. В.</v>
      </c>
      <c r="DS48" s="19" t="str">
        <f ca="1">IFERROR(__xludf.DUMMYFUNCTION("""COMPUTED_VALUE"""),"За")</f>
        <v>За</v>
      </c>
      <c r="DT48" s="19">
        <f ca="1">IFERROR(__xludf.DUMMYFUNCTION("""COMPUTED_VALUE"""),9)</f>
        <v>9</v>
      </c>
      <c r="DU48" s="19" t="str">
        <f ca="1">IFERROR(__xludf.DUMMYFUNCTION("""COMPUTED_VALUE"""),"Грушко  В. В.")</f>
        <v>Грушко  В. В.</v>
      </c>
      <c r="DV48" s="19" t="str">
        <f ca="1">IFERROR(__xludf.DUMMYFUNCTION("""COMPUTED_VALUE"""),"За")</f>
        <v>За</v>
      </c>
      <c r="DW48" s="19">
        <f ca="1">IFERROR(__xludf.DUMMYFUNCTION("""COMPUTED_VALUE"""),9)</f>
        <v>9</v>
      </c>
      <c r="DX48" s="19" t="str">
        <f ca="1">IFERROR(__xludf.DUMMYFUNCTION("""COMPUTED_VALUE"""),"Грушко  В. В.")</f>
        <v>Грушко  В. В.</v>
      </c>
      <c r="DY48" s="19" t="str">
        <f ca="1">IFERROR(__xludf.DUMMYFUNCTION("""COMPUTED_VALUE"""),"За")</f>
        <v>За</v>
      </c>
      <c r="DZ48" s="19">
        <f ca="1">IFERROR(__xludf.DUMMYFUNCTION("""COMPUTED_VALUE"""),9)</f>
        <v>9</v>
      </c>
      <c r="EA48" s="19" t="str">
        <f ca="1">IFERROR(__xludf.DUMMYFUNCTION("""COMPUTED_VALUE"""),"Грушко  В. В.")</f>
        <v>Грушко  В. В.</v>
      </c>
      <c r="EB48" s="19" t="str">
        <f ca="1">IFERROR(__xludf.DUMMYFUNCTION("""COMPUTED_VALUE"""),"За")</f>
        <v>За</v>
      </c>
      <c r="EC48" s="19">
        <f ca="1">IFERROR(__xludf.DUMMYFUNCTION("""COMPUTED_VALUE"""),9)</f>
        <v>9</v>
      </c>
      <c r="ED48" s="19" t="str">
        <f ca="1">IFERROR(__xludf.DUMMYFUNCTION("""COMPUTED_VALUE"""),"Грушко  В. В.")</f>
        <v>Грушко  В. В.</v>
      </c>
      <c r="EE48" s="19" t="str">
        <f ca="1">IFERROR(__xludf.DUMMYFUNCTION("""COMPUTED_VALUE"""),"За")</f>
        <v>За</v>
      </c>
      <c r="EF48" s="19">
        <f ca="1">IFERROR(__xludf.DUMMYFUNCTION("""COMPUTED_VALUE"""),9)</f>
        <v>9</v>
      </c>
      <c r="EG48" s="19" t="str">
        <f ca="1">IFERROR(__xludf.DUMMYFUNCTION("""COMPUTED_VALUE"""),"Грушко  В. В.")</f>
        <v>Грушко  В. В.</v>
      </c>
      <c r="EH48" s="19" t="str">
        <f ca="1">IFERROR(__xludf.DUMMYFUNCTION("""COMPUTED_VALUE"""),"За")</f>
        <v>За</v>
      </c>
      <c r="EI48" s="19">
        <f ca="1">IFERROR(__xludf.DUMMYFUNCTION("""COMPUTED_VALUE"""),9)</f>
        <v>9</v>
      </c>
      <c r="EJ48" s="19" t="str">
        <f ca="1">IFERROR(__xludf.DUMMYFUNCTION("""COMPUTED_VALUE"""),"Грушко  В. В.")</f>
        <v>Грушко  В. В.</v>
      </c>
      <c r="EK48" s="19" t="str">
        <f ca="1">IFERROR(__xludf.DUMMYFUNCTION("""COMPUTED_VALUE"""),"За")</f>
        <v>За</v>
      </c>
      <c r="EL48" s="19">
        <f ca="1">IFERROR(__xludf.DUMMYFUNCTION("""COMPUTED_VALUE"""),9)</f>
        <v>9</v>
      </c>
      <c r="EM48" s="19" t="str">
        <f ca="1">IFERROR(__xludf.DUMMYFUNCTION("""COMPUTED_VALUE"""),"Грушко  В. В.")</f>
        <v>Грушко  В. В.</v>
      </c>
      <c r="EN48" s="19" t="str">
        <f ca="1">IFERROR(__xludf.DUMMYFUNCTION("""COMPUTED_VALUE"""),"Не голосував")</f>
        <v>Не голосував</v>
      </c>
      <c r="EO48" s="19">
        <f ca="1">IFERROR(__xludf.DUMMYFUNCTION("""COMPUTED_VALUE"""),9)</f>
        <v>9</v>
      </c>
      <c r="EP48" s="19" t="str">
        <f ca="1">IFERROR(__xludf.DUMMYFUNCTION("""COMPUTED_VALUE"""),"Грушко  В. В.")</f>
        <v>Грушко  В. В.</v>
      </c>
      <c r="EQ48" s="19" t="str">
        <f ca="1">IFERROR(__xludf.DUMMYFUNCTION("""COMPUTED_VALUE"""),"Не голосував")</f>
        <v>Не голосував</v>
      </c>
      <c r="ER48" s="19">
        <f ca="1">IFERROR(__xludf.DUMMYFUNCTION("""COMPUTED_VALUE"""),9)</f>
        <v>9</v>
      </c>
      <c r="ES48" s="19" t="str">
        <f ca="1">IFERROR(__xludf.DUMMYFUNCTION("""COMPUTED_VALUE"""),"Грушко  В. В.")</f>
        <v>Грушко  В. В.</v>
      </c>
      <c r="ET48" s="19" t="str">
        <f ca="1">IFERROR(__xludf.DUMMYFUNCTION("""COMPUTED_VALUE"""),"За")</f>
        <v>За</v>
      </c>
      <c r="EU48" s="19">
        <f ca="1">IFERROR(__xludf.DUMMYFUNCTION("""COMPUTED_VALUE"""),9)</f>
        <v>9</v>
      </c>
      <c r="EV48" s="19" t="str">
        <f ca="1">IFERROR(__xludf.DUMMYFUNCTION("""COMPUTED_VALUE"""),"Грушко  В. В.")</f>
        <v>Грушко  В. В.</v>
      </c>
      <c r="EW48" s="19" t="str">
        <f ca="1">IFERROR(__xludf.DUMMYFUNCTION("""COMPUTED_VALUE"""),"За")</f>
        <v>За</v>
      </c>
      <c r="EX48" s="19">
        <f ca="1">IFERROR(__xludf.DUMMYFUNCTION("""COMPUTED_VALUE"""),9)</f>
        <v>9</v>
      </c>
      <c r="EY48" s="19" t="str">
        <f ca="1">IFERROR(__xludf.DUMMYFUNCTION("""COMPUTED_VALUE"""),"Грушко  В. В.")</f>
        <v>Грушко  В. В.</v>
      </c>
      <c r="EZ48" s="19" t="str">
        <f ca="1">IFERROR(__xludf.DUMMYFUNCTION("""COMPUTED_VALUE"""),"За")</f>
        <v>За</v>
      </c>
      <c r="FA48" s="19">
        <f ca="1">IFERROR(__xludf.DUMMYFUNCTION("""COMPUTED_VALUE"""),9)</f>
        <v>9</v>
      </c>
      <c r="FB48" s="19" t="str">
        <f ca="1">IFERROR(__xludf.DUMMYFUNCTION("""COMPUTED_VALUE"""),"Грушко  В. В.")</f>
        <v>Грушко  В. В.</v>
      </c>
      <c r="FC48" s="19" t="str">
        <f ca="1">IFERROR(__xludf.DUMMYFUNCTION("""COMPUTED_VALUE"""),"Не голосував")</f>
        <v>Не голосував</v>
      </c>
      <c r="FD48" s="19">
        <f ca="1">IFERROR(__xludf.DUMMYFUNCTION("""COMPUTED_VALUE"""),9)</f>
        <v>9</v>
      </c>
      <c r="FE48" s="19" t="str">
        <f ca="1">IFERROR(__xludf.DUMMYFUNCTION("""COMPUTED_VALUE"""),"Грушко  В. В.")</f>
        <v>Грушко  В. В.</v>
      </c>
      <c r="FF48" s="19" t="str">
        <f ca="1">IFERROR(__xludf.DUMMYFUNCTION("""COMPUTED_VALUE"""),"За")</f>
        <v>За</v>
      </c>
      <c r="FG48" s="19">
        <f ca="1">IFERROR(__xludf.DUMMYFUNCTION("""COMPUTED_VALUE"""),9)</f>
        <v>9</v>
      </c>
      <c r="FH48" s="19" t="str">
        <f ca="1">IFERROR(__xludf.DUMMYFUNCTION("""COMPUTED_VALUE"""),"Грушко  В. В.")</f>
        <v>Грушко  В. В.</v>
      </c>
      <c r="FI48" s="19" t="str">
        <f ca="1">IFERROR(__xludf.DUMMYFUNCTION("""COMPUTED_VALUE"""),"За")</f>
        <v>За</v>
      </c>
      <c r="FJ48" s="19">
        <f ca="1">IFERROR(__xludf.DUMMYFUNCTION("""COMPUTED_VALUE"""),9)</f>
        <v>9</v>
      </c>
      <c r="FK48" s="19" t="str">
        <f ca="1">IFERROR(__xludf.DUMMYFUNCTION("""COMPUTED_VALUE"""),"Грушко  В. В.")</f>
        <v>Грушко  В. В.</v>
      </c>
      <c r="FL48" s="19" t="str">
        <f ca="1">IFERROR(__xludf.DUMMYFUNCTION("""COMPUTED_VALUE"""),"За")</f>
        <v>За</v>
      </c>
      <c r="FM48" s="19">
        <f ca="1">IFERROR(__xludf.DUMMYFUNCTION("""COMPUTED_VALUE"""),9)</f>
        <v>9</v>
      </c>
      <c r="FN48" s="19" t="str">
        <f ca="1">IFERROR(__xludf.DUMMYFUNCTION("""COMPUTED_VALUE"""),"Грушко  В. В.")</f>
        <v>Грушко  В. В.</v>
      </c>
      <c r="FO48" s="19" t="str">
        <f ca="1">IFERROR(__xludf.DUMMYFUNCTION("""COMPUTED_VALUE"""),"За")</f>
        <v>За</v>
      </c>
      <c r="FP48" s="19">
        <f ca="1">IFERROR(__xludf.DUMMYFUNCTION("""COMPUTED_VALUE"""),9)</f>
        <v>9</v>
      </c>
      <c r="FQ48" s="19" t="str">
        <f ca="1">IFERROR(__xludf.DUMMYFUNCTION("""COMPUTED_VALUE"""),"Грушко  В. В.")</f>
        <v>Грушко  В. В.</v>
      </c>
      <c r="FR48" s="19" t="str">
        <f ca="1">IFERROR(__xludf.DUMMYFUNCTION("""COMPUTED_VALUE"""),"...")</f>
        <v>...</v>
      </c>
      <c r="FS48" s="19">
        <f ca="1">IFERROR(__xludf.DUMMYFUNCTION("""COMPUTED_VALUE"""),9)</f>
        <v>9</v>
      </c>
      <c r="FT48" s="19" t="str">
        <f ca="1">IFERROR(__xludf.DUMMYFUNCTION("""COMPUTED_VALUE"""),"Грушко  В. В.")</f>
        <v>Грушко  В. В.</v>
      </c>
      <c r="FU48" s="19" t="str">
        <f ca="1">IFERROR(__xludf.DUMMYFUNCTION("""COMPUTED_VALUE"""),"За")</f>
        <v>За</v>
      </c>
      <c r="FV48" s="19">
        <f ca="1">IFERROR(__xludf.DUMMYFUNCTION("""COMPUTED_VALUE"""),9)</f>
        <v>9</v>
      </c>
      <c r="FW48" s="19" t="str">
        <f ca="1">IFERROR(__xludf.DUMMYFUNCTION("""COMPUTED_VALUE"""),"Грушко  В. В.")</f>
        <v>Грушко  В. В.</v>
      </c>
      <c r="FX48" s="19" t="str">
        <f ca="1">IFERROR(__xludf.DUMMYFUNCTION("""COMPUTED_VALUE"""),"За")</f>
        <v>За</v>
      </c>
      <c r="FY48" s="19">
        <f ca="1">IFERROR(__xludf.DUMMYFUNCTION("""COMPUTED_VALUE"""),9)</f>
        <v>9</v>
      </c>
      <c r="FZ48" s="19" t="str">
        <f ca="1">IFERROR(__xludf.DUMMYFUNCTION("""COMPUTED_VALUE"""),"Грушко  В. В.")</f>
        <v>Грушко  В. В.</v>
      </c>
      <c r="GA48" s="19" t="str">
        <f ca="1">IFERROR(__xludf.DUMMYFUNCTION("""COMPUTED_VALUE"""),"За")</f>
        <v>За</v>
      </c>
      <c r="GB48" s="19">
        <f ca="1">IFERROR(__xludf.DUMMYFUNCTION("""COMPUTED_VALUE"""),9)</f>
        <v>9</v>
      </c>
      <c r="GC48" s="19" t="str">
        <f ca="1">IFERROR(__xludf.DUMMYFUNCTION("""COMPUTED_VALUE"""),"Грушко  В. В.")</f>
        <v>Грушко  В. В.</v>
      </c>
      <c r="GD48" s="19" t="str">
        <f ca="1">IFERROR(__xludf.DUMMYFUNCTION("""COMPUTED_VALUE"""),"За")</f>
        <v>За</v>
      </c>
      <c r="GE48" s="19">
        <f ca="1">IFERROR(__xludf.DUMMYFUNCTION("""COMPUTED_VALUE"""),9)</f>
        <v>9</v>
      </c>
      <c r="GF48" s="19" t="str">
        <f ca="1">IFERROR(__xludf.DUMMYFUNCTION("""COMPUTED_VALUE"""),"Грушко  В. В.")</f>
        <v>Грушко  В. В.</v>
      </c>
      <c r="GG48" s="19" t="str">
        <f ca="1">IFERROR(__xludf.DUMMYFUNCTION("""COMPUTED_VALUE"""),"За")</f>
        <v>За</v>
      </c>
      <c r="GH48" s="19">
        <f ca="1">IFERROR(__xludf.DUMMYFUNCTION("""COMPUTED_VALUE"""),9)</f>
        <v>9</v>
      </c>
      <c r="GI48" s="19" t="str">
        <f ca="1">IFERROR(__xludf.DUMMYFUNCTION("""COMPUTED_VALUE"""),"Грушко  В. В.")</f>
        <v>Грушко  В. В.</v>
      </c>
      <c r="GJ48" s="19" t="str">
        <f ca="1">IFERROR(__xludf.DUMMYFUNCTION("""COMPUTED_VALUE"""),"За")</f>
        <v>За</v>
      </c>
      <c r="GK48" s="19">
        <f ca="1">IFERROR(__xludf.DUMMYFUNCTION("""COMPUTED_VALUE"""),9)</f>
        <v>9</v>
      </c>
      <c r="GL48" s="19" t="str">
        <f ca="1">IFERROR(__xludf.DUMMYFUNCTION("""COMPUTED_VALUE"""),"Грушко  В. В.")</f>
        <v>Грушко  В. В.</v>
      </c>
      <c r="GM48" s="19" t="str">
        <f ca="1">IFERROR(__xludf.DUMMYFUNCTION("""COMPUTED_VALUE"""),"За")</f>
        <v>За</v>
      </c>
      <c r="GN48" s="19">
        <f ca="1">IFERROR(__xludf.DUMMYFUNCTION("""COMPUTED_VALUE"""),9)</f>
        <v>9</v>
      </c>
      <c r="GO48" s="19" t="str">
        <f ca="1">IFERROR(__xludf.DUMMYFUNCTION("""COMPUTED_VALUE"""),"Грушко  В. В.")</f>
        <v>Грушко  В. В.</v>
      </c>
      <c r="GP48" s="19" t="str">
        <f ca="1">IFERROR(__xludf.DUMMYFUNCTION("""COMPUTED_VALUE"""),"За")</f>
        <v>За</v>
      </c>
      <c r="GQ48" s="19">
        <f ca="1">IFERROR(__xludf.DUMMYFUNCTION("""COMPUTED_VALUE"""),9)</f>
        <v>9</v>
      </c>
      <c r="GR48" s="19" t="str">
        <f ca="1">IFERROR(__xludf.DUMMYFUNCTION("""COMPUTED_VALUE"""),"Грушко  В. В.")</f>
        <v>Грушко  В. В.</v>
      </c>
      <c r="GS48" s="19" t="str">
        <f ca="1">IFERROR(__xludf.DUMMYFUNCTION("""COMPUTED_VALUE"""),"За")</f>
        <v>За</v>
      </c>
      <c r="GT48" s="19">
        <f ca="1">IFERROR(__xludf.DUMMYFUNCTION("""COMPUTED_VALUE"""),9)</f>
        <v>9</v>
      </c>
      <c r="GU48" s="19" t="str">
        <f ca="1">IFERROR(__xludf.DUMMYFUNCTION("""COMPUTED_VALUE"""),"Грушко  В. В.")</f>
        <v>Грушко  В. В.</v>
      </c>
      <c r="GV48" s="19" t="str">
        <f ca="1">IFERROR(__xludf.DUMMYFUNCTION("""COMPUTED_VALUE"""),"За")</f>
        <v>За</v>
      </c>
      <c r="GW48" s="19">
        <f ca="1">IFERROR(__xludf.DUMMYFUNCTION("""COMPUTED_VALUE"""),9)</f>
        <v>9</v>
      </c>
      <c r="GX48" s="19" t="str">
        <f ca="1">IFERROR(__xludf.DUMMYFUNCTION("""COMPUTED_VALUE"""),"Грушко  В. В.")</f>
        <v>Грушко  В. В.</v>
      </c>
      <c r="GY48" s="19" t="str">
        <f ca="1">IFERROR(__xludf.DUMMYFUNCTION("""COMPUTED_VALUE"""),"За")</f>
        <v>За</v>
      </c>
      <c r="GZ48" s="19">
        <f ca="1">IFERROR(__xludf.DUMMYFUNCTION("""COMPUTED_VALUE"""),9)</f>
        <v>9</v>
      </c>
      <c r="HA48" s="19" t="str">
        <f ca="1">IFERROR(__xludf.DUMMYFUNCTION("""COMPUTED_VALUE"""),"Грушко  В. В.")</f>
        <v>Грушко  В. В.</v>
      </c>
      <c r="HB48" s="19" t="str">
        <f ca="1">IFERROR(__xludf.DUMMYFUNCTION("""COMPUTED_VALUE"""),"За")</f>
        <v>За</v>
      </c>
      <c r="HC48" s="19">
        <f ca="1">IFERROR(__xludf.DUMMYFUNCTION("""COMPUTED_VALUE"""),9)</f>
        <v>9</v>
      </c>
      <c r="HD48" s="19" t="str">
        <f ca="1">IFERROR(__xludf.DUMMYFUNCTION("""COMPUTED_VALUE"""),"Грушко  В. В.")</f>
        <v>Грушко  В. В.</v>
      </c>
      <c r="HE48" s="19" t="str">
        <f ca="1">IFERROR(__xludf.DUMMYFUNCTION("""COMPUTED_VALUE"""),"За")</f>
        <v>За</v>
      </c>
      <c r="HF48" s="19">
        <f ca="1">IFERROR(__xludf.DUMMYFUNCTION("""COMPUTED_VALUE"""),9)</f>
        <v>9</v>
      </c>
      <c r="HG48" s="19" t="str">
        <f ca="1">IFERROR(__xludf.DUMMYFUNCTION("""COMPUTED_VALUE"""),"Грушко  В. В.")</f>
        <v>Грушко  В. В.</v>
      </c>
      <c r="HH48" s="19" t="str">
        <f ca="1">IFERROR(__xludf.DUMMYFUNCTION("""COMPUTED_VALUE"""),"За")</f>
        <v>За</v>
      </c>
      <c r="HI48" s="19">
        <f ca="1">IFERROR(__xludf.DUMMYFUNCTION("""COMPUTED_VALUE"""),9)</f>
        <v>9</v>
      </c>
      <c r="HJ48" s="19" t="str">
        <f ca="1">IFERROR(__xludf.DUMMYFUNCTION("""COMPUTED_VALUE"""),"Грушко  В. В.")</f>
        <v>Грушко  В. В.</v>
      </c>
      <c r="HK48" s="19" t="str">
        <f ca="1">IFERROR(__xludf.DUMMYFUNCTION("""COMPUTED_VALUE"""),"За")</f>
        <v>За</v>
      </c>
      <c r="HL48" s="19">
        <f ca="1">IFERROR(__xludf.DUMMYFUNCTION("""COMPUTED_VALUE"""),9)</f>
        <v>9</v>
      </c>
      <c r="HM48" s="19" t="str">
        <f ca="1">IFERROR(__xludf.DUMMYFUNCTION("""COMPUTED_VALUE"""),"Грушко  В. В.")</f>
        <v>Грушко  В. В.</v>
      </c>
      <c r="HN48" s="19" t="str">
        <f ca="1">IFERROR(__xludf.DUMMYFUNCTION("""COMPUTED_VALUE"""),"За")</f>
        <v>За</v>
      </c>
      <c r="HO48" s="19">
        <f ca="1">IFERROR(__xludf.DUMMYFUNCTION("""COMPUTED_VALUE"""),9)</f>
        <v>9</v>
      </c>
      <c r="HP48" s="19" t="str">
        <f ca="1">IFERROR(__xludf.DUMMYFUNCTION("""COMPUTED_VALUE"""),"Грушко  В. В.")</f>
        <v>Грушко  В. В.</v>
      </c>
      <c r="HQ48" s="19" t="str">
        <f ca="1">IFERROR(__xludf.DUMMYFUNCTION("""COMPUTED_VALUE"""),"За")</f>
        <v>За</v>
      </c>
      <c r="HR48" s="19">
        <f ca="1">IFERROR(__xludf.DUMMYFUNCTION("""COMPUTED_VALUE"""),9)</f>
        <v>9</v>
      </c>
      <c r="HS48" s="19" t="str">
        <f ca="1">IFERROR(__xludf.DUMMYFUNCTION("""COMPUTED_VALUE"""),"Грушко  В. В.")</f>
        <v>Грушко  В. В.</v>
      </c>
      <c r="HT48" s="19" t="str">
        <f ca="1">IFERROR(__xludf.DUMMYFUNCTION("""COMPUTED_VALUE"""),"За")</f>
        <v>За</v>
      </c>
      <c r="HU48" s="19">
        <f ca="1">IFERROR(__xludf.DUMMYFUNCTION("""COMPUTED_VALUE"""),9)</f>
        <v>9</v>
      </c>
      <c r="HV48" s="19" t="str">
        <f ca="1">IFERROR(__xludf.DUMMYFUNCTION("""COMPUTED_VALUE"""),"Грушко  В. В.")</f>
        <v>Грушко  В. В.</v>
      </c>
      <c r="HW48" s="19" t="str">
        <f ca="1">IFERROR(__xludf.DUMMYFUNCTION("""COMPUTED_VALUE"""),"За")</f>
        <v>За</v>
      </c>
      <c r="HX48" s="19">
        <f ca="1">IFERROR(__xludf.DUMMYFUNCTION("""COMPUTED_VALUE"""),9)</f>
        <v>9</v>
      </c>
      <c r="HY48" s="19" t="str">
        <f ca="1">IFERROR(__xludf.DUMMYFUNCTION("""COMPUTED_VALUE"""),"Грушко  В. В.")</f>
        <v>Грушко  В. В.</v>
      </c>
      <c r="HZ48" s="19" t="str">
        <f ca="1">IFERROR(__xludf.DUMMYFUNCTION("""COMPUTED_VALUE"""),"За")</f>
        <v>За</v>
      </c>
      <c r="IA48" s="19">
        <f ca="1">IFERROR(__xludf.DUMMYFUNCTION("""COMPUTED_VALUE"""),9)</f>
        <v>9</v>
      </c>
      <c r="IB48" s="19" t="str">
        <f ca="1">IFERROR(__xludf.DUMMYFUNCTION("""COMPUTED_VALUE"""),"Грушко  В. В.")</f>
        <v>Грушко  В. В.</v>
      </c>
      <c r="IC48" s="19" t="str">
        <f ca="1">IFERROR(__xludf.DUMMYFUNCTION("""COMPUTED_VALUE"""),"За")</f>
        <v>За</v>
      </c>
      <c r="ID48" s="19">
        <f ca="1">IFERROR(__xludf.DUMMYFUNCTION("""COMPUTED_VALUE"""),9)</f>
        <v>9</v>
      </c>
      <c r="IE48" s="19" t="str">
        <f ca="1">IFERROR(__xludf.DUMMYFUNCTION("""COMPUTED_VALUE"""),"Грушко  В. В.")</f>
        <v>Грушко  В. В.</v>
      </c>
      <c r="IF48" s="19" t="str">
        <f ca="1">IFERROR(__xludf.DUMMYFUNCTION("""COMPUTED_VALUE"""),"За")</f>
        <v>За</v>
      </c>
      <c r="IG48" s="19">
        <f ca="1">IFERROR(__xludf.DUMMYFUNCTION("""COMPUTED_VALUE"""),9)</f>
        <v>9</v>
      </c>
      <c r="IH48" s="19" t="str">
        <f ca="1">IFERROR(__xludf.DUMMYFUNCTION("""COMPUTED_VALUE"""),"Грушко  В. В.")</f>
        <v>Грушко  В. В.</v>
      </c>
      <c r="II48" s="19" t="str">
        <f ca="1">IFERROR(__xludf.DUMMYFUNCTION("""COMPUTED_VALUE"""),"За")</f>
        <v>За</v>
      </c>
      <c r="IJ48" s="19">
        <f ca="1">IFERROR(__xludf.DUMMYFUNCTION("""COMPUTED_VALUE"""),9)</f>
        <v>9</v>
      </c>
      <c r="IK48" s="19" t="str">
        <f ca="1">IFERROR(__xludf.DUMMYFUNCTION("""COMPUTED_VALUE"""),"Грушко  В. В.")</f>
        <v>Грушко  В. В.</v>
      </c>
      <c r="IL48" s="19" t="str">
        <f ca="1">IFERROR(__xludf.DUMMYFUNCTION("""COMPUTED_VALUE"""),"За")</f>
        <v>За</v>
      </c>
      <c r="IM48" s="19">
        <f ca="1">IFERROR(__xludf.DUMMYFUNCTION("""COMPUTED_VALUE"""),9)</f>
        <v>9</v>
      </c>
      <c r="IN48" s="19" t="str">
        <f ca="1">IFERROR(__xludf.DUMMYFUNCTION("""COMPUTED_VALUE"""),"Грушко  В. В.")</f>
        <v>Грушко  В. В.</v>
      </c>
      <c r="IO48" s="19" t="str">
        <f ca="1">IFERROR(__xludf.DUMMYFUNCTION("""COMPUTED_VALUE"""),"За")</f>
        <v>За</v>
      </c>
      <c r="IP48" s="19">
        <f ca="1">IFERROR(__xludf.DUMMYFUNCTION("""COMPUTED_VALUE"""),9)</f>
        <v>9</v>
      </c>
      <c r="IQ48" s="19" t="str">
        <f ca="1">IFERROR(__xludf.DUMMYFUNCTION("""COMPUTED_VALUE"""),"Грушко  В. В.")</f>
        <v>Грушко  В. В.</v>
      </c>
      <c r="IR48" s="19" t="str">
        <f ca="1">IFERROR(__xludf.DUMMYFUNCTION("""COMPUTED_VALUE"""),"За")</f>
        <v>За</v>
      </c>
      <c r="IS48" s="19">
        <f ca="1">IFERROR(__xludf.DUMMYFUNCTION("""COMPUTED_VALUE"""),9)</f>
        <v>9</v>
      </c>
      <c r="IT48" s="19" t="str">
        <f ca="1">IFERROR(__xludf.DUMMYFUNCTION("""COMPUTED_VALUE"""),"Грушко  В. В.")</f>
        <v>Грушко  В. В.</v>
      </c>
      <c r="IU48" s="19" t="str">
        <f ca="1">IFERROR(__xludf.DUMMYFUNCTION("""COMPUTED_VALUE"""),"За")</f>
        <v>За</v>
      </c>
      <c r="IV48" s="19">
        <f ca="1">IFERROR(__xludf.DUMMYFUNCTION("""COMPUTED_VALUE"""),9)</f>
        <v>9</v>
      </c>
      <c r="IW48" s="19" t="str">
        <f ca="1">IFERROR(__xludf.DUMMYFUNCTION("""COMPUTED_VALUE"""),"Грушко  В. В.")</f>
        <v>Грушко  В. В.</v>
      </c>
      <c r="IX48" s="19" t="str">
        <f ca="1">IFERROR(__xludf.DUMMYFUNCTION("""COMPUTED_VALUE"""),"За")</f>
        <v>За</v>
      </c>
      <c r="IY48" s="19">
        <f ca="1">IFERROR(__xludf.DUMMYFUNCTION("""COMPUTED_VALUE"""),9)</f>
        <v>9</v>
      </c>
      <c r="IZ48" s="19" t="str">
        <f ca="1">IFERROR(__xludf.DUMMYFUNCTION("""COMPUTED_VALUE"""),"Грушко  В. В.")</f>
        <v>Грушко  В. В.</v>
      </c>
      <c r="JA48" s="19" t="str">
        <f ca="1">IFERROR(__xludf.DUMMYFUNCTION("""COMPUTED_VALUE"""),"За")</f>
        <v>За</v>
      </c>
      <c r="JB48" s="19">
        <f ca="1">IFERROR(__xludf.DUMMYFUNCTION("""COMPUTED_VALUE"""),9)</f>
        <v>9</v>
      </c>
      <c r="JC48" s="19" t="str">
        <f ca="1">IFERROR(__xludf.DUMMYFUNCTION("""COMPUTED_VALUE"""),"Грушко  В. В.")</f>
        <v>Грушко  В. В.</v>
      </c>
      <c r="JD48" s="19" t="str">
        <f ca="1">IFERROR(__xludf.DUMMYFUNCTION("""COMPUTED_VALUE"""),"За")</f>
        <v>За</v>
      </c>
      <c r="JE48" s="19">
        <f ca="1">IFERROR(__xludf.DUMMYFUNCTION("""COMPUTED_VALUE"""),9)</f>
        <v>9</v>
      </c>
      <c r="JF48" s="19" t="str">
        <f ca="1">IFERROR(__xludf.DUMMYFUNCTION("""COMPUTED_VALUE"""),"Грушко  В. В.")</f>
        <v>Грушко  В. В.</v>
      </c>
      <c r="JG48" s="19" t="str">
        <f ca="1">IFERROR(__xludf.DUMMYFUNCTION("""COMPUTED_VALUE"""),"За")</f>
        <v>За</v>
      </c>
      <c r="JH48" s="19">
        <f ca="1">IFERROR(__xludf.DUMMYFUNCTION("""COMPUTED_VALUE"""),9)</f>
        <v>9</v>
      </c>
      <c r="JI48" s="19" t="str">
        <f ca="1">IFERROR(__xludf.DUMMYFUNCTION("""COMPUTED_VALUE"""),"Грушко  В. В.")</f>
        <v>Грушко  В. В.</v>
      </c>
      <c r="JJ48" s="19" t="str">
        <f ca="1">IFERROR(__xludf.DUMMYFUNCTION("""COMPUTED_VALUE"""),"За")</f>
        <v>За</v>
      </c>
      <c r="JK48" s="19">
        <f ca="1">IFERROR(__xludf.DUMMYFUNCTION("""COMPUTED_VALUE"""),9)</f>
        <v>9</v>
      </c>
      <c r="JL48" s="19" t="str">
        <f ca="1">IFERROR(__xludf.DUMMYFUNCTION("""COMPUTED_VALUE"""),"Грушко  В. В.")</f>
        <v>Грушко  В. В.</v>
      </c>
      <c r="JM48" s="19" t="str">
        <f ca="1">IFERROR(__xludf.DUMMYFUNCTION("""COMPUTED_VALUE"""),"За")</f>
        <v>За</v>
      </c>
      <c r="JN48" s="19">
        <f ca="1">IFERROR(__xludf.DUMMYFUNCTION("""COMPUTED_VALUE"""),9)</f>
        <v>9</v>
      </c>
      <c r="JO48" s="19" t="str">
        <f ca="1">IFERROR(__xludf.DUMMYFUNCTION("""COMPUTED_VALUE"""),"Грушко  В. В.")</f>
        <v>Грушко  В. В.</v>
      </c>
      <c r="JP48" s="19" t="str">
        <f ca="1">IFERROR(__xludf.DUMMYFUNCTION("""COMPUTED_VALUE"""),"За")</f>
        <v>За</v>
      </c>
      <c r="JQ48" s="19">
        <f ca="1">IFERROR(__xludf.DUMMYFUNCTION("""COMPUTED_VALUE"""),9)</f>
        <v>9</v>
      </c>
      <c r="JR48" s="19" t="str">
        <f ca="1">IFERROR(__xludf.DUMMYFUNCTION("""COMPUTED_VALUE"""),"Грушко  В. В.")</f>
        <v>Грушко  В. В.</v>
      </c>
      <c r="JS48" s="19" t="str">
        <f ca="1">IFERROR(__xludf.DUMMYFUNCTION("""COMPUTED_VALUE"""),"За")</f>
        <v>За</v>
      </c>
      <c r="JT48" s="19">
        <f ca="1">IFERROR(__xludf.DUMMYFUNCTION("""COMPUTED_VALUE"""),9)</f>
        <v>9</v>
      </c>
      <c r="JU48" s="19" t="str">
        <f ca="1">IFERROR(__xludf.DUMMYFUNCTION("""COMPUTED_VALUE"""),"Грушко  В. В.")</f>
        <v>Грушко  В. В.</v>
      </c>
      <c r="JV48" s="19" t="str">
        <f ca="1">IFERROR(__xludf.DUMMYFUNCTION("""COMPUTED_VALUE"""),"За")</f>
        <v>За</v>
      </c>
      <c r="JW48" s="19">
        <f ca="1">IFERROR(__xludf.DUMMYFUNCTION("""COMPUTED_VALUE"""),9)</f>
        <v>9</v>
      </c>
      <c r="JX48" s="19" t="str">
        <f ca="1">IFERROR(__xludf.DUMMYFUNCTION("""COMPUTED_VALUE"""),"Грушко  В. В.")</f>
        <v>Грушко  В. В.</v>
      </c>
      <c r="JY48" s="19" t="str">
        <f ca="1">IFERROR(__xludf.DUMMYFUNCTION("""COMPUTED_VALUE"""),"За")</f>
        <v>За</v>
      </c>
      <c r="JZ48" s="19">
        <f ca="1">IFERROR(__xludf.DUMMYFUNCTION("""COMPUTED_VALUE"""),9)</f>
        <v>9</v>
      </c>
      <c r="KA48" s="19" t="str">
        <f ca="1">IFERROR(__xludf.DUMMYFUNCTION("""COMPUTED_VALUE"""),"Грушко  В. В.")</f>
        <v>Грушко  В. В.</v>
      </c>
      <c r="KB48" s="19" t="str">
        <f ca="1">IFERROR(__xludf.DUMMYFUNCTION("""COMPUTED_VALUE"""),"За")</f>
        <v>За</v>
      </c>
      <c r="KC48" s="19">
        <f ca="1">IFERROR(__xludf.DUMMYFUNCTION("""COMPUTED_VALUE"""),9)</f>
        <v>9</v>
      </c>
      <c r="KD48" s="19" t="str">
        <f ca="1">IFERROR(__xludf.DUMMYFUNCTION("""COMPUTED_VALUE"""),"Грушко  В. В.")</f>
        <v>Грушко  В. В.</v>
      </c>
      <c r="KE48" s="19" t="str">
        <f ca="1">IFERROR(__xludf.DUMMYFUNCTION("""COMPUTED_VALUE"""),"За")</f>
        <v>За</v>
      </c>
      <c r="KF48" s="19">
        <f ca="1">IFERROR(__xludf.DUMMYFUNCTION("""COMPUTED_VALUE"""),9)</f>
        <v>9</v>
      </c>
      <c r="KG48" s="19" t="str">
        <f ca="1">IFERROR(__xludf.DUMMYFUNCTION("""COMPUTED_VALUE"""),"Грушко  В. В.")</f>
        <v>Грушко  В. В.</v>
      </c>
      <c r="KH48" s="19" t="str">
        <f ca="1">IFERROR(__xludf.DUMMYFUNCTION("""COMPUTED_VALUE"""),"За")</f>
        <v>За</v>
      </c>
      <c r="KI48" s="19">
        <f ca="1">IFERROR(__xludf.DUMMYFUNCTION("""COMPUTED_VALUE"""),9)</f>
        <v>9</v>
      </c>
      <c r="KJ48" s="19" t="str">
        <f ca="1">IFERROR(__xludf.DUMMYFUNCTION("""COMPUTED_VALUE"""),"Грушко  В. В.")</f>
        <v>Грушко  В. В.</v>
      </c>
      <c r="KK48" s="19" t="str">
        <f ca="1">IFERROR(__xludf.DUMMYFUNCTION("""COMPUTED_VALUE"""),"За")</f>
        <v>За</v>
      </c>
      <c r="KL48" s="19">
        <f ca="1">IFERROR(__xludf.DUMMYFUNCTION("""COMPUTED_VALUE"""),9)</f>
        <v>9</v>
      </c>
      <c r="KM48" s="19" t="str">
        <f ca="1">IFERROR(__xludf.DUMMYFUNCTION("""COMPUTED_VALUE"""),"Грушко  В. В.")</f>
        <v>Грушко  В. В.</v>
      </c>
      <c r="KN48" s="19" t="str">
        <f ca="1">IFERROR(__xludf.DUMMYFUNCTION("""COMPUTED_VALUE"""),"За")</f>
        <v>За</v>
      </c>
      <c r="KO48" s="19">
        <f ca="1">IFERROR(__xludf.DUMMYFUNCTION("""COMPUTED_VALUE"""),9)</f>
        <v>9</v>
      </c>
      <c r="KP48" s="19" t="str">
        <f ca="1">IFERROR(__xludf.DUMMYFUNCTION("""COMPUTED_VALUE"""),"Грушко  В. В.")</f>
        <v>Грушко  В. В.</v>
      </c>
      <c r="KQ48" s="19" t="str">
        <f ca="1">IFERROR(__xludf.DUMMYFUNCTION("""COMPUTED_VALUE"""),"За")</f>
        <v>За</v>
      </c>
      <c r="KR48" s="19">
        <f ca="1">IFERROR(__xludf.DUMMYFUNCTION("""COMPUTED_VALUE"""),9)</f>
        <v>9</v>
      </c>
      <c r="KS48" s="19" t="str">
        <f ca="1">IFERROR(__xludf.DUMMYFUNCTION("""COMPUTED_VALUE"""),"Грушко  В. В.")</f>
        <v>Грушко  В. В.</v>
      </c>
      <c r="KT48" s="19" t="str">
        <f ca="1">IFERROR(__xludf.DUMMYFUNCTION("""COMPUTED_VALUE"""),"Не голосував")</f>
        <v>Не голосував</v>
      </c>
      <c r="KU48" s="19">
        <f ca="1">IFERROR(__xludf.DUMMYFUNCTION("""COMPUTED_VALUE"""),9)</f>
        <v>9</v>
      </c>
      <c r="KV48" s="19" t="str">
        <f ca="1">IFERROR(__xludf.DUMMYFUNCTION("""COMPUTED_VALUE"""),"Грушко  В. В.")</f>
        <v>Грушко  В. В.</v>
      </c>
      <c r="KW48" s="19" t="str">
        <f ca="1">IFERROR(__xludf.DUMMYFUNCTION("""COMPUTED_VALUE"""),"За")</f>
        <v>За</v>
      </c>
      <c r="KX48" s="19">
        <f ca="1">IFERROR(__xludf.DUMMYFUNCTION("""COMPUTED_VALUE"""),9)</f>
        <v>9</v>
      </c>
      <c r="KY48" s="19" t="str">
        <f ca="1">IFERROR(__xludf.DUMMYFUNCTION("""COMPUTED_VALUE"""),"Грушко  В. В.")</f>
        <v>Грушко  В. В.</v>
      </c>
      <c r="KZ48" s="19" t="str">
        <f ca="1">IFERROR(__xludf.DUMMYFUNCTION("""COMPUTED_VALUE"""),"За")</f>
        <v>За</v>
      </c>
      <c r="LA48" s="19">
        <f ca="1">IFERROR(__xludf.DUMMYFUNCTION("""COMPUTED_VALUE"""),9)</f>
        <v>9</v>
      </c>
      <c r="LB48" s="19" t="str">
        <f ca="1">IFERROR(__xludf.DUMMYFUNCTION("""COMPUTED_VALUE"""),"Грушко  В. В.")</f>
        <v>Грушко  В. В.</v>
      </c>
      <c r="LC48" s="19" t="str">
        <f ca="1">IFERROR(__xludf.DUMMYFUNCTION("""COMPUTED_VALUE"""),"За")</f>
        <v>За</v>
      </c>
      <c r="LD48" s="19">
        <f ca="1">IFERROR(__xludf.DUMMYFUNCTION("""COMPUTED_VALUE"""),9)</f>
        <v>9</v>
      </c>
      <c r="LE48" s="19" t="str">
        <f ca="1">IFERROR(__xludf.DUMMYFUNCTION("""COMPUTED_VALUE"""),"Грушко  В. В.")</f>
        <v>Грушко  В. В.</v>
      </c>
      <c r="LF48" s="19" t="str">
        <f ca="1">IFERROR(__xludf.DUMMYFUNCTION("""COMPUTED_VALUE"""),"За")</f>
        <v>За</v>
      </c>
      <c r="LG48" s="19">
        <f ca="1">IFERROR(__xludf.DUMMYFUNCTION("""COMPUTED_VALUE"""),9)</f>
        <v>9</v>
      </c>
      <c r="LH48" s="19" t="str">
        <f ca="1">IFERROR(__xludf.DUMMYFUNCTION("""COMPUTED_VALUE"""),"Грушко  В. В.")</f>
        <v>Грушко  В. В.</v>
      </c>
      <c r="LI48" s="19" t="str">
        <f ca="1">IFERROR(__xludf.DUMMYFUNCTION("""COMPUTED_VALUE"""),"За")</f>
        <v>За</v>
      </c>
      <c r="LJ48" s="19">
        <f ca="1">IFERROR(__xludf.DUMMYFUNCTION("""COMPUTED_VALUE"""),9)</f>
        <v>9</v>
      </c>
      <c r="LK48" s="19" t="str">
        <f ca="1">IFERROR(__xludf.DUMMYFUNCTION("""COMPUTED_VALUE"""),"Грушко  В. В.")</f>
        <v>Грушко  В. В.</v>
      </c>
      <c r="LL48" s="19" t="str">
        <f ca="1">IFERROR(__xludf.DUMMYFUNCTION("""COMPUTED_VALUE"""),"За")</f>
        <v>За</v>
      </c>
      <c r="LM48" s="19">
        <f ca="1">IFERROR(__xludf.DUMMYFUNCTION("""COMPUTED_VALUE"""),9)</f>
        <v>9</v>
      </c>
      <c r="LN48" s="19" t="str">
        <f ca="1">IFERROR(__xludf.DUMMYFUNCTION("""COMPUTED_VALUE"""),"Грушко  В. В.")</f>
        <v>Грушко  В. В.</v>
      </c>
      <c r="LO48" s="19" t="str">
        <f ca="1">IFERROR(__xludf.DUMMYFUNCTION("""COMPUTED_VALUE"""),"За")</f>
        <v>За</v>
      </c>
      <c r="LP48" s="19">
        <f ca="1">IFERROR(__xludf.DUMMYFUNCTION("""COMPUTED_VALUE"""),9)</f>
        <v>9</v>
      </c>
      <c r="LQ48" s="19" t="str">
        <f ca="1">IFERROR(__xludf.DUMMYFUNCTION("""COMPUTED_VALUE"""),"Грушко  В. В.")</f>
        <v>Грушко  В. В.</v>
      </c>
      <c r="LR48" s="19" t="str">
        <f ca="1">IFERROR(__xludf.DUMMYFUNCTION("""COMPUTED_VALUE"""),"За")</f>
        <v>За</v>
      </c>
      <c r="LS48" s="19">
        <f ca="1">IFERROR(__xludf.DUMMYFUNCTION("""COMPUTED_VALUE"""),9)</f>
        <v>9</v>
      </c>
      <c r="LT48" s="19" t="str">
        <f ca="1">IFERROR(__xludf.DUMMYFUNCTION("""COMPUTED_VALUE"""),"Грушко  В. В.")</f>
        <v>Грушко  В. В.</v>
      </c>
      <c r="LU48" s="19" t="str">
        <f ca="1">IFERROR(__xludf.DUMMYFUNCTION("""COMPUTED_VALUE"""),"За")</f>
        <v>За</v>
      </c>
      <c r="LV48" s="19">
        <f ca="1">IFERROR(__xludf.DUMMYFUNCTION("""COMPUTED_VALUE"""),9)</f>
        <v>9</v>
      </c>
      <c r="LW48" s="19" t="str">
        <f ca="1">IFERROR(__xludf.DUMMYFUNCTION("""COMPUTED_VALUE"""),"Грушко  В. В.")</f>
        <v>Грушко  В. В.</v>
      </c>
      <c r="LX48" s="19" t="str">
        <f ca="1">IFERROR(__xludf.DUMMYFUNCTION("""COMPUTED_VALUE"""),"За")</f>
        <v>За</v>
      </c>
      <c r="LY48" s="19">
        <f ca="1">IFERROR(__xludf.DUMMYFUNCTION("""COMPUTED_VALUE"""),9)</f>
        <v>9</v>
      </c>
      <c r="LZ48" s="19" t="str">
        <f ca="1">IFERROR(__xludf.DUMMYFUNCTION("""COMPUTED_VALUE"""),"Грушко  В. В.")</f>
        <v>Грушко  В. В.</v>
      </c>
      <c r="MA48" s="19" t="str">
        <f ca="1">IFERROR(__xludf.DUMMYFUNCTION("""COMPUTED_VALUE"""),"За")</f>
        <v>За</v>
      </c>
      <c r="MB48" s="19">
        <f ca="1">IFERROR(__xludf.DUMMYFUNCTION("""COMPUTED_VALUE"""),9)</f>
        <v>9</v>
      </c>
      <c r="MC48" s="19" t="str">
        <f ca="1">IFERROR(__xludf.DUMMYFUNCTION("""COMPUTED_VALUE"""),"Грушко  В. В.")</f>
        <v>Грушко  В. В.</v>
      </c>
      <c r="MD48" s="19" t="str">
        <f ca="1">IFERROR(__xludf.DUMMYFUNCTION("""COMPUTED_VALUE"""),"За")</f>
        <v>За</v>
      </c>
      <c r="ME48" s="19">
        <f ca="1">IFERROR(__xludf.DUMMYFUNCTION("""COMPUTED_VALUE"""),9)</f>
        <v>9</v>
      </c>
      <c r="MF48" s="19" t="str">
        <f ca="1">IFERROR(__xludf.DUMMYFUNCTION("""COMPUTED_VALUE"""),"Грушко  В. В.")</f>
        <v>Грушко  В. В.</v>
      </c>
      <c r="MG48" s="19" t="str">
        <f ca="1">IFERROR(__xludf.DUMMYFUNCTION("""COMPUTED_VALUE"""),"Не голосував")</f>
        <v>Не голосував</v>
      </c>
      <c r="MH48" s="19">
        <f ca="1">IFERROR(__xludf.DUMMYFUNCTION("""COMPUTED_VALUE"""),9)</f>
        <v>9</v>
      </c>
      <c r="MI48" s="19" t="str">
        <f ca="1">IFERROR(__xludf.DUMMYFUNCTION("""COMPUTED_VALUE"""),"Грушко  В. В.")</f>
        <v>Грушко  В. В.</v>
      </c>
      <c r="MJ48" s="19" t="str">
        <f ca="1">IFERROR(__xludf.DUMMYFUNCTION("""COMPUTED_VALUE"""),"За")</f>
        <v>За</v>
      </c>
      <c r="MK48" s="19">
        <f ca="1">IFERROR(__xludf.DUMMYFUNCTION("""COMPUTED_VALUE"""),9)</f>
        <v>9</v>
      </c>
      <c r="ML48" s="19" t="str">
        <f ca="1">IFERROR(__xludf.DUMMYFUNCTION("""COMPUTED_VALUE"""),"Грушко  В. В.")</f>
        <v>Грушко  В. В.</v>
      </c>
      <c r="MM48" s="19" t="str">
        <f ca="1">IFERROR(__xludf.DUMMYFUNCTION("""COMPUTED_VALUE"""),"За")</f>
        <v>За</v>
      </c>
      <c r="MN48" s="19">
        <f ca="1">IFERROR(__xludf.DUMMYFUNCTION("""COMPUTED_VALUE"""),9)</f>
        <v>9</v>
      </c>
      <c r="MO48" s="19" t="str">
        <f ca="1">IFERROR(__xludf.DUMMYFUNCTION("""COMPUTED_VALUE"""),"Грушко  В. В.")</f>
        <v>Грушко  В. В.</v>
      </c>
      <c r="MP48" s="19" t="str">
        <f ca="1">IFERROR(__xludf.DUMMYFUNCTION("""COMPUTED_VALUE"""),"За")</f>
        <v>За</v>
      </c>
      <c r="MQ48" s="19">
        <f ca="1">IFERROR(__xludf.DUMMYFUNCTION("""COMPUTED_VALUE"""),9)</f>
        <v>9</v>
      </c>
      <c r="MR48" s="19" t="str">
        <f ca="1">IFERROR(__xludf.DUMMYFUNCTION("""COMPUTED_VALUE"""),"Грушко  В. В.")</f>
        <v>Грушко  В. В.</v>
      </c>
      <c r="MS48" s="19" t="str">
        <f ca="1">IFERROR(__xludf.DUMMYFUNCTION("""COMPUTED_VALUE"""),"За")</f>
        <v>За</v>
      </c>
      <c r="MT48" s="19">
        <f ca="1">IFERROR(__xludf.DUMMYFUNCTION("""COMPUTED_VALUE"""),9)</f>
        <v>9</v>
      </c>
      <c r="MU48" s="19" t="str">
        <f ca="1">IFERROR(__xludf.DUMMYFUNCTION("""COMPUTED_VALUE"""),"Грушко  В. В.")</f>
        <v>Грушко  В. В.</v>
      </c>
      <c r="MV48" s="19" t="str">
        <f ca="1">IFERROR(__xludf.DUMMYFUNCTION("""COMPUTED_VALUE"""),"За")</f>
        <v>За</v>
      </c>
      <c r="MW48" s="19">
        <f ca="1">IFERROR(__xludf.DUMMYFUNCTION("""COMPUTED_VALUE"""),9)</f>
        <v>9</v>
      </c>
      <c r="MX48" s="19" t="str">
        <f ca="1">IFERROR(__xludf.DUMMYFUNCTION("""COMPUTED_VALUE"""),"Грушко  В. В.")</f>
        <v>Грушко  В. В.</v>
      </c>
      <c r="MY48" s="19" t="str">
        <f ca="1">IFERROR(__xludf.DUMMYFUNCTION("""COMPUTED_VALUE"""),"За")</f>
        <v>За</v>
      </c>
      <c r="MZ48" s="19">
        <f ca="1">IFERROR(__xludf.DUMMYFUNCTION("""COMPUTED_VALUE"""),9)</f>
        <v>9</v>
      </c>
      <c r="NA48" s="19" t="str">
        <f ca="1">IFERROR(__xludf.DUMMYFUNCTION("""COMPUTED_VALUE"""),"Грушко  В. В.")</f>
        <v>Грушко  В. В.</v>
      </c>
      <c r="NB48" s="19" t="str">
        <f ca="1">IFERROR(__xludf.DUMMYFUNCTION("""COMPUTED_VALUE"""),"За")</f>
        <v>За</v>
      </c>
      <c r="NC48" s="19">
        <f ca="1">IFERROR(__xludf.DUMMYFUNCTION("""COMPUTED_VALUE"""),9)</f>
        <v>9</v>
      </c>
      <c r="ND48" s="19" t="str">
        <f ca="1">IFERROR(__xludf.DUMMYFUNCTION("""COMPUTED_VALUE"""),"Грушко  В. В.")</f>
        <v>Грушко  В. В.</v>
      </c>
      <c r="NE48" s="19" t="str">
        <f ca="1">IFERROR(__xludf.DUMMYFUNCTION("""COMPUTED_VALUE"""),"За")</f>
        <v>За</v>
      </c>
      <c r="NF48" s="19">
        <f ca="1">IFERROR(__xludf.DUMMYFUNCTION("""COMPUTED_VALUE"""),9)</f>
        <v>9</v>
      </c>
      <c r="NG48" s="19" t="str">
        <f ca="1">IFERROR(__xludf.DUMMYFUNCTION("""COMPUTED_VALUE"""),"Грушко  В. В.")</f>
        <v>Грушко  В. В.</v>
      </c>
      <c r="NH48" s="19" t="str">
        <f ca="1">IFERROR(__xludf.DUMMYFUNCTION("""COMPUTED_VALUE"""),"За")</f>
        <v>За</v>
      </c>
      <c r="NI48" s="19">
        <f ca="1">IFERROR(__xludf.DUMMYFUNCTION("""COMPUTED_VALUE"""),9)</f>
        <v>9</v>
      </c>
      <c r="NJ48" s="19" t="str">
        <f ca="1">IFERROR(__xludf.DUMMYFUNCTION("""COMPUTED_VALUE"""),"Грушко  В. В.")</f>
        <v>Грушко  В. В.</v>
      </c>
      <c r="NK48" s="19" t="str">
        <f ca="1">IFERROR(__xludf.DUMMYFUNCTION("""COMPUTED_VALUE"""),"За")</f>
        <v>За</v>
      </c>
      <c r="NL48" s="19">
        <f ca="1">IFERROR(__xludf.DUMMYFUNCTION("""COMPUTED_VALUE"""),9)</f>
        <v>9</v>
      </c>
      <c r="NM48" s="19" t="str">
        <f ca="1">IFERROR(__xludf.DUMMYFUNCTION("""COMPUTED_VALUE"""),"Грушко  В. В.")</f>
        <v>Грушко  В. В.</v>
      </c>
      <c r="NN48" s="19" t="str">
        <f ca="1">IFERROR(__xludf.DUMMYFUNCTION("""COMPUTED_VALUE"""),"За")</f>
        <v>За</v>
      </c>
      <c r="NO48" s="19">
        <f ca="1">IFERROR(__xludf.DUMMYFUNCTION("""COMPUTED_VALUE"""),9)</f>
        <v>9</v>
      </c>
      <c r="NP48" s="19" t="str">
        <f ca="1">IFERROR(__xludf.DUMMYFUNCTION("""COMPUTED_VALUE"""),"Грушко  В. В.")</f>
        <v>Грушко  В. В.</v>
      </c>
      <c r="NQ48" s="19" t="str">
        <f ca="1">IFERROR(__xludf.DUMMYFUNCTION("""COMPUTED_VALUE"""),"За")</f>
        <v>За</v>
      </c>
      <c r="NR48" s="19">
        <f ca="1">IFERROR(__xludf.DUMMYFUNCTION("""COMPUTED_VALUE"""),9)</f>
        <v>9</v>
      </c>
      <c r="NS48" s="19" t="str">
        <f ca="1">IFERROR(__xludf.DUMMYFUNCTION("""COMPUTED_VALUE"""),"Грушко  В. В.")</f>
        <v>Грушко  В. В.</v>
      </c>
      <c r="NT48" s="19" t="str">
        <f ca="1">IFERROR(__xludf.DUMMYFUNCTION("""COMPUTED_VALUE"""),"За")</f>
        <v>За</v>
      </c>
      <c r="NU48" s="19">
        <f ca="1">IFERROR(__xludf.DUMMYFUNCTION("""COMPUTED_VALUE"""),9)</f>
        <v>9</v>
      </c>
      <c r="NV48" s="19" t="str">
        <f ca="1">IFERROR(__xludf.DUMMYFUNCTION("""COMPUTED_VALUE"""),"Грушко  В. В.")</f>
        <v>Грушко  В. В.</v>
      </c>
      <c r="NW48" s="19" t="str">
        <f ca="1">IFERROR(__xludf.DUMMYFUNCTION("""COMPUTED_VALUE"""),"Утримався")</f>
        <v>Утримався</v>
      </c>
      <c r="NX48" s="19">
        <f ca="1">IFERROR(__xludf.DUMMYFUNCTION("""COMPUTED_VALUE"""),9)</f>
        <v>9</v>
      </c>
      <c r="NY48" s="19" t="str">
        <f ca="1">IFERROR(__xludf.DUMMYFUNCTION("""COMPUTED_VALUE"""),"Грушко  В. В.")</f>
        <v>Грушко  В. В.</v>
      </c>
      <c r="NZ48" s="19" t="str">
        <f ca="1">IFERROR(__xludf.DUMMYFUNCTION("""COMPUTED_VALUE"""),"За")</f>
        <v>За</v>
      </c>
      <c r="OA48" s="19">
        <f ca="1">IFERROR(__xludf.DUMMYFUNCTION("""COMPUTED_VALUE"""),9)</f>
        <v>9</v>
      </c>
      <c r="OB48" s="19" t="str">
        <f ca="1">IFERROR(__xludf.DUMMYFUNCTION("""COMPUTED_VALUE"""),"Грушко  В. В.")</f>
        <v>Грушко  В. В.</v>
      </c>
      <c r="OC48" s="19" t="str">
        <f ca="1">IFERROR(__xludf.DUMMYFUNCTION("""COMPUTED_VALUE"""),"Утримався")</f>
        <v>Утримався</v>
      </c>
      <c r="OD48" s="19">
        <f ca="1">IFERROR(__xludf.DUMMYFUNCTION("""COMPUTED_VALUE"""),9)</f>
        <v>9</v>
      </c>
      <c r="OE48" s="19" t="str">
        <f ca="1">IFERROR(__xludf.DUMMYFUNCTION("""COMPUTED_VALUE"""),"Грушко  В. В.")</f>
        <v>Грушко  В. В.</v>
      </c>
      <c r="OF48" s="19" t="str">
        <f ca="1">IFERROR(__xludf.DUMMYFUNCTION("""COMPUTED_VALUE"""),"За")</f>
        <v>За</v>
      </c>
      <c r="OG48" s="19">
        <f ca="1">IFERROR(__xludf.DUMMYFUNCTION("""COMPUTED_VALUE"""),9)</f>
        <v>9</v>
      </c>
      <c r="OH48" s="19" t="str">
        <f ca="1">IFERROR(__xludf.DUMMYFUNCTION("""COMPUTED_VALUE"""),"Грушко  В. В.")</f>
        <v>Грушко  В. В.</v>
      </c>
      <c r="OI48" s="19" t="str">
        <f ca="1">IFERROR(__xludf.DUMMYFUNCTION("""COMPUTED_VALUE"""),"За")</f>
        <v>За</v>
      </c>
      <c r="OJ48" s="19">
        <f ca="1">IFERROR(__xludf.DUMMYFUNCTION("""COMPUTED_VALUE"""),9)</f>
        <v>9</v>
      </c>
      <c r="OK48" s="19" t="str">
        <f ca="1">IFERROR(__xludf.DUMMYFUNCTION("""COMPUTED_VALUE"""),"Грушко  В. В.")</f>
        <v>Грушко  В. В.</v>
      </c>
      <c r="OL48" s="19" t="str">
        <f ca="1">IFERROR(__xludf.DUMMYFUNCTION("""COMPUTED_VALUE"""),"За")</f>
        <v>За</v>
      </c>
      <c r="OM48" s="19">
        <f ca="1">IFERROR(__xludf.DUMMYFUNCTION("""COMPUTED_VALUE"""),9)</f>
        <v>9</v>
      </c>
      <c r="ON48" s="19" t="str">
        <f ca="1">IFERROR(__xludf.DUMMYFUNCTION("""COMPUTED_VALUE"""),"Грушко  В. В.")</f>
        <v>Грушко  В. В.</v>
      </c>
      <c r="OO48" s="19" t="str">
        <f ca="1">IFERROR(__xludf.DUMMYFUNCTION("""COMPUTED_VALUE"""),"За")</f>
        <v>За</v>
      </c>
      <c r="OP48" s="19">
        <f ca="1">IFERROR(__xludf.DUMMYFUNCTION("""COMPUTED_VALUE"""),9)</f>
        <v>9</v>
      </c>
      <c r="OQ48" s="19" t="str">
        <f ca="1">IFERROR(__xludf.DUMMYFUNCTION("""COMPUTED_VALUE"""),"Грушко  В. В.")</f>
        <v>Грушко  В. В.</v>
      </c>
      <c r="OR48" s="19" t="str">
        <f ca="1">IFERROR(__xludf.DUMMYFUNCTION("""COMPUTED_VALUE"""),"За")</f>
        <v>За</v>
      </c>
      <c r="OS48" s="19">
        <f ca="1">IFERROR(__xludf.DUMMYFUNCTION("""COMPUTED_VALUE"""),9)</f>
        <v>9</v>
      </c>
      <c r="OT48" s="19" t="str">
        <f ca="1">IFERROR(__xludf.DUMMYFUNCTION("""COMPUTED_VALUE"""),"Грушко  В. В.")</f>
        <v>Грушко  В. В.</v>
      </c>
      <c r="OU48" s="19" t="str">
        <f ca="1">IFERROR(__xludf.DUMMYFUNCTION("""COMPUTED_VALUE"""),"За")</f>
        <v>За</v>
      </c>
      <c r="OV48" s="19">
        <f ca="1">IFERROR(__xludf.DUMMYFUNCTION("""COMPUTED_VALUE"""),9)</f>
        <v>9</v>
      </c>
      <c r="OW48" s="19" t="str">
        <f ca="1">IFERROR(__xludf.DUMMYFUNCTION("""COMPUTED_VALUE"""),"Грушко  В. В.")</f>
        <v>Грушко  В. В.</v>
      </c>
      <c r="OX48" s="19" t="str">
        <f ca="1">IFERROR(__xludf.DUMMYFUNCTION("""COMPUTED_VALUE"""),"За")</f>
        <v>За</v>
      </c>
      <c r="OY48" s="19">
        <f ca="1">IFERROR(__xludf.DUMMYFUNCTION("""COMPUTED_VALUE"""),9)</f>
        <v>9</v>
      </c>
      <c r="OZ48" s="19" t="str">
        <f ca="1">IFERROR(__xludf.DUMMYFUNCTION("""COMPUTED_VALUE"""),"Грушко  В. В.")</f>
        <v>Грушко  В. В.</v>
      </c>
      <c r="PA48" s="19" t="str">
        <f ca="1">IFERROR(__xludf.DUMMYFUNCTION("""COMPUTED_VALUE"""),"За")</f>
        <v>За</v>
      </c>
      <c r="PB48" s="19">
        <f ca="1">IFERROR(__xludf.DUMMYFUNCTION("""COMPUTED_VALUE"""),9)</f>
        <v>9</v>
      </c>
      <c r="PC48" s="19" t="str">
        <f ca="1">IFERROR(__xludf.DUMMYFUNCTION("""COMPUTED_VALUE"""),"Грушко  В. В.")</f>
        <v>Грушко  В. В.</v>
      </c>
      <c r="PD48" s="19" t="str">
        <f ca="1">IFERROR(__xludf.DUMMYFUNCTION("""COMPUTED_VALUE"""),"За")</f>
        <v>За</v>
      </c>
      <c r="PE48" s="19">
        <f ca="1">IFERROR(__xludf.DUMMYFUNCTION("""COMPUTED_VALUE"""),9)</f>
        <v>9</v>
      </c>
      <c r="PF48" s="19" t="str">
        <f ca="1">IFERROR(__xludf.DUMMYFUNCTION("""COMPUTED_VALUE"""),"Грушко  В. В.")</f>
        <v>Грушко  В. В.</v>
      </c>
      <c r="PG48" s="19" t="str">
        <f ca="1">IFERROR(__xludf.DUMMYFUNCTION("""COMPUTED_VALUE"""),"За")</f>
        <v>За</v>
      </c>
      <c r="PH48" s="19">
        <f ca="1">IFERROR(__xludf.DUMMYFUNCTION("""COMPUTED_VALUE"""),9)</f>
        <v>9</v>
      </c>
      <c r="PI48" s="19" t="str">
        <f ca="1">IFERROR(__xludf.DUMMYFUNCTION("""COMPUTED_VALUE"""),"Грушко  В. В.")</f>
        <v>Грушко  В. В.</v>
      </c>
      <c r="PJ48" s="19" t="str">
        <f ca="1">IFERROR(__xludf.DUMMYFUNCTION("""COMPUTED_VALUE"""),"За")</f>
        <v>За</v>
      </c>
      <c r="PK48" s="19">
        <f ca="1">IFERROR(__xludf.DUMMYFUNCTION("""COMPUTED_VALUE"""),9)</f>
        <v>9</v>
      </c>
      <c r="PL48" s="19" t="str">
        <f ca="1">IFERROR(__xludf.DUMMYFUNCTION("""COMPUTED_VALUE"""),"Грушко  В. В.")</f>
        <v>Грушко  В. В.</v>
      </c>
      <c r="PM48" s="19" t="str">
        <f ca="1">IFERROR(__xludf.DUMMYFUNCTION("""COMPUTED_VALUE"""),"Утримався")</f>
        <v>Утримався</v>
      </c>
      <c r="PN48" s="19">
        <f ca="1">IFERROR(__xludf.DUMMYFUNCTION("""COMPUTED_VALUE"""),9)</f>
        <v>9</v>
      </c>
      <c r="PO48" s="19" t="str">
        <f ca="1">IFERROR(__xludf.DUMMYFUNCTION("""COMPUTED_VALUE"""),"Грушко  В. В.")</f>
        <v>Грушко  В. В.</v>
      </c>
      <c r="PP48" s="19" t="str">
        <f ca="1">IFERROR(__xludf.DUMMYFUNCTION("""COMPUTED_VALUE"""),"За")</f>
        <v>За</v>
      </c>
      <c r="PQ48" s="19">
        <f ca="1">IFERROR(__xludf.DUMMYFUNCTION("""COMPUTED_VALUE"""),9)</f>
        <v>9</v>
      </c>
      <c r="PR48" s="19" t="str">
        <f ca="1">IFERROR(__xludf.DUMMYFUNCTION("""COMPUTED_VALUE"""),"Грушко  В. В.")</f>
        <v>Грушко  В. В.</v>
      </c>
      <c r="PS48" s="19" t="str">
        <f ca="1">IFERROR(__xludf.DUMMYFUNCTION("""COMPUTED_VALUE"""),"Утримався")</f>
        <v>Утримався</v>
      </c>
      <c r="PT48" s="19">
        <f ca="1">IFERROR(__xludf.DUMMYFUNCTION("""COMPUTED_VALUE"""),9)</f>
        <v>9</v>
      </c>
      <c r="PU48" s="19" t="str">
        <f ca="1">IFERROR(__xludf.DUMMYFUNCTION("""COMPUTED_VALUE"""),"Грушко  В. В.")</f>
        <v>Грушко  В. В.</v>
      </c>
      <c r="PV48" s="19" t="str">
        <f ca="1">IFERROR(__xludf.DUMMYFUNCTION("""COMPUTED_VALUE"""),"Утримався")</f>
        <v>Утримався</v>
      </c>
      <c r="PW48" s="19">
        <f ca="1">IFERROR(__xludf.DUMMYFUNCTION("""COMPUTED_VALUE"""),9)</f>
        <v>9</v>
      </c>
      <c r="PX48" s="19" t="str">
        <f ca="1">IFERROR(__xludf.DUMMYFUNCTION("""COMPUTED_VALUE"""),"Грушко  В. В.")</f>
        <v>Грушко  В. В.</v>
      </c>
      <c r="PY48" s="19" t="str">
        <f ca="1">IFERROR(__xludf.DUMMYFUNCTION("""COMPUTED_VALUE"""),"За")</f>
        <v>За</v>
      </c>
      <c r="PZ48" s="19">
        <f ca="1">IFERROR(__xludf.DUMMYFUNCTION("""COMPUTED_VALUE"""),9)</f>
        <v>9</v>
      </c>
      <c r="QA48" s="19" t="str">
        <f ca="1">IFERROR(__xludf.DUMMYFUNCTION("""COMPUTED_VALUE"""),"Грушко  В. В.")</f>
        <v>Грушко  В. В.</v>
      </c>
      <c r="QB48" s="19" t="str">
        <f ca="1">IFERROR(__xludf.DUMMYFUNCTION("""COMPUTED_VALUE"""),"Утримався")</f>
        <v>Утримався</v>
      </c>
      <c r="QC48" s="19">
        <f ca="1">IFERROR(__xludf.DUMMYFUNCTION("""COMPUTED_VALUE"""),9)</f>
        <v>9</v>
      </c>
      <c r="QD48" s="19" t="str">
        <f ca="1">IFERROR(__xludf.DUMMYFUNCTION("""COMPUTED_VALUE"""),"Грушко  В. В.")</f>
        <v>Грушко  В. В.</v>
      </c>
      <c r="QE48" s="19" t="str">
        <f ca="1">IFERROR(__xludf.DUMMYFUNCTION("""COMPUTED_VALUE"""),"Утримався")</f>
        <v>Утримався</v>
      </c>
      <c r="QF48" s="19">
        <f ca="1">IFERROR(__xludf.DUMMYFUNCTION("""COMPUTED_VALUE"""),9)</f>
        <v>9</v>
      </c>
      <c r="QG48" s="19" t="str">
        <f ca="1">IFERROR(__xludf.DUMMYFUNCTION("""COMPUTED_VALUE"""),"Грушко  В. В.")</f>
        <v>Грушко  В. В.</v>
      </c>
      <c r="QH48" s="19" t="str">
        <f ca="1">IFERROR(__xludf.DUMMYFUNCTION("""COMPUTED_VALUE"""),"Утримався")</f>
        <v>Утримався</v>
      </c>
      <c r="QI48" s="19">
        <f ca="1">IFERROR(__xludf.DUMMYFUNCTION("""COMPUTED_VALUE"""),9)</f>
        <v>9</v>
      </c>
      <c r="QJ48" s="19" t="str">
        <f ca="1">IFERROR(__xludf.DUMMYFUNCTION("""COMPUTED_VALUE"""),"Грушко  В. В.")</f>
        <v>Грушко  В. В.</v>
      </c>
      <c r="QK48" s="19" t="str">
        <f ca="1">IFERROR(__xludf.DUMMYFUNCTION("""COMPUTED_VALUE"""),"За")</f>
        <v>За</v>
      </c>
    </row>
    <row r="49" spans="1:453" ht="12.75">
      <c r="A49" s="17">
        <f ca="1">IFERROR(__xludf.DUMMYFUNCTION("""COMPUTED_VALUE"""),24)</f>
        <v>24</v>
      </c>
      <c r="B49" s="17" t="str">
        <f ca="1">IFERROR(__xludf.DUMMYFUNCTION("""COMPUTED_VALUE"""),"Зубрицька О. М.")</f>
        <v>Зубрицька О. М.</v>
      </c>
      <c r="C49" s="19" t="str">
        <f ca="1">IFERROR(__xludf.DUMMYFUNCTION("""COMPUTED_VALUE"""),"За")</f>
        <v>За</v>
      </c>
      <c r="D49" s="19">
        <f ca="1">IFERROR(__xludf.DUMMYFUNCTION("""COMPUTED_VALUE"""),24)</f>
        <v>24</v>
      </c>
      <c r="E49" s="19" t="str">
        <f ca="1">IFERROR(__xludf.DUMMYFUNCTION("""COMPUTED_VALUE"""),"Зубрицька О. М.")</f>
        <v>Зубрицька О. М.</v>
      </c>
      <c r="F49" s="19" t="str">
        <f ca="1">IFERROR(__xludf.DUMMYFUNCTION("""COMPUTED_VALUE"""),"За")</f>
        <v>За</v>
      </c>
      <c r="G49" s="19">
        <f ca="1">IFERROR(__xludf.DUMMYFUNCTION("""COMPUTED_VALUE"""),24)</f>
        <v>24</v>
      </c>
      <c r="H49" s="19" t="str">
        <f ca="1">IFERROR(__xludf.DUMMYFUNCTION("""COMPUTED_VALUE"""),"Зубрицька О. М.")</f>
        <v>Зубрицька О. М.</v>
      </c>
      <c r="I49" s="19" t="str">
        <f ca="1">IFERROR(__xludf.DUMMYFUNCTION("""COMPUTED_VALUE"""),"За")</f>
        <v>За</v>
      </c>
      <c r="J49" s="19">
        <f ca="1">IFERROR(__xludf.DUMMYFUNCTION("""COMPUTED_VALUE"""),24)</f>
        <v>24</v>
      </c>
      <c r="K49" s="19" t="str">
        <f ca="1">IFERROR(__xludf.DUMMYFUNCTION("""COMPUTED_VALUE"""),"Зубрицька О. М.")</f>
        <v>Зубрицька О. М.</v>
      </c>
      <c r="L49" s="19" t="str">
        <f ca="1">IFERROR(__xludf.DUMMYFUNCTION("""COMPUTED_VALUE"""),"За")</f>
        <v>За</v>
      </c>
      <c r="M49" s="19">
        <f ca="1">IFERROR(__xludf.DUMMYFUNCTION("""COMPUTED_VALUE"""),24)</f>
        <v>24</v>
      </c>
      <c r="N49" s="19" t="str">
        <f ca="1">IFERROR(__xludf.DUMMYFUNCTION("""COMPUTED_VALUE"""),"Зубрицька О. М.")</f>
        <v>Зубрицька О. М.</v>
      </c>
      <c r="O49" s="19" t="str">
        <f ca="1">IFERROR(__xludf.DUMMYFUNCTION("""COMPUTED_VALUE"""),"За")</f>
        <v>За</v>
      </c>
      <c r="P49" s="19">
        <f ca="1">IFERROR(__xludf.DUMMYFUNCTION("""COMPUTED_VALUE"""),24)</f>
        <v>24</v>
      </c>
      <c r="Q49" s="19" t="str">
        <f ca="1">IFERROR(__xludf.DUMMYFUNCTION("""COMPUTED_VALUE"""),"Зубрицька О. М.")</f>
        <v>Зубрицька О. М.</v>
      </c>
      <c r="R49" s="19" t="str">
        <f ca="1">IFERROR(__xludf.DUMMYFUNCTION("""COMPUTED_VALUE"""),"За")</f>
        <v>За</v>
      </c>
      <c r="S49" s="19">
        <f ca="1">IFERROR(__xludf.DUMMYFUNCTION("""COMPUTED_VALUE"""),24)</f>
        <v>24</v>
      </c>
      <c r="T49" s="19" t="str">
        <f ca="1">IFERROR(__xludf.DUMMYFUNCTION("""COMPUTED_VALUE"""),"Зубрицька О. М.")</f>
        <v>Зубрицька О. М.</v>
      </c>
      <c r="U49" s="19" t="str">
        <f ca="1">IFERROR(__xludf.DUMMYFUNCTION("""COMPUTED_VALUE"""),"За")</f>
        <v>За</v>
      </c>
      <c r="V49" s="19">
        <f ca="1">IFERROR(__xludf.DUMMYFUNCTION("""COMPUTED_VALUE"""),24)</f>
        <v>24</v>
      </c>
      <c r="W49" s="19" t="str">
        <f ca="1">IFERROR(__xludf.DUMMYFUNCTION("""COMPUTED_VALUE"""),"Зубрицька О. М.")</f>
        <v>Зубрицька О. М.</v>
      </c>
      <c r="X49" s="19" t="str">
        <f ca="1">IFERROR(__xludf.DUMMYFUNCTION("""COMPUTED_VALUE"""),"За")</f>
        <v>За</v>
      </c>
      <c r="Y49" s="19">
        <f ca="1">IFERROR(__xludf.DUMMYFUNCTION("""COMPUTED_VALUE"""),24)</f>
        <v>24</v>
      </c>
      <c r="Z49" s="19" t="str">
        <f ca="1">IFERROR(__xludf.DUMMYFUNCTION("""COMPUTED_VALUE"""),"Зубрицька О. М.")</f>
        <v>Зубрицька О. М.</v>
      </c>
      <c r="AA49" s="19" t="str">
        <f ca="1">IFERROR(__xludf.DUMMYFUNCTION("""COMPUTED_VALUE"""),"За")</f>
        <v>За</v>
      </c>
      <c r="AB49" s="19">
        <f ca="1">IFERROR(__xludf.DUMMYFUNCTION("""COMPUTED_VALUE"""),24)</f>
        <v>24</v>
      </c>
      <c r="AC49" s="19" t="str">
        <f ca="1">IFERROR(__xludf.DUMMYFUNCTION("""COMPUTED_VALUE"""),"Зубрицька О. М.")</f>
        <v>Зубрицька О. М.</v>
      </c>
      <c r="AD49" s="19" t="str">
        <f ca="1">IFERROR(__xludf.DUMMYFUNCTION("""COMPUTED_VALUE"""),"За")</f>
        <v>За</v>
      </c>
      <c r="AE49" s="19">
        <f ca="1">IFERROR(__xludf.DUMMYFUNCTION("""COMPUTED_VALUE"""),24)</f>
        <v>24</v>
      </c>
      <c r="AF49" s="19" t="str">
        <f ca="1">IFERROR(__xludf.DUMMYFUNCTION("""COMPUTED_VALUE"""),"Зубрицька О. М.")</f>
        <v>Зубрицька О. М.</v>
      </c>
      <c r="AG49" s="19" t="str">
        <f ca="1">IFERROR(__xludf.DUMMYFUNCTION("""COMPUTED_VALUE"""),"За")</f>
        <v>За</v>
      </c>
      <c r="AH49" s="19">
        <f ca="1">IFERROR(__xludf.DUMMYFUNCTION("""COMPUTED_VALUE"""),24)</f>
        <v>24</v>
      </c>
      <c r="AI49" s="19" t="str">
        <f ca="1">IFERROR(__xludf.DUMMYFUNCTION("""COMPUTED_VALUE"""),"Зубрицька О. М.")</f>
        <v>Зубрицька О. М.</v>
      </c>
      <c r="AJ49" s="19" t="str">
        <f ca="1">IFERROR(__xludf.DUMMYFUNCTION("""COMPUTED_VALUE"""),"За")</f>
        <v>За</v>
      </c>
      <c r="AK49" s="19">
        <f ca="1">IFERROR(__xludf.DUMMYFUNCTION("""COMPUTED_VALUE"""),24)</f>
        <v>24</v>
      </c>
      <c r="AL49" s="19" t="str">
        <f ca="1">IFERROR(__xludf.DUMMYFUNCTION("""COMPUTED_VALUE"""),"Зубрицька О. М.")</f>
        <v>Зубрицька О. М.</v>
      </c>
      <c r="AM49" s="19" t="str">
        <f ca="1">IFERROR(__xludf.DUMMYFUNCTION("""COMPUTED_VALUE"""),"За")</f>
        <v>За</v>
      </c>
      <c r="AN49" s="19">
        <f ca="1">IFERROR(__xludf.DUMMYFUNCTION("""COMPUTED_VALUE"""),24)</f>
        <v>24</v>
      </c>
      <c r="AO49" s="19" t="str">
        <f ca="1">IFERROR(__xludf.DUMMYFUNCTION("""COMPUTED_VALUE"""),"Зубрицька О. М.")</f>
        <v>Зубрицька О. М.</v>
      </c>
      <c r="AP49" s="19" t="str">
        <f ca="1">IFERROR(__xludf.DUMMYFUNCTION("""COMPUTED_VALUE"""),"За")</f>
        <v>За</v>
      </c>
      <c r="AQ49" s="19">
        <f ca="1">IFERROR(__xludf.DUMMYFUNCTION("""COMPUTED_VALUE"""),24)</f>
        <v>24</v>
      </c>
      <c r="AR49" s="19" t="str">
        <f ca="1">IFERROR(__xludf.DUMMYFUNCTION("""COMPUTED_VALUE"""),"Зубрицька О. М.")</f>
        <v>Зубрицька О. М.</v>
      </c>
      <c r="AS49" s="19" t="str">
        <f ca="1">IFERROR(__xludf.DUMMYFUNCTION("""COMPUTED_VALUE"""),"За")</f>
        <v>За</v>
      </c>
      <c r="AT49" s="19">
        <f ca="1">IFERROR(__xludf.DUMMYFUNCTION("""COMPUTED_VALUE"""),24)</f>
        <v>24</v>
      </c>
      <c r="AU49" s="19" t="str">
        <f ca="1">IFERROR(__xludf.DUMMYFUNCTION("""COMPUTED_VALUE"""),"Зубрицька О. М.")</f>
        <v>Зубрицька О. М.</v>
      </c>
      <c r="AV49" s="19" t="str">
        <f ca="1">IFERROR(__xludf.DUMMYFUNCTION("""COMPUTED_VALUE"""),"За")</f>
        <v>За</v>
      </c>
      <c r="AW49" s="19">
        <f ca="1">IFERROR(__xludf.DUMMYFUNCTION("""COMPUTED_VALUE"""),24)</f>
        <v>24</v>
      </c>
      <c r="AX49" s="19" t="str">
        <f ca="1">IFERROR(__xludf.DUMMYFUNCTION("""COMPUTED_VALUE"""),"Зубрицька О. М.")</f>
        <v>Зубрицька О. М.</v>
      </c>
      <c r="AY49" s="19" t="str">
        <f ca="1">IFERROR(__xludf.DUMMYFUNCTION("""COMPUTED_VALUE"""),"За")</f>
        <v>За</v>
      </c>
      <c r="AZ49" s="19">
        <f ca="1">IFERROR(__xludf.DUMMYFUNCTION("""COMPUTED_VALUE"""),24)</f>
        <v>24</v>
      </c>
      <c r="BA49" s="19" t="str">
        <f ca="1">IFERROR(__xludf.DUMMYFUNCTION("""COMPUTED_VALUE"""),"Зубрицька О. М.")</f>
        <v>Зубрицька О. М.</v>
      </c>
      <c r="BB49" s="19" t="str">
        <f ca="1">IFERROR(__xludf.DUMMYFUNCTION("""COMPUTED_VALUE"""),"За")</f>
        <v>За</v>
      </c>
      <c r="BC49" s="19">
        <f ca="1">IFERROR(__xludf.DUMMYFUNCTION("""COMPUTED_VALUE"""),24)</f>
        <v>24</v>
      </c>
      <c r="BD49" s="19" t="str">
        <f ca="1">IFERROR(__xludf.DUMMYFUNCTION("""COMPUTED_VALUE"""),"Зубрицька О. М.")</f>
        <v>Зубрицька О. М.</v>
      </c>
      <c r="BE49" s="19" t="str">
        <f ca="1">IFERROR(__xludf.DUMMYFUNCTION("""COMPUTED_VALUE"""),"За")</f>
        <v>За</v>
      </c>
      <c r="BF49" s="19">
        <f ca="1">IFERROR(__xludf.DUMMYFUNCTION("""COMPUTED_VALUE"""),24)</f>
        <v>24</v>
      </c>
      <c r="BG49" s="19" t="str">
        <f ca="1">IFERROR(__xludf.DUMMYFUNCTION("""COMPUTED_VALUE"""),"Зубрицька О. М.")</f>
        <v>Зубрицька О. М.</v>
      </c>
      <c r="BH49" s="19" t="str">
        <f ca="1">IFERROR(__xludf.DUMMYFUNCTION("""COMPUTED_VALUE"""),"За")</f>
        <v>За</v>
      </c>
      <c r="BI49" s="19">
        <f ca="1">IFERROR(__xludf.DUMMYFUNCTION("""COMPUTED_VALUE"""),24)</f>
        <v>24</v>
      </c>
      <c r="BJ49" s="19" t="str">
        <f ca="1">IFERROR(__xludf.DUMMYFUNCTION("""COMPUTED_VALUE"""),"Зубрицька О. М.")</f>
        <v>Зубрицька О. М.</v>
      </c>
      <c r="BK49" s="19" t="str">
        <f ca="1">IFERROR(__xludf.DUMMYFUNCTION("""COMPUTED_VALUE"""),"За")</f>
        <v>За</v>
      </c>
      <c r="BL49" s="19">
        <f ca="1">IFERROR(__xludf.DUMMYFUNCTION("""COMPUTED_VALUE"""),24)</f>
        <v>24</v>
      </c>
      <c r="BM49" s="19" t="str">
        <f ca="1">IFERROR(__xludf.DUMMYFUNCTION("""COMPUTED_VALUE"""),"Зубрицька О. М.")</f>
        <v>Зубрицька О. М.</v>
      </c>
      <c r="BN49" s="19" t="str">
        <f ca="1">IFERROR(__xludf.DUMMYFUNCTION("""COMPUTED_VALUE"""),"За")</f>
        <v>За</v>
      </c>
      <c r="BO49" s="19">
        <f ca="1">IFERROR(__xludf.DUMMYFUNCTION("""COMPUTED_VALUE"""),24)</f>
        <v>24</v>
      </c>
      <c r="BP49" s="19" t="str">
        <f ca="1">IFERROR(__xludf.DUMMYFUNCTION("""COMPUTED_VALUE"""),"Зубрицька О. М.")</f>
        <v>Зубрицька О. М.</v>
      </c>
      <c r="BQ49" s="19" t="str">
        <f ca="1">IFERROR(__xludf.DUMMYFUNCTION("""COMPUTED_VALUE"""),"За")</f>
        <v>За</v>
      </c>
      <c r="BR49" s="19">
        <f ca="1">IFERROR(__xludf.DUMMYFUNCTION("""COMPUTED_VALUE"""),24)</f>
        <v>24</v>
      </c>
      <c r="BS49" s="19" t="str">
        <f ca="1">IFERROR(__xludf.DUMMYFUNCTION("""COMPUTED_VALUE"""),"Зубрицька О. М.")</f>
        <v>Зубрицька О. М.</v>
      </c>
      <c r="BT49" s="19" t="str">
        <f ca="1">IFERROR(__xludf.DUMMYFUNCTION("""COMPUTED_VALUE"""),"За")</f>
        <v>За</v>
      </c>
      <c r="BU49" s="19">
        <f ca="1">IFERROR(__xludf.DUMMYFUNCTION("""COMPUTED_VALUE"""),24)</f>
        <v>24</v>
      </c>
      <c r="BV49" s="19" t="str">
        <f ca="1">IFERROR(__xludf.DUMMYFUNCTION("""COMPUTED_VALUE"""),"Зубрицька О. М.")</f>
        <v>Зубрицька О. М.</v>
      </c>
      <c r="BW49" s="19" t="str">
        <f ca="1">IFERROR(__xludf.DUMMYFUNCTION("""COMPUTED_VALUE"""),"За")</f>
        <v>За</v>
      </c>
      <c r="BX49" s="19">
        <f ca="1">IFERROR(__xludf.DUMMYFUNCTION("""COMPUTED_VALUE"""),24)</f>
        <v>24</v>
      </c>
      <c r="BY49" s="19" t="str">
        <f ca="1">IFERROR(__xludf.DUMMYFUNCTION("""COMPUTED_VALUE"""),"Зубрицька О. М.")</f>
        <v>Зубрицька О. М.</v>
      </c>
      <c r="BZ49" s="19" t="str">
        <f ca="1">IFERROR(__xludf.DUMMYFUNCTION("""COMPUTED_VALUE"""),"За")</f>
        <v>За</v>
      </c>
      <c r="CA49" s="19">
        <f ca="1">IFERROR(__xludf.DUMMYFUNCTION("""COMPUTED_VALUE"""),24)</f>
        <v>24</v>
      </c>
      <c r="CB49" s="19" t="str">
        <f ca="1">IFERROR(__xludf.DUMMYFUNCTION("""COMPUTED_VALUE"""),"Зубрицька О. М.")</f>
        <v>Зубрицька О. М.</v>
      </c>
      <c r="CC49" s="19" t="str">
        <f ca="1">IFERROR(__xludf.DUMMYFUNCTION("""COMPUTED_VALUE"""),"За")</f>
        <v>За</v>
      </c>
      <c r="CD49" s="19">
        <f ca="1">IFERROR(__xludf.DUMMYFUNCTION("""COMPUTED_VALUE"""),24)</f>
        <v>24</v>
      </c>
      <c r="CE49" s="19" t="str">
        <f ca="1">IFERROR(__xludf.DUMMYFUNCTION("""COMPUTED_VALUE"""),"Зубрицька О. М.")</f>
        <v>Зубрицька О. М.</v>
      </c>
      <c r="CF49" s="19" t="str">
        <f ca="1">IFERROR(__xludf.DUMMYFUNCTION("""COMPUTED_VALUE"""),"За")</f>
        <v>За</v>
      </c>
      <c r="CG49" s="19">
        <f ca="1">IFERROR(__xludf.DUMMYFUNCTION("""COMPUTED_VALUE"""),24)</f>
        <v>24</v>
      </c>
      <c r="CH49" s="19" t="str">
        <f ca="1">IFERROR(__xludf.DUMMYFUNCTION("""COMPUTED_VALUE"""),"Зубрицька О. М.")</f>
        <v>Зубрицька О. М.</v>
      </c>
      <c r="CI49" s="19" t="str">
        <f ca="1">IFERROR(__xludf.DUMMYFUNCTION("""COMPUTED_VALUE"""),"Не голосував")</f>
        <v>Не голосував</v>
      </c>
      <c r="CJ49" s="19">
        <f ca="1">IFERROR(__xludf.DUMMYFUNCTION("""COMPUTED_VALUE"""),24)</f>
        <v>24</v>
      </c>
      <c r="CK49" s="19" t="str">
        <f ca="1">IFERROR(__xludf.DUMMYFUNCTION("""COMPUTED_VALUE"""),"Зубрицька О. М.")</f>
        <v>Зубрицька О. М.</v>
      </c>
      <c r="CL49" s="19" t="str">
        <f ca="1">IFERROR(__xludf.DUMMYFUNCTION("""COMPUTED_VALUE"""),"За")</f>
        <v>За</v>
      </c>
      <c r="CM49" s="19">
        <f ca="1">IFERROR(__xludf.DUMMYFUNCTION("""COMPUTED_VALUE"""),24)</f>
        <v>24</v>
      </c>
      <c r="CN49" s="19" t="str">
        <f ca="1">IFERROR(__xludf.DUMMYFUNCTION("""COMPUTED_VALUE"""),"Зубрицька О. М.")</f>
        <v>Зубрицька О. М.</v>
      </c>
      <c r="CO49" s="19" t="str">
        <f ca="1">IFERROR(__xludf.DUMMYFUNCTION("""COMPUTED_VALUE"""),"Не голосував")</f>
        <v>Не голосував</v>
      </c>
      <c r="CP49" s="19">
        <f ca="1">IFERROR(__xludf.DUMMYFUNCTION("""COMPUTED_VALUE"""),24)</f>
        <v>24</v>
      </c>
      <c r="CQ49" s="19" t="str">
        <f ca="1">IFERROR(__xludf.DUMMYFUNCTION("""COMPUTED_VALUE"""),"Зубрицька О. М.")</f>
        <v>Зубрицька О. М.</v>
      </c>
      <c r="CR49" s="19" t="str">
        <f ca="1">IFERROR(__xludf.DUMMYFUNCTION("""COMPUTED_VALUE"""),"За")</f>
        <v>За</v>
      </c>
      <c r="CS49" s="19">
        <f ca="1">IFERROR(__xludf.DUMMYFUNCTION("""COMPUTED_VALUE"""),24)</f>
        <v>24</v>
      </c>
      <c r="CT49" s="19" t="str">
        <f ca="1">IFERROR(__xludf.DUMMYFUNCTION("""COMPUTED_VALUE"""),"Зубрицька О. М.")</f>
        <v>Зубрицька О. М.</v>
      </c>
      <c r="CU49" s="19" t="str">
        <f ca="1">IFERROR(__xludf.DUMMYFUNCTION("""COMPUTED_VALUE"""),"За")</f>
        <v>За</v>
      </c>
      <c r="CV49" s="19">
        <f ca="1">IFERROR(__xludf.DUMMYFUNCTION("""COMPUTED_VALUE"""),24)</f>
        <v>24</v>
      </c>
      <c r="CW49" s="19" t="str">
        <f ca="1">IFERROR(__xludf.DUMMYFUNCTION("""COMPUTED_VALUE"""),"Зубрицька О. М.")</f>
        <v>Зубрицька О. М.</v>
      </c>
      <c r="CX49" s="19" t="str">
        <f ca="1">IFERROR(__xludf.DUMMYFUNCTION("""COMPUTED_VALUE"""),"За")</f>
        <v>За</v>
      </c>
      <c r="CY49" s="19">
        <f ca="1">IFERROR(__xludf.DUMMYFUNCTION("""COMPUTED_VALUE"""),24)</f>
        <v>24</v>
      </c>
      <c r="CZ49" s="19" t="str">
        <f ca="1">IFERROR(__xludf.DUMMYFUNCTION("""COMPUTED_VALUE"""),"Зубрицька О. М.")</f>
        <v>Зубрицька О. М.</v>
      </c>
      <c r="DA49" s="19" t="str">
        <f ca="1">IFERROR(__xludf.DUMMYFUNCTION("""COMPUTED_VALUE"""),"За")</f>
        <v>За</v>
      </c>
      <c r="DB49" s="19">
        <f ca="1">IFERROR(__xludf.DUMMYFUNCTION("""COMPUTED_VALUE"""),24)</f>
        <v>24</v>
      </c>
      <c r="DC49" s="19" t="str">
        <f ca="1">IFERROR(__xludf.DUMMYFUNCTION("""COMPUTED_VALUE"""),"Зубрицька О. М.")</f>
        <v>Зубрицька О. М.</v>
      </c>
      <c r="DD49" s="19" t="str">
        <f ca="1">IFERROR(__xludf.DUMMYFUNCTION("""COMPUTED_VALUE"""),"За")</f>
        <v>За</v>
      </c>
      <c r="DE49" s="19">
        <f ca="1">IFERROR(__xludf.DUMMYFUNCTION("""COMPUTED_VALUE"""),24)</f>
        <v>24</v>
      </c>
      <c r="DF49" s="19" t="str">
        <f ca="1">IFERROR(__xludf.DUMMYFUNCTION("""COMPUTED_VALUE"""),"Зубрицька О. М.")</f>
        <v>Зубрицька О. М.</v>
      </c>
      <c r="DG49" s="19" t="str">
        <f ca="1">IFERROR(__xludf.DUMMYFUNCTION("""COMPUTED_VALUE"""),"За")</f>
        <v>За</v>
      </c>
      <c r="DH49" s="19">
        <f ca="1">IFERROR(__xludf.DUMMYFUNCTION("""COMPUTED_VALUE"""),24)</f>
        <v>24</v>
      </c>
      <c r="DI49" s="19" t="str">
        <f ca="1">IFERROR(__xludf.DUMMYFUNCTION("""COMPUTED_VALUE"""),"Зубрицька О. М.")</f>
        <v>Зубрицька О. М.</v>
      </c>
      <c r="DJ49" s="19" t="str">
        <f ca="1">IFERROR(__xludf.DUMMYFUNCTION("""COMPUTED_VALUE"""),"За")</f>
        <v>За</v>
      </c>
      <c r="DK49" s="19">
        <f ca="1">IFERROR(__xludf.DUMMYFUNCTION("""COMPUTED_VALUE"""),24)</f>
        <v>24</v>
      </c>
      <c r="DL49" s="19" t="str">
        <f ca="1">IFERROR(__xludf.DUMMYFUNCTION("""COMPUTED_VALUE"""),"Зубрицька О. М.")</f>
        <v>Зубрицька О. М.</v>
      </c>
      <c r="DM49" s="19" t="str">
        <f ca="1">IFERROR(__xludf.DUMMYFUNCTION("""COMPUTED_VALUE"""),"За")</f>
        <v>За</v>
      </c>
      <c r="DN49" s="19">
        <f ca="1">IFERROR(__xludf.DUMMYFUNCTION("""COMPUTED_VALUE"""),24)</f>
        <v>24</v>
      </c>
      <c r="DO49" s="19" t="str">
        <f ca="1">IFERROR(__xludf.DUMMYFUNCTION("""COMPUTED_VALUE"""),"Зубрицька О. М.")</f>
        <v>Зубрицька О. М.</v>
      </c>
      <c r="DP49" s="19" t="str">
        <f ca="1">IFERROR(__xludf.DUMMYFUNCTION("""COMPUTED_VALUE"""),"За")</f>
        <v>За</v>
      </c>
      <c r="DQ49" s="19">
        <f ca="1">IFERROR(__xludf.DUMMYFUNCTION("""COMPUTED_VALUE"""),24)</f>
        <v>24</v>
      </c>
      <c r="DR49" s="19" t="str">
        <f ca="1">IFERROR(__xludf.DUMMYFUNCTION("""COMPUTED_VALUE"""),"Зубрицька О. М.")</f>
        <v>Зубрицька О. М.</v>
      </c>
      <c r="DS49" s="19" t="str">
        <f ca="1">IFERROR(__xludf.DUMMYFUNCTION("""COMPUTED_VALUE"""),"За")</f>
        <v>За</v>
      </c>
      <c r="DT49" s="19">
        <f ca="1">IFERROR(__xludf.DUMMYFUNCTION("""COMPUTED_VALUE"""),24)</f>
        <v>24</v>
      </c>
      <c r="DU49" s="19" t="str">
        <f ca="1">IFERROR(__xludf.DUMMYFUNCTION("""COMPUTED_VALUE"""),"Зубрицька О. М.")</f>
        <v>Зубрицька О. М.</v>
      </c>
      <c r="DV49" s="19" t="str">
        <f ca="1">IFERROR(__xludf.DUMMYFUNCTION("""COMPUTED_VALUE"""),"За")</f>
        <v>За</v>
      </c>
      <c r="DW49" s="19">
        <f ca="1">IFERROR(__xludf.DUMMYFUNCTION("""COMPUTED_VALUE"""),24)</f>
        <v>24</v>
      </c>
      <c r="DX49" s="19" t="str">
        <f ca="1">IFERROR(__xludf.DUMMYFUNCTION("""COMPUTED_VALUE"""),"Зубрицька О. М.")</f>
        <v>Зубрицька О. М.</v>
      </c>
      <c r="DY49" s="19" t="str">
        <f ca="1">IFERROR(__xludf.DUMMYFUNCTION("""COMPUTED_VALUE"""),"За")</f>
        <v>За</v>
      </c>
      <c r="DZ49" s="19">
        <f ca="1">IFERROR(__xludf.DUMMYFUNCTION("""COMPUTED_VALUE"""),24)</f>
        <v>24</v>
      </c>
      <c r="EA49" s="19" t="str">
        <f ca="1">IFERROR(__xludf.DUMMYFUNCTION("""COMPUTED_VALUE"""),"Зубрицька О. М.")</f>
        <v>Зубрицька О. М.</v>
      </c>
      <c r="EB49" s="19" t="str">
        <f ca="1">IFERROR(__xludf.DUMMYFUNCTION("""COMPUTED_VALUE"""),"За")</f>
        <v>За</v>
      </c>
      <c r="EC49" s="19">
        <f ca="1">IFERROR(__xludf.DUMMYFUNCTION("""COMPUTED_VALUE"""),24)</f>
        <v>24</v>
      </c>
      <c r="ED49" s="19" t="str">
        <f ca="1">IFERROR(__xludf.DUMMYFUNCTION("""COMPUTED_VALUE"""),"Зубрицька О. М.")</f>
        <v>Зубрицька О. М.</v>
      </c>
      <c r="EE49" s="19" t="str">
        <f ca="1">IFERROR(__xludf.DUMMYFUNCTION("""COMPUTED_VALUE"""),"За")</f>
        <v>За</v>
      </c>
      <c r="EF49" s="19">
        <f ca="1">IFERROR(__xludf.DUMMYFUNCTION("""COMPUTED_VALUE"""),24)</f>
        <v>24</v>
      </c>
      <c r="EG49" s="19" t="str">
        <f ca="1">IFERROR(__xludf.DUMMYFUNCTION("""COMPUTED_VALUE"""),"Зубрицька О. М.")</f>
        <v>Зубрицька О. М.</v>
      </c>
      <c r="EH49" s="19" t="str">
        <f ca="1">IFERROR(__xludf.DUMMYFUNCTION("""COMPUTED_VALUE"""),"За")</f>
        <v>За</v>
      </c>
      <c r="EI49" s="19">
        <f ca="1">IFERROR(__xludf.DUMMYFUNCTION("""COMPUTED_VALUE"""),24)</f>
        <v>24</v>
      </c>
      <c r="EJ49" s="19" t="str">
        <f ca="1">IFERROR(__xludf.DUMMYFUNCTION("""COMPUTED_VALUE"""),"Зубрицька О. М.")</f>
        <v>Зубрицька О. М.</v>
      </c>
      <c r="EK49" s="19" t="str">
        <f ca="1">IFERROR(__xludf.DUMMYFUNCTION("""COMPUTED_VALUE"""),"За")</f>
        <v>За</v>
      </c>
      <c r="EL49" s="19">
        <f ca="1">IFERROR(__xludf.DUMMYFUNCTION("""COMPUTED_VALUE"""),24)</f>
        <v>24</v>
      </c>
      <c r="EM49" s="19" t="str">
        <f ca="1">IFERROR(__xludf.DUMMYFUNCTION("""COMPUTED_VALUE"""),"Зубрицька О. М.")</f>
        <v>Зубрицька О. М.</v>
      </c>
      <c r="EN49" s="19" t="str">
        <f ca="1">IFERROR(__xludf.DUMMYFUNCTION("""COMPUTED_VALUE"""),"Утримався")</f>
        <v>Утримався</v>
      </c>
      <c r="EO49" s="19">
        <f ca="1">IFERROR(__xludf.DUMMYFUNCTION("""COMPUTED_VALUE"""),24)</f>
        <v>24</v>
      </c>
      <c r="EP49" s="19" t="str">
        <f ca="1">IFERROR(__xludf.DUMMYFUNCTION("""COMPUTED_VALUE"""),"Зубрицька О. М.")</f>
        <v>Зубрицька О. М.</v>
      </c>
      <c r="EQ49" s="19" t="str">
        <f ca="1">IFERROR(__xludf.DUMMYFUNCTION("""COMPUTED_VALUE"""),"Не голосував")</f>
        <v>Не голосував</v>
      </c>
      <c r="ER49" s="19">
        <f ca="1">IFERROR(__xludf.DUMMYFUNCTION("""COMPUTED_VALUE"""),24)</f>
        <v>24</v>
      </c>
      <c r="ES49" s="19" t="str">
        <f ca="1">IFERROR(__xludf.DUMMYFUNCTION("""COMPUTED_VALUE"""),"Зубрицька О. М.")</f>
        <v>Зубрицька О. М.</v>
      </c>
      <c r="ET49" s="19" t="str">
        <f ca="1">IFERROR(__xludf.DUMMYFUNCTION("""COMPUTED_VALUE"""),"За")</f>
        <v>За</v>
      </c>
      <c r="EU49" s="19">
        <f ca="1">IFERROR(__xludf.DUMMYFUNCTION("""COMPUTED_VALUE"""),24)</f>
        <v>24</v>
      </c>
      <c r="EV49" s="19" t="str">
        <f ca="1">IFERROR(__xludf.DUMMYFUNCTION("""COMPUTED_VALUE"""),"Зубрицька О. М.")</f>
        <v>Зубрицька О. М.</v>
      </c>
      <c r="EW49" s="19" t="str">
        <f ca="1">IFERROR(__xludf.DUMMYFUNCTION("""COMPUTED_VALUE"""),"За")</f>
        <v>За</v>
      </c>
      <c r="EX49" s="19">
        <f ca="1">IFERROR(__xludf.DUMMYFUNCTION("""COMPUTED_VALUE"""),24)</f>
        <v>24</v>
      </c>
      <c r="EY49" s="19" t="str">
        <f ca="1">IFERROR(__xludf.DUMMYFUNCTION("""COMPUTED_VALUE"""),"Зубрицька О. М.")</f>
        <v>Зубрицька О. М.</v>
      </c>
      <c r="EZ49" s="19" t="str">
        <f ca="1">IFERROR(__xludf.DUMMYFUNCTION("""COMPUTED_VALUE"""),"За")</f>
        <v>За</v>
      </c>
      <c r="FA49" s="19">
        <f ca="1">IFERROR(__xludf.DUMMYFUNCTION("""COMPUTED_VALUE"""),24)</f>
        <v>24</v>
      </c>
      <c r="FB49" s="19" t="str">
        <f ca="1">IFERROR(__xludf.DUMMYFUNCTION("""COMPUTED_VALUE"""),"Зубрицька О. М.")</f>
        <v>Зубрицька О. М.</v>
      </c>
      <c r="FC49" s="19" t="str">
        <f ca="1">IFERROR(__xludf.DUMMYFUNCTION("""COMPUTED_VALUE"""),"За")</f>
        <v>За</v>
      </c>
      <c r="FD49" s="19">
        <f ca="1">IFERROR(__xludf.DUMMYFUNCTION("""COMPUTED_VALUE"""),24)</f>
        <v>24</v>
      </c>
      <c r="FE49" s="19" t="str">
        <f ca="1">IFERROR(__xludf.DUMMYFUNCTION("""COMPUTED_VALUE"""),"Зубрицька О. М.")</f>
        <v>Зубрицька О. М.</v>
      </c>
      <c r="FF49" s="19" t="str">
        <f ca="1">IFERROR(__xludf.DUMMYFUNCTION("""COMPUTED_VALUE"""),"За")</f>
        <v>За</v>
      </c>
      <c r="FG49" s="19">
        <f ca="1">IFERROR(__xludf.DUMMYFUNCTION("""COMPUTED_VALUE"""),24)</f>
        <v>24</v>
      </c>
      <c r="FH49" s="19" t="str">
        <f ca="1">IFERROR(__xludf.DUMMYFUNCTION("""COMPUTED_VALUE"""),"Зубрицька О. М.")</f>
        <v>Зубрицька О. М.</v>
      </c>
      <c r="FI49" s="19" t="str">
        <f ca="1">IFERROR(__xludf.DUMMYFUNCTION("""COMPUTED_VALUE"""),"За")</f>
        <v>За</v>
      </c>
      <c r="FJ49" s="19">
        <f ca="1">IFERROR(__xludf.DUMMYFUNCTION("""COMPUTED_VALUE"""),24)</f>
        <v>24</v>
      </c>
      <c r="FK49" s="19" t="str">
        <f ca="1">IFERROR(__xludf.DUMMYFUNCTION("""COMPUTED_VALUE"""),"Зубрицька О. М.")</f>
        <v>Зубрицька О. М.</v>
      </c>
      <c r="FL49" s="19" t="str">
        <f ca="1">IFERROR(__xludf.DUMMYFUNCTION("""COMPUTED_VALUE"""),"За")</f>
        <v>За</v>
      </c>
      <c r="FM49" s="19">
        <f ca="1">IFERROR(__xludf.DUMMYFUNCTION("""COMPUTED_VALUE"""),24)</f>
        <v>24</v>
      </c>
      <c r="FN49" s="19" t="str">
        <f ca="1">IFERROR(__xludf.DUMMYFUNCTION("""COMPUTED_VALUE"""),"Зубрицька О. М.")</f>
        <v>Зубрицька О. М.</v>
      </c>
      <c r="FO49" s="19" t="str">
        <f ca="1">IFERROR(__xludf.DUMMYFUNCTION("""COMPUTED_VALUE"""),"За")</f>
        <v>За</v>
      </c>
      <c r="FP49" s="19">
        <f ca="1">IFERROR(__xludf.DUMMYFUNCTION("""COMPUTED_VALUE"""),24)</f>
        <v>24</v>
      </c>
      <c r="FQ49" s="19" t="str">
        <f ca="1">IFERROR(__xludf.DUMMYFUNCTION("""COMPUTED_VALUE"""),"Зубрицька О. М.")</f>
        <v>Зубрицька О. М.</v>
      </c>
      <c r="FR49" s="19" t="str">
        <f ca="1">IFERROR(__xludf.DUMMYFUNCTION("""COMPUTED_VALUE"""),"За")</f>
        <v>За</v>
      </c>
      <c r="FS49" s="19">
        <f ca="1">IFERROR(__xludf.DUMMYFUNCTION("""COMPUTED_VALUE"""),24)</f>
        <v>24</v>
      </c>
      <c r="FT49" s="19" t="str">
        <f ca="1">IFERROR(__xludf.DUMMYFUNCTION("""COMPUTED_VALUE"""),"Зубрицька О. М.")</f>
        <v>Зубрицька О. М.</v>
      </c>
      <c r="FU49" s="19" t="str">
        <f ca="1">IFERROR(__xludf.DUMMYFUNCTION("""COMPUTED_VALUE"""),"За")</f>
        <v>За</v>
      </c>
      <c r="FV49" s="19">
        <f ca="1">IFERROR(__xludf.DUMMYFUNCTION("""COMPUTED_VALUE"""),24)</f>
        <v>24</v>
      </c>
      <c r="FW49" s="19" t="str">
        <f ca="1">IFERROR(__xludf.DUMMYFUNCTION("""COMPUTED_VALUE"""),"Зубрицька О. М.")</f>
        <v>Зубрицька О. М.</v>
      </c>
      <c r="FX49" s="19" t="str">
        <f ca="1">IFERROR(__xludf.DUMMYFUNCTION("""COMPUTED_VALUE"""),"За")</f>
        <v>За</v>
      </c>
      <c r="FY49" s="19">
        <f ca="1">IFERROR(__xludf.DUMMYFUNCTION("""COMPUTED_VALUE"""),24)</f>
        <v>24</v>
      </c>
      <c r="FZ49" s="19" t="str">
        <f ca="1">IFERROR(__xludf.DUMMYFUNCTION("""COMPUTED_VALUE"""),"Зубрицька О. М.")</f>
        <v>Зубрицька О. М.</v>
      </c>
      <c r="GA49" s="19" t="str">
        <f ca="1">IFERROR(__xludf.DUMMYFUNCTION("""COMPUTED_VALUE"""),"За")</f>
        <v>За</v>
      </c>
      <c r="GB49" s="19">
        <f ca="1">IFERROR(__xludf.DUMMYFUNCTION("""COMPUTED_VALUE"""),24)</f>
        <v>24</v>
      </c>
      <c r="GC49" s="19" t="str">
        <f ca="1">IFERROR(__xludf.DUMMYFUNCTION("""COMPUTED_VALUE"""),"Зубрицька О. М.")</f>
        <v>Зубрицька О. М.</v>
      </c>
      <c r="GD49" s="19" t="str">
        <f ca="1">IFERROR(__xludf.DUMMYFUNCTION("""COMPUTED_VALUE"""),"За")</f>
        <v>За</v>
      </c>
      <c r="GE49" s="19">
        <f ca="1">IFERROR(__xludf.DUMMYFUNCTION("""COMPUTED_VALUE"""),24)</f>
        <v>24</v>
      </c>
      <c r="GF49" s="19" t="str">
        <f ca="1">IFERROR(__xludf.DUMMYFUNCTION("""COMPUTED_VALUE"""),"Зубрицька О. М.")</f>
        <v>Зубрицька О. М.</v>
      </c>
      <c r="GG49" s="19" t="str">
        <f ca="1">IFERROR(__xludf.DUMMYFUNCTION("""COMPUTED_VALUE"""),"За")</f>
        <v>За</v>
      </c>
      <c r="GH49" s="19">
        <f ca="1">IFERROR(__xludf.DUMMYFUNCTION("""COMPUTED_VALUE"""),24)</f>
        <v>24</v>
      </c>
      <c r="GI49" s="19" t="str">
        <f ca="1">IFERROR(__xludf.DUMMYFUNCTION("""COMPUTED_VALUE"""),"Зубрицька О. М.")</f>
        <v>Зубрицька О. М.</v>
      </c>
      <c r="GJ49" s="19" t="str">
        <f ca="1">IFERROR(__xludf.DUMMYFUNCTION("""COMPUTED_VALUE"""),"За")</f>
        <v>За</v>
      </c>
      <c r="GK49" s="19">
        <f ca="1">IFERROR(__xludf.DUMMYFUNCTION("""COMPUTED_VALUE"""),24)</f>
        <v>24</v>
      </c>
      <c r="GL49" s="19" t="str">
        <f ca="1">IFERROR(__xludf.DUMMYFUNCTION("""COMPUTED_VALUE"""),"Зубрицька О. М.")</f>
        <v>Зубрицька О. М.</v>
      </c>
      <c r="GM49" s="19" t="str">
        <f ca="1">IFERROR(__xludf.DUMMYFUNCTION("""COMPUTED_VALUE"""),"За")</f>
        <v>За</v>
      </c>
      <c r="GN49" s="19">
        <f ca="1">IFERROR(__xludf.DUMMYFUNCTION("""COMPUTED_VALUE"""),24)</f>
        <v>24</v>
      </c>
      <c r="GO49" s="19" t="str">
        <f ca="1">IFERROR(__xludf.DUMMYFUNCTION("""COMPUTED_VALUE"""),"Зубрицька О. М.")</f>
        <v>Зубрицька О. М.</v>
      </c>
      <c r="GP49" s="19" t="str">
        <f ca="1">IFERROR(__xludf.DUMMYFUNCTION("""COMPUTED_VALUE"""),"За")</f>
        <v>За</v>
      </c>
      <c r="GQ49" s="19">
        <f ca="1">IFERROR(__xludf.DUMMYFUNCTION("""COMPUTED_VALUE"""),24)</f>
        <v>24</v>
      </c>
      <c r="GR49" s="19" t="str">
        <f ca="1">IFERROR(__xludf.DUMMYFUNCTION("""COMPUTED_VALUE"""),"Зубрицька О. М.")</f>
        <v>Зубрицька О. М.</v>
      </c>
      <c r="GS49" s="19" t="str">
        <f ca="1">IFERROR(__xludf.DUMMYFUNCTION("""COMPUTED_VALUE"""),"За")</f>
        <v>За</v>
      </c>
      <c r="GT49" s="19">
        <f ca="1">IFERROR(__xludf.DUMMYFUNCTION("""COMPUTED_VALUE"""),24)</f>
        <v>24</v>
      </c>
      <c r="GU49" s="19" t="str">
        <f ca="1">IFERROR(__xludf.DUMMYFUNCTION("""COMPUTED_VALUE"""),"Зубрицька О. М.")</f>
        <v>Зубрицька О. М.</v>
      </c>
      <c r="GV49" s="19" t="str">
        <f ca="1">IFERROR(__xludf.DUMMYFUNCTION("""COMPUTED_VALUE"""),"За")</f>
        <v>За</v>
      </c>
      <c r="GW49" s="19">
        <f ca="1">IFERROR(__xludf.DUMMYFUNCTION("""COMPUTED_VALUE"""),24)</f>
        <v>24</v>
      </c>
      <c r="GX49" s="19" t="str">
        <f ca="1">IFERROR(__xludf.DUMMYFUNCTION("""COMPUTED_VALUE"""),"Зубрицька О. М.")</f>
        <v>Зубрицька О. М.</v>
      </c>
      <c r="GY49" s="19" t="str">
        <f ca="1">IFERROR(__xludf.DUMMYFUNCTION("""COMPUTED_VALUE"""),"За")</f>
        <v>За</v>
      </c>
      <c r="GZ49" s="19">
        <f ca="1">IFERROR(__xludf.DUMMYFUNCTION("""COMPUTED_VALUE"""),24)</f>
        <v>24</v>
      </c>
      <c r="HA49" s="19" t="str">
        <f ca="1">IFERROR(__xludf.DUMMYFUNCTION("""COMPUTED_VALUE"""),"Зубрицька О. М.")</f>
        <v>Зубрицька О. М.</v>
      </c>
      <c r="HB49" s="19" t="str">
        <f ca="1">IFERROR(__xludf.DUMMYFUNCTION("""COMPUTED_VALUE"""),"За")</f>
        <v>За</v>
      </c>
      <c r="HC49" s="19">
        <f ca="1">IFERROR(__xludf.DUMMYFUNCTION("""COMPUTED_VALUE"""),24)</f>
        <v>24</v>
      </c>
      <c r="HD49" s="19" t="str">
        <f ca="1">IFERROR(__xludf.DUMMYFUNCTION("""COMPUTED_VALUE"""),"Зубрицька О. М.")</f>
        <v>Зубрицька О. М.</v>
      </c>
      <c r="HE49" s="19" t="str">
        <f ca="1">IFERROR(__xludf.DUMMYFUNCTION("""COMPUTED_VALUE"""),"За")</f>
        <v>За</v>
      </c>
      <c r="HF49" s="19">
        <f ca="1">IFERROR(__xludf.DUMMYFUNCTION("""COMPUTED_VALUE"""),24)</f>
        <v>24</v>
      </c>
      <c r="HG49" s="19" t="str">
        <f ca="1">IFERROR(__xludf.DUMMYFUNCTION("""COMPUTED_VALUE"""),"Зубрицька О. М.")</f>
        <v>Зубрицька О. М.</v>
      </c>
      <c r="HH49" s="19" t="str">
        <f ca="1">IFERROR(__xludf.DUMMYFUNCTION("""COMPUTED_VALUE"""),"За")</f>
        <v>За</v>
      </c>
      <c r="HI49" s="19">
        <f ca="1">IFERROR(__xludf.DUMMYFUNCTION("""COMPUTED_VALUE"""),24)</f>
        <v>24</v>
      </c>
      <c r="HJ49" s="19" t="str">
        <f ca="1">IFERROR(__xludf.DUMMYFUNCTION("""COMPUTED_VALUE"""),"Зубрицька О. М.")</f>
        <v>Зубрицька О. М.</v>
      </c>
      <c r="HK49" s="19" t="str">
        <f ca="1">IFERROR(__xludf.DUMMYFUNCTION("""COMPUTED_VALUE"""),"За")</f>
        <v>За</v>
      </c>
      <c r="HL49" s="19">
        <f ca="1">IFERROR(__xludf.DUMMYFUNCTION("""COMPUTED_VALUE"""),24)</f>
        <v>24</v>
      </c>
      <c r="HM49" s="19" t="str">
        <f ca="1">IFERROR(__xludf.DUMMYFUNCTION("""COMPUTED_VALUE"""),"Зубрицька О. М.")</f>
        <v>Зубрицька О. М.</v>
      </c>
      <c r="HN49" s="19" t="str">
        <f ca="1">IFERROR(__xludf.DUMMYFUNCTION("""COMPUTED_VALUE"""),"За")</f>
        <v>За</v>
      </c>
      <c r="HO49" s="19">
        <f ca="1">IFERROR(__xludf.DUMMYFUNCTION("""COMPUTED_VALUE"""),24)</f>
        <v>24</v>
      </c>
      <c r="HP49" s="19" t="str">
        <f ca="1">IFERROR(__xludf.DUMMYFUNCTION("""COMPUTED_VALUE"""),"Зубрицька О. М.")</f>
        <v>Зубрицька О. М.</v>
      </c>
      <c r="HQ49" s="19" t="str">
        <f ca="1">IFERROR(__xludf.DUMMYFUNCTION("""COMPUTED_VALUE"""),"За")</f>
        <v>За</v>
      </c>
      <c r="HR49" s="19">
        <f ca="1">IFERROR(__xludf.DUMMYFUNCTION("""COMPUTED_VALUE"""),24)</f>
        <v>24</v>
      </c>
      <c r="HS49" s="19" t="str">
        <f ca="1">IFERROR(__xludf.DUMMYFUNCTION("""COMPUTED_VALUE"""),"Зубрицька О. М.")</f>
        <v>Зубрицька О. М.</v>
      </c>
      <c r="HT49" s="19" t="str">
        <f ca="1">IFERROR(__xludf.DUMMYFUNCTION("""COMPUTED_VALUE"""),"За")</f>
        <v>За</v>
      </c>
      <c r="HU49" s="19">
        <f ca="1">IFERROR(__xludf.DUMMYFUNCTION("""COMPUTED_VALUE"""),24)</f>
        <v>24</v>
      </c>
      <c r="HV49" s="19" t="str">
        <f ca="1">IFERROR(__xludf.DUMMYFUNCTION("""COMPUTED_VALUE"""),"Зубрицька О. М.")</f>
        <v>Зубрицька О. М.</v>
      </c>
      <c r="HW49" s="19" t="str">
        <f ca="1">IFERROR(__xludf.DUMMYFUNCTION("""COMPUTED_VALUE"""),"За")</f>
        <v>За</v>
      </c>
      <c r="HX49" s="19">
        <f ca="1">IFERROR(__xludf.DUMMYFUNCTION("""COMPUTED_VALUE"""),24)</f>
        <v>24</v>
      </c>
      <c r="HY49" s="19" t="str">
        <f ca="1">IFERROR(__xludf.DUMMYFUNCTION("""COMPUTED_VALUE"""),"Зубрицька О. М.")</f>
        <v>Зубрицька О. М.</v>
      </c>
      <c r="HZ49" s="19" t="str">
        <f ca="1">IFERROR(__xludf.DUMMYFUNCTION("""COMPUTED_VALUE"""),"За")</f>
        <v>За</v>
      </c>
      <c r="IA49" s="19">
        <f ca="1">IFERROR(__xludf.DUMMYFUNCTION("""COMPUTED_VALUE"""),24)</f>
        <v>24</v>
      </c>
      <c r="IB49" s="19" t="str">
        <f ca="1">IFERROR(__xludf.DUMMYFUNCTION("""COMPUTED_VALUE"""),"Зубрицька О. М.")</f>
        <v>Зубрицька О. М.</v>
      </c>
      <c r="IC49" s="19" t="str">
        <f ca="1">IFERROR(__xludf.DUMMYFUNCTION("""COMPUTED_VALUE"""),"За")</f>
        <v>За</v>
      </c>
      <c r="ID49" s="19">
        <f ca="1">IFERROR(__xludf.DUMMYFUNCTION("""COMPUTED_VALUE"""),24)</f>
        <v>24</v>
      </c>
      <c r="IE49" s="19" t="str">
        <f ca="1">IFERROR(__xludf.DUMMYFUNCTION("""COMPUTED_VALUE"""),"Зубрицька О. М.")</f>
        <v>Зубрицька О. М.</v>
      </c>
      <c r="IF49" s="19" t="str">
        <f ca="1">IFERROR(__xludf.DUMMYFUNCTION("""COMPUTED_VALUE"""),"За")</f>
        <v>За</v>
      </c>
      <c r="IG49" s="19">
        <f ca="1">IFERROR(__xludf.DUMMYFUNCTION("""COMPUTED_VALUE"""),24)</f>
        <v>24</v>
      </c>
      <c r="IH49" s="19" t="str">
        <f ca="1">IFERROR(__xludf.DUMMYFUNCTION("""COMPUTED_VALUE"""),"Зубрицька О. М.")</f>
        <v>Зубрицька О. М.</v>
      </c>
      <c r="II49" s="19" t="str">
        <f ca="1">IFERROR(__xludf.DUMMYFUNCTION("""COMPUTED_VALUE"""),"За")</f>
        <v>За</v>
      </c>
      <c r="IJ49" s="19">
        <f ca="1">IFERROR(__xludf.DUMMYFUNCTION("""COMPUTED_VALUE"""),24)</f>
        <v>24</v>
      </c>
      <c r="IK49" s="19" t="str">
        <f ca="1">IFERROR(__xludf.DUMMYFUNCTION("""COMPUTED_VALUE"""),"Зубрицька О. М.")</f>
        <v>Зубрицька О. М.</v>
      </c>
      <c r="IL49" s="19" t="str">
        <f ca="1">IFERROR(__xludf.DUMMYFUNCTION("""COMPUTED_VALUE"""),"За")</f>
        <v>За</v>
      </c>
      <c r="IM49" s="19">
        <f ca="1">IFERROR(__xludf.DUMMYFUNCTION("""COMPUTED_VALUE"""),24)</f>
        <v>24</v>
      </c>
      <c r="IN49" s="19" t="str">
        <f ca="1">IFERROR(__xludf.DUMMYFUNCTION("""COMPUTED_VALUE"""),"Зубрицька О. М.")</f>
        <v>Зубрицька О. М.</v>
      </c>
      <c r="IO49" s="19" t="str">
        <f ca="1">IFERROR(__xludf.DUMMYFUNCTION("""COMPUTED_VALUE"""),"За")</f>
        <v>За</v>
      </c>
      <c r="IP49" s="19">
        <f ca="1">IFERROR(__xludf.DUMMYFUNCTION("""COMPUTED_VALUE"""),24)</f>
        <v>24</v>
      </c>
      <c r="IQ49" s="19" t="str">
        <f ca="1">IFERROR(__xludf.DUMMYFUNCTION("""COMPUTED_VALUE"""),"Зубрицька О. М.")</f>
        <v>Зубрицька О. М.</v>
      </c>
      <c r="IR49" s="19" t="str">
        <f ca="1">IFERROR(__xludf.DUMMYFUNCTION("""COMPUTED_VALUE"""),"За")</f>
        <v>За</v>
      </c>
      <c r="IS49" s="19">
        <f ca="1">IFERROR(__xludf.DUMMYFUNCTION("""COMPUTED_VALUE"""),24)</f>
        <v>24</v>
      </c>
      <c r="IT49" s="19" t="str">
        <f ca="1">IFERROR(__xludf.DUMMYFUNCTION("""COMPUTED_VALUE"""),"Зубрицька О. М.")</f>
        <v>Зубрицька О. М.</v>
      </c>
      <c r="IU49" s="19" t="str">
        <f ca="1">IFERROR(__xludf.DUMMYFUNCTION("""COMPUTED_VALUE"""),"За")</f>
        <v>За</v>
      </c>
      <c r="IV49" s="19">
        <f ca="1">IFERROR(__xludf.DUMMYFUNCTION("""COMPUTED_VALUE"""),24)</f>
        <v>24</v>
      </c>
      <c r="IW49" s="19" t="str">
        <f ca="1">IFERROR(__xludf.DUMMYFUNCTION("""COMPUTED_VALUE"""),"Зубрицька О. М.")</f>
        <v>Зубрицька О. М.</v>
      </c>
      <c r="IX49" s="19" t="str">
        <f ca="1">IFERROR(__xludf.DUMMYFUNCTION("""COMPUTED_VALUE"""),"За")</f>
        <v>За</v>
      </c>
      <c r="IY49" s="19">
        <f ca="1">IFERROR(__xludf.DUMMYFUNCTION("""COMPUTED_VALUE"""),24)</f>
        <v>24</v>
      </c>
      <c r="IZ49" s="19" t="str">
        <f ca="1">IFERROR(__xludf.DUMMYFUNCTION("""COMPUTED_VALUE"""),"Зубрицька О. М.")</f>
        <v>Зубрицька О. М.</v>
      </c>
      <c r="JA49" s="19" t="str">
        <f ca="1">IFERROR(__xludf.DUMMYFUNCTION("""COMPUTED_VALUE"""),"За")</f>
        <v>За</v>
      </c>
      <c r="JB49" s="19">
        <f ca="1">IFERROR(__xludf.DUMMYFUNCTION("""COMPUTED_VALUE"""),24)</f>
        <v>24</v>
      </c>
      <c r="JC49" s="19" t="str">
        <f ca="1">IFERROR(__xludf.DUMMYFUNCTION("""COMPUTED_VALUE"""),"Зубрицька О. М.")</f>
        <v>Зубрицька О. М.</v>
      </c>
      <c r="JD49" s="19" t="str">
        <f ca="1">IFERROR(__xludf.DUMMYFUNCTION("""COMPUTED_VALUE"""),"За")</f>
        <v>За</v>
      </c>
      <c r="JE49" s="19">
        <f ca="1">IFERROR(__xludf.DUMMYFUNCTION("""COMPUTED_VALUE"""),24)</f>
        <v>24</v>
      </c>
      <c r="JF49" s="19" t="str">
        <f ca="1">IFERROR(__xludf.DUMMYFUNCTION("""COMPUTED_VALUE"""),"Зубрицька О. М.")</f>
        <v>Зубрицька О. М.</v>
      </c>
      <c r="JG49" s="19" t="str">
        <f ca="1">IFERROR(__xludf.DUMMYFUNCTION("""COMPUTED_VALUE"""),"За")</f>
        <v>За</v>
      </c>
      <c r="JH49" s="19">
        <f ca="1">IFERROR(__xludf.DUMMYFUNCTION("""COMPUTED_VALUE"""),24)</f>
        <v>24</v>
      </c>
      <c r="JI49" s="19" t="str">
        <f ca="1">IFERROR(__xludf.DUMMYFUNCTION("""COMPUTED_VALUE"""),"Зубрицька О. М.")</f>
        <v>Зубрицька О. М.</v>
      </c>
      <c r="JJ49" s="19" t="str">
        <f ca="1">IFERROR(__xludf.DUMMYFUNCTION("""COMPUTED_VALUE"""),"За")</f>
        <v>За</v>
      </c>
      <c r="JK49" s="19">
        <f ca="1">IFERROR(__xludf.DUMMYFUNCTION("""COMPUTED_VALUE"""),24)</f>
        <v>24</v>
      </c>
      <c r="JL49" s="19" t="str">
        <f ca="1">IFERROR(__xludf.DUMMYFUNCTION("""COMPUTED_VALUE"""),"Зубрицька О. М.")</f>
        <v>Зубрицька О. М.</v>
      </c>
      <c r="JM49" s="19" t="str">
        <f ca="1">IFERROR(__xludf.DUMMYFUNCTION("""COMPUTED_VALUE"""),"За")</f>
        <v>За</v>
      </c>
      <c r="JN49" s="19">
        <f ca="1">IFERROR(__xludf.DUMMYFUNCTION("""COMPUTED_VALUE"""),24)</f>
        <v>24</v>
      </c>
      <c r="JO49" s="19" t="str">
        <f ca="1">IFERROR(__xludf.DUMMYFUNCTION("""COMPUTED_VALUE"""),"Зубрицька О. М.")</f>
        <v>Зубрицька О. М.</v>
      </c>
      <c r="JP49" s="19" t="str">
        <f ca="1">IFERROR(__xludf.DUMMYFUNCTION("""COMPUTED_VALUE"""),"За")</f>
        <v>За</v>
      </c>
      <c r="JQ49" s="19">
        <f ca="1">IFERROR(__xludf.DUMMYFUNCTION("""COMPUTED_VALUE"""),24)</f>
        <v>24</v>
      </c>
      <c r="JR49" s="19" t="str">
        <f ca="1">IFERROR(__xludf.DUMMYFUNCTION("""COMPUTED_VALUE"""),"Зубрицька О. М.")</f>
        <v>Зубрицька О. М.</v>
      </c>
      <c r="JS49" s="19" t="str">
        <f ca="1">IFERROR(__xludf.DUMMYFUNCTION("""COMPUTED_VALUE"""),"За")</f>
        <v>За</v>
      </c>
      <c r="JT49" s="19">
        <f ca="1">IFERROR(__xludf.DUMMYFUNCTION("""COMPUTED_VALUE"""),24)</f>
        <v>24</v>
      </c>
      <c r="JU49" s="19" t="str">
        <f ca="1">IFERROR(__xludf.DUMMYFUNCTION("""COMPUTED_VALUE"""),"Зубрицька О. М.")</f>
        <v>Зубрицька О. М.</v>
      </c>
      <c r="JV49" s="19" t="str">
        <f ca="1">IFERROR(__xludf.DUMMYFUNCTION("""COMPUTED_VALUE"""),"За")</f>
        <v>За</v>
      </c>
      <c r="JW49" s="19">
        <f ca="1">IFERROR(__xludf.DUMMYFUNCTION("""COMPUTED_VALUE"""),24)</f>
        <v>24</v>
      </c>
      <c r="JX49" s="19" t="str">
        <f ca="1">IFERROR(__xludf.DUMMYFUNCTION("""COMPUTED_VALUE"""),"Зубрицька О. М.")</f>
        <v>Зубрицька О. М.</v>
      </c>
      <c r="JY49" s="19" t="str">
        <f ca="1">IFERROR(__xludf.DUMMYFUNCTION("""COMPUTED_VALUE"""),"За")</f>
        <v>За</v>
      </c>
      <c r="JZ49" s="19">
        <f ca="1">IFERROR(__xludf.DUMMYFUNCTION("""COMPUTED_VALUE"""),24)</f>
        <v>24</v>
      </c>
      <c r="KA49" s="19" t="str">
        <f ca="1">IFERROR(__xludf.DUMMYFUNCTION("""COMPUTED_VALUE"""),"Зубрицька О. М.")</f>
        <v>Зубрицька О. М.</v>
      </c>
      <c r="KB49" s="19" t="str">
        <f ca="1">IFERROR(__xludf.DUMMYFUNCTION("""COMPUTED_VALUE"""),"За")</f>
        <v>За</v>
      </c>
      <c r="KC49" s="19">
        <f ca="1">IFERROR(__xludf.DUMMYFUNCTION("""COMPUTED_VALUE"""),24)</f>
        <v>24</v>
      </c>
      <c r="KD49" s="19" t="str">
        <f ca="1">IFERROR(__xludf.DUMMYFUNCTION("""COMPUTED_VALUE"""),"Зубрицька О. М.")</f>
        <v>Зубрицька О. М.</v>
      </c>
      <c r="KE49" s="19" t="str">
        <f ca="1">IFERROR(__xludf.DUMMYFUNCTION("""COMPUTED_VALUE"""),"За")</f>
        <v>За</v>
      </c>
      <c r="KF49" s="19">
        <f ca="1">IFERROR(__xludf.DUMMYFUNCTION("""COMPUTED_VALUE"""),24)</f>
        <v>24</v>
      </c>
      <c r="KG49" s="19" t="str">
        <f ca="1">IFERROR(__xludf.DUMMYFUNCTION("""COMPUTED_VALUE"""),"Зубрицька О. М.")</f>
        <v>Зубрицька О. М.</v>
      </c>
      <c r="KH49" s="19" t="str">
        <f ca="1">IFERROR(__xludf.DUMMYFUNCTION("""COMPUTED_VALUE"""),"За")</f>
        <v>За</v>
      </c>
      <c r="KI49" s="19">
        <f ca="1">IFERROR(__xludf.DUMMYFUNCTION("""COMPUTED_VALUE"""),24)</f>
        <v>24</v>
      </c>
      <c r="KJ49" s="19" t="str">
        <f ca="1">IFERROR(__xludf.DUMMYFUNCTION("""COMPUTED_VALUE"""),"Зубрицька О. М.")</f>
        <v>Зубрицька О. М.</v>
      </c>
      <c r="KK49" s="19" t="str">
        <f ca="1">IFERROR(__xludf.DUMMYFUNCTION("""COMPUTED_VALUE"""),"За")</f>
        <v>За</v>
      </c>
      <c r="KL49" s="19">
        <f ca="1">IFERROR(__xludf.DUMMYFUNCTION("""COMPUTED_VALUE"""),24)</f>
        <v>24</v>
      </c>
      <c r="KM49" s="19" t="str">
        <f ca="1">IFERROR(__xludf.DUMMYFUNCTION("""COMPUTED_VALUE"""),"Зубрицька О. М.")</f>
        <v>Зубрицька О. М.</v>
      </c>
      <c r="KN49" s="19" t="str">
        <f ca="1">IFERROR(__xludf.DUMMYFUNCTION("""COMPUTED_VALUE"""),"За")</f>
        <v>За</v>
      </c>
      <c r="KO49" s="19">
        <f ca="1">IFERROR(__xludf.DUMMYFUNCTION("""COMPUTED_VALUE"""),24)</f>
        <v>24</v>
      </c>
      <c r="KP49" s="19" t="str">
        <f ca="1">IFERROR(__xludf.DUMMYFUNCTION("""COMPUTED_VALUE"""),"Зубрицька О. М.")</f>
        <v>Зубрицька О. М.</v>
      </c>
      <c r="KQ49" s="19" t="str">
        <f ca="1">IFERROR(__xludf.DUMMYFUNCTION("""COMPUTED_VALUE"""),"За")</f>
        <v>За</v>
      </c>
      <c r="KR49" s="19">
        <f ca="1">IFERROR(__xludf.DUMMYFUNCTION("""COMPUTED_VALUE"""),24)</f>
        <v>24</v>
      </c>
      <c r="KS49" s="19" t="str">
        <f ca="1">IFERROR(__xludf.DUMMYFUNCTION("""COMPUTED_VALUE"""),"Зубрицька О. М.")</f>
        <v>Зубрицька О. М.</v>
      </c>
      <c r="KT49" s="19" t="str">
        <f ca="1">IFERROR(__xludf.DUMMYFUNCTION("""COMPUTED_VALUE"""),"Не голосував")</f>
        <v>Не голосував</v>
      </c>
      <c r="KU49" s="19">
        <f ca="1">IFERROR(__xludf.DUMMYFUNCTION("""COMPUTED_VALUE"""),24)</f>
        <v>24</v>
      </c>
      <c r="KV49" s="19" t="str">
        <f ca="1">IFERROR(__xludf.DUMMYFUNCTION("""COMPUTED_VALUE"""),"Зубрицька О. М.")</f>
        <v>Зубрицька О. М.</v>
      </c>
      <c r="KW49" s="19" t="str">
        <f ca="1">IFERROR(__xludf.DUMMYFUNCTION("""COMPUTED_VALUE"""),"За")</f>
        <v>За</v>
      </c>
      <c r="KX49" s="19">
        <f ca="1">IFERROR(__xludf.DUMMYFUNCTION("""COMPUTED_VALUE"""),24)</f>
        <v>24</v>
      </c>
      <c r="KY49" s="19" t="str">
        <f ca="1">IFERROR(__xludf.DUMMYFUNCTION("""COMPUTED_VALUE"""),"Зубрицька О. М.")</f>
        <v>Зубрицька О. М.</v>
      </c>
      <c r="KZ49" s="19" t="str">
        <f ca="1">IFERROR(__xludf.DUMMYFUNCTION("""COMPUTED_VALUE"""),"За")</f>
        <v>За</v>
      </c>
      <c r="LA49" s="19">
        <f ca="1">IFERROR(__xludf.DUMMYFUNCTION("""COMPUTED_VALUE"""),24)</f>
        <v>24</v>
      </c>
      <c r="LB49" s="19" t="str">
        <f ca="1">IFERROR(__xludf.DUMMYFUNCTION("""COMPUTED_VALUE"""),"Зубрицька О. М.")</f>
        <v>Зубрицька О. М.</v>
      </c>
      <c r="LC49" s="19" t="str">
        <f ca="1">IFERROR(__xludf.DUMMYFUNCTION("""COMPUTED_VALUE"""),"За")</f>
        <v>За</v>
      </c>
      <c r="LD49" s="19">
        <f ca="1">IFERROR(__xludf.DUMMYFUNCTION("""COMPUTED_VALUE"""),24)</f>
        <v>24</v>
      </c>
      <c r="LE49" s="19" t="str">
        <f ca="1">IFERROR(__xludf.DUMMYFUNCTION("""COMPUTED_VALUE"""),"Зубрицька О. М.")</f>
        <v>Зубрицька О. М.</v>
      </c>
      <c r="LF49" s="19" t="str">
        <f ca="1">IFERROR(__xludf.DUMMYFUNCTION("""COMPUTED_VALUE"""),"За")</f>
        <v>За</v>
      </c>
      <c r="LG49" s="19">
        <f ca="1">IFERROR(__xludf.DUMMYFUNCTION("""COMPUTED_VALUE"""),24)</f>
        <v>24</v>
      </c>
      <c r="LH49" s="19" t="str">
        <f ca="1">IFERROR(__xludf.DUMMYFUNCTION("""COMPUTED_VALUE"""),"Зубрицька О. М.")</f>
        <v>Зубрицька О. М.</v>
      </c>
      <c r="LI49" s="19" t="str">
        <f ca="1">IFERROR(__xludf.DUMMYFUNCTION("""COMPUTED_VALUE"""),"За")</f>
        <v>За</v>
      </c>
      <c r="LJ49" s="19">
        <f ca="1">IFERROR(__xludf.DUMMYFUNCTION("""COMPUTED_VALUE"""),24)</f>
        <v>24</v>
      </c>
      <c r="LK49" s="19" t="str">
        <f ca="1">IFERROR(__xludf.DUMMYFUNCTION("""COMPUTED_VALUE"""),"Зубрицька О. М.")</f>
        <v>Зубрицька О. М.</v>
      </c>
      <c r="LL49" s="19" t="str">
        <f ca="1">IFERROR(__xludf.DUMMYFUNCTION("""COMPUTED_VALUE"""),"За")</f>
        <v>За</v>
      </c>
      <c r="LM49" s="19">
        <f ca="1">IFERROR(__xludf.DUMMYFUNCTION("""COMPUTED_VALUE"""),24)</f>
        <v>24</v>
      </c>
      <c r="LN49" s="19" t="str">
        <f ca="1">IFERROR(__xludf.DUMMYFUNCTION("""COMPUTED_VALUE"""),"Зубрицька О. М.")</f>
        <v>Зубрицька О. М.</v>
      </c>
      <c r="LO49" s="19" t="str">
        <f ca="1">IFERROR(__xludf.DUMMYFUNCTION("""COMPUTED_VALUE"""),"За")</f>
        <v>За</v>
      </c>
      <c r="LP49" s="19">
        <f ca="1">IFERROR(__xludf.DUMMYFUNCTION("""COMPUTED_VALUE"""),24)</f>
        <v>24</v>
      </c>
      <c r="LQ49" s="19" t="str">
        <f ca="1">IFERROR(__xludf.DUMMYFUNCTION("""COMPUTED_VALUE"""),"Зубрицька О. М.")</f>
        <v>Зубрицька О. М.</v>
      </c>
      <c r="LR49" s="19" t="str">
        <f ca="1">IFERROR(__xludf.DUMMYFUNCTION("""COMPUTED_VALUE"""),"За")</f>
        <v>За</v>
      </c>
      <c r="LS49" s="19">
        <f ca="1">IFERROR(__xludf.DUMMYFUNCTION("""COMPUTED_VALUE"""),24)</f>
        <v>24</v>
      </c>
      <c r="LT49" s="19" t="str">
        <f ca="1">IFERROR(__xludf.DUMMYFUNCTION("""COMPUTED_VALUE"""),"Зубрицька О. М.")</f>
        <v>Зубрицька О. М.</v>
      </c>
      <c r="LU49" s="19" t="str">
        <f ca="1">IFERROR(__xludf.DUMMYFUNCTION("""COMPUTED_VALUE"""),"За")</f>
        <v>За</v>
      </c>
      <c r="LV49" s="19">
        <f ca="1">IFERROR(__xludf.DUMMYFUNCTION("""COMPUTED_VALUE"""),24)</f>
        <v>24</v>
      </c>
      <c r="LW49" s="19" t="str">
        <f ca="1">IFERROR(__xludf.DUMMYFUNCTION("""COMPUTED_VALUE"""),"Зубрицька О. М.")</f>
        <v>Зубрицька О. М.</v>
      </c>
      <c r="LX49" s="19" t="str">
        <f ca="1">IFERROR(__xludf.DUMMYFUNCTION("""COMPUTED_VALUE"""),"Не голосував")</f>
        <v>Не голосував</v>
      </c>
      <c r="LY49" s="19">
        <f ca="1">IFERROR(__xludf.DUMMYFUNCTION("""COMPUTED_VALUE"""),24)</f>
        <v>24</v>
      </c>
      <c r="LZ49" s="19" t="str">
        <f ca="1">IFERROR(__xludf.DUMMYFUNCTION("""COMPUTED_VALUE"""),"Зубрицька О. М.")</f>
        <v>Зубрицька О. М.</v>
      </c>
      <c r="MA49" s="19" t="str">
        <f ca="1">IFERROR(__xludf.DUMMYFUNCTION("""COMPUTED_VALUE"""),"Не голосував")</f>
        <v>Не голосував</v>
      </c>
      <c r="MB49" s="19">
        <f ca="1">IFERROR(__xludf.DUMMYFUNCTION("""COMPUTED_VALUE"""),24)</f>
        <v>24</v>
      </c>
      <c r="MC49" s="19" t="str">
        <f ca="1">IFERROR(__xludf.DUMMYFUNCTION("""COMPUTED_VALUE"""),"Зубрицька О. М.")</f>
        <v>Зубрицька О. М.</v>
      </c>
      <c r="MD49" s="19" t="str">
        <f ca="1">IFERROR(__xludf.DUMMYFUNCTION("""COMPUTED_VALUE"""),"Не голосував")</f>
        <v>Не голосував</v>
      </c>
      <c r="ME49" s="19">
        <f ca="1">IFERROR(__xludf.DUMMYFUNCTION("""COMPUTED_VALUE"""),24)</f>
        <v>24</v>
      </c>
      <c r="MF49" s="19" t="str">
        <f ca="1">IFERROR(__xludf.DUMMYFUNCTION("""COMPUTED_VALUE"""),"Зубрицька О. М.")</f>
        <v>Зубрицька О. М.</v>
      </c>
      <c r="MG49" s="19" t="str">
        <f ca="1">IFERROR(__xludf.DUMMYFUNCTION("""COMPUTED_VALUE"""),"Не голосував")</f>
        <v>Не голосував</v>
      </c>
      <c r="MH49" s="19">
        <f ca="1">IFERROR(__xludf.DUMMYFUNCTION("""COMPUTED_VALUE"""),24)</f>
        <v>24</v>
      </c>
      <c r="MI49" s="19" t="str">
        <f ca="1">IFERROR(__xludf.DUMMYFUNCTION("""COMPUTED_VALUE"""),"Зубрицька О. М.")</f>
        <v>Зубрицька О. М.</v>
      </c>
      <c r="MJ49" s="19" t="str">
        <f ca="1">IFERROR(__xludf.DUMMYFUNCTION("""COMPUTED_VALUE"""),"Не голосував")</f>
        <v>Не голосував</v>
      </c>
      <c r="MK49" s="19">
        <f ca="1">IFERROR(__xludf.DUMMYFUNCTION("""COMPUTED_VALUE"""),24)</f>
        <v>24</v>
      </c>
      <c r="ML49" s="19" t="str">
        <f ca="1">IFERROR(__xludf.DUMMYFUNCTION("""COMPUTED_VALUE"""),"Зубрицька О. М.")</f>
        <v>Зубрицька О. М.</v>
      </c>
      <c r="MM49" s="19" t="str">
        <f ca="1">IFERROR(__xludf.DUMMYFUNCTION("""COMPUTED_VALUE"""),"За")</f>
        <v>За</v>
      </c>
      <c r="MN49" s="19">
        <f ca="1">IFERROR(__xludf.DUMMYFUNCTION("""COMPUTED_VALUE"""),24)</f>
        <v>24</v>
      </c>
      <c r="MO49" s="19" t="str">
        <f ca="1">IFERROR(__xludf.DUMMYFUNCTION("""COMPUTED_VALUE"""),"Зубрицька О. М.")</f>
        <v>Зубрицька О. М.</v>
      </c>
      <c r="MP49" s="19" t="str">
        <f ca="1">IFERROR(__xludf.DUMMYFUNCTION("""COMPUTED_VALUE"""),"За")</f>
        <v>За</v>
      </c>
      <c r="MQ49" s="19">
        <f ca="1">IFERROR(__xludf.DUMMYFUNCTION("""COMPUTED_VALUE"""),24)</f>
        <v>24</v>
      </c>
      <c r="MR49" s="19" t="str">
        <f ca="1">IFERROR(__xludf.DUMMYFUNCTION("""COMPUTED_VALUE"""),"Зубрицька О. М.")</f>
        <v>Зубрицька О. М.</v>
      </c>
      <c r="MS49" s="19" t="str">
        <f ca="1">IFERROR(__xludf.DUMMYFUNCTION("""COMPUTED_VALUE"""),"За")</f>
        <v>За</v>
      </c>
      <c r="MT49" s="19">
        <f ca="1">IFERROR(__xludf.DUMMYFUNCTION("""COMPUTED_VALUE"""),24)</f>
        <v>24</v>
      </c>
      <c r="MU49" s="19" t="str">
        <f ca="1">IFERROR(__xludf.DUMMYFUNCTION("""COMPUTED_VALUE"""),"Зубрицька О. М.")</f>
        <v>Зубрицька О. М.</v>
      </c>
      <c r="MV49" s="19" t="str">
        <f ca="1">IFERROR(__xludf.DUMMYFUNCTION("""COMPUTED_VALUE"""),"За")</f>
        <v>За</v>
      </c>
      <c r="MW49" s="19">
        <f ca="1">IFERROR(__xludf.DUMMYFUNCTION("""COMPUTED_VALUE"""),24)</f>
        <v>24</v>
      </c>
      <c r="MX49" s="19" t="str">
        <f ca="1">IFERROR(__xludf.DUMMYFUNCTION("""COMPUTED_VALUE"""),"Зубрицька О. М.")</f>
        <v>Зубрицька О. М.</v>
      </c>
      <c r="MY49" s="19" t="str">
        <f ca="1">IFERROR(__xludf.DUMMYFUNCTION("""COMPUTED_VALUE"""),"За")</f>
        <v>За</v>
      </c>
      <c r="MZ49" s="19">
        <f ca="1">IFERROR(__xludf.DUMMYFUNCTION("""COMPUTED_VALUE"""),24)</f>
        <v>24</v>
      </c>
      <c r="NA49" s="19" t="str">
        <f ca="1">IFERROR(__xludf.DUMMYFUNCTION("""COMPUTED_VALUE"""),"Зубрицька О. М.")</f>
        <v>Зубрицька О. М.</v>
      </c>
      <c r="NB49" s="19" t="str">
        <f ca="1">IFERROR(__xludf.DUMMYFUNCTION("""COMPUTED_VALUE"""),"За")</f>
        <v>За</v>
      </c>
      <c r="NC49" s="19">
        <f ca="1">IFERROR(__xludf.DUMMYFUNCTION("""COMPUTED_VALUE"""),24)</f>
        <v>24</v>
      </c>
      <c r="ND49" s="19" t="str">
        <f ca="1">IFERROR(__xludf.DUMMYFUNCTION("""COMPUTED_VALUE"""),"Зубрицька О. М.")</f>
        <v>Зубрицька О. М.</v>
      </c>
      <c r="NE49" s="19" t="str">
        <f ca="1">IFERROR(__xludf.DUMMYFUNCTION("""COMPUTED_VALUE"""),"За")</f>
        <v>За</v>
      </c>
      <c r="NF49" s="19">
        <f ca="1">IFERROR(__xludf.DUMMYFUNCTION("""COMPUTED_VALUE"""),24)</f>
        <v>24</v>
      </c>
      <c r="NG49" s="19" t="str">
        <f ca="1">IFERROR(__xludf.DUMMYFUNCTION("""COMPUTED_VALUE"""),"Зубрицька О. М.")</f>
        <v>Зубрицька О. М.</v>
      </c>
      <c r="NH49" s="19" t="str">
        <f ca="1">IFERROR(__xludf.DUMMYFUNCTION("""COMPUTED_VALUE"""),"За")</f>
        <v>За</v>
      </c>
      <c r="NI49" s="19">
        <f ca="1">IFERROR(__xludf.DUMMYFUNCTION("""COMPUTED_VALUE"""),24)</f>
        <v>24</v>
      </c>
      <c r="NJ49" s="19" t="str">
        <f ca="1">IFERROR(__xludf.DUMMYFUNCTION("""COMPUTED_VALUE"""),"Зубрицька О. М.")</f>
        <v>Зубрицька О. М.</v>
      </c>
      <c r="NK49" s="19" t="str">
        <f ca="1">IFERROR(__xludf.DUMMYFUNCTION("""COMPUTED_VALUE"""),"За")</f>
        <v>За</v>
      </c>
      <c r="NL49" s="19">
        <f ca="1">IFERROR(__xludf.DUMMYFUNCTION("""COMPUTED_VALUE"""),24)</f>
        <v>24</v>
      </c>
      <c r="NM49" s="19" t="str">
        <f ca="1">IFERROR(__xludf.DUMMYFUNCTION("""COMPUTED_VALUE"""),"Зубрицька О. М.")</f>
        <v>Зубрицька О. М.</v>
      </c>
      <c r="NN49" s="19" t="str">
        <f ca="1">IFERROR(__xludf.DUMMYFUNCTION("""COMPUTED_VALUE"""),"За")</f>
        <v>За</v>
      </c>
      <c r="NO49" s="19">
        <f ca="1">IFERROR(__xludf.DUMMYFUNCTION("""COMPUTED_VALUE"""),24)</f>
        <v>24</v>
      </c>
      <c r="NP49" s="19" t="str">
        <f ca="1">IFERROR(__xludf.DUMMYFUNCTION("""COMPUTED_VALUE"""),"Зубрицька О. М.")</f>
        <v>Зубрицька О. М.</v>
      </c>
      <c r="NQ49" s="19" t="str">
        <f ca="1">IFERROR(__xludf.DUMMYFUNCTION("""COMPUTED_VALUE"""),"За")</f>
        <v>За</v>
      </c>
      <c r="NR49" s="19">
        <f ca="1">IFERROR(__xludf.DUMMYFUNCTION("""COMPUTED_VALUE"""),24)</f>
        <v>24</v>
      </c>
      <c r="NS49" s="19" t="str">
        <f ca="1">IFERROR(__xludf.DUMMYFUNCTION("""COMPUTED_VALUE"""),"Зубрицька О. М.")</f>
        <v>Зубрицька О. М.</v>
      </c>
      <c r="NT49" s="19" t="str">
        <f ca="1">IFERROR(__xludf.DUMMYFUNCTION("""COMPUTED_VALUE"""),"Утримався")</f>
        <v>Утримався</v>
      </c>
      <c r="NU49" s="19">
        <f ca="1">IFERROR(__xludf.DUMMYFUNCTION("""COMPUTED_VALUE"""),24)</f>
        <v>24</v>
      </c>
      <c r="NV49" s="19" t="str">
        <f ca="1">IFERROR(__xludf.DUMMYFUNCTION("""COMPUTED_VALUE"""),"Зубрицька О. М.")</f>
        <v>Зубрицька О. М.</v>
      </c>
      <c r="NW49" s="19" t="str">
        <f ca="1">IFERROR(__xludf.DUMMYFUNCTION("""COMPUTED_VALUE"""),"Утримався")</f>
        <v>Утримався</v>
      </c>
      <c r="NX49" s="19">
        <f ca="1">IFERROR(__xludf.DUMMYFUNCTION("""COMPUTED_VALUE"""),24)</f>
        <v>24</v>
      </c>
      <c r="NY49" s="19" t="str">
        <f ca="1">IFERROR(__xludf.DUMMYFUNCTION("""COMPUTED_VALUE"""),"Зубрицька О. М.")</f>
        <v>Зубрицька О. М.</v>
      </c>
      <c r="NZ49" s="19" t="str">
        <f ca="1">IFERROR(__xludf.DUMMYFUNCTION("""COMPUTED_VALUE"""),"За")</f>
        <v>За</v>
      </c>
      <c r="OA49" s="19">
        <f ca="1">IFERROR(__xludf.DUMMYFUNCTION("""COMPUTED_VALUE"""),24)</f>
        <v>24</v>
      </c>
      <c r="OB49" s="19" t="str">
        <f ca="1">IFERROR(__xludf.DUMMYFUNCTION("""COMPUTED_VALUE"""),"Зубрицька О. М.")</f>
        <v>Зубрицька О. М.</v>
      </c>
      <c r="OC49" s="19" t="str">
        <f ca="1">IFERROR(__xludf.DUMMYFUNCTION("""COMPUTED_VALUE"""),"Утримався")</f>
        <v>Утримався</v>
      </c>
      <c r="OD49" s="19">
        <f ca="1">IFERROR(__xludf.DUMMYFUNCTION("""COMPUTED_VALUE"""),24)</f>
        <v>24</v>
      </c>
      <c r="OE49" s="19" t="str">
        <f ca="1">IFERROR(__xludf.DUMMYFUNCTION("""COMPUTED_VALUE"""),"Зубрицька О. М.")</f>
        <v>Зубрицька О. М.</v>
      </c>
      <c r="OF49" s="19" t="str">
        <f ca="1">IFERROR(__xludf.DUMMYFUNCTION("""COMPUTED_VALUE"""),"За")</f>
        <v>За</v>
      </c>
      <c r="OG49" s="19">
        <f ca="1">IFERROR(__xludf.DUMMYFUNCTION("""COMPUTED_VALUE"""),24)</f>
        <v>24</v>
      </c>
      <c r="OH49" s="19" t="str">
        <f ca="1">IFERROR(__xludf.DUMMYFUNCTION("""COMPUTED_VALUE"""),"Зубрицька О. М.")</f>
        <v>Зубрицька О. М.</v>
      </c>
      <c r="OI49" s="19" t="str">
        <f ca="1">IFERROR(__xludf.DUMMYFUNCTION("""COMPUTED_VALUE"""),"За")</f>
        <v>За</v>
      </c>
      <c r="OJ49" s="19">
        <f ca="1">IFERROR(__xludf.DUMMYFUNCTION("""COMPUTED_VALUE"""),24)</f>
        <v>24</v>
      </c>
      <c r="OK49" s="19" t="str">
        <f ca="1">IFERROR(__xludf.DUMMYFUNCTION("""COMPUTED_VALUE"""),"Зубрицька О. М.")</f>
        <v>Зубрицька О. М.</v>
      </c>
      <c r="OL49" s="19" t="str">
        <f ca="1">IFERROR(__xludf.DUMMYFUNCTION("""COMPUTED_VALUE"""),"За")</f>
        <v>За</v>
      </c>
      <c r="OM49" s="19">
        <f ca="1">IFERROR(__xludf.DUMMYFUNCTION("""COMPUTED_VALUE"""),24)</f>
        <v>24</v>
      </c>
      <c r="ON49" s="19" t="str">
        <f ca="1">IFERROR(__xludf.DUMMYFUNCTION("""COMPUTED_VALUE"""),"Зубрицька О. М.")</f>
        <v>Зубрицька О. М.</v>
      </c>
      <c r="OO49" s="19" t="str">
        <f ca="1">IFERROR(__xludf.DUMMYFUNCTION("""COMPUTED_VALUE"""),"За")</f>
        <v>За</v>
      </c>
      <c r="OP49" s="19">
        <f ca="1">IFERROR(__xludf.DUMMYFUNCTION("""COMPUTED_VALUE"""),24)</f>
        <v>24</v>
      </c>
      <c r="OQ49" s="19" t="str">
        <f ca="1">IFERROR(__xludf.DUMMYFUNCTION("""COMPUTED_VALUE"""),"Зубрицька О. М.")</f>
        <v>Зубрицька О. М.</v>
      </c>
      <c r="OR49" s="19" t="str">
        <f ca="1">IFERROR(__xludf.DUMMYFUNCTION("""COMPUTED_VALUE"""),"За")</f>
        <v>За</v>
      </c>
      <c r="OS49" s="19">
        <f ca="1">IFERROR(__xludf.DUMMYFUNCTION("""COMPUTED_VALUE"""),24)</f>
        <v>24</v>
      </c>
      <c r="OT49" s="19" t="str">
        <f ca="1">IFERROR(__xludf.DUMMYFUNCTION("""COMPUTED_VALUE"""),"Зубрицька О. М.")</f>
        <v>Зубрицька О. М.</v>
      </c>
      <c r="OU49" s="19" t="str">
        <f ca="1">IFERROR(__xludf.DUMMYFUNCTION("""COMPUTED_VALUE"""),"За")</f>
        <v>За</v>
      </c>
      <c r="OV49" s="19">
        <f ca="1">IFERROR(__xludf.DUMMYFUNCTION("""COMPUTED_VALUE"""),24)</f>
        <v>24</v>
      </c>
      <c r="OW49" s="19" t="str">
        <f ca="1">IFERROR(__xludf.DUMMYFUNCTION("""COMPUTED_VALUE"""),"Зубрицька О. М.")</f>
        <v>Зубрицька О. М.</v>
      </c>
      <c r="OX49" s="19" t="str">
        <f ca="1">IFERROR(__xludf.DUMMYFUNCTION("""COMPUTED_VALUE"""),"За")</f>
        <v>За</v>
      </c>
      <c r="OY49" s="19">
        <f ca="1">IFERROR(__xludf.DUMMYFUNCTION("""COMPUTED_VALUE"""),24)</f>
        <v>24</v>
      </c>
      <c r="OZ49" s="19" t="str">
        <f ca="1">IFERROR(__xludf.DUMMYFUNCTION("""COMPUTED_VALUE"""),"Зубрицька О. М.")</f>
        <v>Зубрицька О. М.</v>
      </c>
      <c r="PA49" s="19" t="str">
        <f ca="1">IFERROR(__xludf.DUMMYFUNCTION("""COMPUTED_VALUE"""),"За")</f>
        <v>За</v>
      </c>
      <c r="PB49" s="19">
        <f ca="1">IFERROR(__xludf.DUMMYFUNCTION("""COMPUTED_VALUE"""),24)</f>
        <v>24</v>
      </c>
      <c r="PC49" s="19" t="str">
        <f ca="1">IFERROR(__xludf.DUMMYFUNCTION("""COMPUTED_VALUE"""),"Зубрицька О. М.")</f>
        <v>Зубрицька О. М.</v>
      </c>
      <c r="PD49" s="19" t="str">
        <f ca="1">IFERROR(__xludf.DUMMYFUNCTION("""COMPUTED_VALUE"""),"За")</f>
        <v>За</v>
      </c>
      <c r="PE49" s="19">
        <f ca="1">IFERROR(__xludf.DUMMYFUNCTION("""COMPUTED_VALUE"""),24)</f>
        <v>24</v>
      </c>
      <c r="PF49" s="19" t="str">
        <f ca="1">IFERROR(__xludf.DUMMYFUNCTION("""COMPUTED_VALUE"""),"Зубрицька О. М.")</f>
        <v>Зубрицька О. М.</v>
      </c>
      <c r="PG49" s="19" t="str">
        <f ca="1">IFERROR(__xludf.DUMMYFUNCTION("""COMPUTED_VALUE"""),"За")</f>
        <v>За</v>
      </c>
      <c r="PH49" s="19">
        <f ca="1">IFERROR(__xludf.DUMMYFUNCTION("""COMPUTED_VALUE"""),24)</f>
        <v>24</v>
      </c>
      <c r="PI49" s="19" t="str">
        <f ca="1">IFERROR(__xludf.DUMMYFUNCTION("""COMPUTED_VALUE"""),"Зубрицька О. М.")</f>
        <v>Зубрицька О. М.</v>
      </c>
      <c r="PJ49" s="19" t="str">
        <f ca="1">IFERROR(__xludf.DUMMYFUNCTION("""COMPUTED_VALUE"""),"За")</f>
        <v>За</v>
      </c>
      <c r="PK49" s="19">
        <f ca="1">IFERROR(__xludf.DUMMYFUNCTION("""COMPUTED_VALUE"""),24)</f>
        <v>24</v>
      </c>
      <c r="PL49" s="19" t="str">
        <f ca="1">IFERROR(__xludf.DUMMYFUNCTION("""COMPUTED_VALUE"""),"Зубрицька О. М.")</f>
        <v>Зубрицька О. М.</v>
      </c>
      <c r="PM49" s="19" t="str">
        <f ca="1">IFERROR(__xludf.DUMMYFUNCTION("""COMPUTED_VALUE"""),"Не голосував")</f>
        <v>Не голосував</v>
      </c>
      <c r="PN49" s="19">
        <f ca="1">IFERROR(__xludf.DUMMYFUNCTION("""COMPUTED_VALUE"""),24)</f>
        <v>24</v>
      </c>
      <c r="PO49" s="19" t="str">
        <f ca="1">IFERROR(__xludf.DUMMYFUNCTION("""COMPUTED_VALUE"""),"Зубрицька О. М.")</f>
        <v>Зубрицька О. М.</v>
      </c>
      <c r="PP49" s="19" t="str">
        <f ca="1">IFERROR(__xludf.DUMMYFUNCTION("""COMPUTED_VALUE"""),"За")</f>
        <v>За</v>
      </c>
      <c r="PQ49" s="19">
        <f ca="1">IFERROR(__xludf.DUMMYFUNCTION("""COMPUTED_VALUE"""),24)</f>
        <v>24</v>
      </c>
      <c r="PR49" s="19" t="str">
        <f ca="1">IFERROR(__xludf.DUMMYFUNCTION("""COMPUTED_VALUE"""),"Зубрицька О. М.")</f>
        <v>Зубрицька О. М.</v>
      </c>
      <c r="PS49" s="19" t="str">
        <f ca="1">IFERROR(__xludf.DUMMYFUNCTION("""COMPUTED_VALUE"""),"Не голосував")</f>
        <v>Не голосував</v>
      </c>
      <c r="PT49" s="19">
        <f ca="1">IFERROR(__xludf.DUMMYFUNCTION("""COMPUTED_VALUE"""),24)</f>
        <v>24</v>
      </c>
      <c r="PU49" s="19" t="str">
        <f ca="1">IFERROR(__xludf.DUMMYFUNCTION("""COMPUTED_VALUE"""),"Зубрицька О. М.")</f>
        <v>Зубрицька О. М.</v>
      </c>
      <c r="PV49" s="19" t="str">
        <f ca="1">IFERROR(__xludf.DUMMYFUNCTION("""COMPUTED_VALUE"""),"Не голосував")</f>
        <v>Не голосував</v>
      </c>
      <c r="PW49" s="19">
        <f ca="1">IFERROR(__xludf.DUMMYFUNCTION("""COMPUTED_VALUE"""),24)</f>
        <v>24</v>
      </c>
      <c r="PX49" s="19" t="str">
        <f ca="1">IFERROR(__xludf.DUMMYFUNCTION("""COMPUTED_VALUE"""),"Зубрицька О. М.")</f>
        <v>Зубрицька О. М.</v>
      </c>
      <c r="PY49" s="19" t="str">
        <f ca="1">IFERROR(__xludf.DUMMYFUNCTION("""COMPUTED_VALUE"""),"За")</f>
        <v>За</v>
      </c>
      <c r="PZ49" s="19">
        <f ca="1">IFERROR(__xludf.DUMMYFUNCTION("""COMPUTED_VALUE"""),24)</f>
        <v>24</v>
      </c>
      <c r="QA49" s="19" t="str">
        <f ca="1">IFERROR(__xludf.DUMMYFUNCTION("""COMPUTED_VALUE"""),"Зубрицька О. М.")</f>
        <v>Зубрицька О. М.</v>
      </c>
      <c r="QB49" s="19" t="str">
        <f ca="1">IFERROR(__xludf.DUMMYFUNCTION("""COMPUTED_VALUE"""),"Не голосував")</f>
        <v>Не голосував</v>
      </c>
      <c r="QC49" s="19">
        <f ca="1">IFERROR(__xludf.DUMMYFUNCTION("""COMPUTED_VALUE"""),24)</f>
        <v>24</v>
      </c>
      <c r="QD49" s="19" t="str">
        <f ca="1">IFERROR(__xludf.DUMMYFUNCTION("""COMPUTED_VALUE"""),"Зубрицька О. М.")</f>
        <v>Зубрицька О. М.</v>
      </c>
      <c r="QE49" s="19" t="str">
        <f ca="1">IFERROR(__xludf.DUMMYFUNCTION("""COMPUTED_VALUE"""),"Утримався")</f>
        <v>Утримався</v>
      </c>
      <c r="QF49" s="19">
        <f ca="1">IFERROR(__xludf.DUMMYFUNCTION("""COMPUTED_VALUE"""),24)</f>
        <v>24</v>
      </c>
      <c r="QG49" s="19" t="str">
        <f ca="1">IFERROR(__xludf.DUMMYFUNCTION("""COMPUTED_VALUE"""),"Зубрицька О. М.")</f>
        <v>Зубрицька О. М.</v>
      </c>
      <c r="QH49" s="19" t="str">
        <f ca="1">IFERROR(__xludf.DUMMYFUNCTION("""COMPUTED_VALUE"""),"Утримався")</f>
        <v>Утримався</v>
      </c>
      <c r="QI49" s="19">
        <f ca="1">IFERROR(__xludf.DUMMYFUNCTION("""COMPUTED_VALUE"""),24)</f>
        <v>24</v>
      </c>
      <c r="QJ49" s="19" t="str">
        <f ca="1">IFERROR(__xludf.DUMMYFUNCTION("""COMPUTED_VALUE"""),"Зубрицька О. М.")</f>
        <v>Зубрицька О. М.</v>
      </c>
      <c r="QK49" s="19" t="str">
        <f ca="1">IFERROR(__xludf.DUMMYFUNCTION("""COMPUTED_VALUE"""),"За")</f>
        <v>За</v>
      </c>
    </row>
    <row r="50" spans="1:453" ht="12.75">
      <c r="A50" s="17">
        <f ca="1">IFERROR(__xludf.DUMMYFUNCTION("""COMPUTED_VALUE"""),14)</f>
        <v>14</v>
      </c>
      <c r="B50" s="17" t="str">
        <f ca="1">IFERROR(__xludf.DUMMYFUNCTION("""COMPUTED_VALUE"""),"Іщенко  М. В.")</f>
        <v>Іщенко  М. В.</v>
      </c>
      <c r="C50" s="19" t="str">
        <f ca="1">IFERROR(__xludf.DUMMYFUNCTION("""COMPUTED_VALUE"""),"За")</f>
        <v>За</v>
      </c>
      <c r="D50" s="19">
        <f ca="1">IFERROR(__xludf.DUMMYFUNCTION("""COMPUTED_VALUE"""),14)</f>
        <v>14</v>
      </c>
      <c r="E50" s="19" t="str">
        <f ca="1">IFERROR(__xludf.DUMMYFUNCTION("""COMPUTED_VALUE"""),"Іщенко  М. В.")</f>
        <v>Іщенко  М. В.</v>
      </c>
      <c r="F50" s="19" t="str">
        <f ca="1">IFERROR(__xludf.DUMMYFUNCTION("""COMPUTED_VALUE"""),"За")</f>
        <v>За</v>
      </c>
      <c r="G50" s="19">
        <f ca="1">IFERROR(__xludf.DUMMYFUNCTION("""COMPUTED_VALUE"""),14)</f>
        <v>14</v>
      </c>
      <c r="H50" s="19" t="str">
        <f ca="1">IFERROR(__xludf.DUMMYFUNCTION("""COMPUTED_VALUE"""),"Іщенко  М. В.")</f>
        <v>Іщенко  М. В.</v>
      </c>
      <c r="I50" s="19" t="str">
        <f ca="1">IFERROR(__xludf.DUMMYFUNCTION("""COMPUTED_VALUE"""),"За")</f>
        <v>За</v>
      </c>
      <c r="J50" s="19">
        <f ca="1">IFERROR(__xludf.DUMMYFUNCTION("""COMPUTED_VALUE"""),14)</f>
        <v>14</v>
      </c>
      <c r="K50" s="19" t="str">
        <f ca="1">IFERROR(__xludf.DUMMYFUNCTION("""COMPUTED_VALUE"""),"Іщенко  М. В.")</f>
        <v>Іщенко  М. В.</v>
      </c>
      <c r="L50" s="19" t="str">
        <f ca="1">IFERROR(__xludf.DUMMYFUNCTION("""COMPUTED_VALUE"""),"За")</f>
        <v>За</v>
      </c>
      <c r="M50" s="19">
        <f ca="1">IFERROR(__xludf.DUMMYFUNCTION("""COMPUTED_VALUE"""),14)</f>
        <v>14</v>
      </c>
      <c r="N50" s="19" t="str">
        <f ca="1">IFERROR(__xludf.DUMMYFUNCTION("""COMPUTED_VALUE"""),"Іщенко  М. В.")</f>
        <v>Іщенко  М. В.</v>
      </c>
      <c r="O50" s="19" t="str">
        <f ca="1">IFERROR(__xludf.DUMMYFUNCTION("""COMPUTED_VALUE"""),"За")</f>
        <v>За</v>
      </c>
      <c r="P50" s="19">
        <f ca="1">IFERROR(__xludf.DUMMYFUNCTION("""COMPUTED_VALUE"""),14)</f>
        <v>14</v>
      </c>
      <c r="Q50" s="19" t="str">
        <f ca="1">IFERROR(__xludf.DUMMYFUNCTION("""COMPUTED_VALUE"""),"Іщенко  М. В.")</f>
        <v>Іщенко  М. В.</v>
      </c>
      <c r="R50" s="19" t="str">
        <f ca="1">IFERROR(__xludf.DUMMYFUNCTION("""COMPUTED_VALUE"""),"За")</f>
        <v>За</v>
      </c>
      <c r="S50" s="19">
        <f ca="1">IFERROR(__xludf.DUMMYFUNCTION("""COMPUTED_VALUE"""),14)</f>
        <v>14</v>
      </c>
      <c r="T50" s="19" t="str">
        <f ca="1">IFERROR(__xludf.DUMMYFUNCTION("""COMPUTED_VALUE"""),"Іщенко  М. В.")</f>
        <v>Іщенко  М. В.</v>
      </c>
      <c r="U50" s="19" t="str">
        <f ca="1">IFERROR(__xludf.DUMMYFUNCTION("""COMPUTED_VALUE"""),"Не голосував")</f>
        <v>Не голосував</v>
      </c>
      <c r="V50" s="19">
        <f ca="1">IFERROR(__xludf.DUMMYFUNCTION("""COMPUTED_VALUE"""),14)</f>
        <v>14</v>
      </c>
      <c r="W50" s="19" t="str">
        <f ca="1">IFERROR(__xludf.DUMMYFUNCTION("""COMPUTED_VALUE"""),"Іщенко  М. В.")</f>
        <v>Іщенко  М. В.</v>
      </c>
      <c r="X50" s="19" t="str">
        <f ca="1">IFERROR(__xludf.DUMMYFUNCTION("""COMPUTED_VALUE"""),"За")</f>
        <v>За</v>
      </c>
      <c r="Y50" s="19">
        <f ca="1">IFERROR(__xludf.DUMMYFUNCTION("""COMPUTED_VALUE"""),14)</f>
        <v>14</v>
      </c>
      <c r="Z50" s="19" t="str">
        <f ca="1">IFERROR(__xludf.DUMMYFUNCTION("""COMPUTED_VALUE"""),"Іщенко  М. В.")</f>
        <v>Іщенко  М. В.</v>
      </c>
      <c r="AA50" s="19" t="str">
        <f ca="1">IFERROR(__xludf.DUMMYFUNCTION("""COMPUTED_VALUE"""),"За")</f>
        <v>За</v>
      </c>
      <c r="AB50" s="19">
        <f ca="1">IFERROR(__xludf.DUMMYFUNCTION("""COMPUTED_VALUE"""),14)</f>
        <v>14</v>
      </c>
      <c r="AC50" s="19" t="str">
        <f ca="1">IFERROR(__xludf.DUMMYFUNCTION("""COMPUTED_VALUE"""),"Іщенко  М. В.")</f>
        <v>Іщенко  М. В.</v>
      </c>
      <c r="AD50" s="19" t="str">
        <f ca="1">IFERROR(__xludf.DUMMYFUNCTION("""COMPUTED_VALUE"""),"За")</f>
        <v>За</v>
      </c>
      <c r="AE50" s="19">
        <f ca="1">IFERROR(__xludf.DUMMYFUNCTION("""COMPUTED_VALUE"""),14)</f>
        <v>14</v>
      </c>
      <c r="AF50" s="19" t="str">
        <f ca="1">IFERROR(__xludf.DUMMYFUNCTION("""COMPUTED_VALUE"""),"Іщенко  М. В.")</f>
        <v>Іщенко  М. В.</v>
      </c>
      <c r="AG50" s="19" t="str">
        <f ca="1">IFERROR(__xludf.DUMMYFUNCTION("""COMPUTED_VALUE"""),"За")</f>
        <v>За</v>
      </c>
      <c r="AH50" s="19">
        <f ca="1">IFERROR(__xludf.DUMMYFUNCTION("""COMPUTED_VALUE"""),14)</f>
        <v>14</v>
      </c>
      <c r="AI50" s="19" t="str">
        <f ca="1">IFERROR(__xludf.DUMMYFUNCTION("""COMPUTED_VALUE"""),"Іщенко  М. В.")</f>
        <v>Іщенко  М. В.</v>
      </c>
      <c r="AJ50" s="19" t="str">
        <f ca="1">IFERROR(__xludf.DUMMYFUNCTION("""COMPUTED_VALUE"""),"За")</f>
        <v>За</v>
      </c>
      <c r="AK50" s="19">
        <f ca="1">IFERROR(__xludf.DUMMYFUNCTION("""COMPUTED_VALUE"""),14)</f>
        <v>14</v>
      </c>
      <c r="AL50" s="19" t="str">
        <f ca="1">IFERROR(__xludf.DUMMYFUNCTION("""COMPUTED_VALUE"""),"Іщенко  М. В.")</f>
        <v>Іщенко  М. В.</v>
      </c>
      <c r="AM50" s="19" t="str">
        <f ca="1">IFERROR(__xludf.DUMMYFUNCTION("""COMPUTED_VALUE"""),"За")</f>
        <v>За</v>
      </c>
      <c r="AN50" s="19">
        <f ca="1">IFERROR(__xludf.DUMMYFUNCTION("""COMPUTED_VALUE"""),14)</f>
        <v>14</v>
      </c>
      <c r="AO50" s="19" t="str">
        <f ca="1">IFERROR(__xludf.DUMMYFUNCTION("""COMPUTED_VALUE"""),"Іщенко  М. В.")</f>
        <v>Іщенко  М. В.</v>
      </c>
      <c r="AP50" s="19" t="str">
        <f ca="1">IFERROR(__xludf.DUMMYFUNCTION("""COMPUTED_VALUE"""),"За")</f>
        <v>За</v>
      </c>
      <c r="AQ50" s="19">
        <f ca="1">IFERROR(__xludf.DUMMYFUNCTION("""COMPUTED_VALUE"""),14)</f>
        <v>14</v>
      </c>
      <c r="AR50" s="19" t="str">
        <f ca="1">IFERROR(__xludf.DUMMYFUNCTION("""COMPUTED_VALUE"""),"Іщенко  М. В.")</f>
        <v>Іщенко  М. В.</v>
      </c>
      <c r="AS50" s="19" t="str">
        <f ca="1">IFERROR(__xludf.DUMMYFUNCTION("""COMPUTED_VALUE"""),"За")</f>
        <v>За</v>
      </c>
      <c r="AT50" s="19">
        <f ca="1">IFERROR(__xludf.DUMMYFUNCTION("""COMPUTED_VALUE"""),14)</f>
        <v>14</v>
      </c>
      <c r="AU50" s="19" t="str">
        <f ca="1">IFERROR(__xludf.DUMMYFUNCTION("""COMPUTED_VALUE"""),"Іщенко  М. В.")</f>
        <v>Іщенко  М. В.</v>
      </c>
      <c r="AV50" s="19" t="str">
        <f ca="1">IFERROR(__xludf.DUMMYFUNCTION("""COMPUTED_VALUE"""),"За")</f>
        <v>За</v>
      </c>
      <c r="AW50" s="19">
        <f ca="1">IFERROR(__xludf.DUMMYFUNCTION("""COMPUTED_VALUE"""),14)</f>
        <v>14</v>
      </c>
      <c r="AX50" s="19" t="str">
        <f ca="1">IFERROR(__xludf.DUMMYFUNCTION("""COMPUTED_VALUE"""),"Іщенко  М. В.")</f>
        <v>Іщенко  М. В.</v>
      </c>
      <c r="AY50" s="19" t="str">
        <f ca="1">IFERROR(__xludf.DUMMYFUNCTION("""COMPUTED_VALUE"""),"За")</f>
        <v>За</v>
      </c>
      <c r="AZ50" s="19">
        <f ca="1">IFERROR(__xludf.DUMMYFUNCTION("""COMPUTED_VALUE"""),14)</f>
        <v>14</v>
      </c>
      <c r="BA50" s="19" t="str">
        <f ca="1">IFERROR(__xludf.DUMMYFUNCTION("""COMPUTED_VALUE"""),"Іщенко  М. В.")</f>
        <v>Іщенко  М. В.</v>
      </c>
      <c r="BB50" s="19" t="str">
        <f ca="1">IFERROR(__xludf.DUMMYFUNCTION("""COMPUTED_VALUE"""),"За")</f>
        <v>За</v>
      </c>
      <c r="BC50" s="19">
        <f ca="1">IFERROR(__xludf.DUMMYFUNCTION("""COMPUTED_VALUE"""),14)</f>
        <v>14</v>
      </c>
      <c r="BD50" s="19" t="str">
        <f ca="1">IFERROR(__xludf.DUMMYFUNCTION("""COMPUTED_VALUE"""),"Іщенко  М. В.")</f>
        <v>Іщенко  М. В.</v>
      </c>
      <c r="BE50" s="19" t="str">
        <f ca="1">IFERROR(__xludf.DUMMYFUNCTION("""COMPUTED_VALUE"""),"За")</f>
        <v>За</v>
      </c>
      <c r="BF50" s="19">
        <f ca="1">IFERROR(__xludf.DUMMYFUNCTION("""COMPUTED_VALUE"""),14)</f>
        <v>14</v>
      </c>
      <c r="BG50" s="19" t="str">
        <f ca="1">IFERROR(__xludf.DUMMYFUNCTION("""COMPUTED_VALUE"""),"Іщенко  М. В.")</f>
        <v>Іщенко  М. В.</v>
      </c>
      <c r="BH50" s="19" t="str">
        <f ca="1">IFERROR(__xludf.DUMMYFUNCTION("""COMPUTED_VALUE"""),"За")</f>
        <v>За</v>
      </c>
      <c r="BI50" s="19">
        <f ca="1">IFERROR(__xludf.DUMMYFUNCTION("""COMPUTED_VALUE"""),14)</f>
        <v>14</v>
      </c>
      <c r="BJ50" s="19" t="str">
        <f ca="1">IFERROR(__xludf.DUMMYFUNCTION("""COMPUTED_VALUE"""),"Іщенко  М. В.")</f>
        <v>Іщенко  М. В.</v>
      </c>
      <c r="BK50" s="19" t="str">
        <f ca="1">IFERROR(__xludf.DUMMYFUNCTION("""COMPUTED_VALUE"""),"За")</f>
        <v>За</v>
      </c>
      <c r="BL50" s="19">
        <f ca="1">IFERROR(__xludf.DUMMYFUNCTION("""COMPUTED_VALUE"""),14)</f>
        <v>14</v>
      </c>
      <c r="BM50" s="19" t="str">
        <f ca="1">IFERROR(__xludf.DUMMYFUNCTION("""COMPUTED_VALUE"""),"Іщенко  М. В.")</f>
        <v>Іщенко  М. В.</v>
      </c>
      <c r="BN50" s="19" t="str">
        <f ca="1">IFERROR(__xludf.DUMMYFUNCTION("""COMPUTED_VALUE"""),"За")</f>
        <v>За</v>
      </c>
      <c r="BO50" s="19">
        <f ca="1">IFERROR(__xludf.DUMMYFUNCTION("""COMPUTED_VALUE"""),14)</f>
        <v>14</v>
      </c>
      <c r="BP50" s="19" t="str">
        <f ca="1">IFERROR(__xludf.DUMMYFUNCTION("""COMPUTED_VALUE"""),"Іщенко  М. В.")</f>
        <v>Іщенко  М. В.</v>
      </c>
      <c r="BQ50" s="19" t="str">
        <f ca="1">IFERROR(__xludf.DUMMYFUNCTION("""COMPUTED_VALUE"""),"За")</f>
        <v>За</v>
      </c>
      <c r="BR50" s="19">
        <f ca="1">IFERROR(__xludf.DUMMYFUNCTION("""COMPUTED_VALUE"""),14)</f>
        <v>14</v>
      </c>
      <c r="BS50" s="19" t="str">
        <f ca="1">IFERROR(__xludf.DUMMYFUNCTION("""COMPUTED_VALUE"""),"Іщенко  М. В.")</f>
        <v>Іщенко  М. В.</v>
      </c>
      <c r="BT50" s="19" t="str">
        <f ca="1">IFERROR(__xludf.DUMMYFUNCTION("""COMPUTED_VALUE"""),"За")</f>
        <v>За</v>
      </c>
      <c r="BU50" s="19">
        <f ca="1">IFERROR(__xludf.DUMMYFUNCTION("""COMPUTED_VALUE"""),14)</f>
        <v>14</v>
      </c>
      <c r="BV50" s="19" t="str">
        <f ca="1">IFERROR(__xludf.DUMMYFUNCTION("""COMPUTED_VALUE"""),"Іщенко  М. В.")</f>
        <v>Іщенко  М. В.</v>
      </c>
      <c r="BW50" s="19" t="str">
        <f ca="1">IFERROR(__xludf.DUMMYFUNCTION("""COMPUTED_VALUE"""),"За")</f>
        <v>За</v>
      </c>
      <c r="BX50" s="19">
        <f ca="1">IFERROR(__xludf.DUMMYFUNCTION("""COMPUTED_VALUE"""),14)</f>
        <v>14</v>
      </c>
      <c r="BY50" s="19" t="str">
        <f ca="1">IFERROR(__xludf.DUMMYFUNCTION("""COMPUTED_VALUE"""),"Іщенко  М. В.")</f>
        <v>Іщенко  М. В.</v>
      </c>
      <c r="BZ50" s="19" t="str">
        <f ca="1">IFERROR(__xludf.DUMMYFUNCTION("""COMPUTED_VALUE"""),"За")</f>
        <v>За</v>
      </c>
      <c r="CA50" s="19">
        <f ca="1">IFERROR(__xludf.DUMMYFUNCTION("""COMPUTED_VALUE"""),14)</f>
        <v>14</v>
      </c>
      <c r="CB50" s="19" t="str">
        <f ca="1">IFERROR(__xludf.DUMMYFUNCTION("""COMPUTED_VALUE"""),"Іщенко  М. В.")</f>
        <v>Іщенко  М. В.</v>
      </c>
      <c r="CC50" s="19" t="str">
        <f ca="1">IFERROR(__xludf.DUMMYFUNCTION("""COMPUTED_VALUE"""),"За")</f>
        <v>За</v>
      </c>
      <c r="CD50" s="19">
        <f ca="1">IFERROR(__xludf.DUMMYFUNCTION("""COMPUTED_VALUE"""),14)</f>
        <v>14</v>
      </c>
      <c r="CE50" s="19" t="str">
        <f ca="1">IFERROR(__xludf.DUMMYFUNCTION("""COMPUTED_VALUE"""),"Іщенко  М. В.")</f>
        <v>Іщенко  М. В.</v>
      </c>
      <c r="CF50" s="19" t="str">
        <f ca="1">IFERROR(__xludf.DUMMYFUNCTION("""COMPUTED_VALUE"""),"За")</f>
        <v>За</v>
      </c>
      <c r="CG50" s="19">
        <f ca="1">IFERROR(__xludf.DUMMYFUNCTION("""COMPUTED_VALUE"""),14)</f>
        <v>14</v>
      </c>
      <c r="CH50" s="19" t="str">
        <f ca="1">IFERROR(__xludf.DUMMYFUNCTION("""COMPUTED_VALUE"""),"Іщенко  М. В.")</f>
        <v>Іщенко  М. В.</v>
      </c>
      <c r="CI50" s="19" t="str">
        <f ca="1">IFERROR(__xludf.DUMMYFUNCTION("""COMPUTED_VALUE"""),"Не голосував")</f>
        <v>Не голосував</v>
      </c>
      <c r="CJ50" s="19">
        <f ca="1">IFERROR(__xludf.DUMMYFUNCTION("""COMPUTED_VALUE"""),14)</f>
        <v>14</v>
      </c>
      <c r="CK50" s="19" t="str">
        <f ca="1">IFERROR(__xludf.DUMMYFUNCTION("""COMPUTED_VALUE"""),"Іщенко  М. В.")</f>
        <v>Іщенко  М. В.</v>
      </c>
      <c r="CL50" s="19" t="str">
        <f ca="1">IFERROR(__xludf.DUMMYFUNCTION("""COMPUTED_VALUE"""),"За")</f>
        <v>За</v>
      </c>
      <c r="CM50" s="19">
        <f ca="1">IFERROR(__xludf.DUMMYFUNCTION("""COMPUTED_VALUE"""),14)</f>
        <v>14</v>
      </c>
      <c r="CN50" s="19" t="str">
        <f ca="1">IFERROR(__xludf.DUMMYFUNCTION("""COMPUTED_VALUE"""),"Іщенко  М. В.")</f>
        <v>Іщенко  М. В.</v>
      </c>
      <c r="CO50" s="19" t="str">
        <f ca="1">IFERROR(__xludf.DUMMYFUNCTION("""COMPUTED_VALUE"""),"Не голосував")</f>
        <v>Не голосував</v>
      </c>
      <c r="CP50" s="19">
        <f ca="1">IFERROR(__xludf.DUMMYFUNCTION("""COMPUTED_VALUE"""),14)</f>
        <v>14</v>
      </c>
      <c r="CQ50" s="19" t="str">
        <f ca="1">IFERROR(__xludf.DUMMYFUNCTION("""COMPUTED_VALUE"""),"Іщенко  М. В.")</f>
        <v>Іщенко  М. В.</v>
      </c>
      <c r="CR50" s="19" t="str">
        <f ca="1">IFERROR(__xludf.DUMMYFUNCTION("""COMPUTED_VALUE"""),"За")</f>
        <v>За</v>
      </c>
      <c r="CS50" s="19">
        <f ca="1">IFERROR(__xludf.DUMMYFUNCTION("""COMPUTED_VALUE"""),14)</f>
        <v>14</v>
      </c>
      <c r="CT50" s="19" t="str">
        <f ca="1">IFERROR(__xludf.DUMMYFUNCTION("""COMPUTED_VALUE"""),"Іщенко  М. В.")</f>
        <v>Іщенко  М. В.</v>
      </c>
      <c r="CU50" s="19" t="str">
        <f ca="1">IFERROR(__xludf.DUMMYFUNCTION("""COMPUTED_VALUE"""),"За")</f>
        <v>За</v>
      </c>
      <c r="CV50" s="19">
        <f ca="1">IFERROR(__xludf.DUMMYFUNCTION("""COMPUTED_VALUE"""),14)</f>
        <v>14</v>
      </c>
      <c r="CW50" s="19" t="str">
        <f ca="1">IFERROR(__xludf.DUMMYFUNCTION("""COMPUTED_VALUE"""),"Іщенко  М. В.")</f>
        <v>Іщенко  М. В.</v>
      </c>
      <c r="CX50" s="19" t="str">
        <f ca="1">IFERROR(__xludf.DUMMYFUNCTION("""COMPUTED_VALUE"""),"За")</f>
        <v>За</v>
      </c>
      <c r="CY50" s="19">
        <f ca="1">IFERROR(__xludf.DUMMYFUNCTION("""COMPUTED_VALUE"""),14)</f>
        <v>14</v>
      </c>
      <c r="CZ50" s="19" t="str">
        <f ca="1">IFERROR(__xludf.DUMMYFUNCTION("""COMPUTED_VALUE"""),"Іщенко  М. В.")</f>
        <v>Іщенко  М. В.</v>
      </c>
      <c r="DA50" s="19" t="str">
        <f ca="1">IFERROR(__xludf.DUMMYFUNCTION("""COMPUTED_VALUE"""),"За")</f>
        <v>За</v>
      </c>
      <c r="DB50" s="19">
        <f ca="1">IFERROR(__xludf.DUMMYFUNCTION("""COMPUTED_VALUE"""),14)</f>
        <v>14</v>
      </c>
      <c r="DC50" s="19" t="str">
        <f ca="1">IFERROR(__xludf.DUMMYFUNCTION("""COMPUTED_VALUE"""),"Іщенко  М. В.")</f>
        <v>Іщенко  М. В.</v>
      </c>
      <c r="DD50" s="19" t="str">
        <f ca="1">IFERROR(__xludf.DUMMYFUNCTION("""COMPUTED_VALUE"""),"За")</f>
        <v>За</v>
      </c>
      <c r="DE50" s="19">
        <f ca="1">IFERROR(__xludf.DUMMYFUNCTION("""COMPUTED_VALUE"""),14)</f>
        <v>14</v>
      </c>
      <c r="DF50" s="19" t="str">
        <f ca="1">IFERROR(__xludf.DUMMYFUNCTION("""COMPUTED_VALUE"""),"Іщенко  М. В.")</f>
        <v>Іщенко  М. В.</v>
      </c>
      <c r="DG50" s="19" t="str">
        <f ca="1">IFERROR(__xludf.DUMMYFUNCTION("""COMPUTED_VALUE"""),"За")</f>
        <v>За</v>
      </c>
      <c r="DH50" s="19">
        <f ca="1">IFERROR(__xludf.DUMMYFUNCTION("""COMPUTED_VALUE"""),14)</f>
        <v>14</v>
      </c>
      <c r="DI50" s="19" t="str">
        <f ca="1">IFERROR(__xludf.DUMMYFUNCTION("""COMPUTED_VALUE"""),"Іщенко  М. В.")</f>
        <v>Іщенко  М. В.</v>
      </c>
      <c r="DJ50" s="19" t="str">
        <f ca="1">IFERROR(__xludf.DUMMYFUNCTION("""COMPUTED_VALUE"""),"За")</f>
        <v>За</v>
      </c>
      <c r="DK50" s="19">
        <f ca="1">IFERROR(__xludf.DUMMYFUNCTION("""COMPUTED_VALUE"""),14)</f>
        <v>14</v>
      </c>
      <c r="DL50" s="19" t="str">
        <f ca="1">IFERROR(__xludf.DUMMYFUNCTION("""COMPUTED_VALUE"""),"Іщенко  М. В.")</f>
        <v>Іщенко  М. В.</v>
      </c>
      <c r="DM50" s="19" t="str">
        <f ca="1">IFERROR(__xludf.DUMMYFUNCTION("""COMPUTED_VALUE"""),"За")</f>
        <v>За</v>
      </c>
      <c r="DN50" s="19">
        <f ca="1">IFERROR(__xludf.DUMMYFUNCTION("""COMPUTED_VALUE"""),14)</f>
        <v>14</v>
      </c>
      <c r="DO50" s="19" t="str">
        <f ca="1">IFERROR(__xludf.DUMMYFUNCTION("""COMPUTED_VALUE"""),"Іщенко  М. В.")</f>
        <v>Іщенко  М. В.</v>
      </c>
      <c r="DP50" s="19" t="str">
        <f ca="1">IFERROR(__xludf.DUMMYFUNCTION("""COMPUTED_VALUE"""),"За")</f>
        <v>За</v>
      </c>
      <c r="DQ50" s="19">
        <f ca="1">IFERROR(__xludf.DUMMYFUNCTION("""COMPUTED_VALUE"""),14)</f>
        <v>14</v>
      </c>
      <c r="DR50" s="19" t="str">
        <f ca="1">IFERROR(__xludf.DUMMYFUNCTION("""COMPUTED_VALUE"""),"Іщенко  М. В.")</f>
        <v>Іщенко  М. В.</v>
      </c>
      <c r="DS50" s="19" t="str">
        <f ca="1">IFERROR(__xludf.DUMMYFUNCTION("""COMPUTED_VALUE"""),"Не голосував")</f>
        <v>Не голосував</v>
      </c>
      <c r="DT50" s="19">
        <f ca="1">IFERROR(__xludf.DUMMYFUNCTION("""COMPUTED_VALUE"""),14)</f>
        <v>14</v>
      </c>
      <c r="DU50" s="19" t="str">
        <f ca="1">IFERROR(__xludf.DUMMYFUNCTION("""COMPUTED_VALUE"""),"Іщенко  М. В.")</f>
        <v>Іщенко  М. В.</v>
      </c>
      <c r="DV50" s="19" t="str">
        <f ca="1">IFERROR(__xludf.DUMMYFUNCTION("""COMPUTED_VALUE"""),"Не голосував")</f>
        <v>Не голосував</v>
      </c>
      <c r="DW50" s="19">
        <f ca="1">IFERROR(__xludf.DUMMYFUNCTION("""COMPUTED_VALUE"""),14)</f>
        <v>14</v>
      </c>
      <c r="DX50" s="19" t="str">
        <f ca="1">IFERROR(__xludf.DUMMYFUNCTION("""COMPUTED_VALUE"""),"Іщенко  М. В.")</f>
        <v>Іщенко  М. В.</v>
      </c>
      <c r="DY50" s="19" t="str">
        <f ca="1">IFERROR(__xludf.DUMMYFUNCTION("""COMPUTED_VALUE"""),"Не голосував")</f>
        <v>Не голосував</v>
      </c>
      <c r="DZ50" s="19">
        <f ca="1">IFERROR(__xludf.DUMMYFUNCTION("""COMPUTED_VALUE"""),14)</f>
        <v>14</v>
      </c>
      <c r="EA50" s="19" t="str">
        <f ca="1">IFERROR(__xludf.DUMMYFUNCTION("""COMPUTED_VALUE"""),"Іщенко  М. В.")</f>
        <v>Іщенко  М. В.</v>
      </c>
      <c r="EB50" s="19" t="str">
        <f ca="1">IFERROR(__xludf.DUMMYFUNCTION("""COMPUTED_VALUE"""),"Не голосував")</f>
        <v>Не голосував</v>
      </c>
      <c r="EC50" s="19">
        <f ca="1">IFERROR(__xludf.DUMMYFUNCTION("""COMPUTED_VALUE"""),14)</f>
        <v>14</v>
      </c>
      <c r="ED50" s="19" t="str">
        <f ca="1">IFERROR(__xludf.DUMMYFUNCTION("""COMPUTED_VALUE"""),"Іщенко  М. В.")</f>
        <v>Іщенко  М. В.</v>
      </c>
      <c r="EE50" s="19" t="str">
        <f ca="1">IFERROR(__xludf.DUMMYFUNCTION("""COMPUTED_VALUE"""),"За")</f>
        <v>За</v>
      </c>
      <c r="EF50" s="19">
        <f ca="1">IFERROR(__xludf.DUMMYFUNCTION("""COMPUTED_VALUE"""),14)</f>
        <v>14</v>
      </c>
      <c r="EG50" s="19" t="str">
        <f ca="1">IFERROR(__xludf.DUMMYFUNCTION("""COMPUTED_VALUE"""),"Іщенко  М. В.")</f>
        <v>Іщенко  М. В.</v>
      </c>
      <c r="EH50" s="19" t="str">
        <f ca="1">IFERROR(__xludf.DUMMYFUNCTION("""COMPUTED_VALUE"""),"За")</f>
        <v>За</v>
      </c>
      <c r="EI50" s="19">
        <f ca="1">IFERROR(__xludf.DUMMYFUNCTION("""COMPUTED_VALUE"""),14)</f>
        <v>14</v>
      </c>
      <c r="EJ50" s="19" t="str">
        <f ca="1">IFERROR(__xludf.DUMMYFUNCTION("""COMPUTED_VALUE"""),"Іщенко  М. В.")</f>
        <v>Іщенко  М. В.</v>
      </c>
      <c r="EK50" s="19" t="str">
        <f ca="1">IFERROR(__xludf.DUMMYFUNCTION("""COMPUTED_VALUE"""),"За")</f>
        <v>За</v>
      </c>
      <c r="EL50" s="19">
        <f ca="1">IFERROR(__xludf.DUMMYFUNCTION("""COMPUTED_VALUE"""),14)</f>
        <v>14</v>
      </c>
      <c r="EM50" s="19" t="str">
        <f ca="1">IFERROR(__xludf.DUMMYFUNCTION("""COMPUTED_VALUE"""),"Іщенко  М. В.")</f>
        <v>Іщенко  М. В.</v>
      </c>
      <c r="EN50" s="19" t="str">
        <f ca="1">IFERROR(__xludf.DUMMYFUNCTION("""COMPUTED_VALUE"""),"Утримався")</f>
        <v>Утримався</v>
      </c>
      <c r="EO50" s="19">
        <f ca="1">IFERROR(__xludf.DUMMYFUNCTION("""COMPUTED_VALUE"""),14)</f>
        <v>14</v>
      </c>
      <c r="EP50" s="19" t="str">
        <f ca="1">IFERROR(__xludf.DUMMYFUNCTION("""COMPUTED_VALUE"""),"Іщенко  М. В.")</f>
        <v>Іщенко  М. В.</v>
      </c>
      <c r="EQ50" s="19" t="str">
        <f ca="1">IFERROR(__xludf.DUMMYFUNCTION("""COMPUTED_VALUE"""),"Утримався")</f>
        <v>Утримався</v>
      </c>
      <c r="ER50" s="19">
        <f ca="1">IFERROR(__xludf.DUMMYFUNCTION("""COMPUTED_VALUE"""),14)</f>
        <v>14</v>
      </c>
      <c r="ES50" s="19" t="str">
        <f ca="1">IFERROR(__xludf.DUMMYFUNCTION("""COMPUTED_VALUE"""),"Іщенко  М. В.")</f>
        <v>Іщенко  М. В.</v>
      </c>
      <c r="ET50" s="19" t="str">
        <f ca="1">IFERROR(__xludf.DUMMYFUNCTION("""COMPUTED_VALUE"""),"За")</f>
        <v>За</v>
      </c>
      <c r="EU50" s="19">
        <f ca="1">IFERROR(__xludf.DUMMYFUNCTION("""COMPUTED_VALUE"""),14)</f>
        <v>14</v>
      </c>
      <c r="EV50" s="19" t="str">
        <f ca="1">IFERROR(__xludf.DUMMYFUNCTION("""COMPUTED_VALUE"""),"Іщенко  М. В.")</f>
        <v>Іщенко  М. В.</v>
      </c>
      <c r="EW50" s="19" t="str">
        <f ca="1">IFERROR(__xludf.DUMMYFUNCTION("""COMPUTED_VALUE"""),"За")</f>
        <v>За</v>
      </c>
      <c r="EX50" s="19">
        <f ca="1">IFERROR(__xludf.DUMMYFUNCTION("""COMPUTED_VALUE"""),14)</f>
        <v>14</v>
      </c>
      <c r="EY50" s="19" t="str">
        <f ca="1">IFERROR(__xludf.DUMMYFUNCTION("""COMPUTED_VALUE"""),"Іщенко  М. В.")</f>
        <v>Іщенко  М. В.</v>
      </c>
      <c r="EZ50" s="19" t="str">
        <f ca="1">IFERROR(__xludf.DUMMYFUNCTION("""COMPUTED_VALUE"""),"За")</f>
        <v>За</v>
      </c>
      <c r="FA50" s="19">
        <f ca="1">IFERROR(__xludf.DUMMYFUNCTION("""COMPUTED_VALUE"""),14)</f>
        <v>14</v>
      </c>
      <c r="FB50" s="19" t="str">
        <f ca="1">IFERROR(__xludf.DUMMYFUNCTION("""COMPUTED_VALUE"""),"Іщенко  М. В.")</f>
        <v>Іщенко  М. В.</v>
      </c>
      <c r="FC50" s="19" t="str">
        <f ca="1">IFERROR(__xludf.DUMMYFUNCTION("""COMPUTED_VALUE"""),"За")</f>
        <v>За</v>
      </c>
      <c r="FD50" s="19">
        <f ca="1">IFERROR(__xludf.DUMMYFUNCTION("""COMPUTED_VALUE"""),14)</f>
        <v>14</v>
      </c>
      <c r="FE50" s="19" t="str">
        <f ca="1">IFERROR(__xludf.DUMMYFUNCTION("""COMPUTED_VALUE"""),"Іщенко  М. В.")</f>
        <v>Іщенко  М. В.</v>
      </c>
      <c r="FF50" s="19" t="str">
        <f ca="1">IFERROR(__xludf.DUMMYFUNCTION("""COMPUTED_VALUE"""),"За")</f>
        <v>За</v>
      </c>
      <c r="FG50" s="19">
        <f ca="1">IFERROR(__xludf.DUMMYFUNCTION("""COMPUTED_VALUE"""),14)</f>
        <v>14</v>
      </c>
      <c r="FH50" s="19" t="str">
        <f ca="1">IFERROR(__xludf.DUMMYFUNCTION("""COMPUTED_VALUE"""),"Іщенко  М. В.")</f>
        <v>Іщенко  М. В.</v>
      </c>
      <c r="FI50" s="19" t="str">
        <f ca="1">IFERROR(__xludf.DUMMYFUNCTION("""COMPUTED_VALUE"""),"За")</f>
        <v>За</v>
      </c>
      <c r="FJ50" s="19">
        <f ca="1">IFERROR(__xludf.DUMMYFUNCTION("""COMPUTED_VALUE"""),14)</f>
        <v>14</v>
      </c>
      <c r="FK50" s="19" t="str">
        <f ca="1">IFERROR(__xludf.DUMMYFUNCTION("""COMPUTED_VALUE"""),"Іщенко  М. В.")</f>
        <v>Іщенко  М. В.</v>
      </c>
      <c r="FL50" s="19" t="str">
        <f ca="1">IFERROR(__xludf.DUMMYFUNCTION("""COMPUTED_VALUE"""),"За")</f>
        <v>За</v>
      </c>
      <c r="FM50" s="19">
        <f ca="1">IFERROR(__xludf.DUMMYFUNCTION("""COMPUTED_VALUE"""),14)</f>
        <v>14</v>
      </c>
      <c r="FN50" s="19" t="str">
        <f ca="1">IFERROR(__xludf.DUMMYFUNCTION("""COMPUTED_VALUE"""),"Іщенко  М. В.")</f>
        <v>Іщенко  М. В.</v>
      </c>
      <c r="FO50" s="19" t="str">
        <f ca="1">IFERROR(__xludf.DUMMYFUNCTION("""COMPUTED_VALUE"""),"За")</f>
        <v>За</v>
      </c>
      <c r="FP50" s="19">
        <f ca="1">IFERROR(__xludf.DUMMYFUNCTION("""COMPUTED_VALUE"""),14)</f>
        <v>14</v>
      </c>
      <c r="FQ50" s="19" t="str">
        <f ca="1">IFERROR(__xludf.DUMMYFUNCTION("""COMPUTED_VALUE"""),"Іщенко  М. В.")</f>
        <v>Іщенко  М. В.</v>
      </c>
      <c r="FR50" s="19" t="str">
        <f ca="1">IFERROR(__xludf.DUMMYFUNCTION("""COMPUTED_VALUE"""),"За")</f>
        <v>За</v>
      </c>
      <c r="FS50" s="19">
        <f ca="1">IFERROR(__xludf.DUMMYFUNCTION("""COMPUTED_VALUE"""),14)</f>
        <v>14</v>
      </c>
      <c r="FT50" s="19" t="str">
        <f ca="1">IFERROR(__xludf.DUMMYFUNCTION("""COMPUTED_VALUE"""),"Іщенко  М. В.")</f>
        <v>Іщенко  М. В.</v>
      </c>
      <c r="FU50" s="19" t="str">
        <f ca="1">IFERROR(__xludf.DUMMYFUNCTION("""COMPUTED_VALUE"""),"За")</f>
        <v>За</v>
      </c>
      <c r="FV50" s="19">
        <f ca="1">IFERROR(__xludf.DUMMYFUNCTION("""COMPUTED_VALUE"""),14)</f>
        <v>14</v>
      </c>
      <c r="FW50" s="19" t="str">
        <f ca="1">IFERROR(__xludf.DUMMYFUNCTION("""COMPUTED_VALUE"""),"Іщенко  М. В.")</f>
        <v>Іщенко  М. В.</v>
      </c>
      <c r="FX50" s="19" t="str">
        <f ca="1">IFERROR(__xludf.DUMMYFUNCTION("""COMPUTED_VALUE"""),"За")</f>
        <v>За</v>
      </c>
      <c r="FY50" s="19">
        <f ca="1">IFERROR(__xludf.DUMMYFUNCTION("""COMPUTED_VALUE"""),14)</f>
        <v>14</v>
      </c>
      <c r="FZ50" s="19" t="str">
        <f ca="1">IFERROR(__xludf.DUMMYFUNCTION("""COMPUTED_VALUE"""),"Іщенко  М. В.")</f>
        <v>Іщенко  М. В.</v>
      </c>
      <c r="GA50" s="19" t="str">
        <f ca="1">IFERROR(__xludf.DUMMYFUNCTION("""COMPUTED_VALUE"""),"Не голосував")</f>
        <v>Не голосував</v>
      </c>
      <c r="GB50" s="19">
        <f ca="1">IFERROR(__xludf.DUMMYFUNCTION("""COMPUTED_VALUE"""),14)</f>
        <v>14</v>
      </c>
      <c r="GC50" s="19" t="str">
        <f ca="1">IFERROR(__xludf.DUMMYFUNCTION("""COMPUTED_VALUE"""),"Іщенко  М. В.")</f>
        <v>Іщенко  М. В.</v>
      </c>
      <c r="GD50" s="19" t="str">
        <f ca="1">IFERROR(__xludf.DUMMYFUNCTION("""COMPUTED_VALUE"""),"За")</f>
        <v>За</v>
      </c>
      <c r="GE50" s="19">
        <f ca="1">IFERROR(__xludf.DUMMYFUNCTION("""COMPUTED_VALUE"""),14)</f>
        <v>14</v>
      </c>
      <c r="GF50" s="19" t="str">
        <f ca="1">IFERROR(__xludf.DUMMYFUNCTION("""COMPUTED_VALUE"""),"Іщенко  М. В.")</f>
        <v>Іщенко  М. В.</v>
      </c>
      <c r="GG50" s="19" t="str">
        <f ca="1">IFERROR(__xludf.DUMMYFUNCTION("""COMPUTED_VALUE"""),"За")</f>
        <v>За</v>
      </c>
      <c r="GH50" s="19">
        <f ca="1">IFERROR(__xludf.DUMMYFUNCTION("""COMPUTED_VALUE"""),14)</f>
        <v>14</v>
      </c>
      <c r="GI50" s="19" t="str">
        <f ca="1">IFERROR(__xludf.DUMMYFUNCTION("""COMPUTED_VALUE"""),"Іщенко  М. В.")</f>
        <v>Іщенко  М. В.</v>
      </c>
      <c r="GJ50" s="19" t="str">
        <f ca="1">IFERROR(__xludf.DUMMYFUNCTION("""COMPUTED_VALUE"""),"За")</f>
        <v>За</v>
      </c>
      <c r="GK50" s="19">
        <f ca="1">IFERROR(__xludf.DUMMYFUNCTION("""COMPUTED_VALUE"""),14)</f>
        <v>14</v>
      </c>
      <c r="GL50" s="19" t="str">
        <f ca="1">IFERROR(__xludf.DUMMYFUNCTION("""COMPUTED_VALUE"""),"Іщенко  М. В.")</f>
        <v>Іщенко  М. В.</v>
      </c>
      <c r="GM50" s="19" t="str">
        <f ca="1">IFERROR(__xludf.DUMMYFUNCTION("""COMPUTED_VALUE"""),"За")</f>
        <v>За</v>
      </c>
      <c r="GN50" s="19">
        <f ca="1">IFERROR(__xludf.DUMMYFUNCTION("""COMPUTED_VALUE"""),14)</f>
        <v>14</v>
      </c>
      <c r="GO50" s="19" t="str">
        <f ca="1">IFERROR(__xludf.DUMMYFUNCTION("""COMPUTED_VALUE"""),"Іщенко  М. В.")</f>
        <v>Іщенко  М. В.</v>
      </c>
      <c r="GP50" s="19" t="str">
        <f ca="1">IFERROR(__xludf.DUMMYFUNCTION("""COMPUTED_VALUE"""),"За")</f>
        <v>За</v>
      </c>
      <c r="GQ50" s="19">
        <f ca="1">IFERROR(__xludf.DUMMYFUNCTION("""COMPUTED_VALUE"""),14)</f>
        <v>14</v>
      </c>
      <c r="GR50" s="19" t="str">
        <f ca="1">IFERROR(__xludf.DUMMYFUNCTION("""COMPUTED_VALUE"""),"Іщенко  М. В.")</f>
        <v>Іщенко  М. В.</v>
      </c>
      <c r="GS50" s="19" t="str">
        <f ca="1">IFERROR(__xludf.DUMMYFUNCTION("""COMPUTED_VALUE"""),"За")</f>
        <v>За</v>
      </c>
      <c r="GT50" s="19">
        <f ca="1">IFERROR(__xludf.DUMMYFUNCTION("""COMPUTED_VALUE"""),14)</f>
        <v>14</v>
      </c>
      <c r="GU50" s="19" t="str">
        <f ca="1">IFERROR(__xludf.DUMMYFUNCTION("""COMPUTED_VALUE"""),"Іщенко  М. В.")</f>
        <v>Іщенко  М. В.</v>
      </c>
      <c r="GV50" s="19" t="str">
        <f ca="1">IFERROR(__xludf.DUMMYFUNCTION("""COMPUTED_VALUE"""),"За")</f>
        <v>За</v>
      </c>
      <c r="GW50" s="19">
        <f ca="1">IFERROR(__xludf.DUMMYFUNCTION("""COMPUTED_VALUE"""),14)</f>
        <v>14</v>
      </c>
      <c r="GX50" s="19" t="str">
        <f ca="1">IFERROR(__xludf.DUMMYFUNCTION("""COMPUTED_VALUE"""),"Іщенко  М. В.")</f>
        <v>Іщенко  М. В.</v>
      </c>
      <c r="GY50" s="19" t="str">
        <f ca="1">IFERROR(__xludf.DUMMYFUNCTION("""COMPUTED_VALUE"""),"За")</f>
        <v>За</v>
      </c>
      <c r="GZ50" s="19">
        <f ca="1">IFERROR(__xludf.DUMMYFUNCTION("""COMPUTED_VALUE"""),14)</f>
        <v>14</v>
      </c>
      <c r="HA50" s="19" t="str">
        <f ca="1">IFERROR(__xludf.DUMMYFUNCTION("""COMPUTED_VALUE"""),"Іщенко  М. В.")</f>
        <v>Іщенко  М. В.</v>
      </c>
      <c r="HB50" s="19" t="str">
        <f ca="1">IFERROR(__xludf.DUMMYFUNCTION("""COMPUTED_VALUE"""),"За")</f>
        <v>За</v>
      </c>
      <c r="HC50" s="19">
        <f ca="1">IFERROR(__xludf.DUMMYFUNCTION("""COMPUTED_VALUE"""),14)</f>
        <v>14</v>
      </c>
      <c r="HD50" s="19" t="str">
        <f ca="1">IFERROR(__xludf.DUMMYFUNCTION("""COMPUTED_VALUE"""),"Іщенко  М. В.")</f>
        <v>Іщенко  М. В.</v>
      </c>
      <c r="HE50" s="19" t="str">
        <f ca="1">IFERROR(__xludf.DUMMYFUNCTION("""COMPUTED_VALUE"""),"За")</f>
        <v>За</v>
      </c>
      <c r="HF50" s="19">
        <f ca="1">IFERROR(__xludf.DUMMYFUNCTION("""COMPUTED_VALUE"""),14)</f>
        <v>14</v>
      </c>
      <c r="HG50" s="19" t="str">
        <f ca="1">IFERROR(__xludf.DUMMYFUNCTION("""COMPUTED_VALUE"""),"Іщенко  М. В.")</f>
        <v>Іщенко  М. В.</v>
      </c>
      <c r="HH50" s="19" t="str">
        <f ca="1">IFERROR(__xludf.DUMMYFUNCTION("""COMPUTED_VALUE"""),"За")</f>
        <v>За</v>
      </c>
      <c r="HI50" s="19">
        <f ca="1">IFERROR(__xludf.DUMMYFUNCTION("""COMPUTED_VALUE"""),14)</f>
        <v>14</v>
      </c>
      <c r="HJ50" s="19" t="str">
        <f ca="1">IFERROR(__xludf.DUMMYFUNCTION("""COMPUTED_VALUE"""),"Іщенко  М. В.")</f>
        <v>Іщенко  М. В.</v>
      </c>
      <c r="HK50" s="19" t="str">
        <f ca="1">IFERROR(__xludf.DUMMYFUNCTION("""COMPUTED_VALUE"""),"За")</f>
        <v>За</v>
      </c>
      <c r="HL50" s="19">
        <f ca="1">IFERROR(__xludf.DUMMYFUNCTION("""COMPUTED_VALUE"""),14)</f>
        <v>14</v>
      </c>
      <c r="HM50" s="19" t="str">
        <f ca="1">IFERROR(__xludf.DUMMYFUNCTION("""COMPUTED_VALUE"""),"Іщенко  М. В.")</f>
        <v>Іщенко  М. В.</v>
      </c>
      <c r="HN50" s="19" t="str">
        <f ca="1">IFERROR(__xludf.DUMMYFUNCTION("""COMPUTED_VALUE"""),"За")</f>
        <v>За</v>
      </c>
      <c r="HO50" s="19">
        <f ca="1">IFERROR(__xludf.DUMMYFUNCTION("""COMPUTED_VALUE"""),14)</f>
        <v>14</v>
      </c>
      <c r="HP50" s="19" t="str">
        <f ca="1">IFERROR(__xludf.DUMMYFUNCTION("""COMPUTED_VALUE"""),"Іщенко  М. В.")</f>
        <v>Іщенко  М. В.</v>
      </c>
      <c r="HQ50" s="19" t="str">
        <f ca="1">IFERROR(__xludf.DUMMYFUNCTION("""COMPUTED_VALUE"""),"За")</f>
        <v>За</v>
      </c>
      <c r="HR50" s="19">
        <f ca="1">IFERROR(__xludf.DUMMYFUNCTION("""COMPUTED_VALUE"""),14)</f>
        <v>14</v>
      </c>
      <c r="HS50" s="19" t="str">
        <f ca="1">IFERROR(__xludf.DUMMYFUNCTION("""COMPUTED_VALUE"""),"Іщенко  М. В.")</f>
        <v>Іщенко  М. В.</v>
      </c>
      <c r="HT50" s="19" t="str">
        <f ca="1">IFERROR(__xludf.DUMMYFUNCTION("""COMPUTED_VALUE"""),"За")</f>
        <v>За</v>
      </c>
      <c r="HU50" s="19">
        <f ca="1">IFERROR(__xludf.DUMMYFUNCTION("""COMPUTED_VALUE"""),14)</f>
        <v>14</v>
      </c>
      <c r="HV50" s="19" t="str">
        <f ca="1">IFERROR(__xludf.DUMMYFUNCTION("""COMPUTED_VALUE"""),"Іщенко  М. В.")</f>
        <v>Іщенко  М. В.</v>
      </c>
      <c r="HW50" s="19" t="str">
        <f ca="1">IFERROR(__xludf.DUMMYFUNCTION("""COMPUTED_VALUE"""),"За")</f>
        <v>За</v>
      </c>
      <c r="HX50" s="19">
        <f ca="1">IFERROR(__xludf.DUMMYFUNCTION("""COMPUTED_VALUE"""),14)</f>
        <v>14</v>
      </c>
      <c r="HY50" s="19" t="str">
        <f ca="1">IFERROR(__xludf.DUMMYFUNCTION("""COMPUTED_VALUE"""),"Іщенко  М. В.")</f>
        <v>Іщенко  М. В.</v>
      </c>
      <c r="HZ50" s="19" t="str">
        <f ca="1">IFERROR(__xludf.DUMMYFUNCTION("""COMPUTED_VALUE"""),"За")</f>
        <v>За</v>
      </c>
      <c r="IA50" s="19">
        <f ca="1">IFERROR(__xludf.DUMMYFUNCTION("""COMPUTED_VALUE"""),14)</f>
        <v>14</v>
      </c>
      <c r="IB50" s="19" t="str">
        <f ca="1">IFERROR(__xludf.DUMMYFUNCTION("""COMPUTED_VALUE"""),"Іщенко  М. В.")</f>
        <v>Іщенко  М. В.</v>
      </c>
      <c r="IC50" s="19" t="str">
        <f ca="1">IFERROR(__xludf.DUMMYFUNCTION("""COMPUTED_VALUE"""),"За")</f>
        <v>За</v>
      </c>
      <c r="ID50" s="19">
        <f ca="1">IFERROR(__xludf.DUMMYFUNCTION("""COMPUTED_VALUE"""),14)</f>
        <v>14</v>
      </c>
      <c r="IE50" s="19" t="str">
        <f ca="1">IFERROR(__xludf.DUMMYFUNCTION("""COMPUTED_VALUE"""),"Іщенко  М. В.")</f>
        <v>Іщенко  М. В.</v>
      </c>
      <c r="IF50" s="19" t="str">
        <f ca="1">IFERROR(__xludf.DUMMYFUNCTION("""COMPUTED_VALUE"""),"За")</f>
        <v>За</v>
      </c>
      <c r="IG50" s="19">
        <f ca="1">IFERROR(__xludf.DUMMYFUNCTION("""COMPUTED_VALUE"""),14)</f>
        <v>14</v>
      </c>
      <c r="IH50" s="19" t="str">
        <f ca="1">IFERROR(__xludf.DUMMYFUNCTION("""COMPUTED_VALUE"""),"Іщенко  М. В.")</f>
        <v>Іщенко  М. В.</v>
      </c>
      <c r="II50" s="19" t="str">
        <f ca="1">IFERROR(__xludf.DUMMYFUNCTION("""COMPUTED_VALUE"""),"За")</f>
        <v>За</v>
      </c>
      <c r="IJ50" s="19">
        <f ca="1">IFERROR(__xludf.DUMMYFUNCTION("""COMPUTED_VALUE"""),14)</f>
        <v>14</v>
      </c>
      <c r="IK50" s="19" t="str">
        <f ca="1">IFERROR(__xludf.DUMMYFUNCTION("""COMPUTED_VALUE"""),"Іщенко  М. В.")</f>
        <v>Іщенко  М. В.</v>
      </c>
      <c r="IL50" s="19" t="str">
        <f ca="1">IFERROR(__xludf.DUMMYFUNCTION("""COMPUTED_VALUE"""),"За")</f>
        <v>За</v>
      </c>
      <c r="IM50" s="19">
        <f ca="1">IFERROR(__xludf.DUMMYFUNCTION("""COMPUTED_VALUE"""),14)</f>
        <v>14</v>
      </c>
      <c r="IN50" s="19" t="str">
        <f ca="1">IFERROR(__xludf.DUMMYFUNCTION("""COMPUTED_VALUE"""),"Іщенко  М. В.")</f>
        <v>Іщенко  М. В.</v>
      </c>
      <c r="IO50" s="19" t="str">
        <f ca="1">IFERROR(__xludf.DUMMYFUNCTION("""COMPUTED_VALUE"""),"За")</f>
        <v>За</v>
      </c>
      <c r="IP50" s="19">
        <f ca="1">IFERROR(__xludf.DUMMYFUNCTION("""COMPUTED_VALUE"""),14)</f>
        <v>14</v>
      </c>
      <c r="IQ50" s="19" t="str">
        <f ca="1">IFERROR(__xludf.DUMMYFUNCTION("""COMPUTED_VALUE"""),"Іщенко  М. В.")</f>
        <v>Іщенко  М. В.</v>
      </c>
      <c r="IR50" s="19" t="str">
        <f ca="1">IFERROR(__xludf.DUMMYFUNCTION("""COMPUTED_VALUE"""),"За")</f>
        <v>За</v>
      </c>
      <c r="IS50" s="19">
        <f ca="1">IFERROR(__xludf.DUMMYFUNCTION("""COMPUTED_VALUE"""),14)</f>
        <v>14</v>
      </c>
      <c r="IT50" s="19" t="str">
        <f ca="1">IFERROR(__xludf.DUMMYFUNCTION("""COMPUTED_VALUE"""),"Іщенко  М. В.")</f>
        <v>Іщенко  М. В.</v>
      </c>
      <c r="IU50" s="19" t="str">
        <f ca="1">IFERROR(__xludf.DUMMYFUNCTION("""COMPUTED_VALUE"""),"За")</f>
        <v>За</v>
      </c>
      <c r="IV50" s="19">
        <f ca="1">IFERROR(__xludf.DUMMYFUNCTION("""COMPUTED_VALUE"""),14)</f>
        <v>14</v>
      </c>
      <c r="IW50" s="19" t="str">
        <f ca="1">IFERROR(__xludf.DUMMYFUNCTION("""COMPUTED_VALUE"""),"Іщенко  М. В.")</f>
        <v>Іщенко  М. В.</v>
      </c>
      <c r="IX50" s="19" t="str">
        <f ca="1">IFERROR(__xludf.DUMMYFUNCTION("""COMPUTED_VALUE"""),"За")</f>
        <v>За</v>
      </c>
      <c r="IY50" s="19">
        <f ca="1">IFERROR(__xludf.DUMMYFUNCTION("""COMPUTED_VALUE"""),14)</f>
        <v>14</v>
      </c>
      <c r="IZ50" s="19" t="str">
        <f ca="1">IFERROR(__xludf.DUMMYFUNCTION("""COMPUTED_VALUE"""),"Іщенко  М. В.")</f>
        <v>Іщенко  М. В.</v>
      </c>
      <c r="JA50" s="19" t="str">
        <f ca="1">IFERROR(__xludf.DUMMYFUNCTION("""COMPUTED_VALUE"""),"За")</f>
        <v>За</v>
      </c>
      <c r="JB50" s="19">
        <f ca="1">IFERROR(__xludf.DUMMYFUNCTION("""COMPUTED_VALUE"""),14)</f>
        <v>14</v>
      </c>
      <c r="JC50" s="19" t="str">
        <f ca="1">IFERROR(__xludf.DUMMYFUNCTION("""COMPUTED_VALUE"""),"Іщенко  М. В.")</f>
        <v>Іщенко  М. В.</v>
      </c>
      <c r="JD50" s="19" t="str">
        <f ca="1">IFERROR(__xludf.DUMMYFUNCTION("""COMPUTED_VALUE"""),"За")</f>
        <v>За</v>
      </c>
      <c r="JE50" s="19">
        <f ca="1">IFERROR(__xludf.DUMMYFUNCTION("""COMPUTED_VALUE"""),14)</f>
        <v>14</v>
      </c>
      <c r="JF50" s="19" t="str">
        <f ca="1">IFERROR(__xludf.DUMMYFUNCTION("""COMPUTED_VALUE"""),"Іщенко  М. В.")</f>
        <v>Іщенко  М. В.</v>
      </c>
      <c r="JG50" s="19" t="str">
        <f ca="1">IFERROR(__xludf.DUMMYFUNCTION("""COMPUTED_VALUE"""),"За")</f>
        <v>За</v>
      </c>
      <c r="JH50" s="19">
        <f ca="1">IFERROR(__xludf.DUMMYFUNCTION("""COMPUTED_VALUE"""),14)</f>
        <v>14</v>
      </c>
      <c r="JI50" s="19" t="str">
        <f ca="1">IFERROR(__xludf.DUMMYFUNCTION("""COMPUTED_VALUE"""),"Іщенко  М. В.")</f>
        <v>Іщенко  М. В.</v>
      </c>
      <c r="JJ50" s="19" t="str">
        <f ca="1">IFERROR(__xludf.DUMMYFUNCTION("""COMPUTED_VALUE"""),"За")</f>
        <v>За</v>
      </c>
      <c r="JK50" s="19">
        <f ca="1">IFERROR(__xludf.DUMMYFUNCTION("""COMPUTED_VALUE"""),14)</f>
        <v>14</v>
      </c>
      <c r="JL50" s="19" t="str">
        <f ca="1">IFERROR(__xludf.DUMMYFUNCTION("""COMPUTED_VALUE"""),"Іщенко  М. В.")</f>
        <v>Іщенко  М. В.</v>
      </c>
      <c r="JM50" s="19" t="str">
        <f ca="1">IFERROR(__xludf.DUMMYFUNCTION("""COMPUTED_VALUE"""),"За")</f>
        <v>За</v>
      </c>
      <c r="JN50" s="19">
        <f ca="1">IFERROR(__xludf.DUMMYFUNCTION("""COMPUTED_VALUE"""),14)</f>
        <v>14</v>
      </c>
      <c r="JO50" s="19" t="str">
        <f ca="1">IFERROR(__xludf.DUMMYFUNCTION("""COMPUTED_VALUE"""),"Іщенко  М. В.")</f>
        <v>Іщенко  М. В.</v>
      </c>
      <c r="JP50" s="19" t="str">
        <f ca="1">IFERROR(__xludf.DUMMYFUNCTION("""COMPUTED_VALUE"""),"За")</f>
        <v>За</v>
      </c>
      <c r="JQ50" s="19">
        <f ca="1">IFERROR(__xludf.DUMMYFUNCTION("""COMPUTED_VALUE"""),14)</f>
        <v>14</v>
      </c>
      <c r="JR50" s="19" t="str">
        <f ca="1">IFERROR(__xludf.DUMMYFUNCTION("""COMPUTED_VALUE"""),"Іщенко  М. В.")</f>
        <v>Іщенко  М. В.</v>
      </c>
      <c r="JS50" s="19" t="str">
        <f ca="1">IFERROR(__xludf.DUMMYFUNCTION("""COMPUTED_VALUE"""),"За")</f>
        <v>За</v>
      </c>
      <c r="JT50" s="19">
        <f ca="1">IFERROR(__xludf.DUMMYFUNCTION("""COMPUTED_VALUE"""),14)</f>
        <v>14</v>
      </c>
      <c r="JU50" s="19" t="str">
        <f ca="1">IFERROR(__xludf.DUMMYFUNCTION("""COMPUTED_VALUE"""),"Іщенко  М. В.")</f>
        <v>Іщенко  М. В.</v>
      </c>
      <c r="JV50" s="19" t="str">
        <f ca="1">IFERROR(__xludf.DUMMYFUNCTION("""COMPUTED_VALUE"""),"За")</f>
        <v>За</v>
      </c>
      <c r="JW50" s="19">
        <f ca="1">IFERROR(__xludf.DUMMYFUNCTION("""COMPUTED_VALUE"""),14)</f>
        <v>14</v>
      </c>
      <c r="JX50" s="19" t="str">
        <f ca="1">IFERROR(__xludf.DUMMYFUNCTION("""COMPUTED_VALUE"""),"Іщенко  М. В.")</f>
        <v>Іщенко  М. В.</v>
      </c>
      <c r="JY50" s="19" t="str">
        <f ca="1">IFERROR(__xludf.DUMMYFUNCTION("""COMPUTED_VALUE"""),"За")</f>
        <v>За</v>
      </c>
      <c r="JZ50" s="19">
        <f ca="1">IFERROR(__xludf.DUMMYFUNCTION("""COMPUTED_VALUE"""),14)</f>
        <v>14</v>
      </c>
      <c r="KA50" s="19" t="str">
        <f ca="1">IFERROR(__xludf.DUMMYFUNCTION("""COMPUTED_VALUE"""),"Іщенко  М. В.")</f>
        <v>Іщенко  М. В.</v>
      </c>
      <c r="KB50" s="19" t="str">
        <f ca="1">IFERROR(__xludf.DUMMYFUNCTION("""COMPUTED_VALUE"""),"За")</f>
        <v>За</v>
      </c>
      <c r="KC50" s="19">
        <f ca="1">IFERROR(__xludf.DUMMYFUNCTION("""COMPUTED_VALUE"""),14)</f>
        <v>14</v>
      </c>
      <c r="KD50" s="19" t="str">
        <f ca="1">IFERROR(__xludf.DUMMYFUNCTION("""COMPUTED_VALUE"""),"Іщенко  М. В.")</f>
        <v>Іщенко  М. В.</v>
      </c>
      <c r="KE50" s="19" t="str">
        <f ca="1">IFERROR(__xludf.DUMMYFUNCTION("""COMPUTED_VALUE"""),"За")</f>
        <v>За</v>
      </c>
      <c r="KF50" s="19">
        <f ca="1">IFERROR(__xludf.DUMMYFUNCTION("""COMPUTED_VALUE"""),14)</f>
        <v>14</v>
      </c>
      <c r="KG50" s="19" t="str">
        <f ca="1">IFERROR(__xludf.DUMMYFUNCTION("""COMPUTED_VALUE"""),"Іщенко  М. В.")</f>
        <v>Іщенко  М. В.</v>
      </c>
      <c r="KH50" s="19" t="str">
        <f ca="1">IFERROR(__xludf.DUMMYFUNCTION("""COMPUTED_VALUE"""),"За")</f>
        <v>За</v>
      </c>
      <c r="KI50" s="19">
        <f ca="1">IFERROR(__xludf.DUMMYFUNCTION("""COMPUTED_VALUE"""),14)</f>
        <v>14</v>
      </c>
      <c r="KJ50" s="19" t="str">
        <f ca="1">IFERROR(__xludf.DUMMYFUNCTION("""COMPUTED_VALUE"""),"Іщенко  М. В.")</f>
        <v>Іщенко  М. В.</v>
      </c>
      <c r="KK50" s="19" t="str">
        <f ca="1">IFERROR(__xludf.DUMMYFUNCTION("""COMPUTED_VALUE"""),"За")</f>
        <v>За</v>
      </c>
      <c r="KL50" s="19">
        <f ca="1">IFERROR(__xludf.DUMMYFUNCTION("""COMPUTED_VALUE"""),14)</f>
        <v>14</v>
      </c>
      <c r="KM50" s="19" t="str">
        <f ca="1">IFERROR(__xludf.DUMMYFUNCTION("""COMPUTED_VALUE"""),"Іщенко  М. В.")</f>
        <v>Іщенко  М. В.</v>
      </c>
      <c r="KN50" s="19" t="str">
        <f ca="1">IFERROR(__xludf.DUMMYFUNCTION("""COMPUTED_VALUE"""),"За")</f>
        <v>За</v>
      </c>
      <c r="KO50" s="19">
        <f ca="1">IFERROR(__xludf.DUMMYFUNCTION("""COMPUTED_VALUE"""),14)</f>
        <v>14</v>
      </c>
      <c r="KP50" s="19" t="str">
        <f ca="1">IFERROR(__xludf.DUMMYFUNCTION("""COMPUTED_VALUE"""),"Іщенко  М. В.")</f>
        <v>Іщенко  М. В.</v>
      </c>
      <c r="KQ50" s="19" t="str">
        <f ca="1">IFERROR(__xludf.DUMMYFUNCTION("""COMPUTED_VALUE"""),"За")</f>
        <v>За</v>
      </c>
      <c r="KR50" s="19">
        <f ca="1">IFERROR(__xludf.DUMMYFUNCTION("""COMPUTED_VALUE"""),14)</f>
        <v>14</v>
      </c>
      <c r="KS50" s="19" t="str">
        <f ca="1">IFERROR(__xludf.DUMMYFUNCTION("""COMPUTED_VALUE"""),"Іщенко  М. В.")</f>
        <v>Іщенко  М. В.</v>
      </c>
      <c r="KT50" s="19" t="str">
        <f ca="1">IFERROR(__xludf.DUMMYFUNCTION("""COMPUTED_VALUE"""),"За")</f>
        <v>За</v>
      </c>
      <c r="KU50" s="19">
        <f ca="1">IFERROR(__xludf.DUMMYFUNCTION("""COMPUTED_VALUE"""),14)</f>
        <v>14</v>
      </c>
      <c r="KV50" s="19" t="str">
        <f ca="1">IFERROR(__xludf.DUMMYFUNCTION("""COMPUTED_VALUE"""),"Іщенко  М. В.")</f>
        <v>Іщенко  М. В.</v>
      </c>
      <c r="KW50" s="19" t="str">
        <f ca="1">IFERROR(__xludf.DUMMYFUNCTION("""COMPUTED_VALUE"""),"За")</f>
        <v>За</v>
      </c>
      <c r="KX50" s="19">
        <f ca="1">IFERROR(__xludf.DUMMYFUNCTION("""COMPUTED_VALUE"""),14)</f>
        <v>14</v>
      </c>
      <c r="KY50" s="19" t="str">
        <f ca="1">IFERROR(__xludf.DUMMYFUNCTION("""COMPUTED_VALUE"""),"Іщенко  М. В.")</f>
        <v>Іщенко  М. В.</v>
      </c>
      <c r="KZ50" s="19" t="str">
        <f ca="1">IFERROR(__xludf.DUMMYFUNCTION("""COMPUTED_VALUE"""),"За")</f>
        <v>За</v>
      </c>
      <c r="LA50" s="19">
        <f ca="1">IFERROR(__xludf.DUMMYFUNCTION("""COMPUTED_VALUE"""),14)</f>
        <v>14</v>
      </c>
      <c r="LB50" s="19" t="str">
        <f ca="1">IFERROR(__xludf.DUMMYFUNCTION("""COMPUTED_VALUE"""),"Іщенко  М. В.")</f>
        <v>Іщенко  М. В.</v>
      </c>
      <c r="LC50" s="19" t="str">
        <f ca="1">IFERROR(__xludf.DUMMYFUNCTION("""COMPUTED_VALUE"""),"За")</f>
        <v>За</v>
      </c>
      <c r="LD50" s="19">
        <f ca="1">IFERROR(__xludf.DUMMYFUNCTION("""COMPUTED_VALUE"""),14)</f>
        <v>14</v>
      </c>
      <c r="LE50" s="19" t="str">
        <f ca="1">IFERROR(__xludf.DUMMYFUNCTION("""COMPUTED_VALUE"""),"Іщенко  М. В.")</f>
        <v>Іщенко  М. В.</v>
      </c>
      <c r="LF50" s="19" t="str">
        <f ca="1">IFERROR(__xludf.DUMMYFUNCTION("""COMPUTED_VALUE"""),"Не голосував")</f>
        <v>Не голосував</v>
      </c>
      <c r="LG50" s="19">
        <f ca="1">IFERROR(__xludf.DUMMYFUNCTION("""COMPUTED_VALUE"""),14)</f>
        <v>14</v>
      </c>
      <c r="LH50" s="19" t="str">
        <f ca="1">IFERROR(__xludf.DUMMYFUNCTION("""COMPUTED_VALUE"""),"Іщенко  М. В.")</f>
        <v>Іщенко  М. В.</v>
      </c>
      <c r="LI50" s="19" t="str">
        <f ca="1">IFERROR(__xludf.DUMMYFUNCTION("""COMPUTED_VALUE"""),"За")</f>
        <v>За</v>
      </c>
      <c r="LJ50" s="19">
        <f ca="1">IFERROR(__xludf.DUMMYFUNCTION("""COMPUTED_VALUE"""),14)</f>
        <v>14</v>
      </c>
      <c r="LK50" s="19" t="str">
        <f ca="1">IFERROR(__xludf.DUMMYFUNCTION("""COMPUTED_VALUE"""),"Іщенко  М. В.")</f>
        <v>Іщенко  М. В.</v>
      </c>
      <c r="LL50" s="19" t="str">
        <f ca="1">IFERROR(__xludf.DUMMYFUNCTION("""COMPUTED_VALUE"""),"За")</f>
        <v>За</v>
      </c>
      <c r="LM50" s="19">
        <f ca="1">IFERROR(__xludf.DUMMYFUNCTION("""COMPUTED_VALUE"""),14)</f>
        <v>14</v>
      </c>
      <c r="LN50" s="19" t="str">
        <f ca="1">IFERROR(__xludf.DUMMYFUNCTION("""COMPUTED_VALUE"""),"Іщенко  М. В.")</f>
        <v>Іщенко  М. В.</v>
      </c>
      <c r="LO50" s="19" t="str">
        <f ca="1">IFERROR(__xludf.DUMMYFUNCTION("""COMPUTED_VALUE"""),"За")</f>
        <v>За</v>
      </c>
      <c r="LP50" s="19">
        <f ca="1">IFERROR(__xludf.DUMMYFUNCTION("""COMPUTED_VALUE"""),14)</f>
        <v>14</v>
      </c>
      <c r="LQ50" s="19" t="str">
        <f ca="1">IFERROR(__xludf.DUMMYFUNCTION("""COMPUTED_VALUE"""),"Іщенко  М. В.")</f>
        <v>Іщенко  М. В.</v>
      </c>
      <c r="LR50" s="19" t="str">
        <f ca="1">IFERROR(__xludf.DUMMYFUNCTION("""COMPUTED_VALUE"""),"За")</f>
        <v>За</v>
      </c>
      <c r="LS50" s="19">
        <f ca="1">IFERROR(__xludf.DUMMYFUNCTION("""COMPUTED_VALUE"""),14)</f>
        <v>14</v>
      </c>
      <c r="LT50" s="19" t="str">
        <f ca="1">IFERROR(__xludf.DUMMYFUNCTION("""COMPUTED_VALUE"""),"Іщенко  М. В.")</f>
        <v>Іщенко  М. В.</v>
      </c>
      <c r="LU50" s="19" t="str">
        <f ca="1">IFERROR(__xludf.DUMMYFUNCTION("""COMPUTED_VALUE"""),"За")</f>
        <v>За</v>
      </c>
      <c r="LV50" s="19">
        <f ca="1">IFERROR(__xludf.DUMMYFUNCTION("""COMPUTED_VALUE"""),14)</f>
        <v>14</v>
      </c>
      <c r="LW50" s="19" t="str">
        <f ca="1">IFERROR(__xludf.DUMMYFUNCTION("""COMPUTED_VALUE"""),"Іщенко  М. В.")</f>
        <v>Іщенко  М. В.</v>
      </c>
      <c r="LX50" s="19" t="str">
        <f ca="1">IFERROR(__xludf.DUMMYFUNCTION("""COMPUTED_VALUE"""),"За")</f>
        <v>За</v>
      </c>
      <c r="LY50" s="19">
        <f ca="1">IFERROR(__xludf.DUMMYFUNCTION("""COMPUTED_VALUE"""),14)</f>
        <v>14</v>
      </c>
      <c r="LZ50" s="19" t="str">
        <f ca="1">IFERROR(__xludf.DUMMYFUNCTION("""COMPUTED_VALUE"""),"Іщенко  М. В.")</f>
        <v>Іщенко  М. В.</v>
      </c>
      <c r="MA50" s="19" t="str">
        <f ca="1">IFERROR(__xludf.DUMMYFUNCTION("""COMPUTED_VALUE"""),"За")</f>
        <v>За</v>
      </c>
      <c r="MB50" s="19">
        <f ca="1">IFERROR(__xludf.DUMMYFUNCTION("""COMPUTED_VALUE"""),14)</f>
        <v>14</v>
      </c>
      <c r="MC50" s="19" t="str">
        <f ca="1">IFERROR(__xludf.DUMMYFUNCTION("""COMPUTED_VALUE"""),"Іщенко  М. В.")</f>
        <v>Іщенко  М. В.</v>
      </c>
      <c r="MD50" s="19" t="str">
        <f ca="1">IFERROR(__xludf.DUMMYFUNCTION("""COMPUTED_VALUE"""),"За")</f>
        <v>За</v>
      </c>
      <c r="ME50" s="19">
        <f ca="1">IFERROR(__xludf.DUMMYFUNCTION("""COMPUTED_VALUE"""),14)</f>
        <v>14</v>
      </c>
      <c r="MF50" s="19" t="str">
        <f ca="1">IFERROR(__xludf.DUMMYFUNCTION("""COMPUTED_VALUE"""),"Іщенко  М. В.")</f>
        <v>Іщенко  М. В.</v>
      </c>
      <c r="MG50" s="19" t="str">
        <f ca="1">IFERROR(__xludf.DUMMYFUNCTION("""COMPUTED_VALUE"""),"За")</f>
        <v>За</v>
      </c>
      <c r="MH50" s="19">
        <f ca="1">IFERROR(__xludf.DUMMYFUNCTION("""COMPUTED_VALUE"""),14)</f>
        <v>14</v>
      </c>
      <c r="MI50" s="19" t="str">
        <f ca="1">IFERROR(__xludf.DUMMYFUNCTION("""COMPUTED_VALUE"""),"Іщенко  М. В.")</f>
        <v>Іщенко  М. В.</v>
      </c>
      <c r="MJ50" s="19" t="str">
        <f ca="1">IFERROR(__xludf.DUMMYFUNCTION("""COMPUTED_VALUE"""),"Не голосував")</f>
        <v>Не голосував</v>
      </c>
      <c r="MK50" s="19">
        <f ca="1">IFERROR(__xludf.DUMMYFUNCTION("""COMPUTED_VALUE"""),14)</f>
        <v>14</v>
      </c>
      <c r="ML50" s="19" t="str">
        <f ca="1">IFERROR(__xludf.DUMMYFUNCTION("""COMPUTED_VALUE"""),"Іщенко  М. В.")</f>
        <v>Іщенко  М. В.</v>
      </c>
      <c r="MM50" s="19" t="str">
        <f ca="1">IFERROR(__xludf.DUMMYFUNCTION("""COMPUTED_VALUE"""),"Не голосував")</f>
        <v>Не голосував</v>
      </c>
      <c r="MN50" s="19">
        <f ca="1">IFERROR(__xludf.DUMMYFUNCTION("""COMPUTED_VALUE"""),14)</f>
        <v>14</v>
      </c>
      <c r="MO50" s="19" t="str">
        <f ca="1">IFERROR(__xludf.DUMMYFUNCTION("""COMPUTED_VALUE"""),"Іщенко  М. В.")</f>
        <v>Іщенко  М. В.</v>
      </c>
      <c r="MP50" s="19" t="str">
        <f ca="1">IFERROR(__xludf.DUMMYFUNCTION("""COMPUTED_VALUE"""),"Не голосував")</f>
        <v>Не голосував</v>
      </c>
      <c r="MQ50" s="19">
        <f ca="1">IFERROR(__xludf.DUMMYFUNCTION("""COMPUTED_VALUE"""),14)</f>
        <v>14</v>
      </c>
      <c r="MR50" s="19" t="str">
        <f ca="1">IFERROR(__xludf.DUMMYFUNCTION("""COMPUTED_VALUE"""),"Іщенко  М. В.")</f>
        <v>Іщенко  М. В.</v>
      </c>
      <c r="MS50" s="19" t="str">
        <f ca="1">IFERROR(__xludf.DUMMYFUNCTION("""COMPUTED_VALUE"""),"Не голосував")</f>
        <v>Не голосував</v>
      </c>
      <c r="MT50" s="19">
        <f ca="1">IFERROR(__xludf.DUMMYFUNCTION("""COMPUTED_VALUE"""),14)</f>
        <v>14</v>
      </c>
      <c r="MU50" s="19" t="str">
        <f ca="1">IFERROR(__xludf.DUMMYFUNCTION("""COMPUTED_VALUE"""),"Іщенко  М. В.")</f>
        <v>Іщенко  М. В.</v>
      </c>
      <c r="MV50" s="19" t="str">
        <f ca="1">IFERROR(__xludf.DUMMYFUNCTION("""COMPUTED_VALUE"""),"За")</f>
        <v>За</v>
      </c>
      <c r="MW50" s="19">
        <f ca="1">IFERROR(__xludf.DUMMYFUNCTION("""COMPUTED_VALUE"""),14)</f>
        <v>14</v>
      </c>
      <c r="MX50" s="19" t="str">
        <f ca="1">IFERROR(__xludf.DUMMYFUNCTION("""COMPUTED_VALUE"""),"Іщенко  М. В.")</f>
        <v>Іщенко  М. В.</v>
      </c>
      <c r="MY50" s="19" t="str">
        <f ca="1">IFERROR(__xludf.DUMMYFUNCTION("""COMPUTED_VALUE"""),"За")</f>
        <v>За</v>
      </c>
      <c r="MZ50" s="19">
        <f ca="1">IFERROR(__xludf.DUMMYFUNCTION("""COMPUTED_VALUE"""),14)</f>
        <v>14</v>
      </c>
      <c r="NA50" s="19" t="str">
        <f ca="1">IFERROR(__xludf.DUMMYFUNCTION("""COMPUTED_VALUE"""),"Іщенко  М. В.")</f>
        <v>Іщенко  М. В.</v>
      </c>
      <c r="NB50" s="19" t="str">
        <f ca="1">IFERROR(__xludf.DUMMYFUNCTION("""COMPUTED_VALUE"""),"Не голосував")</f>
        <v>Не голосував</v>
      </c>
      <c r="NC50" s="19">
        <f ca="1">IFERROR(__xludf.DUMMYFUNCTION("""COMPUTED_VALUE"""),14)</f>
        <v>14</v>
      </c>
      <c r="ND50" s="19" t="str">
        <f ca="1">IFERROR(__xludf.DUMMYFUNCTION("""COMPUTED_VALUE"""),"Іщенко  М. В.")</f>
        <v>Іщенко  М. В.</v>
      </c>
      <c r="NE50" s="19" t="str">
        <f ca="1">IFERROR(__xludf.DUMMYFUNCTION("""COMPUTED_VALUE"""),"За")</f>
        <v>За</v>
      </c>
      <c r="NF50" s="19">
        <f ca="1">IFERROR(__xludf.DUMMYFUNCTION("""COMPUTED_VALUE"""),14)</f>
        <v>14</v>
      </c>
      <c r="NG50" s="19" t="str">
        <f ca="1">IFERROR(__xludf.DUMMYFUNCTION("""COMPUTED_VALUE"""),"Іщенко  М. В.")</f>
        <v>Іщенко  М. В.</v>
      </c>
      <c r="NH50" s="19" t="str">
        <f ca="1">IFERROR(__xludf.DUMMYFUNCTION("""COMPUTED_VALUE"""),"За")</f>
        <v>За</v>
      </c>
      <c r="NI50" s="19">
        <f ca="1">IFERROR(__xludf.DUMMYFUNCTION("""COMPUTED_VALUE"""),14)</f>
        <v>14</v>
      </c>
      <c r="NJ50" s="19" t="str">
        <f ca="1">IFERROR(__xludf.DUMMYFUNCTION("""COMPUTED_VALUE"""),"Іщенко  М. В.")</f>
        <v>Іщенко  М. В.</v>
      </c>
      <c r="NK50" s="19" t="str">
        <f ca="1">IFERROR(__xludf.DUMMYFUNCTION("""COMPUTED_VALUE"""),"За")</f>
        <v>За</v>
      </c>
      <c r="NL50" s="19">
        <f ca="1">IFERROR(__xludf.DUMMYFUNCTION("""COMPUTED_VALUE"""),14)</f>
        <v>14</v>
      </c>
      <c r="NM50" s="19" t="str">
        <f ca="1">IFERROR(__xludf.DUMMYFUNCTION("""COMPUTED_VALUE"""),"Іщенко  М. В.")</f>
        <v>Іщенко  М. В.</v>
      </c>
      <c r="NN50" s="19" t="str">
        <f ca="1">IFERROR(__xludf.DUMMYFUNCTION("""COMPUTED_VALUE"""),"За")</f>
        <v>За</v>
      </c>
      <c r="NO50" s="19">
        <f ca="1">IFERROR(__xludf.DUMMYFUNCTION("""COMPUTED_VALUE"""),14)</f>
        <v>14</v>
      </c>
      <c r="NP50" s="19" t="str">
        <f ca="1">IFERROR(__xludf.DUMMYFUNCTION("""COMPUTED_VALUE"""),"Іщенко  М. В.")</f>
        <v>Іщенко  М. В.</v>
      </c>
      <c r="NQ50" s="19" t="str">
        <f ca="1">IFERROR(__xludf.DUMMYFUNCTION("""COMPUTED_VALUE"""),"За")</f>
        <v>За</v>
      </c>
      <c r="NR50" s="19">
        <f ca="1">IFERROR(__xludf.DUMMYFUNCTION("""COMPUTED_VALUE"""),14)</f>
        <v>14</v>
      </c>
      <c r="NS50" s="19" t="str">
        <f ca="1">IFERROR(__xludf.DUMMYFUNCTION("""COMPUTED_VALUE"""),"Іщенко  М. В.")</f>
        <v>Іщенко  М. В.</v>
      </c>
      <c r="NT50" s="19" t="str">
        <f ca="1">IFERROR(__xludf.DUMMYFUNCTION("""COMPUTED_VALUE"""),"Не голосував")</f>
        <v>Не голосував</v>
      </c>
      <c r="NU50" s="19">
        <f ca="1">IFERROR(__xludf.DUMMYFUNCTION("""COMPUTED_VALUE"""),14)</f>
        <v>14</v>
      </c>
      <c r="NV50" s="19" t="str">
        <f ca="1">IFERROR(__xludf.DUMMYFUNCTION("""COMPUTED_VALUE"""),"Іщенко  М. В.")</f>
        <v>Іщенко  М. В.</v>
      </c>
      <c r="NW50" s="19" t="str">
        <f ca="1">IFERROR(__xludf.DUMMYFUNCTION("""COMPUTED_VALUE"""),"Не голосував")</f>
        <v>Не голосував</v>
      </c>
      <c r="NX50" s="19">
        <f ca="1">IFERROR(__xludf.DUMMYFUNCTION("""COMPUTED_VALUE"""),14)</f>
        <v>14</v>
      </c>
      <c r="NY50" s="19" t="str">
        <f ca="1">IFERROR(__xludf.DUMMYFUNCTION("""COMPUTED_VALUE"""),"Іщенко  М. В.")</f>
        <v>Іщенко  М. В.</v>
      </c>
      <c r="NZ50" s="19" t="str">
        <f ca="1">IFERROR(__xludf.DUMMYFUNCTION("""COMPUTED_VALUE"""),"За")</f>
        <v>За</v>
      </c>
      <c r="OA50" s="19">
        <f ca="1">IFERROR(__xludf.DUMMYFUNCTION("""COMPUTED_VALUE"""),14)</f>
        <v>14</v>
      </c>
      <c r="OB50" s="19" t="str">
        <f ca="1">IFERROR(__xludf.DUMMYFUNCTION("""COMPUTED_VALUE"""),"Іщенко  М. В.")</f>
        <v>Іщенко  М. В.</v>
      </c>
      <c r="OC50" s="19" t="str">
        <f ca="1">IFERROR(__xludf.DUMMYFUNCTION("""COMPUTED_VALUE"""),"Не голосував")</f>
        <v>Не голосував</v>
      </c>
      <c r="OD50" s="19">
        <f ca="1">IFERROR(__xludf.DUMMYFUNCTION("""COMPUTED_VALUE"""),14)</f>
        <v>14</v>
      </c>
      <c r="OE50" s="19" t="str">
        <f ca="1">IFERROR(__xludf.DUMMYFUNCTION("""COMPUTED_VALUE"""),"Іщенко  М. В.")</f>
        <v>Іщенко  М. В.</v>
      </c>
      <c r="OF50" s="19" t="str">
        <f ca="1">IFERROR(__xludf.DUMMYFUNCTION("""COMPUTED_VALUE"""),"Не голосував")</f>
        <v>Не голосував</v>
      </c>
      <c r="OG50" s="19">
        <f ca="1">IFERROR(__xludf.DUMMYFUNCTION("""COMPUTED_VALUE"""),14)</f>
        <v>14</v>
      </c>
      <c r="OH50" s="19" t="str">
        <f ca="1">IFERROR(__xludf.DUMMYFUNCTION("""COMPUTED_VALUE"""),"Іщенко  М. В.")</f>
        <v>Іщенко  М. В.</v>
      </c>
      <c r="OI50" s="19" t="str">
        <f ca="1">IFERROR(__xludf.DUMMYFUNCTION("""COMPUTED_VALUE"""),"Не голосував")</f>
        <v>Не голосував</v>
      </c>
      <c r="OJ50" s="19">
        <f ca="1">IFERROR(__xludf.DUMMYFUNCTION("""COMPUTED_VALUE"""),14)</f>
        <v>14</v>
      </c>
      <c r="OK50" s="19" t="str">
        <f ca="1">IFERROR(__xludf.DUMMYFUNCTION("""COMPUTED_VALUE"""),"Іщенко  М. В.")</f>
        <v>Іщенко  М. В.</v>
      </c>
      <c r="OL50" s="19" t="str">
        <f ca="1">IFERROR(__xludf.DUMMYFUNCTION("""COMPUTED_VALUE"""),"Не голосував")</f>
        <v>Не голосував</v>
      </c>
      <c r="OM50" s="19">
        <f ca="1">IFERROR(__xludf.DUMMYFUNCTION("""COMPUTED_VALUE"""),14)</f>
        <v>14</v>
      </c>
      <c r="ON50" s="19" t="str">
        <f ca="1">IFERROR(__xludf.DUMMYFUNCTION("""COMPUTED_VALUE"""),"Іщенко  М. В.")</f>
        <v>Іщенко  М. В.</v>
      </c>
      <c r="OO50" s="19" t="str">
        <f ca="1">IFERROR(__xludf.DUMMYFUNCTION("""COMPUTED_VALUE"""),"Не голосував")</f>
        <v>Не голосував</v>
      </c>
      <c r="OP50" s="19">
        <f ca="1">IFERROR(__xludf.DUMMYFUNCTION("""COMPUTED_VALUE"""),14)</f>
        <v>14</v>
      </c>
      <c r="OQ50" s="19" t="str">
        <f ca="1">IFERROR(__xludf.DUMMYFUNCTION("""COMPUTED_VALUE"""),"Іщенко  М. В.")</f>
        <v>Іщенко  М. В.</v>
      </c>
      <c r="OR50" s="19" t="str">
        <f ca="1">IFERROR(__xludf.DUMMYFUNCTION("""COMPUTED_VALUE"""),"Не голосував")</f>
        <v>Не голосував</v>
      </c>
      <c r="OS50" s="19">
        <f ca="1">IFERROR(__xludf.DUMMYFUNCTION("""COMPUTED_VALUE"""),14)</f>
        <v>14</v>
      </c>
      <c r="OT50" s="19" t="str">
        <f ca="1">IFERROR(__xludf.DUMMYFUNCTION("""COMPUTED_VALUE"""),"Іщенко  М. В.")</f>
        <v>Іщенко  М. В.</v>
      </c>
      <c r="OU50" s="19" t="str">
        <f ca="1">IFERROR(__xludf.DUMMYFUNCTION("""COMPUTED_VALUE"""),"Не голосував")</f>
        <v>Не голосував</v>
      </c>
      <c r="OV50" s="19">
        <f ca="1">IFERROR(__xludf.DUMMYFUNCTION("""COMPUTED_VALUE"""),14)</f>
        <v>14</v>
      </c>
      <c r="OW50" s="19" t="str">
        <f ca="1">IFERROR(__xludf.DUMMYFUNCTION("""COMPUTED_VALUE"""),"Іщенко  М. В.")</f>
        <v>Іщенко  М. В.</v>
      </c>
      <c r="OX50" s="19" t="str">
        <f ca="1">IFERROR(__xludf.DUMMYFUNCTION("""COMPUTED_VALUE"""),"Не голосував")</f>
        <v>Не голосував</v>
      </c>
      <c r="OY50" s="19">
        <f ca="1">IFERROR(__xludf.DUMMYFUNCTION("""COMPUTED_VALUE"""),14)</f>
        <v>14</v>
      </c>
      <c r="OZ50" s="19" t="str">
        <f ca="1">IFERROR(__xludf.DUMMYFUNCTION("""COMPUTED_VALUE"""),"Іщенко  М. В.")</f>
        <v>Іщенко  М. В.</v>
      </c>
      <c r="PA50" s="19" t="str">
        <f ca="1">IFERROR(__xludf.DUMMYFUNCTION("""COMPUTED_VALUE"""),"Не голосував")</f>
        <v>Не голосував</v>
      </c>
      <c r="PB50" s="19">
        <f ca="1">IFERROR(__xludf.DUMMYFUNCTION("""COMPUTED_VALUE"""),14)</f>
        <v>14</v>
      </c>
      <c r="PC50" s="19" t="str">
        <f ca="1">IFERROR(__xludf.DUMMYFUNCTION("""COMPUTED_VALUE"""),"Іщенко  М. В.")</f>
        <v>Іщенко  М. В.</v>
      </c>
      <c r="PD50" s="19" t="str">
        <f ca="1">IFERROR(__xludf.DUMMYFUNCTION("""COMPUTED_VALUE"""),"Не голосував")</f>
        <v>Не голосував</v>
      </c>
      <c r="PE50" s="19">
        <f ca="1">IFERROR(__xludf.DUMMYFUNCTION("""COMPUTED_VALUE"""),14)</f>
        <v>14</v>
      </c>
      <c r="PF50" s="19" t="str">
        <f ca="1">IFERROR(__xludf.DUMMYFUNCTION("""COMPUTED_VALUE"""),"Іщенко  М. В.")</f>
        <v>Іщенко  М. В.</v>
      </c>
      <c r="PG50" s="19" t="str">
        <f ca="1">IFERROR(__xludf.DUMMYFUNCTION("""COMPUTED_VALUE"""),"Не голосував")</f>
        <v>Не голосував</v>
      </c>
      <c r="PH50" s="19">
        <f ca="1">IFERROR(__xludf.DUMMYFUNCTION("""COMPUTED_VALUE"""),14)</f>
        <v>14</v>
      </c>
      <c r="PI50" s="19" t="str">
        <f ca="1">IFERROR(__xludf.DUMMYFUNCTION("""COMPUTED_VALUE"""),"Іщенко  М. В.")</f>
        <v>Іщенко  М. В.</v>
      </c>
      <c r="PJ50" s="19" t="str">
        <f ca="1">IFERROR(__xludf.DUMMYFUNCTION("""COMPUTED_VALUE"""),"Не голосував")</f>
        <v>Не голосував</v>
      </c>
      <c r="PK50" s="19">
        <f ca="1">IFERROR(__xludf.DUMMYFUNCTION("""COMPUTED_VALUE"""),14)</f>
        <v>14</v>
      </c>
      <c r="PL50" s="19" t="str">
        <f ca="1">IFERROR(__xludf.DUMMYFUNCTION("""COMPUTED_VALUE"""),"Іщенко  М. В.")</f>
        <v>Іщенко  М. В.</v>
      </c>
      <c r="PM50" s="19" t="str">
        <f ca="1">IFERROR(__xludf.DUMMYFUNCTION("""COMPUTED_VALUE"""),"Не голосував")</f>
        <v>Не голосував</v>
      </c>
      <c r="PN50" s="19">
        <f ca="1">IFERROR(__xludf.DUMMYFUNCTION("""COMPUTED_VALUE"""),14)</f>
        <v>14</v>
      </c>
      <c r="PO50" s="19" t="str">
        <f ca="1">IFERROR(__xludf.DUMMYFUNCTION("""COMPUTED_VALUE"""),"Іщенко  М. В.")</f>
        <v>Іщенко  М. В.</v>
      </c>
      <c r="PP50" s="19" t="str">
        <f ca="1">IFERROR(__xludf.DUMMYFUNCTION("""COMPUTED_VALUE"""),"За")</f>
        <v>За</v>
      </c>
      <c r="PQ50" s="19">
        <f ca="1">IFERROR(__xludf.DUMMYFUNCTION("""COMPUTED_VALUE"""),14)</f>
        <v>14</v>
      </c>
      <c r="PR50" s="19" t="str">
        <f ca="1">IFERROR(__xludf.DUMMYFUNCTION("""COMPUTED_VALUE"""),"Іщенко  М. В.")</f>
        <v>Іщенко  М. В.</v>
      </c>
      <c r="PS50" s="19" t="str">
        <f ca="1">IFERROR(__xludf.DUMMYFUNCTION("""COMPUTED_VALUE"""),"Не голосував")</f>
        <v>Не голосував</v>
      </c>
      <c r="PT50" s="19">
        <f ca="1">IFERROR(__xludf.DUMMYFUNCTION("""COMPUTED_VALUE"""),14)</f>
        <v>14</v>
      </c>
      <c r="PU50" s="19" t="str">
        <f ca="1">IFERROR(__xludf.DUMMYFUNCTION("""COMPUTED_VALUE"""),"Іщенко  М. В.")</f>
        <v>Іщенко  М. В.</v>
      </c>
      <c r="PV50" s="19" t="str">
        <f ca="1">IFERROR(__xludf.DUMMYFUNCTION("""COMPUTED_VALUE"""),"Не голосував")</f>
        <v>Не голосував</v>
      </c>
      <c r="PW50" s="19">
        <f ca="1">IFERROR(__xludf.DUMMYFUNCTION("""COMPUTED_VALUE"""),14)</f>
        <v>14</v>
      </c>
      <c r="PX50" s="19" t="str">
        <f ca="1">IFERROR(__xludf.DUMMYFUNCTION("""COMPUTED_VALUE"""),"Іщенко  М. В.")</f>
        <v>Іщенко  М. В.</v>
      </c>
      <c r="PY50" s="19" t="str">
        <f ca="1">IFERROR(__xludf.DUMMYFUNCTION("""COMPUTED_VALUE"""),"За")</f>
        <v>За</v>
      </c>
      <c r="PZ50" s="19">
        <f ca="1">IFERROR(__xludf.DUMMYFUNCTION("""COMPUTED_VALUE"""),14)</f>
        <v>14</v>
      </c>
      <c r="QA50" s="19" t="str">
        <f ca="1">IFERROR(__xludf.DUMMYFUNCTION("""COMPUTED_VALUE"""),"Іщенко  М. В.")</f>
        <v>Іщенко  М. В.</v>
      </c>
      <c r="QB50" s="19" t="str">
        <f ca="1">IFERROR(__xludf.DUMMYFUNCTION("""COMPUTED_VALUE"""),"Утримався")</f>
        <v>Утримався</v>
      </c>
      <c r="QC50" s="19">
        <f ca="1">IFERROR(__xludf.DUMMYFUNCTION("""COMPUTED_VALUE"""),14)</f>
        <v>14</v>
      </c>
      <c r="QD50" s="19" t="str">
        <f ca="1">IFERROR(__xludf.DUMMYFUNCTION("""COMPUTED_VALUE"""),"Іщенко  М. В.")</f>
        <v>Іщенко  М. В.</v>
      </c>
      <c r="QE50" s="19" t="str">
        <f ca="1">IFERROR(__xludf.DUMMYFUNCTION("""COMPUTED_VALUE"""),"Утримався")</f>
        <v>Утримався</v>
      </c>
      <c r="QF50" s="19">
        <f ca="1">IFERROR(__xludf.DUMMYFUNCTION("""COMPUTED_VALUE"""),14)</f>
        <v>14</v>
      </c>
      <c r="QG50" s="19" t="str">
        <f ca="1">IFERROR(__xludf.DUMMYFUNCTION("""COMPUTED_VALUE"""),"Іщенко  М. В.")</f>
        <v>Іщенко  М. В.</v>
      </c>
      <c r="QH50" s="19" t="str">
        <f ca="1">IFERROR(__xludf.DUMMYFUNCTION("""COMPUTED_VALUE"""),"Утримався")</f>
        <v>Утримався</v>
      </c>
      <c r="QI50" s="19">
        <f ca="1">IFERROR(__xludf.DUMMYFUNCTION("""COMPUTED_VALUE"""),14)</f>
        <v>14</v>
      </c>
      <c r="QJ50" s="19" t="str">
        <f ca="1">IFERROR(__xludf.DUMMYFUNCTION("""COMPUTED_VALUE"""),"Іщенко  М. В.")</f>
        <v>Іщенко  М. В.</v>
      </c>
      <c r="QK50" s="19" t="str">
        <f ca="1">IFERROR(__xludf.DUMMYFUNCTION("""COMPUTED_VALUE"""),"За")</f>
        <v>За</v>
      </c>
    </row>
    <row r="51" spans="1:453" ht="12.75">
      <c r="A51" s="17">
        <f ca="1">IFERROR(__xludf.DUMMYFUNCTION("""COMPUTED_VALUE"""),96)</f>
        <v>96</v>
      </c>
      <c r="B51" s="17" t="str">
        <f ca="1">IFERROR(__xludf.DUMMYFUNCTION("""COMPUTED_VALUE"""),"Калініченко  Д. Ю.")</f>
        <v>Калініченко  Д. Ю.</v>
      </c>
      <c r="C51" s="19" t="str">
        <f ca="1">IFERROR(__xludf.DUMMYFUNCTION("""COMPUTED_VALUE"""),"За")</f>
        <v>За</v>
      </c>
      <c r="D51" s="19">
        <f ca="1">IFERROR(__xludf.DUMMYFUNCTION("""COMPUTED_VALUE"""),96)</f>
        <v>96</v>
      </c>
      <c r="E51" s="19" t="str">
        <f ca="1">IFERROR(__xludf.DUMMYFUNCTION("""COMPUTED_VALUE"""),"Калініченко  Д. Ю.")</f>
        <v>Калініченко  Д. Ю.</v>
      </c>
      <c r="F51" s="19" t="str">
        <f ca="1">IFERROR(__xludf.DUMMYFUNCTION("""COMPUTED_VALUE"""),"За")</f>
        <v>За</v>
      </c>
      <c r="G51" s="19">
        <f ca="1">IFERROR(__xludf.DUMMYFUNCTION("""COMPUTED_VALUE"""),96)</f>
        <v>96</v>
      </c>
      <c r="H51" s="19" t="str">
        <f ca="1">IFERROR(__xludf.DUMMYFUNCTION("""COMPUTED_VALUE"""),"Калініченко  Д. Ю.")</f>
        <v>Калініченко  Д. Ю.</v>
      </c>
      <c r="I51" s="19" t="str">
        <f ca="1">IFERROR(__xludf.DUMMYFUNCTION("""COMPUTED_VALUE"""),"За")</f>
        <v>За</v>
      </c>
      <c r="J51" s="19">
        <f ca="1">IFERROR(__xludf.DUMMYFUNCTION("""COMPUTED_VALUE"""),96)</f>
        <v>96</v>
      </c>
      <c r="K51" s="19" t="str">
        <f ca="1">IFERROR(__xludf.DUMMYFUNCTION("""COMPUTED_VALUE"""),"Калініченко  Д. Ю.")</f>
        <v>Калініченко  Д. Ю.</v>
      </c>
      <c r="L51" s="19" t="str">
        <f ca="1">IFERROR(__xludf.DUMMYFUNCTION("""COMPUTED_VALUE"""),"За")</f>
        <v>За</v>
      </c>
      <c r="M51" s="19">
        <f ca="1">IFERROR(__xludf.DUMMYFUNCTION("""COMPUTED_VALUE"""),96)</f>
        <v>96</v>
      </c>
      <c r="N51" s="19" t="str">
        <f ca="1">IFERROR(__xludf.DUMMYFUNCTION("""COMPUTED_VALUE"""),"Калініченко  Д. Ю.")</f>
        <v>Калініченко  Д. Ю.</v>
      </c>
      <c r="O51" s="19" t="str">
        <f ca="1">IFERROR(__xludf.DUMMYFUNCTION("""COMPUTED_VALUE"""),"За")</f>
        <v>За</v>
      </c>
      <c r="P51" s="19">
        <f ca="1">IFERROR(__xludf.DUMMYFUNCTION("""COMPUTED_VALUE"""),96)</f>
        <v>96</v>
      </c>
      <c r="Q51" s="19" t="str">
        <f ca="1">IFERROR(__xludf.DUMMYFUNCTION("""COMPUTED_VALUE"""),"Калініченко  Д. Ю.")</f>
        <v>Калініченко  Д. Ю.</v>
      </c>
      <c r="R51" s="19" t="str">
        <f ca="1">IFERROR(__xludf.DUMMYFUNCTION("""COMPUTED_VALUE"""),"За")</f>
        <v>За</v>
      </c>
      <c r="S51" s="19">
        <f ca="1">IFERROR(__xludf.DUMMYFUNCTION("""COMPUTED_VALUE"""),96)</f>
        <v>96</v>
      </c>
      <c r="T51" s="19" t="str">
        <f ca="1">IFERROR(__xludf.DUMMYFUNCTION("""COMPUTED_VALUE"""),"Калініченко  Д. Ю.")</f>
        <v>Калініченко  Д. Ю.</v>
      </c>
      <c r="U51" s="19" t="str">
        <f ca="1">IFERROR(__xludf.DUMMYFUNCTION("""COMPUTED_VALUE"""),"За")</f>
        <v>За</v>
      </c>
      <c r="V51" s="19">
        <f ca="1">IFERROR(__xludf.DUMMYFUNCTION("""COMPUTED_VALUE"""),96)</f>
        <v>96</v>
      </c>
      <c r="W51" s="19" t="str">
        <f ca="1">IFERROR(__xludf.DUMMYFUNCTION("""COMPUTED_VALUE"""),"Калініченко  Д. Ю.")</f>
        <v>Калініченко  Д. Ю.</v>
      </c>
      <c r="X51" s="19" t="str">
        <f ca="1">IFERROR(__xludf.DUMMYFUNCTION("""COMPUTED_VALUE"""),"За")</f>
        <v>За</v>
      </c>
      <c r="Y51" s="19">
        <f ca="1">IFERROR(__xludf.DUMMYFUNCTION("""COMPUTED_VALUE"""),96)</f>
        <v>96</v>
      </c>
      <c r="Z51" s="19" t="str">
        <f ca="1">IFERROR(__xludf.DUMMYFUNCTION("""COMPUTED_VALUE"""),"Калініченко  Д. Ю.")</f>
        <v>Калініченко  Д. Ю.</v>
      </c>
      <c r="AA51" s="19" t="str">
        <f ca="1">IFERROR(__xludf.DUMMYFUNCTION("""COMPUTED_VALUE"""),"За")</f>
        <v>За</v>
      </c>
      <c r="AB51" s="19">
        <f ca="1">IFERROR(__xludf.DUMMYFUNCTION("""COMPUTED_VALUE"""),96)</f>
        <v>96</v>
      </c>
      <c r="AC51" s="19" t="str">
        <f ca="1">IFERROR(__xludf.DUMMYFUNCTION("""COMPUTED_VALUE"""),"Калініченко  Д. Ю.")</f>
        <v>Калініченко  Д. Ю.</v>
      </c>
      <c r="AD51" s="19" t="str">
        <f ca="1">IFERROR(__xludf.DUMMYFUNCTION("""COMPUTED_VALUE"""),"За")</f>
        <v>За</v>
      </c>
      <c r="AE51" s="19">
        <f ca="1">IFERROR(__xludf.DUMMYFUNCTION("""COMPUTED_VALUE"""),96)</f>
        <v>96</v>
      </c>
      <c r="AF51" s="19" t="str">
        <f ca="1">IFERROR(__xludf.DUMMYFUNCTION("""COMPUTED_VALUE"""),"Калініченко  Д. Ю.")</f>
        <v>Калініченко  Д. Ю.</v>
      </c>
      <c r="AG51" s="19" t="str">
        <f ca="1">IFERROR(__xludf.DUMMYFUNCTION("""COMPUTED_VALUE"""),"За")</f>
        <v>За</v>
      </c>
      <c r="AH51" s="19">
        <f ca="1">IFERROR(__xludf.DUMMYFUNCTION("""COMPUTED_VALUE"""),96)</f>
        <v>96</v>
      </c>
      <c r="AI51" s="19" t="str">
        <f ca="1">IFERROR(__xludf.DUMMYFUNCTION("""COMPUTED_VALUE"""),"Калініченко  Д. Ю.")</f>
        <v>Калініченко  Д. Ю.</v>
      </c>
      <c r="AJ51" s="19" t="str">
        <f ca="1">IFERROR(__xludf.DUMMYFUNCTION("""COMPUTED_VALUE"""),"За")</f>
        <v>За</v>
      </c>
      <c r="AK51" s="19">
        <f ca="1">IFERROR(__xludf.DUMMYFUNCTION("""COMPUTED_VALUE"""),96)</f>
        <v>96</v>
      </c>
      <c r="AL51" s="19" t="str">
        <f ca="1">IFERROR(__xludf.DUMMYFUNCTION("""COMPUTED_VALUE"""),"Калініченко  Д. Ю.")</f>
        <v>Калініченко  Д. Ю.</v>
      </c>
      <c r="AM51" s="19" t="str">
        <f ca="1">IFERROR(__xludf.DUMMYFUNCTION("""COMPUTED_VALUE"""),"За")</f>
        <v>За</v>
      </c>
      <c r="AN51" s="19">
        <f ca="1">IFERROR(__xludf.DUMMYFUNCTION("""COMPUTED_VALUE"""),96)</f>
        <v>96</v>
      </c>
      <c r="AO51" s="19" t="str">
        <f ca="1">IFERROR(__xludf.DUMMYFUNCTION("""COMPUTED_VALUE"""),"Калініченко  Д. Ю.")</f>
        <v>Калініченко  Д. Ю.</v>
      </c>
      <c r="AP51" s="19" t="str">
        <f ca="1">IFERROR(__xludf.DUMMYFUNCTION("""COMPUTED_VALUE"""),"За")</f>
        <v>За</v>
      </c>
      <c r="AQ51" s="19">
        <f ca="1">IFERROR(__xludf.DUMMYFUNCTION("""COMPUTED_VALUE"""),96)</f>
        <v>96</v>
      </c>
      <c r="AR51" s="19" t="str">
        <f ca="1">IFERROR(__xludf.DUMMYFUNCTION("""COMPUTED_VALUE"""),"Калініченко  Д. Ю.")</f>
        <v>Калініченко  Д. Ю.</v>
      </c>
      <c r="AS51" s="19" t="str">
        <f ca="1">IFERROR(__xludf.DUMMYFUNCTION("""COMPUTED_VALUE"""),"За")</f>
        <v>За</v>
      </c>
      <c r="AT51" s="19">
        <f ca="1">IFERROR(__xludf.DUMMYFUNCTION("""COMPUTED_VALUE"""),96)</f>
        <v>96</v>
      </c>
      <c r="AU51" s="19" t="str">
        <f ca="1">IFERROR(__xludf.DUMMYFUNCTION("""COMPUTED_VALUE"""),"Калініченко  Д. Ю.")</f>
        <v>Калініченко  Д. Ю.</v>
      </c>
      <c r="AV51" s="19" t="str">
        <f ca="1">IFERROR(__xludf.DUMMYFUNCTION("""COMPUTED_VALUE"""),"За")</f>
        <v>За</v>
      </c>
      <c r="AW51" s="19">
        <f ca="1">IFERROR(__xludf.DUMMYFUNCTION("""COMPUTED_VALUE"""),96)</f>
        <v>96</v>
      </c>
      <c r="AX51" s="19" t="str">
        <f ca="1">IFERROR(__xludf.DUMMYFUNCTION("""COMPUTED_VALUE"""),"Калініченко  Д. Ю.")</f>
        <v>Калініченко  Д. Ю.</v>
      </c>
      <c r="AY51" s="19" t="str">
        <f ca="1">IFERROR(__xludf.DUMMYFUNCTION("""COMPUTED_VALUE"""),"За")</f>
        <v>За</v>
      </c>
      <c r="AZ51" s="19">
        <f ca="1">IFERROR(__xludf.DUMMYFUNCTION("""COMPUTED_VALUE"""),96)</f>
        <v>96</v>
      </c>
      <c r="BA51" s="19" t="str">
        <f ca="1">IFERROR(__xludf.DUMMYFUNCTION("""COMPUTED_VALUE"""),"Калініченко  Д. Ю.")</f>
        <v>Калініченко  Д. Ю.</v>
      </c>
      <c r="BB51" s="19" t="str">
        <f ca="1">IFERROR(__xludf.DUMMYFUNCTION("""COMPUTED_VALUE"""),"За")</f>
        <v>За</v>
      </c>
      <c r="BC51" s="19">
        <f ca="1">IFERROR(__xludf.DUMMYFUNCTION("""COMPUTED_VALUE"""),96)</f>
        <v>96</v>
      </c>
      <c r="BD51" s="19" t="str">
        <f ca="1">IFERROR(__xludf.DUMMYFUNCTION("""COMPUTED_VALUE"""),"Калініченко  Д. Ю.")</f>
        <v>Калініченко  Д. Ю.</v>
      </c>
      <c r="BE51" s="19" t="str">
        <f ca="1">IFERROR(__xludf.DUMMYFUNCTION("""COMPUTED_VALUE"""),"За")</f>
        <v>За</v>
      </c>
      <c r="BF51" s="19">
        <f ca="1">IFERROR(__xludf.DUMMYFUNCTION("""COMPUTED_VALUE"""),96)</f>
        <v>96</v>
      </c>
      <c r="BG51" s="19" t="str">
        <f ca="1">IFERROR(__xludf.DUMMYFUNCTION("""COMPUTED_VALUE"""),"Калініченко  Д. Ю.")</f>
        <v>Калініченко  Д. Ю.</v>
      </c>
      <c r="BH51" s="19" t="str">
        <f ca="1">IFERROR(__xludf.DUMMYFUNCTION("""COMPUTED_VALUE"""),"За")</f>
        <v>За</v>
      </c>
      <c r="BI51" s="19">
        <f ca="1">IFERROR(__xludf.DUMMYFUNCTION("""COMPUTED_VALUE"""),96)</f>
        <v>96</v>
      </c>
      <c r="BJ51" s="19" t="str">
        <f ca="1">IFERROR(__xludf.DUMMYFUNCTION("""COMPUTED_VALUE"""),"Калініченко  Д. Ю.")</f>
        <v>Калініченко  Д. Ю.</v>
      </c>
      <c r="BK51" s="19" t="str">
        <f ca="1">IFERROR(__xludf.DUMMYFUNCTION("""COMPUTED_VALUE"""),"Не голосував")</f>
        <v>Не голосував</v>
      </c>
      <c r="BL51" s="19">
        <f ca="1">IFERROR(__xludf.DUMMYFUNCTION("""COMPUTED_VALUE"""),96)</f>
        <v>96</v>
      </c>
      <c r="BM51" s="19" t="str">
        <f ca="1">IFERROR(__xludf.DUMMYFUNCTION("""COMPUTED_VALUE"""),"Калініченко  Д. Ю.")</f>
        <v>Калініченко  Д. Ю.</v>
      </c>
      <c r="BN51" s="19" t="str">
        <f ca="1">IFERROR(__xludf.DUMMYFUNCTION("""COMPUTED_VALUE"""),"За")</f>
        <v>За</v>
      </c>
      <c r="BO51" s="19">
        <f ca="1">IFERROR(__xludf.DUMMYFUNCTION("""COMPUTED_VALUE"""),96)</f>
        <v>96</v>
      </c>
      <c r="BP51" s="19" t="str">
        <f ca="1">IFERROR(__xludf.DUMMYFUNCTION("""COMPUTED_VALUE"""),"Калініченко  Д. Ю.")</f>
        <v>Калініченко  Д. Ю.</v>
      </c>
      <c r="BQ51" s="19" t="str">
        <f ca="1">IFERROR(__xludf.DUMMYFUNCTION("""COMPUTED_VALUE"""),"За")</f>
        <v>За</v>
      </c>
      <c r="BR51" s="19">
        <f ca="1">IFERROR(__xludf.DUMMYFUNCTION("""COMPUTED_VALUE"""),96)</f>
        <v>96</v>
      </c>
      <c r="BS51" s="19" t="str">
        <f ca="1">IFERROR(__xludf.DUMMYFUNCTION("""COMPUTED_VALUE"""),"Калініченко  Д. Ю.")</f>
        <v>Калініченко  Д. Ю.</v>
      </c>
      <c r="BT51" s="19" t="str">
        <f ca="1">IFERROR(__xludf.DUMMYFUNCTION("""COMPUTED_VALUE"""),"За")</f>
        <v>За</v>
      </c>
      <c r="BU51" s="19">
        <f ca="1">IFERROR(__xludf.DUMMYFUNCTION("""COMPUTED_VALUE"""),96)</f>
        <v>96</v>
      </c>
      <c r="BV51" s="19" t="str">
        <f ca="1">IFERROR(__xludf.DUMMYFUNCTION("""COMPUTED_VALUE"""),"Калініченко  Д. Ю.")</f>
        <v>Калініченко  Д. Ю.</v>
      </c>
      <c r="BW51" s="19" t="str">
        <f ca="1">IFERROR(__xludf.DUMMYFUNCTION("""COMPUTED_VALUE"""),"За")</f>
        <v>За</v>
      </c>
      <c r="BX51" s="19">
        <f ca="1">IFERROR(__xludf.DUMMYFUNCTION("""COMPUTED_VALUE"""),96)</f>
        <v>96</v>
      </c>
      <c r="BY51" s="19" t="str">
        <f ca="1">IFERROR(__xludf.DUMMYFUNCTION("""COMPUTED_VALUE"""),"Калініченко  Д. Ю.")</f>
        <v>Калініченко  Д. Ю.</v>
      </c>
      <c r="BZ51" s="19" t="str">
        <f ca="1">IFERROR(__xludf.DUMMYFUNCTION("""COMPUTED_VALUE"""),"За")</f>
        <v>За</v>
      </c>
      <c r="CA51" s="19">
        <f ca="1">IFERROR(__xludf.DUMMYFUNCTION("""COMPUTED_VALUE"""),96)</f>
        <v>96</v>
      </c>
      <c r="CB51" s="19" t="str">
        <f ca="1">IFERROR(__xludf.DUMMYFUNCTION("""COMPUTED_VALUE"""),"Калініченко  Д. Ю.")</f>
        <v>Калініченко  Д. Ю.</v>
      </c>
      <c r="CC51" s="19" t="str">
        <f ca="1">IFERROR(__xludf.DUMMYFUNCTION("""COMPUTED_VALUE"""),"За")</f>
        <v>За</v>
      </c>
      <c r="CD51" s="19">
        <f ca="1">IFERROR(__xludf.DUMMYFUNCTION("""COMPUTED_VALUE"""),96)</f>
        <v>96</v>
      </c>
      <c r="CE51" s="19" t="str">
        <f ca="1">IFERROR(__xludf.DUMMYFUNCTION("""COMPUTED_VALUE"""),"Калініченко  Д. Ю.")</f>
        <v>Калініченко  Д. Ю.</v>
      </c>
      <c r="CF51" s="19" t="str">
        <f ca="1">IFERROR(__xludf.DUMMYFUNCTION("""COMPUTED_VALUE"""),"За")</f>
        <v>За</v>
      </c>
      <c r="CG51" s="19">
        <f ca="1">IFERROR(__xludf.DUMMYFUNCTION("""COMPUTED_VALUE"""),96)</f>
        <v>96</v>
      </c>
      <c r="CH51" s="19" t="str">
        <f ca="1">IFERROR(__xludf.DUMMYFUNCTION("""COMPUTED_VALUE"""),"Калініченко  Д. Ю.")</f>
        <v>Калініченко  Д. Ю.</v>
      </c>
      <c r="CI51" s="19" t="str">
        <f ca="1">IFERROR(__xludf.DUMMYFUNCTION("""COMPUTED_VALUE"""),"Не голосував")</f>
        <v>Не голосував</v>
      </c>
      <c r="CJ51" s="19">
        <f ca="1">IFERROR(__xludf.DUMMYFUNCTION("""COMPUTED_VALUE"""),96)</f>
        <v>96</v>
      </c>
      <c r="CK51" s="19" t="str">
        <f ca="1">IFERROR(__xludf.DUMMYFUNCTION("""COMPUTED_VALUE"""),"Калініченко  Д. Ю.")</f>
        <v>Калініченко  Д. Ю.</v>
      </c>
      <c r="CL51" s="19" t="str">
        <f ca="1">IFERROR(__xludf.DUMMYFUNCTION("""COMPUTED_VALUE"""),"За")</f>
        <v>За</v>
      </c>
      <c r="CM51" s="19">
        <f ca="1">IFERROR(__xludf.DUMMYFUNCTION("""COMPUTED_VALUE"""),96)</f>
        <v>96</v>
      </c>
      <c r="CN51" s="19" t="str">
        <f ca="1">IFERROR(__xludf.DUMMYFUNCTION("""COMPUTED_VALUE"""),"Калініченко  Д. Ю.")</f>
        <v>Калініченко  Д. Ю.</v>
      </c>
      <c r="CO51" s="19" t="str">
        <f ca="1">IFERROR(__xludf.DUMMYFUNCTION("""COMPUTED_VALUE"""),"Не голосував")</f>
        <v>Не голосував</v>
      </c>
      <c r="CP51" s="19">
        <f ca="1">IFERROR(__xludf.DUMMYFUNCTION("""COMPUTED_VALUE"""),96)</f>
        <v>96</v>
      </c>
      <c r="CQ51" s="19" t="str">
        <f ca="1">IFERROR(__xludf.DUMMYFUNCTION("""COMPUTED_VALUE"""),"Калініченко  Д. Ю.")</f>
        <v>Калініченко  Д. Ю.</v>
      </c>
      <c r="CR51" s="19" t="str">
        <f ca="1">IFERROR(__xludf.DUMMYFUNCTION("""COMPUTED_VALUE"""),"За")</f>
        <v>За</v>
      </c>
      <c r="CS51" s="19">
        <f ca="1">IFERROR(__xludf.DUMMYFUNCTION("""COMPUTED_VALUE"""),96)</f>
        <v>96</v>
      </c>
      <c r="CT51" s="19" t="str">
        <f ca="1">IFERROR(__xludf.DUMMYFUNCTION("""COMPUTED_VALUE"""),"Калініченко  Д. Ю.")</f>
        <v>Калініченко  Д. Ю.</v>
      </c>
      <c r="CU51" s="19" t="str">
        <f ca="1">IFERROR(__xludf.DUMMYFUNCTION("""COMPUTED_VALUE"""),"За")</f>
        <v>За</v>
      </c>
      <c r="CV51" s="19">
        <f ca="1">IFERROR(__xludf.DUMMYFUNCTION("""COMPUTED_VALUE"""),96)</f>
        <v>96</v>
      </c>
      <c r="CW51" s="19" t="str">
        <f ca="1">IFERROR(__xludf.DUMMYFUNCTION("""COMPUTED_VALUE"""),"Калініченко  Д. Ю.")</f>
        <v>Калініченко  Д. Ю.</v>
      </c>
      <c r="CX51" s="19" t="str">
        <f ca="1">IFERROR(__xludf.DUMMYFUNCTION("""COMPUTED_VALUE"""),"За")</f>
        <v>За</v>
      </c>
      <c r="CY51" s="19">
        <f ca="1">IFERROR(__xludf.DUMMYFUNCTION("""COMPUTED_VALUE"""),96)</f>
        <v>96</v>
      </c>
      <c r="CZ51" s="19" t="str">
        <f ca="1">IFERROR(__xludf.DUMMYFUNCTION("""COMPUTED_VALUE"""),"Калініченко  Д. Ю.")</f>
        <v>Калініченко  Д. Ю.</v>
      </c>
      <c r="DA51" s="19" t="str">
        <f ca="1">IFERROR(__xludf.DUMMYFUNCTION("""COMPUTED_VALUE"""),"За")</f>
        <v>За</v>
      </c>
      <c r="DB51" s="19">
        <f ca="1">IFERROR(__xludf.DUMMYFUNCTION("""COMPUTED_VALUE"""),96)</f>
        <v>96</v>
      </c>
      <c r="DC51" s="19" t="str">
        <f ca="1">IFERROR(__xludf.DUMMYFUNCTION("""COMPUTED_VALUE"""),"Калініченко  Д. Ю.")</f>
        <v>Калініченко  Д. Ю.</v>
      </c>
      <c r="DD51" s="19" t="str">
        <f ca="1">IFERROR(__xludf.DUMMYFUNCTION("""COMPUTED_VALUE"""),"За")</f>
        <v>За</v>
      </c>
      <c r="DE51" s="19">
        <f ca="1">IFERROR(__xludf.DUMMYFUNCTION("""COMPUTED_VALUE"""),96)</f>
        <v>96</v>
      </c>
      <c r="DF51" s="19" t="str">
        <f ca="1">IFERROR(__xludf.DUMMYFUNCTION("""COMPUTED_VALUE"""),"Калініченко  Д. Ю.")</f>
        <v>Калініченко  Д. Ю.</v>
      </c>
      <c r="DG51" s="19" t="str">
        <f ca="1">IFERROR(__xludf.DUMMYFUNCTION("""COMPUTED_VALUE"""),"За")</f>
        <v>За</v>
      </c>
      <c r="DH51" s="19">
        <f ca="1">IFERROR(__xludf.DUMMYFUNCTION("""COMPUTED_VALUE"""),96)</f>
        <v>96</v>
      </c>
      <c r="DI51" s="19" t="str">
        <f ca="1">IFERROR(__xludf.DUMMYFUNCTION("""COMPUTED_VALUE"""),"Калініченко  Д. Ю.")</f>
        <v>Калініченко  Д. Ю.</v>
      </c>
      <c r="DJ51" s="19" t="str">
        <f ca="1">IFERROR(__xludf.DUMMYFUNCTION("""COMPUTED_VALUE"""),"За")</f>
        <v>За</v>
      </c>
      <c r="DK51" s="19">
        <f ca="1">IFERROR(__xludf.DUMMYFUNCTION("""COMPUTED_VALUE"""),96)</f>
        <v>96</v>
      </c>
      <c r="DL51" s="19" t="str">
        <f ca="1">IFERROR(__xludf.DUMMYFUNCTION("""COMPUTED_VALUE"""),"Калініченко  Д. Ю.")</f>
        <v>Калініченко  Д. Ю.</v>
      </c>
      <c r="DM51" s="19" t="str">
        <f ca="1">IFERROR(__xludf.DUMMYFUNCTION("""COMPUTED_VALUE"""),"За")</f>
        <v>За</v>
      </c>
      <c r="DN51" s="19">
        <f ca="1">IFERROR(__xludf.DUMMYFUNCTION("""COMPUTED_VALUE"""),96)</f>
        <v>96</v>
      </c>
      <c r="DO51" s="19" t="str">
        <f ca="1">IFERROR(__xludf.DUMMYFUNCTION("""COMPUTED_VALUE"""),"Калініченко  Д. Ю.")</f>
        <v>Калініченко  Д. Ю.</v>
      </c>
      <c r="DP51" s="19" t="str">
        <f ca="1">IFERROR(__xludf.DUMMYFUNCTION("""COMPUTED_VALUE"""),"За")</f>
        <v>За</v>
      </c>
      <c r="DQ51" s="19">
        <f ca="1">IFERROR(__xludf.DUMMYFUNCTION("""COMPUTED_VALUE"""),96)</f>
        <v>96</v>
      </c>
      <c r="DR51" s="19" t="str">
        <f ca="1">IFERROR(__xludf.DUMMYFUNCTION("""COMPUTED_VALUE"""),"Калініченко  Д. Ю.")</f>
        <v>Калініченко  Д. Ю.</v>
      </c>
      <c r="DS51" s="19" t="str">
        <f ca="1">IFERROR(__xludf.DUMMYFUNCTION("""COMPUTED_VALUE"""),"За")</f>
        <v>За</v>
      </c>
      <c r="DT51" s="19">
        <f ca="1">IFERROR(__xludf.DUMMYFUNCTION("""COMPUTED_VALUE"""),96)</f>
        <v>96</v>
      </c>
      <c r="DU51" s="19" t="str">
        <f ca="1">IFERROR(__xludf.DUMMYFUNCTION("""COMPUTED_VALUE"""),"Калініченко  Д. Ю.")</f>
        <v>Калініченко  Д. Ю.</v>
      </c>
      <c r="DV51" s="19" t="str">
        <f ca="1">IFERROR(__xludf.DUMMYFUNCTION("""COMPUTED_VALUE"""),"За")</f>
        <v>За</v>
      </c>
      <c r="DW51" s="19">
        <f ca="1">IFERROR(__xludf.DUMMYFUNCTION("""COMPUTED_VALUE"""),96)</f>
        <v>96</v>
      </c>
      <c r="DX51" s="19" t="str">
        <f ca="1">IFERROR(__xludf.DUMMYFUNCTION("""COMPUTED_VALUE"""),"Калініченко  Д. Ю.")</f>
        <v>Калініченко  Д. Ю.</v>
      </c>
      <c r="DY51" s="19" t="str">
        <f ca="1">IFERROR(__xludf.DUMMYFUNCTION("""COMPUTED_VALUE"""),"За")</f>
        <v>За</v>
      </c>
      <c r="DZ51" s="19">
        <f ca="1">IFERROR(__xludf.DUMMYFUNCTION("""COMPUTED_VALUE"""),96)</f>
        <v>96</v>
      </c>
      <c r="EA51" s="19" t="str">
        <f ca="1">IFERROR(__xludf.DUMMYFUNCTION("""COMPUTED_VALUE"""),"Калініченко  Д. Ю.")</f>
        <v>Калініченко  Д. Ю.</v>
      </c>
      <c r="EB51" s="19" t="str">
        <f ca="1">IFERROR(__xludf.DUMMYFUNCTION("""COMPUTED_VALUE"""),"За")</f>
        <v>За</v>
      </c>
      <c r="EC51" s="19">
        <f ca="1">IFERROR(__xludf.DUMMYFUNCTION("""COMPUTED_VALUE"""),96)</f>
        <v>96</v>
      </c>
      <c r="ED51" s="19" t="str">
        <f ca="1">IFERROR(__xludf.DUMMYFUNCTION("""COMPUTED_VALUE"""),"Калініченко  Д. Ю.")</f>
        <v>Калініченко  Д. Ю.</v>
      </c>
      <c r="EE51" s="19" t="str">
        <f ca="1">IFERROR(__xludf.DUMMYFUNCTION("""COMPUTED_VALUE"""),"За")</f>
        <v>За</v>
      </c>
      <c r="EF51" s="19">
        <f ca="1">IFERROR(__xludf.DUMMYFUNCTION("""COMPUTED_VALUE"""),96)</f>
        <v>96</v>
      </c>
      <c r="EG51" s="19" t="str">
        <f ca="1">IFERROR(__xludf.DUMMYFUNCTION("""COMPUTED_VALUE"""),"Калініченко  Д. Ю.")</f>
        <v>Калініченко  Д. Ю.</v>
      </c>
      <c r="EH51" s="19" t="str">
        <f ca="1">IFERROR(__xludf.DUMMYFUNCTION("""COMPUTED_VALUE"""),"За")</f>
        <v>За</v>
      </c>
      <c r="EI51" s="19">
        <f ca="1">IFERROR(__xludf.DUMMYFUNCTION("""COMPUTED_VALUE"""),96)</f>
        <v>96</v>
      </c>
      <c r="EJ51" s="19" t="str">
        <f ca="1">IFERROR(__xludf.DUMMYFUNCTION("""COMPUTED_VALUE"""),"Калініченко  Д. Ю.")</f>
        <v>Калініченко  Д. Ю.</v>
      </c>
      <c r="EK51" s="19" t="str">
        <f ca="1">IFERROR(__xludf.DUMMYFUNCTION("""COMPUTED_VALUE"""),"За")</f>
        <v>За</v>
      </c>
      <c r="EL51" s="19">
        <f ca="1">IFERROR(__xludf.DUMMYFUNCTION("""COMPUTED_VALUE"""),96)</f>
        <v>96</v>
      </c>
      <c r="EM51" s="19" t="str">
        <f ca="1">IFERROR(__xludf.DUMMYFUNCTION("""COMPUTED_VALUE"""),"Калініченко  Д. Ю.")</f>
        <v>Калініченко  Д. Ю.</v>
      </c>
      <c r="EN51" s="19" t="str">
        <f ca="1">IFERROR(__xludf.DUMMYFUNCTION("""COMPUTED_VALUE"""),"Не голосував")</f>
        <v>Не голосував</v>
      </c>
      <c r="EO51" s="19">
        <f ca="1">IFERROR(__xludf.DUMMYFUNCTION("""COMPUTED_VALUE"""),96)</f>
        <v>96</v>
      </c>
      <c r="EP51" s="19" t="str">
        <f ca="1">IFERROR(__xludf.DUMMYFUNCTION("""COMPUTED_VALUE"""),"Калініченко  Д. Ю.")</f>
        <v>Калініченко  Д. Ю.</v>
      </c>
      <c r="EQ51" s="19" t="str">
        <f ca="1">IFERROR(__xludf.DUMMYFUNCTION("""COMPUTED_VALUE"""),"Не голосував")</f>
        <v>Не голосував</v>
      </c>
      <c r="ER51" s="19">
        <f ca="1">IFERROR(__xludf.DUMMYFUNCTION("""COMPUTED_VALUE"""),96)</f>
        <v>96</v>
      </c>
      <c r="ES51" s="19" t="str">
        <f ca="1">IFERROR(__xludf.DUMMYFUNCTION("""COMPUTED_VALUE"""),"Калініченко  Д. Ю.")</f>
        <v>Калініченко  Д. Ю.</v>
      </c>
      <c r="ET51" s="19" t="str">
        <f ca="1">IFERROR(__xludf.DUMMYFUNCTION("""COMPUTED_VALUE"""),"За")</f>
        <v>За</v>
      </c>
      <c r="EU51" s="19">
        <f ca="1">IFERROR(__xludf.DUMMYFUNCTION("""COMPUTED_VALUE"""),96)</f>
        <v>96</v>
      </c>
      <c r="EV51" s="19" t="str">
        <f ca="1">IFERROR(__xludf.DUMMYFUNCTION("""COMPUTED_VALUE"""),"Калініченко  Д. Ю.")</f>
        <v>Калініченко  Д. Ю.</v>
      </c>
      <c r="EW51" s="19" t="str">
        <f ca="1">IFERROR(__xludf.DUMMYFUNCTION("""COMPUTED_VALUE"""),"За")</f>
        <v>За</v>
      </c>
      <c r="EX51" s="19">
        <f ca="1">IFERROR(__xludf.DUMMYFUNCTION("""COMPUTED_VALUE"""),96)</f>
        <v>96</v>
      </c>
      <c r="EY51" s="19" t="str">
        <f ca="1">IFERROR(__xludf.DUMMYFUNCTION("""COMPUTED_VALUE"""),"Калініченко  Д. Ю.")</f>
        <v>Калініченко  Д. Ю.</v>
      </c>
      <c r="EZ51" s="19" t="str">
        <f ca="1">IFERROR(__xludf.DUMMYFUNCTION("""COMPUTED_VALUE"""),"За")</f>
        <v>За</v>
      </c>
      <c r="FA51" s="19">
        <f ca="1">IFERROR(__xludf.DUMMYFUNCTION("""COMPUTED_VALUE"""),96)</f>
        <v>96</v>
      </c>
      <c r="FB51" s="19" t="str">
        <f ca="1">IFERROR(__xludf.DUMMYFUNCTION("""COMPUTED_VALUE"""),"Калініченко  Д. Ю.")</f>
        <v>Калініченко  Д. Ю.</v>
      </c>
      <c r="FC51" s="19" t="str">
        <f ca="1">IFERROR(__xludf.DUMMYFUNCTION("""COMPUTED_VALUE"""),"За")</f>
        <v>За</v>
      </c>
      <c r="FD51" s="19">
        <f ca="1">IFERROR(__xludf.DUMMYFUNCTION("""COMPUTED_VALUE"""),96)</f>
        <v>96</v>
      </c>
      <c r="FE51" s="19" t="str">
        <f ca="1">IFERROR(__xludf.DUMMYFUNCTION("""COMPUTED_VALUE"""),"Калініченко  Д. Ю.")</f>
        <v>Калініченко  Д. Ю.</v>
      </c>
      <c r="FF51" s="19" t="str">
        <f ca="1">IFERROR(__xludf.DUMMYFUNCTION("""COMPUTED_VALUE"""),"За")</f>
        <v>За</v>
      </c>
      <c r="FG51" s="19">
        <f ca="1">IFERROR(__xludf.DUMMYFUNCTION("""COMPUTED_VALUE"""),96)</f>
        <v>96</v>
      </c>
      <c r="FH51" s="19" t="str">
        <f ca="1">IFERROR(__xludf.DUMMYFUNCTION("""COMPUTED_VALUE"""),"Калініченко  Д. Ю.")</f>
        <v>Калініченко  Д. Ю.</v>
      </c>
      <c r="FI51" s="19" t="str">
        <f ca="1">IFERROR(__xludf.DUMMYFUNCTION("""COMPUTED_VALUE"""),"За")</f>
        <v>За</v>
      </c>
      <c r="FJ51" s="19">
        <f ca="1">IFERROR(__xludf.DUMMYFUNCTION("""COMPUTED_VALUE"""),96)</f>
        <v>96</v>
      </c>
      <c r="FK51" s="19" t="str">
        <f ca="1">IFERROR(__xludf.DUMMYFUNCTION("""COMPUTED_VALUE"""),"Калініченко  Д. Ю.")</f>
        <v>Калініченко  Д. Ю.</v>
      </c>
      <c r="FL51" s="19" t="str">
        <f ca="1">IFERROR(__xludf.DUMMYFUNCTION("""COMPUTED_VALUE"""),"За")</f>
        <v>За</v>
      </c>
      <c r="FM51" s="19">
        <f ca="1">IFERROR(__xludf.DUMMYFUNCTION("""COMPUTED_VALUE"""),96)</f>
        <v>96</v>
      </c>
      <c r="FN51" s="19" t="str">
        <f ca="1">IFERROR(__xludf.DUMMYFUNCTION("""COMPUTED_VALUE"""),"Калініченко  Д. Ю.")</f>
        <v>Калініченко  Д. Ю.</v>
      </c>
      <c r="FO51" s="19" t="str">
        <f ca="1">IFERROR(__xludf.DUMMYFUNCTION("""COMPUTED_VALUE"""),"За")</f>
        <v>За</v>
      </c>
      <c r="FP51" s="19">
        <f ca="1">IFERROR(__xludf.DUMMYFUNCTION("""COMPUTED_VALUE"""),96)</f>
        <v>96</v>
      </c>
      <c r="FQ51" s="19" t="str">
        <f ca="1">IFERROR(__xludf.DUMMYFUNCTION("""COMPUTED_VALUE"""),"Калініченко  Д. Ю.")</f>
        <v>Калініченко  Д. Ю.</v>
      </c>
      <c r="FR51" s="19" t="str">
        <f ca="1">IFERROR(__xludf.DUMMYFUNCTION("""COMPUTED_VALUE"""),"За")</f>
        <v>За</v>
      </c>
      <c r="FS51" s="19">
        <f ca="1">IFERROR(__xludf.DUMMYFUNCTION("""COMPUTED_VALUE"""),96)</f>
        <v>96</v>
      </c>
      <c r="FT51" s="19" t="str">
        <f ca="1">IFERROR(__xludf.DUMMYFUNCTION("""COMPUTED_VALUE"""),"Калініченко  Д. Ю.")</f>
        <v>Калініченко  Д. Ю.</v>
      </c>
      <c r="FU51" s="19" t="str">
        <f ca="1">IFERROR(__xludf.DUMMYFUNCTION("""COMPUTED_VALUE"""),"За")</f>
        <v>За</v>
      </c>
      <c r="FV51" s="19">
        <f ca="1">IFERROR(__xludf.DUMMYFUNCTION("""COMPUTED_VALUE"""),96)</f>
        <v>96</v>
      </c>
      <c r="FW51" s="19" t="str">
        <f ca="1">IFERROR(__xludf.DUMMYFUNCTION("""COMPUTED_VALUE"""),"Калініченко  Д. Ю.")</f>
        <v>Калініченко  Д. Ю.</v>
      </c>
      <c r="FX51" s="19" t="str">
        <f ca="1">IFERROR(__xludf.DUMMYFUNCTION("""COMPUTED_VALUE"""),"За")</f>
        <v>За</v>
      </c>
      <c r="FY51" s="19">
        <f ca="1">IFERROR(__xludf.DUMMYFUNCTION("""COMPUTED_VALUE"""),96)</f>
        <v>96</v>
      </c>
      <c r="FZ51" s="19" t="str">
        <f ca="1">IFERROR(__xludf.DUMMYFUNCTION("""COMPUTED_VALUE"""),"Калініченко  Д. Ю.")</f>
        <v>Калініченко  Д. Ю.</v>
      </c>
      <c r="GA51" s="19" t="str">
        <f ca="1">IFERROR(__xludf.DUMMYFUNCTION("""COMPUTED_VALUE"""),"За")</f>
        <v>За</v>
      </c>
      <c r="GB51" s="19">
        <f ca="1">IFERROR(__xludf.DUMMYFUNCTION("""COMPUTED_VALUE"""),96)</f>
        <v>96</v>
      </c>
      <c r="GC51" s="19" t="str">
        <f ca="1">IFERROR(__xludf.DUMMYFUNCTION("""COMPUTED_VALUE"""),"Калініченко  Д. Ю.")</f>
        <v>Калініченко  Д. Ю.</v>
      </c>
      <c r="GD51" s="19" t="str">
        <f ca="1">IFERROR(__xludf.DUMMYFUNCTION("""COMPUTED_VALUE"""),"За")</f>
        <v>За</v>
      </c>
      <c r="GE51" s="19">
        <f ca="1">IFERROR(__xludf.DUMMYFUNCTION("""COMPUTED_VALUE"""),96)</f>
        <v>96</v>
      </c>
      <c r="GF51" s="19" t="str">
        <f ca="1">IFERROR(__xludf.DUMMYFUNCTION("""COMPUTED_VALUE"""),"Калініченко  Д. Ю.")</f>
        <v>Калініченко  Д. Ю.</v>
      </c>
      <c r="GG51" s="19" t="str">
        <f ca="1">IFERROR(__xludf.DUMMYFUNCTION("""COMPUTED_VALUE"""),"За")</f>
        <v>За</v>
      </c>
      <c r="GH51" s="19">
        <f ca="1">IFERROR(__xludf.DUMMYFUNCTION("""COMPUTED_VALUE"""),96)</f>
        <v>96</v>
      </c>
      <c r="GI51" s="19" t="str">
        <f ca="1">IFERROR(__xludf.DUMMYFUNCTION("""COMPUTED_VALUE"""),"Калініченко  Д. Ю.")</f>
        <v>Калініченко  Д. Ю.</v>
      </c>
      <c r="GJ51" s="19" t="str">
        <f ca="1">IFERROR(__xludf.DUMMYFUNCTION("""COMPUTED_VALUE"""),"За")</f>
        <v>За</v>
      </c>
      <c r="GK51" s="19">
        <f ca="1">IFERROR(__xludf.DUMMYFUNCTION("""COMPUTED_VALUE"""),96)</f>
        <v>96</v>
      </c>
      <c r="GL51" s="19" t="str">
        <f ca="1">IFERROR(__xludf.DUMMYFUNCTION("""COMPUTED_VALUE"""),"Калініченко  Д. Ю.")</f>
        <v>Калініченко  Д. Ю.</v>
      </c>
      <c r="GM51" s="19" t="str">
        <f ca="1">IFERROR(__xludf.DUMMYFUNCTION("""COMPUTED_VALUE"""),"За")</f>
        <v>За</v>
      </c>
      <c r="GN51" s="19">
        <f ca="1">IFERROR(__xludf.DUMMYFUNCTION("""COMPUTED_VALUE"""),96)</f>
        <v>96</v>
      </c>
      <c r="GO51" s="19" t="str">
        <f ca="1">IFERROR(__xludf.DUMMYFUNCTION("""COMPUTED_VALUE"""),"Калініченко  Д. Ю.")</f>
        <v>Калініченко  Д. Ю.</v>
      </c>
      <c r="GP51" s="19" t="str">
        <f ca="1">IFERROR(__xludf.DUMMYFUNCTION("""COMPUTED_VALUE"""),"За")</f>
        <v>За</v>
      </c>
      <c r="GQ51" s="19">
        <f ca="1">IFERROR(__xludf.DUMMYFUNCTION("""COMPUTED_VALUE"""),96)</f>
        <v>96</v>
      </c>
      <c r="GR51" s="19" t="str">
        <f ca="1">IFERROR(__xludf.DUMMYFUNCTION("""COMPUTED_VALUE"""),"Калініченко  Д. Ю.")</f>
        <v>Калініченко  Д. Ю.</v>
      </c>
      <c r="GS51" s="19" t="str">
        <f ca="1">IFERROR(__xludf.DUMMYFUNCTION("""COMPUTED_VALUE"""),"За")</f>
        <v>За</v>
      </c>
      <c r="GT51" s="19">
        <f ca="1">IFERROR(__xludf.DUMMYFUNCTION("""COMPUTED_VALUE"""),96)</f>
        <v>96</v>
      </c>
      <c r="GU51" s="19" t="str">
        <f ca="1">IFERROR(__xludf.DUMMYFUNCTION("""COMPUTED_VALUE"""),"Калініченко  Д. Ю.")</f>
        <v>Калініченко  Д. Ю.</v>
      </c>
      <c r="GV51" s="19" t="str">
        <f ca="1">IFERROR(__xludf.DUMMYFUNCTION("""COMPUTED_VALUE"""),"За")</f>
        <v>За</v>
      </c>
      <c r="GW51" s="19">
        <f ca="1">IFERROR(__xludf.DUMMYFUNCTION("""COMPUTED_VALUE"""),96)</f>
        <v>96</v>
      </c>
      <c r="GX51" s="19" t="str">
        <f ca="1">IFERROR(__xludf.DUMMYFUNCTION("""COMPUTED_VALUE"""),"Калініченко  Д. Ю.")</f>
        <v>Калініченко  Д. Ю.</v>
      </c>
      <c r="GY51" s="19" t="str">
        <f ca="1">IFERROR(__xludf.DUMMYFUNCTION("""COMPUTED_VALUE"""),"За")</f>
        <v>За</v>
      </c>
      <c r="GZ51" s="19">
        <f ca="1">IFERROR(__xludf.DUMMYFUNCTION("""COMPUTED_VALUE"""),96)</f>
        <v>96</v>
      </c>
      <c r="HA51" s="19" t="str">
        <f ca="1">IFERROR(__xludf.DUMMYFUNCTION("""COMPUTED_VALUE"""),"Калініченко  Д. Ю.")</f>
        <v>Калініченко  Д. Ю.</v>
      </c>
      <c r="HB51" s="19" t="str">
        <f ca="1">IFERROR(__xludf.DUMMYFUNCTION("""COMPUTED_VALUE"""),"За")</f>
        <v>За</v>
      </c>
      <c r="HC51" s="19">
        <f ca="1">IFERROR(__xludf.DUMMYFUNCTION("""COMPUTED_VALUE"""),96)</f>
        <v>96</v>
      </c>
      <c r="HD51" s="19" t="str">
        <f ca="1">IFERROR(__xludf.DUMMYFUNCTION("""COMPUTED_VALUE"""),"Калініченко  Д. Ю.")</f>
        <v>Калініченко  Д. Ю.</v>
      </c>
      <c r="HE51" s="19" t="str">
        <f ca="1">IFERROR(__xludf.DUMMYFUNCTION("""COMPUTED_VALUE"""),"За")</f>
        <v>За</v>
      </c>
      <c r="HF51" s="19">
        <f ca="1">IFERROR(__xludf.DUMMYFUNCTION("""COMPUTED_VALUE"""),96)</f>
        <v>96</v>
      </c>
      <c r="HG51" s="19" t="str">
        <f ca="1">IFERROR(__xludf.DUMMYFUNCTION("""COMPUTED_VALUE"""),"Калініченко  Д. Ю.")</f>
        <v>Калініченко  Д. Ю.</v>
      </c>
      <c r="HH51" s="19" t="str">
        <f ca="1">IFERROR(__xludf.DUMMYFUNCTION("""COMPUTED_VALUE"""),"За")</f>
        <v>За</v>
      </c>
      <c r="HI51" s="19">
        <f ca="1">IFERROR(__xludf.DUMMYFUNCTION("""COMPUTED_VALUE"""),96)</f>
        <v>96</v>
      </c>
      <c r="HJ51" s="19" t="str">
        <f ca="1">IFERROR(__xludf.DUMMYFUNCTION("""COMPUTED_VALUE"""),"Калініченко  Д. Ю.")</f>
        <v>Калініченко  Д. Ю.</v>
      </c>
      <c r="HK51" s="19" t="str">
        <f ca="1">IFERROR(__xludf.DUMMYFUNCTION("""COMPUTED_VALUE"""),"За")</f>
        <v>За</v>
      </c>
      <c r="HL51" s="19">
        <f ca="1">IFERROR(__xludf.DUMMYFUNCTION("""COMPUTED_VALUE"""),96)</f>
        <v>96</v>
      </c>
      <c r="HM51" s="19" t="str">
        <f ca="1">IFERROR(__xludf.DUMMYFUNCTION("""COMPUTED_VALUE"""),"Калініченко  Д. Ю.")</f>
        <v>Калініченко  Д. Ю.</v>
      </c>
      <c r="HN51" s="19" t="str">
        <f ca="1">IFERROR(__xludf.DUMMYFUNCTION("""COMPUTED_VALUE"""),"За")</f>
        <v>За</v>
      </c>
      <c r="HO51" s="19">
        <f ca="1">IFERROR(__xludf.DUMMYFUNCTION("""COMPUTED_VALUE"""),96)</f>
        <v>96</v>
      </c>
      <c r="HP51" s="19" t="str">
        <f ca="1">IFERROR(__xludf.DUMMYFUNCTION("""COMPUTED_VALUE"""),"Калініченко  Д. Ю.")</f>
        <v>Калініченко  Д. Ю.</v>
      </c>
      <c r="HQ51" s="19" t="str">
        <f ca="1">IFERROR(__xludf.DUMMYFUNCTION("""COMPUTED_VALUE"""),"За")</f>
        <v>За</v>
      </c>
      <c r="HR51" s="19">
        <f ca="1">IFERROR(__xludf.DUMMYFUNCTION("""COMPUTED_VALUE"""),96)</f>
        <v>96</v>
      </c>
      <c r="HS51" s="19" t="str">
        <f ca="1">IFERROR(__xludf.DUMMYFUNCTION("""COMPUTED_VALUE"""),"Калініченко  Д. Ю.")</f>
        <v>Калініченко  Д. Ю.</v>
      </c>
      <c r="HT51" s="19" t="str">
        <f ca="1">IFERROR(__xludf.DUMMYFUNCTION("""COMPUTED_VALUE"""),"За")</f>
        <v>За</v>
      </c>
      <c r="HU51" s="19">
        <f ca="1">IFERROR(__xludf.DUMMYFUNCTION("""COMPUTED_VALUE"""),96)</f>
        <v>96</v>
      </c>
      <c r="HV51" s="19" t="str">
        <f ca="1">IFERROR(__xludf.DUMMYFUNCTION("""COMPUTED_VALUE"""),"Калініченко  Д. Ю.")</f>
        <v>Калініченко  Д. Ю.</v>
      </c>
      <c r="HW51" s="19" t="str">
        <f ca="1">IFERROR(__xludf.DUMMYFUNCTION("""COMPUTED_VALUE"""),"За")</f>
        <v>За</v>
      </c>
      <c r="HX51" s="19">
        <f ca="1">IFERROR(__xludf.DUMMYFUNCTION("""COMPUTED_VALUE"""),96)</f>
        <v>96</v>
      </c>
      <c r="HY51" s="19" t="str">
        <f ca="1">IFERROR(__xludf.DUMMYFUNCTION("""COMPUTED_VALUE"""),"Калініченко  Д. Ю.")</f>
        <v>Калініченко  Д. Ю.</v>
      </c>
      <c r="HZ51" s="19" t="str">
        <f ca="1">IFERROR(__xludf.DUMMYFUNCTION("""COMPUTED_VALUE"""),"За")</f>
        <v>За</v>
      </c>
      <c r="IA51" s="19">
        <f ca="1">IFERROR(__xludf.DUMMYFUNCTION("""COMPUTED_VALUE"""),96)</f>
        <v>96</v>
      </c>
      <c r="IB51" s="19" t="str">
        <f ca="1">IFERROR(__xludf.DUMMYFUNCTION("""COMPUTED_VALUE"""),"Калініченко  Д. Ю.")</f>
        <v>Калініченко  Д. Ю.</v>
      </c>
      <c r="IC51" s="19" t="str">
        <f ca="1">IFERROR(__xludf.DUMMYFUNCTION("""COMPUTED_VALUE"""),"За")</f>
        <v>За</v>
      </c>
      <c r="ID51" s="19">
        <f ca="1">IFERROR(__xludf.DUMMYFUNCTION("""COMPUTED_VALUE"""),96)</f>
        <v>96</v>
      </c>
      <c r="IE51" s="19" t="str">
        <f ca="1">IFERROR(__xludf.DUMMYFUNCTION("""COMPUTED_VALUE"""),"Калініченко  Д. Ю.")</f>
        <v>Калініченко  Д. Ю.</v>
      </c>
      <c r="IF51" s="19" t="str">
        <f ca="1">IFERROR(__xludf.DUMMYFUNCTION("""COMPUTED_VALUE"""),"За")</f>
        <v>За</v>
      </c>
      <c r="IG51" s="19">
        <f ca="1">IFERROR(__xludf.DUMMYFUNCTION("""COMPUTED_VALUE"""),96)</f>
        <v>96</v>
      </c>
      <c r="IH51" s="19" t="str">
        <f ca="1">IFERROR(__xludf.DUMMYFUNCTION("""COMPUTED_VALUE"""),"Калініченко  Д. Ю.")</f>
        <v>Калініченко  Д. Ю.</v>
      </c>
      <c r="II51" s="19" t="str">
        <f ca="1">IFERROR(__xludf.DUMMYFUNCTION("""COMPUTED_VALUE"""),"За")</f>
        <v>За</v>
      </c>
      <c r="IJ51" s="19">
        <f ca="1">IFERROR(__xludf.DUMMYFUNCTION("""COMPUTED_VALUE"""),96)</f>
        <v>96</v>
      </c>
      <c r="IK51" s="19" t="str">
        <f ca="1">IFERROR(__xludf.DUMMYFUNCTION("""COMPUTED_VALUE"""),"Калініченко  Д. Ю.")</f>
        <v>Калініченко  Д. Ю.</v>
      </c>
      <c r="IL51" s="19" t="str">
        <f ca="1">IFERROR(__xludf.DUMMYFUNCTION("""COMPUTED_VALUE"""),"За")</f>
        <v>За</v>
      </c>
      <c r="IM51" s="19">
        <f ca="1">IFERROR(__xludf.DUMMYFUNCTION("""COMPUTED_VALUE"""),96)</f>
        <v>96</v>
      </c>
      <c r="IN51" s="19" t="str">
        <f ca="1">IFERROR(__xludf.DUMMYFUNCTION("""COMPUTED_VALUE"""),"Калініченко  Д. Ю.")</f>
        <v>Калініченко  Д. Ю.</v>
      </c>
      <c r="IO51" s="19" t="str">
        <f ca="1">IFERROR(__xludf.DUMMYFUNCTION("""COMPUTED_VALUE"""),"За")</f>
        <v>За</v>
      </c>
      <c r="IP51" s="19">
        <f ca="1">IFERROR(__xludf.DUMMYFUNCTION("""COMPUTED_VALUE"""),96)</f>
        <v>96</v>
      </c>
      <c r="IQ51" s="19" t="str">
        <f ca="1">IFERROR(__xludf.DUMMYFUNCTION("""COMPUTED_VALUE"""),"Калініченко  Д. Ю.")</f>
        <v>Калініченко  Д. Ю.</v>
      </c>
      <c r="IR51" s="19" t="str">
        <f ca="1">IFERROR(__xludf.DUMMYFUNCTION("""COMPUTED_VALUE"""),"За")</f>
        <v>За</v>
      </c>
      <c r="IS51" s="19">
        <f ca="1">IFERROR(__xludf.DUMMYFUNCTION("""COMPUTED_VALUE"""),96)</f>
        <v>96</v>
      </c>
      <c r="IT51" s="19" t="str">
        <f ca="1">IFERROR(__xludf.DUMMYFUNCTION("""COMPUTED_VALUE"""),"Калініченко  Д. Ю.")</f>
        <v>Калініченко  Д. Ю.</v>
      </c>
      <c r="IU51" s="19" t="str">
        <f ca="1">IFERROR(__xludf.DUMMYFUNCTION("""COMPUTED_VALUE"""),"За")</f>
        <v>За</v>
      </c>
      <c r="IV51" s="19">
        <f ca="1">IFERROR(__xludf.DUMMYFUNCTION("""COMPUTED_VALUE"""),96)</f>
        <v>96</v>
      </c>
      <c r="IW51" s="19" t="str">
        <f ca="1">IFERROR(__xludf.DUMMYFUNCTION("""COMPUTED_VALUE"""),"Калініченко  Д. Ю.")</f>
        <v>Калініченко  Д. Ю.</v>
      </c>
      <c r="IX51" s="19" t="str">
        <f ca="1">IFERROR(__xludf.DUMMYFUNCTION("""COMPUTED_VALUE"""),"За")</f>
        <v>За</v>
      </c>
      <c r="IY51" s="19">
        <f ca="1">IFERROR(__xludf.DUMMYFUNCTION("""COMPUTED_VALUE"""),96)</f>
        <v>96</v>
      </c>
      <c r="IZ51" s="19" t="str">
        <f ca="1">IFERROR(__xludf.DUMMYFUNCTION("""COMPUTED_VALUE"""),"Калініченко  Д. Ю.")</f>
        <v>Калініченко  Д. Ю.</v>
      </c>
      <c r="JA51" s="19" t="str">
        <f ca="1">IFERROR(__xludf.DUMMYFUNCTION("""COMPUTED_VALUE"""),"За")</f>
        <v>За</v>
      </c>
      <c r="JB51" s="19">
        <f ca="1">IFERROR(__xludf.DUMMYFUNCTION("""COMPUTED_VALUE"""),96)</f>
        <v>96</v>
      </c>
      <c r="JC51" s="19" t="str">
        <f ca="1">IFERROR(__xludf.DUMMYFUNCTION("""COMPUTED_VALUE"""),"Калініченко  Д. Ю.")</f>
        <v>Калініченко  Д. Ю.</v>
      </c>
      <c r="JD51" s="19" t="str">
        <f ca="1">IFERROR(__xludf.DUMMYFUNCTION("""COMPUTED_VALUE"""),"За")</f>
        <v>За</v>
      </c>
      <c r="JE51" s="19">
        <f ca="1">IFERROR(__xludf.DUMMYFUNCTION("""COMPUTED_VALUE"""),96)</f>
        <v>96</v>
      </c>
      <c r="JF51" s="19" t="str">
        <f ca="1">IFERROR(__xludf.DUMMYFUNCTION("""COMPUTED_VALUE"""),"Калініченко  Д. Ю.")</f>
        <v>Калініченко  Д. Ю.</v>
      </c>
      <c r="JG51" s="19" t="str">
        <f ca="1">IFERROR(__xludf.DUMMYFUNCTION("""COMPUTED_VALUE"""),"За")</f>
        <v>За</v>
      </c>
      <c r="JH51" s="19">
        <f ca="1">IFERROR(__xludf.DUMMYFUNCTION("""COMPUTED_VALUE"""),96)</f>
        <v>96</v>
      </c>
      <c r="JI51" s="19" t="str">
        <f ca="1">IFERROR(__xludf.DUMMYFUNCTION("""COMPUTED_VALUE"""),"Калініченко  Д. Ю.")</f>
        <v>Калініченко  Д. Ю.</v>
      </c>
      <c r="JJ51" s="19" t="str">
        <f ca="1">IFERROR(__xludf.DUMMYFUNCTION("""COMPUTED_VALUE"""),"За")</f>
        <v>За</v>
      </c>
      <c r="JK51" s="19">
        <f ca="1">IFERROR(__xludf.DUMMYFUNCTION("""COMPUTED_VALUE"""),96)</f>
        <v>96</v>
      </c>
      <c r="JL51" s="19" t="str">
        <f ca="1">IFERROR(__xludf.DUMMYFUNCTION("""COMPUTED_VALUE"""),"Калініченко  Д. Ю.")</f>
        <v>Калініченко  Д. Ю.</v>
      </c>
      <c r="JM51" s="19" t="str">
        <f ca="1">IFERROR(__xludf.DUMMYFUNCTION("""COMPUTED_VALUE"""),"За")</f>
        <v>За</v>
      </c>
      <c r="JN51" s="19">
        <f ca="1">IFERROR(__xludf.DUMMYFUNCTION("""COMPUTED_VALUE"""),96)</f>
        <v>96</v>
      </c>
      <c r="JO51" s="19" t="str">
        <f ca="1">IFERROR(__xludf.DUMMYFUNCTION("""COMPUTED_VALUE"""),"Калініченко  Д. Ю.")</f>
        <v>Калініченко  Д. Ю.</v>
      </c>
      <c r="JP51" s="19" t="str">
        <f ca="1">IFERROR(__xludf.DUMMYFUNCTION("""COMPUTED_VALUE"""),"За")</f>
        <v>За</v>
      </c>
      <c r="JQ51" s="19">
        <f ca="1">IFERROR(__xludf.DUMMYFUNCTION("""COMPUTED_VALUE"""),96)</f>
        <v>96</v>
      </c>
      <c r="JR51" s="19" t="str">
        <f ca="1">IFERROR(__xludf.DUMMYFUNCTION("""COMPUTED_VALUE"""),"Калініченко  Д. Ю.")</f>
        <v>Калініченко  Д. Ю.</v>
      </c>
      <c r="JS51" s="19" t="str">
        <f ca="1">IFERROR(__xludf.DUMMYFUNCTION("""COMPUTED_VALUE"""),"За")</f>
        <v>За</v>
      </c>
      <c r="JT51" s="19">
        <f ca="1">IFERROR(__xludf.DUMMYFUNCTION("""COMPUTED_VALUE"""),96)</f>
        <v>96</v>
      </c>
      <c r="JU51" s="19" t="str">
        <f ca="1">IFERROR(__xludf.DUMMYFUNCTION("""COMPUTED_VALUE"""),"Калініченко  Д. Ю.")</f>
        <v>Калініченко  Д. Ю.</v>
      </c>
      <c r="JV51" s="19" t="str">
        <f ca="1">IFERROR(__xludf.DUMMYFUNCTION("""COMPUTED_VALUE"""),"За")</f>
        <v>За</v>
      </c>
      <c r="JW51" s="19">
        <f ca="1">IFERROR(__xludf.DUMMYFUNCTION("""COMPUTED_VALUE"""),96)</f>
        <v>96</v>
      </c>
      <c r="JX51" s="19" t="str">
        <f ca="1">IFERROR(__xludf.DUMMYFUNCTION("""COMPUTED_VALUE"""),"Калініченко  Д. Ю.")</f>
        <v>Калініченко  Д. Ю.</v>
      </c>
      <c r="JY51" s="19" t="str">
        <f ca="1">IFERROR(__xludf.DUMMYFUNCTION("""COMPUTED_VALUE"""),"За")</f>
        <v>За</v>
      </c>
      <c r="JZ51" s="19">
        <f ca="1">IFERROR(__xludf.DUMMYFUNCTION("""COMPUTED_VALUE"""),96)</f>
        <v>96</v>
      </c>
      <c r="KA51" s="19" t="str">
        <f ca="1">IFERROR(__xludf.DUMMYFUNCTION("""COMPUTED_VALUE"""),"Калініченко  Д. Ю.")</f>
        <v>Калініченко  Д. Ю.</v>
      </c>
      <c r="KB51" s="19" t="str">
        <f ca="1">IFERROR(__xludf.DUMMYFUNCTION("""COMPUTED_VALUE"""),"За")</f>
        <v>За</v>
      </c>
      <c r="KC51" s="19">
        <f ca="1">IFERROR(__xludf.DUMMYFUNCTION("""COMPUTED_VALUE"""),96)</f>
        <v>96</v>
      </c>
      <c r="KD51" s="19" t="str">
        <f ca="1">IFERROR(__xludf.DUMMYFUNCTION("""COMPUTED_VALUE"""),"Калініченко  Д. Ю.")</f>
        <v>Калініченко  Д. Ю.</v>
      </c>
      <c r="KE51" s="19" t="str">
        <f ca="1">IFERROR(__xludf.DUMMYFUNCTION("""COMPUTED_VALUE"""),"За")</f>
        <v>За</v>
      </c>
      <c r="KF51" s="19">
        <f ca="1">IFERROR(__xludf.DUMMYFUNCTION("""COMPUTED_VALUE"""),96)</f>
        <v>96</v>
      </c>
      <c r="KG51" s="19" t="str">
        <f ca="1">IFERROR(__xludf.DUMMYFUNCTION("""COMPUTED_VALUE"""),"Калініченко  Д. Ю.")</f>
        <v>Калініченко  Д. Ю.</v>
      </c>
      <c r="KH51" s="19" t="str">
        <f ca="1">IFERROR(__xludf.DUMMYFUNCTION("""COMPUTED_VALUE"""),"За")</f>
        <v>За</v>
      </c>
      <c r="KI51" s="19">
        <f ca="1">IFERROR(__xludf.DUMMYFUNCTION("""COMPUTED_VALUE"""),96)</f>
        <v>96</v>
      </c>
      <c r="KJ51" s="19" t="str">
        <f ca="1">IFERROR(__xludf.DUMMYFUNCTION("""COMPUTED_VALUE"""),"Калініченко  Д. Ю.")</f>
        <v>Калініченко  Д. Ю.</v>
      </c>
      <c r="KK51" s="19" t="str">
        <f ca="1">IFERROR(__xludf.DUMMYFUNCTION("""COMPUTED_VALUE"""),"За")</f>
        <v>За</v>
      </c>
      <c r="KL51" s="19">
        <f ca="1">IFERROR(__xludf.DUMMYFUNCTION("""COMPUTED_VALUE"""),96)</f>
        <v>96</v>
      </c>
      <c r="KM51" s="19" t="str">
        <f ca="1">IFERROR(__xludf.DUMMYFUNCTION("""COMPUTED_VALUE"""),"Калініченко  Д. Ю.")</f>
        <v>Калініченко  Д. Ю.</v>
      </c>
      <c r="KN51" s="19" t="str">
        <f ca="1">IFERROR(__xludf.DUMMYFUNCTION("""COMPUTED_VALUE"""),"За")</f>
        <v>За</v>
      </c>
      <c r="KO51" s="19">
        <f ca="1">IFERROR(__xludf.DUMMYFUNCTION("""COMPUTED_VALUE"""),96)</f>
        <v>96</v>
      </c>
      <c r="KP51" s="19" t="str">
        <f ca="1">IFERROR(__xludf.DUMMYFUNCTION("""COMPUTED_VALUE"""),"Калініченко  Д. Ю.")</f>
        <v>Калініченко  Д. Ю.</v>
      </c>
      <c r="KQ51" s="19" t="str">
        <f ca="1">IFERROR(__xludf.DUMMYFUNCTION("""COMPUTED_VALUE"""),"За")</f>
        <v>За</v>
      </c>
      <c r="KR51" s="19">
        <f ca="1">IFERROR(__xludf.DUMMYFUNCTION("""COMPUTED_VALUE"""),96)</f>
        <v>96</v>
      </c>
      <c r="KS51" s="19" t="str">
        <f ca="1">IFERROR(__xludf.DUMMYFUNCTION("""COMPUTED_VALUE"""),"Калініченко  Д. Ю.")</f>
        <v>Калініченко  Д. Ю.</v>
      </c>
      <c r="KT51" s="19" t="str">
        <f ca="1">IFERROR(__xludf.DUMMYFUNCTION("""COMPUTED_VALUE"""),"Не голосував")</f>
        <v>Не голосував</v>
      </c>
      <c r="KU51" s="19">
        <f ca="1">IFERROR(__xludf.DUMMYFUNCTION("""COMPUTED_VALUE"""),96)</f>
        <v>96</v>
      </c>
      <c r="KV51" s="19" t="str">
        <f ca="1">IFERROR(__xludf.DUMMYFUNCTION("""COMPUTED_VALUE"""),"Калініченко  Д. Ю.")</f>
        <v>Калініченко  Д. Ю.</v>
      </c>
      <c r="KW51" s="19" t="str">
        <f ca="1">IFERROR(__xludf.DUMMYFUNCTION("""COMPUTED_VALUE"""),"За")</f>
        <v>За</v>
      </c>
      <c r="KX51" s="19">
        <f ca="1">IFERROR(__xludf.DUMMYFUNCTION("""COMPUTED_VALUE"""),96)</f>
        <v>96</v>
      </c>
      <c r="KY51" s="19" t="str">
        <f ca="1">IFERROR(__xludf.DUMMYFUNCTION("""COMPUTED_VALUE"""),"Калініченко  Д. Ю.")</f>
        <v>Калініченко  Д. Ю.</v>
      </c>
      <c r="KZ51" s="19" t="str">
        <f ca="1">IFERROR(__xludf.DUMMYFUNCTION("""COMPUTED_VALUE"""),"За")</f>
        <v>За</v>
      </c>
      <c r="LA51" s="19">
        <f ca="1">IFERROR(__xludf.DUMMYFUNCTION("""COMPUTED_VALUE"""),96)</f>
        <v>96</v>
      </c>
      <c r="LB51" s="19" t="str">
        <f ca="1">IFERROR(__xludf.DUMMYFUNCTION("""COMPUTED_VALUE"""),"Калініченко  Д. Ю.")</f>
        <v>Калініченко  Д. Ю.</v>
      </c>
      <c r="LC51" s="19" t="str">
        <f ca="1">IFERROR(__xludf.DUMMYFUNCTION("""COMPUTED_VALUE"""),"За")</f>
        <v>За</v>
      </c>
      <c r="LD51" s="19">
        <f ca="1">IFERROR(__xludf.DUMMYFUNCTION("""COMPUTED_VALUE"""),96)</f>
        <v>96</v>
      </c>
      <c r="LE51" s="19" t="str">
        <f ca="1">IFERROR(__xludf.DUMMYFUNCTION("""COMPUTED_VALUE"""),"Калініченко  Д. Ю.")</f>
        <v>Калініченко  Д. Ю.</v>
      </c>
      <c r="LF51" s="19" t="str">
        <f ca="1">IFERROR(__xludf.DUMMYFUNCTION("""COMPUTED_VALUE"""),"Не голосував")</f>
        <v>Не голосував</v>
      </c>
      <c r="LG51" s="19">
        <f ca="1">IFERROR(__xludf.DUMMYFUNCTION("""COMPUTED_VALUE"""),96)</f>
        <v>96</v>
      </c>
      <c r="LH51" s="19" t="str">
        <f ca="1">IFERROR(__xludf.DUMMYFUNCTION("""COMPUTED_VALUE"""),"Калініченко  Д. Ю.")</f>
        <v>Калініченко  Д. Ю.</v>
      </c>
      <c r="LI51" s="19" t="str">
        <f ca="1">IFERROR(__xludf.DUMMYFUNCTION("""COMPUTED_VALUE"""),"Не голосував")</f>
        <v>Не голосував</v>
      </c>
      <c r="LJ51" s="19">
        <f ca="1">IFERROR(__xludf.DUMMYFUNCTION("""COMPUTED_VALUE"""),96)</f>
        <v>96</v>
      </c>
      <c r="LK51" s="19" t="str">
        <f ca="1">IFERROR(__xludf.DUMMYFUNCTION("""COMPUTED_VALUE"""),"Калініченко  Д. Ю.")</f>
        <v>Калініченко  Д. Ю.</v>
      </c>
      <c r="LL51" s="19" t="str">
        <f ca="1">IFERROR(__xludf.DUMMYFUNCTION("""COMPUTED_VALUE"""),"За")</f>
        <v>За</v>
      </c>
      <c r="LM51" s="19">
        <f ca="1">IFERROR(__xludf.DUMMYFUNCTION("""COMPUTED_VALUE"""),96)</f>
        <v>96</v>
      </c>
      <c r="LN51" s="19" t="str">
        <f ca="1">IFERROR(__xludf.DUMMYFUNCTION("""COMPUTED_VALUE"""),"Калініченко  Д. Ю.")</f>
        <v>Калініченко  Д. Ю.</v>
      </c>
      <c r="LO51" s="19" t="str">
        <f ca="1">IFERROR(__xludf.DUMMYFUNCTION("""COMPUTED_VALUE"""),"За")</f>
        <v>За</v>
      </c>
      <c r="LP51" s="19">
        <f ca="1">IFERROR(__xludf.DUMMYFUNCTION("""COMPUTED_VALUE"""),96)</f>
        <v>96</v>
      </c>
      <c r="LQ51" s="19" t="str">
        <f ca="1">IFERROR(__xludf.DUMMYFUNCTION("""COMPUTED_VALUE"""),"Калініченко  Д. Ю.")</f>
        <v>Калініченко  Д. Ю.</v>
      </c>
      <c r="LR51" s="19" t="str">
        <f ca="1">IFERROR(__xludf.DUMMYFUNCTION("""COMPUTED_VALUE"""),"За")</f>
        <v>За</v>
      </c>
      <c r="LS51" s="19">
        <f ca="1">IFERROR(__xludf.DUMMYFUNCTION("""COMPUTED_VALUE"""),96)</f>
        <v>96</v>
      </c>
      <c r="LT51" s="19" t="str">
        <f ca="1">IFERROR(__xludf.DUMMYFUNCTION("""COMPUTED_VALUE"""),"Калініченко  Д. Ю.")</f>
        <v>Калініченко  Д. Ю.</v>
      </c>
      <c r="LU51" s="19" t="str">
        <f ca="1">IFERROR(__xludf.DUMMYFUNCTION("""COMPUTED_VALUE"""),"За")</f>
        <v>За</v>
      </c>
      <c r="LV51" s="19">
        <f ca="1">IFERROR(__xludf.DUMMYFUNCTION("""COMPUTED_VALUE"""),96)</f>
        <v>96</v>
      </c>
      <c r="LW51" s="19" t="str">
        <f ca="1">IFERROR(__xludf.DUMMYFUNCTION("""COMPUTED_VALUE"""),"Калініченко  Д. Ю.")</f>
        <v>Калініченко  Д. Ю.</v>
      </c>
      <c r="LX51" s="19" t="str">
        <f ca="1">IFERROR(__xludf.DUMMYFUNCTION("""COMPUTED_VALUE"""),"За")</f>
        <v>За</v>
      </c>
      <c r="LY51" s="19">
        <f ca="1">IFERROR(__xludf.DUMMYFUNCTION("""COMPUTED_VALUE"""),96)</f>
        <v>96</v>
      </c>
      <c r="LZ51" s="19" t="str">
        <f ca="1">IFERROR(__xludf.DUMMYFUNCTION("""COMPUTED_VALUE"""),"Калініченко  Д. Ю.")</f>
        <v>Калініченко  Д. Ю.</v>
      </c>
      <c r="MA51" s="19" t="str">
        <f ca="1">IFERROR(__xludf.DUMMYFUNCTION("""COMPUTED_VALUE"""),"За")</f>
        <v>За</v>
      </c>
      <c r="MB51" s="19">
        <f ca="1">IFERROR(__xludf.DUMMYFUNCTION("""COMPUTED_VALUE"""),96)</f>
        <v>96</v>
      </c>
      <c r="MC51" s="19" t="str">
        <f ca="1">IFERROR(__xludf.DUMMYFUNCTION("""COMPUTED_VALUE"""),"Калініченко  Д. Ю.")</f>
        <v>Калініченко  Д. Ю.</v>
      </c>
      <c r="MD51" s="19" t="str">
        <f ca="1">IFERROR(__xludf.DUMMYFUNCTION("""COMPUTED_VALUE"""),"За")</f>
        <v>За</v>
      </c>
      <c r="ME51" s="19">
        <f ca="1">IFERROR(__xludf.DUMMYFUNCTION("""COMPUTED_VALUE"""),96)</f>
        <v>96</v>
      </c>
      <c r="MF51" s="19" t="str">
        <f ca="1">IFERROR(__xludf.DUMMYFUNCTION("""COMPUTED_VALUE"""),"Калініченко  Д. Ю.")</f>
        <v>Калініченко  Д. Ю.</v>
      </c>
      <c r="MG51" s="19" t="str">
        <f ca="1">IFERROR(__xludf.DUMMYFUNCTION("""COMPUTED_VALUE"""),"За")</f>
        <v>За</v>
      </c>
      <c r="MH51" s="19">
        <f ca="1">IFERROR(__xludf.DUMMYFUNCTION("""COMPUTED_VALUE"""),96)</f>
        <v>96</v>
      </c>
      <c r="MI51" s="19" t="str">
        <f ca="1">IFERROR(__xludf.DUMMYFUNCTION("""COMPUTED_VALUE"""),"Калініченко  Д. Ю.")</f>
        <v>Калініченко  Д. Ю.</v>
      </c>
      <c r="MJ51" s="19" t="str">
        <f ca="1">IFERROR(__xludf.DUMMYFUNCTION("""COMPUTED_VALUE"""),"За")</f>
        <v>За</v>
      </c>
      <c r="MK51" s="19">
        <f ca="1">IFERROR(__xludf.DUMMYFUNCTION("""COMPUTED_VALUE"""),96)</f>
        <v>96</v>
      </c>
      <c r="ML51" s="19" t="str">
        <f ca="1">IFERROR(__xludf.DUMMYFUNCTION("""COMPUTED_VALUE"""),"Калініченко  Д. Ю.")</f>
        <v>Калініченко  Д. Ю.</v>
      </c>
      <c r="MM51" s="19" t="str">
        <f ca="1">IFERROR(__xludf.DUMMYFUNCTION("""COMPUTED_VALUE"""),"За")</f>
        <v>За</v>
      </c>
      <c r="MN51" s="19">
        <f ca="1">IFERROR(__xludf.DUMMYFUNCTION("""COMPUTED_VALUE"""),96)</f>
        <v>96</v>
      </c>
      <c r="MO51" s="19" t="str">
        <f ca="1">IFERROR(__xludf.DUMMYFUNCTION("""COMPUTED_VALUE"""),"Калініченко  Д. Ю.")</f>
        <v>Калініченко  Д. Ю.</v>
      </c>
      <c r="MP51" s="19" t="str">
        <f ca="1">IFERROR(__xludf.DUMMYFUNCTION("""COMPUTED_VALUE"""),"За")</f>
        <v>За</v>
      </c>
      <c r="MQ51" s="19">
        <f ca="1">IFERROR(__xludf.DUMMYFUNCTION("""COMPUTED_VALUE"""),96)</f>
        <v>96</v>
      </c>
      <c r="MR51" s="19" t="str">
        <f ca="1">IFERROR(__xludf.DUMMYFUNCTION("""COMPUTED_VALUE"""),"Калініченко  Д. Ю.")</f>
        <v>Калініченко  Д. Ю.</v>
      </c>
      <c r="MS51" s="19" t="str">
        <f ca="1">IFERROR(__xludf.DUMMYFUNCTION("""COMPUTED_VALUE"""),"За")</f>
        <v>За</v>
      </c>
      <c r="MT51" s="19">
        <f ca="1">IFERROR(__xludf.DUMMYFUNCTION("""COMPUTED_VALUE"""),96)</f>
        <v>96</v>
      </c>
      <c r="MU51" s="19" t="str">
        <f ca="1">IFERROR(__xludf.DUMMYFUNCTION("""COMPUTED_VALUE"""),"Калініченко  Д. Ю.")</f>
        <v>Калініченко  Д. Ю.</v>
      </c>
      <c r="MV51" s="19" t="str">
        <f ca="1">IFERROR(__xludf.DUMMYFUNCTION("""COMPUTED_VALUE"""),"За")</f>
        <v>За</v>
      </c>
      <c r="MW51" s="19">
        <f ca="1">IFERROR(__xludf.DUMMYFUNCTION("""COMPUTED_VALUE"""),96)</f>
        <v>96</v>
      </c>
      <c r="MX51" s="19" t="str">
        <f ca="1">IFERROR(__xludf.DUMMYFUNCTION("""COMPUTED_VALUE"""),"Калініченко  Д. Ю.")</f>
        <v>Калініченко  Д. Ю.</v>
      </c>
      <c r="MY51" s="19" t="str">
        <f ca="1">IFERROR(__xludf.DUMMYFUNCTION("""COMPUTED_VALUE"""),"За")</f>
        <v>За</v>
      </c>
      <c r="MZ51" s="19">
        <f ca="1">IFERROR(__xludf.DUMMYFUNCTION("""COMPUTED_VALUE"""),96)</f>
        <v>96</v>
      </c>
      <c r="NA51" s="19" t="str">
        <f ca="1">IFERROR(__xludf.DUMMYFUNCTION("""COMPUTED_VALUE"""),"Калініченко  Д. Ю.")</f>
        <v>Калініченко  Д. Ю.</v>
      </c>
      <c r="NB51" s="19" t="str">
        <f ca="1">IFERROR(__xludf.DUMMYFUNCTION("""COMPUTED_VALUE"""),"За")</f>
        <v>За</v>
      </c>
      <c r="NC51" s="19">
        <f ca="1">IFERROR(__xludf.DUMMYFUNCTION("""COMPUTED_VALUE"""),96)</f>
        <v>96</v>
      </c>
      <c r="ND51" s="19" t="str">
        <f ca="1">IFERROR(__xludf.DUMMYFUNCTION("""COMPUTED_VALUE"""),"Калініченко  Д. Ю.")</f>
        <v>Калініченко  Д. Ю.</v>
      </c>
      <c r="NE51" s="19" t="str">
        <f ca="1">IFERROR(__xludf.DUMMYFUNCTION("""COMPUTED_VALUE"""),"За")</f>
        <v>За</v>
      </c>
      <c r="NF51" s="19">
        <f ca="1">IFERROR(__xludf.DUMMYFUNCTION("""COMPUTED_VALUE"""),96)</f>
        <v>96</v>
      </c>
      <c r="NG51" s="19" t="str">
        <f ca="1">IFERROR(__xludf.DUMMYFUNCTION("""COMPUTED_VALUE"""),"Калініченко  Д. Ю.")</f>
        <v>Калініченко  Д. Ю.</v>
      </c>
      <c r="NH51" s="19" t="str">
        <f ca="1">IFERROR(__xludf.DUMMYFUNCTION("""COMPUTED_VALUE"""),"За")</f>
        <v>За</v>
      </c>
      <c r="NI51" s="19">
        <f ca="1">IFERROR(__xludf.DUMMYFUNCTION("""COMPUTED_VALUE"""),96)</f>
        <v>96</v>
      </c>
      <c r="NJ51" s="19" t="str">
        <f ca="1">IFERROR(__xludf.DUMMYFUNCTION("""COMPUTED_VALUE"""),"Калініченко  Д. Ю.")</f>
        <v>Калініченко  Д. Ю.</v>
      </c>
      <c r="NK51" s="19" t="str">
        <f ca="1">IFERROR(__xludf.DUMMYFUNCTION("""COMPUTED_VALUE"""),"За")</f>
        <v>За</v>
      </c>
      <c r="NL51" s="19">
        <f ca="1">IFERROR(__xludf.DUMMYFUNCTION("""COMPUTED_VALUE"""),96)</f>
        <v>96</v>
      </c>
      <c r="NM51" s="19" t="str">
        <f ca="1">IFERROR(__xludf.DUMMYFUNCTION("""COMPUTED_VALUE"""),"Калініченко  Д. Ю.")</f>
        <v>Калініченко  Д. Ю.</v>
      </c>
      <c r="NN51" s="19" t="str">
        <f ca="1">IFERROR(__xludf.DUMMYFUNCTION("""COMPUTED_VALUE"""),"За")</f>
        <v>За</v>
      </c>
      <c r="NO51" s="19">
        <f ca="1">IFERROR(__xludf.DUMMYFUNCTION("""COMPUTED_VALUE"""),96)</f>
        <v>96</v>
      </c>
      <c r="NP51" s="19" t="str">
        <f ca="1">IFERROR(__xludf.DUMMYFUNCTION("""COMPUTED_VALUE"""),"Калініченко  Д. Ю.")</f>
        <v>Калініченко  Д. Ю.</v>
      </c>
      <c r="NQ51" s="19" t="str">
        <f ca="1">IFERROR(__xludf.DUMMYFUNCTION("""COMPUTED_VALUE"""),"За")</f>
        <v>За</v>
      </c>
      <c r="NR51" s="19">
        <f ca="1">IFERROR(__xludf.DUMMYFUNCTION("""COMPUTED_VALUE"""),96)</f>
        <v>96</v>
      </c>
      <c r="NS51" s="19" t="str">
        <f ca="1">IFERROR(__xludf.DUMMYFUNCTION("""COMPUTED_VALUE"""),"Калініченко  Д. Ю.")</f>
        <v>Калініченко  Д. Ю.</v>
      </c>
      <c r="NT51" s="19" t="str">
        <f ca="1">IFERROR(__xludf.DUMMYFUNCTION("""COMPUTED_VALUE"""),"Не голосував")</f>
        <v>Не голосував</v>
      </c>
      <c r="NU51" s="19">
        <f ca="1">IFERROR(__xludf.DUMMYFUNCTION("""COMPUTED_VALUE"""),96)</f>
        <v>96</v>
      </c>
      <c r="NV51" s="19" t="str">
        <f ca="1">IFERROR(__xludf.DUMMYFUNCTION("""COMPUTED_VALUE"""),"Калініченко  Д. Ю.")</f>
        <v>Калініченко  Д. Ю.</v>
      </c>
      <c r="NW51" s="19" t="str">
        <f ca="1">IFERROR(__xludf.DUMMYFUNCTION("""COMPUTED_VALUE"""),"Не голосував")</f>
        <v>Не голосував</v>
      </c>
      <c r="NX51" s="19">
        <f ca="1">IFERROR(__xludf.DUMMYFUNCTION("""COMPUTED_VALUE"""),96)</f>
        <v>96</v>
      </c>
      <c r="NY51" s="19" t="str">
        <f ca="1">IFERROR(__xludf.DUMMYFUNCTION("""COMPUTED_VALUE"""),"Калініченко  Д. Ю.")</f>
        <v>Калініченко  Д. Ю.</v>
      </c>
      <c r="NZ51" s="19" t="str">
        <f ca="1">IFERROR(__xludf.DUMMYFUNCTION("""COMPUTED_VALUE"""),"За")</f>
        <v>За</v>
      </c>
      <c r="OA51" s="19">
        <f ca="1">IFERROR(__xludf.DUMMYFUNCTION("""COMPUTED_VALUE"""),96)</f>
        <v>96</v>
      </c>
      <c r="OB51" s="19" t="str">
        <f ca="1">IFERROR(__xludf.DUMMYFUNCTION("""COMPUTED_VALUE"""),"Калініченко  Д. Ю.")</f>
        <v>Калініченко  Д. Ю.</v>
      </c>
      <c r="OC51" s="19" t="str">
        <f ca="1">IFERROR(__xludf.DUMMYFUNCTION("""COMPUTED_VALUE"""),"Не голосував")</f>
        <v>Не голосував</v>
      </c>
      <c r="OD51" s="19">
        <f ca="1">IFERROR(__xludf.DUMMYFUNCTION("""COMPUTED_VALUE"""),96)</f>
        <v>96</v>
      </c>
      <c r="OE51" s="19" t="str">
        <f ca="1">IFERROR(__xludf.DUMMYFUNCTION("""COMPUTED_VALUE"""),"Калініченко  Д. Ю.")</f>
        <v>Калініченко  Д. Ю.</v>
      </c>
      <c r="OF51" s="19" t="str">
        <f ca="1">IFERROR(__xludf.DUMMYFUNCTION("""COMPUTED_VALUE"""),"За")</f>
        <v>За</v>
      </c>
      <c r="OG51" s="19">
        <f ca="1">IFERROR(__xludf.DUMMYFUNCTION("""COMPUTED_VALUE"""),96)</f>
        <v>96</v>
      </c>
      <c r="OH51" s="19" t="str">
        <f ca="1">IFERROR(__xludf.DUMMYFUNCTION("""COMPUTED_VALUE"""),"Калініченко  Д. Ю.")</f>
        <v>Калініченко  Д. Ю.</v>
      </c>
      <c r="OI51" s="19" t="str">
        <f ca="1">IFERROR(__xludf.DUMMYFUNCTION("""COMPUTED_VALUE"""),"За")</f>
        <v>За</v>
      </c>
      <c r="OJ51" s="19">
        <f ca="1">IFERROR(__xludf.DUMMYFUNCTION("""COMPUTED_VALUE"""),96)</f>
        <v>96</v>
      </c>
      <c r="OK51" s="19" t="str">
        <f ca="1">IFERROR(__xludf.DUMMYFUNCTION("""COMPUTED_VALUE"""),"Калініченко  Д. Ю.")</f>
        <v>Калініченко  Д. Ю.</v>
      </c>
      <c r="OL51" s="19" t="str">
        <f ca="1">IFERROR(__xludf.DUMMYFUNCTION("""COMPUTED_VALUE"""),"За")</f>
        <v>За</v>
      </c>
      <c r="OM51" s="19">
        <f ca="1">IFERROR(__xludf.DUMMYFUNCTION("""COMPUTED_VALUE"""),96)</f>
        <v>96</v>
      </c>
      <c r="ON51" s="19" t="str">
        <f ca="1">IFERROR(__xludf.DUMMYFUNCTION("""COMPUTED_VALUE"""),"Калініченко  Д. Ю.")</f>
        <v>Калініченко  Д. Ю.</v>
      </c>
      <c r="OO51" s="19" t="str">
        <f ca="1">IFERROR(__xludf.DUMMYFUNCTION("""COMPUTED_VALUE"""),"За")</f>
        <v>За</v>
      </c>
      <c r="OP51" s="19">
        <f ca="1">IFERROR(__xludf.DUMMYFUNCTION("""COMPUTED_VALUE"""),96)</f>
        <v>96</v>
      </c>
      <c r="OQ51" s="19" t="str">
        <f ca="1">IFERROR(__xludf.DUMMYFUNCTION("""COMPUTED_VALUE"""),"Калініченко  Д. Ю.")</f>
        <v>Калініченко  Д. Ю.</v>
      </c>
      <c r="OR51" s="19" t="str">
        <f ca="1">IFERROR(__xludf.DUMMYFUNCTION("""COMPUTED_VALUE"""),"За")</f>
        <v>За</v>
      </c>
      <c r="OS51" s="19">
        <f ca="1">IFERROR(__xludf.DUMMYFUNCTION("""COMPUTED_VALUE"""),96)</f>
        <v>96</v>
      </c>
      <c r="OT51" s="19" t="str">
        <f ca="1">IFERROR(__xludf.DUMMYFUNCTION("""COMPUTED_VALUE"""),"Калініченко  Д. Ю.")</f>
        <v>Калініченко  Д. Ю.</v>
      </c>
      <c r="OU51" s="19" t="str">
        <f ca="1">IFERROR(__xludf.DUMMYFUNCTION("""COMPUTED_VALUE"""),"За")</f>
        <v>За</v>
      </c>
      <c r="OV51" s="19">
        <f ca="1">IFERROR(__xludf.DUMMYFUNCTION("""COMPUTED_VALUE"""),96)</f>
        <v>96</v>
      </c>
      <c r="OW51" s="19" t="str">
        <f ca="1">IFERROR(__xludf.DUMMYFUNCTION("""COMPUTED_VALUE"""),"Калініченко  Д. Ю.")</f>
        <v>Калініченко  Д. Ю.</v>
      </c>
      <c r="OX51" s="19" t="str">
        <f ca="1">IFERROR(__xludf.DUMMYFUNCTION("""COMPUTED_VALUE"""),"За")</f>
        <v>За</v>
      </c>
      <c r="OY51" s="19">
        <f ca="1">IFERROR(__xludf.DUMMYFUNCTION("""COMPUTED_VALUE"""),96)</f>
        <v>96</v>
      </c>
      <c r="OZ51" s="19" t="str">
        <f ca="1">IFERROR(__xludf.DUMMYFUNCTION("""COMPUTED_VALUE"""),"Калініченко  Д. Ю.")</f>
        <v>Калініченко  Д. Ю.</v>
      </c>
      <c r="PA51" s="19" t="str">
        <f ca="1">IFERROR(__xludf.DUMMYFUNCTION("""COMPUTED_VALUE"""),"За")</f>
        <v>За</v>
      </c>
      <c r="PB51" s="19">
        <f ca="1">IFERROR(__xludf.DUMMYFUNCTION("""COMPUTED_VALUE"""),96)</f>
        <v>96</v>
      </c>
      <c r="PC51" s="19" t="str">
        <f ca="1">IFERROR(__xludf.DUMMYFUNCTION("""COMPUTED_VALUE"""),"Калініченко  Д. Ю.")</f>
        <v>Калініченко  Д. Ю.</v>
      </c>
      <c r="PD51" s="19" t="str">
        <f ca="1">IFERROR(__xludf.DUMMYFUNCTION("""COMPUTED_VALUE"""),"За")</f>
        <v>За</v>
      </c>
      <c r="PE51" s="19">
        <f ca="1">IFERROR(__xludf.DUMMYFUNCTION("""COMPUTED_VALUE"""),96)</f>
        <v>96</v>
      </c>
      <c r="PF51" s="19" t="str">
        <f ca="1">IFERROR(__xludf.DUMMYFUNCTION("""COMPUTED_VALUE"""),"Калініченко  Д. Ю.")</f>
        <v>Калініченко  Д. Ю.</v>
      </c>
      <c r="PG51" s="19" t="str">
        <f ca="1">IFERROR(__xludf.DUMMYFUNCTION("""COMPUTED_VALUE"""),"За")</f>
        <v>За</v>
      </c>
      <c r="PH51" s="19">
        <f ca="1">IFERROR(__xludf.DUMMYFUNCTION("""COMPUTED_VALUE"""),96)</f>
        <v>96</v>
      </c>
      <c r="PI51" s="19" t="str">
        <f ca="1">IFERROR(__xludf.DUMMYFUNCTION("""COMPUTED_VALUE"""),"Калініченко  Д. Ю.")</f>
        <v>Калініченко  Д. Ю.</v>
      </c>
      <c r="PJ51" s="19" t="str">
        <f ca="1">IFERROR(__xludf.DUMMYFUNCTION("""COMPUTED_VALUE"""),"За")</f>
        <v>За</v>
      </c>
      <c r="PK51" s="19">
        <f ca="1">IFERROR(__xludf.DUMMYFUNCTION("""COMPUTED_VALUE"""),96)</f>
        <v>96</v>
      </c>
      <c r="PL51" s="19" t="str">
        <f ca="1">IFERROR(__xludf.DUMMYFUNCTION("""COMPUTED_VALUE"""),"Калініченко  Д. Ю.")</f>
        <v>Калініченко  Д. Ю.</v>
      </c>
      <c r="PM51" s="19" t="str">
        <f ca="1">IFERROR(__xludf.DUMMYFUNCTION("""COMPUTED_VALUE"""),"Не голосував")</f>
        <v>Не голосував</v>
      </c>
      <c r="PN51" s="19">
        <f ca="1">IFERROR(__xludf.DUMMYFUNCTION("""COMPUTED_VALUE"""),96)</f>
        <v>96</v>
      </c>
      <c r="PO51" s="19" t="str">
        <f ca="1">IFERROR(__xludf.DUMMYFUNCTION("""COMPUTED_VALUE"""),"Калініченко  Д. Ю.")</f>
        <v>Калініченко  Д. Ю.</v>
      </c>
      <c r="PP51" s="19" t="str">
        <f ca="1">IFERROR(__xludf.DUMMYFUNCTION("""COMPUTED_VALUE"""),"За")</f>
        <v>За</v>
      </c>
      <c r="PQ51" s="19">
        <f ca="1">IFERROR(__xludf.DUMMYFUNCTION("""COMPUTED_VALUE"""),96)</f>
        <v>96</v>
      </c>
      <c r="PR51" s="19" t="str">
        <f ca="1">IFERROR(__xludf.DUMMYFUNCTION("""COMPUTED_VALUE"""),"Калініченко  Д. Ю.")</f>
        <v>Калініченко  Д. Ю.</v>
      </c>
      <c r="PS51" s="19" t="str">
        <f ca="1">IFERROR(__xludf.DUMMYFUNCTION("""COMPUTED_VALUE"""),"За")</f>
        <v>За</v>
      </c>
      <c r="PT51" s="19">
        <f ca="1">IFERROR(__xludf.DUMMYFUNCTION("""COMPUTED_VALUE"""),96)</f>
        <v>96</v>
      </c>
      <c r="PU51" s="19" t="str">
        <f ca="1">IFERROR(__xludf.DUMMYFUNCTION("""COMPUTED_VALUE"""),"Калініченко  Д. Ю.")</f>
        <v>Калініченко  Д. Ю.</v>
      </c>
      <c r="PV51" s="19" t="str">
        <f ca="1">IFERROR(__xludf.DUMMYFUNCTION("""COMPUTED_VALUE"""),"За")</f>
        <v>За</v>
      </c>
      <c r="PW51" s="19">
        <f ca="1">IFERROR(__xludf.DUMMYFUNCTION("""COMPUTED_VALUE"""),96)</f>
        <v>96</v>
      </c>
      <c r="PX51" s="19" t="str">
        <f ca="1">IFERROR(__xludf.DUMMYFUNCTION("""COMPUTED_VALUE"""),"Калініченко  Д. Ю.")</f>
        <v>Калініченко  Д. Ю.</v>
      </c>
      <c r="PY51" s="19" t="str">
        <f ca="1">IFERROR(__xludf.DUMMYFUNCTION("""COMPUTED_VALUE"""),"За")</f>
        <v>За</v>
      </c>
      <c r="PZ51" s="19">
        <f ca="1">IFERROR(__xludf.DUMMYFUNCTION("""COMPUTED_VALUE"""),96)</f>
        <v>96</v>
      </c>
      <c r="QA51" s="19" t="str">
        <f ca="1">IFERROR(__xludf.DUMMYFUNCTION("""COMPUTED_VALUE"""),"Калініченко  Д. Ю.")</f>
        <v>Калініченко  Д. Ю.</v>
      </c>
      <c r="QB51" s="19" t="str">
        <f ca="1">IFERROR(__xludf.DUMMYFUNCTION("""COMPUTED_VALUE"""),"За")</f>
        <v>За</v>
      </c>
      <c r="QC51" s="19">
        <f ca="1">IFERROR(__xludf.DUMMYFUNCTION("""COMPUTED_VALUE"""),96)</f>
        <v>96</v>
      </c>
      <c r="QD51" s="19" t="str">
        <f ca="1">IFERROR(__xludf.DUMMYFUNCTION("""COMPUTED_VALUE"""),"Калініченко  Д. Ю.")</f>
        <v>Калініченко  Д. Ю.</v>
      </c>
      <c r="QE51" s="19" t="str">
        <f ca="1">IFERROR(__xludf.DUMMYFUNCTION("""COMPUTED_VALUE"""),"Не голосував")</f>
        <v>Не голосував</v>
      </c>
      <c r="QF51" s="19">
        <f ca="1">IFERROR(__xludf.DUMMYFUNCTION("""COMPUTED_VALUE"""),96)</f>
        <v>96</v>
      </c>
      <c r="QG51" s="19" t="str">
        <f ca="1">IFERROR(__xludf.DUMMYFUNCTION("""COMPUTED_VALUE"""),"Калініченко  Д. Ю.")</f>
        <v>Калініченко  Д. Ю.</v>
      </c>
      <c r="QH51" s="19" t="str">
        <f ca="1">IFERROR(__xludf.DUMMYFUNCTION("""COMPUTED_VALUE"""),"Не голосував")</f>
        <v>Не голосував</v>
      </c>
      <c r="QI51" s="19">
        <f ca="1">IFERROR(__xludf.DUMMYFUNCTION("""COMPUTED_VALUE"""),96)</f>
        <v>96</v>
      </c>
      <c r="QJ51" s="19" t="str">
        <f ca="1">IFERROR(__xludf.DUMMYFUNCTION("""COMPUTED_VALUE"""),"Калініченко  Д. Ю.")</f>
        <v>Калініченко  Д. Ю.</v>
      </c>
      <c r="QK51" s="19" t="str">
        <f ca="1">IFERROR(__xludf.DUMMYFUNCTION("""COMPUTED_VALUE"""),"За")</f>
        <v>За</v>
      </c>
    </row>
    <row r="52" spans="1:453" ht="12.75">
      <c r="A52" s="17">
        <f ca="1">IFERROR(__xludf.DUMMYFUNCTION("""COMPUTED_VALUE"""),1)</f>
        <v>1</v>
      </c>
      <c r="B52" s="17" t="str">
        <f ca="1">IFERROR(__xludf.DUMMYFUNCTION("""COMPUTED_VALUE"""),"Кириченко К. В.")</f>
        <v>Кириченко К. В.</v>
      </c>
      <c r="C52" s="19" t="str">
        <f ca="1">IFERROR(__xludf.DUMMYFUNCTION("""COMPUTED_VALUE"""),"...")</f>
        <v>...</v>
      </c>
      <c r="D52" s="19">
        <f ca="1">IFERROR(__xludf.DUMMYFUNCTION("""COMPUTED_VALUE"""),1)</f>
        <v>1</v>
      </c>
      <c r="E52" s="19" t="str">
        <f ca="1">IFERROR(__xludf.DUMMYFUNCTION("""COMPUTED_VALUE"""),"Кириченко К. В.")</f>
        <v>Кириченко К. В.</v>
      </c>
      <c r="F52" s="19" t="str">
        <f ca="1">IFERROR(__xludf.DUMMYFUNCTION("""COMPUTED_VALUE"""),"...")</f>
        <v>...</v>
      </c>
      <c r="G52" s="19">
        <f ca="1">IFERROR(__xludf.DUMMYFUNCTION("""COMPUTED_VALUE"""),1)</f>
        <v>1</v>
      </c>
      <c r="H52" s="19" t="str">
        <f ca="1">IFERROR(__xludf.DUMMYFUNCTION("""COMPUTED_VALUE"""),"Кириченко К. В.")</f>
        <v>Кириченко К. В.</v>
      </c>
      <c r="I52" s="19" t="str">
        <f ca="1">IFERROR(__xludf.DUMMYFUNCTION("""COMPUTED_VALUE"""),"...")</f>
        <v>...</v>
      </c>
      <c r="J52" s="19">
        <f ca="1">IFERROR(__xludf.DUMMYFUNCTION("""COMPUTED_VALUE"""),1)</f>
        <v>1</v>
      </c>
      <c r="K52" s="19" t="str">
        <f ca="1">IFERROR(__xludf.DUMMYFUNCTION("""COMPUTED_VALUE"""),"Кириченко К. В.")</f>
        <v>Кириченко К. В.</v>
      </c>
      <c r="L52" s="19" t="str">
        <f ca="1">IFERROR(__xludf.DUMMYFUNCTION("""COMPUTED_VALUE"""),"...")</f>
        <v>...</v>
      </c>
      <c r="M52" s="19">
        <f ca="1">IFERROR(__xludf.DUMMYFUNCTION("""COMPUTED_VALUE"""),1)</f>
        <v>1</v>
      </c>
      <c r="N52" s="19" t="str">
        <f ca="1">IFERROR(__xludf.DUMMYFUNCTION("""COMPUTED_VALUE"""),"Кириченко К. В.")</f>
        <v>Кириченко К. В.</v>
      </c>
      <c r="O52" s="19" t="str">
        <f ca="1">IFERROR(__xludf.DUMMYFUNCTION("""COMPUTED_VALUE"""),"...")</f>
        <v>...</v>
      </c>
      <c r="P52" s="19">
        <f ca="1">IFERROR(__xludf.DUMMYFUNCTION("""COMPUTED_VALUE"""),1)</f>
        <v>1</v>
      </c>
      <c r="Q52" s="19" t="str">
        <f ca="1">IFERROR(__xludf.DUMMYFUNCTION("""COMPUTED_VALUE"""),"Кириченко К. В.")</f>
        <v>Кириченко К. В.</v>
      </c>
      <c r="R52" s="19" t="str">
        <f ca="1">IFERROR(__xludf.DUMMYFUNCTION("""COMPUTED_VALUE"""),"...")</f>
        <v>...</v>
      </c>
      <c r="S52" s="19">
        <f ca="1">IFERROR(__xludf.DUMMYFUNCTION("""COMPUTED_VALUE"""),1)</f>
        <v>1</v>
      </c>
      <c r="T52" s="19" t="str">
        <f ca="1">IFERROR(__xludf.DUMMYFUNCTION("""COMPUTED_VALUE"""),"Кириченко К. В.")</f>
        <v>Кириченко К. В.</v>
      </c>
      <c r="U52" s="19" t="str">
        <f ca="1">IFERROR(__xludf.DUMMYFUNCTION("""COMPUTED_VALUE"""),"...")</f>
        <v>...</v>
      </c>
      <c r="V52" s="19">
        <f ca="1">IFERROR(__xludf.DUMMYFUNCTION("""COMPUTED_VALUE"""),1)</f>
        <v>1</v>
      </c>
      <c r="W52" s="19" t="str">
        <f ca="1">IFERROR(__xludf.DUMMYFUNCTION("""COMPUTED_VALUE"""),"Кириченко К. В.")</f>
        <v>Кириченко К. В.</v>
      </c>
      <c r="X52" s="19" t="str">
        <f ca="1">IFERROR(__xludf.DUMMYFUNCTION("""COMPUTED_VALUE"""),"...")</f>
        <v>...</v>
      </c>
      <c r="Y52" s="19">
        <f ca="1">IFERROR(__xludf.DUMMYFUNCTION("""COMPUTED_VALUE"""),1)</f>
        <v>1</v>
      </c>
      <c r="Z52" s="19" t="str">
        <f ca="1">IFERROR(__xludf.DUMMYFUNCTION("""COMPUTED_VALUE"""),"Кириченко К. В.")</f>
        <v>Кириченко К. В.</v>
      </c>
      <c r="AA52" s="19" t="str">
        <f ca="1">IFERROR(__xludf.DUMMYFUNCTION("""COMPUTED_VALUE"""),"...")</f>
        <v>...</v>
      </c>
      <c r="AB52" s="19">
        <f ca="1">IFERROR(__xludf.DUMMYFUNCTION("""COMPUTED_VALUE"""),1)</f>
        <v>1</v>
      </c>
      <c r="AC52" s="19" t="str">
        <f ca="1">IFERROR(__xludf.DUMMYFUNCTION("""COMPUTED_VALUE"""),"Кириченко К. В.")</f>
        <v>Кириченко К. В.</v>
      </c>
      <c r="AD52" s="19" t="str">
        <f ca="1">IFERROR(__xludf.DUMMYFUNCTION("""COMPUTED_VALUE"""),"...")</f>
        <v>...</v>
      </c>
      <c r="AE52" s="19">
        <f ca="1">IFERROR(__xludf.DUMMYFUNCTION("""COMPUTED_VALUE"""),1)</f>
        <v>1</v>
      </c>
      <c r="AF52" s="19" t="str">
        <f ca="1">IFERROR(__xludf.DUMMYFUNCTION("""COMPUTED_VALUE"""),"Кириченко К. В.")</f>
        <v>Кириченко К. В.</v>
      </c>
      <c r="AG52" s="19" t="str">
        <f ca="1">IFERROR(__xludf.DUMMYFUNCTION("""COMPUTED_VALUE"""),"...")</f>
        <v>...</v>
      </c>
      <c r="AH52" s="19">
        <f ca="1">IFERROR(__xludf.DUMMYFUNCTION("""COMPUTED_VALUE"""),1)</f>
        <v>1</v>
      </c>
      <c r="AI52" s="19" t="str">
        <f ca="1">IFERROR(__xludf.DUMMYFUNCTION("""COMPUTED_VALUE"""),"Кириченко К. В.")</f>
        <v>Кириченко К. В.</v>
      </c>
      <c r="AJ52" s="19" t="str">
        <f ca="1">IFERROR(__xludf.DUMMYFUNCTION("""COMPUTED_VALUE"""),"...")</f>
        <v>...</v>
      </c>
      <c r="AK52" s="19">
        <f ca="1">IFERROR(__xludf.DUMMYFUNCTION("""COMPUTED_VALUE"""),1)</f>
        <v>1</v>
      </c>
      <c r="AL52" s="19" t="str">
        <f ca="1">IFERROR(__xludf.DUMMYFUNCTION("""COMPUTED_VALUE"""),"Кириченко К. В.")</f>
        <v>Кириченко К. В.</v>
      </c>
      <c r="AM52" s="19" t="str">
        <f ca="1">IFERROR(__xludf.DUMMYFUNCTION("""COMPUTED_VALUE"""),"За")</f>
        <v>За</v>
      </c>
      <c r="AN52" s="19">
        <f ca="1">IFERROR(__xludf.DUMMYFUNCTION("""COMPUTED_VALUE"""),1)</f>
        <v>1</v>
      </c>
      <c r="AO52" s="19" t="str">
        <f ca="1">IFERROR(__xludf.DUMMYFUNCTION("""COMPUTED_VALUE"""),"Кириченко К. В.")</f>
        <v>Кириченко К. В.</v>
      </c>
      <c r="AP52" s="19" t="str">
        <f ca="1">IFERROR(__xludf.DUMMYFUNCTION("""COMPUTED_VALUE"""),"За")</f>
        <v>За</v>
      </c>
      <c r="AQ52" s="19">
        <f ca="1">IFERROR(__xludf.DUMMYFUNCTION("""COMPUTED_VALUE"""),1)</f>
        <v>1</v>
      </c>
      <c r="AR52" s="19" t="str">
        <f ca="1">IFERROR(__xludf.DUMMYFUNCTION("""COMPUTED_VALUE"""),"Кириченко К. В.")</f>
        <v>Кириченко К. В.</v>
      </c>
      <c r="AS52" s="19" t="str">
        <f ca="1">IFERROR(__xludf.DUMMYFUNCTION("""COMPUTED_VALUE"""),"За")</f>
        <v>За</v>
      </c>
      <c r="AT52" s="19">
        <f ca="1">IFERROR(__xludf.DUMMYFUNCTION("""COMPUTED_VALUE"""),1)</f>
        <v>1</v>
      </c>
      <c r="AU52" s="19" t="str">
        <f ca="1">IFERROR(__xludf.DUMMYFUNCTION("""COMPUTED_VALUE"""),"Кириченко К. В.")</f>
        <v>Кириченко К. В.</v>
      </c>
      <c r="AV52" s="19" t="str">
        <f ca="1">IFERROR(__xludf.DUMMYFUNCTION("""COMPUTED_VALUE"""),"За")</f>
        <v>За</v>
      </c>
      <c r="AW52" s="19">
        <f ca="1">IFERROR(__xludf.DUMMYFUNCTION("""COMPUTED_VALUE"""),1)</f>
        <v>1</v>
      </c>
      <c r="AX52" s="19" t="str">
        <f ca="1">IFERROR(__xludf.DUMMYFUNCTION("""COMPUTED_VALUE"""),"Кириченко К. В.")</f>
        <v>Кириченко К. В.</v>
      </c>
      <c r="AY52" s="19" t="str">
        <f ca="1">IFERROR(__xludf.DUMMYFUNCTION("""COMPUTED_VALUE"""),"За")</f>
        <v>За</v>
      </c>
      <c r="AZ52" s="19">
        <f ca="1">IFERROR(__xludf.DUMMYFUNCTION("""COMPUTED_VALUE"""),1)</f>
        <v>1</v>
      </c>
      <c r="BA52" s="19" t="str">
        <f ca="1">IFERROR(__xludf.DUMMYFUNCTION("""COMPUTED_VALUE"""),"Кириченко К. В.")</f>
        <v>Кириченко К. В.</v>
      </c>
      <c r="BB52" s="19" t="str">
        <f ca="1">IFERROR(__xludf.DUMMYFUNCTION("""COMPUTED_VALUE"""),"За")</f>
        <v>За</v>
      </c>
      <c r="BC52" s="19">
        <f ca="1">IFERROR(__xludf.DUMMYFUNCTION("""COMPUTED_VALUE"""),1)</f>
        <v>1</v>
      </c>
      <c r="BD52" s="19" t="str">
        <f ca="1">IFERROR(__xludf.DUMMYFUNCTION("""COMPUTED_VALUE"""),"Кириченко К. В.")</f>
        <v>Кириченко К. В.</v>
      </c>
      <c r="BE52" s="19" t="str">
        <f ca="1">IFERROR(__xludf.DUMMYFUNCTION("""COMPUTED_VALUE"""),"За")</f>
        <v>За</v>
      </c>
      <c r="BF52" s="19">
        <f ca="1">IFERROR(__xludf.DUMMYFUNCTION("""COMPUTED_VALUE"""),1)</f>
        <v>1</v>
      </c>
      <c r="BG52" s="19" t="str">
        <f ca="1">IFERROR(__xludf.DUMMYFUNCTION("""COMPUTED_VALUE"""),"Кириченко К. В.")</f>
        <v>Кириченко К. В.</v>
      </c>
      <c r="BH52" s="19" t="str">
        <f ca="1">IFERROR(__xludf.DUMMYFUNCTION("""COMPUTED_VALUE"""),"За")</f>
        <v>За</v>
      </c>
      <c r="BI52" s="19">
        <f ca="1">IFERROR(__xludf.DUMMYFUNCTION("""COMPUTED_VALUE"""),1)</f>
        <v>1</v>
      </c>
      <c r="BJ52" s="19" t="str">
        <f ca="1">IFERROR(__xludf.DUMMYFUNCTION("""COMPUTED_VALUE"""),"Кириченко К. В.")</f>
        <v>Кириченко К. В.</v>
      </c>
      <c r="BK52" s="19" t="str">
        <f ca="1">IFERROR(__xludf.DUMMYFUNCTION("""COMPUTED_VALUE"""),"За")</f>
        <v>За</v>
      </c>
      <c r="BL52" s="19">
        <f ca="1">IFERROR(__xludf.DUMMYFUNCTION("""COMPUTED_VALUE"""),1)</f>
        <v>1</v>
      </c>
      <c r="BM52" s="19" t="str">
        <f ca="1">IFERROR(__xludf.DUMMYFUNCTION("""COMPUTED_VALUE"""),"Кириченко К. В.")</f>
        <v>Кириченко К. В.</v>
      </c>
      <c r="BN52" s="19" t="str">
        <f ca="1">IFERROR(__xludf.DUMMYFUNCTION("""COMPUTED_VALUE"""),"За")</f>
        <v>За</v>
      </c>
      <c r="BO52" s="19">
        <f ca="1">IFERROR(__xludf.DUMMYFUNCTION("""COMPUTED_VALUE"""),1)</f>
        <v>1</v>
      </c>
      <c r="BP52" s="19" t="str">
        <f ca="1">IFERROR(__xludf.DUMMYFUNCTION("""COMPUTED_VALUE"""),"Кириченко К. В.")</f>
        <v>Кириченко К. В.</v>
      </c>
      <c r="BQ52" s="19" t="str">
        <f ca="1">IFERROR(__xludf.DUMMYFUNCTION("""COMPUTED_VALUE"""),"Не голосував")</f>
        <v>Не голосував</v>
      </c>
      <c r="BR52" s="19">
        <f ca="1">IFERROR(__xludf.DUMMYFUNCTION("""COMPUTED_VALUE"""),1)</f>
        <v>1</v>
      </c>
      <c r="BS52" s="19" t="str">
        <f ca="1">IFERROR(__xludf.DUMMYFUNCTION("""COMPUTED_VALUE"""),"Кириченко К. В.")</f>
        <v>Кириченко К. В.</v>
      </c>
      <c r="BT52" s="19" t="str">
        <f ca="1">IFERROR(__xludf.DUMMYFUNCTION("""COMPUTED_VALUE"""),"За")</f>
        <v>За</v>
      </c>
      <c r="BU52" s="19">
        <f ca="1">IFERROR(__xludf.DUMMYFUNCTION("""COMPUTED_VALUE"""),1)</f>
        <v>1</v>
      </c>
      <c r="BV52" s="19" t="str">
        <f ca="1">IFERROR(__xludf.DUMMYFUNCTION("""COMPUTED_VALUE"""),"Кириченко К. В.")</f>
        <v>Кириченко К. В.</v>
      </c>
      <c r="BW52" s="19" t="str">
        <f ca="1">IFERROR(__xludf.DUMMYFUNCTION("""COMPUTED_VALUE"""),"За")</f>
        <v>За</v>
      </c>
      <c r="BX52" s="19">
        <f ca="1">IFERROR(__xludf.DUMMYFUNCTION("""COMPUTED_VALUE"""),1)</f>
        <v>1</v>
      </c>
      <c r="BY52" s="19" t="str">
        <f ca="1">IFERROR(__xludf.DUMMYFUNCTION("""COMPUTED_VALUE"""),"Кириченко К. В.")</f>
        <v>Кириченко К. В.</v>
      </c>
      <c r="BZ52" s="19" t="str">
        <f ca="1">IFERROR(__xludf.DUMMYFUNCTION("""COMPUTED_VALUE"""),"За")</f>
        <v>За</v>
      </c>
      <c r="CA52" s="19">
        <f ca="1">IFERROR(__xludf.DUMMYFUNCTION("""COMPUTED_VALUE"""),1)</f>
        <v>1</v>
      </c>
      <c r="CB52" s="19" t="str">
        <f ca="1">IFERROR(__xludf.DUMMYFUNCTION("""COMPUTED_VALUE"""),"Кириченко К. В.")</f>
        <v>Кириченко К. В.</v>
      </c>
      <c r="CC52" s="19" t="str">
        <f ca="1">IFERROR(__xludf.DUMMYFUNCTION("""COMPUTED_VALUE"""),"За")</f>
        <v>За</v>
      </c>
      <c r="CD52" s="19">
        <f ca="1">IFERROR(__xludf.DUMMYFUNCTION("""COMPUTED_VALUE"""),1)</f>
        <v>1</v>
      </c>
      <c r="CE52" s="19" t="str">
        <f ca="1">IFERROR(__xludf.DUMMYFUNCTION("""COMPUTED_VALUE"""),"Кириченко К. В.")</f>
        <v>Кириченко К. В.</v>
      </c>
      <c r="CF52" s="19" t="str">
        <f ca="1">IFERROR(__xludf.DUMMYFUNCTION("""COMPUTED_VALUE"""),"За")</f>
        <v>За</v>
      </c>
      <c r="CG52" s="19">
        <f ca="1">IFERROR(__xludf.DUMMYFUNCTION("""COMPUTED_VALUE"""),1)</f>
        <v>1</v>
      </c>
      <c r="CH52" s="19" t="str">
        <f ca="1">IFERROR(__xludf.DUMMYFUNCTION("""COMPUTED_VALUE"""),"Кириченко К. В.")</f>
        <v>Кириченко К. В.</v>
      </c>
      <c r="CI52" s="19" t="str">
        <f ca="1">IFERROR(__xludf.DUMMYFUNCTION("""COMPUTED_VALUE"""),"Не голосував")</f>
        <v>Не голосував</v>
      </c>
      <c r="CJ52" s="19">
        <f ca="1">IFERROR(__xludf.DUMMYFUNCTION("""COMPUTED_VALUE"""),1)</f>
        <v>1</v>
      </c>
      <c r="CK52" s="19" t="str">
        <f ca="1">IFERROR(__xludf.DUMMYFUNCTION("""COMPUTED_VALUE"""),"Кириченко К. В.")</f>
        <v>Кириченко К. В.</v>
      </c>
      <c r="CL52" s="19" t="str">
        <f ca="1">IFERROR(__xludf.DUMMYFUNCTION("""COMPUTED_VALUE"""),"За")</f>
        <v>За</v>
      </c>
      <c r="CM52" s="19">
        <f ca="1">IFERROR(__xludf.DUMMYFUNCTION("""COMPUTED_VALUE"""),1)</f>
        <v>1</v>
      </c>
      <c r="CN52" s="19" t="str">
        <f ca="1">IFERROR(__xludf.DUMMYFUNCTION("""COMPUTED_VALUE"""),"Кириченко К. В.")</f>
        <v>Кириченко К. В.</v>
      </c>
      <c r="CO52" s="19" t="str">
        <f ca="1">IFERROR(__xludf.DUMMYFUNCTION("""COMPUTED_VALUE"""),"Не голосував")</f>
        <v>Не голосував</v>
      </c>
      <c r="CP52" s="19">
        <f ca="1">IFERROR(__xludf.DUMMYFUNCTION("""COMPUTED_VALUE"""),1)</f>
        <v>1</v>
      </c>
      <c r="CQ52" s="19" t="str">
        <f ca="1">IFERROR(__xludf.DUMMYFUNCTION("""COMPUTED_VALUE"""),"Кириченко К. В.")</f>
        <v>Кириченко К. В.</v>
      </c>
      <c r="CR52" s="19" t="str">
        <f ca="1">IFERROR(__xludf.DUMMYFUNCTION("""COMPUTED_VALUE"""),"За")</f>
        <v>За</v>
      </c>
      <c r="CS52" s="19">
        <f ca="1">IFERROR(__xludf.DUMMYFUNCTION("""COMPUTED_VALUE"""),1)</f>
        <v>1</v>
      </c>
      <c r="CT52" s="19" t="str">
        <f ca="1">IFERROR(__xludf.DUMMYFUNCTION("""COMPUTED_VALUE"""),"Кириченко К. В.")</f>
        <v>Кириченко К. В.</v>
      </c>
      <c r="CU52" s="19" t="str">
        <f ca="1">IFERROR(__xludf.DUMMYFUNCTION("""COMPUTED_VALUE"""),"За")</f>
        <v>За</v>
      </c>
      <c r="CV52" s="19">
        <f ca="1">IFERROR(__xludf.DUMMYFUNCTION("""COMPUTED_VALUE"""),1)</f>
        <v>1</v>
      </c>
      <c r="CW52" s="19" t="str">
        <f ca="1">IFERROR(__xludf.DUMMYFUNCTION("""COMPUTED_VALUE"""),"Кириченко К. В.")</f>
        <v>Кириченко К. В.</v>
      </c>
      <c r="CX52" s="19" t="str">
        <f ca="1">IFERROR(__xludf.DUMMYFUNCTION("""COMPUTED_VALUE"""),"За")</f>
        <v>За</v>
      </c>
      <c r="CY52" s="19">
        <f ca="1">IFERROR(__xludf.DUMMYFUNCTION("""COMPUTED_VALUE"""),1)</f>
        <v>1</v>
      </c>
      <c r="CZ52" s="19" t="str">
        <f ca="1">IFERROR(__xludf.DUMMYFUNCTION("""COMPUTED_VALUE"""),"Кириченко К. В.")</f>
        <v>Кириченко К. В.</v>
      </c>
      <c r="DA52" s="19" t="str">
        <f ca="1">IFERROR(__xludf.DUMMYFUNCTION("""COMPUTED_VALUE"""),"За")</f>
        <v>За</v>
      </c>
      <c r="DB52" s="19">
        <f ca="1">IFERROR(__xludf.DUMMYFUNCTION("""COMPUTED_VALUE"""),1)</f>
        <v>1</v>
      </c>
      <c r="DC52" s="19" t="str">
        <f ca="1">IFERROR(__xludf.DUMMYFUNCTION("""COMPUTED_VALUE"""),"Кириченко К. В.")</f>
        <v>Кириченко К. В.</v>
      </c>
      <c r="DD52" s="19" t="str">
        <f ca="1">IFERROR(__xludf.DUMMYFUNCTION("""COMPUTED_VALUE"""),"За")</f>
        <v>За</v>
      </c>
      <c r="DE52" s="19">
        <f ca="1">IFERROR(__xludf.DUMMYFUNCTION("""COMPUTED_VALUE"""),1)</f>
        <v>1</v>
      </c>
      <c r="DF52" s="19" t="str">
        <f ca="1">IFERROR(__xludf.DUMMYFUNCTION("""COMPUTED_VALUE"""),"Кириченко К. В.")</f>
        <v>Кириченко К. В.</v>
      </c>
      <c r="DG52" s="19" t="str">
        <f ca="1">IFERROR(__xludf.DUMMYFUNCTION("""COMPUTED_VALUE"""),"За")</f>
        <v>За</v>
      </c>
      <c r="DH52" s="19">
        <f ca="1">IFERROR(__xludf.DUMMYFUNCTION("""COMPUTED_VALUE"""),1)</f>
        <v>1</v>
      </c>
      <c r="DI52" s="19" t="str">
        <f ca="1">IFERROR(__xludf.DUMMYFUNCTION("""COMPUTED_VALUE"""),"Кириченко К. В.")</f>
        <v>Кириченко К. В.</v>
      </c>
      <c r="DJ52" s="19" t="str">
        <f ca="1">IFERROR(__xludf.DUMMYFUNCTION("""COMPUTED_VALUE"""),"За")</f>
        <v>За</v>
      </c>
      <c r="DK52" s="19">
        <f ca="1">IFERROR(__xludf.DUMMYFUNCTION("""COMPUTED_VALUE"""),1)</f>
        <v>1</v>
      </c>
      <c r="DL52" s="19" t="str">
        <f ca="1">IFERROR(__xludf.DUMMYFUNCTION("""COMPUTED_VALUE"""),"Кириченко К. В.")</f>
        <v>Кириченко К. В.</v>
      </c>
      <c r="DM52" s="19" t="str">
        <f ca="1">IFERROR(__xludf.DUMMYFUNCTION("""COMPUTED_VALUE"""),"За")</f>
        <v>За</v>
      </c>
      <c r="DN52" s="19">
        <f ca="1">IFERROR(__xludf.DUMMYFUNCTION("""COMPUTED_VALUE"""),1)</f>
        <v>1</v>
      </c>
      <c r="DO52" s="19" t="str">
        <f ca="1">IFERROR(__xludf.DUMMYFUNCTION("""COMPUTED_VALUE"""),"Кириченко К. В.")</f>
        <v>Кириченко К. В.</v>
      </c>
      <c r="DP52" s="19" t="str">
        <f ca="1">IFERROR(__xludf.DUMMYFUNCTION("""COMPUTED_VALUE"""),"За")</f>
        <v>За</v>
      </c>
      <c r="DQ52" s="19">
        <f ca="1">IFERROR(__xludf.DUMMYFUNCTION("""COMPUTED_VALUE"""),1)</f>
        <v>1</v>
      </c>
      <c r="DR52" s="19" t="str">
        <f ca="1">IFERROR(__xludf.DUMMYFUNCTION("""COMPUTED_VALUE"""),"Кириченко К. В.")</f>
        <v>Кириченко К. В.</v>
      </c>
      <c r="DS52" s="19" t="str">
        <f ca="1">IFERROR(__xludf.DUMMYFUNCTION("""COMPUTED_VALUE"""),"За")</f>
        <v>За</v>
      </c>
      <c r="DT52" s="19">
        <f ca="1">IFERROR(__xludf.DUMMYFUNCTION("""COMPUTED_VALUE"""),1)</f>
        <v>1</v>
      </c>
      <c r="DU52" s="19" t="str">
        <f ca="1">IFERROR(__xludf.DUMMYFUNCTION("""COMPUTED_VALUE"""),"Кириченко К. В.")</f>
        <v>Кириченко К. В.</v>
      </c>
      <c r="DV52" s="19" t="str">
        <f ca="1">IFERROR(__xludf.DUMMYFUNCTION("""COMPUTED_VALUE"""),"За")</f>
        <v>За</v>
      </c>
      <c r="DW52" s="19">
        <f ca="1">IFERROR(__xludf.DUMMYFUNCTION("""COMPUTED_VALUE"""),1)</f>
        <v>1</v>
      </c>
      <c r="DX52" s="19" t="str">
        <f ca="1">IFERROR(__xludf.DUMMYFUNCTION("""COMPUTED_VALUE"""),"Кириченко К. В.")</f>
        <v>Кириченко К. В.</v>
      </c>
      <c r="DY52" s="19" t="str">
        <f ca="1">IFERROR(__xludf.DUMMYFUNCTION("""COMPUTED_VALUE"""),"За")</f>
        <v>За</v>
      </c>
      <c r="DZ52" s="19">
        <f ca="1">IFERROR(__xludf.DUMMYFUNCTION("""COMPUTED_VALUE"""),1)</f>
        <v>1</v>
      </c>
      <c r="EA52" s="19" t="str">
        <f ca="1">IFERROR(__xludf.DUMMYFUNCTION("""COMPUTED_VALUE"""),"Кириченко К. В.")</f>
        <v>Кириченко К. В.</v>
      </c>
      <c r="EB52" s="19" t="str">
        <f ca="1">IFERROR(__xludf.DUMMYFUNCTION("""COMPUTED_VALUE"""),"...")</f>
        <v>...</v>
      </c>
      <c r="EC52" s="19">
        <f ca="1">IFERROR(__xludf.DUMMYFUNCTION("""COMPUTED_VALUE"""),1)</f>
        <v>1</v>
      </c>
      <c r="ED52" s="19" t="str">
        <f ca="1">IFERROR(__xludf.DUMMYFUNCTION("""COMPUTED_VALUE"""),"Кириченко К. В.")</f>
        <v>Кириченко К. В.</v>
      </c>
      <c r="EE52" s="19" t="str">
        <f ca="1">IFERROR(__xludf.DUMMYFUNCTION("""COMPUTED_VALUE"""),"...")</f>
        <v>...</v>
      </c>
      <c r="EF52" s="19">
        <f ca="1">IFERROR(__xludf.DUMMYFUNCTION("""COMPUTED_VALUE"""),1)</f>
        <v>1</v>
      </c>
      <c r="EG52" s="19" t="str">
        <f ca="1">IFERROR(__xludf.DUMMYFUNCTION("""COMPUTED_VALUE"""),"Кириченко К. В.")</f>
        <v>Кириченко К. В.</v>
      </c>
      <c r="EH52" s="19" t="str">
        <f ca="1">IFERROR(__xludf.DUMMYFUNCTION("""COMPUTED_VALUE"""),"...")</f>
        <v>...</v>
      </c>
      <c r="EI52" s="19">
        <f ca="1">IFERROR(__xludf.DUMMYFUNCTION("""COMPUTED_VALUE"""),1)</f>
        <v>1</v>
      </c>
      <c r="EJ52" s="19" t="str">
        <f ca="1">IFERROR(__xludf.DUMMYFUNCTION("""COMPUTED_VALUE"""),"Кириченко К. В.")</f>
        <v>Кириченко К. В.</v>
      </c>
      <c r="EK52" s="19" t="str">
        <f ca="1">IFERROR(__xludf.DUMMYFUNCTION("""COMPUTED_VALUE"""),"...")</f>
        <v>...</v>
      </c>
      <c r="EL52" s="19">
        <f ca="1">IFERROR(__xludf.DUMMYFUNCTION("""COMPUTED_VALUE"""),1)</f>
        <v>1</v>
      </c>
      <c r="EM52" s="19" t="str">
        <f ca="1">IFERROR(__xludf.DUMMYFUNCTION("""COMPUTED_VALUE"""),"Кириченко К. В.")</f>
        <v>Кириченко К. В.</v>
      </c>
      <c r="EN52" s="19" t="str">
        <f ca="1">IFERROR(__xludf.DUMMYFUNCTION("""COMPUTED_VALUE"""),"...")</f>
        <v>...</v>
      </c>
      <c r="EO52" s="19">
        <f ca="1">IFERROR(__xludf.DUMMYFUNCTION("""COMPUTED_VALUE"""),1)</f>
        <v>1</v>
      </c>
      <c r="EP52" s="19" t="str">
        <f ca="1">IFERROR(__xludf.DUMMYFUNCTION("""COMPUTED_VALUE"""),"Кириченко К. В.")</f>
        <v>Кириченко К. В.</v>
      </c>
      <c r="EQ52" s="19" t="str">
        <f ca="1">IFERROR(__xludf.DUMMYFUNCTION("""COMPUTED_VALUE"""),"...")</f>
        <v>...</v>
      </c>
      <c r="ER52" s="19">
        <f ca="1">IFERROR(__xludf.DUMMYFUNCTION("""COMPUTED_VALUE"""),1)</f>
        <v>1</v>
      </c>
      <c r="ES52" s="19" t="str">
        <f ca="1">IFERROR(__xludf.DUMMYFUNCTION("""COMPUTED_VALUE"""),"Кириченко К. В.")</f>
        <v>Кириченко К. В.</v>
      </c>
      <c r="ET52" s="19" t="str">
        <f ca="1">IFERROR(__xludf.DUMMYFUNCTION("""COMPUTED_VALUE"""),"...")</f>
        <v>...</v>
      </c>
      <c r="EU52" s="19">
        <f ca="1">IFERROR(__xludf.DUMMYFUNCTION("""COMPUTED_VALUE"""),1)</f>
        <v>1</v>
      </c>
      <c r="EV52" s="19" t="str">
        <f ca="1">IFERROR(__xludf.DUMMYFUNCTION("""COMPUTED_VALUE"""),"Кириченко К. В.")</f>
        <v>Кириченко К. В.</v>
      </c>
      <c r="EW52" s="19" t="str">
        <f ca="1">IFERROR(__xludf.DUMMYFUNCTION("""COMPUTED_VALUE"""),"...")</f>
        <v>...</v>
      </c>
      <c r="EX52" s="19">
        <f ca="1">IFERROR(__xludf.DUMMYFUNCTION("""COMPUTED_VALUE"""),1)</f>
        <v>1</v>
      </c>
      <c r="EY52" s="19" t="str">
        <f ca="1">IFERROR(__xludf.DUMMYFUNCTION("""COMPUTED_VALUE"""),"Кириченко К. В.")</f>
        <v>Кириченко К. В.</v>
      </c>
      <c r="EZ52" s="19" t="str">
        <f ca="1">IFERROR(__xludf.DUMMYFUNCTION("""COMPUTED_VALUE"""),"...")</f>
        <v>...</v>
      </c>
      <c r="FA52" s="19">
        <f ca="1">IFERROR(__xludf.DUMMYFUNCTION("""COMPUTED_VALUE"""),1)</f>
        <v>1</v>
      </c>
      <c r="FB52" s="19" t="str">
        <f ca="1">IFERROR(__xludf.DUMMYFUNCTION("""COMPUTED_VALUE"""),"Кириченко К. В.")</f>
        <v>Кириченко К. В.</v>
      </c>
      <c r="FC52" s="19" t="str">
        <f ca="1">IFERROR(__xludf.DUMMYFUNCTION("""COMPUTED_VALUE"""),"...")</f>
        <v>...</v>
      </c>
      <c r="FD52" s="19">
        <f ca="1">IFERROR(__xludf.DUMMYFUNCTION("""COMPUTED_VALUE"""),1)</f>
        <v>1</v>
      </c>
      <c r="FE52" s="19" t="str">
        <f ca="1">IFERROR(__xludf.DUMMYFUNCTION("""COMPUTED_VALUE"""),"Кириченко К. В.")</f>
        <v>Кириченко К. В.</v>
      </c>
      <c r="FF52" s="19" t="str">
        <f ca="1">IFERROR(__xludf.DUMMYFUNCTION("""COMPUTED_VALUE"""),"...")</f>
        <v>...</v>
      </c>
      <c r="FG52" s="19">
        <f ca="1">IFERROR(__xludf.DUMMYFUNCTION("""COMPUTED_VALUE"""),1)</f>
        <v>1</v>
      </c>
      <c r="FH52" s="19" t="str">
        <f ca="1">IFERROR(__xludf.DUMMYFUNCTION("""COMPUTED_VALUE"""),"Кириченко К. В.")</f>
        <v>Кириченко К. В.</v>
      </c>
      <c r="FI52" s="19" t="str">
        <f ca="1">IFERROR(__xludf.DUMMYFUNCTION("""COMPUTED_VALUE"""),"...")</f>
        <v>...</v>
      </c>
      <c r="FJ52" s="19">
        <f ca="1">IFERROR(__xludf.DUMMYFUNCTION("""COMPUTED_VALUE"""),1)</f>
        <v>1</v>
      </c>
      <c r="FK52" s="19" t="str">
        <f ca="1">IFERROR(__xludf.DUMMYFUNCTION("""COMPUTED_VALUE"""),"Кириченко К. В.")</f>
        <v>Кириченко К. В.</v>
      </c>
      <c r="FL52" s="19" t="str">
        <f ca="1">IFERROR(__xludf.DUMMYFUNCTION("""COMPUTED_VALUE"""),"...")</f>
        <v>...</v>
      </c>
      <c r="FM52" s="19">
        <f ca="1">IFERROR(__xludf.DUMMYFUNCTION("""COMPUTED_VALUE"""),1)</f>
        <v>1</v>
      </c>
      <c r="FN52" s="19" t="str">
        <f ca="1">IFERROR(__xludf.DUMMYFUNCTION("""COMPUTED_VALUE"""),"Кириченко К. В.")</f>
        <v>Кириченко К. В.</v>
      </c>
      <c r="FO52" s="19" t="str">
        <f ca="1">IFERROR(__xludf.DUMMYFUNCTION("""COMPUTED_VALUE"""),"...")</f>
        <v>...</v>
      </c>
      <c r="FP52" s="19">
        <f ca="1">IFERROR(__xludf.DUMMYFUNCTION("""COMPUTED_VALUE"""),1)</f>
        <v>1</v>
      </c>
      <c r="FQ52" s="19" t="str">
        <f ca="1">IFERROR(__xludf.DUMMYFUNCTION("""COMPUTED_VALUE"""),"Кириченко К. В.")</f>
        <v>Кириченко К. В.</v>
      </c>
      <c r="FR52" s="19" t="str">
        <f ca="1">IFERROR(__xludf.DUMMYFUNCTION("""COMPUTED_VALUE"""),"...")</f>
        <v>...</v>
      </c>
      <c r="FS52" s="19">
        <f ca="1">IFERROR(__xludf.DUMMYFUNCTION("""COMPUTED_VALUE"""),1)</f>
        <v>1</v>
      </c>
      <c r="FT52" s="19" t="str">
        <f ca="1">IFERROR(__xludf.DUMMYFUNCTION("""COMPUTED_VALUE"""),"Кириченко К. В.")</f>
        <v>Кириченко К. В.</v>
      </c>
      <c r="FU52" s="19" t="str">
        <f ca="1">IFERROR(__xludf.DUMMYFUNCTION("""COMPUTED_VALUE"""),"...")</f>
        <v>...</v>
      </c>
      <c r="FV52" s="19">
        <f ca="1">IFERROR(__xludf.DUMMYFUNCTION("""COMPUTED_VALUE"""),1)</f>
        <v>1</v>
      </c>
      <c r="FW52" s="19" t="str">
        <f ca="1">IFERROR(__xludf.DUMMYFUNCTION("""COMPUTED_VALUE"""),"Кириченко К. В.")</f>
        <v>Кириченко К. В.</v>
      </c>
      <c r="FX52" s="19" t="str">
        <f ca="1">IFERROR(__xludf.DUMMYFUNCTION("""COMPUTED_VALUE"""),"...")</f>
        <v>...</v>
      </c>
      <c r="FY52" s="19">
        <f ca="1">IFERROR(__xludf.DUMMYFUNCTION("""COMPUTED_VALUE"""),1)</f>
        <v>1</v>
      </c>
      <c r="FZ52" s="19" t="str">
        <f ca="1">IFERROR(__xludf.DUMMYFUNCTION("""COMPUTED_VALUE"""),"Кириченко К. В.")</f>
        <v>Кириченко К. В.</v>
      </c>
      <c r="GA52" s="19" t="str">
        <f ca="1">IFERROR(__xludf.DUMMYFUNCTION("""COMPUTED_VALUE"""),"...")</f>
        <v>...</v>
      </c>
      <c r="GB52" s="19">
        <f ca="1">IFERROR(__xludf.DUMMYFUNCTION("""COMPUTED_VALUE"""),1)</f>
        <v>1</v>
      </c>
      <c r="GC52" s="19" t="str">
        <f ca="1">IFERROR(__xludf.DUMMYFUNCTION("""COMPUTED_VALUE"""),"Кириченко К. В.")</f>
        <v>Кириченко К. В.</v>
      </c>
      <c r="GD52" s="19" t="str">
        <f ca="1">IFERROR(__xludf.DUMMYFUNCTION("""COMPUTED_VALUE"""),"...")</f>
        <v>...</v>
      </c>
      <c r="GE52" s="19">
        <f ca="1">IFERROR(__xludf.DUMMYFUNCTION("""COMPUTED_VALUE"""),1)</f>
        <v>1</v>
      </c>
      <c r="GF52" s="19" t="str">
        <f ca="1">IFERROR(__xludf.DUMMYFUNCTION("""COMPUTED_VALUE"""),"Кириченко К. В.")</f>
        <v>Кириченко К. В.</v>
      </c>
      <c r="GG52" s="19" t="str">
        <f ca="1">IFERROR(__xludf.DUMMYFUNCTION("""COMPUTED_VALUE"""),"...")</f>
        <v>...</v>
      </c>
      <c r="GH52" s="19">
        <f ca="1">IFERROR(__xludf.DUMMYFUNCTION("""COMPUTED_VALUE"""),1)</f>
        <v>1</v>
      </c>
      <c r="GI52" s="19" t="str">
        <f ca="1">IFERROR(__xludf.DUMMYFUNCTION("""COMPUTED_VALUE"""),"Кириченко К. В.")</f>
        <v>Кириченко К. В.</v>
      </c>
      <c r="GJ52" s="19" t="str">
        <f ca="1">IFERROR(__xludf.DUMMYFUNCTION("""COMPUTED_VALUE"""),"...")</f>
        <v>...</v>
      </c>
      <c r="GK52" s="19">
        <f ca="1">IFERROR(__xludf.DUMMYFUNCTION("""COMPUTED_VALUE"""),1)</f>
        <v>1</v>
      </c>
      <c r="GL52" s="19" t="str">
        <f ca="1">IFERROR(__xludf.DUMMYFUNCTION("""COMPUTED_VALUE"""),"Кириченко К. В.")</f>
        <v>Кириченко К. В.</v>
      </c>
      <c r="GM52" s="19" t="str">
        <f ca="1">IFERROR(__xludf.DUMMYFUNCTION("""COMPUTED_VALUE"""),"...")</f>
        <v>...</v>
      </c>
      <c r="GN52" s="19">
        <f ca="1">IFERROR(__xludf.DUMMYFUNCTION("""COMPUTED_VALUE"""),1)</f>
        <v>1</v>
      </c>
      <c r="GO52" s="19" t="str">
        <f ca="1">IFERROR(__xludf.DUMMYFUNCTION("""COMPUTED_VALUE"""),"Кириченко К. В.")</f>
        <v>Кириченко К. В.</v>
      </c>
      <c r="GP52" s="19" t="str">
        <f ca="1">IFERROR(__xludf.DUMMYFUNCTION("""COMPUTED_VALUE"""),"...")</f>
        <v>...</v>
      </c>
      <c r="GQ52" s="19">
        <f ca="1">IFERROR(__xludf.DUMMYFUNCTION("""COMPUTED_VALUE"""),1)</f>
        <v>1</v>
      </c>
      <c r="GR52" s="19" t="str">
        <f ca="1">IFERROR(__xludf.DUMMYFUNCTION("""COMPUTED_VALUE"""),"Кириченко К. В.")</f>
        <v>Кириченко К. В.</v>
      </c>
      <c r="GS52" s="19" t="str">
        <f ca="1">IFERROR(__xludf.DUMMYFUNCTION("""COMPUTED_VALUE"""),"...")</f>
        <v>...</v>
      </c>
      <c r="GT52" s="19">
        <f ca="1">IFERROR(__xludf.DUMMYFUNCTION("""COMPUTED_VALUE"""),1)</f>
        <v>1</v>
      </c>
      <c r="GU52" s="19" t="str">
        <f ca="1">IFERROR(__xludf.DUMMYFUNCTION("""COMPUTED_VALUE"""),"Кириченко К. В.")</f>
        <v>Кириченко К. В.</v>
      </c>
      <c r="GV52" s="19" t="str">
        <f ca="1">IFERROR(__xludf.DUMMYFUNCTION("""COMPUTED_VALUE"""),"...")</f>
        <v>...</v>
      </c>
      <c r="GW52" s="19">
        <f ca="1">IFERROR(__xludf.DUMMYFUNCTION("""COMPUTED_VALUE"""),1)</f>
        <v>1</v>
      </c>
      <c r="GX52" s="19" t="str">
        <f ca="1">IFERROR(__xludf.DUMMYFUNCTION("""COMPUTED_VALUE"""),"Кириченко К. В.")</f>
        <v>Кириченко К. В.</v>
      </c>
      <c r="GY52" s="19" t="str">
        <f ca="1">IFERROR(__xludf.DUMMYFUNCTION("""COMPUTED_VALUE"""),"...")</f>
        <v>...</v>
      </c>
      <c r="GZ52" s="19">
        <f ca="1">IFERROR(__xludf.DUMMYFUNCTION("""COMPUTED_VALUE"""),1)</f>
        <v>1</v>
      </c>
      <c r="HA52" s="19" t="str">
        <f ca="1">IFERROR(__xludf.DUMMYFUNCTION("""COMPUTED_VALUE"""),"Кириченко К. В.")</f>
        <v>Кириченко К. В.</v>
      </c>
      <c r="HB52" s="19" t="str">
        <f ca="1">IFERROR(__xludf.DUMMYFUNCTION("""COMPUTED_VALUE"""),"...")</f>
        <v>...</v>
      </c>
      <c r="HC52" s="19">
        <f ca="1">IFERROR(__xludf.DUMMYFUNCTION("""COMPUTED_VALUE"""),1)</f>
        <v>1</v>
      </c>
      <c r="HD52" s="19" t="str">
        <f ca="1">IFERROR(__xludf.DUMMYFUNCTION("""COMPUTED_VALUE"""),"Кириченко К. В.")</f>
        <v>Кириченко К. В.</v>
      </c>
      <c r="HE52" s="19" t="str">
        <f ca="1">IFERROR(__xludf.DUMMYFUNCTION("""COMPUTED_VALUE"""),"...")</f>
        <v>...</v>
      </c>
      <c r="HF52" s="19">
        <f ca="1">IFERROR(__xludf.DUMMYFUNCTION("""COMPUTED_VALUE"""),1)</f>
        <v>1</v>
      </c>
      <c r="HG52" s="19" t="str">
        <f ca="1">IFERROR(__xludf.DUMMYFUNCTION("""COMPUTED_VALUE"""),"Кириченко К. В.")</f>
        <v>Кириченко К. В.</v>
      </c>
      <c r="HH52" s="19" t="str">
        <f ca="1">IFERROR(__xludf.DUMMYFUNCTION("""COMPUTED_VALUE"""),"...")</f>
        <v>...</v>
      </c>
      <c r="HI52" s="19">
        <f ca="1">IFERROR(__xludf.DUMMYFUNCTION("""COMPUTED_VALUE"""),1)</f>
        <v>1</v>
      </c>
      <c r="HJ52" s="19" t="str">
        <f ca="1">IFERROR(__xludf.DUMMYFUNCTION("""COMPUTED_VALUE"""),"Кириченко К. В.")</f>
        <v>Кириченко К. В.</v>
      </c>
      <c r="HK52" s="19" t="str">
        <f ca="1">IFERROR(__xludf.DUMMYFUNCTION("""COMPUTED_VALUE"""),"...")</f>
        <v>...</v>
      </c>
      <c r="HL52" s="19">
        <f ca="1">IFERROR(__xludf.DUMMYFUNCTION("""COMPUTED_VALUE"""),1)</f>
        <v>1</v>
      </c>
      <c r="HM52" s="19" t="str">
        <f ca="1">IFERROR(__xludf.DUMMYFUNCTION("""COMPUTED_VALUE"""),"Кириченко К. В.")</f>
        <v>Кириченко К. В.</v>
      </c>
      <c r="HN52" s="19" t="str">
        <f ca="1">IFERROR(__xludf.DUMMYFUNCTION("""COMPUTED_VALUE"""),"...")</f>
        <v>...</v>
      </c>
      <c r="HO52" s="19">
        <f ca="1">IFERROR(__xludf.DUMMYFUNCTION("""COMPUTED_VALUE"""),1)</f>
        <v>1</v>
      </c>
      <c r="HP52" s="19" t="str">
        <f ca="1">IFERROR(__xludf.DUMMYFUNCTION("""COMPUTED_VALUE"""),"Кириченко К. В.")</f>
        <v>Кириченко К. В.</v>
      </c>
      <c r="HQ52" s="19" t="str">
        <f ca="1">IFERROR(__xludf.DUMMYFUNCTION("""COMPUTED_VALUE"""),"...")</f>
        <v>...</v>
      </c>
      <c r="HR52" s="19">
        <f ca="1">IFERROR(__xludf.DUMMYFUNCTION("""COMPUTED_VALUE"""),1)</f>
        <v>1</v>
      </c>
      <c r="HS52" s="19" t="str">
        <f ca="1">IFERROR(__xludf.DUMMYFUNCTION("""COMPUTED_VALUE"""),"Кириченко К. В.")</f>
        <v>Кириченко К. В.</v>
      </c>
      <c r="HT52" s="19" t="str">
        <f ca="1">IFERROR(__xludf.DUMMYFUNCTION("""COMPUTED_VALUE"""),"...")</f>
        <v>...</v>
      </c>
      <c r="HU52" s="19">
        <f ca="1">IFERROR(__xludf.DUMMYFUNCTION("""COMPUTED_VALUE"""),1)</f>
        <v>1</v>
      </c>
      <c r="HV52" s="19" t="str">
        <f ca="1">IFERROR(__xludf.DUMMYFUNCTION("""COMPUTED_VALUE"""),"Кириченко К. В.")</f>
        <v>Кириченко К. В.</v>
      </c>
      <c r="HW52" s="19" t="str">
        <f ca="1">IFERROR(__xludf.DUMMYFUNCTION("""COMPUTED_VALUE"""),"...")</f>
        <v>...</v>
      </c>
      <c r="HX52" s="19">
        <f ca="1">IFERROR(__xludf.DUMMYFUNCTION("""COMPUTED_VALUE"""),1)</f>
        <v>1</v>
      </c>
      <c r="HY52" s="19" t="str">
        <f ca="1">IFERROR(__xludf.DUMMYFUNCTION("""COMPUTED_VALUE"""),"Кириченко К. В.")</f>
        <v>Кириченко К. В.</v>
      </c>
      <c r="HZ52" s="19" t="str">
        <f ca="1">IFERROR(__xludf.DUMMYFUNCTION("""COMPUTED_VALUE"""),"...")</f>
        <v>...</v>
      </c>
      <c r="IA52" s="19">
        <f ca="1">IFERROR(__xludf.DUMMYFUNCTION("""COMPUTED_VALUE"""),1)</f>
        <v>1</v>
      </c>
      <c r="IB52" s="19" t="str">
        <f ca="1">IFERROR(__xludf.DUMMYFUNCTION("""COMPUTED_VALUE"""),"Кириченко К. В.")</f>
        <v>Кириченко К. В.</v>
      </c>
      <c r="IC52" s="19" t="str">
        <f ca="1">IFERROR(__xludf.DUMMYFUNCTION("""COMPUTED_VALUE"""),"...")</f>
        <v>...</v>
      </c>
      <c r="ID52" s="19">
        <f ca="1">IFERROR(__xludf.DUMMYFUNCTION("""COMPUTED_VALUE"""),1)</f>
        <v>1</v>
      </c>
      <c r="IE52" s="19" t="str">
        <f ca="1">IFERROR(__xludf.DUMMYFUNCTION("""COMPUTED_VALUE"""),"Кириченко К. В.")</f>
        <v>Кириченко К. В.</v>
      </c>
      <c r="IF52" s="19" t="str">
        <f ca="1">IFERROR(__xludf.DUMMYFUNCTION("""COMPUTED_VALUE"""),"...")</f>
        <v>...</v>
      </c>
      <c r="IG52" s="19">
        <f ca="1">IFERROR(__xludf.DUMMYFUNCTION("""COMPUTED_VALUE"""),1)</f>
        <v>1</v>
      </c>
      <c r="IH52" s="19" t="str">
        <f ca="1">IFERROR(__xludf.DUMMYFUNCTION("""COMPUTED_VALUE"""),"Кириченко К. В.")</f>
        <v>Кириченко К. В.</v>
      </c>
      <c r="II52" s="19" t="str">
        <f ca="1">IFERROR(__xludf.DUMMYFUNCTION("""COMPUTED_VALUE"""),"...")</f>
        <v>...</v>
      </c>
      <c r="IJ52" s="19">
        <f ca="1">IFERROR(__xludf.DUMMYFUNCTION("""COMPUTED_VALUE"""),1)</f>
        <v>1</v>
      </c>
      <c r="IK52" s="19" t="str">
        <f ca="1">IFERROR(__xludf.DUMMYFUNCTION("""COMPUTED_VALUE"""),"Кириченко К. В.")</f>
        <v>Кириченко К. В.</v>
      </c>
      <c r="IL52" s="19" t="str">
        <f ca="1">IFERROR(__xludf.DUMMYFUNCTION("""COMPUTED_VALUE"""),"...")</f>
        <v>...</v>
      </c>
      <c r="IM52" s="19">
        <f ca="1">IFERROR(__xludf.DUMMYFUNCTION("""COMPUTED_VALUE"""),1)</f>
        <v>1</v>
      </c>
      <c r="IN52" s="19" t="str">
        <f ca="1">IFERROR(__xludf.DUMMYFUNCTION("""COMPUTED_VALUE"""),"Кириченко К. В.")</f>
        <v>Кириченко К. В.</v>
      </c>
      <c r="IO52" s="19" t="str">
        <f ca="1">IFERROR(__xludf.DUMMYFUNCTION("""COMPUTED_VALUE"""),"...")</f>
        <v>...</v>
      </c>
      <c r="IP52" s="19">
        <f ca="1">IFERROR(__xludf.DUMMYFUNCTION("""COMPUTED_VALUE"""),1)</f>
        <v>1</v>
      </c>
      <c r="IQ52" s="19" t="str">
        <f ca="1">IFERROR(__xludf.DUMMYFUNCTION("""COMPUTED_VALUE"""),"Кириченко К. В.")</f>
        <v>Кириченко К. В.</v>
      </c>
      <c r="IR52" s="19" t="str">
        <f ca="1">IFERROR(__xludf.DUMMYFUNCTION("""COMPUTED_VALUE"""),"...")</f>
        <v>...</v>
      </c>
      <c r="IS52" s="19">
        <f ca="1">IFERROR(__xludf.DUMMYFUNCTION("""COMPUTED_VALUE"""),1)</f>
        <v>1</v>
      </c>
      <c r="IT52" s="19" t="str">
        <f ca="1">IFERROR(__xludf.DUMMYFUNCTION("""COMPUTED_VALUE"""),"Кириченко К. В.")</f>
        <v>Кириченко К. В.</v>
      </c>
      <c r="IU52" s="19" t="str">
        <f ca="1">IFERROR(__xludf.DUMMYFUNCTION("""COMPUTED_VALUE"""),"...")</f>
        <v>...</v>
      </c>
      <c r="IV52" s="19">
        <f ca="1">IFERROR(__xludf.DUMMYFUNCTION("""COMPUTED_VALUE"""),1)</f>
        <v>1</v>
      </c>
      <c r="IW52" s="19" t="str">
        <f ca="1">IFERROR(__xludf.DUMMYFUNCTION("""COMPUTED_VALUE"""),"Кириченко К. В.")</f>
        <v>Кириченко К. В.</v>
      </c>
      <c r="IX52" s="19" t="str">
        <f ca="1">IFERROR(__xludf.DUMMYFUNCTION("""COMPUTED_VALUE"""),"...")</f>
        <v>...</v>
      </c>
      <c r="IY52" s="19">
        <f ca="1">IFERROR(__xludf.DUMMYFUNCTION("""COMPUTED_VALUE"""),1)</f>
        <v>1</v>
      </c>
      <c r="IZ52" s="19" t="str">
        <f ca="1">IFERROR(__xludf.DUMMYFUNCTION("""COMPUTED_VALUE"""),"Кириченко К. В.")</f>
        <v>Кириченко К. В.</v>
      </c>
      <c r="JA52" s="19" t="str">
        <f ca="1">IFERROR(__xludf.DUMMYFUNCTION("""COMPUTED_VALUE"""),"...")</f>
        <v>...</v>
      </c>
      <c r="JB52" s="19">
        <f ca="1">IFERROR(__xludf.DUMMYFUNCTION("""COMPUTED_VALUE"""),1)</f>
        <v>1</v>
      </c>
      <c r="JC52" s="19" t="str">
        <f ca="1">IFERROR(__xludf.DUMMYFUNCTION("""COMPUTED_VALUE"""),"Кириченко К. В.")</f>
        <v>Кириченко К. В.</v>
      </c>
      <c r="JD52" s="19" t="str">
        <f ca="1">IFERROR(__xludf.DUMMYFUNCTION("""COMPUTED_VALUE"""),"...")</f>
        <v>...</v>
      </c>
      <c r="JE52" s="19">
        <f ca="1">IFERROR(__xludf.DUMMYFUNCTION("""COMPUTED_VALUE"""),1)</f>
        <v>1</v>
      </c>
      <c r="JF52" s="19" t="str">
        <f ca="1">IFERROR(__xludf.DUMMYFUNCTION("""COMPUTED_VALUE"""),"Кириченко К. В.")</f>
        <v>Кириченко К. В.</v>
      </c>
      <c r="JG52" s="19" t="str">
        <f ca="1">IFERROR(__xludf.DUMMYFUNCTION("""COMPUTED_VALUE"""),"...")</f>
        <v>...</v>
      </c>
      <c r="JH52" s="19">
        <f ca="1">IFERROR(__xludf.DUMMYFUNCTION("""COMPUTED_VALUE"""),1)</f>
        <v>1</v>
      </c>
      <c r="JI52" s="19" t="str">
        <f ca="1">IFERROR(__xludf.DUMMYFUNCTION("""COMPUTED_VALUE"""),"Кириченко К. В.")</f>
        <v>Кириченко К. В.</v>
      </c>
      <c r="JJ52" s="19" t="str">
        <f ca="1">IFERROR(__xludf.DUMMYFUNCTION("""COMPUTED_VALUE"""),"...")</f>
        <v>...</v>
      </c>
      <c r="JK52" s="19">
        <f ca="1">IFERROR(__xludf.DUMMYFUNCTION("""COMPUTED_VALUE"""),1)</f>
        <v>1</v>
      </c>
      <c r="JL52" s="19" t="str">
        <f ca="1">IFERROR(__xludf.DUMMYFUNCTION("""COMPUTED_VALUE"""),"Кириченко К. В.")</f>
        <v>Кириченко К. В.</v>
      </c>
      <c r="JM52" s="19" t="str">
        <f ca="1">IFERROR(__xludf.DUMMYFUNCTION("""COMPUTED_VALUE"""),"...")</f>
        <v>...</v>
      </c>
      <c r="JN52" s="19">
        <f ca="1">IFERROR(__xludf.DUMMYFUNCTION("""COMPUTED_VALUE"""),1)</f>
        <v>1</v>
      </c>
      <c r="JO52" s="19" t="str">
        <f ca="1">IFERROR(__xludf.DUMMYFUNCTION("""COMPUTED_VALUE"""),"Кириченко К. В.")</f>
        <v>Кириченко К. В.</v>
      </c>
      <c r="JP52" s="19" t="str">
        <f ca="1">IFERROR(__xludf.DUMMYFUNCTION("""COMPUTED_VALUE"""),"...")</f>
        <v>...</v>
      </c>
      <c r="JQ52" s="19">
        <f ca="1">IFERROR(__xludf.DUMMYFUNCTION("""COMPUTED_VALUE"""),1)</f>
        <v>1</v>
      </c>
      <c r="JR52" s="19" t="str">
        <f ca="1">IFERROR(__xludf.DUMMYFUNCTION("""COMPUTED_VALUE"""),"Кириченко К. В.")</f>
        <v>Кириченко К. В.</v>
      </c>
      <c r="JS52" s="19" t="str">
        <f ca="1">IFERROR(__xludf.DUMMYFUNCTION("""COMPUTED_VALUE"""),"...")</f>
        <v>...</v>
      </c>
      <c r="JT52" s="19">
        <f ca="1">IFERROR(__xludf.DUMMYFUNCTION("""COMPUTED_VALUE"""),1)</f>
        <v>1</v>
      </c>
      <c r="JU52" s="19" t="str">
        <f ca="1">IFERROR(__xludf.DUMMYFUNCTION("""COMPUTED_VALUE"""),"Кириченко К. В.")</f>
        <v>Кириченко К. В.</v>
      </c>
      <c r="JV52" s="19" t="str">
        <f ca="1">IFERROR(__xludf.DUMMYFUNCTION("""COMPUTED_VALUE"""),"...")</f>
        <v>...</v>
      </c>
      <c r="JW52" s="19">
        <f ca="1">IFERROR(__xludf.DUMMYFUNCTION("""COMPUTED_VALUE"""),1)</f>
        <v>1</v>
      </c>
      <c r="JX52" s="19" t="str">
        <f ca="1">IFERROR(__xludf.DUMMYFUNCTION("""COMPUTED_VALUE"""),"Кириченко К. В.")</f>
        <v>Кириченко К. В.</v>
      </c>
      <c r="JY52" s="19" t="str">
        <f ca="1">IFERROR(__xludf.DUMMYFUNCTION("""COMPUTED_VALUE"""),"...")</f>
        <v>...</v>
      </c>
      <c r="JZ52" s="19">
        <f ca="1">IFERROR(__xludf.DUMMYFUNCTION("""COMPUTED_VALUE"""),1)</f>
        <v>1</v>
      </c>
      <c r="KA52" s="19" t="str">
        <f ca="1">IFERROR(__xludf.DUMMYFUNCTION("""COMPUTED_VALUE"""),"Кириченко К. В.")</f>
        <v>Кириченко К. В.</v>
      </c>
      <c r="KB52" s="19" t="str">
        <f ca="1">IFERROR(__xludf.DUMMYFUNCTION("""COMPUTED_VALUE"""),"...")</f>
        <v>...</v>
      </c>
      <c r="KC52" s="19">
        <f ca="1">IFERROR(__xludf.DUMMYFUNCTION("""COMPUTED_VALUE"""),1)</f>
        <v>1</v>
      </c>
      <c r="KD52" s="19" t="str">
        <f ca="1">IFERROR(__xludf.DUMMYFUNCTION("""COMPUTED_VALUE"""),"Кириченко К. В.")</f>
        <v>Кириченко К. В.</v>
      </c>
      <c r="KE52" s="19" t="str">
        <f ca="1">IFERROR(__xludf.DUMMYFUNCTION("""COMPUTED_VALUE"""),"...")</f>
        <v>...</v>
      </c>
      <c r="KF52" s="19">
        <f ca="1">IFERROR(__xludf.DUMMYFUNCTION("""COMPUTED_VALUE"""),1)</f>
        <v>1</v>
      </c>
      <c r="KG52" s="19" t="str">
        <f ca="1">IFERROR(__xludf.DUMMYFUNCTION("""COMPUTED_VALUE"""),"Кириченко К. В.")</f>
        <v>Кириченко К. В.</v>
      </c>
      <c r="KH52" s="19" t="str">
        <f ca="1">IFERROR(__xludf.DUMMYFUNCTION("""COMPUTED_VALUE"""),"...")</f>
        <v>...</v>
      </c>
      <c r="KI52" s="19">
        <f ca="1">IFERROR(__xludf.DUMMYFUNCTION("""COMPUTED_VALUE"""),1)</f>
        <v>1</v>
      </c>
      <c r="KJ52" s="19" t="str">
        <f ca="1">IFERROR(__xludf.DUMMYFUNCTION("""COMPUTED_VALUE"""),"Кириченко К. В.")</f>
        <v>Кириченко К. В.</v>
      </c>
      <c r="KK52" s="19" t="str">
        <f ca="1">IFERROR(__xludf.DUMMYFUNCTION("""COMPUTED_VALUE"""),"...")</f>
        <v>...</v>
      </c>
      <c r="KL52" s="19">
        <f ca="1">IFERROR(__xludf.DUMMYFUNCTION("""COMPUTED_VALUE"""),1)</f>
        <v>1</v>
      </c>
      <c r="KM52" s="19" t="str">
        <f ca="1">IFERROR(__xludf.DUMMYFUNCTION("""COMPUTED_VALUE"""),"Кириченко К. В.")</f>
        <v>Кириченко К. В.</v>
      </c>
      <c r="KN52" s="19" t="str">
        <f ca="1">IFERROR(__xludf.DUMMYFUNCTION("""COMPUTED_VALUE"""),"...")</f>
        <v>...</v>
      </c>
      <c r="KO52" s="19">
        <f ca="1">IFERROR(__xludf.DUMMYFUNCTION("""COMPUTED_VALUE"""),1)</f>
        <v>1</v>
      </c>
      <c r="KP52" s="19" t="str">
        <f ca="1">IFERROR(__xludf.DUMMYFUNCTION("""COMPUTED_VALUE"""),"Кириченко К. В.")</f>
        <v>Кириченко К. В.</v>
      </c>
      <c r="KQ52" s="19" t="str">
        <f ca="1">IFERROR(__xludf.DUMMYFUNCTION("""COMPUTED_VALUE"""),"...")</f>
        <v>...</v>
      </c>
      <c r="KR52" s="19">
        <f ca="1">IFERROR(__xludf.DUMMYFUNCTION("""COMPUTED_VALUE"""),1)</f>
        <v>1</v>
      </c>
      <c r="KS52" s="19" t="str">
        <f ca="1">IFERROR(__xludf.DUMMYFUNCTION("""COMPUTED_VALUE"""),"Кириченко К. В.")</f>
        <v>Кириченко К. В.</v>
      </c>
      <c r="KT52" s="19" t="str">
        <f ca="1">IFERROR(__xludf.DUMMYFUNCTION("""COMPUTED_VALUE"""),"...")</f>
        <v>...</v>
      </c>
      <c r="KU52" s="19">
        <f ca="1">IFERROR(__xludf.DUMMYFUNCTION("""COMPUTED_VALUE"""),1)</f>
        <v>1</v>
      </c>
      <c r="KV52" s="19" t="str">
        <f ca="1">IFERROR(__xludf.DUMMYFUNCTION("""COMPUTED_VALUE"""),"Кириченко К. В.")</f>
        <v>Кириченко К. В.</v>
      </c>
      <c r="KW52" s="19" t="str">
        <f ca="1">IFERROR(__xludf.DUMMYFUNCTION("""COMPUTED_VALUE"""),"...")</f>
        <v>...</v>
      </c>
      <c r="KX52" s="19">
        <f ca="1">IFERROR(__xludf.DUMMYFUNCTION("""COMPUTED_VALUE"""),1)</f>
        <v>1</v>
      </c>
      <c r="KY52" s="19" t="str">
        <f ca="1">IFERROR(__xludf.DUMMYFUNCTION("""COMPUTED_VALUE"""),"Кириченко К. В.")</f>
        <v>Кириченко К. В.</v>
      </c>
      <c r="KZ52" s="19" t="str">
        <f ca="1">IFERROR(__xludf.DUMMYFUNCTION("""COMPUTED_VALUE"""),"...")</f>
        <v>...</v>
      </c>
      <c r="LA52" s="19">
        <f ca="1">IFERROR(__xludf.DUMMYFUNCTION("""COMPUTED_VALUE"""),1)</f>
        <v>1</v>
      </c>
      <c r="LB52" s="19" t="str">
        <f ca="1">IFERROR(__xludf.DUMMYFUNCTION("""COMPUTED_VALUE"""),"Кириченко К. В.")</f>
        <v>Кириченко К. В.</v>
      </c>
      <c r="LC52" s="19" t="str">
        <f ca="1">IFERROR(__xludf.DUMMYFUNCTION("""COMPUTED_VALUE"""),"...")</f>
        <v>...</v>
      </c>
      <c r="LD52" s="19">
        <f ca="1">IFERROR(__xludf.DUMMYFUNCTION("""COMPUTED_VALUE"""),1)</f>
        <v>1</v>
      </c>
      <c r="LE52" s="19" t="str">
        <f ca="1">IFERROR(__xludf.DUMMYFUNCTION("""COMPUTED_VALUE"""),"Кириченко К. В.")</f>
        <v>Кириченко К. В.</v>
      </c>
      <c r="LF52" s="19" t="str">
        <f ca="1">IFERROR(__xludf.DUMMYFUNCTION("""COMPUTED_VALUE"""),"...")</f>
        <v>...</v>
      </c>
      <c r="LG52" s="19">
        <f ca="1">IFERROR(__xludf.DUMMYFUNCTION("""COMPUTED_VALUE"""),1)</f>
        <v>1</v>
      </c>
      <c r="LH52" s="19" t="str">
        <f ca="1">IFERROR(__xludf.DUMMYFUNCTION("""COMPUTED_VALUE"""),"Кириченко К. В.")</f>
        <v>Кириченко К. В.</v>
      </c>
      <c r="LI52" s="19" t="str">
        <f ca="1">IFERROR(__xludf.DUMMYFUNCTION("""COMPUTED_VALUE"""),"...")</f>
        <v>...</v>
      </c>
      <c r="LJ52" s="19">
        <f ca="1">IFERROR(__xludf.DUMMYFUNCTION("""COMPUTED_VALUE"""),1)</f>
        <v>1</v>
      </c>
      <c r="LK52" s="19" t="str">
        <f ca="1">IFERROR(__xludf.DUMMYFUNCTION("""COMPUTED_VALUE"""),"Кириченко К. В.")</f>
        <v>Кириченко К. В.</v>
      </c>
      <c r="LL52" s="19" t="str">
        <f ca="1">IFERROR(__xludf.DUMMYFUNCTION("""COMPUTED_VALUE"""),"...")</f>
        <v>...</v>
      </c>
      <c r="LM52" s="19">
        <f ca="1">IFERROR(__xludf.DUMMYFUNCTION("""COMPUTED_VALUE"""),1)</f>
        <v>1</v>
      </c>
      <c r="LN52" s="19" t="str">
        <f ca="1">IFERROR(__xludf.DUMMYFUNCTION("""COMPUTED_VALUE"""),"Кириченко К. В.")</f>
        <v>Кириченко К. В.</v>
      </c>
      <c r="LO52" s="19" t="str">
        <f ca="1">IFERROR(__xludf.DUMMYFUNCTION("""COMPUTED_VALUE"""),"...")</f>
        <v>...</v>
      </c>
      <c r="LP52" s="19">
        <f ca="1">IFERROR(__xludf.DUMMYFUNCTION("""COMPUTED_VALUE"""),1)</f>
        <v>1</v>
      </c>
      <c r="LQ52" s="19" t="str">
        <f ca="1">IFERROR(__xludf.DUMMYFUNCTION("""COMPUTED_VALUE"""),"Кириченко К. В.")</f>
        <v>Кириченко К. В.</v>
      </c>
      <c r="LR52" s="19" t="str">
        <f ca="1">IFERROR(__xludf.DUMMYFUNCTION("""COMPUTED_VALUE"""),"...")</f>
        <v>...</v>
      </c>
      <c r="LS52" s="19">
        <f ca="1">IFERROR(__xludf.DUMMYFUNCTION("""COMPUTED_VALUE"""),1)</f>
        <v>1</v>
      </c>
      <c r="LT52" s="19" t="str">
        <f ca="1">IFERROR(__xludf.DUMMYFUNCTION("""COMPUTED_VALUE"""),"Кириченко К. В.")</f>
        <v>Кириченко К. В.</v>
      </c>
      <c r="LU52" s="19" t="str">
        <f ca="1">IFERROR(__xludf.DUMMYFUNCTION("""COMPUTED_VALUE"""),"...")</f>
        <v>...</v>
      </c>
      <c r="LV52" s="19">
        <f ca="1">IFERROR(__xludf.DUMMYFUNCTION("""COMPUTED_VALUE"""),1)</f>
        <v>1</v>
      </c>
      <c r="LW52" s="19" t="str">
        <f ca="1">IFERROR(__xludf.DUMMYFUNCTION("""COMPUTED_VALUE"""),"Кириченко К. В.")</f>
        <v>Кириченко К. В.</v>
      </c>
      <c r="LX52" s="19" t="str">
        <f ca="1">IFERROR(__xludf.DUMMYFUNCTION("""COMPUTED_VALUE"""),"...")</f>
        <v>...</v>
      </c>
      <c r="LY52" s="19">
        <f ca="1">IFERROR(__xludf.DUMMYFUNCTION("""COMPUTED_VALUE"""),1)</f>
        <v>1</v>
      </c>
      <c r="LZ52" s="19" t="str">
        <f ca="1">IFERROR(__xludf.DUMMYFUNCTION("""COMPUTED_VALUE"""),"Кириченко К. В.")</f>
        <v>Кириченко К. В.</v>
      </c>
      <c r="MA52" s="19" t="str">
        <f ca="1">IFERROR(__xludf.DUMMYFUNCTION("""COMPUTED_VALUE"""),"...")</f>
        <v>...</v>
      </c>
      <c r="MB52" s="19">
        <f ca="1">IFERROR(__xludf.DUMMYFUNCTION("""COMPUTED_VALUE"""),1)</f>
        <v>1</v>
      </c>
      <c r="MC52" s="19" t="str">
        <f ca="1">IFERROR(__xludf.DUMMYFUNCTION("""COMPUTED_VALUE"""),"Кириченко К. В.")</f>
        <v>Кириченко К. В.</v>
      </c>
      <c r="MD52" s="19" t="str">
        <f ca="1">IFERROR(__xludf.DUMMYFUNCTION("""COMPUTED_VALUE"""),"...")</f>
        <v>...</v>
      </c>
      <c r="ME52" s="19">
        <f ca="1">IFERROR(__xludf.DUMMYFUNCTION("""COMPUTED_VALUE"""),1)</f>
        <v>1</v>
      </c>
      <c r="MF52" s="19" t="str">
        <f ca="1">IFERROR(__xludf.DUMMYFUNCTION("""COMPUTED_VALUE"""),"Кириченко К. В.")</f>
        <v>Кириченко К. В.</v>
      </c>
      <c r="MG52" s="19" t="str">
        <f ca="1">IFERROR(__xludf.DUMMYFUNCTION("""COMPUTED_VALUE"""),"...")</f>
        <v>...</v>
      </c>
      <c r="MH52" s="19">
        <f ca="1">IFERROR(__xludf.DUMMYFUNCTION("""COMPUTED_VALUE"""),1)</f>
        <v>1</v>
      </c>
      <c r="MI52" s="19" t="str">
        <f ca="1">IFERROR(__xludf.DUMMYFUNCTION("""COMPUTED_VALUE"""),"Кириченко К. В.")</f>
        <v>Кириченко К. В.</v>
      </c>
      <c r="MJ52" s="19" t="str">
        <f ca="1">IFERROR(__xludf.DUMMYFUNCTION("""COMPUTED_VALUE"""),"...")</f>
        <v>...</v>
      </c>
      <c r="MK52" s="19">
        <f ca="1">IFERROR(__xludf.DUMMYFUNCTION("""COMPUTED_VALUE"""),1)</f>
        <v>1</v>
      </c>
      <c r="ML52" s="19" t="str">
        <f ca="1">IFERROR(__xludf.DUMMYFUNCTION("""COMPUTED_VALUE"""),"Кириченко К. В.")</f>
        <v>Кириченко К. В.</v>
      </c>
      <c r="MM52" s="19" t="str">
        <f ca="1">IFERROR(__xludf.DUMMYFUNCTION("""COMPUTED_VALUE"""),"...")</f>
        <v>...</v>
      </c>
      <c r="MN52" s="19">
        <f ca="1">IFERROR(__xludf.DUMMYFUNCTION("""COMPUTED_VALUE"""),1)</f>
        <v>1</v>
      </c>
      <c r="MO52" s="19" t="str">
        <f ca="1">IFERROR(__xludf.DUMMYFUNCTION("""COMPUTED_VALUE"""),"Кириченко К. В.")</f>
        <v>Кириченко К. В.</v>
      </c>
      <c r="MP52" s="19" t="str">
        <f ca="1">IFERROR(__xludf.DUMMYFUNCTION("""COMPUTED_VALUE"""),"...")</f>
        <v>...</v>
      </c>
      <c r="MQ52" s="19">
        <f ca="1">IFERROR(__xludf.DUMMYFUNCTION("""COMPUTED_VALUE"""),1)</f>
        <v>1</v>
      </c>
      <c r="MR52" s="19" t="str">
        <f ca="1">IFERROR(__xludf.DUMMYFUNCTION("""COMPUTED_VALUE"""),"Кириченко К. В.")</f>
        <v>Кириченко К. В.</v>
      </c>
      <c r="MS52" s="19" t="str">
        <f ca="1">IFERROR(__xludf.DUMMYFUNCTION("""COMPUTED_VALUE"""),"...")</f>
        <v>...</v>
      </c>
      <c r="MT52" s="19">
        <f ca="1">IFERROR(__xludf.DUMMYFUNCTION("""COMPUTED_VALUE"""),1)</f>
        <v>1</v>
      </c>
      <c r="MU52" s="19" t="str">
        <f ca="1">IFERROR(__xludf.DUMMYFUNCTION("""COMPUTED_VALUE"""),"Кириченко К. В.")</f>
        <v>Кириченко К. В.</v>
      </c>
      <c r="MV52" s="19" t="str">
        <f ca="1">IFERROR(__xludf.DUMMYFUNCTION("""COMPUTED_VALUE"""),"...")</f>
        <v>...</v>
      </c>
      <c r="MW52" s="19">
        <f ca="1">IFERROR(__xludf.DUMMYFUNCTION("""COMPUTED_VALUE"""),1)</f>
        <v>1</v>
      </c>
      <c r="MX52" s="19" t="str">
        <f ca="1">IFERROR(__xludf.DUMMYFUNCTION("""COMPUTED_VALUE"""),"Кириченко К. В.")</f>
        <v>Кириченко К. В.</v>
      </c>
      <c r="MY52" s="19" t="str">
        <f ca="1">IFERROR(__xludf.DUMMYFUNCTION("""COMPUTED_VALUE"""),"...")</f>
        <v>...</v>
      </c>
      <c r="MZ52" s="19">
        <f ca="1">IFERROR(__xludf.DUMMYFUNCTION("""COMPUTED_VALUE"""),1)</f>
        <v>1</v>
      </c>
      <c r="NA52" s="19" t="str">
        <f ca="1">IFERROR(__xludf.DUMMYFUNCTION("""COMPUTED_VALUE"""),"Кириченко К. В.")</f>
        <v>Кириченко К. В.</v>
      </c>
      <c r="NB52" s="19" t="str">
        <f ca="1">IFERROR(__xludf.DUMMYFUNCTION("""COMPUTED_VALUE"""),"...")</f>
        <v>...</v>
      </c>
      <c r="NC52" s="19">
        <f ca="1">IFERROR(__xludf.DUMMYFUNCTION("""COMPUTED_VALUE"""),1)</f>
        <v>1</v>
      </c>
      <c r="ND52" s="19" t="str">
        <f ca="1">IFERROR(__xludf.DUMMYFUNCTION("""COMPUTED_VALUE"""),"Кириченко К. В.")</f>
        <v>Кириченко К. В.</v>
      </c>
      <c r="NE52" s="19" t="str">
        <f ca="1">IFERROR(__xludf.DUMMYFUNCTION("""COMPUTED_VALUE"""),"...")</f>
        <v>...</v>
      </c>
      <c r="NF52" s="19">
        <f ca="1">IFERROR(__xludf.DUMMYFUNCTION("""COMPUTED_VALUE"""),1)</f>
        <v>1</v>
      </c>
      <c r="NG52" s="19" t="str">
        <f ca="1">IFERROR(__xludf.DUMMYFUNCTION("""COMPUTED_VALUE"""),"Кириченко К. В.")</f>
        <v>Кириченко К. В.</v>
      </c>
      <c r="NH52" s="19" t="str">
        <f ca="1">IFERROR(__xludf.DUMMYFUNCTION("""COMPUTED_VALUE"""),"...")</f>
        <v>...</v>
      </c>
      <c r="NI52" s="19">
        <f ca="1">IFERROR(__xludf.DUMMYFUNCTION("""COMPUTED_VALUE"""),1)</f>
        <v>1</v>
      </c>
      <c r="NJ52" s="19" t="str">
        <f ca="1">IFERROR(__xludf.DUMMYFUNCTION("""COMPUTED_VALUE"""),"Кириченко К. В.")</f>
        <v>Кириченко К. В.</v>
      </c>
      <c r="NK52" s="19" t="str">
        <f ca="1">IFERROR(__xludf.DUMMYFUNCTION("""COMPUTED_VALUE"""),"...")</f>
        <v>...</v>
      </c>
      <c r="NL52" s="19">
        <f ca="1">IFERROR(__xludf.DUMMYFUNCTION("""COMPUTED_VALUE"""),1)</f>
        <v>1</v>
      </c>
      <c r="NM52" s="19" t="str">
        <f ca="1">IFERROR(__xludf.DUMMYFUNCTION("""COMPUTED_VALUE"""),"Кириченко К. В.")</f>
        <v>Кириченко К. В.</v>
      </c>
      <c r="NN52" s="19" t="str">
        <f ca="1">IFERROR(__xludf.DUMMYFUNCTION("""COMPUTED_VALUE"""),"...")</f>
        <v>...</v>
      </c>
      <c r="NO52" s="19">
        <f ca="1">IFERROR(__xludf.DUMMYFUNCTION("""COMPUTED_VALUE"""),1)</f>
        <v>1</v>
      </c>
      <c r="NP52" s="19" t="str">
        <f ca="1">IFERROR(__xludf.DUMMYFUNCTION("""COMPUTED_VALUE"""),"Кириченко К. В.")</f>
        <v>Кириченко К. В.</v>
      </c>
      <c r="NQ52" s="19" t="str">
        <f ca="1">IFERROR(__xludf.DUMMYFUNCTION("""COMPUTED_VALUE"""),"...")</f>
        <v>...</v>
      </c>
      <c r="NR52" s="19">
        <f ca="1">IFERROR(__xludf.DUMMYFUNCTION("""COMPUTED_VALUE"""),1)</f>
        <v>1</v>
      </c>
      <c r="NS52" s="19" t="str">
        <f ca="1">IFERROR(__xludf.DUMMYFUNCTION("""COMPUTED_VALUE"""),"Кириченко К. В.")</f>
        <v>Кириченко К. В.</v>
      </c>
      <c r="NT52" s="19" t="str">
        <f ca="1">IFERROR(__xludf.DUMMYFUNCTION("""COMPUTED_VALUE"""),"...")</f>
        <v>...</v>
      </c>
      <c r="NU52" s="19">
        <f ca="1">IFERROR(__xludf.DUMMYFUNCTION("""COMPUTED_VALUE"""),1)</f>
        <v>1</v>
      </c>
      <c r="NV52" s="19" t="str">
        <f ca="1">IFERROR(__xludf.DUMMYFUNCTION("""COMPUTED_VALUE"""),"Кириченко К. В.")</f>
        <v>Кириченко К. В.</v>
      </c>
      <c r="NW52" s="19" t="str">
        <f ca="1">IFERROR(__xludf.DUMMYFUNCTION("""COMPUTED_VALUE"""),"...")</f>
        <v>...</v>
      </c>
      <c r="NX52" s="19">
        <f ca="1">IFERROR(__xludf.DUMMYFUNCTION("""COMPUTED_VALUE"""),1)</f>
        <v>1</v>
      </c>
      <c r="NY52" s="19" t="str">
        <f ca="1">IFERROR(__xludf.DUMMYFUNCTION("""COMPUTED_VALUE"""),"Кириченко К. В.")</f>
        <v>Кириченко К. В.</v>
      </c>
      <c r="NZ52" s="19" t="str">
        <f ca="1">IFERROR(__xludf.DUMMYFUNCTION("""COMPUTED_VALUE"""),"...")</f>
        <v>...</v>
      </c>
      <c r="OA52" s="19">
        <f ca="1">IFERROR(__xludf.DUMMYFUNCTION("""COMPUTED_VALUE"""),1)</f>
        <v>1</v>
      </c>
      <c r="OB52" s="19" t="str">
        <f ca="1">IFERROR(__xludf.DUMMYFUNCTION("""COMPUTED_VALUE"""),"Кириченко К. В.")</f>
        <v>Кириченко К. В.</v>
      </c>
      <c r="OC52" s="19" t="str">
        <f ca="1">IFERROR(__xludf.DUMMYFUNCTION("""COMPUTED_VALUE"""),"...")</f>
        <v>...</v>
      </c>
      <c r="OD52" s="19">
        <f ca="1">IFERROR(__xludf.DUMMYFUNCTION("""COMPUTED_VALUE"""),1)</f>
        <v>1</v>
      </c>
      <c r="OE52" s="19" t="str">
        <f ca="1">IFERROR(__xludf.DUMMYFUNCTION("""COMPUTED_VALUE"""),"Кириченко К. В.")</f>
        <v>Кириченко К. В.</v>
      </c>
      <c r="OF52" s="19" t="str">
        <f ca="1">IFERROR(__xludf.DUMMYFUNCTION("""COMPUTED_VALUE"""),"...")</f>
        <v>...</v>
      </c>
      <c r="OG52" s="19">
        <f ca="1">IFERROR(__xludf.DUMMYFUNCTION("""COMPUTED_VALUE"""),1)</f>
        <v>1</v>
      </c>
      <c r="OH52" s="19" t="str">
        <f ca="1">IFERROR(__xludf.DUMMYFUNCTION("""COMPUTED_VALUE"""),"Кириченко К. В.")</f>
        <v>Кириченко К. В.</v>
      </c>
      <c r="OI52" s="19" t="str">
        <f ca="1">IFERROR(__xludf.DUMMYFUNCTION("""COMPUTED_VALUE"""),"...")</f>
        <v>...</v>
      </c>
      <c r="OJ52" s="19">
        <f ca="1">IFERROR(__xludf.DUMMYFUNCTION("""COMPUTED_VALUE"""),1)</f>
        <v>1</v>
      </c>
      <c r="OK52" s="19" t="str">
        <f ca="1">IFERROR(__xludf.DUMMYFUNCTION("""COMPUTED_VALUE"""),"Кириченко К. В.")</f>
        <v>Кириченко К. В.</v>
      </c>
      <c r="OL52" s="19" t="str">
        <f ca="1">IFERROR(__xludf.DUMMYFUNCTION("""COMPUTED_VALUE"""),"...")</f>
        <v>...</v>
      </c>
      <c r="OM52" s="19">
        <f ca="1">IFERROR(__xludf.DUMMYFUNCTION("""COMPUTED_VALUE"""),1)</f>
        <v>1</v>
      </c>
      <c r="ON52" s="19" t="str">
        <f ca="1">IFERROR(__xludf.DUMMYFUNCTION("""COMPUTED_VALUE"""),"Кириченко К. В.")</f>
        <v>Кириченко К. В.</v>
      </c>
      <c r="OO52" s="19" t="str">
        <f ca="1">IFERROR(__xludf.DUMMYFUNCTION("""COMPUTED_VALUE"""),"...")</f>
        <v>...</v>
      </c>
      <c r="OP52" s="19">
        <f ca="1">IFERROR(__xludf.DUMMYFUNCTION("""COMPUTED_VALUE"""),1)</f>
        <v>1</v>
      </c>
      <c r="OQ52" s="19" t="str">
        <f ca="1">IFERROR(__xludf.DUMMYFUNCTION("""COMPUTED_VALUE"""),"Кириченко К. В.")</f>
        <v>Кириченко К. В.</v>
      </c>
      <c r="OR52" s="19" t="str">
        <f ca="1">IFERROR(__xludf.DUMMYFUNCTION("""COMPUTED_VALUE"""),"...")</f>
        <v>...</v>
      </c>
      <c r="OS52" s="19">
        <f ca="1">IFERROR(__xludf.DUMMYFUNCTION("""COMPUTED_VALUE"""),1)</f>
        <v>1</v>
      </c>
      <c r="OT52" s="19" t="str">
        <f ca="1">IFERROR(__xludf.DUMMYFUNCTION("""COMPUTED_VALUE"""),"Кириченко К. В.")</f>
        <v>Кириченко К. В.</v>
      </c>
      <c r="OU52" s="19" t="str">
        <f ca="1">IFERROR(__xludf.DUMMYFUNCTION("""COMPUTED_VALUE"""),"...")</f>
        <v>...</v>
      </c>
      <c r="OV52" s="19">
        <f ca="1">IFERROR(__xludf.DUMMYFUNCTION("""COMPUTED_VALUE"""),1)</f>
        <v>1</v>
      </c>
      <c r="OW52" s="19" t="str">
        <f ca="1">IFERROR(__xludf.DUMMYFUNCTION("""COMPUTED_VALUE"""),"Кириченко К. В.")</f>
        <v>Кириченко К. В.</v>
      </c>
      <c r="OX52" s="19" t="str">
        <f ca="1">IFERROR(__xludf.DUMMYFUNCTION("""COMPUTED_VALUE"""),"...")</f>
        <v>...</v>
      </c>
      <c r="OY52" s="19">
        <f ca="1">IFERROR(__xludf.DUMMYFUNCTION("""COMPUTED_VALUE"""),1)</f>
        <v>1</v>
      </c>
      <c r="OZ52" s="19" t="str">
        <f ca="1">IFERROR(__xludf.DUMMYFUNCTION("""COMPUTED_VALUE"""),"Кириченко К. В.")</f>
        <v>Кириченко К. В.</v>
      </c>
      <c r="PA52" s="19" t="str">
        <f ca="1">IFERROR(__xludf.DUMMYFUNCTION("""COMPUTED_VALUE"""),"...")</f>
        <v>...</v>
      </c>
      <c r="PB52" s="19">
        <f ca="1">IFERROR(__xludf.DUMMYFUNCTION("""COMPUTED_VALUE"""),1)</f>
        <v>1</v>
      </c>
      <c r="PC52" s="19" t="str">
        <f ca="1">IFERROR(__xludf.DUMMYFUNCTION("""COMPUTED_VALUE"""),"Кириченко К. В.")</f>
        <v>Кириченко К. В.</v>
      </c>
      <c r="PD52" s="19" t="str">
        <f ca="1">IFERROR(__xludf.DUMMYFUNCTION("""COMPUTED_VALUE"""),"...")</f>
        <v>...</v>
      </c>
      <c r="PE52" s="19">
        <f ca="1">IFERROR(__xludf.DUMMYFUNCTION("""COMPUTED_VALUE"""),1)</f>
        <v>1</v>
      </c>
      <c r="PF52" s="19" t="str">
        <f ca="1">IFERROR(__xludf.DUMMYFUNCTION("""COMPUTED_VALUE"""),"Кириченко К. В.")</f>
        <v>Кириченко К. В.</v>
      </c>
      <c r="PG52" s="19" t="str">
        <f ca="1">IFERROR(__xludf.DUMMYFUNCTION("""COMPUTED_VALUE"""),"...")</f>
        <v>...</v>
      </c>
      <c r="PH52" s="19">
        <f ca="1">IFERROR(__xludf.DUMMYFUNCTION("""COMPUTED_VALUE"""),1)</f>
        <v>1</v>
      </c>
      <c r="PI52" s="19" t="str">
        <f ca="1">IFERROR(__xludf.DUMMYFUNCTION("""COMPUTED_VALUE"""),"Кириченко К. В.")</f>
        <v>Кириченко К. В.</v>
      </c>
      <c r="PJ52" s="19" t="str">
        <f ca="1">IFERROR(__xludf.DUMMYFUNCTION("""COMPUTED_VALUE"""),"...")</f>
        <v>...</v>
      </c>
      <c r="PK52" s="19">
        <f ca="1">IFERROR(__xludf.DUMMYFUNCTION("""COMPUTED_VALUE"""),1)</f>
        <v>1</v>
      </c>
      <c r="PL52" s="19" t="str">
        <f ca="1">IFERROR(__xludf.DUMMYFUNCTION("""COMPUTED_VALUE"""),"Кириченко К. В.")</f>
        <v>Кириченко К. В.</v>
      </c>
      <c r="PM52" s="19" t="str">
        <f ca="1">IFERROR(__xludf.DUMMYFUNCTION("""COMPUTED_VALUE"""),"...")</f>
        <v>...</v>
      </c>
      <c r="PN52" s="19">
        <f ca="1">IFERROR(__xludf.DUMMYFUNCTION("""COMPUTED_VALUE"""),1)</f>
        <v>1</v>
      </c>
      <c r="PO52" s="19" t="str">
        <f ca="1">IFERROR(__xludf.DUMMYFUNCTION("""COMPUTED_VALUE"""),"Кириченко К. В.")</f>
        <v>Кириченко К. В.</v>
      </c>
      <c r="PP52" s="19" t="str">
        <f ca="1">IFERROR(__xludf.DUMMYFUNCTION("""COMPUTED_VALUE"""),"...")</f>
        <v>...</v>
      </c>
      <c r="PQ52" s="19">
        <f ca="1">IFERROR(__xludf.DUMMYFUNCTION("""COMPUTED_VALUE"""),1)</f>
        <v>1</v>
      </c>
      <c r="PR52" s="19" t="str">
        <f ca="1">IFERROR(__xludf.DUMMYFUNCTION("""COMPUTED_VALUE"""),"Кириченко К. В.")</f>
        <v>Кириченко К. В.</v>
      </c>
      <c r="PS52" s="19" t="str">
        <f ca="1">IFERROR(__xludf.DUMMYFUNCTION("""COMPUTED_VALUE"""),"...")</f>
        <v>...</v>
      </c>
      <c r="PT52" s="19">
        <f ca="1">IFERROR(__xludf.DUMMYFUNCTION("""COMPUTED_VALUE"""),1)</f>
        <v>1</v>
      </c>
      <c r="PU52" s="19" t="str">
        <f ca="1">IFERROR(__xludf.DUMMYFUNCTION("""COMPUTED_VALUE"""),"Кириченко К. В.")</f>
        <v>Кириченко К. В.</v>
      </c>
      <c r="PV52" s="19" t="str">
        <f ca="1">IFERROR(__xludf.DUMMYFUNCTION("""COMPUTED_VALUE"""),"...")</f>
        <v>...</v>
      </c>
      <c r="PW52" s="19">
        <f ca="1">IFERROR(__xludf.DUMMYFUNCTION("""COMPUTED_VALUE"""),1)</f>
        <v>1</v>
      </c>
      <c r="PX52" s="19" t="str">
        <f ca="1">IFERROR(__xludf.DUMMYFUNCTION("""COMPUTED_VALUE"""),"Кириченко К. В.")</f>
        <v>Кириченко К. В.</v>
      </c>
      <c r="PY52" s="19" t="str">
        <f ca="1">IFERROR(__xludf.DUMMYFUNCTION("""COMPUTED_VALUE"""),"...")</f>
        <v>...</v>
      </c>
      <c r="PZ52" s="19">
        <f ca="1">IFERROR(__xludf.DUMMYFUNCTION("""COMPUTED_VALUE"""),1)</f>
        <v>1</v>
      </c>
      <c r="QA52" s="19" t="str">
        <f ca="1">IFERROR(__xludf.DUMMYFUNCTION("""COMPUTED_VALUE"""),"Кириченко К. В.")</f>
        <v>Кириченко К. В.</v>
      </c>
      <c r="QB52" s="19" t="str">
        <f ca="1">IFERROR(__xludf.DUMMYFUNCTION("""COMPUTED_VALUE"""),"...")</f>
        <v>...</v>
      </c>
      <c r="QC52" s="19">
        <f ca="1">IFERROR(__xludf.DUMMYFUNCTION("""COMPUTED_VALUE"""),1)</f>
        <v>1</v>
      </c>
      <c r="QD52" s="19" t="str">
        <f ca="1">IFERROR(__xludf.DUMMYFUNCTION("""COMPUTED_VALUE"""),"Кириченко К. В.")</f>
        <v>Кириченко К. В.</v>
      </c>
      <c r="QE52" s="19" t="str">
        <f ca="1">IFERROR(__xludf.DUMMYFUNCTION("""COMPUTED_VALUE"""),"...")</f>
        <v>...</v>
      </c>
      <c r="QF52" s="19">
        <f ca="1">IFERROR(__xludf.DUMMYFUNCTION("""COMPUTED_VALUE"""),1)</f>
        <v>1</v>
      </c>
      <c r="QG52" s="19" t="str">
        <f ca="1">IFERROR(__xludf.DUMMYFUNCTION("""COMPUTED_VALUE"""),"Кириченко К. В.")</f>
        <v>Кириченко К. В.</v>
      </c>
      <c r="QH52" s="19" t="str">
        <f ca="1">IFERROR(__xludf.DUMMYFUNCTION("""COMPUTED_VALUE"""),"...")</f>
        <v>...</v>
      </c>
      <c r="QI52" s="19">
        <f ca="1">IFERROR(__xludf.DUMMYFUNCTION("""COMPUTED_VALUE"""),1)</f>
        <v>1</v>
      </c>
      <c r="QJ52" s="19" t="str">
        <f ca="1">IFERROR(__xludf.DUMMYFUNCTION("""COMPUTED_VALUE"""),"Кириченко К. В.")</f>
        <v>Кириченко К. В.</v>
      </c>
      <c r="QK52" s="19" t="str">
        <f ca="1">IFERROR(__xludf.DUMMYFUNCTION("""COMPUTED_VALUE"""),"...")</f>
        <v>...</v>
      </c>
    </row>
    <row r="53" spans="1:453" ht="12.75">
      <c r="A53" s="17">
        <f ca="1">IFERROR(__xludf.DUMMYFUNCTION("""COMPUTED_VALUE"""),18)</f>
        <v>18</v>
      </c>
      <c r="B53" s="17" t="str">
        <f ca="1">IFERROR(__xludf.DUMMYFUNCTION("""COMPUTED_VALUE"""),"Костюшко  О. П.")</f>
        <v>Костюшко  О. П.</v>
      </c>
      <c r="C53" s="19" t="str">
        <f ca="1">IFERROR(__xludf.DUMMYFUNCTION("""COMPUTED_VALUE"""),"За")</f>
        <v>За</v>
      </c>
      <c r="D53" s="19">
        <f ca="1">IFERROR(__xludf.DUMMYFUNCTION("""COMPUTED_VALUE"""),18)</f>
        <v>18</v>
      </c>
      <c r="E53" s="19" t="str">
        <f ca="1">IFERROR(__xludf.DUMMYFUNCTION("""COMPUTED_VALUE"""),"Костюшко  О. П.")</f>
        <v>Костюшко  О. П.</v>
      </c>
      <c r="F53" s="19" t="str">
        <f ca="1">IFERROR(__xludf.DUMMYFUNCTION("""COMPUTED_VALUE"""),"За")</f>
        <v>За</v>
      </c>
      <c r="G53" s="19">
        <f ca="1">IFERROR(__xludf.DUMMYFUNCTION("""COMPUTED_VALUE"""),18)</f>
        <v>18</v>
      </c>
      <c r="H53" s="19" t="str">
        <f ca="1">IFERROR(__xludf.DUMMYFUNCTION("""COMPUTED_VALUE"""),"Костюшко  О. П.")</f>
        <v>Костюшко  О. П.</v>
      </c>
      <c r="I53" s="19" t="str">
        <f ca="1">IFERROR(__xludf.DUMMYFUNCTION("""COMPUTED_VALUE"""),"За")</f>
        <v>За</v>
      </c>
      <c r="J53" s="19">
        <f ca="1">IFERROR(__xludf.DUMMYFUNCTION("""COMPUTED_VALUE"""),18)</f>
        <v>18</v>
      </c>
      <c r="K53" s="19" t="str">
        <f ca="1">IFERROR(__xludf.DUMMYFUNCTION("""COMPUTED_VALUE"""),"Костюшко  О. П.")</f>
        <v>Костюшко  О. П.</v>
      </c>
      <c r="L53" s="19" t="str">
        <f ca="1">IFERROR(__xludf.DUMMYFUNCTION("""COMPUTED_VALUE"""),"За")</f>
        <v>За</v>
      </c>
      <c r="M53" s="19">
        <f ca="1">IFERROR(__xludf.DUMMYFUNCTION("""COMPUTED_VALUE"""),18)</f>
        <v>18</v>
      </c>
      <c r="N53" s="19" t="str">
        <f ca="1">IFERROR(__xludf.DUMMYFUNCTION("""COMPUTED_VALUE"""),"Костюшко  О. П.")</f>
        <v>Костюшко  О. П.</v>
      </c>
      <c r="O53" s="19" t="str">
        <f ca="1">IFERROR(__xludf.DUMMYFUNCTION("""COMPUTED_VALUE"""),"За")</f>
        <v>За</v>
      </c>
      <c r="P53" s="19">
        <f ca="1">IFERROR(__xludf.DUMMYFUNCTION("""COMPUTED_VALUE"""),18)</f>
        <v>18</v>
      </c>
      <c r="Q53" s="19" t="str">
        <f ca="1">IFERROR(__xludf.DUMMYFUNCTION("""COMPUTED_VALUE"""),"Костюшко  О. П.")</f>
        <v>Костюшко  О. П.</v>
      </c>
      <c r="R53" s="19" t="str">
        <f ca="1">IFERROR(__xludf.DUMMYFUNCTION("""COMPUTED_VALUE"""),"За")</f>
        <v>За</v>
      </c>
      <c r="S53" s="19">
        <f ca="1">IFERROR(__xludf.DUMMYFUNCTION("""COMPUTED_VALUE"""),18)</f>
        <v>18</v>
      </c>
      <c r="T53" s="19" t="str">
        <f ca="1">IFERROR(__xludf.DUMMYFUNCTION("""COMPUTED_VALUE"""),"Костюшко  О. П.")</f>
        <v>Костюшко  О. П.</v>
      </c>
      <c r="U53" s="19" t="str">
        <f ca="1">IFERROR(__xludf.DUMMYFUNCTION("""COMPUTED_VALUE"""),"За")</f>
        <v>За</v>
      </c>
      <c r="V53" s="19">
        <f ca="1">IFERROR(__xludf.DUMMYFUNCTION("""COMPUTED_VALUE"""),18)</f>
        <v>18</v>
      </c>
      <c r="W53" s="19" t="str">
        <f ca="1">IFERROR(__xludf.DUMMYFUNCTION("""COMPUTED_VALUE"""),"Костюшко  О. П.")</f>
        <v>Костюшко  О. П.</v>
      </c>
      <c r="X53" s="19" t="str">
        <f ca="1">IFERROR(__xludf.DUMMYFUNCTION("""COMPUTED_VALUE"""),"За")</f>
        <v>За</v>
      </c>
      <c r="Y53" s="19">
        <f ca="1">IFERROR(__xludf.DUMMYFUNCTION("""COMPUTED_VALUE"""),18)</f>
        <v>18</v>
      </c>
      <c r="Z53" s="19" t="str">
        <f ca="1">IFERROR(__xludf.DUMMYFUNCTION("""COMPUTED_VALUE"""),"Костюшко  О. П.")</f>
        <v>Костюшко  О. П.</v>
      </c>
      <c r="AA53" s="19" t="str">
        <f ca="1">IFERROR(__xludf.DUMMYFUNCTION("""COMPUTED_VALUE"""),"За")</f>
        <v>За</v>
      </c>
      <c r="AB53" s="19">
        <f ca="1">IFERROR(__xludf.DUMMYFUNCTION("""COMPUTED_VALUE"""),18)</f>
        <v>18</v>
      </c>
      <c r="AC53" s="19" t="str">
        <f ca="1">IFERROR(__xludf.DUMMYFUNCTION("""COMPUTED_VALUE"""),"Костюшко  О. П.")</f>
        <v>Костюшко  О. П.</v>
      </c>
      <c r="AD53" s="19" t="str">
        <f ca="1">IFERROR(__xludf.DUMMYFUNCTION("""COMPUTED_VALUE"""),"За")</f>
        <v>За</v>
      </c>
      <c r="AE53" s="19">
        <f ca="1">IFERROR(__xludf.DUMMYFUNCTION("""COMPUTED_VALUE"""),18)</f>
        <v>18</v>
      </c>
      <c r="AF53" s="19" t="str">
        <f ca="1">IFERROR(__xludf.DUMMYFUNCTION("""COMPUTED_VALUE"""),"Костюшко  О. П.")</f>
        <v>Костюшко  О. П.</v>
      </c>
      <c r="AG53" s="19" t="str">
        <f ca="1">IFERROR(__xludf.DUMMYFUNCTION("""COMPUTED_VALUE"""),"За")</f>
        <v>За</v>
      </c>
      <c r="AH53" s="19">
        <f ca="1">IFERROR(__xludf.DUMMYFUNCTION("""COMPUTED_VALUE"""),18)</f>
        <v>18</v>
      </c>
      <c r="AI53" s="19" t="str">
        <f ca="1">IFERROR(__xludf.DUMMYFUNCTION("""COMPUTED_VALUE"""),"Костюшко  О. П.")</f>
        <v>Костюшко  О. П.</v>
      </c>
      <c r="AJ53" s="19" t="str">
        <f ca="1">IFERROR(__xludf.DUMMYFUNCTION("""COMPUTED_VALUE"""),"За")</f>
        <v>За</v>
      </c>
      <c r="AK53" s="19">
        <f ca="1">IFERROR(__xludf.DUMMYFUNCTION("""COMPUTED_VALUE"""),18)</f>
        <v>18</v>
      </c>
      <c r="AL53" s="19" t="str">
        <f ca="1">IFERROR(__xludf.DUMMYFUNCTION("""COMPUTED_VALUE"""),"Костюшко  О. П.")</f>
        <v>Костюшко  О. П.</v>
      </c>
      <c r="AM53" s="19" t="str">
        <f ca="1">IFERROR(__xludf.DUMMYFUNCTION("""COMPUTED_VALUE"""),"...")</f>
        <v>...</v>
      </c>
      <c r="AN53" s="19">
        <f ca="1">IFERROR(__xludf.DUMMYFUNCTION("""COMPUTED_VALUE"""),18)</f>
        <v>18</v>
      </c>
      <c r="AO53" s="19" t="str">
        <f ca="1">IFERROR(__xludf.DUMMYFUNCTION("""COMPUTED_VALUE"""),"Костюшко  О. П.")</f>
        <v>Костюшко  О. П.</v>
      </c>
      <c r="AP53" s="19" t="str">
        <f ca="1">IFERROR(__xludf.DUMMYFUNCTION("""COMPUTED_VALUE"""),"За")</f>
        <v>За</v>
      </c>
      <c r="AQ53" s="19">
        <f ca="1">IFERROR(__xludf.DUMMYFUNCTION("""COMPUTED_VALUE"""),18)</f>
        <v>18</v>
      </c>
      <c r="AR53" s="19" t="str">
        <f ca="1">IFERROR(__xludf.DUMMYFUNCTION("""COMPUTED_VALUE"""),"Костюшко  О. П.")</f>
        <v>Костюшко  О. П.</v>
      </c>
      <c r="AS53" s="19" t="str">
        <f ca="1">IFERROR(__xludf.DUMMYFUNCTION("""COMPUTED_VALUE"""),"За")</f>
        <v>За</v>
      </c>
      <c r="AT53" s="19">
        <f ca="1">IFERROR(__xludf.DUMMYFUNCTION("""COMPUTED_VALUE"""),18)</f>
        <v>18</v>
      </c>
      <c r="AU53" s="19" t="str">
        <f ca="1">IFERROR(__xludf.DUMMYFUNCTION("""COMPUTED_VALUE"""),"Костюшко  О. П.")</f>
        <v>Костюшко  О. П.</v>
      </c>
      <c r="AV53" s="19" t="str">
        <f ca="1">IFERROR(__xludf.DUMMYFUNCTION("""COMPUTED_VALUE"""),"За")</f>
        <v>За</v>
      </c>
      <c r="AW53" s="19">
        <f ca="1">IFERROR(__xludf.DUMMYFUNCTION("""COMPUTED_VALUE"""),18)</f>
        <v>18</v>
      </c>
      <c r="AX53" s="19" t="str">
        <f ca="1">IFERROR(__xludf.DUMMYFUNCTION("""COMPUTED_VALUE"""),"Костюшко  О. П.")</f>
        <v>Костюшко  О. П.</v>
      </c>
      <c r="AY53" s="19" t="str">
        <f ca="1">IFERROR(__xludf.DUMMYFUNCTION("""COMPUTED_VALUE"""),"За")</f>
        <v>За</v>
      </c>
      <c r="AZ53" s="19">
        <f ca="1">IFERROR(__xludf.DUMMYFUNCTION("""COMPUTED_VALUE"""),18)</f>
        <v>18</v>
      </c>
      <c r="BA53" s="19" t="str">
        <f ca="1">IFERROR(__xludf.DUMMYFUNCTION("""COMPUTED_VALUE"""),"Костюшко  О. П.")</f>
        <v>Костюшко  О. П.</v>
      </c>
      <c r="BB53" s="19" t="str">
        <f ca="1">IFERROR(__xludf.DUMMYFUNCTION("""COMPUTED_VALUE"""),"За")</f>
        <v>За</v>
      </c>
      <c r="BC53" s="19">
        <f ca="1">IFERROR(__xludf.DUMMYFUNCTION("""COMPUTED_VALUE"""),18)</f>
        <v>18</v>
      </c>
      <c r="BD53" s="19" t="str">
        <f ca="1">IFERROR(__xludf.DUMMYFUNCTION("""COMPUTED_VALUE"""),"Костюшко  О. П.")</f>
        <v>Костюшко  О. П.</v>
      </c>
      <c r="BE53" s="19" t="str">
        <f ca="1">IFERROR(__xludf.DUMMYFUNCTION("""COMPUTED_VALUE"""),"За")</f>
        <v>За</v>
      </c>
      <c r="BF53" s="19">
        <f ca="1">IFERROR(__xludf.DUMMYFUNCTION("""COMPUTED_VALUE"""),18)</f>
        <v>18</v>
      </c>
      <c r="BG53" s="19" t="str">
        <f ca="1">IFERROR(__xludf.DUMMYFUNCTION("""COMPUTED_VALUE"""),"Костюшко  О. П.")</f>
        <v>Костюшко  О. П.</v>
      </c>
      <c r="BH53" s="19" t="str">
        <f ca="1">IFERROR(__xludf.DUMMYFUNCTION("""COMPUTED_VALUE"""),"За")</f>
        <v>За</v>
      </c>
      <c r="BI53" s="19">
        <f ca="1">IFERROR(__xludf.DUMMYFUNCTION("""COMPUTED_VALUE"""),18)</f>
        <v>18</v>
      </c>
      <c r="BJ53" s="19" t="str">
        <f ca="1">IFERROR(__xludf.DUMMYFUNCTION("""COMPUTED_VALUE"""),"Костюшко  О. П.")</f>
        <v>Костюшко  О. П.</v>
      </c>
      <c r="BK53" s="19" t="str">
        <f ca="1">IFERROR(__xludf.DUMMYFUNCTION("""COMPUTED_VALUE"""),"За")</f>
        <v>За</v>
      </c>
      <c r="BL53" s="19">
        <f ca="1">IFERROR(__xludf.DUMMYFUNCTION("""COMPUTED_VALUE"""),18)</f>
        <v>18</v>
      </c>
      <c r="BM53" s="19" t="str">
        <f ca="1">IFERROR(__xludf.DUMMYFUNCTION("""COMPUTED_VALUE"""),"Костюшко  О. П.")</f>
        <v>Костюшко  О. П.</v>
      </c>
      <c r="BN53" s="19" t="str">
        <f ca="1">IFERROR(__xludf.DUMMYFUNCTION("""COMPUTED_VALUE"""),"За")</f>
        <v>За</v>
      </c>
      <c r="BO53" s="19">
        <f ca="1">IFERROR(__xludf.DUMMYFUNCTION("""COMPUTED_VALUE"""),18)</f>
        <v>18</v>
      </c>
      <c r="BP53" s="19" t="str">
        <f ca="1">IFERROR(__xludf.DUMMYFUNCTION("""COMPUTED_VALUE"""),"Костюшко  О. П.")</f>
        <v>Костюшко  О. П.</v>
      </c>
      <c r="BQ53" s="19" t="str">
        <f ca="1">IFERROR(__xludf.DUMMYFUNCTION("""COMPUTED_VALUE"""),"За")</f>
        <v>За</v>
      </c>
      <c r="BR53" s="19">
        <f ca="1">IFERROR(__xludf.DUMMYFUNCTION("""COMPUTED_VALUE"""),18)</f>
        <v>18</v>
      </c>
      <c r="BS53" s="19" t="str">
        <f ca="1">IFERROR(__xludf.DUMMYFUNCTION("""COMPUTED_VALUE"""),"Костюшко  О. П.")</f>
        <v>Костюшко  О. П.</v>
      </c>
      <c r="BT53" s="19" t="str">
        <f ca="1">IFERROR(__xludf.DUMMYFUNCTION("""COMPUTED_VALUE"""),"За")</f>
        <v>За</v>
      </c>
      <c r="BU53" s="19">
        <f ca="1">IFERROR(__xludf.DUMMYFUNCTION("""COMPUTED_VALUE"""),18)</f>
        <v>18</v>
      </c>
      <c r="BV53" s="19" t="str">
        <f ca="1">IFERROR(__xludf.DUMMYFUNCTION("""COMPUTED_VALUE"""),"Костюшко  О. П.")</f>
        <v>Костюшко  О. П.</v>
      </c>
      <c r="BW53" s="19" t="str">
        <f ca="1">IFERROR(__xludf.DUMMYFUNCTION("""COMPUTED_VALUE"""),"За")</f>
        <v>За</v>
      </c>
      <c r="BX53" s="19">
        <f ca="1">IFERROR(__xludf.DUMMYFUNCTION("""COMPUTED_VALUE"""),18)</f>
        <v>18</v>
      </c>
      <c r="BY53" s="19" t="str">
        <f ca="1">IFERROR(__xludf.DUMMYFUNCTION("""COMPUTED_VALUE"""),"Костюшко  О. П.")</f>
        <v>Костюшко  О. П.</v>
      </c>
      <c r="BZ53" s="19" t="str">
        <f ca="1">IFERROR(__xludf.DUMMYFUNCTION("""COMPUTED_VALUE"""),"За")</f>
        <v>За</v>
      </c>
      <c r="CA53" s="19">
        <f ca="1">IFERROR(__xludf.DUMMYFUNCTION("""COMPUTED_VALUE"""),18)</f>
        <v>18</v>
      </c>
      <c r="CB53" s="19" t="str">
        <f ca="1">IFERROR(__xludf.DUMMYFUNCTION("""COMPUTED_VALUE"""),"Костюшко  О. П.")</f>
        <v>Костюшко  О. П.</v>
      </c>
      <c r="CC53" s="19" t="str">
        <f ca="1">IFERROR(__xludf.DUMMYFUNCTION("""COMPUTED_VALUE"""),"За")</f>
        <v>За</v>
      </c>
      <c r="CD53" s="19">
        <f ca="1">IFERROR(__xludf.DUMMYFUNCTION("""COMPUTED_VALUE"""),18)</f>
        <v>18</v>
      </c>
      <c r="CE53" s="19" t="str">
        <f ca="1">IFERROR(__xludf.DUMMYFUNCTION("""COMPUTED_VALUE"""),"Костюшко  О. П.")</f>
        <v>Костюшко  О. П.</v>
      </c>
      <c r="CF53" s="19" t="str">
        <f ca="1">IFERROR(__xludf.DUMMYFUNCTION("""COMPUTED_VALUE"""),"Не голосував")</f>
        <v>Не голосував</v>
      </c>
      <c r="CG53" s="19">
        <f ca="1">IFERROR(__xludf.DUMMYFUNCTION("""COMPUTED_VALUE"""),18)</f>
        <v>18</v>
      </c>
      <c r="CH53" s="19" t="str">
        <f ca="1">IFERROR(__xludf.DUMMYFUNCTION("""COMPUTED_VALUE"""),"Костюшко  О. П.")</f>
        <v>Костюшко  О. П.</v>
      </c>
      <c r="CI53" s="19" t="str">
        <f ca="1">IFERROR(__xludf.DUMMYFUNCTION("""COMPUTED_VALUE"""),"Не голосував")</f>
        <v>Не голосував</v>
      </c>
      <c r="CJ53" s="19">
        <f ca="1">IFERROR(__xludf.DUMMYFUNCTION("""COMPUTED_VALUE"""),18)</f>
        <v>18</v>
      </c>
      <c r="CK53" s="19" t="str">
        <f ca="1">IFERROR(__xludf.DUMMYFUNCTION("""COMPUTED_VALUE"""),"Костюшко  О. П.")</f>
        <v>Костюшко  О. П.</v>
      </c>
      <c r="CL53" s="19" t="str">
        <f ca="1">IFERROR(__xludf.DUMMYFUNCTION("""COMPUTED_VALUE"""),"За")</f>
        <v>За</v>
      </c>
      <c r="CM53" s="19">
        <f ca="1">IFERROR(__xludf.DUMMYFUNCTION("""COMPUTED_VALUE"""),18)</f>
        <v>18</v>
      </c>
      <c r="CN53" s="19" t="str">
        <f ca="1">IFERROR(__xludf.DUMMYFUNCTION("""COMPUTED_VALUE"""),"Костюшко  О. П.")</f>
        <v>Костюшко  О. П.</v>
      </c>
      <c r="CO53" s="19" t="str">
        <f ca="1">IFERROR(__xludf.DUMMYFUNCTION("""COMPUTED_VALUE"""),"Не голосував")</f>
        <v>Не голосував</v>
      </c>
      <c r="CP53" s="19">
        <f ca="1">IFERROR(__xludf.DUMMYFUNCTION("""COMPUTED_VALUE"""),18)</f>
        <v>18</v>
      </c>
      <c r="CQ53" s="19" t="str">
        <f ca="1">IFERROR(__xludf.DUMMYFUNCTION("""COMPUTED_VALUE"""),"Костюшко  О. П.")</f>
        <v>Костюшко  О. П.</v>
      </c>
      <c r="CR53" s="19" t="str">
        <f ca="1">IFERROR(__xludf.DUMMYFUNCTION("""COMPUTED_VALUE"""),"За")</f>
        <v>За</v>
      </c>
      <c r="CS53" s="19">
        <f ca="1">IFERROR(__xludf.DUMMYFUNCTION("""COMPUTED_VALUE"""),18)</f>
        <v>18</v>
      </c>
      <c r="CT53" s="19" t="str">
        <f ca="1">IFERROR(__xludf.DUMMYFUNCTION("""COMPUTED_VALUE"""),"Костюшко  О. П.")</f>
        <v>Костюшко  О. П.</v>
      </c>
      <c r="CU53" s="19" t="str">
        <f ca="1">IFERROR(__xludf.DUMMYFUNCTION("""COMPUTED_VALUE"""),"Не голосував")</f>
        <v>Не голосував</v>
      </c>
      <c r="CV53" s="19">
        <f ca="1">IFERROR(__xludf.DUMMYFUNCTION("""COMPUTED_VALUE"""),18)</f>
        <v>18</v>
      </c>
      <c r="CW53" s="19" t="str">
        <f ca="1">IFERROR(__xludf.DUMMYFUNCTION("""COMPUTED_VALUE"""),"Костюшко  О. П.")</f>
        <v>Костюшко  О. П.</v>
      </c>
      <c r="CX53" s="19" t="str">
        <f ca="1">IFERROR(__xludf.DUMMYFUNCTION("""COMPUTED_VALUE"""),"За")</f>
        <v>За</v>
      </c>
      <c r="CY53" s="19">
        <f ca="1">IFERROR(__xludf.DUMMYFUNCTION("""COMPUTED_VALUE"""),18)</f>
        <v>18</v>
      </c>
      <c r="CZ53" s="19" t="str">
        <f ca="1">IFERROR(__xludf.DUMMYFUNCTION("""COMPUTED_VALUE"""),"Костюшко  О. П.")</f>
        <v>Костюшко  О. П.</v>
      </c>
      <c r="DA53" s="19" t="str">
        <f ca="1">IFERROR(__xludf.DUMMYFUNCTION("""COMPUTED_VALUE"""),"За")</f>
        <v>За</v>
      </c>
      <c r="DB53" s="19">
        <f ca="1">IFERROR(__xludf.DUMMYFUNCTION("""COMPUTED_VALUE"""),18)</f>
        <v>18</v>
      </c>
      <c r="DC53" s="19" t="str">
        <f ca="1">IFERROR(__xludf.DUMMYFUNCTION("""COMPUTED_VALUE"""),"Костюшко  О. П.")</f>
        <v>Костюшко  О. П.</v>
      </c>
      <c r="DD53" s="19" t="str">
        <f ca="1">IFERROR(__xludf.DUMMYFUNCTION("""COMPUTED_VALUE"""),"Не голосував")</f>
        <v>Не голосував</v>
      </c>
      <c r="DE53" s="19">
        <f ca="1">IFERROR(__xludf.DUMMYFUNCTION("""COMPUTED_VALUE"""),18)</f>
        <v>18</v>
      </c>
      <c r="DF53" s="19" t="str">
        <f ca="1">IFERROR(__xludf.DUMMYFUNCTION("""COMPUTED_VALUE"""),"Костюшко  О. П.")</f>
        <v>Костюшко  О. П.</v>
      </c>
      <c r="DG53" s="19" t="str">
        <f ca="1">IFERROR(__xludf.DUMMYFUNCTION("""COMPUTED_VALUE"""),"За")</f>
        <v>За</v>
      </c>
      <c r="DH53" s="19">
        <f ca="1">IFERROR(__xludf.DUMMYFUNCTION("""COMPUTED_VALUE"""),18)</f>
        <v>18</v>
      </c>
      <c r="DI53" s="19" t="str">
        <f ca="1">IFERROR(__xludf.DUMMYFUNCTION("""COMPUTED_VALUE"""),"Костюшко  О. П.")</f>
        <v>Костюшко  О. П.</v>
      </c>
      <c r="DJ53" s="19" t="str">
        <f ca="1">IFERROR(__xludf.DUMMYFUNCTION("""COMPUTED_VALUE"""),"За")</f>
        <v>За</v>
      </c>
      <c r="DK53" s="19">
        <f ca="1">IFERROR(__xludf.DUMMYFUNCTION("""COMPUTED_VALUE"""),18)</f>
        <v>18</v>
      </c>
      <c r="DL53" s="19" t="str">
        <f ca="1">IFERROR(__xludf.DUMMYFUNCTION("""COMPUTED_VALUE"""),"Костюшко  О. П.")</f>
        <v>Костюшко  О. П.</v>
      </c>
      <c r="DM53" s="19" t="str">
        <f ca="1">IFERROR(__xludf.DUMMYFUNCTION("""COMPUTED_VALUE"""),"За")</f>
        <v>За</v>
      </c>
      <c r="DN53" s="19">
        <f ca="1">IFERROR(__xludf.DUMMYFUNCTION("""COMPUTED_VALUE"""),18)</f>
        <v>18</v>
      </c>
      <c r="DO53" s="19" t="str">
        <f ca="1">IFERROR(__xludf.DUMMYFUNCTION("""COMPUTED_VALUE"""),"Костюшко  О. П.")</f>
        <v>Костюшко  О. П.</v>
      </c>
      <c r="DP53" s="19" t="str">
        <f ca="1">IFERROR(__xludf.DUMMYFUNCTION("""COMPUTED_VALUE"""),"За")</f>
        <v>За</v>
      </c>
      <c r="DQ53" s="19">
        <f ca="1">IFERROR(__xludf.DUMMYFUNCTION("""COMPUTED_VALUE"""),18)</f>
        <v>18</v>
      </c>
      <c r="DR53" s="19" t="str">
        <f ca="1">IFERROR(__xludf.DUMMYFUNCTION("""COMPUTED_VALUE"""),"Костюшко  О. П.")</f>
        <v>Костюшко  О. П.</v>
      </c>
      <c r="DS53" s="19" t="str">
        <f ca="1">IFERROR(__xludf.DUMMYFUNCTION("""COMPUTED_VALUE"""),"За")</f>
        <v>За</v>
      </c>
      <c r="DT53" s="19">
        <f ca="1">IFERROR(__xludf.DUMMYFUNCTION("""COMPUTED_VALUE"""),18)</f>
        <v>18</v>
      </c>
      <c r="DU53" s="19" t="str">
        <f ca="1">IFERROR(__xludf.DUMMYFUNCTION("""COMPUTED_VALUE"""),"Костюшко  О. П.")</f>
        <v>Костюшко  О. П.</v>
      </c>
      <c r="DV53" s="19" t="str">
        <f ca="1">IFERROR(__xludf.DUMMYFUNCTION("""COMPUTED_VALUE"""),"За")</f>
        <v>За</v>
      </c>
      <c r="DW53" s="19">
        <f ca="1">IFERROR(__xludf.DUMMYFUNCTION("""COMPUTED_VALUE"""),18)</f>
        <v>18</v>
      </c>
      <c r="DX53" s="19" t="str">
        <f ca="1">IFERROR(__xludf.DUMMYFUNCTION("""COMPUTED_VALUE"""),"Костюшко  О. П.")</f>
        <v>Костюшко  О. П.</v>
      </c>
      <c r="DY53" s="19" t="str">
        <f ca="1">IFERROR(__xludf.DUMMYFUNCTION("""COMPUTED_VALUE"""),"За")</f>
        <v>За</v>
      </c>
      <c r="DZ53" s="19">
        <f ca="1">IFERROR(__xludf.DUMMYFUNCTION("""COMPUTED_VALUE"""),18)</f>
        <v>18</v>
      </c>
      <c r="EA53" s="19" t="str">
        <f ca="1">IFERROR(__xludf.DUMMYFUNCTION("""COMPUTED_VALUE"""),"Костюшко  О. П.")</f>
        <v>Костюшко  О. П.</v>
      </c>
      <c r="EB53" s="19" t="str">
        <f ca="1">IFERROR(__xludf.DUMMYFUNCTION("""COMPUTED_VALUE"""),"За")</f>
        <v>За</v>
      </c>
      <c r="EC53" s="19">
        <f ca="1">IFERROR(__xludf.DUMMYFUNCTION("""COMPUTED_VALUE"""),18)</f>
        <v>18</v>
      </c>
      <c r="ED53" s="19" t="str">
        <f ca="1">IFERROR(__xludf.DUMMYFUNCTION("""COMPUTED_VALUE"""),"Костюшко  О. П.")</f>
        <v>Костюшко  О. П.</v>
      </c>
      <c r="EE53" s="19" t="str">
        <f ca="1">IFERROR(__xludf.DUMMYFUNCTION("""COMPUTED_VALUE"""),"За")</f>
        <v>За</v>
      </c>
      <c r="EF53" s="19">
        <f ca="1">IFERROR(__xludf.DUMMYFUNCTION("""COMPUTED_VALUE"""),18)</f>
        <v>18</v>
      </c>
      <c r="EG53" s="19" t="str">
        <f ca="1">IFERROR(__xludf.DUMMYFUNCTION("""COMPUTED_VALUE"""),"Костюшко  О. П.")</f>
        <v>Костюшко  О. П.</v>
      </c>
      <c r="EH53" s="19" t="str">
        <f ca="1">IFERROR(__xludf.DUMMYFUNCTION("""COMPUTED_VALUE"""),"За")</f>
        <v>За</v>
      </c>
      <c r="EI53" s="19">
        <f ca="1">IFERROR(__xludf.DUMMYFUNCTION("""COMPUTED_VALUE"""),18)</f>
        <v>18</v>
      </c>
      <c r="EJ53" s="19" t="str">
        <f ca="1">IFERROR(__xludf.DUMMYFUNCTION("""COMPUTED_VALUE"""),"Костюшко  О. П.")</f>
        <v>Костюшко  О. П.</v>
      </c>
      <c r="EK53" s="19" t="str">
        <f ca="1">IFERROR(__xludf.DUMMYFUNCTION("""COMPUTED_VALUE"""),"За")</f>
        <v>За</v>
      </c>
      <c r="EL53" s="19">
        <f ca="1">IFERROR(__xludf.DUMMYFUNCTION("""COMPUTED_VALUE"""),18)</f>
        <v>18</v>
      </c>
      <c r="EM53" s="19" t="str">
        <f ca="1">IFERROR(__xludf.DUMMYFUNCTION("""COMPUTED_VALUE"""),"Костюшко  О. П.")</f>
        <v>Костюшко  О. П.</v>
      </c>
      <c r="EN53" s="19" t="str">
        <f ca="1">IFERROR(__xludf.DUMMYFUNCTION("""COMPUTED_VALUE"""),"Проти")</f>
        <v>Проти</v>
      </c>
      <c r="EO53" s="19">
        <f ca="1">IFERROR(__xludf.DUMMYFUNCTION("""COMPUTED_VALUE"""),18)</f>
        <v>18</v>
      </c>
      <c r="EP53" s="19" t="str">
        <f ca="1">IFERROR(__xludf.DUMMYFUNCTION("""COMPUTED_VALUE"""),"Костюшко  О. П.")</f>
        <v>Костюшко  О. П.</v>
      </c>
      <c r="EQ53" s="19" t="str">
        <f ca="1">IFERROR(__xludf.DUMMYFUNCTION("""COMPUTED_VALUE"""),"Проти")</f>
        <v>Проти</v>
      </c>
      <c r="ER53" s="19">
        <f ca="1">IFERROR(__xludf.DUMMYFUNCTION("""COMPUTED_VALUE"""),18)</f>
        <v>18</v>
      </c>
      <c r="ES53" s="19" t="str">
        <f ca="1">IFERROR(__xludf.DUMMYFUNCTION("""COMPUTED_VALUE"""),"Костюшко  О. П.")</f>
        <v>Костюшко  О. П.</v>
      </c>
      <c r="ET53" s="19" t="str">
        <f ca="1">IFERROR(__xludf.DUMMYFUNCTION("""COMPUTED_VALUE"""),"За")</f>
        <v>За</v>
      </c>
      <c r="EU53" s="19">
        <f ca="1">IFERROR(__xludf.DUMMYFUNCTION("""COMPUTED_VALUE"""),18)</f>
        <v>18</v>
      </c>
      <c r="EV53" s="19" t="str">
        <f ca="1">IFERROR(__xludf.DUMMYFUNCTION("""COMPUTED_VALUE"""),"Костюшко  О. П.")</f>
        <v>Костюшко  О. П.</v>
      </c>
      <c r="EW53" s="19" t="str">
        <f ca="1">IFERROR(__xludf.DUMMYFUNCTION("""COMPUTED_VALUE"""),"За")</f>
        <v>За</v>
      </c>
      <c r="EX53" s="19">
        <f ca="1">IFERROR(__xludf.DUMMYFUNCTION("""COMPUTED_VALUE"""),18)</f>
        <v>18</v>
      </c>
      <c r="EY53" s="19" t="str">
        <f ca="1">IFERROR(__xludf.DUMMYFUNCTION("""COMPUTED_VALUE"""),"Костюшко  О. П.")</f>
        <v>Костюшко  О. П.</v>
      </c>
      <c r="EZ53" s="19" t="str">
        <f ca="1">IFERROR(__xludf.DUMMYFUNCTION("""COMPUTED_VALUE"""),"За")</f>
        <v>За</v>
      </c>
      <c r="FA53" s="19">
        <f ca="1">IFERROR(__xludf.DUMMYFUNCTION("""COMPUTED_VALUE"""),18)</f>
        <v>18</v>
      </c>
      <c r="FB53" s="19" t="str">
        <f ca="1">IFERROR(__xludf.DUMMYFUNCTION("""COMPUTED_VALUE"""),"Костюшко  О. П.")</f>
        <v>Костюшко  О. П.</v>
      </c>
      <c r="FC53" s="19" t="str">
        <f ca="1">IFERROR(__xludf.DUMMYFUNCTION("""COMPUTED_VALUE"""),"За")</f>
        <v>За</v>
      </c>
      <c r="FD53" s="19">
        <f ca="1">IFERROR(__xludf.DUMMYFUNCTION("""COMPUTED_VALUE"""),18)</f>
        <v>18</v>
      </c>
      <c r="FE53" s="19" t="str">
        <f ca="1">IFERROR(__xludf.DUMMYFUNCTION("""COMPUTED_VALUE"""),"Костюшко  О. П.")</f>
        <v>Костюшко  О. П.</v>
      </c>
      <c r="FF53" s="19" t="str">
        <f ca="1">IFERROR(__xludf.DUMMYFUNCTION("""COMPUTED_VALUE"""),"За")</f>
        <v>За</v>
      </c>
      <c r="FG53" s="19">
        <f ca="1">IFERROR(__xludf.DUMMYFUNCTION("""COMPUTED_VALUE"""),18)</f>
        <v>18</v>
      </c>
      <c r="FH53" s="19" t="str">
        <f ca="1">IFERROR(__xludf.DUMMYFUNCTION("""COMPUTED_VALUE"""),"Костюшко  О. П.")</f>
        <v>Костюшко  О. П.</v>
      </c>
      <c r="FI53" s="19" t="str">
        <f ca="1">IFERROR(__xludf.DUMMYFUNCTION("""COMPUTED_VALUE"""),"За")</f>
        <v>За</v>
      </c>
      <c r="FJ53" s="19">
        <f ca="1">IFERROR(__xludf.DUMMYFUNCTION("""COMPUTED_VALUE"""),18)</f>
        <v>18</v>
      </c>
      <c r="FK53" s="19" t="str">
        <f ca="1">IFERROR(__xludf.DUMMYFUNCTION("""COMPUTED_VALUE"""),"Костюшко  О. П.")</f>
        <v>Костюшко  О. П.</v>
      </c>
      <c r="FL53" s="19" t="str">
        <f ca="1">IFERROR(__xludf.DUMMYFUNCTION("""COMPUTED_VALUE"""),"За")</f>
        <v>За</v>
      </c>
      <c r="FM53" s="19">
        <f ca="1">IFERROR(__xludf.DUMMYFUNCTION("""COMPUTED_VALUE"""),18)</f>
        <v>18</v>
      </c>
      <c r="FN53" s="19" t="str">
        <f ca="1">IFERROR(__xludf.DUMMYFUNCTION("""COMPUTED_VALUE"""),"Костюшко  О. П.")</f>
        <v>Костюшко  О. П.</v>
      </c>
      <c r="FO53" s="19" t="str">
        <f ca="1">IFERROR(__xludf.DUMMYFUNCTION("""COMPUTED_VALUE"""),"За")</f>
        <v>За</v>
      </c>
      <c r="FP53" s="19">
        <f ca="1">IFERROR(__xludf.DUMMYFUNCTION("""COMPUTED_VALUE"""),18)</f>
        <v>18</v>
      </c>
      <c r="FQ53" s="19" t="str">
        <f ca="1">IFERROR(__xludf.DUMMYFUNCTION("""COMPUTED_VALUE"""),"Костюшко  О. П.")</f>
        <v>Костюшко  О. П.</v>
      </c>
      <c r="FR53" s="19" t="str">
        <f ca="1">IFERROR(__xludf.DUMMYFUNCTION("""COMPUTED_VALUE"""),"За")</f>
        <v>За</v>
      </c>
      <c r="FS53" s="19">
        <f ca="1">IFERROR(__xludf.DUMMYFUNCTION("""COMPUTED_VALUE"""),18)</f>
        <v>18</v>
      </c>
      <c r="FT53" s="19" t="str">
        <f ca="1">IFERROR(__xludf.DUMMYFUNCTION("""COMPUTED_VALUE"""),"Костюшко  О. П.")</f>
        <v>Костюшко  О. П.</v>
      </c>
      <c r="FU53" s="19" t="str">
        <f ca="1">IFERROR(__xludf.DUMMYFUNCTION("""COMPUTED_VALUE"""),"За")</f>
        <v>За</v>
      </c>
      <c r="FV53" s="19">
        <f ca="1">IFERROR(__xludf.DUMMYFUNCTION("""COMPUTED_VALUE"""),18)</f>
        <v>18</v>
      </c>
      <c r="FW53" s="19" t="str">
        <f ca="1">IFERROR(__xludf.DUMMYFUNCTION("""COMPUTED_VALUE"""),"Костюшко  О. П.")</f>
        <v>Костюшко  О. П.</v>
      </c>
      <c r="FX53" s="19" t="str">
        <f ca="1">IFERROR(__xludf.DUMMYFUNCTION("""COMPUTED_VALUE"""),"За")</f>
        <v>За</v>
      </c>
      <c r="FY53" s="19">
        <f ca="1">IFERROR(__xludf.DUMMYFUNCTION("""COMPUTED_VALUE"""),18)</f>
        <v>18</v>
      </c>
      <c r="FZ53" s="19" t="str">
        <f ca="1">IFERROR(__xludf.DUMMYFUNCTION("""COMPUTED_VALUE"""),"Костюшко  О. П.")</f>
        <v>Костюшко  О. П.</v>
      </c>
      <c r="GA53" s="19" t="str">
        <f ca="1">IFERROR(__xludf.DUMMYFUNCTION("""COMPUTED_VALUE"""),"За")</f>
        <v>За</v>
      </c>
      <c r="GB53" s="19">
        <f ca="1">IFERROR(__xludf.DUMMYFUNCTION("""COMPUTED_VALUE"""),18)</f>
        <v>18</v>
      </c>
      <c r="GC53" s="19" t="str">
        <f ca="1">IFERROR(__xludf.DUMMYFUNCTION("""COMPUTED_VALUE"""),"Костюшко  О. П.")</f>
        <v>Костюшко  О. П.</v>
      </c>
      <c r="GD53" s="19" t="str">
        <f ca="1">IFERROR(__xludf.DUMMYFUNCTION("""COMPUTED_VALUE"""),"За")</f>
        <v>За</v>
      </c>
      <c r="GE53" s="19">
        <f ca="1">IFERROR(__xludf.DUMMYFUNCTION("""COMPUTED_VALUE"""),18)</f>
        <v>18</v>
      </c>
      <c r="GF53" s="19" t="str">
        <f ca="1">IFERROR(__xludf.DUMMYFUNCTION("""COMPUTED_VALUE"""),"Костюшко  О. П.")</f>
        <v>Костюшко  О. П.</v>
      </c>
      <c r="GG53" s="19" t="str">
        <f ca="1">IFERROR(__xludf.DUMMYFUNCTION("""COMPUTED_VALUE"""),"За")</f>
        <v>За</v>
      </c>
      <c r="GH53" s="19">
        <f ca="1">IFERROR(__xludf.DUMMYFUNCTION("""COMPUTED_VALUE"""),18)</f>
        <v>18</v>
      </c>
      <c r="GI53" s="19" t="str">
        <f ca="1">IFERROR(__xludf.DUMMYFUNCTION("""COMPUTED_VALUE"""),"Костюшко  О. П.")</f>
        <v>Костюшко  О. П.</v>
      </c>
      <c r="GJ53" s="19" t="str">
        <f ca="1">IFERROR(__xludf.DUMMYFUNCTION("""COMPUTED_VALUE"""),"За")</f>
        <v>За</v>
      </c>
      <c r="GK53" s="19">
        <f ca="1">IFERROR(__xludf.DUMMYFUNCTION("""COMPUTED_VALUE"""),18)</f>
        <v>18</v>
      </c>
      <c r="GL53" s="19" t="str">
        <f ca="1">IFERROR(__xludf.DUMMYFUNCTION("""COMPUTED_VALUE"""),"Костюшко  О. П.")</f>
        <v>Костюшко  О. П.</v>
      </c>
      <c r="GM53" s="19" t="str">
        <f ca="1">IFERROR(__xludf.DUMMYFUNCTION("""COMPUTED_VALUE"""),"За")</f>
        <v>За</v>
      </c>
      <c r="GN53" s="19">
        <f ca="1">IFERROR(__xludf.DUMMYFUNCTION("""COMPUTED_VALUE"""),18)</f>
        <v>18</v>
      </c>
      <c r="GO53" s="19" t="str">
        <f ca="1">IFERROR(__xludf.DUMMYFUNCTION("""COMPUTED_VALUE"""),"Костюшко  О. П.")</f>
        <v>Костюшко  О. П.</v>
      </c>
      <c r="GP53" s="19" t="str">
        <f ca="1">IFERROR(__xludf.DUMMYFUNCTION("""COMPUTED_VALUE"""),"За")</f>
        <v>За</v>
      </c>
      <c r="GQ53" s="19">
        <f ca="1">IFERROR(__xludf.DUMMYFUNCTION("""COMPUTED_VALUE"""),18)</f>
        <v>18</v>
      </c>
      <c r="GR53" s="19" t="str">
        <f ca="1">IFERROR(__xludf.DUMMYFUNCTION("""COMPUTED_VALUE"""),"Костюшко  О. П.")</f>
        <v>Костюшко  О. П.</v>
      </c>
      <c r="GS53" s="19" t="str">
        <f ca="1">IFERROR(__xludf.DUMMYFUNCTION("""COMPUTED_VALUE"""),"За")</f>
        <v>За</v>
      </c>
      <c r="GT53" s="19">
        <f ca="1">IFERROR(__xludf.DUMMYFUNCTION("""COMPUTED_VALUE"""),18)</f>
        <v>18</v>
      </c>
      <c r="GU53" s="19" t="str">
        <f ca="1">IFERROR(__xludf.DUMMYFUNCTION("""COMPUTED_VALUE"""),"Костюшко  О. П.")</f>
        <v>Костюшко  О. П.</v>
      </c>
      <c r="GV53" s="19" t="str">
        <f ca="1">IFERROR(__xludf.DUMMYFUNCTION("""COMPUTED_VALUE"""),"За")</f>
        <v>За</v>
      </c>
      <c r="GW53" s="19">
        <f ca="1">IFERROR(__xludf.DUMMYFUNCTION("""COMPUTED_VALUE"""),18)</f>
        <v>18</v>
      </c>
      <c r="GX53" s="19" t="str">
        <f ca="1">IFERROR(__xludf.DUMMYFUNCTION("""COMPUTED_VALUE"""),"Костюшко  О. П.")</f>
        <v>Костюшко  О. П.</v>
      </c>
      <c r="GY53" s="19" t="str">
        <f ca="1">IFERROR(__xludf.DUMMYFUNCTION("""COMPUTED_VALUE"""),"За")</f>
        <v>За</v>
      </c>
      <c r="GZ53" s="19">
        <f ca="1">IFERROR(__xludf.DUMMYFUNCTION("""COMPUTED_VALUE"""),18)</f>
        <v>18</v>
      </c>
      <c r="HA53" s="19" t="str">
        <f ca="1">IFERROR(__xludf.DUMMYFUNCTION("""COMPUTED_VALUE"""),"Костюшко  О. П.")</f>
        <v>Костюшко  О. П.</v>
      </c>
      <c r="HB53" s="19" t="str">
        <f ca="1">IFERROR(__xludf.DUMMYFUNCTION("""COMPUTED_VALUE"""),"За")</f>
        <v>За</v>
      </c>
      <c r="HC53" s="19">
        <f ca="1">IFERROR(__xludf.DUMMYFUNCTION("""COMPUTED_VALUE"""),18)</f>
        <v>18</v>
      </c>
      <c r="HD53" s="19" t="str">
        <f ca="1">IFERROR(__xludf.DUMMYFUNCTION("""COMPUTED_VALUE"""),"Костюшко  О. П.")</f>
        <v>Костюшко  О. П.</v>
      </c>
      <c r="HE53" s="19" t="str">
        <f ca="1">IFERROR(__xludf.DUMMYFUNCTION("""COMPUTED_VALUE"""),"За")</f>
        <v>За</v>
      </c>
      <c r="HF53" s="19">
        <f ca="1">IFERROR(__xludf.DUMMYFUNCTION("""COMPUTED_VALUE"""),18)</f>
        <v>18</v>
      </c>
      <c r="HG53" s="19" t="str">
        <f ca="1">IFERROR(__xludf.DUMMYFUNCTION("""COMPUTED_VALUE"""),"Костюшко  О. П.")</f>
        <v>Костюшко  О. П.</v>
      </c>
      <c r="HH53" s="19" t="str">
        <f ca="1">IFERROR(__xludf.DUMMYFUNCTION("""COMPUTED_VALUE"""),"За")</f>
        <v>За</v>
      </c>
      <c r="HI53" s="19">
        <f ca="1">IFERROR(__xludf.DUMMYFUNCTION("""COMPUTED_VALUE"""),18)</f>
        <v>18</v>
      </c>
      <c r="HJ53" s="19" t="str">
        <f ca="1">IFERROR(__xludf.DUMMYFUNCTION("""COMPUTED_VALUE"""),"Костюшко  О. П.")</f>
        <v>Костюшко  О. П.</v>
      </c>
      <c r="HK53" s="19" t="str">
        <f ca="1">IFERROR(__xludf.DUMMYFUNCTION("""COMPUTED_VALUE"""),"За")</f>
        <v>За</v>
      </c>
      <c r="HL53" s="19">
        <f ca="1">IFERROR(__xludf.DUMMYFUNCTION("""COMPUTED_VALUE"""),18)</f>
        <v>18</v>
      </c>
      <c r="HM53" s="19" t="str">
        <f ca="1">IFERROR(__xludf.DUMMYFUNCTION("""COMPUTED_VALUE"""),"Костюшко  О. П.")</f>
        <v>Костюшко  О. П.</v>
      </c>
      <c r="HN53" s="19" t="str">
        <f ca="1">IFERROR(__xludf.DUMMYFUNCTION("""COMPUTED_VALUE"""),"За")</f>
        <v>За</v>
      </c>
      <c r="HO53" s="19">
        <f ca="1">IFERROR(__xludf.DUMMYFUNCTION("""COMPUTED_VALUE"""),18)</f>
        <v>18</v>
      </c>
      <c r="HP53" s="19" t="str">
        <f ca="1">IFERROR(__xludf.DUMMYFUNCTION("""COMPUTED_VALUE"""),"Костюшко  О. П.")</f>
        <v>Костюшко  О. П.</v>
      </c>
      <c r="HQ53" s="19" t="str">
        <f ca="1">IFERROR(__xludf.DUMMYFUNCTION("""COMPUTED_VALUE"""),"За")</f>
        <v>За</v>
      </c>
      <c r="HR53" s="19">
        <f ca="1">IFERROR(__xludf.DUMMYFUNCTION("""COMPUTED_VALUE"""),18)</f>
        <v>18</v>
      </c>
      <c r="HS53" s="19" t="str">
        <f ca="1">IFERROR(__xludf.DUMMYFUNCTION("""COMPUTED_VALUE"""),"Костюшко  О. П.")</f>
        <v>Костюшко  О. П.</v>
      </c>
      <c r="HT53" s="19" t="str">
        <f ca="1">IFERROR(__xludf.DUMMYFUNCTION("""COMPUTED_VALUE"""),"За")</f>
        <v>За</v>
      </c>
      <c r="HU53" s="19">
        <f ca="1">IFERROR(__xludf.DUMMYFUNCTION("""COMPUTED_VALUE"""),18)</f>
        <v>18</v>
      </c>
      <c r="HV53" s="19" t="str">
        <f ca="1">IFERROR(__xludf.DUMMYFUNCTION("""COMPUTED_VALUE"""),"Костюшко  О. П.")</f>
        <v>Костюшко  О. П.</v>
      </c>
      <c r="HW53" s="19" t="str">
        <f ca="1">IFERROR(__xludf.DUMMYFUNCTION("""COMPUTED_VALUE"""),"За")</f>
        <v>За</v>
      </c>
      <c r="HX53" s="19">
        <f ca="1">IFERROR(__xludf.DUMMYFUNCTION("""COMPUTED_VALUE"""),18)</f>
        <v>18</v>
      </c>
      <c r="HY53" s="19" t="str">
        <f ca="1">IFERROR(__xludf.DUMMYFUNCTION("""COMPUTED_VALUE"""),"Костюшко  О. П.")</f>
        <v>Костюшко  О. П.</v>
      </c>
      <c r="HZ53" s="19" t="str">
        <f ca="1">IFERROR(__xludf.DUMMYFUNCTION("""COMPUTED_VALUE"""),"За")</f>
        <v>За</v>
      </c>
      <c r="IA53" s="19">
        <f ca="1">IFERROR(__xludf.DUMMYFUNCTION("""COMPUTED_VALUE"""),18)</f>
        <v>18</v>
      </c>
      <c r="IB53" s="19" t="str">
        <f ca="1">IFERROR(__xludf.DUMMYFUNCTION("""COMPUTED_VALUE"""),"Костюшко  О. П.")</f>
        <v>Костюшко  О. П.</v>
      </c>
      <c r="IC53" s="19" t="str">
        <f ca="1">IFERROR(__xludf.DUMMYFUNCTION("""COMPUTED_VALUE"""),"За")</f>
        <v>За</v>
      </c>
      <c r="ID53" s="19">
        <f ca="1">IFERROR(__xludf.DUMMYFUNCTION("""COMPUTED_VALUE"""),18)</f>
        <v>18</v>
      </c>
      <c r="IE53" s="19" t="str">
        <f ca="1">IFERROR(__xludf.DUMMYFUNCTION("""COMPUTED_VALUE"""),"Костюшко  О. П.")</f>
        <v>Костюшко  О. П.</v>
      </c>
      <c r="IF53" s="19" t="str">
        <f ca="1">IFERROR(__xludf.DUMMYFUNCTION("""COMPUTED_VALUE"""),"За")</f>
        <v>За</v>
      </c>
      <c r="IG53" s="19">
        <f ca="1">IFERROR(__xludf.DUMMYFUNCTION("""COMPUTED_VALUE"""),18)</f>
        <v>18</v>
      </c>
      <c r="IH53" s="19" t="str">
        <f ca="1">IFERROR(__xludf.DUMMYFUNCTION("""COMPUTED_VALUE"""),"Костюшко  О. П.")</f>
        <v>Костюшко  О. П.</v>
      </c>
      <c r="II53" s="19" t="str">
        <f ca="1">IFERROR(__xludf.DUMMYFUNCTION("""COMPUTED_VALUE"""),"За")</f>
        <v>За</v>
      </c>
      <c r="IJ53" s="19">
        <f ca="1">IFERROR(__xludf.DUMMYFUNCTION("""COMPUTED_VALUE"""),18)</f>
        <v>18</v>
      </c>
      <c r="IK53" s="19" t="str">
        <f ca="1">IFERROR(__xludf.DUMMYFUNCTION("""COMPUTED_VALUE"""),"Костюшко  О. П.")</f>
        <v>Костюшко  О. П.</v>
      </c>
      <c r="IL53" s="19" t="str">
        <f ca="1">IFERROR(__xludf.DUMMYFUNCTION("""COMPUTED_VALUE"""),"За")</f>
        <v>За</v>
      </c>
      <c r="IM53" s="19">
        <f ca="1">IFERROR(__xludf.DUMMYFUNCTION("""COMPUTED_VALUE"""),18)</f>
        <v>18</v>
      </c>
      <c r="IN53" s="19" t="str">
        <f ca="1">IFERROR(__xludf.DUMMYFUNCTION("""COMPUTED_VALUE"""),"Костюшко  О. П.")</f>
        <v>Костюшко  О. П.</v>
      </c>
      <c r="IO53" s="19" t="str">
        <f ca="1">IFERROR(__xludf.DUMMYFUNCTION("""COMPUTED_VALUE"""),"За")</f>
        <v>За</v>
      </c>
      <c r="IP53" s="19">
        <f ca="1">IFERROR(__xludf.DUMMYFUNCTION("""COMPUTED_VALUE"""),18)</f>
        <v>18</v>
      </c>
      <c r="IQ53" s="19" t="str">
        <f ca="1">IFERROR(__xludf.DUMMYFUNCTION("""COMPUTED_VALUE"""),"Костюшко  О. П.")</f>
        <v>Костюшко  О. П.</v>
      </c>
      <c r="IR53" s="19" t="str">
        <f ca="1">IFERROR(__xludf.DUMMYFUNCTION("""COMPUTED_VALUE"""),"За")</f>
        <v>За</v>
      </c>
      <c r="IS53" s="19">
        <f ca="1">IFERROR(__xludf.DUMMYFUNCTION("""COMPUTED_VALUE"""),18)</f>
        <v>18</v>
      </c>
      <c r="IT53" s="19" t="str">
        <f ca="1">IFERROR(__xludf.DUMMYFUNCTION("""COMPUTED_VALUE"""),"Костюшко  О. П.")</f>
        <v>Костюшко  О. П.</v>
      </c>
      <c r="IU53" s="19" t="str">
        <f ca="1">IFERROR(__xludf.DUMMYFUNCTION("""COMPUTED_VALUE"""),"За")</f>
        <v>За</v>
      </c>
      <c r="IV53" s="19">
        <f ca="1">IFERROR(__xludf.DUMMYFUNCTION("""COMPUTED_VALUE"""),18)</f>
        <v>18</v>
      </c>
      <c r="IW53" s="19" t="str">
        <f ca="1">IFERROR(__xludf.DUMMYFUNCTION("""COMPUTED_VALUE"""),"Костюшко  О. П.")</f>
        <v>Костюшко  О. П.</v>
      </c>
      <c r="IX53" s="19" t="str">
        <f ca="1">IFERROR(__xludf.DUMMYFUNCTION("""COMPUTED_VALUE"""),"За")</f>
        <v>За</v>
      </c>
      <c r="IY53" s="19">
        <f ca="1">IFERROR(__xludf.DUMMYFUNCTION("""COMPUTED_VALUE"""),18)</f>
        <v>18</v>
      </c>
      <c r="IZ53" s="19" t="str">
        <f ca="1">IFERROR(__xludf.DUMMYFUNCTION("""COMPUTED_VALUE"""),"Костюшко  О. П.")</f>
        <v>Костюшко  О. П.</v>
      </c>
      <c r="JA53" s="19" t="str">
        <f ca="1">IFERROR(__xludf.DUMMYFUNCTION("""COMPUTED_VALUE"""),"За")</f>
        <v>За</v>
      </c>
      <c r="JB53" s="19">
        <f ca="1">IFERROR(__xludf.DUMMYFUNCTION("""COMPUTED_VALUE"""),18)</f>
        <v>18</v>
      </c>
      <c r="JC53" s="19" t="str">
        <f ca="1">IFERROR(__xludf.DUMMYFUNCTION("""COMPUTED_VALUE"""),"Костюшко  О. П.")</f>
        <v>Костюшко  О. П.</v>
      </c>
      <c r="JD53" s="19" t="str">
        <f ca="1">IFERROR(__xludf.DUMMYFUNCTION("""COMPUTED_VALUE"""),"За")</f>
        <v>За</v>
      </c>
      <c r="JE53" s="19">
        <f ca="1">IFERROR(__xludf.DUMMYFUNCTION("""COMPUTED_VALUE"""),18)</f>
        <v>18</v>
      </c>
      <c r="JF53" s="19" t="str">
        <f ca="1">IFERROR(__xludf.DUMMYFUNCTION("""COMPUTED_VALUE"""),"Костюшко  О. П.")</f>
        <v>Костюшко  О. П.</v>
      </c>
      <c r="JG53" s="19" t="str">
        <f ca="1">IFERROR(__xludf.DUMMYFUNCTION("""COMPUTED_VALUE"""),"За")</f>
        <v>За</v>
      </c>
      <c r="JH53" s="19">
        <f ca="1">IFERROR(__xludf.DUMMYFUNCTION("""COMPUTED_VALUE"""),18)</f>
        <v>18</v>
      </c>
      <c r="JI53" s="19" t="str">
        <f ca="1">IFERROR(__xludf.DUMMYFUNCTION("""COMPUTED_VALUE"""),"Костюшко  О. П.")</f>
        <v>Костюшко  О. П.</v>
      </c>
      <c r="JJ53" s="19" t="str">
        <f ca="1">IFERROR(__xludf.DUMMYFUNCTION("""COMPUTED_VALUE"""),"За")</f>
        <v>За</v>
      </c>
      <c r="JK53" s="19">
        <f ca="1">IFERROR(__xludf.DUMMYFUNCTION("""COMPUTED_VALUE"""),18)</f>
        <v>18</v>
      </c>
      <c r="JL53" s="19" t="str">
        <f ca="1">IFERROR(__xludf.DUMMYFUNCTION("""COMPUTED_VALUE"""),"Костюшко  О. П.")</f>
        <v>Костюшко  О. П.</v>
      </c>
      <c r="JM53" s="19" t="str">
        <f ca="1">IFERROR(__xludf.DUMMYFUNCTION("""COMPUTED_VALUE"""),"За")</f>
        <v>За</v>
      </c>
      <c r="JN53" s="19">
        <f ca="1">IFERROR(__xludf.DUMMYFUNCTION("""COMPUTED_VALUE"""),18)</f>
        <v>18</v>
      </c>
      <c r="JO53" s="19" t="str">
        <f ca="1">IFERROR(__xludf.DUMMYFUNCTION("""COMPUTED_VALUE"""),"Костюшко  О. П.")</f>
        <v>Костюшко  О. П.</v>
      </c>
      <c r="JP53" s="19" t="str">
        <f ca="1">IFERROR(__xludf.DUMMYFUNCTION("""COMPUTED_VALUE"""),"За")</f>
        <v>За</v>
      </c>
      <c r="JQ53" s="19">
        <f ca="1">IFERROR(__xludf.DUMMYFUNCTION("""COMPUTED_VALUE"""),18)</f>
        <v>18</v>
      </c>
      <c r="JR53" s="19" t="str">
        <f ca="1">IFERROR(__xludf.DUMMYFUNCTION("""COMPUTED_VALUE"""),"Костюшко  О. П.")</f>
        <v>Костюшко  О. П.</v>
      </c>
      <c r="JS53" s="19" t="str">
        <f ca="1">IFERROR(__xludf.DUMMYFUNCTION("""COMPUTED_VALUE"""),"За")</f>
        <v>За</v>
      </c>
      <c r="JT53" s="19">
        <f ca="1">IFERROR(__xludf.DUMMYFUNCTION("""COMPUTED_VALUE"""),18)</f>
        <v>18</v>
      </c>
      <c r="JU53" s="19" t="str">
        <f ca="1">IFERROR(__xludf.DUMMYFUNCTION("""COMPUTED_VALUE"""),"Костюшко  О. П.")</f>
        <v>Костюшко  О. П.</v>
      </c>
      <c r="JV53" s="19" t="str">
        <f ca="1">IFERROR(__xludf.DUMMYFUNCTION("""COMPUTED_VALUE"""),"За")</f>
        <v>За</v>
      </c>
      <c r="JW53" s="19">
        <f ca="1">IFERROR(__xludf.DUMMYFUNCTION("""COMPUTED_VALUE"""),18)</f>
        <v>18</v>
      </c>
      <c r="JX53" s="19" t="str">
        <f ca="1">IFERROR(__xludf.DUMMYFUNCTION("""COMPUTED_VALUE"""),"Костюшко  О. П.")</f>
        <v>Костюшко  О. П.</v>
      </c>
      <c r="JY53" s="19" t="str">
        <f ca="1">IFERROR(__xludf.DUMMYFUNCTION("""COMPUTED_VALUE"""),"...")</f>
        <v>...</v>
      </c>
      <c r="JZ53" s="19">
        <f ca="1">IFERROR(__xludf.DUMMYFUNCTION("""COMPUTED_VALUE"""),18)</f>
        <v>18</v>
      </c>
      <c r="KA53" s="19" t="str">
        <f ca="1">IFERROR(__xludf.DUMMYFUNCTION("""COMPUTED_VALUE"""),"Костюшко  О. П.")</f>
        <v>Костюшко  О. П.</v>
      </c>
      <c r="KB53" s="19" t="str">
        <f ca="1">IFERROR(__xludf.DUMMYFUNCTION("""COMPUTED_VALUE"""),"За")</f>
        <v>За</v>
      </c>
      <c r="KC53" s="19">
        <f ca="1">IFERROR(__xludf.DUMMYFUNCTION("""COMPUTED_VALUE"""),18)</f>
        <v>18</v>
      </c>
      <c r="KD53" s="19" t="str">
        <f ca="1">IFERROR(__xludf.DUMMYFUNCTION("""COMPUTED_VALUE"""),"Костюшко  О. П.")</f>
        <v>Костюшко  О. П.</v>
      </c>
      <c r="KE53" s="19" t="str">
        <f ca="1">IFERROR(__xludf.DUMMYFUNCTION("""COMPUTED_VALUE"""),"За")</f>
        <v>За</v>
      </c>
      <c r="KF53" s="19">
        <f ca="1">IFERROR(__xludf.DUMMYFUNCTION("""COMPUTED_VALUE"""),18)</f>
        <v>18</v>
      </c>
      <c r="KG53" s="19" t="str">
        <f ca="1">IFERROR(__xludf.DUMMYFUNCTION("""COMPUTED_VALUE"""),"Костюшко  О. П.")</f>
        <v>Костюшко  О. П.</v>
      </c>
      <c r="KH53" s="19" t="str">
        <f ca="1">IFERROR(__xludf.DUMMYFUNCTION("""COMPUTED_VALUE"""),"За")</f>
        <v>За</v>
      </c>
      <c r="KI53" s="19">
        <f ca="1">IFERROR(__xludf.DUMMYFUNCTION("""COMPUTED_VALUE"""),18)</f>
        <v>18</v>
      </c>
      <c r="KJ53" s="19" t="str">
        <f ca="1">IFERROR(__xludf.DUMMYFUNCTION("""COMPUTED_VALUE"""),"Костюшко  О. П.")</f>
        <v>Костюшко  О. П.</v>
      </c>
      <c r="KK53" s="19" t="str">
        <f ca="1">IFERROR(__xludf.DUMMYFUNCTION("""COMPUTED_VALUE"""),"За")</f>
        <v>За</v>
      </c>
      <c r="KL53" s="19">
        <f ca="1">IFERROR(__xludf.DUMMYFUNCTION("""COMPUTED_VALUE"""),18)</f>
        <v>18</v>
      </c>
      <c r="KM53" s="19" t="str">
        <f ca="1">IFERROR(__xludf.DUMMYFUNCTION("""COMPUTED_VALUE"""),"Костюшко  О. П.")</f>
        <v>Костюшко  О. П.</v>
      </c>
      <c r="KN53" s="19" t="str">
        <f ca="1">IFERROR(__xludf.DUMMYFUNCTION("""COMPUTED_VALUE"""),"За")</f>
        <v>За</v>
      </c>
      <c r="KO53" s="19">
        <f ca="1">IFERROR(__xludf.DUMMYFUNCTION("""COMPUTED_VALUE"""),18)</f>
        <v>18</v>
      </c>
      <c r="KP53" s="19" t="str">
        <f ca="1">IFERROR(__xludf.DUMMYFUNCTION("""COMPUTED_VALUE"""),"Костюшко  О. П.")</f>
        <v>Костюшко  О. П.</v>
      </c>
      <c r="KQ53" s="19" t="str">
        <f ca="1">IFERROR(__xludf.DUMMYFUNCTION("""COMPUTED_VALUE"""),"За")</f>
        <v>За</v>
      </c>
      <c r="KR53" s="19">
        <f ca="1">IFERROR(__xludf.DUMMYFUNCTION("""COMPUTED_VALUE"""),18)</f>
        <v>18</v>
      </c>
      <c r="KS53" s="19" t="str">
        <f ca="1">IFERROR(__xludf.DUMMYFUNCTION("""COMPUTED_VALUE"""),"Костюшко  О. П.")</f>
        <v>Костюшко  О. П.</v>
      </c>
      <c r="KT53" s="19" t="str">
        <f ca="1">IFERROR(__xludf.DUMMYFUNCTION("""COMPUTED_VALUE"""),"Утримався")</f>
        <v>Утримався</v>
      </c>
      <c r="KU53" s="19">
        <f ca="1">IFERROR(__xludf.DUMMYFUNCTION("""COMPUTED_VALUE"""),18)</f>
        <v>18</v>
      </c>
      <c r="KV53" s="19" t="str">
        <f ca="1">IFERROR(__xludf.DUMMYFUNCTION("""COMPUTED_VALUE"""),"Костюшко  О. П.")</f>
        <v>Костюшко  О. П.</v>
      </c>
      <c r="KW53" s="19" t="str">
        <f ca="1">IFERROR(__xludf.DUMMYFUNCTION("""COMPUTED_VALUE"""),"За")</f>
        <v>За</v>
      </c>
      <c r="KX53" s="19">
        <f ca="1">IFERROR(__xludf.DUMMYFUNCTION("""COMPUTED_VALUE"""),18)</f>
        <v>18</v>
      </c>
      <c r="KY53" s="19" t="str">
        <f ca="1">IFERROR(__xludf.DUMMYFUNCTION("""COMPUTED_VALUE"""),"Костюшко  О. П.")</f>
        <v>Костюшко  О. П.</v>
      </c>
      <c r="KZ53" s="19" t="str">
        <f ca="1">IFERROR(__xludf.DUMMYFUNCTION("""COMPUTED_VALUE"""),"За")</f>
        <v>За</v>
      </c>
      <c r="LA53" s="19">
        <f ca="1">IFERROR(__xludf.DUMMYFUNCTION("""COMPUTED_VALUE"""),18)</f>
        <v>18</v>
      </c>
      <c r="LB53" s="19" t="str">
        <f ca="1">IFERROR(__xludf.DUMMYFUNCTION("""COMPUTED_VALUE"""),"Костюшко  О. П.")</f>
        <v>Костюшко  О. П.</v>
      </c>
      <c r="LC53" s="19" t="str">
        <f ca="1">IFERROR(__xludf.DUMMYFUNCTION("""COMPUTED_VALUE"""),"За")</f>
        <v>За</v>
      </c>
      <c r="LD53" s="19">
        <f ca="1">IFERROR(__xludf.DUMMYFUNCTION("""COMPUTED_VALUE"""),18)</f>
        <v>18</v>
      </c>
      <c r="LE53" s="19" t="str">
        <f ca="1">IFERROR(__xludf.DUMMYFUNCTION("""COMPUTED_VALUE"""),"Костюшко  О. П.")</f>
        <v>Костюшко  О. П.</v>
      </c>
      <c r="LF53" s="19" t="str">
        <f ca="1">IFERROR(__xludf.DUMMYFUNCTION("""COMPUTED_VALUE"""),"За")</f>
        <v>За</v>
      </c>
      <c r="LG53" s="19">
        <f ca="1">IFERROR(__xludf.DUMMYFUNCTION("""COMPUTED_VALUE"""),18)</f>
        <v>18</v>
      </c>
      <c r="LH53" s="19" t="str">
        <f ca="1">IFERROR(__xludf.DUMMYFUNCTION("""COMPUTED_VALUE"""),"Костюшко  О. П.")</f>
        <v>Костюшко  О. П.</v>
      </c>
      <c r="LI53" s="19" t="str">
        <f ca="1">IFERROR(__xludf.DUMMYFUNCTION("""COMPUTED_VALUE"""),"За")</f>
        <v>За</v>
      </c>
      <c r="LJ53" s="19">
        <f ca="1">IFERROR(__xludf.DUMMYFUNCTION("""COMPUTED_VALUE"""),18)</f>
        <v>18</v>
      </c>
      <c r="LK53" s="19" t="str">
        <f ca="1">IFERROR(__xludf.DUMMYFUNCTION("""COMPUTED_VALUE"""),"Костюшко  О. П.")</f>
        <v>Костюшко  О. П.</v>
      </c>
      <c r="LL53" s="19" t="str">
        <f ca="1">IFERROR(__xludf.DUMMYFUNCTION("""COMPUTED_VALUE"""),"За")</f>
        <v>За</v>
      </c>
      <c r="LM53" s="19">
        <f ca="1">IFERROR(__xludf.DUMMYFUNCTION("""COMPUTED_VALUE"""),18)</f>
        <v>18</v>
      </c>
      <c r="LN53" s="19" t="str">
        <f ca="1">IFERROR(__xludf.DUMMYFUNCTION("""COMPUTED_VALUE"""),"Костюшко  О. П.")</f>
        <v>Костюшко  О. П.</v>
      </c>
      <c r="LO53" s="19" t="str">
        <f ca="1">IFERROR(__xludf.DUMMYFUNCTION("""COMPUTED_VALUE"""),"За")</f>
        <v>За</v>
      </c>
      <c r="LP53" s="19">
        <f ca="1">IFERROR(__xludf.DUMMYFUNCTION("""COMPUTED_VALUE"""),18)</f>
        <v>18</v>
      </c>
      <c r="LQ53" s="19" t="str">
        <f ca="1">IFERROR(__xludf.DUMMYFUNCTION("""COMPUTED_VALUE"""),"Костюшко  О. П.")</f>
        <v>Костюшко  О. П.</v>
      </c>
      <c r="LR53" s="19" t="str">
        <f ca="1">IFERROR(__xludf.DUMMYFUNCTION("""COMPUTED_VALUE"""),"За")</f>
        <v>За</v>
      </c>
      <c r="LS53" s="19">
        <f ca="1">IFERROR(__xludf.DUMMYFUNCTION("""COMPUTED_VALUE"""),18)</f>
        <v>18</v>
      </c>
      <c r="LT53" s="19" t="str">
        <f ca="1">IFERROR(__xludf.DUMMYFUNCTION("""COMPUTED_VALUE"""),"Костюшко  О. П.")</f>
        <v>Костюшко  О. П.</v>
      </c>
      <c r="LU53" s="19" t="str">
        <f ca="1">IFERROR(__xludf.DUMMYFUNCTION("""COMPUTED_VALUE"""),"За")</f>
        <v>За</v>
      </c>
      <c r="LV53" s="19">
        <f ca="1">IFERROR(__xludf.DUMMYFUNCTION("""COMPUTED_VALUE"""),18)</f>
        <v>18</v>
      </c>
      <c r="LW53" s="19" t="str">
        <f ca="1">IFERROR(__xludf.DUMMYFUNCTION("""COMPUTED_VALUE"""),"Костюшко  О. П.")</f>
        <v>Костюшко  О. П.</v>
      </c>
      <c r="LX53" s="19" t="str">
        <f ca="1">IFERROR(__xludf.DUMMYFUNCTION("""COMPUTED_VALUE"""),"За")</f>
        <v>За</v>
      </c>
      <c r="LY53" s="19">
        <f ca="1">IFERROR(__xludf.DUMMYFUNCTION("""COMPUTED_VALUE"""),18)</f>
        <v>18</v>
      </c>
      <c r="LZ53" s="19" t="str">
        <f ca="1">IFERROR(__xludf.DUMMYFUNCTION("""COMPUTED_VALUE"""),"Костюшко  О. П.")</f>
        <v>Костюшко  О. П.</v>
      </c>
      <c r="MA53" s="19" t="str">
        <f ca="1">IFERROR(__xludf.DUMMYFUNCTION("""COMPUTED_VALUE"""),"За")</f>
        <v>За</v>
      </c>
      <c r="MB53" s="19">
        <f ca="1">IFERROR(__xludf.DUMMYFUNCTION("""COMPUTED_VALUE"""),18)</f>
        <v>18</v>
      </c>
      <c r="MC53" s="19" t="str">
        <f ca="1">IFERROR(__xludf.DUMMYFUNCTION("""COMPUTED_VALUE"""),"Костюшко  О. П.")</f>
        <v>Костюшко  О. П.</v>
      </c>
      <c r="MD53" s="19" t="str">
        <f ca="1">IFERROR(__xludf.DUMMYFUNCTION("""COMPUTED_VALUE"""),"За")</f>
        <v>За</v>
      </c>
      <c r="ME53" s="19">
        <f ca="1">IFERROR(__xludf.DUMMYFUNCTION("""COMPUTED_VALUE"""),18)</f>
        <v>18</v>
      </c>
      <c r="MF53" s="19" t="str">
        <f ca="1">IFERROR(__xludf.DUMMYFUNCTION("""COMPUTED_VALUE"""),"Костюшко  О. П.")</f>
        <v>Костюшко  О. П.</v>
      </c>
      <c r="MG53" s="19" t="str">
        <f ca="1">IFERROR(__xludf.DUMMYFUNCTION("""COMPUTED_VALUE"""),"За")</f>
        <v>За</v>
      </c>
      <c r="MH53" s="19">
        <f ca="1">IFERROR(__xludf.DUMMYFUNCTION("""COMPUTED_VALUE"""),18)</f>
        <v>18</v>
      </c>
      <c r="MI53" s="19" t="str">
        <f ca="1">IFERROR(__xludf.DUMMYFUNCTION("""COMPUTED_VALUE"""),"Костюшко  О. П.")</f>
        <v>Костюшко  О. П.</v>
      </c>
      <c r="MJ53" s="19" t="str">
        <f ca="1">IFERROR(__xludf.DUMMYFUNCTION("""COMPUTED_VALUE"""),"...")</f>
        <v>...</v>
      </c>
      <c r="MK53" s="19">
        <f ca="1">IFERROR(__xludf.DUMMYFUNCTION("""COMPUTED_VALUE"""),18)</f>
        <v>18</v>
      </c>
      <c r="ML53" s="19" t="str">
        <f ca="1">IFERROR(__xludf.DUMMYFUNCTION("""COMPUTED_VALUE"""),"Костюшко  О. П.")</f>
        <v>Костюшко  О. П.</v>
      </c>
      <c r="MM53" s="19" t="str">
        <f ca="1">IFERROR(__xludf.DUMMYFUNCTION("""COMPUTED_VALUE"""),"...")</f>
        <v>...</v>
      </c>
      <c r="MN53" s="19">
        <f ca="1">IFERROR(__xludf.DUMMYFUNCTION("""COMPUTED_VALUE"""),18)</f>
        <v>18</v>
      </c>
      <c r="MO53" s="19" t="str">
        <f ca="1">IFERROR(__xludf.DUMMYFUNCTION("""COMPUTED_VALUE"""),"Костюшко  О. П.")</f>
        <v>Костюшко  О. П.</v>
      </c>
      <c r="MP53" s="19" t="str">
        <f ca="1">IFERROR(__xludf.DUMMYFUNCTION("""COMPUTED_VALUE"""),"...")</f>
        <v>...</v>
      </c>
      <c r="MQ53" s="19">
        <f ca="1">IFERROR(__xludf.DUMMYFUNCTION("""COMPUTED_VALUE"""),18)</f>
        <v>18</v>
      </c>
      <c r="MR53" s="19" t="str">
        <f ca="1">IFERROR(__xludf.DUMMYFUNCTION("""COMPUTED_VALUE"""),"Костюшко  О. П.")</f>
        <v>Костюшко  О. П.</v>
      </c>
      <c r="MS53" s="19" t="str">
        <f ca="1">IFERROR(__xludf.DUMMYFUNCTION("""COMPUTED_VALUE"""),"...")</f>
        <v>...</v>
      </c>
      <c r="MT53" s="19">
        <f ca="1">IFERROR(__xludf.DUMMYFUNCTION("""COMPUTED_VALUE"""),18)</f>
        <v>18</v>
      </c>
      <c r="MU53" s="19" t="str">
        <f ca="1">IFERROR(__xludf.DUMMYFUNCTION("""COMPUTED_VALUE"""),"Костюшко  О. П.")</f>
        <v>Костюшко  О. П.</v>
      </c>
      <c r="MV53" s="19" t="str">
        <f ca="1">IFERROR(__xludf.DUMMYFUNCTION("""COMPUTED_VALUE"""),"...")</f>
        <v>...</v>
      </c>
      <c r="MW53" s="19">
        <f ca="1">IFERROR(__xludf.DUMMYFUNCTION("""COMPUTED_VALUE"""),18)</f>
        <v>18</v>
      </c>
      <c r="MX53" s="19" t="str">
        <f ca="1">IFERROR(__xludf.DUMMYFUNCTION("""COMPUTED_VALUE"""),"Костюшко  О. П.")</f>
        <v>Костюшко  О. П.</v>
      </c>
      <c r="MY53" s="19" t="str">
        <f ca="1">IFERROR(__xludf.DUMMYFUNCTION("""COMPUTED_VALUE"""),"...")</f>
        <v>...</v>
      </c>
      <c r="MZ53" s="19">
        <f ca="1">IFERROR(__xludf.DUMMYFUNCTION("""COMPUTED_VALUE"""),18)</f>
        <v>18</v>
      </c>
      <c r="NA53" s="19" t="str">
        <f ca="1">IFERROR(__xludf.DUMMYFUNCTION("""COMPUTED_VALUE"""),"Костюшко  О. П.")</f>
        <v>Костюшко  О. П.</v>
      </c>
      <c r="NB53" s="19" t="str">
        <f ca="1">IFERROR(__xludf.DUMMYFUNCTION("""COMPUTED_VALUE"""),"...")</f>
        <v>...</v>
      </c>
      <c r="NC53" s="19">
        <f ca="1">IFERROR(__xludf.DUMMYFUNCTION("""COMPUTED_VALUE"""),18)</f>
        <v>18</v>
      </c>
      <c r="ND53" s="19" t="str">
        <f ca="1">IFERROR(__xludf.DUMMYFUNCTION("""COMPUTED_VALUE"""),"Костюшко  О. П.")</f>
        <v>Костюшко  О. П.</v>
      </c>
      <c r="NE53" s="19" t="str">
        <f ca="1">IFERROR(__xludf.DUMMYFUNCTION("""COMPUTED_VALUE"""),"...")</f>
        <v>...</v>
      </c>
      <c r="NF53" s="19">
        <f ca="1">IFERROR(__xludf.DUMMYFUNCTION("""COMPUTED_VALUE"""),18)</f>
        <v>18</v>
      </c>
      <c r="NG53" s="19" t="str">
        <f ca="1">IFERROR(__xludf.DUMMYFUNCTION("""COMPUTED_VALUE"""),"Костюшко  О. П.")</f>
        <v>Костюшко  О. П.</v>
      </c>
      <c r="NH53" s="19" t="str">
        <f ca="1">IFERROR(__xludf.DUMMYFUNCTION("""COMPUTED_VALUE"""),"...")</f>
        <v>...</v>
      </c>
      <c r="NI53" s="19">
        <f ca="1">IFERROR(__xludf.DUMMYFUNCTION("""COMPUTED_VALUE"""),18)</f>
        <v>18</v>
      </c>
      <c r="NJ53" s="19" t="str">
        <f ca="1">IFERROR(__xludf.DUMMYFUNCTION("""COMPUTED_VALUE"""),"Костюшко  О. П.")</f>
        <v>Костюшко  О. П.</v>
      </c>
      <c r="NK53" s="19" t="str">
        <f ca="1">IFERROR(__xludf.DUMMYFUNCTION("""COMPUTED_VALUE"""),"За")</f>
        <v>За</v>
      </c>
      <c r="NL53" s="19">
        <f ca="1">IFERROR(__xludf.DUMMYFUNCTION("""COMPUTED_VALUE"""),18)</f>
        <v>18</v>
      </c>
      <c r="NM53" s="19" t="str">
        <f ca="1">IFERROR(__xludf.DUMMYFUNCTION("""COMPUTED_VALUE"""),"Костюшко  О. П.")</f>
        <v>Костюшко  О. П.</v>
      </c>
      <c r="NN53" s="19" t="str">
        <f ca="1">IFERROR(__xludf.DUMMYFUNCTION("""COMPUTED_VALUE"""),"За")</f>
        <v>За</v>
      </c>
      <c r="NO53" s="19">
        <f ca="1">IFERROR(__xludf.DUMMYFUNCTION("""COMPUTED_VALUE"""),18)</f>
        <v>18</v>
      </c>
      <c r="NP53" s="19" t="str">
        <f ca="1">IFERROR(__xludf.DUMMYFUNCTION("""COMPUTED_VALUE"""),"Костюшко  О. П.")</f>
        <v>Костюшко  О. П.</v>
      </c>
      <c r="NQ53" s="19" t="str">
        <f ca="1">IFERROR(__xludf.DUMMYFUNCTION("""COMPUTED_VALUE"""),"За")</f>
        <v>За</v>
      </c>
      <c r="NR53" s="19">
        <f ca="1">IFERROR(__xludf.DUMMYFUNCTION("""COMPUTED_VALUE"""),18)</f>
        <v>18</v>
      </c>
      <c r="NS53" s="19" t="str">
        <f ca="1">IFERROR(__xludf.DUMMYFUNCTION("""COMPUTED_VALUE"""),"Костюшко  О. П.")</f>
        <v>Костюшко  О. П.</v>
      </c>
      <c r="NT53" s="19" t="str">
        <f ca="1">IFERROR(__xludf.DUMMYFUNCTION("""COMPUTED_VALUE"""),"За")</f>
        <v>За</v>
      </c>
      <c r="NU53" s="19">
        <f ca="1">IFERROR(__xludf.DUMMYFUNCTION("""COMPUTED_VALUE"""),18)</f>
        <v>18</v>
      </c>
      <c r="NV53" s="19" t="str">
        <f ca="1">IFERROR(__xludf.DUMMYFUNCTION("""COMPUTED_VALUE"""),"Костюшко  О. П.")</f>
        <v>Костюшко  О. П.</v>
      </c>
      <c r="NW53" s="19" t="str">
        <f ca="1">IFERROR(__xludf.DUMMYFUNCTION("""COMPUTED_VALUE"""),"Утримався")</f>
        <v>Утримався</v>
      </c>
      <c r="NX53" s="19">
        <f ca="1">IFERROR(__xludf.DUMMYFUNCTION("""COMPUTED_VALUE"""),18)</f>
        <v>18</v>
      </c>
      <c r="NY53" s="19" t="str">
        <f ca="1">IFERROR(__xludf.DUMMYFUNCTION("""COMPUTED_VALUE"""),"Костюшко  О. П.")</f>
        <v>Костюшко  О. П.</v>
      </c>
      <c r="NZ53" s="19" t="str">
        <f ca="1">IFERROR(__xludf.DUMMYFUNCTION("""COMPUTED_VALUE"""),"За")</f>
        <v>За</v>
      </c>
      <c r="OA53" s="19">
        <f ca="1">IFERROR(__xludf.DUMMYFUNCTION("""COMPUTED_VALUE"""),18)</f>
        <v>18</v>
      </c>
      <c r="OB53" s="19" t="str">
        <f ca="1">IFERROR(__xludf.DUMMYFUNCTION("""COMPUTED_VALUE"""),"Костюшко  О. П.")</f>
        <v>Костюшко  О. П.</v>
      </c>
      <c r="OC53" s="19" t="str">
        <f ca="1">IFERROR(__xludf.DUMMYFUNCTION("""COMPUTED_VALUE"""),"Утримався")</f>
        <v>Утримався</v>
      </c>
      <c r="OD53" s="19">
        <f ca="1">IFERROR(__xludf.DUMMYFUNCTION("""COMPUTED_VALUE"""),18)</f>
        <v>18</v>
      </c>
      <c r="OE53" s="19" t="str">
        <f ca="1">IFERROR(__xludf.DUMMYFUNCTION("""COMPUTED_VALUE"""),"Костюшко  О. П.")</f>
        <v>Костюшко  О. П.</v>
      </c>
      <c r="OF53" s="19" t="str">
        <f ca="1">IFERROR(__xludf.DUMMYFUNCTION("""COMPUTED_VALUE"""),"За")</f>
        <v>За</v>
      </c>
      <c r="OG53" s="19">
        <f ca="1">IFERROR(__xludf.DUMMYFUNCTION("""COMPUTED_VALUE"""),18)</f>
        <v>18</v>
      </c>
      <c r="OH53" s="19" t="str">
        <f ca="1">IFERROR(__xludf.DUMMYFUNCTION("""COMPUTED_VALUE"""),"Костюшко  О. П.")</f>
        <v>Костюшко  О. П.</v>
      </c>
      <c r="OI53" s="19" t="str">
        <f ca="1">IFERROR(__xludf.DUMMYFUNCTION("""COMPUTED_VALUE"""),"Не голосував")</f>
        <v>Не голосував</v>
      </c>
      <c r="OJ53" s="19">
        <f ca="1">IFERROR(__xludf.DUMMYFUNCTION("""COMPUTED_VALUE"""),18)</f>
        <v>18</v>
      </c>
      <c r="OK53" s="19" t="str">
        <f ca="1">IFERROR(__xludf.DUMMYFUNCTION("""COMPUTED_VALUE"""),"Костюшко  О. П.")</f>
        <v>Костюшко  О. П.</v>
      </c>
      <c r="OL53" s="19" t="str">
        <f ca="1">IFERROR(__xludf.DUMMYFUNCTION("""COMPUTED_VALUE"""),"За")</f>
        <v>За</v>
      </c>
      <c r="OM53" s="19">
        <f ca="1">IFERROR(__xludf.DUMMYFUNCTION("""COMPUTED_VALUE"""),18)</f>
        <v>18</v>
      </c>
      <c r="ON53" s="19" t="str">
        <f ca="1">IFERROR(__xludf.DUMMYFUNCTION("""COMPUTED_VALUE"""),"Костюшко  О. П.")</f>
        <v>Костюшко  О. П.</v>
      </c>
      <c r="OO53" s="19" t="str">
        <f ca="1">IFERROR(__xludf.DUMMYFUNCTION("""COMPUTED_VALUE"""),"За")</f>
        <v>За</v>
      </c>
      <c r="OP53" s="19">
        <f ca="1">IFERROR(__xludf.DUMMYFUNCTION("""COMPUTED_VALUE"""),18)</f>
        <v>18</v>
      </c>
      <c r="OQ53" s="19" t="str">
        <f ca="1">IFERROR(__xludf.DUMMYFUNCTION("""COMPUTED_VALUE"""),"Костюшко  О. П.")</f>
        <v>Костюшко  О. П.</v>
      </c>
      <c r="OR53" s="19" t="str">
        <f ca="1">IFERROR(__xludf.DUMMYFUNCTION("""COMPUTED_VALUE"""),"За")</f>
        <v>За</v>
      </c>
      <c r="OS53" s="19">
        <f ca="1">IFERROR(__xludf.DUMMYFUNCTION("""COMPUTED_VALUE"""),18)</f>
        <v>18</v>
      </c>
      <c r="OT53" s="19" t="str">
        <f ca="1">IFERROR(__xludf.DUMMYFUNCTION("""COMPUTED_VALUE"""),"Костюшко  О. П.")</f>
        <v>Костюшко  О. П.</v>
      </c>
      <c r="OU53" s="19" t="str">
        <f ca="1">IFERROR(__xludf.DUMMYFUNCTION("""COMPUTED_VALUE"""),"За")</f>
        <v>За</v>
      </c>
      <c r="OV53" s="19">
        <f ca="1">IFERROR(__xludf.DUMMYFUNCTION("""COMPUTED_VALUE"""),18)</f>
        <v>18</v>
      </c>
      <c r="OW53" s="19" t="str">
        <f ca="1">IFERROR(__xludf.DUMMYFUNCTION("""COMPUTED_VALUE"""),"Костюшко  О. П.")</f>
        <v>Костюшко  О. П.</v>
      </c>
      <c r="OX53" s="19" t="str">
        <f ca="1">IFERROR(__xludf.DUMMYFUNCTION("""COMPUTED_VALUE"""),"За")</f>
        <v>За</v>
      </c>
      <c r="OY53" s="19">
        <f ca="1">IFERROR(__xludf.DUMMYFUNCTION("""COMPUTED_VALUE"""),18)</f>
        <v>18</v>
      </c>
      <c r="OZ53" s="19" t="str">
        <f ca="1">IFERROR(__xludf.DUMMYFUNCTION("""COMPUTED_VALUE"""),"Костюшко  О. П.")</f>
        <v>Костюшко  О. П.</v>
      </c>
      <c r="PA53" s="19" t="str">
        <f ca="1">IFERROR(__xludf.DUMMYFUNCTION("""COMPUTED_VALUE"""),"За")</f>
        <v>За</v>
      </c>
      <c r="PB53" s="19">
        <f ca="1">IFERROR(__xludf.DUMMYFUNCTION("""COMPUTED_VALUE"""),18)</f>
        <v>18</v>
      </c>
      <c r="PC53" s="19" t="str">
        <f ca="1">IFERROR(__xludf.DUMMYFUNCTION("""COMPUTED_VALUE"""),"Костюшко  О. П.")</f>
        <v>Костюшко  О. П.</v>
      </c>
      <c r="PD53" s="19" t="str">
        <f ca="1">IFERROR(__xludf.DUMMYFUNCTION("""COMPUTED_VALUE"""),"За")</f>
        <v>За</v>
      </c>
      <c r="PE53" s="19">
        <f ca="1">IFERROR(__xludf.DUMMYFUNCTION("""COMPUTED_VALUE"""),18)</f>
        <v>18</v>
      </c>
      <c r="PF53" s="19" t="str">
        <f ca="1">IFERROR(__xludf.DUMMYFUNCTION("""COMPUTED_VALUE"""),"Костюшко  О. П.")</f>
        <v>Костюшко  О. П.</v>
      </c>
      <c r="PG53" s="19" t="str">
        <f ca="1">IFERROR(__xludf.DUMMYFUNCTION("""COMPUTED_VALUE"""),"За")</f>
        <v>За</v>
      </c>
      <c r="PH53" s="19">
        <f ca="1">IFERROR(__xludf.DUMMYFUNCTION("""COMPUTED_VALUE"""),18)</f>
        <v>18</v>
      </c>
      <c r="PI53" s="19" t="str">
        <f ca="1">IFERROR(__xludf.DUMMYFUNCTION("""COMPUTED_VALUE"""),"Костюшко  О. П.")</f>
        <v>Костюшко  О. П.</v>
      </c>
      <c r="PJ53" s="19" t="str">
        <f ca="1">IFERROR(__xludf.DUMMYFUNCTION("""COMPUTED_VALUE"""),"За")</f>
        <v>За</v>
      </c>
      <c r="PK53" s="19">
        <f ca="1">IFERROR(__xludf.DUMMYFUNCTION("""COMPUTED_VALUE"""),18)</f>
        <v>18</v>
      </c>
      <c r="PL53" s="19" t="str">
        <f ca="1">IFERROR(__xludf.DUMMYFUNCTION("""COMPUTED_VALUE"""),"Костюшко  О. П.")</f>
        <v>Костюшко  О. П.</v>
      </c>
      <c r="PM53" s="19" t="str">
        <f ca="1">IFERROR(__xludf.DUMMYFUNCTION("""COMPUTED_VALUE"""),"Утримався")</f>
        <v>Утримався</v>
      </c>
      <c r="PN53" s="19">
        <f ca="1">IFERROR(__xludf.DUMMYFUNCTION("""COMPUTED_VALUE"""),18)</f>
        <v>18</v>
      </c>
      <c r="PO53" s="19" t="str">
        <f ca="1">IFERROR(__xludf.DUMMYFUNCTION("""COMPUTED_VALUE"""),"Костюшко  О. П.")</f>
        <v>Костюшко  О. П.</v>
      </c>
      <c r="PP53" s="19" t="str">
        <f ca="1">IFERROR(__xludf.DUMMYFUNCTION("""COMPUTED_VALUE"""),"За")</f>
        <v>За</v>
      </c>
      <c r="PQ53" s="19">
        <f ca="1">IFERROR(__xludf.DUMMYFUNCTION("""COMPUTED_VALUE"""),18)</f>
        <v>18</v>
      </c>
      <c r="PR53" s="19" t="str">
        <f ca="1">IFERROR(__xludf.DUMMYFUNCTION("""COMPUTED_VALUE"""),"Костюшко  О. П.")</f>
        <v>Костюшко  О. П.</v>
      </c>
      <c r="PS53" s="19" t="str">
        <f ca="1">IFERROR(__xludf.DUMMYFUNCTION("""COMPUTED_VALUE"""),"Утримався")</f>
        <v>Утримався</v>
      </c>
      <c r="PT53" s="19">
        <f ca="1">IFERROR(__xludf.DUMMYFUNCTION("""COMPUTED_VALUE"""),18)</f>
        <v>18</v>
      </c>
      <c r="PU53" s="19" t="str">
        <f ca="1">IFERROR(__xludf.DUMMYFUNCTION("""COMPUTED_VALUE"""),"Костюшко  О. П.")</f>
        <v>Костюшко  О. П.</v>
      </c>
      <c r="PV53" s="19" t="str">
        <f ca="1">IFERROR(__xludf.DUMMYFUNCTION("""COMPUTED_VALUE"""),"Не голосував")</f>
        <v>Не голосував</v>
      </c>
      <c r="PW53" s="19">
        <f ca="1">IFERROR(__xludf.DUMMYFUNCTION("""COMPUTED_VALUE"""),18)</f>
        <v>18</v>
      </c>
      <c r="PX53" s="19" t="str">
        <f ca="1">IFERROR(__xludf.DUMMYFUNCTION("""COMPUTED_VALUE"""),"Костюшко  О. П.")</f>
        <v>Костюшко  О. П.</v>
      </c>
      <c r="PY53" s="19" t="str">
        <f ca="1">IFERROR(__xludf.DUMMYFUNCTION("""COMPUTED_VALUE"""),"За")</f>
        <v>За</v>
      </c>
      <c r="PZ53" s="19">
        <f ca="1">IFERROR(__xludf.DUMMYFUNCTION("""COMPUTED_VALUE"""),18)</f>
        <v>18</v>
      </c>
      <c r="QA53" s="19" t="str">
        <f ca="1">IFERROR(__xludf.DUMMYFUNCTION("""COMPUTED_VALUE"""),"Костюшко  О. П.")</f>
        <v>Костюшко  О. П.</v>
      </c>
      <c r="QB53" s="19" t="str">
        <f ca="1">IFERROR(__xludf.DUMMYFUNCTION("""COMPUTED_VALUE"""),"За")</f>
        <v>За</v>
      </c>
      <c r="QC53" s="19">
        <f ca="1">IFERROR(__xludf.DUMMYFUNCTION("""COMPUTED_VALUE"""),18)</f>
        <v>18</v>
      </c>
      <c r="QD53" s="19" t="str">
        <f ca="1">IFERROR(__xludf.DUMMYFUNCTION("""COMPUTED_VALUE"""),"Костюшко  О. П.")</f>
        <v>Костюшко  О. П.</v>
      </c>
      <c r="QE53" s="19" t="str">
        <f ca="1">IFERROR(__xludf.DUMMYFUNCTION("""COMPUTED_VALUE"""),"Утримався")</f>
        <v>Утримався</v>
      </c>
      <c r="QF53" s="19">
        <f ca="1">IFERROR(__xludf.DUMMYFUNCTION("""COMPUTED_VALUE"""),18)</f>
        <v>18</v>
      </c>
      <c r="QG53" s="19" t="str">
        <f ca="1">IFERROR(__xludf.DUMMYFUNCTION("""COMPUTED_VALUE"""),"Костюшко  О. П.")</f>
        <v>Костюшко  О. П.</v>
      </c>
      <c r="QH53" s="19" t="str">
        <f ca="1">IFERROR(__xludf.DUMMYFUNCTION("""COMPUTED_VALUE"""),"Утримався")</f>
        <v>Утримався</v>
      </c>
      <c r="QI53" s="19">
        <f ca="1">IFERROR(__xludf.DUMMYFUNCTION("""COMPUTED_VALUE"""),18)</f>
        <v>18</v>
      </c>
      <c r="QJ53" s="19" t="str">
        <f ca="1">IFERROR(__xludf.DUMMYFUNCTION("""COMPUTED_VALUE"""),"Костюшко  О. П.")</f>
        <v>Костюшко  О. П.</v>
      </c>
      <c r="QK53" s="19" t="str">
        <f ca="1">IFERROR(__xludf.DUMMYFUNCTION("""COMPUTED_VALUE"""),"За")</f>
        <v>За</v>
      </c>
    </row>
    <row r="54" spans="1:453" ht="12.75">
      <c r="A54" s="17">
        <f ca="1">IFERROR(__xludf.DUMMYFUNCTION("""COMPUTED_VALUE"""),17)</f>
        <v>17</v>
      </c>
      <c r="B54" s="17" t="str">
        <f ca="1">IFERROR(__xludf.DUMMYFUNCTION("""COMPUTED_VALUE"""),"Кушнір І. І.")</f>
        <v>Кушнір І. І.</v>
      </c>
      <c r="C54" s="19" t="str">
        <f ca="1">IFERROR(__xludf.DUMMYFUNCTION("""COMPUTED_VALUE"""),"За")</f>
        <v>За</v>
      </c>
      <c r="D54" s="19">
        <f ca="1">IFERROR(__xludf.DUMMYFUNCTION("""COMPUTED_VALUE"""),17)</f>
        <v>17</v>
      </c>
      <c r="E54" s="19" t="str">
        <f ca="1">IFERROR(__xludf.DUMMYFUNCTION("""COMPUTED_VALUE"""),"Кушнір І. І.")</f>
        <v>Кушнір І. І.</v>
      </c>
      <c r="F54" s="19" t="str">
        <f ca="1">IFERROR(__xludf.DUMMYFUNCTION("""COMPUTED_VALUE"""),"За")</f>
        <v>За</v>
      </c>
      <c r="G54" s="19">
        <f ca="1">IFERROR(__xludf.DUMMYFUNCTION("""COMPUTED_VALUE"""),17)</f>
        <v>17</v>
      </c>
      <c r="H54" s="19" t="str">
        <f ca="1">IFERROR(__xludf.DUMMYFUNCTION("""COMPUTED_VALUE"""),"Кушнір І. І.")</f>
        <v>Кушнір І. І.</v>
      </c>
      <c r="I54" s="19" t="str">
        <f ca="1">IFERROR(__xludf.DUMMYFUNCTION("""COMPUTED_VALUE"""),"За")</f>
        <v>За</v>
      </c>
      <c r="J54" s="19">
        <f ca="1">IFERROR(__xludf.DUMMYFUNCTION("""COMPUTED_VALUE"""),17)</f>
        <v>17</v>
      </c>
      <c r="K54" s="19" t="str">
        <f ca="1">IFERROR(__xludf.DUMMYFUNCTION("""COMPUTED_VALUE"""),"Кушнір І. І.")</f>
        <v>Кушнір І. І.</v>
      </c>
      <c r="L54" s="19" t="str">
        <f ca="1">IFERROR(__xludf.DUMMYFUNCTION("""COMPUTED_VALUE"""),"За")</f>
        <v>За</v>
      </c>
      <c r="M54" s="19">
        <f ca="1">IFERROR(__xludf.DUMMYFUNCTION("""COMPUTED_VALUE"""),17)</f>
        <v>17</v>
      </c>
      <c r="N54" s="19" t="str">
        <f ca="1">IFERROR(__xludf.DUMMYFUNCTION("""COMPUTED_VALUE"""),"Кушнір І. І.")</f>
        <v>Кушнір І. І.</v>
      </c>
      <c r="O54" s="19" t="str">
        <f ca="1">IFERROR(__xludf.DUMMYFUNCTION("""COMPUTED_VALUE"""),"За")</f>
        <v>За</v>
      </c>
      <c r="P54" s="19">
        <f ca="1">IFERROR(__xludf.DUMMYFUNCTION("""COMPUTED_VALUE"""),17)</f>
        <v>17</v>
      </c>
      <c r="Q54" s="19" t="str">
        <f ca="1">IFERROR(__xludf.DUMMYFUNCTION("""COMPUTED_VALUE"""),"Кушнір І. І.")</f>
        <v>Кушнір І. І.</v>
      </c>
      <c r="R54" s="19" t="str">
        <f ca="1">IFERROR(__xludf.DUMMYFUNCTION("""COMPUTED_VALUE"""),"За")</f>
        <v>За</v>
      </c>
      <c r="S54" s="19">
        <f ca="1">IFERROR(__xludf.DUMMYFUNCTION("""COMPUTED_VALUE"""),17)</f>
        <v>17</v>
      </c>
      <c r="T54" s="19" t="str">
        <f ca="1">IFERROR(__xludf.DUMMYFUNCTION("""COMPUTED_VALUE"""),"Кушнір І. І.")</f>
        <v>Кушнір І. І.</v>
      </c>
      <c r="U54" s="19" t="str">
        <f ca="1">IFERROR(__xludf.DUMMYFUNCTION("""COMPUTED_VALUE"""),"За")</f>
        <v>За</v>
      </c>
      <c r="V54" s="19">
        <f ca="1">IFERROR(__xludf.DUMMYFUNCTION("""COMPUTED_VALUE"""),17)</f>
        <v>17</v>
      </c>
      <c r="W54" s="19" t="str">
        <f ca="1">IFERROR(__xludf.DUMMYFUNCTION("""COMPUTED_VALUE"""),"Кушнір І. І.")</f>
        <v>Кушнір І. І.</v>
      </c>
      <c r="X54" s="19" t="str">
        <f ca="1">IFERROR(__xludf.DUMMYFUNCTION("""COMPUTED_VALUE"""),"За")</f>
        <v>За</v>
      </c>
      <c r="Y54" s="19">
        <f ca="1">IFERROR(__xludf.DUMMYFUNCTION("""COMPUTED_VALUE"""),17)</f>
        <v>17</v>
      </c>
      <c r="Z54" s="19" t="str">
        <f ca="1">IFERROR(__xludf.DUMMYFUNCTION("""COMPUTED_VALUE"""),"Кушнір І. І.")</f>
        <v>Кушнір І. І.</v>
      </c>
      <c r="AA54" s="19" t="str">
        <f ca="1">IFERROR(__xludf.DUMMYFUNCTION("""COMPUTED_VALUE"""),"За")</f>
        <v>За</v>
      </c>
      <c r="AB54" s="19">
        <f ca="1">IFERROR(__xludf.DUMMYFUNCTION("""COMPUTED_VALUE"""),17)</f>
        <v>17</v>
      </c>
      <c r="AC54" s="19" t="str">
        <f ca="1">IFERROR(__xludf.DUMMYFUNCTION("""COMPUTED_VALUE"""),"Кушнір І. І.")</f>
        <v>Кушнір І. І.</v>
      </c>
      <c r="AD54" s="19" t="str">
        <f ca="1">IFERROR(__xludf.DUMMYFUNCTION("""COMPUTED_VALUE"""),"За")</f>
        <v>За</v>
      </c>
      <c r="AE54" s="19">
        <f ca="1">IFERROR(__xludf.DUMMYFUNCTION("""COMPUTED_VALUE"""),17)</f>
        <v>17</v>
      </c>
      <c r="AF54" s="19" t="str">
        <f ca="1">IFERROR(__xludf.DUMMYFUNCTION("""COMPUTED_VALUE"""),"Кушнір І. І.")</f>
        <v>Кушнір І. І.</v>
      </c>
      <c r="AG54" s="19" t="str">
        <f ca="1">IFERROR(__xludf.DUMMYFUNCTION("""COMPUTED_VALUE"""),"За")</f>
        <v>За</v>
      </c>
      <c r="AH54" s="19">
        <f ca="1">IFERROR(__xludf.DUMMYFUNCTION("""COMPUTED_VALUE"""),17)</f>
        <v>17</v>
      </c>
      <c r="AI54" s="19" t="str">
        <f ca="1">IFERROR(__xludf.DUMMYFUNCTION("""COMPUTED_VALUE"""),"Кушнір І. І.")</f>
        <v>Кушнір І. І.</v>
      </c>
      <c r="AJ54" s="19" t="str">
        <f ca="1">IFERROR(__xludf.DUMMYFUNCTION("""COMPUTED_VALUE"""),"За")</f>
        <v>За</v>
      </c>
      <c r="AK54" s="19">
        <f ca="1">IFERROR(__xludf.DUMMYFUNCTION("""COMPUTED_VALUE"""),17)</f>
        <v>17</v>
      </c>
      <c r="AL54" s="19" t="str">
        <f ca="1">IFERROR(__xludf.DUMMYFUNCTION("""COMPUTED_VALUE"""),"Кушнір І. І.")</f>
        <v>Кушнір І. І.</v>
      </c>
      <c r="AM54" s="19" t="str">
        <f ca="1">IFERROR(__xludf.DUMMYFUNCTION("""COMPUTED_VALUE"""),"За")</f>
        <v>За</v>
      </c>
      <c r="AN54" s="19">
        <f ca="1">IFERROR(__xludf.DUMMYFUNCTION("""COMPUTED_VALUE"""),17)</f>
        <v>17</v>
      </c>
      <c r="AO54" s="19" t="str">
        <f ca="1">IFERROR(__xludf.DUMMYFUNCTION("""COMPUTED_VALUE"""),"Кушнір І. І.")</f>
        <v>Кушнір І. І.</v>
      </c>
      <c r="AP54" s="19" t="str">
        <f ca="1">IFERROR(__xludf.DUMMYFUNCTION("""COMPUTED_VALUE"""),"За")</f>
        <v>За</v>
      </c>
      <c r="AQ54" s="19">
        <f ca="1">IFERROR(__xludf.DUMMYFUNCTION("""COMPUTED_VALUE"""),17)</f>
        <v>17</v>
      </c>
      <c r="AR54" s="19" t="str">
        <f ca="1">IFERROR(__xludf.DUMMYFUNCTION("""COMPUTED_VALUE"""),"Кушнір І. І.")</f>
        <v>Кушнір І. І.</v>
      </c>
      <c r="AS54" s="19" t="str">
        <f ca="1">IFERROR(__xludf.DUMMYFUNCTION("""COMPUTED_VALUE"""),"За")</f>
        <v>За</v>
      </c>
      <c r="AT54" s="19">
        <f ca="1">IFERROR(__xludf.DUMMYFUNCTION("""COMPUTED_VALUE"""),17)</f>
        <v>17</v>
      </c>
      <c r="AU54" s="19" t="str">
        <f ca="1">IFERROR(__xludf.DUMMYFUNCTION("""COMPUTED_VALUE"""),"Кушнір І. І.")</f>
        <v>Кушнір І. І.</v>
      </c>
      <c r="AV54" s="19" t="str">
        <f ca="1">IFERROR(__xludf.DUMMYFUNCTION("""COMPUTED_VALUE"""),"За")</f>
        <v>За</v>
      </c>
      <c r="AW54" s="19">
        <f ca="1">IFERROR(__xludf.DUMMYFUNCTION("""COMPUTED_VALUE"""),17)</f>
        <v>17</v>
      </c>
      <c r="AX54" s="19" t="str">
        <f ca="1">IFERROR(__xludf.DUMMYFUNCTION("""COMPUTED_VALUE"""),"Кушнір І. І.")</f>
        <v>Кушнір І. І.</v>
      </c>
      <c r="AY54" s="19" t="str">
        <f ca="1">IFERROR(__xludf.DUMMYFUNCTION("""COMPUTED_VALUE"""),"За")</f>
        <v>За</v>
      </c>
      <c r="AZ54" s="19">
        <f ca="1">IFERROR(__xludf.DUMMYFUNCTION("""COMPUTED_VALUE"""),17)</f>
        <v>17</v>
      </c>
      <c r="BA54" s="19" t="str">
        <f ca="1">IFERROR(__xludf.DUMMYFUNCTION("""COMPUTED_VALUE"""),"Кушнір І. І.")</f>
        <v>Кушнір І. І.</v>
      </c>
      <c r="BB54" s="19" t="str">
        <f ca="1">IFERROR(__xludf.DUMMYFUNCTION("""COMPUTED_VALUE"""),"За")</f>
        <v>За</v>
      </c>
      <c r="BC54" s="19">
        <f ca="1">IFERROR(__xludf.DUMMYFUNCTION("""COMPUTED_VALUE"""),17)</f>
        <v>17</v>
      </c>
      <c r="BD54" s="19" t="str">
        <f ca="1">IFERROR(__xludf.DUMMYFUNCTION("""COMPUTED_VALUE"""),"Кушнір І. І.")</f>
        <v>Кушнір І. І.</v>
      </c>
      <c r="BE54" s="19" t="str">
        <f ca="1">IFERROR(__xludf.DUMMYFUNCTION("""COMPUTED_VALUE"""),"За")</f>
        <v>За</v>
      </c>
      <c r="BF54" s="19">
        <f ca="1">IFERROR(__xludf.DUMMYFUNCTION("""COMPUTED_VALUE"""),17)</f>
        <v>17</v>
      </c>
      <c r="BG54" s="19" t="str">
        <f ca="1">IFERROR(__xludf.DUMMYFUNCTION("""COMPUTED_VALUE"""),"Кушнір І. І.")</f>
        <v>Кушнір І. І.</v>
      </c>
      <c r="BH54" s="19" t="str">
        <f ca="1">IFERROR(__xludf.DUMMYFUNCTION("""COMPUTED_VALUE"""),"За")</f>
        <v>За</v>
      </c>
      <c r="BI54" s="19">
        <f ca="1">IFERROR(__xludf.DUMMYFUNCTION("""COMPUTED_VALUE"""),17)</f>
        <v>17</v>
      </c>
      <c r="BJ54" s="19" t="str">
        <f ca="1">IFERROR(__xludf.DUMMYFUNCTION("""COMPUTED_VALUE"""),"Кушнір І. І.")</f>
        <v>Кушнір І. І.</v>
      </c>
      <c r="BK54" s="19" t="str">
        <f ca="1">IFERROR(__xludf.DUMMYFUNCTION("""COMPUTED_VALUE"""),"За")</f>
        <v>За</v>
      </c>
      <c r="BL54" s="19">
        <f ca="1">IFERROR(__xludf.DUMMYFUNCTION("""COMPUTED_VALUE"""),17)</f>
        <v>17</v>
      </c>
      <c r="BM54" s="19" t="str">
        <f ca="1">IFERROR(__xludf.DUMMYFUNCTION("""COMPUTED_VALUE"""),"Кушнір І. І.")</f>
        <v>Кушнір І. І.</v>
      </c>
      <c r="BN54" s="19" t="str">
        <f ca="1">IFERROR(__xludf.DUMMYFUNCTION("""COMPUTED_VALUE"""),"За")</f>
        <v>За</v>
      </c>
      <c r="BO54" s="19">
        <f ca="1">IFERROR(__xludf.DUMMYFUNCTION("""COMPUTED_VALUE"""),17)</f>
        <v>17</v>
      </c>
      <c r="BP54" s="19" t="str">
        <f ca="1">IFERROR(__xludf.DUMMYFUNCTION("""COMPUTED_VALUE"""),"Кушнір І. І.")</f>
        <v>Кушнір І. І.</v>
      </c>
      <c r="BQ54" s="19" t="str">
        <f ca="1">IFERROR(__xludf.DUMMYFUNCTION("""COMPUTED_VALUE"""),"За")</f>
        <v>За</v>
      </c>
      <c r="BR54" s="19">
        <f ca="1">IFERROR(__xludf.DUMMYFUNCTION("""COMPUTED_VALUE"""),17)</f>
        <v>17</v>
      </c>
      <c r="BS54" s="19" t="str">
        <f ca="1">IFERROR(__xludf.DUMMYFUNCTION("""COMPUTED_VALUE"""),"Кушнір І. І.")</f>
        <v>Кушнір І. І.</v>
      </c>
      <c r="BT54" s="19" t="str">
        <f ca="1">IFERROR(__xludf.DUMMYFUNCTION("""COMPUTED_VALUE"""),"За")</f>
        <v>За</v>
      </c>
      <c r="BU54" s="19">
        <f ca="1">IFERROR(__xludf.DUMMYFUNCTION("""COMPUTED_VALUE"""),17)</f>
        <v>17</v>
      </c>
      <c r="BV54" s="19" t="str">
        <f ca="1">IFERROR(__xludf.DUMMYFUNCTION("""COMPUTED_VALUE"""),"Кушнір І. І.")</f>
        <v>Кушнір І. І.</v>
      </c>
      <c r="BW54" s="19" t="str">
        <f ca="1">IFERROR(__xludf.DUMMYFUNCTION("""COMPUTED_VALUE"""),"За")</f>
        <v>За</v>
      </c>
      <c r="BX54" s="19">
        <f ca="1">IFERROR(__xludf.DUMMYFUNCTION("""COMPUTED_VALUE"""),17)</f>
        <v>17</v>
      </c>
      <c r="BY54" s="19" t="str">
        <f ca="1">IFERROR(__xludf.DUMMYFUNCTION("""COMPUTED_VALUE"""),"Кушнір І. І.")</f>
        <v>Кушнір І. І.</v>
      </c>
      <c r="BZ54" s="19" t="str">
        <f ca="1">IFERROR(__xludf.DUMMYFUNCTION("""COMPUTED_VALUE"""),"За")</f>
        <v>За</v>
      </c>
      <c r="CA54" s="19">
        <f ca="1">IFERROR(__xludf.DUMMYFUNCTION("""COMPUTED_VALUE"""),17)</f>
        <v>17</v>
      </c>
      <c r="CB54" s="19" t="str">
        <f ca="1">IFERROR(__xludf.DUMMYFUNCTION("""COMPUTED_VALUE"""),"Кушнір І. І.")</f>
        <v>Кушнір І. І.</v>
      </c>
      <c r="CC54" s="19" t="str">
        <f ca="1">IFERROR(__xludf.DUMMYFUNCTION("""COMPUTED_VALUE"""),"За")</f>
        <v>За</v>
      </c>
      <c r="CD54" s="19">
        <f ca="1">IFERROR(__xludf.DUMMYFUNCTION("""COMPUTED_VALUE"""),17)</f>
        <v>17</v>
      </c>
      <c r="CE54" s="19" t="str">
        <f ca="1">IFERROR(__xludf.DUMMYFUNCTION("""COMPUTED_VALUE"""),"Кушнір І. І.")</f>
        <v>Кушнір І. І.</v>
      </c>
      <c r="CF54" s="19" t="str">
        <f ca="1">IFERROR(__xludf.DUMMYFUNCTION("""COMPUTED_VALUE"""),"За")</f>
        <v>За</v>
      </c>
      <c r="CG54" s="19">
        <f ca="1">IFERROR(__xludf.DUMMYFUNCTION("""COMPUTED_VALUE"""),17)</f>
        <v>17</v>
      </c>
      <c r="CH54" s="19" t="str">
        <f ca="1">IFERROR(__xludf.DUMMYFUNCTION("""COMPUTED_VALUE"""),"Кушнір І. І.")</f>
        <v>Кушнір І. І.</v>
      </c>
      <c r="CI54" s="19" t="str">
        <f ca="1">IFERROR(__xludf.DUMMYFUNCTION("""COMPUTED_VALUE"""),"Не голосував")</f>
        <v>Не голосував</v>
      </c>
      <c r="CJ54" s="19">
        <f ca="1">IFERROR(__xludf.DUMMYFUNCTION("""COMPUTED_VALUE"""),17)</f>
        <v>17</v>
      </c>
      <c r="CK54" s="19" t="str">
        <f ca="1">IFERROR(__xludf.DUMMYFUNCTION("""COMPUTED_VALUE"""),"Кушнір І. І.")</f>
        <v>Кушнір І. І.</v>
      </c>
      <c r="CL54" s="19" t="str">
        <f ca="1">IFERROR(__xludf.DUMMYFUNCTION("""COMPUTED_VALUE"""),"За")</f>
        <v>За</v>
      </c>
      <c r="CM54" s="19">
        <f ca="1">IFERROR(__xludf.DUMMYFUNCTION("""COMPUTED_VALUE"""),17)</f>
        <v>17</v>
      </c>
      <c r="CN54" s="19" t="str">
        <f ca="1">IFERROR(__xludf.DUMMYFUNCTION("""COMPUTED_VALUE"""),"Кушнір І. І.")</f>
        <v>Кушнір І. І.</v>
      </c>
      <c r="CO54" s="19" t="str">
        <f ca="1">IFERROR(__xludf.DUMMYFUNCTION("""COMPUTED_VALUE"""),"Не голосував")</f>
        <v>Не голосував</v>
      </c>
      <c r="CP54" s="19">
        <f ca="1">IFERROR(__xludf.DUMMYFUNCTION("""COMPUTED_VALUE"""),17)</f>
        <v>17</v>
      </c>
      <c r="CQ54" s="19" t="str">
        <f ca="1">IFERROR(__xludf.DUMMYFUNCTION("""COMPUTED_VALUE"""),"Кушнір І. І.")</f>
        <v>Кушнір І. І.</v>
      </c>
      <c r="CR54" s="19" t="str">
        <f ca="1">IFERROR(__xludf.DUMMYFUNCTION("""COMPUTED_VALUE"""),"За")</f>
        <v>За</v>
      </c>
      <c r="CS54" s="19">
        <f ca="1">IFERROR(__xludf.DUMMYFUNCTION("""COMPUTED_VALUE"""),17)</f>
        <v>17</v>
      </c>
      <c r="CT54" s="19" t="str">
        <f ca="1">IFERROR(__xludf.DUMMYFUNCTION("""COMPUTED_VALUE"""),"Кушнір І. І.")</f>
        <v>Кушнір І. І.</v>
      </c>
      <c r="CU54" s="19" t="str">
        <f ca="1">IFERROR(__xludf.DUMMYFUNCTION("""COMPUTED_VALUE"""),"За")</f>
        <v>За</v>
      </c>
      <c r="CV54" s="19">
        <f ca="1">IFERROR(__xludf.DUMMYFUNCTION("""COMPUTED_VALUE"""),17)</f>
        <v>17</v>
      </c>
      <c r="CW54" s="19" t="str">
        <f ca="1">IFERROR(__xludf.DUMMYFUNCTION("""COMPUTED_VALUE"""),"Кушнір І. І.")</f>
        <v>Кушнір І. І.</v>
      </c>
      <c r="CX54" s="19" t="str">
        <f ca="1">IFERROR(__xludf.DUMMYFUNCTION("""COMPUTED_VALUE"""),"За")</f>
        <v>За</v>
      </c>
      <c r="CY54" s="19">
        <f ca="1">IFERROR(__xludf.DUMMYFUNCTION("""COMPUTED_VALUE"""),17)</f>
        <v>17</v>
      </c>
      <c r="CZ54" s="19" t="str">
        <f ca="1">IFERROR(__xludf.DUMMYFUNCTION("""COMPUTED_VALUE"""),"Кушнір І. І.")</f>
        <v>Кушнір І. І.</v>
      </c>
      <c r="DA54" s="19" t="str">
        <f ca="1">IFERROR(__xludf.DUMMYFUNCTION("""COMPUTED_VALUE"""),"За")</f>
        <v>За</v>
      </c>
      <c r="DB54" s="19">
        <f ca="1">IFERROR(__xludf.DUMMYFUNCTION("""COMPUTED_VALUE"""),17)</f>
        <v>17</v>
      </c>
      <c r="DC54" s="19" t="str">
        <f ca="1">IFERROR(__xludf.DUMMYFUNCTION("""COMPUTED_VALUE"""),"Кушнір І. І.")</f>
        <v>Кушнір І. І.</v>
      </c>
      <c r="DD54" s="19" t="str">
        <f ca="1">IFERROR(__xludf.DUMMYFUNCTION("""COMPUTED_VALUE"""),"За")</f>
        <v>За</v>
      </c>
      <c r="DE54" s="19">
        <f ca="1">IFERROR(__xludf.DUMMYFUNCTION("""COMPUTED_VALUE"""),17)</f>
        <v>17</v>
      </c>
      <c r="DF54" s="19" t="str">
        <f ca="1">IFERROR(__xludf.DUMMYFUNCTION("""COMPUTED_VALUE"""),"Кушнір І. І.")</f>
        <v>Кушнір І. І.</v>
      </c>
      <c r="DG54" s="19" t="str">
        <f ca="1">IFERROR(__xludf.DUMMYFUNCTION("""COMPUTED_VALUE"""),"За")</f>
        <v>За</v>
      </c>
      <c r="DH54" s="19">
        <f ca="1">IFERROR(__xludf.DUMMYFUNCTION("""COMPUTED_VALUE"""),17)</f>
        <v>17</v>
      </c>
      <c r="DI54" s="19" t="str">
        <f ca="1">IFERROR(__xludf.DUMMYFUNCTION("""COMPUTED_VALUE"""),"Кушнір І. І.")</f>
        <v>Кушнір І. І.</v>
      </c>
      <c r="DJ54" s="19" t="str">
        <f ca="1">IFERROR(__xludf.DUMMYFUNCTION("""COMPUTED_VALUE"""),"За")</f>
        <v>За</v>
      </c>
      <c r="DK54" s="19">
        <f ca="1">IFERROR(__xludf.DUMMYFUNCTION("""COMPUTED_VALUE"""),17)</f>
        <v>17</v>
      </c>
      <c r="DL54" s="19" t="str">
        <f ca="1">IFERROR(__xludf.DUMMYFUNCTION("""COMPUTED_VALUE"""),"Кушнір І. І.")</f>
        <v>Кушнір І. І.</v>
      </c>
      <c r="DM54" s="19" t="str">
        <f ca="1">IFERROR(__xludf.DUMMYFUNCTION("""COMPUTED_VALUE"""),"За")</f>
        <v>За</v>
      </c>
      <c r="DN54" s="19">
        <f ca="1">IFERROR(__xludf.DUMMYFUNCTION("""COMPUTED_VALUE"""),17)</f>
        <v>17</v>
      </c>
      <c r="DO54" s="19" t="str">
        <f ca="1">IFERROR(__xludf.DUMMYFUNCTION("""COMPUTED_VALUE"""),"Кушнір І. І.")</f>
        <v>Кушнір І. І.</v>
      </c>
      <c r="DP54" s="19" t="str">
        <f ca="1">IFERROR(__xludf.DUMMYFUNCTION("""COMPUTED_VALUE"""),"За")</f>
        <v>За</v>
      </c>
      <c r="DQ54" s="19">
        <f ca="1">IFERROR(__xludf.DUMMYFUNCTION("""COMPUTED_VALUE"""),17)</f>
        <v>17</v>
      </c>
      <c r="DR54" s="19" t="str">
        <f ca="1">IFERROR(__xludf.DUMMYFUNCTION("""COMPUTED_VALUE"""),"Кушнір І. І.")</f>
        <v>Кушнір І. І.</v>
      </c>
      <c r="DS54" s="19" t="str">
        <f ca="1">IFERROR(__xludf.DUMMYFUNCTION("""COMPUTED_VALUE"""),"За")</f>
        <v>За</v>
      </c>
      <c r="DT54" s="19">
        <f ca="1">IFERROR(__xludf.DUMMYFUNCTION("""COMPUTED_VALUE"""),17)</f>
        <v>17</v>
      </c>
      <c r="DU54" s="19" t="str">
        <f ca="1">IFERROR(__xludf.DUMMYFUNCTION("""COMPUTED_VALUE"""),"Кушнір І. І.")</f>
        <v>Кушнір І. І.</v>
      </c>
      <c r="DV54" s="19" t="str">
        <f ca="1">IFERROR(__xludf.DUMMYFUNCTION("""COMPUTED_VALUE"""),"За")</f>
        <v>За</v>
      </c>
      <c r="DW54" s="19">
        <f ca="1">IFERROR(__xludf.DUMMYFUNCTION("""COMPUTED_VALUE"""),17)</f>
        <v>17</v>
      </c>
      <c r="DX54" s="19" t="str">
        <f ca="1">IFERROR(__xludf.DUMMYFUNCTION("""COMPUTED_VALUE"""),"Кушнір І. І.")</f>
        <v>Кушнір І. І.</v>
      </c>
      <c r="DY54" s="19" t="str">
        <f ca="1">IFERROR(__xludf.DUMMYFUNCTION("""COMPUTED_VALUE"""),"За")</f>
        <v>За</v>
      </c>
      <c r="DZ54" s="19">
        <f ca="1">IFERROR(__xludf.DUMMYFUNCTION("""COMPUTED_VALUE"""),17)</f>
        <v>17</v>
      </c>
      <c r="EA54" s="19" t="str">
        <f ca="1">IFERROR(__xludf.DUMMYFUNCTION("""COMPUTED_VALUE"""),"Кушнір І. І.")</f>
        <v>Кушнір І. І.</v>
      </c>
      <c r="EB54" s="19" t="str">
        <f ca="1">IFERROR(__xludf.DUMMYFUNCTION("""COMPUTED_VALUE"""),"За")</f>
        <v>За</v>
      </c>
      <c r="EC54" s="19">
        <f ca="1">IFERROR(__xludf.DUMMYFUNCTION("""COMPUTED_VALUE"""),17)</f>
        <v>17</v>
      </c>
      <c r="ED54" s="19" t="str">
        <f ca="1">IFERROR(__xludf.DUMMYFUNCTION("""COMPUTED_VALUE"""),"Кушнір І. І.")</f>
        <v>Кушнір І. І.</v>
      </c>
      <c r="EE54" s="19" t="str">
        <f ca="1">IFERROR(__xludf.DUMMYFUNCTION("""COMPUTED_VALUE"""),"За")</f>
        <v>За</v>
      </c>
      <c r="EF54" s="19">
        <f ca="1">IFERROR(__xludf.DUMMYFUNCTION("""COMPUTED_VALUE"""),17)</f>
        <v>17</v>
      </c>
      <c r="EG54" s="19" t="str">
        <f ca="1">IFERROR(__xludf.DUMMYFUNCTION("""COMPUTED_VALUE"""),"Кушнір І. І.")</f>
        <v>Кушнір І. І.</v>
      </c>
      <c r="EH54" s="19" t="str">
        <f ca="1">IFERROR(__xludf.DUMMYFUNCTION("""COMPUTED_VALUE"""),"За")</f>
        <v>За</v>
      </c>
      <c r="EI54" s="19">
        <f ca="1">IFERROR(__xludf.DUMMYFUNCTION("""COMPUTED_VALUE"""),17)</f>
        <v>17</v>
      </c>
      <c r="EJ54" s="19" t="str">
        <f ca="1">IFERROR(__xludf.DUMMYFUNCTION("""COMPUTED_VALUE"""),"Кушнір І. І.")</f>
        <v>Кушнір І. І.</v>
      </c>
      <c r="EK54" s="19" t="str">
        <f ca="1">IFERROR(__xludf.DUMMYFUNCTION("""COMPUTED_VALUE"""),"За")</f>
        <v>За</v>
      </c>
      <c r="EL54" s="19">
        <f ca="1">IFERROR(__xludf.DUMMYFUNCTION("""COMPUTED_VALUE"""),17)</f>
        <v>17</v>
      </c>
      <c r="EM54" s="19" t="str">
        <f ca="1">IFERROR(__xludf.DUMMYFUNCTION("""COMPUTED_VALUE"""),"Кушнір І. І.")</f>
        <v>Кушнір І. І.</v>
      </c>
      <c r="EN54" s="19" t="str">
        <f ca="1">IFERROR(__xludf.DUMMYFUNCTION("""COMPUTED_VALUE"""),"Не голосував")</f>
        <v>Не голосував</v>
      </c>
      <c r="EO54" s="19">
        <f ca="1">IFERROR(__xludf.DUMMYFUNCTION("""COMPUTED_VALUE"""),17)</f>
        <v>17</v>
      </c>
      <c r="EP54" s="19" t="str">
        <f ca="1">IFERROR(__xludf.DUMMYFUNCTION("""COMPUTED_VALUE"""),"Кушнір І. І.")</f>
        <v>Кушнір І. І.</v>
      </c>
      <c r="EQ54" s="19" t="str">
        <f ca="1">IFERROR(__xludf.DUMMYFUNCTION("""COMPUTED_VALUE"""),"Не голосував")</f>
        <v>Не голосував</v>
      </c>
      <c r="ER54" s="19">
        <f ca="1">IFERROR(__xludf.DUMMYFUNCTION("""COMPUTED_VALUE"""),17)</f>
        <v>17</v>
      </c>
      <c r="ES54" s="19" t="str">
        <f ca="1">IFERROR(__xludf.DUMMYFUNCTION("""COMPUTED_VALUE"""),"Кушнір І. І.")</f>
        <v>Кушнір І. І.</v>
      </c>
      <c r="ET54" s="19" t="str">
        <f ca="1">IFERROR(__xludf.DUMMYFUNCTION("""COMPUTED_VALUE"""),"За")</f>
        <v>За</v>
      </c>
      <c r="EU54" s="19">
        <f ca="1">IFERROR(__xludf.DUMMYFUNCTION("""COMPUTED_VALUE"""),17)</f>
        <v>17</v>
      </c>
      <c r="EV54" s="19" t="str">
        <f ca="1">IFERROR(__xludf.DUMMYFUNCTION("""COMPUTED_VALUE"""),"Кушнір І. І.")</f>
        <v>Кушнір І. І.</v>
      </c>
      <c r="EW54" s="19" t="str">
        <f ca="1">IFERROR(__xludf.DUMMYFUNCTION("""COMPUTED_VALUE"""),"За")</f>
        <v>За</v>
      </c>
      <c r="EX54" s="19">
        <f ca="1">IFERROR(__xludf.DUMMYFUNCTION("""COMPUTED_VALUE"""),17)</f>
        <v>17</v>
      </c>
      <c r="EY54" s="19" t="str">
        <f ca="1">IFERROR(__xludf.DUMMYFUNCTION("""COMPUTED_VALUE"""),"Кушнір І. І.")</f>
        <v>Кушнір І. І.</v>
      </c>
      <c r="EZ54" s="19" t="str">
        <f ca="1">IFERROR(__xludf.DUMMYFUNCTION("""COMPUTED_VALUE"""),"За")</f>
        <v>За</v>
      </c>
      <c r="FA54" s="19">
        <f ca="1">IFERROR(__xludf.DUMMYFUNCTION("""COMPUTED_VALUE"""),17)</f>
        <v>17</v>
      </c>
      <c r="FB54" s="19" t="str">
        <f ca="1">IFERROR(__xludf.DUMMYFUNCTION("""COMPUTED_VALUE"""),"Кушнір І. І.")</f>
        <v>Кушнір І. І.</v>
      </c>
      <c r="FC54" s="19" t="str">
        <f ca="1">IFERROR(__xludf.DUMMYFUNCTION("""COMPUTED_VALUE"""),"За")</f>
        <v>За</v>
      </c>
      <c r="FD54" s="19">
        <f ca="1">IFERROR(__xludf.DUMMYFUNCTION("""COMPUTED_VALUE"""),17)</f>
        <v>17</v>
      </c>
      <c r="FE54" s="19" t="str">
        <f ca="1">IFERROR(__xludf.DUMMYFUNCTION("""COMPUTED_VALUE"""),"Кушнір І. І.")</f>
        <v>Кушнір І. І.</v>
      </c>
      <c r="FF54" s="19" t="str">
        <f ca="1">IFERROR(__xludf.DUMMYFUNCTION("""COMPUTED_VALUE"""),"За")</f>
        <v>За</v>
      </c>
      <c r="FG54" s="19">
        <f ca="1">IFERROR(__xludf.DUMMYFUNCTION("""COMPUTED_VALUE"""),17)</f>
        <v>17</v>
      </c>
      <c r="FH54" s="19" t="str">
        <f ca="1">IFERROR(__xludf.DUMMYFUNCTION("""COMPUTED_VALUE"""),"Кушнір І. І.")</f>
        <v>Кушнір І. І.</v>
      </c>
      <c r="FI54" s="19" t="str">
        <f ca="1">IFERROR(__xludf.DUMMYFUNCTION("""COMPUTED_VALUE"""),"За")</f>
        <v>За</v>
      </c>
      <c r="FJ54" s="19">
        <f ca="1">IFERROR(__xludf.DUMMYFUNCTION("""COMPUTED_VALUE"""),17)</f>
        <v>17</v>
      </c>
      <c r="FK54" s="19" t="str">
        <f ca="1">IFERROR(__xludf.DUMMYFUNCTION("""COMPUTED_VALUE"""),"Кушнір І. І.")</f>
        <v>Кушнір І. І.</v>
      </c>
      <c r="FL54" s="19" t="str">
        <f ca="1">IFERROR(__xludf.DUMMYFUNCTION("""COMPUTED_VALUE"""),"За")</f>
        <v>За</v>
      </c>
      <c r="FM54" s="19">
        <f ca="1">IFERROR(__xludf.DUMMYFUNCTION("""COMPUTED_VALUE"""),17)</f>
        <v>17</v>
      </c>
      <c r="FN54" s="19" t="str">
        <f ca="1">IFERROR(__xludf.DUMMYFUNCTION("""COMPUTED_VALUE"""),"Кушнір І. І.")</f>
        <v>Кушнір І. І.</v>
      </c>
      <c r="FO54" s="19" t="str">
        <f ca="1">IFERROR(__xludf.DUMMYFUNCTION("""COMPUTED_VALUE"""),"За")</f>
        <v>За</v>
      </c>
      <c r="FP54" s="19">
        <f ca="1">IFERROR(__xludf.DUMMYFUNCTION("""COMPUTED_VALUE"""),17)</f>
        <v>17</v>
      </c>
      <c r="FQ54" s="19" t="str">
        <f ca="1">IFERROR(__xludf.DUMMYFUNCTION("""COMPUTED_VALUE"""),"Кушнір І. І.")</f>
        <v>Кушнір І. І.</v>
      </c>
      <c r="FR54" s="19" t="str">
        <f ca="1">IFERROR(__xludf.DUMMYFUNCTION("""COMPUTED_VALUE"""),"За")</f>
        <v>За</v>
      </c>
      <c r="FS54" s="19">
        <f ca="1">IFERROR(__xludf.DUMMYFUNCTION("""COMPUTED_VALUE"""),17)</f>
        <v>17</v>
      </c>
      <c r="FT54" s="19" t="str">
        <f ca="1">IFERROR(__xludf.DUMMYFUNCTION("""COMPUTED_VALUE"""),"Кушнір І. І.")</f>
        <v>Кушнір І. І.</v>
      </c>
      <c r="FU54" s="19" t="str">
        <f ca="1">IFERROR(__xludf.DUMMYFUNCTION("""COMPUTED_VALUE"""),"За")</f>
        <v>За</v>
      </c>
      <c r="FV54" s="19">
        <f ca="1">IFERROR(__xludf.DUMMYFUNCTION("""COMPUTED_VALUE"""),17)</f>
        <v>17</v>
      </c>
      <c r="FW54" s="19" t="str">
        <f ca="1">IFERROR(__xludf.DUMMYFUNCTION("""COMPUTED_VALUE"""),"Кушнір І. І.")</f>
        <v>Кушнір І. І.</v>
      </c>
      <c r="FX54" s="19" t="str">
        <f ca="1">IFERROR(__xludf.DUMMYFUNCTION("""COMPUTED_VALUE"""),"За")</f>
        <v>За</v>
      </c>
      <c r="FY54" s="19">
        <f ca="1">IFERROR(__xludf.DUMMYFUNCTION("""COMPUTED_VALUE"""),17)</f>
        <v>17</v>
      </c>
      <c r="FZ54" s="19" t="str">
        <f ca="1">IFERROR(__xludf.DUMMYFUNCTION("""COMPUTED_VALUE"""),"Кушнір І. І.")</f>
        <v>Кушнір І. І.</v>
      </c>
      <c r="GA54" s="19" t="str">
        <f ca="1">IFERROR(__xludf.DUMMYFUNCTION("""COMPUTED_VALUE"""),"За")</f>
        <v>За</v>
      </c>
      <c r="GB54" s="19">
        <f ca="1">IFERROR(__xludf.DUMMYFUNCTION("""COMPUTED_VALUE"""),17)</f>
        <v>17</v>
      </c>
      <c r="GC54" s="19" t="str">
        <f ca="1">IFERROR(__xludf.DUMMYFUNCTION("""COMPUTED_VALUE"""),"Кушнір І. І.")</f>
        <v>Кушнір І. І.</v>
      </c>
      <c r="GD54" s="19" t="str">
        <f ca="1">IFERROR(__xludf.DUMMYFUNCTION("""COMPUTED_VALUE"""),"За")</f>
        <v>За</v>
      </c>
      <c r="GE54" s="19">
        <f ca="1">IFERROR(__xludf.DUMMYFUNCTION("""COMPUTED_VALUE"""),17)</f>
        <v>17</v>
      </c>
      <c r="GF54" s="19" t="str">
        <f ca="1">IFERROR(__xludf.DUMMYFUNCTION("""COMPUTED_VALUE"""),"Кушнір І. І.")</f>
        <v>Кушнір І. І.</v>
      </c>
      <c r="GG54" s="19" t="str">
        <f ca="1">IFERROR(__xludf.DUMMYFUNCTION("""COMPUTED_VALUE"""),"За")</f>
        <v>За</v>
      </c>
      <c r="GH54" s="19">
        <f ca="1">IFERROR(__xludf.DUMMYFUNCTION("""COMPUTED_VALUE"""),17)</f>
        <v>17</v>
      </c>
      <c r="GI54" s="19" t="str">
        <f ca="1">IFERROR(__xludf.DUMMYFUNCTION("""COMPUTED_VALUE"""),"Кушнір І. І.")</f>
        <v>Кушнір І. І.</v>
      </c>
      <c r="GJ54" s="19" t="str">
        <f ca="1">IFERROR(__xludf.DUMMYFUNCTION("""COMPUTED_VALUE"""),"За")</f>
        <v>За</v>
      </c>
      <c r="GK54" s="19">
        <f ca="1">IFERROR(__xludf.DUMMYFUNCTION("""COMPUTED_VALUE"""),17)</f>
        <v>17</v>
      </c>
      <c r="GL54" s="19" t="str">
        <f ca="1">IFERROR(__xludf.DUMMYFUNCTION("""COMPUTED_VALUE"""),"Кушнір І. І.")</f>
        <v>Кушнір І. І.</v>
      </c>
      <c r="GM54" s="19" t="str">
        <f ca="1">IFERROR(__xludf.DUMMYFUNCTION("""COMPUTED_VALUE"""),"За")</f>
        <v>За</v>
      </c>
      <c r="GN54" s="19">
        <f ca="1">IFERROR(__xludf.DUMMYFUNCTION("""COMPUTED_VALUE"""),17)</f>
        <v>17</v>
      </c>
      <c r="GO54" s="19" t="str">
        <f ca="1">IFERROR(__xludf.DUMMYFUNCTION("""COMPUTED_VALUE"""),"Кушнір І. І.")</f>
        <v>Кушнір І. І.</v>
      </c>
      <c r="GP54" s="19" t="str">
        <f ca="1">IFERROR(__xludf.DUMMYFUNCTION("""COMPUTED_VALUE"""),"За")</f>
        <v>За</v>
      </c>
      <c r="GQ54" s="19">
        <f ca="1">IFERROR(__xludf.DUMMYFUNCTION("""COMPUTED_VALUE"""),17)</f>
        <v>17</v>
      </c>
      <c r="GR54" s="19" t="str">
        <f ca="1">IFERROR(__xludf.DUMMYFUNCTION("""COMPUTED_VALUE"""),"Кушнір І. І.")</f>
        <v>Кушнір І. І.</v>
      </c>
      <c r="GS54" s="19" t="str">
        <f ca="1">IFERROR(__xludf.DUMMYFUNCTION("""COMPUTED_VALUE"""),"За")</f>
        <v>За</v>
      </c>
      <c r="GT54" s="19">
        <f ca="1">IFERROR(__xludf.DUMMYFUNCTION("""COMPUTED_VALUE"""),17)</f>
        <v>17</v>
      </c>
      <c r="GU54" s="19" t="str">
        <f ca="1">IFERROR(__xludf.DUMMYFUNCTION("""COMPUTED_VALUE"""),"Кушнір І. І.")</f>
        <v>Кушнір І. І.</v>
      </c>
      <c r="GV54" s="19" t="str">
        <f ca="1">IFERROR(__xludf.DUMMYFUNCTION("""COMPUTED_VALUE"""),"За")</f>
        <v>За</v>
      </c>
      <c r="GW54" s="19">
        <f ca="1">IFERROR(__xludf.DUMMYFUNCTION("""COMPUTED_VALUE"""),17)</f>
        <v>17</v>
      </c>
      <c r="GX54" s="19" t="str">
        <f ca="1">IFERROR(__xludf.DUMMYFUNCTION("""COMPUTED_VALUE"""),"Кушнір І. І.")</f>
        <v>Кушнір І. І.</v>
      </c>
      <c r="GY54" s="19" t="str">
        <f ca="1">IFERROR(__xludf.DUMMYFUNCTION("""COMPUTED_VALUE"""),"За")</f>
        <v>За</v>
      </c>
      <c r="GZ54" s="19">
        <f ca="1">IFERROR(__xludf.DUMMYFUNCTION("""COMPUTED_VALUE"""),17)</f>
        <v>17</v>
      </c>
      <c r="HA54" s="19" t="str">
        <f ca="1">IFERROR(__xludf.DUMMYFUNCTION("""COMPUTED_VALUE"""),"Кушнір І. І.")</f>
        <v>Кушнір І. І.</v>
      </c>
      <c r="HB54" s="19" t="str">
        <f ca="1">IFERROR(__xludf.DUMMYFUNCTION("""COMPUTED_VALUE"""),"За")</f>
        <v>За</v>
      </c>
      <c r="HC54" s="19">
        <f ca="1">IFERROR(__xludf.DUMMYFUNCTION("""COMPUTED_VALUE"""),17)</f>
        <v>17</v>
      </c>
      <c r="HD54" s="19" t="str">
        <f ca="1">IFERROR(__xludf.DUMMYFUNCTION("""COMPUTED_VALUE"""),"Кушнір І. І.")</f>
        <v>Кушнір І. І.</v>
      </c>
      <c r="HE54" s="19" t="str">
        <f ca="1">IFERROR(__xludf.DUMMYFUNCTION("""COMPUTED_VALUE"""),"За")</f>
        <v>За</v>
      </c>
      <c r="HF54" s="19">
        <f ca="1">IFERROR(__xludf.DUMMYFUNCTION("""COMPUTED_VALUE"""),17)</f>
        <v>17</v>
      </c>
      <c r="HG54" s="19" t="str">
        <f ca="1">IFERROR(__xludf.DUMMYFUNCTION("""COMPUTED_VALUE"""),"Кушнір І. І.")</f>
        <v>Кушнір І. І.</v>
      </c>
      <c r="HH54" s="19" t="str">
        <f ca="1">IFERROR(__xludf.DUMMYFUNCTION("""COMPUTED_VALUE"""),"За")</f>
        <v>За</v>
      </c>
      <c r="HI54" s="19">
        <f ca="1">IFERROR(__xludf.DUMMYFUNCTION("""COMPUTED_VALUE"""),17)</f>
        <v>17</v>
      </c>
      <c r="HJ54" s="19" t="str">
        <f ca="1">IFERROR(__xludf.DUMMYFUNCTION("""COMPUTED_VALUE"""),"Кушнір І. І.")</f>
        <v>Кушнір І. І.</v>
      </c>
      <c r="HK54" s="19" t="str">
        <f ca="1">IFERROR(__xludf.DUMMYFUNCTION("""COMPUTED_VALUE"""),"За")</f>
        <v>За</v>
      </c>
      <c r="HL54" s="19">
        <f ca="1">IFERROR(__xludf.DUMMYFUNCTION("""COMPUTED_VALUE"""),17)</f>
        <v>17</v>
      </c>
      <c r="HM54" s="19" t="str">
        <f ca="1">IFERROR(__xludf.DUMMYFUNCTION("""COMPUTED_VALUE"""),"Кушнір І. І.")</f>
        <v>Кушнір І. І.</v>
      </c>
      <c r="HN54" s="19" t="str">
        <f ca="1">IFERROR(__xludf.DUMMYFUNCTION("""COMPUTED_VALUE"""),"За")</f>
        <v>За</v>
      </c>
      <c r="HO54" s="19">
        <f ca="1">IFERROR(__xludf.DUMMYFUNCTION("""COMPUTED_VALUE"""),17)</f>
        <v>17</v>
      </c>
      <c r="HP54" s="19" t="str">
        <f ca="1">IFERROR(__xludf.DUMMYFUNCTION("""COMPUTED_VALUE"""),"Кушнір І. І.")</f>
        <v>Кушнір І. І.</v>
      </c>
      <c r="HQ54" s="19" t="str">
        <f ca="1">IFERROR(__xludf.DUMMYFUNCTION("""COMPUTED_VALUE"""),"За")</f>
        <v>За</v>
      </c>
      <c r="HR54" s="19">
        <f ca="1">IFERROR(__xludf.DUMMYFUNCTION("""COMPUTED_VALUE"""),17)</f>
        <v>17</v>
      </c>
      <c r="HS54" s="19" t="str">
        <f ca="1">IFERROR(__xludf.DUMMYFUNCTION("""COMPUTED_VALUE"""),"Кушнір І. І.")</f>
        <v>Кушнір І. І.</v>
      </c>
      <c r="HT54" s="19" t="str">
        <f ca="1">IFERROR(__xludf.DUMMYFUNCTION("""COMPUTED_VALUE"""),"За")</f>
        <v>За</v>
      </c>
      <c r="HU54" s="19">
        <f ca="1">IFERROR(__xludf.DUMMYFUNCTION("""COMPUTED_VALUE"""),17)</f>
        <v>17</v>
      </c>
      <c r="HV54" s="19" t="str">
        <f ca="1">IFERROR(__xludf.DUMMYFUNCTION("""COMPUTED_VALUE"""),"Кушнір І. І.")</f>
        <v>Кушнір І. І.</v>
      </c>
      <c r="HW54" s="19" t="str">
        <f ca="1">IFERROR(__xludf.DUMMYFUNCTION("""COMPUTED_VALUE"""),"За")</f>
        <v>За</v>
      </c>
      <c r="HX54" s="19">
        <f ca="1">IFERROR(__xludf.DUMMYFUNCTION("""COMPUTED_VALUE"""),17)</f>
        <v>17</v>
      </c>
      <c r="HY54" s="19" t="str">
        <f ca="1">IFERROR(__xludf.DUMMYFUNCTION("""COMPUTED_VALUE"""),"Кушнір І. І.")</f>
        <v>Кушнір І. І.</v>
      </c>
      <c r="HZ54" s="19" t="str">
        <f ca="1">IFERROR(__xludf.DUMMYFUNCTION("""COMPUTED_VALUE"""),"За")</f>
        <v>За</v>
      </c>
      <c r="IA54" s="19">
        <f ca="1">IFERROR(__xludf.DUMMYFUNCTION("""COMPUTED_VALUE"""),17)</f>
        <v>17</v>
      </c>
      <c r="IB54" s="19" t="str">
        <f ca="1">IFERROR(__xludf.DUMMYFUNCTION("""COMPUTED_VALUE"""),"Кушнір І. І.")</f>
        <v>Кушнір І. І.</v>
      </c>
      <c r="IC54" s="19" t="str">
        <f ca="1">IFERROR(__xludf.DUMMYFUNCTION("""COMPUTED_VALUE"""),"За")</f>
        <v>За</v>
      </c>
      <c r="ID54" s="19">
        <f ca="1">IFERROR(__xludf.DUMMYFUNCTION("""COMPUTED_VALUE"""),17)</f>
        <v>17</v>
      </c>
      <c r="IE54" s="19" t="str">
        <f ca="1">IFERROR(__xludf.DUMMYFUNCTION("""COMPUTED_VALUE"""),"Кушнір І. І.")</f>
        <v>Кушнір І. І.</v>
      </c>
      <c r="IF54" s="19" t="str">
        <f ca="1">IFERROR(__xludf.DUMMYFUNCTION("""COMPUTED_VALUE"""),"За")</f>
        <v>За</v>
      </c>
      <c r="IG54" s="19">
        <f ca="1">IFERROR(__xludf.DUMMYFUNCTION("""COMPUTED_VALUE"""),17)</f>
        <v>17</v>
      </c>
      <c r="IH54" s="19" t="str">
        <f ca="1">IFERROR(__xludf.DUMMYFUNCTION("""COMPUTED_VALUE"""),"Кушнір І. І.")</f>
        <v>Кушнір І. І.</v>
      </c>
      <c r="II54" s="19" t="str">
        <f ca="1">IFERROR(__xludf.DUMMYFUNCTION("""COMPUTED_VALUE"""),"За")</f>
        <v>За</v>
      </c>
      <c r="IJ54" s="19">
        <f ca="1">IFERROR(__xludf.DUMMYFUNCTION("""COMPUTED_VALUE"""),17)</f>
        <v>17</v>
      </c>
      <c r="IK54" s="19" t="str">
        <f ca="1">IFERROR(__xludf.DUMMYFUNCTION("""COMPUTED_VALUE"""),"Кушнір І. І.")</f>
        <v>Кушнір І. І.</v>
      </c>
      <c r="IL54" s="19" t="str">
        <f ca="1">IFERROR(__xludf.DUMMYFUNCTION("""COMPUTED_VALUE"""),"За")</f>
        <v>За</v>
      </c>
      <c r="IM54" s="19">
        <f ca="1">IFERROR(__xludf.DUMMYFUNCTION("""COMPUTED_VALUE"""),17)</f>
        <v>17</v>
      </c>
      <c r="IN54" s="19" t="str">
        <f ca="1">IFERROR(__xludf.DUMMYFUNCTION("""COMPUTED_VALUE"""),"Кушнір І. І.")</f>
        <v>Кушнір І. І.</v>
      </c>
      <c r="IO54" s="19" t="str">
        <f ca="1">IFERROR(__xludf.DUMMYFUNCTION("""COMPUTED_VALUE"""),"За")</f>
        <v>За</v>
      </c>
      <c r="IP54" s="19">
        <f ca="1">IFERROR(__xludf.DUMMYFUNCTION("""COMPUTED_VALUE"""),17)</f>
        <v>17</v>
      </c>
      <c r="IQ54" s="19" t="str">
        <f ca="1">IFERROR(__xludf.DUMMYFUNCTION("""COMPUTED_VALUE"""),"Кушнір І. І.")</f>
        <v>Кушнір І. І.</v>
      </c>
      <c r="IR54" s="19" t="str">
        <f ca="1">IFERROR(__xludf.DUMMYFUNCTION("""COMPUTED_VALUE"""),"За")</f>
        <v>За</v>
      </c>
      <c r="IS54" s="19">
        <f ca="1">IFERROR(__xludf.DUMMYFUNCTION("""COMPUTED_VALUE"""),17)</f>
        <v>17</v>
      </c>
      <c r="IT54" s="19" t="str">
        <f ca="1">IFERROR(__xludf.DUMMYFUNCTION("""COMPUTED_VALUE"""),"Кушнір І. І.")</f>
        <v>Кушнір І. І.</v>
      </c>
      <c r="IU54" s="19" t="str">
        <f ca="1">IFERROR(__xludf.DUMMYFUNCTION("""COMPUTED_VALUE"""),"За")</f>
        <v>За</v>
      </c>
      <c r="IV54" s="19">
        <f ca="1">IFERROR(__xludf.DUMMYFUNCTION("""COMPUTED_VALUE"""),17)</f>
        <v>17</v>
      </c>
      <c r="IW54" s="19" t="str">
        <f ca="1">IFERROR(__xludf.DUMMYFUNCTION("""COMPUTED_VALUE"""),"Кушнір І. І.")</f>
        <v>Кушнір І. І.</v>
      </c>
      <c r="IX54" s="19" t="str">
        <f ca="1">IFERROR(__xludf.DUMMYFUNCTION("""COMPUTED_VALUE"""),"За")</f>
        <v>За</v>
      </c>
      <c r="IY54" s="19">
        <f ca="1">IFERROR(__xludf.DUMMYFUNCTION("""COMPUTED_VALUE"""),17)</f>
        <v>17</v>
      </c>
      <c r="IZ54" s="19" t="str">
        <f ca="1">IFERROR(__xludf.DUMMYFUNCTION("""COMPUTED_VALUE"""),"Кушнір І. І.")</f>
        <v>Кушнір І. І.</v>
      </c>
      <c r="JA54" s="19" t="str">
        <f ca="1">IFERROR(__xludf.DUMMYFUNCTION("""COMPUTED_VALUE"""),"За")</f>
        <v>За</v>
      </c>
      <c r="JB54" s="19">
        <f ca="1">IFERROR(__xludf.DUMMYFUNCTION("""COMPUTED_VALUE"""),17)</f>
        <v>17</v>
      </c>
      <c r="JC54" s="19" t="str">
        <f ca="1">IFERROR(__xludf.DUMMYFUNCTION("""COMPUTED_VALUE"""),"Кушнір І. І.")</f>
        <v>Кушнір І. І.</v>
      </c>
      <c r="JD54" s="19" t="str">
        <f ca="1">IFERROR(__xludf.DUMMYFUNCTION("""COMPUTED_VALUE"""),"За")</f>
        <v>За</v>
      </c>
      <c r="JE54" s="19">
        <f ca="1">IFERROR(__xludf.DUMMYFUNCTION("""COMPUTED_VALUE"""),17)</f>
        <v>17</v>
      </c>
      <c r="JF54" s="19" t="str">
        <f ca="1">IFERROR(__xludf.DUMMYFUNCTION("""COMPUTED_VALUE"""),"Кушнір І. І.")</f>
        <v>Кушнір І. І.</v>
      </c>
      <c r="JG54" s="19" t="str">
        <f ca="1">IFERROR(__xludf.DUMMYFUNCTION("""COMPUTED_VALUE"""),"За")</f>
        <v>За</v>
      </c>
      <c r="JH54" s="19">
        <f ca="1">IFERROR(__xludf.DUMMYFUNCTION("""COMPUTED_VALUE"""),17)</f>
        <v>17</v>
      </c>
      <c r="JI54" s="19" t="str">
        <f ca="1">IFERROR(__xludf.DUMMYFUNCTION("""COMPUTED_VALUE"""),"Кушнір І. І.")</f>
        <v>Кушнір І. І.</v>
      </c>
      <c r="JJ54" s="19" t="str">
        <f ca="1">IFERROR(__xludf.DUMMYFUNCTION("""COMPUTED_VALUE"""),"За")</f>
        <v>За</v>
      </c>
      <c r="JK54" s="19">
        <f ca="1">IFERROR(__xludf.DUMMYFUNCTION("""COMPUTED_VALUE"""),17)</f>
        <v>17</v>
      </c>
      <c r="JL54" s="19" t="str">
        <f ca="1">IFERROR(__xludf.DUMMYFUNCTION("""COMPUTED_VALUE"""),"Кушнір І. І.")</f>
        <v>Кушнір І. І.</v>
      </c>
      <c r="JM54" s="19" t="str">
        <f ca="1">IFERROR(__xludf.DUMMYFUNCTION("""COMPUTED_VALUE"""),"За")</f>
        <v>За</v>
      </c>
      <c r="JN54" s="19">
        <f ca="1">IFERROR(__xludf.DUMMYFUNCTION("""COMPUTED_VALUE"""),17)</f>
        <v>17</v>
      </c>
      <c r="JO54" s="19" t="str">
        <f ca="1">IFERROR(__xludf.DUMMYFUNCTION("""COMPUTED_VALUE"""),"Кушнір І. І.")</f>
        <v>Кушнір І. І.</v>
      </c>
      <c r="JP54" s="19" t="str">
        <f ca="1">IFERROR(__xludf.DUMMYFUNCTION("""COMPUTED_VALUE"""),"За")</f>
        <v>За</v>
      </c>
      <c r="JQ54" s="19">
        <f ca="1">IFERROR(__xludf.DUMMYFUNCTION("""COMPUTED_VALUE"""),17)</f>
        <v>17</v>
      </c>
      <c r="JR54" s="19" t="str">
        <f ca="1">IFERROR(__xludf.DUMMYFUNCTION("""COMPUTED_VALUE"""),"Кушнір І. І.")</f>
        <v>Кушнір І. І.</v>
      </c>
      <c r="JS54" s="19" t="str">
        <f ca="1">IFERROR(__xludf.DUMMYFUNCTION("""COMPUTED_VALUE"""),"За")</f>
        <v>За</v>
      </c>
      <c r="JT54" s="19">
        <f ca="1">IFERROR(__xludf.DUMMYFUNCTION("""COMPUTED_VALUE"""),17)</f>
        <v>17</v>
      </c>
      <c r="JU54" s="19" t="str">
        <f ca="1">IFERROR(__xludf.DUMMYFUNCTION("""COMPUTED_VALUE"""),"Кушнір І. І.")</f>
        <v>Кушнір І. І.</v>
      </c>
      <c r="JV54" s="19" t="str">
        <f ca="1">IFERROR(__xludf.DUMMYFUNCTION("""COMPUTED_VALUE"""),"За")</f>
        <v>За</v>
      </c>
      <c r="JW54" s="19">
        <f ca="1">IFERROR(__xludf.DUMMYFUNCTION("""COMPUTED_VALUE"""),17)</f>
        <v>17</v>
      </c>
      <c r="JX54" s="19" t="str">
        <f ca="1">IFERROR(__xludf.DUMMYFUNCTION("""COMPUTED_VALUE"""),"Кушнір І. І.")</f>
        <v>Кушнір І. І.</v>
      </c>
      <c r="JY54" s="19" t="str">
        <f ca="1">IFERROR(__xludf.DUMMYFUNCTION("""COMPUTED_VALUE"""),"За")</f>
        <v>За</v>
      </c>
      <c r="JZ54" s="19">
        <f ca="1">IFERROR(__xludf.DUMMYFUNCTION("""COMPUTED_VALUE"""),17)</f>
        <v>17</v>
      </c>
      <c r="KA54" s="19" t="str">
        <f ca="1">IFERROR(__xludf.DUMMYFUNCTION("""COMPUTED_VALUE"""),"Кушнір І. І.")</f>
        <v>Кушнір І. І.</v>
      </c>
      <c r="KB54" s="19" t="str">
        <f ca="1">IFERROR(__xludf.DUMMYFUNCTION("""COMPUTED_VALUE"""),"За")</f>
        <v>За</v>
      </c>
      <c r="KC54" s="19">
        <f ca="1">IFERROR(__xludf.DUMMYFUNCTION("""COMPUTED_VALUE"""),17)</f>
        <v>17</v>
      </c>
      <c r="KD54" s="19" t="str">
        <f ca="1">IFERROR(__xludf.DUMMYFUNCTION("""COMPUTED_VALUE"""),"Кушнір І. І.")</f>
        <v>Кушнір І. І.</v>
      </c>
      <c r="KE54" s="19" t="str">
        <f ca="1">IFERROR(__xludf.DUMMYFUNCTION("""COMPUTED_VALUE"""),"За")</f>
        <v>За</v>
      </c>
      <c r="KF54" s="19">
        <f ca="1">IFERROR(__xludf.DUMMYFUNCTION("""COMPUTED_VALUE"""),17)</f>
        <v>17</v>
      </c>
      <c r="KG54" s="19" t="str">
        <f ca="1">IFERROR(__xludf.DUMMYFUNCTION("""COMPUTED_VALUE"""),"Кушнір І. І.")</f>
        <v>Кушнір І. І.</v>
      </c>
      <c r="KH54" s="19" t="str">
        <f ca="1">IFERROR(__xludf.DUMMYFUNCTION("""COMPUTED_VALUE"""),"За")</f>
        <v>За</v>
      </c>
      <c r="KI54" s="19">
        <f ca="1">IFERROR(__xludf.DUMMYFUNCTION("""COMPUTED_VALUE"""),17)</f>
        <v>17</v>
      </c>
      <c r="KJ54" s="19" t="str">
        <f ca="1">IFERROR(__xludf.DUMMYFUNCTION("""COMPUTED_VALUE"""),"Кушнір І. І.")</f>
        <v>Кушнір І. І.</v>
      </c>
      <c r="KK54" s="19" t="str">
        <f ca="1">IFERROR(__xludf.DUMMYFUNCTION("""COMPUTED_VALUE"""),"За")</f>
        <v>За</v>
      </c>
      <c r="KL54" s="19">
        <f ca="1">IFERROR(__xludf.DUMMYFUNCTION("""COMPUTED_VALUE"""),17)</f>
        <v>17</v>
      </c>
      <c r="KM54" s="19" t="str">
        <f ca="1">IFERROR(__xludf.DUMMYFUNCTION("""COMPUTED_VALUE"""),"Кушнір І. І.")</f>
        <v>Кушнір І. І.</v>
      </c>
      <c r="KN54" s="19" t="str">
        <f ca="1">IFERROR(__xludf.DUMMYFUNCTION("""COMPUTED_VALUE"""),"За")</f>
        <v>За</v>
      </c>
      <c r="KO54" s="19">
        <f ca="1">IFERROR(__xludf.DUMMYFUNCTION("""COMPUTED_VALUE"""),17)</f>
        <v>17</v>
      </c>
      <c r="KP54" s="19" t="str">
        <f ca="1">IFERROR(__xludf.DUMMYFUNCTION("""COMPUTED_VALUE"""),"Кушнір І. І.")</f>
        <v>Кушнір І. І.</v>
      </c>
      <c r="KQ54" s="19" t="str">
        <f ca="1">IFERROR(__xludf.DUMMYFUNCTION("""COMPUTED_VALUE"""),"Не голосував")</f>
        <v>Не голосував</v>
      </c>
      <c r="KR54" s="19">
        <f ca="1">IFERROR(__xludf.DUMMYFUNCTION("""COMPUTED_VALUE"""),17)</f>
        <v>17</v>
      </c>
      <c r="KS54" s="19" t="str">
        <f ca="1">IFERROR(__xludf.DUMMYFUNCTION("""COMPUTED_VALUE"""),"Кушнір І. І.")</f>
        <v>Кушнір І. І.</v>
      </c>
      <c r="KT54" s="19" t="str">
        <f ca="1">IFERROR(__xludf.DUMMYFUNCTION("""COMPUTED_VALUE"""),"Не голосував")</f>
        <v>Не голосував</v>
      </c>
      <c r="KU54" s="19">
        <f ca="1">IFERROR(__xludf.DUMMYFUNCTION("""COMPUTED_VALUE"""),17)</f>
        <v>17</v>
      </c>
      <c r="KV54" s="19" t="str">
        <f ca="1">IFERROR(__xludf.DUMMYFUNCTION("""COMPUTED_VALUE"""),"Кушнір І. І.")</f>
        <v>Кушнір І. І.</v>
      </c>
      <c r="KW54" s="19" t="str">
        <f ca="1">IFERROR(__xludf.DUMMYFUNCTION("""COMPUTED_VALUE"""),"За")</f>
        <v>За</v>
      </c>
      <c r="KX54" s="19">
        <f ca="1">IFERROR(__xludf.DUMMYFUNCTION("""COMPUTED_VALUE"""),17)</f>
        <v>17</v>
      </c>
      <c r="KY54" s="19" t="str">
        <f ca="1">IFERROR(__xludf.DUMMYFUNCTION("""COMPUTED_VALUE"""),"Кушнір І. І.")</f>
        <v>Кушнір І. І.</v>
      </c>
      <c r="KZ54" s="19" t="str">
        <f ca="1">IFERROR(__xludf.DUMMYFUNCTION("""COMPUTED_VALUE"""),"За")</f>
        <v>За</v>
      </c>
      <c r="LA54" s="19">
        <f ca="1">IFERROR(__xludf.DUMMYFUNCTION("""COMPUTED_VALUE"""),17)</f>
        <v>17</v>
      </c>
      <c r="LB54" s="19" t="str">
        <f ca="1">IFERROR(__xludf.DUMMYFUNCTION("""COMPUTED_VALUE"""),"Кушнір І. І.")</f>
        <v>Кушнір І. І.</v>
      </c>
      <c r="LC54" s="19" t="str">
        <f ca="1">IFERROR(__xludf.DUMMYFUNCTION("""COMPUTED_VALUE"""),"За")</f>
        <v>За</v>
      </c>
      <c r="LD54" s="19">
        <f ca="1">IFERROR(__xludf.DUMMYFUNCTION("""COMPUTED_VALUE"""),17)</f>
        <v>17</v>
      </c>
      <c r="LE54" s="19" t="str">
        <f ca="1">IFERROR(__xludf.DUMMYFUNCTION("""COMPUTED_VALUE"""),"Кушнір І. І.")</f>
        <v>Кушнір І. І.</v>
      </c>
      <c r="LF54" s="19" t="str">
        <f ca="1">IFERROR(__xludf.DUMMYFUNCTION("""COMPUTED_VALUE"""),"За")</f>
        <v>За</v>
      </c>
      <c r="LG54" s="19">
        <f ca="1">IFERROR(__xludf.DUMMYFUNCTION("""COMPUTED_VALUE"""),17)</f>
        <v>17</v>
      </c>
      <c r="LH54" s="19" t="str">
        <f ca="1">IFERROR(__xludf.DUMMYFUNCTION("""COMPUTED_VALUE"""),"Кушнір І. І.")</f>
        <v>Кушнір І. І.</v>
      </c>
      <c r="LI54" s="19" t="str">
        <f ca="1">IFERROR(__xludf.DUMMYFUNCTION("""COMPUTED_VALUE"""),"За")</f>
        <v>За</v>
      </c>
      <c r="LJ54" s="19">
        <f ca="1">IFERROR(__xludf.DUMMYFUNCTION("""COMPUTED_VALUE"""),17)</f>
        <v>17</v>
      </c>
      <c r="LK54" s="19" t="str">
        <f ca="1">IFERROR(__xludf.DUMMYFUNCTION("""COMPUTED_VALUE"""),"Кушнір І. І.")</f>
        <v>Кушнір І. І.</v>
      </c>
      <c r="LL54" s="19" t="str">
        <f ca="1">IFERROR(__xludf.DUMMYFUNCTION("""COMPUTED_VALUE"""),"За")</f>
        <v>За</v>
      </c>
      <c r="LM54" s="19">
        <f ca="1">IFERROR(__xludf.DUMMYFUNCTION("""COMPUTED_VALUE"""),17)</f>
        <v>17</v>
      </c>
      <c r="LN54" s="19" t="str">
        <f ca="1">IFERROR(__xludf.DUMMYFUNCTION("""COMPUTED_VALUE"""),"Кушнір І. І.")</f>
        <v>Кушнір І. І.</v>
      </c>
      <c r="LO54" s="19" t="str">
        <f ca="1">IFERROR(__xludf.DUMMYFUNCTION("""COMPUTED_VALUE"""),"За")</f>
        <v>За</v>
      </c>
      <c r="LP54" s="19">
        <f ca="1">IFERROR(__xludf.DUMMYFUNCTION("""COMPUTED_VALUE"""),17)</f>
        <v>17</v>
      </c>
      <c r="LQ54" s="19" t="str">
        <f ca="1">IFERROR(__xludf.DUMMYFUNCTION("""COMPUTED_VALUE"""),"Кушнір І. І.")</f>
        <v>Кушнір І. І.</v>
      </c>
      <c r="LR54" s="19" t="str">
        <f ca="1">IFERROR(__xludf.DUMMYFUNCTION("""COMPUTED_VALUE"""),"За")</f>
        <v>За</v>
      </c>
      <c r="LS54" s="19">
        <f ca="1">IFERROR(__xludf.DUMMYFUNCTION("""COMPUTED_VALUE"""),17)</f>
        <v>17</v>
      </c>
      <c r="LT54" s="19" t="str">
        <f ca="1">IFERROR(__xludf.DUMMYFUNCTION("""COMPUTED_VALUE"""),"Кушнір І. І.")</f>
        <v>Кушнір І. І.</v>
      </c>
      <c r="LU54" s="19" t="str">
        <f ca="1">IFERROR(__xludf.DUMMYFUNCTION("""COMPUTED_VALUE"""),"За")</f>
        <v>За</v>
      </c>
      <c r="LV54" s="19">
        <f ca="1">IFERROR(__xludf.DUMMYFUNCTION("""COMPUTED_VALUE"""),17)</f>
        <v>17</v>
      </c>
      <c r="LW54" s="19" t="str">
        <f ca="1">IFERROR(__xludf.DUMMYFUNCTION("""COMPUTED_VALUE"""),"Кушнір І. І.")</f>
        <v>Кушнір І. І.</v>
      </c>
      <c r="LX54" s="19" t="str">
        <f ca="1">IFERROR(__xludf.DUMMYFUNCTION("""COMPUTED_VALUE"""),"За")</f>
        <v>За</v>
      </c>
      <c r="LY54" s="19">
        <f ca="1">IFERROR(__xludf.DUMMYFUNCTION("""COMPUTED_VALUE"""),17)</f>
        <v>17</v>
      </c>
      <c r="LZ54" s="19" t="str">
        <f ca="1">IFERROR(__xludf.DUMMYFUNCTION("""COMPUTED_VALUE"""),"Кушнір І. І.")</f>
        <v>Кушнір І. І.</v>
      </c>
      <c r="MA54" s="19" t="str">
        <f ca="1">IFERROR(__xludf.DUMMYFUNCTION("""COMPUTED_VALUE"""),"За")</f>
        <v>За</v>
      </c>
      <c r="MB54" s="19">
        <f ca="1">IFERROR(__xludf.DUMMYFUNCTION("""COMPUTED_VALUE"""),17)</f>
        <v>17</v>
      </c>
      <c r="MC54" s="19" t="str">
        <f ca="1">IFERROR(__xludf.DUMMYFUNCTION("""COMPUTED_VALUE"""),"Кушнір І. І.")</f>
        <v>Кушнір І. І.</v>
      </c>
      <c r="MD54" s="19" t="str">
        <f ca="1">IFERROR(__xludf.DUMMYFUNCTION("""COMPUTED_VALUE"""),"За")</f>
        <v>За</v>
      </c>
      <c r="ME54" s="19">
        <f ca="1">IFERROR(__xludf.DUMMYFUNCTION("""COMPUTED_VALUE"""),17)</f>
        <v>17</v>
      </c>
      <c r="MF54" s="19" t="str">
        <f ca="1">IFERROR(__xludf.DUMMYFUNCTION("""COMPUTED_VALUE"""),"Кушнір І. І.")</f>
        <v>Кушнір І. І.</v>
      </c>
      <c r="MG54" s="19" t="str">
        <f ca="1">IFERROR(__xludf.DUMMYFUNCTION("""COMPUTED_VALUE"""),"За")</f>
        <v>За</v>
      </c>
      <c r="MH54" s="19">
        <f ca="1">IFERROR(__xludf.DUMMYFUNCTION("""COMPUTED_VALUE"""),17)</f>
        <v>17</v>
      </c>
      <c r="MI54" s="19" t="str">
        <f ca="1">IFERROR(__xludf.DUMMYFUNCTION("""COMPUTED_VALUE"""),"Кушнір І. І.")</f>
        <v>Кушнір І. І.</v>
      </c>
      <c r="MJ54" s="19" t="str">
        <f ca="1">IFERROR(__xludf.DUMMYFUNCTION("""COMPUTED_VALUE"""),"За")</f>
        <v>За</v>
      </c>
      <c r="MK54" s="19">
        <f ca="1">IFERROR(__xludf.DUMMYFUNCTION("""COMPUTED_VALUE"""),17)</f>
        <v>17</v>
      </c>
      <c r="ML54" s="19" t="str">
        <f ca="1">IFERROR(__xludf.DUMMYFUNCTION("""COMPUTED_VALUE"""),"Кушнір І. І.")</f>
        <v>Кушнір І. І.</v>
      </c>
      <c r="MM54" s="19" t="str">
        <f ca="1">IFERROR(__xludf.DUMMYFUNCTION("""COMPUTED_VALUE"""),"За")</f>
        <v>За</v>
      </c>
      <c r="MN54" s="19">
        <f ca="1">IFERROR(__xludf.DUMMYFUNCTION("""COMPUTED_VALUE"""),17)</f>
        <v>17</v>
      </c>
      <c r="MO54" s="19" t="str">
        <f ca="1">IFERROR(__xludf.DUMMYFUNCTION("""COMPUTED_VALUE"""),"Кушнір І. І.")</f>
        <v>Кушнір І. І.</v>
      </c>
      <c r="MP54" s="19" t="str">
        <f ca="1">IFERROR(__xludf.DUMMYFUNCTION("""COMPUTED_VALUE"""),"За")</f>
        <v>За</v>
      </c>
      <c r="MQ54" s="19">
        <f ca="1">IFERROR(__xludf.DUMMYFUNCTION("""COMPUTED_VALUE"""),17)</f>
        <v>17</v>
      </c>
      <c r="MR54" s="19" t="str">
        <f ca="1">IFERROR(__xludf.DUMMYFUNCTION("""COMPUTED_VALUE"""),"Кушнір І. І.")</f>
        <v>Кушнір І. І.</v>
      </c>
      <c r="MS54" s="19" t="str">
        <f ca="1">IFERROR(__xludf.DUMMYFUNCTION("""COMPUTED_VALUE"""),"За")</f>
        <v>За</v>
      </c>
      <c r="MT54" s="19">
        <f ca="1">IFERROR(__xludf.DUMMYFUNCTION("""COMPUTED_VALUE"""),17)</f>
        <v>17</v>
      </c>
      <c r="MU54" s="19" t="str">
        <f ca="1">IFERROR(__xludf.DUMMYFUNCTION("""COMPUTED_VALUE"""),"Кушнір І. І.")</f>
        <v>Кушнір І. І.</v>
      </c>
      <c r="MV54" s="19" t="str">
        <f ca="1">IFERROR(__xludf.DUMMYFUNCTION("""COMPUTED_VALUE"""),"За")</f>
        <v>За</v>
      </c>
      <c r="MW54" s="19">
        <f ca="1">IFERROR(__xludf.DUMMYFUNCTION("""COMPUTED_VALUE"""),17)</f>
        <v>17</v>
      </c>
      <c r="MX54" s="19" t="str">
        <f ca="1">IFERROR(__xludf.DUMMYFUNCTION("""COMPUTED_VALUE"""),"Кушнір І. І.")</f>
        <v>Кушнір І. І.</v>
      </c>
      <c r="MY54" s="19" t="str">
        <f ca="1">IFERROR(__xludf.DUMMYFUNCTION("""COMPUTED_VALUE"""),"За")</f>
        <v>За</v>
      </c>
      <c r="MZ54" s="19">
        <f ca="1">IFERROR(__xludf.DUMMYFUNCTION("""COMPUTED_VALUE"""),17)</f>
        <v>17</v>
      </c>
      <c r="NA54" s="19" t="str">
        <f ca="1">IFERROR(__xludf.DUMMYFUNCTION("""COMPUTED_VALUE"""),"Кушнір І. І.")</f>
        <v>Кушнір І. І.</v>
      </c>
      <c r="NB54" s="19" t="str">
        <f ca="1">IFERROR(__xludf.DUMMYFUNCTION("""COMPUTED_VALUE"""),"За")</f>
        <v>За</v>
      </c>
      <c r="NC54" s="19">
        <f ca="1">IFERROR(__xludf.DUMMYFUNCTION("""COMPUTED_VALUE"""),17)</f>
        <v>17</v>
      </c>
      <c r="ND54" s="19" t="str">
        <f ca="1">IFERROR(__xludf.DUMMYFUNCTION("""COMPUTED_VALUE"""),"Кушнір І. І.")</f>
        <v>Кушнір І. І.</v>
      </c>
      <c r="NE54" s="19" t="str">
        <f ca="1">IFERROR(__xludf.DUMMYFUNCTION("""COMPUTED_VALUE"""),"За")</f>
        <v>За</v>
      </c>
      <c r="NF54" s="19">
        <f ca="1">IFERROR(__xludf.DUMMYFUNCTION("""COMPUTED_VALUE"""),17)</f>
        <v>17</v>
      </c>
      <c r="NG54" s="19" t="str">
        <f ca="1">IFERROR(__xludf.DUMMYFUNCTION("""COMPUTED_VALUE"""),"Кушнір І. І.")</f>
        <v>Кушнір І. І.</v>
      </c>
      <c r="NH54" s="19" t="str">
        <f ca="1">IFERROR(__xludf.DUMMYFUNCTION("""COMPUTED_VALUE"""),"За")</f>
        <v>За</v>
      </c>
      <c r="NI54" s="19">
        <f ca="1">IFERROR(__xludf.DUMMYFUNCTION("""COMPUTED_VALUE"""),17)</f>
        <v>17</v>
      </c>
      <c r="NJ54" s="19" t="str">
        <f ca="1">IFERROR(__xludf.DUMMYFUNCTION("""COMPUTED_VALUE"""),"Кушнір І. І.")</f>
        <v>Кушнір І. І.</v>
      </c>
      <c r="NK54" s="19" t="str">
        <f ca="1">IFERROR(__xludf.DUMMYFUNCTION("""COMPUTED_VALUE"""),"За")</f>
        <v>За</v>
      </c>
      <c r="NL54" s="19">
        <f ca="1">IFERROR(__xludf.DUMMYFUNCTION("""COMPUTED_VALUE"""),17)</f>
        <v>17</v>
      </c>
      <c r="NM54" s="19" t="str">
        <f ca="1">IFERROR(__xludf.DUMMYFUNCTION("""COMPUTED_VALUE"""),"Кушнір І. І.")</f>
        <v>Кушнір І. І.</v>
      </c>
      <c r="NN54" s="19" t="str">
        <f ca="1">IFERROR(__xludf.DUMMYFUNCTION("""COMPUTED_VALUE"""),"За")</f>
        <v>За</v>
      </c>
      <c r="NO54" s="19">
        <f ca="1">IFERROR(__xludf.DUMMYFUNCTION("""COMPUTED_VALUE"""),17)</f>
        <v>17</v>
      </c>
      <c r="NP54" s="19" t="str">
        <f ca="1">IFERROR(__xludf.DUMMYFUNCTION("""COMPUTED_VALUE"""),"Кушнір І. І.")</f>
        <v>Кушнір І. І.</v>
      </c>
      <c r="NQ54" s="19" t="str">
        <f ca="1">IFERROR(__xludf.DUMMYFUNCTION("""COMPUTED_VALUE"""),"За")</f>
        <v>За</v>
      </c>
      <c r="NR54" s="19">
        <f ca="1">IFERROR(__xludf.DUMMYFUNCTION("""COMPUTED_VALUE"""),17)</f>
        <v>17</v>
      </c>
      <c r="NS54" s="19" t="str">
        <f ca="1">IFERROR(__xludf.DUMMYFUNCTION("""COMPUTED_VALUE"""),"Кушнір І. І.")</f>
        <v>Кушнір І. І.</v>
      </c>
      <c r="NT54" s="19" t="str">
        <f ca="1">IFERROR(__xludf.DUMMYFUNCTION("""COMPUTED_VALUE"""),"Не голосував")</f>
        <v>Не голосував</v>
      </c>
      <c r="NU54" s="19">
        <f ca="1">IFERROR(__xludf.DUMMYFUNCTION("""COMPUTED_VALUE"""),17)</f>
        <v>17</v>
      </c>
      <c r="NV54" s="19" t="str">
        <f ca="1">IFERROR(__xludf.DUMMYFUNCTION("""COMPUTED_VALUE"""),"Кушнір І. І.")</f>
        <v>Кушнір І. І.</v>
      </c>
      <c r="NW54" s="19" t="str">
        <f ca="1">IFERROR(__xludf.DUMMYFUNCTION("""COMPUTED_VALUE"""),"Не голосував")</f>
        <v>Не голосував</v>
      </c>
      <c r="NX54" s="19">
        <f ca="1">IFERROR(__xludf.DUMMYFUNCTION("""COMPUTED_VALUE"""),17)</f>
        <v>17</v>
      </c>
      <c r="NY54" s="19" t="str">
        <f ca="1">IFERROR(__xludf.DUMMYFUNCTION("""COMPUTED_VALUE"""),"Кушнір І. І.")</f>
        <v>Кушнір І. І.</v>
      </c>
      <c r="NZ54" s="19" t="str">
        <f ca="1">IFERROR(__xludf.DUMMYFUNCTION("""COMPUTED_VALUE"""),"За")</f>
        <v>За</v>
      </c>
      <c r="OA54" s="19">
        <f ca="1">IFERROR(__xludf.DUMMYFUNCTION("""COMPUTED_VALUE"""),17)</f>
        <v>17</v>
      </c>
      <c r="OB54" s="19" t="str">
        <f ca="1">IFERROR(__xludf.DUMMYFUNCTION("""COMPUTED_VALUE"""),"Кушнір І. І.")</f>
        <v>Кушнір І. І.</v>
      </c>
      <c r="OC54" s="19" t="str">
        <f ca="1">IFERROR(__xludf.DUMMYFUNCTION("""COMPUTED_VALUE"""),"Не голосував")</f>
        <v>Не голосував</v>
      </c>
      <c r="OD54" s="19">
        <f ca="1">IFERROR(__xludf.DUMMYFUNCTION("""COMPUTED_VALUE"""),17)</f>
        <v>17</v>
      </c>
      <c r="OE54" s="19" t="str">
        <f ca="1">IFERROR(__xludf.DUMMYFUNCTION("""COMPUTED_VALUE"""),"Кушнір І. І.")</f>
        <v>Кушнір І. І.</v>
      </c>
      <c r="OF54" s="19" t="str">
        <f ca="1">IFERROR(__xludf.DUMMYFUNCTION("""COMPUTED_VALUE"""),"За")</f>
        <v>За</v>
      </c>
      <c r="OG54" s="19">
        <f ca="1">IFERROR(__xludf.DUMMYFUNCTION("""COMPUTED_VALUE"""),17)</f>
        <v>17</v>
      </c>
      <c r="OH54" s="19" t="str">
        <f ca="1">IFERROR(__xludf.DUMMYFUNCTION("""COMPUTED_VALUE"""),"Кушнір І. І.")</f>
        <v>Кушнір І. І.</v>
      </c>
      <c r="OI54" s="19" t="str">
        <f ca="1">IFERROR(__xludf.DUMMYFUNCTION("""COMPUTED_VALUE"""),"За")</f>
        <v>За</v>
      </c>
      <c r="OJ54" s="19">
        <f ca="1">IFERROR(__xludf.DUMMYFUNCTION("""COMPUTED_VALUE"""),17)</f>
        <v>17</v>
      </c>
      <c r="OK54" s="19" t="str">
        <f ca="1">IFERROR(__xludf.DUMMYFUNCTION("""COMPUTED_VALUE"""),"Кушнір І. І.")</f>
        <v>Кушнір І. І.</v>
      </c>
      <c r="OL54" s="19" t="str">
        <f ca="1">IFERROR(__xludf.DUMMYFUNCTION("""COMPUTED_VALUE"""),"За")</f>
        <v>За</v>
      </c>
      <c r="OM54" s="19">
        <f ca="1">IFERROR(__xludf.DUMMYFUNCTION("""COMPUTED_VALUE"""),17)</f>
        <v>17</v>
      </c>
      <c r="ON54" s="19" t="str">
        <f ca="1">IFERROR(__xludf.DUMMYFUNCTION("""COMPUTED_VALUE"""),"Кушнір І. І.")</f>
        <v>Кушнір І. І.</v>
      </c>
      <c r="OO54" s="19" t="str">
        <f ca="1">IFERROR(__xludf.DUMMYFUNCTION("""COMPUTED_VALUE"""),"За")</f>
        <v>За</v>
      </c>
      <c r="OP54" s="19">
        <f ca="1">IFERROR(__xludf.DUMMYFUNCTION("""COMPUTED_VALUE"""),17)</f>
        <v>17</v>
      </c>
      <c r="OQ54" s="19" t="str">
        <f ca="1">IFERROR(__xludf.DUMMYFUNCTION("""COMPUTED_VALUE"""),"Кушнір І. І.")</f>
        <v>Кушнір І. І.</v>
      </c>
      <c r="OR54" s="19" t="str">
        <f ca="1">IFERROR(__xludf.DUMMYFUNCTION("""COMPUTED_VALUE"""),"За")</f>
        <v>За</v>
      </c>
      <c r="OS54" s="19">
        <f ca="1">IFERROR(__xludf.DUMMYFUNCTION("""COMPUTED_VALUE"""),17)</f>
        <v>17</v>
      </c>
      <c r="OT54" s="19" t="str">
        <f ca="1">IFERROR(__xludf.DUMMYFUNCTION("""COMPUTED_VALUE"""),"Кушнір І. І.")</f>
        <v>Кушнір І. І.</v>
      </c>
      <c r="OU54" s="19" t="str">
        <f ca="1">IFERROR(__xludf.DUMMYFUNCTION("""COMPUTED_VALUE"""),"За")</f>
        <v>За</v>
      </c>
      <c r="OV54" s="19">
        <f ca="1">IFERROR(__xludf.DUMMYFUNCTION("""COMPUTED_VALUE"""),17)</f>
        <v>17</v>
      </c>
      <c r="OW54" s="19" t="str">
        <f ca="1">IFERROR(__xludf.DUMMYFUNCTION("""COMPUTED_VALUE"""),"Кушнір І. І.")</f>
        <v>Кушнір І. І.</v>
      </c>
      <c r="OX54" s="19" t="str">
        <f ca="1">IFERROR(__xludf.DUMMYFUNCTION("""COMPUTED_VALUE"""),"За")</f>
        <v>За</v>
      </c>
      <c r="OY54" s="19">
        <f ca="1">IFERROR(__xludf.DUMMYFUNCTION("""COMPUTED_VALUE"""),17)</f>
        <v>17</v>
      </c>
      <c r="OZ54" s="19" t="str">
        <f ca="1">IFERROR(__xludf.DUMMYFUNCTION("""COMPUTED_VALUE"""),"Кушнір І. І.")</f>
        <v>Кушнір І. І.</v>
      </c>
      <c r="PA54" s="19" t="str">
        <f ca="1">IFERROR(__xludf.DUMMYFUNCTION("""COMPUTED_VALUE"""),"За")</f>
        <v>За</v>
      </c>
      <c r="PB54" s="19">
        <f ca="1">IFERROR(__xludf.DUMMYFUNCTION("""COMPUTED_VALUE"""),17)</f>
        <v>17</v>
      </c>
      <c r="PC54" s="19" t="str">
        <f ca="1">IFERROR(__xludf.DUMMYFUNCTION("""COMPUTED_VALUE"""),"Кушнір І. І.")</f>
        <v>Кушнір І. І.</v>
      </c>
      <c r="PD54" s="19" t="str">
        <f ca="1">IFERROR(__xludf.DUMMYFUNCTION("""COMPUTED_VALUE"""),"За")</f>
        <v>За</v>
      </c>
      <c r="PE54" s="19">
        <f ca="1">IFERROR(__xludf.DUMMYFUNCTION("""COMPUTED_VALUE"""),17)</f>
        <v>17</v>
      </c>
      <c r="PF54" s="19" t="str">
        <f ca="1">IFERROR(__xludf.DUMMYFUNCTION("""COMPUTED_VALUE"""),"Кушнір І. І.")</f>
        <v>Кушнір І. І.</v>
      </c>
      <c r="PG54" s="19" t="str">
        <f ca="1">IFERROR(__xludf.DUMMYFUNCTION("""COMPUTED_VALUE"""),"За")</f>
        <v>За</v>
      </c>
      <c r="PH54" s="19">
        <f ca="1">IFERROR(__xludf.DUMMYFUNCTION("""COMPUTED_VALUE"""),17)</f>
        <v>17</v>
      </c>
      <c r="PI54" s="19" t="str">
        <f ca="1">IFERROR(__xludf.DUMMYFUNCTION("""COMPUTED_VALUE"""),"Кушнір І. І.")</f>
        <v>Кушнір І. І.</v>
      </c>
      <c r="PJ54" s="19" t="str">
        <f ca="1">IFERROR(__xludf.DUMMYFUNCTION("""COMPUTED_VALUE"""),"За")</f>
        <v>За</v>
      </c>
      <c r="PK54" s="19">
        <f ca="1">IFERROR(__xludf.DUMMYFUNCTION("""COMPUTED_VALUE"""),17)</f>
        <v>17</v>
      </c>
      <c r="PL54" s="19" t="str">
        <f ca="1">IFERROR(__xludf.DUMMYFUNCTION("""COMPUTED_VALUE"""),"Кушнір І. І.")</f>
        <v>Кушнір І. І.</v>
      </c>
      <c r="PM54" s="19" t="str">
        <f ca="1">IFERROR(__xludf.DUMMYFUNCTION("""COMPUTED_VALUE"""),"Не голосував")</f>
        <v>Не голосував</v>
      </c>
      <c r="PN54" s="19">
        <f ca="1">IFERROR(__xludf.DUMMYFUNCTION("""COMPUTED_VALUE"""),17)</f>
        <v>17</v>
      </c>
      <c r="PO54" s="19" t="str">
        <f ca="1">IFERROR(__xludf.DUMMYFUNCTION("""COMPUTED_VALUE"""),"Кушнір І. І.")</f>
        <v>Кушнір І. І.</v>
      </c>
      <c r="PP54" s="19" t="str">
        <f ca="1">IFERROR(__xludf.DUMMYFUNCTION("""COMPUTED_VALUE"""),"За")</f>
        <v>За</v>
      </c>
      <c r="PQ54" s="19">
        <f ca="1">IFERROR(__xludf.DUMMYFUNCTION("""COMPUTED_VALUE"""),17)</f>
        <v>17</v>
      </c>
      <c r="PR54" s="19" t="str">
        <f ca="1">IFERROR(__xludf.DUMMYFUNCTION("""COMPUTED_VALUE"""),"Кушнір І. І.")</f>
        <v>Кушнір І. І.</v>
      </c>
      <c r="PS54" s="19" t="str">
        <f ca="1">IFERROR(__xludf.DUMMYFUNCTION("""COMPUTED_VALUE"""),"Не голосував")</f>
        <v>Не голосував</v>
      </c>
      <c r="PT54" s="19">
        <f ca="1">IFERROR(__xludf.DUMMYFUNCTION("""COMPUTED_VALUE"""),17)</f>
        <v>17</v>
      </c>
      <c r="PU54" s="19" t="str">
        <f ca="1">IFERROR(__xludf.DUMMYFUNCTION("""COMPUTED_VALUE"""),"Кушнір І. І.")</f>
        <v>Кушнір І. І.</v>
      </c>
      <c r="PV54" s="19" t="str">
        <f ca="1">IFERROR(__xludf.DUMMYFUNCTION("""COMPUTED_VALUE"""),"Не голосував")</f>
        <v>Не голосував</v>
      </c>
      <c r="PW54" s="19">
        <f ca="1">IFERROR(__xludf.DUMMYFUNCTION("""COMPUTED_VALUE"""),17)</f>
        <v>17</v>
      </c>
      <c r="PX54" s="19" t="str">
        <f ca="1">IFERROR(__xludf.DUMMYFUNCTION("""COMPUTED_VALUE"""),"Кушнір І. І.")</f>
        <v>Кушнір І. І.</v>
      </c>
      <c r="PY54" s="19" t="str">
        <f ca="1">IFERROR(__xludf.DUMMYFUNCTION("""COMPUTED_VALUE"""),"За")</f>
        <v>За</v>
      </c>
      <c r="PZ54" s="19">
        <f ca="1">IFERROR(__xludf.DUMMYFUNCTION("""COMPUTED_VALUE"""),17)</f>
        <v>17</v>
      </c>
      <c r="QA54" s="19" t="str">
        <f ca="1">IFERROR(__xludf.DUMMYFUNCTION("""COMPUTED_VALUE"""),"Кушнір І. І.")</f>
        <v>Кушнір І. І.</v>
      </c>
      <c r="QB54" s="19" t="str">
        <f ca="1">IFERROR(__xludf.DUMMYFUNCTION("""COMPUTED_VALUE"""),"Не голосував")</f>
        <v>Не голосував</v>
      </c>
      <c r="QC54" s="19">
        <f ca="1">IFERROR(__xludf.DUMMYFUNCTION("""COMPUTED_VALUE"""),17)</f>
        <v>17</v>
      </c>
      <c r="QD54" s="19" t="str">
        <f ca="1">IFERROR(__xludf.DUMMYFUNCTION("""COMPUTED_VALUE"""),"Кушнір І. І.")</f>
        <v>Кушнір І. І.</v>
      </c>
      <c r="QE54" s="19" t="str">
        <f ca="1">IFERROR(__xludf.DUMMYFUNCTION("""COMPUTED_VALUE"""),"Не голосував")</f>
        <v>Не голосував</v>
      </c>
      <c r="QF54" s="19">
        <f ca="1">IFERROR(__xludf.DUMMYFUNCTION("""COMPUTED_VALUE"""),17)</f>
        <v>17</v>
      </c>
      <c r="QG54" s="19" t="str">
        <f ca="1">IFERROR(__xludf.DUMMYFUNCTION("""COMPUTED_VALUE"""),"Кушнір І. І.")</f>
        <v>Кушнір І. І.</v>
      </c>
      <c r="QH54" s="19" t="str">
        <f ca="1">IFERROR(__xludf.DUMMYFUNCTION("""COMPUTED_VALUE"""),"Утримався")</f>
        <v>Утримався</v>
      </c>
      <c r="QI54" s="19">
        <f ca="1">IFERROR(__xludf.DUMMYFUNCTION("""COMPUTED_VALUE"""),17)</f>
        <v>17</v>
      </c>
      <c r="QJ54" s="19" t="str">
        <f ca="1">IFERROR(__xludf.DUMMYFUNCTION("""COMPUTED_VALUE"""),"Кушнір І. І.")</f>
        <v>Кушнір І. І.</v>
      </c>
      <c r="QK54" s="19" t="str">
        <f ca="1">IFERROR(__xludf.DUMMYFUNCTION("""COMPUTED_VALUE"""),"За")</f>
        <v>За</v>
      </c>
    </row>
    <row r="55" spans="1:453" ht="12.75">
      <c r="A55" s="17">
        <f ca="1">IFERROR(__xludf.DUMMYFUNCTION("""COMPUTED_VALUE"""),8)</f>
        <v>8</v>
      </c>
      <c r="B55" s="17" t="str">
        <f ca="1">IFERROR(__xludf.DUMMYFUNCTION("""COMPUTED_VALUE"""),"Лимар Ю. В.")</f>
        <v>Лимар Ю. В.</v>
      </c>
      <c r="C55" s="19" t="str">
        <f ca="1">IFERROR(__xludf.DUMMYFUNCTION("""COMPUTED_VALUE"""),"Не голосував")</f>
        <v>Не голосував</v>
      </c>
      <c r="D55" s="19">
        <f ca="1">IFERROR(__xludf.DUMMYFUNCTION("""COMPUTED_VALUE"""),8)</f>
        <v>8</v>
      </c>
      <c r="E55" s="19" t="str">
        <f ca="1">IFERROR(__xludf.DUMMYFUNCTION("""COMPUTED_VALUE"""),"Лимар Ю. В.")</f>
        <v>Лимар Ю. В.</v>
      </c>
      <c r="F55" s="19" t="str">
        <f ca="1">IFERROR(__xludf.DUMMYFUNCTION("""COMPUTED_VALUE"""),"За")</f>
        <v>За</v>
      </c>
      <c r="G55" s="19">
        <f ca="1">IFERROR(__xludf.DUMMYFUNCTION("""COMPUTED_VALUE"""),8)</f>
        <v>8</v>
      </c>
      <c r="H55" s="19" t="str">
        <f ca="1">IFERROR(__xludf.DUMMYFUNCTION("""COMPUTED_VALUE"""),"Лимар Ю. В.")</f>
        <v>Лимар Ю. В.</v>
      </c>
      <c r="I55" s="19" t="str">
        <f ca="1">IFERROR(__xludf.DUMMYFUNCTION("""COMPUTED_VALUE"""),"За")</f>
        <v>За</v>
      </c>
      <c r="J55" s="19">
        <f ca="1">IFERROR(__xludf.DUMMYFUNCTION("""COMPUTED_VALUE"""),8)</f>
        <v>8</v>
      </c>
      <c r="K55" s="19" t="str">
        <f ca="1">IFERROR(__xludf.DUMMYFUNCTION("""COMPUTED_VALUE"""),"Лимар Ю. В.")</f>
        <v>Лимар Ю. В.</v>
      </c>
      <c r="L55" s="19" t="str">
        <f ca="1">IFERROR(__xludf.DUMMYFUNCTION("""COMPUTED_VALUE"""),"За")</f>
        <v>За</v>
      </c>
      <c r="M55" s="19">
        <f ca="1">IFERROR(__xludf.DUMMYFUNCTION("""COMPUTED_VALUE"""),8)</f>
        <v>8</v>
      </c>
      <c r="N55" s="19" t="str">
        <f ca="1">IFERROR(__xludf.DUMMYFUNCTION("""COMPUTED_VALUE"""),"Лимар Ю. В.")</f>
        <v>Лимар Ю. В.</v>
      </c>
      <c r="O55" s="19" t="str">
        <f ca="1">IFERROR(__xludf.DUMMYFUNCTION("""COMPUTED_VALUE"""),"За")</f>
        <v>За</v>
      </c>
      <c r="P55" s="19">
        <f ca="1">IFERROR(__xludf.DUMMYFUNCTION("""COMPUTED_VALUE"""),8)</f>
        <v>8</v>
      </c>
      <c r="Q55" s="19" t="str">
        <f ca="1">IFERROR(__xludf.DUMMYFUNCTION("""COMPUTED_VALUE"""),"Лимар Ю. В.")</f>
        <v>Лимар Ю. В.</v>
      </c>
      <c r="R55" s="19" t="str">
        <f ca="1">IFERROR(__xludf.DUMMYFUNCTION("""COMPUTED_VALUE"""),"За")</f>
        <v>За</v>
      </c>
      <c r="S55" s="19">
        <f ca="1">IFERROR(__xludf.DUMMYFUNCTION("""COMPUTED_VALUE"""),8)</f>
        <v>8</v>
      </c>
      <c r="T55" s="19" t="str">
        <f ca="1">IFERROR(__xludf.DUMMYFUNCTION("""COMPUTED_VALUE"""),"Лимар Ю. В.")</f>
        <v>Лимар Ю. В.</v>
      </c>
      <c r="U55" s="19" t="str">
        <f ca="1">IFERROR(__xludf.DUMMYFUNCTION("""COMPUTED_VALUE"""),"За")</f>
        <v>За</v>
      </c>
      <c r="V55" s="19">
        <f ca="1">IFERROR(__xludf.DUMMYFUNCTION("""COMPUTED_VALUE"""),8)</f>
        <v>8</v>
      </c>
      <c r="W55" s="19" t="str">
        <f ca="1">IFERROR(__xludf.DUMMYFUNCTION("""COMPUTED_VALUE"""),"Лимар Ю. В.")</f>
        <v>Лимар Ю. В.</v>
      </c>
      <c r="X55" s="19" t="str">
        <f ca="1">IFERROR(__xludf.DUMMYFUNCTION("""COMPUTED_VALUE"""),"Не голосував")</f>
        <v>Не голосував</v>
      </c>
      <c r="Y55" s="19">
        <f ca="1">IFERROR(__xludf.DUMMYFUNCTION("""COMPUTED_VALUE"""),8)</f>
        <v>8</v>
      </c>
      <c r="Z55" s="19" t="str">
        <f ca="1">IFERROR(__xludf.DUMMYFUNCTION("""COMPUTED_VALUE"""),"Лимар Ю. В.")</f>
        <v>Лимар Ю. В.</v>
      </c>
      <c r="AA55" s="19" t="str">
        <f ca="1">IFERROR(__xludf.DUMMYFUNCTION("""COMPUTED_VALUE"""),"За")</f>
        <v>За</v>
      </c>
      <c r="AB55" s="19">
        <f ca="1">IFERROR(__xludf.DUMMYFUNCTION("""COMPUTED_VALUE"""),8)</f>
        <v>8</v>
      </c>
      <c r="AC55" s="19" t="str">
        <f ca="1">IFERROR(__xludf.DUMMYFUNCTION("""COMPUTED_VALUE"""),"Лимар Ю. В.")</f>
        <v>Лимар Ю. В.</v>
      </c>
      <c r="AD55" s="19" t="str">
        <f ca="1">IFERROR(__xludf.DUMMYFUNCTION("""COMPUTED_VALUE"""),"За")</f>
        <v>За</v>
      </c>
      <c r="AE55" s="19">
        <f ca="1">IFERROR(__xludf.DUMMYFUNCTION("""COMPUTED_VALUE"""),8)</f>
        <v>8</v>
      </c>
      <c r="AF55" s="19" t="str">
        <f ca="1">IFERROR(__xludf.DUMMYFUNCTION("""COMPUTED_VALUE"""),"Лимар Ю. В.")</f>
        <v>Лимар Ю. В.</v>
      </c>
      <c r="AG55" s="19" t="str">
        <f ca="1">IFERROR(__xludf.DUMMYFUNCTION("""COMPUTED_VALUE"""),"За")</f>
        <v>За</v>
      </c>
      <c r="AH55" s="19">
        <f ca="1">IFERROR(__xludf.DUMMYFUNCTION("""COMPUTED_VALUE"""),8)</f>
        <v>8</v>
      </c>
      <c r="AI55" s="19" t="str">
        <f ca="1">IFERROR(__xludf.DUMMYFUNCTION("""COMPUTED_VALUE"""),"Лимар Ю. В.")</f>
        <v>Лимар Ю. В.</v>
      </c>
      <c r="AJ55" s="19" t="str">
        <f ca="1">IFERROR(__xludf.DUMMYFUNCTION("""COMPUTED_VALUE"""),"За")</f>
        <v>За</v>
      </c>
      <c r="AK55" s="19">
        <f ca="1">IFERROR(__xludf.DUMMYFUNCTION("""COMPUTED_VALUE"""),8)</f>
        <v>8</v>
      </c>
      <c r="AL55" s="19" t="str">
        <f ca="1">IFERROR(__xludf.DUMMYFUNCTION("""COMPUTED_VALUE"""),"Лимар Ю. В.")</f>
        <v>Лимар Ю. В.</v>
      </c>
      <c r="AM55" s="19" t="str">
        <f ca="1">IFERROR(__xludf.DUMMYFUNCTION("""COMPUTED_VALUE"""),"За")</f>
        <v>За</v>
      </c>
      <c r="AN55" s="19">
        <f ca="1">IFERROR(__xludf.DUMMYFUNCTION("""COMPUTED_VALUE"""),8)</f>
        <v>8</v>
      </c>
      <c r="AO55" s="19" t="str">
        <f ca="1">IFERROR(__xludf.DUMMYFUNCTION("""COMPUTED_VALUE"""),"Лимар Ю. В.")</f>
        <v>Лимар Ю. В.</v>
      </c>
      <c r="AP55" s="19" t="str">
        <f ca="1">IFERROR(__xludf.DUMMYFUNCTION("""COMPUTED_VALUE"""),"Не голосував")</f>
        <v>Не голосував</v>
      </c>
      <c r="AQ55" s="19">
        <f ca="1">IFERROR(__xludf.DUMMYFUNCTION("""COMPUTED_VALUE"""),8)</f>
        <v>8</v>
      </c>
      <c r="AR55" s="19" t="str">
        <f ca="1">IFERROR(__xludf.DUMMYFUNCTION("""COMPUTED_VALUE"""),"Лимар Ю. В.")</f>
        <v>Лимар Ю. В.</v>
      </c>
      <c r="AS55" s="19" t="str">
        <f ca="1">IFERROR(__xludf.DUMMYFUNCTION("""COMPUTED_VALUE"""),"Не голосував")</f>
        <v>Не голосував</v>
      </c>
      <c r="AT55" s="19">
        <f ca="1">IFERROR(__xludf.DUMMYFUNCTION("""COMPUTED_VALUE"""),8)</f>
        <v>8</v>
      </c>
      <c r="AU55" s="19" t="str">
        <f ca="1">IFERROR(__xludf.DUMMYFUNCTION("""COMPUTED_VALUE"""),"Лимар Ю. В.")</f>
        <v>Лимар Ю. В.</v>
      </c>
      <c r="AV55" s="19" t="str">
        <f ca="1">IFERROR(__xludf.DUMMYFUNCTION("""COMPUTED_VALUE"""),"За")</f>
        <v>За</v>
      </c>
      <c r="AW55" s="19">
        <f ca="1">IFERROR(__xludf.DUMMYFUNCTION("""COMPUTED_VALUE"""),8)</f>
        <v>8</v>
      </c>
      <c r="AX55" s="19" t="str">
        <f ca="1">IFERROR(__xludf.DUMMYFUNCTION("""COMPUTED_VALUE"""),"Лимар Ю. В.")</f>
        <v>Лимар Ю. В.</v>
      </c>
      <c r="AY55" s="19" t="str">
        <f ca="1">IFERROR(__xludf.DUMMYFUNCTION("""COMPUTED_VALUE"""),"За")</f>
        <v>За</v>
      </c>
      <c r="AZ55" s="19">
        <f ca="1">IFERROR(__xludf.DUMMYFUNCTION("""COMPUTED_VALUE"""),8)</f>
        <v>8</v>
      </c>
      <c r="BA55" s="19" t="str">
        <f ca="1">IFERROR(__xludf.DUMMYFUNCTION("""COMPUTED_VALUE"""),"Лимар Ю. В.")</f>
        <v>Лимар Ю. В.</v>
      </c>
      <c r="BB55" s="19" t="str">
        <f ca="1">IFERROR(__xludf.DUMMYFUNCTION("""COMPUTED_VALUE"""),"За")</f>
        <v>За</v>
      </c>
      <c r="BC55" s="19">
        <f ca="1">IFERROR(__xludf.DUMMYFUNCTION("""COMPUTED_VALUE"""),8)</f>
        <v>8</v>
      </c>
      <c r="BD55" s="19" t="str">
        <f ca="1">IFERROR(__xludf.DUMMYFUNCTION("""COMPUTED_VALUE"""),"Лимар Ю. В.")</f>
        <v>Лимар Ю. В.</v>
      </c>
      <c r="BE55" s="19" t="str">
        <f ca="1">IFERROR(__xludf.DUMMYFUNCTION("""COMPUTED_VALUE"""),"За")</f>
        <v>За</v>
      </c>
      <c r="BF55" s="19">
        <f ca="1">IFERROR(__xludf.DUMMYFUNCTION("""COMPUTED_VALUE"""),8)</f>
        <v>8</v>
      </c>
      <c r="BG55" s="19" t="str">
        <f ca="1">IFERROR(__xludf.DUMMYFUNCTION("""COMPUTED_VALUE"""),"Лимар Ю. В.")</f>
        <v>Лимар Ю. В.</v>
      </c>
      <c r="BH55" s="19" t="str">
        <f ca="1">IFERROR(__xludf.DUMMYFUNCTION("""COMPUTED_VALUE"""),"За")</f>
        <v>За</v>
      </c>
      <c r="BI55" s="19">
        <f ca="1">IFERROR(__xludf.DUMMYFUNCTION("""COMPUTED_VALUE"""),8)</f>
        <v>8</v>
      </c>
      <c r="BJ55" s="19" t="str">
        <f ca="1">IFERROR(__xludf.DUMMYFUNCTION("""COMPUTED_VALUE"""),"Лимар Ю. В.")</f>
        <v>Лимар Ю. В.</v>
      </c>
      <c r="BK55" s="19" t="str">
        <f ca="1">IFERROR(__xludf.DUMMYFUNCTION("""COMPUTED_VALUE"""),"Не голосував")</f>
        <v>Не голосував</v>
      </c>
      <c r="BL55" s="19">
        <f ca="1">IFERROR(__xludf.DUMMYFUNCTION("""COMPUTED_VALUE"""),8)</f>
        <v>8</v>
      </c>
      <c r="BM55" s="19" t="str">
        <f ca="1">IFERROR(__xludf.DUMMYFUNCTION("""COMPUTED_VALUE"""),"Лимар Ю. В.")</f>
        <v>Лимар Ю. В.</v>
      </c>
      <c r="BN55" s="19" t="str">
        <f ca="1">IFERROR(__xludf.DUMMYFUNCTION("""COMPUTED_VALUE"""),"За")</f>
        <v>За</v>
      </c>
      <c r="BO55" s="19">
        <f ca="1">IFERROR(__xludf.DUMMYFUNCTION("""COMPUTED_VALUE"""),8)</f>
        <v>8</v>
      </c>
      <c r="BP55" s="19" t="str">
        <f ca="1">IFERROR(__xludf.DUMMYFUNCTION("""COMPUTED_VALUE"""),"Лимар Ю. В.")</f>
        <v>Лимар Ю. В.</v>
      </c>
      <c r="BQ55" s="19" t="str">
        <f ca="1">IFERROR(__xludf.DUMMYFUNCTION("""COMPUTED_VALUE"""),"Не голосував")</f>
        <v>Не голосував</v>
      </c>
      <c r="BR55" s="19">
        <f ca="1">IFERROR(__xludf.DUMMYFUNCTION("""COMPUTED_VALUE"""),8)</f>
        <v>8</v>
      </c>
      <c r="BS55" s="19" t="str">
        <f ca="1">IFERROR(__xludf.DUMMYFUNCTION("""COMPUTED_VALUE"""),"Лимар Ю. В.")</f>
        <v>Лимар Ю. В.</v>
      </c>
      <c r="BT55" s="19" t="str">
        <f ca="1">IFERROR(__xludf.DUMMYFUNCTION("""COMPUTED_VALUE"""),"За")</f>
        <v>За</v>
      </c>
      <c r="BU55" s="19">
        <f ca="1">IFERROR(__xludf.DUMMYFUNCTION("""COMPUTED_VALUE"""),8)</f>
        <v>8</v>
      </c>
      <c r="BV55" s="19" t="str">
        <f ca="1">IFERROR(__xludf.DUMMYFUNCTION("""COMPUTED_VALUE"""),"Лимар Ю. В.")</f>
        <v>Лимар Ю. В.</v>
      </c>
      <c r="BW55" s="19" t="str">
        <f ca="1">IFERROR(__xludf.DUMMYFUNCTION("""COMPUTED_VALUE"""),"За")</f>
        <v>За</v>
      </c>
      <c r="BX55" s="19">
        <f ca="1">IFERROR(__xludf.DUMMYFUNCTION("""COMPUTED_VALUE"""),8)</f>
        <v>8</v>
      </c>
      <c r="BY55" s="19" t="str">
        <f ca="1">IFERROR(__xludf.DUMMYFUNCTION("""COMPUTED_VALUE"""),"Лимар Ю. В.")</f>
        <v>Лимар Ю. В.</v>
      </c>
      <c r="BZ55" s="19" t="str">
        <f ca="1">IFERROR(__xludf.DUMMYFUNCTION("""COMPUTED_VALUE"""),"За")</f>
        <v>За</v>
      </c>
      <c r="CA55" s="19">
        <f ca="1">IFERROR(__xludf.DUMMYFUNCTION("""COMPUTED_VALUE"""),8)</f>
        <v>8</v>
      </c>
      <c r="CB55" s="19" t="str">
        <f ca="1">IFERROR(__xludf.DUMMYFUNCTION("""COMPUTED_VALUE"""),"Лимар Ю. В.")</f>
        <v>Лимар Ю. В.</v>
      </c>
      <c r="CC55" s="19" t="str">
        <f ca="1">IFERROR(__xludf.DUMMYFUNCTION("""COMPUTED_VALUE"""),"За")</f>
        <v>За</v>
      </c>
      <c r="CD55" s="19">
        <f ca="1">IFERROR(__xludf.DUMMYFUNCTION("""COMPUTED_VALUE"""),8)</f>
        <v>8</v>
      </c>
      <c r="CE55" s="19" t="str">
        <f ca="1">IFERROR(__xludf.DUMMYFUNCTION("""COMPUTED_VALUE"""),"Лимар Ю. В.")</f>
        <v>Лимар Ю. В.</v>
      </c>
      <c r="CF55" s="19" t="str">
        <f ca="1">IFERROR(__xludf.DUMMYFUNCTION("""COMPUTED_VALUE"""),"За")</f>
        <v>За</v>
      </c>
      <c r="CG55" s="19">
        <f ca="1">IFERROR(__xludf.DUMMYFUNCTION("""COMPUTED_VALUE"""),8)</f>
        <v>8</v>
      </c>
      <c r="CH55" s="19" t="str">
        <f ca="1">IFERROR(__xludf.DUMMYFUNCTION("""COMPUTED_VALUE"""),"Лимар Ю. В.")</f>
        <v>Лимар Ю. В.</v>
      </c>
      <c r="CI55" s="19" t="str">
        <f ca="1">IFERROR(__xludf.DUMMYFUNCTION("""COMPUTED_VALUE"""),"Не голосував")</f>
        <v>Не голосував</v>
      </c>
      <c r="CJ55" s="19">
        <f ca="1">IFERROR(__xludf.DUMMYFUNCTION("""COMPUTED_VALUE"""),8)</f>
        <v>8</v>
      </c>
      <c r="CK55" s="19" t="str">
        <f ca="1">IFERROR(__xludf.DUMMYFUNCTION("""COMPUTED_VALUE"""),"Лимар Ю. В.")</f>
        <v>Лимар Ю. В.</v>
      </c>
      <c r="CL55" s="19" t="str">
        <f ca="1">IFERROR(__xludf.DUMMYFUNCTION("""COMPUTED_VALUE"""),"За")</f>
        <v>За</v>
      </c>
      <c r="CM55" s="19">
        <f ca="1">IFERROR(__xludf.DUMMYFUNCTION("""COMPUTED_VALUE"""),8)</f>
        <v>8</v>
      </c>
      <c r="CN55" s="19" t="str">
        <f ca="1">IFERROR(__xludf.DUMMYFUNCTION("""COMPUTED_VALUE"""),"Лимар Ю. В.")</f>
        <v>Лимар Ю. В.</v>
      </c>
      <c r="CO55" s="19" t="str">
        <f ca="1">IFERROR(__xludf.DUMMYFUNCTION("""COMPUTED_VALUE"""),"Не голосував")</f>
        <v>Не голосував</v>
      </c>
      <c r="CP55" s="19">
        <f ca="1">IFERROR(__xludf.DUMMYFUNCTION("""COMPUTED_VALUE"""),8)</f>
        <v>8</v>
      </c>
      <c r="CQ55" s="19" t="str">
        <f ca="1">IFERROR(__xludf.DUMMYFUNCTION("""COMPUTED_VALUE"""),"Лимар Ю. В.")</f>
        <v>Лимар Ю. В.</v>
      </c>
      <c r="CR55" s="19" t="str">
        <f ca="1">IFERROR(__xludf.DUMMYFUNCTION("""COMPUTED_VALUE"""),"За")</f>
        <v>За</v>
      </c>
      <c r="CS55" s="19">
        <f ca="1">IFERROR(__xludf.DUMMYFUNCTION("""COMPUTED_VALUE"""),8)</f>
        <v>8</v>
      </c>
      <c r="CT55" s="19" t="str">
        <f ca="1">IFERROR(__xludf.DUMMYFUNCTION("""COMPUTED_VALUE"""),"Лимар Ю. В.")</f>
        <v>Лимар Ю. В.</v>
      </c>
      <c r="CU55" s="19" t="str">
        <f ca="1">IFERROR(__xludf.DUMMYFUNCTION("""COMPUTED_VALUE"""),"За")</f>
        <v>За</v>
      </c>
      <c r="CV55" s="19">
        <f ca="1">IFERROR(__xludf.DUMMYFUNCTION("""COMPUTED_VALUE"""),8)</f>
        <v>8</v>
      </c>
      <c r="CW55" s="19" t="str">
        <f ca="1">IFERROR(__xludf.DUMMYFUNCTION("""COMPUTED_VALUE"""),"Лимар Ю. В.")</f>
        <v>Лимар Ю. В.</v>
      </c>
      <c r="CX55" s="19" t="str">
        <f ca="1">IFERROR(__xludf.DUMMYFUNCTION("""COMPUTED_VALUE"""),"За")</f>
        <v>За</v>
      </c>
      <c r="CY55" s="19">
        <f ca="1">IFERROR(__xludf.DUMMYFUNCTION("""COMPUTED_VALUE"""),8)</f>
        <v>8</v>
      </c>
      <c r="CZ55" s="19" t="str">
        <f ca="1">IFERROR(__xludf.DUMMYFUNCTION("""COMPUTED_VALUE"""),"Лимар Ю. В.")</f>
        <v>Лимар Ю. В.</v>
      </c>
      <c r="DA55" s="19" t="str">
        <f ca="1">IFERROR(__xludf.DUMMYFUNCTION("""COMPUTED_VALUE"""),"За")</f>
        <v>За</v>
      </c>
      <c r="DB55" s="19">
        <f ca="1">IFERROR(__xludf.DUMMYFUNCTION("""COMPUTED_VALUE"""),8)</f>
        <v>8</v>
      </c>
      <c r="DC55" s="19" t="str">
        <f ca="1">IFERROR(__xludf.DUMMYFUNCTION("""COMPUTED_VALUE"""),"Лимар Ю. В.")</f>
        <v>Лимар Ю. В.</v>
      </c>
      <c r="DD55" s="19" t="str">
        <f ca="1">IFERROR(__xludf.DUMMYFUNCTION("""COMPUTED_VALUE"""),"За")</f>
        <v>За</v>
      </c>
      <c r="DE55" s="19">
        <f ca="1">IFERROR(__xludf.DUMMYFUNCTION("""COMPUTED_VALUE"""),8)</f>
        <v>8</v>
      </c>
      <c r="DF55" s="19" t="str">
        <f ca="1">IFERROR(__xludf.DUMMYFUNCTION("""COMPUTED_VALUE"""),"Лимар Ю. В.")</f>
        <v>Лимар Ю. В.</v>
      </c>
      <c r="DG55" s="19" t="str">
        <f ca="1">IFERROR(__xludf.DUMMYFUNCTION("""COMPUTED_VALUE"""),"За")</f>
        <v>За</v>
      </c>
      <c r="DH55" s="19">
        <f ca="1">IFERROR(__xludf.DUMMYFUNCTION("""COMPUTED_VALUE"""),8)</f>
        <v>8</v>
      </c>
      <c r="DI55" s="19" t="str">
        <f ca="1">IFERROR(__xludf.DUMMYFUNCTION("""COMPUTED_VALUE"""),"Лимар Ю. В.")</f>
        <v>Лимар Ю. В.</v>
      </c>
      <c r="DJ55" s="19" t="str">
        <f ca="1">IFERROR(__xludf.DUMMYFUNCTION("""COMPUTED_VALUE"""),"За")</f>
        <v>За</v>
      </c>
      <c r="DK55" s="19">
        <f ca="1">IFERROR(__xludf.DUMMYFUNCTION("""COMPUTED_VALUE"""),8)</f>
        <v>8</v>
      </c>
      <c r="DL55" s="19" t="str">
        <f ca="1">IFERROR(__xludf.DUMMYFUNCTION("""COMPUTED_VALUE"""),"Лимар Ю. В.")</f>
        <v>Лимар Ю. В.</v>
      </c>
      <c r="DM55" s="19" t="str">
        <f ca="1">IFERROR(__xludf.DUMMYFUNCTION("""COMPUTED_VALUE"""),"За")</f>
        <v>За</v>
      </c>
      <c r="DN55" s="19">
        <f ca="1">IFERROR(__xludf.DUMMYFUNCTION("""COMPUTED_VALUE"""),8)</f>
        <v>8</v>
      </c>
      <c r="DO55" s="19" t="str">
        <f ca="1">IFERROR(__xludf.DUMMYFUNCTION("""COMPUTED_VALUE"""),"Лимар Ю. В.")</f>
        <v>Лимар Ю. В.</v>
      </c>
      <c r="DP55" s="19" t="str">
        <f ca="1">IFERROR(__xludf.DUMMYFUNCTION("""COMPUTED_VALUE"""),"За")</f>
        <v>За</v>
      </c>
      <c r="DQ55" s="19">
        <f ca="1">IFERROR(__xludf.DUMMYFUNCTION("""COMPUTED_VALUE"""),8)</f>
        <v>8</v>
      </c>
      <c r="DR55" s="19" t="str">
        <f ca="1">IFERROR(__xludf.DUMMYFUNCTION("""COMPUTED_VALUE"""),"Лимар Ю. В.")</f>
        <v>Лимар Ю. В.</v>
      </c>
      <c r="DS55" s="19" t="str">
        <f ca="1">IFERROR(__xludf.DUMMYFUNCTION("""COMPUTED_VALUE"""),"За")</f>
        <v>За</v>
      </c>
      <c r="DT55" s="19">
        <f ca="1">IFERROR(__xludf.DUMMYFUNCTION("""COMPUTED_VALUE"""),8)</f>
        <v>8</v>
      </c>
      <c r="DU55" s="19" t="str">
        <f ca="1">IFERROR(__xludf.DUMMYFUNCTION("""COMPUTED_VALUE"""),"Лимар Ю. В.")</f>
        <v>Лимар Ю. В.</v>
      </c>
      <c r="DV55" s="19" t="str">
        <f ca="1">IFERROR(__xludf.DUMMYFUNCTION("""COMPUTED_VALUE"""),"За")</f>
        <v>За</v>
      </c>
      <c r="DW55" s="19">
        <f ca="1">IFERROR(__xludf.DUMMYFUNCTION("""COMPUTED_VALUE"""),8)</f>
        <v>8</v>
      </c>
      <c r="DX55" s="19" t="str">
        <f ca="1">IFERROR(__xludf.DUMMYFUNCTION("""COMPUTED_VALUE"""),"Лимар Ю. В.")</f>
        <v>Лимар Ю. В.</v>
      </c>
      <c r="DY55" s="19" t="str">
        <f ca="1">IFERROR(__xludf.DUMMYFUNCTION("""COMPUTED_VALUE"""),"За")</f>
        <v>За</v>
      </c>
      <c r="DZ55" s="19">
        <f ca="1">IFERROR(__xludf.DUMMYFUNCTION("""COMPUTED_VALUE"""),8)</f>
        <v>8</v>
      </c>
      <c r="EA55" s="19" t="str">
        <f ca="1">IFERROR(__xludf.DUMMYFUNCTION("""COMPUTED_VALUE"""),"Лимар Ю. В.")</f>
        <v>Лимар Ю. В.</v>
      </c>
      <c r="EB55" s="19" t="str">
        <f ca="1">IFERROR(__xludf.DUMMYFUNCTION("""COMPUTED_VALUE"""),"За")</f>
        <v>За</v>
      </c>
      <c r="EC55" s="19">
        <f ca="1">IFERROR(__xludf.DUMMYFUNCTION("""COMPUTED_VALUE"""),8)</f>
        <v>8</v>
      </c>
      <c r="ED55" s="19" t="str">
        <f ca="1">IFERROR(__xludf.DUMMYFUNCTION("""COMPUTED_VALUE"""),"Лимар Ю. В.")</f>
        <v>Лимар Ю. В.</v>
      </c>
      <c r="EE55" s="19" t="str">
        <f ca="1">IFERROR(__xludf.DUMMYFUNCTION("""COMPUTED_VALUE"""),"За")</f>
        <v>За</v>
      </c>
      <c r="EF55" s="19">
        <f ca="1">IFERROR(__xludf.DUMMYFUNCTION("""COMPUTED_VALUE"""),8)</f>
        <v>8</v>
      </c>
      <c r="EG55" s="19" t="str">
        <f ca="1">IFERROR(__xludf.DUMMYFUNCTION("""COMPUTED_VALUE"""),"Лимар Ю. В.")</f>
        <v>Лимар Ю. В.</v>
      </c>
      <c r="EH55" s="19" t="str">
        <f ca="1">IFERROR(__xludf.DUMMYFUNCTION("""COMPUTED_VALUE"""),"За")</f>
        <v>За</v>
      </c>
      <c r="EI55" s="19">
        <f ca="1">IFERROR(__xludf.DUMMYFUNCTION("""COMPUTED_VALUE"""),8)</f>
        <v>8</v>
      </c>
      <c r="EJ55" s="19" t="str">
        <f ca="1">IFERROR(__xludf.DUMMYFUNCTION("""COMPUTED_VALUE"""),"Лимар Ю. В.")</f>
        <v>Лимар Ю. В.</v>
      </c>
      <c r="EK55" s="19" t="str">
        <f ca="1">IFERROR(__xludf.DUMMYFUNCTION("""COMPUTED_VALUE"""),"За")</f>
        <v>За</v>
      </c>
      <c r="EL55" s="19">
        <f ca="1">IFERROR(__xludf.DUMMYFUNCTION("""COMPUTED_VALUE"""),8)</f>
        <v>8</v>
      </c>
      <c r="EM55" s="19" t="str">
        <f ca="1">IFERROR(__xludf.DUMMYFUNCTION("""COMPUTED_VALUE"""),"Лимар Ю. В.")</f>
        <v>Лимар Ю. В.</v>
      </c>
      <c r="EN55" s="19" t="str">
        <f ca="1">IFERROR(__xludf.DUMMYFUNCTION("""COMPUTED_VALUE"""),"Не голосував")</f>
        <v>Не голосував</v>
      </c>
      <c r="EO55" s="19">
        <f ca="1">IFERROR(__xludf.DUMMYFUNCTION("""COMPUTED_VALUE"""),8)</f>
        <v>8</v>
      </c>
      <c r="EP55" s="19" t="str">
        <f ca="1">IFERROR(__xludf.DUMMYFUNCTION("""COMPUTED_VALUE"""),"Лимар Ю. В.")</f>
        <v>Лимар Ю. В.</v>
      </c>
      <c r="EQ55" s="19" t="str">
        <f ca="1">IFERROR(__xludf.DUMMYFUNCTION("""COMPUTED_VALUE"""),"Не голосував")</f>
        <v>Не голосував</v>
      </c>
      <c r="ER55" s="19">
        <f ca="1">IFERROR(__xludf.DUMMYFUNCTION("""COMPUTED_VALUE"""),8)</f>
        <v>8</v>
      </c>
      <c r="ES55" s="19" t="str">
        <f ca="1">IFERROR(__xludf.DUMMYFUNCTION("""COMPUTED_VALUE"""),"Лимар Ю. В.")</f>
        <v>Лимар Ю. В.</v>
      </c>
      <c r="ET55" s="19" t="str">
        <f ca="1">IFERROR(__xludf.DUMMYFUNCTION("""COMPUTED_VALUE"""),"За")</f>
        <v>За</v>
      </c>
      <c r="EU55" s="19">
        <f ca="1">IFERROR(__xludf.DUMMYFUNCTION("""COMPUTED_VALUE"""),8)</f>
        <v>8</v>
      </c>
      <c r="EV55" s="19" t="str">
        <f ca="1">IFERROR(__xludf.DUMMYFUNCTION("""COMPUTED_VALUE"""),"Лимар Ю. В.")</f>
        <v>Лимар Ю. В.</v>
      </c>
      <c r="EW55" s="19" t="str">
        <f ca="1">IFERROR(__xludf.DUMMYFUNCTION("""COMPUTED_VALUE"""),"За")</f>
        <v>За</v>
      </c>
      <c r="EX55" s="19">
        <f ca="1">IFERROR(__xludf.DUMMYFUNCTION("""COMPUTED_VALUE"""),8)</f>
        <v>8</v>
      </c>
      <c r="EY55" s="19" t="str">
        <f ca="1">IFERROR(__xludf.DUMMYFUNCTION("""COMPUTED_VALUE"""),"Лимар Ю. В.")</f>
        <v>Лимар Ю. В.</v>
      </c>
      <c r="EZ55" s="19" t="str">
        <f ca="1">IFERROR(__xludf.DUMMYFUNCTION("""COMPUTED_VALUE"""),"За")</f>
        <v>За</v>
      </c>
      <c r="FA55" s="19">
        <f ca="1">IFERROR(__xludf.DUMMYFUNCTION("""COMPUTED_VALUE"""),8)</f>
        <v>8</v>
      </c>
      <c r="FB55" s="19" t="str">
        <f ca="1">IFERROR(__xludf.DUMMYFUNCTION("""COMPUTED_VALUE"""),"Лимар Ю. В.")</f>
        <v>Лимар Ю. В.</v>
      </c>
      <c r="FC55" s="19" t="str">
        <f ca="1">IFERROR(__xludf.DUMMYFUNCTION("""COMPUTED_VALUE"""),"За")</f>
        <v>За</v>
      </c>
      <c r="FD55" s="19">
        <f ca="1">IFERROR(__xludf.DUMMYFUNCTION("""COMPUTED_VALUE"""),8)</f>
        <v>8</v>
      </c>
      <c r="FE55" s="19" t="str">
        <f ca="1">IFERROR(__xludf.DUMMYFUNCTION("""COMPUTED_VALUE"""),"Лимар Ю. В.")</f>
        <v>Лимар Ю. В.</v>
      </c>
      <c r="FF55" s="19" t="str">
        <f ca="1">IFERROR(__xludf.DUMMYFUNCTION("""COMPUTED_VALUE"""),"За")</f>
        <v>За</v>
      </c>
      <c r="FG55" s="19">
        <f ca="1">IFERROR(__xludf.DUMMYFUNCTION("""COMPUTED_VALUE"""),8)</f>
        <v>8</v>
      </c>
      <c r="FH55" s="19" t="str">
        <f ca="1">IFERROR(__xludf.DUMMYFUNCTION("""COMPUTED_VALUE"""),"Лимар Ю. В.")</f>
        <v>Лимар Ю. В.</v>
      </c>
      <c r="FI55" s="19" t="str">
        <f ca="1">IFERROR(__xludf.DUMMYFUNCTION("""COMPUTED_VALUE"""),"За")</f>
        <v>За</v>
      </c>
      <c r="FJ55" s="19">
        <f ca="1">IFERROR(__xludf.DUMMYFUNCTION("""COMPUTED_VALUE"""),8)</f>
        <v>8</v>
      </c>
      <c r="FK55" s="19" t="str">
        <f ca="1">IFERROR(__xludf.DUMMYFUNCTION("""COMPUTED_VALUE"""),"Лимар Ю. В.")</f>
        <v>Лимар Ю. В.</v>
      </c>
      <c r="FL55" s="19" t="str">
        <f ca="1">IFERROR(__xludf.DUMMYFUNCTION("""COMPUTED_VALUE"""),"За")</f>
        <v>За</v>
      </c>
      <c r="FM55" s="19">
        <f ca="1">IFERROR(__xludf.DUMMYFUNCTION("""COMPUTED_VALUE"""),8)</f>
        <v>8</v>
      </c>
      <c r="FN55" s="19" t="str">
        <f ca="1">IFERROR(__xludf.DUMMYFUNCTION("""COMPUTED_VALUE"""),"Лимар Ю. В.")</f>
        <v>Лимар Ю. В.</v>
      </c>
      <c r="FO55" s="19" t="str">
        <f ca="1">IFERROR(__xludf.DUMMYFUNCTION("""COMPUTED_VALUE"""),"За")</f>
        <v>За</v>
      </c>
      <c r="FP55" s="19">
        <f ca="1">IFERROR(__xludf.DUMMYFUNCTION("""COMPUTED_VALUE"""),8)</f>
        <v>8</v>
      </c>
      <c r="FQ55" s="19" t="str">
        <f ca="1">IFERROR(__xludf.DUMMYFUNCTION("""COMPUTED_VALUE"""),"Лимар Ю. В.")</f>
        <v>Лимар Ю. В.</v>
      </c>
      <c r="FR55" s="19" t="str">
        <f ca="1">IFERROR(__xludf.DUMMYFUNCTION("""COMPUTED_VALUE"""),"За")</f>
        <v>За</v>
      </c>
      <c r="FS55" s="19">
        <f ca="1">IFERROR(__xludf.DUMMYFUNCTION("""COMPUTED_VALUE"""),8)</f>
        <v>8</v>
      </c>
      <c r="FT55" s="19" t="str">
        <f ca="1">IFERROR(__xludf.DUMMYFUNCTION("""COMPUTED_VALUE"""),"Лимар Ю. В.")</f>
        <v>Лимар Ю. В.</v>
      </c>
      <c r="FU55" s="19" t="str">
        <f ca="1">IFERROR(__xludf.DUMMYFUNCTION("""COMPUTED_VALUE"""),"За")</f>
        <v>За</v>
      </c>
      <c r="FV55" s="19">
        <f ca="1">IFERROR(__xludf.DUMMYFUNCTION("""COMPUTED_VALUE"""),8)</f>
        <v>8</v>
      </c>
      <c r="FW55" s="19" t="str">
        <f ca="1">IFERROR(__xludf.DUMMYFUNCTION("""COMPUTED_VALUE"""),"Лимар Ю. В.")</f>
        <v>Лимар Ю. В.</v>
      </c>
      <c r="FX55" s="19" t="str">
        <f ca="1">IFERROR(__xludf.DUMMYFUNCTION("""COMPUTED_VALUE"""),"За")</f>
        <v>За</v>
      </c>
      <c r="FY55" s="19">
        <f ca="1">IFERROR(__xludf.DUMMYFUNCTION("""COMPUTED_VALUE"""),8)</f>
        <v>8</v>
      </c>
      <c r="FZ55" s="19" t="str">
        <f ca="1">IFERROR(__xludf.DUMMYFUNCTION("""COMPUTED_VALUE"""),"Лимар Ю. В.")</f>
        <v>Лимар Ю. В.</v>
      </c>
      <c r="GA55" s="19" t="str">
        <f ca="1">IFERROR(__xludf.DUMMYFUNCTION("""COMPUTED_VALUE"""),"За")</f>
        <v>За</v>
      </c>
      <c r="GB55" s="19">
        <f ca="1">IFERROR(__xludf.DUMMYFUNCTION("""COMPUTED_VALUE"""),8)</f>
        <v>8</v>
      </c>
      <c r="GC55" s="19" t="str">
        <f ca="1">IFERROR(__xludf.DUMMYFUNCTION("""COMPUTED_VALUE"""),"Лимар Ю. В.")</f>
        <v>Лимар Ю. В.</v>
      </c>
      <c r="GD55" s="19" t="str">
        <f ca="1">IFERROR(__xludf.DUMMYFUNCTION("""COMPUTED_VALUE"""),"За")</f>
        <v>За</v>
      </c>
      <c r="GE55" s="19">
        <f ca="1">IFERROR(__xludf.DUMMYFUNCTION("""COMPUTED_VALUE"""),8)</f>
        <v>8</v>
      </c>
      <c r="GF55" s="19" t="str">
        <f ca="1">IFERROR(__xludf.DUMMYFUNCTION("""COMPUTED_VALUE"""),"Лимар Ю. В.")</f>
        <v>Лимар Ю. В.</v>
      </c>
      <c r="GG55" s="19" t="str">
        <f ca="1">IFERROR(__xludf.DUMMYFUNCTION("""COMPUTED_VALUE"""),"За")</f>
        <v>За</v>
      </c>
      <c r="GH55" s="19">
        <f ca="1">IFERROR(__xludf.DUMMYFUNCTION("""COMPUTED_VALUE"""),8)</f>
        <v>8</v>
      </c>
      <c r="GI55" s="19" t="str">
        <f ca="1">IFERROR(__xludf.DUMMYFUNCTION("""COMPUTED_VALUE"""),"Лимар Ю. В.")</f>
        <v>Лимар Ю. В.</v>
      </c>
      <c r="GJ55" s="19" t="str">
        <f ca="1">IFERROR(__xludf.DUMMYFUNCTION("""COMPUTED_VALUE"""),"За")</f>
        <v>За</v>
      </c>
      <c r="GK55" s="19">
        <f ca="1">IFERROR(__xludf.DUMMYFUNCTION("""COMPUTED_VALUE"""),8)</f>
        <v>8</v>
      </c>
      <c r="GL55" s="19" t="str">
        <f ca="1">IFERROR(__xludf.DUMMYFUNCTION("""COMPUTED_VALUE"""),"Лимар Ю. В.")</f>
        <v>Лимар Ю. В.</v>
      </c>
      <c r="GM55" s="19" t="str">
        <f ca="1">IFERROR(__xludf.DUMMYFUNCTION("""COMPUTED_VALUE"""),"За")</f>
        <v>За</v>
      </c>
      <c r="GN55" s="19">
        <f ca="1">IFERROR(__xludf.DUMMYFUNCTION("""COMPUTED_VALUE"""),8)</f>
        <v>8</v>
      </c>
      <c r="GO55" s="19" t="str">
        <f ca="1">IFERROR(__xludf.DUMMYFUNCTION("""COMPUTED_VALUE"""),"Лимар Ю. В.")</f>
        <v>Лимар Ю. В.</v>
      </c>
      <c r="GP55" s="19" t="str">
        <f ca="1">IFERROR(__xludf.DUMMYFUNCTION("""COMPUTED_VALUE"""),"За")</f>
        <v>За</v>
      </c>
      <c r="GQ55" s="19">
        <f ca="1">IFERROR(__xludf.DUMMYFUNCTION("""COMPUTED_VALUE"""),8)</f>
        <v>8</v>
      </c>
      <c r="GR55" s="19" t="str">
        <f ca="1">IFERROR(__xludf.DUMMYFUNCTION("""COMPUTED_VALUE"""),"Лимар Ю. В.")</f>
        <v>Лимар Ю. В.</v>
      </c>
      <c r="GS55" s="19" t="str">
        <f ca="1">IFERROR(__xludf.DUMMYFUNCTION("""COMPUTED_VALUE"""),"За")</f>
        <v>За</v>
      </c>
      <c r="GT55" s="19">
        <f ca="1">IFERROR(__xludf.DUMMYFUNCTION("""COMPUTED_VALUE"""),8)</f>
        <v>8</v>
      </c>
      <c r="GU55" s="19" t="str">
        <f ca="1">IFERROR(__xludf.DUMMYFUNCTION("""COMPUTED_VALUE"""),"Лимар Ю. В.")</f>
        <v>Лимар Ю. В.</v>
      </c>
      <c r="GV55" s="19" t="str">
        <f ca="1">IFERROR(__xludf.DUMMYFUNCTION("""COMPUTED_VALUE"""),"За")</f>
        <v>За</v>
      </c>
      <c r="GW55" s="19">
        <f ca="1">IFERROR(__xludf.DUMMYFUNCTION("""COMPUTED_VALUE"""),8)</f>
        <v>8</v>
      </c>
      <c r="GX55" s="19" t="str">
        <f ca="1">IFERROR(__xludf.DUMMYFUNCTION("""COMPUTED_VALUE"""),"Лимар Ю. В.")</f>
        <v>Лимар Ю. В.</v>
      </c>
      <c r="GY55" s="19" t="str">
        <f ca="1">IFERROR(__xludf.DUMMYFUNCTION("""COMPUTED_VALUE"""),"За")</f>
        <v>За</v>
      </c>
      <c r="GZ55" s="19">
        <f ca="1">IFERROR(__xludf.DUMMYFUNCTION("""COMPUTED_VALUE"""),8)</f>
        <v>8</v>
      </c>
      <c r="HA55" s="19" t="str">
        <f ca="1">IFERROR(__xludf.DUMMYFUNCTION("""COMPUTED_VALUE"""),"Лимар Ю. В.")</f>
        <v>Лимар Ю. В.</v>
      </c>
      <c r="HB55" s="19" t="str">
        <f ca="1">IFERROR(__xludf.DUMMYFUNCTION("""COMPUTED_VALUE"""),"За")</f>
        <v>За</v>
      </c>
      <c r="HC55" s="19">
        <f ca="1">IFERROR(__xludf.DUMMYFUNCTION("""COMPUTED_VALUE"""),8)</f>
        <v>8</v>
      </c>
      <c r="HD55" s="19" t="str">
        <f ca="1">IFERROR(__xludf.DUMMYFUNCTION("""COMPUTED_VALUE"""),"Лимар Ю. В.")</f>
        <v>Лимар Ю. В.</v>
      </c>
      <c r="HE55" s="19" t="str">
        <f ca="1">IFERROR(__xludf.DUMMYFUNCTION("""COMPUTED_VALUE"""),"За")</f>
        <v>За</v>
      </c>
      <c r="HF55" s="19">
        <f ca="1">IFERROR(__xludf.DUMMYFUNCTION("""COMPUTED_VALUE"""),8)</f>
        <v>8</v>
      </c>
      <c r="HG55" s="19" t="str">
        <f ca="1">IFERROR(__xludf.DUMMYFUNCTION("""COMPUTED_VALUE"""),"Лимар Ю. В.")</f>
        <v>Лимар Ю. В.</v>
      </c>
      <c r="HH55" s="19" t="str">
        <f ca="1">IFERROR(__xludf.DUMMYFUNCTION("""COMPUTED_VALUE"""),"За")</f>
        <v>За</v>
      </c>
      <c r="HI55" s="19">
        <f ca="1">IFERROR(__xludf.DUMMYFUNCTION("""COMPUTED_VALUE"""),8)</f>
        <v>8</v>
      </c>
      <c r="HJ55" s="19" t="str">
        <f ca="1">IFERROR(__xludf.DUMMYFUNCTION("""COMPUTED_VALUE"""),"Лимар Ю. В.")</f>
        <v>Лимар Ю. В.</v>
      </c>
      <c r="HK55" s="19" t="str">
        <f ca="1">IFERROR(__xludf.DUMMYFUNCTION("""COMPUTED_VALUE"""),"За")</f>
        <v>За</v>
      </c>
      <c r="HL55" s="19">
        <f ca="1">IFERROR(__xludf.DUMMYFUNCTION("""COMPUTED_VALUE"""),8)</f>
        <v>8</v>
      </c>
      <c r="HM55" s="19" t="str">
        <f ca="1">IFERROR(__xludf.DUMMYFUNCTION("""COMPUTED_VALUE"""),"Лимар Ю. В.")</f>
        <v>Лимар Ю. В.</v>
      </c>
      <c r="HN55" s="19" t="str">
        <f ca="1">IFERROR(__xludf.DUMMYFUNCTION("""COMPUTED_VALUE"""),"За")</f>
        <v>За</v>
      </c>
      <c r="HO55" s="19">
        <f ca="1">IFERROR(__xludf.DUMMYFUNCTION("""COMPUTED_VALUE"""),8)</f>
        <v>8</v>
      </c>
      <c r="HP55" s="19" t="str">
        <f ca="1">IFERROR(__xludf.DUMMYFUNCTION("""COMPUTED_VALUE"""),"Лимар Ю. В.")</f>
        <v>Лимар Ю. В.</v>
      </c>
      <c r="HQ55" s="19" t="str">
        <f ca="1">IFERROR(__xludf.DUMMYFUNCTION("""COMPUTED_VALUE"""),"За")</f>
        <v>За</v>
      </c>
      <c r="HR55" s="19">
        <f ca="1">IFERROR(__xludf.DUMMYFUNCTION("""COMPUTED_VALUE"""),8)</f>
        <v>8</v>
      </c>
      <c r="HS55" s="19" t="str">
        <f ca="1">IFERROR(__xludf.DUMMYFUNCTION("""COMPUTED_VALUE"""),"Лимар Ю. В.")</f>
        <v>Лимар Ю. В.</v>
      </c>
      <c r="HT55" s="19" t="str">
        <f ca="1">IFERROR(__xludf.DUMMYFUNCTION("""COMPUTED_VALUE"""),"За")</f>
        <v>За</v>
      </c>
      <c r="HU55" s="19">
        <f ca="1">IFERROR(__xludf.DUMMYFUNCTION("""COMPUTED_VALUE"""),8)</f>
        <v>8</v>
      </c>
      <c r="HV55" s="19" t="str">
        <f ca="1">IFERROR(__xludf.DUMMYFUNCTION("""COMPUTED_VALUE"""),"Лимар Ю. В.")</f>
        <v>Лимар Ю. В.</v>
      </c>
      <c r="HW55" s="19" t="str">
        <f ca="1">IFERROR(__xludf.DUMMYFUNCTION("""COMPUTED_VALUE"""),"За")</f>
        <v>За</v>
      </c>
      <c r="HX55" s="19">
        <f ca="1">IFERROR(__xludf.DUMMYFUNCTION("""COMPUTED_VALUE"""),8)</f>
        <v>8</v>
      </c>
      <c r="HY55" s="19" t="str">
        <f ca="1">IFERROR(__xludf.DUMMYFUNCTION("""COMPUTED_VALUE"""),"Лимар Ю. В.")</f>
        <v>Лимар Ю. В.</v>
      </c>
      <c r="HZ55" s="19" t="str">
        <f ca="1">IFERROR(__xludf.DUMMYFUNCTION("""COMPUTED_VALUE"""),"За")</f>
        <v>За</v>
      </c>
      <c r="IA55" s="19">
        <f ca="1">IFERROR(__xludf.DUMMYFUNCTION("""COMPUTED_VALUE"""),8)</f>
        <v>8</v>
      </c>
      <c r="IB55" s="19" t="str">
        <f ca="1">IFERROR(__xludf.DUMMYFUNCTION("""COMPUTED_VALUE"""),"Лимар Ю. В.")</f>
        <v>Лимар Ю. В.</v>
      </c>
      <c r="IC55" s="19" t="str">
        <f ca="1">IFERROR(__xludf.DUMMYFUNCTION("""COMPUTED_VALUE"""),"За")</f>
        <v>За</v>
      </c>
      <c r="ID55" s="19">
        <f ca="1">IFERROR(__xludf.DUMMYFUNCTION("""COMPUTED_VALUE"""),8)</f>
        <v>8</v>
      </c>
      <c r="IE55" s="19" t="str">
        <f ca="1">IFERROR(__xludf.DUMMYFUNCTION("""COMPUTED_VALUE"""),"Лимар Ю. В.")</f>
        <v>Лимар Ю. В.</v>
      </c>
      <c r="IF55" s="19" t="str">
        <f ca="1">IFERROR(__xludf.DUMMYFUNCTION("""COMPUTED_VALUE"""),"За")</f>
        <v>За</v>
      </c>
      <c r="IG55" s="19">
        <f ca="1">IFERROR(__xludf.DUMMYFUNCTION("""COMPUTED_VALUE"""),8)</f>
        <v>8</v>
      </c>
      <c r="IH55" s="19" t="str">
        <f ca="1">IFERROR(__xludf.DUMMYFUNCTION("""COMPUTED_VALUE"""),"Лимар Ю. В.")</f>
        <v>Лимар Ю. В.</v>
      </c>
      <c r="II55" s="19" t="str">
        <f ca="1">IFERROR(__xludf.DUMMYFUNCTION("""COMPUTED_VALUE"""),"За")</f>
        <v>За</v>
      </c>
      <c r="IJ55" s="19">
        <f ca="1">IFERROR(__xludf.DUMMYFUNCTION("""COMPUTED_VALUE"""),8)</f>
        <v>8</v>
      </c>
      <c r="IK55" s="19" t="str">
        <f ca="1">IFERROR(__xludf.DUMMYFUNCTION("""COMPUTED_VALUE"""),"Лимар Ю. В.")</f>
        <v>Лимар Ю. В.</v>
      </c>
      <c r="IL55" s="19" t="str">
        <f ca="1">IFERROR(__xludf.DUMMYFUNCTION("""COMPUTED_VALUE"""),"За")</f>
        <v>За</v>
      </c>
      <c r="IM55" s="19">
        <f ca="1">IFERROR(__xludf.DUMMYFUNCTION("""COMPUTED_VALUE"""),8)</f>
        <v>8</v>
      </c>
      <c r="IN55" s="19" t="str">
        <f ca="1">IFERROR(__xludf.DUMMYFUNCTION("""COMPUTED_VALUE"""),"Лимар Ю. В.")</f>
        <v>Лимар Ю. В.</v>
      </c>
      <c r="IO55" s="19" t="str">
        <f ca="1">IFERROR(__xludf.DUMMYFUNCTION("""COMPUTED_VALUE"""),"За")</f>
        <v>За</v>
      </c>
      <c r="IP55" s="19">
        <f ca="1">IFERROR(__xludf.DUMMYFUNCTION("""COMPUTED_VALUE"""),8)</f>
        <v>8</v>
      </c>
      <c r="IQ55" s="19" t="str">
        <f ca="1">IFERROR(__xludf.DUMMYFUNCTION("""COMPUTED_VALUE"""),"Лимар Ю. В.")</f>
        <v>Лимар Ю. В.</v>
      </c>
      <c r="IR55" s="19" t="str">
        <f ca="1">IFERROR(__xludf.DUMMYFUNCTION("""COMPUTED_VALUE"""),"За")</f>
        <v>За</v>
      </c>
      <c r="IS55" s="19">
        <f ca="1">IFERROR(__xludf.DUMMYFUNCTION("""COMPUTED_VALUE"""),8)</f>
        <v>8</v>
      </c>
      <c r="IT55" s="19" t="str">
        <f ca="1">IFERROR(__xludf.DUMMYFUNCTION("""COMPUTED_VALUE"""),"Лимар Ю. В.")</f>
        <v>Лимар Ю. В.</v>
      </c>
      <c r="IU55" s="19" t="str">
        <f ca="1">IFERROR(__xludf.DUMMYFUNCTION("""COMPUTED_VALUE"""),"За")</f>
        <v>За</v>
      </c>
      <c r="IV55" s="19">
        <f ca="1">IFERROR(__xludf.DUMMYFUNCTION("""COMPUTED_VALUE"""),8)</f>
        <v>8</v>
      </c>
      <c r="IW55" s="19" t="str">
        <f ca="1">IFERROR(__xludf.DUMMYFUNCTION("""COMPUTED_VALUE"""),"Лимар Ю. В.")</f>
        <v>Лимар Ю. В.</v>
      </c>
      <c r="IX55" s="19" t="str">
        <f ca="1">IFERROR(__xludf.DUMMYFUNCTION("""COMPUTED_VALUE"""),"За")</f>
        <v>За</v>
      </c>
      <c r="IY55" s="19">
        <f ca="1">IFERROR(__xludf.DUMMYFUNCTION("""COMPUTED_VALUE"""),8)</f>
        <v>8</v>
      </c>
      <c r="IZ55" s="19" t="str">
        <f ca="1">IFERROR(__xludf.DUMMYFUNCTION("""COMPUTED_VALUE"""),"Лимар Ю. В.")</f>
        <v>Лимар Ю. В.</v>
      </c>
      <c r="JA55" s="19" t="str">
        <f ca="1">IFERROR(__xludf.DUMMYFUNCTION("""COMPUTED_VALUE"""),"За")</f>
        <v>За</v>
      </c>
      <c r="JB55" s="19">
        <f ca="1">IFERROR(__xludf.DUMMYFUNCTION("""COMPUTED_VALUE"""),8)</f>
        <v>8</v>
      </c>
      <c r="JC55" s="19" t="str">
        <f ca="1">IFERROR(__xludf.DUMMYFUNCTION("""COMPUTED_VALUE"""),"Лимар Ю. В.")</f>
        <v>Лимар Ю. В.</v>
      </c>
      <c r="JD55" s="19" t="str">
        <f ca="1">IFERROR(__xludf.DUMMYFUNCTION("""COMPUTED_VALUE"""),"За")</f>
        <v>За</v>
      </c>
      <c r="JE55" s="19">
        <f ca="1">IFERROR(__xludf.DUMMYFUNCTION("""COMPUTED_VALUE"""),8)</f>
        <v>8</v>
      </c>
      <c r="JF55" s="19" t="str">
        <f ca="1">IFERROR(__xludf.DUMMYFUNCTION("""COMPUTED_VALUE"""),"Лимар Ю. В.")</f>
        <v>Лимар Ю. В.</v>
      </c>
      <c r="JG55" s="19" t="str">
        <f ca="1">IFERROR(__xludf.DUMMYFUNCTION("""COMPUTED_VALUE"""),"За")</f>
        <v>За</v>
      </c>
      <c r="JH55" s="19">
        <f ca="1">IFERROR(__xludf.DUMMYFUNCTION("""COMPUTED_VALUE"""),8)</f>
        <v>8</v>
      </c>
      <c r="JI55" s="19" t="str">
        <f ca="1">IFERROR(__xludf.DUMMYFUNCTION("""COMPUTED_VALUE"""),"Лимар Ю. В.")</f>
        <v>Лимар Ю. В.</v>
      </c>
      <c r="JJ55" s="19" t="str">
        <f ca="1">IFERROR(__xludf.DUMMYFUNCTION("""COMPUTED_VALUE"""),"За")</f>
        <v>За</v>
      </c>
      <c r="JK55" s="19">
        <f ca="1">IFERROR(__xludf.DUMMYFUNCTION("""COMPUTED_VALUE"""),8)</f>
        <v>8</v>
      </c>
      <c r="JL55" s="19" t="str">
        <f ca="1">IFERROR(__xludf.DUMMYFUNCTION("""COMPUTED_VALUE"""),"Лимар Ю. В.")</f>
        <v>Лимар Ю. В.</v>
      </c>
      <c r="JM55" s="19" t="str">
        <f ca="1">IFERROR(__xludf.DUMMYFUNCTION("""COMPUTED_VALUE"""),"За")</f>
        <v>За</v>
      </c>
      <c r="JN55" s="19">
        <f ca="1">IFERROR(__xludf.DUMMYFUNCTION("""COMPUTED_VALUE"""),8)</f>
        <v>8</v>
      </c>
      <c r="JO55" s="19" t="str">
        <f ca="1">IFERROR(__xludf.DUMMYFUNCTION("""COMPUTED_VALUE"""),"Лимар Ю. В.")</f>
        <v>Лимар Ю. В.</v>
      </c>
      <c r="JP55" s="19" t="str">
        <f ca="1">IFERROR(__xludf.DUMMYFUNCTION("""COMPUTED_VALUE"""),"За")</f>
        <v>За</v>
      </c>
      <c r="JQ55" s="19">
        <f ca="1">IFERROR(__xludf.DUMMYFUNCTION("""COMPUTED_VALUE"""),8)</f>
        <v>8</v>
      </c>
      <c r="JR55" s="19" t="str">
        <f ca="1">IFERROR(__xludf.DUMMYFUNCTION("""COMPUTED_VALUE"""),"Лимар Ю. В.")</f>
        <v>Лимар Ю. В.</v>
      </c>
      <c r="JS55" s="19" t="str">
        <f ca="1">IFERROR(__xludf.DUMMYFUNCTION("""COMPUTED_VALUE"""),"За")</f>
        <v>За</v>
      </c>
      <c r="JT55" s="19">
        <f ca="1">IFERROR(__xludf.DUMMYFUNCTION("""COMPUTED_VALUE"""),8)</f>
        <v>8</v>
      </c>
      <c r="JU55" s="19" t="str">
        <f ca="1">IFERROR(__xludf.DUMMYFUNCTION("""COMPUTED_VALUE"""),"Лимар Ю. В.")</f>
        <v>Лимар Ю. В.</v>
      </c>
      <c r="JV55" s="19" t="str">
        <f ca="1">IFERROR(__xludf.DUMMYFUNCTION("""COMPUTED_VALUE"""),"За")</f>
        <v>За</v>
      </c>
      <c r="JW55" s="19">
        <f ca="1">IFERROR(__xludf.DUMMYFUNCTION("""COMPUTED_VALUE"""),8)</f>
        <v>8</v>
      </c>
      <c r="JX55" s="19" t="str">
        <f ca="1">IFERROR(__xludf.DUMMYFUNCTION("""COMPUTED_VALUE"""),"Лимар Ю. В.")</f>
        <v>Лимар Ю. В.</v>
      </c>
      <c r="JY55" s="19" t="str">
        <f ca="1">IFERROR(__xludf.DUMMYFUNCTION("""COMPUTED_VALUE"""),"За")</f>
        <v>За</v>
      </c>
      <c r="JZ55" s="19">
        <f ca="1">IFERROR(__xludf.DUMMYFUNCTION("""COMPUTED_VALUE"""),8)</f>
        <v>8</v>
      </c>
      <c r="KA55" s="19" t="str">
        <f ca="1">IFERROR(__xludf.DUMMYFUNCTION("""COMPUTED_VALUE"""),"Лимар Ю. В.")</f>
        <v>Лимар Ю. В.</v>
      </c>
      <c r="KB55" s="19" t="str">
        <f ca="1">IFERROR(__xludf.DUMMYFUNCTION("""COMPUTED_VALUE"""),"За")</f>
        <v>За</v>
      </c>
      <c r="KC55" s="19">
        <f ca="1">IFERROR(__xludf.DUMMYFUNCTION("""COMPUTED_VALUE"""),8)</f>
        <v>8</v>
      </c>
      <c r="KD55" s="19" t="str">
        <f ca="1">IFERROR(__xludf.DUMMYFUNCTION("""COMPUTED_VALUE"""),"Лимар Ю. В.")</f>
        <v>Лимар Ю. В.</v>
      </c>
      <c r="KE55" s="19" t="str">
        <f ca="1">IFERROR(__xludf.DUMMYFUNCTION("""COMPUTED_VALUE"""),"За")</f>
        <v>За</v>
      </c>
      <c r="KF55" s="19">
        <f ca="1">IFERROR(__xludf.DUMMYFUNCTION("""COMPUTED_VALUE"""),8)</f>
        <v>8</v>
      </c>
      <c r="KG55" s="19" t="str">
        <f ca="1">IFERROR(__xludf.DUMMYFUNCTION("""COMPUTED_VALUE"""),"Лимар Ю. В.")</f>
        <v>Лимар Ю. В.</v>
      </c>
      <c r="KH55" s="19" t="str">
        <f ca="1">IFERROR(__xludf.DUMMYFUNCTION("""COMPUTED_VALUE"""),"За")</f>
        <v>За</v>
      </c>
      <c r="KI55" s="19">
        <f ca="1">IFERROR(__xludf.DUMMYFUNCTION("""COMPUTED_VALUE"""),8)</f>
        <v>8</v>
      </c>
      <c r="KJ55" s="19" t="str">
        <f ca="1">IFERROR(__xludf.DUMMYFUNCTION("""COMPUTED_VALUE"""),"Лимар Ю. В.")</f>
        <v>Лимар Ю. В.</v>
      </c>
      <c r="KK55" s="19" t="str">
        <f ca="1">IFERROR(__xludf.DUMMYFUNCTION("""COMPUTED_VALUE"""),"За")</f>
        <v>За</v>
      </c>
      <c r="KL55" s="19">
        <f ca="1">IFERROR(__xludf.DUMMYFUNCTION("""COMPUTED_VALUE"""),8)</f>
        <v>8</v>
      </c>
      <c r="KM55" s="19" t="str">
        <f ca="1">IFERROR(__xludf.DUMMYFUNCTION("""COMPUTED_VALUE"""),"Лимар Ю. В.")</f>
        <v>Лимар Ю. В.</v>
      </c>
      <c r="KN55" s="19" t="str">
        <f ca="1">IFERROR(__xludf.DUMMYFUNCTION("""COMPUTED_VALUE"""),"За")</f>
        <v>За</v>
      </c>
      <c r="KO55" s="19">
        <f ca="1">IFERROR(__xludf.DUMMYFUNCTION("""COMPUTED_VALUE"""),8)</f>
        <v>8</v>
      </c>
      <c r="KP55" s="19" t="str">
        <f ca="1">IFERROR(__xludf.DUMMYFUNCTION("""COMPUTED_VALUE"""),"Лимар Ю. В.")</f>
        <v>Лимар Ю. В.</v>
      </c>
      <c r="KQ55" s="19" t="str">
        <f ca="1">IFERROR(__xludf.DUMMYFUNCTION("""COMPUTED_VALUE"""),"За")</f>
        <v>За</v>
      </c>
      <c r="KR55" s="19">
        <f ca="1">IFERROR(__xludf.DUMMYFUNCTION("""COMPUTED_VALUE"""),8)</f>
        <v>8</v>
      </c>
      <c r="KS55" s="19" t="str">
        <f ca="1">IFERROR(__xludf.DUMMYFUNCTION("""COMPUTED_VALUE"""),"Лимар Ю. В.")</f>
        <v>Лимар Ю. В.</v>
      </c>
      <c r="KT55" s="19" t="str">
        <f ca="1">IFERROR(__xludf.DUMMYFUNCTION("""COMPUTED_VALUE"""),"Не голосував")</f>
        <v>Не голосував</v>
      </c>
      <c r="KU55" s="19">
        <f ca="1">IFERROR(__xludf.DUMMYFUNCTION("""COMPUTED_VALUE"""),8)</f>
        <v>8</v>
      </c>
      <c r="KV55" s="19" t="str">
        <f ca="1">IFERROR(__xludf.DUMMYFUNCTION("""COMPUTED_VALUE"""),"Лимар Ю. В.")</f>
        <v>Лимар Ю. В.</v>
      </c>
      <c r="KW55" s="19" t="str">
        <f ca="1">IFERROR(__xludf.DUMMYFUNCTION("""COMPUTED_VALUE"""),"За")</f>
        <v>За</v>
      </c>
      <c r="KX55" s="19">
        <f ca="1">IFERROR(__xludf.DUMMYFUNCTION("""COMPUTED_VALUE"""),8)</f>
        <v>8</v>
      </c>
      <c r="KY55" s="19" t="str">
        <f ca="1">IFERROR(__xludf.DUMMYFUNCTION("""COMPUTED_VALUE"""),"Лимар Ю. В.")</f>
        <v>Лимар Ю. В.</v>
      </c>
      <c r="KZ55" s="19" t="str">
        <f ca="1">IFERROR(__xludf.DUMMYFUNCTION("""COMPUTED_VALUE"""),"За")</f>
        <v>За</v>
      </c>
      <c r="LA55" s="19">
        <f ca="1">IFERROR(__xludf.DUMMYFUNCTION("""COMPUTED_VALUE"""),8)</f>
        <v>8</v>
      </c>
      <c r="LB55" s="19" t="str">
        <f ca="1">IFERROR(__xludf.DUMMYFUNCTION("""COMPUTED_VALUE"""),"Лимар Ю. В.")</f>
        <v>Лимар Ю. В.</v>
      </c>
      <c r="LC55" s="19" t="str">
        <f ca="1">IFERROR(__xludf.DUMMYFUNCTION("""COMPUTED_VALUE"""),"За")</f>
        <v>За</v>
      </c>
      <c r="LD55" s="19">
        <f ca="1">IFERROR(__xludf.DUMMYFUNCTION("""COMPUTED_VALUE"""),8)</f>
        <v>8</v>
      </c>
      <c r="LE55" s="19" t="str">
        <f ca="1">IFERROR(__xludf.DUMMYFUNCTION("""COMPUTED_VALUE"""),"Лимар Ю. В.")</f>
        <v>Лимар Ю. В.</v>
      </c>
      <c r="LF55" s="19" t="str">
        <f ca="1">IFERROR(__xludf.DUMMYFUNCTION("""COMPUTED_VALUE"""),"За")</f>
        <v>За</v>
      </c>
      <c r="LG55" s="19">
        <f ca="1">IFERROR(__xludf.DUMMYFUNCTION("""COMPUTED_VALUE"""),8)</f>
        <v>8</v>
      </c>
      <c r="LH55" s="19" t="str">
        <f ca="1">IFERROR(__xludf.DUMMYFUNCTION("""COMPUTED_VALUE"""),"Лимар Ю. В.")</f>
        <v>Лимар Ю. В.</v>
      </c>
      <c r="LI55" s="19" t="str">
        <f ca="1">IFERROR(__xludf.DUMMYFUNCTION("""COMPUTED_VALUE"""),"За")</f>
        <v>За</v>
      </c>
      <c r="LJ55" s="19">
        <f ca="1">IFERROR(__xludf.DUMMYFUNCTION("""COMPUTED_VALUE"""),8)</f>
        <v>8</v>
      </c>
      <c r="LK55" s="19" t="str">
        <f ca="1">IFERROR(__xludf.DUMMYFUNCTION("""COMPUTED_VALUE"""),"Лимар Ю. В.")</f>
        <v>Лимар Ю. В.</v>
      </c>
      <c r="LL55" s="19" t="str">
        <f ca="1">IFERROR(__xludf.DUMMYFUNCTION("""COMPUTED_VALUE"""),"За")</f>
        <v>За</v>
      </c>
      <c r="LM55" s="19">
        <f ca="1">IFERROR(__xludf.DUMMYFUNCTION("""COMPUTED_VALUE"""),8)</f>
        <v>8</v>
      </c>
      <c r="LN55" s="19" t="str">
        <f ca="1">IFERROR(__xludf.DUMMYFUNCTION("""COMPUTED_VALUE"""),"Лимар Ю. В.")</f>
        <v>Лимар Ю. В.</v>
      </c>
      <c r="LO55" s="19" t="str">
        <f ca="1">IFERROR(__xludf.DUMMYFUNCTION("""COMPUTED_VALUE"""),"Не голосував")</f>
        <v>Не голосував</v>
      </c>
      <c r="LP55" s="19">
        <f ca="1">IFERROR(__xludf.DUMMYFUNCTION("""COMPUTED_VALUE"""),8)</f>
        <v>8</v>
      </c>
      <c r="LQ55" s="19" t="str">
        <f ca="1">IFERROR(__xludf.DUMMYFUNCTION("""COMPUTED_VALUE"""),"Лимар Ю. В.")</f>
        <v>Лимар Ю. В.</v>
      </c>
      <c r="LR55" s="19" t="str">
        <f ca="1">IFERROR(__xludf.DUMMYFUNCTION("""COMPUTED_VALUE"""),"За")</f>
        <v>За</v>
      </c>
      <c r="LS55" s="19">
        <f ca="1">IFERROR(__xludf.DUMMYFUNCTION("""COMPUTED_VALUE"""),8)</f>
        <v>8</v>
      </c>
      <c r="LT55" s="19" t="str">
        <f ca="1">IFERROR(__xludf.DUMMYFUNCTION("""COMPUTED_VALUE"""),"Лимар Ю. В.")</f>
        <v>Лимар Ю. В.</v>
      </c>
      <c r="LU55" s="19" t="str">
        <f ca="1">IFERROR(__xludf.DUMMYFUNCTION("""COMPUTED_VALUE"""),"За")</f>
        <v>За</v>
      </c>
      <c r="LV55" s="19">
        <f ca="1">IFERROR(__xludf.DUMMYFUNCTION("""COMPUTED_VALUE"""),8)</f>
        <v>8</v>
      </c>
      <c r="LW55" s="19" t="str">
        <f ca="1">IFERROR(__xludf.DUMMYFUNCTION("""COMPUTED_VALUE"""),"Лимар Ю. В.")</f>
        <v>Лимар Ю. В.</v>
      </c>
      <c r="LX55" s="19" t="str">
        <f ca="1">IFERROR(__xludf.DUMMYFUNCTION("""COMPUTED_VALUE"""),"За")</f>
        <v>За</v>
      </c>
      <c r="LY55" s="19">
        <f ca="1">IFERROR(__xludf.DUMMYFUNCTION("""COMPUTED_VALUE"""),8)</f>
        <v>8</v>
      </c>
      <c r="LZ55" s="19" t="str">
        <f ca="1">IFERROR(__xludf.DUMMYFUNCTION("""COMPUTED_VALUE"""),"Лимар Ю. В.")</f>
        <v>Лимар Ю. В.</v>
      </c>
      <c r="MA55" s="19" t="str">
        <f ca="1">IFERROR(__xludf.DUMMYFUNCTION("""COMPUTED_VALUE"""),"За")</f>
        <v>За</v>
      </c>
      <c r="MB55" s="19">
        <f ca="1">IFERROR(__xludf.DUMMYFUNCTION("""COMPUTED_VALUE"""),8)</f>
        <v>8</v>
      </c>
      <c r="MC55" s="19" t="str">
        <f ca="1">IFERROR(__xludf.DUMMYFUNCTION("""COMPUTED_VALUE"""),"Лимар Ю. В.")</f>
        <v>Лимар Ю. В.</v>
      </c>
      <c r="MD55" s="19" t="str">
        <f ca="1">IFERROR(__xludf.DUMMYFUNCTION("""COMPUTED_VALUE"""),"За")</f>
        <v>За</v>
      </c>
      <c r="ME55" s="19">
        <f ca="1">IFERROR(__xludf.DUMMYFUNCTION("""COMPUTED_VALUE"""),8)</f>
        <v>8</v>
      </c>
      <c r="MF55" s="19" t="str">
        <f ca="1">IFERROR(__xludf.DUMMYFUNCTION("""COMPUTED_VALUE"""),"Лимар Ю. В.")</f>
        <v>Лимар Ю. В.</v>
      </c>
      <c r="MG55" s="19" t="str">
        <f ca="1">IFERROR(__xludf.DUMMYFUNCTION("""COMPUTED_VALUE"""),"За")</f>
        <v>За</v>
      </c>
      <c r="MH55" s="19">
        <f ca="1">IFERROR(__xludf.DUMMYFUNCTION("""COMPUTED_VALUE"""),8)</f>
        <v>8</v>
      </c>
      <c r="MI55" s="19" t="str">
        <f ca="1">IFERROR(__xludf.DUMMYFUNCTION("""COMPUTED_VALUE"""),"Лимар Ю. В.")</f>
        <v>Лимар Ю. В.</v>
      </c>
      <c r="MJ55" s="19" t="str">
        <f ca="1">IFERROR(__xludf.DUMMYFUNCTION("""COMPUTED_VALUE"""),"За")</f>
        <v>За</v>
      </c>
      <c r="MK55" s="19">
        <f ca="1">IFERROR(__xludf.DUMMYFUNCTION("""COMPUTED_VALUE"""),8)</f>
        <v>8</v>
      </c>
      <c r="ML55" s="19" t="str">
        <f ca="1">IFERROR(__xludf.DUMMYFUNCTION("""COMPUTED_VALUE"""),"Лимар Ю. В.")</f>
        <v>Лимар Ю. В.</v>
      </c>
      <c r="MM55" s="19" t="str">
        <f ca="1">IFERROR(__xludf.DUMMYFUNCTION("""COMPUTED_VALUE"""),"За")</f>
        <v>За</v>
      </c>
      <c r="MN55" s="19">
        <f ca="1">IFERROR(__xludf.DUMMYFUNCTION("""COMPUTED_VALUE"""),8)</f>
        <v>8</v>
      </c>
      <c r="MO55" s="19" t="str">
        <f ca="1">IFERROR(__xludf.DUMMYFUNCTION("""COMPUTED_VALUE"""),"Лимар Ю. В.")</f>
        <v>Лимар Ю. В.</v>
      </c>
      <c r="MP55" s="19" t="str">
        <f ca="1">IFERROR(__xludf.DUMMYFUNCTION("""COMPUTED_VALUE"""),"За")</f>
        <v>За</v>
      </c>
      <c r="MQ55" s="19">
        <f ca="1">IFERROR(__xludf.DUMMYFUNCTION("""COMPUTED_VALUE"""),8)</f>
        <v>8</v>
      </c>
      <c r="MR55" s="19" t="str">
        <f ca="1">IFERROR(__xludf.DUMMYFUNCTION("""COMPUTED_VALUE"""),"Лимар Ю. В.")</f>
        <v>Лимар Ю. В.</v>
      </c>
      <c r="MS55" s="19" t="str">
        <f ca="1">IFERROR(__xludf.DUMMYFUNCTION("""COMPUTED_VALUE"""),"За")</f>
        <v>За</v>
      </c>
      <c r="MT55" s="19">
        <f ca="1">IFERROR(__xludf.DUMMYFUNCTION("""COMPUTED_VALUE"""),8)</f>
        <v>8</v>
      </c>
      <c r="MU55" s="19" t="str">
        <f ca="1">IFERROR(__xludf.DUMMYFUNCTION("""COMPUTED_VALUE"""),"Лимар Ю. В.")</f>
        <v>Лимар Ю. В.</v>
      </c>
      <c r="MV55" s="19" t="str">
        <f ca="1">IFERROR(__xludf.DUMMYFUNCTION("""COMPUTED_VALUE"""),"За")</f>
        <v>За</v>
      </c>
      <c r="MW55" s="19">
        <f ca="1">IFERROR(__xludf.DUMMYFUNCTION("""COMPUTED_VALUE"""),8)</f>
        <v>8</v>
      </c>
      <c r="MX55" s="19" t="str">
        <f ca="1">IFERROR(__xludf.DUMMYFUNCTION("""COMPUTED_VALUE"""),"Лимар Ю. В.")</f>
        <v>Лимар Ю. В.</v>
      </c>
      <c r="MY55" s="19" t="str">
        <f ca="1">IFERROR(__xludf.DUMMYFUNCTION("""COMPUTED_VALUE"""),"За")</f>
        <v>За</v>
      </c>
      <c r="MZ55" s="19">
        <f ca="1">IFERROR(__xludf.DUMMYFUNCTION("""COMPUTED_VALUE"""),8)</f>
        <v>8</v>
      </c>
      <c r="NA55" s="19" t="str">
        <f ca="1">IFERROR(__xludf.DUMMYFUNCTION("""COMPUTED_VALUE"""),"Лимар Ю. В.")</f>
        <v>Лимар Ю. В.</v>
      </c>
      <c r="NB55" s="19" t="str">
        <f ca="1">IFERROR(__xludf.DUMMYFUNCTION("""COMPUTED_VALUE"""),"За")</f>
        <v>За</v>
      </c>
      <c r="NC55" s="19">
        <f ca="1">IFERROR(__xludf.DUMMYFUNCTION("""COMPUTED_VALUE"""),8)</f>
        <v>8</v>
      </c>
      <c r="ND55" s="19" t="str">
        <f ca="1">IFERROR(__xludf.DUMMYFUNCTION("""COMPUTED_VALUE"""),"Лимар Ю. В.")</f>
        <v>Лимар Ю. В.</v>
      </c>
      <c r="NE55" s="19" t="str">
        <f ca="1">IFERROR(__xludf.DUMMYFUNCTION("""COMPUTED_VALUE"""),"За")</f>
        <v>За</v>
      </c>
      <c r="NF55" s="19">
        <f ca="1">IFERROR(__xludf.DUMMYFUNCTION("""COMPUTED_VALUE"""),8)</f>
        <v>8</v>
      </c>
      <c r="NG55" s="19" t="str">
        <f ca="1">IFERROR(__xludf.DUMMYFUNCTION("""COMPUTED_VALUE"""),"Лимар Ю. В.")</f>
        <v>Лимар Ю. В.</v>
      </c>
      <c r="NH55" s="19" t="str">
        <f ca="1">IFERROR(__xludf.DUMMYFUNCTION("""COMPUTED_VALUE"""),"За")</f>
        <v>За</v>
      </c>
      <c r="NI55" s="19">
        <f ca="1">IFERROR(__xludf.DUMMYFUNCTION("""COMPUTED_VALUE"""),8)</f>
        <v>8</v>
      </c>
      <c r="NJ55" s="19" t="str">
        <f ca="1">IFERROR(__xludf.DUMMYFUNCTION("""COMPUTED_VALUE"""),"Лимар Ю. В.")</f>
        <v>Лимар Ю. В.</v>
      </c>
      <c r="NK55" s="19" t="str">
        <f ca="1">IFERROR(__xludf.DUMMYFUNCTION("""COMPUTED_VALUE"""),"За")</f>
        <v>За</v>
      </c>
      <c r="NL55" s="19">
        <f ca="1">IFERROR(__xludf.DUMMYFUNCTION("""COMPUTED_VALUE"""),8)</f>
        <v>8</v>
      </c>
      <c r="NM55" s="19" t="str">
        <f ca="1">IFERROR(__xludf.DUMMYFUNCTION("""COMPUTED_VALUE"""),"Лимар Ю. В.")</f>
        <v>Лимар Ю. В.</v>
      </c>
      <c r="NN55" s="19" t="str">
        <f ca="1">IFERROR(__xludf.DUMMYFUNCTION("""COMPUTED_VALUE"""),"За")</f>
        <v>За</v>
      </c>
      <c r="NO55" s="19">
        <f ca="1">IFERROR(__xludf.DUMMYFUNCTION("""COMPUTED_VALUE"""),8)</f>
        <v>8</v>
      </c>
      <c r="NP55" s="19" t="str">
        <f ca="1">IFERROR(__xludf.DUMMYFUNCTION("""COMPUTED_VALUE"""),"Лимар Ю. В.")</f>
        <v>Лимар Ю. В.</v>
      </c>
      <c r="NQ55" s="19" t="str">
        <f ca="1">IFERROR(__xludf.DUMMYFUNCTION("""COMPUTED_VALUE"""),"За")</f>
        <v>За</v>
      </c>
      <c r="NR55" s="19">
        <f ca="1">IFERROR(__xludf.DUMMYFUNCTION("""COMPUTED_VALUE"""),8)</f>
        <v>8</v>
      </c>
      <c r="NS55" s="19" t="str">
        <f ca="1">IFERROR(__xludf.DUMMYFUNCTION("""COMPUTED_VALUE"""),"Лимар Ю. В.")</f>
        <v>Лимар Ю. В.</v>
      </c>
      <c r="NT55" s="19" t="str">
        <f ca="1">IFERROR(__xludf.DUMMYFUNCTION("""COMPUTED_VALUE"""),"Не голосував")</f>
        <v>Не голосував</v>
      </c>
      <c r="NU55" s="19">
        <f ca="1">IFERROR(__xludf.DUMMYFUNCTION("""COMPUTED_VALUE"""),8)</f>
        <v>8</v>
      </c>
      <c r="NV55" s="19" t="str">
        <f ca="1">IFERROR(__xludf.DUMMYFUNCTION("""COMPUTED_VALUE"""),"Лимар Ю. В.")</f>
        <v>Лимар Ю. В.</v>
      </c>
      <c r="NW55" s="19" t="str">
        <f ca="1">IFERROR(__xludf.DUMMYFUNCTION("""COMPUTED_VALUE"""),"Не голосував")</f>
        <v>Не голосував</v>
      </c>
      <c r="NX55" s="19">
        <f ca="1">IFERROR(__xludf.DUMMYFUNCTION("""COMPUTED_VALUE"""),8)</f>
        <v>8</v>
      </c>
      <c r="NY55" s="19" t="str">
        <f ca="1">IFERROR(__xludf.DUMMYFUNCTION("""COMPUTED_VALUE"""),"Лимар Ю. В.")</f>
        <v>Лимар Ю. В.</v>
      </c>
      <c r="NZ55" s="19" t="str">
        <f ca="1">IFERROR(__xludf.DUMMYFUNCTION("""COMPUTED_VALUE"""),"За")</f>
        <v>За</v>
      </c>
      <c r="OA55" s="19">
        <f ca="1">IFERROR(__xludf.DUMMYFUNCTION("""COMPUTED_VALUE"""),8)</f>
        <v>8</v>
      </c>
      <c r="OB55" s="19" t="str">
        <f ca="1">IFERROR(__xludf.DUMMYFUNCTION("""COMPUTED_VALUE"""),"Лимар Ю. В.")</f>
        <v>Лимар Ю. В.</v>
      </c>
      <c r="OC55" s="19" t="str">
        <f ca="1">IFERROR(__xludf.DUMMYFUNCTION("""COMPUTED_VALUE"""),"Не голосував")</f>
        <v>Не голосував</v>
      </c>
      <c r="OD55" s="19">
        <f ca="1">IFERROR(__xludf.DUMMYFUNCTION("""COMPUTED_VALUE"""),8)</f>
        <v>8</v>
      </c>
      <c r="OE55" s="19" t="str">
        <f ca="1">IFERROR(__xludf.DUMMYFUNCTION("""COMPUTED_VALUE"""),"Лимар Ю. В.")</f>
        <v>Лимар Ю. В.</v>
      </c>
      <c r="OF55" s="19" t="str">
        <f ca="1">IFERROR(__xludf.DUMMYFUNCTION("""COMPUTED_VALUE"""),"За")</f>
        <v>За</v>
      </c>
      <c r="OG55" s="19">
        <f ca="1">IFERROR(__xludf.DUMMYFUNCTION("""COMPUTED_VALUE"""),8)</f>
        <v>8</v>
      </c>
      <c r="OH55" s="19" t="str">
        <f ca="1">IFERROR(__xludf.DUMMYFUNCTION("""COMPUTED_VALUE"""),"Лимар Ю. В.")</f>
        <v>Лимар Ю. В.</v>
      </c>
      <c r="OI55" s="19" t="str">
        <f ca="1">IFERROR(__xludf.DUMMYFUNCTION("""COMPUTED_VALUE"""),"За")</f>
        <v>За</v>
      </c>
      <c r="OJ55" s="19">
        <f ca="1">IFERROR(__xludf.DUMMYFUNCTION("""COMPUTED_VALUE"""),8)</f>
        <v>8</v>
      </c>
      <c r="OK55" s="19" t="str">
        <f ca="1">IFERROR(__xludf.DUMMYFUNCTION("""COMPUTED_VALUE"""),"Лимар Ю. В.")</f>
        <v>Лимар Ю. В.</v>
      </c>
      <c r="OL55" s="19" t="str">
        <f ca="1">IFERROR(__xludf.DUMMYFUNCTION("""COMPUTED_VALUE"""),"За")</f>
        <v>За</v>
      </c>
      <c r="OM55" s="19">
        <f ca="1">IFERROR(__xludf.DUMMYFUNCTION("""COMPUTED_VALUE"""),8)</f>
        <v>8</v>
      </c>
      <c r="ON55" s="19" t="str">
        <f ca="1">IFERROR(__xludf.DUMMYFUNCTION("""COMPUTED_VALUE"""),"Лимар Ю. В.")</f>
        <v>Лимар Ю. В.</v>
      </c>
      <c r="OO55" s="19" t="str">
        <f ca="1">IFERROR(__xludf.DUMMYFUNCTION("""COMPUTED_VALUE"""),"За")</f>
        <v>За</v>
      </c>
      <c r="OP55" s="19">
        <f ca="1">IFERROR(__xludf.DUMMYFUNCTION("""COMPUTED_VALUE"""),8)</f>
        <v>8</v>
      </c>
      <c r="OQ55" s="19" t="str">
        <f ca="1">IFERROR(__xludf.DUMMYFUNCTION("""COMPUTED_VALUE"""),"Лимар Ю. В.")</f>
        <v>Лимар Ю. В.</v>
      </c>
      <c r="OR55" s="19" t="str">
        <f ca="1">IFERROR(__xludf.DUMMYFUNCTION("""COMPUTED_VALUE"""),"За")</f>
        <v>За</v>
      </c>
      <c r="OS55" s="19">
        <f ca="1">IFERROR(__xludf.DUMMYFUNCTION("""COMPUTED_VALUE"""),8)</f>
        <v>8</v>
      </c>
      <c r="OT55" s="19" t="str">
        <f ca="1">IFERROR(__xludf.DUMMYFUNCTION("""COMPUTED_VALUE"""),"Лимар Ю. В.")</f>
        <v>Лимар Ю. В.</v>
      </c>
      <c r="OU55" s="19" t="str">
        <f ca="1">IFERROR(__xludf.DUMMYFUNCTION("""COMPUTED_VALUE"""),"За")</f>
        <v>За</v>
      </c>
      <c r="OV55" s="19">
        <f ca="1">IFERROR(__xludf.DUMMYFUNCTION("""COMPUTED_VALUE"""),8)</f>
        <v>8</v>
      </c>
      <c r="OW55" s="19" t="str">
        <f ca="1">IFERROR(__xludf.DUMMYFUNCTION("""COMPUTED_VALUE"""),"Лимар Ю. В.")</f>
        <v>Лимар Ю. В.</v>
      </c>
      <c r="OX55" s="19" t="str">
        <f ca="1">IFERROR(__xludf.DUMMYFUNCTION("""COMPUTED_VALUE"""),"За")</f>
        <v>За</v>
      </c>
      <c r="OY55" s="19">
        <f ca="1">IFERROR(__xludf.DUMMYFUNCTION("""COMPUTED_VALUE"""),8)</f>
        <v>8</v>
      </c>
      <c r="OZ55" s="19" t="str">
        <f ca="1">IFERROR(__xludf.DUMMYFUNCTION("""COMPUTED_VALUE"""),"Лимар Ю. В.")</f>
        <v>Лимар Ю. В.</v>
      </c>
      <c r="PA55" s="19" t="str">
        <f ca="1">IFERROR(__xludf.DUMMYFUNCTION("""COMPUTED_VALUE"""),"За")</f>
        <v>За</v>
      </c>
      <c r="PB55" s="19">
        <f ca="1">IFERROR(__xludf.DUMMYFUNCTION("""COMPUTED_VALUE"""),8)</f>
        <v>8</v>
      </c>
      <c r="PC55" s="19" t="str">
        <f ca="1">IFERROR(__xludf.DUMMYFUNCTION("""COMPUTED_VALUE"""),"Лимар Ю. В.")</f>
        <v>Лимар Ю. В.</v>
      </c>
      <c r="PD55" s="19" t="str">
        <f ca="1">IFERROR(__xludf.DUMMYFUNCTION("""COMPUTED_VALUE"""),"За")</f>
        <v>За</v>
      </c>
      <c r="PE55" s="19">
        <f ca="1">IFERROR(__xludf.DUMMYFUNCTION("""COMPUTED_VALUE"""),8)</f>
        <v>8</v>
      </c>
      <c r="PF55" s="19" t="str">
        <f ca="1">IFERROR(__xludf.DUMMYFUNCTION("""COMPUTED_VALUE"""),"Лимар Ю. В.")</f>
        <v>Лимар Ю. В.</v>
      </c>
      <c r="PG55" s="19" t="str">
        <f ca="1">IFERROR(__xludf.DUMMYFUNCTION("""COMPUTED_VALUE"""),"За")</f>
        <v>За</v>
      </c>
      <c r="PH55" s="19">
        <f ca="1">IFERROR(__xludf.DUMMYFUNCTION("""COMPUTED_VALUE"""),8)</f>
        <v>8</v>
      </c>
      <c r="PI55" s="19" t="str">
        <f ca="1">IFERROR(__xludf.DUMMYFUNCTION("""COMPUTED_VALUE"""),"Лимар Ю. В.")</f>
        <v>Лимар Ю. В.</v>
      </c>
      <c r="PJ55" s="19" t="str">
        <f ca="1">IFERROR(__xludf.DUMMYFUNCTION("""COMPUTED_VALUE"""),"За")</f>
        <v>За</v>
      </c>
      <c r="PK55" s="19">
        <f ca="1">IFERROR(__xludf.DUMMYFUNCTION("""COMPUTED_VALUE"""),8)</f>
        <v>8</v>
      </c>
      <c r="PL55" s="19" t="str">
        <f ca="1">IFERROR(__xludf.DUMMYFUNCTION("""COMPUTED_VALUE"""),"Лимар Ю. В.")</f>
        <v>Лимар Ю. В.</v>
      </c>
      <c r="PM55" s="19" t="str">
        <f ca="1">IFERROR(__xludf.DUMMYFUNCTION("""COMPUTED_VALUE"""),"Не голосував")</f>
        <v>Не голосував</v>
      </c>
      <c r="PN55" s="19">
        <f ca="1">IFERROR(__xludf.DUMMYFUNCTION("""COMPUTED_VALUE"""),8)</f>
        <v>8</v>
      </c>
      <c r="PO55" s="19" t="str">
        <f ca="1">IFERROR(__xludf.DUMMYFUNCTION("""COMPUTED_VALUE"""),"Лимар Ю. В.")</f>
        <v>Лимар Ю. В.</v>
      </c>
      <c r="PP55" s="19" t="str">
        <f ca="1">IFERROR(__xludf.DUMMYFUNCTION("""COMPUTED_VALUE"""),"За")</f>
        <v>За</v>
      </c>
      <c r="PQ55" s="19">
        <f ca="1">IFERROR(__xludf.DUMMYFUNCTION("""COMPUTED_VALUE"""),8)</f>
        <v>8</v>
      </c>
      <c r="PR55" s="19" t="str">
        <f ca="1">IFERROR(__xludf.DUMMYFUNCTION("""COMPUTED_VALUE"""),"Лимар Ю. В.")</f>
        <v>Лимар Ю. В.</v>
      </c>
      <c r="PS55" s="19" t="str">
        <f ca="1">IFERROR(__xludf.DUMMYFUNCTION("""COMPUTED_VALUE"""),"Не голосував")</f>
        <v>Не голосував</v>
      </c>
      <c r="PT55" s="19">
        <f ca="1">IFERROR(__xludf.DUMMYFUNCTION("""COMPUTED_VALUE"""),8)</f>
        <v>8</v>
      </c>
      <c r="PU55" s="19" t="str">
        <f ca="1">IFERROR(__xludf.DUMMYFUNCTION("""COMPUTED_VALUE"""),"Лимар Ю. В.")</f>
        <v>Лимар Ю. В.</v>
      </c>
      <c r="PV55" s="19" t="str">
        <f ca="1">IFERROR(__xludf.DUMMYFUNCTION("""COMPUTED_VALUE"""),"За")</f>
        <v>За</v>
      </c>
      <c r="PW55" s="19">
        <f ca="1">IFERROR(__xludf.DUMMYFUNCTION("""COMPUTED_VALUE"""),8)</f>
        <v>8</v>
      </c>
      <c r="PX55" s="19" t="str">
        <f ca="1">IFERROR(__xludf.DUMMYFUNCTION("""COMPUTED_VALUE"""),"Лимар Ю. В.")</f>
        <v>Лимар Ю. В.</v>
      </c>
      <c r="PY55" s="19" t="str">
        <f ca="1">IFERROR(__xludf.DUMMYFUNCTION("""COMPUTED_VALUE"""),"За")</f>
        <v>За</v>
      </c>
      <c r="PZ55" s="19">
        <f ca="1">IFERROR(__xludf.DUMMYFUNCTION("""COMPUTED_VALUE"""),8)</f>
        <v>8</v>
      </c>
      <c r="QA55" s="19" t="str">
        <f ca="1">IFERROR(__xludf.DUMMYFUNCTION("""COMPUTED_VALUE"""),"Лимар Ю. В.")</f>
        <v>Лимар Ю. В.</v>
      </c>
      <c r="QB55" s="19" t="str">
        <f ca="1">IFERROR(__xludf.DUMMYFUNCTION("""COMPUTED_VALUE"""),"Не голосував")</f>
        <v>Не голосував</v>
      </c>
      <c r="QC55" s="19">
        <f ca="1">IFERROR(__xludf.DUMMYFUNCTION("""COMPUTED_VALUE"""),8)</f>
        <v>8</v>
      </c>
      <c r="QD55" s="19" t="str">
        <f ca="1">IFERROR(__xludf.DUMMYFUNCTION("""COMPUTED_VALUE"""),"Лимар Ю. В.")</f>
        <v>Лимар Ю. В.</v>
      </c>
      <c r="QE55" s="19" t="str">
        <f ca="1">IFERROR(__xludf.DUMMYFUNCTION("""COMPUTED_VALUE"""),"Не голосував")</f>
        <v>Не голосував</v>
      </c>
      <c r="QF55" s="19">
        <f ca="1">IFERROR(__xludf.DUMMYFUNCTION("""COMPUTED_VALUE"""),8)</f>
        <v>8</v>
      </c>
      <c r="QG55" s="19" t="str">
        <f ca="1">IFERROR(__xludf.DUMMYFUNCTION("""COMPUTED_VALUE"""),"Лимар Ю. В.")</f>
        <v>Лимар Ю. В.</v>
      </c>
      <c r="QH55" s="19" t="str">
        <f ca="1">IFERROR(__xludf.DUMMYFUNCTION("""COMPUTED_VALUE"""),"Не голосував")</f>
        <v>Не голосував</v>
      </c>
      <c r="QI55" s="19">
        <f ca="1">IFERROR(__xludf.DUMMYFUNCTION("""COMPUTED_VALUE"""),8)</f>
        <v>8</v>
      </c>
      <c r="QJ55" s="19" t="str">
        <f ca="1">IFERROR(__xludf.DUMMYFUNCTION("""COMPUTED_VALUE"""),"Лимар Ю. В.")</f>
        <v>Лимар Ю. В.</v>
      </c>
      <c r="QK55" s="19" t="str">
        <f ca="1">IFERROR(__xludf.DUMMYFUNCTION("""COMPUTED_VALUE"""),"За")</f>
        <v>За</v>
      </c>
    </row>
    <row r="56" spans="1:453" ht="12.75">
      <c r="A56" s="17">
        <f ca="1">IFERROR(__xludf.DUMMYFUNCTION("""COMPUTED_VALUE"""),10)</f>
        <v>10</v>
      </c>
      <c r="B56" s="17" t="str">
        <f ca="1">IFERROR(__xludf.DUMMYFUNCTION("""COMPUTED_VALUE"""),"Макаренко М. А.")</f>
        <v>Макаренко М. А.</v>
      </c>
      <c r="C56" s="19" t="str">
        <f ca="1">IFERROR(__xludf.DUMMYFUNCTION("""COMPUTED_VALUE"""),"За")</f>
        <v>За</v>
      </c>
      <c r="D56" s="19">
        <f ca="1">IFERROR(__xludf.DUMMYFUNCTION("""COMPUTED_VALUE"""),10)</f>
        <v>10</v>
      </c>
      <c r="E56" s="19" t="str">
        <f ca="1">IFERROR(__xludf.DUMMYFUNCTION("""COMPUTED_VALUE"""),"Макаренко М. А.")</f>
        <v>Макаренко М. А.</v>
      </c>
      <c r="F56" s="19" t="str">
        <f ca="1">IFERROR(__xludf.DUMMYFUNCTION("""COMPUTED_VALUE"""),"За")</f>
        <v>За</v>
      </c>
      <c r="G56" s="19">
        <f ca="1">IFERROR(__xludf.DUMMYFUNCTION("""COMPUTED_VALUE"""),10)</f>
        <v>10</v>
      </c>
      <c r="H56" s="19" t="str">
        <f ca="1">IFERROR(__xludf.DUMMYFUNCTION("""COMPUTED_VALUE"""),"Макаренко М. А.")</f>
        <v>Макаренко М. А.</v>
      </c>
      <c r="I56" s="19" t="str">
        <f ca="1">IFERROR(__xludf.DUMMYFUNCTION("""COMPUTED_VALUE"""),"За")</f>
        <v>За</v>
      </c>
      <c r="J56" s="19">
        <f ca="1">IFERROR(__xludf.DUMMYFUNCTION("""COMPUTED_VALUE"""),10)</f>
        <v>10</v>
      </c>
      <c r="K56" s="19" t="str">
        <f ca="1">IFERROR(__xludf.DUMMYFUNCTION("""COMPUTED_VALUE"""),"Макаренко М. А.")</f>
        <v>Макаренко М. А.</v>
      </c>
      <c r="L56" s="19" t="str">
        <f ca="1">IFERROR(__xludf.DUMMYFUNCTION("""COMPUTED_VALUE"""),"За")</f>
        <v>За</v>
      </c>
      <c r="M56" s="19">
        <f ca="1">IFERROR(__xludf.DUMMYFUNCTION("""COMPUTED_VALUE"""),10)</f>
        <v>10</v>
      </c>
      <c r="N56" s="19" t="str">
        <f ca="1">IFERROR(__xludf.DUMMYFUNCTION("""COMPUTED_VALUE"""),"Макаренко М. А.")</f>
        <v>Макаренко М. А.</v>
      </c>
      <c r="O56" s="19" t="str">
        <f ca="1">IFERROR(__xludf.DUMMYFUNCTION("""COMPUTED_VALUE"""),"За")</f>
        <v>За</v>
      </c>
      <c r="P56" s="19">
        <f ca="1">IFERROR(__xludf.DUMMYFUNCTION("""COMPUTED_VALUE"""),10)</f>
        <v>10</v>
      </c>
      <c r="Q56" s="19" t="str">
        <f ca="1">IFERROR(__xludf.DUMMYFUNCTION("""COMPUTED_VALUE"""),"Макаренко М. А.")</f>
        <v>Макаренко М. А.</v>
      </c>
      <c r="R56" s="19" t="str">
        <f ca="1">IFERROR(__xludf.DUMMYFUNCTION("""COMPUTED_VALUE"""),"За")</f>
        <v>За</v>
      </c>
      <c r="S56" s="19">
        <f ca="1">IFERROR(__xludf.DUMMYFUNCTION("""COMPUTED_VALUE"""),10)</f>
        <v>10</v>
      </c>
      <c r="T56" s="19" t="str">
        <f ca="1">IFERROR(__xludf.DUMMYFUNCTION("""COMPUTED_VALUE"""),"Макаренко М. А.")</f>
        <v>Макаренко М. А.</v>
      </c>
      <c r="U56" s="19" t="str">
        <f ca="1">IFERROR(__xludf.DUMMYFUNCTION("""COMPUTED_VALUE"""),"За")</f>
        <v>За</v>
      </c>
      <c r="V56" s="19">
        <f ca="1">IFERROR(__xludf.DUMMYFUNCTION("""COMPUTED_VALUE"""),10)</f>
        <v>10</v>
      </c>
      <c r="W56" s="19" t="str">
        <f ca="1">IFERROR(__xludf.DUMMYFUNCTION("""COMPUTED_VALUE"""),"Макаренко М. А.")</f>
        <v>Макаренко М. А.</v>
      </c>
      <c r="X56" s="19" t="str">
        <f ca="1">IFERROR(__xludf.DUMMYFUNCTION("""COMPUTED_VALUE"""),"За")</f>
        <v>За</v>
      </c>
      <c r="Y56" s="19">
        <f ca="1">IFERROR(__xludf.DUMMYFUNCTION("""COMPUTED_VALUE"""),10)</f>
        <v>10</v>
      </c>
      <c r="Z56" s="19" t="str">
        <f ca="1">IFERROR(__xludf.DUMMYFUNCTION("""COMPUTED_VALUE"""),"Макаренко М. А.")</f>
        <v>Макаренко М. А.</v>
      </c>
      <c r="AA56" s="19" t="str">
        <f ca="1">IFERROR(__xludf.DUMMYFUNCTION("""COMPUTED_VALUE"""),"За")</f>
        <v>За</v>
      </c>
      <c r="AB56" s="19">
        <f ca="1">IFERROR(__xludf.DUMMYFUNCTION("""COMPUTED_VALUE"""),10)</f>
        <v>10</v>
      </c>
      <c r="AC56" s="19" t="str">
        <f ca="1">IFERROR(__xludf.DUMMYFUNCTION("""COMPUTED_VALUE"""),"Макаренко М. А.")</f>
        <v>Макаренко М. А.</v>
      </c>
      <c r="AD56" s="19" t="str">
        <f ca="1">IFERROR(__xludf.DUMMYFUNCTION("""COMPUTED_VALUE"""),"За")</f>
        <v>За</v>
      </c>
      <c r="AE56" s="19">
        <f ca="1">IFERROR(__xludf.DUMMYFUNCTION("""COMPUTED_VALUE"""),10)</f>
        <v>10</v>
      </c>
      <c r="AF56" s="19" t="str">
        <f ca="1">IFERROR(__xludf.DUMMYFUNCTION("""COMPUTED_VALUE"""),"Макаренко М. А.")</f>
        <v>Макаренко М. А.</v>
      </c>
      <c r="AG56" s="19" t="str">
        <f ca="1">IFERROR(__xludf.DUMMYFUNCTION("""COMPUTED_VALUE"""),"За")</f>
        <v>За</v>
      </c>
      <c r="AH56" s="19">
        <f ca="1">IFERROR(__xludf.DUMMYFUNCTION("""COMPUTED_VALUE"""),10)</f>
        <v>10</v>
      </c>
      <c r="AI56" s="19" t="str">
        <f ca="1">IFERROR(__xludf.DUMMYFUNCTION("""COMPUTED_VALUE"""),"Макаренко М. А.")</f>
        <v>Макаренко М. А.</v>
      </c>
      <c r="AJ56" s="19" t="str">
        <f ca="1">IFERROR(__xludf.DUMMYFUNCTION("""COMPUTED_VALUE"""),"За")</f>
        <v>За</v>
      </c>
      <c r="AK56" s="19">
        <f ca="1">IFERROR(__xludf.DUMMYFUNCTION("""COMPUTED_VALUE"""),10)</f>
        <v>10</v>
      </c>
      <c r="AL56" s="19" t="str">
        <f ca="1">IFERROR(__xludf.DUMMYFUNCTION("""COMPUTED_VALUE"""),"Макаренко М. А.")</f>
        <v>Макаренко М. А.</v>
      </c>
      <c r="AM56" s="19" t="str">
        <f ca="1">IFERROR(__xludf.DUMMYFUNCTION("""COMPUTED_VALUE"""),"За")</f>
        <v>За</v>
      </c>
      <c r="AN56" s="19">
        <f ca="1">IFERROR(__xludf.DUMMYFUNCTION("""COMPUTED_VALUE"""),10)</f>
        <v>10</v>
      </c>
      <c r="AO56" s="19" t="str">
        <f ca="1">IFERROR(__xludf.DUMMYFUNCTION("""COMPUTED_VALUE"""),"Макаренко М. А.")</f>
        <v>Макаренко М. А.</v>
      </c>
      <c r="AP56" s="19" t="str">
        <f ca="1">IFERROR(__xludf.DUMMYFUNCTION("""COMPUTED_VALUE"""),"За")</f>
        <v>За</v>
      </c>
      <c r="AQ56" s="19">
        <f ca="1">IFERROR(__xludf.DUMMYFUNCTION("""COMPUTED_VALUE"""),10)</f>
        <v>10</v>
      </c>
      <c r="AR56" s="19" t="str">
        <f ca="1">IFERROR(__xludf.DUMMYFUNCTION("""COMPUTED_VALUE"""),"Макаренко М. А.")</f>
        <v>Макаренко М. А.</v>
      </c>
      <c r="AS56" s="19" t="str">
        <f ca="1">IFERROR(__xludf.DUMMYFUNCTION("""COMPUTED_VALUE"""),"За")</f>
        <v>За</v>
      </c>
      <c r="AT56" s="19">
        <f ca="1">IFERROR(__xludf.DUMMYFUNCTION("""COMPUTED_VALUE"""),10)</f>
        <v>10</v>
      </c>
      <c r="AU56" s="19" t="str">
        <f ca="1">IFERROR(__xludf.DUMMYFUNCTION("""COMPUTED_VALUE"""),"Макаренко М. А.")</f>
        <v>Макаренко М. А.</v>
      </c>
      <c r="AV56" s="19" t="str">
        <f ca="1">IFERROR(__xludf.DUMMYFUNCTION("""COMPUTED_VALUE"""),"За")</f>
        <v>За</v>
      </c>
      <c r="AW56" s="19">
        <f ca="1">IFERROR(__xludf.DUMMYFUNCTION("""COMPUTED_VALUE"""),10)</f>
        <v>10</v>
      </c>
      <c r="AX56" s="19" t="str">
        <f ca="1">IFERROR(__xludf.DUMMYFUNCTION("""COMPUTED_VALUE"""),"Макаренко М. А.")</f>
        <v>Макаренко М. А.</v>
      </c>
      <c r="AY56" s="19" t="str">
        <f ca="1">IFERROR(__xludf.DUMMYFUNCTION("""COMPUTED_VALUE"""),"За")</f>
        <v>За</v>
      </c>
      <c r="AZ56" s="19">
        <f ca="1">IFERROR(__xludf.DUMMYFUNCTION("""COMPUTED_VALUE"""),10)</f>
        <v>10</v>
      </c>
      <c r="BA56" s="19" t="str">
        <f ca="1">IFERROR(__xludf.DUMMYFUNCTION("""COMPUTED_VALUE"""),"Макаренко М. А.")</f>
        <v>Макаренко М. А.</v>
      </c>
      <c r="BB56" s="19" t="str">
        <f ca="1">IFERROR(__xludf.DUMMYFUNCTION("""COMPUTED_VALUE"""),"За")</f>
        <v>За</v>
      </c>
      <c r="BC56" s="19">
        <f ca="1">IFERROR(__xludf.DUMMYFUNCTION("""COMPUTED_VALUE"""),10)</f>
        <v>10</v>
      </c>
      <c r="BD56" s="19" t="str">
        <f ca="1">IFERROR(__xludf.DUMMYFUNCTION("""COMPUTED_VALUE"""),"Макаренко М. А.")</f>
        <v>Макаренко М. А.</v>
      </c>
      <c r="BE56" s="19" t="str">
        <f ca="1">IFERROR(__xludf.DUMMYFUNCTION("""COMPUTED_VALUE"""),"За")</f>
        <v>За</v>
      </c>
      <c r="BF56" s="19">
        <f ca="1">IFERROR(__xludf.DUMMYFUNCTION("""COMPUTED_VALUE"""),10)</f>
        <v>10</v>
      </c>
      <c r="BG56" s="19" t="str">
        <f ca="1">IFERROR(__xludf.DUMMYFUNCTION("""COMPUTED_VALUE"""),"Макаренко М. А.")</f>
        <v>Макаренко М. А.</v>
      </c>
      <c r="BH56" s="19" t="str">
        <f ca="1">IFERROR(__xludf.DUMMYFUNCTION("""COMPUTED_VALUE"""),"За")</f>
        <v>За</v>
      </c>
      <c r="BI56" s="19">
        <f ca="1">IFERROR(__xludf.DUMMYFUNCTION("""COMPUTED_VALUE"""),10)</f>
        <v>10</v>
      </c>
      <c r="BJ56" s="19" t="str">
        <f ca="1">IFERROR(__xludf.DUMMYFUNCTION("""COMPUTED_VALUE"""),"Макаренко М. А.")</f>
        <v>Макаренко М. А.</v>
      </c>
      <c r="BK56" s="19" t="str">
        <f ca="1">IFERROR(__xludf.DUMMYFUNCTION("""COMPUTED_VALUE"""),"За")</f>
        <v>За</v>
      </c>
      <c r="BL56" s="19">
        <f ca="1">IFERROR(__xludf.DUMMYFUNCTION("""COMPUTED_VALUE"""),10)</f>
        <v>10</v>
      </c>
      <c r="BM56" s="19" t="str">
        <f ca="1">IFERROR(__xludf.DUMMYFUNCTION("""COMPUTED_VALUE"""),"Макаренко М. А.")</f>
        <v>Макаренко М. А.</v>
      </c>
      <c r="BN56" s="19" t="str">
        <f ca="1">IFERROR(__xludf.DUMMYFUNCTION("""COMPUTED_VALUE"""),"За")</f>
        <v>За</v>
      </c>
      <c r="BO56" s="19">
        <f ca="1">IFERROR(__xludf.DUMMYFUNCTION("""COMPUTED_VALUE"""),10)</f>
        <v>10</v>
      </c>
      <c r="BP56" s="19" t="str">
        <f ca="1">IFERROR(__xludf.DUMMYFUNCTION("""COMPUTED_VALUE"""),"Макаренко М. А.")</f>
        <v>Макаренко М. А.</v>
      </c>
      <c r="BQ56" s="19" t="str">
        <f ca="1">IFERROR(__xludf.DUMMYFUNCTION("""COMPUTED_VALUE"""),"За")</f>
        <v>За</v>
      </c>
      <c r="BR56" s="19">
        <f ca="1">IFERROR(__xludf.DUMMYFUNCTION("""COMPUTED_VALUE"""),10)</f>
        <v>10</v>
      </c>
      <c r="BS56" s="19" t="str">
        <f ca="1">IFERROR(__xludf.DUMMYFUNCTION("""COMPUTED_VALUE"""),"Макаренко М. А.")</f>
        <v>Макаренко М. А.</v>
      </c>
      <c r="BT56" s="19" t="str">
        <f ca="1">IFERROR(__xludf.DUMMYFUNCTION("""COMPUTED_VALUE"""),"За")</f>
        <v>За</v>
      </c>
      <c r="BU56" s="19">
        <f ca="1">IFERROR(__xludf.DUMMYFUNCTION("""COMPUTED_VALUE"""),10)</f>
        <v>10</v>
      </c>
      <c r="BV56" s="19" t="str">
        <f ca="1">IFERROR(__xludf.DUMMYFUNCTION("""COMPUTED_VALUE"""),"Макаренко М. А.")</f>
        <v>Макаренко М. А.</v>
      </c>
      <c r="BW56" s="19" t="str">
        <f ca="1">IFERROR(__xludf.DUMMYFUNCTION("""COMPUTED_VALUE"""),"За")</f>
        <v>За</v>
      </c>
      <c r="BX56" s="19">
        <f ca="1">IFERROR(__xludf.DUMMYFUNCTION("""COMPUTED_VALUE"""),10)</f>
        <v>10</v>
      </c>
      <c r="BY56" s="19" t="str">
        <f ca="1">IFERROR(__xludf.DUMMYFUNCTION("""COMPUTED_VALUE"""),"Макаренко М. А.")</f>
        <v>Макаренко М. А.</v>
      </c>
      <c r="BZ56" s="19" t="str">
        <f ca="1">IFERROR(__xludf.DUMMYFUNCTION("""COMPUTED_VALUE"""),"За")</f>
        <v>За</v>
      </c>
      <c r="CA56" s="19">
        <f ca="1">IFERROR(__xludf.DUMMYFUNCTION("""COMPUTED_VALUE"""),10)</f>
        <v>10</v>
      </c>
      <c r="CB56" s="19" t="str">
        <f ca="1">IFERROR(__xludf.DUMMYFUNCTION("""COMPUTED_VALUE"""),"Макаренко М. А.")</f>
        <v>Макаренко М. А.</v>
      </c>
      <c r="CC56" s="19" t="str">
        <f ca="1">IFERROR(__xludf.DUMMYFUNCTION("""COMPUTED_VALUE"""),"За")</f>
        <v>За</v>
      </c>
      <c r="CD56" s="19">
        <f ca="1">IFERROR(__xludf.DUMMYFUNCTION("""COMPUTED_VALUE"""),10)</f>
        <v>10</v>
      </c>
      <c r="CE56" s="19" t="str">
        <f ca="1">IFERROR(__xludf.DUMMYFUNCTION("""COMPUTED_VALUE"""),"Макаренко М. А.")</f>
        <v>Макаренко М. А.</v>
      </c>
      <c r="CF56" s="19" t="str">
        <f ca="1">IFERROR(__xludf.DUMMYFUNCTION("""COMPUTED_VALUE"""),"За")</f>
        <v>За</v>
      </c>
      <c r="CG56" s="19">
        <f ca="1">IFERROR(__xludf.DUMMYFUNCTION("""COMPUTED_VALUE"""),10)</f>
        <v>10</v>
      </c>
      <c r="CH56" s="19" t="str">
        <f ca="1">IFERROR(__xludf.DUMMYFUNCTION("""COMPUTED_VALUE"""),"Макаренко М. А.")</f>
        <v>Макаренко М. А.</v>
      </c>
      <c r="CI56" s="19" t="str">
        <f ca="1">IFERROR(__xludf.DUMMYFUNCTION("""COMPUTED_VALUE"""),"За")</f>
        <v>За</v>
      </c>
      <c r="CJ56" s="19">
        <f ca="1">IFERROR(__xludf.DUMMYFUNCTION("""COMPUTED_VALUE"""),10)</f>
        <v>10</v>
      </c>
      <c r="CK56" s="19" t="str">
        <f ca="1">IFERROR(__xludf.DUMMYFUNCTION("""COMPUTED_VALUE"""),"Макаренко М. А.")</f>
        <v>Макаренко М. А.</v>
      </c>
      <c r="CL56" s="19" t="str">
        <f ca="1">IFERROR(__xludf.DUMMYFUNCTION("""COMPUTED_VALUE"""),"За")</f>
        <v>За</v>
      </c>
      <c r="CM56" s="19">
        <f ca="1">IFERROR(__xludf.DUMMYFUNCTION("""COMPUTED_VALUE"""),10)</f>
        <v>10</v>
      </c>
      <c r="CN56" s="19" t="str">
        <f ca="1">IFERROR(__xludf.DUMMYFUNCTION("""COMPUTED_VALUE"""),"Макаренко М. А.")</f>
        <v>Макаренко М. А.</v>
      </c>
      <c r="CO56" s="19" t="str">
        <f ca="1">IFERROR(__xludf.DUMMYFUNCTION("""COMPUTED_VALUE"""),"Не голосував")</f>
        <v>Не голосував</v>
      </c>
      <c r="CP56" s="19">
        <f ca="1">IFERROR(__xludf.DUMMYFUNCTION("""COMPUTED_VALUE"""),10)</f>
        <v>10</v>
      </c>
      <c r="CQ56" s="19" t="str">
        <f ca="1">IFERROR(__xludf.DUMMYFUNCTION("""COMPUTED_VALUE"""),"Макаренко М. А.")</f>
        <v>Макаренко М. А.</v>
      </c>
      <c r="CR56" s="19" t="str">
        <f ca="1">IFERROR(__xludf.DUMMYFUNCTION("""COMPUTED_VALUE"""),"За")</f>
        <v>За</v>
      </c>
      <c r="CS56" s="19">
        <f ca="1">IFERROR(__xludf.DUMMYFUNCTION("""COMPUTED_VALUE"""),10)</f>
        <v>10</v>
      </c>
      <c r="CT56" s="19" t="str">
        <f ca="1">IFERROR(__xludf.DUMMYFUNCTION("""COMPUTED_VALUE"""),"Макаренко М. А.")</f>
        <v>Макаренко М. А.</v>
      </c>
      <c r="CU56" s="19" t="str">
        <f ca="1">IFERROR(__xludf.DUMMYFUNCTION("""COMPUTED_VALUE"""),"За")</f>
        <v>За</v>
      </c>
      <c r="CV56" s="19">
        <f ca="1">IFERROR(__xludf.DUMMYFUNCTION("""COMPUTED_VALUE"""),10)</f>
        <v>10</v>
      </c>
      <c r="CW56" s="19" t="str">
        <f ca="1">IFERROR(__xludf.DUMMYFUNCTION("""COMPUTED_VALUE"""),"Макаренко М. А.")</f>
        <v>Макаренко М. А.</v>
      </c>
      <c r="CX56" s="19" t="str">
        <f ca="1">IFERROR(__xludf.DUMMYFUNCTION("""COMPUTED_VALUE"""),"За")</f>
        <v>За</v>
      </c>
      <c r="CY56" s="19">
        <f ca="1">IFERROR(__xludf.DUMMYFUNCTION("""COMPUTED_VALUE"""),10)</f>
        <v>10</v>
      </c>
      <c r="CZ56" s="19" t="str">
        <f ca="1">IFERROR(__xludf.DUMMYFUNCTION("""COMPUTED_VALUE"""),"Макаренко М. А.")</f>
        <v>Макаренко М. А.</v>
      </c>
      <c r="DA56" s="19" t="str">
        <f ca="1">IFERROR(__xludf.DUMMYFUNCTION("""COMPUTED_VALUE"""),"За")</f>
        <v>За</v>
      </c>
      <c r="DB56" s="19">
        <f ca="1">IFERROR(__xludf.DUMMYFUNCTION("""COMPUTED_VALUE"""),10)</f>
        <v>10</v>
      </c>
      <c r="DC56" s="19" t="str">
        <f ca="1">IFERROR(__xludf.DUMMYFUNCTION("""COMPUTED_VALUE"""),"Макаренко М. А.")</f>
        <v>Макаренко М. А.</v>
      </c>
      <c r="DD56" s="19" t="str">
        <f ca="1">IFERROR(__xludf.DUMMYFUNCTION("""COMPUTED_VALUE"""),"За")</f>
        <v>За</v>
      </c>
      <c r="DE56" s="19">
        <f ca="1">IFERROR(__xludf.DUMMYFUNCTION("""COMPUTED_VALUE"""),10)</f>
        <v>10</v>
      </c>
      <c r="DF56" s="19" t="str">
        <f ca="1">IFERROR(__xludf.DUMMYFUNCTION("""COMPUTED_VALUE"""),"Макаренко М. А.")</f>
        <v>Макаренко М. А.</v>
      </c>
      <c r="DG56" s="19" t="str">
        <f ca="1">IFERROR(__xludf.DUMMYFUNCTION("""COMPUTED_VALUE"""),"За")</f>
        <v>За</v>
      </c>
      <c r="DH56" s="19">
        <f ca="1">IFERROR(__xludf.DUMMYFUNCTION("""COMPUTED_VALUE"""),10)</f>
        <v>10</v>
      </c>
      <c r="DI56" s="19" t="str">
        <f ca="1">IFERROR(__xludf.DUMMYFUNCTION("""COMPUTED_VALUE"""),"Макаренко М. А.")</f>
        <v>Макаренко М. А.</v>
      </c>
      <c r="DJ56" s="19" t="str">
        <f ca="1">IFERROR(__xludf.DUMMYFUNCTION("""COMPUTED_VALUE"""),"За")</f>
        <v>За</v>
      </c>
      <c r="DK56" s="19">
        <f ca="1">IFERROR(__xludf.DUMMYFUNCTION("""COMPUTED_VALUE"""),10)</f>
        <v>10</v>
      </c>
      <c r="DL56" s="19" t="str">
        <f ca="1">IFERROR(__xludf.DUMMYFUNCTION("""COMPUTED_VALUE"""),"Макаренко М. А.")</f>
        <v>Макаренко М. А.</v>
      </c>
      <c r="DM56" s="19" t="str">
        <f ca="1">IFERROR(__xludf.DUMMYFUNCTION("""COMPUTED_VALUE"""),"За")</f>
        <v>За</v>
      </c>
      <c r="DN56" s="19">
        <f ca="1">IFERROR(__xludf.DUMMYFUNCTION("""COMPUTED_VALUE"""),10)</f>
        <v>10</v>
      </c>
      <c r="DO56" s="19" t="str">
        <f ca="1">IFERROR(__xludf.DUMMYFUNCTION("""COMPUTED_VALUE"""),"Макаренко М. А.")</f>
        <v>Макаренко М. А.</v>
      </c>
      <c r="DP56" s="19" t="str">
        <f ca="1">IFERROR(__xludf.DUMMYFUNCTION("""COMPUTED_VALUE"""),"За")</f>
        <v>За</v>
      </c>
      <c r="DQ56" s="19">
        <f ca="1">IFERROR(__xludf.DUMMYFUNCTION("""COMPUTED_VALUE"""),10)</f>
        <v>10</v>
      </c>
      <c r="DR56" s="19" t="str">
        <f ca="1">IFERROR(__xludf.DUMMYFUNCTION("""COMPUTED_VALUE"""),"Макаренко М. А.")</f>
        <v>Макаренко М. А.</v>
      </c>
      <c r="DS56" s="19" t="str">
        <f ca="1">IFERROR(__xludf.DUMMYFUNCTION("""COMPUTED_VALUE"""),"За")</f>
        <v>За</v>
      </c>
      <c r="DT56" s="19">
        <f ca="1">IFERROR(__xludf.DUMMYFUNCTION("""COMPUTED_VALUE"""),10)</f>
        <v>10</v>
      </c>
      <c r="DU56" s="19" t="str">
        <f ca="1">IFERROR(__xludf.DUMMYFUNCTION("""COMPUTED_VALUE"""),"Макаренко М. А.")</f>
        <v>Макаренко М. А.</v>
      </c>
      <c r="DV56" s="19" t="str">
        <f ca="1">IFERROR(__xludf.DUMMYFUNCTION("""COMPUTED_VALUE"""),"За")</f>
        <v>За</v>
      </c>
      <c r="DW56" s="19">
        <f ca="1">IFERROR(__xludf.DUMMYFUNCTION("""COMPUTED_VALUE"""),10)</f>
        <v>10</v>
      </c>
      <c r="DX56" s="19" t="str">
        <f ca="1">IFERROR(__xludf.DUMMYFUNCTION("""COMPUTED_VALUE"""),"Макаренко М. А.")</f>
        <v>Макаренко М. А.</v>
      </c>
      <c r="DY56" s="19" t="str">
        <f ca="1">IFERROR(__xludf.DUMMYFUNCTION("""COMPUTED_VALUE"""),"За")</f>
        <v>За</v>
      </c>
      <c r="DZ56" s="19">
        <f ca="1">IFERROR(__xludf.DUMMYFUNCTION("""COMPUTED_VALUE"""),10)</f>
        <v>10</v>
      </c>
      <c r="EA56" s="19" t="str">
        <f ca="1">IFERROR(__xludf.DUMMYFUNCTION("""COMPUTED_VALUE"""),"Макаренко М. А.")</f>
        <v>Макаренко М. А.</v>
      </c>
      <c r="EB56" s="19" t="str">
        <f ca="1">IFERROR(__xludf.DUMMYFUNCTION("""COMPUTED_VALUE"""),"За")</f>
        <v>За</v>
      </c>
      <c r="EC56" s="19">
        <f ca="1">IFERROR(__xludf.DUMMYFUNCTION("""COMPUTED_VALUE"""),10)</f>
        <v>10</v>
      </c>
      <c r="ED56" s="19" t="str">
        <f ca="1">IFERROR(__xludf.DUMMYFUNCTION("""COMPUTED_VALUE"""),"Макаренко М. А.")</f>
        <v>Макаренко М. А.</v>
      </c>
      <c r="EE56" s="19" t="str">
        <f ca="1">IFERROR(__xludf.DUMMYFUNCTION("""COMPUTED_VALUE"""),"Не голосував")</f>
        <v>Не голосував</v>
      </c>
      <c r="EF56" s="19">
        <f ca="1">IFERROR(__xludf.DUMMYFUNCTION("""COMPUTED_VALUE"""),10)</f>
        <v>10</v>
      </c>
      <c r="EG56" s="19" t="str">
        <f ca="1">IFERROR(__xludf.DUMMYFUNCTION("""COMPUTED_VALUE"""),"Макаренко М. А.")</f>
        <v>Макаренко М. А.</v>
      </c>
      <c r="EH56" s="19" t="str">
        <f ca="1">IFERROR(__xludf.DUMMYFUNCTION("""COMPUTED_VALUE"""),"За")</f>
        <v>За</v>
      </c>
      <c r="EI56" s="19">
        <f ca="1">IFERROR(__xludf.DUMMYFUNCTION("""COMPUTED_VALUE"""),10)</f>
        <v>10</v>
      </c>
      <c r="EJ56" s="19" t="str">
        <f ca="1">IFERROR(__xludf.DUMMYFUNCTION("""COMPUTED_VALUE"""),"Макаренко М. А.")</f>
        <v>Макаренко М. А.</v>
      </c>
      <c r="EK56" s="19" t="str">
        <f ca="1">IFERROR(__xludf.DUMMYFUNCTION("""COMPUTED_VALUE"""),"За")</f>
        <v>За</v>
      </c>
      <c r="EL56" s="19">
        <f ca="1">IFERROR(__xludf.DUMMYFUNCTION("""COMPUTED_VALUE"""),10)</f>
        <v>10</v>
      </c>
      <c r="EM56" s="19" t="str">
        <f ca="1">IFERROR(__xludf.DUMMYFUNCTION("""COMPUTED_VALUE"""),"Макаренко М. А.")</f>
        <v>Макаренко М. А.</v>
      </c>
      <c r="EN56" s="19" t="str">
        <f ca="1">IFERROR(__xludf.DUMMYFUNCTION("""COMPUTED_VALUE"""),"Не голосував")</f>
        <v>Не голосував</v>
      </c>
      <c r="EO56" s="19">
        <f ca="1">IFERROR(__xludf.DUMMYFUNCTION("""COMPUTED_VALUE"""),10)</f>
        <v>10</v>
      </c>
      <c r="EP56" s="19" t="str">
        <f ca="1">IFERROR(__xludf.DUMMYFUNCTION("""COMPUTED_VALUE"""),"Макаренко М. А.")</f>
        <v>Макаренко М. А.</v>
      </c>
      <c r="EQ56" s="19" t="str">
        <f ca="1">IFERROR(__xludf.DUMMYFUNCTION("""COMPUTED_VALUE"""),"Не голосував")</f>
        <v>Не голосував</v>
      </c>
      <c r="ER56" s="19">
        <f ca="1">IFERROR(__xludf.DUMMYFUNCTION("""COMPUTED_VALUE"""),10)</f>
        <v>10</v>
      </c>
      <c r="ES56" s="19" t="str">
        <f ca="1">IFERROR(__xludf.DUMMYFUNCTION("""COMPUTED_VALUE"""),"Макаренко М. А.")</f>
        <v>Макаренко М. А.</v>
      </c>
      <c r="ET56" s="19" t="str">
        <f ca="1">IFERROR(__xludf.DUMMYFUNCTION("""COMPUTED_VALUE"""),"За")</f>
        <v>За</v>
      </c>
      <c r="EU56" s="19">
        <f ca="1">IFERROR(__xludf.DUMMYFUNCTION("""COMPUTED_VALUE"""),10)</f>
        <v>10</v>
      </c>
      <c r="EV56" s="19" t="str">
        <f ca="1">IFERROR(__xludf.DUMMYFUNCTION("""COMPUTED_VALUE"""),"Макаренко М. А.")</f>
        <v>Макаренко М. А.</v>
      </c>
      <c r="EW56" s="19" t="str">
        <f ca="1">IFERROR(__xludf.DUMMYFUNCTION("""COMPUTED_VALUE"""),"За")</f>
        <v>За</v>
      </c>
      <c r="EX56" s="19">
        <f ca="1">IFERROR(__xludf.DUMMYFUNCTION("""COMPUTED_VALUE"""),10)</f>
        <v>10</v>
      </c>
      <c r="EY56" s="19" t="str">
        <f ca="1">IFERROR(__xludf.DUMMYFUNCTION("""COMPUTED_VALUE"""),"Макаренко М. А.")</f>
        <v>Макаренко М. А.</v>
      </c>
      <c r="EZ56" s="19" t="str">
        <f ca="1">IFERROR(__xludf.DUMMYFUNCTION("""COMPUTED_VALUE"""),"За")</f>
        <v>За</v>
      </c>
      <c r="FA56" s="19">
        <f ca="1">IFERROR(__xludf.DUMMYFUNCTION("""COMPUTED_VALUE"""),10)</f>
        <v>10</v>
      </c>
      <c r="FB56" s="19" t="str">
        <f ca="1">IFERROR(__xludf.DUMMYFUNCTION("""COMPUTED_VALUE"""),"Макаренко М. А.")</f>
        <v>Макаренко М. А.</v>
      </c>
      <c r="FC56" s="19" t="str">
        <f ca="1">IFERROR(__xludf.DUMMYFUNCTION("""COMPUTED_VALUE"""),"За")</f>
        <v>За</v>
      </c>
      <c r="FD56" s="19">
        <f ca="1">IFERROR(__xludf.DUMMYFUNCTION("""COMPUTED_VALUE"""),10)</f>
        <v>10</v>
      </c>
      <c r="FE56" s="19" t="str">
        <f ca="1">IFERROR(__xludf.DUMMYFUNCTION("""COMPUTED_VALUE"""),"Макаренко М. А.")</f>
        <v>Макаренко М. А.</v>
      </c>
      <c r="FF56" s="19" t="str">
        <f ca="1">IFERROR(__xludf.DUMMYFUNCTION("""COMPUTED_VALUE"""),"За")</f>
        <v>За</v>
      </c>
      <c r="FG56" s="19">
        <f ca="1">IFERROR(__xludf.DUMMYFUNCTION("""COMPUTED_VALUE"""),10)</f>
        <v>10</v>
      </c>
      <c r="FH56" s="19" t="str">
        <f ca="1">IFERROR(__xludf.DUMMYFUNCTION("""COMPUTED_VALUE"""),"Макаренко М. А.")</f>
        <v>Макаренко М. А.</v>
      </c>
      <c r="FI56" s="19" t="str">
        <f ca="1">IFERROR(__xludf.DUMMYFUNCTION("""COMPUTED_VALUE"""),"За")</f>
        <v>За</v>
      </c>
      <c r="FJ56" s="19">
        <f ca="1">IFERROR(__xludf.DUMMYFUNCTION("""COMPUTED_VALUE"""),10)</f>
        <v>10</v>
      </c>
      <c r="FK56" s="19" t="str">
        <f ca="1">IFERROR(__xludf.DUMMYFUNCTION("""COMPUTED_VALUE"""),"Макаренко М. А.")</f>
        <v>Макаренко М. А.</v>
      </c>
      <c r="FL56" s="19" t="str">
        <f ca="1">IFERROR(__xludf.DUMMYFUNCTION("""COMPUTED_VALUE"""),"За")</f>
        <v>За</v>
      </c>
      <c r="FM56" s="19">
        <f ca="1">IFERROR(__xludf.DUMMYFUNCTION("""COMPUTED_VALUE"""),10)</f>
        <v>10</v>
      </c>
      <c r="FN56" s="19" t="str">
        <f ca="1">IFERROR(__xludf.DUMMYFUNCTION("""COMPUTED_VALUE"""),"Макаренко М. А.")</f>
        <v>Макаренко М. А.</v>
      </c>
      <c r="FO56" s="19" t="str">
        <f ca="1">IFERROR(__xludf.DUMMYFUNCTION("""COMPUTED_VALUE"""),"За")</f>
        <v>За</v>
      </c>
      <c r="FP56" s="19">
        <f ca="1">IFERROR(__xludf.DUMMYFUNCTION("""COMPUTED_VALUE"""),10)</f>
        <v>10</v>
      </c>
      <c r="FQ56" s="19" t="str">
        <f ca="1">IFERROR(__xludf.DUMMYFUNCTION("""COMPUTED_VALUE"""),"Макаренко М. А.")</f>
        <v>Макаренко М. А.</v>
      </c>
      <c r="FR56" s="19" t="str">
        <f ca="1">IFERROR(__xludf.DUMMYFUNCTION("""COMPUTED_VALUE"""),"За")</f>
        <v>За</v>
      </c>
      <c r="FS56" s="19">
        <f ca="1">IFERROR(__xludf.DUMMYFUNCTION("""COMPUTED_VALUE"""),10)</f>
        <v>10</v>
      </c>
      <c r="FT56" s="19" t="str">
        <f ca="1">IFERROR(__xludf.DUMMYFUNCTION("""COMPUTED_VALUE"""),"Макаренко М. А.")</f>
        <v>Макаренко М. А.</v>
      </c>
      <c r="FU56" s="19" t="str">
        <f ca="1">IFERROR(__xludf.DUMMYFUNCTION("""COMPUTED_VALUE"""),"За")</f>
        <v>За</v>
      </c>
      <c r="FV56" s="19">
        <f ca="1">IFERROR(__xludf.DUMMYFUNCTION("""COMPUTED_VALUE"""),10)</f>
        <v>10</v>
      </c>
      <c r="FW56" s="19" t="str">
        <f ca="1">IFERROR(__xludf.DUMMYFUNCTION("""COMPUTED_VALUE"""),"Макаренко М. А.")</f>
        <v>Макаренко М. А.</v>
      </c>
      <c r="FX56" s="19" t="str">
        <f ca="1">IFERROR(__xludf.DUMMYFUNCTION("""COMPUTED_VALUE"""),"За")</f>
        <v>За</v>
      </c>
      <c r="FY56" s="19">
        <f ca="1">IFERROR(__xludf.DUMMYFUNCTION("""COMPUTED_VALUE"""),10)</f>
        <v>10</v>
      </c>
      <c r="FZ56" s="19" t="str">
        <f ca="1">IFERROR(__xludf.DUMMYFUNCTION("""COMPUTED_VALUE"""),"Макаренко М. А.")</f>
        <v>Макаренко М. А.</v>
      </c>
      <c r="GA56" s="19" t="str">
        <f ca="1">IFERROR(__xludf.DUMMYFUNCTION("""COMPUTED_VALUE"""),"За")</f>
        <v>За</v>
      </c>
      <c r="GB56" s="19">
        <f ca="1">IFERROR(__xludf.DUMMYFUNCTION("""COMPUTED_VALUE"""),10)</f>
        <v>10</v>
      </c>
      <c r="GC56" s="19" t="str">
        <f ca="1">IFERROR(__xludf.DUMMYFUNCTION("""COMPUTED_VALUE"""),"Макаренко М. А.")</f>
        <v>Макаренко М. А.</v>
      </c>
      <c r="GD56" s="19" t="str">
        <f ca="1">IFERROR(__xludf.DUMMYFUNCTION("""COMPUTED_VALUE"""),"За")</f>
        <v>За</v>
      </c>
      <c r="GE56" s="19">
        <f ca="1">IFERROR(__xludf.DUMMYFUNCTION("""COMPUTED_VALUE"""),10)</f>
        <v>10</v>
      </c>
      <c r="GF56" s="19" t="str">
        <f ca="1">IFERROR(__xludf.DUMMYFUNCTION("""COMPUTED_VALUE"""),"Макаренко М. А.")</f>
        <v>Макаренко М. А.</v>
      </c>
      <c r="GG56" s="19" t="str">
        <f ca="1">IFERROR(__xludf.DUMMYFUNCTION("""COMPUTED_VALUE"""),"За")</f>
        <v>За</v>
      </c>
      <c r="GH56" s="19">
        <f ca="1">IFERROR(__xludf.DUMMYFUNCTION("""COMPUTED_VALUE"""),10)</f>
        <v>10</v>
      </c>
      <c r="GI56" s="19" t="str">
        <f ca="1">IFERROR(__xludf.DUMMYFUNCTION("""COMPUTED_VALUE"""),"Макаренко М. А.")</f>
        <v>Макаренко М. А.</v>
      </c>
      <c r="GJ56" s="19" t="str">
        <f ca="1">IFERROR(__xludf.DUMMYFUNCTION("""COMPUTED_VALUE"""),"За")</f>
        <v>За</v>
      </c>
      <c r="GK56" s="19">
        <f ca="1">IFERROR(__xludf.DUMMYFUNCTION("""COMPUTED_VALUE"""),10)</f>
        <v>10</v>
      </c>
      <c r="GL56" s="19" t="str">
        <f ca="1">IFERROR(__xludf.DUMMYFUNCTION("""COMPUTED_VALUE"""),"Макаренко М. А.")</f>
        <v>Макаренко М. А.</v>
      </c>
      <c r="GM56" s="19" t="str">
        <f ca="1">IFERROR(__xludf.DUMMYFUNCTION("""COMPUTED_VALUE"""),"За")</f>
        <v>За</v>
      </c>
      <c r="GN56" s="19">
        <f ca="1">IFERROR(__xludf.DUMMYFUNCTION("""COMPUTED_VALUE"""),10)</f>
        <v>10</v>
      </c>
      <c r="GO56" s="19" t="str">
        <f ca="1">IFERROR(__xludf.DUMMYFUNCTION("""COMPUTED_VALUE"""),"Макаренко М. А.")</f>
        <v>Макаренко М. А.</v>
      </c>
      <c r="GP56" s="19" t="str">
        <f ca="1">IFERROR(__xludf.DUMMYFUNCTION("""COMPUTED_VALUE"""),"За")</f>
        <v>За</v>
      </c>
      <c r="GQ56" s="19">
        <f ca="1">IFERROR(__xludf.DUMMYFUNCTION("""COMPUTED_VALUE"""),10)</f>
        <v>10</v>
      </c>
      <c r="GR56" s="19" t="str">
        <f ca="1">IFERROR(__xludf.DUMMYFUNCTION("""COMPUTED_VALUE"""),"Макаренко М. А.")</f>
        <v>Макаренко М. А.</v>
      </c>
      <c r="GS56" s="19" t="str">
        <f ca="1">IFERROR(__xludf.DUMMYFUNCTION("""COMPUTED_VALUE"""),"За")</f>
        <v>За</v>
      </c>
      <c r="GT56" s="19">
        <f ca="1">IFERROR(__xludf.DUMMYFUNCTION("""COMPUTED_VALUE"""),10)</f>
        <v>10</v>
      </c>
      <c r="GU56" s="19" t="str">
        <f ca="1">IFERROR(__xludf.DUMMYFUNCTION("""COMPUTED_VALUE"""),"Макаренко М. А.")</f>
        <v>Макаренко М. А.</v>
      </c>
      <c r="GV56" s="19" t="str">
        <f ca="1">IFERROR(__xludf.DUMMYFUNCTION("""COMPUTED_VALUE"""),"За")</f>
        <v>За</v>
      </c>
      <c r="GW56" s="19">
        <f ca="1">IFERROR(__xludf.DUMMYFUNCTION("""COMPUTED_VALUE"""),10)</f>
        <v>10</v>
      </c>
      <c r="GX56" s="19" t="str">
        <f ca="1">IFERROR(__xludf.DUMMYFUNCTION("""COMPUTED_VALUE"""),"Макаренко М. А.")</f>
        <v>Макаренко М. А.</v>
      </c>
      <c r="GY56" s="19" t="str">
        <f ca="1">IFERROR(__xludf.DUMMYFUNCTION("""COMPUTED_VALUE"""),"За")</f>
        <v>За</v>
      </c>
      <c r="GZ56" s="19">
        <f ca="1">IFERROR(__xludf.DUMMYFUNCTION("""COMPUTED_VALUE"""),10)</f>
        <v>10</v>
      </c>
      <c r="HA56" s="19" t="str">
        <f ca="1">IFERROR(__xludf.DUMMYFUNCTION("""COMPUTED_VALUE"""),"Макаренко М. А.")</f>
        <v>Макаренко М. А.</v>
      </c>
      <c r="HB56" s="19" t="str">
        <f ca="1">IFERROR(__xludf.DUMMYFUNCTION("""COMPUTED_VALUE"""),"За")</f>
        <v>За</v>
      </c>
      <c r="HC56" s="19">
        <f ca="1">IFERROR(__xludf.DUMMYFUNCTION("""COMPUTED_VALUE"""),10)</f>
        <v>10</v>
      </c>
      <c r="HD56" s="19" t="str">
        <f ca="1">IFERROR(__xludf.DUMMYFUNCTION("""COMPUTED_VALUE"""),"Макаренко М. А.")</f>
        <v>Макаренко М. А.</v>
      </c>
      <c r="HE56" s="19" t="str">
        <f ca="1">IFERROR(__xludf.DUMMYFUNCTION("""COMPUTED_VALUE"""),"За")</f>
        <v>За</v>
      </c>
      <c r="HF56" s="19">
        <f ca="1">IFERROR(__xludf.DUMMYFUNCTION("""COMPUTED_VALUE"""),10)</f>
        <v>10</v>
      </c>
      <c r="HG56" s="19" t="str">
        <f ca="1">IFERROR(__xludf.DUMMYFUNCTION("""COMPUTED_VALUE"""),"Макаренко М. А.")</f>
        <v>Макаренко М. А.</v>
      </c>
      <c r="HH56" s="19" t="str">
        <f ca="1">IFERROR(__xludf.DUMMYFUNCTION("""COMPUTED_VALUE"""),"За")</f>
        <v>За</v>
      </c>
      <c r="HI56" s="19">
        <f ca="1">IFERROR(__xludf.DUMMYFUNCTION("""COMPUTED_VALUE"""),10)</f>
        <v>10</v>
      </c>
      <c r="HJ56" s="19" t="str">
        <f ca="1">IFERROR(__xludf.DUMMYFUNCTION("""COMPUTED_VALUE"""),"Макаренко М. А.")</f>
        <v>Макаренко М. А.</v>
      </c>
      <c r="HK56" s="19" t="str">
        <f ca="1">IFERROR(__xludf.DUMMYFUNCTION("""COMPUTED_VALUE"""),"За")</f>
        <v>За</v>
      </c>
      <c r="HL56" s="19">
        <f ca="1">IFERROR(__xludf.DUMMYFUNCTION("""COMPUTED_VALUE"""),10)</f>
        <v>10</v>
      </c>
      <c r="HM56" s="19" t="str">
        <f ca="1">IFERROR(__xludf.DUMMYFUNCTION("""COMPUTED_VALUE"""),"Макаренко М. А.")</f>
        <v>Макаренко М. А.</v>
      </c>
      <c r="HN56" s="19" t="str">
        <f ca="1">IFERROR(__xludf.DUMMYFUNCTION("""COMPUTED_VALUE"""),"За")</f>
        <v>За</v>
      </c>
      <c r="HO56" s="19">
        <f ca="1">IFERROR(__xludf.DUMMYFUNCTION("""COMPUTED_VALUE"""),10)</f>
        <v>10</v>
      </c>
      <c r="HP56" s="19" t="str">
        <f ca="1">IFERROR(__xludf.DUMMYFUNCTION("""COMPUTED_VALUE"""),"Макаренко М. А.")</f>
        <v>Макаренко М. А.</v>
      </c>
      <c r="HQ56" s="19" t="str">
        <f ca="1">IFERROR(__xludf.DUMMYFUNCTION("""COMPUTED_VALUE"""),"За")</f>
        <v>За</v>
      </c>
      <c r="HR56" s="19">
        <f ca="1">IFERROR(__xludf.DUMMYFUNCTION("""COMPUTED_VALUE"""),10)</f>
        <v>10</v>
      </c>
      <c r="HS56" s="19" t="str">
        <f ca="1">IFERROR(__xludf.DUMMYFUNCTION("""COMPUTED_VALUE"""),"Макаренко М. А.")</f>
        <v>Макаренко М. А.</v>
      </c>
      <c r="HT56" s="19" t="str">
        <f ca="1">IFERROR(__xludf.DUMMYFUNCTION("""COMPUTED_VALUE"""),"За")</f>
        <v>За</v>
      </c>
      <c r="HU56" s="19">
        <f ca="1">IFERROR(__xludf.DUMMYFUNCTION("""COMPUTED_VALUE"""),10)</f>
        <v>10</v>
      </c>
      <c r="HV56" s="19" t="str">
        <f ca="1">IFERROR(__xludf.DUMMYFUNCTION("""COMPUTED_VALUE"""),"Макаренко М. А.")</f>
        <v>Макаренко М. А.</v>
      </c>
      <c r="HW56" s="19" t="str">
        <f ca="1">IFERROR(__xludf.DUMMYFUNCTION("""COMPUTED_VALUE"""),"За")</f>
        <v>За</v>
      </c>
      <c r="HX56" s="19">
        <f ca="1">IFERROR(__xludf.DUMMYFUNCTION("""COMPUTED_VALUE"""),10)</f>
        <v>10</v>
      </c>
      <c r="HY56" s="19" t="str">
        <f ca="1">IFERROR(__xludf.DUMMYFUNCTION("""COMPUTED_VALUE"""),"Макаренко М. А.")</f>
        <v>Макаренко М. А.</v>
      </c>
      <c r="HZ56" s="19" t="str">
        <f ca="1">IFERROR(__xludf.DUMMYFUNCTION("""COMPUTED_VALUE"""),"За")</f>
        <v>За</v>
      </c>
      <c r="IA56" s="19">
        <f ca="1">IFERROR(__xludf.DUMMYFUNCTION("""COMPUTED_VALUE"""),10)</f>
        <v>10</v>
      </c>
      <c r="IB56" s="19" t="str">
        <f ca="1">IFERROR(__xludf.DUMMYFUNCTION("""COMPUTED_VALUE"""),"Макаренко М. А.")</f>
        <v>Макаренко М. А.</v>
      </c>
      <c r="IC56" s="19" t="str">
        <f ca="1">IFERROR(__xludf.DUMMYFUNCTION("""COMPUTED_VALUE"""),"За")</f>
        <v>За</v>
      </c>
      <c r="ID56" s="19">
        <f ca="1">IFERROR(__xludf.DUMMYFUNCTION("""COMPUTED_VALUE"""),10)</f>
        <v>10</v>
      </c>
      <c r="IE56" s="19" t="str">
        <f ca="1">IFERROR(__xludf.DUMMYFUNCTION("""COMPUTED_VALUE"""),"Макаренко М. А.")</f>
        <v>Макаренко М. А.</v>
      </c>
      <c r="IF56" s="19" t="str">
        <f ca="1">IFERROR(__xludf.DUMMYFUNCTION("""COMPUTED_VALUE"""),"За")</f>
        <v>За</v>
      </c>
      <c r="IG56" s="19">
        <f ca="1">IFERROR(__xludf.DUMMYFUNCTION("""COMPUTED_VALUE"""),10)</f>
        <v>10</v>
      </c>
      <c r="IH56" s="19" t="str">
        <f ca="1">IFERROR(__xludf.DUMMYFUNCTION("""COMPUTED_VALUE"""),"Макаренко М. А.")</f>
        <v>Макаренко М. А.</v>
      </c>
      <c r="II56" s="19" t="str">
        <f ca="1">IFERROR(__xludf.DUMMYFUNCTION("""COMPUTED_VALUE"""),"За")</f>
        <v>За</v>
      </c>
      <c r="IJ56" s="19">
        <f ca="1">IFERROR(__xludf.DUMMYFUNCTION("""COMPUTED_VALUE"""),10)</f>
        <v>10</v>
      </c>
      <c r="IK56" s="19" t="str">
        <f ca="1">IFERROR(__xludf.DUMMYFUNCTION("""COMPUTED_VALUE"""),"Макаренко М. А.")</f>
        <v>Макаренко М. А.</v>
      </c>
      <c r="IL56" s="19" t="str">
        <f ca="1">IFERROR(__xludf.DUMMYFUNCTION("""COMPUTED_VALUE"""),"За")</f>
        <v>За</v>
      </c>
      <c r="IM56" s="19">
        <f ca="1">IFERROR(__xludf.DUMMYFUNCTION("""COMPUTED_VALUE"""),10)</f>
        <v>10</v>
      </c>
      <c r="IN56" s="19" t="str">
        <f ca="1">IFERROR(__xludf.DUMMYFUNCTION("""COMPUTED_VALUE"""),"Макаренко М. А.")</f>
        <v>Макаренко М. А.</v>
      </c>
      <c r="IO56" s="19" t="str">
        <f ca="1">IFERROR(__xludf.DUMMYFUNCTION("""COMPUTED_VALUE"""),"За")</f>
        <v>За</v>
      </c>
      <c r="IP56" s="19">
        <f ca="1">IFERROR(__xludf.DUMMYFUNCTION("""COMPUTED_VALUE"""),10)</f>
        <v>10</v>
      </c>
      <c r="IQ56" s="19" t="str">
        <f ca="1">IFERROR(__xludf.DUMMYFUNCTION("""COMPUTED_VALUE"""),"Макаренко М. А.")</f>
        <v>Макаренко М. А.</v>
      </c>
      <c r="IR56" s="19" t="str">
        <f ca="1">IFERROR(__xludf.DUMMYFUNCTION("""COMPUTED_VALUE"""),"За")</f>
        <v>За</v>
      </c>
      <c r="IS56" s="19">
        <f ca="1">IFERROR(__xludf.DUMMYFUNCTION("""COMPUTED_VALUE"""),10)</f>
        <v>10</v>
      </c>
      <c r="IT56" s="19" t="str">
        <f ca="1">IFERROR(__xludf.DUMMYFUNCTION("""COMPUTED_VALUE"""),"Макаренко М. А.")</f>
        <v>Макаренко М. А.</v>
      </c>
      <c r="IU56" s="19" t="str">
        <f ca="1">IFERROR(__xludf.DUMMYFUNCTION("""COMPUTED_VALUE"""),"За")</f>
        <v>За</v>
      </c>
      <c r="IV56" s="19">
        <f ca="1">IFERROR(__xludf.DUMMYFUNCTION("""COMPUTED_VALUE"""),10)</f>
        <v>10</v>
      </c>
      <c r="IW56" s="19" t="str">
        <f ca="1">IFERROR(__xludf.DUMMYFUNCTION("""COMPUTED_VALUE"""),"Макаренко М. А.")</f>
        <v>Макаренко М. А.</v>
      </c>
      <c r="IX56" s="19" t="str">
        <f ca="1">IFERROR(__xludf.DUMMYFUNCTION("""COMPUTED_VALUE"""),"За")</f>
        <v>За</v>
      </c>
      <c r="IY56" s="19">
        <f ca="1">IFERROR(__xludf.DUMMYFUNCTION("""COMPUTED_VALUE"""),10)</f>
        <v>10</v>
      </c>
      <c r="IZ56" s="19" t="str">
        <f ca="1">IFERROR(__xludf.DUMMYFUNCTION("""COMPUTED_VALUE"""),"Макаренко М. А.")</f>
        <v>Макаренко М. А.</v>
      </c>
      <c r="JA56" s="19" t="str">
        <f ca="1">IFERROR(__xludf.DUMMYFUNCTION("""COMPUTED_VALUE"""),"За")</f>
        <v>За</v>
      </c>
      <c r="JB56" s="19">
        <f ca="1">IFERROR(__xludf.DUMMYFUNCTION("""COMPUTED_VALUE"""),10)</f>
        <v>10</v>
      </c>
      <c r="JC56" s="19" t="str">
        <f ca="1">IFERROR(__xludf.DUMMYFUNCTION("""COMPUTED_VALUE"""),"Макаренко М. А.")</f>
        <v>Макаренко М. А.</v>
      </c>
      <c r="JD56" s="19" t="str">
        <f ca="1">IFERROR(__xludf.DUMMYFUNCTION("""COMPUTED_VALUE"""),"За")</f>
        <v>За</v>
      </c>
      <c r="JE56" s="19">
        <f ca="1">IFERROR(__xludf.DUMMYFUNCTION("""COMPUTED_VALUE"""),10)</f>
        <v>10</v>
      </c>
      <c r="JF56" s="19" t="str">
        <f ca="1">IFERROR(__xludf.DUMMYFUNCTION("""COMPUTED_VALUE"""),"Макаренко М. А.")</f>
        <v>Макаренко М. А.</v>
      </c>
      <c r="JG56" s="19" t="str">
        <f ca="1">IFERROR(__xludf.DUMMYFUNCTION("""COMPUTED_VALUE"""),"За")</f>
        <v>За</v>
      </c>
      <c r="JH56" s="19">
        <f ca="1">IFERROR(__xludf.DUMMYFUNCTION("""COMPUTED_VALUE"""),10)</f>
        <v>10</v>
      </c>
      <c r="JI56" s="19" t="str">
        <f ca="1">IFERROR(__xludf.DUMMYFUNCTION("""COMPUTED_VALUE"""),"Макаренко М. А.")</f>
        <v>Макаренко М. А.</v>
      </c>
      <c r="JJ56" s="19" t="str">
        <f ca="1">IFERROR(__xludf.DUMMYFUNCTION("""COMPUTED_VALUE"""),"За")</f>
        <v>За</v>
      </c>
      <c r="JK56" s="19">
        <f ca="1">IFERROR(__xludf.DUMMYFUNCTION("""COMPUTED_VALUE"""),10)</f>
        <v>10</v>
      </c>
      <c r="JL56" s="19" t="str">
        <f ca="1">IFERROR(__xludf.DUMMYFUNCTION("""COMPUTED_VALUE"""),"Макаренко М. А.")</f>
        <v>Макаренко М. А.</v>
      </c>
      <c r="JM56" s="19" t="str">
        <f ca="1">IFERROR(__xludf.DUMMYFUNCTION("""COMPUTED_VALUE"""),"За")</f>
        <v>За</v>
      </c>
      <c r="JN56" s="19">
        <f ca="1">IFERROR(__xludf.DUMMYFUNCTION("""COMPUTED_VALUE"""),10)</f>
        <v>10</v>
      </c>
      <c r="JO56" s="19" t="str">
        <f ca="1">IFERROR(__xludf.DUMMYFUNCTION("""COMPUTED_VALUE"""),"Макаренко М. А.")</f>
        <v>Макаренко М. А.</v>
      </c>
      <c r="JP56" s="19" t="str">
        <f ca="1">IFERROR(__xludf.DUMMYFUNCTION("""COMPUTED_VALUE"""),"За")</f>
        <v>За</v>
      </c>
      <c r="JQ56" s="19">
        <f ca="1">IFERROR(__xludf.DUMMYFUNCTION("""COMPUTED_VALUE"""),10)</f>
        <v>10</v>
      </c>
      <c r="JR56" s="19" t="str">
        <f ca="1">IFERROR(__xludf.DUMMYFUNCTION("""COMPUTED_VALUE"""),"Макаренко М. А.")</f>
        <v>Макаренко М. А.</v>
      </c>
      <c r="JS56" s="19" t="str">
        <f ca="1">IFERROR(__xludf.DUMMYFUNCTION("""COMPUTED_VALUE"""),"За")</f>
        <v>За</v>
      </c>
      <c r="JT56" s="19">
        <f ca="1">IFERROR(__xludf.DUMMYFUNCTION("""COMPUTED_VALUE"""),10)</f>
        <v>10</v>
      </c>
      <c r="JU56" s="19" t="str">
        <f ca="1">IFERROR(__xludf.DUMMYFUNCTION("""COMPUTED_VALUE"""),"Макаренко М. А.")</f>
        <v>Макаренко М. А.</v>
      </c>
      <c r="JV56" s="19" t="str">
        <f ca="1">IFERROR(__xludf.DUMMYFUNCTION("""COMPUTED_VALUE"""),"За")</f>
        <v>За</v>
      </c>
      <c r="JW56" s="19">
        <f ca="1">IFERROR(__xludf.DUMMYFUNCTION("""COMPUTED_VALUE"""),10)</f>
        <v>10</v>
      </c>
      <c r="JX56" s="19" t="str">
        <f ca="1">IFERROR(__xludf.DUMMYFUNCTION("""COMPUTED_VALUE"""),"Макаренко М. А.")</f>
        <v>Макаренко М. А.</v>
      </c>
      <c r="JY56" s="19" t="str">
        <f ca="1">IFERROR(__xludf.DUMMYFUNCTION("""COMPUTED_VALUE"""),"За")</f>
        <v>За</v>
      </c>
      <c r="JZ56" s="19">
        <f ca="1">IFERROR(__xludf.DUMMYFUNCTION("""COMPUTED_VALUE"""),10)</f>
        <v>10</v>
      </c>
      <c r="KA56" s="19" t="str">
        <f ca="1">IFERROR(__xludf.DUMMYFUNCTION("""COMPUTED_VALUE"""),"Макаренко М. А.")</f>
        <v>Макаренко М. А.</v>
      </c>
      <c r="KB56" s="19" t="str">
        <f ca="1">IFERROR(__xludf.DUMMYFUNCTION("""COMPUTED_VALUE"""),"Не голосував")</f>
        <v>Не голосував</v>
      </c>
      <c r="KC56" s="19">
        <f ca="1">IFERROR(__xludf.DUMMYFUNCTION("""COMPUTED_VALUE"""),10)</f>
        <v>10</v>
      </c>
      <c r="KD56" s="19" t="str">
        <f ca="1">IFERROR(__xludf.DUMMYFUNCTION("""COMPUTED_VALUE"""),"Макаренко М. А.")</f>
        <v>Макаренко М. А.</v>
      </c>
      <c r="KE56" s="19" t="str">
        <f ca="1">IFERROR(__xludf.DUMMYFUNCTION("""COMPUTED_VALUE"""),"За")</f>
        <v>За</v>
      </c>
      <c r="KF56" s="19">
        <f ca="1">IFERROR(__xludf.DUMMYFUNCTION("""COMPUTED_VALUE"""),10)</f>
        <v>10</v>
      </c>
      <c r="KG56" s="19" t="str">
        <f ca="1">IFERROR(__xludf.DUMMYFUNCTION("""COMPUTED_VALUE"""),"Макаренко М. А.")</f>
        <v>Макаренко М. А.</v>
      </c>
      <c r="KH56" s="19" t="str">
        <f ca="1">IFERROR(__xludf.DUMMYFUNCTION("""COMPUTED_VALUE"""),"За")</f>
        <v>За</v>
      </c>
      <c r="KI56" s="19">
        <f ca="1">IFERROR(__xludf.DUMMYFUNCTION("""COMPUTED_VALUE"""),10)</f>
        <v>10</v>
      </c>
      <c r="KJ56" s="19" t="str">
        <f ca="1">IFERROR(__xludf.DUMMYFUNCTION("""COMPUTED_VALUE"""),"Макаренко М. А.")</f>
        <v>Макаренко М. А.</v>
      </c>
      <c r="KK56" s="19" t="str">
        <f ca="1">IFERROR(__xludf.DUMMYFUNCTION("""COMPUTED_VALUE"""),"За")</f>
        <v>За</v>
      </c>
      <c r="KL56" s="19">
        <f ca="1">IFERROR(__xludf.DUMMYFUNCTION("""COMPUTED_VALUE"""),10)</f>
        <v>10</v>
      </c>
      <c r="KM56" s="19" t="str">
        <f ca="1">IFERROR(__xludf.DUMMYFUNCTION("""COMPUTED_VALUE"""),"Макаренко М. А.")</f>
        <v>Макаренко М. А.</v>
      </c>
      <c r="KN56" s="19" t="str">
        <f ca="1">IFERROR(__xludf.DUMMYFUNCTION("""COMPUTED_VALUE"""),"За")</f>
        <v>За</v>
      </c>
      <c r="KO56" s="19">
        <f ca="1">IFERROR(__xludf.DUMMYFUNCTION("""COMPUTED_VALUE"""),10)</f>
        <v>10</v>
      </c>
      <c r="KP56" s="19" t="str">
        <f ca="1">IFERROR(__xludf.DUMMYFUNCTION("""COMPUTED_VALUE"""),"Макаренко М. А.")</f>
        <v>Макаренко М. А.</v>
      </c>
      <c r="KQ56" s="19" t="str">
        <f ca="1">IFERROR(__xludf.DUMMYFUNCTION("""COMPUTED_VALUE"""),"За")</f>
        <v>За</v>
      </c>
      <c r="KR56" s="19">
        <f ca="1">IFERROR(__xludf.DUMMYFUNCTION("""COMPUTED_VALUE"""),10)</f>
        <v>10</v>
      </c>
      <c r="KS56" s="19" t="str">
        <f ca="1">IFERROR(__xludf.DUMMYFUNCTION("""COMPUTED_VALUE"""),"Макаренко М. А.")</f>
        <v>Макаренко М. А.</v>
      </c>
      <c r="KT56" s="19" t="str">
        <f ca="1">IFERROR(__xludf.DUMMYFUNCTION("""COMPUTED_VALUE"""),"Не голосував")</f>
        <v>Не голосував</v>
      </c>
      <c r="KU56" s="19">
        <f ca="1">IFERROR(__xludf.DUMMYFUNCTION("""COMPUTED_VALUE"""),10)</f>
        <v>10</v>
      </c>
      <c r="KV56" s="19" t="str">
        <f ca="1">IFERROR(__xludf.DUMMYFUNCTION("""COMPUTED_VALUE"""),"Макаренко М. А.")</f>
        <v>Макаренко М. А.</v>
      </c>
      <c r="KW56" s="19" t="str">
        <f ca="1">IFERROR(__xludf.DUMMYFUNCTION("""COMPUTED_VALUE"""),"За")</f>
        <v>За</v>
      </c>
      <c r="KX56" s="19">
        <f ca="1">IFERROR(__xludf.DUMMYFUNCTION("""COMPUTED_VALUE"""),10)</f>
        <v>10</v>
      </c>
      <c r="KY56" s="19" t="str">
        <f ca="1">IFERROR(__xludf.DUMMYFUNCTION("""COMPUTED_VALUE"""),"Макаренко М. А.")</f>
        <v>Макаренко М. А.</v>
      </c>
      <c r="KZ56" s="19" t="str">
        <f ca="1">IFERROR(__xludf.DUMMYFUNCTION("""COMPUTED_VALUE"""),"За")</f>
        <v>За</v>
      </c>
      <c r="LA56" s="19">
        <f ca="1">IFERROR(__xludf.DUMMYFUNCTION("""COMPUTED_VALUE"""),10)</f>
        <v>10</v>
      </c>
      <c r="LB56" s="19" t="str">
        <f ca="1">IFERROR(__xludf.DUMMYFUNCTION("""COMPUTED_VALUE"""),"Макаренко М. А.")</f>
        <v>Макаренко М. А.</v>
      </c>
      <c r="LC56" s="19" t="str">
        <f ca="1">IFERROR(__xludf.DUMMYFUNCTION("""COMPUTED_VALUE"""),"За")</f>
        <v>За</v>
      </c>
      <c r="LD56" s="19">
        <f ca="1">IFERROR(__xludf.DUMMYFUNCTION("""COMPUTED_VALUE"""),10)</f>
        <v>10</v>
      </c>
      <c r="LE56" s="19" t="str">
        <f ca="1">IFERROR(__xludf.DUMMYFUNCTION("""COMPUTED_VALUE"""),"Макаренко М. А.")</f>
        <v>Макаренко М. А.</v>
      </c>
      <c r="LF56" s="19" t="str">
        <f ca="1">IFERROR(__xludf.DUMMYFUNCTION("""COMPUTED_VALUE"""),"За")</f>
        <v>За</v>
      </c>
      <c r="LG56" s="19">
        <f ca="1">IFERROR(__xludf.DUMMYFUNCTION("""COMPUTED_VALUE"""),10)</f>
        <v>10</v>
      </c>
      <c r="LH56" s="19" t="str">
        <f ca="1">IFERROR(__xludf.DUMMYFUNCTION("""COMPUTED_VALUE"""),"Макаренко М. А.")</f>
        <v>Макаренко М. А.</v>
      </c>
      <c r="LI56" s="19" t="str">
        <f ca="1">IFERROR(__xludf.DUMMYFUNCTION("""COMPUTED_VALUE"""),"За")</f>
        <v>За</v>
      </c>
      <c r="LJ56" s="19">
        <f ca="1">IFERROR(__xludf.DUMMYFUNCTION("""COMPUTED_VALUE"""),10)</f>
        <v>10</v>
      </c>
      <c r="LK56" s="19" t="str">
        <f ca="1">IFERROR(__xludf.DUMMYFUNCTION("""COMPUTED_VALUE"""),"Макаренко М. А.")</f>
        <v>Макаренко М. А.</v>
      </c>
      <c r="LL56" s="19" t="str">
        <f ca="1">IFERROR(__xludf.DUMMYFUNCTION("""COMPUTED_VALUE"""),"За")</f>
        <v>За</v>
      </c>
      <c r="LM56" s="19">
        <f ca="1">IFERROR(__xludf.DUMMYFUNCTION("""COMPUTED_VALUE"""),10)</f>
        <v>10</v>
      </c>
      <c r="LN56" s="19" t="str">
        <f ca="1">IFERROR(__xludf.DUMMYFUNCTION("""COMPUTED_VALUE"""),"Макаренко М. А.")</f>
        <v>Макаренко М. А.</v>
      </c>
      <c r="LO56" s="19" t="str">
        <f ca="1">IFERROR(__xludf.DUMMYFUNCTION("""COMPUTED_VALUE"""),"За")</f>
        <v>За</v>
      </c>
      <c r="LP56" s="19">
        <f ca="1">IFERROR(__xludf.DUMMYFUNCTION("""COMPUTED_VALUE"""),10)</f>
        <v>10</v>
      </c>
      <c r="LQ56" s="19" t="str">
        <f ca="1">IFERROR(__xludf.DUMMYFUNCTION("""COMPUTED_VALUE"""),"Макаренко М. А.")</f>
        <v>Макаренко М. А.</v>
      </c>
      <c r="LR56" s="19" t="str">
        <f ca="1">IFERROR(__xludf.DUMMYFUNCTION("""COMPUTED_VALUE"""),"За")</f>
        <v>За</v>
      </c>
      <c r="LS56" s="19">
        <f ca="1">IFERROR(__xludf.DUMMYFUNCTION("""COMPUTED_VALUE"""),10)</f>
        <v>10</v>
      </c>
      <c r="LT56" s="19" t="str">
        <f ca="1">IFERROR(__xludf.DUMMYFUNCTION("""COMPUTED_VALUE"""),"Макаренко М. А.")</f>
        <v>Макаренко М. А.</v>
      </c>
      <c r="LU56" s="19" t="str">
        <f ca="1">IFERROR(__xludf.DUMMYFUNCTION("""COMPUTED_VALUE"""),"За")</f>
        <v>За</v>
      </c>
      <c r="LV56" s="19">
        <f ca="1">IFERROR(__xludf.DUMMYFUNCTION("""COMPUTED_VALUE"""),10)</f>
        <v>10</v>
      </c>
      <c r="LW56" s="19" t="str">
        <f ca="1">IFERROR(__xludf.DUMMYFUNCTION("""COMPUTED_VALUE"""),"Макаренко М. А.")</f>
        <v>Макаренко М. А.</v>
      </c>
      <c r="LX56" s="19" t="str">
        <f ca="1">IFERROR(__xludf.DUMMYFUNCTION("""COMPUTED_VALUE"""),"За")</f>
        <v>За</v>
      </c>
      <c r="LY56" s="19">
        <f ca="1">IFERROR(__xludf.DUMMYFUNCTION("""COMPUTED_VALUE"""),10)</f>
        <v>10</v>
      </c>
      <c r="LZ56" s="19" t="str">
        <f ca="1">IFERROR(__xludf.DUMMYFUNCTION("""COMPUTED_VALUE"""),"Макаренко М. А.")</f>
        <v>Макаренко М. А.</v>
      </c>
      <c r="MA56" s="19" t="str">
        <f ca="1">IFERROR(__xludf.DUMMYFUNCTION("""COMPUTED_VALUE"""),"За")</f>
        <v>За</v>
      </c>
      <c r="MB56" s="19">
        <f ca="1">IFERROR(__xludf.DUMMYFUNCTION("""COMPUTED_VALUE"""),10)</f>
        <v>10</v>
      </c>
      <c r="MC56" s="19" t="str">
        <f ca="1">IFERROR(__xludf.DUMMYFUNCTION("""COMPUTED_VALUE"""),"Макаренко М. А.")</f>
        <v>Макаренко М. А.</v>
      </c>
      <c r="MD56" s="19" t="str">
        <f ca="1">IFERROR(__xludf.DUMMYFUNCTION("""COMPUTED_VALUE"""),"За")</f>
        <v>За</v>
      </c>
      <c r="ME56" s="19">
        <f ca="1">IFERROR(__xludf.DUMMYFUNCTION("""COMPUTED_VALUE"""),10)</f>
        <v>10</v>
      </c>
      <c r="MF56" s="19" t="str">
        <f ca="1">IFERROR(__xludf.DUMMYFUNCTION("""COMPUTED_VALUE"""),"Макаренко М. А.")</f>
        <v>Макаренко М. А.</v>
      </c>
      <c r="MG56" s="19" t="str">
        <f ca="1">IFERROR(__xludf.DUMMYFUNCTION("""COMPUTED_VALUE"""),"За")</f>
        <v>За</v>
      </c>
      <c r="MH56" s="19">
        <f ca="1">IFERROR(__xludf.DUMMYFUNCTION("""COMPUTED_VALUE"""),10)</f>
        <v>10</v>
      </c>
      <c r="MI56" s="19" t="str">
        <f ca="1">IFERROR(__xludf.DUMMYFUNCTION("""COMPUTED_VALUE"""),"Макаренко М. А.")</f>
        <v>Макаренко М. А.</v>
      </c>
      <c r="MJ56" s="19" t="str">
        <f ca="1">IFERROR(__xludf.DUMMYFUNCTION("""COMPUTED_VALUE"""),"За")</f>
        <v>За</v>
      </c>
      <c r="MK56" s="19">
        <f ca="1">IFERROR(__xludf.DUMMYFUNCTION("""COMPUTED_VALUE"""),10)</f>
        <v>10</v>
      </c>
      <c r="ML56" s="19" t="str">
        <f ca="1">IFERROR(__xludf.DUMMYFUNCTION("""COMPUTED_VALUE"""),"Макаренко М. А.")</f>
        <v>Макаренко М. А.</v>
      </c>
      <c r="MM56" s="19" t="str">
        <f ca="1">IFERROR(__xludf.DUMMYFUNCTION("""COMPUTED_VALUE"""),"За")</f>
        <v>За</v>
      </c>
      <c r="MN56" s="19">
        <f ca="1">IFERROR(__xludf.DUMMYFUNCTION("""COMPUTED_VALUE"""),10)</f>
        <v>10</v>
      </c>
      <c r="MO56" s="19" t="str">
        <f ca="1">IFERROR(__xludf.DUMMYFUNCTION("""COMPUTED_VALUE"""),"Макаренко М. А.")</f>
        <v>Макаренко М. А.</v>
      </c>
      <c r="MP56" s="19" t="str">
        <f ca="1">IFERROR(__xludf.DUMMYFUNCTION("""COMPUTED_VALUE"""),"За")</f>
        <v>За</v>
      </c>
      <c r="MQ56" s="19">
        <f ca="1">IFERROR(__xludf.DUMMYFUNCTION("""COMPUTED_VALUE"""),10)</f>
        <v>10</v>
      </c>
      <c r="MR56" s="19" t="str">
        <f ca="1">IFERROR(__xludf.DUMMYFUNCTION("""COMPUTED_VALUE"""),"Макаренко М. А.")</f>
        <v>Макаренко М. А.</v>
      </c>
      <c r="MS56" s="19" t="str">
        <f ca="1">IFERROR(__xludf.DUMMYFUNCTION("""COMPUTED_VALUE"""),"За")</f>
        <v>За</v>
      </c>
      <c r="MT56" s="19">
        <f ca="1">IFERROR(__xludf.DUMMYFUNCTION("""COMPUTED_VALUE"""),10)</f>
        <v>10</v>
      </c>
      <c r="MU56" s="19" t="str">
        <f ca="1">IFERROR(__xludf.DUMMYFUNCTION("""COMPUTED_VALUE"""),"Макаренко М. А.")</f>
        <v>Макаренко М. А.</v>
      </c>
      <c r="MV56" s="19" t="str">
        <f ca="1">IFERROR(__xludf.DUMMYFUNCTION("""COMPUTED_VALUE"""),"За")</f>
        <v>За</v>
      </c>
      <c r="MW56" s="19">
        <f ca="1">IFERROR(__xludf.DUMMYFUNCTION("""COMPUTED_VALUE"""),10)</f>
        <v>10</v>
      </c>
      <c r="MX56" s="19" t="str">
        <f ca="1">IFERROR(__xludf.DUMMYFUNCTION("""COMPUTED_VALUE"""),"Макаренко М. А.")</f>
        <v>Макаренко М. А.</v>
      </c>
      <c r="MY56" s="19" t="str">
        <f ca="1">IFERROR(__xludf.DUMMYFUNCTION("""COMPUTED_VALUE"""),"За")</f>
        <v>За</v>
      </c>
      <c r="MZ56" s="19">
        <f ca="1">IFERROR(__xludf.DUMMYFUNCTION("""COMPUTED_VALUE"""),10)</f>
        <v>10</v>
      </c>
      <c r="NA56" s="19" t="str">
        <f ca="1">IFERROR(__xludf.DUMMYFUNCTION("""COMPUTED_VALUE"""),"Макаренко М. А.")</f>
        <v>Макаренко М. А.</v>
      </c>
      <c r="NB56" s="19" t="str">
        <f ca="1">IFERROR(__xludf.DUMMYFUNCTION("""COMPUTED_VALUE"""),"За")</f>
        <v>За</v>
      </c>
      <c r="NC56" s="19">
        <f ca="1">IFERROR(__xludf.DUMMYFUNCTION("""COMPUTED_VALUE"""),10)</f>
        <v>10</v>
      </c>
      <c r="ND56" s="19" t="str">
        <f ca="1">IFERROR(__xludf.DUMMYFUNCTION("""COMPUTED_VALUE"""),"Макаренко М. А.")</f>
        <v>Макаренко М. А.</v>
      </c>
      <c r="NE56" s="19" t="str">
        <f ca="1">IFERROR(__xludf.DUMMYFUNCTION("""COMPUTED_VALUE"""),"За")</f>
        <v>За</v>
      </c>
      <c r="NF56" s="19">
        <f ca="1">IFERROR(__xludf.DUMMYFUNCTION("""COMPUTED_VALUE"""),10)</f>
        <v>10</v>
      </c>
      <c r="NG56" s="19" t="str">
        <f ca="1">IFERROR(__xludf.DUMMYFUNCTION("""COMPUTED_VALUE"""),"Макаренко М. А.")</f>
        <v>Макаренко М. А.</v>
      </c>
      <c r="NH56" s="19" t="str">
        <f ca="1">IFERROR(__xludf.DUMMYFUNCTION("""COMPUTED_VALUE"""),"За")</f>
        <v>За</v>
      </c>
      <c r="NI56" s="19">
        <f ca="1">IFERROR(__xludf.DUMMYFUNCTION("""COMPUTED_VALUE"""),10)</f>
        <v>10</v>
      </c>
      <c r="NJ56" s="19" t="str">
        <f ca="1">IFERROR(__xludf.DUMMYFUNCTION("""COMPUTED_VALUE"""),"Макаренко М. А.")</f>
        <v>Макаренко М. А.</v>
      </c>
      <c r="NK56" s="19" t="str">
        <f ca="1">IFERROR(__xludf.DUMMYFUNCTION("""COMPUTED_VALUE"""),"За")</f>
        <v>За</v>
      </c>
      <c r="NL56" s="19">
        <f ca="1">IFERROR(__xludf.DUMMYFUNCTION("""COMPUTED_VALUE"""),10)</f>
        <v>10</v>
      </c>
      <c r="NM56" s="19" t="str">
        <f ca="1">IFERROR(__xludf.DUMMYFUNCTION("""COMPUTED_VALUE"""),"Макаренко М. А.")</f>
        <v>Макаренко М. А.</v>
      </c>
      <c r="NN56" s="19" t="str">
        <f ca="1">IFERROR(__xludf.DUMMYFUNCTION("""COMPUTED_VALUE"""),"За")</f>
        <v>За</v>
      </c>
      <c r="NO56" s="19">
        <f ca="1">IFERROR(__xludf.DUMMYFUNCTION("""COMPUTED_VALUE"""),10)</f>
        <v>10</v>
      </c>
      <c r="NP56" s="19" t="str">
        <f ca="1">IFERROR(__xludf.DUMMYFUNCTION("""COMPUTED_VALUE"""),"Макаренко М. А.")</f>
        <v>Макаренко М. А.</v>
      </c>
      <c r="NQ56" s="19" t="str">
        <f ca="1">IFERROR(__xludf.DUMMYFUNCTION("""COMPUTED_VALUE"""),"За")</f>
        <v>За</v>
      </c>
      <c r="NR56" s="19">
        <f ca="1">IFERROR(__xludf.DUMMYFUNCTION("""COMPUTED_VALUE"""),10)</f>
        <v>10</v>
      </c>
      <c r="NS56" s="19" t="str">
        <f ca="1">IFERROR(__xludf.DUMMYFUNCTION("""COMPUTED_VALUE"""),"Макаренко М. А.")</f>
        <v>Макаренко М. А.</v>
      </c>
      <c r="NT56" s="19" t="str">
        <f ca="1">IFERROR(__xludf.DUMMYFUNCTION("""COMPUTED_VALUE"""),"За")</f>
        <v>За</v>
      </c>
      <c r="NU56" s="19">
        <f ca="1">IFERROR(__xludf.DUMMYFUNCTION("""COMPUTED_VALUE"""),10)</f>
        <v>10</v>
      </c>
      <c r="NV56" s="19" t="str">
        <f ca="1">IFERROR(__xludf.DUMMYFUNCTION("""COMPUTED_VALUE"""),"Макаренко М. А.")</f>
        <v>Макаренко М. А.</v>
      </c>
      <c r="NW56" s="19" t="str">
        <f ca="1">IFERROR(__xludf.DUMMYFUNCTION("""COMPUTED_VALUE"""),"Не голосував")</f>
        <v>Не голосував</v>
      </c>
      <c r="NX56" s="19">
        <f ca="1">IFERROR(__xludf.DUMMYFUNCTION("""COMPUTED_VALUE"""),10)</f>
        <v>10</v>
      </c>
      <c r="NY56" s="19" t="str">
        <f ca="1">IFERROR(__xludf.DUMMYFUNCTION("""COMPUTED_VALUE"""),"Макаренко М. А.")</f>
        <v>Макаренко М. А.</v>
      </c>
      <c r="NZ56" s="19" t="str">
        <f ca="1">IFERROR(__xludf.DUMMYFUNCTION("""COMPUTED_VALUE"""),"За")</f>
        <v>За</v>
      </c>
      <c r="OA56" s="19">
        <f ca="1">IFERROR(__xludf.DUMMYFUNCTION("""COMPUTED_VALUE"""),10)</f>
        <v>10</v>
      </c>
      <c r="OB56" s="19" t="str">
        <f ca="1">IFERROR(__xludf.DUMMYFUNCTION("""COMPUTED_VALUE"""),"Макаренко М. А.")</f>
        <v>Макаренко М. А.</v>
      </c>
      <c r="OC56" s="19" t="str">
        <f ca="1">IFERROR(__xludf.DUMMYFUNCTION("""COMPUTED_VALUE"""),"Не голосував")</f>
        <v>Не голосував</v>
      </c>
      <c r="OD56" s="19">
        <f ca="1">IFERROR(__xludf.DUMMYFUNCTION("""COMPUTED_VALUE"""),10)</f>
        <v>10</v>
      </c>
      <c r="OE56" s="19" t="str">
        <f ca="1">IFERROR(__xludf.DUMMYFUNCTION("""COMPUTED_VALUE"""),"Макаренко М. А.")</f>
        <v>Макаренко М. А.</v>
      </c>
      <c r="OF56" s="19" t="str">
        <f ca="1">IFERROR(__xludf.DUMMYFUNCTION("""COMPUTED_VALUE"""),"За")</f>
        <v>За</v>
      </c>
      <c r="OG56" s="19">
        <f ca="1">IFERROR(__xludf.DUMMYFUNCTION("""COMPUTED_VALUE"""),10)</f>
        <v>10</v>
      </c>
      <c r="OH56" s="19" t="str">
        <f ca="1">IFERROR(__xludf.DUMMYFUNCTION("""COMPUTED_VALUE"""),"Макаренко М. А.")</f>
        <v>Макаренко М. А.</v>
      </c>
      <c r="OI56" s="19" t="str">
        <f ca="1">IFERROR(__xludf.DUMMYFUNCTION("""COMPUTED_VALUE"""),"За")</f>
        <v>За</v>
      </c>
      <c r="OJ56" s="19">
        <f ca="1">IFERROR(__xludf.DUMMYFUNCTION("""COMPUTED_VALUE"""),10)</f>
        <v>10</v>
      </c>
      <c r="OK56" s="19" t="str">
        <f ca="1">IFERROR(__xludf.DUMMYFUNCTION("""COMPUTED_VALUE"""),"Макаренко М. А.")</f>
        <v>Макаренко М. А.</v>
      </c>
      <c r="OL56" s="19" t="str">
        <f ca="1">IFERROR(__xludf.DUMMYFUNCTION("""COMPUTED_VALUE"""),"За")</f>
        <v>За</v>
      </c>
      <c r="OM56" s="19">
        <f ca="1">IFERROR(__xludf.DUMMYFUNCTION("""COMPUTED_VALUE"""),10)</f>
        <v>10</v>
      </c>
      <c r="ON56" s="19" t="str">
        <f ca="1">IFERROR(__xludf.DUMMYFUNCTION("""COMPUTED_VALUE"""),"Макаренко М. А.")</f>
        <v>Макаренко М. А.</v>
      </c>
      <c r="OO56" s="19" t="str">
        <f ca="1">IFERROR(__xludf.DUMMYFUNCTION("""COMPUTED_VALUE"""),"За")</f>
        <v>За</v>
      </c>
      <c r="OP56" s="19">
        <f ca="1">IFERROR(__xludf.DUMMYFUNCTION("""COMPUTED_VALUE"""),10)</f>
        <v>10</v>
      </c>
      <c r="OQ56" s="19" t="str">
        <f ca="1">IFERROR(__xludf.DUMMYFUNCTION("""COMPUTED_VALUE"""),"Макаренко М. А.")</f>
        <v>Макаренко М. А.</v>
      </c>
      <c r="OR56" s="19" t="str">
        <f ca="1">IFERROR(__xludf.DUMMYFUNCTION("""COMPUTED_VALUE"""),"За")</f>
        <v>За</v>
      </c>
      <c r="OS56" s="19">
        <f ca="1">IFERROR(__xludf.DUMMYFUNCTION("""COMPUTED_VALUE"""),10)</f>
        <v>10</v>
      </c>
      <c r="OT56" s="19" t="str">
        <f ca="1">IFERROR(__xludf.DUMMYFUNCTION("""COMPUTED_VALUE"""),"Макаренко М. А.")</f>
        <v>Макаренко М. А.</v>
      </c>
      <c r="OU56" s="19" t="str">
        <f ca="1">IFERROR(__xludf.DUMMYFUNCTION("""COMPUTED_VALUE"""),"За")</f>
        <v>За</v>
      </c>
      <c r="OV56" s="19">
        <f ca="1">IFERROR(__xludf.DUMMYFUNCTION("""COMPUTED_VALUE"""),10)</f>
        <v>10</v>
      </c>
      <c r="OW56" s="19" t="str">
        <f ca="1">IFERROR(__xludf.DUMMYFUNCTION("""COMPUTED_VALUE"""),"Макаренко М. А.")</f>
        <v>Макаренко М. А.</v>
      </c>
      <c r="OX56" s="19" t="str">
        <f ca="1">IFERROR(__xludf.DUMMYFUNCTION("""COMPUTED_VALUE"""),"За")</f>
        <v>За</v>
      </c>
      <c r="OY56" s="19">
        <f ca="1">IFERROR(__xludf.DUMMYFUNCTION("""COMPUTED_VALUE"""),10)</f>
        <v>10</v>
      </c>
      <c r="OZ56" s="19" t="str">
        <f ca="1">IFERROR(__xludf.DUMMYFUNCTION("""COMPUTED_VALUE"""),"Макаренко М. А.")</f>
        <v>Макаренко М. А.</v>
      </c>
      <c r="PA56" s="19" t="str">
        <f ca="1">IFERROR(__xludf.DUMMYFUNCTION("""COMPUTED_VALUE"""),"За")</f>
        <v>За</v>
      </c>
      <c r="PB56" s="19">
        <f ca="1">IFERROR(__xludf.DUMMYFUNCTION("""COMPUTED_VALUE"""),10)</f>
        <v>10</v>
      </c>
      <c r="PC56" s="19" t="str">
        <f ca="1">IFERROR(__xludf.DUMMYFUNCTION("""COMPUTED_VALUE"""),"Макаренко М. А.")</f>
        <v>Макаренко М. А.</v>
      </c>
      <c r="PD56" s="19" t="str">
        <f ca="1">IFERROR(__xludf.DUMMYFUNCTION("""COMPUTED_VALUE"""),"За")</f>
        <v>За</v>
      </c>
      <c r="PE56" s="19">
        <f ca="1">IFERROR(__xludf.DUMMYFUNCTION("""COMPUTED_VALUE"""),10)</f>
        <v>10</v>
      </c>
      <c r="PF56" s="19" t="str">
        <f ca="1">IFERROR(__xludf.DUMMYFUNCTION("""COMPUTED_VALUE"""),"Макаренко М. А.")</f>
        <v>Макаренко М. А.</v>
      </c>
      <c r="PG56" s="19" t="str">
        <f ca="1">IFERROR(__xludf.DUMMYFUNCTION("""COMPUTED_VALUE"""),"За")</f>
        <v>За</v>
      </c>
      <c r="PH56" s="19">
        <f ca="1">IFERROR(__xludf.DUMMYFUNCTION("""COMPUTED_VALUE"""),10)</f>
        <v>10</v>
      </c>
      <c r="PI56" s="19" t="str">
        <f ca="1">IFERROR(__xludf.DUMMYFUNCTION("""COMPUTED_VALUE"""),"Макаренко М. А.")</f>
        <v>Макаренко М. А.</v>
      </c>
      <c r="PJ56" s="19" t="str">
        <f ca="1">IFERROR(__xludf.DUMMYFUNCTION("""COMPUTED_VALUE"""),"За")</f>
        <v>За</v>
      </c>
      <c r="PK56" s="19">
        <f ca="1">IFERROR(__xludf.DUMMYFUNCTION("""COMPUTED_VALUE"""),10)</f>
        <v>10</v>
      </c>
      <c r="PL56" s="19" t="str">
        <f ca="1">IFERROR(__xludf.DUMMYFUNCTION("""COMPUTED_VALUE"""),"Макаренко М. А.")</f>
        <v>Макаренко М. А.</v>
      </c>
      <c r="PM56" s="19" t="str">
        <f ca="1">IFERROR(__xludf.DUMMYFUNCTION("""COMPUTED_VALUE"""),"Не голосував")</f>
        <v>Не голосував</v>
      </c>
      <c r="PN56" s="19">
        <f ca="1">IFERROR(__xludf.DUMMYFUNCTION("""COMPUTED_VALUE"""),10)</f>
        <v>10</v>
      </c>
      <c r="PO56" s="19" t="str">
        <f ca="1">IFERROR(__xludf.DUMMYFUNCTION("""COMPUTED_VALUE"""),"Макаренко М. А.")</f>
        <v>Макаренко М. А.</v>
      </c>
      <c r="PP56" s="19" t="str">
        <f ca="1">IFERROR(__xludf.DUMMYFUNCTION("""COMPUTED_VALUE"""),"За")</f>
        <v>За</v>
      </c>
      <c r="PQ56" s="19">
        <f ca="1">IFERROR(__xludf.DUMMYFUNCTION("""COMPUTED_VALUE"""),10)</f>
        <v>10</v>
      </c>
      <c r="PR56" s="19" t="str">
        <f ca="1">IFERROR(__xludf.DUMMYFUNCTION("""COMPUTED_VALUE"""),"Макаренко М. А.")</f>
        <v>Макаренко М. А.</v>
      </c>
      <c r="PS56" s="19" t="str">
        <f ca="1">IFERROR(__xludf.DUMMYFUNCTION("""COMPUTED_VALUE"""),"Не голосував")</f>
        <v>Не голосував</v>
      </c>
      <c r="PT56" s="19">
        <f ca="1">IFERROR(__xludf.DUMMYFUNCTION("""COMPUTED_VALUE"""),10)</f>
        <v>10</v>
      </c>
      <c r="PU56" s="19" t="str">
        <f ca="1">IFERROR(__xludf.DUMMYFUNCTION("""COMPUTED_VALUE"""),"Макаренко М. А.")</f>
        <v>Макаренко М. А.</v>
      </c>
      <c r="PV56" s="19" t="str">
        <f ca="1">IFERROR(__xludf.DUMMYFUNCTION("""COMPUTED_VALUE"""),"За")</f>
        <v>За</v>
      </c>
      <c r="PW56" s="19">
        <f ca="1">IFERROR(__xludf.DUMMYFUNCTION("""COMPUTED_VALUE"""),10)</f>
        <v>10</v>
      </c>
      <c r="PX56" s="19" t="str">
        <f ca="1">IFERROR(__xludf.DUMMYFUNCTION("""COMPUTED_VALUE"""),"Макаренко М. А.")</f>
        <v>Макаренко М. А.</v>
      </c>
      <c r="PY56" s="19" t="str">
        <f ca="1">IFERROR(__xludf.DUMMYFUNCTION("""COMPUTED_VALUE"""),"За")</f>
        <v>За</v>
      </c>
      <c r="PZ56" s="19">
        <f ca="1">IFERROR(__xludf.DUMMYFUNCTION("""COMPUTED_VALUE"""),10)</f>
        <v>10</v>
      </c>
      <c r="QA56" s="19" t="str">
        <f ca="1">IFERROR(__xludf.DUMMYFUNCTION("""COMPUTED_VALUE"""),"Макаренко М. А.")</f>
        <v>Макаренко М. А.</v>
      </c>
      <c r="QB56" s="19" t="str">
        <f ca="1">IFERROR(__xludf.DUMMYFUNCTION("""COMPUTED_VALUE"""),"За")</f>
        <v>За</v>
      </c>
      <c r="QC56" s="19">
        <f ca="1">IFERROR(__xludf.DUMMYFUNCTION("""COMPUTED_VALUE"""),10)</f>
        <v>10</v>
      </c>
      <c r="QD56" s="19" t="str">
        <f ca="1">IFERROR(__xludf.DUMMYFUNCTION("""COMPUTED_VALUE"""),"Макаренко М. А.")</f>
        <v>Макаренко М. А.</v>
      </c>
      <c r="QE56" s="19" t="str">
        <f ca="1">IFERROR(__xludf.DUMMYFUNCTION("""COMPUTED_VALUE"""),"Не голосував")</f>
        <v>Не голосував</v>
      </c>
      <c r="QF56" s="19">
        <f ca="1">IFERROR(__xludf.DUMMYFUNCTION("""COMPUTED_VALUE"""),10)</f>
        <v>10</v>
      </c>
      <c r="QG56" s="19" t="str">
        <f ca="1">IFERROR(__xludf.DUMMYFUNCTION("""COMPUTED_VALUE"""),"Макаренко М. А.")</f>
        <v>Макаренко М. А.</v>
      </c>
      <c r="QH56" s="19" t="str">
        <f ca="1">IFERROR(__xludf.DUMMYFUNCTION("""COMPUTED_VALUE"""),"Утримався")</f>
        <v>Утримався</v>
      </c>
      <c r="QI56" s="19">
        <f ca="1">IFERROR(__xludf.DUMMYFUNCTION("""COMPUTED_VALUE"""),10)</f>
        <v>10</v>
      </c>
      <c r="QJ56" s="19" t="str">
        <f ca="1">IFERROR(__xludf.DUMMYFUNCTION("""COMPUTED_VALUE"""),"Макаренко М. А.")</f>
        <v>Макаренко М. А.</v>
      </c>
      <c r="QK56" s="19" t="str">
        <f ca="1">IFERROR(__xludf.DUMMYFUNCTION("""COMPUTED_VALUE"""),"За")</f>
        <v>За</v>
      </c>
    </row>
    <row r="57" spans="1:453" ht="12.75">
      <c r="A57" s="17">
        <f ca="1">IFERROR(__xludf.DUMMYFUNCTION("""COMPUTED_VALUE"""),23)</f>
        <v>23</v>
      </c>
      <c r="B57" s="17" t="str">
        <f ca="1">IFERROR(__xludf.DUMMYFUNCTION("""COMPUTED_VALUE"""),"Маляревич  О. В.")</f>
        <v>Маляревич  О. В.</v>
      </c>
      <c r="C57" s="19" t="str">
        <f ca="1">IFERROR(__xludf.DUMMYFUNCTION("""COMPUTED_VALUE"""),"За")</f>
        <v>За</v>
      </c>
      <c r="D57" s="19">
        <f ca="1">IFERROR(__xludf.DUMMYFUNCTION("""COMPUTED_VALUE"""),23)</f>
        <v>23</v>
      </c>
      <c r="E57" s="19" t="str">
        <f ca="1">IFERROR(__xludf.DUMMYFUNCTION("""COMPUTED_VALUE"""),"Маляревич  О. В.")</f>
        <v>Маляревич  О. В.</v>
      </c>
      <c r="F57" s="19" t="str">
        <f ca="1">IFERROR(__xludf.DUMMYFUNCTION("""COMPUTED_VALUE"""),"За")</f>
        <v>За</v>
      </c>
      <c r="G57" s="19">
        <f ca="1">IFERROR(__xludf.DUMMYFUNCTION("""COMPUTED_VALUE"""),23)</f>
        <v>23</v>
      </c>
      <c r="H57" s="19" t="str">
        <f ca="1">IFERROR(__xludf.DUMMYFUNCTION("""COMPUTED_VALUE"""),"Маляревич  О. В.")</f>
        <v>Маляревич  О. В.</v>
      </c>
      <c r="I57" s="19" t="str">
        <f ca="1">IFERROR(__xludf.DUMMYFUNCTION("""COMPUTED_VALUE"""),"За")</f>
        <v>За</v>
      </c>
      <c r="J57" s="19">
        <f ca="1">IFERROR(__xludf.DUMMYFUNCTION("""COMPUTED_VALUE"""),23)</f>
        <v>23</v>
      </c>
      <c r="K57" s="19" t="str">
        <f ca="1">IFERROR(__xludf.DUMMYFUNCTION("""COMPUTED_VALUE"""),"Маляревич  О. В.")</f>
        <v>Маляревич  О. В.</v>
      </c>
      <c r="L57" s="19" t="str">
        <f ca="1">IFERROR(__xludf.DUMMYFUNCTION("""COMPUTED_VALUE"""),"За")</f>
        <v>За</v>
      </c>
      <c r="M57" s="19">
        <f ca="1">IFERROR(__xludf.DUMMYFUNCTION("""COMPUTED_VALUE"""),23)</f>
        <v>23</v>
      </c>
      <c r="N57" s="19" t="str">
        <f ca="1">IFERROR(__xludf.DUMMYFUNCTION("""COMPUTED_VALUE"""),"Маляревич  О. В.")</f>
        <v>Маляревич  О. В.</v>
      </c>
      <c r="O57" s="19" t="str">
        <f ca="1">IFERROR(__xludf.DUMMYFUNCTION("""COMPUTED_VALUE"""),"За")</f>
        <v>За</v>
      </c>
      <c r="P57" s="19">
        <f ca="1">IFERROR(__xludf.DUMMYFUNCTION("""COMPUTED_VALUE"""),23)</f>
        <v>23</v>
      </c>
      <c r="Q57" s="19" t="str">
        <f ca="1">IFERROR(__xludf.DUMMYFUNCTION("""COMPUTED_VALUE"""),"Маляревич  О. В.")</f>
        <v>Маляревич  О. В.</v>
      </c>
      <c r="R57" s="19" t="str">
        <f ca="1">IFERROR(__xludf.DUMMYFUNCTION("""COMPUTED_VALUE"""),"За")</f>
        <v>За</v>
      </c>
      <c r="S57" s="19">
        <f ca="1">IFERROR(__xludf.DUMMYFUNCTION("""COMPUTED_VALUE"""),23)</f>
        <v>23</v>
      </c>
      <c r="T57" s="19" t="str">
        <f ca="1">IFERROR(__xludf.DUMMYFUNCTION("""COMPUTED_VALUE"""),"Маляревич  О. В.")</f>
        <v>Маляревич  О. В.</v>
      </c>
      <c r="U57" s="19" t="str">
        <f ca="1">IFERROR(__xludf.DUMMYFUNCTION("""COMPUTED_VALUE"""),"За")</f>
        <v>За</v>
      </c>
      <c r="V57" s="19">
        <f ca="1">IFERROR(__xludf.DUMMYFUNCTION("""COMPUTED_VALUE"""),23)</f>
        <v>23</v>
      </c>
      <c r="W57" s="19" t="str">
        <f ca="1">IFERROR(__xludf.DUMMYFUNCTION("""COMPUTED_VALUE"""),"Маляревич  О. В.")</f>
        <v>Маляревич  О. В.</v>
      </c>
      <c r="X57" s="19" t="str">
        <f ca="1">IFERROR(__xludf.DUMMYFUNCTION("""COMPUTED_VALUE"""),"За")</f>
        <v>За</v>
      </c>
      <c r="Y57" s="19">
        <f ca="1">IFERROR(__xludf.DUMMYFUNCTION("""COMPUTED_VALUE"""),23)</f>
        <v>23</v>
      </c>
      <c r="Z57" s="19" t="str">
        <f ca="1">IFERROR(__xludf.DUMMYFUNCTION("""COMPUTED_VALUE"""),"Маляревич  О. В.")</f>
        <v>Маляревич  О. В.</v>
      </c>
      <c r="AA57" s="19" t="str">
        <f ca="1">IFERROR(__xludf.DUMMYFUNCTION("""COMPUTED_VALUE"""),"За")</f>
        <v>За</v>
      </c>
      <c r="AB57" s="19">
        <f ca="1">IFERROR(__xludf.DUMMYFUNCTION("""COMPUTED_VALUE"""),23)</f>
        <v>23</v>
      </c>
      <c r="AC57" s="19" t="str">
        <f ca="1">IFERROR(__xludf.DUMMYFUNCTION("""COMPUTED_VALUE"""),"Маляревич  О. В.")</f>
        <v>Маляревич  О. В.</v>
      </c>
      <c r="AD57" s="19" t="str">
        <f ca="1">IFERROR(__xludf.DUMMYFUNCTION("""COMPUTED_VALUE"""),"Не голосував")</f>
        <v>Не голосував</v>
      </c>
      <c r="AE57" s="19">
        <f ca="1">IFERROR(__xludf.DUMMYFUNCTION("""COMPUTED_VALUE"""),23)</f>
        <v>23</v>
      </c>
      <c r="AF57" s="19" t="str">
        <f ca="1">IFERROR(__xludf.DUMMYFUNCTION("""COMPUTED_VALUE"""),"Маляревич  О. В.")</f>
        <v>Маляревич  О. В.</v>
      </c>
      <c r="AG57" s="19" t="str">
        <f ca="1">IFERROR(__xludf.DUMMYFUNCTION("""COMPUTED_VALUE"""),"За")</f>
        <v>За</v>
      </c>
      <c r="AH57" s="19">
        <f ca="1">IFERROR(__xludf.DUMMYFUNCTION("""COMPUTED_VALUE"""),23)</f>
        <v>23</v>
      </c>
      <c r="AI57" s="19" t="str">
        <f ca="1">IFERROR(__xludf.DUMMYFUNCTION("""COMPUTED_VALUE"""),"Маляревич  О. В.")</f>
        <v>Маляревич  О. В.</v>
      </c>
      <c r="AJ57" s="19" t="str">
        <f ca="1">IFERROR(__xludf.DUMMYFUNCTION("""COMPUTED_VALUE"""),"За")</f>
        <v>За</v>
      </c>
      <c r="AK57" s="19">
        <f ca="1">IFERROR(__xludf.DUMMYFUNCTION("""COMPUTED_VALUE"""),23)</f>
        <v>23</v>
      </c>
      <c r="AL57" s="19" t="str">
        <f ca="1">IFERROR(__xludf.DUMMYFUNCTION("""COMPUTED_VALUE"""),"Маляревич  О. В.")</f>
        <v>Маляревич  О. В.</v>
      </c>
      <c r="AM57" s="19" t="str">
        <f ca="1">IFERROR(__xludf.DUMMYFUNCTION("""COMPUTED_VALUE"""),"За")</f>
        <v>За</v>
      </c>
      <c r="AN57" s="19">
        <f ca="1">IFERROR(__xludf.DUMMYFUNCTION("""COMPUTED_VALUE"""),23)</f>
        <v>23</v>
      </c>
      <c r="AO57" s="19" t="str">
        <f ca="1">IFERROR(__xludf.DUMMYFUNCTION("""COMPUTED_VALUE"""),"Маляревич  О. В.")</f>
        <v>Маляревич  О. В.</v>
      </c>
      <c r="AP57" s="19" t="str">
        <f ca="1">IFERROR(__xludf.DUMMYFUNCTION("""COMPUTED_VALUE"""),"За")</f>
        <v>За</v>
      </c>
      <c r="AQ57" s="19">
        <f ca="1">IFERROR(__xludf.DUMMYFUNCTION("""COMPUTED_VALUE"""),23)</f>
        <v>23</v>
      </c>
      <c r="AR57" s="19" t="str">
        <f ca="1">IFERROR(__xludf.DUMMYFUNCTION("""COMPUTED_VALUE"""),"Маляревич  О. В.")</f>
        <v>Маляревич  О. В.</v>
      </c>
      <c r="AS57" s="19" t="str">
        <f ca="1">IFERROR(__xludf.DUMMYFUNCTION("""COMPUTED_VALUE"""),"За")</f>
        <v>За</v>
      </c>
      <c r="AT57" s="19">
        <f ca="1">IFERROR(__xludf.DUMMYFUNCTION("""COMPUTED_VALUE"""),23)</f>
        <v>23</v>
      </c>
      <c r="AU57" s="19" t="str">
        <f ca="1">IFERROR(__xludf.DUMMYFUNCTION("""COMPUTED_VALUE"""),"Маляревич  О. В.")</f>
        <v>Маляревич  О. В.</v>
      </c>
      <c r="AV57" s="19" t="str">
        <f ca="1">IFERROR(__xludf.DUMMYFUNCTION("""COMPUTED_VALUE"""),"За")</f>
        <v>За</v>
      </c>
      <c r="AW57" s="19">
        <f ca="1">IFERROR(__xludf.DUMMYFUNCTION("""COMPUTED_VALUE"""),23)</f>
        <v>23</v>
      </c>
      <c r="AX57" s="19" t="str">
        <f ca="1">IFERROR(__xludf.DUMMYFUNCTION("""COMPUTED_VALUE"""),"Маляревич  О. В.")</f>
        <v>Маляревич  О. В.</v>
      </c>
      <c r="AY57" s="19" t="str">
        <f ca="1">IFERROR(__xludf.DUMMYFUNCTION("""COMPUTED_VALUE"""),"За")</f>
        <v>За</v>
      </c>
      <c r="AZ57" s="19">
        <f ca="1">IFERROR(__xludf.DUMMYFUNCTION("""COMPUTED_VALUE"""),23)</f>
        <v>23</v>
      </c>
      <c r="BA57" s="19" t="str">
        <f ca="1">IFERROR(__xludf.DUMMYFUNCTION("""COMPUTED_VALUE"""),"Маляревич  О. В.")</f>
        <v>Маляревич  О. В.</v>
      </c>
      <c r="BB57" s="19" t="str">
        <f ca="1">IFERROR(__xludf.DUMMYFUNCTION("""COMPUTED_VALUE"""),"За")</f>
        <v>За</v>
      </c>
      <c r="BC57" s="19">
        <f ca="1">IFERROR(__xludf.DUMMYFUNCTION("""COMPUTED_VALUE"""),23)</f>
        <v>23</v>
      </c>
      <c r="BD57" s="19" t="str">
        <f ca="1">IFERROR(__xludf.DUMMYFUNCTION("""COMPUTED_VALUE"""),"Маляревич  О. В.")</f>
        <v>Маляревич  О. В.</v>
      </c>
      <c r="BE57" s="19" t="str">
        <f ca="1">IFERROR(__xludf.DUMMYFUNCTION("""COMPUTED_VALUE"""),"За")</f>
        <v>За</v>
      </c>
      <c r="BF57" s="19">
        <f ca="1">IFERROR(__xludf.DUMMYFUNCTION("""COMPUTED_VALUE"""),23)</f>
        <v>23</v>
      </c>
      <c r="BG57" s="19" t="str">
        <f ca="1">IFERROR(__xludf.DUMMYFUNCTION("""COMPUTED_VALUE"""),"Маляревич  О. В.")</f>
        <v>Маляревич  О. В.</v>
      </c>
      <c r="BH57" s="19" t="str">
        <f ca="1">IFERROR(__xludf.DUMMYFUNCTION("""COMPUTED_VALUE"""),"За")</f>
        <v>За</v>
      </c>
      <c r="BI57" s="19">
        <f ca="1">IFERROR(__xludf.DUMMYFUNCTION("""COMPUTED_VALUE"""),23)</f>
        <v>23</v>
      </c>
      <c r="BJ57" s="19" t="str">
        <f ca="1">IFERROR(__xludf.DUMMYFUNCTION("""COMPUTED_VALUE"""),"Маляревич  О. В.")</f>
        <v>Маляревич  О. В.</v>
      </c>
      <c r="BK57" s="19" t="str">
        <f ca="1">IFERROR(__xludf.DUMMYFUNCTION("""COMPUTED_VALUE"""),"...")</f>
        <v>...</v>
      </c>
      <c r="BL57" s="19">
        <f ca="1">IFERROR(__xludf.DUMMYFUNCTION("""COMPUTED_VALUE"""),23)</f>
        <v>23</v>
      </c>
      <c r="BM57" s="19" t="str">
        <f ca="1">IFERROR(__xludf.DUMMYFUNCTION("""COMPUTED_VALUE"""),"Маляревич  О. В.")</f>
        <v>Маляревич  О. В.</v>
      </c>
      <c r="BN57" s="19" t="str">
        <f ca="1">IFERROR(__xludf.DUMMYFUNCTION("""COMPUTED_VALUE"""),"...")</f>
        <v>...</v>
      </c>
      <c r="BO57" s="19">
        <f ca="1">IFERROR(__xludf.DUMMYFUNCTION("""COMPUTED_VALUE"""),23)</f>
        <v>23</v>
      </c>
      <c r="BP57" s="19" t="str">
        <f ca="1">IFERROR(__xludf.DUMMYFUNCTION("""COMPUTED_VALUE"""),"Маляревич  О. В.")</f>
        <v>Маляревич  О. В.</v>
      </c>
      <c r="BQ57" s="19" t="str">
        <f ca="1">IFERROR(__xludf.DUMMYFUNCTION("""COMPUTED_VALUE"""),"...")</f>
        <v>...</v>
      </c>
      <c r="BR57" s="19">
        <f ca="1">IFERROR(__xludf.DUMMYFUNCTION("""COMPUTED_VALUE"""),23)</f>
        <v>23</v>
      </c>
      <c r="BS57" s="19" t="str">
        <f ca="1">IFERROR(__xludf.DUMMYFUNCTION("""COMPUTED_VALUE"""),"Маляревич  О. В.")</f>
        <v>Маляревич  О. В.</v>
      </c>
      <c r="BT57" s="19" t="str">
        <f ca="1">IFERROR(__xludf.DUMMYFUNCTION("""COMPUTED_VALUE"""),"...")</f>
        <v>...</v>
      </c>
      <c r="BU57" s="19">
        <f ca="1">IFERROR(__xludf.DUMMYFUNCTION("""COMPUTED_VALUE"""),23)</f>
        <v>23</v>
      </c>
      <c r="BV57" s="19" t="str">
        <f ca="1">IFERROR(__xludf.DUMMYFUNCTION("""COMPUTED_VALUE"""),"Маляревич  О. В.")</f>
        <v>Маляревич  О. В.</v>
      </c>
      <c r="BW57" s="19" t="str">
        <f ca="1">IFERROR(__xludf.DUMMYFUNCTION("""COMPUTED_VALUE"""),"...")</f>
        <v>...</v>
      </c>
      <c r="BX57" s="19">
        <f ca="1">IFERROR(__xludf.DUMMYFUNCTION("""COMPUTED_VALUE"""),23)</f>
        <v>23</v>
      </c>
      <c r="BY57" s="19" t="str">
        <f ca="1">IFERROR(__xludf.DUMMYFUNCTION("""COMPUTED_VALUE"""),"Маляревич  О. В.")</f>
        <v>Маляревич  О. В.</v>
      </c>
      <c r="BZ57" s="19" t="str">
        <f ca="1">IFERROR(__xludf.DUMMYFUNCTION("""COMPUTED_VALUE"""),"...")</f>
        <v>...</v>
      </c>
      <c r="CA57" s="19">
        <f ca="1">IFERROR(__xludf.DUMMYFUNCTION("""COMPUTED_VALUE"""),23)</f>
        <v>23</v>
      </c>
      <c r="CB57" s="19" t="str">
        <f ca="1">IFERROR(__xludf.DUMMYFUNCTION("""COMPUTED_VALUE"""),"Маляревич  О. В.")</f>
        <v>Маляревич  О. В.</v>
      </c>
      <c r="CC57" s="19" t="str">
        <f ca="1">IFERROR(__xludf.DUMMYFUNCTION("""COMPUTED_VALUE"""),"...")</f>
        <v>...</v>
      </c>
      <c r="CD57" s="19">
        <f ca="1">IFERROR(__xludf.DUMMYFUNCTION("""COMPUTED_VALUE"""),23)</f>
        <v>23</v>
      </c>
      <c r="CE57" s="19" t="str">
        <f ca="1">IFERROR(__xludf.DUMMYFUNCTION("""COMPUTED_VALUE"""),"Маляревич  О. В.")</f>
        <v>Маляревич  О. В.</v>
      </c>
      <c r="CF57" s="19" t="str">
        <f ca="1">IFERROR(__xludf.DUMMYFUNCTION("""COMPUTED_VALUE"""),"...")</f>
        <v>...</v>
      </c>
      <c r="CG57" s="19">
        <f ca="1">IFERROR(__xludf.DUMMYFUNCTION("""COMPUTED_VALUE"""),23)</f>
        <v>23</v>
      </c>
      <c r="CH57" s="19" t="str">
        <f ca="1">IFERROR(__xludf.DUMMYFUNCTION("""COMPUTED_VALUE"""),"Маляревич  О. В.")</f>
        <v>Маляревич  О. В.</v>
      </c>
      <c r="CI57" s="19" t="str">
        <f ca="1">IFERROR(__xludf.DUMMYFUNCTION("""COMPUTED_VALUE"""),"Утримався")</f>
        <v>Утримався</v>
      </c>
      <c r="CJ57" s="19">
        <f ca="1">IFERROR(__xludf.DUMMYFUNCTION("""COMPUTED_VALUE"""),23)</f>
        <v>23</v>
      </c>
      <c r="CK57" s="19" t="str">
        <f ca="1">IFERROR(__xludf.DUMMYFUNCTION("""COMPUTED_VALUE"""),"Маляревич  О. В.")</f>
        <v>Маляревич  О. В.</v>
      </c>
      <c r="CL57" s="19" t="str">
        <f ca="1">IFERROR(__xludf.DUMMYFUNCTION("""COMPUTED_VALUE"""),"За")</f>
        <v>За</v>
      </c>
      <c r="CM57" s="19">
        <f ca="1">IFERROR(__xludf.DUMMYFUNCTION("""COMPUTED_VALUE"""),23)</f>
        <v>23</v>
      </c>
      <c r="CN57" s="19" t="str">
        <f ca="1">IFERROR(__xludf.DUMMYFUNCTION("""COMPUTED_VALUE"""),"Маляревич  О. В.")</f>
        <v>Маляревич  О. В.</v>
      </c>
      <c r="CO57" s="19" t="str">
        <f ca="1">IFERROR(__xludf.DUMMYFUNCTION("""COMPUTED_VALUE"""),"Не голосував")</f>
        <v>Не голосував</v>
      </c>
      <c r="CP57" s="19">
        <f ca="1">IFERROR(__xludf.DUMMYFUNCTION("""COMPUTED_VALUE"""),23)</f>
        <v>23</v>
      </c>
      <c r="CQ57" s="19" t="str">
        <f ca="1">IFERROR(__xludf.DUMMYFUNCTION("""COMPUTED_VALUE"""),"Маляревич  О. В.")</f>
        <v>Маляревич  О. В.</v>
      </c>
      <c r="CR57" s="19" t="str">
        <f ca="1">IFERROR(__xludf.DUMMYFUNCTION("""COMPUTED_VALUE"""),"За")</f>
        <v>За</v>
      </c>
      <c r="CS57" s="19">
        <f ca="1">IFERROR(__xludf.DUMMYFUNCTION("""COMPUTED_VALUE"""),23)</f>
        <v>23</v>
      </c>
      <c r="CT57" s="19" t="str">
        <f ca="1">IFERROR(__xludf.DUMMYFUNCTION("""COMPUTED_VALUE"""),"Маляревич  О. В.")</f>
        <v>Маляревич  О. В.</v>
      </c>
      <c r="CU57" s="19" t="str">
        <f ca="1">IFERROR(__xludf.DUMMYFUNCTION("""COMPUTED_VALUE"""),"За")</f>
        <v>За</v>
      </c>
      <c r="CV57" s="19">
        <f ca="1">IFERROR(__xludf.DUMMYFUNCTION("""COMPUTED_VALUE"""),23)</f>
        <v>23</v>
      </c>
      <c r="CW57" s="19" t="str">
        <f ca="1">IFERROR(__xludf.DUMMYFUNCTION("""COMPUTED_VALUE"""),"Маляревич  О. В.")</f>
        <v>Маляревич  О. В.</v>
      </c>
      <c r="CX57" s="19" t="str">
        <f ca="1">IFERROR(__xludf.DUMMYFUNCTION("""COMPUTED_VALUE"""),"За")</f>
        <v>За</v>
      </c>
      <c r="CY57" s="19">
        <f ca="1">IFERROR(__xludf.DUMMYFUNCTION("""COMPUTED_VALUE"""),23)</f>
        <v>23</v>
      </c>
      <c r="CZ57" s="19" t="str">
        <f ca="1">IFERROR(__xludf.DUMMYFUNCTION("""COMPUTED_VALUE"""),"Маляревич  О. В.")</f>
        <v>Маляревич  О. В.</v>
      </c>
      <c r="DA57" s="19" t="str">
        <f ca="1">IFERROR(__xludf.DUMMYFUNCTION("""COMPUTED_VALUE"""),"За")</f>
        <v>За</v>
      </c>
      <c r="DB57" s="19">
        <f ca="1">IFERROR(__xludf.DUMMYFUNCTION("""COMPUTED_VALUE"""),23)</f>
        <v>23</v>
      </c>
      <c r="DC57" s="19" t="str">
        <f ca="1">IFERROR(__xludf.DUMMYFUNCTION("""COMPUTED_VALUE"""),"Маляревич  О. В.")</f>
        <v>Маляревич  О. В.</v>
      </c>
      <c r="DD57" s="19" t="str">
        <f ca="1">IFERROR(__xludf.DUMMYFUNCTION("""COMPUTED_VALUE"""),"За")</f>
        <v>За</v>
      </c>
      <c r="DE57" s="19">
        <f ca="1">IFERROR(__xludf.DUMMYFUNCTION("""COMPUTED_VALUE"""),23)</f>
        <v>23</v>
      </c>
      <c r="DF57" s="19" t="str">
        <f ca="1">IFERROR(__xludf.DUMMYFUNCTION("""COMPUTED_VALUE"""),"Маляревич  О. В.")</f>
        <v>Маляревич  О. В.</v>
      </c>
      <c r="DG57" s="19" t="str">
        <f ca="1">IFERROR(__xludf.DUMMYFUNCTION("""COMPUTED_VALUE"""),"За")</f>
        <v>За</v>
      </c>
      <c r="DH57" s="19">
        <f ca="1">IFERROR(__xludf.DUMMYFUNCTION("""COMPUTED_VALUE"""),23)</f>
        <v>23</v>
      </c>
      <c r="DI57" s="19" t="str">
        <f ca="1">IFERROR(__xludf.DUMMYFUNCTION("""COMPUTED_VALUE"""),"Маляревич  О. В.")</f>
        <v>Маляревич  О. В.</v>
      </c>
      <c r="DJ57" s="19" t="str">
        <f ca="1">IFERROR(__xludf.DUMMYFUNCTION("""COMPUTED_VALUE"""),"За")</f>
        <v>За</v>
      </c>
      <c r="DK57" s="19">
        <f ca="1">IFERROR(__xludf.DUMMYFUNCTION("""COMPUTED_VALUE"""),23)</f>
        <v>23</v>
      </c>
      <c r="DL57" s="19" t="str">
        <f ca="1">IFERROR(__xludf.DUMMYFUNCTION("""COMPUTED_VALUE"""),"Маляревич  О. В.")</f>
        <v>Маляревич  О. В.</v>
      </c>
      <c r="DM57" s="19" t="str">
        <f ca="1">IFERROR(__xludf.DUMMYFUNCTION("""COMPUTED_VALUE"""),"За")</f>
        <v>За</v>
      </c>
      <c r="DN57" s="19">
        <f ca="1">IFERROR(__xludf.DUMMYFUNCTION("""COMPUTED_VALUE"""),23)</f>
        <v>23</v>
      </c>
      <c r="DO57" s="19" t="str">
        <f ca="1">IFERROR(__xludf.DUMMYFUNCTION("""COMPUTED_VALUE"""),"Маляревич  О. В.")</f>
        <v>Маляревич  О. В.</v>
      </c>
      <c r="DP57" s="19" t="str">
        <f ca="1">IFERROR(__xludf.DUMMYFUNCTION("""COMPUTED_VALUE"""),"За")</f>
        <v>За</v>
      </c>
      <c r="DQ57" s="19">
        <f ca="1">IFERROR(__xludf.DUMMYFUNCTION("""COMPUTED_VALUE"""),23)</f>
        <v>23</v>
      </c>
      <c r="DR57" s="19" t="str">
        <f ca="1">IFERROR(__xludf.DUMMYFUNCTION("""COMPUTED_VALUE"""),"Маляревич  О. В.")</f>
        <v>Маляревич  О. В.</v>
      </c>
      <c r="DS57" s="19" t="str">
        <f ca="1">IFERROR(__xludf.DUMMYFUNCTION("""COMPUTED_VALUE"""),"За")</f>
        <v>За</v>
      </c>
      <c r="DT57" s="19">
        <f ca="1">IFERROR(__xludf.DUMMYFUNCTION("""COMPUTED_VALUE"""),23)</f>
        <v>23</v>
      </c>
      <c r="DU57" s="19" t="str">
        <f ca="1">IFERROR(__xludf.DUMMYFUNCTION("""COMPUTED_VALUE"""),"Маляревич  О. В.")</f>
        <v>Маляревич  О. В.</v>
      </c>
      <c r="DV57" s="19" t="str">
        <f ca="1">IFERROR(__xludf.DUMMYFUNCTION("""COMPUTED_VALUE"""),"Не голосував")</f>
        <v>Не голосував</v>
      </c>
      <c r="DW57" s="19">
        <f ca="1">IFERROR(__xludf.DUMMYFUNCTION("""COMPUTED_VALUE"""),23)</f>
        <v>23</v>
      </c>
      <c r="DX57" s="19" t="str">
        <f ca="1">IFERROR(__xludf.DUMMYFUNCTION("""COMPUTED_VALUE"""),"Маляревич  О. В.")</f>
        <v>Маляревич  О. В.</v>
      </c>
      <c r="DY57" s="19" t="str">
        <f ca="1">IFERROR(__xludf.DUMMYFUNCTION("""COMPUTED_VALUE"""),"За")</f>
        <v>За</v>
      </c>
      <c r="DZ57" s="19">
        <f ca="1">IFERROR(__xludf.DUMMYFUNCTION("""COMPUTED_VALUE"""),23)</f>
        <v>23</v>
      </c>
      <c r="EA57" s="19" t="str">
        <f ca="1">IFERROR(__xludf.DUMMYFUNCTION("""COMPUTED_VALUE"""),"Маляревич  О. В.")</f>
        <v>Маляревич  О. В.</v>
      </c>
      <c r="EB57" s="19" t="str">
        <f ca="1">IFERROR(__xludf.DUMMYFUNCTION("""COMPUTED_VALUE"""),"За")</f>
        <v>За</v>
      </c>
      <c r="EC57" s="19">
        <f ca="1">IFERROR(__xludf.DUMMYFUNCTION("""COMPUTED_VALUE"""),23)</f>
        <v>23</v>
      </c>
      <c r="ED57" s="19" t="str">
        <f ca="1">IFERROR(__xludf.DUMMYFUNCTION("""COMPUTED_VALUE"""),"Маляревич  О. В.")</f>
        <v>Маляревич  О. В.</v>
      </c>
      <c r="EE57" s="19" t="str">
        <f ca="1">IFERROR(__xludf.DUMMYFUNCTION("""COMPUTED_VALUE"""),"За")</f>
        <v>За</v>
      </c>
      <c r="EF57" s="19">
        <f ca="1">IFERROR(__xludf.DUMMYFUNCTION("""COMPUTED_VALUE"""),23)</f>
        <v>23</v>
      </c>
      <c r="EG57" s="19" t="str">
        <f ca="1">IFERROR(__xludf.DUMMYFUNCTION("""COMPUTED_VALUE"""),"Маляревич  О. В.")</f>
        <v>Маляревич  О. В.</v>
      </c>
      <c r="EH57" s="19" t="str">
        <f ca="1">IFERROR(__xludf.DUMMYFUNCTION("""COMPUTED_VALUE"""),"За")</f>
        <v>За</v>
      </c>
      <c r="EI57" s="19">
        <f ca="1">IFERROR(__xludf.DUMMYFUNCTION("""COMPUTED_VALUE"""),23)</f>
        <v>23</v>
      </c>
      <c r="EJ57" s="19" t="str">
        <f ca="1">IFERROR(__xludf.DUMMYFUNCTION("""COMPUTED_VALUE"""),"Маляревич  О. В.")</f>
        <v>Маляревич  О. В.</v>
      </c>
      <c r="EK57" s="19" t="str">
        <f ca="1">IFERROR(__xludf.DUMMYFUNCTION("""COMPUTED_VALUE"""),"За")</f>
        <v>За</v>
      </c>
      <c r="EL57" s="19">
        <f ca="1">IFERROR(__xludf.DUMMYFUNCTION("""COMPUTED_VALUE"""),23)</f>
        <v>23</v>
      </c>
      <c r="EM57" s="19" t="str">
        <f ca="1">IFERROR(__xludf.DUMMYFUNCTION("""COMPUTED_VALUE"""),"Маляревич  О. В.")</f>
        <v>Маляревич  О. В.</v>
      </c>
      <c r="EN57" s="19" t="str">
        <f ca="1">IFERROR(__xludf.DUMMYFUNCTION("""COMPUTED_VALUE"""),"Не голосував")</f>
        <v>Не голосував</v>
      </c>
      <c r="EO57" s="19">
        <f ca="1">IFERROR(__xludf.DUMMYFUNCTION("""COMPUTED_VALUE"""),23)</f>
        <v>23</v>
      </c>
      <c r="EP57" s="19" t="str">
        <f ca="1">IFERROR(__xludf.DUMMYFUNCTION("""COMPUTED_VALUE"""),"Маляревич  О. В.")</f>
        <v>Маляревич  О. В.</v>
      </c>
      <c r="EQ57" s="19" t="str">
        <f ca="1">IFERROR(__xludf.DUMMYFUNCTION("""COMPUTED_VALUE"""),"Не голосував")</f>
        <v>Не голосував</v>
      </c>
      <c r="ER57" s="19">
        <f ca="1">IFERROR(__xludf.DUMMYFUNCTION("""COMPUTED_VALUE"""),23)</f>
        <v>23</v>
      </c>
      <c r="ES57" s="19" t="str">
        <f ca="1">IFERROR(__xludf.DUMMYFUNCTION("""COMPUTED_VALUE"""),"Маляревич  О. В.")</f>
        <v>Маляревич  О. В.</v>
      </c>
      <c r="ET57" s="19" t="str">
        <f ca="1">IFERROR(__xludf.DUMMYFUNCTION("""COMPUTED_VALUE"""),"За")</f>
        <v>За</v>
      </c>
      <c r="EU57" s="19">
        <f ca="1">IFERROR(__xludf.DUMMYFUNCTION("""COMPUTED_VALUE"""),23)</f>
        <v>23</v>
      </c>
      <c r="EV57" s="19" t="str">
        <f ca="1">IFERROR(__xludf.DUMMYFUNCTION("""COMPUTED_VALUE"""),"Маляревич  О. В.")</f>
        <v>Маляревич  О. В.</v>
      </c>
      <c r="EW57" s="19" t="str">
        <f ca="1">IFERROR(__xludf.DUMMYFUNCTION("""COMPUTED_VALUE"""),"За")</f>
        <v>За</v>
      </c>
      <c r="EX57" s="19">
        <f ca="1">IFERROR(__xludf.DUMMYFUNCTION("""COMPUTED_VALUE"""),23)</f>
        <v>23</v>
      </c>
      <c r="EY57" s="19" t="str">
        <f ca="1">IFERROR(__xludf.DUMMYFUNCTION("""COMPUTED_VALUE"""),"Маляревич  О. В.")</f>
        <v>Маляревич  О. В.</v>
      </c>
      <c r="EZ57" s="19" t="str">
        <f ca="1">IFERROR(__xludf.DUMMYFUNCTION("""COMPUTED_VALUE"""),"За")</f>
        <v>За</v>
      </c>
      <c r="FA57" s="19">
        <f ca="1">IFERROR(__xludf.DUMMYFUNCTION("""COMPUTED_VALUE"""),23)</f>
        <v>23</v>
      </c>
      <c r="FB57" s="19" t="str">
        <f ca="1">IFERROR(__xludf.DUMMYFUNCTION("""COMPUTED_VALUE"""),"Маляревич  О. В.")</f>
        <v>Маляревич  О. В.</v>
      </c>
      <c r="FC57" s="19" t="str">
        <f ca="1">IFERROR(__xludf.DUMMYFUNCTION("""COMPUTED_VALUE"""),"За")</f>
        <v>За</v>
      </c>
      <c r="FD57" s="19">
        <f ca="1">IFERROR(__xludf.DUMMYFUNCTION("""COMPUTED_VALUE"""),23)</f>
        <v>23</v>
      </c>
      <c r="FE57" s="19" t="str">
        <f ca="1">IFERROR(__xludf.DUMMYFUNCTION("""COMPUTED_VALUE"""),"Маляревич  О. В.")</f>
        <v>Маляревич  О. В.</v>
      </c>
      <c r="FF57" s="19" t="str">
        <f ca="1">IFERROR(__xludf.DUMMYFUNCTION("""COMPUTED_VALUE"""),"За")</f>
        <v>За</v>
      </c>
      <c r="FG57" s="19">
        <f ca="1">IFERROR(__xludf.DUMMYFUNCTION("""COMPUTED_VALUE"""),23)</f>
        <v>23</v>
      </c>
      <c r="FH57" s="19" t="str">
        <f ca="1">IFERROR(__xludf.DUMMYFUNCTION("""COMPUTED_VALUE"""),"Маляревич  О. В.")</f>
        <v>Маляревич  О. В.</v>
      </c>
      <c r="FI57" s="19" t="str">
        <f ca="1">IFERROR(__xludf.DUMMYFUNCTION("""COMPUTED_VALUE"""),"За")</f>
        <v>За</v>
      </c>
      <c r="FJ57" s="19">
        <f ca="1">IFERROR(__xludf.DUMMYFUNCTION("""COMPUTED_VALUE"""),23)</f>
        <v>23</v>
      </c>
      <c r="FK57" s="19" t="str">
        <f ca="1">IFERROR(__xludf.DUMMYFUNCTION("""COMPUTED_VALUE"""),"Маляревич  О. В.")</f>
        <v>Маляревич  О. В.</v>
      </c>
      <c r="FL57" s="19" t="str">
        <f ca="1">IFERROR(__xludf.DUMMYFUNCTION("""COMPUTED_VALUE"""),"За")</f>
        <v>За</v>
      </c>
      <c r="FM57" s="19">
        <f ca="1">IFERROR(__xludf.DUMMYFUNCTION("""COMPUTED_VALUE"""),23)</f>
        <v>23</v>
      </c>
      <c r="FN57" s="19" t="str">
        <f ca="1">IFERROR(__xludf.DUMMYFUNCTION("""COMPUTED_VALUE"""),"Маляревич  О. В.")</f>
        <v>Маляревич  О. В.</v>
      </c>
      <c r="FO57" s="19" t="str">
        <f ca="1">IFERROR(__xludf.DUMMYFUNCTION("""COMPUTED_VALUE"""),"За")</f>
        <v>За</v>
      </c>
      <c r="FP57" s="19">
        <f ca="1">IFERROR(__xludf.DUMMYFUNCTION("""COMPUTED_VALUE"""),23)</f>
        <v>23</v>
      </c>
      <c r="FQ57" s="19" t="str">
        <f ca="1">IFERROR(__xludf.DUMMYFUNCTION("""COMPUTED_VALUE"""),"Маляревич  О. В.")</f>
        <v>Маляревич  О. В.</v>
      </c>
      <c r="FR57" s="19" t="str">
        <f ca="1">IFERROR(__xludf.DUMMYFUNCTION("""COMPUTED_VALUE"""),"За")</f>
        <v>За</v>
      </c>
      <c r="FS57" s="19">
        <f ca="1">IFERROR(__xludf.DUMMYFUNCTION("""COMPUTED_VALUE"""),23)</f>
        <v>23</v>
      </c>
      <c r="FT57" s="19" t="str">
        <f ca="1">IFERROR(__xludf.DUMMYFUNCTION("""COMPUTED_VALUE"""),"Маляревич  О. В.")</f>
        <v>Маляревич  О. В.</v>
      </c>
      <c r="FU57" s="19" t="str">
        <f ca="1">IFERROR(__xludf.DUMMYFUNCTION("""COMPUTED_VALUE"""),"За")</f>
        <v>За</v>
      </c>
      <c r="FV57" s="19">
        <f ca="1">IFERROR(__xludf.DUMMYFUNCTION("""COMPUTED_VALUE"""),23)</f>
        <v>23</v>
      </c>
      <c r="FW57" s="19" t="str">
        <f ca="1">IFERROR(__xludf.DUMMYFUNCTION("""COMPUTED_VALUE"""),"Маляревич  О. В.")</f>
        <v>Маляревич  О. В.</v>
      </c>
      <c r="FX57" s="19" t="str">
        <f ca="1">IFERROR(__xludf.DUMMYFUNCTION("""COMPUTED_VALUE"""),"За")</f>
        <v>За</v>
      </c>
      <c r="FY57" s="19">
        <f ca="1">IFERROR(__xludf.DUMMYFUNCTION("""COMPUTED_VALUE"""),23)</f>
        <v>23</v>
      </c>
      <c r="FZ57" s="19" t="str">
        <f ca="1">IFERROR(__xludf.DUMMYFUNCTION("""COMPUTED_VALUE"""),"Маляревич  О. В.")</f>
        <v>Маляревич  О. В.</v>
      </c>
      <c r="GA57" s="19" t="str">
        <f ca="1">IFERROR(__xludf.DUMMYFUNCTION("""COMPUTED_VALUE"""),"За")</f>
        <v>За</v>
      </c>
      <c r="GB57" s="19">
        <f ca="1">IFERROR(__xludf.DUMMYFUNCTION("""COMPUTED_VALUE"""),23)</f>
        <v>23</v>
      </c>
      <c r="GC57" s="19" t="str">
        <f ca="1">IFERROR(__xludf.DUMMYFUNCTION("""COMPUTED_VALUE"""),"Маляревич  О. В.")</f>
        <v>Маляревич  О. В.</v>
      </c>
      <c r="GD57" s="19" t="str">
        <f ca="1">IFERROR(__xludf.DUMMYFUNCTION("""COMPUTED_VALUE"""),"За")</f>
        <v>За</v>
      </c>
      <c r="GE57" s="19">
        <f ca="1">IFERROR(__xludf.DUMMYFUNCTION("""COMPUTED_VALUE"""),23)</f>
        <v>23</v>
      </c>
      <c r="GF57" s="19" t="str">
        <f ca="1">IFERROR(__xludf.DUMMYFUNCTION("""COMPUTED_VALUE"""),"Маляревич  О. В.")</f>
        <v>Маляревич  О. В.</v>
      </c>
      <c r="GG57" s="19" t="str">
        <f ca="1">IFERROR(__xludf.DUMMYFUNCTION("""COMPUTED_VALUE"""),"За")</f>
        <v>За</v>
      </c>
      <c r="GH57" s="19">
        <f ca="1">IFERROR(__xludf.DUMMYFUNCTION("""COMPUTED_VALUE"""),23)</f>
        <v>23</v>
      </c>
      <c r="GI57" s="19" t="str">
        <f ca="1">IFERROR(__xludf.DUMMYFUNCTION("""COMPUTED_VALUE"""),"Маляревич  О. В.")</f>
        <v>Маляревич  О. В.</v>
      </c>
      <c r="GJ57" s="19" t="str">
        <f ca="1">IFERROR(__xludf.DUMMYFUNCTION("""COMPUTED_VALUE"""),"За")</f>
        <v>За</v>
      </c>
      <c r="GK57" s="19">
        <f ca="1">IFERROR(__xludf.DUMMYFUNCTION("""COMPUTED_VALUE"""),23)</f>
        <v>23</v>
      </c>
      <c r="GL57" s="19" t="str">
        <f ca="1">IFERROR(__xludf.DUMMYFUNCTION("""COMPUTED_VALUE"""),"Маляревич  О. В.")</f>
        <v>Маляревич  О. В.</v>
      </c>
      <c r="GM57" s="19" t="str">
        <f ca="1">IFERROR(__xludf.DUMMYFUNCTION("""COMPUTED_VALUE"""),"За")</f>
        <v>За</v>
      </c>
      <c r="GN57" s="19">
        <f ca="1">IFERROR(__xludf.DUMMYFUNCTION("""COMPUTED_VALUE"""),23)</f>
        <v>23</v>
      </c>
      <c r="GO57" s="19" t="str">
        <f ca="1">IFERROR(__xludf.DUMMYFUNCTION("""COMPUTED_VALUE"""),"Маляревич  О. В.")</f>
        <v>Маляревич  О. В.</v>
      </c>
      <c r="GP57" s="19" t="str">
        <f ca="1">IFERROR(__xludf.DUMMYFUNCTION("""COMPUTED_VALUE"""),"За")</f>
        <v>За</v>
      </c>
      <c r="GQ57" s="19">
        <f ca="1">IFERROR(__xludf.DUMMYFUNCTION("""COMPUTED_VALUE"""),23)</f>
        <v>23</v>
      </c>
      <c r="GR57" s="19" t="str">
        <f ca="1">IFERROR(__xludf.DUMMYFUNCTION("""COMPUTED_VALUE"""),"Маляревич  О. В.")</f>
        <v>Маляревич  О. В.</v>
      </c>
      <c r="GS57" s="19" t="str">
        <f ca="1">IFERROR(__xludf.DUMMYFUNCTION("""COMPUTED_VALUE"""),"За")</f>
        <v>За</v>
      </c>
      <c r="GT57" s="19">
        <f ca="1">IFERROR(__xludf.DUMMYFUNCTION("""COMPUTED_VALUE"""),23)</f>
        <v>23</v>
      </c>
      <c r="GU57" s="19" t="str">
        <f ca="1">IFERROR(__xludf.DUMMYFUNCTION("""COMPUTED_VALUE"""),"Маляревич  О. В.")</f>
        <v>Маляревич  О. В.</v>
      </c>
      <c r="GV57" s="19" t="str">
        <f ca="1">IFERROR(__xludf.DUMMYFUNCTION("""COMPUTED_VALUE"""),"За")</f>
        <v>За</v>
      </c>
      <c r="GW57" s="19">
        <f ca="1">IFERROR(__xludf.DUMMYFUNCTION("""COMPUTED_VALUE"""),23)</f>
        <v>23</v>
      </c>
      <c r="GX57" s="19" t="str">
        <f ca="1">IFERROR(__xludf.DUMMYFUNCTION("""COMPUTED_VALUE"""),"Маляревич  О. В.")</f>
        <v>Маляревич  О. В.</v>
      </c>
      <c r="GY57" s="19" t="str">
        <f ca="1">IFERROR(__xludf.DUMMYFUNCTION("""COMPUTED_VALUE"""),"За")</f>
        <v>За</v>
      </c>
      <c r="GZ57" s="19">
        <f ca="1">IFERROR(__xludf.DUMMYFUNCTION("""COMPUTED_VALUE"""),23)</f>
        <v>23</v>
      </c>
      <c r="HA57" s="19" t="str">
        <f ca="1">IFERROR(__xludf.DUMMYFUNCTION("""COMPUTED_VALUE"""),"Маляревич  О. В.")</f>
        <v>Маляревич  О. В.</v>
      </c>
      <c r="HB57" s="19" t="str">
        <f ca="1">IFERROR(__xludf.DUMMYFUNCTION("""COMPUTED_VALUE"""),"За")</f>
        <v>За</v>
      </c>
      <c r="HC57" s="19">
        <f ca="1">IFERROR(__xludf.DUMMYFUNCTION("""COMPUTED_VALUE"""),23)</f>
        <v>23</v>
      </c>
      <c r="HD57" s="19" t="str">
        <f ca="1">IFERROR(__xludf.DUMMYFUNCTION("""COMPUTED_VALUE"""),"Маляревич  О. В.")</f>
        <v>Маляревич  О. В.</v>
      </c>
      <c r="HE57" s="19" t="str">
        <f ca="1">IFERROR(__xludf.DUMMYFUNCTION("""COMPUTED_VALUE"""),"За")</f>
        <v>За</v>
      </c>
      <c r="HF57" s="19">
        <f ca="1">IFERROR(__xludf.DUMMYFUNCTION("""COMPUTED_VALUE"""),23)</f>
        <v>23</v>
      </c>
      <c r="HG57" s="19" t="str">
        <f ca="1">IFERROR(__xludf.DUMMYFUNCTION("""COMPUTED_VALUE"""),"Маляревич  О. В.")</f>
        <v>Маляревич  О. В.</v>
      </c>
      <c r="HH57" s="19" t="str">
        <f ca="1">IFERROR(__xludf.DUMMYFUNCTION("""COMPUTED_VALUE"""),"За")</f>
        <v>За</v>
      </c>
      <c r="HI57" s="19">
        <f ca="1">IFERROR(__xludf.DUMMYFUNCTION("""COMPUTED_VALUE"""),23)</f>
        <v>23</v>
      </c>
      <c r="HJ57" s="19" t="str">
        <f ca="1">IFERROR(__xludf.DUMMYFUNCTION("""COMPUTED_VALUE"""),"Маляревич  О. В.")</f>
        <v>Маляревич  О. В.</v>
      </c>
      <c r="HK57" s="19" t="str">
        <f ca="1">IFERROR(__xludf.DUMMYFUNCTION("""COMPUTED_VALUE"""),"За")</f>
        <v>За</v>
      </c>
      <c r="HL57" s="19">
        <f ca="1">IFERROR(__xludf.DUMMYFUNCTION("""COMPUTED_VALUE"""),23)</f>
        <v>23</v>
      </c>
      <c r="HM57" s="19" t="str">
        <f ca="1">IFERROR(__xludf.DUMMYFUNCTION("""COMPUTED_VALUE"""),"Маляревич  О. В.")</f>
        <v>Маляревич  О. В.</v>
      </c>
      <c r="HN57" s="19" t="str">
        <f ca="1">IFERROR(__xludf.DUMMYFUNCTION("""COMPUTED_VALUE"""),"За")</f>
        <v>За</v>
      </c>
      <c r="HO57" s="19">
        <f ca="1">IFERROR(__xludf.DUMMYFUNCTION("""COMPUTED_VALUE"""),23)</f>
        <v>23</v>
      </c>
      <c r="HP57" s="19" t="str">
        <f ca="1">IFERROR(__xludf.DUMMYFUNCTION("""COMPUTED_VALUE"""),"Маляревич  О. В.")</f>
        <v>Маляревич  О. В.</v>
      </c>
      <c r="HQ57" s="19" t="str">
        <f ca="1">IFERROR(__xludf.DUMMYFUNCTION("""COMPUTED_VALUE"""),"За")</f>
        <v>За</v>
      </c>
      <c r="HR57" s="19">
        <f ca="1">IFERROR(__xludf.DUMMYFUNCTION("""COMPUTED_VALUE"""),23)</f>
        <v>23</v>
      </c>
      <c r="HS57" s="19" t="str">
        <f ca="1">IFERROR(__xludf.DUMMYFUNCTION("""COMPUTED_VALUE"""),"Маляревич  О. В.")</f>
        <v>Маляревич  О. В.</v>
      </c>
      <c r="HT57" s="19" t="str">
        <f ca="1">IFERROR(__xludf.DUMMYFUNCTION("""COMPUTED_VALUE"""),"За")</f>
        <v>За</v>
      </c>
      <c r="HU57" s="19">
        <f ca="1">IFERROR(__xludf.DUMMYFUNCTION("""COMPUTED_VALUE"""),23)</f>
        <v>23</v>
      </c>
      <c r="HV57" s="19" t="str">
        <f ca="1">IFERROR(__xludf.DUMMYFUNCTION("""COMPUTED_VALUE"""),"Маляревич  О. В.")</f>
        <v>Маляревич  О. В.</v>
      </c>
      <c r="HW57" s="19" t="str">
        <f ca="1">IFERROR(__xludf.DUMMYFUNCTION("""COMPUTED_VALUE"""),"За")</f>
        <v>За</v>
      </c>
      <c r="HX57" s="19">
        <f ca="1">IFERROR(__xludf.DUMMYFUNCTION("""COMPUTED_VALUE"""),23)</f>
        <v>23</v>
      </c>
      <c r="HY57" s="19" t="str">
        <f ca="1">IFERROR(__xludf.DUMMYFUNCTION("""COMPUTED_VALUE"""),"Маляревич  О. В.")</f>
        <v>Маляревич  О. В.</v>
      </c>
      <c r="HZ57" s="19" t="str">
        <f ca="1">IFERROR(__xludf.DUMMYFUNCTION("""COMPUTED_VALUE"""),"За")</f>
        <v>За</v>
      </c>
      <c r="IA57" s="19">
        <f ca="1">IFERROR(__xludf.DUMMYFUNCTION("""COMPUTED_VALUE"""),23)</f>
        <v>23</v>
      </c>
      <c r="IB57" s="19" t="str">
        <f ca="1">IFERROR(__xludf.DUMMYFUNCTION("""COMPUTED_VALUE"""),"Маляревич  О. В.")</f>
        <v>Маляревич  О. В.</v>
      </c>
      <c r="IC57" s="19" t="str">
        <f ca="1">IFERROR(__xludf.DUMMYFUNCTION("""COMPUTED_VALUE"""),"За")</f>
        <v>За</v>
      </c>
      <c r="ID57" s="19">
        <f ca="1">IFERROR(__xludf.DUMMYFUNCTION("""COMPUTED_VALUE"""),23)</f>
        <v>23</v>
      </c>
      <c r="IE57" s="19" t="str">
        <f ca="1">IFERROR(__xludf.DUMMYFUNCTION("""COMPUTED_VALUE"""),"Маляревич  О. В.")</f>
        <v>Маляревич  О. В.</v>
      </c>
      <c r="IF57" s="19" t="str">
        <f ca="1">IFERROR(__xludf.DUMMYFUNCTION("""COMPUTED_VALUE"""),"За")</f>
        <v>За</v>
      </c>
      <c r="IG57" s="19">
        <f ca="1">IFERROR(__xludf.DUMMYFUNCTION("""COMPUTED_VALUE"""),23)</f>
        <v>23</v>
      </c>
      <c r="IH57" s="19" t="str">
        <f ca="1">IFERROR(__xludf.DUMMYFUNCTION("""COMPUTED_VALUE"""),"Маляревич  О. В.")</f>
        <v>Маляревич  О. В.</v>
      </c>
      <c r="II57" s="19" t="str">
        <f ca="1">IFERROR(__xludf.DUMMYFUNCTION("""COMPUTED_VALUE"""),"За")</f>
        <v>За</v>
      </c>
      <c r="IJ57" s="19">
        <f ca="1">IFERROR(__xludf.DUMMYFUNCTION("""COMPUTED_VALUE"""),23)</f>
        <v>23</v>
      </c>
      <c r="IK57" s="19" t="str">
        <f ca="1">IFERROR(__xludf.DUMMYFUNCTION("""COMPUTED_VALUE"""),"Маляревич  О. В.")</f>
        <v>Маляревич  О. В.</v>
      </c>
      <c r="IL57" s="19" t="str">
        <f ca="1">IFERROR(__xludf.DUMMYFUNCTION("""COMPUTED_VALUE"""),"За")</f>
        <v>За</v>
      </c>
      <c r="IM57" s="19">
        <f ca="1">IFERROR(__xludf.DUMMYFUNCTION("""COMPUTED_VALUE"""),23)</f>
        <v>23</v>
      </c>
      <c r="IN57" s="19" t="str">
        <f ca="1">IFERROR(__xludf.DUMMYFUNCTION("""COMPUTED_VALUE"""),"Маляревич  О. В.")</f>
        <v>Маляревич  О. В.</v>
      </c>
      <c r="IO57" s="19" t="str">
        <f ca="1">IFERROR(__xludf.DUMMYFUNCTION("""COMPUTED_VALUE"""),"За")</f>
        <v>За</v>
      </c>
      <c r="IP57" s="19">
        <f ca="1">IFERROR(__xludf.DUMMYFUNCTION("""COMPUTED_VALUE"""),23)</f>
        <v>23</v>
      </c>
      <c r="IQ57" s="19" t="str">
        <f ca="1">IFERROR(__xludf.DUMMYFUNCTION("""COMPUTED_VALUE"""),"Маляревич  О. В.")</f>
        <v>Маляревич  О. В.</v>
      </c>
      <c r="IR57" s="19" t="str">
        <f ca="1">IFERROR(__xludf.DUMMYFUNCTION("""COMPUTED_VALUE"""),"За")</f>
        <v>За</v>
      </c>
      <c r="IS57" s="19">
        <f ca="1">IFERROR(__xludf.DUMMYFUNCTION("""COMPUTED_VALUE"""),23)</f>
        <v>23</v>
      </c>
      <c r="IT57" s="19" t="str">
        <f ca="1">IFERROR(__xludf.DUMMYFUNCTION("""COMPUTED_VALUE"""),"Маляревич  О. В.")</f>
        <v>Маляревич  О. В.</v>
      </c>
      <c r="IU57" s="19" t="str">
        <f ca="1">IFERROR(__xludf.DUMMYFUNCTION("""COMPUTED_VALUE"""),"За")</f>
        <v>За</v>
      </c>
      <c r="IV57" s="19">
        <f ca="1">IFERROR(__xludf.DUMMYFUNCTION("""COMPUTED_VALUE"""),23)</f>
        <v>23</v>
      </c>
      <c r="IW57" s="19" t="str">
        <f ca="1">IFERROR(__xludf.DUMMYFUNCTION("""COMPUTED_VALUE"""),"Маляревич  О. В.")</f>
        <v>Маляревич  О. В.</v>
      </c>
      <c r="IX57" s="19" t="str">
        <f ca="1">IFERROR(__xludf.DUMMYFUNCTION("""COMPUTED_VALUE"""),"За")</f>
        <v>За</v>
      </c>
      <c r="IY57" s="19">
        <f ca="1">IFERROR(__xludf.DUMMYFUNCTION("""COMPUTED_VALUE"""),23)</f>
        <v>23</v>
      </c>
      <c r="IZ57" s="19" t="str">
        <f ca="1">IFERROR(__xludf.DUMMYFUNCTION("""COMPUTED_VALUE"""),"Маляревич  О. В.")</f>
        <v>Маляревич  О. В.</v>
      </c>
      <c r="JA57" s="19" t="str">
        <f ca="1">IFERROR(__xludf.DUMMYFUNCTION("""COMPUTED_VALUE"""),"За")</f>
        <v>За</v>
      </c>
      <c r="JB57" s="19">
        <f ca="1">IFERROR(__xludf.DUMMYFUNCTION("""COMPUTED_VALUE"""),23)</f>
        <v>23</v>
      </c>
      <c r="JC57" s="19" t="str">
        <f ca="1">IFERROR(__xludf.DUMMYFUNCTION("""COMPUTED_VALUE"""),"Маляревич  О. В.")</f>
        <v>Маляревич  О. В.</v>
      </c>
      <c r="JD57" s="19" t="str">
        <f ca="1">IFERROR(__xludf.DUMMYFUNCTION("""COMPUTED_VALUE"""),"За")</f>
        <v>За</v>
      </c>
      <c r="JE57" s="19">
        <f ca="1">IFERROR(__xludf.DUMMYFUNCTION("""COMPUTED_VALUE"""),23)</f>
        <v>23</v>
      </c>
      <c r="JF57" s="19" t="str">
        <f ca="1">IFERROR(__xludf.DUMMYFUNCTION("""COMPUTED_VALUE"""),"Маляревич  О. В.")</f>
        <v>Маляревич  О. В.</v>
      </c>
      <c r="JG57" s="19" t="str">
        <f ca="1">IFERROR(__xludf.DUMMYFUNCTION("""COMPUTED_VALUE"""),"За")</f>
        <v>За</v>
      </c>
      <c r="JH57" s="19">
        <f ca="1">IFERROR(__xludf.DUMMYFUNCTION("""COMPUTED_VALUE"""),23)</f>
        <v>23</v>
      </c>
      <c r="JI57" s="19" t="str">
        <f ca="1">IFERROR(__xludf.DUMMYFUNCTION("""COMPUTED_VALUE"""),"Маляревич  О. В.")</f>
        <v>Маляревич  О. В.</v>
      </c>
      <c r="JJ57" s="19" t="str">
        <f ca="1">IFERROR(__xludf.DUMMYFUNCTION("""COMPUTED_VALUE"""),"За")</f>
        <v>За</v>
      </c>
      <c r="JK57" s="19">
        <f ca="1">IFERROR(__xludf.DUMMYFUNCTION("""COMPUTED_VALUE"""),23)</f>
        <v>23</v>
      </c>
      <c r="JL57" s="19" t="str">
        <f ca="1">IFERROR(__xludf.DUMMYFUNCTION("""COMPUTED_VALUE"""),"Маляревич  О. В.")</f>
        <v>Маляревич  О. В.</v>
      </c>
      <c r="JM57" s="19" t="str">
        <f ca="1">IFERROR(__xludf.DUMMYFUNCTION("""COMPUTED_VALUE"""),"За")</f>
        <v>За</v>
      </c>
      <c r="JN57" s="19">
        <f ca="1">IFERROR(__xludf.DUMMYFUNCTION("""COMPUTED_VALUE"""),23)</f>
        <v>23</v>
      </c>
      <c r="JO57" s="19" t="str">
        <f ca="1">IFERROR(__xludf.DUMMYFUNCTION("""COMPUTED_VALUE"""),"Маляревич  О. В.")</f>
        <v>Маляревич  О. В.</v>
      </c>
      <c r="JP57" s="19" t="str">
        <f ca="1">IFERROR(__xludf.DUMMYFUNCTION("""COMPUTED_VALUE"""),"За")</f>
        <v>За</v>
      </c>
      <c r="JQ57" s="19">
        <f ca="1">IFERROR(__xludf.DUMMYFUNCTION("""COMPUTED_VALUE"""),23)</f>
        <v>23</v>
      </c>
      <c r="JR57" s="19" t="str">
        <f ca="1">IFERROR(__xludf.DUMMYFUNCTION("""COMPUTED_VALUE"""),"Маляревич  О. В.")</f>
        <v>Маляревич  О. В.</v>
      </c>
      <c r="JS57" s="19" t="str">
        <f ca="1">IFERROR(__xludf.DUMMYFUNCTION("""COMPUTED_VALUE"""),"За")</f>
        <v>За</v>
      </c>
      <c r="JT57" s="19">
        <f ca="1">IFERROR(__xludf.DUMMYFUNCTION("""COMPUTED_VALUE"""),23)</f>
        <v>23</v>
      </c>
      <c r="JU57" s="19" t="str">
        <f ca="1">IFERROR(__xludf.DUMMYFUNCTION("""COMPUTED_VALUE"""),"Маляревич  О. В.")</f>
        <v>Маляревич  О. В.</v>
      </c>
      <c r="JV57" s="19" t="str">
        <f ca="1">IFERROR(__xludf.DUMMYFUNCTION("""COMPUTED_VALUE"""),"За")</f>
        <v>За</v>
      </c>
      <c r="JW57" s="19">
        <f ca="1">IFERROR(__xludf.DUMMYFUNCTION("""COMPUTED_VALUE"""),23)</f>
        <v>23</v>
      </c>
      <c r="JX57" s="19" t="str">
        <f ca="1">IFERROR(__xludf.DUMMYFUNCTION("""COMPUTED_VALUE"""),"Маляревич  О. В.")</f>
        <v>Маляревич  О. В.</v>
      </c>
      <c r="JY57" s="19" t="str">
        <f ca="1">IFERROR(__xludf.DUMMYFUNCTION("""COMPUTED_VALUE"""),"За")</f>
        <v>За</v>
      </c>
      <c r="JZ57" s="19">
        <f ca="1">IFERROR(__xludf.DUMMYFUNCTION("""COMPUTED_VALUE"""),23)</f>
        <v>23</v>
      </c>
      <c r="KA57" s="19" t="str">
        <f ca="1">IFERROR(__xludf.DUMMYFUNCTION("""COMPUTED_VALUE"""),"Маляревич  О. В.")</f>
        <v>Маляревич  О. В.</v>
      </c>
      <c r="KB57" s="19" t="str">
        <f ca="1">IFERROR(__xludf.DUMMYFUNCTION("""COMPUTED_VALUE"""),"За")</f>
        <v>За</v>
      </c>
      <c r="KC57" s="19">
        <f ca="1">IFERROR(__xludf.DUMMYFUNCTION("""COMPUTED_VALUE"""),23)</f>
        <v>23</v>
      </c>
      <c r="KD57" s="19" t="str">
        <f ca="1">IFERROR(__xludf.DUMMYFUNCTION("""COMPUTED_VALUE"""),"Маляревич  О. В.")</f>
        <v>Маляревич  О. В.</v>
      </c>
      <c r="KE57" s="19" t="str">
        <f ca="1">IFERROR(__xludf.DUMMYFUNCTION("""COMPUTED_VALUE"""),"За")</f>
        <v>За</v>
      </c>
      <c r="KF57" s="19">
        <f ca="1">IFERROR(__xludf.DUMMYFUNCTION("""COMPUTED_VALUE"""),23)</f>
        <v>23</v>
      </c>
      <c r="KG57" s="19" t="str">
        <f ca="1">IFERROR(__xludf.DUMMYFUNCTION("""COMPUTED_VALUE"""),"Маляревич  О. В.")</f>
        <v>Маляревич  О. В.</v>
      </c>
      <c r="KH57" s="19" t="str">
        <f ca="1">IFERROR(__xludf.DUMMYFUNCTION("""COMPUTED_VALUE"""),"За")</f>
        <v>За</v>
      </c>
      <c r="KI57" s="19">
        <f ca="1">IFERROR(__xludf.DUMMYFUNCTION("""COMPUTED_VALUE"""),23)</f>
        <v>23</v>
      </c>
      <c r="KJ57" s="19" t="str">
        <f ca="1">IFERROR(__xludf.DUMMYFUNCTION("""COMPUTED_VALUE"""),"Маляревич  О. В.")</f>
        <v>Маляревич  О. В.</v>
      </c>
      <c r="KK57" s="19" t="str">
        <f ca="1">IFERROR(__xludf.DUMMYFUNCTION("""COMPUTED_VALUE"""),"За")</f>
        <v>За</v>
      </c>
      <c r="KL57" s="19">
        <f ca="1">IFERROR(__xludf.DUMMYFUNCTION("""COMPUTED_VALUE"""),23)</f>
        <v>23</v>
      </c>
      <c r="KM57" s="19" t="str">
        <f ca="1">IFERROR(__xludf.DUMMYFUNCTION("""COMPUTED_VALUE"""),"Маляревич  О. В.")</f>
        <v>Маляревич  О. В.</v>
      </c>
      <c r="KN57" s="19" t="str">
        <f ca="1">IFERROR(__xludf.DUMMYFUNCTION("""COMPUTED_VALUE"""),"За")</f>
        <v>За</v>
      </c>
      <c r="KO57" s="19">
        <f ca="1">IFERROR(__xludf.DUMMYFUNCTION("""COMPUTED_VALUE"""),23)</f>
        <v>23</v>
      </c>
      <c r="KP57" s="19" t="str">
        <f ca="1">IFERROR(__xludf.DUMMYFUNCTION("""COMPUTED_VALUE"""),"Маляревич  О. В.")</f>
        <v>Маляревич  О. В.</v>
      </c>
      <c r="KQ57" s="19" t="str">
        <f ca="1">IFERROR(__xludf.DUMMYFUNCTION("""COMPUTED_VALUE"""),"За")</f>
        <v>За</v>
      </c>
      <c r="KR57" s="19">
        <f ca="1">IFERROR(__xludf.DUMMYFUNCTION("""COMPUTED_VALUE"""),23)</f>
        <v>23</v>
      </c>
      <c r="KS57" s="19" t="str">
        <f ca="1">IFERROR(__xludf.DUMMYFUNCTION("""COMPUTED_VALUE"""),"Маляревич  О. В.")</f>
        <v>Маляревич  О. В.</v>
      </c>
      <c r="KT57" s="19" t="str">
        <f ca="1">IFERROR(__xludf.DUMMYFUNCTION("""COMPUTED_VALUE"""),"За")</f>
        <v>За</v>
      </c>
      <c r="KU57" s="19">
        <f ca="1">IFERROR(__xludf.DUMMYFUNCTION("""COMPUTED_VALUE"""),23)</f>
        <v>23</v>
      </c>
      <c r="KV57" s="19" t="str">
        <f ca="1">IFERROR(__xludf.DUMMYFUNCTION("""COMPUTED_VALUE"""),"Маляревич  О. В.")</f>
        <v>Маляревич  О. В.</v>
      </c>
      <c r="KW57" s="19" t="str">
        <f ca="1">IFERROR(__xludf.DUMMYFUNCTION("""COMPUTED_VALUE"""),"За")</f>
        <v>За</v>
      </c>
      <c r="KX57" s="19">
        <f ca="1">IFERROR(__xludf.DUMMYFUNCTION("""COMPUTED_VALUE"""),23)</f>
        <v>23</v>
      </c>
      <c r="KY57" s="19" t="str">
        <f ca="1">IFERROR(__xludf.DUMMYFUNCTION("""COMPUTED_VALUE"""),"Маляревич  О. В.")</f>
        <v>Маляревич  О. В.</v>
      </c>
      <c r="KZ57" s="19" t="str">
        <f ca="1">IFERROR(__xludf.DUMMYFUNCTION("""COMPUTED_VALUE"""),"Не голосував")</f>
        <v>Не голосував</v>
      </c>
      <c r="LA57" s="19">
        <f ca="1">IFERROR(__xludf.DUMMYFUNCTION("""COMPUTED_VALUE"""),23)</f>
        <v>23</v>
      </c>
      <c r="LB57" s="19" t="str">
        <f ca="1">IFERROR(__xludf.DUMMYFUNCTION("""COMPUTED_VALUE"""),"Маляревич  О. В.")</f>
        <v>Маляревич  О. В.</v>
      </c>
      <c r="LC57" s="19" t="str">
        <f ca="1">IFERROR(__xludf.DUMMYFUNCTION("""COMPUTED_VALUE"""),"Не голосував")</f>
        <v>Не голосував</v>
      </c>
      <c r="LD57" s="19">
        <f ca="1">IFERROR(__xludf.DUMMYFUNCTION("""COMPUTED_VALUE"""),23)</f>
        <v>23</v>
      </c>
      <c r="LE57" s="19" t="str">
        <f ca="1">IFERROR(__xludf.DUMMYFUNCTION("""COMPUTED_VALUE"""),"Маляревич  О. В.")</f>
        <v>Маляревич  О. В.</v>
      </c>
      <c r="LF57" s="19" t="str">
        <f ca="1">IFERROR(__xludf.DUMMYFUNCTION("""COMPUTED_VALUE"""),"За")</f>
        <v>За</v>
      </c>
      <c r="LG57" s="19">
        <f ca="1">IFERROR(__xludf.DUMMYFUNCTION("""COMPUTED_VALUE"""),23)</f>
        <v>23</v>
      </c>
      <c r="LH57" s="19" t="str">
        <f ca="1">IFERROR(__xludf.DUMMYFUNCTION("""COMPUTED_VALUE"""),"Маляревич  О. В.")</f>
        <v>Маляревич  О. В.</v>
      </c>
      <c r="LI57" s="19" t="str">
        <f ca="1">IFERROR(__xludf.DUMMYFUNCTION("""COMPUTED_VALUE"""),"За")</f>
        <v>За</v>
      </c>
      <c r="LJ57" s="19">
        <f ca="1">IFERROR(__xludf.DUMMYFUNCTION("""COMPUTED_VALUE"""),23)</f>
        <v>23</v>
      </c>
      <c r="LK57" s="19" t="str">
        <f ca="1">IFERROR(__xludf.DUMMYFUNCTION("""COMPUTED_VALUE"""),"Маляревич  О. В.")</f>
        <v>Маляревич  О. В.</v>
      </c>
      <c r="LL57" s="19" t="str">
        <f ca="1">IFERROR(__xludf.DUMMYFUNCTION("""COMPUTED_VALUE"""),"За")</f>
        <v>За</v>
      </c>
      <c r="LM57" s="19">
        <f ca="1">IFERROR(__xludf.DUMMYFUNCTION("""COMPUTED_VALUE"""),23)</f>
        <v>23</v>
      </c>
      <c r="LN57" s="19" t="str">
        <f ca="1">IFERROR(__xludf.DUMMYFUNCTION("""COMPUTED_VALUE"""),"Маляревич  О. В.")</f>
        <v>Маляревич  О. В.</v>
      </c>
      <c r="LO57" s="19" t="str">
        <f ca="1">IFERROR(__xludf.DUMMYFUNCTION("""COMPUTED_VALUE"""),"За")</f>
        <v>За</v>
      </c>
      <c r="LP57" s="19">
        <f ca="1">IFERROR(__xludf.DUMMYFUNCTION("""COMPUTED_VALUE"""),23)</f>
        <v>23</v>
      </c>
      <c r="LQ57" s="19" t="str">
        <f ca="1">IFERROR(__xludf.DUMMYFUNCTION("""COMPUTED_VALUE"""),"Маляревич  О. В.")</f>
        <v>Маляревич  О. В.</v>
      </c>
      <c r="LR57" s="19" t="str">
        <f ca="1">IFERROR(__xludf.DUMMYFUNCTION("""COMPUTED_VALUE"""),"За")</f>
        <v>За</v>
      </c>
      <c r="LS57" s="19">
        <f ca="1">IFERROR(__xludf.DUMMYFUNCTION("""COMPUTED_VALUE"""),23)</f>
        <v>23</v>
      </c>
      <c r="LT57" s="19" t="str">
        <f ca="1">IFERROR(__xludf.DUMMYFUNCTION("""COMPUTED_VALUE"""),"Маляревич  О. В.")</f>
        <v>Маляревич  О. В.</v>
      </c>
      <c r="LU57" s="19" t="str">
        <f ca="1">IFERROR(__xludf.DUMMYFUNCTION("""COMPUTED_VALUE"""),"За")</f>
        <v>За</v>
      </c>
      <c r="LV57" s="19">
        <f ca="1">IFERROR(__xludf.DUMMYFUNCTION("""COMPUTED_VALUE"""),23)</f>
        <v>23</v>
      </c>
      <c r="LW57" s="19" t="str">
        <f ca="1">IFERROR(__xludf.DUMMYFUNCTION("""COMPUTED_VALUE"""),"Маляревич  О. В.")</f>
        <v>Маляревич  О. В.</v>
      </c>
      <c r="LX57" s="19" t="str">
        <f ca="1">IFERROR(__xludf.DUMMYFUNCTION("""COMPUTED_VALUE"""),"За")</f>
        <v>За</v>
      </c>
      <c r="LY57" s="19">
        <f ca="1">IFERROR(__xludf.DUMMYFUNCTION("""COMPUTED_VALUE"""),23)</f>
        <v>23</v>
      </c>
      <c r="LZ57" s="19" t="str">
        <f ca="1">IFERROR(__xludf.DUMMYFUNCTION("""COMPUTED_VALUE"""),"Маляревич  О. В.")</f>
        <v>Маляревич  О. В.</v>
      </c>
      <c r="MA57" s="19" t="str">
        <f ca="1">IFERROR(__xludf.DUMMYFUNCTION("""COMPUTED_VALUE"""),"За")</f>
        <v>За</v>
      </c>
      <c r="MB57" s="19">
        <f ca="1">IFERROR(__xludf.DUMMYFUNCTION("""COMPUTED_VALUE"""),23)</f>
        <v>23</v>
      </c>
      <c r="MC57" s="19" t="str">
        <f ca="1">IFERROR(__xludf.DUMMYFUNCTION("""COMPUTED_VALUE"""),"Маляревич  О. В.")</f>
        <v>Маляревич  О. В.</v>
      </c>
      <c r="MD57" s="19" t="str">
        <f ca="1">IFERROR(__xludf.DUMMYFUNCTION("""COMPUTED_VALUE"""),"За")</f>
        <v>За</v>
      </c>
      <c r="ME57" s="19">
        <f ca="1">IFERROR(__xludf.DUMMYFUNCTION("""COMPUTED_VALUE"""),23)</f>
        <v>23</v>
      </c>
      <c r="MF57" s="19" t="str">
        <f ca="1">IFERROR(__xludf.DUMMYFUNCTION("""COMPUTED_VALUE"""),"Маляревич  О. В.")</f>
        <v>Маляревич  О. В.</v>
      </c>
      <c r="MG57" s="19" t="str">
        <f ca="1">IFERROR(__xludf.DUMMYFUNCTION("""COMPUTED_VALUE"""),"За")</f>
        <v>За</v>
      </c>
      <c r="MH57" s="19">
        <f ca="1">IFERROR(__xludf.DUMMYFUNCTION("""COMPUTED_VALUE"""),23)</f>
        <v>23</v>
      </c>
      <c r="MI57" s="19" t="str">
        <f ca="1">IFERROR(__xludf.DUMMYFUNCTION("""COMPUTED_VALUE"""),"Маляревич  О. В.")</f>
        <v>Маляревич  О. В.</v>
      </c>
      <c r="MJ57" s="19" t="str">
        <f ca="1">IFERROR(__xludf.DUMMYFUNCTION("""COMPUTED_VALUE"""),"За")</f>
        <v>За</v>
      </c>
      <c r="MK57" s="19">
        <f ca="1">IFERROR(__xludf.DUMMYFUNCTION("""COMPUTED_VALUE"""),23)</f>
        <v>23</v>
      </c>
      <c r="ML57" s="19" t="str">
        <f ca="1">IFERROR(__xludf.DUMMYFUNCTION("""COMPUTED_VALUE"""),"Маляревич  О. В.")</f>
        <v>Маляревич  О. В.</v>
      </c>
      <c r="MM57" s="19" t="str">
        <f ca="1">IFERROR(__xludf.DUMMYFUNCTION("""COMPUTED_VALUE"""),"За")</f>
        <v>За</v>
      </c>
      <c r="MN57" s="19">
        <f ca="1">IFERROR(__xludf.DUMMYFUNCTION("""COMPUTED_VALUE"""),23)</f>
        <v>23</v>
      </c>
      <c r="MO57" s="19" t="str">
        <f ca="1">IFERROR(__xludf.DUMMYFUNCTION("""COMPUTED_VALUE"""),"Маляревич  О. В.")</f>
        <v>Маляревич  О. В.</v>
      </c>
      <c r="MP57" s="19" t="str">
        <f ca="1">IFERROR(__xludf.DUMMYFUNCTION("""COMPUTED_VALUE"""),"За")</f>
        <v>За</v>
      </c>
      <c r="MQ57" s="19">
        <f ca="1">IFERROR(__xludf.DUMMYFUNCTION("""COMPUTED_VALUE"""),23)</f>
        <v>23</v>
      </c>
      <c r="MR57" s="19" t="str">
        <f ca="1">IFERROR(__xludf.DUMMYFUNCTION("""COMPUTED_VALUE"""),"Маляревич  О. В.")</f>
        <v>Маляревич  О. В.</v>
      </c>
      <c r="MS57" s="19" t="str">
        <f ca="1">IFERROR(__xludf.DUMMYFUNCTION("""COMPUTED_VALUE"""),"Не голосував")</f>
        <v>Не голосував</v>
      </c>
      <c r="MT57" s="19">
        <f ca="1">IFERROR(__xludf.DUMMYFUNCTION("""COMPUTED_VALUE"""),23)</f>
        <v>23</v>
      </c>
      <c r="MU57" s="19" t="str">
        <f ca="1">IFERROR(__xludf.DUMMYFUNCTION("""COMPUTED_VALUE"""),"Маляревич  О. В.")</f>
        <v>Маляревич  О. В.</v>
      </c>
      <c r="MV57" s="19" t="str">
        <f ca="1">IFERROR(__xludf.DUMMYFUNCTION("""COMPUTED_VALUE"""),"За")</f>
        <v>За</v>
      </c>
      <c r="MW57" s="19">
        <f ca="1">IFERROR(__xludf.DUMMYFUNCTION("""COMPUTED_VALUE"""),23)</f>
        <v>23</v>
      </c>
      <c r="MX57" s="19" t="str">
        <f ca="1">IFERROR(__xludf.DUMMYFUNCTION("""COMPUTED_VALUE"""),"Маляревич  О. В.")</f>
        <v>Маляревич  О. В.</v>
      </c>
      <c r="MY57" s="19" t="str">
        <f ca="1">IFERROR(__xludf.DUMMYFUNCTION("""COMPUTED_VALUE"""),"За")</f>
        <v>За</v>
      </c>
      <c r="MZ57" s="19">
        <f ca="1">IFERROR(__xludf.DUMMYFUNCTION("""COMPUTED_VALUE"""),23)</f>
        <v>23</v>
      </c>
      <c r="NA57" s="19" t="str">
        <f ca="1">IFERROR(__xludf.DUMMYFUNCTION("""COMPUTED_VALUE"""),"Маляревич  О. В.")</f>
        <v>Маляревич  О. В.</v>
      </c>
      <c r="NB57" s="19" t="str">
        <f ca="1">IFERROR(__xludf.DUMMYFUNCTION("""COMPUTED_VALUE"""),"За")</f>
        <v>За</v>
      </c>
      <c r="NC57" s="19">
        <f ca="1">IFERROR(__xludf.DUMMYFUNCTION("""COMPUTED_VALUE"""),23)</f>
        <v>23</v>
      </c>
      <c r="ND57" s="19" t="str">
        <f ca="1">IFERROR(__xludf.DUMMYFUNCTION("""COMPUTED_VALUE"""),"Маляревич  О. В.")</f>
        <v>Маляревич  О. В.</v>
      </c>
      <c r="NE57" s="19" t="str">
        <f ca="1">IFERROR(__xludf.DUMMYFUNCTION("""COMPUTED_VALUE"""),"За")</f>
        <v>За</v>
      </c>
      <c r="NF57" s="19">
        <f ca="1">IFERROR(__xludf.DUMMYFUNCTION("""COMPUTED_VALUE"""),23)</f>
        <v>23</v>
      </c>
      <c r="NG57" s="19" t="str">
        <f ca="1">IFERROR(__xludf.DUMMYFUNCTION("""COMPUTED_VALUE"""),"Маляревич  О. В.")</f>
        <v>Маляревич  О. В.</v>
      </c>
      <c r="NH57" s="19" t="str">
        <f ca="1">IFERROR(__xludf.DUMMYFUNCTION("""COMPUTED_VALUE"""),"За")</f>
        <v>За</v>
      </c>
      <c r="NI57" s="19">
        <f ca="1">IFERROR(__xludf.DUMMYFUNCTION("""COMPUTED_VALUE"""),23)</f>
        <v>23</v>
      </c>
      <c r="NJ57" s="19" t="str">
        <f ca="1">IFERROR(__xludf.DUMMYFUNCTION("""COMPUTED_VALUE"""),"Маляревич  О. В.")</f>
        <v>Маляревич  О. В.</v>
      </c>
      <c r="NK57" s="19" t="str">
        <f ca="1">IFERROR(__xludf.DUMMYFUNCTION("""COMPUTED_VALUE"""),"За")</f>
        <v>За</v>
      </c>
      <c r="NL57" s="19">
        <f ca="1">IFERROR(__xludf.DUMMYFUNCTION("""COMPUTED_VALUE"""),23)</f>
        <v>23</v>
      </c>
      <c r="NM57" s="19" t="str">
        <f ca="1">IFERROR(__xludf.DUMMYFUNCTION("""COMPUTED_VALUE"""),"Маляревич  О. В.")</f>
        <v>Маляревич  О. В.</v>
      </c>
      <c r="NN57" s="19" t="str">
        <f ca="1">IFERROR(__xludf.DUMMYFUNCTION("""COMPUTED_VALUE"""),"За")</f>
        <v>За</v>
      </c>
      <c r="NO57" s="19">
        <f ca="1">IFERROR(__xludf.DUMMYFUNCTION("""COMPUTED_VALUE"""),23)</f>
        <v>23</v>
      </c>
      <c r="NP57" s="19" t="str">
        <f ca="1">IFERROR(__xludf.DUMMYFUNCTION("""COMPUTED_VALUE"""),"Маляревич  О. В.")</f>
        <v>Маляревич  О. В.</v>
      </c>
      <c r="NQ57" s="19" t="str">
        <f ca="1">IFERROR(__xludf.DUMMYFUNCTION("""COMPUTED_VALUE"""),"За")</f>
        <v>За</v>
      </c>
      <c r="NR57" s="19">
        <f ca="1">IFERROR(__xludf.DUMMYFUNCTION("""COMPUTED_VALUE"""),23)</f>
        <v>23</v>
      </c>
      <c r="NS57" s="19" t="str">
        <f ca="1">IFERROR(__xludf.DUMMYFUNCTION("""COMPUTED_VALUE"""),"Маляревич  О. В.")</f>
        <v>Маляревич  О. В.</v>
      </c>
      <c r="NT57" s="19" t="str">
        <f ca="1">IFERROR(__xludf.DUMMYFUNCTION("""COMPUTED_VALUE"""),"Утримався")</f>
        <v>Утримався</v>
      </c>
      <c r="NU57" s="19">
        <f ca="1">IFERROR(__xludf.DUMMYFUNCTION("""COMPUTED_VALUE"""),23)</f>
        <v>23</v>
      </c>
      <c r="NV57" s="19" t="str">
        <f ca="1">IFERROR(__xludf.DUMMYFUNCTION("""COMPUTED_VALUE"""),"Маляревич  О. В.")</f>
        <v>Маляревич  О. В.</v>
      </c>
      <c r="NW57" s="19" t="str">
        <f ca="1">IFERROR(__xludf.DUMMYFUNCTION("""COMPUTED_VALUE"""),"Утримався")</f>
        <v>Утримався</v>
      </c>
      <c r="NX57" s="19">
        <f ca="1">IFERROR(__xludf.DUMMYFUNCTION("""COMPUTED_VALUE"""),23)</f>
        <v>23</v>
      </c>
      <c r="NY57" s="19" t="str">
        <f ca="1">IFERROR(__xludf.DUMMYFUNCTION("""COMPUTED_VALUE"""),"Маляревич  О. В.")</f>
        <v>Маляревич  О. В.</v>
      </c>
      <c r="NZ57" s="19" t="str">
        <f ca="1">IFERROR(__xludf.DUMMYFUNCTION("""COMPUTED_VALUE"""),"За")</f>
        <v>За</v>
      </c>
      <c r="OA57" s="19">
        <f ca="1">IFERROR(__xludf.DUMMYFUNCTION("""COMPUTED_VALUE"""),23)</f>
        <v>23</v>
      </c>
      <c r="OB57" s="19" t="str">
        <f ca="1">IFERROR(__xludf.DUMMYFUNCTION("""COMPUTED_VALUE"""),"Маляревич  О. В.")</f>
        <v>Маляревич  О. В.</v>
      </c>
      <c r="OC57" s="19" t="str">
        <f ca="1">IFERROR(__xludf.DUMMYFUNCTION("""COMPUTED_VALUE"""),"Утримався")</f>
        <v>Утримався</v>
      </c>
      <c r="OD57" s="19">
        <f ca="1">IFERROR(__xludf.DUMMYFUNCTION("""COMPUTED_VALUE"""),23)</f>
        <v>23</v>
      </c>
      <c r="OE57" s="19" t="str">
        <f ca="1">IFERROR(__xludf.DUMMYFUNCTION("""COMPUTED_VALUE"""),"Маляревич  О. В.")</f>
        <v>Маляревич  О. В.</v>
      </c>
      <c r="OF57" s="19" t="str">
        <f ca="1">IFERROR(__xludf.DUMMYFUNCTION("""COMPUTED_VALUE"""),"За")</f>
        <v>За</v>
      </c>
      <c r="OG57" s="19">
        <f ca="1">IFERROR(__xludf.DUMMYFUNCTION("""COMPUTED_VALUE"""),23)</f>
        <v>23</v>
      </c>
      <c r="OH57" s="19" t="str">
        <f ca="1">IFERROR(__xludf.DUMMYFUNCTION("""COMPUTED_VALUE"""),"Маляревич  О. В.")</f>
        <v>Маляревич  О. В.</v>
      </c>
      <c r="OI57" s="19" t="str">
        <f ca="1">IFERROR(__xludf.DUMMYFUNCTION("""COMPUTED_VALUE"""),"За")</f>
        <v>За</v>
      </c>
      <c r="OJ57" s="19">
        <f ca="1">IFERROR(__xludf.DUMMYFUNCTION("""COMPUTED_VALUE"""),23)</f>
        <v>23</v>
      </c>
      <c r="OK57" s="19" t="str">
        <f ca="1">IFERROR(__xludf.DUMMYFUNCTION("""COMPUTED_VALUE"""),"Маляревич  О. В.")</f>
        <v>Маляревич  О. В.</v>
      </c>
      <c r="OL57" s="19" t="str">
        <f ca="1">IFERROR(__xludf.DUMMYFUNCTION("""COMPUTED_VALUE"""),"За")</f>
        <v>За</v>
      </c>
      <c r="OM57" s="19">
        <f ca="1">IFERROR(__xludf.DUMMYFUNCTION("""COMPUTED_VALUE"""),23)</f>
        <v>23</v>
      </c>
      <c r="ON57" s="19" t="str">
        <f ca="1">IFERROR(__xludf.DUMMYFUNCTION("""COMPUTED_VALUE"""),"Маляревич  О. В.")</f>
        <v>Маляревич  О. В.</v>
      </c>
      <c r="OO57" s="19" t="str">
        <f ca="1">IFERROR(__xludf.DUMMYFUNCTION("""COMPUTED_VALUE"""),"За")</f>
        <v>За</v>
      </c>
      <c r="OP57" s="19">
        <f ca="1">IFERROR(__xludf.DUMMYFUNCTION("""COMPUTED_VALUE"""),23)</f>
        <v>23</v>
      </c>
      <c r="OQ57" s="19" t="str">
        <f ca="1">IFERROR(__xludf.DUMMYFUNCTION("""COMPUTED_VALUE"""),"Маляревич  О. В.")</f>
        <v>Маляревич  О. В.</v>
      </c>
      <c r="OR57" s="19" t="str">
        <f ca="1">IFERROR(__xludf.DUMMYFUNCTION("""COMPUTED_VALUE"""),"За")</f>
        <v>За</v>
      </c>
      <c r="OS57" s="19">
        <f ca="1">IFERROR(__xludf.DUMMYFUNCTION("""COMPUTED_VALUE"""),23)</f>
        <v>23</v>
      </c>
      <c r="OT57" s="19" t="str">
        <f ca="1">IFERROR(__xludf.DUMMYFUNCTION("""COMPUTED_VALUE"""),"Маляревич  О. В.")</f>
        <v>Маляревич  О. В.</v>
      </c>
      <c r="OU57" s="19" t="str">
        <f ca="1">IFERROR(__xludf.DUMMYFUNCTION("""COMPUTED_VALUE"""),"За")</f>
        <v>За</v>
      </c>
      <c r="OV57" s="19">
        <f ca="1">IFERROR(__xludf.DUMMYFUNCTION("""COMPUTED_VALUE"""),23)</f>
        <v>23</v>
      </c>
      <c r="OW57" s="19" t="str">
        <f ca="1">IFERROR(__xludf.DUMMYFUNCTION("""COMPUTED_VALUE"""),"Маляревич  О. В.")</f>
        <v>Маляревич  О. В.</v>
      </c>
      <c r="OX57" s="19" t="str">
        <f ca="1">IFERROR(__xludf.DUMMYFUNCTION("""COMPUTED_VALUE"""),"За")</f>
        <v>За</v>
      </c>
      <c r="OY57" s="19">
        <f ca="1">IFERROR(__xludf.DUMMYFUNCTION("""COMPUTED_VALUE"""),23)</f>
        <v>23</v>
      </c>
      <c r="OZ57" s="19" t="str">
        <f ca="1">IFERROR(__xludf.DUMMYFUNCTION("""COMPUTED_VALUE"""),"Маляревич  О. В.")</f>
        <v>Маляревич  О. В.</v>
      </c>
      <c r="PA57" s="19" t="str">
        <f ca="1">IFERROR(__xludf.DUMMYFUNCTION("""COMPUTED_VALUE"""),"За")</f>
        <v>За</v>
      </c>
      <c r="PB57" s="19">
        <f ca="1">IFERROR(__xludf.DUMMYFUNCTION("""COMPUTED_VALUE"""),23)</f>
        <v>23</v>
      </c>
      <c r="PC57" s="19" t="str">
        <f ca="1">IFERROR(__xludf.DUMMYFUNCTION("""COMPUTED_VALUE"""),"Маляревич  О. В.")</f>
        <v>Маляревич  О. В.</v>
      </c>
      <c r="PD57" s="19" t="str">
        <f ca="1">IFERROR(__xludf.DUMMYFUNCTION("""COMPUTED_VALUE"""),"За")</f>
        <v>За</v>
      </c>
      <c r="PE57" s="19">
        <f ca="1">IFERROR(__xludf.DUMMYFUNCTION("""COMPUTED_VALUE"""),23)</f>
        <v>23</v>
      </c>
      <c r="PF57" s="19" t="str">
        <f ca="1">IFERROR(__xludf.DUMMYFUNCTION("""COMPUTED_VALUE"""),"Маляревич  О. В.")</f>
        <v>Маляревич  О. В.</v>
      </c>
      <c r="PG57" s="19" t="str">
        <f ca="1">IFERROR(__xludf.DUMMYFUNCTION("""COMPUTED_VALUE"""),"За")</f>
        <v>За</v>
      </c>
      <c r="PH57" s="19">
        <f ca="1">IFERROR(__xludf.DUMMYFUNCTION("""COMPUTED_VALUE"""),23)</f>
        <v>23</v>
      </c>
      <c r="PI57" s="19" t="str">
        <f ca="1">IFERROR(__xludf.DUMMYFUNCTION("""COMPUTED_VALUE"""),"Маляревич  О. В.")</f>
        <v>Маляревич  О. В.</v>
      </c>
      <c r="PJ57" s="19" t="str">
        <f ca="1">IFERROR(__xludf.DUMMYFUNCTION("""COMPUTED_VALUE"""),"За")</f>
        <v>За</v>
      </c>
      <c r="PK57" s="19">
        <f ca="1">IFERROR(__xludf.DUMMYFUNCTION("""COMPUTED_VALUE"""),23)</f>
        <v>23</v>
      </c>
      <c r="PL57" s="19" t="str">
        <f ca="1">IFERROR(__xludf.DUMMYFUNCTION("""COMPUTED_VALUE"""),"Маляревич  О. В.")</f>
        <v>Маляревич  О. В.</v>
      </c>
      <c r="PM57" s="19" t="str">
        <f ca="1">IFERROR(__xludf.DUMMYFUNCTION("""COMPUTED_VALUE"""),"Утримався")</f>
        <v>Утримався</v>
      </c>
      <c r="PN57" s="19">
        <f ca="1">IFERROR(__xludf.DUMMYFUNCTION("""COMPUTED_VALUE"""),23)</f>
        <v>23</v>
      </c>
      <c r="PO57" s="19" t="str">
        <f ca="1">IFERROR(__xludf.DUMMYFUNCTION("""COMPUTED_VALUE"""),"Маляревич  О. В.")</f>
        <v>Маляревич  О. В.</v>
      </c>
      <c r="PP57" s="19" t="str">
        <f ca="1">IFERROR(__xludf.DUMMYFUNCTION("""COMPUTED_VALUE"""),"За")</f>
        <v>За</v>
      </c>
      <c r="PQ57" s="19">
        <f ca="1">IFERROR(__xludf.DUMMYFUNCTION("""COMPUTED_VALUE"""),23)</f>
        <v>23</v>
      </c>
      <c r="PR57" s="19" t="str">
        <f ca="1">IFERROR(__xludf.DUMMYFUNCTION("""COMPUTED_VALUE"""),"Маляревич  О. В.")</f>
        <v>Маляревич  О. В.</v>
      </c>
      <c r="PS57" s="19" t="str">
        <f ca="1">IFERROR(__xludf.DUMMYFUNCTION("""COMPUTED_VALUE"""),"Не голосував")</f>
        <v>Не голосував</v>
      </c>
      <c r="PT57" s="19">
        <f ca="1">IFERROR(__xludf.DUMMYFUNCTION("""COMPUTED_VALUE"""),23)</f>
        <v>23</v>
      </c>
      <c r="PU57" s="19" t="str">
        <f ca="1">IFERROR(__xludf.DUMMYFUNCTION("""COMPUTED_VALUE"""),"Маляревич  О. В.")</f>
        <v>Маляревич  О. В.</v>
      </c>
      <c r="PV57" s="19" t="str">
        <f ca="1">IFERROR(__xludf.DUMMYFUNCTION("""COMPUTED_VALUE"""),"Не голосував")</f>
        <v>Не голосував</v>
      </c>
      <c r="PW57" s="19">
        <f ca="1">IFERROR(__xludf.DUMMYFUNCTION("""COMPUTED_VALUE"""),23)</f>
        <v>23</v>
      </c>
      <c r="PX57" s="19" t="str">
        <f ca="1">IFERROR(__xludf.DUMMYFUNCTION("""COMPUTED_VALUE"""),"Маляревич  О. В.")</f>
        <v>Маляревич  О. В.</v>
      </c>
      <c r="PY57" s="19" t="str">
        <f ca="1">IFERROR(__xludf.DUMMYFUNCTION("""COMPUTED_VALUE"""),"За")</f>
        <v>За</v>
      </c>
      <c r="PZ57" s="19">
        <f ca="1">IFERROR(__xludf.DUMMYFUNCTION("""COMPUTED_VALUE"""),23)</f>
        <v>23</v>
      </c>
      <c r="QA57" s="19" t="str">
        <f ca="1">IFERROR(__xludf.DUMMYFUNCTION("""COMPUTED_VALUE"""),"Маляревич  О. В.")</f>
        <v>Маляревич  О. В.</v>
      </c>
      <c r="QB57" s="19" t="str">
        <f ca="1">IFERROR(__xludf.DUMMYFUNCTION("""COMPUTED_VALUE"""),"Утримався")</f>
        <v>Утримався</v>
      </c>
      <c r="QC57" s="19">
        <f ca="1">IFERROR(__xludf.DUMMYFUNCTION("""COMPUTED_VALUE"""),23)</f>
        <v>23</v>
      </c>
      <c r="QD57" s="19" t="str">
        <f ca="1">IFERROR(__xludf.DUMMYFUNCTION("""COMPUTED_VALUE"""),"Маляревич  О. В.")</f>
        <v>Маляревич  О. В.</v>
      </c>
      <c r="QE57" s="19" t="str">
        <f ca="1">IFERROR(__xludf.DUMMYFUNCTION("""COMPUTED_VALUE"""),"Утримався")</f>
        <v>Утримався</v>
      </c>
      <c r="QF57" s="19">
        <f ca="1">IFERROR(__xludf.DUMMYFUNCTION("""COMPUTED_VALUE"""),23)</f>
        <v>23</v>
      </c>
      <c r="QG57" s="19" t="str">
        <f ca="1">IFERROR(__xludf.DUMMYFUNCTION("""COMPUTED_VALUE"""),"Маляревич  О. В.")</f>
        <v>Маляревич  О. В.</v>
      </c>
      <c r="QH57" s="19" t="str">
        <f ca="1">IFERROR(__xludf.DUMMYFUNCTION("""COMPUTED_VALUE"""),"Утримався")</f>
        <v>Утримався</v>
      </c>
      <c r="QI57" s="19">
        <f ca="1">IFERROR(__xludf.DUMMYFUNCTION("""COMPUTED_VALUE"""),23)</f>
        <v>23</v>
      </c>
      <c r="QJ57" s="19" t="str">
        <f ca="1">IFERROR(__xludf.DUMMYFUNCTION("""COMPUTED_VALUE"""),"Маляревич  О. В.")</f>
        <v>Маляревич  О. В.</v>
      </c>
      <c r="QK57" s="19" t="str">
        <f ca="1">IFERROR(__xludf.DUMMYFUNCTION("""COMPUTED_VALUE"""),"За")</f>
        <v>За</v>
      </c>
    </row>
    <row r="58" spans="1:453" ht="12.75">
      <c r="A58" s="17">
        <f ca="1">IFERROR(__xludf.DUMMYFUNCTION("""COMPUTED_VALUE"""),26)</f>
        <v>26</v>
      </c>
      <c r="B58" s="17" t="str">
        <f ca="1">IFERROR(__xludf.DUMMYFUNCTION("""COMPUTED_VALUE"""),"Мондриївський  В. М.")</f>
        <v>Мондриївський  В. М.</v>
      </c>
      <c r="C58" s="19" t="str">
        <f ca="1">IFERROR(__xludf.DUMMYFUNCTION("""COMPUTED_VALUE"""),"За")</f>
        <v>За</v>
      </c>
      <c r="D58" s="19">
        <f ca="1">IFERROR(__xludf.DUMMYFUNCTION("""COMPUTED_VALUE"""),26)</f>
        <v>26</v>
      </c>
      <c r="E58" s="19" t="str">
        <f ca="1">IFERROR(__xludf.DUMMYFUNCTION("""COMPUTED_VALUE"""),"Мондриївський  В. М.")</f>
        <v>Мондриївський  В. М.</v>
      </c>
      <c r="F58" s="19" t="str">
        <f ca="1">IFERROR(__xludf.DUMMYFUNCTION("""COMPUTED_VALUE"""),"За")</f>
        <v>За</v>
      </c>
      <c r="G58" s="19">
        <f ca="1">IFERROR(__xludf.DUMMYFUNCTION("""COMPUTED_VALUE"""),26)</f>
        <v>26</v>
      </c>
      <c r="H58" s="19" t="str">
        <f ca="1">IFERROR(__xludf.DUMMYFUNCTION("""COMPUTED_VALUE"""),"Мондриївський  В. М.")</f>
        <v>Мондриївський  В. М.</v>
      </c>
      <c r="I58" s="19" t="str">
        <f ca="1">IFERROR(__xludf.DUMMYFUNCTION("""COMPUTED_VALUE"""),"За")</f>
        <v>За</v>
      </c>
      <c r="J58" s="19">
        <f ca="1">IFERROR(__xludf.DUMMYFUNCTION("""COMPUTED_VALUE"""),26)</f>
        <v>26</v>
      </c>
      <c r="K58" s="19" t="str">
        <f ca="1">IFERROR(__xludf.DUMMYFUNCTION("""COMPUTED_VALUE"""),"Мондриївський  В. М.")</f>
        <v>Мондриївський  В. М.</v>
      </c>
      <c r="L58" s="19" t="str">
        <f ca="1">IFERROR(__xludf.DUMMYFUNCTION("""COMPUTED_VALUE"""),"За")</f>
        <v>За</v>
      </c>
      <c r="M58" s="19">
        <f ca="1">IFERROR(__xludf.DUMMYFUNCTION("""COMPUTED_VALUE"""),26)</f>
        <v>26</v>
      </c>
      <c r="N58" s="19" t="str">
        <f ca="1">IFERROR(__xludf.DUMMYFUNCTION("""COMPUTED_VALUE"""),"Мондриївський  В. М.")</f>
        <v>Мондриївський  В. М.</v>
      </c>
      <c r="O58" s="19" t="str">
        <f ca="1">IFERROR(__xludf.DUMMYFUNCTION("""COMPUTED_VALUE"""),"За")</f>
        <v>За</v>
      </c>
      <c r="P58" s="19">
        <f ca="1">IFERROR(__xludf.DUMMYFUNCTION("""COMPUTED_VALUE"""),26)</f>
        <v>26</v>
      </c>
      <c r="Q58" s="19" t="str">
        <f ca="1">IFERROR(__xludf.DUMMYFUNCTION("""COMPUTED_VALUE"""),"Мондриївський  В. М.")</f>
        <v>Мондриївський  В. М.</v>
      </c>
      <c r="R58" s="19" t="str">
        <f ca="1">IFERROR(__xludf.DUMMYFUNCTION("""COMPUTED_VALUE"""),"За")</f>
        <v>За</v>
      </c>
      <c r="S58" s="19">
        <f ca="1">IFERROR(__xludf.DUMMYFUNCTION("""COMPUTED_VALUE"""),26)</f>
        <v>26</v>
      </c>
      <c r="T58" s="19" t="str">
        <f ca="1">IFERROR(__xludf.DUMMYFUNCTION("""COMPUTED_VALUE"""),"Мондриївський  В. М.")</f>
        <v>Мондриївський  В. М.</v>
      </c>
      <c r="U58" s="19" t="str">
        <f ca="1">IFERROR(__xludf.DUMMYFUNCTION("""COMPUTED_VALUE"""),"За")</f>
        <v>За</v>
      </c>
      <c r="V58" s="19">
        <f ca="1">IFERROR(__xludf.DUMMYFUNCTION("""COMPUTED_VALUE"""),26)</f>
        <v>26</v>
      </c>
      <c r="W58" s="19" t="str">
        <f ca="1">IFERROR(__xludf.DUMMYFUNCTION("""COMPUTED_VALUE"""),"Мондриївський  В. М.")</f>
        <v>Мондриївський  В. М.</v>
      </c>
      <c r="X58" s="19" t="str">
        <f ca="1">IFERROR(__xludf.DUMMYFUNCTION("""COMPUTED_VALUE"""),"За")</f>
        <v>За</v>
      </c>
      <c r="Y58" s="19">
        <f ca="1">IFERROR(__xludf.DUMMYFUNCTION("""COMPUTED_VALUE"""),26)</f>
        <v>26</v>
      </c>
      <c r="Z58" s="19" t="str">
        <f ca="1">IFERROR(__xludf.DUMMYFUNCTION("""COMPUTED_VALUE"""),"Мондриївський  В. М.")</f>
        <v>Мондриївський  В. М.</v>
      </c>
      <c r="AA58" s="19" t="str">
        <f ca="1">IFERROR(__xludf.DUMMYFUNCTION("""COMPUTED_VALUE"""),"За")</f>
        <v>За</v>
      </c>
      <c r="AB58" s="19">
        <f ca="1">IFERROR(__xludf.DUMMYFUNCTION("""COMPUTED_VALUE"""),26)</f>
        <v>26</v>
      </c>
      <c r="AC58" s="19" t="str">
        <f ca="1">IFERROR(__xludf.DUMMYFUNCTION("""COMPUTED_VALUE"""),"Мондриївський  В. М.")</f>
        <v>Мондриївський  В. М.</v>
      </c>
      <c r="AD58" s="19" t="str">
        <f ca="1">IFERROR(__xludf.DUMMYFUNCTION("""COMPUTED_VALUE"""),"За")</f>
        <v>За</v>
      </c>
      <c r="AE58" s="19">
        <f ca="1">IFERROR(__xludf.DUMMYFUNCTION("""COMPUTED_VALUE"""),26)</f>
        <v>26</v>
      </c>
      <c r="AF58" s="19" t="str">
        <f ca="1">IFERROR(__xludf.DUMMYFUNCTION("""COMPUTED_VALUE"""),"Мондриївський  В. М.")</f>
        <v>Мондриївський  В. М.</v>
      </c>
      <c r="AG58" s="19" t="str">
        <f ca="1">IFERROR(__xludf.DUMMYFUNCTION("""COMPUTED_VALUE"""),"За")</f>
        <v>За</v>
      </c>
      <c r="AH58" s="19">
        <f ca="1">IFERROR(__xludf.DUMMYFUNCTION("""COMPUTED_VALUE"""),26)</f>
        <v>26</v>
      </c>
      <c r="AI58" s="19" t="str">
        <f ca="1">IFERROR(__xludf.DUMMYFUNCTION("""COMPUTED_VALUE"""),"Мондриївський  В. М.")</f>
        <v>Мондриївський  В. М.</v>
      </c>
      <c r="AJ58" s="19" t="str">
        <f ca="1">IFERROR(__xludf.DUMMYFUNCTION("""COMPUTED_VALUE"""),"За")</f>
        <v>За</v>
      </c>
      <c r="AK58" s="19">
        <f ca="1">IFERROR(__xludf.DUMMYFUNCTION("""COMPUTED_VALUE"""),26)</f>
        <v>26</v>
      </c>
      <c r="AL58" s="19" t="str">
        <f ca="1">IFERROR(__xludf.DUMMYFUNCTION("""COMPUTED_VALUE"""),"Мондриївський  В. М.")</f>
        <v>Мондриївський  В. М.</v>
      </c>
      <c r="AM58" s="19" t="str">
        <f ca="1">IFERROR(__xludf.DUMMYFUNCTION("""COMPUTED_VALUE"""),"...")</f>
        <v>...</v>
      </c>
      <c r="AN58" s="19">
        <f ca="1">IFERROR(__xludf.DUMMYFUNCTION("""COMPUTED_VALUE"""),26)</f>
        <v>26</v>
      </c>
      <c r="AO58" s="19" t="str">
        <f ca="1">IFERROR(__xludf.DUMMYFUNCTION("""COMPUTED_VALUE"""),"Мондриївський  В. М.")</f>
        <v>Мондриївський  В. М.</v>
      </c>
      <c r="AP58" s="19" t="str">
        <f ca="1">IFERROR(__xludf.DUMMYFUNCTION("""COMPUTED_VALUE"""),"...")</f>
        <v>...</v>
      </c>
      <c r="AQ58" s="19">
        <f ca="1">IFERROR(__xludf.DUMMYFUNCTION("""COMPUTED_VALUE"""),26)</f>
        <v>26</v>
      </c>
      <c r="AR58" s="19" t="str">
        <f ca="1">IFERROR(__xludf.DUMMYFUNCTION("""COMPUTED_VALUE"""),"Мондриївський  В. М.")</f>
        <v>Мондриївський  В. М.</v>
      </c>
      <c r="AS58" s="19" t="str">
        <f ca="1">IFERROR(__xludf.DUMMYFUNCTION("""COMPUTED_VALUE"""),"...")</f>
        <v>...</v>
      </c>
      <c r="AT58" s="19">
        <f ca="1">IFERROR(__xludf.DUMMYFUNCTION("""COMPUTED_VALUE"""),26)</f>
        <v>26</v>
      </c>
      <c r="AU58" s="19" t="str">
        <f ca="1">IFERROR(__xludf.DUMMYFUNCTION("""COMPUTED_VALUE"""),"Мондриївський  В. М.")</f>
        <v>Мондриївський  В. М.</v>
      </c>
      <c r="AV58" s="19" t="str">
        <f ca="1">IFERROR(__xludf.DUMMYFUNCTION("""COMPUTED_VALUE"""),"За")</f>
        <v>За</v>
      </c>
      <c r="AW58" s="19">
        <f ca="1">IFERROR(__xludf.DUMMYFUNCTION("""COMPUTED_VALUE"""),26)</f>
        <v>26</v>
      </c>
      <c r="AX58" s="19" t="str">
        <f ca="1">IFERROR(__xludf.DUMMYFUNCTION("""COMPUTED_VALUE"""),"Мондриївський  В. М.")</f>
        <v>Мондриївський  В. М.</v>
      </c>
      <c r="AY58" s="19" t="str">
        <f ca="1">IFERROR(__xludf.DUMMYFUNCTION("""COMPUTED_VALUE"""),"За")</f>
        <v>За</v>
      </c>
      <c r="AZ58" s="19">
        <f ca="1">IFERROR(__xludf.DUMMYFUNCTION("""COMPUTED_VALUE"""),26)</f>
        <v>26</v>
      </c>
      <c r="BA58" s="19" t="str">
        <f ca="1">IFERROR(__xludf.DUMMYFUNCTION("""COMPUTED_VALUE"""),"Мондриївський  В. М.")</f>
        <v>Мондриївський  В. М.</v>
      </c>
      <c r="BB58" s="19" t="str">
        <f ca="1">IFERROR(__xludf.DUMMYFUNCTION("""COMPUTED_VALUE"""),"За")</f>
        <v>За</v>
      </c>
      <c r="BC58" s="19">
        <f ca="1">IFERROR(__xludf.DUMMYFUNCTION("""COMPUTED_VALUE"""),26)</f>
        <v>26</v>
      </c>
      <c r="BD58" s="19" t="str">
        <f ca="1">IFERROR(__xludf.DUMMYFUNCTION("""COMPUTED_VALUE"""),"Мондриївський  В. М.")</f>
        <v>Мондриївський  В. М.</v>
      </c>
      <c r="BE58" s="19" t="str">
        <f ca="1">IFERROR(__xludf.DUMMYFUNCTION("""COMPUTED_VALUE"""),"За")</f>
        <v>За</v>
      </c>
      <c r="BF58" s="19">
        <f ca="1">IFERROR(__xludf.DUMMYFUNCTION("""COMPUTED_VALUE"""),26)</f>
        <v>26</v>
      </c>
      <c r="BG58" s="19" t="str">
        <f ca="1">IFERROR(__xludf.DUMMYFUNCTION("""COMPUTED_VALUE"""),"Мондриївський  В. М.")</f>
        <v>Мондриївський  В. М.</v>
      </c>
      <c r="BH58" s="19" t="str">
        <f ca="1">IFERROR(__xludf.DUMMYFUNCTION("""COMPUTED_VALUE"""),"За")</f>
        <v>За</v>
      </c>
      <c r="BI58" s="19">
        <f ca="1">IFERROR(__xludf.DUMMYFUNCTION("""COMPUTED_VALUE"""),26)</f>
        <v>26</v>
      </c>
      <c r="BJ58" s="19" t="str">
        <f ca="1">IFERROR(__xludf.DUMMYFUNCTION("""COMPUTED_VALUE"""),"Мондриївський  В. М.")</f>
        <v>Мондриївський  В. М.</v>
      </c>
      <c r="BK58" s="19" t="str">
        <f ca="1">IFERROR(__xludf.DUMMYFUNCTION("""COMPUTED_VALUE"""),"...")</f>
        <v>...</v>
      </c>
      <c r="BL58" s="19">
        <f ca="1">IFERROR(__xludf.DUMMYFUNCTION("""COMPUTED_VALUE"""),26)</f>
        <v>26</v>
      </c>
      <c r="BM58" s="19" t="str">
        <f ca="1">IFERROR(__xludf.DUMMYFUNCTION("""COMPUTED_VALUE"""),"Мондриївський  В. М.")</f>
        <v>Мондриївський  В. М.</v>
      </c>
      <c r="BN58" s="19" t="str">
        <f ca="1">IFERROR(__xludf.DUMMYFUNCTION("""COMPUTED_VALUE"""),"...")</f>
        <v>...</v>
      </c>
      <c r="BO58" s="19">
        <f ca="1">IFERROR(__xludf.DUMMYFUNCTION("""COMPUTED_VALUE"""),26)</f>
        <v>26</v>
      </c>
      <c r="BP58" s="19" t="str">
        <f ca="1">IFERROR(__xludf.DUMMYFUNCTION("""COMPUTED_VALUE"""),"Мондриївський  В. М.")</f>
        <v>Мондриївський  В. М.</v>
      </c>
      <c r="BQ58" s="19" t="str">
        <f ca="1">IFERROR(__xludf.DUMMYFUNCTION("""COMPUTED_VALUE"""),"...")</f>
        <v>...</v>
      </c>
      <c r="BR58" s="19">
        <f ca="1">IFERROR(__xludf.DUMMYFUNCTION("""COMPUTED_VALUE"""),26)</f>
        <v>26</v>
      </c>
      <c r="BS58" s="19" t="str">
        <f ca="1">IFERROR(__xludf.DUMMYFUNCTION("""COMPUTED_VALUE"""),"Мондриївський  В. М.")</f>
        <v>Мондриївський  В. М.</v>
      </c>
      <c r="BT58" s="19" t="str">
        <f ca="1">IFERROR(__xludf.DUMMYFUNCTION("""COMPUTED_VALUE"""),"...")</f>
        <v>...</v>
      </c>
      <c r="BU58" s="19">
        <f ca="1">IFERROR(__xludf.DUMMYFUNCTION("""COMPUTED_VALUE"""),26)</f>
        <v>26</v>
      </c>
      <c r="BV58" s="19" t="str">
        <f ca="1">IFERROR(__xludf.DUMMYFUNCTION("""COMPUTED_VALUE"""),"Мондриївський  В. М.")</f>
        <v>Мондриївський  В. М.</v>
      </c>
      <c r="BW58" s="19" t="str">
        <f ca="1">IFERROR(__xludf.DUMMYFUNCTION("""COMPUTED_VALUE"""),"...")</f>
        <v>...</v>
      </c>
      <c r="BX58" s="19">
        <f ca="1">IFERROR(__xludf.DUMMYFUNCTION("""COMPUTED_VALUE"""),26)</f>
        <v>26</v>
      </c>
      <c r="BY58" s="19" t="str">
        <f ca="1">IFERROR(__xludf.DUMMYFUNCTION("""COMPUTED_VALUE"""),"Мондриївський  В. М.")</f>
        <v>Мондриївський  В. М.</v>
      </c>
      <c r="BZ58" s="19" t="str">
        <f ca="1">IFERROR(__xludf.DUMMYFUNCTION("""COMPUTED_VALUE"""),"...")</f>
        <v>...</v>
      </c>
      <c r="CA58" s="19">
        <f ca="1">IFERROR(__xludf.DUMMYFUNCTION("""COMPUTED_VALUE"""),26)</f>
        <v>26</v>
      </c>
      <c r="CB58" s="19" t="str">
        <f ca="1">IFERROR(__xludf.DUMMYFUNCTION("""COMPUTED_VALUE"""),"Мондриївський  В. М.")</f>
        <v>Мондриївський  В. М.</v>
      </c>
      <c r="CC58" s="19" t="str">
        <f ca="1">IFERROR(__xludf.DUMMYFUNCTION("""COMPUTED_VALUE"""),"...")</f>
        <v>...</v>
      </c>
      <c r="CD58" s="19">
        <f ca="1">IFERROR(__xludf.DUMMYFUNCTION("""COMPUTED_VALUE"""),26)</f>
        <v>26</v>
      </c>
      <c r="CE58" s="19" t="str">
        <f ca="1">IFERROR(__xludf.DUMMYFUNCTION("""COMPUTED_VALUE"""),"Мондриївський  В. М.")</f>
        <v>Мондриївський  В. М.</v>
      </c>
      <c r="CF58" s="19" t="str">
        <f ca="1">IFERROR(__xludf.DUMMYFUNCTION("""COMPUTED_VALUE"""),"...")</f>
        <v>...</v>
      </c>
      <c r="CG58" s="19">
        <f ca="1">IFERROR(__xludf.DUMMYFUNCTION("""COMPUTED_VALUE"""),26)</f>
        <v>26</v>
      </c>
      <c r="CH58" s="19" t="str">
        <f ca="1">IFERROR(__xludf.DUMMYFUNCTION("""COMPUTED_VALUE"""),"Мондриївський  В. М.")</f>
        <v>Мондриївський  В. М.</v>
      </c>
      <c r="CI58" s="19" t="str">
        <f ca="1">IFERROR(__xludf.DUMMYFUNCTION("""COMPUTED_VALUE"""),"Не голосував")</f>
        <v>Не голосував</v>
      </c>
      <c r="CJ58" s="19">
        <f ca="1">IFERROR(__xludf.DUMMYFUNCTION("""COMPUTED_VALUE"""),26)</f>
        <v>26</v>
      </c>
      <c r="CK58" s="19" t="str">
        <f ca="1">IFERROR(__xludf.DUMMYFUNCTION("""COMPUTED_VALUE"""),"Мондриївський  В. М.")</f>
        <v>Мондриївський  В. М.</v>
      </c>
      <c r="CL58" s="19" t="str">
        <f ca="1">IFERROR(__xludf.DUMMYFUNCTION("""COMPUTED_VALUE"""),"За")</f>
        <v>За</v>
      </c>
      <c r="CM58" s="19">
        <f ca="1">IFERROR(__xludf.DUMMYFUNCTION("""COMPUTED_VALUE"""),26)</f>
        <v>26</v>
      </c>
      <c r="CN58" s="19" t="str">
        <f ca="1">IFERROR(__xludf.DUMMYFUNCTION("""COMPUTED_VALUE"""),"Мондриївський  В. М.")</f>
        <v>Мондриївський  В. М.</v>
      </c>
      <c r="CO58" s="19" t="str">
        <f ca="1">IFERROR(__xludf.DUMMYFUNCTION("""COMPUTED_VALUE"""),"...")</f>
        <v>...</v>
      </c>
      <c r="CP58" s="19">
        <f ca="1">IFERROR(__xludf.DUMMYFUNCTION("""COMPUTED_VALUE"""),26)</f>
        <v>26</v>
      </c>
      <c r="CQ58" s="19" t="str">
        <f ca="1">IFERROR(__xludf.DUMMYFUNCTION("""COMPUTED_VALUE"""),"Мондриївський  В. М.")</f>
        <v>Мондриївський  В. М.</v>
      </c>
      <c r="CR58" s="19" t="str">
        <f ca="1">IFERROR(__xludf.DUMMYFUNCTION("""COMPUTED_VALUE"""),"...")</f>
        <v>...</v>
      </c>
      <c r="CS58" s="19">
        <f ca="1">IFERROR(__xludf.DUMMYFUNCTION("""COMPUTED_VALUE"""),26)</f>
        <v>26</v>
      </c>
      <c r="CT58" s="19" t="str">
        <f ca="1">IFERROR(__xludf.DUMMYFUNCTION("""COMPUTED_VALUE"""),"Мондриївський  В. М.")</f>
        <v>Мондриївський  В. М.</v>
      </c>
      <c r="CU58" s="19" t="str">
        <f ca="1">IFERROR(__xludf.DUMMYFUNCTION("""COMPUTED_VALUE"""),"За")</f>
        <v>За</v>
      </c>
      <c r="CV58" s="19">
        <f ca="1">IFERROR(__xludf.DUMMYFUNCTION("""COMPUTED_VALUE"""),26)</f>
        <v>26</v>
      </c>
      <c r="CW58" s="19" t="str">
        <f ca="1">IFERROR(__xludf.DUMMYFUNCTION("""COMPUTED_VALUE"""),"Мондриївський  В. М.")</f>
        <v>Мондриївський  В. М.</v>
      </c>
      <c r="CX58" s="19" t="str">
        <f ca="1">IFERROR(__xludf.DUMMYFUNCTION("""COMPUTED_VALUE"""),"За")</f>
        <v>За</v>
      </c>
      <c r="CY58" s="19">
        <f ca="1">IFERROR(__xludf.DUMMYFUNCTION("""COMPUTED_VALUE"""),26)</f>
        <v>26</v>
      </c>
      <c r="CZ58" s="19" t="str">
        <f ca="1">IFERROR(__xludf.DUMMYFUNCTION("""COMPUTED_VALUE"""),"Мондриївський  В. М.")</f>
        <v>Мондриївський  В. М.</v>
      </c>
      <c r="DA58" s="19" t="str">
        <f ca="1">IFERROR(__xludf.DUMMYFUNCTION("""COMPUTED_VALUE"""),"За")</f>
        <v>За</v>
      </c>
      <c r="DB58" s="19">
        <f ca="1">IFERROR(__xludf.DUMMYFUNCTION("""COMPUTED_VALUE"""),26)</f>
        <v>26</v>
      </c>
      <c r="DC58" s="19" t="str">
        <f ca="1">IFERROR(__xludf.DUMMYFUNCTION("""COMPUTED_VALUE"""),"Мондриївський  В. М.")</f>
        <v>Мондриївський  В. М.</v>
      </c>
      <c r="DD58" s="19" t="str">
        <f ca="1">IFERROR(__xludf.DUMMYFUNCTION("""COMPUTED_VALUE"""),"За")</f>
        <v>За</v>
      </c>
      <c r="DE58" s="19">
        <f ca="1">IFERROR(__xludf.DUMMYFUNCTION("""COMPUTED_VALUE"""),26)</f>
        <v>26</v>
      </c>
      <c r="DF58" s="19" t="str">
        <f ca="1">IFERROR(__xludf.DUMMYFUNCTION("""COMPUTED_VALUE"""),"Мондриївський  В. М.")</f>
        <v>Мондриївський  В. М.</v>
      </c>
      <c r="DG58" s="19" t="str">
        <f ca="1">IFERROR(__xludf.DUMMYFUNCTION("""COMPUTED_VALUE"""),"За")</f>
        <v>За</v>
      </c>
      <c r="DH58" s="19">
        <f ca="1">IFERROR(__xludf.DUMMYFUNCTION("""COMPUTED_VALUE"""),26)</f>
        <v>26</v>
      </c>
      <c r="DI58" s="19" t="str">
        <f ca="1">IFERROR(__xludf.DUMMYFUNCTION("""COMPUTED_VALUE"""),"Мондриївський  В. М.")</f>
        <v>Мондриївський  В. М.</v>
      </c>
      <c r="DJ58" s="19" t="str">
        <f ca="1">IFERROR(__xludf.DUMMYFUNCTION("""COMPUTED_VALUE"""),"За")</f>
        <v>За</v>
      </c>
      <c r="DK58" s="19">
        <f ca="1">IFERROR(__xludf.DUMMYFUNCTION("""COMPUTED_VALUE"""),26)</f>
        <v>26</v>
      </c>
      <c r="DL58" s="19" t="str">
        <f ca="1">IFERROR(__xludf.DUMMYFUNCTION("""COMPUTED_VALUE"""),"Мондриївський  В. М.")</f>
        <v>Мондриївський  В. М.</v>
      </c>
      <c r="DM58" s="19" t="str">
        <f ca="1">IFERROR(__xludf.DUMMYFUNCTION("""COMPUTED_VALUE"""),"За")</f>
        <v>За</v>
      </c>
      <c r="DN58" s="19">
        <f ca="1">IFERROR(__xludf.DUMMYFUNCTION("""COMPUTED_VALUE"""),26)</f>
        <v>26</v>
      </c>
      <c r="DO58" s="19" t="str">
        <f ca="1">IFERROR(__xludf.DUMMYFUNCTION("""COMPUTED_VALUE"""),"Мондриївський  В. М.")</f>
        <v>Мондриївський  В. М.</v>
      </c>
      <c r="DP58" s="19" t="str">
        <f ca="1">IFERROR(__xludf.DUMMYFUNCTION("""COMPUTED_VALUE"""),"За")</f>
        <v>За</v>
      </c>
      <c r="DQ58" s="19">
        <f ca="1">IFERROR(__xludf.DUMMYFUNCTION("""COMPUTED_VALUE"""),26)</f>
        <v>26</v>
      </c>
      <c r="DR58" s="19" t="str">
        <f ca="1">IFERROR(__xludf.DUMMYFUNCTION("""COMPUTED_VALUE"""),"Мондриївський  В. М.")</f>
        <v>Мондриївський  В. М.</v>
      </c>
      <c r="DS58" s="19" t="str">
        <f ca="1">IFERROR(__xludf.DUMMYFUNCTION("""COMPUTED_VALUE"""),"За")</f>
        <v>За</v>
      </c>
      <c r="DT58" s="19">
        <f ca="1">IFERROR(__xludf.DUMMYFUNCTION("""COMPUTED_VALUE"""),26)</f>
        <v>26</v>
      </c>
      <c r="DU58" s="19" t="str">
        <f ca="1">IFERROR(__xludf.DUMMYFUNCTION("""COMPUTED_VALUE"""),"Мондриївський  В. М.")</f>
        <v>Мондриївський  В. М.</v>
      </c>
      <c r="DV58" s="19" t="str">
        <f ca="1">IFERROR(__xludf.DUMMYFUNCTION("""COMPUTED_VALUE"""),"За")</f>
        <v>За</v>
      </c>
      <c r="DW58" s="19">
        <f ca="1">IFERROR(__xludf.DUMMYFUNCTION("""COMPUTED_VALUE"""),26)</f>
        <v>26</v>
      </c>
      <c r="DX58" s="19" t="str">
        <f ca="1">IFERROR(__xludf.DUMMYFUNCTION("""COMPUTED_VALUE"""),"Мондриївський  В. М.")</f>
        <v>Мондриївський  В. М.</v>
      </c>
      <c r="DY58" s="19" t="str">
        <f ca="1">IFERROR(__xludf.DUMMYFUNCTION("""COMPUTED_VALUE"""),"За")</f>
        <v>За</v>
      </c>
      <c r="DZ58" s="19">
        <f ca="1">IFERROR(__xludf.DUMMYFUNCTION("""COMPUTED_VALUE"""),26)</f>
        <v>26</v>
      </c>
      <c r="EA58" s="19" t="str">
        <f ca="1">IFERROR(__xludf.DUMMYFUNCTION("""COMPUTED_VALUE"""),"Мондриївський  В. М.")</f>
        <v>Мондриївський  В. М.</v>
      </c>
      <c r="EB58" s="19" t="str">
        <f ca="1">IFERROR(__xludf.DUMMYFUNCTION("""COMPUTED_VALUE"""),"За")</f>
        <v>За</v>
      </c>
      <c r="EC58" s="19">
        <f ca="1">IFERROR(__xludf.DUMMYFUNCTION("""COMPUTED_VALUE"""),26)</f>
        <v>26</v>
      </c>
      <c r="ED58" s="19" t="str">
        <f ca="1">IFERROR(__xludf.DUMMYFUNCTION("""COMPUTED_VALUE"""),"Мондриївський  В. М.")</f>
        <v>Мондриївський  В. М.</v>
      </c>
      <c r="EE58" s="19" t="str">
        <f ca="1">IFERROR(__xludf.DUMMYFUNCTION("""COMPUTED_VALUE"""),"За")</f>
        <v>За</v>
      </c>
      <c r="EF58" s="19">
        <f ca="1">IFERROR(__xludf.DUMMYFUNCTION("""COMPUTED_VALUE"""),26)</f>
        <v>26</v>
      </c>
      <c r="EG58" s="19" t="str">
        <f ca="1">IFERROR(__xludf.DUMMYFUNCTION("""COMPUTED_VALUE"""),"Мондриївський  В. М.")</f>
        <v>Мондриївський  В. М.</v>
      </c>
      <c r="EH58" s="19" t="str">
        <f ca="1">IFERROR(__xludf.DUMMYFUNCTION("""COMPUTED_VALUE"""),"За")</f>
        <v>За</v>
      </c>
      <c r="EI58" s="19">
        <f ca="1">IFERROR(__xludf.DUMMYFUNCTION("""COMPUTED_VALUE"""),26)</f>
        <v>26</v>
      </c>
      <c r="EJ58" s="19" t="str">
        <f ca="1">IFERROR(__xludf.DUMMYFUNCTION("""COMPUTED_VALUE"""),"Мондриївський  В. М.")</f>
        <v>Мондриївський  В. М.</v>
      </c>
      <c r="EK58" s="19" t="str">
        <f ca="1">IFERROR(__xludf.DUMMYFUNCTION("""COMPUTED_VALUE"""),"За")</f>
        <v>За</v>
      </c>
      <c r="EL58" s="19">
        <f ca="1">IFERROR(__xludf.DUMMYFUNCTION("""COMPUTED_VALUE"""),26)</f>
        <v>26</v>
      </c>
      <c r="EM58" s="19" t="str">
        <f ca="1">IFERROR(__xludf.DUMMYFUNCTION("""COMPUTED_VALUE"""),"Мондриївський  В. М.")</f>
        <v>Мондриївський  В. М.</v>
      </c>
      <c r="EN58" s="19" t="str">
        <f ca="1">IFERROR(__xludf.DUMMYFUNCTION("""COMPUTED_VALUE"""),"Утримався")</f>
        <v>Утримався</v>
      </c>
      <c r="EO58" s="19">
        <f ca="1">IFERROR(__xludf.DUMMYFUNCTION("""COMPUTED_VALUE"""),26)</f>
        <v>26</v>
      </c>
      <c r="EP58" s="19" t="str">
        <f ca="1">IFERROR(__xludf.DUMMYFUNCTION("""COMPUTED_VALUE"""),"Мондриївський  В. М.")</f>
        <v>Мондриївський  В. М.</v>
      </c>
      <c r="EQ58" s="19" t="str">
        <f ca="1">IFERROR(__xludf.DUMMYFUNCTION("""COMPUTED_VALUE"""),"Не голосував")</f>
        <v>Не голосував</v>
      </c>
      <c r="ER58" s="19">
        <f ca="1">IFERROR(__xludf.DUMMYFUNCTION("""COMPUTED_VALUE"""),26)</f>
        <v>26</v>
      </c>
      <c r="ES58" s="19" t="str">
        <f ca="1">IFERROR(__xludf.DUMMYFUNCTION("""COMPUTED_VALUE"""),"Мондриївський  В. М.")</f>
        <v>Мондриївський  В. М.</v>
      </c>
      <c r="ET58" s="19" t="str">
        <f ca="1">IFERROR(__xludf.DUMMYFUNCTION("""COMPUTED_VALUE"""),"За")</f>
        <v>За</v>
      </c>
      <c r="EU58" s="19">
        <f ca="1">IFERROR(__xludf.DUMMYFUNCTION("""COMPUTED_VALUE"""),26)</f>
        <v>26</v>
      </c>
      <c r="EV58" s="19" t="str">
        <f ca="1">IFERROR(__xludf.DUMMYFUNCTION("""COMPUTED_VALUE"""),"Мондриївський  В. М.")</f>
        <v>Мондриївський  В. М.</v>
      </c>
      <c r="EW58" s="19" t="str">
        <f ca="1">IFERROR(__xludf.DUMMYFUNCTION("""COMPUTED_VALUE"""),"За")</f>
        <v>За</v>
      </c>
      <c r="EX58" s="19">
        <f ca="1">IFERROR(__xludf.DUMMYFUNCTION("""COMPUTED_VALUE"""),26)</f>
        <v>26</v>
      </c>
      <c r="EY58" s="19" t="str">
        <f ca="1">IFERROR(__xludf.DUMMYFUNCTION("""COMPUTED_VALUE"""),"Мондриївський  В. М.")</f>
        <v>Мондриївський  В. М.</v>
      </c>
      <c r="EZ58" s="19" t="str">
        <f ca="1">IFERROR(__xludf.DUMMYFUNCTION("""COMPUTED_VALUE"""),"За")</f>
        <v>За</v>
      </c>
      <c r="FA58" s="19">
        <f ca="1">IFERROR(__xludf.DUMMYFUNCTION("""COMPUTED_VALUE"""),26)</f>
        <v>26</v>
      </c>
      <c r="FB58" s="19" t="str">
        <f ca="1">IFERROR(__xludf.DUMMYFUNCTION("""COMPUTED_VALUE"""),"Мондриївський  В. М.")</f>
        <v>Мондриївський  В. М.</v>
      </c>
      <c r="FC58" s="19" t="str">
        <f ca="1">IFERROR(__xludf.DUMMYFUNCTION("""COMPUTED_VALUE"""),"За")</f>
        <v>За</v>
      </c>
      <c r="FD58" s="19">
        <f ca="1">IFERROR(__xludf.DUMMYFUNCTION("""COMPUTED_VALUE"""),26)</f>
        <v>26</v>
      </c>
      <c r="FE58" s="19" t="str">
        <f ca="1">IFERROR(__xludf.DUMMYFUNCTION("""COMPUTED_VALUE"""),"Мондриївський  В. М.")</f>
        <v>Мондриївський  В. М.</v>
      </c>
      <c r="FF58" s="19" t="str">
        <f ca="1">IFERROR(__xludf.DUMMYFUNCTION("""COMPUTED_VALUE"""),"За")</f>
        <v>За</v>
      </c>
      <c r="FG58" s="19">
        <f ca="1">IFERROR(__xludf.DUMMYFUNCTION("""COMPUTED_VALUE"""),26)</f>
        <v>26</v>
      </c>
      <c r="FH58" s="19" t="str">
        <f ca="1">IFERROR(__xludf.DUMMYFUNCTION("""COMPUTED_VALUE"""),"Мондриївський  В. М.")</f>
        <v>Мондриївський  В. М.</v>
      </c>
      <c r="FI58" s="19" t="str">
        <f ca="1">IFERROR(__xludf.DUMMYFUNCTION("""COMPUTED_VALUE"""),"За")</f>
        <v>За</v>
      </c>
      <c r="FJ58" s="19">
        <f ca="1">IFERROR(__xludf.DUMMYFUNCTION("""COMPUTED_VALUE"""),26)</f>
        <v>26</v>
      </c>
      <c r="FK58" s="19" t="str">
        <f ca="1">IFERROR(__xludf.DUMMYFUNCTION("""COMPUTED_VALUE"""),"Мондриївський  В. М.")</f>
        <v>Мондриївський  В. М.</v>
      </c>
      <c r="FL58" s="19" t="str">
        <f ca="1">IFERROR(__xludf.DUMMYFUNCTION("""COMPUTED_VALUE"""),"За")</f>
        <v>За</v>
      </c>
      <c r="FM58" s="19">
        <f ca="1">IFERROR(__xludf.DUMMYFUNCTION("""COMPUTED_VALUE"""),26)</f>
        <v>26</v>
      </c>
      <c r="FN58" s="19" t="str">
        <f ca="1">IFERROR(__xludf.DUMMYFUNCTION("""COMPUTED_VALUE"""),"Мондриївський  В. М.")</f>
        <v>Мондриївський  В. М.</v>
      </c>
      <c r="FO58" s="19" t="str">
        <f ca="1">IFERROR(__xludf.DUMMYFUNCTION("""COMPUTED_VALUE"""),"За")</f>
        <v>За</v>
      </c>
      <c r="FP58" s="19">
        <f ca="1">IFERROR(__xludf.DUMMYFUNCTION("""COMPUTED_VALUE"""),26)</f>
        <v>26</v>
      </c>
      <c r="FQ58" s="19" t="str">
        <f ca="1">IFERROR(__xludf.DUMMYFUNCTION("""COMPUTED_VALUE"""),"Мондриївський  В. М.")</f>
        <v>Мондриївський  В. М.</v>
      </c>
      <c r="FR58" s="19" t="str">
        <f ca="1">IFERROR(__xludf.DUMMYFUNCTION("""COMPUTED_VALUE"""),"За")</f>
        <v>За</v>
      </c>
      <c r="FS58" s="19">
        <f ca="1">IFERROR(__xludf.DUMMYFUNCTION("""COMPUTED_VALUE"""),26)</f>
        <v>26</v>
      </c>
      <c r="FT58" s="19" t="str">
        <f ca="1">IFERROR(__xludf.DUMMYFUNCTION("""COMPUTED_VALUE"""),"Мондриївський  В. М.")</f>
        <v>Мондриївський  В. М.</v>
      </c>
      <c r="FU58" s="19" t="str">
        <f ca="1">IFERROR(__xludf.DUMMYFUNCTION("""COMPUTED_VALUE"""),"За")</f>
        <v>За</v>
      </c>
      <c r="FV58" s="19">
        <f ca="1">IFERROR(__xludf.DUMMYFUNCTION("""COMPUTED_VALUE"""),26)</f>
        <v>26</v>
      </c>
      <c r="FW58" s="19" t="str">
        <f ca="1">IFERROR(__xludf.DUMMYFUNCTION("""COMPUTED_VALUE"""),"Мондриївський  В. М.")</f>
        <v>Мондриївський  В. М.</v>
      </c>
      <c r="FX58" s="19" t="str">
        <f ca="1">IFERROR(__xludf.DUMMYFUNCTION("""COMPUTED_VALUE"""),"За")</f>
        <v>За</v>
      </c>
      <c r="FY58" s="19">
        <f ca="1">IFERROR(__xludf.DUMMYFUNCTION("""COMPUTED_VALUE"""),26)</f>
        <v>26</v>
      </c>
      <c r="FZ58" s="19" t="str">
        <f ca="1">IFERROR(__xludf.DUMMYFUNCTION("""COMPUTED_VALUE"""),"Мондриївський  В. М.")</f>
        <v>Мондриївський  В. М.</v>
      </c>
      <c r="GA58" s="19" t="str">
        <f ca="1">IFERROR(__xludf.DUMMYFUNCTION("""COMPUTED_VALUE"""),"За")</f>
        <v>За</v>
      </c>
      <c r="GB58" s="19">
        <f ca="1">IFERROR(__xludf.DUMMYFUNCTION("""COMPUTED_VALUE"""),26)</f>
        <v>26</v>
      </c>
      <c r="GC58" s="19" t="str">
        <f ca="1">IFERROR(__xludf.DUMMYFUNCTION("""COMPUTED_VALUE"""),"Мондриївський  В. М.")</f>
        <v>Мондриївський  В. М.</v>
      </c>
      <c r="GD58" s="19" t="str">
        <f ca="1">IFERROR(__xludf.DUMMYFUNCTION("""COMPUTED_VALUE"""),"За")</f>
        <v>За</v>
      </c>
      <c r="GE58" s="19">
        <f ca="1">IFERROR(__xludf.DUMMYFUNCTION("""COMPUTED_VALUE"""),26)</f>
        <v>26</v>
      </c>
      <c r="GF58" s="19" t="str">
        <f ca="1">IFERROR(__xludf.DUMMYFUNCTION("""COMPUTED_VALUE"""),"Мондриївський  В. М.")</f>
        <v>Мондриївський  В. М.</v>
      </c>
      <c r="GG58" s="19" t="str">
        <f ca="1">IFERROR(__xludf.DUMMYFUNCTION("""COMPUTED_VALUE"""),"За")</f>
        <v>За</v>
      </c>
      <c r="GH58" s="19">
        <f ca="1">IFERROR(__xludf.DUMMYFUNCTION("""COMPUTED_VALUE"""),26)</f>
        <v>26</v>
      </c>
      <c r="GI58" s="19" t="str">
        <f ca="1">IFERROR(__xludf.DUMMYFUNCTION("""COMPUTED_VALUE"""),"Мондриївський  В. М.")</f>
        <v>Мондриївський  В. М.</v>
      </c>
      <c r="GJ58" s="19" t="str">
        <f ca="1">IFERROR(__xludf.DUMMYFUNCTION("""COMPUTED_VALUE"""),"За")</f>
        <v>За</v>
      </c>
      <c r="GK58" s="19">
        <f ca="1">IFERROR(__xludf.DUMMYFUNCTION("""COMPUTED_VALUE"""),26)</f>
        <v>26</v>
      </c>
      <c r="GL58" s="19" t="str">
        <f ca="1">IFERROR(__xludf.DUMMYFUNCTION("""COMPUTED_VALUE"""),"Мондриївський  В. М.")</f>
        <v>Мондриївський  В. М.</v>
      </c>
      <c r="GM58" s="19" t="str">
        <f ca="1">IFERROR(__xludf.DUMMYFUNCTION("""COMPUTED_VALUE"""),"За")</f>
        <v>За</v>
      </c>
      <c r="GN58" s="19">
        <f ca="1">IFERROR(__xludf.DUMMYFUNCTION("""COMPUTED_VALUE"""),26)</f>
        <v>26</v>
      </c>
      <c r="GO58" s="19" t="str">
        <f ca="1">IFERROR(__xludf.DUMMYFUNCTION("""COMPUTED_VALUE"""),"Мондриївський  В. М.")</f>
        <v>Мондриївський  В. М.</v>
      </c>
      <c r="GP58" s="19" t="str">
        <f ca="1">IFERROR(__xludf.DUMMYFUNCTION("""COMPUTED_VALUE"""),"За")</f>
        <v>За</v>
      </c>
      <c r="GQ58" s="19">
        <f ca="1">IFERROR(__xludf.DUMMYFUNCTION("""COMPUTED_VALUE"""),26)</f>
        <v>26</v>
      </c>
      <c r="GR58" s="19" t="str">
        <f ca="1">IFERROR(__xludf.DUMMYFUNCTION("""COMPUTED_VALUE"""),"Мондриївський  В. М.")</f>
        <v>Мондриївський  В. М.</v>
      </c>
      <c r="GS58" s="19" t="str">
        <f ca="1">IFERROR(__xludf.DUMMYFUNCTION("""COMPUTED_VALUE"""),"За")</f>
        <v>За</v>
      </c>
      <c r="GT58" s="19">
        <f ca="1">IFERROR(__xludf.DUMMYFUNCTION("""COMPUTED_VALUE"""),26)</f>
        <v>26</v>
      </c>
      <c r="GU58" s="19" t="str">
        <f ca="1">IFERROR(__xludf.DUMMYFUNCTION("""COMPUTED_VALUE"""),"Мондриївський  В. М.")</f>
        <v>Мондриївський  В. М.</v>
      </c>
      <c r="GV58" s="19" t="str">
        <f ca="1">IFERROR(__xludf.DUMMYFUNCTION("""COMPUTED_VALUE"""),"За")</f>
        <v>За</v>
      </c>
      <c r="GW58" s="19">
        <f ca="1">IFERROR(__xludf.DUMMYFUNCTION("""COMPUTED_VALUE"""),26)</f>
        <v>26</v>
      </c>
      <c r="GX58" s="19" t="str">
        <f ca="1">IFERROR(__xludf.DUMMYFUNCTION("""COMPUTED_VALUE"""),"Мондриївський  В. М.")</f>
        <v>Мондриївський  В. М.</v>
      </c>
      <c r="GY58" s="19" t="str">
        <f ca="1">IFERROR(__xludf.DUMMYFUNCTION("""COMPUTED_VALUE"""),"За")</f>
        <v>За</v>
      </c>
      <c r="GZ58" s="19">
        <f ca="1">IFERROR(__xludf.DUMMYFUNCTION("""COMPUTED_VALUE"""),26)</f>
        <v>26</v>
      </c>
      <c r="HA58" s="19" t="str">
        <f ca="1">IFERROR(__xludf.DUMMYFUNCTION("""COMPUTED_VALUE"""),"Мондриївський  В. М.")</f>
        <v>Мондриївський  В. М.</v>
      </c>
      <c r="HB58" s="19" t="str">
        <f ca="1">IFERROR(__xludf.DUMMYFUNCTION("""COMPUTED_VALUE"""),"За")</f>
        <v>За</v>
      </c>
      <c r="HC58" s="19">
        <f ca="1">IFERROR(__xludf.DUMMYFUNCTION("""COMPUTED_VALUE"""),26)</f>
        <v>26</v>
      </c>
      <c r="HD58" s="19" t="str">
        <f ca="1">IFERROR(__xludf.DUMMYFUNCTION("""COMPUTED_VALUE"""),"Мондриївський  В. М.")</f>
        <v>Мондриївський  В. М.</v>
      </c>
      <c r="HE58" s="19" t="str">
        <f ca="1">IFERROR(__xludf.DUMMYFUNCTION("""COMPUTED_VALUE"""),"За")</f>
        <v>За</v>
      </c>
      <c r="HF58" s="19">
        <f ca="1">IFERROR(__xludf.DUMMYFUNCTION("""COMPUTED_VALUE"""),26)</f>
        <v>26</v>
      </c>
      <c r="HG58" s="19" t="str">
        <f ca="1">IFERROR(__xludf.DUMMYFUNCTION("""COMPUTED_VALUE"""),"Мондриївський  В. М.")</f>
        <v>Мондриївський  В. М.</v>
      </c>
      <c r="HH58" s="19" t="str">
        <f ca="1">IFERROR(__xludf.DUMMYFUNCTION("""COMPUTED_VALUE"""),"За")</f>
        <v>За</v>
      </c>
      <c r="HI58" s="19">
        <f ca="1">IFERROR(__xludf.DUMMYFUNCTION("""COMPUTED_VALUE"""),26)</f>
        <v>26</v>
      </c>
      <c r="HJ58" s="19" t="str">
        <f ca="1">IFERROR(__xludf.DUMMYFUNCTION("""COMPUTED_VALUE"""),"Мондриївський  В. М.")</f>
        <v>Мондриївський  В. М.</v>
      </c>
      <c r="HK58" s="19" t="str">
        <f ca="1">IFERROR(__xludf.DUMMYFUNCTION("""COMPUTED_VALUE"""),"За")</f>
        <v>За</v>
      </c>
      <c r="HL58" s="19">
        <f ca="1">IFERROR(__xludf.DUMMYFUNCTION("""COMPUTED_VALUE"""),26)</f>
        <v>26</v>
      </c>
      <c r="HM58" s="19" t="str">
        <f ca="1">IFERROR(__xludf.DUMMYFUNCTION("""COMPUTED_VALUE"""),"Мондриївський  В. М.")</f>
        <v>Мондриївський  В. М.</v>
      </c>
      <c r="HN58" s="19" t="str">
        <f ca="1">IFERROR(__xludf.DUMMYFUNCTION("""COMPUTED_VALUE"""),"За")</f>
        <v>За</v>
      </c>
      <c r="HO58" s="19">
        <f ca="1">IFERROR(__xludf.DUMMYFUNCTION("""COMPUTED_VALUE"""),26)</f>
        <v>26</v>
      </c>
      <c r="HP58" s="19" t="str">
        <f ca="1">IFERROR(__xludf.DUMMYFUNCTION("""COMPUTED_VALUE"""),"Мондриївський  В. М.")</f>
        <v>Мондриївський  В. М.</v>
      </c>
      <c r="HQ58" s="19" t="str">
        <f ca="1">IFERROR(__xludf.DUMMYFUNCTION("""COMPUTED_VALUE"""),"За")</f>
        <v>За</v>
      </c>
      <c r="HR58" s="19">
        <f ca="1">IFERROR(__xludf.DUMMYFUNCTION("""COMPUTED_VALUE"""),26)</f>
        <v>26</v>
      </c>
      <c r="HS58" s="19" t="str">
        <f ca="1">IFERROR(__xludf.DUMMYFUNCTION("""COMPUTED_VALUE"""),"Мондриївський  В. М.")</f>
        <v>Мондриївський  В. М.</v>
      </c>
      <c r="HT58" s="19" t="str">
        <f ca="1">IFERROR(__xludf.DUMMYFUNCTION("""COMPUTED_VALUE"""),"За")</f>
        <v>За</v>
      </c>
      <c r="HU58" s="19">
        <f ca="1">IFERROR(__xludf.DUMMYFUNCTION("""COMPUTED_VALUE"""),26)</f>
        <v>26</v>
      </c>
      <c r="HV58" s="19" t="str">
        <f ca="1">IFERROR(__xludf.DUMMYFUNCTION("""COMPUTED_VALUE"""),"Мондриївський  В. М.")</f>
        <v>Мондриївський  В. М.</v>
      </c>
      <c r="HW58" s="19" t="str">
        <f ca="1">IFERROR(__xludf.DUMMYFUNCTION("""COMPUTED_VALUE"""),"За")</f>
        <v>За</v>
      </c>
      <c r="HX58" s="19">
        <f ca="1">IFERROR(__xludf.DUMMYFUNCTION("""COMPUTED_VALUE"""),26)</f>
        <v>26</v>
      </c>
      <c r="HY58" s="19" t="str">
        <f ca="1">IFERROR(__xludf.DUMMYFUNCTION("""COMPUTED_VALUE"""),"Мондриївський  В. М.")</f>
        <v>Мондриївський  В. М.</v>
      </c>
      <c r="HZ58" s="19" t="str">
        <f ca="1">IFERROR(__xludf.DUMMYFUNCTION("""COMPUTED_VALUE"""),"За")</f>
        <v>За</v>
      </c>
      <c r="IA58" s="19">
        <f ca="1">IFERROR(__xludf.DUMMYFUNCTION("""COMPUTED_VALUE"""),26)</f>
        <v>26</v>
      </c>
      <c r="IB58" s="19" t="str">
        <f ca="1">IFERROR(__xludf.DUMMYFUNCTION("""COMPUTED_VALUE"""),"Мондриївський  В. М.")</f>
        <v>Мондриївський  В. М.</v>
      </c>
      <c r="IC58" s="19" t="str">
        <f ca="1">IFERROR(__xludf.DUMMYFUNCTION("""COMPUTED_VALUE"""),"За")</f>
        <v>За</v>
      </c>
      <c r="ID58" s="19">
        <f ca="1">IFERROR(__xludf.DUMMYFUNCTION("""COMPUTED_VALUE"""),26)</f>
        <v>26</v>
      </c>
      <c r="IE58" s="19" t="str">
        <f ca="1">IFERROR(__xludf.DUMMYFUNCTION("""COMPUTED_VALUE"""),"Мондриївський  В. М.")</f>
        <v>Мондриївський  В. М.</v>
      </c>
      <c r="IF58" s="19" t="str">
        <f ca="1">IFERROR(__xludf.DUMMYFUNCTION("""COMPUTED_VALUE"""),"За")</f>
        <v>За</v>
      </c>
      <c r="IG58" s="19">
        <f ca="1">IFERROR(__xludf.DUMMYFUNCTION("""COMPUTED_VALUE"""),26)</f>
        <v>26</v>
      </c>
      <c r="IH58" s="19" t="str">
        <f ca="1">IFERROR(__xludf.DUMMYFUNCTION("""COMPUTED_VALUE"""),"Мондриївський  В. М.")</f>
        <v>Мондриївський  В. М.</v>
      </c>
      <c r="II58" s="19" t="str">
        <f ca="1">IFERROR(__xludf.DUMMYFUNCTION("""COMPUTED_VALUE"""),"За")</f>
        <v>За</v>
      </c>
      <c r="IJ58" s="19">
        <f ca="1">IFERROR(__xludf.DUMMYFUNCTION("""COMPUTED_VALUE"""),26)</f>
        <v>26</v>
      </c>
      <c r="IK58" s="19" t="str">
        <f ca="1">IFERROR(__xludf.DUMMYFUNCTION("""COMPUTED_VALUE"""),"Мондриївський  В. М.")</f>
        <v>Мондриївський  В. М.</v>
      </c>
      <c r="IL58" s="19" t="str">
        <f ca="1">IFERROR(__xludf.DUMMYFUNCTION("""COMPUTED_VALUE"""),"За")</f>
        <v>За</v>
      </c>
      <c r="IM58" s="19">
        <f ca="1">IFERROR(__xludf.DUMMYFUNCTION("""COMPUTED_VALUE"""),26)</f>
        <v>26</v>
      </c>
      <c r="IN58" s="19" t="str">
        <f ca="1">IFERROR(__xludf.DUMMYFUNCTION("""COMPUTED_VALUE"""),"Мондриївський  В. М.")</f>
        <v>Мондриївський  В. М.</v>
      </c>
      <c r="IO58" s="19" t="str">
        <f ca="1">IFERROR(__xludf.DUMMYFUNCTION("""COMPUTED_VALUE"""),"За")</f>
        <v>За</v>
      </c>
      <c r="IP58" s="19">
        <f ca="1">IFERROR(__xludf.DUMMYFUNCTION("""COMPUTED_VALUE"""),26)</f>
        <v>26</v>
      </c>
      <c r="IQ58" s="19" t="str">
        <f ca="1">IFERROR(__xludf.DUMMYFUNCTION("""COMPUTED_VALUE"""),"Мондриївський  В. М.")</f>
        <v>Мондриївський  В. М.</v>
      </c>
      <c r="IR58" s="19" t="str">
        <f ca="1">IFERROR(__xludf.DUMMYFUNCTION("""COMPUTED_VALUE"""),"За")</f>
        <v>За</v>
      </c>
      <c r="IS58" s="19">
        <f ca="1">IFERROR(__xludf.DUMMYFUNCTION("""COMPUTED_VALUE"""),26)</f>
        <v>26</v>
      </c>
      <c r="IT58" s="19" t="str">
        <f ca="1">IFERROR(__xludf.DUMMYFUNCTION("""COMPUTED_VALUE"""),"Мондриївський  В. М.")</f>
        <v>Мондриївський  В. М.</v>
      </c>
      <c r="IU58" s="19" t="str">
        <f ca="1">IFERROR(__xludf.DUMMYFUNCTION("""COMPUTED_VALUE"""),"За")</f>
        <v>За</v>
      </c>
      <c r="IV58" s="19">
        <f ca="1">IFERROR(__xludf.DUMMYFUNCTION("""COMPUTED_VALUE"""),26)</f>
        <v>26</v>
      </c>
      <c r="IW58" s="19" t="str">
        <f ca="1">IFERROR(__xludf.DUMMYFUNCTION("""COMPUTED_VALUE"""),"Мондриївський  В. М.")</f>
        <v>Мондриївський  В. М.</v>
      </c>
      <c r="IX58" s="19" t="str">
        <f ca="1">IFERROR(__xludf.DUMMYFUNCTION("""COMPUTED_VALUE"""),"За")</f>
        <v>За</v>
      </c>
      <c r="IY58" s="19">
        <f ca="1">IFERROR(__xludf.DUMMYFUNCTION("""COMPUTED_VALUE"""),26)</f>
        <v>26</v>
      </c>
      <c r="IZ58" s="19" t="str">
        <f ca="1">IFERROR(__xludf.DUMMYFUNCTION("""COMPUTED_VALUE"""),"Мондриївський  В. М.")</f>
        <v>Мондриївський  В. М.</v>
      </c>
      <c r="JA58" s="19" t="str">
        <f ca="1">IFERROR(__xludf.DUMMYFUNCTION("""COMPUTED_VALUE"""),"За")</f>
        <v>За</v>
      </c>
      <c r="JB58" s="19">
        <f ca="1">IFERROR(__xludf.DUMMYFUNCTION("""COMPUTED_VALUE"""),26)</f>
        <v>26</v>
      </c>
      <c r="JC58" s="19" t="str">
        <f ca="1">IFERROR(__xludf.DUMMYFUNCTION("""COMPUTED_VALUE"""),"Мондриївський  В. М.")</f>
        <v>Мондриївський  В. М.</v>
      </c>
      <c r="JD58" s="19" t="str">
        <f ca="1">IFERROR(__xludf.DUMMYFUNCTION("""COMPUTED_VALUE"""),"За")</f>
        <v>За</v>
      </c>
      <c r="JE58" s="19">
        <f ca="1">IFERROR(__xludf.DUMMYFUNCTION("""COMPUTED_VALUE"""),26)</f>
        <v>26</v>
      </c>
      <c r="JF58" s="19" t="str">
        <f ca="1">IFERROR(__xludf.DUMMYFUNCTION("""COMPUTED_VALUE"""),"Мондриївський  В. М.")</f>
        <v>Мондриївський  В. М.</v>
      </c>
      <c r="JG58" s="19" t="str">
        <f ca="1">IFERROR(__xludf.DUMMYFUNCTION("""COMPUTED_VALUE"""),"За")</f>
        <v>За</v>
      </c>
      <c r="JH58" s="19">
        <f ca="1">IFERROR(__xludf.DUMMYFUNCTION("""COMPUTED_VALUE"""),26)</f>
        <v>26</v>
      </c>
      <c r="JI58" s="19" t="str">
        <f ca="1">IFERROR(__xludf.DUMMYFUNCTION("""COMPUTED_VALUE"""),"Мондриївський  В. М.")</f>
        <v>Мондриївський  В. М.</v>
      </c>
      <c r="JJ58" s="19" t="str">
        <f ca="1">IFERROR(__xludf.DUMMYFUNCTION("""COMPUTED_VALUE"""),"За")</f>
        <v>За</v>
      </c>
      <c r="JK58" s="19">
        <f ca="1">IFERROR(__xludf.DUMMYFUNCTION("""COMPUTED_VALUE"""),26)</f>
        <v>26</v>
      </c>
      <c r="JL58" s="19" t="str">
        <f ca="1">IFERROR(__xludf.DUMMYFUNCTION("""COMPUTED_VALUE"""),"Мондриївський  В. М.")</f>
        <v>Мондриївський  В. М.</v>
      </c>
      <c r="JM58" s="19" t="str">
        <f ca="1">IFERROR(__xludf.DUMMYFUNCTION("""COMPUTED_VALUE"""),"За")</f>
        <v>За</v>
      </c>
      <c r="JN58" s="19">
        <f ca="1">IFERROR(__xludf.DUMMYFUNCTION("""COMPUTED_VALUE"""),26)</f>
        <v>26</v>
      </c>
      <c r="JO58" s="19" t="str">
        <f ca="1">IFERROR(__xludf.DUMMYFUNCTION("""COMPUTED_VALUE"""),"Мондриївський  В. М.")</f>
        <v>Мондриївський  В. М.</v>
      </c>
      <c r="JP58" s="19" t="str">
        <f ca="1">IFERROR(__xludf.DUMMYFUNCTION("""COMPUTED_VALUE"""),"За")</f>
        <v>За</v>
      </c>
      <c r="JQ58" s="19">
        <f ca="1">IFERROR(__xludf.DUMMYFUNCTION("""COMPUTED_VALUE"""),26)</f>
        <v>26</v>
      </c>
      <c r="JR58" s="19" t="str">
        <f ca="1">IFERROR(__xludf.DUMMYFUNCTION("""COMPUTED_VALUE"""),"Мондриївський  В. М.")</f>
        <v>Мондриївський  В. М.</v>
      </c>
      <c r="JS58" s="19" t="str">
        <f ca="1">IFERROR(__xludf.DUMMYFUNCTION("""COMPUTED_VALUE"""),"За")</f>
        <v>За</v>
      </c>
      <c r="JT58" s="19">
        <f ca="1">IFERROR(__xludf.DUMMYFUNCTION("""COMPUTED_VALUE"""),26)</f>
        <v>26</v>
      </c>
      <c r="JU58" s="19" t="str">
        <f ca="1">IFERROR(__xludf.DUMMYFUNCTION("""COMPUTED_VALUE"""),"Мондриївський  В. М.")</f>
        <v>Мондриївський  В. М.</v>
      </c>
      <c r="JV58" s="19" t="str">
        <f ca="1">IFERROR(__xludf.DUMMYFUNCTION("""COMPUTED_VALUE"""),"За")</f>
        <v>За</v>
      </c>
      <c r="JW58" s="19">
        <f ca="1">IFERROR(__xludf.DUMMYFUNCTION("""COMPUTED_VALUE"""),26)</f>
        <v>26</v>
      </c>
      <c r="JX58" s="19" t="str">
        <f ca="1">IFERROR(__xludf.DUMMYFUNCTION("""COMPUTED_VALUE"""),"Мондриївський  В. М.")</f>
        <v>Мондриївський  В. М.</v>
      </c>
      <c r="JY58" s="19" t="str">
        <f ca="1">IFERROR(__xludf.DUMMYFUNCTION("""COMPUTED_VALUE"""),"За")</f>
        <v>За</v>
      </c>
      <c r="JZ58" s="19">
        <f ca="1">IFERROR(__xludf.DUMMYFUNCTION("""COMPUTED_VALUE"""),26)</f>
        <v>26</v>
      </c>
      <c r="KA58" s="19" t="str">
        <f ca="1">IFERROR(__xludf.DUMMYFUNCTION("""COMPUTED_VALUE"""),"Мондриївський  В. М.")</f>
        <v>Мондриївський  В. М.</v>
      </c>
      <c r="KB58" s="19" t="str">
        <f ca="1">IFERROR(__xludf.DUMMYFUNCTION("""COMPUTED_VALUE"""),"За")</f>
        <v>За</v>
      </c>
      <c r="KC58" s="19">
        <f ca="1">IFERROR(__xludf.DUMMYFUNCTION("""COMPUTED_VALUE"""),26)</f>
        <v>26</v>
      </c>
      <c r="KD58" s="19" t="str">
        <f ca="1">IFERROR(__xludf.DUMMYFUNCTION("""COMPUTED_VALUE"""),"Мондриївський  В. М.")</f>
        <v>Мондриївський  В. М.</v>
      </c>
      <c r="KE58" s="19" t="str">
        <f ca="1">IFERROR(__xludf.DUMMYFUNCTION("""COMPUTED_VALUE"""),"За")</f>
        <v>За</v>
      </c>
      <c r="KF58" s="19">
        <f ca="1">IFERROR(__xludf.DUMMYFUNCTION("""COMPUTED_VALUE"""),26)</f>
        <v>26</v>
      </c>
      <c r="KG58" s="19" t="str">
        <f ca="1">IFERROR(__xludf.DUMMYFUNCTION("""COMPUTED_VALUE"""),"Мондриївський  В. М.")</f>
        <v>Мондриївський  В. М.</v>
      </c>
      <c r="KH58" s="19" t="str">
        <f ca="1">IFERROR(__xludf.DUMMYFUNCTION("""COMPUTED_VALUE"""),"За")</f>
        <v>За</v>
      </c>
      <c r="KI58" s="19">
        <f ca="1">IFERROR(__xludf.DUMMYFUNCTION("""COMPUTED_VALUE"""),26)</f>
        <v>26</v>
      </c>
      <c r="KJ58" s="19" t="str">
        <f ca="1">IFERROR(__xludf.DUMMYFUNCTION("""COMPUTED_VALUE"""),"Мондриївський  В. М.")</f>
        <v>Мондриївський  В. М.</v>
      </c>
      <c r="KK58" s="19" t="str">
        <f ca="1">IFERROR(__xludf.DUMMYFUNCTION("""COMPUTED_VALUE"""),"За")</f>
        <v>За</v>
      </c>
      <c r="KL58" s="19">
        <f ca="1">IFERROR(__xludf.DUMMYFUNCTION("""COMPUTED_VALUE"""),26)</f>
        <v>26</v>
      </c>
      <c r="KM58" s="19" t="str">
        <f ca="1">IFERROR(__xludf.DUMMYFUNCTION("""COMPUTED_VALUE"""),"Мондриївський  В. М.")</f>
        <v>Мондриївський  В. М.</v>
      </c>
      <c r="KN58" s="19" t="str">
        <f ca="1">IFERROR(__xludf.DUMMYFUNCTION("""COMPUTED_VALUE"""),"За")</f>
        <v>За</v>
      </c>
      <c r="KO58" s="19">
        <f ca="1">IFERROR(__xludf.DUMMYFUNCTION("""COMPUTED_VALUE"""),26)</f>
        <v>26</v>
      </c>
      <c r="KP58" s="19" t="str">
        <f ca="1">IFERROR(__xludf.DUMMYFUNCTION("""COMPUTED_VALUE"""),"Мондриївський  В. М.")</f>
        <v>Мондриївський  В. М.</v>
      </c>
      <c r="KQ58" s="19" t="str">
        <f ca="1">IFERROR(__xludf.DUMMYFUNCTION("""COMPUTED_VALUE"""),"За")</f>
        <v>За</v>
      </c>
      <c r="KR58" s="19">
        <f ca="1">IFERROR(__xludf.DUMMYFUNCTION("""COMPUTED_VALUE"""),26)</f>
        <v>26</v>
      </c>
      <c r="KS58" s="19" t="str">
        <f ca="1">IFERROR(__xludf.DUMMYFUNCTION("""COMPUTED_VALUE"""),"Мондриївський  В. М.")</f>
        <v>Мондриївський  В. М.</v>
      </c>
      <c r="KT58" s="19" t="str">
        <f ca="1">IFERROR(__xludf.DUMMYFUNCTION("""COMPUTED_VALUE"""),"Не голосував")</f>
        <v>Не голосував</v>
      </c>
      <c r="KU58" s="19">
        <f ca="1">IFERROR(__xludf.DUMMYFUNCTION("""COMPUTED_VALUE"""),26)</f>
        <v>26</v>
      </c>
      <c r="KV58" s="19" t="str">
        <f ca="1">IFERROR(__xludf.DUMMYFUNCTION("""COMPUTED_VALUE"""),"Мондриївський  В. М.")</f>
        <v>Мондриївський  В. М.</v>
      </c>
      <c r="KW58" s="19" t="str">
        <f ca="1">IFERROR(__xludf.DUMMYFUNCTION("""COMPUTED_VALUE"""),"За")</f>
        <v>За</v>
      </c>
      <c r="KX58" s="19">
        <f ca="1">IFERROR(__xludf.DUMMYFUNCTION("""COMPUTED_VALUE"""),26)</f>
        <v>26</v>
      </c>
      <c r="KY58" s="19" t="str">
        <f ca="1">IFERROR(__xludf.DUMMYFUNCTION("""COMPUTED_VALUE"""),"Мондриївський  В. М.")</f>
        <v>Мондриївський  В. М.</v>
      </c>
      <c r="KZ58" s="19" t="str">
        <f ca="1">IFERROR(__xludf.DUMMYFUNCTION("""COMPUTED_VALUE"""),"За")</f>
        <v>За</v>
      </c>
      <c r="LA58" s="19">
        <f ca="1">IFERROR(__xludf.DUMMYFUNCTION("""COMPUTED_VALUE"""),26)</f>
        <v>26</v>
      </c>
      <c r="LB58" s="19" t="str">
        <f ca="1">IFERROR(__xludf.DUMMYFUNCTION("""COMPUTED_VALUE"""),"Мондриївський  В. М.")</f>
        <v>Мондриївський  В. М.</v>
      </c>
      <c r="LC58" s="19" t="str">
        <f ca="1">IFERROR(__xludf.DUMMYFUNCTION("""COMPUTED_VALUE"""),"За")</f>
        <v>За</v>
      </c>
      <c r="LD58" s="19">
        <f ca="1">IFERROR(__xludf.DUMMYFUNCTION("""COMPUTED_VALUE"""),26)</f>
        <v>26</v>
      </c>
      <c r="LE58" s="19" t="str">
        <f ca="1">IFERROR(__xludf.DUMMYFUNCTION("""COMPUTED_VALUE"""),"Мондриївський  В. М.")</f>
        <v>Мондриївський  В. М.</v>
      </c>
      <c r="LF58" s="19" t="str">
        <f ca="1">IFERROR(__xludf.DUMMYFUNCTION("""COMPUTED_VALUE"""),"За")</f>
        <v>За</v>
      </c>
      <c r="LG58" s="19">
        <f ca="1">IFERROR(__xludf.DUMMYFUNCTION("""COMPUTED_VALUE"""),26)</f>
        <v>26</v>
      </c>
      <c r="LH58" s="19" t="str">
        <f ca="1">IFERROR(__xludf.DUMMYFUNCTION("""COMPUTED_VALUE"""),"Мондриївський  В. М.")</f>
        <v>Мондриївський  В. М.</v>
      </c>
      <c r="LI58" s="19" t="str">
        <f ca="1">IFERROR(__xludf.DUMMYFUNCTION("""COMPUTED_VALUE"""),"За")</f>
        <v>За</v>
      </c>
      <c r="LJ58" s="19">
        <f ca="1">IFERROR(__xludf.DUMMYFUNCTION("""COMPUTED_VALUE"""),26)</f>
        <v>26</v>
      </c>
      <c r="LK58" s="19" t="str">
        <f ca="1">IFERROR(__xludf.DUMMYFUNCTION("""COMPUTED_VALUE"""),"Мондриївський  В. М.")</f>
        <v>Мондриївський  В. М.</v>
      </c>
      <c r="LL58" s="19" t="str">
        <f ca="1">IFERROR(__xludf.DUMMYFUNCTION("""COMPUTED_VALUE"""),"За")</f>
        <v>За</v>
      </c>
      <c r="LM58" s="19">
        <f ca="1">IFERROR(__xludf.DUMMYFUNCTION("""COMPUTED_VALUE"""),26)</f>
        <v>26</v>
      </c>
      <c r="LN58" s="19" t="str">
        <f ca="1">IFERROR(__xludf.DUMMYFUNCTION("""COMPUTED_VALUE"""),"Мондриївський  В. М.")</f>
        <v>Мондриївський  В. М.</v>
      </c>
      <c r="LO58" s="19" t="str">
        <f ca="1">IFERROR(__xludf.DUMMYFUNCTION("""COMPUTED_VALUE"""),"Не голосував")</f>
        <v>Не голосував</v>
      </c>
      <c r="LP58" s="19">
        <f ca="1">IFERROR(__xludf.DUMMYFUNCTION("""COMPUTED_VALUE"""),26)</f>
        <v>26</v>
      </c>
      <c r="LQ58" s="19" t="str">
        <f ca="1">IFERROR(__xludf.DUMMYFUNCTION("""COMPUTED_VALUE"""),"Мондриївський  В. М.")</f>
        <v>Мондриївський  В. М.</v>
      </c>
      <c r="LR58" s="19" t="str">
        <f ca="1">IFERROR(__xludf.DUMMYFUNCTION("""COMPUTED_VALUE"""),"За")</f>
        <v>За</v>
      </c>
      <c r="LS58" s="19">
        <f ca="1">IFERROR(__xludf.DUMMYFUNCTION("""COMPUTED_VALUE"""),26)</f>
        <v>26</v>
      </c>
      <c r="LT58" s="19" t="str">
        <f ca="1">IFERROR(__xludf.DUMMYFUNCTION("""COMPUTED_VALUE"""),"Мондриївський  В. М.")</f>
        <v>Мондриївський  В. М.</v>
      </c>
      <c r="LU58" s="19" t="str">
        <f ca="1">IFERROR(__xludf.DUMMYFUNCTION("""COMPUTED_VALUE"""),"За")</f>
        <v>За</v>
      </c>
      <c r="LV58" s="19">
        <f ca="1">IFERROR(__xludf.DUMMYFUNCTION("""COMPUTED_VALUE"""),26)</f>
        <v>26</v>
      </c>
      <c r="LW58" s="19" t="str">
        <f ca="1">IFERROR(__xludf.DUMMYFUNCTION("""COMPUTED_VALUE"""),"Мондриївський  В. М.")</f>
        <v>Мондриївський  В. М.</v>
      </c>
      <c r="LX58" s="19" t="str">
        <f ca="1">IFERROR(__xludf.DUMMYFUNCTION("""COMPUTED_VALUE"""),"За")</f>
        <v>За</v>
      </c>
      <c r="LY58" s="19">
        <f ca="1">IFERROR(__xludf.DUMMYFUNCTION("""COMPUTED_VALUE"""),26)</f>
        <v>26</v>
      </c>
      <c r="LZ58" s="19" t="str">
        <f ca="1">IFERROR(__xludf.DUMMYFUNCTION("""COMPUTED_VALUE"""),"Мондриївський  В. М.")</f>
        <v>Мондриївський  В. М.</v>
      </c>
      <c r="MA58" s="19" t="str">
        <f ca="1">IFERROR(__xludf.DUMMYFUNCTION("""COMPUTED_VALUE"""),"За")</f>
        <v>За</v>
      </c>
      <c r="MB58" s="19">
        <f ca="1">IFERROR(__xludf.DUMMYFUNCTION("""COMPUTED_VALUE"""),26)</f>
        <v>26</v>
      </c>
      <c r="MC58" s="19" t="str">
        <f ca="1">IFERROR(__xludf.DUMMYFUNCTION("""COMPUTED_VALUE"""),"Мондриївський  В. М.")</f>
        <v>Мондриївський  В. М.</v>
      </c>
      <c r="MD58" s="19" t="str">
        <f ca="1">IFERROR(__xludf.DUMMYFUNCTION("""COMPUTED_VALUE"""),"За")</f>
        <v>За</v>
      </c>
      <c r="ME58" s="19">
        <f ca="1">IFERROR(__xludf.DUMMYFUNCTION("""COMPUTED_VALUE"""),26)</f>
        <v>26</v>
      </c>
      <c r="MF58" s="19" t="str">
        <f ca="1">IFERROR(__xludf.DUMMYFUNCTION("""COMPUTED_VALUE"""),"Мондриївський  В. М.")</f>
        <v>Мондриївський  В. М.</v>
      </c>
      <c r="MG58" s="19" t="str">
        <f ca="1">IFERROR(__xludf.DUMMYFUNCTION("""COMPUTED_VALUE"""),"За")</f>
        <v>За</v>
      </c>
      <c r="MH58" s="19">
        <f ca="1">IFERROR(__xludf.DUMMYFUNCTION("""COMPUTED_VALUE"""),26)</f>
        <v>26</v>
      </c>
      <c r="MI58" s="19" t="str">
        <f ca="1">IFERROR(__xludf.DUMMYFUNCTION("""COMPUTED_VALUE"""),"Мондриївський  В. М.")</f>
        <v>Мондриївський  В. М.</v>
      </c>
      <c r="MJ58" s="19" t="str">
        <f ca="1">IFERROR(__xludf.DUMMYFUNCTION("""COMPUTED_VALUE"""),"За")</f>
        <v>За</v>
      </c>
      <c r="MK58" s="19">
        <f ca="1">IFERROR(__xludf.DUMMYFUNCTION("""COMPUTED_VALUE"""),26)</f>
        <v>26</v>
      </c>
      <c r="ML58" s="19" t="str">
        <f ca="1">IFERROR(__xludf.DUMMYFUNCTION("""COMPUTED_VALUE"""),"Мондриївський  В. М.")</f>
        <v>Мондриївський  В. М.</v>
      </c>
      <c r="MM58" s="19" t="str">
        <f ca="1">IFERROR(__xludf.DUMMYFUNCTION("""COMPUTED_VALUE"""),"За")</f>
        <v>За</v>
      </c>
      <c r="MN58" s="19">
        <f ca="1">IFERROR(__xludf.DUMMYFUNCTION("""COMPUTED_VALUE"""),26)</f>
        <v>26</v>
      </c>
      <c r="MO58" s="19" t="str">
        <f ca="1">IFERROR(__xludf.DUMMYFUNCTION("""COMPUTED_VALUE"""),"Мондриївський  В. М.")</f>
        <v>Мондриївський  В. М.</v>
      </c>
      <c r="MP58" s="19" t="str">
        <f ca="1">IFERROR(__xludf.DUMMYFUNCTION("""COMPUTED_VALUE"""),"За")</f>
        <v>За</v>
      </c>
      <c r="MQ58" s="19">
        <f ca="1">IFERROR(__xludf.DUMMYFUNCTION("""COMPUTED_VALUE"""),26)</f>
        <v>26</v>
      </c>
      <c r="MR58" s="19" t="str">
        <f ca="1">IFERROR(__xludf.DUMMYFUNCTION("""COMPUTED_VALUE"""),"Мондриївський  В. М.")</f>
        <v>Мондриївський  В. М.</v>
      </c>
      <c r="MS58" s="19" t="str">
        <f ca="1">IFERROR(__xludf.DUMMYFUNCTION("""COMPUTED_VALUE"""),"За")</f>
        <v>За</v>
      </c>
      <c r="MT58" s="19">
        <f ca="1">IFERROR(__xludf.DUMMYFUNCTION("""COMPUTED_VALUE"""),26)</f>
        <v>26</v>
      </c>
      <c r="MU58" s="19" t="str">
        <f ca="1">IFERROR(__xludf.DUMMYFUNCTION("""COMPUTED_VALUE"""),"Мондриївський  В. М.")</f>
        <v>Мондриївський  В. М.</v>
      </c>
      <c r="MV58" s="19" t="str">
        <f ca="1">IFERROR(__xludf.DUMMYFUNCTION("""COMPUTED_VALUE"""),"За")</f>
        <v>За</v>
      </c>
      <c r="MW58" s="19">
        <f ca="1">IFERROR(__xludf.DUMMYFUNCTION("""COMPUTED_VALUE"""),26)</f>
        <v>26</v>
      </c>
      <c r="MX58" s="19" t="str">
        <f ca="1">IFERROR(__xludf.DUMMYFUNCTION("""COMPUTED_VALUE"""),"Мондриївський  В. М.")</f>
        <v>Мондриївський  В. М.</v>
      </c>
      <c r="MY58" s="19" t="str">
        <f ca="1">IFERROR(__xludf.DUMMYFUNCTION("""COMPUTED_VALUE"""),"За")</f>
        <v>За</v>
      </c>
      <c r="MZ58" s="19">
        <f ca="1">IFERROR(__xludf.DUMMYFUNCTION("""COMPUTED_VALUE"""),26)</f>
        <v>26</v>
      </c>
      <c r="NA58" s="19" t="str">
        <f ca="1">IFERROR(__xludf.DUMMYFUNCTION("""COMPUTED_VALUE"""),"Мондриївський  В. М.")</f>
        <v>Мондриївський  В. М.</v>
      </c>
      <c r="NB58" s="19" t="str">
        <f ca="1">IFERROR(__xludf.DUMMYFUNCTION("""COMPUTED_VALUE"""),"За")</f>
        <v>За</v>
      </c>
      <c r="NC58" s="19">
        <f ca="1">IFERROR(__xludf.DUMMYFUNCTION("""COMPUTED_VALUE"""),26)</f>
        <v>26</v>
      </c>
      <c r="ND58" s="19" t="str">
        <f ca="1">IFERROR(__xludf.DUMMYFUNCTION("""COMPUTED_VALUE"""),"Мондриївський  В. М.")</f>
        <v>Мондриївський  В. М.</v>
      </c>
      <c r="NE58" s="19" t="str">
        <f ca="1">IFERROR(__xludf.DUMMYFUNCTION("""COMPUTED_VALUE"""),"За")</f>
        <v>За</v>
      </c>
      <c r="NF58" s="19">
        <f ca="1">IFERROR(__xludf.DUMMYFUNCTION("""COMPUTED_VALUE"""),26)</f>
        <v>26</v>
      </c>
      <c r="NG58" s="19" t="str">
        <f ca="1">IFERROR(__xludf.DUMMYFUNCTION("""COMPUTED_VALUE"""),"Мондриївський  В. М.")</f>
        <v>Мондриївський  В. М.</v>
      </c>
      <c r="NH58" s="19" t="str">
        <f ca="1">IFERROR(__xludf.DUMMYFUNCTION("""COMPUTED_VALUE"""),"За")</f>
        <v>За</v>
      </c>
      <c r="NI58" s="19">
        <f ca="1">IFERROR(__xludf.DUMMYFUNCTION("""COMPUTED_VALUE"""),26)</f>
        <v>26</v>
      </c>
      <c r="NJ58" s="19" t="str">
        <f ca="1">IFERROR(__xludf.DUMMYFUNCTION("""COMPUTED_VALUE"""),"Мондриївський  В. М.")</f>
        <v>Мондриївський  В. М.</v>
      </c>
      <c r="NK58" s="19" t="str">
        <f ca="1">IFERROR(__xludf.DUMMYFUNCTION("""COMPUTED_VALUE"""),"За")</f>
        <v>За</v>
      </c>
      <c r="NL58" s="19">
        <f ca="1">IFERROR(__xludf.DUMMYFUNCTION("""COMPUTED_VALUE"""),26)</f>
        <v>26</v>
      </c>
      <c r="NM58" s="19" t="str">
        <f ca="1">IFERROR(__xludf.DUMMYFUNCTION("""COMPUTED_VALUE"""),"Мондриївський  В. М.")</f>
        <v>Мондриївський  В. М.</v>
      </c>
      <c r="NN58" s="19" t="str">
        <f ca="1">IFERROR(__xludf.DUMMYFUNCTION("""COMPUTED_VALUE"""),"За")</f>
        <v>За</v>
      </c>
      <c r="NO58" s="19">
        <f ca="1">IFERROR(__xludf.DUMMYFUNCTION("""COMPUTED_VALUE"""),26)</f>
        <v>26</v>
      </c>
      <c r="NP58" s="19" t="str">
        <f ca="1">IFERROR(__xludf.DUMMYFUNCTION("""COMPUTED_VALUE"""),"Мондриївський  В. М.")</f>
        <v>Мондриївський  В. М.</v>
      </c>
      <c r="NQ58" s="19" t="str">
        <f ca="1">IFERROR(__xludf.DUMMYFUNCTION("""COMPUTED_VALUE"""),"За")</f>
        <v>За</v>
      </c>
      <c r="NR58" s="19">
        <f ca="1">IFERROR(__xludf.DUMMYFUNCTION("""COMPUTED_VALUE"""),26)</f>
        <v>26</v>
      </c>
      <c r="NS58" s="19" t="str">
        <f ca="1">IFERROR(__xludf.DUMMYFUNCTION("""COMPUTED_VALUE"""),"Мондриївський  В. М.")</f>
        <v>Мондриївський  В. М.</v>
      </c>
      <c r="NT58" s="19" t="str">
        <f ca="1">IFERROR(__xludf.DUMMYFUNCTION("""COMPUTED_VALUE"""),"Не голосував")</f>
        <v>Не голосував</v>
      </c>
      <c r="NU58" s="19">
        <f ca="1">IFERROR(__xludf.DUMMYFUNCTION("""COMPUTED_VALUE"""),26)</f>
        <v>26</v>
      </c>
      <c r="NV58" s="19" t="str">
        <f ca="1">IFERROR(__xludf.DUMMYFUNCTION("""COMPUTED_VALUE"""),"Мондриївський  В. М.")</f>
        <v>Мондриївський  В. М.</v>
      </c>
      <c r="NW58" s="19" t="str">
        <f ca="1">IFERROR(__xludf.DUMMYFUNCTION("""COMPUTED_VALUE"""),"Не голосував")</f>
        <v>Не голосував</v>
      </c>
      <c r="NX58" s="19">
        <f ca="1">IFERROR(__xludf.DUMMYFUNCTION("""COMPUTED_VALUE"""),26)</f>
        <v>26</v>
      </c>
      <c r="NY58" s="19" t="str">
        <f ca="1">IFERROR(__xludf.DUMMYFUNCTION("""COMPUTED_VALUE"""),"Мондриївський  В. М.")</f>
        <v>Мондриївський  В. М.</v>
      </c>
      <c r="NZ58" s="19" t="str">
        <f ca="1">IFERROR(__xludf.DUMMYFUNCTION("""COMPUTED_VALUE"""),"Не голосував")</f>
        <v>Не голосував</v>
      </c>
      <c r="OA58" s="19">
        <f ca="1">IFERROR(__xludf.DUMMYFUNCTION("""COMPUTED_VALUE"""),26)</f>
        <v>26</v>
      </c>
      <c r="OB58" s="19" t="str">
        <f ca="1">IFERROR(__xludf.DUMMYFUNCTION("""COMPUTED_VALUE"""),"Мондриївський  В. М.")</f>
        <v>Мондриївський  В. М.</v>
      </c>
      <c r="OC58" s="19" t="str">
        <f ca="1">IFERROR(__xludf.DUMMYFUNCTION("""COMPUTED_VALUE"""),"Не голосував")</f>
        <v>Не голосував</v>
      </c>
      <c r="OD58" s="19">
        <f ca="1">IFERROR(__xludf.DUMMYFUNCTION("""COMPUTED_VALUE"""),26)</f>
        <v>26</v>
      </c>
      <c r="OE58" s="19" t="str">
        <f ca="1">IFERROR(__xludf.DUMMYFUNCTION("""COMPUTED_VALUE"""),"Мондриївський  В. М.")</f>
        <v>Мондриївський  В. М.</v>
      </c>
      <c r="OF58" s="19" t="str">
        <f ca="1">IFERROR(__xludf.DUMMYFUNCTION("""COMPUTED_VALUE"""),"За")</f>
        <v>За</v>
      </c>
      <c r="OG58" s="19">
        <f ca="1">IFERROR(__xludf.DUMMYFUNCTION("""COMPUTED_VALUE"""),26)</f>
        <v>26</v>
      </c>
      <c r="OH58" s="19" t="str">
        <f ca="1">IFERROR(__xludf.DUMMYFUNCTION("""COMPUTED_VALUE"""),"Мондриївський  В. М.")</f>
        <v>Мондриївський  В. М.</v>
      </c>
      <c r="OI58" s="19" t="str">
        <f ca="1">IFERROR(__xludf.DUMMYFUNCTION("""COMPUTED_VALUE"""),"За")</f>
        <v>За</v>
      </c>
      <c r="OJ58" s="19">
        <f ca="1">IFERROR(__xludf.DUMMYFUNCTION("""COMPUTED_VALUE"""),26)</f>
        <v>26</v>
      </c>
      <c r="OK58" s="19" t="str">
        <f ca="1">IFERROR(__xludf.DUMMYFUNCTION("""COMPUTED_VALUE"""),"Мондриївський  В. М.")</f>
        <v>Мондриївський  В. М.</v>
      </c>
      <c r="OL58" s="19" t="str">
        <f ca="1">IFERROR(__xludf.DUMMYFUNCTION("""COMPUTED_VALUE"""),"За")</f>
        <v>За</v>
      </c>
      <c r="OM58" s="19">
        <f ca="1">IFERROR(__xludf.DUMMYFUNCTION("""COMPUTED_VALUE"""),26)</f>
        <v>26</v>
      </c>
      <c r="ON58" s="19" t="str">
        <f ca="1">IFERROR(__xludf.DUMMYFUNCTION("""COMPUTED_VALUE"""),"Мондриївський  В. М.")</f>
        <v>Мондриївський  В. М.</v>
      </c>
      <c r="OO58" s="19" t="str">
        <f ca="1">IFERROR(__xludf.DUMMYFUNCTION("""COMPUTED_VALUE"""),"За")</f>
        <v>За</v>
      </c>
      <c r="OP58" s="19">
        <f ca="1">IFERROR(__xludf.DUMMYFUNCTION("""COMPUTED_VALUE"""),26)</f>
        <v>26</v>
      </c>
      <c r="OQ58" s="19" t="str">
        <f ca="1">IFERROR(__xludf.DUMMYFUNCTION("""COMPUTED_VALUE"""),"Мондриївський  В. М.")</f>
        <v>Мондриївський  В. М.</v>
      </c>
      <c r="OR58" s="19" t="str">
        <f ca="1">IFERROR(__xludf.DUMMYFUNCTION("""COMPUTED_VALUE"""),"За")</f>
        <v>За</v>
      </c>
      <c r="OS58" s="19">
        <f ca="1">IFERROR(__xludf.DUMMYFUNCTION("""COMPUTED_VALUE"""),26)</f>
        <v>26</v>
      </c>
      <c r="OT58" s="19" t="str">
        <f ca="1">IFERROR(__xludf.DUMMYFUNCTION("""COMPUTED_VALUE"""),"Мондриївський  В. М.")</f>
        <v>Мондриївський  В. М.</v>
      </c>
      <c r="OU58" s="19" t="str">
        <f ca="1">IFERROR(__xludf.DUMMYFUNCTION("""COMPUTED_VALUE"""),"За")</f>
        <v>За</v>
      </c>
      <c r="OV58" s="19">
        <f ca="1">IFERROR(__xludf.DUMMYFUNCTION("""COMPUTED_VALUE"""),26)</f>
        <v>26</v>
      </c>
      <c r="OW58" s="19" t="str">
        <f ca="1">IFERROR(__xludf.DUMMYFUNCTION("""COMPUTED_VALUE"""),"Мондриївський  В. М.")</f>
        <v>Мондриївський  В. М.</v>
      </c>
      <c r="OX58" s="19" t="str">
        <f ca="1">IFERROR(__xludf.DUMMYFUNCTION("""COMPUTED_VALUE"""),"За")</f>
        <v>За</v>
      </c>
      <c r="OY58" s="19">
        <f ca="1">IFERROR(__xludf.DUMMYFUNCTION("""COMPUTED_VALUE"""),26)</f>
        <v>26</v>
      </c>
      <c r="OZ58" s="19" t="str">
        <f ca="1">IFERROR(__xludf.DUMMYFUNCTION("""COMPUTED_VALUE"""),"Мондриївський  В. М.")</f>
        <v>Мондриївський  В. М.</v>
      </c>
      <c r="PA58" s="19" t="str">
        <f ca="1">IFERROR(__xludf.DUMMYFUNCTION("""COMPUTED_VALUE"""),"За")</f>
        <v>За</v>
      </c>
      <c r="PB58" s="19">
        <f ca="1">IFERROR(__xludf.DUMMYFUNCTION("""COMPUTED_VALUE"""),26)</f>
        <v>26</v>
      </c>
      <c r="PC58" s="19" t="str">
        <f ca="1">IFERROR(__xludf.DUMMYFUNCTION("""COMPUTED_VALUE"""),"Мондриївський  В. М.")</f>
        <v>Мондриївський  В. М.</v>
      </c>
      <c r="PD58" s="19" t="str">
        <f ca="1">IFERROR(__xludf.DUMMYFUNCTION("""COMPUTED_VALUE"""),"За")</f>
        <v>За</v>
      </c>
      <c r="PE58" s="19">
        <f ca="1">IFERROR(__xludf.DUMMYFUNCTION("""COMPUTED_VALUE"""),26)</f>
        <v>26</v>
      </c>
      <c r="PF58" s="19" t="str">
        <f ca="1">IFERROR(__xludf.DUMMYFUNCTION("""COMPUTED_VALUE"""),"Мондриївський  В. М.")</f>
        <v>Мондриївський  В. М.</v>
      </c>
      <c r="PG58" s="19" t="str">
        <f ca="1">IFERROR(__xludf.DUMMYFUNCTION("""COMPUTED_VALUE"""),"За")</f>
        <v>За</v>
      </c>
      <c r="PH58" s="19">
        <f ca="1">IFERROR(__xludf.DUMMYFUNCTION("""COMPUTED_VALUE"""),26)</f>
        <v>26</v>
      </c>
      <c r="PI58" s="19" t="str">
        <f ca="1">IFERROR(__xludf.DUMMYFUNCTION("""COMPUTED_VALUE"""),"Мондриївський  В. М.")</f>
        <v>Мондриївський  В. М.</v>
      </c>
      <c r="PJ58" s="19" t="str">
        <f ca="1">IFERROR(__xludf.DUMMYFUNCTION("""COMPUTED_VALUE"""),"За")</f>
        <v>За</v>
      </c>
      <c r="PK58" s="19">
        <f ca="1">IFERROR(__xludf.DUMMYFUNCTION("""COMPUTED_VALUE"""),26)</f>
        <v>26</v>
      </c>
      <c r="PL58" s="19" t="str">
        <f ca="1">IFERROR(__xludf.DUMMYFUNCTION("""COMPUTED_VALUE"""),"Мондриївський  В. М.")</f>
        <v>Мондриївський  В. М.</v>
      </c>
      <c r="PM58" s="19" t="str">
        <f ca="1">IFERROR(__xludf.DUMMYFUNCTION("""COMPUTED_VALUE"""),"Не голосував")</f>
        <v>Не голосував</v>
      </c>
      <c r="PN58" s="19">
        <f ca="1">IFERROR(__xludf.DUMMYFUNCTION("""COMPUTED_VALUE"""),26)</f>
        <v>26</v>
      </c>
      <c r="PO58" s="19" t="str">
        <f ca="1">IFERROR(__xludf.DUMMYFUNCTION("""COMPUTED_VALUE"""),"Мондриївський  В. М.")</f>
        <v>Мондриївський  В. М.</v>
      </c>
      <c r="PP58" s="19" t="str">
        <f ca="1">IFERROR(__xludf.DUMMYFUNCTION("""COMPUTED_VALUE"""),"За")</f>
        <v>За</v>
      </c>
      <c r="PQ58" s="19">
        <f ca="1">IFERROR(__xludf.DUMMYFUNCTION("""COMPUTED_VALUE"""),26)</f>
        <v>26</v>
      </c>
      <c r="PR58" s="19" t="str">
        <f ca="1">IFERROR(__xludf.DUMMYFUNCTION("""COMPUTED_VALUE"""),"Мондриївський  В. М.")</f>
        <v>Мондриївський  В. М.</v>
      </c>
      <c r="PS58" s="19" t="str">
        <f ca="1">IFERROR(__xludf.DUMMYFUNCTION("""COMPUTED_VALUE"""),"Не голосував")</f>
        <v>Не голосував</v>
      </c>
      <c r="PT58" s="19">
        <f ca="1">IFERROR(__xludf.DUMMYFUNCTION("""COMPUTED_VALUE"""),26)</f>
        <v>26</v>
      </c>
      <c r="PU58" s="19" t="str">
        <f ca="1">IFERROR(__xludf.DUMMYFUNCTION("""COMPUTED_VALUE"""),"Мондриївський  В. М.")</f>
        <v>Мондриївський  В. М.</v>
      </c>
      <c r="PV58" s="19" t="str">
        <f ca="1">IFERROR(__xludf.DUMMYFUNCTION("""COMPUTED_VALUE"""),"Не голосував")</f>
        <v>Не голосував</v>
      </c>
      <c r="PW58" s="19">
        <f ca="1">IFERROR(__xludf.DUMMYFUNCTION("""COMPUTED_VALUE"""),26)</f>
        <v>26</v>
      </c>
      <c r="PX58" s="19" t="str">
        <f ca="1">IFERROR(__xludf.DUMMYFUNCTION("""COMPUTED_VALUE"""),"Мондриївський  В. М.")</f>
        <v>Мондриївський  В. М.</v>
      </c>
      <c r="PY58" s="19" t="str">
        <f ca="1">IFERROR(__xludf.DUMMYFUNCTION("""COMPUTED_VALUE"""),"За")</f>
        <v>За</v>
      </c>
      <c r="PZ58" s="19">
        <f ca="1">IFERROR(__xludf.DUMMYFUNCTION("""COMPUTED_VALUE"""),26)</f>
        <v>26</v>
      </c>
      <c r="QA58" s="19" t="str">
        <f ca="1">IFERROR(__xludf.DUMMYFUNCTION("""COMPUTED_VALUE"""),"Мондриївський  В. М.")</f>
        <v>Мондриївський  В. М.</v>
      </c>
      <c r="QB58" s="19" t="str">
        <f ca="1">IFERROR(__xludf.DUMMYFUNCTION("""COMPUTED_VALUE"""),"Не голосував")</f>
        <v>Не голосував</v>
      </c>
      <c r="QC58" s="19">
        <f ca="1">IFERROR(__xludf.DUMMYFUNCTION("""COMPUTED_VALUE"""),26)</f>
        <v>26</v>
      </c>
      <c r="QD58" s="19" t="str">
        <f ca="1">IFERROR(__xludf.DUMMYFUNCTION("""COMPUTED_VALUE"""),"Мондриївський  В. М.")</f>
        <v>Мондриївський  В. М.</v>
      </c>
      <c r="QE58" s="19" t="str">
        <f ca="1">IFERROR(__xludf.DUMMYFUNCTION("""COMPUTED_VALUE"""),"Не голосував")</f>
        <v>Не голосував</v>
      </c>
      <c r="QF58" s="19">
        <f ca="1">IFERROR(__xludf.DUMMYFUNCTION("""COMPUTED_VALUE"""),26)</f>
        <v>26</v>
      </c>
      <c r="QG58" s="19" t="str">
        <f ca="1">IFERROR(__xludf.DUMMYFUNCTION("""COMPUTED_VALUE"""),"Мондриївський  В. М.")</f>
        <v>Мондриївський  В. М.</v>
      </c>
      <c r="QH58" s="19" t="str">
        <f ca="1">IFERROR(__xludf.DUMMYFUNCTION("""COMPUTED_VALUE"""),"Не голосував")</f>
        <v>Не голосував</v>
      </c>
      <c r="QI58" s="19">
        <f ca="1">IFERROR(__xludf.DUMMYFUNCTION("""COMPUTED_VALUE"""),26)</f>
        <v>26</v>
      </c>
      <c r="QJ58" s="19" t="str">
        <f ca="1">IFERROR(__xludf.DUMMYFUNCTION("""COMPUTED_VALUE"""),"Мондриївський  В. М.")</f>
        <v>Мондриївський  В. М.</v>
      </c>
      <c r="QK58" s="19" t="str">
        <f ca="1">IFERROR(__xludf.DUMMYFUNCTION("""COMPUTED_VALUE"""),"За")</f>
        <v>За</v>
      </c>
    </row>
    <row r="59" spans="1:453" ht="12.75">
      <c r="A59" s="17">
        <f ca="1">IFERROR(__xludf.DUMMYFUNCTION("""COMPUTED_VALUE"""),27)</f>
        <v>27</v>
      </c>
      <c r="B59" s="17" t="str">
        <f ca="1">IFERROR(__xludf.DUMMYFUNCTION("""COMPUTED_VALUE"""),"Муха  В. В.")</f>
        <v>Муха  В. В.</v>
      </c>
      <c r="C59" s="19" t="str">
        <f ca="1">IFERROR(__xludf.DUMMYFUNCTION("""COMPUTED_VALUE"""),"За")</f>
        <v>За</v>
      </c>
      <c r="D59" s="19">
        <f ca="1">IFERROR(__xludf.DUMMYFUNCTION("""COMPUTED_VALUE"""),27)</f>
        <v>27</v>
      </c>
      <c r="E59" s="19" t="str">
        <f ca="1">IFERROR(__xludf.DUMMYFUNCTION("""COMPUTED_VALUE"""),"Муха  В. В.")</f>
        <v>Муха  В. В.</v>
      </c>
      <c r="F59" s="19" t="str">
        <f ca="1">IFERROR(__xludf.DUMMYFUNCTION("""COMPUTED_VALUE"""),"За")</f>
        <v>За</v>
      </c>
      <c r="G59" s="19">
        <f ca="1">IFERROR(__xludf.DUMMYFUNCTION("""COMPUTED_VALUE"""),27)</f>
        <v>27</v>
      </c>
      <c r="H59" s="19" t="str">
        <f ca="1">IFERROR(__xludf.DUMMYFUNCTION("""COMPUTED_VALUE"""),"Муха  В. В.")</f>
        <v>Муха  В. В.</v>
      </c>
      <c r="I59" s="19" t="str">
        <f ca="1">IFERROR(__xludf.DUMMYFUNCTION("""COMPUTED_VALUE"""),"За")</f>
        <v>За</v>
      </c>
      <c r="J59" s="19">
        <f ca="1">IFERROR(__xludf.DUMMYFUNCTION("""COMPUTED_VALUE"""),27)</f>
        <v>27</v>
      </c>
      <c r="K59" s="19" t="str">
        <f ca="1">IFERROR(__xludf.DUMMYFUNCTION("""COMPUTED_VALUE"""),"Муха  В. В.")</f>
        <v>Муха  В. В.</v>
      </c>
      <c r="L59" s="19" t="str">
        <f ca="1">IFERROR(__xludf.DUMMYFUNCTION("""COMPUTED_VALUE"""),"За")</f>
        <v>За</v>
      </c>
      <c r="M59" s="19">
        <f ca="1">IFERROR(__xludf.DUMMYFUNCTION("""COMPUTED_VALUE"""),27)</f>
        <v>27</v>
      </c>
      <c r="N59" s="19" t="str">
        <f ca="1">IFERROR(__xludf.DUMMYFUNCTION("""COMPUTED_VALUE"""),"Муха  В. В.")</f>
        <v>Муха  В. В.</v>
      </c>
      <c r="O59" s="19" t="str">
        <f ca="1">IFERROR(__xludf.DUMMYFUNCTION("""COMPUTED_VALUE"""),"За")</f>
        <v>За</v>
      </c>
      <c r="P59" s="19">
        <f ca="1">IFERROR(__xludf.DUMMYFUNCTION("""COMPUTED_VALUE"""),27)</f>
        <v>27</v>
      </c>
      <c r="Q59" s="19" t="str">
        <f ca="1">IFERROR(__xludf.DUMMYFUNCTION("""COMPUTED_VALUE"""),"Муха  В. В.")</f>
        <v>Муха  В. В.</v>
      </c>
      <c r="R59" s="19" t="str">
        <f ca="1">IFERROR(__xludf.DUMMYFUNCTION("""COMPUTED_VALUE"""),"За")</f>
        <v>За</v>
      </c>
      <c r="S59" s="19">
        <f ca="1">IFERROR(__xludf.DUMMYFUNCTION("""COMPUTED_VALUE"""),27)</f>
        <v>27</v>
      </c>
      <c r="T59" s="19" t="str">
        <f ca="1">IFERROR(__xludf.DUMMYFUNCTION("""COMPUTED_VALUE"""),"Муха  В. В.")</f>
        <v>Муха  В. В.</v>
      </c>
      <c r="U59" s="19" t="str">
        <f ca="1">IFERROR(__xludf.DUMMYFUNCTION("""COMPUTED_VALUE"""),"За")</f>
        <v>За</v>
      </c>
      <c r="V59" s="19">
        <f ca="1">IFERROR(__xludf.DUMMYFUNCTION("""COMPUTED_VALUE"""),27)</f>
        <v>27</v>
      </c>
      <c r="W59" s="19" t="str">
        <f ca="1">IFERROR(__xludf.DUMMYFUNCTION("""COMPUTED_VALUE"""),"Муха  В. В.")</f>
        <v>Муха  В. В.</v>
      </c>
      <c r="X59" s="19" t="str">
        <f ca="1">IFERROR(__xludf.DUMMYFUNCTION("""COMPUTED_VALUE"""),"За")</f>
        <v>За</v>
      </c>
      <c r="Y59" s="19">
        <f ca="1">IFERROR(__xludf.DUMMYFUNCTION("""COMPUTED_VALUE"""),27)</f>
        <v>27</v>
      </c>
      <c r="Z59" s="19" t="str">
        <f ca="1">IFERROR(__xludf.DUMMYFUNCTION("""COMPUTED_VALUE"""),"Муха  В. В.")</f>
        <v>Муха  В. В.</v>
      </c>
      <c r="AA59" s="19" t="str">
        <f ca="1">IFERROR(__xludf.DUMMYFUNCTION("""COMPUTED_VALUE"""),"За")</f>
        <v>За</v>
      </c>
      <c r="AB59" s="19">
        <f ca="1">IFERROR(__xludf.DUMMYFUNCTION("""COMPUTED_VALUE"""),27)</f>
        <v>27</v>
      </c>
      <c r="AC59" s="19" t="str">
        <f ca="1">IFERROR(__xludf.DUMMYFUNCTION("""COMPUTED_VALUE"""),"Муха  В. В.")</f>
        <v>Муха  В. В.</v>
      </c>
      <c r="AD59" s="19" t="str">
        <f ca="1">IFERROR(__xludf.DUMMYFUNCTION("""COMPUTED_VALUE"""),"За")</f>
        <v>За</v>
      </c>
      <c r="AE59" s="19">
        <f ca="1">IFERROR(__xludf.DUMMYFUNCTION("""COMPUTED_VALUE"""),27)</f>
        <v>27</v>
      </c>
      <c r="AF59" s="19" t="str">
        <f ca="1">IFERROR(__xludf.DUMMYFUNCTION("""COMPUTED_VALUE"""),"Муха  В. В.")</f>
        <v>Муха  В. В.</v>
      </c>
      <c r="AG59" s="19" t="str">
        <f ca="1">IFERROR(__xludf.DUMMYFUNCTION("""COMPUTED_VALUE"""),"За")</f>
        <v>За</v>
      </c>
      <c r="AH59" s="19">
        <f ca="1">IFERROR(__xludf.DUMMYFUNCTION("""COMPUTED_VALUE"""),27)</f>
        <v>27</v>
      </c>
      <c r="AI59" s="19" t="str">
        <f ca="1">IFERROR(__xludf.DUMMYFUNCTION("""COMPUTED_VALUE"""),"Муха  В. В.")</f>
        <v>Муха  В. В.</v>
      </c>
      <c r="AJ59" s="19" t="str">
        <f ca="1">IFERROR(__xludf.DUMMYFUNCTION("""COMPUTED_VALUE"""),"За")</f>
        <v>За</v>
      </c>
      <c r="AK59" s="19">
        <f ca="1">IFERROR(__xludf.DUMMYFUNCTION("""COMPUTED_VALUE"""),27)</f>
        <v>27</v>
      </c>
      <c r="AL59" s="19" t="str">
        <f ca="1">IFERROR(__xludf.DUMMYFUNCTION("""COMPUTED_VALUE"""),"Муха  В. В.")</f>
        <v>Муха  В. В.</v>
      </c>
      <c r="AM59" s="19" t="str">
        <f ca="1">IFERROR(__xludf.DUMMYFUNCTION("""COMPUTED_VALUE"""),"За")</f>
        <v>За</v>
      </c>
      <c r="AN59" s="19">
        <f ca="1">IFERROR(__xludf.DUMMYFUNCTION("""COMPUTED_VALUE"""),27)</f>
        <v>27</v>
      </c>
      <c r="AO59" s="19" t="str">
        <f ca="1">IFERROR(__xludf.DUMMYFUNCTION("""COMPUTED_VALUE"""),"Муха  В. В.")</f>
        <v>Муха  В. В.</v>
      </c>
      <c r="AP59" s="19" t="str">
        <f ca="1">IFERROR(__xludf.DUMMYFUNCTION("""COMPUTED_VALUE"""),"За")</f>
        <v>За</v>
      </c>
      <c r="AQ59" s="19">
        <f ca="1">IFERROR(__xludf.DUMMYFUNCTION("""COMPUTED_VALUE"""),27)</f>
        <v>27</v>
      </c>
      <c r="AR59" s="19" t="str">
        <f ca="1">IFERROR(__xludf.DUMMYFUNCTION("""COMPUTED_VALUE"""),"Муха  В. В.")</f>
        <v>Муха  В. В.</v>
      </c>
      <c r="AS59" s="19" t="str">
        <f ca="1">IFERROR(__xludf.DUMMYFUNCTION("""COMPUTED_VALUE"""),"За")</f>
        <v>За</v>
      </c>
      <c r="AT59" s="19">
        <f ca="1">IFERROR(__xludf.DUMMYFUNCTION("""COMPUTED_VALUE"""),27)</f>
        <v>27</v>
      </c>
      <c r="AU59" s="19" t="str">
        <f ca="1">IFERROR(__xludf.DUMMYFUNCTION("""COMPUTED_VALUE"""),"Муха  В. В.")</f>
        <v>Муха  В. В.</v>
      </c>
      <c r="AV59" s="19" t="str">
        <f ca="1">IFERROR(__xludf.DUMMYFUNCTION("""COMPUTED_VALUE"""),"За")</f>
        <v>За</v>
      </c>
      <c r="AW59" s="19">
        <f ca="1">IFERROR(__xludf.DUMMYFUNCTION("""COMPUTED_VALUE"""),27)</f>
        <v>27</v>
      </c>
      <c r="AX59" s="19" t="str">
        <f ca="1">IFERROR(__xludf.DUMMYFUNCTION("""COMPUTED_VALUE"""),"Муха  В. В.")</f>
        <v>Муха  В. В.</v>
      </c>
      <c r="AY59" s="19" t="str">
        <f ca="1">IFERROR(__xludf.DUMMYFUNCTION("""COMPUTED_VALUE"""),"За")</f>
        <v>За</v>
      </c>
      <c r="AZ59" s="19">
        <f ca="1">IFERROR(__xludf.DUMMYFUNCTION("""COMPUTED_VALUE"""),27)</f>
        <v>27</v>
      </c>
      <c r="BA59" s="19" t="str">
        <f ca="1">IFERROR(__xludf.DUMMYFUNCTION("""COMPUTED_VALUE"""),"Муха  В. В.")</f>
        <v>Муха  В. В.</v>
      </c>
      <c r="BB59" s="19" t="str">
        <f ca="1">IFERROR(__xludf.DUMMYFUNCTION("""COMPUTED_VALUE"""),"За")</f>
        <v>За</v>
      </c>
      <c r="BC59" s="19">
        <f ca="1">IFERROR(__xludf.DUMMYFUNCTION("""COMPUTED_VALUE"""),27)</f>
        <v>27</v>
      </c>
      <c r="BD59" s="19" t="str">
        <f ca="1">IFERROR(__xludf.DUMMYFUNCTION("""COMPUTED_VALUE"""),"Муха  В. В.")</f>
        <v>Муха  В. В.</v>
      </c>
      <c r="BE59" s="19" t="str">
        <f ca="1">IFERROR(__xludf.DUMMYFUNCTION("""COMPUTED_VALUE"""),"За")</f>
        <v>За</v>
      </c>
      <c r="BF59" s="19">
        <f ca="1">IFERROR(__xludf.DUMMYFUNCTION("""COMPUTED_VALUE"""),27)</f>
        <v>27</v>
      </c>
      <c r="BG59" s="19" t="str">
        <f ca="1">IFERROR(__xludf.DUMMYFUNCTION("""COMPUTED_VALUE"""),"Муха  В. В.")</f>
        <v>Муха  В. В.</v>
      </c>
      <c r="BH59" s="19" t="str">
        <f ca="1">IFERROR(__xludf.DUMMYFUNCTION("""COMPUTED_VALUE"""),"За")</f>
        <v>За</v>
      </c>
      <c r="BI59" s="19">
        <f ca="1">IFERROR(__xludf.DUMMYFUNCTION("""COMPUTED_VALUE"""),27)</f>
        <v>27</v>
      </c>
      <c r="BJ59" s="19" t="str">
        <f ca="1">IFERROR(__xludf.DUMMYFUNCTION("""COMPUTED_VALUE"""),"Муха  В. В.")</f>
        <v>Муха  В. В.</v>
      </c>
      <c r="BK59" s="19" t="str">
        <f ca="1">IFERROR(__xludf.DUMMYFUNCTION("""COMPUTED_VALUE"""),"За")</f>
        <v>За</v>
      </c>
      <c r="BL59" s="19">
        <f ca="1">IFERROR(__xludf.DUMMYFUNCTION("""COMPUTED_VALUE"""),27)</f>
        <v>27</v>
      </c>
      <c r="BM59" s="19" t="str">
        <f ca="1">IFERROR(__xludf.DUMMYFUNCTION("""COMPUTED_VALUE"""),"Муха  В. В.")</f>
        <v>Муха  В. В.</v>
      </c>
      <c r="BN59" s="19" t="str">
        <f ca="1">IFERROR(__xludf.DUMMYFUNCTION("""COMPUTED_VALUE"""),"За")</f>
        <v>За</v>
      </c>
      <c r="BO59" s="19">
        <f ca="1">IFERROR(__xludf.DUMMYFUNCTION("""COMPUTED_VALUE"""),27)</f>
        <v>27</v>
      </c>
      <c r="BP59" s="19" t="str">
        <f ca="1">IFERROR(__xludf.DUMMYFUNCTION("""COMPUTED_VALUE"""),"Муха  В. В.")</f>
        <v>Муха  В. В.</v>
      </c>
      <c r="BQ59" s="19" t="str">
        <f ca="1">IFERROR(__xludf.DUMMYFUNCTION("""COMPUTED_VALUE"""),"За")</f>
        <v>За</v>
      </c>
      <c r="BR59" s="19">
        <f ca="1">IFERROR(__xludf.DUMMYFUNCTION("""COMPUTED_VALUE"""),27)</f>
        <v>27</v>
      </c>
      <c r="BS59" s="19" t="str">
        <f ca="1">IFERROR(__xludf.DUMMYFUNCTION("""COMPUTED_VALUE"""),"Муха  В. В.")</f>
        <v>Муха  В. В.</v>
      </c>
      <c r="BT59" s="19" t="str">
        <f ca="1">IFERROR(__xludf.DUMMYFUNCTION("""COMPUTED_VALUE"""),"За")</f>
        <v>За</v>
      </c>
      <c r="BU59" s="19">
        <f ca="1">IFERROR(__xludf.DUMMYFUNCTION("""COMPUTED_VALUE"""),27)</f>
        <v>27</v>
      </c>
      <c r="BV59" s="19" t="str">
        <f ca="1">IFERROR(__xludf.DUMMYFUNCTION("""COMPUTED_VALUE"""),"Муха  В. В.")</f>
        <v>Муха  В. В.</v>
      </c>
      <c r="BW59" s="19" t="str">
        <f ca="1">IFERROR(__xludf.DUMMYFUNCTION("""COMPUTED_VALUE"""),"За")</f>
        <v>За</v>
      </c>
      <c r="BX59" s="19">
        <f ca="1">IFERROR(__xludf.DUMMYFUNCTION("""COMPUTED_VALUE"""),27)</f>
        <v>27</v>
      </c>
      <c r="BY59" s="19" t="str">
        <f ca="1">IFERROR(__xludf.DUMMYFUNCTION("""COMPUTED_VALUE"""),"Муха  В. В.")</f>
        <v>Муха  В. В.</v>
      </c>
      <c r="BZ59" s="19" t="str">
        <f ca="1">IFERROR(__xludf.DUMMYFUNCTION("""COMPUTED_VALUE"""),"За")</f>
        <v>За</v>
      </c>
      <c r="CA59" s="19">
        <f ca="1">IFERROR(__xludf.DUMMYFUNCTION("""COMPUTED_VALUE"""),27)</f>
        <v>27</v>
      </c>
      <c r="CB59" s="19" t="str">
        <f ca="1">IFERROR(__xludf.DUMMYFUNCTION("""COMPUTED_VALUE"""),"Муха  В. В.")</f>
        <v>Муха  В. В.</v>
      </c>
      <c r="CC59" s="19" t="str">
        <f ca="1">IFERROR(__xludf.DUMMYFUNCTION("""COMPUTED_VALUE"""),"За")</f>
        <v>За</v>
      </c>
      <c r="CD59" s="19">
        <f ca="1">IFERROR(__xludf.DUMMYFUNCTION("""COMPUTED_VALUE"""),27)</f>
        <v>27</v>
      </c>
      <c r="CE59" s="19" t="str">
        <f ca="1">IFERROR(__xludf.DUMMYFUNCTION("""COMPUTED_VALUE"""),"Муха  В. В.")</f>
        <v>Муха  В. В.</v>
      </c>
      <c r="CF59" s="19" t="str">
        <f ca="1">IFERROR(__xludf.DUMMYFUNCTION("""COMPUTED_VALUE"""),"За")</f>
        <v>За</v>
      </c>
      <c r="CG59" s="19">
        <f ca="1">IFERROR(__xludf.DUMMYFUNCTION("""COMPUTED_VALUE"""),27)</f>
        <v>27</v>
      </c>
      <c r="CH59" s="19" t="str">
        <f ca="1">IFERROR(__xludf.DUMMYFUNCTION("""COMPUTED_VALUE"""),"Муха  В. В.")</f>
        <v>Муха  В. В.</v>
      </c>
      <c r="CI59" s="19" t="str">
        <f ca="1">IFERROR(__xludf.DUMMYFUNCTION("""COMPUTED_VALUE"""),"Не голосував")</f>
        <v>Не голосував</v>
      </c>
      <c r="CJ59" s="19">
        <f ca="1">IFERROR(__xludf.DUMMYFUNCTION("""COMPUTED_VALUE"""),27)</f>
        <v>27</v>
      </c>
      <c r="CK59" s="19" t="str">
        <f ca="1">IFERROR(__xludf.DUMMYFUNCTION("""COMPUTED_VALUE"""),"Муха  В. В.")</f>
        <v>Муха  В. В.</v>
      </c>
      <c r="CL59" s="19" t="str">
        <f ca="1">IFERROR(__xludf.DUMMYFUNCTION("""COMPUTED_VALUE"""),"За")</f>
        <v>За</v>
      </c>
      <c r="CM59" s="19">
        <f ca="1">IFERROR(__xludf.DUMMYFUNCTION("""COMPUTED_VALUE"""),27)</f>
        <v>27</v>
      </c>
      <c r="CN59" s="19" t="str">
        <f ca="1">IFERROR(__xludf.DUMMYFUNCTION("""COMPUTED_VALUE"""),"Муха  В. В.")</f>
        <v>Муха  В. В.</v>
      </c>
      <c r="CO59" s="19" t="str">
        <f ca="1">IFERROR(__xludf.DUMMYFUNCTION("""COMPUTED_VALUE"""),"...")</f>
        <v>...</v>
      </c>
      <c r="CP59" s="19">
        <f ca="1">IFERROR(__xludf.DUMMYFUNCTION("""COMPUTED_VALUE"""),27)</f>
        <v>27</v>
      </c>
      <c r="CQ59" s="19" t="str">
        <f ca="1">IFERROR(__xludf.DUMMYFUNCTION("""COMPUTED_VALUE"""),"Муха  В. В.")</f>
        <v>Муха  В. В.</v>
      </c>
      <c r="CR59" s="19" t="str">
        <f ca="1">IFERROR(__xludf.DUMMYFUNCTION("""COMPUTED_VALUE"""),"...")</f>
        <v>...</v>
      </c>
      <c r="CS59" s="19">
        <f ca="1">IFERROR(__xludf.DUMMYFUNCTION("""COMPUTED_VALUE"""),27)</f>
        <v>27</v>
      </c>
      <c r="CT59" s="19" t="str">
        <f ca="1">IFERROR(__xludf.DUMMYFUNCTION("""COMPUTED_VALUE"""),"Муха  В. В.")</f>
        <v>Муха  В. В.</v>
      </c>
      <c r="CU59" s="19" t="str">
        <f ca="1">IFERROR(__xludf.DUMMYFUNCTION("""COMPUTED_VALUE"""),"За")</f>
        <v>За</v>
      </c>
      <c r="CV59" s="19">
        <f ca="1">IFERROR(__xludf.DUMMYFUNCTION("""COMPUTED_VALUE"""),27)</f>
        <v>27</v>
      </c>
      <c r="CW59" s="19" t="str">
        <f ca="1">IFERROR(__xludf.DUMMYFUNCTION("""COMPUTED_VALUE"""),"Муха  В. В.")</f>
        <v>Муха  В. В.</v>
      </c>
      <c r="CX59" s="19" t="str">
        <f ca="1">IFERROR(__xludf.DUMMYFUNCTION("""COMPUTED_VALUE"""),"За")</f>
        <v>За</v>
      </c>
      <c r="CY59" s="19">
        <f ca="1">IFERROR(__xludf.DUMMYFUNCTION("""COMPUTED_VALUE"""),27)</f>
        <v>27</v>
      </c>
      <c r="CZ59" s="19" t="str">
        <f ca="1">IFERROR(__xludf.DUMMYFUNCTION("""COMPUTED_VALUE"""),"Муха  В. В.")</f>
        <v>Муха  В. В.</v>
      </c>
      <c r="DA59" s="19" t="str">
        <f ca="1">IFERROR(__xludf.DUMMYFUNCTION("""COMPUTED_VALUE"""),"За")</f>
        <v>За</v>
      </c>
      <c r="DB59" s="19">
        <f ca="1">IFERROR(__xludf.DUMMYFUNCTION("""COMPUTED_VALUE"""),27)</f>
        <v>27</v>
      </c>
      <c r="DC59" s="19" t="str">
        <f ca="1">IFERROR(__xludf.DUMMYFUNCTION("""COMPUTED_VALUE"""),"Муха  В. В.")</f>
        <v>Муха  В. В.</v>
      </c>
      <c r="DD59" s="19" t="str">
        <f ca="1">IFERROR(__xludf.DUMMYFUNCTION("""COMPUTED_VALUE"""),"За")</f>
        <v>За</v>
      </c>
      <c r="DE59" s="19">
        <f ca="1">IFERROR(__xludf.DUMMYFUNCTION("""COMPUTED_VALUE"""),27)</f>
        <v>27</v>
      </c>
      <c r="DF59" s="19" t="str">
        <f ca="1">IFERROR(__xludf.DUMMYFUNCTION("""COMPUTED_VALUE"""),"Муха  В. В.")</f>
        <v>Муха  В. В.</v>
      </c>
      <c r="DG59" s="19" t="str">
        <f ca="1">IFERROR(__xludf.DUMMYFUNCTION("""COMPUTED_VALUE"""),"За")</f>
        <v>За</v>
      </c>
      <c r="DH59" s="19">
        <f ca="1">IFERROR(__xludf.DUMMYFUNCTION("""COMPUTED_VALUE"""),27)</f>
        <v>27</v>
      </c>
      <c r="DI59" s="19" t="str">
        <f ca="1">IFERROR(__xludf.DUMMYFUNCTION("""COMPUTED_VALUE"""),"Муха  В. В.")</f>
        <v>Муха  В. В.</v>
      </c>
      <c r="DJ59" s="19" t="str">
        <f ca="1">IFERROR(__xludf.DUMMYFUNCTION("""COMPUTED_VALUE"""),"За")</f>
        <v>За</v>
      </c>
      <c r="DK59" s="19">
        <f ca="1">IFERROR(__xludf.DUMMYFUNCTION("""COMPUTED_VALUE"""),27)</f>
        <v>27</v>
      </c>
      <c r="DL59" s="19" t="str">
        <f ca="1">IFERROR(__xludf.DUMMYFUNCTION("""COMPUTED_VALUE"""),"Муха  В. В.")</f>
        <v>Муха  В. В.</v>
      </c>
      <c r="DM59" s="19" t="str">
        <f ca="1">IFERROR(__xludf.DUMMYFUNCTION("""COMPUTED_VALUE"""),"За")</f>
        <v>За</v>
      </c>
      <c r="DN59" s="19">
        <f ca="1">IFERROR(__xludf.DUMMYFUNCTION("""COMPUTED_VALUE"""),27)</f>
        <v>27</v>
      </c>
      <c r="DO59" s="19" t="str">
        <f ca="1">IFERROR(__xludf.DUMMYFUNCTION("""COMPUTED_VALUE"""),"Муха  В. В.")</f>
        <v>Муха  В. В.</v>
      </c>
      <c r="DP59" s="19" t="str">
        <f ca="1">IFERROR(__xludf.DUMMYFUNCTION("""COMPUTED_VALUE"""),"За")</f>
        <v>За</v>
      </c>
      <c r="DQ59" s="19">
        <f ca="1">IFERROR(__xludf.DUMMYFUNCTION("""COMPUTED_VALUE"""),27)</f>
        <v>27</v>
      </c>
      <c r="DR59" s="19" t="str">
        <f ca="1">IFERROR(__xludf.DUMMYFUNCTION("""COMPUTED_VALUE"""),"Муха  В. В.")</f>
        <v>Муха  В. В.</v>
      </c>
      <c r="DS59" s="19" t="str">
        <f ca="1">IFERROR(__xludf.DUMMYFUNCTION("""COMPUTED_VALUE"""),"За")</f>
        <v>За</v>
      </c>
      <c r="DT59" s="19">
        <f ca="1">IFERROR(__xludf.DUMMYFUNCTION("""COMPUTED_VALUE"""),27)</f>
        <v>27</v>
      </c>
      <c r="DU59" s="19" t="str">
        <f ca="1">IFERROR(__xludf.DUMMYFUNCTION("""COMPUTED_VALUE"""),"Муха  В. В.")</f>
        <v>Муха  В. В.</v>
      </c>
      <c r="DV59" s="19" t="str">
        <f ca="1">IFERROR(__xludf.DUMMYFUNCTION("""COMPUTED_VALUE"""),"За")</f>
        <v>За</v>
      </c>
      <c r="DW59" s="19">
        <f ca="1">IFERROR(__xludf.DUMMYFUNCTION("""COMPUTED_VALUE"""),27)</f>
        <v>27</v>
      </c>
      <c r="DX59" s="19" t="str">
        <f ca="1">IFERROR(__xludf.DUMMYFUNCTION("""COMPUTED_VALUE"""),"Муха  В. В.")</f>
        <v>Муха  В. В.</v>
      </c>
      <c r="DY59" s="19" t="str">
        <f ca="1">IFERROR(__xludf.DUMMYFUNCTION("""COMPUTED_VALUE"""),"За")</f>
        <v>За</v>
      </c>
      <c r="DZ59" s="19">
        <f ca="1">IFERROR(__xludf.DUMMYFUNCTION("""COMPUTED_VALUE"""),27)</f>
        <v>27</v>
      </c>
      <c r="EA59" s="19" t="str">
        <f ca="1">IFERROR(__xludf.DUMMYFUNCTION("""COMPUTED_VALUE"""),"Муха  В. В.")</f>
        <v>Муха  В. В.</v>
      </c>
      <c r="EB59" s="19" t="str">
        <f ca="1">IFERROR(__xludf.DUMMYFUNCTION("""COMPUTED_VALUE"""),"За")</f>
        <v>За</v>
      </c>
      <c r="EC59" s="19">
        <f ca="1">IFERROR(__xludf.DUMMYFUNCTION("""COMPUTED_VALUE"""),27)</f>
        <v>27</v>
      </c>
      <c r="ED59" s="19" t="str">
        <f ca="1">IFERROR(__xludf.DUMMYFUNCTION("""COMPUTED_VALUE"""),"Муха  В. В.")</f>
        <v>Муха  В. В.</v>
      </c>
      <c r="EE59" s="19" t="str">
        <f ca="1">IFERROR(__xludf.DUMMYFUNCTION("""COMPUTED_VALUE"""),"За")</f>
        <v>За</v>
      </c>
      <c r="EF59" s="19">
        <f ca="1">IFERROR(__xludf.DUMMYFUNCTION("""COMPUTED_VALUE"""),27)</f>
        <v>27</v>
      </c>
      <c r="EG59" s="19" t="str">
        <f ca="1">IFERROR(__xludf.DUMMYFUNCTION("""COMPUTED_VALUE"""),"Муха  В. В.")</f>
        <v>Муха  В. В.</v>
      </c>
      <c r="EH59" s="19" t="str">
        <f ca="1">IFERROR(__xludf.DUMMYFUNCTION("""COMPUTED_VALUE"""),"За")</f>
        <v>За</v>
      </c>
      <c r="EI59" s="19">
        <f ca="1">IFERROR(__xludf.DUMMYFUNCTION("""COMPUTED_VALUE"""),27)</f>
        <v>27</v>
      </c>
      <c r="EJ59" s="19" t="str">
        <f ca="1">IFERROR(__xludf.DUMMYFUNCTION("""COMPUTED_VALUE"""),"Муха  В. В.")</f>
        <v>Муха  В. В.</v>
      </c>
      <c r="EK59" s="19" t="str">
        <f ca="1">IFERROR(__xludf.DUMMYFUNCTION("""COMPUTED_VALUE"""),"За")</f>
        <v>За</v>
      </c>
      <c r="EL59" s="19">
        <f ca="1">IFERROR(__xludf.DUMMYFUNCTION("""COMPUTED_VALUE"""),27)</f>
        <v>27</v>
      </c>
      <c r="EM59" s="19" t="str">
        <f ca="1">IFERROR(__xludf.DUMMYFUNCTION("""COMPUTED_VALUE"""),"Муха  В. В.")</f>
        <v>Муха  В. В.</v>
      </c>
      <c r="EN59" s="19" t="str">
        <f ca="1">IFERROR(__xludf.DUMMYFUNCTION("""COMPUTED_VALUE"""),"Не голосував")</f>
        <v>Не голосував</v>
      </c>
      <c r="EO59" s="19">
        <f ca="1">IFERROR(__xludf.DUMMYFUNCTION("""COMPUTED_VALUE"""),27)</f>
        <v>27</v>
      </c>
      <c r="EP59" s="19" t="str">
        <f ca="1">IFERROR(__xludf.DUMMYFUNCTION("""COMPUTED_VALUE"""),"Муха  В. В.")</f>
        <v>Муха  В. В.</v>
      </c>
      <c r="EQ59" s="19" t="str">
        <f ca="1">IFERROR(__xludf.DUMMYFUNCTION("""COMPUTED_VALUE"""),"Не голосував")</f>
        <v>Не голосував</v>
      </c>
      <c r="ER59" s="19">
        <f ca="1">IFERROR(__xludf.DUMMYFUNCTION("""COMPUTED_VALUE"""),27)</f>
        <v>27</v>
      </c>
      <c r="ES59" s="19" t="str">
        <f ca="1">IFERROR(__xludf.DUMMYFUNCTION("""COMPUTED_VALUE"""),"Муха  В. В.")</f>
        <v>Муха  В. В.</v>
      </c>
      <c r="ET59" s="19" t="str">
        <f ca="1">IFERROR(__xludf.DUMMYFUNCTION("""COMPUTED_VALUE"""),"За")</f>
        <v>За</v>
      </c>
      <c r="EU59" s="19">
        <f ca="1">IFERROR(__xludf.DUMMYFUNCTION("""COMPUTED_VALUE"""),27)</f>
        <v>27</v>
      </c>
      <c r="EV59" s="19" t="str">
        <f ca="1">IFERROR(__xludf.DUMMYFUNCTION("""COMPUTED_VALUE"""),"Муха  В. В.")</f>
        <v>Муха  В. В.</v>
      </c>
      <c r="EW59" s="19" t="str">
        <f ca="1">IFERROR(__xludf.DUMMYFUNCTION("""COMPUTED_VALUE"""),"За")</f>
        <v>За</v>
      </c>
      <c r="EX59" s="19">
        <f ca="1">IFERROR(__xludf.DUMMYFUNCTION("""COMPUTED_VALUE"""),27)</f>
        <v>27</v>
      </c>
      <c r="EY59" s="19" t="str">
        <f ca="1">IFERROR(__xludf.DUMMYFUNCTION("""COMPUTED_VALUE"""),"Муха  В. В.")</f>
        <v>Муха  В. В.</v>
      </c>
      <c r="EZ59" s="19" t="str">
        <f ca="1">IFERROR(__xludf.DUMMYFUNCTION("""COMPUTED_VALUE"""),"За")</f>
        <v>За</v>
      </c>
      <c r="FA59" s="19">
        <f ca="1">IFERROR(__xludf.DUMMYFUNCTION("""COMPUTED_VALUE"""),27)</f>
        <v>27</v>
      </c>
      <c r="FB59" s="19" t="str">
        <f ca="1">IFERROR(__xludf.DUMMYFUNCTION("""COMPUTED_VALUE"""),"Муха  В. В.")</f>
        <v>Муха  В. В.</v>
      </c>
      <c r="FC59" s="19" t="str">
        <f ca="1">IFERROR(__xludf.DUMMYFUNCTION("""COMPUTED_VALUE"""),"За")</f>
        <v>За</v>
      </c>
      <c r="FD59" s="19">
        <f ca="1">IFERROR(__xludf.DUMMYFUNCTION("""COMPUTED_VALUE"""),27)</f>
        <v>27</v>
      </c>
      <c r="FE59" s="19" t="str">
        <f ca="1">IFERROR(__xludf.DUMMYFUNCTION("""COMPUTED_VALUE"""),"Муха  В. В.")</f>
        <v>Муха  В. В.</v>
      </c>
      <c r="FF59" s="19" t="str">
        <f ca="1">IFERROR(__xludf.DUMMYFUNCTION("""COMPUTED_VALUE"""),"За")</f>
        <v>За</v>
      </c>
      <c r="FG59" s="19">
        <f ca="1">IFERROR(__xludf.DUMMYFUNCTION("""COMPUTED_VALUE"""),27)</f>
        <v>27</v>
      </c>
      <c r="FH59" s="19" t="str">
        <f ca="1">IFERROR(__xludf.DUMMYFUNCTION("""COMPUTED_VALUE"""),"Муха  В. В.")</f>
        <v>Муха  В. В.</v>
      </c>
      <c r="FI59" s="19" t="str">
        <f ca="1">IFERROR(__xludf.DUMMYFUNCTION("""COMPUTED_VALUE"""),"За")</f>
        <v>За</v>
      </c>
      <c r="FJ59" s="19">
        <f ca="1">IFERROR(__xludf.DUMMYFUNCTION("""COMPUTED_VALUE"""),27)</f>
        <v>27</v>
      </c>
      <c r="FK59" s="19" t="str">
        <f ca="1">IFERROR(__xludf.DUMMYFUNCTION("""COMPUTED_VALUE"""),"Муха  В. В.")</f>
        <v>Муха  В. В.</v>
      </c>
      <c r="FL59" s="19" t="str">
        <f ca="1">IFERROR(__xludf.DUMMYFUNCTION("""COMPUTED_VALUE"""),"За")</f>
        <v>За</v>
      </c>
      <c r="FM59" s="19">
        <f ca="1">IFERROR(__xludf.DUMMYFUNCTION("""COMPUTED_VALUE"""),27)</f>
        <v>27</v>
      </c>
      <c r="FN59" s="19" t="str">
        <f ca="1">IFERROR(__xludf.DUMMYFUNCTION("""COMPUTED_VALUE"""),"Муха  В. В.")</f>
        <v>Муха  В. В.</v>
      </c>
      <c r="FO59" s="19" t="str">
        <f ca="1">IFERROR(__xludf.DUMMYFUNCTION("""COMPUTED_VALUE"""),"За")</f>
        <v>За</v>
      </c>
      <c r="FP59" s="19">
        <f ca="1">IFERROR(__xludf.DUMMYFUNCTION("""COMPUTED_VALUE"""),27)</f>
        <v>27</v>
      </c>
      <c r="FQ59" s="19" t="str">
        <f ca="1">IFERROR(__xludf.DUMMYFUNCTION("""COMPUTED_VALUE"""),"Муха  В. В.")</f>
        <v>Муха  В. В.</v>
      </c>
      <c r="FR59" s="19" t="str">
        <f ca="1">IFERROR(__xludf.DUMMYFUNCTION("""COMPUTED_VALUE"""),"За")</f>
        <v>За</v>
      </c>
      <c r="FS59" s="19">
        <f ca="1">IFERROR(__xludf.DUMMYFUNCTION("""COMPUTED_VALUE"""),27)</f>
        <v>27</v>
      </c>
      <c r="FT59" s="19" t="str">
        <f ca="1">IFERROR(__xludf.DUMMYFUNCTION("""COMPUTED_VALUE"""),"Муха  В. В.")</f>
        <v>Муха  В. В.</v>
      </c>
      <c r="FU59" s="19" t="str">
        <f ca="1">IFERROR(__xludf.DUMMYFUNCTION("""COMPUTED_VALUE"""),"За")</f>
        <v>За</v>
      </c>
      <c r="FV59" s="19">
        <f ca="1">IFERROR(__xludf.DUMMYFUNCTION("""COMPUTED_VALUE"""),27)</f>
        <v>27</v>
      </c>
      <c r="FW59" s="19" t="str">
        <f ca="1">IFERROR(__xludf.DUMMYFUNCTION("""COMPUTED_VALUE"""),"Муха  В. В.")</f>
        <v>Муха  В. В.</v>
      </c>
      <c r="FX59" s="19" t="str">
        <f ca="1">IFERROR(__xludf.DUMMYFUNCTION("""COMPUTED_VALUE"""),"За")</f>
        <v>За</v>
      </c>
      <c r="FY59" s="19">
        <f ca="1">IFERROR(__xludf.DUMMYFUNCTION("""COMPUTED_VALUE"""),27)</f>
        <v>27</v>
      </c>
      <c r="FZ59" s="19" t="str">
        <f ca="1">IFERROR(__xludf.DUMMYFUNCTION("""COMPUTED_VALUE"""),"Муха  В. В.")</f>
        <v>Муха  В. В.</v>
      </c>
      <c r="GA59" s="19" t="str">
        <f ca="1">IFERROR(__xludf.DUMMYFUNCTION("""COMPUTED_VALUE"""),"За")</f>
        <v>За</v>
      </c>
      <c r="GB59" s="19">
        <f ca="1">IFERROR(__xludf.DUMMYFUNCTION("""COMPUTED_VALUE"""),27)</f>
        <v>27</v>
      </c>
      <c r="GC59" s="19" t="str">
        <f ca="1">IFERROR(__xludf.DUMMYFUNCTION("""COMPUTED_VALUE"""),"Муха  В. В.")</f>
        <v>Муха  В. В.</v>
      </c>
      <c r="GD59" s="19" t="str">
        <f ca="1">IFERROR(__xludf.DUMMYFUNCTION("""COMPUTED_VALUE"""),"За")</f>
        <v>За</v>
      </c>
      <c r="GE59" s="19">
        <f ca="1">IFERROR(__xludf.DUMMYFUNCTION("""COMPUTED_VALUE"""),27)</f>
        <v>27</v>
      </c>
      <c r="GF59" s="19" t="str">
        <f ca="1">IFERROR(__xludf.DUMMYFUNCTION("""COMPUTED_VALUE"""),"Муха  В. В.")</f>
        <v>Муха  В. В.</v>
      </c>
      <c r="GG59" s="19" t="str">
        <f ca="1">IFERROR(__xludf.DUMMYFUNCTION("""COMPUTED_VALUE"""),"За")</f>
        <v>За</v>
      </c>
      <c r="GH59" s="19">
        <f ca="1">IFERROR(__xludf.DUMMYFUNCTION("""COMPUTED_VALUE"""),27)</f>
        <v>27</v>
      </c>
      <c r="GI59" s="19" t="str">
        <f ca="1">IFERROR(__xludf.DUMMYFUNCTION("""COMPUTED_VALUE"""),"Муха  В. В.")</f>
        <v>Муха  В. В.</v>
      </c>
      <c r="GJ59" s="19" t="str">
        <f ca="1">IFERROR(__xludf.DUMMYFUNCTION("""COMPUTED_VALUE"""),"За")</f>
        <v>За</v>
      </c>
      <c r="GK59" s="19">
        <f ca="1">IFERROR(__xludf.DUMMYFUNCTION("""COMPUTED_VALUE"""),27)</f>
        <v>27</v>
      </c>
      <c r="GL59" s="19" t="str">
        <f ca="1">IFERROR(__xludf.DUMMYFUNCTION("""COMPUTED_VALUE"""),"Муха  В. В.")</f>
        <v>Муха  В. В.</v>
      </c>
      <c r="GM59" s="19" t="str">
        <f ca="1">IFERROR(__xludf.DUMMYFUNCTION("""COMPUTED_VALUE"""),"За")</f>
        <v>За</v>
      </c>
      <c r="GN59" s="19">
        <f ca="1">IFERROR(__xludf.DUMMYFUNCTION("""COMPUTED_VALUE"""),27)</f>
        <v>27</v>
      </c>
      <c r="GO59" s="19" t="str">
        <f ca="1">IFERROR(__xludf.DUMMYFUNCTION("""COMPUTED_VALUE"""),"Муха  В. В.")</f>
        <v>Муха  В. В.</v>
      </c>
      <c r="GP59" s="19" t="str">
        <f ca="1">IFERROR(__xludf.DUMMYFUNCTION("""COMPUTED_VALUE"""),"Не голосував")</f>
        <v>Не голосував</v>
      </c>
      <c r="GQ59" s="19">
        <f ca="1">IFERROR(__xludf.DUMMYFUNCTION("""COMPUTED_VALUE"""),27)</f>
        <v>27</v>
      </c>
      <c r="GR59" s="19" t="str">
        <f ca="1">IFERROR(__xludf.DUMMYFUNCTION("""COMPUTED_VALUE"""),"Муха  В. В.")</f>
        <v>Муха  В. В.</v>
      </c>
      <c r="GS59" s="19" t="str">
        <f ca="1">IFERROR(__xludf.DUMMYFUNCTION("""COMPUTED_VALUE"""),"За")</f>
        <v>За</v>
      </c>
      <c r="GT59" s="19">
        <f ca="1">IFERROR(__xludf.DUMMYFUNCTION("""COMPUTED_VALUE"""),27)</f>
        <v>27</v>
      </c>
      <c r="GU59" s="19" t="str">
        <f ca="1">IFERROR(__xludf.DUMMYFUNCTION("""COMPUTED_VALUE"""),"Муха  В. В.")</f>
        <v>Муха  В. В.</v>
      </c>
      <c r="GV59" s="19" t="str">
        <f ca="1">IFERROR(__xludf.DUMMYFUNCTION("""COMPUTED_VALUE"""),"За")</f>
        <v>За</v>
      </c>
      <c r="GW59" s="19">
        <f ca="1">IFERROR(__xludf.DUMMYFUNCTION("""COMPUTED_VALUE"""),27)</f>
        <v>27</v>
      </c>
      <c r="GX59" s="19" t="str">
        <f ca="1">IFERROR(__xludf.DUMMYFUNCTION("""COMPUTED_VALUE"""),"Муха  В. В.")</f>
        <v>Муха  В. В.</v>
      </c>
      <c r="GY59" s="19" t="str">
        <f ca="1">IFERROR(__xludf.DUMMYFUNCTION("""COMPUTED_VALUE"""),"За")</f>
        <v>За</v>
      </c>
      <c r="GZ59" s="19">
        <f ca="1">IFERROR(__xludf.DUMMYFUNCTION("""COMPUTED_VALUE"""),27)</f>
        <v>27</v>
      </c>
      <c r="HA59" s="19" t="str">
        <f ca="1">IFERROR(__xludf.DUMMYFUNCTION("""COMPUTED_VALUE"""),"Муха  В. В.")</f>
        <v>Муха  В. В.</v>
      </c>
      <c r="HB59" s="19" t="str">
        <f ca="1">IFERROR(__xludf.DUMMYFUNCTION("""COMPUTED_VALUE"""),"За")</f>
        <v>За</v>
      </c>
      <c r="HC59" s="19">
        <f ca="1">IFERROR(__xludf.DUMMYFUNCTION("""COMPUTED_VALUE"""),27)</f>
        <v>27</v>
      </c>
      <c r="HD59" s="19" t="str">
        <f ca="1">IFERROR(__xludf.DUMMYFUNCTION("""COMPUTED_VALUE"""),"Муха  В. В.")</f>
        <v>Муха  В. В.</v>
      </c>
      <c r="HE59" s="19" t="str">
        <f ca="1">IFERROR(__xludf.DUMMYFUNCTION("""COMPUTED_VALUE"""),"За")</f>
        <v>За</v>
      </c>
      <c r="HF59" s="19">
        <f ca="1">IFERROR(__xludf.DUMMYFUNCTION("""COMPUTED_VALUE"""),27)</f>
        <v>27</v>
      </c>
      <c r="HG59" s="19" t="str">
        <f ca="1">IFERROR(__xludf.DUMMYFUNCTION("""COMPUTED_VALUE"""),"Муха  В. В.")</f>
        <v>Муха  В. В.</v>
      </c>
      <c r="HH59" s="19" t="str">
        <f ca="1">IFERROR(__xludf.DUMMYFUNCTION("""COMPUTED_VALUE"""),"За")</f>
        <v>За</v>
      </c>
      <c r="HI59" s="19">
        <f ca="1">IFERROR(__xludf.DUMMYFUNCTION("""COMPUTED_VALUE"""),27)</f>
        <v>27</v>
      </c>
      <c r="HJ59" s="19" t="str">
        <f ca="1">IFERROR(__xludf.DUMMYFUNCTION("""COMPUTED_VALUE"""),"Муха  В. В.")</f>
        <v>Муха  В. В.</v>
      </c>
      <c r="HK59" s="19" t="str">
        <f ca="1">IFERROR(__xludf.DUMMYFUNCTION("""COMPUTED_VALUE"""),"За")</f>
        <v>За</v>
      </c>
      <c r="HL59" s="19">
        <f ca="1">IFERROR(__xludf.DUMMYFUNCTION("""COMPUTED_VALUE"""),27)</f>
        <v>27</v>
      </c>
      <c r="HM59" s="19" t="str">
        <f ca="1">IFERROR(__xludf.DUMMYFUNCTION("""COMPUTED_VALUE"""),"Муха  В. В.")</f>
        <v>Муха  В. В.</v>
      </c>
      <c r="HN59" s="19" t="str">
        <f ca="1">IFERROR(__xludf.DUMMYFUNCTION("""COMPUTED_VALUE"""),"За")</f>
        <v>За</v>
      </c>
      <c r="HO59" s="19">
        <f ca="1">IFERROR(__xludf.DUMMYFUNCTION("""COMPUTED_VALUE"""),27)</f>
        <v>27</v>
      </c>
      <c r="HP59" s="19" t="str">
        <f ca="1">IFERROR(__xludf.DUMMYFUNCTION("""COMPUTED_VALUE"""),"Муха  В. В.")</f>
        <v>Муха  В. В.</v>
      </c>
      <c r="HQ59" s="19" t="str">
        <f ca="1">IFERROR(__xludf.DUMMYFUNCTION("""COMPUTED_VALUE"""),"За")</f>
        <v>За</v>
      </c>
      <c r="HR59" s="19">
        <f ca="1">IFERROR(__xludf.DUMMYFUNCTION("""COMPUTED_VALUE"""),27)</f>
        <v>27</v>
      </c>
      <c r="HS59" s="19" t="str">
        <f ca="1">IFERROR(__xludf.DUMMYFUNCTION("""COMPUTED_VALUE"""),"Муха  В. В.")</f>
        <v>Муха  В. В.</v>
      </c>
      <c r="HT59" s="19" t="str">
        <f ca="1">IFERROR(__xludf.DUMMYFUNCTION("""COMPUTED_VALUE"""),"Не голосував")</f>
        <v>Не голосував</v>
      </c>
      <c r="HU59" s="19">
        <f ca="1">IFERROR(__xludf.DUMMYFUNCTION("""COMPUTED_VALUE"""),27)</f>
        <v>27</v>
      </c>
      <c r="HV59" s="19" t="str">
        <f ca="1">IFERROR(__xludf.DUMMYFUNCTION("""COMPUTED_VALUE"""),"Муха  В. В.")</f>
        <v>Муха  В. В.</v>
      </c>
      <c r="HW59" s="19" t="str">
        <f ca="1">IFERROR(__xludf.DUMMYFUNCTION("""COMPUTED_VALUE"""),"За")</f>
        <v>За</v>
      </c>
      <c r="HX59" s="19">
        <f ca="1">IFERROR(__xludf.DUMMYFUNCTION("""COMPUTED_VALUE"""),27)</f>
        <v>27</v>
      </c>
      <c r="HY59" s="19" t="str">
        <f ca="1">IFERROR(__xludf.DUMMYFUNCTION("""COMPUTED_VALUE"""),"Муха  В. В.")</f>
        <v>Муха  В. В.</v>
      </c>
      <c r="HZ59" s="19" t="str">
        <f ca="1">IFERROR(__xludf.DUMMYFUNCTION("""COMPUTED_VALUE"""),"За")</f>
        <v>За</v>
      </c>
      <c r="IA59" s="19">
        <f ca="1">IFERROR(__xludf.DUMMYFUNCTION("""COMPUTED_VALUE"""),27)</f>
        <v>27</v>
      </c>
      <c r="IB59" s="19" t="str">
        <f ca="1">IFERROR(__xludf.DUMMYFUNCTION("""COMPUTED_VALUE"""),"Муха  В. В.")</f>
        <v>Муха  В. В.</v>
      </c>
      <c r="IC59" s="19" t="str">
        <f ca="1">IFERROR(__xludf.DUMMYFUNCTION("""COMPUTED_VALUE"""),"За")</f>
        <v>За</v>
      </c>
      <c r="ID59" s="19">
        <f ca="1">IFERROR(__xludf.DUMMYFUNCTION("""COMPUTED_VALUE"""),27)</f>
        <v>27</v>
      </c>
      <c r="IE59" s="19" t="str">
        <f ca="1">IFERROR(__xludf.DUMMYFUNCTION("""COMPUTED_VALUE"""),"Муха  В. В.")</f>
        <v>Муха  В. В.</v>
      </c>
      <c r="IF59" s="19" t="str">
        <f ca="1">IFERROR(__xludf.DUMMYFUNCTION("""COMPUTED_VALUE"""),"За")</f>
        <v>За</v>
      </c>
      <c r="IG59" s="19">
        <f ca="1">IFERROR(__xludf.DUMMYFUNCTION("""COMPUTED_VALUE"""),27)</f>
        <v>27</v>
      </c>
      <c r="IH59" s="19" t="str">
        <f ca="1">IFERROR(__xludf.DUMMYFUNCTION("""COMPUTED_VALUE"""),"Муха  В. В.")</f>
        <v>Муха  В. В.</v>
      </c>
      <c r="II59" s="19" t="str">
        <f ca="1">IFERROR(__xludf.DUMMYFUNCTION("""COMPUTED_VALUE"""),"За")</f>
        <v>За</v>
      </c>
      <c r="IJ59" s="19">
        <f ca="1">IFERROR(__xludf.DUMMYFUNCTION("""COMPUTED_VALUE"""),27)</f>
        <v>27</v>
      </c>
      <c r="IK59" s="19" t="str">
        <f ca="1">IFERROR(__xludf.DUMMYFUNCTION("""COMPUTED_VALUE"""),"Муха  В. В.")</f>
        <v>Муха  В. В.</v>
      </c>
      <c r="IL59" s="19" t="str">
        <f ca="1">IFERROR(__xludf.DUMMYFUNCTION("""COMPUTED_VALUE"""),"За")</f>
        <v>За</v>
      </c>
      <c r="IM59" s="19">
        <f ca="1">IFERROR(__xludf.DUMMYFUNCTION("""COMPUTED_VALUE"""),27)</f>
        <v>27</v>
      </c>
      <c r="IN59" s="19" t="str">
        <f ca="1">IFERROR(__xludf.DUMMYFUNCTION("""COMPUTED_VALUE"""),"Муха  В. В.")</f>
        <v>Муха  В. В.</v>
      </c>
      <c r="IO59" s="19" t="str">
        <f ca="1">IFERROR(__xludf.DUMMYFUNCTION("""COMPUTED_VALUE"""),"За")</f>
        <v>За</v>
      </c>
      <c r="IP59" s="19">
        <f ca="1">IFERROR(__xludf.DUMMYFUNCTION("""COMPUTED_VALUE"""),27)</f>
        <v>27</v>
      </c>
      <c r="IQ59" s="19" t="str">
        <f ca="1">IFERROR(__xludf.DUMMYFUNCTION("""COMPUTED_VALUE"""),"Муха  В. В.")</f>
        <v>Муха  В. В.</v>
      </c>
      <c r="IR59" s="19" t="str">
        <f ca="1">IFERROR(__xludf.DUMMYFUNCTION("""COMPUTED_VALUE"""),"За")</f>
        <v>За</v>
      </c>
      <c r="IS59" s="19">
        <f ca="1">IFERROR(__xludf.DUMMYFUNCTION("""COMPUTED_VALUE"""),27)</f>
        <v>27</v>
      </c>
      <c r="IT59" s="19" t="str">
        <f ca="1">IFERROR(__xludf.DUMMYFUNCTION("""COMPUTED_VALUE"""),"Муха  В. В.")</f>
        <v>Муха  В. В.</v>
      </c>
      <c r="IU59" s="19" t="str">
        <f ca="1">IFERROR(__xludf.DUMMYFUNCTION("""COMPUTED_VALUE"""),"За")</f>
        <v>За</v>
      </c>
      <c r="IV59" s="19">
        <f ca="1">IFERROR(__xludf.DUMMYFUNCTION("""COMPUTED_VALUE"""),27)</f>
        <v>27</v>
      </c>
      <c r="IW59" s="19" t="str">
        <f ca="1">IFERROR(__xludf.DUMMYFUNCTION("""COMPUTED_VALUE"""),"Муха  В. В.")</f>
        <v>Муха  В. В.</v>
      </c>
      <c r="IX59" s="19" t="str">
        <f ca="1">IFERROR(__xludf.DUMMYFUNCTION("""COMPUTED_VALUE"""),"За")</f>
        <v>За</v>
      </c>
      <c r="IY59" s="19">
        <f ca="1">IFERROR(__xludf.DUMMYFUNCTION("""COMPUTED_VALUE"""),27)</f>
        <v>27</v>
      </c>
      <c r="IZ59" s="19" t="str">
        <f ca="1">IFERROR(__xludf.DUMMYFUNCTION("""COMPUTED_VALUE"""),"Муха  В. В.")</f>
        <v>Муха  В. В.</v>
      </c>
      <c r="JA59" s="19" t="str">
        <f ca="1">IFERROR(__xludf.DUMMYFUNCTION("""COMPUTED_VALUE"""),"За")</f>
        <v>За</v>
      </c>
      <c r="JB59" s="19">
        <f ca="1">IFERROR(__xludf.DUMMYFUNCTION("""COMPUTED_VALUE"""),27)</f>
        <v>27</v>
      </c>
      <c r="JC59" s="19" t="str">
        <f ca="1">IFERROR(__xludf.DUMMYFUNCTION("""COMPUTED_VALUE"""),"Муха  В. В.")</f>
        <v>Муха  В. В.</v>
      </c>
      <c r="JD59" s="19" t="str">
        <f ca="1">IFERROR(__xludf.DUMMYFUNCTION("""COMPUTED_VALUE"""),"За")</f>
        <v>За</v>
      </c>
      <c r="JE59" s="19">
        <f ca="1">IFERROR(__xludf.DUMMYFUNCTION("""COMPUTED_VALUE"""),27)</f>
        <v>27</v>
      </c>
      <c r="JF59" s="19" t="str">
        <f ca="1">IFERROR(__xludf.DUMMYFUNCTION("""COMPUTED_VALUE"""),"Муха  В. В.")</f>
        <v>Муха  В. В.</v>
      </c>
      <c r="JG59" s="19" t="str">
        <f ca="1">IFERROR(__xludf.DUMMYFUNCTION("""COMPUTED_VALUE"""),"За")</f>
        <v>За</v>
      </c>
      <c r="JH59" s="19">
        <f ca="1">IFERROR(__xludf.DUMMYFUNCTION("""COMPUTED_VALUE"""),27)</f>
        <v>27</v>
      </c>
      <c r="JI59" s="19" t="str">
        <f ca="1">IFERROR(__xludf.DUMMYFUNCTION("""COMPUTED_VALUE"""),"Муха  В. В.")</f>
        <v>Муха  В. В.</v>
      </c>
      <c r="JJ59" s="19" t="str">
        <f ca="1">IFERROR(__xludf.DUMMYFUNCTION("""COMPUTED_VALUE"""),"За")</f>
        <v>За</v>
      </c>
      <c r="JK59" s="19">
        <f ca="1">IFERROR(__xludf.DUMMYFUNCTION("""COMPUTED_VALUE"""),27)</f>
        <v>27</v>
      </c>
      <c r="JL59" s="19" t="str">
        <f ca="1">IFERROR(__xludf.DUMMYFUNCTION("""COMPUTED_VALUE"""),"Муха  В. В.")</f>
        <v>Муха  В. В.</v>
      </c>
      <c r="JM59" s="19" t="str">
        <f ca="1">IFERROR(__xludf.DUMMYFUNCTION("""COMPUTED_VALUE"""),"За")</f>
        <v>За</v>
      </c>
      <c r="JN59" s="19">
        <f ca="1">IFERROR(__xludf.DUMMYFUNCTION("""COMPUTED_VALUE"""),27)</f>
        <v>27</v>
      </c>
      <c r="JO59" s="19" t="str">
        <f ca="1">IFERROR(__xludf.DUMMYFUNCTION("""COMPUTED_VALUE"""),"Муха  В. В.")</f>
        <v>Муха  В. В.</v>
      </c>
      <c r="JP59" s="19" t="str">
        <f ca="1">IFERROR(__xludf.DUMMYFUNCTION("""COMPUTED_VALUE"""),"За")</f>
        <v>За</v>
      </c>
      <c r="JQ59" s="19">
        <f ca="1">IFERROR(__xludf.DUMMYFUNCTION("""COMPUTED_VALUE"""),27)</f>
        <v>27</v>
      </c>
      <c r="JR59" s="19" t="str">
        <f ca="1">IFERROR(__xludf.DUMMYFUNCTION("""COMPUTED_VALUE"""),"Муха  В. В.")</f>
        <v>Муха  В. В.</v>
      </c>
      <c r="JS59" s="19" t="str">
        <f ca="1">IFERROR(__xludf.DUMMYFUNCTION("""COMPUTED_VALUE"""),"За")</f>
        <v>За</v>
      </c>
      <c r="JT59" s="19">
        <f ca="1">IFERROR(__xludf.DUMMYFUNCTION("""COMPUTED_VALUE"""),27)</f>
        <v>27</v>
      </c>
      <c r="JU59" s="19" t="str">
        <f ca="1">IFERROR(__xludf.DUMMYFUNCTION("""COMPUTED_VALUE"""),"Муха  В. В.")</f>
        <v>Муха  В. В.</v>
      </c>
      <c r="JV59" s="19" t="str">
        <f ca="1">IFERROR(__xludf.DUMMYFUNCTION("""COMPUTED_VALUE"""),"За")</f>
        <v>За</v>
      </c>
      <c r="JW59" s="19">
        <f ca="1">IFERROR(__xludf.DUMMYFUNCTION("""COMPUTED_VALUE"""),27)</f>
        <v>27</v>
      </c>
      <c r="JX59" s="19" t="str">
        <f ca="1">IFERROR(__xludf.DUMMYFUNCTION("""COMPUTED_VALUE"""),"Муха  В. В.")</f>
        <v>Муха  В. В.</v>
      </c>
      <c r="JY59" s="19" t="str">
        <f ca="1">IFERROR(__xludf.DUMMYFUNCTION("""COMPUTED_VALUE"""),"За")</f>
        <v>За</v>
      </c>
      <c r="JZ59" s="19">
        <f ca="1">IFERROR(__xludf.DUMMYFUNCTION("""COMPUTED_VALUE"""),27)</f>
        <v>27</v>
      </c>
      <c r="KA59" s="19" t="str">
        <f ca="1">IFERROR(__xludf.DUMMYFUNCTION("""COMPUTED_VALUE"""),"Муха  В. В.")</f>
        <v>Муха  В. В.</v>
      </c>
      <c r="KB59" s="19" t="str">
        <f ca="1">IFERROR(__xludf.DUMMYFUNCTION("""COMPUTED_VALUE"""),"Не голосував")</f>
        <v>Не голосував</v>
      </c>
      <c r="KC59" s="19">
        <f ca="1">IFERROR(__xludf.DUMMYFUNCTION("""COMPUTED_VALUE"""),27)</f>
        <v>27</v>
      </c>
      <c r="KD59" s="19" t="str">
        <f ca="1">IFERROR(__xludf.DUMMYFUNCTION("""COMPUTED_VALUE"""),"Муха  В. В.")</f>
        <v>Муха  В. В.</v>
      </c>
      <c r="KE59" s="19" t="str">
        <f ca="1">IFERROR(__xludf.DUMMYFUNCTION("""COMPUTED_VALUE"""),"За")</f>
        <v>За</v>
      </c>
      <c r="KF59" s="19">
        <f ca="1">IFERROR(__xludf.DUMMYFUNCTION("""COMPUTED_VALUE"""),27)</f>
        <v>27</v>
      </c>
      <c r="KG59" s="19" t="str">
        <f ca="1">IFERROR(__xludf.DUMMYFUNCTION("""COMPUTED_VALUE"""),"Муха  В. В.")</f>
        <v>Муха  В. В.</v>
      </c>
      <c r="KH59" s="19" t="str">
        <f ca="1">IFERROR(__xludf.DUMMYFUNCTION("""COMPUTED_VALUE"""),"За")</f>
        <v>За</v>
      </c>
      <c r="KI59" s="19">
        <f ca="1">IFERROR(__xludf.DUMMYFUNCTION("""COMPUTED_VALUE"""),27)</f>
        <v>27</v>
      </c>
      <c r="KJ59" s="19" t="str">
        <f ca="1">IFERROR(__xludf.DUMMYFUNCTION("""COMPUTED_VALUE"""),"Муха  В. В.")</f>
        <v>Муха  В. В.</v>
      </c>
      <c r="KK59" s="19" t="str">
        <f ca="1">IFERROR(__xludf.DUMMYFUNCTION("""COMPUTED_VALUE"""),"За")</f>
        <v>За</v>
      </c>
      <c r="KL59" s="19">
        <f ca="1">IFERROR(__xludf.DUMMYFUNCTION("""COMPUTED_VALUE"""),27)</f>
        <v>27</v>
      </c>
      <c r="KM59" s="19" t="str">
        <f ca="1">IFERROR(__xludf.DUMMYFUNCTION("""COMPUTED_VALUE"""),"Муха  В. В.")</f>
        <v>Муха  В. В.</v>
      </c>
      <c r="KN59" s="19" t="str">
        <f ca="1">IFERROR(__xludf.DUMMYFUNCTION("""COMPUTED_VALUE"""),"За")</f>
        <v>За</v>
      </c>
      <c r="KO59" s="19">
        <f ca="1">IFERROR(__xludf.DUMMYFUNCTION("""COMPUTED_VALUE"""),27)</f>
        <v>27</v>
      </c>
      <c r="KP59" s="19" t="str">
        <f ca="1">IFERROR(__xludf.DUMMYFUNCTION("""COMPUTED_VALUE"""),"Муха  В. В.")</f>
        <v>Муха  В. В.</v>
      </c>
      <c r="KQ59" s="19" t="str">
        <f ca="1">IFERROR(__xludf.DUMMYFUNCTION("""COMPUTED_VALUE"""),"За")</f>
        <v>За</v>
      </c>
      <c r="KR59" s="19">
        <f ca="1">IFERROR(__xludf.DUMMYFUNCTION("""COMPUTED_VALUE"""),27)</f>
        <v>27</v>
      </c>
      <c r="KS59" s="19" t="str">
        <f ca="1">IFERROR(__xludf.DUMMYFUNCTION("""COMPUTED_VALUE"""),"Муха  В. В.")</f>
        <v>Муха  В. В.</v>
      </c>
      <c r="KT59" s="19" t="str">
        <f ca="1">IFERROR(__xludf.DUMMYFUNCTION("""COMPUTED_VALUE"""),"Не голосував")</f>
        <v>Не голосував</v>
      </c>
      <c r="KU59" s="19">
        <f ca="1">IFERROR(__xludf.DUMMYFUNCTION("""COMPUTED_VALUE"""),27)</f>
        <v>27</v>
      </c>
      <c r="KV59" s="19" t="str">
        <f ca="1">IFERROR(__xludf.DUMMYFUNCTION("""COMPUTED_VALUE"""),"Муха  В. В.")</f>
        <v>Муха  В. В.</v>
      </c>
      <c r="KW59" s="19" t="str">
        <f ca="1">IFERROR(__xludf.DUMMYFUNCTION("""COMPUTED_VALUE"""),"...")</f>
        <v>...</v>
      </c>
      <c r="KX59" s="19">
        <f ca="1">IFERROR(__xludf.DUMMYFUNCTION("""COMPUTED_VALUE"""),27)</f>
        <v>27</v>
      </c>
      <c r="KY59" s="19" t="str">
        <f ca="1">IFERROR(__xludf.DUMMYFUNCTION("""COMPUTED_VALUE"""),"Муха  В. В.")</f>
        <v>Муха  В. В.</v>
      </c>
      <c r="KZ59" s="19" t="str">
        <f ca="1">IFERROR(__xludf.DUMMYFUNCTION("""COMPUTED_VALUE"""),"...")</f>
        <v>...</v>
      </c>
      <c r="LA59" s="19">
        <f ca="1">IFERROR(__xludf.DUMMYFUNCTION("""COMPUTED_VALUE"""),27)</f>
        <v>27</v>
      </c>
      <c r="LB59" s="19" t="str">
        <f ca="1">IFERROR(__xludf.DUMMYFUNCTION("""COMPUTED_VALUE"""),"Муха  В. В.")</f>
        <v>Муха  В. В.</v>
      </c>
      <c r="LC59" s="19" t="str">
        <f ca="1">IFERROR(__xludf.DUMMYFUNCTION("""COMPUTED_VALUE"""),"За")</f>
        <v>За</v>
      </c>
      <c r="LD59" s="19">
        <f ca="1">IFERROR(__xludf.DUMMYFUNCTION("""COMPUTED_VALUE"""),27)</f>
        <v>27</v>
      </c>
      <c r="LE59" s="19" t="str">
        <f ca="1">IFERROR(__xludf.DUMMYFUNCTION("""COMPUTED_VALUE"""),"Муха  В. В.")</f>
        <v>Муха  В. В.</v>
      </c>
      <c r="LF59" s="19" t="str">
        <f ca="1">IFERROR(__xludf.DUMMYFUNCTION("""COMPUTED_VALUE"""),"За")</f>
        <v>За</v>
      </c>
      <c r="LG59" s="19">
        <f ca="1">IFERROR(__xludf.DUMMYFUNCTION("""COMPUTED_VALUE"""),27)</f>
        <v>27</v>
      </c>
      <c r="LH59" s="19" t="str">
        <f ca="1">IFERROR(__xludf.DUMMYFUNCTION("""COMPUTED_VALUE"""),"Муха  В. В.")</f>
        <v>Муха  В. В.</v>
      </c>
      <c r="LI59" s="19" t="str">
        <f ca="1">IFERROR(__xludf.DUMMYFUNCTION("""COMPUTED_VALUE"""),"За")</f>
        <v>За</v>
      </c>
      <c r="LJ59" s="19">
        <f ca="1">IFERROR(__xludf.DUMMYFUNCTION("""COMPUTED_VALUE"""),27)</f>
        <v>27</v>
      </c>
      <c r="LK59" s="19" t="str">
        <f ca="1">IFERROR(__xludf.DUMMYFUNCTION("""COMPUTED_VALUE"""),"Муха  В. В.")</f>
        <v>Муха  В. В.</v>
      </c>
      <c r="LL59" s="19" t="str">
        <f ca="1">IFERROR(__xludf.DUMMYFUNCTION("""COMPUTED_VALUE"""),"За")</f>
        <v>За</v>
      </c>
      <c r="LM59" s="19">
        <f ca="1">IFERROR(__xludf.DUMMYFUNCTION("""COMPUTED_VALUE"""),27)</f>
        <v>27</v>
      </c>
      <c r="LN59" s="19" t="str">
        <f ca="1">IFERROR(__xludf.DUMMYFUNCTION("""COMPUTED_VALUE"""),"Муха  В. В.")</f>
        <v>Муха  В. В.</v>
      </c>
      <c r="LO59" s="19" t="str">
        <f ca="1">IFERROR(__xludf.DUMMYFUNCTION("""COMPUTED_VALUE"""),"За")</f>
        <v>За</v>
      </c>
      <c r="LP59" s="19">
        <f ca="1">IFERROR(__xludf.DUMMYFUNCTION("""COMPUTED_VALUE"""),27)</f>
        <v>27</v>
      </c>
      <c r="LQ59" s="19" t="str">
        <f ca="1">IFERROR(__xludf.DUMMYFUNCTION("""COMPUTED_VALUE"""),"Муха  В. В.")</f>
        <v>Муха  В. В.</v>
      </c>
      <c r="LR59" s="19" t="str">
        <f ca="1">IFERROR(__xludf.DUMMYFUNCTION("""COMPUTED_VALUE"""),"За")</f>
        <v>За</v>
      </c>
      <c r="LS59" s="19">
        <f ca="1">IFERROR(__xludf.DUMMYFUNCTION("""COMPUTED_VALUE"""),27)</f>
        <v>27</v>
      </c>
      <c r="LT59" s="19" t="str">
        <f ca="1">IFERROR(__xludf.DUMMYFUNCTION("""COMPUTED_VALUE"""),"Муха  В. В.")</f>
        <v>Муха  В. В.</v>
      </c>
      <c r="LU59" s="19" t="str">
        <f ca="1">IFERROR(__xludf.DUMMYFUNCTION("""COMPUTED_VALUE"""),"За")</f>
        <v>За</v>
      </c>
      <c r="LV59" s="19">
        <f ca="1">IFERROR(__xludf.DUMMYFUNCTION("""COMPUTED_VALUE"""),27)</f>
        <v>27</v>
      </c>
      <c r="LW59" s="19" t="str">
        <f ca="1">IFERROR(__xludf.DUMMYFUNCTION("""COMPUTED_VALUE"""),"Муха  В. В.")</f>
        <v>Муха  В. В.</v>
      </c>
      <c r="LX59" s="19" t="str">
        <f ca="1">IFERROR(__xludf.DUMMYFUNCTION("""COMPUTED_VALUE"""),"За")</f>
        <v>За</v>
      </c>
      <c r="LY59" s="19">
        <f ca="1">IFERROR(__xludf.DUMMYFUNCTION("""COMPUTED_VALUE"""),27)</f>
        <v>27</v>
      </c>
      <c r="LZ59" s="19" t="str">
        <f ca="1">IFERROR(__xludf.DUMMYFUNCTION("""COMPUTED_VALUE"""),"Муха  В. В.")</f>
        <v>Муха  В. В.</v>
      </c>
      <c r="MA59" s="19" t="str">
        <f ca="1">IFERROR(__xludf.DUMMYFUNCTION("""COMPUTED_VALUE"""),"За")</f>
        <v>За</v>
      </c>
      <c r="MB59" s="19">
        <f ca="1">IFERROR(__xludf.DUMMYFUNCTION("""COMPUTED_VALUE"""),27)</f>
        <v>27</v>
      </c>
      <c r="MC59" s="19" t="str">
        <f ca="1">IFERROR(__xludf.DUMMYFUNCTION("""COMPUTED_VALUE"""),"Муха  В. В.")</f>
        <v>Муха  В. В.</v>
      </c>
      <c r="MD59" s="19" t="str">
        <f ca="1">IFERROR(__xludf.DUMMYFUNCTION("""COMPUTED_VALUE"""),"За")</f>
        <v>За</v>
      </c>
      <c r="ME59" s="19">
        <f ca="1">IFERROR(__xludf.DUMMYFUNCTION("""COMPUTED_VALUE"""),27)</f>
        <v>27</v>
      </c>
      <c r="MF59" s="19" t="str">
        <f ca="1">IFERROR(__xludf.DUMMYFUNCTION("""COMPUTED_VALUE"""),"Муха  В. В.")</f>
        <v>Муха  В. В.</v>
      </c>
      <c r="MG59" s="19" t="str">
        <f ca="1">IFERROR(__xludf.DUMMYFUNCTION("""COMPUTED_VALUE"""),"За")</f>
        <v>За</v>
      </c>
      <c r="MH59" s="19">
        <f ca="1">IFERROR(__xludf.DUMMYFUNCTION("""COMPUTED_VALUE"""),27)</f>
        <v>27</v>
      </c>
      <c r="MI59" s="19" t="str">
        <f ca="1">IFERROR(__xludf.DUMMYFUNCTION("""COMPUTED_VALUE"""),"Муха  В. В.")</f>
        <v>Муха  В. В.</v>
      </c>
      <c r="MJ59" s="19" t="str">
        <f ca="1">IFERROR(__xludf.DUMMYFUNCTION("""COMPUTED_VALUE"""),"За")</f>
        <v>За</v>
      </c>
      <c r="MK59" s="19">
        <f ca="1">IFERROR(__xludf.DUMMYFUNCTION("""COMPUTED_VALUE"""),27)</f>
        <v>27</v>
      </c>
      <c r="ML59" s="19" t="str">
        <f ca="1">IFERROR(__xludf.DUMMYFUNCTION("""COMPUTED_VALUE"""),"Муха  В. В.")</f>
        <v>Муха  В. В.</v>
      </c>
      <c r="MM59" s="19" t="str">
        <f ca="1">IFERROR(__xludf.DUMMYFUNCTION("""COMPUTED_VALUE"""),"За")</f>
        <v>За</v>
      </c>
      <c r="MN59" s="19">
        <f ca="1">IFERROR(__xludf.DUMMYFUNCTION("""COMPUTED_VALUE"""),27)</f>
        <v>27</v>
      </c>
      <c r="MO59" s="19" t="str">
        <f ca="1">IFERROR(__xludf.DUMMYFUNCTION("""COMPUTED_VALUE"""),"Муха  В. В.")</f>
        <v>Муха  В. В.</v>
      </c>
      <c r="MP59" s="19" t="str">
        <f ca="1">IFERROR(__xludf.DUMMYFUNCTION("""COMPUTED_VALUE"""),"За")</f>
        <v>За</v>
      </c>
      <c r="MQ59" s="19">
        <f ca="1">IFERROR(__xludf.DUMMYFUNCTION("""COMPUTED_VALUE"""),27)</f>
        <v>27</v>
      </c>
      <c r="MR59" s="19" t="str">
        <f ca="1">IFERROR(__xludf.DUMMYFUNCTION("""COMPUTED_VALUE"""),"Муха  В. В.")</f>
        <v>Муха  В. В.</v>
      </c>
      <c r="MS59" s="19" t="str">
        <f ca="1">IFERROR(__xludf.DUMMYFUNCTION("""COMPUTED_VALUE"""),"За")</f>
        <v>За</v>
      </c>
      <c r="MT59" s="19">
        <f ca="1">IFERROR(__xludf.DUMMYFUNCTION("""COMPUTED_VALUE"""),27)</f>
        <v>27</v>
      </c>
      <c r="MU59" s="19" t="str">
        <f ca="1">IFERROR(__xludf.DUMMYFUNCTION("""COMPUTED_VALUE"""),"Муха  В. В.")</f>
        <v>Муха  В. В.</v>
      </c>
      <c r="MV59" s="19" t="str">
        <f ca="1">IFERROR(__xludf.DUMMYFUNCTION("""COMPUTED_VALUE"""),"За")</f>
        <v>За</v>
      </c>
      <c r="MW59" s="19">
        <f ca="1">IFERROR(__xludf.DUMMYFUNCTION("""COMPUTED_VALUE"""),27)</f>
        <v>27</v>
      </c>
      <c r="MX59" s="19" t="str">
        <f ca="1">IFERROR(__xludf.DUMMYFUNCTION("""COMPUTED_VALUE"""),"Муха  В. В.")</f>
        <v>Муха  В. В.</v>
      </c>
      <c r="MY59" s="19" t="str">
        <f ca="1">IFERROR(__xludf.DUMMYFUNCTION("""COMPUTED_VALUE"""),"За")</f>
        <v>За</v>
      </c>
      <c r="MZ59" s="19">
        <f ca="1">IFERROR(__xludf.DUMMYFUNCTION("""COMPUTED_VALUE"""),27)</f>
        <v>27</v>
      </c>
      <c r="NA59" s="19" t="str">
        <f ca="1">IFERROR(__xludf.DUMMYFUNCTION("""COMPUTED_VALUE"""),"Муха  В. В.")</f>
        <v>Муха  В. В.</v>
      </c>
      <c r="NB59" s="19" t="str">
        <f ca="1">IFERROR(__xludf.DUMMYFUNCTION("""COMPUTED_VALUE"""),"За")</f>
        <v>За</v>
      </c>
      <c r="NC59" s="19">
        <f ca="1">IFERROR(__xludf.DUMMYFUNCTION("""COMPUTED_VALUE"""),27)</f>
        <v>27</v>
      </c>
      <c r="ND59" s="19" t="str">
        <f ca="1">IFERROR(__xludf.DUMMYFUNCTION("""COMPUTED_VALUE"""),"Муха  В. В.")</f>
        <v>Муха  В. В.</v>
      </c>
      <c r="NE59" s="19" t="str">
        <f ca="1">IFERROR(__xludf.DUMMYFUNCTION("""COMPUTED_VALUE"""),"За")</f>
        <v>За</v>
      </c>
      <c r="NF59" s="19">
        <f ca="1">IFERROR(__xludf.DUMMYFUNCTION("""COMPUTED_VALUE"""),27)</f>
        <v>27</v>
      </c>
      <c r="NG59" s="19" t="str">
        <f ca="1">IFERROR(__xludf.DUMMYFUNCTION("""COMPUTED_VALUE"""),"Муха  В. В.")</f>
        <v>Муха  В. В.</v>
      </c>
      <c r="NH59" s="19" t="str">
        <f ca="1">IFERROR(__xludf.DUMMYFUNCTION("""COMPUTED_VALUE"""),"За")</f>
        <v>За</v>
      </c>
      <c r="NI59" s="19">
        <f ca="1">IFERROR(__xludf.DUMMYFUNCTION("""COMPUTED_VALUE"""),27)</f>
        <v>27</v>
      </c>
      <c r="NJ59" s="19" t="str">
        <f ca="1">IFERROR(__xludf.DUMMYFUNCTION("""COMPUTED_VALUE"""),"Муха  В. В.")</f>
        <v>Муха  В. В.</v>
      </c>
      <c r="NK59" s="19" t="str">
        <f ca="1">IFERROR(__xludf.DUMMYFUNCTION("""COMPUTED_VALUE"""),"За")</f>
        <v>За</v>
      </c>
      <c r="NL59" s="19">
        <f ca="1">IFERROR(__xludf.DUMMYFUNCTION("""COMPUTED_VALUE"""),27)</f>
        <v>27</v>
      </c>
      <c r="NM59" s="19" t="str">
        <f ca="1">IFERROR(__xludf.DUMMYFUNCTION("""COMPUTED_VALUE"""),"Муха  В. В.")</f>
        <v>Муха  В. В.</v>
      </c>
      <c r="NN59" s="19" t="str">
        <f ca="1">IFERROR(__xludf.DUMMYFUNCTION("""COMPUTED_VALUE"""),"За")</f>
        <v>За</v>
      </c>
      <c r="NO59" s="19">
        <f ca="1">IFERROR(__xludf.DUMMYFUNCTION("""COMPUTED_VALUE"""),27)</f>
        <v>27</v>
      </c>
      <c r="NP59" s="19" t="str">
        <f ca="1">IFERROR(__xludf.DUMMYFUNCTION("""COMPUTED_VALUE"""),"Муха  В. В.")</f>
        <v>Муха  В. В.</v>
      </c>
      <c r="NQ59" s="19" t="str">
        <f ca="1">IFERROR(__xludf.DUMMYFUNCTION("""COMPUTED_VALUE"""),"За")</f>
        <v>За</v>
      </c>
      <c r="NR59" s="19">
        <f ca="1">IFERROR(__xludf.DUMMYFUNCTION("""COMPUTED_VALUE"""),27)</f>
        <v>27</v>
      </c>
      <c r="NS59" s="19" t="str">
        <f ca="1">IFERROR(__xludf.DUMMYFUNCTION("""COMPUTED_VALUE"""),"Муха  В. В.")</f>
        <v>Муха  В. В.</v>
      </c>
      <c r="NT59" s="19" t="str">
        <f ca="1">IFERROR(__xludf.DUMMYFUNCTION("""COMPUTED_VALUE"""),"Утримався")</f>
        <v>Утримався</v>
      </c>
      <c r="NU59" s="19">
        <f ca="1">IFERROR(__xludf.DUMMYFUNCTION("""COMPUTED_VALUE"""),27)</f>
        <v>27</v>
      </c>
      <c r="NV59" s="19" t="str">
        <f ca="1">IFERROR(__xludf.DUMMYFUNCTION("""COMPUTED_VALUE"""),"Муха  В. В.")</f>
        <v>Муха  В. В.</v>
      </c>
      <c r="NW59" s="19" t="str">
        <f ca="1">IFERROR(__xludf.DUMMYFUNCTION("""COMPUTED_VALUE"""),"Утримався")</f>
        <v>Утримався</v>
      </c>
      <c r="NX59" s="19">
        <f ca="1">IFERROR(__xludf.DUMMYFUNCTION("""COMPUTED_VALUE"""),27)</f>
        <v>27</v>
      </c>
      <c r="NY59" s="19" t="str">
        <f ca="1">IFERROR(__xludf.DUMMYFUNCTION("""COMPUTED_VALUE"""),"Муха  В. В.")</f>
        <v>Муха  В. В.</v>
      </c>
      <c r="NZ59" s="19" t="str">
        <f ca="1">IFERROR(__xludf.DUMMYFUNCTION("""COMPUTED_VALUE"""),"За")</f>
        <v>За</v>
      </c>
      <c r="OA59" s="19">
        <f ca="1">IFERROR(__xludf.DUMMYFUNCTION("""COMPUTED_VALUE"""),27)</f>
        <v>27</v>
      </c>
      <c r="OB59" s="19" t="str">
        <f ca="1">IFERROR(__xludf.DUMMYFUNCTION("""COMPUTED_VALUE"""),"Муха  В. В.")</f>
        <v>Муха  В. В.</v>
      </c>
      <c r="OC59" s="19" t="str">
        <f ca="1">IFERROR(__xludf.DUMMYFUNCTION("""COMPUTED_VALUE"""),"Не голосував")</f>
        <v>Не голосував</v>
      </c>
      <c r="OD59" s="19">
        <f ca="1">IFERROR(__xludf.DUMMYFUNCTION("""COMPUTED_VALUE"""),27)</f>
        <v>27</v>
      </c>
      <c r="OE59" s="19" t="str">
        <f ca="1">IFERROR(__xludf.DUMMYFUNCTION("""COMPUTED_VALUE"""),"Муха  В. В.")</f>
        <v>Муха  В. В.</v>
      </c>
      <c r="OF59" s="19" t="str">
        <f ca="1">IFERROR(__xludf.DUMMYFUNCTION("""COMPUTED_VALUE"""),"За")</f>
        <v>За</v>
      </c>
      <c r="OG59" s="19">
        <f ca="1">IFERROR(__xludf.DUMMYFUNCTION("""COMPUTED_VALUE"""),27)</f>
        <v>27</v>
      </c>
      <c r="OH59" s="19" t="str">
        <f ca="1">IFERROR(__xludf.DUMMYFUNCTION("""COMPUTED_VALUE"""),"Муха  В. В.")</f>
        <v>Муха  В. В.</v>
      </c>
      <c r="OI59" s="19" t="str">
        <f ca="1">IFERROR(__xludf.DUMMYFUNCTION("""COMPUTED_VALUE"""),"За")</f>
        <v>За</v>
      </c>
      <c r="OJ59" s="19">
        <f ca="1">IFERROR(__xludf.DUMMYFUNCTION("""COMPUTED_VALUE"""),27)</f>
        <v>27</v>
      </c>
      <c r="OK59" s="19" t="str">
        <f ca="1">IFERROR(__xludf.DUMMYFUNCTION("""COMPUTED_VALUE"""),"Муха  В. В.")</f>
        <v>Муха  В. В.</v>
      </c>
      <c r="OL59" s="19" t="str">
        <f ca="1">IFERROR(__xludf.DUMMYFUNCTION("""COMPUTED_VALUE"""),"За")</f>
        <v>За</v>
      </c>
      <c r="OM59" s="19">
        <f ca="1">IFERROR(__xludf.DUMMYFUNCTION("""COMPUTED_VALUE"""),27)</f>
        <v>27</v>
      </c>
      <c r="ON59" s="19" t="str">
        <f ca="1">IFERROR(__xludf.DUMMYFUNCTION("""COMPUTED_VALUE"""),"Муха  В. В.")</f>
        <v>Муха  В. В.</v>
      </c>
      <c r="OO59" s="19" t="str">
        <f ca="1">IFERROR(__xludf.DUMMYFUNCTION("""COMPUTED_VALUE"""),"За")</f>
        <v>За</v>
      </c>
      <c r="OP59" s="19">
        <f ca="1">IFERROR(__xludf.DUMMYFUNCTION("""COMPUTED_VALUE"""),27)</f>
        <v>27</v>
      </c>
      <c r="OQ59" s="19" t="str">
        <f ca="1">IFERROR(__xludf.DUMMYFUNCTION("""COMPUTED_VALUE"""),"Муха  В. В.")</f>
        <v>Муха  В. В.</v>
      </c>
      <c r="OR59" s="19" t="str">
        <f ca="1">IFERROR(__xludf.DUMMYFUNCTION("""COMPUTED_VALUE"""),"За")</f>
        <v>За</v>
      </c>
      <c r="OS59" s="19">
        <f ca="1">IFERROR(__xludf.DUMMYFUNCTION("""COMPUTED_VALUE"""),27)</f>
        <v>27</v>
      </c>
      <c r="OT59" s="19" t="str">
        <f ca="1">IFERROR(__xludf.DUMMYFUNCTION("""COMPUTED_VALUE"""),"Муха  В. В.")</f>
        <v>Муха  В. В.</v>
      </c>
      <c r="OU59" s="19" t="str">
        <f ca="1">IFERROR(__xludf.DUMMYFUNCTION("""COMPUTED_VALUE"""),"За")</f>
        <v>За</v>
      </c>
      <c r="OV59" s="19">
        <f ca="1">IFERROR(__xludf.DUMMYFUNCTION("""COMPUTED_VALUE"""),27)</f>
        <v>27</v>
      </c>
      <c r="OW59" s="19" t="str">
        <f ca="1">IFERROR(__xludf.DUMMYFUNCTION("""COMPUTED_VALUE"""),"Муха  В. В.")</f>
        <v>Муха  В. В.</v>
      </c>
      <c r="OX59" s="19" t="str">
        <f ca="1">IFERROR(__xludf.DUMMYFUNCTION("""COMPUTED_VALUE"""),"За")</f>
        <v>За</v>
      </c>
      <c r="OY59" s="19">
        <f ca="1">IFERROR(__xludf.DUMMYFUNCTION("""COMPUTED_VALUE"""),27)</f>
        <v>27</v>
      </c>
      <c r="OZ59" s="19" t="str">
        <f ca="1">IFERROR(__xludf.DUMMYFUNCTION("""COMPUTED_VALUE"""),"Муха  В. В.")</f>
        <v>Муха  В. В.</v>
      </c>
      <c r="PA59" s="19" t="str">
        <f ca="1">IFERROR(__xludf.DUMMYFUNCTION("""COMPUTED_VALUE"""),"За")</f>
        <v>За</v>
      </c>
      <c r="PB59" s="19">
        <f ca="1">IFERROR(__xludf.DUMMYFUNCTION("""COMPUTED_VALUE"""),27)</f>
        <v>27</v>
      </c>
      <c r="PC59" s="19" t="str">
        <f ca="1">IFERROR(__xludf.DUMMYFUNCTION("""COMPUTED_VALUE"""),"Муха  В. В.")</f>
        <v>Муха  В. В.</v>
      </c>
      <c r="PD59" s="19" t="str">
        <f ca="1">IFERROR(__xludf.DUMMYFUNCTION("""COMPUTED_VALUE"""),"За")</f>
        <v>За</v>
      </c>
      <c r="PE59" s="19">
        <f ca="1">IFERROR(__xludf.DUMMYFUNCTION("""COMPUTED_VALUE"""),27)</f>
        <v>27</v>
      </c>
      <c r="PF59" s="19" t="str">
        <f ca="1">IFERROR(__xludf.DUMMYFUNCTION("""COMPUTED_VALUE"""),"Муха  В. В.")</f>
        <v>Муха  В. В.</v>
      </c>
      <c r="PG59" s="19" t="str">
        <f ca="1">IFERROR(__xludf.DUMMYFUNCTION("""COMPUTED_VALUE"""),"За")</f>
        <v>За</v>
      </c>
      <c r="PH59" s="19">
        <f ca="1">IFERROR(__xludf.DUMMYFUNCTION("""COMPUTED_VALUE"""),27)</f>
        <v>27</v>
      </c>
      <c r="PI59" s="19" t="str">
        <f ca="1">IFERROR(__xludf.DUMMYFUNCTION("""COMPUTED_VALUE"""),"Муха  В. В.")</f>
        <v>Муха  В. В.</v>
      </c>
      <c r="PJ59" s="19" t="str">
        <f ca="1">IFERROR(__xludf.DUMMYFUNCTION("""COMPUTED_VALUE"""),"За")</f>
        <v>За</v>
      </c>
      <c r="PK59" s="19">
        <f ca="1">IFERROR(__xludf.DUMMYFUNCTION("""COMPUTED_VALUE"""),27)</f>
        <v>27</v>
      </c>
      <c r="PL59" s="19" t="str">
        <f ca="1">IFERROR(__xludf.DUMMYFUNCTION("""COMPUTED_VALUE"""),"Муха  В. В.")</f>
        <v>Муха  В. В.</v>
      </c>
      <c r="PM59" s="19" t="str">
        <f ca="1">IFERROR(__xludf.DUMMYFUNCTION("""COMPUTED_VALUE"""),"Не голосував")</f>
        <v>Не голосував</v>
      </c>
      <c r="PN59" s="19">
        <f ca="1">IFERROR(__xludf.DUMMYFUNCTION("""COMPUTED_VALUE"""),27)</f>
        <v>27</v>
      </c>
      <c r="PO59" s="19" t="str">
        <f ca="1">IFERROR(__xludf.DUMMYFUNCTION("""COMPUTED_VALUE"""),"Муха  В. В.")</f>
        <v>Муха  В. В.</v>
      </c>
      <c r="PP59" s="19" t="str">
        <f ca="1">IFERROR(__xludf.DUMMYFUNCTION("""COMPUTED_VALUE"""),"За")</f>
        <v>За</v>
      </c>
      <c r="PQ59" s="19">
        <f ca="1">IFERROR(__xludf.DUMMYFUNCTION("""COMPUTED_VALUE"""),27)</f>
        <v>27</v>
      </c>
      <c r="PR59" s="19" t="str">
        <f ca="1">IFERROR(__xludf.DUMMYFUNCTION("""COMPUTED_VALUE"""),"Муха  В. В.")</f>
        <v>Муха  В. В.</v>
      </c>
      <c r="PS59" s="19" t="str">
        <f ca="1">IFERROR(__xludf.DUMMYFUNCTION("""COMPUTED_VALUE"""),"Не голосував")</f>
        <v>Не голосував</v>
      </c>
      <c r="PT59" s="19">
        <f ca="1">IFERROR(__xludf.DUMMYFUNCTION("""COMPUTED_VALUE"""),27)</f>
        <v>27</v>
      </c>
      <c r="PU59" s="19" t="str">
        <f ca="1">IFERROR(__xludf.DUMMYFUNCTION("""COMPUTED_VALUE"""),"Муха  В. В.")</f>
        <v>Муха  В. В.</v>
      </c>
      <c r="PV59" s="19" t="str">
        <f ca="1">IFERROR(__xludf.DUMMYFUNCTION("""COMPUTED_VALUE"""),"Не голосував")</f>
        <v>Не голосував</v>
      </c>
      <c r="PW59" s="19">
        <f ca="1">IFERROR(__xludf.DUMMYFUNCTION("""COMPUTED_VALUE"""),27)</f>
        <v>27</v>
      </c>
      <c r="PX59" s="19" t="str">
        <f ca="1">IFERROR(__xludf.DUMMYFUNCTION("""COMPUTED_VALUE"""),"Муха  В. В.")</f>
        <v>Муха  В. В.</v>
      </c>
      <c r="PY59" s="19" t="str">
        <f ca="1">IFERROR(__xludf.DUMMYFUNCTION("""COMPUTED_VALUE"""),"За")</f>
        <v>За</v>
      </c>
      <c r="PZ59" s="19">
        <f ca="1">IFERROR(__xludf.DUMMYFUNCTION("""COMPUTED_VALUE"""),27)</f>
        <v>27</v>
      </c>
      <c r="QA59" s="19" t="str">
        <f ca="1">IFERROR(__xludf.DUMMYFUNCTION("""COMPUTED_VALUE"""),"Муха  В. В.")</f>
        <v>Муха  В. В.</v>
      </c>
      <c r="QB59" s="19" t="str">
        <f ca="1">IFERROR(__xludf.DUMMYFUNCTION("""COMPUTED_VALUE"""),"Утримався")</f>
        <v>Утримався</v>
      </c>
      <c r="QC59" s="19">
        <f ca="1">IFERROR(__xludf.DUMMYFUNCTION("""COMPUTED_VALUE"""),27)</f>
        <v>27</v>
      </c>
      <c r="QD59" s="19" t="str">
        <f ca="1">IFERROR(__xludf.DUMMYFUNCTION("""COMPUTED_VALUE"""),"Муха  В. В.")</f>
        <v>Муха  В. В.</v>
      </c>
      <c r="QE59" s="19" t="str">
        <f ca="1">IFERROR(__xludf.DUMMYFUNCTION("""COMPUTED_VALUE"""),"За")</f>
        <v>За</v>
      </c>
      <c r="QF59" s="19">
        <f ca="1">IFERROR(__xludf.DUMMYFUNCTION("""COMPUTED_VALUE"""),27)</f>
        <v>27</v>
      </c>
      <c r="QG59" s="19" t="str">
        <f ca="1">IFERROR(__xludf.DUMMYFUNCTION("""COMPUTED_VALUE"""),"Муха  В. В.")</f>
        <v>Муха  В. В.</v>
      </c>
      <c r="QH59" s="19" t="str">
        <f ca="1">IFERROR(__xludf.DUMMYFUNCTION("""COMPUTED_VALUE"""),"Утримався")</f>
        <v>Утримався</v>
      </c>
      <c r="QI59" s="19">
        <f ca="1">IFERROR(__xludf.DUMMYFUNCTION("""COMPUTED_VALUE"""),27)</f>
        <v>27</v>
      </c>
      <c r="QJ59" s="19" t="str">
        <f ca="1">IFERROR(__xludf.DUMMYFUNCTION("""COMPUTED_VALUE"""),"Муха  В. В.")</f>
        <v>Муха  В. В.</v>
      </c>
      <c r="QK59" s="19" t="str">
        <f ca="1">IFERROR(__xludf.DUMMYFUNCTION("""COMPUTED_VALUE"""),"За")</f>
        <v>За</v>
      </c>
    </row>
    <row r="60" spans="1:453" ht="12.75">
      <c r="A60" s="17">
        <f ca="1">IFERROR(__xludf.DUMMYFUNCTION("""COMPUTED_VALUE"""),29)</f>
        <v>29</v>
      </c>
      <c r="B60" s="17" t="str">
        <f ca="1">IFERROR(__xludf.DUMMYFUNCTION("""COMPUTED_VALUE"""),"Непоп  В. І.")</f>
        <v>Непоп  В. І.</v>
      </c>
      <c r="C60" s="19" t="str">
        <f ca="1">IFERROR(__xludf.DUMMYFUNCTION("""COMPUTED_VALUE"""),"За")</f>
        <v>За</v>
      </c>
      <c r="D60" s="19">
        <f ca="1">IFERROR(__xludf.DUMMYFUNCTION("""COMPUTED_VALUE"""),29)</f>
        <v>29</v>
      </c>
      <c r="E60" s="19" t="str">
        <f ca="1">IFERROR(__xludf.DUMMYFUNCTION("""COMPUTED_VALUE"""),"Непоп  В. І.")</f>
        <v>Непоп  В. І.</v>
      </c>
      <c r="F60" s="19" t="str">
        <f ca="1">IFERROR(__xludf.DUMMYFUNCTION("""COMPUTED_VALUE"""),"За")</f>
        <v>За</v>
      </c>
      <c r="G60" s="19">
        <f ca="1">IFERROR(__xludf.DUMMYFUNCTION("""COMPUTED_VALUE"""),29)</f>
        <v>29</v>
      </c>
      <c r="H60" s="19" t="str">
        <f ca="1">IFERROR(__xludf.DUMMYFUNCTION("""COMPUTED_VALUE"""),"Непоп  В. І.")</f>
        <v>Непоп  В. І.</v>
      </c>
      <c r="I60" s="19" t="str">
        <f ca="1">IFERROR(__xludf.DUMMYFUNCTION("""COMPUTED_VALUE"""),"За")</f>
        <v>За</v>
      </c>
      <c r="J60" s="19">
        <f ca="1">IFERROR(__xludf.DUMMYFUNCTION("""COMPUTED_VALUE"""),29)</f>
        <v>29</v>
      </c>
      <c r="K60" s="19" t="str">
        <f ca="1">IFERROR(__xludf.DUMMYFUNCTION("""COMPUTED_VALUE"""),"Непоп  В. І.")</f>
        <v>Непоп  В. І.</v>
      </c>
      <c r="L60" s="19" t="str">
        <f ca="1">IFERROR(__xludf.DUMMYFUNCTION("""COMPUTED_VALUE"""),"За")</f>
        <v>За</v>
      </c>
      <c r="M60" s="19">
        <f ca="1">IFERROR(__xludf.DUMMYFUNCTION("""COMPUTED_VALUE"""),29)</f>
        <v>29</v>
      </c>
      <c r="N60" s="19" t="str">
        <f ca="1">IFERROR(__xludf.DUMMYFUNCTION("""COMPUTED_VALUE"""),"Непоп  В. І.")</f>
        <v>Непоп  В. І.</v>
      </c>
      <c r="O60" s="19" t="str">
        <f ca="1">IFERROR(__xludf.DUMMYFUNCTION("""COMPUTED_VALUE"""),"За")</f>
        <v>За</v>
      </c>
      <c r="P60" s="19">
        <f ca="1">IFERROR(__xludf.DUMMYFUNCTION("""COMPUTED_VALUE"""),29)</f>
        <v>29</v>
      </c>
      <c r="Q60" s="19" t="str">
        <f ca="1">IFERROR(__xludf.DUMMYFUNCTION("""COMPUTED_VALUE"""),"Непоп  В. І.")</f>
        <v>Непоп  В. І.</v>
      </c>
      <c r="R60" s="19" t="str">
        <f ca="1">IFERROR(__xludf.DUMMYFUNCTION("""COMPUTED_VALUE"""),"За")</f>
        <v>За</v>
      </c>
      <c r="S60" s="19">
        <f ca="1">IFERROR(__xludf.DUMMYFUNCTION("""COMPUTED_VALUE"""),29)</f>
        <v>29</v>
      </c>
      <c r="T60" s="19" t="str">
        <f ca="1">IFERROR(__xludf.DUMMYFUNCTION("""COMPUTED_VALUE"""),"Непоп  В. І.")</f>
        <v>Непоп  В. І.</v>
      </c>
      <c r="U60" s="19" t="str">
        <f ca="1">IFERROR(__xludf.DUMMYFUNCTION("""COMPUTED_VALUE"""),"За")</f>
        <v>За</v>
      </c>
      <c r="V60" s="19">
        <f ca="1">IFERROR(__xludf.DUMMYFUNCTION("""COMPUTED_VALUE"""),29)</f>
        <v>29</v>
      </c>
      <c r="W60" s="19" t="str">
        <f ca="1">IFERROR(__xludf.DUMMYFUNCTION("""COMPUTED_VALUE"""),"Непоп  В. І.")</f>
        <v>Непоп  В. І.</v>
      </c>
      <c r="X60" s="19" t="str">
        <f ca="1">IFERROR(__xludf.DUMMYFUNCTION("""COMPUTED_VALUE"""),"За")</f>
        <v>За</v>
      </c>
      <c r="Y60" s="19">
        <f ca="1">IFERROR(__xludf.DUMMYFUNCTION("""COMPUTED_VALUE"""),29)</f>
        <v>29</v>
      </c>
      <c r="Z60" s="19" t="str">
        <f ca="1">IFERROR(__xludf.DUMMYFUNCTION("""COMPUTED_VALUE"""),"Непоп  В. І.")</f>
        <v>Непоп  В. І.</v>
      </c>
      <c r="AA60" s="19" t="str">
        <f ca="1">IFERROR(__xludf.DUMMYFUNCTION("""COMPUTED_VALUE"""),"За")</f>
        <v>За</v>
      </c>
      <c r="AB60" s="19">
        <f ca="1">IFERROR(__xludf.DUMMYFUNCTION("""COMPUTED_VALUE"""),29)</f>
        <v>29</v>
      </c>
      <c r="AC60" s="19" t="str">
        <f ca="1">IFERROR(__xludf.DUMMYFUNCTION("""COMPUTED_VALUE"""),"Непоп  В. І.")</f>
        <v>Непоп  В. І.</v>
      </c>
      <c r="AD60" s="19" t="str">
        <f ca="1">IFERROR(__xludf.DUMMYFUNCTION("""COMPUTED_VALUE"""),"За")</f>
        <v>За</v>
      </c>
      <c r="AE60" s="19">
        <f ca="1">IFERROR(__xludf.DUMMYFUNCTION("""COMPUTED_VALUE"""),29)</f>
        <v>29</v>
      </c>
      <c r="AF60" s="19" t="str">
        <f ca="1">IFERROR(__xludf.DUMMYFUNCTION("""COMPUTED_VALUE"""),"Непоп  В. І.")</f>
        <v>Непоп  В. І.</v>
      </c>
      <c r="AG60" s="19" t="str">
        <f ca="1">IFERROR(__xludf.DUMMYFUNCTION("""COMPUTED_VALUE"""),"За")</f>
        <v>За</v>
      </c>
      <c r="AH60" s="19">
        <f ca="1">IFERROR(__xludf.DUMMYFUNCTION("""COMPUTED_VALUE"""),29)</f>
        <v>29</v>
      </c>
      <c r="AI60" s="19" t="str">
        <f ca="1">IFERROR(__xludf.DUMMYFUNCTION("""COMPUTED_VALUE"""),"Непоп  В. І.")</f>
        <v>Непоп  В. І.</v>
      </c>
      <c r="AJ60" s="19" t="str">
        <f ca="1">IFERROR(__xludf.DUMMYFUNCTION("""COMPUTED_VALUE"""),"За")</f>
        <v>За</v>
      </c>
      <c r="AK60" s="19">
        <f ca="1">IFERROR(__xludf.DUMMYFUNCTION("""COMPUTED_VALUE"""),29)</f>
        <v>29</v>
      </c>
      <c r="AL60" s="19" t="str">
        <f ca="1">IFERROR(__xludf.DUMMYFUNCTION("""COMPUTED_VALUE"""),"Непоп  В. І.")</f>
        <v>Непоп  В. І.</v>
      </c>
      <c r="AM60" s="19" t="str">
        <f ca="1">IFERROR(__xludf.DUMMYFUNCTION("""COMPUTED_VALUE"""),"За")</f>
        <v>За</v>
      </c>
      <c r="AN60" s="19">
        <f ca="1">IFERROR(__xludf.DUMMYFUNCTION("""COMPUTED_VALUE"""),29)</f>
        <v>29</v>
      </c>
      <c r="AO60" s="19" t="str">
        <f ca="1">IFERROR(__xludf.DUMMYFUNCTION("""COMPUTED_VALUE"""),"Непоп  В. І.")</f>
        <v>Непоп  В. І.</v>
      </c>
      <c r="AP60" s="19" t="str">
        <f ca="1">IFERROR(__xludf.DUMMYFUNCTION("""COMPUTED_VALUE"""),"За")</f>
        <v>За</v>
      </c>
      <c r="AQ60" s="19">
        <f ca="1">IFERROR(__xludf.DUMMYFUNCTION("""COMPUTED_VALUE"""),29)</f>
        <v>29</v>
      </c>
      <c r="AR60" s="19" t="str">
        <f ca="1">IFERROR(__xludf.DUMMYFUNCTION("""COMPUTED_VALUE"""),"Непоп  В. І.")</f>
        <v>Непоп  В. І.</v>
      </c>
      <c r="AS60" s="19" t="str">
        <f ca="1">IFERROR(__xludf.DUMMYFUNCTION("""COMPUTED_VALUE"""),"За")</f>
        <v>За</v>
      </c>
      <c r="AT60" s="19">
        <f ca="1">IFERROR(__xludf.DUMMYFUNCTION("""COMPUTED_VALUE"""),29)</f>
        <v>29</v>
      </c>
      <c r="AU60" s="19" t="str">
        <f ca="1">IFERROR(__xludf.DUMMYFUNCTION("""COMPUTED_VALUE"""),"Непоп  В. І.")</f>
        <v>Непоп  В. І.</v>
      </c>
      <c r="AV60" s="19" t="str">
        <f ca="1">IFERROR(__xludf.DUMMYFUNCTION("""COMPUTED_VALUE"""),"За")</f>
        <v>За</v>
      </c>
      <c r="AW60" s="19">
        <f ca="1">IFERROR(__xludf.DUMMYFUNCTION("""COMPUTED_VALUE"""),29)</f>
        <v>29</v>
      </c>
      <c r="AX60" s="19" t="str">
        <f ca="1">IFERROR(__xludf.DUMMYFUNCTION("""COMPUTED_VALUE"""),"Непоп  В. І.")</f>
        <v>Непоп  В. І.</v>
      </c>
      <c r="AY60" s="19" t="str">
        <f ca="1">IFERROR(__xludf.DUMMYFUNCTION("""COMPUTED_VALUE"""),"За")</f>
        <v>За</v>
      </c>
      <c r="AZ60" s="19">
        <f ca="1">IFERROR(__xludf.DUMMYFUNCTION("""COMPUTED_VALUE"""),29)</f>
        <v>29</v>
      </c>
      <c r="BA60" s="19" t="str">
        <f ca="1">IFERROR(__xludf.DUMMYFUNCTION("""COMPUTED_VALUE"""),"Непоп  В. І.")</f>
        <v>Непоп  В. І.</v>
      </c>
      <c r="BB60" s="19" t="str">
        <f ca="1">IFERROR(__xludf.DUMMYFUNCTION("""COMPUTED_VALUE"""),"За")</f>
        <v>За</v>
      </c>
      <c r="BC60" s="19">
        <f ca="1">IFERROR(__xludf.DUMMYFUNCTION("""COMPUTED_VALUE"""),29)</f>
        <v>29</v>
      </c>
      <c r="BD60" s="19" t="str">
        <f ca="1">IFERROR(__xludf.DUMMYFUNCTION("""COMPUTED_VALUE"""),"Непоп  В. І.")</f>
        <v>Непоп  В. І.</v>
      </c>
      <c r="BE60" s="19" t="str">
        <f ca="1">IFERROR(__xludf.DUMMYFUNCTION("""COMPUTED_VALUE"""),"За")</f>
        <v>За</v>
      </c>
      <c r="BF60" s="19">
        <f ca="1">IFERROR(__xludf.DUMMYFUNCTION("""COMPUTED_VALUE"""),29)</f>
        <v>29</v>
      </c>
      <c r="BG60" s="19" t="str">
        <f ca="1">IFERROR(__xludf.DUMMYFUNCTION("""COMPUTED_VALUE"""),"Непоп  В. І.")</f>
        <v>Непоп  В. І.</v>
      </c>
      <c r="BH60" s="19" t="str">
        <f ca="1">IFERROR(__xludf.DUMMYFUNCTION("""COMPUTED_VALUE"""),"За")</f>
        <v>За</v>
      </c>
      <c r="BI60" s="19">
        <f ca="1">IFERROR(__xludf.DUMMYFUNCTION("""COMPUTED_VALUE"""),29)</f>
        <v>29</v>
      </c>
      <c r="BJ60" s="19" t="str">
        <f ca="1">IFERROR(__xludf.DUMMYFUNCTION("""COMPUTED_VALUE"""),"Непоп  В. І.")</f>
        <v>Непоп  В. І.</v>
      </c>
      <c r="BK60" s="19" t="str">
        <f ca="1">IFERROR(__xludf.DUMMYFUNCTION("""COMPUTED_VALUE"""),"...")</f>
        <v>...</v>
      </c>
      <c r="BL60" s="19">
        <f ca="1">IFERROR(__xludf.DUMMYFUNCTION("""COMPUTED_VALUE"""),29)</f>
        <v>29</v>
      </c>
      <c r="BM60" s="19" t="str">
        <f ca="1">IFERROR(__xludf.DUMMYFUNCTION("""COMPUTED_VALUE"""),"Непоп  В. І.")</f>
        <v>Непоп  В. І.</v>
      </c>
      <c r="BN60" s="19" t="str">
        <f ca="1">IFERROR(__xludf.DUMMYFUNCTION("""COMPUTED_VALUE"""),"...")</f>
        <v>...</v>
      </c>
      <c r="BO60" s="19">
        <f ca="1">IFERROR(__xludf.DUMMYFUNCTION("""COMPUTED_VALUE"""),29)</f>
        <v>29</v>
      </c>
      <c r="BP60" s="19" t="str">
        <f ca="1">IFERROR(__xludf.DUMMYFUNCTION("""COMPUTED_VALUE"""),"Непоп  В. І.")</f>
        <v>Непоп  В. І.</v>
      </c>
      <c r="BQ60" s="19" t="str">
        <f ca="1">IFERROR(__xludf.DUMMYFUNCTION("""COMPUTED_VALUE"""),"...")</f>
        <v>...</v>
      </c>
      <c r="BR60" s="19">
        <f ca="1">IFERROR(__xludf.DUMMYFUNCTION("""COMPUTED_VALUE"""),29)</f>
        <v>29</v>
      </c>
      <c r="BS60" s="19" t="str">
        <f ca="1">IFERROR(__xludf.DUMMYFUNCTION("""COMPUTED_VALUE"""),"Непоп  В. І.")</f>
        <v>Непоп  В. І.</v>
      </c>
      <c r="BT60" s="19" t="str">
        <f ca="1">IFERROR(__xludf.DUMMYFUNCTION("""COMPUTED_VALUE"""),"...")</f>
        <v>...</v>
      </c>
      <c r="BU60" s="19">
        <f ca="1">IFERROR(__xludf.DUMMYFUNCTION("""COMPUTED_VALUE"""),29)</f>
        <v>29</v>
      </c>
      <c r="BV60" s="19" t="str">
        <f ca="1">IFERROR(__xludf.DUMMYFUNCTION("""COMPUTED_VALUE"""),"Непоп  В. І.")</f>
        <v>Непоп  В. І.</v>
      </c>
      <c r="BW60" s="19" t="str">
        <f ca="1">IFERROR(__xludf.DUMMYFUNCTION("""COMPUTED_VALUE"""),"...")</f>
        <v>...</v>
      </c>
      <c r="BX60" s="19">
        <f ca="1">IFERROR(__xludf.DUMMYFUNCTION("""COMPUTED_VALUE"""),29)</f>
        <v>29</v>
      </c>
      <c r="BY60" s="19" t="str">
        <f ca="1">IFERROR(__xludf.DUMMYFUNCTION("""COMPUTED_VALUE"""),"Непоп  В. І.")</f>
        <v>Непоп  В. І.</v>
      </c>
      <c r="BZ60" s="19" t="str">
        <f ca="1">IFERROR(__xludf.DUMMYFUNCTION("""COMPUTED_VALUE"""),"...")</f>
        <v>...</v>
      </c>
      <c r="CA60" s="19">
        <f ca="1">IFERROR(__xludf.DUMMYFUNCTION("""COMPUTED_VALUE"""),29)</f>
        <v>29</v>
      </c>
      <c r="CB60" s="19" t="str">
        <f ca="1">IFERROR(__xludf.DUMMYFUNCTION("""COMPUTED_VALUE"""),"Непоп  В. І.")</f>
        <v>Непоп  В. І.</v>
      </c>
      <c r="CC60" s="19" t="str">
        <f ca="1">IFERROR(__xludf.DUMMYFUNCTION("""COMPUTED_VALUE"""),"...")</f>
        <v>...</v>
      </c>
      <c r="CD60" s="19">
        <f ca="1">IFERROR(__xludf.DUMMYFUNCTION("""COMPUTED_VALUE"""),29)</f>
        <v>29</v>
      </c>
      <c r="CE60" s="19" t="str">
        <f ca="1">IFERROR(__xludf.DUMMYFUNCTION("""COMPUTED_VALUE"""),"Непоп  В. І.")</f>
        <v>Непоп  В. І.</v>
      </c>
      <c r="CF60" s="19" t="str">
        <f ca="1">IFERROR(__xludf.DUMMYFUNCTION("""COMPUTED_VALUE"""),"...")</f>
        <v>...</v>
      </c>
      <c r="CG60" s="19">
        <f ca="1">IFERROR(__xludf.DUMMYFUNCTION("""COMPUTED_VALUE"""),29)</f>
        <v>29</v>
      </c>
      <c r="CH60" s="19" t="str">
        <f ca="1">IFERROR(__xludf.DUMMYFUNCTION("""COMPUTED_VALUE"""),"Непоп  В. І.")</f>
        <v>Непоп  В. І.</v>
      </c>
      <c r="CI60" s="19" t="str">
        <f ca="1">IFERROR(__xludf.DUMMYFUNCTION("""COMPUTED_VALUE"""),"...")</f>
        <v>...</v>
      </c>
      <c r="CJ60" s="19">
        <f ca="1">IFERROR(__xludf.DUMMYFUNCTION("""COMPUTED_VALUE"""),29)</f>
        <v>29</v>
      </c>
      <c r="CK60" s="19" t="str">
        <f ca="1">IFERROR(__xludf.DUMMYFUNCTION("""COMPUTED_VALUE"""),"Непоп  В. І.")</f>
        <v>Непоп  В. І.</v>
      </c>
      <c r="CL60" s="19" t="str">
        <f ca="1">IFERROR(__xludf.DUMMYFUNCTION("""COMPUTED_VALUE"""),"...")</f>
        <v>...</v>
      </c>
      <c r="CM60" s="19">
        <f ca="1">IFERROR(__xludf.DUMMYFUNCTION("""COMPUTED_VALUE"""),29)</f>
        <v>29</v>
      </c>
      <c r="CN60" s="19" t="str">
        <f ca="1">IFERROR(__xludf.DUMMYFUNCTION("""COMPUTED_VALUE"""),"Непоп  В. І.")</f>
        <v>Непоп  В. І.</v>
      </c>
      <c r="CO60" s="19" t="str">
        <f ca="1">IFERROR(__xludf.DUMMYFUNCTION("""COMPUTED_VALUE"""),"...")</f>
        <v>...</v>
      </c>
      <c r="CP60" s="19">
        <f ca="1">IFERROR(__xludf.DUMMYFUNCTION("""COMPUTED_VALUE"""),29)</f>
        <v>29</v>
      </c>
      <c r="CQ60" s="19" t="str">
        <f ca="1">IFERROR(__xludf.DUMMYFUNCTION("""COMPUTED_VALUE"""),"Непоп  В. І.")</f>
        <v>Непоп  В. І.</v>
      </c>
      <c r="CR60" s="19" t="str">
        <f ca="1">IFERROR(__xludf.DUMMYFUNCTION("""COMPUTED_VALUE"""),"...")</f>
        <v>...</v>
      </c>
      <c r="CS60" s="19">
        <f ca="1">IFERROR(__xludf.DUMMYFUNCTION("""COMPUTED_VALUE"""),29)</f>
        <v>29</v>
      </c>
      <c r="CT60" s="19" t="str">
        <f ca="1">IFERROR(__xludf.DUMMYFUNCTION("""COMPUTED_VALUE"""),"Непоп  В. І.")</f>
        <v>Непоп  В. І.</v>
      </c>
      <c r="CU60" s="19" t="str">
        <f ca="1">IFERROR(__xludf.DUMMYFUNCTION("""COMPUTED_VALUE"""),"Не голосував")</f>
        <v>Не голосував</v>
      </c>
      <c r="CV60" s="19">
        <f ca="1">IFERROR(__xludf.DUMMYFUNCTION("""COMPUTED_VALUE"""),29)</f>
        <v>29</v>
      </c>
      <c r="CW60" s="19" t="str">
        <f ca="1">IFERROR(__xludf.DUMMYFUNCTION("""COMPUTED_VALUE"""),"Непоп  В. І.")</f>
        <v>Непоп  В. І.</v>
      </c>
      <c r="CX60" s="19" t="str">
        <f ca="1">IFERROR(__xludf.DUMMYFUNCTION("""COMPUTED_VALUE"""),"За")</f>
        <v>За</v>
      </c>
      <c r="CY60" s="19">
        <f ca="1">IFERROR(__xludf.DUMMYFUNCTION("""COMPUTED_VALUE"""),29)</f>
        <v>29</v>
      </c>
      <c r="CZ60" s="19" t="str">
        <f ca="1">IFERROR(__xludf.DUMMYFUNCTION("""COMPUTED_VALUE"""),"Непоп  В. І.")</f>
        <v>Непоп  В. І.</v>
      </c>
      <c r="DA60" s="19" t="str">
        <f ca="1">IFERROR(__xludf.DUMMYFUNCTION("""COMPUTED_VALUE"""),"За")</f>
        <v>За</v>
      </c>
      <c r="DB60" s="19">
        <f ca="1">IFERROR(__xludf.DUMMYFUNCTION("""COMPUTED_VALUE"""),29)</f>
        <v>29</v>
      </c>
      <c r="DC60" s="19" t="str">
        <f ca="1">IFERROR(__xludf.DUMMYFUNCTION("""COMPUTED_VALUE"""),"Непоп  В. І.")</f>
        <v>Непоп  В. І.</v>
      </c>
      <c r="DD60" s="19" t="str">
        <f ca="1">IFERROR(__xludf.DUMMYFUNCTION("""COMPUTED_VALUE"""),"За")</f>
        <v>За</v>
      </c>
      <c r="DE60" s="19">
        <f ca="1">IFERROR(__xludf.DUMMYFUNCTION("""COMPUTED_VALUE"""),29)</f>
        <v>29</v>
      </c>
      <c r="DF60" s="19" t="str">
        <f ca="1">IFERROR(__xludf.DUMMYFUNCTION("""COMPUTED_VALUE"""),"Непоп  В. І.")</f>
        <v>Непоп  В. І.</v>
      </c>
      <c r="DG60" s="19" t="str">
        <f ca="1">IFERROR(__xludf.DUMMYFUNCTION("""COMPUTED_VALUE"""),"За")</f>
        <v>За</v>
      </c>
      <c r="DH60" s="19">
        <f ca="1">IFERROR(__xludf.DUMMYFUNCTION("""COMPUTED_VALUE"""),29)</f>
        <v>29</v>
      </c>
      <c r="DI60" s="19" t="str">
        <f ca="1">IFERROR(__xludf.DUMMYFUNCTION("""COMPUTED_VALUE"""),"Непоп  В. І.")</f>
        <v>Непоп  В. І.</v>
      </c>
      <c r="DJ60" s="19" t="str">
        <f ca="1">IFERROR(__xludf.DUMMYFUNCTION("""COMPUTED_VALUE"""),"За")</f>
        <v>За</v>
      </c>
      <c r="DK60" s="19">
        <f ca="1">IFERROR(__xludf.DUMMYFUNCTION("""COMPUTED_VALUE"""),29)</f>
        <v>29</v>
      </c>
      <c r="DL60" s="19" t="str">
        <f ca="1">IFERROR(__xludf.DUMMYFUNCTION("""COMPUTED_VALUE"""),"Непоп  В. І.")</f>
        <v>Непоп  В. І.</v>
      </c>
      <c r="DM60" s="19" t="str">
        <f ca="1">IFERROR(__xludf.DUMMYFUNCTION("""COMPUTED_VALUE"""),"За")</f>
        <v>За</v>
      </c>
      <c r="DN60" s="19">
        <f ca="1">IFERROR(__xludf.DUMMYFUNCTION("""COMPUTED_VALUE"""),29)</f>
        <v>29</v>
      </c>
      <c r="DO60" s="19" t="str">
        <f ca="1">IFERROR(__xludf.DUMMYFUNCTION("""COMPUTED_VALUE"""),"Непоп  В. І.")</f>
        <v>Непоп  В. І.</v>
      </c>
      <c r="DP60" s="19" t="str">
        <f ca="1">IFERROR(__xludf.DUMMYFUNCTION("""COMPUTED_VALUE"""),"За")</f>
        <v>За</v>
      </c>
      <c r="DQ60" s="19">
        <f ca="1">IFERROR(__xludf.DUMMYFUNCTION("""COMPUTED_VALUE"""),29)</f>
        <v>29</v>
      </c>
      <c r="DR60" s="19" t="str">
        <f ca="1">IFERROR(__xludf.DUMMYFUNCTION("""COMPUTED_VALUE"""),"Непоп  В. І.")</f>
        <v>Непоп  В. І.</v>
      </c>
      <c r="DS60" s="19" t="str">
        <f ca="1">IFERROR(__xludf.DUMMYFUNCTION("""COMPUTED_VALUE"""),"За")</f>
        <v>За</v>
      </c>
      <c r="DT60" s="19">
        <f ca="1">IFERROR(__xludf.DUMMYFUNCTION("""COMPUTED_VALUE"""),29)</f>
        <v>29</v>
      </c>
      <c r="DU60" s="19" t="str">
        <f ca="1">IFERROR(__xludf.DUMMYFUNCTION("""COMPUTED_VALUE"""),"Непоп  В. І.")</f>
        <v>Непоп  В. І.</v>
      </c>
      <c r="DV60" s="19" t="str">
        <f ca="1">IFERROR(__xludf.DUMMYFUNCTION("""COMPUTED_VALUE"""),"За")</f>
        <v>За</v>
      </c>
      <c r="DW60" s="19">
        <f ca="1">IFERROR(__xludf.DUMMYFUNCTION("""COMPUTED_VALUE"""),29)</f>
        <v>29</v>
      </c>
      <c r="DX60" s="19" t="str">
        <f ca="1">IFERROR(__xludf.DUMMYFUNCTION("""COMPUTED_VALUE"""),"Непоп  В. І.")</f>
        <v>Непоп  В. І.</v>
      </c>
      <c r="DY60" s="19" t="str">
        <f ca="1">IFERROR(__xludf.DUMMYFUNCTION("""COMPUTED_VALUE"""),"За")</f>
        <v>За</v>
      </c>
      <c r="DZ60" s="19">
        <f ca="1">IFERROR(__xludf.DUMMYFUNCTION("""COMPUTED_VALUE"""),29)</f>
        <v>29</v>
      </c>
      <c r="EA60" s="19" t="str">
        <f ca="1">IFERROR(__xludf.DUMMYFUNCTION("""COMPUTED_VALUE"""),"Непоп  В. І.")</f>
        <v>Непоп  В. І.</v>
      </c>
      <c r="EB60" s="19" t="str">
        <f ca="1">IFERROR(__xludf.DUMMYFUNCTION("""COMPUTED_VALUE"""),"За")</f>
        <v>За</v>
      </c>
      <c r="EC60" s="19">
        <f ca="1">IFERROR(__xludf.DUMMYFUNCTION("""COMPUTED_VALUE"""),29)</f>
        <v>29</v>
      </c>
      <c r="ED60" s="19" t="str">
        <f ca="1">IFERROR(__xludf.DUMMYFUNCTION("""COMPUTED_VALUE"""),"Непоп  В. І.")</f>
        <v>Непоп  В. І.</v>
      </c>
      <c r="EE60" s="19" t="str">
        <f ca="1">IFERROR(__xludf.DUMMYFUNCTION("""COMPUTED_VALUE"""),"За")</f>
        <v>За</v>
      </c>
      <c r="EF60" s="19">
        <f ca="1">IFERROR(__xludf.DUMMYFUNCTION("""COMPUTED_VALUE"""),29)</f>
        <v>29</v>
      </c>
      <c r="EG60" s="19" t="str">
        <f ca="1">IFERROR(__xludf.DUMMYFUNCTION("""COMPUTED_VALUE"""),"Непоп  В. І.")</f>
        <v>Непоп  В. І.</v>
      </c>
      <c r="EH60" s="19" t="str">
        <f ca="1">IFERROR(__xludf.DUMMYFUNCTION("""COMPUTED_VALUE"""),"За")</f>
        <v>За</v>
      </c>
      <c r="EI60" s="19">
        <f ca="1">IFERROR(__xludf.DUMMYFUNCTION("""COMPUTED_VALUE"""),29)</f>
        <v>29</v>
      </c>
      <c r="EJ60" s="19" t="str">
        <f ca="1">IFERROR(__xludf.DUMMYFUNCTION("""COMPUTED_VALUE"""),"Непоп  В. І.")</f>
        <v>Непоп  В. І.</v>
      </c>
      <c r="EK60" s="19" t="str">
        <f ca="1">IFERROR(__xludf.DUMMYFUNCTION("""COMPUTED_VALUE"""),"За")</f>
        <v>За</v>
      </c>
      <c r="EL60" s="19">
        <f ca="1">IFERROR(__xludf.DUMMYFUNCTION("""COMPUTED_VALUE"""),29)</f>
        <v>29</v>
      </c>
      <c r="EM60" s="19" t="str">
        <f ca="1">IFERROR(__xludf.DUMMYFUNCTION("""COMPUTED_VALUE"""),"Непоп  В. І.")</f>
        <v>Непоп  В. І.</v>
      </c>
      <c r="EN60" s="19" t="str">
        <f ca="1">IFERROR(__xludf.DUMMYFUNCTION("""COMPUTED_VALUE"""),"Утримався")</f>
        <v>Утримався</v>
      </c>
      <c r="EO60" s="19">
        <f ca="1">IFERROR(__xludf.DUMMYFUNCTION("""COMPUTED_VALUE"""),29)</f>
        <v>29</v>
      </c>
      <c r="EP60" s="19" t="str">
        <f ca="1">IFERROR(__xludf.DUMMYFUNCTION("""COMPUTED_VALUE"""),"Непоп  В. І.")</f>
        <v>Непоп  В. І.</v>
      </c>
      <c r="EQ60" s="19" t="str">
        <f ca="1">IFERROR(__xludf.DUMMYFUNCTION("""COMPUTED_VALUE"""),"Не голосував")</f>
        <v>Не голосував</v>
      </c>
      <c r="ER60" s="19">
        <f ca="1">IFERROR(__xludf.DUMMYFUNCTION("""COMPUTED_VALUE"""),29)</f>
        <v>29</v>
      </c>
      <c r="ES60" s="19" t="str">
        <f ca="1">IFERROR(__xludf.DUMMYFUNCTION("""COMPUTED_VALUE"""),"Непоп  В. І.")</f>
        <v>Непоп  В. І.</v>
      </c>
      <c r="ET60" s="19" t="str">
        <f ca="1">IFERROR(__xludf.DUMMYFUNCTION("""COMPUTED_VALUE"""),"За")</f>
        <v>За</v>
      </c>
      <c r="EU60" s="19">
        <f ca="1">IFERROR(__xludf.DUMMYFUNCTION("""COMPUTED_VALUE"""),29)</f>
        <v>29</v>
      </c>
      <c r="EV60" s="19" t="str">
        <f ca="1">IFERROR(__xludf.DUMMYFUNCTION("""COMPUTED_VALUE"""),"Непоп  В. І.")</f>
        <v>Непоп  В. І.</v>
      </c>
      <c r="EW60" s="19" t="str">
        <f ca="1">IFERROR(__xludf.DUMMYFUNCTION("""COMPUTED_VALUE"""),"За")</f>
        <v>За</v>
      </c>
      <c r="EX60" s="19">
        <f ca="1">IFERROR(__xludf.DUMMYFUNCTION("""COMPUTED_VALUE"""),29)</f>
        <v>29</v>
      </c>
      <c r="EY60" s="19" t="str">
        <f ca="1">IFERROR(__xludf.DUMMYFUNCTION("""COMPUTED_VALUE"""),"Непоп  В. І.")</f>
        <v>Непоп  В. І.</v>
      </c>
      <c r="EZ60" s="19" t="str">
        <f ca="1">IFERROR(__xludf.DUMMYFUNCTION("""COMPUTED_VALUE"""),"За")</f>
        <v>За</v>
      </c>
      <c r="FA60" s="19">
        <f ca="1">IFERROR(__xludf.DUMMYFUNCTION("""COMPUTED_VALUE"""),29)</f>
        <v>29</v>
      </c>
      <c r="FB60" s="19" t="str">
        <f ca="1">IFERROR(__xludf.DUMMYFUNCTION("""COMPUTED_VALUE"""),"Непоп  В. І.")</f>
        <v>Непоп  В. І.</v>
      </c>
      <c r="FC60" s="19" t="str">
        <f ca="1">IFERROR(__xludf.DUMMYFUNCTION("""COMPUTED_VALUE"""),"За")</f>
        <v>За</v>
      </c>
      <c r="FD60" s="19">
        <f ca="1">IFERROR(__xludf.DUMMYFUNCTION("""COMPUTED_VALUE"""),29)</f>
        <v>29</v>
      </c>
      <c r="FE60" s="19" t="str">
        <f ca="1">IFERROR(__xludf.DUMMYFUNCTION("""COMPUTED_VALUE"""),"Непоп  В. І.")</f>
        <v>Непоп  В. І.</v>
      </c>
      <c r="FF60" s="19" t="str">
        <f ca="1">IFERROR(__xludf.DUMMYFUNCTION("""COMPUTED_VALUE"""),"За")</f>
        <v>За</v>
      </c>
      <c r="FG60" s="19">
        <f ca="1">IFERROR(__xludf.DUMMYFUNCTION("""COMPUTED_VALUE"""),29)</f>
        <v>29</v>
      </c>
      <c r="FH60" s="19" t="str">
        <f ca="1">IFERROR(__xludf.DUMMYFUNCTION("""COMPUTED_VALUE"""),"Непоп  В. І.")</f>
        <v>Непоп  В. І.</v>
      </c>
      <c r="FI60" s="19" t="str">
        <f ca="1">IFERROR(__xludf.DUMMYFUNCTION("""COMPUTED_VALUE"""),"За")</f>
        <v>За</v>
      </c>
      <c r="FJ60" s="19">
        <f ca="1">IFERROR(__xludf.DUMMYFUNCTION("""COMPUTED_VALUE"""),29)</f>
        <v>29</v>
      </c>
      <c r="FK60" s="19" t="str">
        <f ca="1">IFERROR(__xludf.DUMMYFUNCTION("""COMPUTED_VALUE"""),"Непоп  В. І.")</f>
        <v>Непоп  В. І.</v>
      </c>
      <c r="FL60" s="19" t="str">
        <f ca="1">IFERROR(__xludf.DUMMYFUNCTION("""COMPUTED_VALUE"""),"За")</f>
        <v>За</v>
      </c>
      <c r="FM60" s="19">
        <f ca="1">IFERROR(__xludf.DUMMYFUNCTION("""COMPUTED_VALUE"""),29)</f>
        <v>29</v>
      </c>
      <c r="FN60" s="19" t="str">
        <f ca="1">IFERROR(__xludf.DUMMYFUNCTION("""COMPUTED_VALUE"""),"Непоп  В. І.")</f>
        <v>Непоп  В. І.</v>
      </c>
      <c r="FO60" s="19" t="str">
        <f ca="1">IFERROR(__xludf.DUMMYFUNCTION("""COMPUTED_VALUE"""),"За")</f>
        <v>За</v>
      </c>
      <c r="FP60" s="19">
        <f ca="1">IFERROR(__xludf.DUMMYFUNCTION("""COMPUTED_VALUE"""),29)</f>
        <v>29</v>
      </c>
      <c r="FQ60" s="19" t="str">
        <f ca="1">IFERROR(__xludf.DUMMYFUNCTION("""COMPUTED_VALUE"""),"Непоп  В. І.")</f>
        <v>Непоп  В. І.</v>
      </c>
      <c r="FR60" s="19" t="str">
        <f ca="1">IFERROR(__xludf.DUMMYFUNCTION("""COMPUTED_VALUE"""),"За")</f>
        <v>За</v>
      </c>
      <c r="FS60" s="19">
        <f ca="1">IFERROR(__xludf.DUMMYFUNCTION("""COMPUTED_VALUE"""),29)</f>
        <v>29</v>
      </c>
      <c r="FT60" s="19" t="str">
        <f ca="1">IFERROR(__xludf.DUMMYFUNCTION("""COMPUTED_VALUE"""),"Непоп  В. І.")</f>
        <v>Непоп  В. І.</v>
      </c>
      <c r="FU60" s="19" t="str">
        <f ca="1">IFERROR(__xludf.DUMMYFUNCTION("""COMPUTED_VALUE"""),"За")</f>
        <v>За</v>
      </c>
      <c r="FV60" s="19">
        <f ca="1">IFERROR(__xludf.DUMMYFUNCTION("""COMPUTED_VALUE"""),29)</f>
        <v>29</v>
      </c>
      <c r="FW60" s="19" t="str">
        <f ca="1">IFERROR(__xludf.DUMMYFUNCTION("""COMPUTED_VALUE"""),"Непоп  В. І.")</f>
        <v>Непоп  В. І.</v>
      </c>
      <c r="FX60" s="19" t="str">
        <f ca="1">IFERROR(__xludf.DUMMYFUNCTION("""COMPUTED_VALUE"""),"За")</f>
        <v>За</v>
      </c>
      <c r="FY60" s="19">
        <f ca="1">IFERROR(__xludf.DUMMYFUNCTION("""COMPUTED_VALUE"""),29)</f>
        <v>29</v>
      </c>
      <c r="FZ60" s="19" t="str">
        <f ca="1">IFERROR(__xludf.DUMMYFUNCTION("""COMPUTED_VALUE"""),"Непоп  В. І.")</f>
        <v>Непоп  В. І.</v>
      </c>
      <c r="GA60" s="19" t="str">
        <f ca="1">IFERROR(__xludf.DUMMYFUNCTION("""COMPUTED_VALUE"""),"За")</f>
        <v>За</v>
      </c>
      <c r="GB60" s="19">
        <f ca="1">IFERROR(__xludf.DUMMYFUNCTION("""COMPUTED_VALUE"""),29)</f>
        <v>29</v>
      </c>
      <c r="GC60" s="19" t="str">
        <f ca="1">IFERROR(__xludf.DUMMYFUNCTION("""COMPUTED_VALUE"""),"Непоп  В. І.")</f>
        <v>Непоп  В. І.</v>
      </c>
      <c r="GD60" s="19" t="str">
        <f ca="1">IFERROR(__xludf.DUMMYFUNCTION("""COMPUTED_VALUE"""),"За")</f>
        <v>За</v>
      </c>
      <c r="GE60" s="19">
        <f ca="1">IFERROR(__xludf.DUMMYFUNCTION("""COMPUTED_VALUE"""),29)</f>
        <v>29</v>
      </c>
      <c r="GF60" s="19" t="str">
        <f ca="1">IFERROR(__xludf.DUMMYFUNCTION("""COMPUTED_VALUE"""),"Непоп  В. І.")</f>
        <v>Непоп  В. І.</v>
      </c>
      <c r="GG60" s="19" t="str">
        <f ca="1">IFERROR(__xludf.DUMMYFUNCTION("""COMPUTED_VALUE"""),"За")</f>
        <v>За</v>
      </c>
      <c r="GH60" s="19">
        <f ca="1">IFERROR(__xludf.DUMMYFUNCTION("""COMPUTED_VALUE"""),29)</f>
        <v>29</v>
      </c>
      <c r="GI60" s="19" t="str">
        <f ca="1">IFERROR(__xludf.DUMMYFUNCTION("""COMPUTED_VALUE"""),"Непоп  В. І.")</f>
        <v>Непоп  В. І.</v>
      </c>
      <c r="GJ60" s="19" t="str">
        <f ca="1">IFERROR(__xludf.DUMMYFUNCTION("""COMPUTED_VALUE"""),"За")</f>
        <v>За</v>
      </c>
      <c r="GK60" s="19">
        <f ca="1">IFERROR(__xludf.DUMMYFUNCTION("""COMPUTED_VALUE"""),29)</f>
        <v>29</v>
      </c>
      <c r="GL60" s="19" t="str">
        <f ca="1">IFERROR(__xludf.DUMMYFUNCTION("""COMPUTED_VALUE"""),"Непоп  В. І.")</f>
        <v>Непоп  В. І.</v>
      </c>
      <c r="GM60" s="19" t="str">
        <f ca="1">IFERROR(__xludf.DUMMYFUNCTION("""COMPUTED_VALUE"""),"За")</f>
        <v>За</v>
      </c>
      <c r="GN60" s="19">
        <f ca="1">IFERROR(__xludf.DUMMYFUNCTION("""COMPUTED_VALUE"""),29)</f>
        <v>29</v>
      </c>
      <c r="GO60" s="19" t="str">
        <f ca="1">IFERROR(__xludf.DUMMYFUNCTION("""COMPUTED_VALUE"""),"Непоп  В. І.")</f>
        <v>Непоп  В. І.</v>
      </c>
      <c r="GP60" s="19" t="str">
        <f ca="1">IFERROR(__xludf.DUMMYFUNCTION("""COMPUTED_VALUE"""),"За")</f>
        <v>За</v>
      </c>
      <c r="GQ60" s="19">
        <f ca="1">IFERROR(__xludf.DUMMYFUNCTION("""COMPUTED_VALUE"""),29)</f>
        <v>29</v>
      </c>
      <c r="GR60" s="19" t="str">
        <f ca="1">IFERROR(__xludf.DUMMYFUNCTION("""COMPUTED_VALUE"""),"Непоп  В. І.")</f>
        <v>Непоп  В. І.</v>
      </c>
      <c r="GS60" s="19" t="str">
        <f ca="1">IFERROR(__xludf.DUMMYFUNCTION("""COMPUTED_VALUE"""),"За")</f>
        <v>За</v>
      </c>
      <c r="GT60" s="19">
        <f ca="1">IFERROR(__xludf.DUMMYFUNCTION("""COMPUTED_VALUE"""),29)</f>
        <v>29</v>
      </c>
      <c r="GU60" s="19" t="str">
        <f ca="1">IFERROR(__xludf.DUMMYFUNCTION("""COMPUTED_VALUE"""),"Непоп  В. І.")</f>
        <v>Непоп  В. І.</v>
      </c>
      <c r="GV60" s="19" t="str">
        <f ca="1">IFERROR(__xludf.DUMMYFUNCTION("""COMPUTED_VALUE"""),"За")</f>
        <v>За</v>
      </c>
      <c r="GW60" s="19">
        <f ca="1">IFERROR(__xludf.DUMMYFUNCTION("""COMPUTED_VALUE"""),29)</f>
        <v>29</v>
      </c>
      <c r="GX60" s="19" t="str">
        <f ca="1">IFERROR(__xludf.DUMMYFUNCTION("""COMPUTED_VALUE"""),"Непоп  В. І.")</f>
        <v>Непоп  В. І.</v>
      </c>
      <c r="GY60" s="19" t="str">
        <f ca="1">IFERROR(__xludf.DUMMYFUNCTION("""COMPUTED_VALUE"""),"За")</f>
        <v>За</v>
      </c>
      <c r="GZ60" s="19">
        <f ca="1">IFERROR(__xludf.DUMMYFUNCTION("""COMPUTED_VALUE"""),29)</f>
        <v>29</v>
      </c>
      <c r="HA60" s="19" t="str">
        <f ca="1">IFERROR(__xludf.DUMMYFUNCTION("""COMPUTED_VALUE"""),"Непоп  В. І.")</f>
        <v>Непоп  В. І.</v>
      </c>
      <c r="HB60" s="19" t="str">
        <f ca="1">IFERROR(__xludf.DUMMYFUNCTION("""COMPUTED_VALUE"""),"За")</f>
        <v>За</v>
      </c>
      <c r="HC60" s="19">
        <f ca="1">IFERROR(__xludf.DUMMYFUNCTION("""COMPUTED_VALUE"""),29)</f>
        <v>29</v>
      </c>
      <c r="HD60" s="19" t="str">
        <f ca="1">IFERROR(__xludf.DUMMYFUNCTION("""COMPUTED_VALUE"""),"Непоп  В. І.")</f>
        <v>Непоп  В. І.</v>
      </c>
      <c r="HE60" s="19" t="str">
        <f ca="1">IFERROR(__xludf.DUMMYFUNCTION("""COMPUTED_VALUE"""),"За")</f>
        <v>За</v>
      </c>
      <c r="HF60" s="19">
        <f ca="1">IFERROR(__xludf.DUMMYFUNCTION("""COMPUTED_VALUE"""),29)</f>
        <v>29</v>
      </c>
      <c r="HG60" s="19" t="str">
        <f ca="1">IFERROR(__xludf.DUMMYFUNCTION("""COMPUTED_VALUE"""),"Непоп  В. І.")</f>
        <v>Непоп  В. І.</v>
      </c>
      <c r="HH60" s="19" t="str">
        <f ca="1">IFERROR(__xludf.DUMMYFUNCTION("""COMPUTED_VALUE"""),"За")</f>
        <v>За</v>
      </c>
      <c r="HI60" s="19">
        <f ca="1">IFERROR(__xludf.DUMMYFUNCTION("""COMPUTED_VALUE"""),29)</f>
        <v>29</v>
      </c>
      <c r="HJ60" s="19" t="str">
        <f ca="1">IFERROR(__xludf.DUMMYFUNCTION("""COMPUTED_VALUE"""),"Непоп  В. І.")</f>
        <v>Непоп  В. І.</v>
      </c>
      <c r="HK60" s="19" t="str">
        <f ca="1">IFERROR(__xludf.DUMMYFUNCTION("""COMPUTED_VALUE"""),"За")</f>
        <v>За</v>
      </c>
      <c r="HL60" s="19">
        <f ca="1">IFERROR(__xludf.DUMMYFUNCTION("""COMPUTED_VALUE"""),29)</f>
        <v>29</v>
      </c>
      <c r="HM60" s="19" t="str">
        <f ca="1">IFERROR(__xludf.DUMMYFUNCTION("""COMPUTED_VALUE"""),"Непоп  В. І.")</f>
        <v>Непоп  В. І.</v>
      </c>
      <c r="HN60" s="19" t="str">
        <f ca="1">IFERROR(__xludf.DUMMYFUNCTION("""COMPUTED_VALUE"""),"За")</f>
        <v>За</v>
      </c>
      <c r="HO60" s="19">
        <f ca="1">IFERROR(__xludf.DUMMYFUNCTION("""COMPUTED_VALUE"""),29)</f>
        <v>29</v>
      </c>
      <c r="HP60" s="19" t="str">
        <f ca="1">IFERROR(__xludf.DUMMYFUNCTION("""COMPUTED_VALUE"""),"Непоп  В. І.")</f>
        <v>Непоп  В. І.</v>
      </c>
      <c r="HQ60" s="19" t="str">
        <f ca="1">IFERROR(__xludf.DUMMYFUNCTION("""COMPUTED_VALUE"""),"За")</f>
        <v>За</v>
      </c>
      <c r="HR60" s="19">
        <f ca="1">IFERROR(__xludf.DUMMYFUNCTION("""COMPUTED_VALUE"""),29)</f>
        <v>29</v>
      </c>
      <c r="HS60" s="19" t="str">
        <f ca="1">IFERROR(__xludf.DUMMYFUNCTION("""COMPUTED_VALUE"""),"Непоп  В. І.")</f>
        <v>Непоп  В. І.</v>
      </c>
      <c r="HT60" s="19" t="str">
        <f ca="1">IFERROR(__xludf.DUMMYFUNCTION("""COMPUTED_VALUE"""),"За")</f>
        <v>За</v>
      </c>
      <c r="HU60" s="19">
        <f ca="1">IFERROR(__xludf.DUMMYFUNCTION("""COMPUTED_VALUE"""),29)</f>
        <v>29</v>
      </c>
      <c r="HV60" s="19" t="str">
        <f ca="1">IFERROR(__xludf.DUMMYFUNCTION("""COMPUTED_VALUE"""),"Непоп  В. І.")</f>
        <v>Непоп  В. І.</v>
      </c>
      <c r="HW60" s="19" t="str">
        <f ca="1">IFERROR(__xludf.DUMMYFUNCTION("""COMPUTED_VALUE"""),"За")</f>
        <v>За</v>
      </c>
      <c r="HX60" s="19">
        <f ca="1">IFERROR(__xludf.DUMMYFUNCTION("""COMPUTED_VALUE"""),29)</f>
        <v>29</v>
      </c>
      <c r="HY60" s="19" t="str">
        <f ca="1">IFERROR(__xludf.DUMMYFUNCTION("""COMPUTED_VALUE"""),"Непоп  В. І.")</f>
        <v>Непоп  В. І.</v>
      </c>
      <c r="HZ60" s="19" t="str">
        <f ca="1">IFERROR(__xludf.DUMMYFUNCTION("""COMPUTED_VALUE"""),"За")</f>
        <v>За</v>
      </c>
      <c r="IA60" s="19">
        <f ca="1">IFERROR(__xludf.DUMMYFUNCTION("""COMPUTED_VALUE"""),29)</f>
        <v>29</v>
      </c>
      <c r="IB60" s="19" t="str">
        <f ca="1">IFERROR(__xludf.DUMMYFUNCTION("""COMPUTED_VALUE"""),"Непоп  В. І.")</f>
        <v>Непоп  В. І.</v>
      </c>
      <c r="IC60" s="19" t="str">
        <f ca="1">IFERROR(__xludf.DUMMYFUNCTION("""COMPUTED_VALUE"""),"За")</f>
        <v>За</v>
      </c>
      <c r="ID60" s="19">
        <f ca="1">IFERROR(__xludf.DUMMYFUNCTION("""COMPUTED_VALUE"""),29)</f>
        <v>29</v>
      </c>
      <c r="IE60" s="19" t="str">
        <f ca="1">IFERROR(__xludf.DUMMYFUNCTION("""COMPUTED_VALUE"""),"Непоп  В. І.")</f>
        <v>Непоп  В. І.</v>
      </c>
      <c r="IF60" s="19" t="str">
        <f ca="1">IFERROR(__xludf.DUMMYFUNCTION("""COMPUTED_VALUE"""),"За")</f>
        <v>За</v>
      </c>
      <c r="IG60" s="19">
        <f ca="1">IFERROR(__xludf.DUMMYFUNCTION("""COMPUTED_VALUE"""),29)</f>
        <v>29</v>
      </c>
      <c r="IH60" s="19" t="str">
        <f ca="1">IFERROR(__xludf.DUMMYFUNCTION("""COMPUTED_VALUE"""),"Непоп  В. І.")</f>
        <v>Непоп  В. І.</v>
      </c>
      <c r="II60" s="19" t="str">
        <f ca="1">IFERROR(__xludf.DUMMYFUNCTION("""COMPUTED_VALUE"""),"За")</f>
        <v>За</v>
      </c>
      <c r="IJ60" s="19">
        <f ca="1">IFERROR(__xludf.DUMMYFUNCTION("""COMPUTED_VALUE"""),29)</f>
        <v>29</v>
      </c>
      <c r="IK60" s="19" t="str">
        <f ca="1">IFERROR(__xludf.DUMMYFUNCTION("""COMPUTED_VALUE"""),"Непоп  В. І.")</f>
        <v>Непоп  В. І.</v>
      </c>
      <c r="IL60" s="19" t="str">
        <f ca="1">IFERROR(__xludf.DUMMYFUNCTION("""COMPUTED_VALUE"""),"За")</f>
        <v>За</v>
      </c>
      <c r="IM60" s="19">
        <f ca="1">IFERROR(__xludf.DUMMYFUNCTION("""COMPUTED_VALUE"""),29)</f>
        <v>29</v>
      </c>
      <c r="IN60" s="19" t="str">
        <f ca="1">IFERROR(__xludf.DUMMYFUNCTION("""COMPUTED_VALUE"""),"Непоп  В. І.")</f>
        <v>Непоп  В. І.</v>
      </c>
      <c r="IO60" s="19" t="str">
        <f ca="1">IFERROR(__xludf.DUMMYFUNCTION("""COMPUTED_VALUE"""),"За")</f>
        <v>За</v>
      </c>
      <c r="IP60" s="19">
        <f ca="1">IFERROR(__xludf.DUMMYFUNCTION("""COMPUTED_VALUE"""),29)</f>
        <v>29</v>
      </c>
      <c r="IQ60" s="19" t="str">
        <f ca="1">IFERROR(__xludf.DUMMYFUNCTION("""COMPUTED_VALUE"""),"Непоп  В. І.")</f>
        <v>Непоп  В. І.</v>
      </c>
      <c r="IR60" s="19" t="str">
        <f ca="1">IFERROR(__xludf.DUMMYFUNCTION("""COMPUTED_VALUE"""),"За")</f>
        <v>За</v>
      </c>
      <c r="IS60" s="19">
        <f ca="1">IFERROR(__xludf.DUMMYFUNCTION("""COMPUTED_VALUE"""),29)</f>
        <v>29</v>
      </c>
      <c r="IT60" s="19" t="str">
        <f ca="1">IFERROR(__xludf.DUMMYFUNCTION("""COMPUTED_VALUE"""),"Непоп  В. І.")</f>
        <v>Непоп  В. І.</v>
      </c>
      <c r="IU60" s="19" t="str">
        <f ca="1">IFERROR(__xludf.DUMMYFUNCTION("""COMPUTED_VALUE"""),"За")</f>
        <v>За</v>
      </c>
      <c r="IV60" s="19">
        <f ca="1">IFERROR(__xludf.DUMMYFUNCTION("""COMPUTED_VALUE"""),29)</f>
        <v>29</v>
      </c>
      <c r="IW60" s="19" t="str">
        <f ca="1">IFERROR(__xludf.DUMMYFUNCTION("""COMPUTED_VALUE"""),"Непоп  В. І.")</f>
        <v>Непоп  В. І.</v>
      </c>
      <c r="IX60" s="19" t="str">
        <f ca="1">IFERROR(__xludf.DUMMYFUNCTION("""COMPUTED_VALUE"""),"За")</f>
        <v>За</v>
      </c>
      <c r="IY60" s="19">
        <f ca="1">IFERROR(__xludf.DUMMYFUNCTION("""COMPUTED_VALUE"""),29)</f>
        <v>29</v>
      </c>
      <c r="IZ60" s="19" t="str">
        <f ca="1">IFERROR(__xludf.DUMMYFUNCTION("""COMPUTED_VALUE"""),"Непоп  В. І.")</f>
        <v>Непоп  В. І.</v>
      </c>
      <c r="JA60" s="19" t="str">
        <f ca="1">IFERROR(__xludf.DUMMYFUNCTION("""COMPUTED_VALUE"""),"За")</f>
        <v>За</v>
      </c>
      <c r="JB60" s="19">
        <f ca="1">IFERROR(__xludf.DUMMYFUNCTION("""COMPUTED_VALUE"""),29)</f>
        <v>29</v>
      </c>
      <c r="JC60" s="19" t="str">
        <f ca="1">IFERROR(__xludf.DUMMYFUNCTION("""COMPUTED_VALUE"""),"Непоп  В. І.")</f>
        <v>Непоп  В. І.</v>
      </c>
      <c r="JD60" s="19" t="str">
        <f ca="1">IFERROR(__xludf.DUMMYFUNCTION("""COMPUTED_VALUE"""),"За")</f>
        <v>За</v>
      </c>
      <c r="JE60" s="19">
        <f ca="1">IFERROR(__xludf.DUMMYFUNCTION("""COMPUTED_VALUE"""),29)</f>
        <v>29</v>
      </c>
      <c r="JF60" s="19" t="str">
        <f ca="1">IFERROR(__xludf.DUMMYFUNCTION("""COMPUTED_VALUE"""),"Непоп  В. І.")</f>
        <v>Непоп  В. І.</v>
      </c>
      <c r="JG60" s="19" t="str">
        <f ca="1">IFERROR(__xludf.DUMMYFUNCTION("""COMPUTED_VALUE"""),"За")</f>
        <v>За</v>
      </c>
      <c r="JH60" s="19">
        <f ca="1">IFERROR(__xludf.DUMMYFUNCTION("""COMPUTED_VALUE"""),29)</f>
        <v>29</v>
      </c>
      <c r="JI60" s="19" t="str">
        <f ca="1">IFERROR(__xludf.DUMMYFUNCTION("""COMPUTED_VALUE"""),"Непоп  В. І.")</f>
        <v>Непоп  В. І.</v>
      </c>
      <c r="JJ60" s="19" t="str">
        <f ca="1">IFERROR(__xludf.DUMMYFUNCTION("""COMPUTED_VALUE"""),"За")</f>
        <v>За</v>
      </c>
      <c r="JK60" s="19">
        <f ca="1">IFERROR(__xludf.DUMMYFUNCTION("""COMPUTED_VALUE"""),29)</f>
        <v>29</v>
      </c>
      <c r="JL60" s="19" t="str">
        <f ca="1">IFERROR(__xludf.DUMMYFUNCTION("""COMPUTED_VALUE"""),"Непоп  В. І.")</f>
        <v>Непоп  В. І.</v>
      </c>
      <c r="JM60" s="19" t="str">
        <f ca="1">IFERROR(__xludf.DUMMYFUNCTION("""COMPUTED_VALUE"""),"За")</f>
        <v>За</v>
      </c>
      <c r="JN60" s="19">
        <f ca="1">IFERROR(__xludf.DUMMYFUNCTION("""COMPUTED_VALUE"""),29)</f>
        <v>29</v>
      </c>
      <c r="JO60" s="19" t="str">
        <f ca="1">IFERROR(__xludf.DUMMYFUNCTION("""COMPUTED_VALUE"""),"Непоп  В. І.")</f>
        <v>Непоп  В. І.</v>
      </c>
      <c r="JP60" s="19" t="str">
        <f ca="1">IFERROR(__xludf.DUMMYFUNCTION("""COMPUTED_VALUE"""),"За")</f>
        <v>За</v>
      </c>
      <c r="JQ60" s="19">
        <f ca="1">IFERROR(__xludf.DUMMYFUNCTION("""COMPUTED_VALUE"""),29)</f>
        <v>29</v>
      </c>
      <c r="JR60" s="19" t="str">
        <f ca="1">IFERROR(__xludf.DUMMYFUNCTION("""COMPUTED_VALUE"""),"Непоп  В. І.")</f>
        <v>Непоп  В. І.</v>
      </c>
      <c r="JS60" s="19" t="str">
        <f ca="1">IFERROR(__xludf.DUMMYFUNCTION("""COMPUTED_VALUE"""),"Не голосував")</f>
        <v>Не голосував</v>
      </c>
      <c r="JT60" s="19">
        <f ca="1">IFERROR(__xludf.DUMMYFUNCTION("""COMPUTED_VALUE"""),29)</f>
        <v>29</v>
      </c>
      <c r="JU60" s="19" t="str">
        <f ca="1">IFERROR(__xludf.DUMMYFUNCTION("""COMPUTED_VALUE"""),"Непоп  В. І.")</f>
        <v>Непоп  В. І.</v>
      </c>
      <c r="JV60" s="19" t="str">
        <f ca="1">IFERROR(__xludf.DUMMYFUNCTION("""COMPUTED_VALUE"""),"Не голосував")</f>
        <v>Не голосував</v>
      </c>
      <c r="JW60" s="19">
        <f ca="1">IFERROR(__xludf.DUMMYFUNCTION("""COMPUTED_VALUE"""),29)</f>
        <v>29</v>
      </c>
      <c r="JX60" s="19" t="str">
        <f ca="1">IFERROR(__xludf.DUMMYFUNCTION("""COMPUTED_VALUE"""),"Непоп  В. І.")</f>
        <v>Непоп  В. І.</v>
      </c>
      <c r="JY60" s="19" t="str">
        <f ca="1">IFERROR(__xludf.DUMMYFUNCTION("""COMPUTED_VALUE"""),"Не голосував")</f>
        <v>Не голосував</v>
      </c>
      <c r="JZ60" s="19">
        <f ca="1">IFERROR(__xludf.DUMMYFUNCTION("""COMPUTED_VALUE"""),29)</f>
        <v>29</v>
      </c>
      <c r="KA60" s="19" t="str">
        <f ca="1">IFERROR(__xludf.DUMMYFUNCTION("""COMPUTED_VALUE"""),"Непоп  В. І.")</f>
        <v>Непоп  В. І.</v>
      </c>
      <c r="KB60" s="19" t="str">
        <f ca="1">IFERROR(__xludf.DUMMYFUNCTION("""COMPUTED_VALUE"""),"Не голосував")</f>
        <v>Не голосував</v>
      </c>
      <c r="KC60" s="19">
        <f ca="1">IFERROR(__xludf.DUMMYFUNCTION("""COMPUTED_VALUE"""),29)</f>
        <v>29</v>
      </c>
      <c r="KD60" s="19" t="str">
        <f ca="1">IFERROR(__xludf.DUMMYFUNCTION("""COMPUTED_VALUE"""),"Непоп  В. І.")</f>
        <v>Непоп  В. І.</v>
      </c>
      <c r="KE60" s="19" t="str">
        <f ca="1">IFERROR(__xludf.DUMMYFUNCTION("""COMPUTED_VALUE"""),"Не голосував")</f>
        <v>Не голосував</v>
      </c>
      <c r="KF60" s="19">
        <f ca="1">IFERROR(__xludf.DUMMYFUNCTION("""COMPUTED_VALUE"""),29)</f>
        <v>29</v>
      </c>
      <c r="KG60" s="19" t="str">
        <f ca="1">IFERROR(__xludf.DUMMYFUNCTION("""COMPUTED_VALUE"""),"Непоп  В. І.")</f>
        <v>Непоп  В. І.</v>
      </c>
      <c r="KH60" s="19" t="str">
        <f ca="1">IFERROR(__xludf.DUMMYFUNCTION("""COMPUTED_VALUE"""),"Не голосував")</f>
        <v>Не голосував</v>
      </c>
      <c r="KI60" s="19">
        <f ca="1">IFERROR(__xludf.DUMMYFUNCTION("""COMPUTED_VALUE"""),29)</f>
        <v>29</v>
      </c>
      <c r="KJ60" s="19" t="str">
        <f ca="1">IFERROR(__xludf.DUMMYFUNCTION("""COMPUTED_VALUE"""),"Непоп  В. І.")</f>
        <v>Непоп  В. І.</v>
      </c>
      <c r="KK60" s="19" t="str">
        <f ca="1">IFERROR(__xludf.DUMMYFUNCTION("""COMPUTED_VALUE"""),"Не голосував")</f>
        <v>Не голосував</v>
      </c>
      <c r="KL60" s="19">
        <f ca="1">IFERROR(__xludf.DUMMYFUNCTION("""COMPUTED_VALUE"""),29)</f>
        <v>29</v>
      </c>
      <c r="KM60" s="19" t="str">
        <f ca="1">IFERROR(__xludf.DUMMYFUNCTION("""COMPUTED_VALUE"""),"Непоп  В. І.")</f>
        <v>Непоп  В. І.</v>
      </c>
      <c r="KN60" s="19" t="str">
        <f ca="1">IFERROR(__xludf.DUMMYFUNCTION("""COMPUTED_VALUE"""),"Не голосував")</f>
        <v>Не голосував</v>
      </c>
      <c r="KO60" s="19">
        <f ca="1">IFERROR(__xludf.DUMMYFUNCTION("""COMPUTED_VALUE"""),29)</f>
        <v>29</v>
      </c>
      <c r="KP60" s="19" t="str">
        <f ca="1">IFERROR(__xludf.DUMMYFUNCTION("""COMPUTED_VALUE"""),"Непоп  В. І.")</f>
        <v>Непоп  В. І.</v>
      </c>
      <c r="KQ60" s="19" t="str">
        <f ca="1">IFERROR(__xludf.DUMMYFUNCTION("""COMPUTED_VALUE"""),"За")</f>
        <v>За</v>
      </c>
      <c r="KR60" s="19">
        <f ca="1">IFERROR(__xludf.DUMMYFUNCTION("""COMPUTED_VALUE"""),29)</f>
        <v>29</v>
      </c>
      <c r="KS60" s="19" t="str">
        <f ca="1">IFERROR(__xludf.DUMMYFUNCTION("""COMPUTED_VALUE"""),"Непоп  В. І.")</f>
        <v>Непоп  В. І.</v>
      </c>
      <c r="KT60" s="19" t="str">
        <f ca="1">IFERROR(__xludf.DUMMYFUNCTION("""COMPUTED_VALUE"""),"Не голосував")</f>
        <v>Не голосував</v>
      </c>
      <c r="KU60" s="19">
        <f ca="1">IFERROR(__xludf.DUMMYFUNCTION("""COMPUTED_VALUE"""),29)</f>
        <v>29</v>
      </c>
      <c r="KV60" s="19" t="str">
        <f ca="1">IFERROR(__xludf.DUMMYFUNCTION("""COMPUTED_VALUE"""),"Непоп  В. І.")</f>
        <v>Непоп  В. І.</v>
      </c>
      <c r="KW60" s="19" t="str">
        <f ca="1">IFERROR(__xludf.DUMMYFUNCTION("""COMPUTED_VALUE"""),"За")</f>
        <v>За</v>
      </c>
      <c r="KX60" s="19">
        <f ca="1">IFERROR(__xludf.DUMMYFUNCTION("""COMPUTED_VALUE"""),29)</f>
        <v>29</v>
      </c>
      <c r="KY60" s="19" t="str">
        <f ca="1">IFERROR(__xludf.DUMMYFUNCTION("""COMPUTED_VALUE"""),"Непоп  В. І.")</f>
        <v>Непоп  В. І.</v>
      </c>
      <c r="KZ60" s="19" t="str">
        <f ca="1">IFERROR(__xludf.DUMMYFUNCTION("""COMPUTED_VALUE"""),"За")</f>
        <v>За</v>
      </c>
      <c r="LA60" s="19">
        <f ca="1">IFERROR(__xludf.DUMMYFUNCTION("""COMPUTED_VALUE"""),29)</f>
        <v>29</v>
      </c>
      <c r="LB60" s="19" t="str">
        <f ca="1">IFERROR(__xludf.DUMMYFUNCTION("""COMPUTED_VALUE"""),"Непоп  В. І.")</f>
        <v>Непоп  В. І.</v>
      </c>
      <c r="LC60" s="19" t="str">
        <f ca="1">IFERROR(__xludf.DUMMYFUNCTION("""COMPUTED_VALUE"""),"За")</f>
        <v>За</v>
      </c>
      <c r="LD60" s="19">
        <f ca="1">IFERROR(__xludf.DUMMYFUNCTION("""COMPUTED_VALUE"""),29)</f>
        <v>29</v>
      </c>
      <c r="LE60" s="19" t="str">
        <f ca="1">IFERROR(__xludf.DUMMYFUNCTION("""COMPUTED_VALUE"""),"Непоп  В. І.")</f>
        <v>Непоп  В. І.</v>
      </c>
      <c r="LF60" s="19" t="str">
        <f ca="1">IFERROR(__xludf.DUMMYFUNCTION("""COMPUTED_VALUE"""),"За")</f>
        <v>За</v>
      </c>
      <c r="LG60" s="19">
        <f ca="1">IFERROR(__xludf.DUMMYFUNCTION("""COMPUTED_VALUE"""),29)</f>
        <v>29</v>
      </c>
      <c r="LH60" s="19" t="str">
        <f ca="1">IFERROR(__xludf.DUMMYFUNCTION("""COMPUTED_VALUE"""),"Непоп  В. І.")</f>
        <v>Непоп  В. І.</v>
      </c>
      <c r="LI60" s="19" t="str">
        <f ca="1">IFERROR(__xludf.DUMMYFUNCTION("""COMPUTED_VALUE"""),"Не голосував")</f>
        <v>Не голосував</v>
      </c>
      <c r="LJ60" s="19">
        <f ca="1">IFERROR(__xludf.DUMMYFUNCTION("""COMPUTED_VALUE"""),29)</f>
        <v>29</v>
      </c>
      <c r="LK60" s="19" t="str">
        <f ca="1">IFERROR(__xludf.DUMMYFUNCTION("""COMPUTED_VALUE"""),"Непоп  В. І.")</f>
        <v>Непоп  В. І.</v>
      </c>
      <c r="LL60" s="19" t="str">
        <f ca="1">IFERROR(__xludf.DUMMYFUNCTION("""COMPUTED_VALUE"""),"За")</f>
        <v>За</v>
      </c>
      <c r="LM60" s="19">
        <f ca="1">IFERROR(__xludf.DUMMYFUNCTION("""COMPUTED_VALUE"""),29)</f>
        <v>29</v>
      </c>
      <c r="LN60" s="19" t="str">
        <f ca="1">IFERROR(__xludf.DUMMYFUNCTION("""COMPUTED_VALUE"""),"Непоп  В. І.")</f>
        <v>Непоп  В. І.</v>
      </c>
      <c r="LO60" s="19" t="str">
        <f ca="1">IFERROR(__xludf.DUMMYFUNCTION("""COMPUTED_VALUE"""),"Не голосував")</f>
        <v>Не голосував</v>
      </c>
      <c r="LP60" s="19">
        <f ca="1">IFERROR(__xludf.DUMMYFUNCTION("""COMPUTED_VALUE"""),29)</f>
        <v>29</v>
      </c>
      <c r="LQ60" s="19" t="str">
        <f ca="1">IFERROR(__xludf.DUMMYFUNCTION("""COMPUTED_VALUE"""),"Непоп  В. І.")</f>
        <v>Непоп  В. І.</v>
      </c>
      <c r="LR60" s="19" t="str">
        <f ca="1">IFERROR(__xludf.DUMMYFUNCTION("""COMPUTED_VALUE"""),"Не голосував")</f>
        <v>Не голосував</v>
      </c>
      <c r="LS60" s="19">
        <f ca="1">IFERROR(__xludf.DUMMYFUNCTION("""COMPUTED_VALUE"""),29)</f>
        <v>29</v>
      </c>
      <c r="LT60" s="19" t="str">
        <f ca="1">IFERROR(__xludf.DUMMYFUNCTION("""COMPUTED_VALUE"""),"Непоп  В. І.")</f>
        <v>Непоп  В. І.</v>
      </c>
      <c r="LU60" s="19" t="str">
        <f ca="1">IFERROR(__xludf.DUMMYFUNCTION("""COMPUTED_VALUE"""),"За")</f>
        <v>За</v>
      </c>
      <c r="LV60" s="19">
        <f ca="1">IFERROR(__xludf.DUMMYFUNCTION("""COMPUTED_VALUE"""),29)</f>
        <v>29</v>
      </c>
      <c r="LW60" s="19" t="str">
        <f ca="1">IFERROR(__xludf.DUMMYFUNCTION("""COMPUTED_VALUE"""),"Непоп  В. І.")</f>
        <v>Непоп  В. І.</v>
      </c>
      <c r="LX60" s="19" t="str">
        <f ca="1">IFERROR(__xludf.DUMMYFUNCTION("""COMPUTED_VALUE"""),"За")</f>
        <v>За</v>
      </c>
      <c r="LY60" s="19">
        <f ca="1">IFERROR(__xludf.DUMMYFUNCTION("""COMPUTED_VALUE"""),29)</f>
        <v>29</v>
      </c>
      <c r="LZ60" s="19" t="str">
        <f ca="1">IFERROR(__xludf.DUMMYFUNCTION("""COMPUTED_VALUE"""),"Непоп  В. І.")</f>
        <v>Непоп  В. І.</v>
      </c>
      <c r="MA60" s="19" t="str">
        <f ca="1">IFERROR(__xludf.DUMMYFUNCTION("""COMPUTED_VALUE"""),"За")</f>
        <v>За</v>
      </c>
      <c r="MB60" s="19">
        <f ca="1">IFERROR(__xludf.DUMMYFUNCTION("""COMPUTED_VALUE"""),29)</f>
        <v>29</v>
      </c>
      <c r="MC60" s="19" t="str">
        <f ca="1">IFERROR(__xludf.DUMMYFUNCTION("""COMPUTED_VALUE"""),"Непоп  В. І.")</f>
        <v>Непоп  В. І.</v>
      </c>
      <c r="MD60" s="19" t="str">
        <f ca="1">IFERROR(__xludf.DUMMYFUNCTION("""COMPUTED_VALUE"""),"За")</f>
        <v>За</v>
      </c>
      <c r="ME60" s="19">
        <f ca="1">IFERROR(__xludf.DUMMYFUNCTION("""COMPUTED_VALUE"""),29)</f>
        <v>29</v>
      </c>
      <c r="MF60" s="19" t="str">
        <f ca="1">IFERROR(__xludf.DUMMYFUNCTION("""COMPUTED_VALUE"""),"Непоп  В. І.")</f>
        <v>Непоп  В. І.</v>
      </c>
      <c r="MG60" s="19" t="str">
        <f ca="1">IFERROR(__xludf.DUMMYFUNCTION("""COMPUTED_VALUE"""),"За")</f>
        <v>За</v>
      </c>
      <c r="MH60" s="19">
        <f ca="1">IFERROR(__xludf.DUMMYFUNCTION("""COMPUTED_VALUE"""),29)</f>
        <v>29</v>
      </c>
      <c r="MI60" s="19" t="str">
        <f ca="1">IFERROR(__xludf.DUMMYFUNCTION("""COMPUTED_VALUE"""),"Непоп  В. І.")</f>
        <v>Непоп  В. І.</v>
      </c>
      <c r="MJ60" s="19" t="str">
        <f ca="1">IFERROR(__xludf.DUMMYFUNCTION("""COMPUTED_VALUE"""),"За")</f>
        <v>За</v>
      </c>
      <c r="MK60" s="19">
        <f ca="1">IFERROR(__xludf.DUMMYFUNCTION("""COMPUTED_VALUE"""),29)</f>
        <v>29</v>
      </c>
      <c r="ML60" s="19" t="str">
        <f ca="1">IFERROR(__xludf.DUMMYFUNCTION("""COMPUTED_VALUE"""),"Непоп  В. І.")</f>
        <v>Непоп  В. І.</v>
      </c>
      <c r="MM60" s="19" t="str">
        <f ca="1">IFERROR(__xludf.DUMMYFUNCTION("""COMPUTED_VALUE"""),"За")</f>
        <v>За</v>
      </c>
      <c r="MN60" s="19">
        <f ca="1">IFERROR(__xludf.DUMMYFUNCTION("""COMPUTED_VALUE"""),29)</f>
        <v>29</v>
      </c>
      <c r="MO60" s="19" t="str">
        <f ca="1">IFERROR(__xludf.DUMMYFUNCTION("""COMPUTED_VALUE"""),"Непоп  В. І.")</f>
        <v>Непоп  В. І.</v>
      </c>
      <c r="MP60" s="19" t="str">
        <f ca="1">IFERROR(__xludf.DUMMYFUNCTION("""COMPUTED_VALUE"""),"За")</f>
        <v>За</v>
      </c>
      <c r="MQ60" s="19">
        <f ca="1">IFERROR(__xludf.DUMMYFUNCTION("""COMPUTED_VALUE"""),29)</f>
        <v>29</v>
      </c>
      <c r="MR60" s="19" t="str">
        <f ca="1">IFERROR(__xludf.DUMMYFUNCTION("""COMPUTED_VALUE"""),"Непоп  В. І.")</f>
        <v>Непоп  В. І.</v>
      </c>
      <c r="MS60" s="19" t="str">
        <f ca="1">IFERROR(__xludf.DUMMYFUNCTION("""COMPUTED_VALUE"""),"За")</f>
        <v>За</v>
      </c>
      <c r="MT60" s="19">
        <f ca="1">IFERROR(__xludf.DUMMYFUNCTION("""COMPUTED_VALUE"""),29)</f>
        <v>29</v>
      </c>
      <c r="MU60" s="19" t="str">
        <f ca="1">IFERROR(__xludf.DUMMYFUNCTION("""COMPUTED_VALUE"""),"Непоп  В. І.")</f>
        <v>Непоп  В. І.</v>
      </c>
      <c r="MV60" s="19" t="str">
        <f ca="1">IFERROR(__xludf.DUMMYFUNCTION("""COMPUTED_VALUE"""),"За")</f>
        <v>За</v>
      </c>
      <c r="MW60" s="19">
        <f ca="1">IFERROR(__xludf.DUMMYFUNCTION("""COMPUTED_VALUE"""),29)</f>
        <v>29</v>
      </c>
      <c r="MX60" s="19" t="str">
        <f ca="1">IFERROR(__xludf.DUMMYFUNCTION("""COMPUTED_VALUE"""),"Непоп  В. І.")</f>
        <v>Непоп  В. І.</v>
      </c>
      <c r="MY60" s="19" t="str">
        <f ca="1">IFERROR(__xludf.DUMMYFUNCTION("""COMPUTED_VALUE"""),"За")</f>
        <v>За</v>
      </c>
      <c r="MZ60" s="19">
        <f ca="1">IFERROR(__xludf.DUMMYFUNCTION("""COMPUTED_VALUE"""),29)</f>
        <v>29</v>
      </c>
      <c r="NA60" s="19" t="str">
        <f ca="1">IFERROR(__xludf.DUMMYFUNCTION("""COMPUTED_VALUE"""),"Непоп  В. І.")</f>
        <v>Непоп  В. І.</v>
      </c>
      <c r="NB60" s="19" t="str">
        <f ca="1">IFERROR(__xludf.DUMMYFUNCTION("""COMPUTED_VALUE"""),"За")</f>
        <v>За</v>
      </c>
      <c r="NC60" s="19">
        <f ca="1">IFERROR(__xludf.DUMMYFUNCTION("""COMPUTED_VALUE"""),29)</f>
        <v>29</v>
      </c>
      <c r="ND60" s="19" t="str">
        <f ca="1">IFERROR(__xludf.DUMMYFUNCTION("""COMPUTED_VALUE"""),"Непоп  В. І.")</f>
        <v>Непоп  В. І.</v>
      </c>
      <c r="NE60" s="19" t="str">
        <f ca="1">IFERROR(__xludf.DUMMYFUNCTION("""COMPUTED_VALUE"""),"За")</f>
        <v>За</v>
      </c>
      <c r="NF60" s="19">
        <f ca="1">IFERROR(__xludf.DUMMYFUNCTION("""COMPUTED_VALUE"""),29)</f>
        <v>29</v>
      </c>
      <c r="NG60" s="19" t="str">
        <f ca="1">IFERROR(__xludf.DUMMYFUNCTION("""COMPUTED_VALUE"""),"Непоп  В. І.")</f>
        <v>Непоп  В. І.</v>
      </c>
      <c r="NH60" s="19" t="str">
        <f ca="1">IFERROR(__xludf.DUMMYFUNCTION("""COMPUTED_VALUE"""),"За")</f>
        <v>За</v>
      </c>
      <c r="NI60" s="19">
        <f ca="1">IFERROR(__xludf.DUMMYFUNCTION("""COMPUTED_VALUE"""),29)</f>
        <v>29</v>
      </c>
      <c r="NJ60" s="19" t="str">
        <f ca="1">IFERROR(__xludf.DUMMYFUNCTION("""COMPUTED_VALUE"""),"Непоп  В. І.")</f>
        <v>Непоп  В. І.</v>
      </c>
      <c r="NK60" s="19" t="str">
        <f ca="1">IFERROR(__xludf.DUMMYFUNCTION("""COMPUTED_VALUE"""),"Не голосував")</f>
        <v>Не голосував</v>
      </c>
      <c r="NL60" s="19">
        <f ca="1">IFERROR(__xludf.DUMMYFUNCTION("""COMPUTED_VALUE"""),29)</f>
        <v>29</v>
      </c>
      <c r="NM60" s="19" t="str">
        <f ca="1">IFERROR(__xludf.DUMMYFUNCTION("""COMPUTED_VALUE"""),"Непоп  В. І.")</f>
        <v>Непоп  В. І.</v>
      </c>
      <c r="NN60" s="19" t="str">
        <f ca="1">IFERROR(__xludf.DUMMYFUNCTION("""COMPUTED_VALUE"""),"За")</f>
        <v>За</v>
      </c>
      <c r="NO60" s="19">
        <f ca="1">IFERROR(__xludf.DUMMYFUNCTION("""COMPUTED_VALUE"""),29)</f>
        <v>29</v>
      </c>
      <c r="NP60" s="19" t="str">
        <f ca="1">IFERROR(__xludf.DUMMYFUNCTION("""COMPUTED_VALUE"""),"Непоп  В. І.")</f>
        <v>Непоп  В. І.</v>
      </c>
      <c r="NQ60" s="19" t="str">
        <f ca="1">IFERROR(__xludf.DUMMYFUNCTION("""COMPUTED_VALUE"""),"За")</f>
        <v>За</v>
      </c>
      <c r="NR60" s="19">
        <f ca="1">IFERROR(__xludf.DUMMYFUNCTION("""COMPUTED_VALUE"""),29)</f>
        <v>29</v>
      </c>
      <c r="NS60" s="19" t="str">
        <f ca="1">IFERROR(__xludf.DUMMYFUNCTION("""COMPUTED_VALUE"""),"Непоп  В. І.")</f>
        <v>Непоп  В. І.</v>
      </c>
      <c r="NT60" s="19" t="str">
        <f ca="1">IFERROR(__xludf.DUMMYFUNCTION("""COMPUTED_VALUE"""),"...")</f>
        <v>...</v>
      </c>
      <c r="NU60" s="19">
        <f ca="1">IFERROR(__xludf.DUMMYFUNCTION("""COMPUTED_VALUE"""),29)</f>
        <v>29</v>
      </c>
      <c r="NV60" s="19" t="str">
        <f ca="1">IFERROR(__xludf.DUMMYFUNCTION("""COMPUTED_VALUE"""),"Непоп  В. І.")</f>
        <v>Непоп  В. І.</v>
      </c>
      <c r="NW60" s="19" t="str">
        <f ca="1">IFERROR(__xludf.DUMMYFUNCTION("""COMPUTED_VALUE"""),"...")</f>
        <v>...</v>
      </c>
      <c r="NX60" s="19">
        <f ca="1">IFERROR(__xludf.DUMMYFUNCTION("""COMPUTED_VALUE"""),29)</f>
        <v>29</v>
      </c>
      <c r="NY60" s="19" t="str">
        <f ca="1">IFERROR(__xludf.DUMMYFUNCTION("""COMPUTED_VALUE"""),"Непоп  В. І.")</f>
        <v>Непоп  В. І.</v>
      </c>
      <c r="NZ60" s="19" t="str">
        <f ca="1">IFERROR(__xludf.DUMMYFUNCTION("""COMPUTED_VALUE"""),"...")</f>
        <v>...</v>
      </c>
      <c r="OA60" s="19">
        <f ca="1">IFERROR(__xludf.DUMMYFUNCTION("""COMPUTED_VALUE"""),29)</f>
        <v>29</v>
      </c>
      <c r="OB60" s="19" t="str">
        <f ca="1">IFERROR(__xludf.DUMMYFUNCTION("""COMPUTED_VALUE"""),"Непоп  В. І.")</f>
        <v>Непоп  В. І.</v>
      </c>
      <c r="OC60" s="19" t="str">
        <f ca="1">IFERROR(__xludf.DUMMYFUNCTION("""COMPUTED_VALUE"""),"...")</f>
        <v>...</v>
      </c>
      <c r="OD60" s="19">
        <f ca="1">IFERROR(__xludf.DUMMYFUNCTION("""COMPUTED_VALUE"""),29)</f>
        <v>29</v>
      </c>
      <c r="OE60" s="19" t="str">
        <f ca="1">IFERROR(__xludf.DUMMYFUNCTION("""COMPUTED_VALUE"""),"Непоп  В. І.")</f>
        <v>Непоп  В. І.</v>
      </c>
      <c r="OF60" s="19" t="str">
        <f ca="1">IFERROR(__xludf.DUMMYFUNCTION("""COMPUTED_VALUE"""),"...")</f>
        <v>...</v>
      </c>
      <c r="OG60" s="19">
        <f ca="1">IFERROR(__xludf.DUMMYFUNCTION("""COMPUTED_VALUE"""),29)</f>
        <v>29</v>
      </c>
      <c r="OH60" s="19" t="str">
        <f ca="1">IFERROR(__xludf.DUMMYFUNCTION("""COMPUTED_VALUE"""),"Непоп  В. І.")</f>
        <v>Непоп  В. І.</v>
      </c>
      <c r="OI60" s="19" t="str">
        <f ca="1">IFERROR(__xludf.DUMMYFUNCTION("""COMPUTED_VALUE"""),"...")</f>
        <v>...</v>
      </c>
      <c r="OJ60" s="19">
        <f ca="1">IFERROR(__xludf.DUMMYFUNCTION("""COMPUTED_VALUE"""),29)</f>
        <v>29</v>
      </c>
      <c r="OK60" s="19" t="str">
        <f ca="1">IFERROR(__xludf.DUMMYFUNCTION("""COMPUTED_VALUE"""),"Непоп  В. І.")</f>
        <v>Непоп  В. І.</v>
      </c>
      <c r="OL60" s="19" t="str">
        <f ca="1">IFERROR(__xludf.DUMMYFUNCTION("""COMPUTED_VALUE"""),"...")</f>
        <v>...</v>
      </c>
      <c r="OM60" s="19">
        <f ca="1">IFERROR(__xludf.DUMMYFUNCTION("""COMPUTED_VALUE"""),29)</f>
        <v>29</v>
      </c>
      <c r="ON60" s="19" t="str">
        <f ca="1">IFERROR(__xludf.DUMMYFUNCTION("""COMPUTED_VALUE"""),"Непоп  В. І.")</f>
        <v>Непоп  В. І.</v>
      </c>
      <c r="OO60" s="19" t="str">
        <f ca="1">IFERROR(__xludf.DUMMYFUNCTION("""COMPUTED_VALUE"""),"...")</f>
        <v>...</v>
      </c>
      <c r="OP60" s="19">
        <f ca="1">IFERROR(__xludf.DUMMYFUNCTION("""COMPUTED_VALUE"""),29)</f>
        <v>29</v>
      </c>
      <c r="OQ60" s="19" t="str">
        <f ca="1">IFERROR(__xludf.DUMMYFUNCTION("""COMPUTED_VALUE"""),"Непоп  В. І.")</f>
        <v>Непоп  В. І.</v>
      </c>
      <c r="OR60" s="19" t="str">
        <f ca="1">IFERROR(__xludf.DUMMYFUNCTION("""COMPUTED_VALUE"""),"...")</f>
        <v>...</v>
      </c>
      <c r="OS60" s="19">
        <f ca="1">IFERROR(__xludf.DUMMYFUNCTION("""COMPUTED_VALUE"""),29)</f>
        <v>29</v>
      </c>
      <c r="OT60" s="19" t="str">
        <f ca="1">IFERROR(__xludf.DUMMYFUNCTION("""COMPUTED_VALUE"""),"Непоп  В. І.")</f>
        <v>Непоп  В. І.</v>
      </c>
      <c r="OU60" s="19" t="str">
        <f ca="1">IFERROR(__xludf.DUMMYFUNCTION("""COMPUTED_VALUE"""),"...")</f>
        <v>...</v>
      </c>
      <c r="OV60" s="19">
        <f ca="1">IFERROR(__xludf.DUMMYFUNCTION("""COMPUTED_VALUE"""),29)</f>
        <v>29</v>
      </c>
      <c r="OW60" s="19" t="str">
        <f ca="1">IFERROR(__xludf.DUMMYFUNCTION("""COMPUTED_VALUE"""),"Непоп  В. І.")</f>
        <v>Непоп  В. І.</v>
      </c>
      <c r="OX60" s="19" t="str">
        <f ca="1">IFERROR(__xludf.DUMMYFUNCTION("""COMPUTED_VALUE"""),"...")</f>
        <v>...</v>
      </c>
      <c r="OY60" s="19">
        <f ca="1">IFERROR(__xludf.DUMMYFUNCTION("""COMPUTED_VALUE"""),29)</f>
        <v>29</v>
      </c>
      <c r="OZ60" s="19" t="str">
        <f ca="1">IFERROR(__xludf.DUMMYFUNCTION("""COMPUTED_VALUE"""),"Непоп  В. І.")</f>
        <v>Непоп  В. І.</v>
      </c>
      <c r="PA60" s="19" t="str">
        <f ca="1">IFERROR(__xludf.DUMMYFUNCTION("""COMPUTED_VALUE"""),"...")</f>
        <v>...</v>
      </c>
      <c r="PB60" s="19">
        <f ca="1">IFERROR(__xludf.DUMMYFUNCTION("""COMPUTED_VALUE"""),29)</f>
        <v>29</v>
      </c>
      <c r="PC60" s="19" t="str">
        <f ca="1">IFERROR(__xludf.DUMMYFUNCTION("""COMPUTED_VALUE"""),"Непоп  В. І.")</f>
        <v>Непоп  В. І.</v>
      </c>
      <c r="PD60" s="19" t="str">
        <f ca="1">IFERROR(__xludf.DUMMYFUNCTION("""COMPUTED_VALUE"""),"...")</f>
        <v>...</v>
      </c>
      <c r="PE60" s="19">
        <f ca="1">IFERROR(__xludf.DUMMYFUNCTION("""COMPUTED_VALUE"""),29)</f>
        <v>29</v>
      </c>
      <c r="PF60" s="19" t="str">
        <f ca="1">IFERROR(__xludf.DUMMYFUNCTION("""COMPUTED_VALUE"""),"Непоп  В. І.")</f>
        <v>Непоп  В. І.</v>
      </c>
      <c r="PG60" s="19" t="str">
        <f ca="1">IFERROR(__xludf.DUMMYFUNCTION("""COMPUTED_VALUE"""),"...")</f>
        <v>...</v>
      </c>
      <c r="PH60" s="19">
        <f ca="1">IFERROR(__xludf.DUMMYFUNCTION("""COMPUTED_VALUE"""),29)</f>
        <v>29</v>
      </c>
      <c r="PI60" s="19" t="str">
        <f ca="1">IFERROR(__xludf.DUMMYFUNCTION("""COMPUTED_VALUE"""),"Непоп  В. І.")</f>
        <v>Непоп  В. І.</v>
      </c>
      <c r="PJ60" s="19" t="str">
        <f ca="1">IFERROR(__xludf.DUMMYFUNCTION("""COMPUTED_VALUE"""),"...")</f>
        <v>...</v>
      </c>
      <c r="PK60" s="19">
        <f ca="1">IFERROR(__xludf.DUMMYFUNCTION("""COMPUTED_VALUE"""),29)</f>
        <v>29</v>
      </c>
      <c r="PL60" s="19" t="str">
        <f ca="1">IFERROR(__xludf.DUMMYFUNCTION("""COMPUTED_VALUE"""),"Непоп  В. І.")</f>
        <v>Непоп  В. І.</v>
      </c>
      <c r="PM60" s="19" t="str">
        <f ca="1">IFERROR(__xludf.DUMMYFUNCTION("""COMPUTED_VALUE"""),"...")</f>
        <v>...</v>
      </c>
      <c r="PN60" s="19">
        <f ca="1">IFERROR(__xludf.DUMMYFUNCTION("""COMPUTED_VALUE"""),29)</f>
        <v>29</v>
      </c>
      <c r="PO60" s="19" t="str">
        <f ca="1">IFERROR(__xludf.DUMMYFUNCTION("""COMPUTED_VALUE"""),"Непоп  В. І.")</f>
        <v>Непоп  В. І.</v>
      </c>
      <c r="PP60" s="19" t="str">
        <f ca="1">IFERROR(__xludf.DUMMYFUNCTION("""COMPUTED_VALUE"""),"...")</f>
        <v>...</v>
      </c>
      <c r="PQ60" s="19">
        <f ca="1">IFERROR(__xludf.DUMMYFUNCTION("""COMPUTED_VALUE"""),29)</f>
        <v>29</v>
      </c>
      <c r="PR60" s="19" t="str">
        <f ca="1">IFERROR(__xludf.DUMMYFUNCTION("""COMPUTED_VALUE"""),"Непоп  В. І.")</f>
        <v>Непоп  В. І.</v>
      </c>
      <c r="PS60" s="19" t="str">
        <f ca="1">IFERROR(__xludf.DUMMYFUNCTION("""COMPUTED_VALUE"""),"...")</f>
        <v>...</v>
      </c>
      <c r="PT60" s="19">
        <f ca="1">IFERROR(__xludf.DUMMYFUNCTION("""COMPUTED_VALUE"""),29)</f>
        <v>29</v>
      </c>
      <c r="PU60" s="19" t="str">
        <f ca="1">IFERROR(__xludf.DUMMYFUNCTION("""COMPUTED_VALUE"""),"Непоп  В. І.")</f>
        <v>Непоп  В. І.</v>
      </c>
      <c r="PV60" s="19" t="str">
        <f ca="1">IFERROR(__xludf.DUMMYFUNCTION("""COMPUTED_VALUE"""),"...")</f>
        <v>...</v>
      </c>
      <c r="PW60" s="19">
        <f ca="1">IFERROR(__xludf.DUMMYFUNCTION("""COMPUTED_VALUE"""),29)</f>
        <v>29</v>
      </c>
      <c r="PX60" s="19" t="str">
        <f ca="1">IFERROR(__xludf.DUMMYFUNCTION("""COMPUTED_VALUE"""),"Непоп  В. І.")</f>
        <v>Непоп  В. І.</v>
      </c>
      <c r="PY60" s="19" t="str">
        <f ca="1">IFERROR(__xludf.DUMMYFUNCTION("""COMPUTED_VALUE"""),"...")</f>
        <v>...</v>
      </c>
      <c r="PZ60" s="19">
        <f ca="1">IFERROR(__xludf.DUMMYFUNCTION("""COMPUTED_VALUE"""),29)</f>
        <v>29</v>
      </c>
      <c r="QA60" s="19" t="str">
        <f ca="1">IFERROR(__xludf.DUMMYFUNCTION("""COMPUTED_VALUE"""),"Непоп  В. І.")</f>
        <v>Непоп  В. І.</v>
      </c>
      <c r="QB60" s="19" t="str">
        <f ca="1">IFERROR(__xludf.DUMMYFUNCTION("""COMPUTED_VALUE"""),"...")</f>
        <v>...</v>
      </c>
      <c r="QC60" s="19">
        <f ca="1">IFERROR(__xludf.DUMMYFUNCTION("""COMPUTED_VALUE"""),29)</f>
        <v>29</v>
      </c>
      <c r="QD60" s="19" t="str">
        <f ca="1">IFERROR(__xludf.DUMMYFUNCTION("""COMPUTED_VALUE"""),"Непоп  В. І.")</f>
        <v>Непоп  В. І.</v>
      </c>
      <c r="QE60" s="19" t="str">
        <f ca="1">IFERROR(__xludf.DUMMYFUNCTION("""COMPUTED_VALUE"""),"...")</f>
        <v>...</v>
      </c>
      <c r="QF60" s="19">
        <f ca="1">IFERROR(__xludf.DUMMYFUNCTION("""COMPUTED_VALUE"""),29)</f>
        <v>29</v>
      </c>
      <c r="QG60" s="19" t="str">
        <f ca="1">IFERROR(__xludf.DUMMYFUNCTION("""COMPUTED_VALUE"""),"Непоп  В. І.")</f>
        <v>Непоп  В. І.</v>
      </c>
      <c r="QH60" s="19" t="str">
        <f ca="1">IFERROR(__xludf.DUMMYFUNCTION("""COMPUTED_VALUE"""),"...")</f>
        <v>...</v>
      </c>
      <c r="QI60" s="19">
        <f ca="1">IFERROR(__xludf.DUMMYFUNCTION("""COMPUTED_VALUE"""),29)</f>
        <v>29</v>
      </c>
      <c r="QJ60" s="19" t="str">
        <f ca="1">IFERROR(__xludf.DUMMYFUNCTION("""COMPUTED_VALUE"""),"Непоп  В. І.")</f>
        <v>Непоп  В. І.</v>
      </c>
      <c r="QK60" s="19" t="str">
        <f ca="1">IFERROR(__xludf.DUMMYFUNCTION("""COMPUTED_VALUE"""),"...")</f>
        <v>...</v>
      </c>
    </row>
    <row r="61" spans="1:453" ht="12.75">
      <c r="A61" s="17">
        <f ca="1">IFERROR(__xludf.DUMMYFUNCTION("""COMPUTED_VALUE"""),31)</f>
        <v>31</v>
      </c>
      <c r="B61" s="17" t="str">
        <f ca="1">IFERROR(__xludf.DUMMYFUNCTION("""COMPUTED_VALUE"""),"Овраменко  О. В.")</f>
        <v>Овраменко  О. В.</v>
      </c>
      <c r="C61" s="19" t="str">
        <f ca="1">IFERROR(__xludf.DUMMYFUNCTION("""COMPUTED_VALUE"""),"За")</f>
        <v>За</v>
      </c>
      <c r="D61" s="19">
        <f ca="1">IFERROR(__xludf.DUMMYFUNCTION("""COMPUTED_VALUE"""),31)</f>
        <v>31</v>
      </c>
      <c r="E61" s="19" t="str">
        <f ca="1">IFERROR(__xludf.DUMMYFUNCTION("""COMPUTED_VALUE"""),"Овраменко  О. В.")</f>
        <v>Овраменко  О. В.</v>
      </c>
      <c r="F61" s="19" t="str">
        <f ca="1">IFERROR(__xludf.DUMMYFUNCTION("""COMPUTED_VALUE"""),"За")</f>
        <v>За</v>
      </c>
      <c r="G61" s="19">
        <f ca="1">IFERROR(__xludf.DUMMYFUNCTION("""COMPUTED_VALUE"""),31)</f>
        <v>31</v>
      </c>
      <c r="H61" s="19" t="str">
        <f ca="1">IFERROR(__xludf.DUMMYFUNCTION("""COMPUTED_VALUE"""),"Овраменко  О. В.")</f>
        <v>Овраменко  О. В.</v>
      </c>
      <c r="I61" s="19" t="str">
        <f ca="1">IFERROR(__xludf.DUMMYFUNCTION("""COMPUTED_VALUE"""),"За")</f>
        <v>За</v>
      </c>
      <c r="J61" s="19">
        <f ca="1">IFERROR(__xludf.DUMMYFUNCTION("""COMPUTED_VALUE"""),31)</f>
        <v>31</v>
      </c>
      <c r="K61" s="19" t="str">
        <f ca="1">IFERROR(__xludf.DUMMYFUNCTION("""COMPUTED_VALUE"""),"Овраменко  О. В.")</f>
        <v>Овраменко  О. В.</v>
      </c>
      <c r="L61" s="19" t="str">
        <f ca="1">IFERROR(__xludf.DUMMYFUNCTION("""COMPUTED_VALUE"""),"За")</f>
        <v>За</v>
      </c>
      <c r="M61" s="19">
        <f ca="1">IFERROR(__xludf.DUMMYFUNCTION("""COMPUTED_VALUE"""),31)</f>
        <v>31</v>
      </c>
      <c r="N61" s="19" t="str">
        <f ca="1">IFERROR(__xludf.DUMMYFUNCTION("""COMPUTED_VALUE"""),"Овраменко  О. В.")</f>
        <v>Овраменко  О. В.</v>
      </c>
      <c r="O61" s="19" t="str">
        <f ca="1">IFERROR(__xludf.DUMMYFUNCTION("""COMPUTED_VALUE"""),"За")</f>
        <v>За</v>
      </c>
      <c r="P61" s="19">
        <f ca="1">IFERROR(__xludf.DUMMYFUNCTION("""COMPUTED_VALUE"""),31)</f>
        <v>31</v>
      </c>
      <c r="Q61" s="19" t="str">
        <f ca="1">IFERROR(__xludf.DUMMYFUNCTION("""COMPUTED_VALUE"""),"Овраменко  О. В.")</f>
        <v>Овраменко  О. В.</v>
      </c>
      <c r="R61" s="19" t="str">
        <f ca="1">IFERROR(__xludf.DUMMYFUNCTION("""COMPUTED_VALUE"""),"За")</f>
        <v>За</v>
      </c>
      <c r="S61" s="19">
        <f ca="1">IFERROR(__xludf.DUMMYFUNCTION("""COMPUTED_VALUE"""),31)</f>
        <v>31</v>
      </c>
      <c r="T61" s="19" t="str">
        <f ca="1">IFERROR(__xludf.DUMMYFUNCTION("""COMPUTED_VALUE"""),"Овраменко  О. В.")</f>
        <v>Овраменко  О. В.</v>
      </c>
      <c r="U61" s="19" t="str">
        <f ca="1">IFERROR(__xludf.DUMMYFUNCTION("""COMPUTED_VALUE"""),"Не голосував")</f>
        <v>Не голосував</v>
      </c>
      <c r="V61" s="19">
        <f ca="1">IFERROR(__xludf.DUMMYFUNCTION("""COMPUTED_VALUE"""),31)</f>
        <v>31</v>
      </c>
      <c r="W61" s="19" t="str">
        <f ca="1">IFERROR(__xludf.DUMMYFUNCTION("""COMPUTED_VALUE"""),"Овраменко  О. В.")</f>
        <v>Овраменко  О. В.</v>
      </c>
      <c r="X61" s="19" t="str">
        <f ca="1">IFERROR(__xludf.DUMMYFUNCTION("""COMPUTED_VALUE"""),"За")</f>
        <v>За</v>
      </c>
      <c r="Y61" s="19">
        <f ca="1">IFERROR(__xludf.DUMMYFUNCTION("""COMPUTED_VALUE"""),31)</f>
        <v>31</v>
      </c>
      <c r="Z61" s="19" t="str">
        <f ca="1">IFERROR(__xludf.DUMMYFUNCTION("""COMPUTED_VALUE"""),"Овраменко  О. В.")</f>
        <v>Овраменко  О. В.</v>
      </c>
      <c r="AA61" s="19" t="str">
        <f ca="1">IFERROR(__xludf.DUMMYFUNCTION("""COMPUTED_VALUE"""),"За")</f>
        <v>За</v>
      </c>
      <c r="AB61" s="19">
        <f ca="1">IFERROR(__xludf.DUMMYFUNCTION("""COMPUTED_VALUE"""),31)</f>
        <v>31</v>
      </c>
      <c r="AC61" s="19" t="str">
        <f ca="1">IFERROR(__xludf.DUMMYFUNCTION("""COMPUTED_VALUE"""),"Овраменко  О. В.")</f>
        <v>Овраменко  О. В.</v>
      </c>
      <c r="AD61" s="19" t="str">
        <f ca="1">IFERROR(__xludf.DUMMYFUNCTION("""COMPUTED_VALUE"""),"За")</f>
        <v>За</v>
      </c>
      <c r="AE61" s="19">
        <f ca="1">IFERROR(__xludf.DUMMYFUNCTION("""COMPUTED_VALUE"""),31)</f>
        <v>31</v>
      </c>
      <c r="AF61" s="19" t="str">
        <f ca="1">IFERROR(__xludf.DUMMYFUNCTION("""COMPUTED_VALUE"""),"Овраменко  О. В.")</f>
        <v>Овраменко  О. В.</v>
      </c>
      <c r="AG61" s="19" t="str">
        <f ca="1">IFERROR(__xludf.DUMMYFUNCTION("""COMPUTED_VALUE"""),"За")</f>
        <v>За</v>
      </c>
      <c r="AH61" s="19">
        <f ca="1">IFERROR(__xludf.DUMMYFUNCTION("""COMPUTED_VALUE"""),31)</f>
        <v>31</v>
      </c>
      <c r="AI61" s="19" t="str">
        <f ca="1">IFERROR(__xludf.DUMMYFUNCTION("""COMPUTED_VALUE"""),"Овраменко  О. В.")</f>
        <v>Овраменко  О. В.</v>
      </c>
      <c r="AJ61" s="19" t="str">
        <f ca="1">IFERROR(__xludf.DUMMYFUNCTION("""COMPUTED_VALUE"""),"За")</f>
        <v>За</v>
      </c>
      <c r="AK61" s="19">
        <f ca="1">IFERROR(__xludf.DUMMYFUNCTION("""COMPUTED_VALUE"""),31)</f>
        <v>31</v>
      </c>
      <c r="AL61" s="19" t="str">
        <f ca="1">IFERROR(__xludf.DUMMYFUNCTION("""COMPUTED_VALUE"""),"Овраменко  О. В.")</f>
        <v>Овраменко  О. В.</v>
      </c>
      <c r="AM61" s="19" t="str">
        <f ca="1">IFERROR(__xludf.DUMMYFUNCTION("""COMPUTED_VALUE"""),"За")</f>
        <v>За</v>
      </c>
      <c r="AN61" s="19">
        <f ca="1">IFERROR(__xludf.DUMMYFUNCTION("""COMPUTED_VALUE"""),31)</f>
        <v>31</v>
      </c>
      <c r="AO61" s="19" t="str">
        <f ca="1">IFERROR(__xludf.DUMMYFUNCTION("""COMPUTED_VALUE"""),"Овраменко  О. В.")</f>
        <v>Овраменко  О. В.</v>
      </c>
      <c r="AP61" s="19" t="str">
        <f ca="1">IFERROR(__xludf.DUMMYFUNCTION("""COMPUTED_VALUE"""),"За")</f>
        <v>За</v>
      </c>
      <c r="AQ61" s="19">
        <f ca="1">IFERROR(__xludf.DUMMYFUNCTION("""COMPUTED_VALUE"""),31)</f>
        <v>31</v>
      </c>
      <c r="AR61" s="19" t="str">
        <f ca="1">IFERROR(__xludf.DUMMYFUNCTION("""COMPUTED_VALUE"""),"Овраменко  О. В.")</f>
        <v>Овраменко  О. В.</v>
      </c>
      <c r="AS61" s="19" t="str">
        <f ca="1">IFERROR(__xludf.DUMMYFUNCTION("""COMPUTED_VALUE"""),"За")</f>
        <v>За</v>
      </c>
      <c r="AT61" s="19">
        <f ca="1">IFERROR(__xludf.DUMMYFUNCTION("""COMPUTED_VALUE"""),31)</f>
        <v>31</v>
      </c>
      <c r="AU61" s="19" t="str">
        <f ca="1">IFERROR(__xludf.DUMMYFUNCTION("""COMPUTED_VALUE"""),"Овраменко  О. В.")</f>
        <v>Овраменко  О. В.</v>
      </c>
      <c r="AV61" s="19" t="str">
        <f ca="1">IFERROR(__xludf.DUMMYFUNCTION("""COMPUTED_VALUE"""),"За")</f>
        <v>За</v>
      </c>
      <c r="AW61" s="19">
        <f ca="1">IFERROR(__xludf.DUMMYFUNCTION("""COMPUTED_VALUE"""),31)</f>
        <v>31</v>
      </c>
      <c r="AX61" s="19" t="str">
        <f ca="1">IFERROR(__xludf.DUMMYFUNCTION("""COMPUTED_VALUE"""),"Овраменко  О. В.")</f>
        <v>Овраменко  О. В.</v>
      </c>
      <c r="AY61" s="19" t="str">
        <f ca="1">IFERROR(__xludf.DUMMYFUNCTION("""COMPUTED_VALUE"""),"За")</f>
        <v>За</v>
      </c>
      <c r="AZ61" s="19">
        <f ca="1">IFERROR(__xludf.DUMMYFUNCTION("""COMPUTED_VALUE"""),31)</f>
        <v>31</v>
      </c>
      <c r="BA61" s="19" t="str">
        <f ca="1">IFERROR(__xludf.DUMMYFUNCTION("""COMPUTED_VALUE"""),"Овраменко  О. В.")</f>
        <v>Овраменко  О. В.</v>
      </c>
      <c r="BB61" s="19" t="str">
        <f ca="1">IFERROR(__xludf.DUMMYFUNCTION("""COMPUTED_VALUE"""),"За")</f>
        <v>За</v>
      </c>
      <c r="BC61" s="19">
        <f ca="1">IFERROR(__xludf.DUMMYFUNCTION("""COMPUTED_VALUE"""),31)</f>
        <v>31</v>
      </c>
      <c r="BD61" s="19" t="str">
        <f ca="1">IFERROR(__xludf.DUMMYFUNCTION("""COMPUTED_VALUE"""),"Овраменко  О. В.")</f>
        <v>Овраменко  О. В.</v>
      </c>
      <c r="BE61" s="19" t="str">
        <f ca="1">IFERROR(__xludf.DUMMYFUNCTION("""COMPUTED_VALUE"""),"За")</f>
        <v>За</v>
      </c>
      <c r="BF61" s="19">
        <f ca="1">IFERROR(__xludf.DUMMYFUNCTION("""COMPUTED_VALUE"""),31)</f>
        <v>31</v>
      </c>
      <c r="BG61" s="19" t="str">
        <f ca="1">IFERROR(__xludf.DUMMYFUNCTION("""COMPUTED_VALUE"""),"Овраменко  О. В.")</f>
        <v>Овраменко  О. В.</v>
      </c>
      <c r="BH61" s="19" t="str">
        <f ca="1">IFERROR(__xludf.DUMMYFUNCTION("""COMPUTED_VALUE"""),"За")</f>
        <v>За</v>
      </c>
      <c r="BI61" s="19">
        <f ca="1">IFERROR(__xludf.DUMMYFUNCTION("""COMPUTED_VALUE"""),31)</f>
        <v>31</v>
      </c>
      <c r="BJ61" s="19" t="str">
        <f ca="1">IFERROR(__xludf.DUMMYFUNCTION("""COMPUTED_VALUE"""),"Овраменко  О. В.")</f>
        <v>Овраменко  О. В.</v>
      </c>
      <c r="BK61" s="19" t="str">
        <f ca="1">IFERROR(__xludf.DUMMYFUNCTION("""COMPUTED_VALUE"""),"Не голосував")</f>
        <v>Не голосував</v>
      </c>
      <c r="BL61" s="19">
        <f ca="1">IFERROR(__xludf.DUMMYFUNCTION("""COMPUTED_VALUE"""),31)</f>
        <v>31</v>
      </c>
      <c r="BM61" s="19" t="str">
        <f ca="1">IFERROR(__xludf.DUMMYFUNCTION("""COMPUTED_VALUE"""),"Овраменко  О. В.")</f>
        <v>Овраменко  О. В.</v>
      </c>
      <c r="BN61" s="19" t="str">
        <f ca="1">IFERROR(__xludf.DUMMYFUNCTION("""COMPUTED_VALUE"""),"За")</f>
        <v>За</v>
      </c>
      <c r="BO61" s="19">
        <f ca="1">IFERROR(__xludf.DUMMYFUNCTION("""COMPUTED_VALUE"""),31)</f>
        <v>31</v>
      </c>
      <c r="BP61" s="19" t="str">
        <f ca="1">IFERROR(__xludf.DUMMYFUNCTION("""COMPUTED_VALUE"""),"Овраменко  О. В.")</f>
        <v>Овраменко  О. В.</v>
      </c>
      <c r="BQ61" s="19" t="str">
        <f ca="1">IFERROR(__xludf.DUMMYFUNCTION("""COMPUTED_VALUE"""),"За")</f>
        <v>За</v>
      </c>
      <c r="BR61" s="19">
        <f ca="1">IFERROR(__xludf.DUMMYFUNCTION("""COMPUTED_VALUE"""),31)</f>
        <v>31</v>
      </c>
      <c r="BS61" s="19" t="str">
        <f ca="1">IFERROR(__xludf.DUMMYFUNCTION("""COMPUTED_VALUE"""),"Овраменко  О. В.")</f>
        <v>Овраменко  О. В.</v>
      </c>
      <c r="BT61" s="19" t="str">
        <f ca="1">IFERROR(__xludf.DUMMYFUNCTION("""COMPUTED_VALUE"""),"За")</f>
        <v>За</v>
      </c>
      <c r="BU61" s="19">
        <f ca="1">IFERROR(__xludf.DUMMYFUNCTION("""COMPUTED_VALUE"""),31)</f>
        <v>31</v>
      </c>
      <c r="BV61" s="19" t="str">
        <f ca="1">IFERROR(__xludf.DUMMYFUNCTION("""COMPUTED_VALUE"""),"Овраменко  О. В.")</f>
        <v>Овраменко  О. В.</v>
      </c>
      <c r="BW61" s="19" t="str">
        <f ca="1">IFERROR(__xludf.DUMMYFUNCTION("""COMPUTED_VALUE"""),"За")</f>
        <v>За</v>
      </c>
      <c r="BX61" s="19">
        <f ca="1">IFERROR(__xludf.DUMMYFUNCTION("""COMPUTED_VALUE"""),31)</f>
        <v>31</v>
      </c>
      <c r="BY61" s="19" t="str">
        <f ca="1">IFERROR(__xludf.DUMMYFUNCTION("""COMPUTED_VALUE"""),"Овраменко  О. В.")</f>
        <v>Овраменко  О. В.</v>
      </c>
      <c r="BZ61" s="19" t="str">
        <f ca="1">IFERROR(__xludf.DUMMYFUNCTION("""COMPUTED_VALUE"""),"За")</f>
        <v>За</v>
      </c>
      <c r="CA61" s="19">
        <f ca="1">IFERROR(__xludf.DUMMYFUNCTION("""COMPUTED_VALUE"""),31)</f>
        <v>31</v>
      </c>
      <c r="CB61" s="19" t="str">
        <f ca="1">IFERROR(__xludf.DUMMYFUNCTION("""COMPUTED_VALUE"""),"Овраменко  О. В.")</f>
        <v>Овраменко  О. В.</v>
      </c>
      <c r="CC61" s="19" t="str">
        <f ca="1">IFERROR(__xludf.DUMMYFUNCTION("""COMPUTED_VALUE"""),"За")</f>
        <v>За</v>
      </c>
      <c r="CD61" s="19">
        <f ca="1">IFERROR(__xludf.DUMMYFUNCTION("""COMPUTED_VALUE"""),31)</f>
        <v>31</v>
      </c>
      <c r="CE61" s="19" t="str">
        <f ca="1">IFERROR(__xludf.DUMMYFUNCTION("""COMPUTED_VALUE"""),"Овраменко  О. В.")</f>
        <v>Овраменко  О. В.</v>
      </c>
      <c r="CF61" s="19" t="str">
        <f ca="1">IFERROR(__xludf.DUMMYFUNCTION("""COMPUTED_VALUE"""),"За")</f>
        <v>За</v>
      </c>
      <c r="CG61" s="19">
        <f ca="1">IFERROR(__xludf.DUMMYFUNCTION("""COMPUTED_VALUE"""),31)</f>
        <v>31</v>
      </c>
      <c r="CH61" s="19" t="str">
        <f ca="1">IFERROR(__xludf.DUMMYFUNCTION("""COMPUTED_VALUE"""),"Овраменко  О. В.")</f>
        <v>Овраменко  О. В.</v>
      </c>
      <c r="CI61" s="19" t="str">
        <f ca="1">IFERROR(__xludf.DUMMYFUNCTION("""COMPUTED_VALUE"""),"Не голосував")</f>
        <v>Не голосував</v>
      </c>
      <c r="CJ61" s="19">
        <f ca="1">IFERROR(__xludf.DUMMYFUNCTION("""COMPUTED_VALUE"""),31)</f>
        <v>31</v>
      </c>
      <c r="CK61" s="19" t="str">
        <f ca="1">IFERROR(__xludf.DUMMYFUNCTION("""COMPUTED_VALUE"""),"Овраменко  О. В.")</f>
        <v>Овраменко  О. В.</v>
      </c>
      <c r="CL61" s="19" t="str">
        <f ca="1">IFERROR(__xludf.DUMMYFUNCTION("""COMPUTED_VALUE"""),"За")</f>
        <v>За</v>
      </c>
      <c r="CM61" s="19">
        <f ca="1">IFERROR(__xludf.DUMMYFUNCTION("""COMPUTED_VALUE"""),31)</f>
        <v>31</v>
      </c>
      <c r="CN61" s="19" t="str">
        <f ca="1">IFERROR(__xludf.DUMMYFUNCTION("""COMPUTED_VALUE"""),"Овраменко  О. В.")</f>
        <v>Овраменко  О. В.</v>
      </c>
      <c r="CO61" s="19" t="str">
        <f ca="1">IFERROR(__xludf.DUMMYFUNCTION("""COMPUTED_VALUE"""),"Не голосував")</f>
        <v>Не голосував</v>
      </c>
      <c r="CP61" s="19">
        <f ca="1">IFERROR(__xludf.DUMMYFUNCTION("""COMPUTED_VALUE"""),31)</f>
        <v>31</v>
      </c>
      <c r="CQ61" s="19" t="str">
        <f ca="1">IFERROR(__xludf.DUMMYFUNCTION("""COMPUTED_VALUE"""),"Овраменко  О. В.")</f>
        <v>Овраменко  О. В.</v>
      </c>
      <c r="CR61" s="19" t="str">
        <f ca="1">IFERROR(__xludf.DUMMYFUNCTION("""COMPUTED_VALUE"""),"За")</f>
        <v>За</v>
      </c>
      <c r="CS61" s="19">
        <f ca="1">IFERROR(__xludf.DUMMYFUNCTION("""COMPUTED_VALUE"""),31)</f>
        <v>31</v>
      </c>
      <c r="CT61" s="19" t="str">
        <f ca="1">IFERROR(__xludf.DUMMYFUNCTION("""COMPUTED_VALUE"""),"Овраменко  О. В.")</f>
        <v>Овраменко  О. В.</v>
      </c>
      <c r="CU61" s="19" t="str">
        <f ca="1">IFERROR(__xludf.DUMMYFUNCTION("""COMPUTED_VALUE"""),"За")</f>
        <v>За</v>
      </c>
      <c r="CV61" s="19">
        <f ca="1">IFERROR(__xludf.DUMMYFUNCTION("""COMPUTED_VALUE"""),31)</f>
        <v>31</v>
      </c>
      <c r="CW61" s="19" t="str">
        <f ca="1">IFERROR(__xludf.DUMMYFUNCTION("""COMPUTED_VALUE"""),"Овраменко  О. В.")</f>
        <v>Овраменко  О. В.</v>
      </c>
      <c r="CX61" s="19" t="str">
        <f ca="1">IFERROR(__xludf.DUMMYFUNCTION("""COMPUTED_VALUE"""),"За")</f>
        <v>За</v>
      </c>
      <c r="CY61" s="19">
        <f ca="1">IFERROR(__xludf.DUMMYFUNCTION("""COMPUTED_VALUE"""),31)</f>
        <v>31</v>
      </c>
      <c r="CZ61" s="19" t="str">
        <f ca="1">IFERROR(__xludf.DUMMYFUNCTION("""COMPUTED_VALUE"""),"Овраменко  О. В.")</f>
        <v>Овраменко  О. В.</v>
      </c>
      <c r="DA61" s="19" t="str">
        <f ca="1">IFERROR(__xludf.DUMMYFUNCTION("""COMPUTED_VALUE"""),"За")</f>
        <v>За</v>
      </c>
      <c r="DB61" s="19">
        <f ca="1">IFERROR(__xludf.DUMMYFUNCTION("""COMPUTED_VALUE"""),31)</f>
        <v>31</v>
      </c>
      <c r="DC61" s="19" t="str">
        <f ca="1">IFERROR(__xludf.DUMMYFUNCTION("""COMPUTED_VALUE"""),"Овраменко  О. В.")</f>
        <v>Овраменко  О. В.</v>
      </c>
      <c r="DD61" s="19" t="str">
        <f ca="1">IFERROR(__xludf.DUMMYFUNCTION("""COMPUTED_VALUE"""),"За")</f>
        <v>За</v>
      </c>
      <c r="DE61" s="19">
        <f ca="1">IFERROR(__xludf.DUMMYFUNCTION("""COMPUTED_VALUE"""),31)</f>
        <v>31</v>
      </c>
      <c r="DF61" s="19" t="str">
        <f ca="1">IFERROR(__xludf.DUMMYFUNCTION("""COMPUTED_VALUE"""),"Овраменко  О. В.")</f>
        <v>Овраменко  О. В.</v>
      </c>
      <c r="DG61" s="19" t="str">
        <f ca="1">IFERROR(__xludf.DUMMYFUNCTION("""COMPUTED_VALUE"""),"За")</f>
        <v>За</v>
      </c>
      <c r="DH61" s="19">
        <f ca="1">IFERROR(__xludf.DUMMYFUNCTION("""COMPUTED_VALUE"""),31)</f>
        <v>31</v>
      </c>
      <c r="DI61" s="19" t="str">
        <f ca="1">IFERROR(__xludf.DUMMYFUNCTION("""COMPUTED_VALUE"""),"Овраменко  О. В.")</f>
        <v>Овраменко  О. В.</v>
      </c>
      <c r="DJ61" s="19" t="str">
        <f ca="1">IFERROR(__xludf.DUMMYFUNCTION("""COMPUTED_VALUE"""),"За")</f>
        <v>За</v>
      </c>
      <c r="DK61" s="19">
        <f ca="1">IFERROR(__xludf.DUMMYFUNCTION("""COMPUTED_VALUE"""),31)</f>
        <v>31</v>
      </c>
      <c r="DL61" s="19" t="str">
        <f ca="1">IFERROR(__xludf.DUMMYFUNCTION("""COMPUTED_VALUE"""),"Овраменко  О. В.")</f>
        <v>Овраменко  О. В.</v>
      </c>
      <c r="DM61" s="19" t="str">
        <f ca="1">IFERROR(__xludf.DUMMYFUNCTION("""COMPUTED_VALUE"""),"За")</f>
        <v>За</v>
      </c>
      <c r="DN61" s="19">
        <f ca="1">IFERROR(__xludf.DUMMYFUNCTION("""COMPUTED_VALUE"""),31)</f>
        <v>31</v>
      </c>
      <c r="DO61" s="19" t="str">
        <f ca="1">IFERROR(__xludf.DUMMYFUNCTION("""COMPUTED_VALUE"""),"Овраменко  О. В.")</f>
        <v>Овраменко  О. В.</v>
      </c>
      <c r="DP61" s="19" t="str">
        <f ca="1">IFERROR(__xludf.DUMMYFUNCTION("""COMPUTED_VALUE"""),"За")</f>
        <v>За</v>
      </c>
      <c r="DQ61" s="19">
        <f ca="1">IFERROR(__xludf.DUMMYFUNCTION("""COMPUTED_VALUE"""),31)</f>
        <v>31</v>
      </c>
      <c r="DR61" s="19" t="str">
        <f ca="1">IFERROR(__xludf.DUMMYFUNCTION("""COMPUTED_VALUE"""),"Овраменко  О. В.")</f>
        <v>Овраменко  О. В.</v>
      </c>
      <c r="DS61" s="19" t="str">
        <f ca="1">IFERROR(__xludf.DUMMYFUNCTION("""COMPUTED_VALUE"""),"Не голосував")</f>
        <v>Не голосував</v>
      </c>
      <c r="DT61" s="19">
        <f ca="1">IFERROR(__xludf.DUMMYFUNCTION("""COMPUTED_VALUE"""),31)</f>
        <v>31</v>
      </c>
      <c r="DU61" s="19" t="str">
        <f ca="1">IFERROR(__xludf.DUMMYFUNCTION("""COMPUTED_VALUE"""),"Овраменко  О. В.")</f>
        <v>Овраменко  О. В.</v>
      </c>
      <c r="DV61" s="19" t="str">
        <f ca="1">IFERROR(__xludf.DUMMYFUNCTION("""COMPUTED_VALUE"""),"Не голосував")</f>
        <v>Не голосував</v>
      </c>
      <c r="DW61" s="19">
        <f ca="1">IFERROR(__xludf.DUMMYFUNCTION("""COMPUTED_VALUE"""),31)</f>
        <v>31</v>
      </c>
      <c r="DX61" s="19" t="str">
        <f ca="1">IFERROR(__xludf.DUMMYFUNCTION("""COMPUTED_VALUE"""),"Овраменко  О. В.")</f>
        <v>Овраменко  О. В.</v>
      </c>
      <c r="DY61" s="19" t="str">
        <f ca="1">IFERROR(__xludf.DUMMYFUNCTION("""COMPUTED_VALUE"""),"Не голосував")</f>
        <v>Не голосував</v>
      </c>
      <c r="DZ61" s="19">
        <f ca="1">IFERROR(__xludf.DUMMYFUNCTION("""COMPUTED_VALUE"""),31)</f>
        <v>31</v>
      </c>
      <c r="EA61" s="19" t="str">
        <f ca="1">IFERROR(__xludf.DUMMYFUNCTION("""COMPUTED_VALUE"""),"Овраменко  О. В.")</f>
        <v>Овраменко  О. В.</v>
      </c>
      <c r="EB61" s="19" t="str">
        <f ca="1">IFERROR(__xludf.DUMMYFUNCTION("""COMPUTED_VALUE"""),"Не голосував")</f>
        <v>Не голосував</v>
      </c>
      <c r="EC61" s="19">
        <f ca="1">IFERROR(__xludf.DUMMYFUNCTION("""COMPUTED_VALUE"""),31)</f>
        <v>31</v>
      </c>
      <c r="ED61" s="19" t="str">
        <f ca="1">IFERROR(__xludf.DUMMYFUNCTION("""COMPUTED_VALUE"""),"Овраменко  О. В.")</f>
        <v>Овраменко  О. В.</v>
      </c>
      <c r="EE61" s="19" t="str">
        <f ca="1">IFERROR(__xludf.DUMMYFUNCTION("""COMPUTED_VALUE"""),"За")</f>
        <v>За</v>
      </c>
      <c r="EF61" s="19">
        <f ca="1">IFERROR(__xludf.DUMMYFUNCTION("""COMPUTED_VALUE"""),31)</f>
        <v>31</v>
      </c>
      <c r="EG61" s="19" t="str">
        <f ca="1">IFERROR(__xludf.DUMMYFUNCTION("""COMPUTED_VALUE"""),"Овраменко  О. В.")</f>
        <v>Овраменко  О. В.</v>
      </c>
      <c r="EH61" s="19" t="str">
        <f ca="1">IFERROR(__xludf.DUMMYFUNCTION("""COMPUTED_VALUE"""),"За")</f>
        <v>За</v>
      </c>
      <c r="EI61" s="19">
        <f ca="1">IFERROR(__xludf.DUMMYFUNCTION("""COMPUTED_VALUE"""),31)</f>
        <v>31</v>
      </c>
      <c r="EJ61" s="19" t="str">
        <f ca="1">IFERROR(__xludf.DUMMYFUNCTION("""COMPUTED_VALUE"""),"Овраменко  О. В.")</f>
        <v>Овраменко  О. В.</v>
      </c>
      <c r="EK61" s="19" t="str">
        <f ca="1">IFERROR(__xludf.DUMMYFUNCTION("""COMPUTED_VALUE"""),"За")</f>
        <v>За</v>
      </c>
      <c r="EL61" s="19">
        <f ca="1">IFERROR(__xludf.DUMMYFUNCTION("""COMPUTED_VALUE"""),31)</f>
        <v>31</v>
      </c>
      <c r="EM61" s="19" t="str">
        <f ca="1">IFERROR(__xludf.DUMMYFUNCTION("""COMPUTED_VALUE"""),"Овраменко  О. В.")</f>
        <v>Овраменко  О. В.</v>
      </c>
      <c r="EN61" s="19" t="str">
        <f ca="1">IFERROR(__xludf.DUMMYFUNCTION("""COMPUTED_VALUE"""),"Не голосував")</f>
        <v>Не голосував</v>
      </c>
      <c r="EO61" s="19">
        <f ca="1">IFERROR(__xludf.DUMMYFUNCTION("""COMPUTED_VALUE"""),31)</f>
        <v>31</v>
      </c>
      <c r="EP61" s="19" t="str">
        <f ca="1">IFERROR(__xludf.DUMMYFUNCTION("""COMPUTED_VALUE"""),"Овраменко  О. В.")</f>
        <v>Овраменко  О. В.</v>
      </c>
      <c r="EQ61" s="19" t="str">
        <f ca="1">IFERROR(__xludf.DUMMYFUNCTION("""COMPUTED_VALUE"""),"Не голосував")</f>
        <v>Не голосував</v>
      </c>
      <c r="ER61" s="19">
        <f ca="1">IFERROR(__xludf.DUMMYFUNCTION("""COMPUTED_VALUE"""),31)</f>
        <v>31</v>
      </c>
      <c r="ES61" s="19" t="str">
        <f ca="1">IFERROR(__xludf.DUMMYFUNCTION("""COMPUTED_VALUE"""),"Овраменко  О. В.")</f>
        <v>Овраменко  О. В.</v>
      </c>
      <c r="ET61" s="19" t="str">
        <f ca="1">IFERROR(__xludf.DUMMYFUNCTION("""COMPUTED_VALUE"""),"За")</f>
        <v>За</v>
      </c>
      <c r="EU61" s="19">
        <f ca="1">IFERROR(__xludf.DUMMYFUNCTION("""COMPUTED_VALUE"""),31)</f>
        <v>31</v>
      </c>
      <c r="EV61" s="19" t="str">
        <f ca="1">IFERROR(__xludf.DUMMYFUNCTION("""COMPUTED_VALUE"""),"Овраменко  О. В.")</f>
        <v>Овраменко  О. В.</v>
      </c>
      <c r="EW61" s="19" t="str">
        <f ca="1">IFERROR(__xludf.DUMMYFUNCTION("""COMPUTED_VALUE"""),"За")</f>
        <v>За</v>
      </c>
      <c r="EX61" s="19">
        <f ca="1">IFERROR(__xludf.DUMMYFUNCTION("""COMPUTED_VALUE"""),31)</f>
        <v>31</v>
      </c>
      <c r="EY61" s="19" t="str">
        <f ca="1">IFERROR(__xludf.DUMMYFUNCTION("""COMPUTED_VALUE"""),"Овраменко  О. В.")</f>
        <v>Овраменко  О. В.</v>
      </c>
      <c r="EZ61" s="19" t="str">
        <f ca="1">IFERROR(__xludf.DUMMYFUNCTION("""COMPUTED_VALUE"""),"За")</f>
        <v>За</v>
      </c>
      <c r="FA61" s="19">
        <f ca="1">IFERROR(__xludf.DUMMYFUNCTION("""COMPUTED_VALUE"""),31)</f>
        <v>31</v>
      </c>
      <c r="FB61" s="19" t="str">
        <f ca="1">IFERROR(__xludf.DUMMYFUNCTION("""COMPUTED_VALUE"""),"Овраменко  О. В.")</f>
        <v>Овраменко  О. В.</v>
      </c>
      <c r="FC61" s="19" t="str">
        <f ca="1">IFERROR(__xludf.DUMMYFUNCTION("""COMPUTED_VALUE"""),"За")</f>
        <v>За</v>
      </c>
      <c r="FD61" s="19">
        <f ca="1">IFERROR(__xludf.DUMMYFUNCTION("""COMPUTED_VALUE"""),31)</f>
        <v>31</v>
      </c>
      <c r="FE61" s="19" t="str">
        <f ca="1">IFERROR(__xludf.DUMMYFUNCTION("""COMPUTED_VALUE"""),"Овраменко  О. В.")</f>
        <v>Овраменко  О. В.</v>
      </c>
      <c r="FF61" s="19" t="str">
        <f ca="1">IFERROR(__xludf.DUMMYFUNCTION("""COMPUTED_VALUE"""),"За")</f>
        <v>За</v>
      </c>
      <c r="FG61" s="19">
        <f ca="1">IFERROR(__xludf.DUMMYFUNCTION("""COMPUTED_VALUE"""),31)</f>
        <v>31</v>
      </c>
      <c r="FH61" s="19" t="str">
        <f ca="1">IFERROR(__xludf.DUMMYFUNCTION("""COMPUTED_VALUE"""),"Овраменко  О. В.")</f>
        <v>Овраменко  О. В.</v>
      </c>
      <c r="FI61" s="19" t="str">
        <f ca="1">IFERROR(__xludf.DUMMYFUNCTION("""COMPUTED_VALUE"""),"За")</f>
        <v>За</v>
      </c>
      <c r="FJ61" s="19">
        <f ca="1">IFERROR(__xludf.DUMMYFUNCTION("""COMPUTED_VALUE"""),31)</f>
        <v>31</v>
      </c>
      <c r="FK61" s="19" t="str">
        <f ca="1">IFERROR(__xludf.DUMMYFUNCTION("""COMPUTED_VALUE"""),"Овраменко  О. В.")</f>
        <v>Овраменко  О. В.</v>
      </c>
      <c r="FL61" s="19" t="str">
        <f ca="1">IFERROR(__xludf.DUMMYFUNCTION("""COMPUTED_VALUE"""),"За")</f>
        <v>За</v>
      </c>
      <c r="FM61" s="19">
        <f ca="1">IFERROR(__xludf.DUMMYFUNCTION("""COMPUTED_VALUE"""),31)</f>
        <v>31</v>
      </c>
      <c r="FN61" s="19" t="str">
        <f ca="1">IFERROR(__xludf.DUMMYFUNCTION("""COMPUTED_VALUE"""),"Овраменко  О. В.")</f>
        <v>Овраменко  О. В.</v>
      </c>
      <c r="FO61" s="19" t="str">
        <f ca="1">IFERROR(__xludf.DUMMYFUNCTION("""COMPUTED_VALUE"""),"За")</f>
        <v>За</v>
      </c>
      <c r="FP61" s="19">
        <f ca="1">IFERROR(__xludf.DUMMYFUNCTION("""COMPUTED_VALUE"""),31)</f>
        <v>31</v>
      </c>
      <c r="FQ61" s="19" t="str">
        <f ca="1">IFERROR(__xludf.DUMMYFUNCTION("""COMPUTED_VALUE"""),"Овраменко  О. В.")</f>
        <v>Овраменко  О. В.</v>
      </c>
      <c r="FR61" s="19" t="str">
        <f ca="1">IFERROR(__xludf.DUMMYFUNCTION("""COMPUTED_VALUE"""),"За")</f>
        <v>За</v>
      </c>
      <c r="FS61" s="19">
        <f ca="1">IFERROR(__xludf.DUMMYFUNCTION("""COMPUTED_VALUE"""),31)</f>
        <v>31</v>
      </c>
      <c r="FT61" s="19" t="str">
        <f ca="1">IFERROR(__xludf.DUMMYFUNCTION("""COMPUTED_VALUE"""),"Овраменко  О. В.")</f>
        <v>Овраменко  О. В.</v>
      </c>
      <c r="FU61" s="19" t="str">
        <f ca="1">IFERROR(__xludf.DUMMYFUNCTION("""COMPUTED_VALUE"""),"За")</f>
        <v>За</v>
      </c>
      <c r="FV61" s="19">
        <f ca="1">IFERROR(__xludf.DUMMYFUNCTION("""COMPUTED_VALUE"""),31)</f>
        <v>31</v>
      </c>
      <c r="FW61" s="19" t="str">
        <f ca="1">IFERROR(__xludf.DUMMYFUNCTION("""COMPUTED_VALUE"""),"Овраменко  О. В.")</f>
        <v>Овраменко  О. В.</v>
      </c>
      <c r="FX61" s="19" t="str">
        <f ca="1">IFERROR(__xludf.DUMMYFUNCTION("""COMPUTED_VALUE"""),"За")</f>
        <v>За</v>
      </c>
      <c r="FY61" s="19">
        <f ca="1">IFERROR(__xludf.DUMMYFUNCTION("""COMPUTED_VALUE"""),31)</f>
        <v>31</v>
      </c>
      <c r="FZ61" s="19" t="str">
        <f ca="1">IFERROR(__xludf.DUMMYFUNCTION("""COMPUTED_VALUE"""),"Овраменко  О. В.")</f>
        <v>Овраменко  О. В.</v>
      </c>
      <c r="GA61" s="19" t="str">
        <f ca="1">IFERROR(__xludf.DUMMYFUNCTION("""COMPUTED_VALUE"""),"За")</f>
        <v>За</v>
      </c>
      <c r="GB61" s="19">
        <f ca="1">IFERROR(__xludf.DUMMYFUNCTION("""COMPUTED_VALUE"""),31)</f>
        <v>31</v>
      </c>
      <c r="GC61" s="19" t="str">
        <f ca="1">IFERROR(__xludf.DUMMYFUNCTION("""COMPUTED_VALUE"""),"Овраменко  О. В.")</f>
        <v>Овраменко  О. В.</v>
      </c>
      <c r="GD61" s="19" t="str">
        <f ca="1">IFERROR(__xludf.DUMMYFUNCTION("""COMPUTED_VALUE"""),"За")</f>
        <v>За</v>
      </c>
      <c r="GE61" s="19">
        <f ca="1">IFERROR(__xludf.DUMMYFUNCTION("""COMPUTED_VALUE"""),31)</f>
        <v>31</v>
      </c>
      <c r="GF61" s="19" t="str">
        <f ca="1">IFERROR(__xludf.DUMMYFUNCTION("""COMPUTED_VALUE"""),"Овраменко  О. В.")</f>
        <v>Овраменко  О. В.</v>
      </c>
      <c r="GG61" s="19" t="str">
        <f ca="1">IFERROR(__xludf.DUMMYFUNCTION("""COMPUTED_VALUE"""),"За")</f>
        <v>За</v>
      </c>
      <c r="GH61" s="19">
        <f ca="1">IFERROR(__xludf.DUMMYFUNCTION("""COMPUTED_VALUE"""),31)</f>
        <v>31</v>
      </c>
      <c r="GI61" s="19" t="str">
        <f ca="1">IFERROR(__xludf.DUMMYFUNCTION("""COMPUTED_VALUE"""),"Овраменко  О. В.")</f>
        <v>Овраменко  О. В.</v>
      </c>
      <c r="GJ61" s="19" t="str">
        <f ca="1">IFERROR(__xludf.DUMMYFUNCTION("""COMPUTED_VALUE"""),"За")</f>
        <v>За</v>
      </c>
      <c r="GK61" s="19">
        <f ca="1">IFERROR(__xludf.DUMMYFUNCTION("""COMPUTED_VALUE"""),31)</f>
        <v>31</v>
      </c>
      <c r="GL61" s="19" t="str">
        <f ca="1">IFERROR(__xludf.DUMMYFUNCTION("""COMPUTED_VALUE"""),"Овраменко  О. В.")</f>
        <v>Овраменко  О. В.</v>
      </c>
      <c r="GM61" s="19" t="str">
        <f ca="1">IFERROR(__xludf.DUMMYFUNCTION("""COMPUTED_VALUE"""),"За")</f>
        <v>За</v>
      </c>
      <c r="GN61" s="19">
        <f ca="1">IFERROR(__xludf.DUMMYFUNCTION("""COMPUTED_VALUE"""),31)</f>
        <v>31</v>
      </c>
      <c r="GO61" s="19" t="str">
        <f ca="1">IFERROR(__xludf.DUMMYFUNCTION("""COMPUTED_VALUE"""),"Овраменко  О. В.")</f>
        <v>Овраменко  О. В.</v>
      </c>
      <c r="GP61" s="19" t="str">
        <f ca="1">IFERROR(__xludf.DUMMYFUNCTION("""COMPUTED_VALUE"""),"За")</f>
        <v>За</v>
      </c>
      <c r="GQ61" s="19">
        <f ca="1">IFERROR(__xludf.DUMMYFUNCTION("""COMPUTED_VALUE"""),31)</f>
        <v>31</v>
      </c>
      <c r="GR61" s="19" t="str">
        <f ca="1">IFERROR(__xludf.DUMMYFUNCTION("""COMPUTED_VALUE"""),"Овраменко  О. В.")</f>
        <v>Овраменко  О. В.</v>
      </c>
      <c r="GS61" s="19" t="str">
        <f ca="1">IFERROR(__xludf.DUMMYFUNCTION("""COMPUTED_VALUE"""),"За")</f>
        <v>За</v>
      </c>
      <c r="GT61" s="19">
        <f ca="1">IFERROR(__xludf.DUMMYFUNCTION("""COMPUTED_VALUE"""),31)</f>
        <v>31</v>
      </c>
      <c r="GU61" s="19" t="str">
        <f ca="1">IFERROR(__xludf.DUMMYFUNCTION("""COMPUTED_VALUE"""),"Овраменко  О. В.")</f>
        <v>Овраменко  О. В.</v>
      </c>
      <c r="GV61" s="19" t="str">
        <f ca="1">IFERROR(__xludf.DUMMYFUNCTION("""COMPUTED_VALUE"""),"За")</f>
        <v>За</v>
      </c>
      <c r="GW61" s="19">
        <f ca="1">IFERROR(__xludf.DUMMYFUNCTION("""COMPUTED_VALUE"""),31)</f>
        <v>31</v>
      </c>
      <c r="GX61" s="19" t="str">
        <f ca="1">IFERROR(__xludf.DUMMYFUNCTION("""COMPUTED_VALUE"""),"Овраменко  О. В.")</f>
        <v>Овраменко  О. В.</v>
      </c>
      <c r="GY61" s="19" t="str">
        <f ca="1">IFERROR(__xludf.DUMMYFUNCTION("""COMPUTED_VALUE"""),"За")</f>
        <v>За</v>
      </c>
      <c r="GZ61" s="19">
        <f ca="1">IFERROR(__xludf.DUMMYFUNCTION("""COMPUTED_VALUE"""),31)</f>
        <v>31</v>
      </c>
      <c r="HA61" s="19" t="str">
        <f ca="1">IFERROR(__xludf.DUMMYFUNCTION("""COMPUTED_VALUE"""),"Овраменко  О. В.")</f>
        <v>Овраменко  О. В.</v>
      </c>
      <c r="HB61" s="19" t="str">
        <f ca="1">IFERROR(__xludf.DUMMYFUNCTION("""COMPUTED_VALUE"""),"За")</f>
        <v>За</v>
      </c>
      <c r="HC61" s="19">
        <f ca="1">IFERROR(__xludf.DUMMYFUNCTION("""COMPUTED_VALUE"""),31)</f>
        <v>31</v>
      </c>
      <c r="HD61" s="19" t="str">
        <f ca="1">IFERROR(__xludf.DUMMYFUNCTION("""COMPUTED_VALUE"""),"Овраменко  О. В.")</f>
        <v>Овраменко  О. В.</v>
      </c>
      <c r="HE61" s="19" t="str">
        <f ca="1">IFERROR(__xludf.DUMMYFUNCTION("""COMPUTED_VALUE"""),"За")</f>
        <v>За</v>
      </c>
      <c r="HF61" s="19">
        <f ca="1">IFERROR(__xludf.DUMMYFUNCTION("""COMPUTED_VALUE"""),31)</f>
        <v>31</v>
      </c>
      <c r="HG61" s="19" t="str">
        <f ca="1">IFERROR(__xludf.DUMMYFUNCTION("""COMPUTED_VALUE"""),"Овраменко  О. В.")</f>
        <v>Овраменко  О. В.</v>
      </c>
      <c r="HH61" s="19" t="str">
        <f ca="1">IFERROR(__xludf.DUMMYFUNCTION("""COMPUTED_VALUE"""),"За")</f>
        <v>За</v>
      </c>
      <c r="HI61" s="19">
        <f ca="1">IFERROR(__xludf.DUMMYFUNCTION("""COMPUTED_VALUE"""),31)</f>
        <v>31</v>
      </c>
      <c r="HJ61" s="19" t="str">
        <f ca="1">IFERROR(__xludf.DUMMYFUNCTION("""COMPUTED_VALUE"""),"Овраменко  О. В.")</f>
        <v>Овраменко  О. В.</v>
      </c>
      <c r="HK61" s="19" t="str">
        <f ca="1">IFERROR(__xludf.DUMMYFUNCTION("""COMPUTED_VALUE"""),"За")</f>
        <v>За</v>
      </c>
      <c r="HL61" s="19">
        <f ca="1">IFERROR(__xludf.DUMMYFUNCTION("""COMPUTED_VALUE"""),31)</f>
        <v>31</v>
      </c>
      <c r="HM61" s="19" t="str">
        <f ca="1">IFERROR(__xludf.DUMMYFUNCTION("""COMPUTED_VALUE"""),"Овраменко  О. В.")</f>
        <v>Овраменко  О. В.</v>
      </c>
      <c r="HN61" s="19" t="str">
        <f ca="1">IFERROR(__xludf.DUMMYFUNCTION("""COMPUTED_VALUE"""),"За")</f>
        <v>За</v>
      </c>
      <c r="HO61" s="19">
        <f ca="1">IFERROR(__xludf.DUMMYFUNCTION("""COMPUTED_VALUE"""),31)</f>
        <v>31</v>
      </c>
      <c r="HP61" s="19" t="str">
        <f ca="1">IFERROR(__xludf.DUMMYFUNCTION("""COMPUTED_VALUE"""),"Овраменко  О. В.")</f>
        <v>Овраменко  О. В.</v>
      </c>
      <c r="HQ61" s="19" t="str">
        <f ca="1">IFERROR(__xludf.DUMMYFUNCTION("""COMPUTED_VALUE"""),"За")</f>
        <v>За</v>
      </c>
      <c r="HR61" s="19">
        <f ca="1">IFERROR(__xludf.DUMMYFUNCTION("""COMPUTED_VALUE"""),31)</f>
        <v>31</v>
      </c>
      <c r="HS61" s="19" t="str">
        <f ca="1">IFERROR(__xludf.DUMMYFUNCTION("""COMPUTED_VALUE"""),"Овраменко  О. В.")</f>
        <v>Овраменко  О. В.</v>
      </c>
      <c r="HT61" s="19" t="str">
        <f ca="1">IFERROR(__xludf.DUMMYFUNCTION("""COMPUTED_VALUE"""),"За")</f>
        <v>За</v>
      </c>
      <c r="HU61" s="19">
        <f ca="1">IFERROR(__xludf.DUMMYFUNCTION("""COMPUTED_VALUE"""),31)</f>
        <v>31</v>
      </c>
      <c r="HV61" s="19" t="str">
        <f ca="1">IFERROR(__xludf.DUMMYFUNCTION("""COMPUTED_VALUE"""),"Овраменко  О. В.")</f>
        <v>Овраменко  О. В.</v>
      </c>
      <c r="HW61" s="19" t="str">
        <f ca="1">IFERROR(__xludf.DUMMYFUNCTION("""COMPUTED_VALUE"""),"За")</f>
        <v>За</v>
      </c>
      <c r="HX61" s="19">
        <f ca="1">IFERROR(__xludf.DUMMYFUNCTION("""COMPUTED_VALUE"""),31)</f>
        <v>31</v>
      </c>
      <c r="HY61" s="19" t="str">
        <f ca="1">IFERROR(__xludf.DUMMYFUNCTION("""COMPUTED_VALUE"""),"Овраменко  О. В.")</f>
        <v>Овраменко  О. В.</v>
      </c>
      <c r="HZ61" s="19" t="str">
        <f ca="1">IFERROR(__xludf.DUMMYFUNCTION("""COMPUTED_VALUE"""),"За")</f>
        <v>За</v>
      </c>
      <c r="IA61" s="19">
        <f ca="1">IFERROR(__xludf.DUMMYFUNCTION("""COMPUTED_VALUE"""),31)</f>
        <v>31</v>
      </c>
      <c r="IB61" s="19" t="str">
        <f ca="1">IFERROR(__xludf.DUMMYFUNCTION("""COMPUTED_VALUE"""),"Овраменко  О. В.")</f>
        <v>Овраменко  О. В.</v>
      </c>
      <c r="IC61" s="19" t="str">
        <f ca="1">IFERROR(__xludf.DUMMYFUNCTION("""COMPUTED_VALUE"""),"За")</f>
        <v>За</v>
      </c>
      <c r="ID61" s="19">
        <f ca="1">IFERROR(__xludf.DUMMYFUNCTION("""COMPUTED_VALUE"""),31)</f>
        <v>31</v>
      </c>
      <c r="IE61" s="19" t="str">
        <f ca="1">IFERROR(__xludf.DUMMYFUNCTION("""COMPUTED_VALUE"""),"Овраменко  О. В.")</f>
        <v>Овраменко  О. В.</v>
      </c>
      <c r="IF61" s="19" t="str">
        <f ca="1">IFERROR(__xludf.DUMMYFUNCTION("""COMPUTED_VALUE"""),"За")</f>
        <v>За</v>
      </c>
      <c r="IG61" s="19">
        <f ca="1">IFERROR(__xludf.DUMMYFUNCTION("""COMPUTED_VALUE"""),31)</f>
        <v>31</v>
      </c>
      <c r="IH61" s="19" t="str">
        <f ca="1">IFERROR(__xludf.DUMMYFUNCTION("""COMPUTED_VALUE"""),"Овраменко  О. В.")</f>
        <v>Овраменко  О. В.</v>
      </c>
      <c r="II61" s="19" t="str">
        <f ca="1">IFERROR(__xludf.DUMMYFUNCTION("""COMPUTED_VALUE"""),"За")</f>
        <v>За</v>
      </c>
      <c r="IJ61" s="19">
        <f ca="1">IFERROR(__xludf.DUMMYFUNCTION("""COMPUTED_VALUE"""),31)</f>
        <v>31</v>
      </c>
      <c r="IK61" s="19" t="str">
        <f ca="1">IFERROR(__xludf.DUMMYFUNCTION("""COMPUTED_VALUE"""),"Овраменко  О. В.")</f>
        <v>Овраменко  О. В.</v>
      </c>
      <c r="IL61" s="19" t="str">
        <f ca="1">IFERROR(__xludf.DUMMYFUNCTION("""COMPUTED_VALUE"""),"За")</f>
        <v>За</v>
      </c>
      <c r="IM61" s="19">
        <f ca="1">IFERROR(__xludf.DUMMYFUNCTION("""COMPUTED_VALUE"""),31)</f>
        <v>31</v>
      </c>
      <c r="IN61" s="19" t="str">
        <f ca="1">IFERROR(__xludf.DUMMYFUNCTION("""COMPUTED_VALUE"""),"Овраменко  О. В.")</f>
        <v>Овраменко  О. В.</v>
      </c>
      <c r="IO61" s="19" t="str">
        <f ca="1">IFERROR(__xludf.DUMMYFUNCTION("""COMPUTED_VALUE"""),"За")</f>
        <v>За</v>
      </c>
      <c r="IP61" s="19">
        <f ca="1">IFERROR(__xludf.DUMMYFUNCTION("""COMPUTED_VALUE"""),31)</f>
        <v>31</v>
      </c>
      <c r="IQ61" s="19" t="str">
        <f ca="1">IFERROR(__xludf.DUMMYFUNCTION("""COMPUTED_VALUE"""),"Овраменко  О. В.")</f>
        <v>Овраменко  О. В.</v>
      </c>
      <c r="IR61" s="19" t="str">
        <f ca="1">IFERROR(__xludf.DUMMYFUNCTION("""COMPUTED_VALUE"""),"За")</f>
        <v>За</v>
      </c>
      <c r="IS61" s="19">
        <f ca="1">IFERROR(__xludf.DUMMYFUNCTION("""COMPUTED_VALUE"""),31)</f>
        <v>31</v>
      </c>
      <c r="IT61" s="19" t="str">
        <f ca="1">IFERROR(__xludf.DUMMYFUNCTION("""COMPUTED_VALUE"""),"Овраменко  О. В.")</f>
        <v>Овраменко  О. В.</v>
      </c>
      <c r="IU61" s="19" t="str">
        <f ca="1">IFERROR(__xludf.DUMMYFUNCTION("""COMPUTED_VALUE"""),"За")</f>
        <v>За</v>
      </c>
      <c r="IV61" s="19">
        <f ca="1">IFERROR(__xludf.DUMMYFUNCTION("""COMPUTED_VALUE"""),31)</f>
        <v>31</v>
      </c>
      <c r="IW61" s="19" t="str">
        <f ca="1">IFERROR(__xludf.DUMMYFUNCTION("""COMPUTED_VALUE"""),"Овраменко  О. В.")</f>
        <v>Овраменко  О. В.</v>
      </c>
      <c r="IX61" s="19" t="str">
        <f ca="1">IFERROR(__xludf.DUMMYFUNCTION("""COMPUTED_VALUE"""),"За")</f>
        <v>За</v>
      </c>
      <c r="IY61" s="19">
        <f ca="1">IFERROR(__xludf.DUMMYFUNCTION("""COMPUTED_VALUE"""),31)</f>
        <v>31</v>
      </c>
      <c r="IZ61" s="19" t="str">
        <f ca="1">IFERROR(__xludf.DUMMYFUNCTION("""COMPUTED_VALUE"""),"Овраменко  О. В.")</f>
        <v>Овраменко  О. В.</v>
      </c>
      <c r="JA61" s="19" t="str">
        <f ca="1">IFERROR(__xludf.DUMMYFUNCTION("""COMPUTED_VALUE"""),"За")</f>
        <v>За</v>
      </c>
      <c r="JB61" s="19">
        <f ca="1">IFERROR(__xludf.DUMMYFUNCTION("""COMPUTED_VALUE"""),31)</f>
        <v>31</v>
      </c>
      <c r="JC61" s="19" t="str">
        <f ca="1">IFERROR(__xludf.DUMMYFUNCTION("""COMPUTED_VALUE"""),"Овраменко  О. В.")</f>
        <v>Овраменко  О. В.</v>
      </c>
      <c r="JD61" s="19" t="str">
        <f ca="1">IFERROR(__xludf.DUMMYFUNCTION("""COMPUTED_VALUE"""),"За")</f>
        <v>За</v>
      </c>
      <c r="JE61" s="19">
        <f ca="1">IFERROR(__xludf.DUMMYFUNCTION("""COMPUTED_VALUE"""),31)</f>
        <v>31</v>
      </c>
      <c r="JF61" s="19" t="str">
        <f ca="1">IFERROR(__xludf.DUMMYFUNCTION("""COMPUTED_VALUE"""),"Овраменко  О. В.")</f>
        <v>Овраменко  О. В.</v>
      </c>
      <c r="JG61" s="19" t="str">
        <f ca="1">IFERROR(__xludf.DUMMYFUNCTION("""COMPUTED_VALUE"""),"За")</f>
        <v>За</v>
      </c>
      <c r="JH61" s="19">
        <f ca="1">IFERROR(__xludf.DUMMYFUNCTION("""COMPUTED_VALUE"""),31)</f>
        <v>31</v>
      </c>
      <c r="JI61" s="19" t="str">
        <f ca="1">IFERROR(__xludf.DUMMYFUNCTION("""COMPUTED_VALUE"""),"Овраменко  О. В.")</f>
        <v>Овраменко  О. В.</v>
      </c>
      <c r="JJ61" s="19" t="str">
        <f ca="1">IFERROR(__xludf.DUMMYFUNCTION("""COMPUTED_VALUE"""),"За")</f>
        <v>За</v>
      </c>
      <c r="JK61" s="19">
        <f ca="1">IFERROR(__xludf.DUMMYFUNCTION("""COMPUTED_VALUE"""),31)</f>
        <v>31</v>
      </c>
      <c r="JL61" s="19" t="str">
        <f ca="1">IFERROR(__xludf.DUMMYFUNCTION("""COMPUTED_VALUE"""),"Овраменко  О. В.")</f>
        <v>Овраменко  О. В.</v>
      </c>
      <c r="JM61" s="19" t="str">
        <f ca="1">IFERROR(__xludf.DUMMYFUNCTION("""COMPUTED_VALUE"""),"За")</f>
        <v>За</v>
      </c>
      <c r="JN61" s="19">
        <f ca="1">IFERROR(__xludf.DUMMYFUNCTION("""COMPUTED_VALUE"""),31)</f>
        <v>31</v>
      </c>
      <c r="JO61" s="19" t="str">
        <f ca="1">IFERROR(__xludf.DUMMYFUNCTION("""COMPUTED_VALUE"""),"Овраменко  О. В.")</f>
        <v>Овраменко  О. В.</v>
      </c>
      <c r="JP61" s="19" t="str">
        <f ca="1">IFERROR(__xludf.DUMMYFUNCTION("""COMPUTED_VALUE"""),"За")</f>
        <v>За</v>
      </c>
      <c r="JQ61" s="19">
        <f ca="1">IFERROR(__xludf.DUMMYFUNCTION("""COMPUTED_VALUE"""),31)</f>
        <v>31</v>
      </c>
      <c r="JR61" s="19" t="str">
        <f ca="1">IFERROR(__xludf.DUMMYFUNCTION("""COMPUTED_VALUE"""),"Овраменко  О. В.")</f>
        <v>Овраменко  О. В.</v>
      </c>
      <c r="JS61" s="19" t="str">
        <f ca="1">IFERROR(__xludf.DUMMYFUNCTION("""COMPUTED_VALUE"""),"За")</f>
        <v>За</v>
      </c>
      <c r="JT61" s="19">
        <f ca="1">IFERROR(__xludf.DUMMYFUNCTION("""COMPUTED_VALUE"""),31)</f>
        <v>31</v>
      </c>
      <c r="JU61" s="19" t="str">
        <f ca="1">IFERROR(__xludf.DUMMYFUNCTION("""COMPUTED_VALUE"""),"Овраменко  О. В.")</f>
        <v>Овраменко  О. В.</v>
      </c>
      <c r="JV61" s="19" t="str">
        <f ca="1">IFERROR(__xludf.DUMMYFUNCTION("""COMPUTED_VALUE"""),"За")</f>
        <v>За</v>
      </c>
      <c r="JW61" s="19">
        <f ca="1">IFERROR(__xludf.DUMMYFUNCTION("""COMPUTED_VALUE"""),31)</f>
        <v>31</v>
      </c>
      <c r="JX61" s="19" t="str">
        <f ca="1">IFERROR(__xludf.DUMMYFUNCTION("""COMPUTED_VALUE"""),"Овраменко  О. В.")</f>
        <v>Овраменко  О. В.</v>
      </c>
      <c r="JY61" s="19" t="str">
        <f ca="1">IFERROR(__xludf.DUMMYFUNCTION("""COMPUTED_VALUE"""),"За")</f>
        <v>За</v>
      </c>
      <c r="JZ61" s="19">
        <f ca="1">IFERROR(__xludf.DUMMYFUNCTION("""COMPUTED_VALUE"""),31)</f>
        <v>31</v>
      </c>
      <c r="KA61" s="19" t="str">
        <f ca="1">IFERROR(__xludf.DUMMYFUNCTION("""COMPUTED_VALUE"""),"Овраменко  О. В.")</f>
        <v>Овраменко  О. В.</v>
      </c>
      <c r="KB61" s="19" t="str">
        <f ca="1">IFERROR(__xludf.DUMMYFUNCTION("""COMPUTED_VALUE"""),"За")</f>
        <v>За</v>
      </c>
      <c r="KC61" s="19">
        <f ca="1">IFERROR(__xludf.DUMMYFUNCTION("""COMPUTED_VALUE"""),31)</f>
        <v>31</v>
      </c>
      <c r="KD61" s="19" t="str">
        <f ca="1">IFERROR(__xludf.DUMMYFUNCTION("""COMPUTED_VALUE"""),"Овраменко  О. В.")</f>
        <v>Овраменко  О. В.</v>
      </c>
      <c r="KE61" s="19" t="str">
        <f ca="1">IFERROR(__xludf.DUMMYFUNCTION("""COMPUTED_VALUE"""),"За")</f>
        <v>За</v>
      </c>
      <c r="KF61" s="19">
        <f ca="1">IFERROR(__xludf.DUMMYFUNCTION("""COMPUTED_VALUE"""),31)</f>
        <v>31</v>
      </c>
      <c r="KG61" s="19" t="str">
        <f ca="1">IFERROR(__xludf.DUMMYFUNCTION("""COMPUTED_VALUE"""),"Овраменко  О. В.")</f>
        <v>Овраменко  О. В.</v>
      </c>
      <c r="KH61" s="19" t="str">
        <f ca="1">IFERROR(__xludf.DUMMYFUNCTION("""COMPUTED_VALUE"""),"За")</f>
        <v>За</v>
      </c>
      <c r="KI61" s="19">
        <f ca="1">IFERROR(__xludf.DUMMYFUNCTION("""COMPUTED_VALUE"""),31)</f>
        <v>31</v>
      </c>
      <c r="KJ61" s="19" t="str">
        <f ca="1">IFERROR(__xludf.DUMMYFUNCTION("""COMPUTED_VALUE"""),"Овраменко  О. В.")</f>
        <v>Овраменко  О. В.</v>
      </c>
      <c r="KK61" s="19" t="str">
        <f ca="1">IFERROR(__xludf.DUMMYFUNCTION("""COMPUTED_VALUE"""),"За")</f>
        <v>За</v>
      </c>
      <c r="KL61" s="19">
        <f ca="1">IFERROR(__xludf.DUMMYFUNCTION("""COMPUTED_VALUE"""),31)</f>
        <v>31</v>
      </c>
      <c r="KM61" s="19" t="str">
        <f ca="1">IFERROR(__xludf.DUMMYFUNCTION("""COMPUTED_VALUE"""),"Овраменко  О. В.")</f>
        <v>Овраменко  О. В.</v>
      </c>
      <c r="KN61" s="19" t="str">
        <f ca="1">IFERROR(__xludf.DUMMYFUNCTION("""COMPUTED_VALUE"""),"За")</f>
        <v>За</v>
      </c>
      <c r="KO61" s="19">
        <f ca="1">IFERROR(__xludf.DUMMYFUNCTION("""COMPUTED_VALUE"""),31)</f>
        <v>31</v>
      </c>
      <c r="KP61" s="19" t="str">
        <f ca="1">IFERROR(__xludf.DUMMYFUNCTION("""COMPUTED_VALUE"""),"Овраменко  О. В.")</f>
        <v>Овраменко  О. В.</v>
      </c>
      <c r="KQ61" s="19" t="str">
        <f ca="1">IFERROR(__xludf.DUMMYFUNCTION("""COMPUTED_VALUE"""),"За")</f>
        <v>За</v>
      </c>
      <c r="KR61" s="19">
        <f ca="1">IFERROR(__xludf.DUMMYFUNCTION("""COMPUTED_VALUE"""),31)</f>
        <v>31</v>
      </c>
      <c r="KS61" s="19" t="str">
        <f ca="1">IFERROR(__xludf.DUMMYFUNCTION("""COMPUTED_VALUE"""),"Овраменко  О. В.")</f>
        <v>Овраменко  О. В.</v>
      </c>
      <c r="KT61" s="19" t="str">
        <f ca="1">IFERROR(__xludf.DUMMYFUNCTION("""COMPUTED_VALUE"""),"Не голосував")</f>
        <v>Не голосував</v>
      </c>
      <c r="KU61" s="19">
        <f ca="1">IFERROR(__xludf.DUMMYFUNCTION("""COMPUTED_VALUE"""),31)</f>
        <v>31</v>
      </c>
      <c r="KV61" s="19" t="str">
        <f ca="1">IFERROR(__xludf.DUMMYFUNCTION("""COMPUTED_VALUE"""),"Овраменко  О. В.")</f>
        <v>Овраменко  О. В.</v>
      </c>
      <c r="KW61" s="19" t="str">
        <f ca="1">IFERROR(__xludf.DUMMYFUNCTION("""COMPUTED_VALUE"""),"За")</f>
        <v>За</v>
      </c>
      <c r="KX61" s="19">
        <f ca="1">IFERROR(__xludf.DUMMYFUNCTION("""COMPUTED_VALUE"""),31)</f>
        <v>31</v>
      </c>
      <c r="KY61" s="19" t="str">
        <f ca="1">IFERROR(__xludf.DUMMYFUNCTION("""COMPUTED_VALUE"""),"Овраменко  О. В.")</f>
        <v>Овраменко  О. В.</v>
      </c>
      <c r="KZ61" s="19" t="str">
        <f ca="1">IFERROR(__xludf.DUMMYFUNCTION("""COMPUTED_VALUE"""),"За")</f>
        <v>За</v>
      </c>
      <c r="LA61" s="19">
        <f ca="1">IFERROR(__xludf.DUMMYFUNCTION("""COMPUTED_VALUE"""),31)</f>
        <v>31</v>
      </c>
      <c r="LB61" s="19" t="str">
        <f ca="1">IFERROR(__xludf.DUMMYFUNCTION("""COMPUTED_VALUE"""),"Овраменко  О. В.")</f>
        <v>Овраменко  О. В.</v>
      </c>
      <c r="LC61" s="19" t="str">
        <f ca="1">IFERROR(__xludf.DUMMYFUNCTION("""COMPUTED_VALUE"""),"За")</f>
        <v>За</v>
      </c>
      <c r="LD61" s="19">
        <f ca="1">IFERROR(__xludf.DUMMYFUNCTION("""COMPUTED_VALUE"""),31)</f>
        <v>31</v>
      </c>
      <c r="LE61" s="19" t="str">
        <f ca="1">IFERROR(__xludf.DUMMYFUNCTION("""COMPUTED_VALUE"""),"Овраменко  О. В.")</f>
        <v>Овраменко  О. В.</v>
      </c>
      <c r="LF61" s="19" t="str">
        <f ca="1">IFERROR(__xludf.DUMMYFUNCTION("""COMPUTED_VALUE"""),"Не голосував")</f>
        <v>Не голосував</v>
      </c>
      <c r="LG61" s="19">
        <f ca="1">IFERROR(__xludf.DUMMYFUNCTION("""COMPUTED_VALUE"""),31)</f>
        <v>31</v>
      </c>
      <c r="LH61" s="19" t="str">
        <f ca="1">IFERROR(__xludf.DUMMYFUNCTION("""COMPUTED_VALUE"""),"Овраменко  О. В.")</f>
        <v>Овраменко  О. В.</v>
      </c>
      <c r="LI61" s="19" t="str">
        <f ca="1">IFERROR(__xludf.DUMMYFUNCTION("""COMPUTED_VALUE"""),"За")</f>
        <v>За</v>
      </c>
      <c r="LJ61" s="19">
        <f ca="1">IFERROR(__xludf.DUMMYFUNCTION("""COMPUTED_VALUE"""),31)</f>
        <v>31</v>
      </c>
      <c r="LK61" s="19" t="str">
        <f ca="1">IFERROR(__xludf.DUMMYFUNCTION("""COMPUTED_VALUE"""),"Овраменко  О. В.")</f>
        <v>Овраменко  О. В.</v>
      </c>
      <c r="LL61" s="19" t="str">
        <f ca="1">IFERROR(__xludf.DUMMYFUNCTION("""COMPUTED_VALUE"""),"За")</f>
        <v>За</v>
      </c>
      <c r="LM61" s="19">
        <f ca="1">IFERROR(__xludf.DUMMYFUNCTION("""COMPUTED_VALUE"""),31)</f>
        <v>31</v>
      </c>
      <c r="LN61" s="19" t="str">
        <f ca="1">IFERROR(__xludf.DUMMYFUNCTION("""COMPUTED_VALUE"""),"Овраменко  О. В.")</f>
        <v>Овраменко  О. В.</v>
      </c>
      <c r="LO61" s="19" t="str">
        <f ca="1">IFERROR(__xludf.DUMMYFUNCTION("""COMPUTED_VALUE"""),"За")</f>
        <v>За</v>
      </c>
      <c r="LP61" s="19">
        <f ca="1">IFERROR(__xludf.DUMMYFUNCTION("""COMPUTED_VALUE"""),31)</f>
        <v>31</v>
      </c>
      <c r="LQ61" s="19" t="str">
        <f ca="1">IFERROR(__xludf.DUMMYFUNCTION("""COMPUTED_VALUE"""),"Овраменко  О. В.")</f>
        <v>Овраменко  О. В.</v>
      </c>
      <c r="LR61" s="19" t="str">
        <f ca="1">IFERROR(__xludf.DUMMYFUNCTION("""COMPUTED_VALUE"""),"За")</f>
        <v>За</v>
      </c>
      <c r="LS61" s="19">
        <f ca="1">IFERROR(__xludf.DUMMYFUNCTION("""COMPUTED_VALUE"""),31)</f>
        <v>31</v>
      </c>
      <c r="LT61" s="19" t="str">
        <f ca="1">IFERROR(__xludf.DUMMYFUNCTION("""COMPUTED_VALUE"""),"Овраменко  О. В.")</f>
        <v>Овраменко  О. В.</v>
      </c>
      <c r="LU61" s="19" t="str">
        <f ca="1">IFERROR(__xludf.DUMMYFUNCTION("""COMPUTED_VALUE"""),"За")</f>
        <v>За</v>
      </c>
      <c r="LV61" s="19">
        <f ca="1">IFERROR(__xludf.DUMMYFUNCTION("""COMPUTED_VALUE"""),31)</f>
        <v>31</v>
      </c>
      <c r="LW61" s="19" t="str">
        <f ca="1">IFERROR(__xludf.DUMMYFUNCTION("""COMPUTED_VALUE"""),"Овраменко  О. В.")</f>
        <v>Овраменко  О. В.</v>
      </c>
      <c r="LX61" s="19" t="str">
        <f ca="1">IFERROR(__xludf.DUMMYFUNCTION("""COMPUTED_VALUE"""),"За")</f>
        <v>За</v>
      </c>
      <c r="LY61" s="19">
        <f ca="1">IFERROR(__xludf.DUMMYFUNCTION("""COMPUTED_VALUE"""),31)</f>
        <v>31</v>
      </c>
      <c r="LZ61" s="19" t="str">
        <f ca="1">IFERROR(__xludf.DUMMYFUNCTION("""COMPUTED_VALUE"""),"Овраменко  О. В.")</f>
        <v>Овраменко  О. В.</v>
      </c>
      <c r="MA61" s="19" t="str">
        <f ca="1">IFERROR(__xludf.DUMMYFUNCTION("""COMPUTED_VALUE"""),"За")</f>
        <v>За</v>
      </c>
      <c r="MB61" s="19">
        <f ca="1">IFERROR(__xludf.DUMMYFUNCTION("""COMPUTED_VALUE"""),31)</f>
        <v>31</v>
      </c>
      <c r="MC61" s="19" t="str">
        <f ca="1">IFERROR(__xludf.DUMMYFUNCTION("""COMPUTED_VALUE"""),"Овраменко  О. В.")</f>
        <v>Овраменко  О. В.</v>
      </c>
      <c r="MD61" s="19" t="str">
        <f ca="1">IFERROR(__xludf.DUMMYFUNCTION("""COMPUTED_VALUE"""),"За")</f>
        <v>За</v>
      </c>
      <c r="ME61" s="19">
        <f ca="1">IFERROR(__xludf.DUMMYFUNCTION("""COMPUTED_VALUE"""),31)</f>
        <v>31</v>
      </c>
      <c r="MF61" s="19" t="str">
        <f ca="1">IFERROR(__xludf.DUMMYFUNCTION("""COMPUTED_VALUE"""),"Овраменко  О. В.")</f>
        <v>Овраменко  О. В.</v>
      </c>
      <c r="MG61" s="19" t="str">
        <f ca="1">IFERROR(__xludf.DUMMYFUNCTION("""COMPUTED_VALUE"""),"За")</f>
        <v>За</v>
      </c>
      <c r="MH61" s="19">
        <f ca="1">IFERROR(__xludf.DUMMYFUNCTION("""COMPUTED_VALUE"""),31)</f>
        <v>31</v>
      </c>
      <c r="MI61" s="19" t="str">
        <f ca="1">IFERROR(__xludf.DUMMYFUNCTION("""COMPUTED_VALUE"""),"Овраменко  О. В.")</f>
        <v>Овраменко  О. В.</v>
      </c>
      <c r="MJ61" s="19" t="str">
        <f ca="1">IFERROR(__xludf.DUMMYFUNCTION("""COMPUTED_VALUE"""),"За")</f>
        <v>За</v>
      </c>
      <c r="MK61" s="19">
        <f ca="1">IFERROR(__xludf.DUMMYFUNCTION("""COMPUTED_VALUE"""),31)</f>
        <v>31</v>
      </c>
      <c r="ML61" s="19" t="str">
        <f ca="1">IFERROR(__xludf.DUMMYFUNCTION("""COMPUTED_VALUE"""),"Овраменко  О. В.")</f>
        <v>Овраменко  О. В.</v>
      </c>
      <c r="MM61" s="19" t="str">
        <f ca="1">IFERROR(__xludf.DUMMYFUNCTION("""COMPUTED_VALUE"""),"За")</f>
        <v>За</v>
      </c>
      <c r="MN61" s="19">
        <f ca="1">IFERROR(__xludf.DUMMYFUNCTION("""COMPUTED_VALUE"""),31)</f>
        <v>31</v>
      </c>
      <c r="MO61" s="19" t="str">
        <f ca="1">IFERROR(__xludf.DUMMYFUNCTION("""COMPUTED_VALUE"""),"Овраменко  О. В.")</f>
        <v>Овраменко  О. В.</v>
      </c>
      <c r="MP61" s="19" t="str">
        <f ca="1">IFERROR(__xludf.DUMMYFUNCTION("""COMPUTED_VALUE"""),"За")</f>
        <v>За</v>
      </c>
      <c r="MQ61" s="19">
        <f ca="1">IFERROR(__xludf.DUMMYFUNCTION("""COMPUTED_VALUE"""),31)</f>
        <v>31</v>
      </c>
      <c r="MR61" s="19" t="str">
        <f ca="1">IFERROR(__xludf.DUMMYFUNCTION("""COMPUTED_VALUE"""),"Овраменко  О. В.")</f>
        <v>Овраменко  О. В.</v>
      </c>
      <c r="MS61" s="19" t="str">
        <f ca="1">IFERROR(__xludf.DUMMYFUNCTION("""COMPUTED_VALUE"""),"За")</f>
        <v>За</v>
      </c>
      <c r="MT61" s="19">
        <f ca="1">IFERROR(__xludf.DUMMYFUNCTION("""COMPUTED_VALUE"""),31)</f>
        <v>31</v>
      </c>
      <c r="MU61" s="19" t="str">
        <f ca="1">IFERROR(__xludf.DUMMYFUNCTION("""COMPUTED_VALUE"""),"Овраменко  О. В.")</f>
        <v>Овраменко  О. В.</v>
      </c>
      <c r="MV61" s="19" t="str">
        <f ca="1">IFERROR(__xludf.DUMMYFUNCTION("""COMPUTED_VALUE"""),"За")</f>
        <v>За</v>
      </c>
      <c r="MW61" s="19">
        <f ca="1">IFERROR(__xludf.DUMMYFUNCTION("""COMPUTED_VALUE"""),31)</f>
        <v>31</v>
      </c>
      <c r="MX61" s="19" t="str">
        <f ca="1">IFERROR(__xludf.DUMMYFUNCTION("""COMPUTED_VALUE"""),"Овраменко  О. В.")</f>
        <v>Овраменко  О. В.</v>
      </c>
      <c r="MY61" s="19" t="str">
        <f ca="1">IFERROR(__xludf.DUMMYFUNCTION("""COMPUTED_VALUE"""),"За")</f>
        <v>За</v>
      </c>
      <c r="MZ61" s="19">
        <f ca="1">IFERROR(__xludf.DUMMYFUNCTION("""COMPUTED_VALUE"""),31)</f>
        <v>31</v>
      </c>
      <c r="NA61" s="19" t="str">
        <f ca="1">IFERROR(__xludf.DUMMYFUNCTION("""COMPUTED_VALUE"""),"Овраменко  О. В.")</f>
        <v>Овраменко  О. В.</v>
      </c>
      <c r="NB61" s="19" t="str">
        <f ca="1">IFERROR(__xludf.DUMMYFUNCTION("""COMPUTED_VALUE"""),"За")</f>
        <v>За</v>
      </c>
      <c r="NC61" s="19">
        <f ca="1">IFERROR(__xludf.DUMMYFUNCTION("""COMPUTED_VALUE"""),31)</f>
        <v>31</v>
      </c>
      <c r="ND61" s="19" t="str">
        <f ca="1">IFERROR(__xludf.DUMMYFUNCTION("""COMPUTED_VALUE"""),"Овраменко  О. В.")</f>
        <v>Овраменко  О. В.</v>
      </c>
      <c r="NE61" s="19" t="str">
        <f ca="1">IFERROR(__xludf.DUMMYFUNCTION("""COMPUTED_VALUE"""),"За")</f>
        <v>За</v>
      </c>
      <c r="NF61" s="19">
        <f ca="1">IFERROR(__xludf.DUMMYFUNCTION("""COMPUTED_VALUE"""),31)</f>
        <v>31</v>
      </c>
      <c r="NG61" s="19" t="str">
        <f ca="1">IFERROR(__xludf.DUMMYFUNCTION("""COMPUTED_VALUE"""),"Овраменко  О. В.")</f>
        <v>Овраменко  О. В.</v>
      </c>
      <c r="NH61" s="19" t="str">
        <f ca="1">IFERROR(__xludf.DUMMYFUNCTION("""COMPUTED_VALUE"""),"За")</f>
        <v>За</v>
      </c>
      <c r="NI61" s="19">
        <f ca="1">IFERROR(__xludf.DUMMYFUNCTION("""COMPUTED_VALUE"""),31)</f>
        <v>31</v>
      </c>
      <c r="NJ61" s="19" t="str">
        <f ca="1">IFERROR(__xludf.DUMMYFUNCTION("""COMPUTED_VALUE"""),"Овраменко  О. В.")</f>
        <v>Овраменко  О. В.</v>
      </c>
      <c r="NK61" s="19" t="str">
        <f ca="1">IFERROR(__xludf.DUMMYFUNCTION("""COMPUTED_VALUE"""),"За")</f>
        <v>За</v>
      </c>
      <c r="NL61" s="19">
        <f ca="1">IFERROR(__xludf.DUMMYFUNCTION("""COMPUTED_VALUE"""),31)</f>
        <v>31</v>
      </c>
      <c r="NM61" s="19" t="str">
        <f ca="1">IFERROR(__xludf.DUMMYFUNCTION("""COMPUTED_VALUE"""),"Овраменко  О. В.")</f>
        <v>Овраменко  О. В.</v>
      </c>
      <c r="NN61" s="19" t="str">
        <f ca="1">IFERROR(__xludf.DUMMYFUNCTION("""COMPUTED_VALUE"""),"За")</f>
        <v>За</v>
      </c>
      <c r="NO61" s="19">
        <f ca="1">IFERROR(__xludf.DUMMYFUNCTION("""COMPUTED_VALUE"""),31)</f>
        <v>31</v>
      </c>
      <c r="NP61" s="19" t="str">
        <f ca="1">IFERROR(__xludf.DUMMYFUNCTION("""COMPUTED_VALUE"""),"Овраменко  О. В.")</f>
        <v>Овраменко  О. В.</v>
      </c>
      <c r="NQ61" s="19" t="str">
        <f ca="1">IFERROR(__xludf.DUMMYFUNCTION("""COMPUTED_VALUE"""),"За")</f>
        <v>За</v>
      </c>
      <c r="NR61" s="19">
        <f ca="1">IFERROR(__xludf.DUMMYFUNCTION("""COMPUTED_VALUE"""),31)</f>
        <v>31</v>
      </c>
      <c r="NS61" s="19" t="str">
        <f ca="1">IFERROR(__xludf.DUMMYFUNCTION("""COMPUTED_VALUE"""),"Овраменко  О. В.")</f>
        <v>Овраменко  О. В.</v>
      </c>
      <c r="NT61" s="19" t="str">
        <f ca="1">IFERROR(__xludf.DUMMYFUNCTION("""COMPUTED_VALUE"""),"Не голосував")</f>
        <v>Не голосував</v>
      </c>
      <c r="NU61" s="19">
        <f ca="1">IFERROR(__xludf.DUMMYFUNCTION("""COMPUTED_VALUE"""),31)</f>
        <v>31</v>
      </c>
      <c r="NV61" s="19" t="str">
        <f ca="1">IFERROR(__xludf.DUMMYFUNCTION("""COMPUTED_VALUE"""),"Овраменко  О. В.")</f>
        <v>Овраменко  О. В.</v>
      </c>
      <c r="NW61" s="19" t="str">
        <f ca="1">IFERROR(__xludf.DUMMYFUNCTION("""COMPUTED_VALUE"""),"Утримався")</f>
        <v>Утримався</v>
      </c>
      <c r="NX61" s="19">
        <f ca="1">IFERROR(__xludf.DUMMYFUNCTION("""COMPUTED_VALUE"""),31)</f>
        <v>31</v>
      </c>
      <c r="NY61" s="19" t="str">
        <f ca="1">IFERROR(__xludf.DUMMYFUNCTION("""COMPUTED_VALUE"""),"Овраменко  О. В.")</f>
        <v>Овраменко  О. В.</v>
      </c>
      <c r="NZ61" s="19" t="str">
        <f ca="1">IFERROR(__xludf.DUMMYFUNCTION("""COMPUTED_VALUE"""),"За")</f>
        <v>За</v>
      </c>
      <c r="OA61" s="19">
        <f ca="1">IFERROR(__xludf.DUMMYFUNCTION("""COMPUTED_VALUE"""),31)</f>
        <v>31</v>
      </c>
      <c r="OB61" s="19" t="str">
        <f ca="1">IFERROR(__xludf.DUMMYFUNCTION("""COMPUTED_VALUE"""),"Овраменко  О. В.")</f>
        <v>Овраменко  О. В.</v>
      </c>
      <c r="OC61" s="19" t="str">
        <f ca="1">IFERROR(__xludf.DUMMYFUNCTION("""COMPUTED_VALUE"""),"Не голосував")</f>
        <v>Не голосував</v>
      </c>
      <c r="OD61" s="19">
        <f ca="1">IFERROR(__xludf.DUMMYFUNCTION("""COMPUTED_VALUE"""),31)</f>
        <v>31</v>
      </c>
      <c r="OE61" s="19" t="str">
        <f ca="1">IFERROR(__xludf.DUMMYFUNCTION("""COMPUTED_VALUE"""),"Овраменко  О. В.")</f>
        <v>Овраменко  О. В.</v>
      </c>
      <c r="OF61" s="19" t="str">
        <f ca="1">IFERROR(__xludf.DUMMYFUNCTION("""COMPUTED_VALUE"""),"За")</f>
        <v>За</v>
      </c>
      <c r="OG61" s="19">
        <f ca="1">IFERROR(__xludf.DUMMYFUNCTION("""COMPUTED_VALUE"""),31)</f>
        <v>31</v>
      </c>
      <c r="OH61" s="19" t="str">
        <f ca="1">IFERROR(__xludf.DUMMYFUNCTION("""COMPUTED_VALUE"""),"Овраменко  О. В.")</f>
        <v>Овраменко  О. В.</v>
      </c>
      <c r="OI61" s="19" t="str">
        <f ca="1">IFERROR(__xludf.DUMMYFUNCTION("""COMPUTED_VALUE"""),"За")</f>
        <v>За</v>
      </c>
      <c r="OJ61" s="19">
        <f ca="1">IFERROR(__xludf.DUMMYFUNCTION("""COMPUTED_VALUE"""),31)</f>
        <v>31</v>
      </c>
      <c r="OK61" s="19" t="str">
        <f ca="1">IFERROR(__xludf.DUMMYFUNCTION("""COMPUTED_VALUE"""),"Овраменко  О. В.")</f>
        <v>Овраменко  О. В.</v>
      </c>
      <c r="OL61" s="19" t="str">
        <f ca="1">IFERROR(__xludf.DUMMYFUNCTION("""COMPUTED_VALUE"""),"За")</f>
        <v>За</v>
      </c>
      <c r="OM61" s="19">
        <f ca="1">IFERROR(__xludf.DUMMYFUNCTION("""COMPUTED_VALUE"""),31)</f>
        <v>31</v>
      </c>
      <c r="ON61" s="19" t="str">
        <f ca="1">IFERROR(__xludf.DUMMYFUNCTION("""COMPUTED_VALUE"""),"Овраменко  О. В.")</f>
        <v>Овраменко  О. В.</v>
      </c>
      <c r="OO61" s="19" t="str">
        <f ca="1">IFERROR(__xludf.DUMMYFUNCTION("""COMPUTED_VALUE"""),"За")</f>
        <v>За</v>
      </c>
      <c r="OP61" s="19">
        <f ca="1">IFERROR(__xludf.DUMMYFUNCTION("""COMPUTED_VALUE"""),31)</f>
        <v>31</v>
      </c>
      <c r="OQ61" s="19" t="str">
        <f ca="1">IFERROR(__xludf.DUMMYFUNCTION("""COMPUTED_VALUE"""),"Овраменко  О. В.")</f>
        <v>Овраменко  О. В.</v>
      </c>
      <c r="OR61" s="19" t="str">
        <f ca="1">IFERROR(__xludf.DUMMYFUNCTION("""COMPUTED_VALUE"""),"За")</f>
        <v>За</v>
      </c>
      <c r="OS61" s="19">
        <f ca="1">IFERROR(__xludf.DUMMYFUNCTION("""COMPUTED_VALUE"""),31)</f>
        <v>31</v>
      </c>
      <c r="OT61" s="19" t="str">
        <f ca="1">IFERROR(__xludf.DUMMYFUNCTION("""COMPUTED_VALUE"""),"Овраменко  О. В.")</f>
        <v>Овраменко  О. В.</v>
      </c>
      <c r="OU61" s="19" t="str">
        <f ca="1">IFERROR(__xludf.DUMMYFUNCTION("""COMPUTED_VALUE"""),"За")</f>
        <v>За</v>
      </c>
      <c r="OV61" s="19">
        <f ca="1">IFERROR(__xludf.DUMMYFUNCTION("""COMPUTED_VALUE"""),31)</f>
        <v>31</v>
      </c>
      <c r="OW61" s="19" t="str">
        <f ca="1">IFERROR(__xludf.DUMMYFUNCTION("""COMPUTED_VALUE"""),"Овраменко  О. В.")</f>
        <v>Овраменко  О. В.</v>
      </c>
      <c r="OX61" s="19" t="str">
        <f ca="1">IFERROR(__xludf.DUMMYFUNCTION("""COMPUTED_VALUE"""),"За")</f>
        <v>За</v>
      </c>
      <c r="OY61" s="19">
        <f ca="1">IFERROR(__xludf.DUMMYFUNCTION("""COMPUTED_VALUE"""),31)</f>
        <v>31</v>
      </c>
      <c r="OZ61" s="19" t="str">
        <f ca="1">IFERROR(__xludf.DUMMYFUNCTION("""COMPUTED_VALUE"""),"Овраменко  О. В.")</f>
        <v>Овраменко  О. В.</v>
      </c>
      <c r="PA61" s="19" t="str">
        <f ca="1">IFERROR(__xludf.DUMMYFUNCTION("""COMPUTED_VALUE"""),"За")</f>
        <v>За</v>
      </c>
      <c r="PB61" s="19">
        <f ca="1">IFERROR(__xludf.DUMMYFUNCTION("""COMPUTED_VALUE"""),31)</f>
        <v>31</v>
      </c>
      <c r="PC61" s="19" t="str">
        <f ca="1">IFERROR(__xludf.DUMMYFUNCTION("""COMPUTED_VALUE"""),"Овраменко  О. В.")</f>
        <v>Овраменко  О. В.</v>
      </c>
      <c r="PD61" s="19" t="str">
        <f ca="1">IFERROR(__xludf.DUMMYFUNCTION("""COMPUTED_VALUE"""),"За")</f>
        <v>За</v>
      </c>
      <c r="PE61" s="19">
        <f ca="1">IFERROR(__xludf.DUMMYFUNCTION("""COMPUTED_VALUE"""),31)</f>
        <v>31</v>
      </c>
      <c r="PF61" s="19" t="str">
        <f ca="1">IFERROR(__xludf.DUMMYFUNCTION("""COMPUTED_VALUE"""),"Овраменко  О. В.")</f>
        <v>Овраменко  О. В.</v>
      </c>
      <c r="PG61" s="19" t="str">
        <f ca="1">IFERROR(__xludf.DUMMYFUNCTION("""COMPUTED_VALUE"""),"За")</f>
        <v>За</v>
      </c>
      <c r="PH61" s="19">
        <f ca="1">IFERROR(__xludf.DUMMYFUNCTION("""COMPUTED_VALUE"""),31)</f>
        <v>31</v>
      </c>
      <c r="PI61" s="19" t="str">
        <f ca="1">IFERROR(__xludf.DUMMYFUNCTION("""COMPUTED_VALUE"""),"Овраменко  О. В.")</f>
        <v>Овраменко  О. В.</v>
      </c>
      <c r="PJ61" s="19" t="str">
        <f ca="1">IFERROR(__xludf.DUMMYFUNCTION("""COMPUTED_VALUE"""),"За")</f>
        <v>За</v>
      </c>
      <c r="PK61" s="19">
        <f ca="1">IFERROR(__xludf.DUMMYFUNCTION("""COMPUTED_VALUE"""),31)</f>
        <v>31</v>
      </c>
      <c r="PL61" s="19" t="str">
        <f ca="1">IFERROR(__xludf.DUMMYFUNCTION("""COMPUTED_VALUE"""),"Овраменко  О. В.")</f>
        <v>Овраменко  О. В.</v>
      </c>
      <c r="PM61" s="19" t="str">
        <f ca="1">IFERROR(__xludf.DUMMYFUNCTION("""COMPUTED_VALUE"""),"Утримався")</f>
        <v>Утримався</v>
      </c>
      <c r="PN61" s="19">
        <f ca="1">IFERROR(__xludf.DUMMYFUNCTION("""COMPUTED_VALUE"""),31)</f>
        <v>31</v>
      </c>
      <c r="PO61" s="19" t="str">
        <f ca="1">IFERROR(__xludf.DUMMYFUNCTION("""COMPUTED_VALUE"""),"Овраменко  О. В.")</f>
        <v>Овраменко  О. В.</v>
      </c>
      <c r="PP61" s="19" t="str">
        <f ca="1">IFERROR(__xludf.DUMMYFUNCTION("""COMPUTED_VALUE"""),"За")</f>
        <v>За</v>
      </c>
      <c r="PQ61" s="19">
        <f ca="1">IFERROR(__xludf.DUMMYFUNCTION("""COMPUTED_VALUE"""),31)</f>
        <v>31</v>
      </c>
      <c r="PR61" s="19" t="str">
        <f ca="1">IFERROR(__xludf.DUMMYFUNCTION("""COMPUTED_VALUE"""),"Овраменко  О. В.")</f>
        <v>Овраменко  О. В.</v>
      </c>
      <c r="PS61" s="19" t="str">
        <f ca="1">IFERROR(__xludf.DUMMYFUNCTION("""COMPUTED_VALUE"""),"Не голосував")</f>
        <v>Не голосував</v>
      </c>
      <c r="PT61" s="19">
        <f ca="1">IFERROR(__xludf.DUMMYFUNCTION("""COMPUTED_VALUE"""),31)</f>
        <v>31</v>
      </c>
      <c r="PU61" s="19" t="str">
        <f ca="1">IFERROR(__xludf.DUMMYFUNCTION("""COMPUTED_VALUE"""),"Овраменко  О. В.")</f>
        <v>Овраменко  О. В.</v>
      </c>
      <c r="PV61" s="19" t="str">
        <f ca="1">IFERROR(__xludf.DUMMYFUNCTION("""COMPUTED_VALUE"""),"Утримався")</f>
        <v>Утримався</v>
      </c>
      <c r="PW61" s="19">
        <f ca="1">IFERROR(__xludf.DUMMYFUNCTION("""COMPUTED_VALUE"""),31)</f>
        <v>31</v>
      </c>
      <c r="PX61" s="19" t="str">
        <f ca="1">IFERROR(__xludf.DUMMYFUNCTION("""COMPUTED_VALUE"""),"Овраменко  О. В.")</f>
        <v>Овраменко  О. В.</v>
      </c>
      <c r="PY61" s="19" t="str">
        <f ca="1">IFERROR(__xludf.DUMMYFUNCTION("""COMPUTED_VALUE"""),"За")</f>
        <v>За</v>
      </c>
      <c r="PZ61" s="19">
        <f ca="1">IFERROR(__xludf.DUMMYFUNCTION("""COMPUTED_VALUE"""),31)</f>
        <v>31</v>
      </c>
      <c r="QA61" s="19" t="str">
        <f ca="1">IFERROR(__xludf.DUMMYFUNCTION("""COMPUTED_VALUE"""),"Овраменко  О. В.")</f>
        <v>Овраменко  О. В.</v>
      </c>
      <c r="QB61" s="19" t="str">
        <f ca="1">IFERROR(__xludf.DUMMYFUNCTION("""COMPUTED_VALUE"""),"Утримався")</f>
        <v>Утримався</v>
      </c>
      <c r="QC61" s="19">
        <f ca="1">IFERROR(__xludf.DUMMYFUNCTION("""COMPUTED_VALUE"""),31)</f>
        <v>31</v>
      </c>
      <c r="QD61" s="19" t="str">
        <f ca="1">IFERROR(__xludf.DUMMYFUNCTION("""COMPUTED_VALUE"""),"Овраменко  О. В.")</f>
        <v>Овраменко  О. В.</v>
      </c>
      <c r="QE61" s="19" t="str">
        <f ca="1">IFERROR(__xludf.DUMMYFUNCTION("""COMPUTED_VALUE"""),"Утримався")</f>
        <v>Утримався</v>
      </c>
      <c r="QF61" s="19">
        <f ca="1">IFERROR(__xludf.DUMMYFUNCTION("""COMPUTED_VALUE"""),31)</f>
        <v>31</v>
      </c>
      <c r="QG61" s="19" t="str">
        <f ca="1">IFERROR(__xludf.DUMMYFUNCTION("""COMPUTED_VALUE"""),"Овраменко  О. В.")</f>
        <v>Овраменко  О. В.</v>
      </c>
      <c r="QH61" s="19" t="str">
        <f ca="1">IFERROR(__xludf.DUMMYFUNCTION("""COMPUTED_VALUE"""),"Утримався")</f>
        <v>Утримався</v>
      </c>
      <c r="QI61" s="19">
        <f ca="1">IFERROR(__xludf.DUMMYFUNCTION("""COMPUTED_VALUE"""),31)</f>
        <v>31</v>
      </c>
      <c r="QJ61" s="19" t="str">
        <f ca="1">IFERROR(__xludf.DUMMYFUNCTION("""COMPUTED_VALUE"""),"Овраменко  О. В.")</f>
        <v>Овраменко  О. В.</v>
      </c>
      <c r="QK61" s="19" t="str">
        <f ca="1">IFERROR(__xludf.DUMMYFUNCTION("""COMPUTED_VALUE"""),"За")</f>
        <v>За</v>
      </c>
    </row>
    <row r="62" spans="1:453" ht="12.75">
      <c r="A62" s="17">
        <f ca="1">IFERROR(__xludf.DUMMYFUNCTION("""COMPUTED_VALUE"""),34)</f>
        <v>34</v>
      </c>
      <c r="B62" s="17" t="str">
        <f ca="1">IFERROR(__xludf.DUMMYFUNCTION("""COMPUTED_VALUE"""),"Опадчий  І. М.")</f>
        <v>Опадчий  І. М.</v>
      </c>
      <c r="C62" s="19" t="str">
        <f ca="1">IFERROR(__xludf.DUMMYFUNCTION("""COMPUTED_VALUE"""),"...")</f>
        <v>...</v>
      </c>
      <c r="D62" s="19">
        <f ca="1">IFERROR(__xludf.DUMMYFUNCTION("""COMPUTED_VALUE"""),34)</f>
        <v>34</v>
      </c>
      <c r="E62" s="19" t="str">
        <f ca="1">IFERROR(__xludf.DUMMYFUNCTION("""COMPUTED_VALUE"""),"Опадчий  І. М.")</f>
        <v>Опадчий  І. М.</v>
      </c>
      <c r="F62" s="19" t="str">
        <f ca="1">IFERROR(__xludf.DUMMYFUNCTION("""COMPUTED_VALUE"""),"...")</f>
        <v>...</v>
      </c>
      <c r="G62" s="19">
        <f ca="1">IFERROR(__xludf.DUMMYFUNCTION("""COMPUTED_VALUE"""),34)</f>
        <v>34</v>
      </c>
      <c r="H62" s="19" t="str">
        <f ca="1">IFERROR(__xludf.DUMMYFUNCTION("""COMPUTED_VALUE"""),"Опадчий  І. М.")</f>
        <v>Опадчий  І. М.</v>
      </c>
      <c r="I62" s="19" t="str">
        <f ca="1">IFERROR(__xludf.DUMMYFUNCTION("""COMPUTED_VALUE"""),"...")</f>
        <v>...</v>
      </c>
      <c r="J62" s="19">
        <f ca="1">IFERROR(__xludf.DUMMYFUNCTION("""COMPUTED_VALUE"""),34)</f>
        <v>34</v>
      </c>
      <c r="K62" s="19" t="str">
        <f ca="1">IFERROR(__xludf.DUMMYFUNCTION("""COMPUTED_VALUE"""),"Опадчий  І. М.")</f>
        <v>Опадчий  І. М.</v>
      </c>
      <c r="L62" s="19" t="str">
        <f ca="1">IFERROR(__xludf.DUMMYFUNCTION("""COMPUTED_VALUE"""),"За")</f>
        <v>За</v>
      </c>
      <c r="M62" s="19">
        <f ca="1">IFERROR(__xludf.DUMMYFUNCTION("""COMPUTED_VALUE"""),34)</f>
        <v>34</v>
      </c>
      <c r="N62" s="19" t="str">
        <f ca="1">IFERROR(__xludf.DUMMYFUNCTION("""COMPUTED_VALUE"""),"Опадчий  І. М.")</f>
        <v>Опадчий  І. М.</v>
      </c>
      <c r="O62" s="19" t="str">
        <f ca="1">IFERROR(__xludf.DUMMYFUNCTION("""COMPUTED_VALUE"""),"За")</f>
        <v>За</v>
      </c>
      <c r="P62" s="19">
        <f ca="1">IFERROR(__xludf.DUMMYFUNCTION("""COMPUTED_VALUE"""),34)</f>
        <v>34</v>
      </c>
      <c r="Q62" s="19" t="str">
        <f ca="1">IFERROR(__xludf.DUMMYFUNCTION("""COMPUTED_VALUE"""),"Опадчий  І. М.")</f>
        <v>Опадчий  І. М.</v>
      </c>
      <c r="R62" s="19" t="str">
        <f ca="1">IFERROR(__xludf.DUMMYFUNCTION("""COMPUTED_VALUE"""),"За")</f>
        <v>За</v>
      </c>
      <c r="S62" s="19">
        <f ca="1">IFERROR(__xludf.DUMMYFUNCTION("""COMPUTED_VALUE"""),34)</f>
        <v>34</v>
      </c>
      <c r="T62" s="19" t="str">
        <f ca="1">IFERROR(__xludf.DUMMYFUNCTION("""COMPUTED_VALUE"""),"Опадчий  І. М.")</f>
        <v>Опадчий  І. М.</v>
      </c>
      <c r="U62" s="19" t="str">
        <f ca="1">IFERROR(__xludf.DUMMYFUNCTION("""COMPUTED_VALUE"""),"За")</f>
        <v>За</v>
      </c>
      <c r="V62" s="19">
        <f ca="1">IFERROR(__xludf.DUMMYFUNCTION("""COMPUTED_VALUE"""),34)</f>
        <v>34</v>
      </c>
      <c r="W62" s="19" t="str">
        <f ca="1">IFERROR(__xludf.DUMMYFUNCTION("""COMPUTED_VALUE"""),"Опадчий  І. М.")</f>
        <v>Опадчий  І. М.</v>
      </c>
      <c r="X62" s="19" t="str">
        <f ca="1">IFERROR(__xludf.DUMMYFUNCTION("""COMPUTED_VALUE"""),"За")</f>
        <v>За</v>
      </c>
      <c r="Y62" s="19">
        <f ca="1">IFERROR(__xludf.DUMMYFUNCTION("""COMPUTED_VALUE"""),34)</f>
        <v>34</v>
      </c>
      <c r="Z62" s="19" t="str">
        <f ca="1">IFERROR(__xludf.DUMMYFUNCTION("""COMPUTED_VALUE"""),"Опадчий  І. М.")</f>
        <v>Опадчий  І. М.</v>
      </c>
      <c r="AA62" s="19" t="str">
        <f ca="1">IFERROR(__xludf.DUMMYFUNCTION("""COMPUTED_VALUE"""),"За")</f>
        <v>За</v>
      </c>
      <c r="AB62" s="19">
        <f ca="1">IFERROR(__xludf.DUMMYFUNCTION("""COMPUTED_VALUE"""),34)</f>
        <v>34</v>
      </c>
      <c r="AC62" s="19" t="str">
        <f ca="1">IFERROR(__xludf.DUMMYFUNCTION("""COMPUTED_VALUE"""),"Опадчий  І. М.")</f>
        <v>Опадчий  І. М.</v>
      </c>
      <c r="AD62" s="19" t="str">
        <f ca="1">IFERROR(__xludf.DUMMYFUNCTION("""COMPUTED_VALUE"""),"За")</f>
        <v>За</v>
      </c>
      <c r="AE62" s="19">
        <f ca="1">IFERROR(__xludf.DUMMYFUNCTION("""COMPUTED_VALUE"""),34)</f>
        <v>34</v>
      </c>
      <c r="AF62" s="19" t="str">
        <f ca="1">IFERROR(__xludf.DUMMYFUNCTION("""COMPUTED_VALUE"""),"Опадчий  І. М.")</f>
        <v>Опадчий  І. М.</v>
      </c>
      <c r="AG62" s="19" t="str">
        <f ca="1">IFERROR(__xludf.DUMMYFUNCTION("""COMPUTED_VALUE"""),"За")</f>
        <v>За</v>
      </c>
      <c r="AH62" s="19">
        <f ca="1">IFERROR(__xludf.DUMMYFUNCTION("""COMPUTED_VALUE"""),34)</f>
        <v>34</v>
      </c>
      <c r="AI62" s="19" t="str">
        <f ca="1">IFERROR(__xludf.DUMMYFUNCTION("""COMPUTED_VALUE"""),"Опадчий  І. М.")</f>
        <v>Опадчий  І. М.</v>
      </c>
      <c r="AJ62" s="19" t="str">
        <f ca="1">IFERROR(__xludf.DUMMYFUNCTION("""COMPUTED_VALUE"""),"За")</f>
        <v>За</v>
      </c>
      <c r="AK62" s="19">
        <f ca="1">IFERROR(__xludf.DUMMYFUNCTION("""COMPUTED_VALUE"""),34)</f>
        <v>34</v>
      </c>
      <c r="AL62" s="19" t="str">
        <f ca="1">IFERROR(__xludf.DUMMYFUNCTION("""COMPUTED_VALUE"""),"Опадчий  І. М.")</f>
        <v>Опадчий  І. М.</v>
      </c>
      <c r="AM62" s="19" t="str">
        <f ca="1">IFERROR(__xludf.DUMMYFUNCTION("""COMPUTED_VALUE"""),"За")</f>
        <v>За</v>
      </c>
      <c r="AN62" s="19">
        <f ca="1">IFERROR(__xludf.DUMMYFUNCTION("""COMPUTED_VALUE"""),34)</f>
        <v>34</v>
      </c>
      <c r="AO62" s="19" t="str">
        <f ca="1">IFERROR(__xludf.DUMMYFUNCTION("""COMPUTED_VALUE"""),"Опадчий  І. М.")</f>
        <v>Опадчий  І. М.</v>
      </c>
      <c r="AP62" s="19" t="str">
        <f ca="1">IFERROR(__xludf.DUMMYFUNCTION("""COMPUTED_VALUE"""),"За")</f>
        <v>За</v>
      </c>
      <c r="AQ62" s="19">
        <f ca="1">IFERROR(__xludf.DUMMYFUNCTION("""COMPUTED_VALUE"""),34)</f>
        <v>34</v>
      </c>
      <c r="AR62" s="19" t="str">
        <f ca="1">IFERROR(__xludf.DUMMYFUNCTION("""COMPUTED_VALUE"""),"Опадчий  І. М.")</f>
        <v>Опадчий  І. М.</v>
      </c>
      <c r="AS62" s="19" t="str">
        <f ca="1">IFERROR(__xludf.DUMMYFUNCTION("""COMPUTED_VALUE"""),"За")</f>
        <v>За</v>
      </c>
      <c r="AT62" s="19">
        <f ca="1">IFERROR(__xludf.DUMMYFUNCTION("""COMPUTED_VALUE"""),34)</f>
        <v>34</v>
      </c>
      <c r="AU62" s="19" t="str">
        <f ca="1">IFERROR(__xludf.DUMMYFUNCTION("""COMPUTED_VALUE"""),"Опадчий  І. М.")</f>
        <v>Опадчий  І. М.</v>
      </c>
      <c r="AV62" s="19" t="str">
        <f ca="1">IFERROR(__xludf.DUMMYFUNCTION("""COMPUTED_VALUE"""),"За")</f>
        <v>За</v>
      </c>
      <c r="AW62" s="19">
        <f ca="1">IFERROR(__xludf.DUMMYFUNCTION("""COMPUTED_VALUE"""),34)</f>
        <v>34</v>
      </c>
      <c r="AX62" s="19" t="str">
        <f ca="1">IFERROR(__xludf.DUMMYFUNCTION("""COMPUTED_VALUE"""),"Опадчий  І. М.")</f>
        <v>Опадчий  І. М.</v>
      </c>
      <c r="AY62" s="19" t="str">
        <f ca="1">IFERROR(__xludf.DUMMYFUNCTION("""COMPUTED_VALUE"""),"За")</f>
        <v>За</v>
      </c>
      <c r="AZ62" s="19">
        <f ca="1">IFERROR(__xludf.DUMMYFUNCTION("""COMPUTED_VALUE"""),34)</f>
        <v>34</v>
      </c>
      <c r="BA62" s="19" t="str">
        <f ca="1">IFERROR(__xludf.DUMMYFUNCTION("""COMPUTED_VALUE"""),"Опадчий  І. М.")</f>
        <v>Опадчий  І. М.</v>
      </c>
      <c r="BB62" s="19" t="str">
        <f ca="1">IFERROR(__xludf.DUMMYFUNCTION("""COMPUTED_VALUE"""),"За")</f>
        <v>За</v>
      </c>
      <c r="BC62" s="19">
        <f ca="1">IFERROR(__xludf.DUMMYFUNCTION("""COMPUTED_VALUE"""),34)</f>
        <v>34</v>
      </c>
      <c r="BD62" s="19" t="str">
        <f ca="1">IFERROR(__xludf.DUMMYFUNCTION("""COMPUTED_VALUE"""),"Опадчий  І. М.")</f>
        <v>Опадчий  І. М.</v>
      </c>
      <c r="BE62" s="19" t="str">
        <f ca="1">IFERROR(__xludf.DUMMYFUNCTION("""COMPUTED_VALUE"""),"За")</f>
        <v>За</v>
      </c>
      <c r="BF62" s="19">
        <f ca="1">IFERROR(__xludf.DUMMYFUNCTION("""COMPUTED_VALUE"""),34)</f>
        <v>34</v>
      </c>
      <c r="BG62" s="19" t="str">
        <f ca="1">IFERROR(__xludf.DUMMYFUNCTION("""COMPUTED_VALUE"""),"Опадчий  І. М.")</f>
        <v>Опадчий  І. М.</v>
      </c>
      <c r="BH62" s="19" t="str">
        <f ca="1">IFERROR(__xludf.DUMMYFUNCTION("""COMPUTED_VALUE"""),"За")</f>
        <v>За</v>
      </c>
      <c r="BI62" s="19">
        <f ca="1">IFERROR(__xludf.DUMMYFUNCTION("""COMPUTED_VALUE"""),34)</f>
        <v>34</v>
      </c>
      <c r="BJ62" s="19" t="str">
        <f ca="1">IFERROR(__xludf.DUMMYFUNCTION("""COMPUTED_VALUE"""),"Опадчий  І. М.")</f>
        <v>Опадчий  І. М.</v>
      </c>
      <c r="BK62" s="19" t="str">
        <f ca="1">IFERROR(__xludf.DUMMYFUNCTION("""COMPUTED_VALUE"""),"За")</f>
        <v>За</v>
      </c>
      <c r="BL62" s="19">
        <f ca="1">IFERROR(__xludf.DUMMYFUNCTION("""COMPUTED_VALUE"""),34)</f>
        <v>34</v>
      </c>
      <c r="BM62" s="19" t="str">
        <f ca="1">IFERROR(__xludf.DUMMYFUNCTION("""COMPUTED_VALUE"""),"Опадчий  І. М.")</f>
        <v>Опадчий  І. М.</v>
      </c>
      <c r="BN62" s="19" t="str">
        <f ca="1">IFERROR(__xludf.DUMMYFUNCTION("""COMPUTED_VALUE"""),"За")</f>
        <v>За</v>
      </c>
      <c r="BO62" s="19">
        <f ca="1">IFERROR(__xludf.DUMMYFUNCTION("""COMPUTED_VALUE"""),34)</f>
        <v>34</v>
      </c>
      <c r="BP62" s="19" t="str">
        <f ca="1">IFERROR(__xludf.DUMMYFUNCTION("""COMPUTED_VALUE"""),"Опадчий  І. М.")</f>
        <v>Опадчий  І. М.</v>
      </c>
      <c r="BQ62" s="19" t="str">
        <f ca="1">IFERROR(__xludf.DUMMYFUNCTION("""COMPUTED_VALUE"""),"За")</f>
        <v>За</v>
      </c>
      <c r="BR62" s="19">
        <f ca="1">IFERROR(__xludf.DUMMYFUNCTION("""COMPUTED_VALUE"""),34)</f>
        <v>34</v>
      </c>
      <c r="BS62" s="19" t="str">
        <f ca="1">IFERROR(__xludf.DUMMYFUNCTION("""COMPUTED_VALUE"""),"Опадчий  І. М.")</f>
        <v>Опадчий  І. М.</v>
      </c>
      <c r="BT62" s="19" t="str">
        <f ca="1">IFERROR(__xludf.DUMMYFUNCTION("""COMPUTED_VALUE"""),"За")</f>
        <v>За</v>
      </c>
      <c r="BU62" s="19">
        <f ca="1">IFERROR(__xludf.DUMMYFUNCTION("""COMPUTED_VALUE"""),34)</f>
        <v>34</v>
      </c>
      <c r="BV62" s="19" t="str">
        <f ca="1">IFERROR(__xludf.DUMMYFUNCTION("""COMPUTED_VALUE"""),"Опадчий  І. М.")</f>
        <v>Опадчий  І. М.</v>
      </c>
      <c r="BW62" s="19" t="str">
        <f ca="1">IFERROR(__xludf.DUMMYFUNCTION("""COMPUTED_VALUE"""),"За")</f>
        <v>За</v>
      </c>
      <c r="BX62" s="19">
        <f ca="1">IFERROR(__xludf.DUMMYFUNCTION("""COMPUTED_VALUE"""),34)</f>
        <v>34</v>
      </c>
      <c r="BY62" s="19" t="str">
        <f ca="1">IFERROR(__xludf.DUMMYFUNCTION("""COMPUTED_VALUE"""),"Опадчий  І. М.")</f>
        <v>Опадчий  І. М.</v>
      </c>
      <c r="BZ62" s="19" t="str">
        <f ca="1">IFERROR(__xludf.DUMMYFUNCTION("""COMPUTED_VALUE"""),"За")</f>
        <v>За</v>
      </c>
      <c r="CA62" s="19">
        <f ca="1">IFERROR(__xludf.DUMMYFUNCTION("""COMPUTED_VALUE"""),34)</f>
        <v>34</v>
      </c>
      <c r="CB62" s="19" t="str">
        <f ca="1">IFERROR(__xludf.DUMMYFUNCTION("""COMPUTED_VALUE"""),"Опадчий  І. М.")</f>
        <v>Опадчий  І. М.</v>
      </c>
      <c r="CC62" s="19" t="str">
        <f ca="1">IFERROR(__xludf.DUMMYFUNCTION("""COMPUTED_VALUE"""),"За")</f>
        <v>За</v>
      </c>
      <c r="CD62" s="19">
        <f ca="1">IFERROR(__xludf.DUMMYFUNCTION("""COMPUTED_VALUE"""),34)</f>
        <v>34</v>
      </c>
      <c r="CE62" s="19" t="str">
        <f ca="1">IFERROR(__xludf.DUMMYFUNCTION("""COMPUTED_VALUE"""),"Опадчий  І. М.")</f>
        <v>Опадчий  І. М.</v>
      </c>
      <c r="CF62" s="19" t="str">
        <f ca="1">IFERROR(__xludf.DUMMYFUNCTION("""COMPUTED_VALUE"""),"За")</f>
        <v>За</v>
      </c>
      <c r="CG62" s="19">
        <f ca="1">IFERROR(__xludf.DUMMYFUNCTION("""COMPUTED_VALUE"""),34)</f>
        <v>34</v>
      </c>
      <c r="CH62" s="19" t="str">
        <f ca="1">IFERROR(__xludf.DUMMYFUNCTION("""COMPUTED_VALUE"""),"Опадчий  І. М.")</f>
        <v>Опадчий  І. М.</v>
      </c>
      <c r="CI62" s="19" t="str">
        <f ca="1">IFERROR(__xludf.DUMMYFUNCTION("""COMPUTED_VALUE"""),"За")</f>
        <v>За</v>
      </c>
      <c r="CJ62" s="19">
        <f ca="1">IFERROR(__xludf.DUMMYFUNCTION("""COMPUTED_VALUE"""),34)</f>
        <v>34</v>
      </c>
      <c r="CK62" s="19" t="str">
        <f ca="1">IFERROR(__xludf.DUMMYFUNCTION("""COMPUTED_VALUE"""),"Опадчий  І. М.")</f>
        <v>Опадчий  І. М.</v>
      </c>
      <c r="CL62" s="19" t="str">
        <f ca="1">IFERROR(__xludf.DUMMYFUNCTION("""COMPUTED_VALUE"""),"За")</f>
        <v>За</v>
      </c>
      <c r="CM62" s="19">
        <f ca="1">IFERROR(__xludf.DUMMYFUNCTION("""COMPUTED_VALUE"""),34)</f>
        <v>34</v>
      </c>
      <c r="CN62" s="19" t="str">
        <f ca="1">IFERROR(__xludf.DUMMYFUNCTION("""COMPUTED_VALUE"""),"Опадчий  І. М.")</f>
        <v>Опадчий  І. М.</v>
      </c>
      <c r="CO62" s="19" t="str">
        <f ca="1">IFERROR(__xludf.DUMMYFUNCTION("""COMPUTED_VALUE"""),"Не голосував")</f>
        <v>Не голосував</v>
      </c>
      <c r="CP62" s="19">
        <f ca="1">IFERROR(__xludf.DUMMYFUNCTION("""COMPUTED_VALUE"""),34)</f>
        <v>34</v>
      </c>
      <c r="CQ62" s="19" t="str">
        <f ca="1">IFERROR(__xludf.DUMMYFUNCTION("""COMPUTED_VALUE"""),"Опадчий  І. М.")</f>
        <v>Опадчий  І. М.</v>
      </c>
      <c r="CR62" s="19" t="str">
        <f ca="1">IFERROR(__xludf.DUMMYFUNCTION("""COMPUTED_VALUE"""),"За")</f>
        <v>За</v>
      </c>
      <c r="CS62" s="19">
        <f ca="1">IFERROR(__xludf.DUMMYFUNCTION("""COMPUTED_VALUE"""),34)</f>
        <v>34</v>
      </c>
      <c r="CT62" s="19" t="str">
        <f ca="1">IFERROR(__xludf.DUMMYFUNCTION("""COMPUTED_VALUE"""),"Опадчий  І. М.")</f>
        <v>Опадчий  І. М.</v>
      </c>
      <c r="CU62" s="19" t="str">
        <f ca="1">IFERROR(__xludf.DUMMYFUNCTION("""COMPUTED_VALUE"""),"За")</f>
        <v>За</v>
      </c>
      <c r="CV62" s="19">
        <f ca="1">IFERROR(__xludf.DUMMYFUNCTION("""COMPUTED_VALUE"""),34)</f>
        <v>34</v>
      </c>
      <c r="CW62" s="19" t="str">
        <f ca="1">IFERROR(__xludf.DUMMYFUNCTION("""COMPUTED_VALUE"""),"Опадчий  І. М.")</f>
        <v>Опадчий  І. М.</v>
      </c>
      <c r="CX62" s="19" t="str">
        <f ca="1">IFERROR(__xludf.DUMMYFUNCTION("""COMPUTED_VALUE"""),"За")</f>
        <v>За</v>
      </c>
      <c r="CY62" s="19">
        <f ca="1">IFERROR(__xludf.DUMMYFUNCTION("""COMPUTED_VALUE"""),34)</f>
        <v>34</v>
      </c>
      <c r="CZ62" s="19" t="str">
        <f ca="1">IFERROR(__xludf.DUMMYFUNCTION("""COMPUTED_VALUE"""),"Опадчий  І. М.")</f>
        <v>Опадчий  І. М.</v>
      </c>
      <c r="DA62" s="19" t="str">
        <f ca="1">IFERROR(__xludf.DUMMYFUNCTION("""COMPUTED_VALUE"""),"За")</f>
        <v>За</v>
      </c>
      <c r="DB62" s="19">
        <f ca="1">IFERROR(__xludf.DUMMYFUNCTION("""COMPUTED_VALUE"""),34)</f>
        <v>34</v>
      </c>
      <c r="DC62" s="19" t="str">
        <f ca="1">IFERROR(__xludf.DUMMYFUNCTION("""COMPUTED_VALUE"""),"Опадчий  І. М.")</f>
        <v>Опадчий  І. М.</v>
      </c>
      <c r="DD62" s="19" t="str">
        <f ca="1">IFERROR(__xludf.DUMMYFUNCTION("""COMPUTED_VALUE"""),"За")</f>
        <v>За</v>
      </c>
      <c r="DE62" s="19">
        <f ca="1">IFERROR(__xludf.DUMMYFUNCTION("""COMPUTED_VALUE"""),34)</f>
        <v>34</v>
      </c>
      <c r="DF62" s="19" t="str">
        <f ca="1">IFERROR(__xludf.DUMMYFUNCTION("""COMPUTED_VALUE"""),"Опадчий  І. М.")</f>
        <v>Опадчий  І. М.</v>
      </c>
      <c r="DG62" s="19" t="str">
        <f ca="1">IFERROR(__xludf.DUMMYFUNCTION("""COMPUTED_VALUE"""),"За")</f>
        <v>За</v>
      </c>
      <c r="DH62" s="19">
        <f ca="1">IFERROR(__xludf.DUMMYFUNCTION("""COMPUTED_VALUE"""),34)</f>
        <v>34</v>
      </c>
      <c r="DI62" s="19" t="str">
        <f ca="1">IFERROR(__xludf.DUMMYFUNCTION("""COMPUTED_VALUE"""),"Опадчий  І. М.")</f>
        <v>Опадчий  І. М.</v>
      </c>
      <c r="DJ62" s="19" t="str">
        <f ca="1">IFERROR(__xludf.DUMMYFUNCTION("""COMPUTED_VALUE"""),"За")</f>
        <v>За</v>
      </c>
      <c r="DK62" s="19">
        <f ca="1">IFERROR(__xludf.DUMMYFUNCTION("""COMPUTED_VALUE"""),34)</f>
        <v>34</v>
      </c>
      <c r="DL62" s="19" t="str">
        <f ca="1">IFERROR(__xludf.DUMMYFUNCTION("""COMPUTED_VALUE"""),"Опадчий  І. М.")</f>
        <v>Опадчий  І. М.</v>
      </c>
      <c r="DM62" s="19" t="str">
        <f ca="1">IFERROR(__xludf.DUMMYFUNCTION("""COMPUTED_VALUE"""),"За")</f>
        <v>За</v>
      </c>
      <c r="DN62" s="19">
        <f ca="1">IFERROR(__xludf.DUMMYFUNCTION("""COMPUTED_VALUE"""),34)</f>
        <v>34</v>
      </c>
      <c r="DO62" s="19" t="str">
        <f ca="1">IFERROR(__xludf.DUMMYFUNCTION("""COMPUTED_VALUE"""),"Опадчий  І. М.")</f>
        <v>Опадчий  І. М.</v>
      </c>
      <c r="DP62" s="19" t="str">
        <f ca="1">IFERROR(__xludf.DUMMYFUNCTION("""COMPUTED_VALUE"""),"За")</f>
        <v>За</v>
      </c>
      <c r="DQ62" s="19">
        <f ca="1">IFERROR(__xludf.DUMMYFUNCTION("""COMPUTED_VALUE"""),34)</f>
        <v>34</v>
      </c>
      <c r="DR62" s="19" t="str">
        <f ca="1">IFERROR(__xludf.DUMMYFUNCTION("""COMPUTED_VALUE"""),"Опадчий  І. М.")</f>
        <v>Опадчий  І. М.</v>
      </c>
      <c r="DS62" s="19" t="str">
        <f ca="1">IFERROR(__xludf.DUMMYFUNCTION("""COMPUTED_VALUE"""),"За")</f>
        <v>За</v>
      </c>
      <c r="DT62" s="19">
        <f ca="1">IFERROR(__xludf.DUMMYFUNCTION("""COMPUTED_VALUE"""),34)</f>
        <v>34</v>
      </c>
      <c r="DU62" s="19" t="str">
        <f ca="1">IFERROR(__xludf.DUMMYFUNCTION("""COMPUTED_VALUE"""),"Опадчий  І. М.")</f>
        <v>Опадчий  І. М.</v>
      </c>
      <c r="DV62" s="19" t="str">
        <f ca="1">IFERROR(__xludf.DUMMYFUNCTION("""COMPUTED_VALUE"""),"За")</f>
        <v>За</v>
      </c>
      <c r="DW62" s="19">
        <f ca="1">IFERROR(__xludf.DUMMYFUNCTION("""COMPUTED_VALUE"""),34)</f>
        <v>34</v>
      </c>
      <c r="DX62" s="19" t="str">
        <f ca="1">IFERROR(__xludf.DUMMYFUNCTION("""COMPUTED_VALUE"""),"Опадчий  І. М.")</f>
        <v>Опадчий  І. М.</v>
      </c>
      <c r="DY62" s="19" t="str">
        <f ca="1">IFERROR(__xludf.DUMMYFUNCTION("""COMPUTED_VALUE"""),"Не голосував")</f>
        <v>Не голосував</v>
      </c>
      <c r="DZ62" s="19">
        <f ca="1">IFERROR(__xludf.DUMMYFUNCTION("""COMPUTED_VALUE"""),34)</f>
        <v>34</v>
      </c>
      <c r="EA62" s="19" t="str">
        <f ca="1">IFERROR(__xludf.DUMMYFUNCTION("""COMPUTED_VALUE"""),"Опадчий  І. М.")</f>
        <v>Опадчий  І. М.</v>
      </c>
      <c r="EB62" s="19" t="str">
        <f ca="1">IFERROR(__xludf.DUMMYFUNCTION("""COMPUTED_VALUE"""),"За")</f>
        <v>За</v>
      </c>
      <c r="EC62" s="19">
        <f ca="1">IFERROR(__xludf.DUMMYFUNCTION("""COMPUTED_VALUE"""),34)</f>
        <v>34</v>
      </c>
      <c r="ED62" s="19" t="str">
        <f ca="1">IFERROR(__xludf.DUMMYFUNCTION("""COMPUTED_VALUE"""),"Опадчий  І. М.")</f>
        <v>Опадчий  І. М.</v>
      </c>
      <c r="EE62" s="19" t="str">
        <f ca="1">IFERROR(__xludf.DUMMYFUNCTION("""COMPUTED_VALUE"""),"За")</f>
        <v>За</v>
      </c>
      <c r="EF62" s="19">
        <f ca="1">IFERROR(__xludf.DUMMYFUNCTION("""COMPUTED_VALUE"""),34)</f>
        <v>34</v>
      </c>
      <c r="EG62" s="19" t="str">
        <f ca="1">IFERROR(__xludf.DUMMYFUNCTION("""COMPUTED_VALUE"""),"Опадчий  І. М.")</f>
        <v>Опадчий  І. М.</v>
      </c>
      <c r="EH62" s="19" t="str">
        <f ca="1">IFERROR(__xludf.DUMMYFUNCTION("""COMPUTED_VALUE"""),"За")</f>
        <v>За</v>
      </c>
      <c r="EI62" s="19">
        <f ca="1">IFERROR(__xludf.DUMMYFUNCTION("""COMPUTED_VALUE"""),34)</f>
        <v>34</v>
      </c>
      <c r="EJ62" s="19" t="str">
        <f ca="1">IFERROR(__xludf.DUMMYFUNCTION("""COMPUTED_VALUE"""),"Опадчий  І. М.")</f>
        <v>Опадчий  І. М.</v>
      </c>
      <c r="EK62" s="19" t="str">
        <f ca="1">IFERROR(__xludf.DUMMYFUNCTION("""COMPUTED_VALUE"""),"За")</f>
        <v>За</v>
      </c>
      <c r="EL62" s="19">
        <f ca="1">IFERROR(__xludf.DUMMYFUNCTION("""COMPUTED_VALUE"""),34)</f>
        <v>34</v>
      </c>
      <c r="EM62" s="19" t="str">
        <f ca="1">IFERROR(__xludf.DUMMYFUNCTION("""COMPUTED_VALUE"""),"Опадчий  І. М.")</f>
        <v>Опадчий  І. М.</v>
      </c>
      <c r="EN62" s="19" t="str">
        <f ca="1">IFERROR(__xludf.DUMMYFUNCTION("""COMPUTED_VALUE"""),"Не голосував")</f>
        <v>Не голосував</v>
      </c>
      <c r="EO62" s="19">
        <f ca="1">IFERROR(__xludf.DUMMYFUNCTION("""COMPUTED_VALUE"""),34)</f>
        <v>34</v>
      </c>
      <c r="EP62" s="19" t="str">
        <f ca="1">IFERROR(__xludf.DUMMYFUNCTION("""COMPUTED_VALUE"""),"Опадчий  І. М.")</f>
        <v>Опадчий  І. М.</v>
      </c>
      <c r="EQ62" s="19" t="str">
        <f ca="1">IFERROR(__xludf.DUMMYFUNCTION("""COMPUTED_VALUE"""),"Не голосував")</f>
        <v>Не голосував</v>
      </c>
      <c r="ER62" s="19">
        <f ca="1">IFERROR(__xludf.DUMMYFUNCTION("""COMPUTED_VALUE"""),34)</f>
        <v>34</v>
      </c>
      <c r="ES62" s="19" t="str">
        <f ca="1">IFERROR(__xludf.DUMMYFUNCTION("""COMPUTED_VALUE"""),"Опадчий  І. М.")</f>
        <v>Опадчий  І. М.</v>
      </c>
      <c r="ET62" s="19" t="str">
        <f ca="1">IFERROR(__xludf.DUMMYFUNCTION("""COMPUTED_VALUE"""),"За")</f>
        <v>За</v>
      </c>
      <c r="EU62" s="19">
        <f ca="1">IFERROR(__xludf.DUMMYFUNCTION("""COMPUTED_VALUE"""),34)</f>
        <v>34</v>
      </c>
      <c r="EV62" s="19" t="str">
        <f ca="1">IFERROR(__xludf.DUMMYFUNCTION("""COMPUTED_VALUE"""),"Опадчий  І. М.")</f>
        <v>Опадчий  І. М.</v>
      </c>
      <c r="EW62" s="19" t="str">
        <f ca="1">IFERROR(__xludf.DUMMYFUNCTION("""COMPUTED_VALUE"""),"За")</f>
        <v>За</v>
      </c>
      <c r="EX62" s="19">
        <f ca="1">IFERROR(__xludf.DUMMYFUNCTION("""COMPUTED_VALUE"""),34)</f>
        <v>34</v>
      </c>
      <c r="EY62" s="19" t="str">
        <f ca="1">IFERROR(__xludf.DUMMYFUNCTION("""COMPUTED_VALUE"""),"Опадчий  І. М.")</f>
        <v>Опадчий  І. М.</v>
      </c>
      <c r="EZ62" s="19" t="str">
        <f ca="1">IFERROR(__xludf.DUMMYFUNCTION("""COMPUTED_VALUE"""),"Не голосував")</f>
        <v>Не голосував</v>
      </c>
      <c r="FA62" s="19">
        <f ca="1">IFERROR(__xludf.DUMMYFUNCTION("""COMPUTED_VALUE"""),34)</f>
        <v>34</v>
      </c>
      <c r="FB62" s="19" t="str">
        <f ca="1">IFERROR(__xludf.DUMMYFUNCTION("""COMPUTED_VALUE"""),"Опадчий  І. М.")</f>
        <v>Опадчий  І. М.</v>
      </c>
      <c r="FC62" s="19" t="str">
        <f ca="1">IFERROR(__xludf.DUMMYFUNCTION("""COMPUTED_VALUE"""),"За")</f>
        <v>За</v>
      </c>
      <c r="FD62" s="19">
        <f ca="1">IFERROR(__xludf.DUMMYFUNCTION("""COMPUTED_VALUE"""),34)</f>
        <v>34</v>
      </c>
      <c r="FE62" s="19" t="str">
        <f ca="1">IFERROR(__xludf.DUMMYFUNCTION("""COMPUTED_VALUE"""),"Опадчий  І. М.")</f>
        <v>Опадчий  І. М.</v>
      </c>
      <c r="FF62" s="19" t="str">
        <f ca="1">IFERROR(__xludf.DUMMYFUNCTION("""COMPUTED_VALUE"""),"Не голосував")</f>
        <v>Не голосував</v>
      </c>
      <c r="FG62" s="19">
        <f ca="1">IFERROR(__xludf.DUMMYFUNCTION("""COMPUTED_VALUE"""),34)</f>
        <v>34</v>
      </c>
      <c r="FH62" s="19" t="str">
        <f ca="1">IFERROR(__xludf.DUMMYFUNCTION("""COMPUTED_VALUE"""),"Опадчий  І. М.")</f>
        <v>Опадчий  І. М.</v>
      </c>
      <c r="FI62" s="19" t="str">
        <f ca="1">IFERROR(__xludf.DUMMYFUNCTION("""COMPUTED_VALUE"""),"За")</f>
        <v>За</v>
      </c>
      <c r="FJ62" s="19">
        <f ca="1">IFERROR(__xludf.DUMMYFUNCTION("""COMPUTED_VALUE"""),34)</f>
        <v>34</v>
      </c>
      <c r="FK62" s="19" t="str">
        <f ca="1">IFERROR(__xludf.DUMMYFUNCTION("""COMPUTED_VALUE"""),"Опадчий  І. М.")</f>
        <v>Опадчий  І. М.</v>
      </c>
      <c r="FL62" s="19" t="str">
        <f ca="1">IFERROR(__xludf.DUMMYFUNCTION("""COMPUTED_VALUE"""),"За")</f>
        <v>За</v>
      </c>
      <c r="FM62" s="19">
        <f ca="1">IFERROR(__xludf.DUMMYFUNCTION("""COMPUTED_VALUE"""),34)</f>
        <v>34</v>
      </c>
      <c r="FN62" s="19" t="str">
        <f ca="1">IFERROR(__xludf.DUMMYFUNCTION("""COMPUTED_VALUE"""),"Опадчий  І. М.")</f>
        <v>Опадчий  І. М.</v>
      </c>
      <c r="FO62" s="19" t="str">
        <f ca="1">IFERROR(__xludf.DUMMYFUNCTION("""COMPUTED_VALUE"""),"За")</f>
        <v>За</v>
      </c>
      <c r="FP62" s="19">
        <f ca="1">IFERROR(__xludf.DUMMYFUNCTION("""COMPUTED_VALUE"""),34)</f>
        <v>34</v>
      </c>
      <c r="FQ62" s="19" t="str">
        <f ca="1">IFERROR(__xludf.DUMMYFUNCTION("""COMPUTED_VALUE"""),"Опадчий  І. М.")</f>
        <v>Опадчий  І. М.</v>
      </c>
      <c r="FR62" s="19" t="str">
        <f ca="1">IFERROR(__xludf.DUMMYFUNCTION("""COMPUTED_VALUE"""),"За")</f>
        <v>За</v>
      </c>
      <c r="FS62" s="19">
        <f ca="1">IFERROR(__xludf.DUMMYFUNCTION("""COMPUTED_VALUE"""),34)</f>
        <v>34</v>
      </c>
      <c r="FT62" s="19" t="str">
        <f ca="1">IFERROR(__xludf.DUMMYFUNCTION("""COMPUTED_VALUE"""),"Опадчий  І. М.")</f>
        <v>Опадчий  І. М.</v>
      </c>
      <c r="FU62" s="19" t="str">
        <f ca="1">IFERROR(__xludf.DUMMYFUNCTION("""COMPUTED_VALUE"""),"Не голосував")</f>
        <v>Не голосував</v>
      </c>
      <c r="FV62" s="19">
        <f ca="1">IFERROR(__xludf.DUMMYFUNCTION("""COMPUTED_VALUE"""),34)</f>
        <v>34</v>
      </c>
      <c r="FW62" s="19" t="str">
        <f ca="1">IFERROR(__xludf.DUMMYFUNCTION("""COMPUTED_VALUE"""),"Опадчий  І. М.")</f>
        <v>Опадчий  І. М.</v>
      </c>
      <c r="FX62" s="19" t="str">
        <f ca="1">IFERROR(__xludf.DUMMYFUNCTION("""COMPUTED_VALUE"""),"За")</f>
        <v>За</v>
      </c>
      <c r="FY62" s="19">
        <f ca="1">IFERROR(__xludf.DUMMYFUNCTION("""COMPUTED_VALUE"""),34)</f>
        <v>34</v>
      </c>
      <c r="FZ62" s="19" t="str">
        <f ca="1">IFERROR(__xludf.DUMMYFUNCTION("""COMPUTED_VALUE"""),"Опадчий  І. М.")</f>
        <v>Опадчий  І. М.</v>
      </c>
      <c r="GA62" s="19" t="str">
        <f ca="1">IFERROR(__xludf.DUMMYFUNCTION("""COMPUTED_VALUE"""),"Не голосував")</f>
        <v>Не голосував</v>
      </c>
      <c r="GB62" s="19">
        <f ca="1">IFERROR(__xludf.DUMMYFUNCTION("""COMPUTED_VALUE"""),34)</f>
        <v>34</v>
      </c>
      <c r="GC62" s="19" t="str">
        <f ca="1">IFERROR(__xludf.DUMMYFUNCTION("""COMPUTED_VALUE"""),"Опадчий  І. М.")</f>
        <v>Опадчий  І. М.</v>
      </c>
      <c r="GD62" s="19" t="str">
        <f ca="1">IFERROR(__xludf.DUMMYFUNCTION("""COMPUTED_VALUE"""),"За")</f>
        <v>За</v>
      </c>
      <c r="GE62" s="19">
        <f ca="1">IFERROR(__xludf.DUMMYFUNCTION("""COMPUTED_VALUE"""),34)</f>
        <v>34</v>
      </c>
      <c r="GF62" s="19" t="str">
        <f ca="1">IFERROR(__xludf.DUMMYFUNCTION("""COMPUTED_VALUE"""),"Опадчий  І. М.")</f>
        <v>Опадчий  І. М.</v>
      </c>
      <c r="GG62" s="19" t="str">
        <f ca="1">IFERROR(__xludf.DUMMYFUNCTION("""COMPUTED_VALUE"""),"Не голосував")</f>
        <v>Не голосував</v>
      </c>
      <c r="GH62" s="19">
        <f ca="1">IFERROR(__xludf.DUMMYFUNCTION("""COMPUTED_VALUE"""),34)</f>
        <v>34</v>
      </c>
      <c r="GI62" s="19" t="str">
        <f ca="1">IFERROR(__xludf.DUMMYFUNCTION("""COMPUTED_VALUE"""),"Опадчий  І. М.")</f>
        <v>Опадчий  І. М.</v>
      </c>
      <c r="GJ62" s="19" t="str">
        <f ca="1">IFERROR(__xludf.DUMMYFUNCTION("""COMPUTED_VALUE"""),"Не голосував")</f>
        <v>Не голосував</v>
      </c>
      <c r="GK62" s="19">
        <f ca="1">IFERROR(__xludf.DUMMYFUNCTION("""COMPUTED_VALUE"""),34)</f>
        <v>34</v>
      </c>
      <c r="GL62" s="19" t="str">
        <f ca="1">IFERROR(__xludf.DUMMYFUNCTION("""COMPUTED_VALUE"""),"Опадчий  І. М.")</f>
        <v>Опадчий  І. М.</v>
      </c>
      <c r="GM62" s="19" t="str">
        <f ca="1">IFERROR(__xludf.DUMMYFUNCTION("""COMPUTED_VALUE"""),"Не голосував")</f>
        <v>Не голосував</v>
      </c>
      <c r="GN62" s="19">
        <f ca="1">IFERROR(__xludf.DUMMYFUNCTION("""COMPUTED_VALUE"""),34)</f>
        <v>34</v>
      </c>
      <c r="GO62" s="19" t="str">
        <f ca="1">IFERROR(__xludf.DUMMYFUNCTION("""COMPUTED_VALUE"""),"Опадчий  І. М.")</f>
        <v>Опадчий  І. М.</v>
      </c>
      <c r="GP62" s="19" t="str">
        <f ca="1">IFERROR(__xludf.DUMMYFUNCTION("""COMPUTED_VALUE"""),"За")</f>
        <v>За</v>
      </c>
      <c r="GQ62" s="19">
        <f ca="1">IFERROR(__xludf.DUMMYFUNCTION("""COMPUTED_VALUE"""),34)</f>
        <v>34</v>
      </c>
      <c r="GR62" s="19" t="str">
        <f ca="1">IFERROR(__xludf.DUMMYFUNCTION("""COMPUTED_VALUE"""),"Опадчий  І. М.")</f>
        <v>Опадчий  І. М.</v>
      </c>
      <c r="GS62" s="19" t="str">
        <f ca="1">IFERROR(__xludf.DUMMYFUNCTION("""COMPUTED_VALUE"""),"Не голосував")</f>
        <v>Не голосував</v>
      </c>
      <c r="GT62" s="19">
        <f ca="1">IFERROR(__xludf.DUMMYFUNCTION("""COMPUTED_VALUE"""),34)</f>
        <v>34</v>
      </c>
      <c r="GU62" s="19" t="str">
        <f ca="1">IFERROR(__xludf.DUMMYFUNCTION("""COMPUTED_VALUE"""),"Опадчий  І. М.")</f>
        <v>Опадчий  І. М.</v>
      </c>
      <c r="GV62" s="19" t="str">
        <f ca="1">IFERROR(__xludf.DUMMYFUNCTION("""COMPUTED_VALUE"""),"За")</f>
        <v>За</v>
      </c>
      <c r="GW62" s="19">
        <f ca="1">IFERROR(__xludf.DUMMYFUNCTION("""COMPUTED_VALUE"""),34)</f>
        <v>34</v>
      </c>
      <c r="GX62" s="19" t="str">
        <f ca="1">IFERROR(__xludf.DUMMYFUNCTION("""COMPUTED_VALUE"""),"Опадчий  І. М.")</f>
        <v>Опадчий  І. М.</v>
      </c>
      <c r="GY62" s="19" t="str">
        <f ca="1">IFERROR(__xludf.DUMMYFUNCTION("""COMPUTED_VALUE"""),"За")</f>
        <v>За</v>
      </c>
      <c r="GZ62" s="19">
        <f ca="1">IFERROR(__xludf.DUMMYFUNCTION("""COMPUTED_VALUE"""),34)</f>
        <v>34</v>
      </c>
      <c r="HA62" s="19" t="str">
        <f ca="1">IFERROR(__xludf.DUMMYFUNCTION("""COMPUTED_VALUE"""),"Опадчий  І. М.")</f>
        <v>Опадчий  І. М.</v>
      </c>
      <c r="HB62" s="19" t="str">
        <f ca="1">IFERROR(__xludf.DUMMYFUNCTION("""COMPUTED_VALUE"""),"За")</f>
        <v>За</v>
      </c>
      <c r="HC62" s="19">
        <f ca="1">IFERROR(__xludf.DUMMYFUNCTION("""COMPUTED_VALUE"""),34)</f>
        <v>34</v>
      </c>
      <c r="HD62" s="19" t="str">
        <f ca="1">IFERROR(__xludf.DUMMYFUNCTION("""COMPUTED_VALUE"""),"Опадчий  І. М.")</f>
        <v>Опадчий  І. М.</v>
      </c>
      <c r="HE62" s="19" t="str">
        <f ca="1">IFERROR(__xludf.DUMMYFUNCTION("""COMPUTED_VALUE"""),"За")</f>
        <v>За</v>
      </c>
      <c r="HF62" s="19">
        <f ca="1">IFERROR(__xludf.DUMMYFUNCTION("""COMPUTED_VALUE"""),34)</f>
        <v>34</v>
      </c>
      <c r="HG62" s="19" t="str">
        <f ca="1">IFERROR(__xludf.DUMMYFUNCTION("""COMPUTED_VALUE"""),"Опадчий  І. М.")</f>
        <v>Опадчий  І. М.</v>
      </c>
      <c r="HH62" s="19" t="str">
        <f ca="1">IFERROR(__xludf.DUMMYFUNCTION("""COMPUTED_VALUE"""),"За")</f>
        <v>За</v>
      </c>
      <c r="HI62" s="19">
        <f ca="1">IFERROR(__xludf.DUMMYFUNCTION("""COMPUTED_VALUE"""),34)</f>
        <v>34</v>
      </c>
      <c r="HJ62" s="19" t="str">
        <f ca="1">IFERROR(__xludf.DUMMYFUNCTION("""COMPUTED_VALUE"""),"Опадчий  І. М.")</f>
        <v>Опадчий  І. М.</v>
      </c>
      <c r="HK62" s="19" t="str">
        <f ca="1">IFERROR(__xludf.DUMMYFUNCTION("""COMPUTED_VALUE"""),"За")</f>
        <v>За</v>
      </c>
      <c r="HL62" s="19">
        <f ca="1">IFERROR(__xludf.DUMMYFUNCTION("""COMPUTED_VALUE"""),34)</f>
        <v>34</v>
      </c>
      <c r="HM62" s="19" t="str">
        <f ca="1">IFERROR(__xludf.DUMMYFUNCTION("""COMPUTED_VALUE"""),"Опадчий  І. М.")</f>
        <v>Опадчий  І. М.</v>
      </c>
      <c r="HN62" s="19" t="str">
        <f ca="1">IFERROR(__xludf.DUMMYFUNCTION("""COMPUTED_VALUE"""),"За")</f>
        <v>За</v>
      </c>
      <c r="HO62" s="19">
        <f ca="1">IFERROR(__xludf.DUMMYFUNCTION("""COMPUTED_VALUE"""),34)</f>
        <v>34</v>
      </c>
      <c r="HP62" s="19" t="str">
        <f ca="1">IFERROR(__xludf.DUMMYFUNCTION("""COMPUTED_VALUE"""),"Опадчий  І. М.")</f>
        <v>Опадчий  І. М.</v>
      </c>
      <c r="HQ62" s="19" t="str">
        <f ca="1">IFERROR(__xludf.DUMMYFUNCTION("""COMPUTED_VALUE"""),"За")</f>
        <v>За</v>
      </c>
      <c r="HR62" s="19">
        <f ca="1">IFERROR(__xludf.DUMMYFUNCTION("""COMPUTED_VALUE"""),34)</f>
        <v>34</v>
      </c>
      <c r="HS62" s="19" t="str">
        <f ca="1">IFERROR(__xludf.DUMMYFUNCTION("""COMPUTED_VALUE"""),"Опадчий  І. М.")</f>
        <v>Опадчий  І. М.</v>
      </c>
      <c r="HT62" s="19" t="str">
        <f ca="1">IFERROR(__xludf.DUMMYFUNCTION("""COMPUTED_VALUE"""),"За")</f>
        <v>За</v>
      </c>
      <c r="HU62" s="19">
        <f ca="1">IFERROR(__xludf.DUMMYFUNCTION("""COMPUTED_VALUE"""),34)</f>
        <v>34</v>
      </c>
      <c r="HV62" s="19" t="str">
        <f ca="1">IFERROR(__xludf.DUMMYFUNCTION("""COMPUTED_VALUE"""),"Опадчий  І. М.")</f>
        <v>Опадчий  І. М.</v>
      </c>
      <c r="HW62" s="19" t="str">
        <f ca="1">IFERROR(__xludf.DUMMYFUNCTION("""COMPUTED_VALUE"""),"За")</f>
        <v>За</v>
      </c>
      <c r="HX62" s="19">
        <f ca="1">IFERROR(__xludf.DUMMYFUNCTION("""COMPUTED_VALUE"""),34)</f>
        <v>34</v>
      </c>
      <c r="HY62" s="19" t="str">
        <f ca="1">IFERROR(__xludf.DUMMYFUNCTION("""COMPUTED_VALUE"""),"Опадчий  І. М.")</f>
        <v>Опадчий  І. М.</v>
      </c>
      <c r="HZ62" s="19" t="str">
        <f ca="1">IFERROR(__xludf.DUMMYFUNCTION("""COMPUTED_VALUE"""),"За")</f>
        <v>За</v>
      </c>
      <c r="IA62" s="19">
        <f ca="1">IFERROR(__xludf.DUMMYFUNCTION("""COMPUTED_VALUE"""),34)</f>
        <v>34</v>
      </c>
      <c r="IB62" s="19" t="str">
        <f ca="1">IFERROR(__xludf.DUMMYFUNCTION("""COMPUTED_VALUE"""),"Опадчий  І. М.")</f>
        <v>Опадчий  І. М.</v>
      </c>
      <c r="IC62" s="19" t="str">
        <f ca="1">IFERROR(__xludf.DUMMYFUNCTION("""COMPUTED_VALUE"""),"За")</f>
        <v>За</v>
      </c>
      <c r="ID62" s="19">
        <f ca="1">IFERROR(__xludf.DUMMYFUNCTION("""COMPUTED_VALUE"""),34)</f>
        <v>34</v>
      </c>
      <c r="IE62" s="19" t="str">
        <f ca="1">IFERROR(__xludf.DUMMYFUNCTION("""COMPUTED_VALUE"""),"Опадчий  І. М.")</f>
        <v>Опадчий  І. М.</v>
      </c>
      <c r="IF62" s="19" t="str">
        <f ca="1">IFERROR(__xludf.DUMMYFUNCTION("""COMPUTED_VALUE"""),"За")</f>
        <v>За</v>
      </c>
      <c r="IG62" s="19">
        <f ca="1">IFERROR(__xludf.DUMMYFUNCTION("""COMPUTED_VALUE"""),34)</f>
        <v>34</v>
      </c>
      <c r="IH62" s="19" t="str">
        <f ca="1">IFERROR(__xludf.DUMMYFUNCTION("""COMPUTED_VALUE"""),"Опадчий  І. М.")</f>
        <v>Опадчий  І. М.</v>
      </c>
      <c r="II62" s="19" t="str">
        <f ca="1">IFERROR(__xludf.DUMMYFUNCTION("""COMPUTED_VALUE"""),"Не голосував")</f>
        <v>Не голосував</v>
      </c>
      <c r="IJ62" s="19">
        <f ca="1">IFERROR(__xludf.DUMMYFUNCTION("""COMPUTED_VALUE"""),34)</f>
        <v>34</v>
      </c>
      <c r="IK62" s="19" t="str">
        <f ca="1">IFERROR(__xludf.DUMMYFUNCTION("""COMPUTED_VALUE"""),"Опадчий  І. М.")</f>
        <v>Опадчий  І. М.</v>
      </c>
      <c r="IL62" s="19" t="str">
        <f ca="1">IFERROR(__xludf.DUMMYFUNCTION("""COMPUTED_VALUE"""),"За")</f>
        <v>За</v>
      </c>
      <c r="IM62" s="19">
        <f ca="1">IFERROR(__xludf.DUMMYFUNCTION("""COMPUTED_VALUE"""),34)</f>
        <v>34</v>
      </c>
      <c r="IN62" s="19" t="str">
        <f ca="1">IFERROR(__xludf.DUMMYFUNCTION("""COMPUTED_VALUE"""),"Опадчий  І. М.")</f>
        <v>Опадчий  І. М.</v>
      </c>
      <c r="IO62" s="19" t="str">
        <f ca="1">IFERROR(__xludf.DUMMYFUNCTION("""COMPUTED_VALUE"""),"За")</f>
        <v>За</v>
      </c>
      <c r="IP62" s="19">
        <f ca="1">IFERROR(__xludf.DUMMYFUNCTION("""COMPUTED_VALUE"""),34)</f>
        <v>34</v>
      </c>
      <c r="IQ62" s="19" t="str">
        <f ca="1">IFERROR(__xludf.DUMMYFUNCTION("""COMPUTED_VALUE"""),"Опадчий  І. М.")</f>
        <v>Опадчий  І. М.</v>
      </c>
      <c r="IR62" s="19" t="str">
        <f ca="1">IFERROR(__xludf.DUMMYFUNCTION("""COMPUTED_VALUE"""),"За")</f>
        <v>За</v>
      </c>
      <c r="IS62" s="19">
        <f ca="1">IFERROR(__xludf.DUMMYFUNCTION("""COMPUTED_VALUE"""),34)</f>
        <v>34</v>
      </c>
      <c r="IT62" s="19" t="str">
        <f ca="1">IFERROR(__xludf.DUMMYFUNCTION("""COMPUTED_VALUE"""),"Опадчий  І. М.")</f>
        <v>Опадчий  І. М.</v>
      </c>
      <c r="IU62" s="19" t="str">
        <f ca="1">IFERROR(__xludf.DUMMYFUNCTION("""COMPUTED_VALUE"""),"За")</f>
        <v>За</v>
      </c>
      <c r="IV62" s="19">
        <f ca="1">IFERROR(__xludf.DUMMYFUNCTION("""COMPUTED_VALUE"""),34)</f>
        <v>34</v>
      </c>
      <c r="IW62" s="19" t="str">
        <f ca="1">IFERROR(__xludf.DUMMYFUNCTION("""COMPUTED_VALUE"""),"Опадчий  І. М.")</f>
        <v>Опадчий  І. М.</v>
      </c>
      <c r="IX62" s="19" t="str">
        <f ca="1">IFERROR(__xludf.DUMMYFUNCTION("""COMPUTED_VALUE"""),"Не голосував")</f>
        <v>Не голосував</v>
      </c>
      <c r="IY62" s="19">
        <f ca="1">IFERROR(__xludf.DUMMYFUNCTION("""COMPUTED_VALUE"""),34)</f>
        <v>34</v>
      </c>
      <c r="IZ62" s="19" t="str">
        <f ca="1">IFERROR(__xludf.DUMMYFUNCTION("""COMPUTED_VALUE"""),"Опадчий  І. М.")</f>
        <v>Опадчий  І. М.</v>
      </c>
      <c r="JA62" s="19" t="str">
        <f ca="1">IFERROR(__xludf.DUMMYFUNCTION("""COMPUTED_VALUE"""),"За")</f>
        <v>За</v>
      </c>
      <c r="JB62" s="19">
        <f ca="1">IFERROR(__xludf.DUMMYFUNCTION("""COMPUTED_VALUE"""),34)</f>
        <v>34</v>
      </c>
      <c r="JC62" s="19" t="str">
        <f ca="1">IFERROR(__xludf.DUMMYFUNCTION("""COMPUTED_VALUE"""),"Опадчий  І. М.")</f>
        <v>Опадчий  І. М.</v>
      </c>
      <c r="JD62" s="19" t="str">
        <f ca="1">IFERROR(__xludf.DUMMYFUNCTION("""COMPUTED_VALUE"""),"Не голосував")</f>
        <v>Не голосував</v>
      </c>
      <c r="JE62" s="19">
        <f ca="1">IFERROR(__xludf.DUMMYFUNCTION("""COMPUTED_VALUE"""),34)</f>
        <v>34</v>
      </c>
      <c r="JF62" s="19" t="str">
        <f ca="1">IFERROR(__xludf.DUMMYFUNCTION("""COMPUTED_VALUE"""),"Опадчий  І. М.")</f>
        <v>Опадчий  І. М.</v>
      </c>
      <c r="JG62" s="19" t="str">
        <f ca="1">IFERROR(__xludf.DUMMYFUNCTION("""COMPUTED_VALUE"""),"За")</f>
        <v>За</v>
      </c>
      <c r="JH62" s="19">
        <f ca="1">IFERROR(__xludf.DUMMYFUNCTION("""COMPUTED_VALUE"""),34)</f>
        <v>34</v>
      </c>
      <c r="JI62" s="19" t="str">
        <f ca="1">IFERROR(__xludf.DUMMYFUNCTION("""COMPUTED_VALUE"""),"Опадчий  І. М.")</f>
        <v>Опадчий  І. М.</v>
      </c>
      <c r="JJ62" s="19" t="str">
        <f ca="1">IFERROR(__xludf.DUMMYFUNCTION("""COMPUTED_VALUE"""),"За")</f>
        <v>За</v>
      </c>
      <c r="JK62" s="19">
        <f ca="1">IFERROR(__xludf.DUMMYFUNCTION("""COMPUTED_VALUE"""),34)</f>
        <v>34</v>
      </c>
      <c r="JL62" s="19" t="str">
        <f ca="1">IFERROR(__xludf.DUMMYFUNCTION("""COMPUTED_VALUE"""),"Опадчий  І. М.")</f>
        <v>Опадчий  І. М.</v>
      </c>
      <c r="JM62" s="19" t="str">
        <f ca="1">IFERROR(__xludf.DUMMYFUNCTION("""COMPUTED_VALUE"""),"Не голосував")</f>
        <v>Не голосував</v>
      </c>
      <c r="JN62" s="19">
        <f ca="1">IFERROR(__xludf.DUMMYFUNCTION("""COMPUTED_VALUE"""),34)</f>
        <v>34</v>
      </c>
      <c r="JO62" s="19" t="str">
        <f ca="1">IFERROR(__xludf.DUMMYFUNCTION("""COMPUTED_VALUE"""),"Опадчий  І. М.")</f>
        <v>Опадчий  І. М.</v>
      </c>
      <c r="JP62" s="19" t="str">
        <f ca="1">IFERROR(__xludf.DUMMYFUNCTION("""COMPUTED_VALUE"""),"Не голосував")</f>
        <v>Не голосував</v>
      </c>
      <c r="JQ62" s="19">
        <f ca="1">IFERROR(__xludf.DUMMYFUNCTION("""COMPUTED_VALUE"""),34)</f>
        <v>34</v>
      </c>
      <c r="JR62" s="19" t="str">
        <f ca="1">IFERROR(__xludf.DUMMYFUNCTION("""COMPUTED_VALUE"""),"Опадчий  І. М.")</f>
        <v>Опадчий  І. М.</v>
      </c>
      <c r="JS62" s="19" t="str">
        <f ca="1">IFERROR(__xludf.DUMMYFUNCTION("""COMPUTED_VALUE"""),"За")</f>
        <v>За</v>
      </c>
      <c r="JT62" s="19">
        <f ca="1">IFERROR(__xludf.DUMMYFUNCTION("""COMPUTED_VALUE"""),34)</f>
        <v>34</v>
      </c>
      <c r="JU62" s="19" t="str">
        <f ca="1">IFERROR(__xludf.DUMMYFUNCTION("""COMPUTED_VALUE"""),"Опадчий  І. М.")</f>
        <v>Опадчий  І. М.</v>
      </c>
      <c r="JV62" s="19" t="str">
        <f ca="1">IFERROR(__xludf.DUMMYFUNCTION("""COMPUTED_VALUE"""),"За")</f>
        <v>За</v>
      </c>
      <c r="JW62" s="19">
        <f ca="1">IFERROR(__xludf.DUMMYFUNCTION("""COMPUTED_VALUE"""),34)</f>
        <v>34</v>
      </c>
      <c r="JX62" s="19" t="str">
        <f ca="1">IFERROR(__xludf.DUMMYFUNCTION("""COMPUTED_VALUE"""),"Опадчий  І. М.")</f>
        <v>Опадчий  І. М.</v>
      </c>
      <c r="JY62" s="19" t="str">
        <f ca="1">IFERROR(__xludf.DUMMYFUNCTION("""COMPUTED_VALUE"""),"За")</f>
        <v>За</v>
      </c>
      <c r="JZ62" s="19">
        <f ca="1">IFERROR(__xludf.DUMMYFUNCTION("""COMPUTED_VALUE"""),34)</f>
        <v>34</v>
      </c>
      <c r="KA62" s="19" t="str">
        <f ca="1">IFERROR(__xludf.DUMMYFUNCTION("""COMPUTED_VALUE"""),"Опадчий  І. М.")</f>
        <v>Опадчий  І. М.</v>
      </c>
      <c r="KB62" s="19" t="str">
        <f ca="1">IFERROR(__xludf.DUMMYFUNCTION("""COMPUTED_VALUE"""),"За")</f>
        <v>За</v>
      </c>
      <c r="KC62" s="19">
        <f ca="1">IFERROR(__xludf.DUMMYFUNCTION("""COMPUTED_VALUE"""),34)</f>
        <v>34</v>
      </c>
      <c r="KD62" s="19" t="str">
        <f ca="1">IFERROR(__xludf.DUMMYFUNCTION("""COMPUTED_VALUE"""),"Опадчий  І. М.")</f>
        <v>Опадчий  І. М.</v>
      </c>
      <c r="KE62" s="19" t="str">
        <f ca="1">IFERROR(__xludf.DUMMYFUNCTION("""COMPUTED_VALUE"""),"За")</f>
        <v>За</v>
      </c>
      <c r="KF62" s="19">
        <f ca="1">IFERROR(__xludf.DUMMYFUNCTION("""COMPUTED_VALUE"""),34)</f>
        <v>34</v>
      </c>
      <c r="KG62" s="19" t="str">
        <f ca="1">IFERROR(__xludf.DUMMYFUNCTION("""COMPUTED_VALUE"""),"Опадчий  І. М.")</f>
        <v>Опадчий  І. М.</v>
      </c>
      <c r="KH62" s="19" t="str">
        <f ca="1">IFERROR(__xludf.DUMMYFUNCTION("""COMPUTED_VALUE"""),"За")</f>
        <v>За</v>
      </c>
      <c r="KI62" s="19">
        <f ca="1">IFERROR(__xludf.DUMMYFUNCTION("""COMPUTED_VALUE"""),34)</f>
        <v>34</v>
      </c>
      <c r="KJ62" s="19" t="str">
        <f ca="1">IFERROR(__xludf.DUMMYFUNCTION("""COMPUTED_VALUE"""),"Опадчий  І. М.")</f>
        <v>Опадчий  І. М.</v>
      </c>
      <c r="KK62" s="19" t="str">
        <f ca="1">IFERROR(__xludf.DUMMYFUNCTION("""COMPUTED_VALUE"""),"За")</f>
        <v>За</v>
      </c>
      <c r="KL62" s="19">
        <f ca="1">IFERROR(__xludf.DUMMYFUNCTION("""COMPUTED_VALUE"""),34)</f>
        <v>34</v>
      </c>
      <c r="KM62" s="19" t="str">
        <f ca="1">IFERROR(__xludf.DUMMYFUNCTION("""COMPUTED_VALUE"""),"Опадчий  І. М.")</f>
        <v>Опадчий  І. М.</v>
      </c>
      <c r="KN62" s="19" t="str">
        <f ca="1">IFERROR(__xludf.DUMMYFUNCTION("""COMPUTED_VALUE"""),"За")</f>
        <v>За</v>
      </c>
      <c r="KO62" s="19">
        <f ca="1">IFERROR(__xludf.DUMMYFUNCTION("""COMPUTED_VALUE"""),34)</f>
        <v>34</v>
      </c>
      <c r="KP62" s="19" t="str">
        <f ca="1">IFERROR(__xludf.DUMMYFUNCTION("""COMPUTED_VALUE"""),"Опадчий  І. М.")</f>
        <v>Опадчий  І. М.</v>
      </c>
      <c r="KQ62" s="19" t="str">
        <f ca="1">IFERROR(__xludf.DUMMYFUNCTION("""COMPUTED_VALUE"""),"За")</f>
        <v>За</v>
      </c>
      <c r="KR62" s="19">
        <f ca="1">IFERROR(__xludf.DUMMYFUNCTION("""COMPUTED_VALUE"""),34)</f>
        <v>34</v>
      </c>
      <c r="KS62" s="19" t="str">
        <f ca="1">IFERROR(__xludf.DUMMYFUNCTION("""COMPUTED_VALUE"""),"Опадчий  І. М.")</f>
        <v>Опадчий  І. М.</v>
      </c>
      <c r="KT62" s="19" t="str">
        <f ca="1">IFERROR(__xludf.DUMMYFUNCTION("""COMPUTED_VALUE"""),"...")</f>
        <v>...</v>
      </c>
      <c r="KU62" s="19">
        <f ca="1">IFERROR(__xludf.DUMMYFUNCTION("""COMPUTED_VALUE"""),34)</f>
        <v>34</v>
      </c>
      <c r="KV62" s="19" t="str">
        <f ca="1">IFERROR(__xludf.DUMMYFUNCTION("""COMPUTED_VALUE"""),"Опадчий  І. М.")</f>
        <v>Опадчий  І. М.</v>
      </c>
      <c r="KW62" s="19" t="str">
        <f ca="1">IFERROR(__xludf.DUMMYFUNCTION("""COMPUTED_VALUE"""),"...")</f>
        <v>...</v>
      </c>
      <c r="KX62" s="19">
        <f ca="1">IFERROR(__xludf.DUMMYFUNCTION("""COMPUTED_VALUE"""),34)</f>
        <v>34</v>
      </c>
      <c r="KY62" s="19" t="str">
        <f ca="1">IFERROR(__xludf.DUMMYFUNCTION("""COMPUTED_VALUE"""),"Опадчий  І. М.")</f>
        <v>Опадчий  І. М.</v>
      </c>
      <c r="KZ62" s="19" t="str">
        <f ca="1">IFERROR(__xludf.DUMMYFUNCTION("""COMPUTED_VALUE"""),"...")</f>
        <v>...</v>
      </c>
      <c r="LA62" s="19">
        <f ca="1">IFERROR(__xludf.DUMMYFUNCTION("""COMPUTED_VALUE"""),34)</f>
        <v>34</v>
      </c>
      <c r="LB62" s="19" t="str">
        <f ca="1">IFERROR(__xludf.DUMMYFUNCTION("""COMPUTED_VALUE"""),"Опадчий  І. М.")</f>
        <v>Опадчий  І. М.</v>
      </c>
      <c r="LC62" s="19" t="str">
        <f ca="1">IFERROR(__xludf.DUMMYFUNCTION("""COMPUTED_VALUE"""),"...")</f>
        <v>...</v>
      </c>
      <c r="LD62" s="19">
        <f ca="1">IFERROR(__xludf.DUMMYFUNCTION("""COMPUTED_VALUE"""),34)</f>
        <v>34</v>
      </c>
      <c r="LE62" s="19" t="str">
        <f ca="1">IFERROR(__xludf.DUMMYFUNCTION("""COMPUTED_VALUE"""),"Опадчий  І. М.")</f>
        <v>Опадчий  І. М.</v>
      </c>
      <c r="LF62" s="19" t="str">
        <f ca="1">IFERROR(__xludf.DUMMYFUNCTION("""COMPUTED_VALUE"""),"...")</f>
        <v>...</v>
      </c>
      <c r="LG62" s="19">
        <f ca="1">IFERROR(__xludf.DUMMYFUNCTION("""COMPUTED_VALUE"""),34)</f>
        <v>34</v>
      </c>
      <c r="LH62" s="19" t="str">
        <f ca="1">IFERROR(__xludf.DUMMYFUNCTION("""COMPUTED_VALUE"""),"Опадчий  І. М.")</f>
        <v>Опадчий  І. М.</v>
      </c>
      <c r="LI62" s="19" t="str">
        <f ca="1">IFERROR(__xludf.DUMMYFUNCTION("""COMPUTED_VALUE"""),"...")</f>
        <v>...</v>
      </c>
      <c r="LJ62" s="19">
        <f ca="1">IFERROR(__xludf.DUMMYFUNCTION("""COMPUTED_VALUE"""),34)</f>
        <v>34</v>
      </c>
      <c r="LK62" s="19" t="str">
        <f ca="1">IFERROR(__xludf.DUMMYFUNCTION("""COMPUTED_VALUE"""),"Опадчий  І. М.")</f>
        <v>Опадчий  І. М.</v>
      </c>
      <c r="LL62" s="19" t="str">
        <f ca="1">IFERROR(__xludf.DUMMYFUNCTION("""COMPUTED_VALUE"""),"...")</f>
        <v>...</v>
      </c>
      <c r="LM62" s="19">
        <f ca="1">IFERROR(__xludf.DUMMYFUNCTION("""COMPUTED_VALUE"""),34)</f>
        <v>34</v>
      </c>
      <c r="LN62" s="19" t="str">
        <f ca="1">IFERROR(__xludf.DUMMYFUNCTION("""COMPUTED_VALUE"""),"Опадчий  І. М.")</f>
        <v>Опадчий  І. М.</v>
      </c>
      <c r="LO62" s="19" t="str">
        <f ca="1">IFERROR(__xludf.DUMMYFUNCTION("""COMPUTED_VALUE"""),"...")</f>
        <v>...</v>
      </c>
      <c r="LP62" s="19">
        <f ca="1">IFERROR(__xludf.DUMMYFUNCTION("""COMPUTED_VALUE"""),34)</f>
        <v>34</v>
      </c>
      <c r="LQ62" s="19" t="str">
        <f ca="1">IFERROR(__xludf.DUMMYFUNCTION("""COMPUTED_VALUE"""),"Опадчий  І. М.")</f>
        <v>Опадчий  І. М.</v>
      </c>
      <c r="LR62" s="19" t="str">
        <f ca="1">IFERROR(__xludf.DUMMYFUNCTION("""COMPUTED_VALUE"""),"...")</f>
        <v>...</v>
      </c>
      <c r="LS62" s="19">
        <f ca="1">IFERROR(__xludf.DUMMYFUNCTION("""COMPUTED_VALUE"""),34)</f>
        <v>34</v>
      </c>
      <c r="LT62" s="19" t="str">
        <f ca="1">IFERROR(__xludf.DUMMYFUNCTION("""COMPUTED_VALUE"""),"Опадчий  І. М.")</f>
        <v>Опадчий  І. М.</v>
      </c>
      <c r="LU62" s="19" t="str">
        <f ca="1">IFERROR(__xludf.DUMMYFUNCTION("""COMPUTED_VALUE"""),"...")</f>
        <v>...</v>
      </c>
      <c r="LV62" s="19">
        <f ca="1">IFERROR(__xludf.DUMMYFUNCTION("""COMPUTED_VALUE"""),34)</f>
        <v>34</v>
      </c>
      <c r="LW62" s="19" t="str">
        <f ca="1">IFERROR(__xludf.DUMMYFUNCTION("""COMPUTED_VALUE"""),"Опадчий  І. М.")</f>
        <v>Опадчий  І. М.</v>
      </c>
      <c r="LX62" s="19" t="str">
        <f ca="1">IFERROR(__xludf.DUMMYFUNCTION("""COMPUTED_VALUE"""),"...")</f>
        <v>...</v>
      </c>
      <c r="LY62" s="19">
        <f ca="1">IFERROR(__xludf.DUMMYFUNCTION("""COMPUTED_VALUE"""),34)</f>
        <v>34</v>
      </c>
      <c r="LZ62" s="19" t="str">
        <f ca="1">IFERROR(__xludf.DUMMYFUNCTION("""COMPUTED_VALUE"""),"Опадчий  І. М.")</f>
        <v>Опадчий  І. М.</v>
      </c>
      <c r="MA62" s="19" t="str">
        <f ca="1">IFERROR(__xludf.DUMMYFUNCTION("""COMPUTED_VALUE"""),"...")</f>
        <v>...</v>
      </c>
      <c r="MB62" s="19">
        <f ca="1">IFERROR(__xludf.DUMMYFUNCTION("""COMPUTED_VALUE"""),34)</f>
        <v>34</v>
      </c>
      <c r="MC62" s="19" t="str">
        <f ca="1">IFERROR(__xludf.DUMMYFUNCTION("""COMPUTED_VALUE"""),"Опадчий  І. М.")</f>
        <v>Опадчий  І. М.</v>
      </c>
      <c r="MD62" s="19" t="str">
        <f ca="1">IFERROR(__xludf.DUMMYFUNCTION("""COMPUTED_VALUE"""),"За")</f>
        <v>За</v>
      </c>
      <c r="ME62" s="19">
        <f ca="1">IFERROR(__xludf.DUMMYFUNCTION("""COMPUTED_VALUE"""),34)</f>
        <v>34</v>
      </c>
      <c r="MF62" s="19" t="str">
        <f ca="1">IFERROR(__xludf.DUMMYFUNCTION("""COMPUTED_VALUE"""),"Опадчий  І. М.")</f>
        <v>Опадчий  І. М.</v>
      </c>
      <c r="MG62" s="19" t="str">
        <f ca="1">IFERROR(__xludf.DUMMYFUNCTION("""COMPUTED_VALUE"""),"За")</f>
        <v>За</v>
      </c>
      <c r="MH62" s="19">
        <f ca="1">IFERROR(__xludf.DUMMYFUNCTION("""COMPUTED_VALUE"""),34)</f>
        <v>34</v>
      </c>
      <c r="MI62" s="19" t="str">
        <f ca="1">IFERROR(__xludf.DUMMYFUNCTION("""COMPUTED_VALUE"""),"Опадчий  І. М.")</f>
        <v>Опадчий  І. М.</v>
      </c>
      <c r="MJ62" s="19" t="str">
        <f ca="1">IFERROR(__xludf.DUMMYFUNCTION("""COMPUTED_VALUE"""),"За")</f>
        <v>За</v>
      </c>
      <c r="MK62" s="19">
        <f ca="1">IFERROR(__xludf.DUMMYFUNCTION("""COMPUTED_VALUE"""),34)</f>
        <v>34</v>
      </c>
      <c r="ML62" s="19" t="str">
        <f ca="1">IFERROR(__xludf.DUMMYFUNCTION("""COMPUTED_VALUE"""),"Опадчий  І. М.")</f>
        <v>Опадчий  І. М.</v>
      </c>
      <c r="MM62" s="19" t="str">
        <f ca="1">IFERROR(__xludf.DUMMYFUNCTION("""COMPUTED_VALUE"""),"За")</f>
        <v>За</v>
      </c>
      <c r="MN62" s="19">
        <f ca="1">IFERROR(__xludf.DUMMYFUNCTION("""COMPUTED_VALUE"""),34)</f>
        <v>34</v>
      </c>
      <c r="MO62" s="19" t="str">
        <f ca="1">IFERROR(__xludf.DUMMYFUNCTION("""COMPUTED_VALUE"""),"Опадчий  І. М.")</f>
        <v>Опадчий  І. М.</v>
      </c>
      <c r="MP62" s="19" t="str">
        <f ca="1">IFERROR(__xludf.DUMMYFUNCTION("""COMPUTED_VALUE"""),"За")</f>
        <v>За</v>
      </c>
      <c r="MQ62" s="19">
        <f ca="1">IFERROR(__xludf.DUMMYFUNCTION("""COMPUTED_VALUE"""),34)</f>
        <v>34</v>
      </c>
      <c r="MR62" s="19" t="str">
        <f ca="1">IFERROR(__xludf.DUMMYFUNCTION("""COMPUTED_VALUE"""),"Опадчий  І. М.")</f>
        <v>Опадчий  І. М.</v>
      </c>
      <c r="MS62" s="19" t="str">
        <f ca="1">IFERROR(__xludf.DUMMYFUNCTION("""COMPUTED_VALUE"""),"Не голосував")</f>
        <v>Не голосував</v>
      </c>
      <c r="MT62" s="19">
        <f ca="1">IFERROR(__xludf.DUMMYFUNCTION("""COMPUTED_VALUE"""),34)</f>
        <v>34</v>
      </c>
      <c r="MU62" s="19" t="str">
        <f ca="1">IFERROR(__xludf.DUMMYFUNCTION("""COMPUTED_VALUE"""),"Опадчий  І. М.")</f>
        <v>Опадчий  І. М.</v>
      </c>
      <c r="MV62" s="19" t="str">
        <f ca="1">IFERROR(__xludf.DUMMYFUNCTION("""COMPUTED_VALUE"""),"...")</f>
        <v>...</v>
      </c>
      <c r="MW62" s="19">
        <f ca="1">IFERROR(__xludf.DUMMYFUNCTION("""COMPUTED_VALUE"""),34)</f>
        <v>34</v>
      </c>
      <c r="MX62" s="19" t="str">
        <f ca="1">IFERROR(__xludf.DUMMYFUNCTION("""COMPUTED_VALUE"""),"Опадчий  І. М.")</f>
        <v>Опадчий  І. М.</v>
      </c>
      <c r="MY62" s="19" t="str">
        <f ca="1">IFERROR(__xludf.DUMMYFUNCTION("""COMPUTED_VALUE"""),"...")</f>
        <v>...</v>
      </c>
      <c r="MZ62" s="19">
        <f ca="1">IFERROR(__xludf.DUMMYFUNCTION("""COMPUTED_VALUE"""),34)</f>
        <v>34</v>
      </c>
      <c r="NA62" s="19" t="str">
        <f ca="1">IFERROR(__xludf.DUMMYFUNCTION("""COMPUTED_VALUE"""),"Опадчий  І. М.")</f>
        <v>Опадчий  І. М.</v>
      </c>
      <c r="NB62" s="19" t="str">
        <f ca="1">IFERROR(__xludf.DUMMYFUNCTION("""COMPUTED_VALUE"""),"...")</f>
        <v>...</v>
      </c>
      <c r="NC62" s="19">
        <f ca="1">IFERROR(__xludf.DUMMYFUNCTION("""COMPUTED_VALUE"""),34)</f>
        <v>34</v>
      </c>
      <c r="ND62" s="19" t="str">
        <f ca="1">IFERROR(__xludf.DUMMYFUNCTION("""COMPUTED_VALUE"""),"Опадчий  І. М.")</f>
        <v>Опадчий  І. М.</v>
      </c>
      <c r="NE62" s="19" t="str">
        <f ca="1">IFERROR(__xludf.DUMMYFUNCTION("""COMPUTED_VALUE"""),"...")</f>
        <v>...</v>
      </c>
      <c r="NF62" s="19">
        <f ca="1">IFERROR(__xludf.DUMMYFUNCTION("""COMPUTED_VALUE"""),34)</f>
        <v>34</v>
      </c>
      <c r="NG62" s="19" t="str">
        <f ca="1">IFERROR(__xludf.DUMMYFUNCTION("""COMPUTED_VALUE"""),"Опадчий  І. М.")</f>
        <v>Опадчий  І. М.</v>
      </c>
      <c r="NH62" s="19" t="str">
        <f ca="1">IFERROR(__xludf.DUMMYFUNCTION("""COMPUTED_VALUE"""),"...")</f>
        <v>...</v>
      </c>
      <c r="NI62" s="19">
        <f ca="1">IFERROR(__xludf.DUMMYFUNCTION("""COMPUTED_VALUE"""),34)</f>
        <v>34</v>
      </c>
      <c r="NJ62" s="19" t="str">
        <f ca="1">IFERROR(__xludf.DUMMYFUNCTION("""COMPUTED_VALUE"""),"Опадчий  І. М.")</f>
        <v>Опадчий  І. М.</v>
      </c>
      <c r="NK62" s="19" t="str">
        <f ca="1">IFERROR(__xludf.DUMMYFUNCTION("""COMPUTED_VALUE"""),"...")</f>
        <v>...</v>
      </c>
      <c r="NL62" s="19">
        <f ca="1">IFERROR(__xludf.DUMMYFUNCTION("""COMPUTED_VALUE"""),34)</f>
        <v>34</v>
      </c>
      <c r="NM62" s="19" t="str">
        <f ca="1">IFERROR(__xludf.DUMMYFUNCTION("""COMPUTED_VALUE"""),"Опадчий  І. М.")</f>
        <v>Опадчий  І. М.</v>
      </c>
      <c r="NN62" s="19" t="str">
        <f ca="1">IFERROR(__xludf.DUMMYFUNCTION("""COMPUTED_VALUE"""),"...")</f>
        <v>...</v>
      </c>
      <c r="NO62" s="19">
        <f ca="1">IFERROR(__xludf.DUMMYFUNCTION("""COMPUTED_VALUE"""),34)</f>
        <v>34</v>
      </c>
      <c r="NP62" s="19" t="str">
        <f ca="1">IFERROR(__xludf.DUMMYFUNCTION("""COMPUTED_VALUE"""),"Опадчий  І. М.")</f>
        <v>Опадчий  І. М.</v>
      </c>
      <c r="NQ62" s="19" t="str">
        <f ca="1">IFERROR(__xludf.DUMMYFUNCTION("""COMPUTED_VALUE"""),"...")</f>
        <v>...</v>
      </c>
      <c r="NR62" s="19">
        <f ca="1">IFERROR(__xludf.DUMMYFUNCTION("""COMPUTED_VALUE"""),34)</f>
        <v>34</v>
      </c>
      <c r="NS62" s="19" t="str">
        <f ca="1">IFERROR(__xludf.DUMMYFUNCTION("""COMPUTED_VALUE"""),"Опадчий  І. М.")</f>
        <v>Опадчий  І. М.</v>
      </c>
      <c r="NT62" s="19" t="str">
        <f ca="1">IFERROR(__xludf.DUMMYFUNCTION("""COMPUTED_VALUE"""),"...")</f>
        <v>...</v>
      </c>
      <c r="NU62" s="19">
        <f ca="1">IFERROR(__xludf.DUMMYFUNCTION("""COMPUTED_VALUE"""),34)</f>
        <v>34</v>
      </c>
      <c r="NV62" s="19" t="str">
        <f ca="1">IFERROR(__xludf.DUMMYFUNCTION("""COMPUTED_VALUE"""),"Опадчий  І. М.")</f>
        <v>Опадчий  І. М.</v>
      </c>
      <c r="NW62" s="19" t="str">
        <f ca="1">IFERROR(__xludf.DUMMYFUNCTION("""COMPUTED_VALUE"""),"...")</f>
        <v>...</v>
      </c>
      <c r="NX62" s="19">
        <f ca="1">IFERROR(__xludf.DUMMYFUNCTION("""COMPUTED_VALUE"""),34)</f>
        <v>34</v>
      </c>
      <c r="NY62" s="19" t="str">
        <f ca="1">IFERROR(__xludf.DUMMYFUNCTION("""COMPUTED_VALUE"""),"Опадчий  І. М.")</f>
        <v>Опадчий  І. М.</v>
      </c>
      <c r="NZ62" s="19" t="str">
        <f ca="1">IFERROR(__xludf.DUMMYFUNCTION("""COMPUTED_VALUE"""),"...")</f>
        <v>...</v>
      </c>
      <c r="OA62" s="19">
        <f ca="1">IFERROR(__xludf.DUMMYFUNCTION("""COMPUTED_VALUE"""),34)</f>
        <v>34</v>
      </c>
      <c r="OB62" s="19" t="str">
        <f ca="1">IFERROR(__xludf.DUMMYFUNCTION("""COMPUTED_VALUE"""),"Опадчий  І. М.")</f>
        <v>Опадчий  І. М.</v>
      </c>
      <c r="OC62" s="19" t="str">
        <f ca="1">IFERROR(__xludf.DUMMYFUNCTION("""COMPUTED_VALUE"""),"...")</f>
        <v>...</v>
      </c>
      <c r="OD62" s="19">
        <f ca="1">IFERROR(__xludf.DUMMYFUNCTION("""COMPUTED_VALUE"""),34)</f>
        <v>34</v>
      </c>
      <c r="OE62" s="19" t="str">
        <f ca="1">IFERROR(__xludf.DUMMYFUNCTION("""COMPUTED_VALUE"""),"Опадчий  І. М.")</f>
        <v>Опадчий  І. М.</v>
      </c>
      <c r="OF62" s="19" t="str">
        <f ca="1">IFERROR(__xludf.DUMMYFUNCTION("""COMPUTED_VALUE"""),"...")</f>
        <v>...</v>
      </c>
      <c r="OG62" s="19">
        <f ca="1">IFERROR(__xludf.DUMMYFUNCTION("""COMPUTED_VALUE"""),34)</f>
        <v>34</v>
      </c>
      <c r="OH62" s="19" t="str">
        <f ca="1">IFERROR(__xludf.DUMMYFUNCTION("""COMPUTED_VALUE"""),"Опадчий  І. М.")</f>
        <v>Опадчий  І. М.</v>
      </c>
      <c r="OI62" s="19" t="str">
        <f ca="1">IFERROR(__xludf.DUMMYFUNCTION("""COMPUTED_VALUE"""),"...")</f>
        <v>...</v>
      </c>
      <c r="OJ62" s="19">
        <f ca="1">IFERROR(__xludf.DUMMYFUNCTION("""COMPUTED_VALUE"""),34)</f>
        <v>34</v>
      </c>
      <c r="OK62" s="19" t="str">
        <f ca="1">IFERROR(__xludf.DUMMYFUNCTION("""COMPUTED_VALUE"""),"Опадчий  І. М.")</f>
        <v>Опадчий  І. М.</v>
      </c>
      <c r="OL62" s="19" t="str">
        <f ca="1">IFERROR(__xludf.DUMMYFUNCTION("""COMPUTED_VALUE"""),"...")</f>
        <v>...</v>
      </c>
      <c r="OM62" s="19">
        <f ca="1">IFERROR(__xludf.DUMMYFUNCTION("""COMPUTED_VALUE"""),34)</f>
        <v>34</v>
      </c>
      <c r="ON62" s="19" t="str">
        <f ca="1">IFERROR(__xludf.DUMMYFUNCTION("""COMPUTED_VALUE"""),"Опадчий  І. М.")</f>
        <v>Опадчий  І. М.</v>
      </c>
      <c r="OO62" s="19" t="str">
        <f ca="1">IFERROR(__xludf.DUMMYFUNCTION("""COMPUTED_VALUE"""),"...")</f>
        <v>...</v>
      </c>
      <c r="OP62" s="19">
        <f ca="1">IFERROR(__xludf.DUMMYFUNCTION("""COMPUTED_VALUE"""),34)</f>
        <v>34</v>
      </c>
      <c r="OQ62" s="19" t="str">
        <f ca="1">IFERROR(__xludf.DUMMYFUNCTION("""COMPUTED_VALUE"""),"Опадчий  І. М.")</f>
        <v>Опадчий  І. М.</v>
      </c>
      <c r="OR62" s="19" t="str">
        <f ca="1">IFERROR(__xludf.DUMMYFUNCTION("""COMPUTED_VALUE"""),"...")</f>
        <v>...</v>
      </c>
      <c r="OS62" s="19">
        <f ca="1">IFERROR(__xludf.DUMMYFUNCTION("""COMPUTED_VALUE"""),34)</f>
        <v>34</v>
      </c>
      <c r="OT62" s="19" t="str">
        <f ca="1">IFERROR(__xludf.DUMMYFUNCTION("""COMPUTED_VALUE"""),"Опадчий  І. М.")</f>
        <v>Опадчий  І. М.</v>
      </c>
      <c r="OU62" s="19" t="str">
        <f ca="1">IFERROR(__xludf.DUMMYFUNCTION("""COMPUTED_VALUE"""),"...")</f>
        <v>...</v>
      </c>
      <c r="OV62" s="19">
        <f ca="1">IFERROR(__xludf.DUMMYFUNCTION("""COMPUTED_VALUE"""),34)</f>
        <v>34</v>
      </c>
      <c r="OW62" s="19" t="str">
        <f ca="1">IFERROR(__xludf.DUMMYFUNCTION("""COMPUTED_VALUE"""),"Опадчий  І. М.")</f>
        <v>Опадчий  І. М.</v>
      </c>
      <c r="OX62" s="19" t="str">
        <f ca="1">IFERROR(__xludf.DUMMYFUNCTION("""COMPUTED_VALUE"""),"...")</f>
        <v>...</v>
      </c>
      <c r="OY62" s="19">
        <f ca="1">IFERROR(__xludf.DUMMYFUNCTION("""COMPUTED_VALUE"""),34)</f>
        <v>34</v>
      </c>
      <c r="OZ62" s="19" t="str">
        <f ca="1">IFERROR(__xludf.DUMMYFUNCTION("""COMPUTED_VALUE"""),"Опадчий  І. М.")</f>
        <v>Опадчий  І. М.</v>
      </c>
      <c r="PA62" s="19" t="str">
        <f ca="1">IFERROR(__xludf.DUMMYFUNCTION("""COMPUTED_VALUE"""),"...")</f>
        <v>...</v>
      </c>
      <c r="PB62" s="19">
        <f ca="1">IFERROR(__xludf.DUMMYFUNCTION("""COMPUTED_VALUE"""),34)</f>
        <v>34</v>
      </c>
      <c r="PC62" s="19" t="str">
        <f ca="1">IFERROR(__xludf.DUMMYFUNCTION("""COMPUTED_VALUE"""),"Опадчий  І. М.")</f>
        <v>Опадчий  І. М.</v>
      </c>
      <c r="PD62" s="19" t="str">
        <f ca="1">IFERROR(__xludf.DUMMYFUNCTION("""COMPUTED_VALUE"""),"...")</f>
        <v>...</v>
      </c>
      <c r="PE62" s="19">
        <f ca="1">IFERROR(__xludf.DUMMYFUNCTION("""COMPUTED_VALUE"""),34)</f>
        <v>34</v>
      </c>
      <c r="PF62" s="19" t="str">
        <f ca="1">IFERROR(__xludf.DUMMYFUNCTION("""COMPUTED_VALUE"""),"Опадчий  І. М.")</f>
        <v>Опадчий  І. М.</v>
      </c>
      <c r="PG62" s="19" t="str">
        <f ca="1">IFERROR(__xludf.DUMMYFUNCTION("""COMPUTED_VALUE"""),"...")</f>
        <v>...</v>
      </c>
      <c r="PH62" s="19">
        <f ca="1">IFERROR(__xludf.DUMMYFUNCTION("""COMPUTED_VALUE"""),34)</f>
        <v>34</v>
      </c>
      <c r="PI62" s="19" t="str">
        <f ca="1">IFERROR(__xludf.DUMMYFUNCTION("""COMPUTED_VALUE"""),"Опадчий  І. М.")</f>
        <v>Опадчий  І. М.</v>
      </c>
      <c r="PJ62" s="19" t="str">
        <f ca="1">IFERROR(__xludf.DUMMYFUNCTION("""COMPUTED_VALUE"""),"...")</f>
        <v>...</v>
      </c>
      <c r="PK62" s="19">
        <f ca="1">IFERROR(__xludf.DUMMYFUNCTION("""COMPUTED_VALUE"""),34)</f>
        <v>34</v>
      </c>
      <c r="PL62" s="19" t="str">
        <f ca="1">IFERROR(__xludf.DUMMYFUNCTION("""COMPUTED_VALUE"""),"Опадчий  І. М.")</f>
        <v>Опадчий  І. М.</v>
      </c>
      <c r="PM62" s="19" t="str">
        <f ca="1">IFERROR(__xludf.DUMMYFUNCTION("""COMPUTED_VALUE"""),"...")</f>
        <v>...</v>
      </c>
      <c r="PN62" s="19">
        <f ca="1">IFERROR(__xludf.DUMMYFUNCTION("""COMPUTED_VALUE"""),34)</f>
        <v>34</v>
      </c>
      <c r="PO62" s="19" t="str">
        <f ca="1">IFERROR(__xludf.DUMMYFUNCTION("""COMPUTED_VALUE"""),"Опадчий  І. М.")</f>
        <v>Опадчий  І. М.</v>
      </c>
      <c r="PP62" s="19" t="str">
        <f ca="1">IFERROR(__xludf.DUMMYFUNCTION("""COMPUTED_VALUE"""),"...")</f>
        <v>...</v>
      </c>
      <c r="PQ62" s="19">
        <f ca="1">IFERROR(__xludf.DUMMYFUNCTION("""COMPUTED_VALUE"""),34)</f>
        <v>34</v>
      </c>
      <c r="PR62" s="19" t="str">
        <f ca="1">IFERROR(__xludf.DUMMYFUNCTION("""COMPUTED_VALUE"""),"Опадчий  І. М.")</f>
        <v>Опадчий  І. М.</v>
      </c>
      <c r="PS62" s="19" t="str">
        <f ca="1">IFERROR(__xludf.DUMMYFUNCTION("""COMPUTED_VALUE"""),"...")</f>
        <v>...</v>
      </c>
      <c r="PT62" s="19">
        <f ca="1">IFERROR(__xludf.DUMMYFUNCTION("""COMPUTED_VALUE"""),34)</f>
        <v>34</v>
      </c>
      <c r="PU62" s="19" t="str">
        <f ca="1">IFERROR(__xludf.DUMMYFUNCTION("""COMPUTED_VALUE"""),"Опадчий  І. М.")</f>
        <v>Опадчий  І. М.</v>
      </c>
      <c r="PV62" s="19" t="str">
        <f ca="1">IFERROR(__xludf.DUMMYFUNCTION("""COMPUTED_VALUE"""),"...")</f>
        <v>...</v>
      </c>
      <c r="PW62" s="19">
        <f ca="1">IFERROR(__xludf.DUMMYFUNCTION("""COMPUTED_VALUE"""),34)</f>
        <v>34</v>
      </c>
      <c r="PX62" s="19" t="str">
        <f ca="1">IFERROR(__xludf.DUMMYFUNCTION("""COMPUTED_VALUE"""),"Опадчий  І. М.")</f>
        <v>Опадчий  І. М.</v>
      </c>
      <c r="PY62" s="19" t="str">
        <f ca="1">IFERROR(__xludf.DUMMYFUNCTION("""COMPUTED_VALUE"""),"...")</f>
        <v>...</v>
      </c>
      <c r="PZ62" s="19">
        <f ca="1">IFERROR(__xludf.DUMMYFUNCTION("""COMPUTED_VALUE"""),34)</f>
        <v>34</v>
      </c>
      <c r="QA62" s="19" t="str">
        <f ca="1">IFERROR(__xludf.DUMMYFUNCTION("""COMPUTED_VALUE"""),"Опадчий  І. М.")</f>
        <v>Опадчий  І. М.</v>
      </c>
      <c r="QB62" s="19" t="str">
        <f ca="1">IFERROR(__xludf.DUMMYFUNCTION("""COMPUTED_VALUE"""),"...")</f>
        <v>...</v>
      </c>
      <c r="QC62" s="19">
        <f ca="1">IFERROR(__xludf.DUMMYFUNCTION("""COMPUTED_VALUE"""),34)</f>
        <v>34</v>
      </c>
      <c r="QD62" s="19" t="str">
        <f ca="1">IFERROR(__xludf.DUMMYFUNCTION("""COMPUTED_VALUE"""),"Опадчий  І. М.")</f>
        <v>Опадчий  І. М.</v>
      </c>
      <c r="QE62" s="19" t="str">
        <f ca="1">IFERROR(__xludf.DUMMYFUNCTION("""COMPUTED_VALUE"""),"...")</f>
        <v>...</v>
      </c>
      <c r="QF62" s="19">
        <f ca="1">IFERROR(__xludf.DUMMYFUNCTION("""COMPUTED_VALUE"""),34)</f>
        <v>34</v>
      </c>
      <c r="QG62" s="19" t="str">
        <f ca="1">IFERROR(__xludf.DUMMYFUNCTION("""COMPUTED_VALUE"""),"Опадчий  І. М.")</f>
        <v>Опадчий  І. М.</v>
      </c>
      <c r="QH62" s="19" t="str">
        <f ca="1">IFERROR(__xludf.DUMMYFUNCTION("""COMPUTED_VALUE"""),"...")</f>
        <v>...</v>
      </c>
      <c r="QI62" s="19">
        <f ca="1">IFERROR(__xludf.DUMMYFUNCTION("""COMPUTED_VALUE"""),34)</f>
        <v>34</v>
      </c>
      <c r="QJ62" s="19" t="str">
        <f ca="1">IFERROR(__xludf.DUMMYFUNCTION("""COMPUTED_VALUE"""),"Опадчий  І. М.")</f>
        <v>Опадчий  І. М.</v>
      </c>
      <c r="QK62" s="19" t="str">
        <f ca="1">IFERROR(__xludf.DUMMYFUNCTION("""COMPUTED_VALUE"""),"...")</f>
        <v>...</v>
      </c>
    </row>
    <row r="63" spans="1:453" ht="12.75">
      <c r="A63" s="17">
        <f ca="1">IFERROR(__xludf.DUMMYFUNCTION("""COMPUTED_VALUE"""),68)</f>
        <v>68</v>
      </c>
      <c r="B63" s="17" t="str">
        <f ca="1">IFERROR(__xludf.DUMMYFUNCTION("""COMPUTED_VALUE"""),"Пинзеник  О. О.")</f>
        <v>Пинзеник  О. О.</v>
      </c>
      <c r="C63" s="19" t="str">
        <f ca="1">IFERROR(__xludf.DUMMYFUNCTION("""COMPUTED_VALUE"""),"За")</f>
        <v>За</v>
      </c>
      <c r="D63" s="19">
        <f ca="1">IFERROR(__xludf.DUMMYFUNCTION("""COMPUTED_VALUE"""),68)</f>
        <v>68</v>
      </c>
      <c r="E63" s="19" t="str">
        <f ca="1">IFERROR(__xludf.DUMMYFUNCTION("""COMPUTED_VALUE"""),"Пинзеник  О. О.")</f>
        <v>Пинзеник  О. О.</v>
      </c>
      <c r="F63" s="19" t="str">
        <f ca="1">IFERROR(__xludf.DUMMYFUNCTION("""COMPUTED_VALUE"""),"За")</f>
        <v>За</v>
      </c>
      <c r="G63" s="19">
        <f ca="1">IFERROR(__xludf.DUMMYFUNCTION("""COMPUTED_VALUE"""),68)</f>
        <v>68</v>
      </c>
      <c r="H63" s="19" t="str">
        <f ca="1">IFERROR(__xludf.DUMMYFUNCTION("""COMPUTED_VALUE"""),"Пинзеник  О. О.")</f>
        <v>Пинзеник  О. О.</v>
      </c>
      <c r="I63" s="19" t="str">
        <f ca="1">IFERROR(__xludf.DUMMYFUNCTION("""COMPUTED_VALUE"""),"За")</f>
        <v>За</v>
      </c>
      <c r="J63" s="19">
        <f ca="1">IFERROR(__xludf.DUMMYFUNCTION("""COMPUTED_VALUE"""),68)</f>
        <v>68</v>
      </c>
      <c r="K63" s="19" t="str">
        <f ca="1">IFERROR(__xludf.DUMMYFUNCTION("""COMPUTED_VALUE"""),"Пинзеник  О. О.")</f>
        <v>Пинзеник  О. О.</v>
      </c>
      <c r="L63" s="19" t="str">
        <f ca="1">IFERROR(__xludf.DUMMYFUNCTION("""COMPUTED_VALUE"""),"За")</f>
        <v>За</v>
      </c>
      <c r="M63" s="19">
        <f ca="1">IFERROR(__xludf.DUMMYFUNCTION("""COMPUTED_VALUE"""),68)</f>
        <v>68</v>
      </c>
      <c r="N63" s="19" t="str">
        <f ca="1">IFERROR(__xludf.DUMMYFUNCTION("""COMPUTED_VALUE"""),"Пинзеник  О. О.")</f>
        <v>Пинзеник  О. О.</v>
      </c>
      <c r="O63" s="19" t="str">
        <f ca="1">IFERROR(__xludf.DUMMYFUNCTION("""COMPUTED_VALUE"""),"За")</f>
        <v>За</v>
      </c>
      <c r="P63" s="19">
        <f ca="1">IFERROR(__xludf.DUMMYFUNCTION("""COMPUTED_VALUE"""),68)</f>
        <v>68</v>
      </c>
      <c r="Q63" s="19" t="str">
        <f ca="1">IFERROR(__xludf.DUMMYFUNCTION("""COMPUTED_VALUE"""),"Пинзеник  О. О.")</f>
        <v>Пинзеник  О. О.</v>
      </c>
      <c r="R63" s="19" t="str">
        <f ca="1">IFERROR(__xludf.DUMMYFUNCTION("""COMPUTED_VALUE"""),"За")</f>
        <v>За</v>
      </c>
      <c r="S63" s="19">
        <f ca="1">IFERROR(__xludf.DUMMYFUNCTION("""COMPUTED_VALUE"""),68)</f>
        <v>68</v>
      </c>
      <c r="T63" s="19" t="str">
        <f ca="1">IFERROR(__xludf.DUMMYFUNCTION("""COMPUTED_VALUE"""),"Пинзеник  О. О.")</f>
        <v>Пинзеник  О. О.</v>
      </c>
      <c r="U63" s="19" t="str">
        <f ca="1">IFERROR(__xludf.DUMMYFUNCTION("""COMPUTED_VALUE"""),"За")</f>
        <v>За</v>
      </c>
      <c r="V63" s="19">
        <f ca="1">IFERROR(__xludf.DUMMYFUNCTION("""COMPUTED_VALUE"""),68)</f>
        <v>68</v>
      </c>
      <c r="W63" s="19" t="str">
        <f ca="1">IFERROR(__xludf.DUMMYFUNCTION("""COMPUTED_VALUE"""),"Пинзеник  О. О.")</f>
        <v>Пинзеник  О. О.</v>
      </c>
      <c r="X63" s="19" t="str">
        <f ca="1">IFERROR(__xludf.DUMMYFUNCTION("""COMPUTED_VALUE"""),"За")</f>
        <v>За</v>
      </c>
      <c r="Y63" s="19">
        <f ca="1">IFERROR(__xludf.DUMMYFUNCTION("""COMPUTED_VALUE"""),68)</f>
        <v>68</v>
      </c>
      <c r="Z63" s="19" t="str">
        <f ca="1">IFERROR(__xludf.DUMMYFUNCTION("""COMPUTED_VALUE"""),"Пинзеник  О. О.")</f>
        <v>Пинзеник  О. О.</v>
      </c>
      <c r="AA63" s="19" t="str">
        <f ca="1">IFERROR(__xludf.DUMMYFUNCTION("""COMPUTED_VALUE"""),"За")</f>
        <v>За</v>
      </c>
      <c r="AB63" s="19">
        <f ca="1">IFERROR(__xludf.DUMMYFUNCTION("""COMPUTED_VALUE"""),68)</f>
        <v>68</v>
      </c>
      <c r="AC63" s="19" t="str">
        <f ca="1">IFERROR(__xludf.DUMMYFUNCTION("""COMPUTED_VALUE"""),"Пинзеник  О. О.")</f>
        <v>Пинзеник  О. О.</v>
      </c>
      <c r="AD63" s="19" t="str">
        <f ca="1">IFERROR(__xludf.DUMMYFUNCTION("""COMPUTED_VALUE"""),"За")</f>
        <v>За</v>
      </c>
      <c r="AE63" s="19">
        <f ca="1">IFERROR(__xludf.DUMMYFUNCTION("""COMPUTED_VALUE"""),68)</f>
        <v>68</v>
      </c>
      <c r="AF63" s="19" t="str">
        <f ca="1">IFERROR(__xludf.DUMMYFUNCTION("""COMPUTED_VALUE"""),"Пинзеник  О. О.")</f>
        <v>Пинзеник  О. О.</v>
      </c>
      <c r="AG63" s="19" t="str">
        <f ca="1">IFERROR(__xludf.DUMMYFUNCTION("""COMPUTED_VALUE"""),"За")</f>
        <v>За</v>
      </c>
      <c r="AH63" s="19">
        <f ca="1">IFERROR(__xludf.DUMMYFUNCTION("""COMPUTED_VALUE"""),68)</f>
        <v>68</v>
      </c>
      <c r="AI63" s="19" t="str">
        <f ca="1">IFERROR(__xludf.DUMMYFUNCTION("""COMPUTED_VALUE"""),"Пинзеник  О. О.")</f>
        <v>Пинзеник  О. О.</v>
      </c>
      <c r="AJ63" s="19" t="str">
        <f ca="1">IFERROR(__xludf.DUMMYFUNCTION("""COMPUTED_VALUE"""),"Не голосував")</f>
        <v>Не голосував</v>
      </c>
      <c r="AK63" s="19">
        <f ca="1">IFERROR(__xludf.DUMMYFUNCTION("""COMPUTED_VALUE"""),68)</f>
        <v>68</v>
      </c>
      <c r="AL63" s="19" t="str">
        <f ca="1">IFERROR(__xludf.DUMMYFUNCTION("""COMPUTED_VALUE"""),"Пинзеник  О. О.")</f>
        <v>Пинзеник  О. О.</v>
      </c>
      <c r="AM63" s="19" t="str">
        <f ca="1">IFERROR(__xludf.DUMMYFUNCTION("""COMPUTED_VALUE"""),"За")</f>
        <v>За</v>
      </c>
      <c r="AN63" s="19">
        <f ca="1">IFERROR(__xludf.DUMMYFUNCTION("""COMPUTED_VALUE"""),68)</f>
        <v>68</v>
      </c>
      <c r="AO63" s="19" t="str">
        <f ca="1">IFERROR(__xludf.DUMMYFUNCTION("""COMPUTED_VALUE"""),"Пинзеник  О. О.")</f>
        <v>Пинзеник  О. О.</v>
      </c>
      <c r="AP63" s="19" t="str">
        <f ca="1">IFERROR(__xludf.DUMMYFUNCTION("""COMPUTED_VALUE"""),"За")</f>
        <v>За</v>
      </c>
      <c r="AQ63" s="19">
        <f ca="1">IFERROR(__xludf.DUMMYFUNCTION("""COMPUTED_VALUE"""),68)</f>
        <v>68</v>
      </c>
      <c r="AR63" s="19" t="str">
        <f ca="1">IFERROR(__xludf.DUMMYFUNCTION("""COMPUTED_VALUE"""),"Пинзеник  О. О.")</f>
        <v>Пинзеник  О. О.</v>
      </c>
      <c r="AS63" s="19" t="str">
        <f ca="1">IFERROR(__xludf.DUMMYFUNCTION("""COMPUTED_VALUE"""),"За")</f>
        <v>За</v>
      </c>
      <c r="AT63" s="19">
        <f ca="1">IFERROR(__xludf.DUMMYFUNCTION("""COMPUTED_VALUE"""),68)</f>
        <v>68</v>
      </c>
      <c r="AU63" s="19" t="str">
        <f ca="1">IFERROR(__xludf.DUMMYFUNCTION("""COMPUTED_VALUE"""),"Пинзеник  О. О.")</f>
        <v>Пинзеник  О. О.</v>
      </c>
      <c r="AV63" s="19" t="str">
        <f ca="1">IFERROR(__xludf.DUMMYFUNCTION("""COMPUTED_VALUE"""),"Не голосував")</f>
        <v>Не голосував</v>
      </c>
      <c r="AW63" s="19">
        <f ca="1">IFERROR(__xludf.DUMMYFUNCTION("""COMPUTED_VALUE"""),68)</f>
        <v>68</v>
      </c>
      <c r="AX63" s="19" t="str">
        <f ca="1">IFERROR(__xludf.DUMMYFUNCTION("""COMPUTED_VALUE"""),"Пинзеник  О. О.")</f>
        <v>Пинзеник  О. О.</v>
      </c>
      <c r="AY63" s="19" t="str">
        <f ca="1">IFERROR(__xludf.DUMMYFUNCTION("""COMPUTED_VALUE"""),"За")</f>
        <v>За</v>
      </c>
      <c r="AZ63" s="19">
        <f ca="1">IFERROR(__xludf.DUMMYFUNCTION("""COMPUTED_VALUE"""),68)</f>
        <v>68</v>
      </c>
      <c r="BA63" s="19" t="str">
        <f ca="1">IFERROR(__xludf.DUMMYFUNCTION("""COMPUTED_VALUE"""),"Пинзеник  О. О.")</f>
        <v>Пинзеник  О. О.</v>
      </c>
      <c r="BB63" s="19" t="str">
        <f ca="1">IFERROR(__xludf.DUMMYFUNCTION("""COMPUTED_VALUE"""),"За")</f>
        <v>За</v>
      </c>
      <c r="BC63" s="19">
        <f ca="1">IFERROR(__xludf.DUMMYFUNCTION("""COMPUTED_VALUE"""),68)</f>
        <v>68</v>
      </c>
      <c r="BD63" s="19" t="str">
        <f ca="1">IFERROR(__xludf.DUMMYFUNCTION("""COMPUTED_VALUE"""),"Пинзеник  О. О.")</f>
        <v>Пинзеник  О. О.</v>
      </c>
      <c r="BE63" s="19" t="str">
        <f ca="1">IFERROR(__xludf.DUMMYFUNCTION("""COMPUTED_VALUE"""),"За")</f>
        <v>За</v>
      </c>
      <c r="BF63" s="19">
        <f ca="1">IFERROR(__xludf.DUMMYFUNCTION("""COMPUTED_VALUE"""),68)</f>
        <v>68</v>
      </c>
      <c r="BG63" s="19" t="str">
        <f ca="1">IFERROR(__xludf.DUMMYFUNCTION("""COMPUTED_VALUE"""),"Пинзеник  О. О.")</f>
        <v>Пинзеник  О. О.</v>
      </c>
      <c r="BH63" s="19" t="str">
        <f ca="1">IFERROR(__xludf.DUMMYFUNCTION("""COMPUTED_VALUE"""),"За")</f>
        <v>За</v>
      </c>
      <c r="BI63" s="19">
        <f ca="1">IFERROR(__xludf.DUMMYFUNCTION("""COMPUTED_VALUE"""),68)</f>
        <v>68</v>
      </c>
      <c r="BJ63" s="19" t="str">
        <f ca="1">IFERROR(__xludf.DUMMYFUNCTION("""COMPUTED_VALUE"""),"Пинзеник  О. О.")</f>
        <v>Пинзеник  О. О.</v>
      </c>
      <c r="BK63" s="19" t="str">
        <f ca="1">IFERROR(__xludf.DUMMYFUNCTION("""COMPUTED_VALUE"""),"За")</f>
        <v>За</v>
      </c>
      <c r="BL63" s="19">
        <f ca="1">IFERROR(__xludf.DUMMYFUNCTION("""COMPUTED_VALUE"""),68)</f>
        <v>68</v>
      </c>
      <c r="BM63" s="19" t="str">
        <f ca="1">IFERROR(__xludf.DUMMYFUNCTION("""COMPUTED_VALUE"""),"Пинзеник  О. О.")</f>
        <v>Пинзеник  О. О.</v>
      </c>
      <c r="BN63" s="19" t="str">
        <f ca="1">IFERROR(__xludf.DUMMYFUNCTION("""COMPUTED_VALUE"""),"За")</f>
        <v>За</v>
      </c>
      <c r="BO63" s="19">
        <f ca="1">IFERROR(__xludf.DUMMYFUNCTION("""COMPUTED_VALUE"""),68)</f>
        <v>68</v>
      </c>
      <c r="BP63" s="19" t="str">
        <f ca="1">IFERROR(__xludf.DUMMYFUNCTION("""COMPUTED_VALUE"""),"Пинзеник  О. О.")</f>
        <v>Пинзеник  О. О.</v>
      </c>
      <c r="BQ63" s="19" t="str">
        <f ca="1">IFERROR(__xludf.DUMMYFUNCTION("""COMPUTED_VALUE"""),"За")</f>
        <v>За</v>
      </c>
      <c r="BR63" s="19">
        <f ca="1">IFERROR(__xludf.DUMMYFUNCTION("""COMPUTED_VALUE"""),68)</f>
        <v>68</v>
      </c>
      <c r="BS63" s="19" t="str">
        <f ca="1">IFERROR(__xludf.DUMMYFUNCTION("""COMPUTED_VALUE"""),"Пинзеник  О. О.")</f>
        <v>Пинзеник  О. О.</v>
      </c>
      <c r="BT63" s="19" t="str">
        <f ca="1">IFERROR(__xludf.DUMMYFUNCTION("""COMPUTED_VALUE"""),"За")</f>
        <v>За</v>
      </c>
      <c r="BU63" s="19">
        <f ca="1">IFERROR(__xludf.DUMMYFUNCTION("""COMPUTED_VALUE"""),68)</f>
        <v>68</v>
      </c>
      <c r="BV63" s="19" t="str">
        <f ca="1">IFERROR(__xludf.DUMMYFUNCTION("""COMPUTED_VALUE"""),"Пинзеник  О. О.")</f>
        <v>Пинзеник  О. О.</v>
      </c>
      <c r="BW63" s="19" t="str">
        <f ca="1">IFERROR(__xludf.DUMMYFUNCTION("""COMPUTED_VALUE"""),"За")</f>
        <v>За</v>
      </c>
      <c r="BX63" s="19">
        <f ca="1">IFERROR(__xludf.DUMMYFUNCTION("""COMPUTED_VALUE"""),68)</f>
        <v>68</v>
      </c>
      <c r="BY63" s="19" t="str">
        <f ca="1">IFERROR(__xludf.DUMMYFUNCTION("""COMPUTED_VALUE"""),"Пинзеник  О. О.")</f>
        <v>Пинзеник  О. О.</v>
      </c>
      <c r="BZ63" s="19" t="str">
        <f ca="1">IFERROR(__xludf.DUMMYFUNCTION("""COMPUTED_VALUE"""),"За")</f>
        <v>За</v>
      </c>
      <c r="CA63" s="19">
        <f ca="1">IFERROR(__xludf.DUMMYFUNCTION("""COMPUTED_VALUE"""),68)</f>
        <v>68</v>
      </c>
      <c r="CB63" s="19" t="str">
        <f ca="1">IFERROR(__xludf.DUMMYFUNCTION("""COMPUTED_VALUE"""),"Пинзеник  О. О.")</f>
        <v>Пинзеник  О. О.</v>
      </c>
      <c r="CC63" s="19" t="str">
        <f ca="1">IFERROR(__xludf.DUMMYFUNCTION("""COMPUTED_VALUE"""),"За")</f>
        <v>За</v>
      </c>
      <c r="CD63" s="19">
        <f ca="1">IFERROR(__xludf.DUMMYFUNCTION("""COMPUTED_VALUE"""),68)</f>
        <v>68</v>
      </c>
      <c r="CE63" s="19" t="str">
        <f ca="1">IFERROR(__xludf.DUMMYFUNCTION("""COMPUTED_VALUE"""),"Пинзеник  О. О.")</f>
        <v>Пинзеник  О. О.</v>
      </c>
      <c r="CF63" s="19" t="str">
        <f ca="1">IFERROR(__xludf.DUMMYFUNCTION("""COMPUTED_VALUE"""),"За")</f>
        <v>За</v>
      </c>
      <c r="CG63" s="19">
        <f ca="1">IFERROR(__xludf.DUMMYFUNCTION("""COMPUTED_VALUE"""),68)</f>
        <v>68</v>
      </c>
      <c r="CH63" s="19" t="str">
        <f ca="1">IFERROR(__xludf.DUMMYFUNCTION("""COMPUTED_VALUE"""),"Пинзеник  О. О.")</f>
        <v>Пинзеник  О. О.</v>
      </c>
      <c r="CI63" s="19" t="str">
        <f ca="1">IFERROR(__xludf.DUMMYFUNCTION("""COMPUTED_VALUE"""),"Не голосував")</f>
        <v>Не голосував</v>
      </c>
      <c r="CJ63" s="19">
        <f ca="1">IFERROR(__xludf.DUMMYFUNCTION("""COMPUTED_VALUE"""),68)</f>
        <v>68</v>
      </c>
      <c r="CK63" s="19" t="str">
        <f ca="1">IFERROR(__xludf.DUMMYFUNCTION("""COMPUTED_VALUE"""),"Пинзеник  О. О.")</f>
        <v>Пинзеник  О. О.</v>
      </c>
      <c r="CL63" s="19" t="str">
        <f ca="1">IFERROR(__xludf.DUMMYFUNCTION("""COMPUTED_VALUE"""),"За")</f>
        <v>За</v>
      </c>
      <c r="CM63" s="19">
        <f ca="1">IFERROR(__xludf.DUMMYFUNCTION("""COMPUTED_VALUE"""),68)</f>
        <v>68</v>
      </c>
      <c r="CN63" s="19" t="str">
        <f ca="1">IFERROR(__xludf.DUMMYFUNCTION("""COMPUTED_VALUE"""),"Пинзеник  О. О.")</f>
        <v>Пинзеник  О. О.</v>
      </c>
      <c r="CO63" s="19" t="str">
        <f ca="1">IFERROR(__xludf.DUMMYFUNCTION("""COMPUTED_VALUE"""),"За")</f>
        <v>За</v>
      </c>
      <c r="CP63" s="19">
        <f ca="1">IFERROR(__xludf.DUMMYFUNCTION("""COMPUTED_VALUE"""),68)</f>
        <v>68</v>
      </c>
      <c r="CQ63" s="19" t="str">
        <f ca="1">IFERROR(__xludf.DUMMYFUNCTION("""COMPUTED_VALUE"""),"Пинзеник  О. О.")</f>
        <v>Пинзеник  О. О.</v>
      </c>
      <c r="CR63" s="19" t="str">
        <f ca="1">IFERROR(__xludf.DUMMYFUNCTION("""COMPUTED_VALUE"""),"За")</f>
        <v>За</v>
      </c>
      <c r="CS63" s="19">
        <f ca="1">IFERROR(__xludf.DUMMYFUNCTION("""COMPUTED_VALUE"""),68)</f>
        <v>68</v>
      </c>
      <c r="CT63" s="19" t="str">
        <f ca="1">IFERROR(__xludf.DUMMYFUNCTION("""COMPUTED_VALUE"""),"Пинзеник  О. О.")</f>
        <v>Пинзеник  О. О.</v>
      </c>
      <c r="CU63" s="19" t="str">
        <f ca="1">IFERROR(__xludf.DUMMYFUNCTION("""COMPUTED_VALUE"""),"За")</f>
        <v>За</v>
      </c>
      <c r="CV63" s="19">
        <f ca="1">IFERROR(__xludf.DUMMYFUNCTION("""COMPUTED_VALUE"""),68)</f>
        <v>68</v>
      </c>
      <c r="CW63" s="19" t="str">
        <f ca="1">IFERROR(__xludf.DUMMYFUNCTION("""COMPUTED_VALUE"""),"Пинзеник  О. О.")</f>
        <v>Пинзеник  О. О.</v>
      </c>
      <c r="CX63" s="19" t="str">
        <f ca="1">IFERROR(__xludf.DUMMYFUNCTION("""COMPUTED_VALUE"""),"За")</f>
        <v>За</v>
      </c>
      <c r="CY63" s="19">
        <f ca="1">IFERROR(__xludf.DUMMYFUNCTION("""COMPUTED_VALUE"""),68)</f>
        <v>68</v>
      </c>
      <c r="CZ63" s="19" t="str">
        <f ca="1">IFERROR(__xludf.DUMMYFUNCTION("""COMPUTED_VALUE"""),"Пинзеник  О. О.")</f>
        <v>Пинзеник  О. О.</v>
      </c>
      <c r="DA63" s="19" t="str">
        <f ca="1">IFERROR(__xludf.DUMMYFUNCTION("""COMPUTED_VALUE"""),"За")</f>
        <v>За</v>
      </c>
      <c r="DB63" s="19">
        <f ca="1">IFERROR(__xludf.DUMMYFUNCTION("""COMPUTED_VALUE"""),68)</f>
        <v>68</v>
      </c>
      <c r="DC63" s="19" t="str">
        <f ca="1">IFERROR(__xludf.DUMMYFUNCTION("""COMPUTED_VALUE"""),"Пинзеник  О. О.")</f>
        <v>Пинзеник  О. О.</v>
      </c>
      <c r="DD63" s="19" t="str">
        <f ca="1">IFERROR(__xludf.DUMMYFUNCTION("""COMPUTED_VALUE"""),"За")</f>
        <v>За</v>
      </c>
      <c r="DE63" s="19">
        <f ca="1">IFERROR(__xludf.DUMMYFUNCTION("""COMPUTED_VALUE"""),68)</f>
        <v>68</v>
      </c>
      <c r="DF63" s="19" t="str">
        <f ca="1">IFERROR(__xludf.DUMMYFUNCTION("""COMPUTED_VALUE"""),"Пинзеник  О. О.")</f>
        <v>Пинзеник  О. О.</v>
      </c>
      <c r="DG63" s="19" t="str">
        <f ca="1">IFERROR(__xludf.DUMMYFUNCTION("""COMPUTED_VALUE"""),"За")</f>
        <v>За</v>
      </c>
      <c r="DH63" s="19">
        <f ca="1">IFERROR(__xludf.DUMMYFUNCTION("""COMPUTED_VALUE"""),68)</f>
        <v>68</v>
      </c>
      <c r="DI63" s="19" t="str">
        <f ca="1">IFERROR(__xludf.DUMMYFUNCTION("""COMPUTED_VALUE"""),"Пинзеник  О. О.")</f>
        <v>Пинзеник  О. О.</v>
      </c>
      <c r="DJ63" s="19" t="str">
        <f ca="1">IFERROR(__xludf.DUMMYFUNCTION("""COMPUTED_VALUE"""),"За")</f>
        <v>За</v>
      </c>
      <c r="DK63" s="19">
        <f ca="1">IFERROR(__xludf.DUMMYFUNCTION("""COMPUTED_VALUE"""),68)</f>
        <v>68</v>
      </c>
      <c r="DL63" s="19" t="str">
        <f ca="1">IFERROR(__xludf.DUMMYFUNCTION("""COMPUTED_VALUE"""),"Пинзеник  О. О.")</f>
        <v>Пинзеник  О. О.</v>
      </c>
      <c r="DM63" s="19" t="str">
        <f ca="1">IFERROR(__xludf.DUMMYFUNCTION("""COMPUTED_VALUE"""),"За")</f>
        <v>За</v>
      </c>
      <c r="DN63" s="19">
        <f ca="1">IFERROR(__xludf.DUMMYFUNCTION("""COMPUTED_VALUE"""),68)</f>
        <v>68</v>
      </c>
      <c r="DO63" s="19" t="str">
        <f ca="1">IFERROR(__xludf.DUMMYFUNCTION("""COMPUTED_VALUE"""),"Пинзеник  О. О.")</f>
        <v>Пинзеник  О. О.</v>
      </c>
      <c r="DP63" s="19" t="str">
        <f ca="1">IFERROR(__xludf.DUMMYFUNCTION("""COMPUTED_VALUE"""),"За")</f>
        <v>За</v>
      </c>
      <c r="DQ63" s="19">
        <f ca="1">IFERROR(__xludf.DUMMYFUNCTION("""COMPUTED_VALUE"""),68)</f>
        <v>68</v>
      </c>
      <c r="DR63" s="19" t="str">
        <f ca="1">IFERROR(__xludf.DUMMYFUNCTION("""COMPUTED_VALUE"""),"Пинзеник  О. О.")</f>
        <v>Пинзеник  О. О.</v>
      </c>
      <c r="DS63" s="19" t="str">
        <f ca="1">IFERROR(__xludf.DUMMYFUNCTION("""COMPUTED_VALUE"""),"За")</f>
        <v>За</v>
      </c>
      <c r="DT63" s="19">
        <f ca="1">IFERROR(__xludf.DUMMYFUNCTION("""COMPUTED_VALUE"""),68)</f>
        <v>68</v>
      </c>
      <c r="DU63" s="19" t="str">
        <f ca="1">IFERROR(__xludf.DUMMYFUNCTION("""COMPUTED_VALUE"""),"Пинзеник  О. О.")</f>
        <v>Пинзеник  О. О.</v>
      </c>
      <c r="DV63" s="19" t="str">
        <f ca="1">IFERROR(__xludf.DUMMYFUNCTION("""COMPUTED_VALUE"""),"За")</f>
        <v>За</v>
      </c>
      <c r="DW63" s="19">
        <f ca="1">IFERROR(__xludf.DUMMYFUNCTION("""COMPUTED_VALUE"""),68)</f>
        <v>68</v>
      </c>
      <c r="DX63" s="19" t="str">
        <f ca="1">IFERROR(__xludf.DUMMYFUNCTION("""COMPUTED_VALUE"""),"Пинзеник  О. О.")</f>
        <v>Пинзеник  О. О.</v>
      </c>
      <c r="DY63" s="19" t="str">
        <f ca="1">IFERROR(__xludf.DUMMYFUNCTION("""COMPUTED_VALUE"""),"За")</f>
        <v>За</v>
      </c>
      <c r="DZ63" s="19">
        <f ca="1">IFERROR(__xludf.DUMMYFUNCTION("""COMPUTED_VALUE"""),68)</f>
        <v>68</v>
      </c>
      <c r="EA63" s="19" t="str">
        <f ca="1">IFERROR(__xludf.DUMMYFUNCTION("""COMPUTED_VALUE"""),"Пинзеник  О. О.")</f>
        <v>Пинзеник  О. О.</v>
      </c>
      <c r="EB63" s="19" t="str">
        <f ca="1">IFERROR(__xludf.DUMMYFUNCTION("""COMPUTED_VALUE"""),"За")</f>
        <v>За</v>
      </c>
      <c r="EC63" s="19">
        <f ca="1">IFERROR(__xludf.DUMMYFUNCTION("""COMPUTED_VALUE"""),68)</f>
        <v>68</v>
      </c>
      <c r="ED63" s="19" t="str">
        <f ca="1">IFERROR(__xludf.DUMMYFUNCTION("""COMPUTED_VALUE"""),"Пинзеник  О. О.")</f>
        <v>Пинзеник  О. О.</v>
      </c>
      <c r="EE63" s="19" t="str">
        <f ca="1">IFERROR(__xludf.DUMMYFUNCTION("""COMPUTED_VALUE"""),"За")</f>
        <v>За</v>
      </c>
      <c r="EF63" s="19">
        <f ca="1">IFERROR(__xludf.DUMMYFUNCTION("""COMPUTED_VALUE"""),68)</f>
        <v>68</v>
      </c>
      <c r="EG63" s="19" t="str">
        <f ca="1">IFERROR(__xludf.DUMMYFUNCTION("""COMPUTED_VALUE"""),"Пинзеник  О. О.")</f>
        <v>Пинзеник  О. О.</v>
      </c>
      <c r="EH63" s="19" t="str">
        <f ca="1">IFERROR(__xludf.DUMMYFUNCTION("""COMPUTED_VALUE"""),"За")</f>
        <v>За</v>
      </c>
      <c r="EI63" s="19">
        <f ca="1">IFERROR(__xludf.DUMMYFUNCTION("""COMPUTED_VALUE"""),68)</f>
        <v>68</v>
      </c>
      <c r="EJ63" s="19" t="str">
        <f ca="1">IFERROR(__xludf.DUMMYFUNCTION("""COMPUTED_VALUE"""),"Пинзеник  О. О.")</f>
        <v>Пинзеник  О. О.</v>
      </c>
      <c r="EK63" s="19" t="str">
        <f ca="1">IFERROR(__xludf.DUMMYFUNCTION("""COMPUTED_VALUE"""),"За")</f>
        <v>За</v>
      </c>
      <c r="EL63" s="19">
        <f ca="1">IFERROR(__xludf.DUMMYFUNCTION("""COMPUTED_VALUE"""),68)</f>
        <v>68</v>
      </c>
      <c r="EM63" s="19" t="str">
        <f ca="1">IFERROR(__xludf.DUMMYFUNCTION("""COMPUTED_VALUE"""),"Пинзеник  О. О.")</f>
        <v>Пинзеник  О. О.</v>
      </c>
      <c r="EN63" s="19" t="str">
        <f ca="1">IFERROR(__xludf.DUMMYFUNCTION("""COMPUTED_VALUE"""),"...")</f>
        <v>...</v>
      </c>
      <c r="EO63" s="19">
        <f ca="1">IFERROR(__xludf.DUMMYFUNCTION("""COMPUTED_VALUE"""),68)</f>
        <v>68</v>
      </c>
      <c r="EP63" s="19" t="str">
        <f ca="1">IFERROR(__xludf.DUMMYFUNCTION("""COMPUTED_VALUE"""),"Пинзеник  О. О.")</f>
        <v>Пинзеник  О. О.</v>
      </c>
      <c r="EQ63" s="19" t="str">
        <f ca="1">IFERROR(__xludf.DUMMYFUNCTION("""COMPUTED_VALUE"""),"Утримався")</f>
        <v>Утримався</v>
      </c>
      <c r="ER63" s="19">
        <f ca="1">IFERROR(__xludf.DUMMYFUNCTION("""COMPUTED_VALUE"""),68)</f>
        <v>68</v>
      </c>
      <c r="ES63" s="19" t="str">
        <f ca="1">IFERROR(__xludf.DUMMYFUNCTION("""COMPUTED_VALUE"""),"Пинзеник  О. О.")</f>
        <v>Пинзеник  О. О.</v>
      </c>
      <c r="ET63" s="19" t="str">
        <f ca="1">IFERROR(__xludf.DUMMYFUNCTION("""COMPUTED_VALUE"""),"За")</f>
        <v>За</v>
      </c>
      <c r="EU63" s="19">
        <f ca="1">IFERROR(__xludf.DUMMYFUNCTION("""COMPUTED_VALUE"""),68)</f>
        <v>68</v>
      </c>
      <c r="EV63" s="19" t="str">
        <f ca="1">IFERROR(__xludf.DUMMYFUNCTION("""COMPUTED_VALUE"""),"Пинзеник  О. О.")</f>
        <v>Пинзеник  О. О.</v>
      </c>
      <c r="EW63" s="19" t="str">
        <f ca="1">IFERROR(__xludf.DUMMYFUNCTION("""COMPUTED_VALUE"""),"За")</f>
        <v>За</v>
      </c>
      <c r="EX63" s="19">
        <f ca="1">IFERROR(__xludf.DUMMYFUNCTION("""COMPUTED_VALUE"""),68)</f>
        <v>68</v>
      </c>
      <c r="EY63" s="19" t="str">
        <f ca="1">IFERROR(__xludf.DUMMYFUNCTION("""COMPUTED_VALUE"""),"Пинзеник  О. О.")</f>
        <v>Пинзеник  О. О.</v>
      </c>
      <c r="EZ63" s="19" t="str">
        <f ca="1">IFERROR(__xludf.DUMMYFUNCTION("""COMPUTED_VALUE"""),"За")</f>
        <v>За</v>
      </c>
      <c r="FA63" s="19">
        <f ca="1">IFERROR(__xludf.DUMMYFUNCTION("""COMPUTED_VALUE"""),68)</f>
        <v>68</v>
      </c>
      <c r="FB63" s="19" t="str">
        <f ca="1">IFERROR(__xludf.DUMMYFUNCTION("""COMPUTED_VALUE"""),"Пинзеник  О. О.")</f>
        <v>Пинзеник  О. О.</v>
      </c>
      <c r="FC63" s="19" t="str">
        <f ca="1">IFERROR(__xludf.DUMMYFUNCTION("""COMPUTED_VALUE"""),"За")</f>
        <v>За</v>
      </c>
      <c r="FD63" s="19">
        <f ca="1">IFERROR(__xludf.DUMMYFUNCTION("""COMPUTED_VALUE"""),68)</f>
        <v>68</v>
      </c>
      <c r="FE63" s="19" t="str">
        <f ca="1">IFERROR(__xludf.DUMMYFUNCTION("""COMPUTED_VALUE"""),"Пинзеник  О. О.")</f>
        <v>Пинзеник  О. О.</v>
      </c>
      <c r="FF63" s="19" t="str">
        <f ca="1">IFERROR(__xludf.DUMMYFUNCTION("""COMPUTED_VALUE"""),"За")</f>
        <v>За</v>
      </c>
      <c r="FG63" s="19">
        <f ca="1">IFERROR(__xludf.DUMMYFUNCTION("""COMPUTED_VALUE"""),68)</f>
        <v>68</v>
      </c>
      <c r="FH63" s="19" t="str">
        <f ca="1">IFERROR(__xludf.DUMMYFUNCTION("""COMPUTED_VALUE"""),"Пинзеник  О. О.")</f>
        <v>Пинзеник  О. О.</v>
      </c>
      <c r="FI63" s="19" t="str">
        <f ca="1">IFERROR(__xludf.DUMMYFUNCTION("""COMPUTED_VALUE"""),"За")</f>
        <v>За</v>
      </c>
      <c r="FJ63" s="19">
        <f ca="1">IFERROR(__xludf.DUMMYFUNCTION("""COMPUTED_VALUE"""),68)</f>
        <v>68</v>
      </c>
      <c r="FK63" s="19" t="str">
        <f ca="1">IFERROR(__xludf.DUMMYFUNCTION("""COMPUTED_VALUE"""),"Пинзеник  О. О.")</f>
        <v>Пинзеник  О. О.</v>
      </c>
      <c r="FL63" s="19" t="str">
        <f ca="1">IFERROR(__xludf.DUMMYFUNCTION("""COMPUTED_VALUE"""),"За")</f>
        <v>За</v>
      </c>
      <c r="FM63" s="19">
        <f ca="1">IFERROR(__xludf.DUMMYFUNCTION("""COMPUTED_VALUE"""),68)</f>
        <v>68</v>
      </c>
      <c r="FN63" s="19" t="str">
        <f ca="1">IFERROR(__xludf.DUMMYFUNCTION("""COMPUTED_VALUE"""),"Пинзеник  О. О.")</f>
        <v>Пинзеник  О. О.</v>
      </c>
      <c r="FO63" s="19" t="str">
        <f ca="1">IFERROR(__xludf.DUMMYFUNCTION("""COMPUTED_VALUE"""),"За")</f>
        <v>За</v>
      </c>
      <c r="FP63" s="19">
        <f ca="1">IFERROR(__xludf.DUMMYFUNCTION("""COMPUTED_VALUE"""),68)</f>
        <v>68</v>
      </c>
      <c r="FQ63" s="19" t="str">
        <f ca="1">IFERROR(__xludf.DUMMYFUNCTION("""COMPUTED_VALUE"""),"Пинзеник  О. О.")</f>
        <v>Пинзеник  О. О.</v>
      </c>
      <c r="FR63" s="19" t="str">
        <f ca="1">IFERROR(__xludf.DUMMYFUNCTION("""COMPUTED_VALUE"""),"За")</f>
        <v>За</v>
      </c>
      <c r="FS63" s="19">
        <f ca="1">IFERROR(__xludf.DUMMYFUNCTION("""COMPUTED_VALUE"""),68)</f>
        <v>68</v>
      </c>
      <c r="FT63" s="19" t="str">
        <f ca="1">IFERROR(__xludf.DUMMYFUNCTION("""COMPUTED_VALUE"""),"Пинзеник  О. О.")</f>
        <v>Пинзеник  О. О.</v>
      </c>
      <c r="FU63" s="19" t="str">
        <f ca="1">IFERROR(__xludf.DUMMYFUNCTION("""COMPUTED_VALUE"""),"За")</f>
        <v>За</v>
      </c>
      <c r="FV63" s="19">
        <f ca="1">IFERROR(__xludf.DUMMYFUNCTION("""COMPUTED_VALUE"""),68)</f>
        <v>68</v>
      </c>
      <c r="FW63" s="19" t="str">
        <f ca="1">IFERROR(__xludf.DUMMYFUNCTION("""COMPUTED_VALUE"""),"Пинзеник  О. О.")</f>
        <v>Пинзеник  О. О.</v>
      </c>
      <c r="FX63" s="19" t="str">
        <f ca="1">IFERROR(__xludf.DUMMYFUNCTION("""COMPUTED_VALUE"""),"За")</f>
        <v>За</v>
      </c>
      <c r="FY63" s="19">
        <f ca="1">IFERROR(__xludf.DUMMYFUNCTION("""COMPUTED_VALUE"""),68)</f>
        <v>68</v>
      </c>
      <c r="FZ63" s="19" t="str">
        <f ca="1">IFERROR(__xludf.DUMMYFUNCTION("""COMPUTED_VALUE"""),"Пинзеник  О. О.")</f>
        <v>Пинзеник  О. О.</v>
      </c>
      <c r="GA63" s="19" t="str">
        <f ca="1">IFERROR(__xludf.DUMMYFUNCTION("""COMPUTED_VALUE"""),"Не голосував")</f>
        <v>Не голосував</v>
      </c>
      <c r="GB63" s="19">
        <f ca="1">IFERROR(__xludf.DUMMYFUNCTION("""COMPUTED_VALUE"""),68)</f>
        <v>68</v>
      </c>
      <c r="GC63" s="19" t="str">
        <f ca="1">IFERROR(__xludf.DUMMYFUNCTION("""COMPUTED_VALUE"""),"Пинзеник  О. О.")</f>
        <v>Пинзеник  О. О.</v>
      </c>
      <c r="GD63" s="19" t="str">
        <f ca="1">IFERROR(__xludf.DUMMYFUNCTION("""COMPUTED_VALUE"""),"Не голосував")</f>
        <v>Не голосував</v>
      </c>
      <c r="GE63" s="19">
        <f ca="1">IFERROR(__xludf.DUMMYFUNCTION("""COMPUTED_VALUE"""),68)</f>
        <v>68</v>
      </c>
      <c r="GF63" s="19" t="str">
        <f ca="1">IFERROR(__xludf.DUMMYFUNCTION("""COMPUTED_VALUE"""),"Пинзеник  О. О.")</f>
        <v>Пинзеник  О. О.</v>
      </c>
      <c r="GG63" s="19" t="str">
        <f ca="1">IFERROR(__xludf.DUMMYFUNCTION("""COMPUTED_VALUE"""),"За")</f>
        <v>За</v>
      </c>
      <c r="GH63" s="19">
        <f ca="1">IFERROR(__xludf.DUMMYFUNCTION("""COMPUTED_VALUE"""),68)</f>
        <v>68</v>
      </c>
      <c r="GI63" s="19" t="str">
        <f ca="1">IFERROR(__xludf.DUMMYFUNCTION("""COMPUTED_VALUE"""),"Пинзеник  О. О.")</f>
        <v>Пинзеник  О. О.</v>
      </c>
      <c r="GJ63" s="19" t="str">
        <f ca="1">IFERROR(__xludf.DUMMYFUNCTION("""COMPUTED_VALUE"""),"За")</f>
        <v>За</v>
      </c>
      <c r="GK63" s="19">
        <f ca="1">IFERROR(__xludf.DUMMYFUNCTION("""COMPUTED_VALUE"""),68)</f>
        <v>68</v>
      </c>
      <c r="GL63" s="19" t="str">
        <f ca="1">IFERROR(__xludf.DUMMYFUNCTION("""COMPUTED_VALUE"""),"Пинзеник  О. О.")</f>
        <v>Пинзеник  О. О.</v>
      </c>
      <c r="GM63" s="19" t="str">
        <f ca="1">IFERROR(__xludf.DUMMYFUNCTION("""COMPUTED_VALUE"""),"За")</f>
        <v>За</v>
      </c>
      <c r="GN63" s="19">
        <f ca="1">IFERROR(__xludf.DUMMYFUNCTION("""COMPUTED_VALUE"""),68)</f>
        <v>68</v>
      </c>
      <c r="GO63" s="19" t="str">
        <f ca="1">IFERROR(__xludf.DUMMYFUNCTION("""COMPUTED_VALUE"""),"Пинзеник  О. О.")</f>
        <v>Пинзеник  О. О.</v>
      </c>
      <c r="GP63" s="19" t="str">
        <f ca="1">IFERROR(__xludf.DUMMYFUNCTION("""COMPUTED_VALUE"""),"За")</f>
        <v>За</v>
      </c>
      <c r="GQ63" s="19">
        <f ca="1">IFERROR(__xludf.DUMMYFUNCTION("""COMPUTED_VALUE"""),68)</f>
        <v>68</v>
      </c>
      <c r="GR63" s="19" t="str">
        <f ca="1">IFERROR(__xludf.DUMMYFUNCTION("""COMPUTED_VALUE"""),"Пинзеник  О. О.")</f>
        <v>Пинзеник  О. О.</v>
      </c>
      <c r="GS63" s="19" t="str">
        <f ca="1">IFERROR(__xludf.DUMMYFUNCTION("""COMPUTED_VALUE"""),"За")</f>
        <v>За</v>
      </c>
      <c r="GT63" s="19">
        <f ca="1">IFERROR(__xludf.DUMMYFUNCTION("""COMPUTED_VALUE"""),68)</f>
        <v>68</v>
      </c>
      <c r="GU63" s="19" t="str">
        <f ca="1">IFERROR(__xludf.DUMMYFUNCTION("""COMPUTED_VALUE"""),"Пинзеник  О. О.")</f>
        <v>Пинзеник  О. О.</v>
      </c>
      <c r="GV63" s="19" t="str">
        <f ca="1">IFERROR(__xludf.DUMMYFUNCTION("""COMPUTED_VALUE"""),"Не голосував")</f>
        <v>Не голосував</v>
      </c>
      <c r="GW63" s="19">
        <f ca="1">IFERROR(__xludf.DUMMYFUNCTION("""COMPUTED_VALUE"""),68)</f>
        <v>68</v>
      </c>
      <c r="GX63" s="19" t="str">
        <f ca="1">IFERROR(__xludf.DUMMYFUNCTION("""COMPUTED_VALUE"""),"Пинзеник  О. О.")</f>
        <v>Пинзеник  О. О.</v>
      </c>
      <c r="GY63" s="19" t="str">
        <f ca="1">IFERROR(__xludf.DUMMYFUNCTION("""COMPUTED_VALUE"""),"За")</f>
        <v>За</v>
      </c>
      <c r="GZ63" s="19">
        <f ca="1">IFERROR(__xludf.DUMMYFUNCTION("""COMPUTED_VALUE"""),68)</f>
        <v>68</v>
      </c>
      <c r="HA63" s="19" t="str">
        <f ca="1">IFERROR(__xludf.DUMMYFUNCTION("""COMPUTED_VALUE"""),"Пинзеник  О. О.")</f>
        <v>Пинзеник  О. О.</v>
      </c>
      <c r="HB63" s="19" t="str">
        <f ca="1">IFERROR(__xludf.DUMMYFUNCTION("""COMPUTED_VALUE"""),"За")</f>
        <v>За</v>
      </c>
      <c r="HC63" s="19">
        <f ca="1">IFERROR(__xludf.DUMMYFUNCTION("""COMPUTED_VALUE"""),68)</f>
        <v>68</v>
      </c>
      <c r="HD63" s="19" t="str">
        <f ca="1">IFERROR(__xludf.DUMMYFUNCTION("""COMPUTED_VALUE"""),"Пинзеник  О. О.")</f>
        <v>Пинзеник  О. О.</v>
      </c>
      <c r="HE63" s="19" t="str">
        <f ca="1">IFERROR(__xludf.DUMMYFUNCTION("""COMPUTED_VALUE"""),"Не голосував")</f>
        <v>Не голосував</v>
      </c>
      <c r="HF63" s="19">
        <f ca="1">IFERROR(__xludf.DUMMYFUNCTION("""COMPUTED_VALUE"""),68)</f>
        <v>68</v>
      </c>
      <c r="HG63" s="19" t="str">
        <f ca="1">IFERROR(__xludf.DUMMYFUNCTION("""COMPUTED_VALUE"""),"Пинзеник  О. О.")</f>
        <v>Пинзеник  О. О.</v>
      </c>
      <c r="HH63" s="19" t="str">
        <f ca="1">IFERROR(__xludf.DUMMYFUNCTION("""COMPUTED_VALUE"""),"За")</f>
        <v>За</v>
      </c>
      <c r="HI63" s="19">
        <f ca="1">IFERROR(__xludf.DUMMYFUNCTION("""COMPUTED_VALUE"""),68)</f>
        <v>68</v>
      </c>
      <c r="HJ63" s="19" t="str">
        <f ca="1">IFERROR(__xludf.DUMMYFUNCTION("""COMPUTED_VALUE"""),"Пинзеник  О. О.")</f>
        <v>Пинзеник  О. О.</v>
      </c>
      <c r="HK63" s="19" t="str">
        <f ca="1">IFERROR(__xludf.DUMMYFUNCTION("""COMPUTED_VALUE"""),"За")</f>
        <v>За</v>
      </c>
      <c r="HL63" s="19">
        <f ca="1">IFERROR(__xludf.DUMMYFUNCTION("""COMPUTED_VALUE"""),68)</f>
        <v>68</v>
      </c>
      <c r="HM63" s="19" t="str">
        <f ca="1">IFERROR(__xludf.DUMMYFUNCTION("""COMPUTED_VALUE"""),"Пинзеник  О. О.")</f>
        <v>Пинзеник  О. О.</v>
      </c>
      <c r="HN63" s="19" t="str">
        <f ca="1">IFERROR(__xludf.DUMMYFUNCTION("""COMPUTED_VALUE"""),"За")</f>
        <v>За</v>
      </c>
      <c r="HO63" s="19">
        <f ca="1">IFERROR(__xludf.DUMMYFUNCTION("""COMPUTED_VALUE"""),68)</f>
        <v>68</v>
      </c>
      <c r="HP63" s="19" t="str">
        <f ca="1">IFERROR(__xludf.DUMMYFUNCTION("""COMPUTED_VALUE"""),"Пинзеник  О. О.")</f>
        <v>Пинзеник  О. О.</v>
      </c>
      <c r="HQ63" s="19" t="str">
        <f ca="1">IFERROR(__xludf.DUMMYFUNCTION("""COMPUTED_VALUE"""),"За")</f>
        <v>За</v>
      </c>
      <c r="HR63" s="19">
        <f ca="1">IFERROR(__xludf.DUMMYFUNCTION("""COMPUTED_VALUE"""),68)</f>
        <v>68</v>
      </c>
      <c r="HS63" s="19" t="str">
        <f ca="1">IFERROR(__xludf.DUMMYFUNCTION("""COMPUTED_VALUE"""),"Пинзеник  О. О.")</f>
        <v>Пинзеник  О. О.</v>
      </c>
      <c r="HT63" s="19" t="str">
        <f ca="1">IFERROR(__xludf.DUMMYFUNCTION("""COMPUTED_VALUE"""),"За")</f>
        <v>За</v>
      </c>
      <c r="HU63" s="19">
        <f ca="1">IFERROR(__xludf.DUMMYFUNCTION("""COMPUTED_VALUE"""),68)</f>
        <v>68</v>
      </c>
      <c r="HV63" s="19" t="str">
        <f ca="1">IFERROR(__xludf.DUMMYFUNCTION("""COMPUTED_VALUE"""),"Пинзеник  О. О.")</f>
        <v>Пинзеник  О. О.</v>
      </c>
      <c r="HW63" s="19" t="str">
        <f ca="1">IFERROR(__xludf.DUMMYFUNCTION("""COMPUTED_VALUE"""),"За")</f>
        <v>За</v>
      </c>
      <c r="HX63" s="19">
        <f ca="1">IFERROR(__xludf.DUMMYFUNCTION("""COMPUTED_VALUE"""),68)</f>
        <v>68</v>
      </c>
      <c r="HY63" s="19" t="str">
        <f ca="1">IFERROR(__xludf.DUMMYFUNCTION("""COMPUTED_VALUE"""),"Пинзеник  О. О.")</f>
        <v>Пинзеник  О. О.</v>
      </c>
      <c r="HZ63" s="19" t="str">
        <f ca="1">IFERROR(__xludf.DUMMYFUNCTION("""COMPUTED_VALUE"""),"За")</f>
        <v>За</v>
      </c>
      <c r="IA63" s="19">
        <f ca="1">IFERROR(__xludf.DUMMYFUNCTION("""COMPUTED_VALUE"""),68)</f>
        <v>68</v>
      </c>
      <c r="IB63" s="19" t="str">
        <f ca="1">IFERROR(__xludf.DUMMYFUNCTION("""COMPUTED_VALUE"""),"Пинзеник  О. О.")</f>
        <v>Пинзеник  О. О.</v>
      </c>
      <c r="IC63" s="19" t="str">
        <f ca="1">IFERROR(__xludf.DUMMYFUNCTION("""COMPUTED_VALUE"""),"Не голосував")</f>
        <v>Не голосував</v>
      </c>
      <c r="ID63" s="19">
        <f ca="1">IFERROR(__xludf.DUMMYFUNCTION("""COMPUTED_VALUE"""),68)</f>
        <v>68</v>
      </c>
      <c r="IE63" s="19" t="str">
        <f ca="1">IFERROR(__xludf.DUMMYFUNCTION("""COMPUTED_VALUE"""),"Пинзеник  О. О.")</f>
        <v>Пинзеник  О. О.</v>
      </c>
      <c r="IF63" s="19" t="str">
        <f ca="1">IFERROR(__xludf.DUMMYFUNCTION("""COMPUTED_VALUE"""),"За")</f>
        <v>За</v>
      </c>
      <c r="IG63" s="19">
        <f ca="1">IFERROR(__xludf.DUMMYFUNCTION("""COMPUTED_VALUE"""),68)</f>
        <v>68</v>
      </c>
      <c r="IH63" s="19" t="str">
        <f ca="1">IFERROR(__xludf.DUMMYFUNCTION("""COMPUTED_VALUE"""),"Пинзеник  О. О.")</f>
        <v>Пинзеник  О. О.</v>
      </c>
      <c r="II63" s="19" t="str">
        <f ca="1">IFERROR(__xludf.DUMMYFUNCTION("""COMPUTED_VALUE"""),"За")</f>
        <v>За</v>
      </c>
      <c r="IJ63" s="19">
        <f ca="1">IFERROR(__xludf.DUMMYFUNCTION("""COMPUTED_VALUE"""),68)</f>
        <v>68</v>
      </c>
      <c r="IK63" s="19" t="str">
        <f ca="1">IFERROR(__xludf.DUMMYFUNCTION("""COMPUTED_VALUE"""),"Пинзеник  О. О.")</f>
        <v>Пинзеник  О. О.</v>
      </c>
      <c r="IL63" s="19" t="str">
        <f ca="1">IFERROR(__xludf.DUMMYFUNCTION("""COMPUTED_VALUE"""),"За")</f>
        <v>За</v>
      </c>
      <c r="IM63" s="19">
        <f ca="1">IFERROR(__xludf.DUMMYFUNCTION("""COMPUTED_VALUE"""),68)</f>
        <v>68</v>
      </c>
      <c r="IN63" s="19" t="str">
        <f ca="1">IFERROR(__xludf.DUMMYFUNCTION("""COMPUTED_VALUE"""),"Пинзеник  О. О.")</f>
        <v>Пинзеник  О. О.</v>
      </c>
      <c r="IO63" s="19" t="str">
        <f ca="1">IFERROR(__xludf.DUMMYFUNCTION("""COMPUTED_VALUE"""),"За")</f>
        <v>За</v>
      </c>
      <c r="IP63" s="19">
        <f ca="1">IFERROR(__xludf.DUMMYFUNCTION("""COMPUTED_VALUE"""),68)</f>
        <v>68</v>
      </c>
      <c r="IQ63" s="19" t="str">
        <f ca="1">IFERROR(__xludf.DUMMYFUNCTION("""COMPUTED_VALUE"""),"Пинзеник  О. О.")</f>
        <v>Пинзеник  О. О.</v>
      </c>
      <c r="IR63" s="19" t="str">
        <f ca="1">IFERROR(__xludf.DUMMYFUNCTION("""COMPUTED_VALUE"""),"Не голосував")</f>
        <v>Не голосував</v>
      </c>
      <c r="IS63" s="19">
        <f ca="1">IFERROR(__xludf.DUMMYFUNCTION("""COMPUTED_VALUE"""),68)</f>
        <v>68</v>
      </c>
      <c r="IT63" s="19" t="str">
        <f ca="1">IFERROR(__xludf.DUMMYFUNCTION("""COMPUTED_VALUE"""),"Пинзеник  О. О.")</f>
        <v>Пинзеник  О. О.</v>
      </c>
      <c r="IU63" s="19" t="str">
        <f ca="1">IFERROR(__xludf.DUMMYFUNCTION("""COMPUTED_VALUE"""),"За")</f>
        <v>За</v>
      </c>
      <c r="IV63" s="19">
        <f ca="1">IFERROR(__xludf.DUMMYFUNCTION("""COMPUTED_VALUE"""),68)</f>
        <v>68</v>
      </c>
      <c r="IW63" s="19" t="str">
        <f ca="1">IFERROR(__xludf.DUMMYFUNCTION("""COMPUTED_VALUE"""),"Пинзеник  О. О.")</f>
        <v>Пинзеник  О. О.</v>
      </c>
      <c r="IX63" s="19" t="str">
        <f ca="1">IFERROR(__xludf.DUMMYFUNCTION("""COMPUTED_VALUE"""),"За")</f>
        <v>За</v>
      </c>
      <c r="IY63" s="19">
        <f ca="1">IFERROR(__xludf.DUMMYFUNCTION("""COMPUTED_VALUE"""),68)</f>
        <v>68</v>
      </c>
      <c r="IZ63" s="19" t="str">
        <f ca="1">IFERROR(__xludf.DUMMYFUNCTION("""COMPUTED_VALUE"""),"Пинзеник  О. О.")</f>
        <v>Пинзеник  О. О.</v>
      </c>
      <c r="JA63" s="19" t="str">
        <f ca="1">IFERROR(__xludf.DUMMYFUNCTION("""COMPUTED_VALUE"""),"За")</f>
        <v>За</v>
      </c>
      <c r="JB63" s="19">
        <f ca="1">IFERROR(__xludf.DUMMYFUNCTION("""COMPUTED_VALUE"""),68)</f>
        <v>68</v>
      </c>
      <c r="JC63" s="19" t="str">
        <f ca="1">IFERROR(__xludf.DUMMYFUNCTION("""COMPUTED_VALUE"""),"Пинзеник  О. О.")</f>
        <v>Пинзеник  О. О.</v>
      </c>
      <c r="JD63" s="19" t="str">
        <f ca="1">IFERROR(__xludf.DUMMYFUNCTION("""COMPUTED_VALUE"""),"За")</f>
        <v>За</v>
      </c>
      <c r="JE63" s="19">
        <f ca="1">IFERROR(__xludf.DUMMYFUNCTION("""COMPUTED_VALUE"""),68)</f>
        <v>68</v>
      </c>
      <c r="JF63" s="19" t="str">
        <f ca="1">IFERROR(__xludf.DUMMYFUNCTION("""COMPUTED_VALUE"""),"Пинзеник  О. О.")</f>
        <v>Пинзеник  О. О.</v>
      </c>
      <c r="JG63" s="19" t="str">
        <f ca="1">IFERROR(__xludf.DUMMYFUNCTION("""COMPUTED_VALUE"""),"За")</f>
        <v>За</v>
      </c>
      <c r="JH63" s="19">
        <f ca="1">IFERROR(__xludf.DUMMYFUNCTION("""COMPUTED_VALUE"""),68)</f>
        <v>68</v>
      </c>
      <c r="JI63" s="19" t="str">
        <f ca="1">IFERROR(__xludf.DUMMYFUNCTION("""COMPUTED_VALUE"""),"Пинзеник  О. О.")</f>
        <v>Пинзеник  О. О.</v>
      </c>
      <c r="JJ63" s="19" t="str">
        <f ca="1">IFERROR(__xludf.DUMMYFUNCTION("""COMPUTED_VALUE"""),"За")</f>
        <v>За</v>
      </c>
      <c r="JK63" s="19">
        <f ca="1">IFERROR(__xludf.DUMMYFUNCTION("""COMPUTED_VALUE"""),68)</f>
        <v>68</v>
      </c>
      <c r="JL63" s="19" t="str">
        <f ca="1">IFERROR(__xludf.DUMMYFUNCTION("""COMPUTED_VALUE"""),"Пинзеник  О. О.")</f>
        <v>Пинзеник  О. О.</v>
      </c>
      <c r="JM63" s="19" t="str">
        <f ca="1">IFERROR(__xludf.DUMMYFUNCTION("""COMPUTED_VALUE"""),"За")</f>
        <v>За</v>
      </c>
      <c r="JN63" s="19">
        <f ca="1">IFERROR(__xludf.DUMMYFUNCTION("""COMPUTED_VALUE"""),68)</f>
        <v>68</v>
      </c>
      <c r="JO63" s="19" t="str">
        <f ca="1">IFERROR(__xludf.DUMMYFUNCTION("""COMPUTED_VALUE"""),"Пинзеник  О. О.")</f>
        <v>Пинзеник  О. О.</v>
      </c>
      <c r="JP63" s="19" t="str">
        <f ca="1">IFERROR(__xludf.DUMMYFUNCTION("""COMPUTED_VALUE"""),"За")</f>
        <v>За</v>
      </c>
      <c r="JQ63" s="19">
        <f ca="1">IFERROR(__xludf.DUMMYFUNCTION("""COMPUTED_VALUE"""),68)</f>
        <v>68</v>
      </c>
      <c r="JR63" s="19" t="str">
        <f ca="1">IFERROR(__xludf.DUMMYFUNCTION("""COMPUTED_VALUE"""),"Пинзеник  О. О.")</f>
        <v>Пинзеник  О. О.</v>
      </c>
      <c r="JS63" s="19" t="str">
        <f ca="1">IFERROR(__xludf.DUMMYFUNCTION("""COMPUTED_VALUE"""),"За")</f>
        <v>За</v>
      </c>
      <c r="JT63" s="19">
        <f ca="1">IFERROR(__xludf.DUMMYFUNCTION("""COMPUTED_VALUE"""),68)</f>
        <v>68</v>
      </c>
      <c r="JU63" s="19" t="str">
        <f ca="1">IFERROR(__xludf.DUMMYFUNCTION("""COMPUTED_VALUE"""),"Пинзеник  О. О.")</f>
        <v>Пинзеник  О. О.</v>
      </c>
      <c r="JV63" s="19" t="str">
        <f ca="1">IFERROR(__xludf.DUMMYFUNCTION("""COMPUTED_VALUE"""),"За")</f>
        <v>За</v>
      </c>
      <c r="JW63" s="19">
        <f ca="1">IFERROR(__xludf.DUMMYFUNCTION("""COMPUTED_VALUE"""),68)</f>
        <v>68</v>
      </c>
      <c r="JX63" s="19" t="str">
        <f ca="1">IFERROR(__xludf.DUMMYFUNCTION("""COMPUTED_VALUE"""),"Пинзеник  О. О.")</f>
        <v>Пинзеник  О. О.</v>
      </c>
      <c r="JY63" s="19" t="str">
        <f ca="1">IFERROR(__xludf.DUMMYFUNCTION("""COMPUTED_VALUE"""),"За")</f>
        <v>За</v>
      </c>
      <c r="JZ63" s="19">
        <f ca="1">IFERROR(__xludf.DUMMYFUNCTION("""COMPUTED_VALUE"""),68)</f>
        <v>68</v>
      </c>
      <c r="KA63" s="19" t="str">
        <f ca="1">IFERROR(__xludf.DUMMYFUNCTION("""COMPUTED_VALUE"""),"Пинзеник  О. О.")</f>
        <v>Пинзеник  О. О.</v>
      </c>
      <c r="KB63" s="19" t="str">
        <f ca="1">IFERROR(__xludf.DUMMYFUNCTION("""COMPUTED_VALUE"""),"За")</f>
        <v>За</v>
      </c>
      <c r="KC63" s="19">
        <f ca="1">IFERROR(__xludf.DUMMYFUNCTION("""COMPUTED_VALUE"""),68)</f>
        <v>68</v>
      </c>
      <c r="KD63" s="19" t="str">
        <f ca="1">IFERROR(__xludf.DUMMYFUNCTION("""COMPUTED_VALUE"""),"Пинзеник  О. О.")</f>
        <v>Пинзеник  О. О.</v>
      </c>
      <c r="KE63" s="19" t="str">
        <f ca="1">IFERROR(__xludf.DUMMYFUNCTION("""COMPUTED_VALUE"""),"За")</f>
        <v>За</v>
      </c>
      <c r="KF63" s="19">
        <f ca="1">IFERROR(__xludf.DUMMYFUNCTION("""COMPUTED_VALUE"""),68)</f>
        <v>68</v>
      </c>
      <c r="KG63" s="19" t="str">
        <f ca="1">IFERROR(__xludf.DUMMYFUNCTION("""COMPUTED_VALUE"""),"Пинзеник  О. О.")</f>
        <v>Пинзеник  О. О.</v>
      </c>
      <c r="KH63" s="19" t="str">
        <f ca="1">IFERROR(__xludf.DUMMYFUNCTION("""COMPUTED_VALUE"""),"За")</f>
        <v>За</v>
      </c>
      <c r="KI63" s="19">
        <f ca="1">IFERROR(__xludf.DUMMYFUNCTION("""COMPUTED_VALUE"""),68)</f>
        <v>68</v>
      </c>
      <c r="KJ63" s="19" t="str">
        <f ca="1">IFERROR(__xludf.DUMMYFUNCTION("""COMPUTED_VALUE"""),"Пинзеник  О. О.")</f>
        <v>Пинзеник  О. О.</v>
      </c>
      <c r="KK63" s="19" t="str">
        <f ca="1">IFERROR(__xludf.DUMMYFUNCTION("""COMPUTED_VALUE"""),"За")</f>
        <v>За</v>
      </c>
      <c r="KL63" s="19">
        <f ca="1">IFERROR(__xludf.DUMMYFUNCTION("""COMPUTED_VALUE"""),68)</f>
        <v>68</v>
      </c>
      <c r="KM63" s="19" t="str">
        <f ca="1">IFERROR(__xludf.DUMMYFUNCTION("""COMPUTED_VALUE"""),"Пинзеник  О. О.")</f>
        <v>Пинзеник  О. О.</v>
      </c>
      <c r="KN63" s="19" t="str">
        <f ca="1">IFERROR(__xludf.DUMMYFUNCTION("""COMPUTED_VALUE"""),"За")</f>
        <v>За</v>
      </c>
      <c r="KO63" s="19">
        <f ca="1">IFERROR(__xludf.DUMMYFUNCTION("""COMPUTED_VALUE"""),68)</f>
        <v>68</v>
      </c>
      <c r="KP63" s="19" t="str">
        <f ca="1">IFERROR(__xludf.DUMMYFUNCTION("""COMPUTED_VALUE"""),"Пинзеник  О. О.")</f>
        <v>Пинзеник  О. О.</v>
      </c>
      <c r="KQ63" s="19" t="str">
        <f ca="1">IFERROR(__xludf.DUMMYFUNCTION("""COMPUTED_VALUE"""),"За")</f>
        <v>За</v>
      </c>
      <c r="KR63" s="19">
        <f ca="1">IFERROR(__xludf.DUMMYFUNCTION("""COMPUTED_VALUE"""),68)</f>
        <v>68</v>
      </c>
      <c r="KS63" s="19" t="str">
        <f ca="1">IFERROR(__xludf.DUMMYFUNCTION("""COMPUTED_VALUE"""),"Пинзеник  О. О.")</f>
        <v>Пинзеник  О. О.</v>
      </c>
      <c r="KT63" s="19" t="str">
        <f ca="1">IFERROR(__xludf.DUMMYFUNCTION("""COMPUTED_VALUE"""),"Не голосував")</f>
        <v>Не голосував</v>
      </c>
      <c r="KU63" s="19">
        <f ca="1">IFERROR(__xludf.DUMMYFUNCTION("""COMPUTED_VALUE"""),68)</f>
        <v>68</v>
      </c>
      <c r="KV63" s="19" t="str">
        <f ca="1">IFERROR(__xludf.DUMMYFUNCTION("""COMPUTED_VALUE"""),"Пинзеник  О. О.")</f>
        <v>Пинзеник  О. О.</v>
      </c>
      <c r="KW63" s="19" t="str">
        <f ca="1">IFERROR(__xludf.DUMMYFUNCTION("""COMPUTED_VALUE"""),"...")</f>
        <v>...</v>
      </c>
      <c r="KX63" s="19">
        <f ca="1">IFERROR(__xludf.DUMMYFUNCTION("""COMPUTED_VALUE"""),68)</f>
        <v>68</v>
      </c>
      <c r="KY63" s="19" t="str">
        <f ca="1">IFERROR(__xludf.DUMMYFUNCTION("""COMPUTED_VALUE"""),"Пинзеник  О. О.")</f>
        <v>Пинзеник  О. О.</v>
      </c>
      <c r="KZ63" s="19" t="str">
        <f ca="1">IFERROR(__xludf.DUMMYFUNCTION("""COMPUTED_VALUE"""),"...")</f>
        <v>...</v>
      </c>
      <c r="LA63" s="19">
        <f ca="1">IFERROR(__xludf.DUMMYFUNCTION("""COMPUTED_VALUE"""),68)</f>
        <v>68</v>
      </c>
      <c r="LB63" s="19" t="str">
        <f ca="1">IFERROR(__xludf.DUMMYFUNCTION("""COMPUTED_VALUE"""),"Пинзеник  О. О.")</f>
        <v>Пинзеник  О. О.</v>
      </c>
      <c r="LC63" s="19" t="str">
        <f ca="1">IFERROR(__xludf.DUMMYFUNCTION("""COMPUTED_VALUE"""),"...")</f>
        <v>...</v>
      </c>
      <c r="LD63" s="19">
        <f ca="1">IFERROR(__xludf.DUMMYFUNCTION("""COMPUTED_VALUE"""),68)</f>
        <v>68</v>
      </c>
      <c r="LE63" s="19" t="str">
        <f ca="1">IFERROR(__xludf.DUMMYFUNCTION("""COMPUTED_VALUE"""),"Пинзеник  О. О.")</f>
        <v>Пинзеник  О. О.</v>
      </c>
      <c r="LF63" s="19" t="str">
        <f ca="1">IFERROR(__xludf.DUMMYFUNCTION("""COMPUTED_VALUE"""),"Не голосував")</f>
        <v>Не голосував</v>
      </c>
      <c r="LG63" s="19">
        <f ca="1">IFERROR(__xludf.DUMMYFUNCTION("""COMPUTED_VALUE"""),68)</f>
        <v>68</v>
      </c>
      <c r="LH63" s="19" t="str">
        <f ca="1">IFERROR(__xludf.DUMMYFUNCTION("""COMPUTED_VALUE"""),"Пинзеник  О. О.")</f>
        <v>Пинзеник  О. О.</v>
      </c>
      <c r="LI63" s="19" t="str">
        <f ca="1">IFERROR(__xludf.DUMMYFUNCTION("""COMPUTED_VALUE"""),"За")</f>
        <v>За</v>
      </c>
      <c r="LJ63" s="19">
        <f ca="1">IFERROR(__xludf.DUMMYFUNCTION("""COMPUTED_VALUE"""),68)</f>
        <v>68</v>
      </c>
      <c r="LK63" s="19" t="str">
        <f ca="1">IFERROR(__xludf.DUMMYFUNCTION("""COMPUTED_VALUE"""),"Пинзеник  О. О.")</f>
        <v>Пинзеник  О. О.</v>
      </c>
      <c r="LL63" s="19" t="str">
        <f ca="1">IFERROR(__xludf.DUMMYFUNCTION("""COMPUTED_VALUE"""),"За")</f>
        <v>За</v>
      </c>
      <c r="LM63" s="19">
        <f ca="1">IFERROR(__xludf.DUMMYFUNCTION("""COMPUTED_VALUE"""),68)</f>
        <v>68</v>
      </c>
      <c r="LN63" s="19" t="str">
        <f ca="1">IFERROR(__xludf.DUMMYFUNCTION("""COMPUTED_VALUE"""),"Пинзеник  О. О.")</f>
        <v>Пинзеник  О. О.</v>
      </c>
      <c r="LO63" s="19" t="str">
        <f ca="1">IFERROR(__xludf.DUMMYFUNCTION("""COMPUTED_VALUE"""),"За")</f>
        <v>За</v>
      </c>
      <c r="LP63" s="19">
        <f ca="1">IFERROR(__xludf.DUMMYFUNCTION("""COMPUTED_VALUE"""),68)</f>
        <v>68</v>
      </c>
      <c r="LQ63" s="19" t="str">
        <f ca="1">IFERROR(__xludf.DUMMYFUNCTION("""COMPUTED_VALUE"""),"Пинзеник  О. О.")</f>
        <v>Пинзеник  О. О.</v>
      </c>
      <c r="LR63" s="19" t="str">
        <f ca="1">IFERROR(__xludf.DUMMYFUNCTION("""COMPUTED_VALUE"""),"За")</f>
        <v>За</v>
      </c>
      <c r="LS63" s="19">
        <f ca="1">IFERROR(__xludf.DUMMYFUNCTION("""COMPUTED_VALUE"""),68)</f>
        <v>68</v>
      </c>
      <c r="LT63" s="19" t="str">
        <f ca="1">IFERROR(__xludf.DUMMYFUNCTION("""COMPUTED_VALUE"""),"Пинзеник  О. О.")</f>
        <v>Пинзеник  О. О.</v>
      </c>
      <c r="LU63" s="19" t="str">
        <f ca="1">IFERROR(__xludf.DUMMYFUNCTION("""COMPUTED_VALUE"""),"За")</f>
        <v>За</v>
      </c>
      <c r="LV63" s="19">
        <f ca="1">IFERROR(__xludf.DUMMYFUNCTION("""COMPUTED_VALUE"""),68)</f>
        <v>68</v>
      </c>
      <c r="LW63" s="19" t="str">
        <f ca="1">IFERROR(__xludf.DUMMYFUNCTION("""COMPUTED_VALUE"""),"Пинзеник  О. О.")</f>
        <v>Пинзеник  О. О.</v>
      </c>
      <c r="LX63" s="19" t="str">
        <f ca="1">IFERROR(__xludf.DUMMYFUNCTION("""COMPUTED_VALUE"""),"За")</f>
        <v>За</v>
      </c>
      <c r="LY63" s="19">
        <f ca="1">IFERROR(__xludf.DUMMYFUNCTION("""COMPUTED_VALUE"""),68)</f>
        <v>68</v>
      </c>
      <c r="LZ63" s="19" t="str">
        <f ca="1">IFERROR(__xludf.DUMMYFUNCTION("""COMPUTED_VALUE"""),"Пинзеник  О. О.")</f>
        <v>Пинзеник  О. О.</v>
      </c>
      <c r="MA63" s="19" t="str">
        <f ca="1">IFERROR(__xludf.DUMMYFUNCTION("""COMPUTED_VALUE"""),"За")</f>
        <v>За</v>
      </c>
      <c r="MB63" s="19">
        <f ca="1">IFERROR(__xludf.DUMMYFUNCTION("""COMPUTED_VALUE"""),68)</f>
        <v>68</v>
      </c>
      <c r="MC63" s="19" t="str">
        <f ca="1">IFERROR(__xludf.DUMMYFUNCTION("""COMPUTED_VALUE"""),"Пинзеник  О. О.")</f>
        <v>Пинзеник  О. О.</v>
      </c>
      <c r="MD63" s="19" t="str">
        <f ca="1">IFERROR(__xludf.DUMMYFUNCTION("""COMPUTED_VALUE"""),"За")</f>
        <v>За</v>
      </c>
      <c r="ME63" s="19">
        <f ca="1">IFERROR(__xludf.DUMMYFUNCTION("""COMPUTED_VALUE"""),68)</f>
        <v>68</v>
      </c>
      <c r="MF63" s="19" t="str">
        <f ca="1">IFERROR(__xludf.DUMMYFUNCTION("""COMPUTED_VALUE"""),"Пинзеник  О. О.")</f>
        <v>Пинзеник  О. О.</v>
      </c>
      <c r="MG63" s="19" t="str">
        <f ca="1">IFERROR(__xludf.DUMMYFUNCTION("""COMPUTED_VALUE"""),"За")</f>
        <v>За</v>
      </c>
      <c r="MH63" s="19">
        <f ca="1">IFERROR(__xludf.DUMMYFUNCTION("""COMPUTED_VALUE"""),68)</f>
        <v>68</v>
      </c>
      <c r="MI63" s="19" t="str">
        <f ca="1">IFERROR(__xludf.DUMMYFUNCTION("""COMPUTED_VALUE"""),"Пинзеник  О. О.")</f>
        <v>Пинзеник  О. О.</v>
      </c>
      <c r="MJ63" s="19" t="str">
        <f ca="1">IFERROR(__xludf.DUMMYFUNCTION("""COMPUTED_VALUE"""),"За")</f>
        <v>За</v>
      </c>
      <c r="MK63" s="19">
        <f ca="1">IFERROR(__xludf.DUMMYFUNCTION("""COMPUTED_VALUE"""),68)</f>
        <v>68</v>
      </c>
      <c r="ML63" s="19" t="str">
        <f ca="1">IFERROR(__xludf.DUMMYFUNCTION("""COMPUTED_VALUE"""),"Пинзеник  О. О.")</f>
        <v>Пинзеник  О. О.</v>
      </c>
      <c r="MM63" s="19" t="str">
        <f ca="1">IFERROR(__xludf.DUMMYFUNCTION("""COMPUTED_VALUE"""),"За")</f>
        <v>За</v>
      </c>
      <c r="MN63" s="19">
        <f ca="1">IFERROR(__xludf.DUMMYFUNCTION("""COMPUTED_VALUE"""),68)</f>
        <v>68</v>
      </c>
      <c r="MO63" s="19" t="str">
        <f ca="1">IFERROR(__xludf.DUMMYFUNCTION("""COMPUTED_VALUE"""),"Пинзеник  О. О.")</f>
        <v>Пинзеник  О. О.</v>
      </c>
      <c r="MP63" s="19" t="str">
        <f ca="1">IFERROR(__xludf.DUMMYFUNCTION("""COMPUTED_VALUE"""),"За")</f>
        <v>За</v>
      </c>
      <c r="MQ63" s="19">
        <f ca="1">IFERROR(__xludf.DUMMYFUNCTION("""COMPUTED_VALUE"""),68)</f>
        <v>68</v>
      </c>
      <c r="MR63" s="19" t="str">
        <f ca="1">IFERROR(__xludf.DUMMYFUNCTION("""COMPUTED_VALUE"""),"Пинзеник  О. О.")</f>
        <v>Пинзеник  О. О.</v>
      </c>
      <c r="MS63" s="19" t="str">
        <f ca="1">IFERROR(__xludf.DUMMYFUNCTION("""COMPUTED_VALUE"""),"За")</f>
        <v>За</v>
      </c>
      <c r="MT63" s="19">
        <f ca="1">IFERROR(__xludf.DUMMYFUNCTION("""COMPUTED_VALUE"""),68)</f>
        <v>68</v>
      </c>
      <c r="MU63" s="19" t="str">
        <f ca="1">IFERROR(__xludf.DUMMYFUNCTION("""COMPUTED_VALUE"""),"Пинзеник  О. О.")</f>
        <v>Пинзеник  О. О.</v>
      </c>
      <c r="MV63" s="19" t="str">
        <f ca="1">IFERROR(__xludf.DUMMYFUNCTION("""COMPUTED_VALUE"""),"За")</f>
        <v>За</v>
      </c>
      <c r="MW63" s="19">
        <f ca="1">IFERROR(__xludf.DUMMYFUNCTION("""COMPUTED_VALUE"""),68)</f>
        <v>68</v>
      </c>
      <c r="MX63" s="19" t="str">
        <f ca="1">IFERROR(__xludf.DUMMYFUNCTION("""COMPUTED_VALUE"""),"Пинзеник  О. О.")</f>
        <v>Пинзеник  О. О.</v>
      </c>
      <c r="MY63" s="19" t="str">
        <f ca="1">IFERROR(__xludf.DUMMYFUNCTION("""COMPUTED_VALUE"""),"За")</f>
        <v>За</v>
      </c>
      <c r="MZ63" s="19">
        <f ca="1">IFERROR(__xludf.DUMMYFUNCTION("""COMPUTED_VALUE"""),68)</f>
        <v>68</v>
      </c>
      <c r="NA63" s="19" t="str">
        <f ca="1">IFERROR(__xludf.DUMMYFUNCTION("""COMPUTED_VALUE"""),"Пинзеник  О. О.")</f>
        <v>Пинзеник  О. О.</v>
      </c>
      <c r="NB63" s="19" t="str">
        <f ca="1">IFERROR(__xludf.DUMMYFUNCTION("""COMPUTED_VALUE"""),"За")</f>
        <v>За</v>
      </c>
      <c r="NC63" s="19">
        <f ca="1">IFERROR(__xludf.DUMMYFUNCTION("""COMPUTED_VALUE"""),68)</f>
        <v>68</v>
      </c>
      <c r="ND63" s="19" t="str">
        <f ca="1">IFERROR(__xludf.DUMMYFUNCTION("""COMPUTED_VALUE"""),"Пинзеник  О. О.")</f>
        <v>Пинзеник  О. О.</v>
      </c>
      <c r="NE63" s="19" t="str">
        <f ca="1">IFERROR(__xludf.DUMMYFUNCTION("""COMPUTED_VALUE"""),"За")</f>
        <v>За</v>
      </c>
      <c r="NF63" s="19">
        <f ca="1">IFERROR(__xludf.DUMMYFUNCTION("""COMPUTED_VALUE"""),68)</f>
        <v>68</v>
      </c>
      <c r="NG63" s="19" t="str">
        <f ca="1">IFERROR(__xludf.DUMMYFUNCTION("""COMPUTED_VALUE"""),"Пинзеник  О. О.")</f>
        <v>Пинзеник  О. О.</v>
      </c>
      <c r="NH63" s="19" t="str">
        <f ca="1">IFERROR(__xludf.DUMMYFUNCTION("""COMPUTED_VALUE"""),"За")</f>
        <v>За</v>
      </c>
      <c r="NI63" s="19">
        <f ca="1">IFERROR(__xludf.DUMMYFUNCTION("""COMPUTED_VALUE"""),68)</f>
        <v>68</v>
      </c>
      <c r="NJ63" s="19" t="str">
        <f ca="1">IFERROR(__xludf.DUMMYFUNCTION("""COMPUTED_VALUE"""),"Пинзеник  О. О.")</f>
        <v>Пинзеник  О. О.</v>
      </c>
      <c r="NK63" s="19" t="str">
        <f ca="1">IFERROR(__xludf.DUMMYFUNCTION("""COMPUTED_VALUE"""),"За")</f>
        <v>За</v>
      </c>
      <c r="NL63" s="19">
        <f ca="1">IFERROR(__xludf.DUMMYFUNCTION("""COMPUTED_VALUE"""),68)</f>
        <v>68</v>
      </c>
      <c r="NM63" s="19" t="str">
        <f ca="1">IFERROR(__xludf.DUMMYFUNCTION("""COMPUTED_VALUE"""),"Пинзеник  О. О.")</f>
        <v>Пинзеник  О. О.</v>
      </c>
      <c r="NN63" s="19" t="str">
        <f ca="1">IFERROR(__xludf.DUMMYFUNCTION("""COMPUTED_VALUE"""),"За")</f>
        <v>За</v>
      </c>
      <c r="NO63" s="19">
        <f ca="1">IFERROR(__xludf.DUMMYFUNCTION("""COMPUTED_VALUE"""),68)</f>
        <v>68</v>
      </c>
      <c r="NP63" s="19" t="str">
        <f ca="1">IFERROR(__xludf.DUMMYFUNCTION("""COMPUTED_VALUE"""),"Пинзеник  О. О.")</f>
        <v>Пинзеник  О. О.</v>
      </c>
      <c r="NQ63" s="19" t="str">
        <f ca="1">IFERROR(__xludf.DUMMYFUNCTION("""COMPUTED_VALUE"""),"За")</f>
        <v>За</v>
      </c>
      <c r="NR63" s="19">
        <f ca="1">IFERROR(__xludf.DUMMYFUNCTION("""COMPUTED_VALUE"""),68)</f>
        <v>68</v>
      </c>
      <c r="NS63" s="19" t="str">
        <f ca="1">IFERROR(__xludf.DUMMYFUNCTION("""COMPUTED_VALUE"""),"Пинзеник  О. О.")</f>
        <v>Пинзеник  О. О.</v>
      </c>
      <c r="NT63" s="19" t="str">
        <f ca="1">IFERROR(__xludf.DUMMYFUNCTION("""COMPUTED_VALUE"""),"Утримався")</f>
        <v>Утримався</v>
      </c>
      <c r="NU63" s="19">
        <f ca="1">IFERROR(__xludf.DUMMYFUNCTION("""COMPUTED_VALUE"""),68)</f>
        <v>68</v>
      </c>
      <c r="NV63" s="19" t="str">
        <f ca="1">IFERROR(__xludf.DUMMYFUNCTION("""COMPUTED_VALUE"""),"Пинзеник  О. О.")</f>
        <v>Пинзеник  О. О.</v>
      </c>
      <c r="NW63" s="19" t="str">
        <f ca="1">IFERROR(__xludf.DUMMYFUNCTION("""COMPUTED_VALUE"""),"Утримався")</f>
        <v>Утримався</v>
      </c>
      <c r="NX63" s="19">
        <f ca="1">IFERROR(__xludf.DUMMYFUNCTION("""COMPUTED_VALUE"""),68)</f>
        <v>68</v>
      </c>
      <c r="NY63" s="19" t="str">
        <f ca="1">IFERROR(__xludf.DUMMYFUNCTION("""COMPUTED_VALUE"""),"Пинзеник  О. О.")</f>
        <v>Пинзеник  О. О.</v>
      </c>
      <c r="NZ63" s="19" t="str">
        <f ca="1">IFERROR(__xludf.DUMMYFUNCTION("""COMPUTED_VALUE"""),"За")</f>
        <v>За</v>
      </c>
      <c r="OA63" s="19">
        <f ca="1">IFERROR(__xludf.DUMMYFUNCTION("""COMPUTED_VALUE"""),68)</f>
        <v>68</v>
      </c>
      <c r="OB63" s="19" t="str">
        <f ca="1">IFERROR(__xludf.DUMMYFUNCTION("""COMPUTED_VALUE"""),"Пинзеник  О. О.")</f>
        <v>Пинзеник  О. О.</v>
      </c>
      <c r="OC63" s="19" t="str">
        <f ca="1">IFERROR(__xludf.DUMMYFUNCTION("""COMPUTED_VALUE"""),"Не голосував")</f>
        <v>Не голосував</v>
      </c>
      <c r="OD63" s="19">
        <f ca="1">IFERROR(__xludf.DUMMYFUNCTION("""COMPUTED_VALUE"""),68)</f>
        <v>68</v>
      </c>
      <c r="OE63" s="19" t="str">
        <f ca="1">IFERROR(__xludf.DUMMYFUNCTION("""COMPUTED_VALUE"""),"Пинзеник  О. О.")</f>
        <v>Пинзеник  О. О.</v>
      </c>
      <c r="OF63" s="19" t="str">
        <f ca="1">IFERROR(__xludf.DUMMYFUNCTION("""COMPUTED_VALUE"""),"За")</f>
        <v>За</v>
      </c>
      <c r="OG63" s="19">
        <f ca="1">IFERROR(__xludf.DUMMYFUNCTION("""COMPUTED_VALUE"""),68)</f>
        <v>68</v>
      </c>
      <c r="OH63" s="19" t="str">
        <f ca="1">IFERROR(__xludf.DUMMYFUNCTION("""COMPUTED_VALUE"""),"Пинзеник  О. О.")</f>
        <v>Пинзеник  О. О.</v>
      </c>
      <c r="OI63" s="19" t="str">
        <f ca="1">IFERROR(__xludf.DUMMYFUNCTION("""COMPUTED_VALUE"""),"Не голосував")</f>
        <v>Не голосував</v>
      </c>
      <c r="OJ63" s="19">
        <f ca="1">IFERROR(__xludf.DUMMYFUNCTION("""COMPUTED_VALUE"""),68)</f>
        <v>68</v>
      </c>
      <c r="OK63" s="19" t="str">
        <f ca="1">IFERROR(__xludf.DUMMYFUNCTION("""COMPUTED_VALUE"""),"Пинзеник  О. О.")</f>
        <v>Пинзеник  О. О.</v>
      </c>
      <c r="OL63" s="19" t="str">
        <f ca="1">IFERROR(__xludf.DUMMYFUNCTION("""COMPUTED_VALUE"""),"Не голосував")</f>
        <v>Не голосував</v>
      </c>
      <c r="OM63" s="19">
        <f ca="1">IFERROR(__xludf.DUMMYFUNCTION("""COMPUTED_VALUE"""),68)</f>
        <v>68</v>
      </c>
      <c r="ON63" s="19" t="str">
        <f ca="1">IFERROR(__xludf.DUMMYFUNCTION("""COMPUTED_VALUE"""),"Пинзеник  О. О.")</f>
        <v>Пинзеник  О. О.</v>
      </c>
      <c r="OO63" s="19" t="str">
        <f ca="1">IFERROR(__xludf.DUMMYFUNCTION("""COMPUTED_VALUE"""),"Не голосував")</f>
        <v>Не голосував</v>
      </c>
      <c r="OP63" s="19">
        <f ca="1">IFERROR(__xludf.DUMMYFUNCTION("""COMPUTED_VALUE"""),68)</f>
        <v>68</v>
      </c>
      <c r="OQ63" s="19" t="str">
        <f ca="1">IFERROR(__xludf.DUMMYFUNCTION("""COMPUTED_VALUE"""),"Пинзеник  О. О.")</f>
        <v>Пинзеник  О. О.</v>
      </c>
      <c r="OR63" s="19" t="str">
        <f ca="1">IFERROR(__xludf.DUMMYFUNCTION("""COMPUTED_VALUE"""),"За")</f>
        <v>За</v>
      </c>
      <c r="OS63" s="19">
        <f ca="1">IFERROR(__xludf.DUMMYFUNCTION("""COMPUTED_VALUE"""),68)</f>
        <v>68</v>
      </c>
      <c r="OT63" s="19" t="str">
        <f ca="1">IFERROR(__xludf.DUMMYFUNCTION("""COMPUTED_VALUE"""),"Пинзеник  О. О.")</f>
        <v>Пинзеник  О. О.</v>
      </c>
      <c r="OU63" s="19" t="str">
        <f ca="1">IFERROR(__xludf.DUMMYFUNCTION("""COMPUTED_VALUE"""),"Не голосував")</f>
        <v>Не голосував</v>
      </c>
      <c r="OV63" s="19">
        <f ca="1">IFERROR(__xludf.DUMMYFUNCTION("""COMPUTED_VALUE"""),68)</f>
        <v>68</v>
      </c>
      <c r="OW63" s="19" t="str">
        <f ca="1">IFERROR(__xludf.DUMMYFUNCTION("""COMPUTED_VALUE"""),"Пинзеник  О. О.")</f>
        <v>Пинзеник  О. О.</v>
      </c>
      <c r="OX63" s="19" t="str">
        <f ca="1">IFERROR(__xludf.DUMMYFUNCTION("""COMPUTED_VALUE"""),"За")</f>
        <v>За</v>
      </c>
      <c r="OY63" s="19">
        <f ca="1">IFERROR(__xludf.DUMMYFUNCTION("""COMPUTED_VALUE"""),68)</f>
        <v>68</v>
      </c>
      <c r="OZ63" s="19" t="str">
        <f ca="1">IFERROR(__xludf.DUMMYFUNCTION("""COMPUTED_VALUE"""),"Пинзеник  О. О.")</f>
        <v>Пинзеник  О. О.</v>
      </c>
      <c r="PA63" s="19" t="str">
        <f ca="1">IFERROR(__xludf.DUMMYFUNCTION("""COMPUTED_VALUE"""),"За")</f>
        <v>За</v>
      </c>
      <c r="PB63" s="19">
        <f ca="1">IFERROR(__xludf.DUMMYFUNCTION("""COMPUTED_VALUE"""),68)</f>
        <v>68</v>
      </c>
      <c r="PC63" s="19" t="str">
        <f ca="1">IFERROR(__xludf.DUMMYFUNCTION("""COMPUTED_VALUE"""),"Пинзеник  О. О.")</f>
        <v>Пинзеник  О. О.</v>
      </c>
      <c r="PD63" s="19" t="str">
        <f ca="1">IFERROR(__xludf.DUMMYFUNCTION("""COMPUTED_VALUE"""),"За")</f>
        <v>За</v>
      </c>
      <c r="PE63" s="19">
        <f ca="1">IFERROR(__xludf.DUMMYFUNCTION("""COMPUTED_VALUE"""),68)</f>
        <v>68</v>
      </c>
      <c r="PF63" s="19" t="str">
        <f ca="1">IFERROR(__xludf.DUMMYFUNCTION("""COMPUTED_VALUE"""),"Пинзеник  О. О.")</f>
        <v>Пинзеник  О. О.</v>
      </c>
      <c r="PG63" s="19" t="str">
        <f ca="1">IFERROR(__xludf.DUMMYFUNCTION("""COMPUTED_VALUE"""),"Не голосував")</f>
        <v>Не голосував</v>
      </c>
      <c r="PH63" s="19">
        <f ca="1">IFERROR(__xludf.DUMMYFUNCTION("""COMPUTED_VALUE"""),68)</f>
        <v>68</v>
      </c>
      <c r="PI63" s="19" t="str">
        <f ca="1">IFERROR(__xludf.DUMMYFUNCTION("""COMPUTED_VALUE"""),"Пинзеник  О. О.")</f>
        <v>Пинзеник  О. О.</v>
      </c>
      <c r="PJ63" s="19" t="str">
        <f ca="1">IFERROR(__xludf.DUMMYFUNCTION("""COMPUTED_VALUE"""),"Не голосував")</f>
        <v>Не голосував</v>
      </c>
      <c r="PK63" s="19">
        <f ca="1">IFERROR(__xludf.DUMMYFUNCTION("""COMPUTED_VALUE"""),68)</f>
        <v>68</v>
      </c>
      <c r="PL63" s="19" t="str">
        <f ca="1">IFERROR(__xludf.DUMMYFUNCTION("""COMPUTED_VALUE"""),"Пинзеник  О. О.")</f>
        <v>Пинзеник  О. О.</v>
      </c>
      <c r="PM63" s="19" t="str">
        <f ca="1">IFERROR(__xludf.DUMMYFUNCTION("""COMPUTED_VALUE"""),"Не голосував")</f>
        <v>Не голосував</v>
      </c>
      <c r="PN63" s="19">
        <f ca="1">IFERROR(__xludf.DUMMYFUNCTION("""COMPUTED_VALUE"""),68)</f>
        <v>68</v>
      </c>
      <c r="PO63" s="19" t="str">
        <f ca="1">IFERROR(__xludf.DUMMYFUNCTION("""COMPUTED_VALUE"""),"Пинзеник  О. О.")</f>
        <v>Пинзеник  О. О.</v>
      </c>
      <c r="PP63" s="19" t="str">
        <f ca="1">IFERROR(__xludf.DUMMYFUNCTION("""COMPUTED_VALUE"""),"За")</f>
        <v>За</v>
      </c>
      <c r="PQ63" s="19">
        <f ca="1">IFERROR(__xludf.DUMMYFUNCTION("""COMPUTED_VALUE"""),68)</f>
        <v>68</v>
      </c>
      <c r="PR63" s="19" t="str">
        <f ca="1">IFERROR(__xludf.DUMMYFUNCTION("""COMPUTED_VALUE"""),"Пинзеник  О. О.")</f>
        <v>Пинзеник  О. О.</v>
      </c>
      <c r="PS63" s="19" t="str">
        <f ca="1">IFERROR(__xludf.DUMMYFUNCTION("""COMPUTED_VALUE"""),"Не голосував")</f>
        <v>Не голосував</v>
      </c>
      <c r="PT63" s="19">
        <f ca="1">IFERROR(__xludf.DUMMYFUNCTION("""COMPUTED_VALUE"""),68)</f>
        <v>68</v>
      </c>
      <c r="PU63" s="19" t="str">
        <f ca="1">IFERROR(__xludf.DUMMYFUNCTION("""COMPUTED_VALUE"""),"Пинзеник  О. О.")</f>
        <v>Пинзеник  О. О.</v>
      </c>
      <c r="PV63" s="19" t="str">
        <f ca="1">IFERROR(__xludf.DUMMYFUNCTION("""COMPUTED_VALUE"""),"Не голосував")</f>
        <v>Не голосував</v>
      </c>
      <c r="PW63" s="19">
        <f ca="1">IFERROR(__xludf.DUMMYFUNCTION("""COMPUTED_VALUE"""),68)</f>
        <v>68</v>
      </c>
      <c r="PX63" s="19" t="str">
        <f ca="1">IFERROR(__xludf.DUMMYFUNCTION("""COMPUTED_VALUE"""),"Пинзеник  О. О.")</f>
        <v>Пинзеник  О. О.</v>
      </c>
      <c r="PY63" s="19" t="str">
        <f ca="1">IFERROR(__xludf.DUMMYFUNCTION("""COMPUTED_VALUE"""),"За")</f>
        <v>За</v>
      </c>
      <c r="PZ63" s="19">
        <f ca="1">IFERROR(__xludf.DUMMYFUNCTION("""COMPUTED_VALUE"""),68)</f>
        <v>68</v>
      </c>
      <c r="QA63" s="19" t="str">
        <f ca="1">IFERROR(__xludf.DUMMYFUNCTION("""COMPUTED_VALUE"""),"Пинзеник  О. О.")</f>
        <v>Пинзеник  О. О.</v>
      </c>
      <c r="QB63" s="19" t="str">
        <f ca="1">IFERROR(__xludf.DUMMYFUNCTION("""COMPUTED_VALUE"""),"Утримався")</f>
        <v>Утримався</v>
      </c>
      <c r="QC63" s="19">
        <f ca="1">IFERROR(__xludf.DUMMYFUNCTION("""COMPUTED_VALUE"""),68)</f>
        <v>68</v>
      </c>
      <c r="QD63" s="19" t="str">
        <f ca="1">IFERROR(__xludf.DUMMYFUNCTION("""COMPUTED_VALUE"""),"Пинзеник  О. О.")</f>
        <v>Пинзеник  О. О.</v>
      </c>
      <c r="QE63" s="19" t="str">
        <f ca="1">IFERROR(__xludf.DUMMYFUNCTION("""COMPUTED_VALUE"""),"Утримався")</f>
        <v>Утримався</v>
      </c>
      <c r="QF63" s="19">
        <f ca="1">IFERROR(__xludf.DUMMYFUNCTION("""COMPUTED_VALUE"""),68)</f>
        <v>68</v>
      </c>
      <c r="QG63" s="19" t="str">
        <f ca="1">IFERROR(__xludf.DUMMYFUNCTION("""COMPUTED_VALUE"""),"Пинзеник  О. О.")</f>
        <v>Пинзеник  О. О.</v>
      </c>
      <c r="QH63" s="19" t="str">
        <f ca="1">IFERROR(__xludf.DUMMYFUNCTION("""COMPUTED_VALUE"""),"Утримався")</f>
        <v>Утримався</v>
      </c>
      <c r="QI63" s="19">
        <f ca="1">IFERROR(__xludf.DUMMYFUNCTION("""COMPUTED_VALUE"""),68)</f>
        <v>68</v>
      </c>
      <c r="QJ63" s="19" t="str">
        <f ca="1">IFERROR(__xludf.DUMMYFUNCTION("""COMPUTED_VALUE"""),"Пинзеник  О. О.")</f>
        <v>Пинзеник  О. О.</v>
      </c>
      <c r="QK63" s="19" t="str">
        <f ca="1">IFERROR(__xludf.DUMMYFUNCTION("""COMPUTED_VALUE"""),"За")</f>
        <v>За</v>
      </c>
    </row>
    <row r="64" spans="1:453" ht="12.75">
      <c r="A64" s="17">
        <f ca="1">IFERROR(__xludf.DUMMYFUNCTION("""COMPUTED_VALUE"""),20)</f>
        <v>20</v>
      </c>
      <c r="B64" s="17" t="str">
        <f ca="1">IFERROR(__xludf.DUMMYFUNCTION("""COMPUTED_VALUE"""),"Романюк Р. С.")</f>
        <v>Романюк Р. С.</v>
      </c>
      <c r="C64" s="19" t="str">
        <f ca="1">IFERROR(__xludf.DUMMYFUNCTION("""COMPUTED_VALUE"""),"За")</f>
        <v>За</v>
      </c>
      <c r="D64" s="19">
        <f ca="1">IFERROR(__xludf.DUMMYFUNCTION("""COMPUTED_VALUE"""),20)</f>
        <v>20</v>
      </c>
      <c r="E64" s="19" t="str">
        <f ca="1">IFERROR(__xludf.DUMMYFUNCTION("""COMPUTED_VALUE"""),"Романюк Р. С.")</f>
        <v>Романюк Р. С.</v>
      </c>
      <c r="F64" s="19" t="str">
        <f ca="1">IFERROR(__xludf.DUMMYFUNCTION("""COMPUTED_VALUE"""),"За")</f>
        <v>За</v>
      </c>
      <c r="G64" s="19">
        <f ca="1">IFERROR(__xludf.DUMMYFUNCTION("""COMPUTED_VALUE"""),20)</f>
        <v>20</v>
      </c>
      <c r="H64" s="19" t="str">
        <f ca="1">IFERROR(__xludf.DUMMYFUNCTION("""COMPUTED_VALUE"""),"Романюк Р. С.")</f>
        <v>Романюк Р. С.</v>
      </c>
      <c r="I64" s="19" t="str">
        <f ca="1">IFERROR(__xludf.DUMMYFUNCTION("""COMPUTED_VALUE"""),"За")</f>
        <v>За</v>
      </c>
      <c r="J64" s="19">
        <f ca="1">IFERROR(__xludf.DUMMYFUNCTION("""COMPUTED_VALUE"""),20)</f>
        <v>20</v>
      </c>
      <c r="K64" s="19" t="str">
        <f ca="1">IFERROR(__xludf.DUMMYFUNCTION("""COMPUTED_VALUE"""),"Романюк Р. С.")</f>
        <v>Романюк Р. С.</v>
      </c>
      <c r="L64" s="19" t="str">
        <f ca="1">IFERROR(__xludf.DUMMYFUNCTION("""COMPUTED_VALUE"""),"За")</f>
        <v>За</v>
      </c>
      <c r="M64" s="19">
        <f ca="1">IFERROR(__xludf.DUMMYFUNCTION("""COMPUTED_VALUE"""),20)</f>
        <v>20</v>
      </c>
      <c r="N64" s="19" t="str">
        <f ca="1">IFERROR(__xludf.DUMMYFUNCTION("""COMPUTED_VALUE"""),"Романюк Р. С.")</f>
        <v>Романюк Р. С.</v>
      </c>
      <c r="O64" s="19" t="str">
        <f ca="1">IFERROR(__xludf.DUMMYFUNCTION("""COMPUTED_VALUE"""),"Не голосував")</f>
        <v>Не голосував</v>
      </c>
      <c r="P64" s="19">
        <f ca="1">IFERROR(__xludf.DUMMYFUNCTION("""COMPUTED_VALUE"""),20)</f>
        <v>20</v>
      </c>
      <c r="Q64" s="19" t="str">
        <f ca="1">IFERROR(__xludf.DUMMYFUNCTION("""COMPUTED_VALUE"""),"Романюк Р. С.")</f>
        <v>Романюк Р. С.</v>
      </c>
      <c r="R64" s="19" t="str">
        <f ca="1">IFERROR(__xludf.DUMMYFUNCTION("""COMPUTED_VALUE"""),"За")</f>
        <v>За</v>
      </c>
      <c r="S64" s="19">
        <f ca="1">IFERROR(__xludf.DUMMYFUNCTION("""COMPUTED_VALUE"""),20)</f>
        <v>20</v>
      </c>
      <c r="T64" s="19" t="str">
        <f ca="1">IFERROR(__xludf.DUMMYFUNCTION("""COMPUTED_VALUE"""),"Романюк Р. С.")</f>
        <v>Романюк Р. С.</v>
      </c>
      <c r="U64" s="19" t="str">
        <f ca="1">IFERROR(__xludf.DUMMYFUNCTION("""COMPUTED_VALUE"""),"За")</f>
        <v>За</v>
      </c>
      <c r="V64" s="19">
        <f ca="1">IFERROR(__xludf.DUMMYFUNCTION("""COMPUTED_VALUE"""),20)</f>
        <v>20</v>
      </c>
      <c r="W64" s="19" t="str">
        <f ca="1">IFERROR(__xludf.DUMMYFUNCTION("""COMPUTED_VALUE"""),"Романюк Р. С.")</f>
        <v>Романюк Р. С.</v>
      </c>
      <c r="X64" s="19" t="str">
        <f ca="1">IFERROR(__xludf.DUMMYFUNCTION("""COMPUTED_VALUE"""),"За")</f>
        <v>За</v>
      </c>
      <c r="Y64" s="19">
        <f ca="1">IFERROR(__xludf.DUMMYFUNCTION("""COMPUTED_VALUE"""),20)</f>
        <v>20</v>
      </c>
      <c r="Z64" s="19" t="str">
        <f ca="1">IFERROR(__xludf.DUMMYFUNCTION("""COMPUTED_VALUE"""),"Романюк Р. С.")</f>
        <v>Романюк Р. С.</v>
      </c>
      <c r="AA64" s="19" t="str">
        <f ca="1">IFERROR(__xludf.DUMMYFUNCTION("""COMPUTED_VALUE"""),"За")</f>
        <v>За</v>
      </c>
      <c r="AB64" s="19">
        <f ca="1">IFERROR(__xludf.DUMMYFUNCTION("""COMPUTED_VALUE"""),20)</f>
        <v>20</v>
      </c>
      <c r="AC64" s="19" t="str">
        <f ca="1">IFERROR(__xludf.DUMMYFUNCTION("""COMPUTED_VALUE"""),"Романюк Р. С.")</f>
        <v>Романюк Р. С.</v>
      </c>
      <c r="AD64" s="19" t="str">
        <f ca="1">IFERROR(__xludf.DUMMYFUNCTION("""COMPUTED_VALUE"""),"За")</f>
        <v>За</v>
      </c>
      <c r="AE64" s="19">
        <f ca="1">IFERROR(__xludf.DUMMYFUNCTION("""COMPUTED_VALUE"""),20)</f>
        <v>20</v>
      </c>
      <c r="AF64" s="19" t="str">
        <f ca="1">IFERROR(__xludf.DUMMYFUNCTION("""COMPUTED_VALUE"""),"Романюк Р. С.")</f>
        <v>Романюк Р. С.</v>
      </c>
      <c r="AG64" s="19" t="str">
        <f ca="1">IFERROR(__xludf.DUMMYFUNCTION("""COMPUTED_VALUE"""),"За")</f>
        <v>За</v>
      </c>
      <c r="AH64" s="19">
        <f ca="1">IFERROR(__xludf.DUMMYFUNCTION("""COMPUTED_VALUE"""),20)</f>
        <v>20</v>
      </c>
      <c r="AI64" s="19" t="str">
        <f ca="1">IFERROR(__xludf.DUMMYFUNCTION("""COMPUTED_VALUE"""),"Романюк Р. С.")</f>
        <v>Романюк Р. С.</v>
      </c>
      <c r="AJ64" s="19" t="str">
        <f ca="1">IFERROR(__xludf.DUMMYFUNCTION("""COMPUTED_VALUE"""),"За")</f>
        <v>За</v>
      </c>
      <c r="AK64" s="19">
        <f ca="1">IFERROR(__xludf.DUMMYFUNCTION("""COMPUTED_VALUE"""),20)</f>
        <v>20</v>
      </c>
      <c r="AL64" s="19" t="str">
        <f ca="1">IFERROR(__xludf.DUMMYFUNCTION("""COMPUTED_VALUE"""),"Романюк Р. С.")</f>
        <v>Романюк Р. С.</v>
      </c>
      <c r="AM64" s="19" t="str">
        <f ca="1">IFERROR(__xludf.DUMMYFUNCTION("""COMPUTED_VALUE"""),"За")</f>
        <v>За</v>
      </c>
      <c r="AN64" s="19">
        <f ca="1">IFERROR(__xludf.DUMMYFUNCTION("""COMPUTED_VALUE"""),20)</f>
        <v>20</v>
      </c>
      <c r="AO64" s="19" t="str">
        <f ca="1">IFERROR(__xludf.DUMMYFUNCTION("""COMPUTED_VALUE"""),"Романюк Р. С.")</f>
        <v>Романюк Р. С.</v>
      </c>
      <c r="AP64" s="19" t="str">
        <f ca="1">IFERROR(__xludf.DUMMYFUNCTION("""COMPUTED_VALUE"""),"За")</f>
        <v>За</v>
      </c>
      <c r="AQ64" s="19">
        <f ca="1">IFERROR(__xludf.DUMMYFUNCTION("""COMPUTED_VALUE"""),20)</f>
        <v>20</v>
      </c>
      <c r="AR64" s="19" t="str">
        <f ca="1">IFERROR(__xludf.DUMMYFUNCTION("""COMPUTED_VALUE"""),"Романюк Р. С.")</f>
        <v>Романюк Р. С.</v>
      </c>
      <c r="AS64" s="19" t="str">
        <f ca="1">IFERROR(__xludf.DUMMYFUNCTION("""COMPUTED_VALUE"""),"За")</f>
        <v>За</v>
      </c>
      <c r="AT64" s="19">
        <f ca="1">IFERROR(__xludf.DUMMYFUNCTION("""COMPUTED_VALUE"""),20)</f>
        <v>20</v>
      </c>
      <c r="AU64" s="19" t="str">
        <f ca="1">IFERROR(__xludf.DUMMYFUNCTION("""COMPUTED_VALUE"""),"Романюк Р. С.")</f>
        <v>Романюк Р. С.</v>
      </c>
      <c r="AV64" s="19" t="str">
        <f ca="1">IFERROR(__xludf.DUMMYFUNCTION("""COMPUTED_VALUE"""),"За")</f>
        <v>За</v>
      </c>
      <c r="AW64" s="19">
        <f ca="1">IFERROR(__xludf.DUMMYFUNCTION("""COMPUTED_VALUE"""),20)</f>
        <v>20</v>
      </c>
      <c r="AX64" s="19" t="str">
        <f ca="1">IFERROR(__xludf.DUMMYFUNCTION("""COMPUTED_VALUE"""),"Романюк Р. С.")</f>
        <v>Романюк Р. С.</v>
      </c>
      <c r="AY64" s="19" t="str">
        <f ca="1">IFERROR(__xludf.DUMMYFUNCTION("""COMPUTED_VALUE"""),"За")</f>
        <v>За</v>
      </c>
      <c r="AZ64" s="19">
        <f ca="1">IFERROR(__xludf.DUMMYFUNCTION("""COMPUTED_VALUE"""),20)</f>
        <v>20</v>
      </c>
      <c r="BA64" s="19" t="str">
        <f ca="1">IFERROR(__xludf.DUMMYFUNCTION("""COMPUTED_VALUE"""),"Романюк Р. С.")</f>
        <v>Романюк Р. С.</v>
      </c>
      <c r="BB64" s="19" t="str">
        <f ca="1">IFERROR(__xludf.DUMMYFUNCTION("""COMPUTED_VALUE"""),"За")</f>
        <v>За</v>
      </c>
      <c r="BC64" s="19">
        <f ca="1">IFERROR(__xludf.DUMMYFUNCTION("""COMPUTED_VALUE"""),20)</f>
        <v>20</v>
      </c>
      <c r="BD64" s="19" t="str">
        <f ca="1">IFERROR(__xludf.DUMMYFUNCTION("""COMPUTED_VALUE"""),"Романюк Р. С.")</f>
        <v>Романюк Р. С.</v>
      </c>
      <c r="BE64" s="19" t="str">
        <f ca="1">IFERROR(__xludf.DUMMYFUNCTION("""COMPUTED_VALUE"""),"За")</f>
        <v>За</v>
      </c>
      <c r="BF64" s="19">
        <f ca="1">IFERROR(__xludf.DUMMYFUNCTION("""COMPUTED_VALUE"""),20)</f>
        <v>20</v>
      </c>
      <c r="BG64" s="19" t="str">
        <f ca="1">IFERROR(__xludf.DUMMYFUNCTION("""COMPUTED_VALUE"""),"Романюк Р. С.")</f>
        <v>Романюк Р. С.</v>
      </c>
      <c r="BH64" s="19" t="str">
        <f ca="1">IFERROR(__xludf.DUMMYFUNCTION("""COMPUTED_VALUE"""),"За")</f>
        <v>За</v>
      </c>
      <c r="BI64" s="19">
        <f ca="1">IFERROR(__xludf.DUMMYFUNCTION("""COMPUTED_VALUE"""),20)</f>
        <v>20</v>
      </c>
      <c r="BJ64" s="19" t="str">
        <f ca="1">IFERROR(__xludf.DUMMYFUNCTION("""COMPUTED_VALUE"""),"Романюк Р. С.")</f>
        <v>Романюк Р. С.</v>
      </c>
      <c r="BK64" s="19" t="str">
        <f ca="1">IFERROR(__xludf.DUMMYFUNCTION("""COMPUTED_VALUE"""),"Не голосував")</f>
        <v>Не голосував</v>
      </c>
      <c r="BL64" s="19">
        <f ca="1">IFERROR(__xludf.DUMMYFUNCTION("""COMPUTED_VALUE"""),20)</f>
        <v>20</v>
      </c>
      <c r="BM64" s="19" t="str">
        <f ca="1">IFERROR(__xludf.DUMMYFUNCTION("""COMPUTED_VALUE"""),"Романюк Р. С.")</f>
        <v>Романюк Р. С.</v>
      </c>
      <c r="BN64" s="19" t="str">
        <f ca="1">IFERROR(__xludf.DUMMYFUNCTION("""COMPUTED_VALUE"""),"Не голосував")</f>
        <v>Не голосував</v>
      </c>
      <c r="BO64" s="19">
        <f ca="1">IFERROR(__xludf.DUMMYFUNCTION("""COMPUTED_VALUE"""),20)</f>
        <v>20</v>
      </c>
      <c r="BP64" s="19" t="str">
        <f ca="1">IFERROR(__xludf.DUMMYFUNCTION("""COMPUTED_VALUE"""),"Романюк Р. С.")</f>
        <v>Романюк Р. С.</v>
      </c>
      <c r="BQ64" s="19" t="str">
        <f ca="1">IFERROR(__xludf.DUMMYFUNCTION("""COMPUTED_VALUE"""),"Не голосував")</f>
        <v>Не голосував</v>
      </c>
      <c r="BR64" s="19">
        <f ca="1">IFERROR(__xludf.DUMMYFUNCTION("""COMPUTED_VALUE"""),20)</f>
        <v>20</v>
      </c>
      <c r="BS64" s="19" t="str">
        <f ca="1">IFERROR(__xludf.DUMMYFUNCTION("""COMPUTED_VALUE"""),"Романюк Р. С.")</f>
        <v>Романюк Р. С.</v>
      </c>
      <c r="BT64" s="19" t="str">
        <f ca="1">IFERROR(__xludf.DUMMYFUNCTION("""COMPUTED_VALUE"""),"...")</f>
        <v>...</v>
      </c>
      <c r="BU64" s="19">
        <f ca="1">IFERROR(__xludf.DUMMYFUNCTION("""COMPUTED_VALUE"""),20)</f>
        <v>20</v>
      </c>
      <c r="BV64" s="19" t="str">
        <f ca="1">IFERROR(__xludf.DUMMYFUNCTION("""COMPUTED_VALUE"""),"Романюк Р. С.")</f>
        <v>Романюк Р. С.</v>
      </c>
      <c r="BW64" s="19" t="str">
        <f ca="1">IFERROR(__xludf.DUMMYFUNCTION("""COMPUTED_VALUE"""),"...")</f>
        <v>...</v>
      </c>
      <c r="BX64" s="19">
        <f ca="1">IFERROR(__xludf.DUMMYFUNCTION("""COMPUTED_VALUE"""),20)</f>
        <v>20</v>
      </c>
      <c r="BY64" s="19" t="str">
        <f ca="1">IFERROR(__xludf.DUMMYFUNCTION("""COMPUTED_VALUE"""),"Романюк Р. С.")</f>
        <v>Романюк Р. С.</v>
      </c>
      <c r="BZ64" s="19" t="str">
        <f ca="1">IFERROR(__xludf.DUMMYFUNCTION("""COMPUTED_VALUE"""),"...")</f>
        <v>...</v>
      </c>
      <c r="CA64" s="19">
        <f ca="1">IFERROR(__xludf.DUMMYFUNCTION("""COMPUTED_VALUE"""),20)</f>
        <v>20</v>
      </c>
      <c r="CB64" s="19" t="str">
        <f ca="1">IFERROR(__xludf.DUMMYFUNCTION("""COMPUTED_VALUE"""),"Романюк Р. С.")</f>
        <v>Романюк Р. С.</v>
      </c>
      <c r="CC64" s="19" t="str">
        <f ca="1">IFERROR(__xludf.DUMMYFUNCTION("""COMPUTED_VALUE"""),"...")</f>
        <v>...</v>
      </c>
      <c r="CD64" s="19">
        <f ca="1">IFERROR(__xludf.DUMMYFUNCTION("""COMPUTED_VALUE"""),20)</f>
        <v>20</v>
      </c>
      <c r="CE64" s="19" t="str">
        <f ca="1">IFERROR(__xludf.DUMMYFUNCTION("""COMPUTED_VALUE"""),"Романюк Р. С.")</f>
        <v>Романюк Р. С.</v>
      </c>
      <c r="CF64" s="19" t="str">
        <f ca="1">IFERROR(__xludf.DUMMYFUNCTION("""COMPUTED_VALUE"""),"...")</f>
        <v>...</v>
      </c>
      <c r="CG64" s="19">
        <f ca="1">IFERROR(__xludf.DUMMYFUNCTION("""COMPUTED_VALUE"""),20)</f>
        <v>20</v>
      </c>
      <c r="CH64" s="19" t="str">
        <f ca="1">IFERROR(__xludf.DUMMYFUNCTION("""COMPUTED_VALUE"""),"Романюк Р. С.")</f>
        <v>Романюк Р. С.</v>
      </c>
      <c r="CI64" s="19" t="str">
        <f ca="1">IFERROR(__xludf.DUMMYFUNCTION("""COMPUTED_VALUE"""),"За")</f>
        <v>За</v>
      </c>
      <c r="CJ64" s="19">
        <f ca="1">IFERROR(__xludf.DUMMYFUNCTION("""COMPUTED_VALUE"""),20)</f>
        <v>20</v>
      </c>
      <c r="CK64" s="19" t="str">
        <f ca="1">IFERROR(__xludf.DUMMYFUNCTION("""COMPUTED_VALUE"""),"Романюк Р. С.")</f>
        <v>Романюк Р. С.</v>
      </c>
      <c r="CL64" s="19" t="str">
        <f ca="1">IFERROR(__xludf.DUMMYFUNCTION("""COMPUTED_VALUE"""),"За")</f>
        <v>За</v>
      </c>
      <c r="CM64" s="19">
        <f ca="1">IFERROR(__xludf.DUMMYFUNCTION("""COMPUTED_VALUE"""),20)</f>
        <v>20</v>
      </c>
      <c r="CN64" s="19" t="str">
        <f ca="1">IFERROR(__xludf.DUMMYFUNCTION("""COMPUTED_VALUE"""),"Романюк Р. С.")</f>
        <v>Романюк Р. С.</v>
      </c>
      <c r="CO64" s="19" t="str">
        <f ca="1">IFERROR(__xludf.DUMMYFUNCTION("""COMPUTED_VALUE"""),"За")</f>
        <v>За</v>
      </c>
      <c r="CP64" s="19">
        <f ca="1">IFERROR(__xludf.DUMMYFUNCTION("""COMPUTED_VALUE"""),20)</f>
        <v>20</v>
      </c>
      <c r="CQ64" s="19" t="str">
        <f ca="1">IFERROR(__xludf.DUMMYFUNCTION("""COMPUTED_VALUE"""),"Романюк Р. С.")</f>
        <v>Романюк Р. С.</v>
      </c>
      <c r="CR64" s="19" t="str">
        <f ca="1">IFERROR(__xludf.DUMMYFUNCTION("""COMPUTED_VALUE"""),"За")</f>
        <v>За</v>
      </c>
      <c r="CS64" s="19">
        <f ca="1">IFERROR(__xludf.DUMMYFUNCTION("""COMPUTED_VALUE"""),20)</f>
        <v>20</v>
      </c>
      <c r="CT64" s="19" t="str">
        <f ca="1">IFERROR(__xludf.DUMMYFUNCTION("""COMPUTED_VALUE"""),"Романюк Р. С.")</f>
        <v>Романюк Р. С.</v>
      </c>
      <c r="CU64" s="19" t="str">
        <f ca="1">IFERROR(__xludf.DUMMYFUNCTION("""COMPUTED_VALUE"""),"За")</f>
        <v>За</v>
      </c>
      <c r="CV64" s="19">
        <f ca="1">IFERROR(__xludf.DUMMYFUNCTION("""COMPUTED_VALUE"""),20)</f>
        <v>20</v>
      </c>
      <c r="CW64" s="19" t="str">
        <f ca="1">IFERROR(__xludf.DUMMYFUNCTION("""COMPUTED_VALUE"""),"Романюк Р. С.")</f>
        <v>Романюк Р. С.</v>
      </c>
      <c r="CX64" s="19" t="str">
        <f ca="1">IFERROR(__xludf.DUMMYFUNCTION("""COMPUTED_VALUE"""),"За")</f>
        <v>За</v>
      </c>
      <c r="CY64" s="19">
        <f ca="1">IFERROR(__xludf.DUMMYFUNCTION("""COMPUTED_VALUE"""),20)</f>
        <v>20</v>
      </c>
      <c r="CZ64" s="19" t="str">
        <f ca="1">IFERROR(__xludf.DUMMYFUNCTION("""COMPUTED_VALUE"""),"Романюк Р. С.")</f>
        <v>Романюк Р. С.</v>
      </c>
      <c r="DA64" s="19" t="str">
        <f ca="1">IFERROR(__xludf.DUMMYFUNCTION("""COMPUTED_VALUE"""),"За")</f>
        <v>За</v>
      </c>
      <c r="DB64" s="19">
        <f ca="1">IFERROR(__xludf.DUMMYFUNCTION("""COMPUTED_VALUE"""),20)</f>
        <v>20</v>
      </c>
      <c r="DC64" s="19" t="str">
        <f ca="1">IFERROR(__xludf.DUMMYFUNCTION("""COMPUTED_VALUE"""),"Романюк Р. С.")</f>
        <v>Романюк Р. С.</v>
      </c>
      <c r="DD64" s="19" t="str">
        <f ca="1">IFERROR(__xludf.DUMMYFUNCTION("""COMPUTED_VALUE"""),"За")</f>
        <v>За</v>
      </c>
      <c r="DE64" s="19">
        <f ca="1">IFERROR(__xludf.DUMMYFUNCTION("""COMPUTED_VALUE"""),20)</f>
        <v>20</v>
      </c>
      <c r="DF64" s="19" t="str">
        <f ca="1">IFERROR(__xludf.DUMMYFUNCTION("""COMPUTED_VALUE"""),"Романюк Р. С.")</f>
        <v>Романюк Р. С.</v>
      </c>
      <c r="DG64" s="19" t="str">
        <f ca="1">IFERROR(__xludf.DUMMYFUNCTION("""COMPUTED_VALUE"""),"За")</f>
        <v>За</v>
      </c>
      <c r="DH64" s="19">
        <f ca="1">IFERROR(__xludf.DUMMYFUNCTION("""COMPUTED_VALUE"""),20)</f>
        <v>20</v>
      </c>
      <c r="DI64" s="19" t="str">
        <f ca="1">IFERROR(__xludf.DUMMYFUNCTION("""COMPUTED_VALUE"""),"Романюк Р. С.")</f>
        <v>Романюк Р. С.</v>
      </c>
      <c r="DJ64" s="19" t="str">
        <f ca="1">IFERROR(__xludf.DUMMYFUNCTION("""COMPUTED_VALUE"""),"За")</f>
        <v>За</v>
      </c>
      <c r="DK64" s="19">
        <f ca="1">IFERROR(__xludf.DUMMYFUNCTION("""COMPUTED_VALUE"""),20)</f>
        <v>20</v>
      </c>
      <c r="DL64" s="19" t="str">
        <f ca="1">IFERROR(__xludf.DUMMYFUNCTION("""COMPUTED_VALUE"""),"Романюк Р. С.")</f>
        <v>Романюк Р. С.</v>
      </c>
      <c r="DM64" s="19" t="str">
        <f ca="1">IFERROR(__xludf.DUMMYFUNCTION("""COMPUTED_VALUE"""),"За")</f>
        <v>За</v>
      </c>
      <c r="DN64" s="19">
        <f ca="1">IFERROR(__xludf.DUMMYFUNCTION("""COMPUTED_VALUE"""),20)</f>
        <v>20</v>
      </c>
      <c r="DO64" s="19" t="str">
        <f ca="1">IFERROR(__xludf.DUMMYFUNCTION("""COMPUTED_VALUE"""),"Романюк Р. С.")</f>
        <v>Романюк Р. С.</v>
      </c>
      <c r="DP64" s="19" t="str">
        <f ca="1">IFERROR(__xludf.DUMMYFUNCTION("""COMPUTED_VALUE"""),"За")</f>
        <v>За</v>
      </c>
      <c r="DQ64" s="19">
        <f ca="1">IFERROR(__xludf.DUMMYFUNCTION("""COMPUTED_VALUE"""),20)</f>
        <v>20</v>
      </c>
      <c r="DR64" s="19" t="str">
        <f ca="1">IFERROR(__xludf.DUMMYFUNCTION("""COMPUTED_VALUE"""),"Романюк Р. С.")</f>
        <v>Романюк Р. С.</v>
      </c>
      <c r="DS64" s="19" t="str">
        <f ca="1">IFERROR(__xludf.DUMMYFUNCTION("""COMPUTED_VALUE"""),"За")</f>
        <v>За</v>
      </c>
      <c r="DT64" s="19">
        <f ca="1">IFERROR(__xludf.DUMMYFUNCTION("""COMPUTED_VALUE"""),20)</f>
        <v>20</v>
      </c>
      <c r="DU64" s="19" t="str">
        <f ca="1">IFERROR(__xludf.DUMMYFUNCTION("""COMPUTED_VALUE"""),"Романюк Р. С.")</f>
        <v>Романюк Р. С.</v>
      </c>
      <c r="DV64" s="19" t="str">
        <f ca="1">IFERROR(__xludf.DUMMYFUNCTION("""COMPUTED_VALUE"""),"За")</f>
        <v>За</v>
      </c>
      <c r="DW64" s="19">
        <f ca="1">IFERROR(__xludf.DUMMYFUNCTION("""COMPUTED_VALUE"""),20)</f>
        <v>20</v>
      </c>
      <c r="DX64" s="19" t="str">
        <f ca="1">IFERROR(__xludf.DUMMYFUNCTION("""COMPUTED_VALUE"""),"Романюк Р. С.")</f>
        <v>Романюк Р. С.</v>
      </c>
      <c r="DY64" s="19" t="str">
        <f ca="1">IFERROR(__xludf.DUMMYFUNCTION("""COMPUTED_VALUE"""),"За")</f>
        <v>За</v>
      </c>
      <c r="DZ64" s="19">
        <f ca="1">IFERROR(__xludf.DUMMYFUNCTION("""COMPUTED_VALUE"""),20)</f>
        <v>20</v>
      </c>
      <c r="EA64" s="19" t="str">
        <f ca="1">IFERROR(__xludf.DUMMYFUNCTION("""COMPUTED_VALUE"""),"Романюк Р. С.")</f>
        <v>Романюк Р. С.</v>
      </c>
      <c r="EB64" s="19" t="str">
        <f ca="1">IFERROR(__xludf.DUMMYFUNCTION("""COMPUTED_VALUE"""),"За")</f>
        <v>За</v>
      </c>
      <c r="EC64" s="19">
        <f ca="1">IFERROR(__xludf.DUMMYFUNCTION("""COMPUTED_VALUE"""),20)</f>
        <v>20</v>
      </c>
      <c r="ED64" s="19" t="str">
        <f ca="1">IFERROR(__xludf.DUMMYFUNCTION("""COMPUTED_VALUE"""),"Романюк Р. С.")</f>
        <v>Романюк Р. С.</v>
      </c>
      <c r="EE64" s="19" t="str">
        <f ca="1">IFERROR(__xludf.DUMMYFUNCTION("""COMPUTED_VALUE"""),"За")</f>
        <v>За</v>
      </c>
      <c r="EF64" s="19">
        <f ca="1">IFERROR(__xludf.DUMMYFUNCTION("""COMPUTED_VALUE"""),20)</f>
        <v>20</v>
      </c>
      <c r="EG64" s="19" t="str">
        <f ca="1">IFERROR(__xludf.DUMMYFUNCTION("""COMPUTED_VALUE"""),"Романюк Р. С.")</f>
        <v>Романюк Р. С.</v>
      </c>
      <c r="EH64" s="19" t="str">
        <f ca="1">IFERROR(__xludf.DUMMYFUNCTION("""COMPUTED_VALUE"""),"За")</f>
        <v>За</v>
      </c>
      <c r="EI64" s="19">
        <f ca="1">IFERROR(__xludf.DUMMYFUNCTION("""COMPUTED_VALUE"""),20)</f>
        <v>20</v>
      </c>
      <c r="EJ64" s="19" t="str">
        <f ca="1">IFERROR(__xludf.DUMMYFUNCTION("""COMPUTED_VALUE"""),"Романюк Р. С.")</f>
        <v>Романюк Р. С.</v>
      </c>
      <c r="EK64" s="19" t="str">
        <f ca="1">IFERROR(__xludf.DUMMYFUNCTION("""COMPUTED_VALUE"""),"За")</f>
        <v>За</v>
      </c>
      <c r="EL64" s="19">
        <f ca="1">IFERROR(__xludf.DUMMYFUNCTION("""COMPUTED_VALUE"""),20)</f>
        <v>20</v>
      </c>
      <c r="EM64" s="19" t="str">
        <f ca="1">IFERROR(__xludf.DUMMYFUNCTION("""COMPUTED_VALUE"""),"Романюк Р. С.")</f>
        <v>Романюк Р. С.</v>
      </c>
      <c r="EN64" s="19" t="str">
        <f ca="1">IFERROR(__xludf.DUMMYFUNCTION("""COMPUTED_VALUE"""),"Не голосував")</f>
        <v>Не голосував</v>
      </c>
      <c r="EO64" s="19">
        <f ca="1">IFERROR(__xludf.DUMMYFUNCTION("""COMPUTED_VALUE"""),20)</f>
        <v>20</v>
      </c>
      <c r="EP64" s="19" t="str">
        <f ca="1">IFERROR(__xludf.DUMMYFUNCTION("""COMPUTED_VALUE"""),"Романюк Р. С.")</f>
        <v>Романюк Р. С.</v>
      </c>
      <c r="EQ64" s="19" t="str">
        <f ca="1">IFERROR(__xludf.DUMMYFUNCTION("""COMPUTED_VALUE"""),"Утримався")</f>
        <v>Утримався</v>
      </c>
      <c r="ER64" s="19">
        <f ca="1">IFERROR(__xludf.DUMMYFUNCTION("""COMPUTED_VALUE"""),20)</f>
        <v>20</v>
      </c>
      <c r="ES64" s="19" t="str">
        <f ca="1">IFERROR(__xludf.DUMMYFUNCTION("""COMPUTED_VALUE"""),"Романюк Р. С.")</f>
        <v>Романюк Р. С.</v>
      </c>
      <c r="ET64" s="19" t="str">
        <f ca="1">IFERROR(__xludf.DUMMYFUNCTION("""COMPUTED_VALUE"""),"За")</f>
        <v>За</v>
      </c>
      <c r="EU64" s="19">
        <f ca="1">IFERROR(__xludf.DUMMYFUNCTION("""COMPUTED_VALUE"""),20)</f>
        <v>20</v>
      </c>
      <c r="EV64" s="19" t="str">
        <f ca="1">IFERROR(__xludf.DUMMYFUNCTION("""COMPUTED_VALUE"""),"Романюк Р. С.")</f>
        <v>Романюк Р. С.</v>
      </c>
      <c r="EW64" s="19" t="str">
        <f ca="1">IFERROR(__xludf.DUMMYFUNCTION("""COMPUTED_VALUE"""),"За")</f>
        <v>За</v>
      </c>
      <c r="EX64" s="19">
        <f ca="1">IFERROR(__xludf.DUMMYFUNCTION("""COMPUTED_VALUE"""),20)</f>
        <v>20</v>
      </c>
      <c r="EY64" s="19" t="str">
        <f ca="1">IFERROR(__xludf.DUMMYFUNCTION("""COMPUTED_VALUE"""),"Романюк Р. С.")</f>
        <v>Романюк Р. С.</v>
      </c>
      <c r="EZ64" s="19" t="str">
        <f ca="1">IFERROR(__xludf.DUMMYFUNCTION("""COMPUTED_VALUE"""),"За")</f>
        <v>За</v>
      </c>
      <c r="FA64" s="19">
        <f ca="1">IFERROR(__xludf.DUMMYFUNCTION("""COMPUTED_VALUE"""),20)</f>
        <v>20</v>
      </c>
      <c r="FB64" s="19" t="str">
        <f ca="1">IFERROR(__xludf.DUMMYFUNCTION("""COMPUTED_VALUE"""),"Романюк Р. С.")</f>
        <v>Романюк Р. С.</v>
      </c>
      <c r="FC64" s="19" t="str">
        <f ca="1">IFERROR(__xludf.DUMMYFUNCTION("""COMPUTED_VALUE"""),"За")</f>
        <v>За</v>
      </c>
      <c r="FD64" s="19">
        <f ca="1">IFERROR(__xludf.DUMMYFUNCTION("""COMPUTED_VALUE"""),20)</f>
        <v>20</v>
      </c>
      <c r="FE64" s="19" t="str">
        <f ca="1">IFERROR(__xludf.DUMMYFUNCTION("""COMPUTED_VALUE"""),"Романюк Р. С.")</f>
        <v>Романюк Р. С.</v>
      </c>
      <c r="FF64" s="19" t="str">
        <f ca="1">IFERROR(__xludf.DUMMYFUNCTION("""COMPUTED_VALUE"""),"За")</f>
        <v>За</v>
      </c>
      <c r="FG64" s="19">
        <f ca="1">IFERROR(__xludf.DUMMYFUNCTION("""COMPUTED_VALUE"""),20)</f>
        <v>20</v>
      </c>
      <c r="FH64" s="19" t="str">
        <f ca="1">IFERROR(__xludf.DUMMYFUNCTION("""COMPUTED_VALUE"""),"Романюк Р. С.")</f>
        <v>Романюк Р. С.</v>
      </c>
      <c r="FI64" s="19" t="str">
        <f ca="1">IFERROR(__xludf.DUMMYFUNCTION("""COMPUTED_VALUE"""),"За")</f>
        <v>За</v>
      </c>
      <c r="FJ64" s="19">
        <f ca="1">IFERROR(__xludf.DUMMYFUNCTION("""COMPUTED_VALUE"""),20)</f>
        <v>20</v>
      </c>
      <c r="FK64" s="19" t="str">
        <f ca="1">IFERROR(__xludf.DUMMYFUNCTION("""COMPUTED_VALUE"""),"Романюк Р. С.")</f>
        <v>Романюк Р. С.</v>
      </c>
      <c r="FL64" s="19" t="str">
        <f ca="1">IFERROR(__xludf.DUMMYFUNCTION("""COMPUTED_VALUE"""),"За")</f>
        <v>За</v>
      </c>
      <c r="FM64" s="19">
        <f ca="1">IFERROR(__xludf.DUMMYFUNCTION("""COMPUTED_VALUE"""),20)</f>
        <v>20</v>
      </c>
      <c r="FN64" s="19" t="str">
        <f ca="1">IFERROR(__xludf.DUMMYFUNCTION("""COMPUTED_VALUE"""),"Романюк Р. С.")</f>
        <v>Романюк Р. С.</v>
      </c>
      <c r="FO64" s="19" t="str">
        <f ca="1">IFERROR(__xludf.DUMMYFUNCTION("""COMPUTED_VALUE"""),"За")</f>
        <v>За</v>
      </c>
      <c r="FP64" s="19">
        <f ca="1">IFERROR(__xludf.DUMMYFUNCTION("""COMPUTED_VALUE"""),20)</f>
        <v>20</v>
      </c>
      <c r="FQ64" s="19" t="str">
        <f ca="1">IFERROR(__xludf.DUMMYFUNCTION("""COMPUTED_VALUE"""),"Романюк Р. С.")</f>
        <v>Романюк Р. С.</v>
      </c>
      <c r="FR64" s="19" t="str">
        <f ca="1">IFERROR(__xludf.DUMMYFUNCTION("""COMPUTED_VALUE"""),"За")</f>
        <v>За</v>
      </c>
      <c r="FS64" s="19">
        <f ca="1">IFERROR(__xludf.DUMMYFUNCTION("""COMPUTED_VALUE"""),20)</f>
        <v>20</v>
      </c>
      <c r="FT64" s="19" t="str">
        <f ca="1">IFERROR(__xludf.DUMMYFUNCTION("""COMPUTED_VALUE"""),"Романюк Р. С.")</f>
        <v>Романюк Р. С.</v>
      </c>
      <c r="FU64" s="19" t="str">
        <f ca="1">IFERROR(__xludf.DUMMYFUNCTION("""COMPUTED_VALUE"""),"За")</f>
        <v>За</v>
      </c>
      <c r="FV64" s="19">
        <f ca="1">IFERROR(__xludf.DUMMYFUNCTION("""COMPUTED_VALUE"""),20)</f>
        <v>20</v>
      </c>
      <c r="FW64" s="19" t="str">
        <f ca="1">IFERROR(__xludf.DUMMYFUNCTION("""COMPUTED_VALUE"""),"Романюк Р. С.")</f>
        <v>Романюк Р. С.</v>
      </c>
      <c r="FX64" s="19" t="str">
        <f ca="1">IFERROR(__xludf.DUMMYFUNCTION("""COMPUTED_VALUE"""),"За")</f>
        <v>За</v>
      </c>
      <c r="FY64" s="19">
        <f ca="1">IFERROR(__xludf.DUMMYFUNCTION("""COMPUTED_VALUE"""),20)</f>
        <v>20</v>
      </c>
      <c r="FZ64" s="19" t="str">
        <f ca="1">IFERROR(__xludf.DUMMYFUNCTION("""COMPUTED_VALUE"""),"Романюк Р. С.")</f>
        <v>Романюк Р. С.</v>
      </c>
      <c r="GA64" s="19" t="str">
        <f ca="1">IFERROR(__xludf.DUMMYFUNCTION("""COMPUTED_VALUE"""),"Не голосував")</f>
        <v>Не голосував</v>
      </c>
      <c r="GB64" s="19">
        <f ca="1">IFERROR(__xludf.DUMMYFUNCTION("""COMPUTED_VALUE"""),20)</f>
        <v>20</v>
      </c>
      <c r="GC64" s="19" t="str">
        <f ca="1">IFERROR(__xludf.DUMMYFUNCTION("""COMPUTED_VALUE"""),"Романюк Р. С.")</f>
        <v>Романюк Р. С.</v>
      </c>
      <c r="GD64" s="19" t="str">
        <f ca="1">IFERROR(__xludf.DUMMYFUNCTION("""COMPUTED_VALUE"""),"За")</f>
        <v>За</v>
      </c>
      <c r="GE64" s="19">
        <f ca="1">IFERROR(__xludf.DUMMYFUNCTION("""COMPUTED_VALUE"""),20)</f>
        <v>20</v>
      </c>
      <c r="GF64" s="19" t="str">
        <f ca="1">IFERROR(__xludf.DUMMYFUNCTION("""COMPUTED_VALUE"""),"Романюк Р. С.")</f>
        <v>Романюк Р. С.</v>
      </c>
      <c r="GG64" s="19" t="str">
        <f ca="1">IFERROR(__xludf.DUMMYFUNCTION("""COMPUTED_VALUE"""),"За")</f>
        <v>За</v>
      </c>
      <c r="GH64" s="19">
        <f ca="1">IFERROR(__xludf.DUMMYFUNCTION("""COMPUTED_VALUE"""),20)</f>
        <v>20</v>
      </c>
      <c r="GI64" s="19" t="str">
        <f ca="1">IFERROR(__xludf.DUMMYFUNCTION("""COMPUTED_VALUE"""),"Романюк Р. С.")</f>
        <v>Романюк Р. С.</v>
      </c>
      <c r="GJ64" s="19" t="str">
        <f ca="1">IFERROR(__xludf.DUMMYFUNCTION("""COMPUTED_VALUE"""),"За")</f>
        <v>За</v>
      </c>
      <c r="GK64" s="19">
        <f ca="1">IFERROR(__xludf.DUMMYFUNCTION("""COMPUTED_VALUE"""),20)</f>
        <v>20</v>
      </c>
      <c r="GL64" s="19" t="str">
        <f ca="1">IFERROR(__xludf.DUMMYFUNCTION("""COMPUTED_VALUE"""),"Романюк Р. С.")</f>
        <v>Романюк Р. С.</v>
      </c>
      <c r="GM64" s="19" t="str">
        <f ca="1">IFERROR(__xludf.DUMMYFUNCTION("""COMPUTED_VALUE"""),"Не голосував")</f>
        <v>Не голосував</v>
      </c>
      <c r="GN64" s="19">
        <f ca="1">IFERROR(__xludf.DUMMYFUNCTION("""COMPUTED_VALUE"""),20)</f>
        <v>20</v>
      </c>
      <c r="GO64" s="19" t="str">
        <f ca="1">IFERROR(__xludf.DUMMYFUNCTION("""COMPUTED_VALUE"""),"Романюк Р. С.")</f>
        <v>Романюк Р. С.</v>
      </c>
      <c r="GP64" s="19" t="str">
        <f ca="1">IFERROR(__xludf.DUMMYFUNCTION("""COMPUTED_VALUE"""),"За")</f>
        <v>За</v>
      </c>
      <c r="GQ64" s="19">
        <f ca="1">IFERROR(__xludf.DUMMYFUNCTION("""COMPUTED_VALUE"""),20)</f>
        <v>20</v>
      </c>
      <c r="GR64" s="19" t="str">
        <f ca="1">IFERROR(__xludf.DUMMYFUNCTION("""COMPUTED_VALUE"""),"Романюк Р. С.")</f>
        <v>Романюк Р. С.</v>
      </c>
      <c r="GS64" s="19" t="str">
        <f ca="1">IFERROR(__xludf.DUMMYFUNCTION("""COMPUTED_VALUE"""),"За")</f>
        <v>За</v>
      </c>
      <c r="GT64" s="19">
        <f ca="1">IFERROR(__xludf.DUMMYFUNCTION("""COMPUTED_VALUE"""),20)</f>
        <v>20</v>
      </c>
      <c r="GU64" s="19" t="str">
        <f ca="1">IFERROR(__xludf.DUMMYFUNCTION("""COMPUTED_VALUE"""),"Романюк Р. С.")</f>
        <v>Романюк Р. С.</v>
      </c>
      <c r="GV64" s="19" t="str">
        <f ca="1">IFERROR(__xludf.DUMMYFUNCTION("""COMPUTED_VALUE"""),"За")</f>
        <v>За</v>
      </c>
      <c r="GW64" s="19">
        <f ca="1">IFERROR(__xludf.DUMMYFUNCTION("""COMPUTED_VALUE"""),20)</f>
        <v>20</v>
      </c>
      <c r="GX64" s="19" t="str">
        <f ca="1">IFERROR(__xludf.DUMMYFUNCTION("""COMPUTED_VALUE"""),"Романюк Р. С.")</f>
        <v>Романюк Р. С.</v>
      </c>
      <c r="GY64" s="19" t="str">
        <f ca="1">IFERROR(__xludf.DUMMYFUNCTION("""COMPUTED_VALUE"""),"За")</f>
        <v>За</v>
      </c>
      <c r="GZ64" s="19">
        <f ca="1">IFERROR(__xludf.DUMMYFUNCTION("""COMPUTED_VALUE"""),20)</f>
        <v>20</v>
      </c>
      <c r="HA64" s="19" t="str">
        <f ca="1">IFERROR(__xludf.DUMMYFUNCTION("""COMPUTED_VALUE"""),"Романюк Р. С.")</f>
        <v>Романюк Р. С.</v>
      </c>
      <c r="HB64" s="19" t="str">
        <f ca="1">IFERROR(__xludf.DUMMYFUNCTION("""COMPUTED_VALUE"""),"За")</f>
        <v>За</v>
      </c>
      <c r="HC64" s="19">
        <f ca="1">IFERROR(__xludf.DUMMYFUNCTION("""COMPUTED_VALUE"""),20)</f>
        <v>20</v>
      </c>
      <c r="HD64" s="19" t="str">
        <f ca="1">IFERROR(__xludf.DUMMYFUNCTION("""COMPUTED_VALUE"""),"Романюк Р. С.")</f>
        <v>Романюк Р. С.</v>
      </c>
      <c r="HE64" s="19" t="str">
        <f ca="1">IFERROR(__xludf.DUMMYFUNCTION("""COMPUTED_VALUE"""),"За")</f>
        <v>За</v>
      </c>
      <c r="HF64" s="19">
        <f ca="1">IFERROR(__xludf.DUMMYFUNCTION("""COMPUTED_VALUE"""),20)</f>
        <v>20</v>
      </c>
      <c r="HG64" s="19" t="str">
        <f ca="1">IFERROR(__xludf.DUMMYFUNCTION("""COMPUTED_VALUE"""),"Романюк Р. С.")</f>
        <v>Романюк Р. С.</v>
      </c>
      <c r="HH64" s="19" t="str">
        <f ca="1">IFERROR(__xludf.DUMMYFUNCTION("""COMPUTED_VALUE"""),"За")</f>
        <v>За</v>
      </c>
      <c r="HI64" s="19">
        <f ca="1">IFERROR(__xludf.DUMMYFUNCTION("""COMPUTED_VALUE"""),20)</f>
        <v>20</v>
      </c>
      <c r="HJ64" s="19" t="str">
        <f ca="1">IFERROR(__xludf.DUMMYFUNCTION("""COMPUTED_VALUE"""),"Романюк Р. С.")</f>
        <v>Романюк Р. С.</v>
      </c>
      <c r="HK64" s="19" t="str">
        <f ca="1">IFERROR(__xludf.DUMMYFUNCTION("""COMPUTED_VALUE"""),"За")</f>
        <v>За</v>
      </c>
      <c r="HL64" s="19">
        <f ca="1">IFERROR(__xludf.DUMMYFUNCTION("""COMPUTED_VALUE"""),20)</f>
        <v>20</v>
      </c>
      <c r="HM64" s="19" t="str">
        <f ca="1">IFERROR(__xludf.DUMMYFUNCTION("""COMPUTED_VALUE"""),"Романюк Р. С.")</f>
        <v>Романюк Р. С.</v>
      </c>
      <c r="HN64" s="19" t="str">
        <f ca="1">IFERROR(__xludf.DUMMYFUNCTION("""COMPUTED_VALUE"""),"За")</f>
        <v>За</v>
      </c>
      <c r="HO64" s="19">
        <f ca="1">IFERROR(__xludf.DUMMYFUNCTION("""COMPUTED_VALUE"""),20)</f>
        <v>20</v>
      </c>
      <c r="HP64" s="19" t="str">
        <f ca="1">IFERROR(__xludf.DUMMYFUNCTION("""COMPUTED_VALUE"""),"Романюк Р. С.")</f>
        <v>Романюк Р. С.</v>
      </c>
      <c r="HQ64" s="19" t="str">
        <f ca="1">IFERROR(__xludf.DUMMYFUNCTION("""COMPUTED_VALUE"""),"За")</f>
        <v>За</v>
      </c>
      <c r="HR64" s="19">
        <f ca="1">IFERROR(__xludf.DUMMYFUNCTION("""COMPUTED_VALUE"""),20)</f>
        <v>20</v>
      </c>
      <c r="HS64" s="19" t="str">
        <f ca="1">IFERROR(__xludf.DUMMYFUNCTION("""COMPUTED_VALUE"""),"Романюк Р. С.")</f>
        <v>Романюк Р. С.</v>
      </c>
      <c r="HT64" s="19" t="str">
        <f ca="1">IFERROR(__xludf.DUMMYFUNCTION("""COMPUTED_VALUE"""),"За")</f>
        <v>За</v>
      </c>
      <c r="HU64" s="19">
        <f ca="1">IFERROR(__xludf.DUMMYFUNCTION("""COMPUTED_VALUE"""),20)</f>
        <v>20</v>
      </c>
      <c r="HV64" s="19" t="str">
        <f ca="1">IFERROR(__xludf.DUMMYFUNCTION("""COMPUTED_VALUE"""),"Романюк Р. С.")</f>
        <v>Романюк Р. С.</v>
      </c>
      <c r="HW64" s="19" t="str">
        <f ca="1">IFERROR(__xludf.DUMMYFUNCTION("""COMPUTED_VALUE"""),"За")</f>
        <v>За</v>
      </c>
      <c r="HX64" s="19">
        <f ca="1">IFERROR(__xludf.DUMMYFUNCTION("""COMPUTED_VALUE"""),20)</f>
        <v>20</v>
      </c>
      <c r="HY64" s="19" t="str">
        <f ca="1">IFERROR(__xludf.DUMMYFUNCTION("""COMPUTED_VALUE"""),"Романюк Р. С.")</f>
        <v>Романюк Р. С.</v>
      </c>
      <c r="HZ64" s="19" t="str">
        <f ca="1">IFERROR(__xludf.DUMMYFUNCTION("""COMPUTED_VALUE"""),"За")</f>
        <v>За</v>
      </c>
      <c r="IA64" s="19">
        <f ca="1">IFERROR(__xludf.DUMMYFUNCTION("""COMPUTED_VALUE"""),20)</f>
        <v>20</v>
      </c>
      <c r="IB64" s="19" t="str">
        <f ca="1">IFERROR(__xludf.DUMMYFUNCTION("""COMPUTED_VALUE"""),"Романюк Р. С.")</f>
        <v>Романюк Р. С.</v>
      </c>
      <c r="IC64" s="19" t="str">
        <f ca="1">IFERROR(__xludf.DUMMYFUNCTION("""COMPUTED_VALUE"""),"За")</f>
        <v>За</v>
      </c>
      <c r="ID64" s="19">
        <f ca="1">IFERROR(__xludf.DUMMYFUNCTION("""COMPUTED_VALUE"""),20)</f>
        <v>20</v>
      </c>
      <c r="IE64" s="19" t="str">
        <f ca="1">IFERROR(__xludf.DUMMYFUNCTION("""COMPUTED_VALUE"""),"Романюк Р. С.")</f>
        <v>Романюк Р. С.</v>
      </c>
      <c r="IF64" s="19" t="str">
        <f ca="1">IFERROR(__xludf.DUMMYFUNCTION("""COMPUTED_VALUE"""),"За")</f>
        <v>За</v>
      </c>
      <c r="IG64" s="19">
        <f ca="1">IFERROR(__xludf.DUMMYFUNCTION("""COMPUTED_VALUE"""),20)</f>
        <v>20</v>
      </c>
      <c r="IH64" s="19" t="str">
        <f ca="1">IFERROR(__xludf.DUMMYFUNCTION("""COMPUTED_VALUE"""),"Романюк Р. С.")</f>
        <v>Романюк Р. С.</v>
      </c>
      <c r="II64" s="19" t="str">
        <f ca="1">IFERROR(__xludf.DUMMYFUNCTION("""COMPUTED_VALUE"""),"За")</f>
        <v>За</v>
      </c>
      <c r="IJ64" s="19">
        <f ca="1">IFERROR(__xludf.DUMMYFUNCTION("""COMPUTED_VALUE"""),20)</f>
        <v>20</v>
      </c>
      <c r="IK64" s="19" t="str">
        <f ca="1">IFERROR(__xludf.DUMMYFUNCTION("""COMPUTED_VALUE"""),"Романюк Р. С.")</f>
        <v>Романюк Р. С.</v>
      </c>
      <c r="IL64" s="19" t="str">
        <f ca="1">IFERROR(__xludf.DUMMYFUNCTION("""COMPUTED_VALUE"""),"За")</f>
        <v>За</v>
      </c>
      <c r="IM64" s="19">
        <f ca="1">IFERROR(__xludf.DUMMYFUNCTION("""COMPUTED_VALUE"""),20)</f>
        <v>20</v>
      </c>
      <c r="IN64" s="19" t="str">
        <f ca="1">IFERROR(__xludf.DUMMYFUNCTION("""COMPUTED_VALUE"""),"Романюк Р. С.")</f>
        <v>Романюк Р. С.</v>
      </c>
      <c r="IO64" s="19" t="str">
        <f ca="1">IFERROR(__xludf.DUMMYFUNCTION("""COMPUTED_VALUE"""),"За")</f>
        <v>За</v>
      </c>
      <c r="IP64" s="19">
        <f ca="1">IFERROR(__xludf.DUMMYFUNCTION("""COMPUTED_VALUE"""),20)</f>
        <v>20</v>
      </c>
      <c r="IQ64" s="19" t="str">
        <f ca="1">IFERROR(__xludf.DUMMYFUNCTION("""COMPUTED_VALUE"""),"Романюк Р. С.")</f>
        <v>Романюк Р. С.</v>
      </c>
      <c r="IR64" s="19" t="str">
        <f ca="1">IFERROR(__xludf.DUMMYFUNCTION("""COMPUTED_VALUE"""),"За")</f>
        <v>За</v>
      </c>
      <c r="IS64" s="19">
        <f ca="1">IFERROR(__xludf.DUMMYFUNCTION("""COMPUTED_VALUE"""),20)</f>
        <v>20</v>
      </c>
      <c r="IT64" s="19" t="str">
        <f ca="1">IFERROR(__xludf.DUMMYFUNCTION("""COMPUTED_VALUE"""),"Романюк Р. С.")</f>
        <v>Романюк Р. С.</v>
      </c>
      <c r="IU64" s="19" t="str">
        <f ca="1">IFERROR(__xludf.DUMMYFUNCTION("""COMPUTED_VALUE"""),"За")</f>
        <v>За</v>
      </c>
      <c r="IV64" s="19">
        <f ca="1">IFERROR(__xludf.DUMMYFUNCTION("""COMPUTED_VALUE"""),20)</f>
        <v>20</v>
      </c>
      <c r="IW64" s="19" t="str">
        <f ca="1">IFERROR(__xludf.DUMMYFUNCTION("""COMPUTED_VALUE"""),"Романюк Р. С.")</f>
        <v>Романюк Р. С.</v>
      </c>
      <c r="IX64" s="19" t="str">
        <f ca="1">IFERROR(__xludf.DUMMYFUNCTION("""COMPUTED_VALUE"""),"За")</f>
        <v>За</v>
      </c>
      <c r="IY64" s="19">
        <f ca="1">IFERROR(__xludf.DUMMYFUNCTION("""COMPUTED_VALUE"""),20)</f>
        <v>20</v>
      </c>
      <c r="IZ64" s="19" t="str">
        <f ca="1">IFERROR(__xludf.DUMMYFUNCTION("""COMPUTED_VALUE"""),"Романюк Р. С.")</f>
        <v>Романюк Р. С.</v>
      </c>
      <c r="JA64" s="19" t="str">
        <f ca="1">IFERROR(__xludf.DUMMYFUNCTION("""COMPUTED_VALUE"""),"За")</f>
        <v>За</v>
      </c>
      <c r="JB64" s="19">
        <f ca="1">IFERROR(__xludf.DUMMYFUNCTION("""COMPUTED_VALUE"""),20)</f>
        <v>20</v>
      </c>
      <c r="JC64" s="19" t="str">
        <f ca="1">IFERROR(__xludf.DUMMYFUNCTION("""COMPUTED_VALUE"""),"Романюк Р. С.")</f>
        <v>Романюк Р. С.</v>
      </c>
      <c r="JD64" s="19" t="str">
        <f ca="1">IFERROR(__xludf.DUMMYFUNCTION("""COMPUTED_VALUE"""),"За")</f>
        <v>За</v>
      </c>
      <c r="JE64" s="19">
        <f ca="1">IFERROR(__xludf.DUMMYFUNCTION("""COMPUTED_VALUE"""),20)</f>
        <v>20</v>
      </c>
      <c r="JF64" s="19" t="str">
        <f ca="1">IFERROR(__xludf.DUMMYFUNCTION("""COMPUTED_VALUE"""),"Романюк Р. С.")</f>
        <v>Романюк Р. С.</v>
      </c>
      <c r="JG64" s="19" t="str">
        <f ca="1">IFERROR(__xludf.DUMMYFUNCTION("""COMPUTED_VALUE"""),"За")</f>
        <v>За</v>
      </c>
      <c r="JH64" s="19">
        <f ca="1">IFERROR(__xludf.DUMMYFUNCTION("""COMPUTED_VALUE"""),20)</f>
        <v>20</v>
      </c>
      <c r="JI64" s="19" t="str">
        <f ca="1">IFERROR(__xludf.DUMMYFUNCTION("""COMPUTED_VALUE"""),"Романюк Р. С.")</f>
        <v>Романюк Р. С.</v>
      </c>
      <c r="JJ64" s="19" t="str">
        <f ca="1">IFERROR(__xludf.DUMMYFUNCTION("""COMPUTED_VALUE"""),"За")</f>
        <v>За</v>
      </c>
      <c r="JK64" s="19">
        <f ca="1">IFERROR(__xludf.DUMMYFUNCTION("""COMPUTED_VALUE"""),20)</f>
        <v>20</v>
      </c>
      <c r="JL64" s="19" t="str">
        <f ca="1">IFERROR(__xludf.DUMMYFUNCTION("""COMPUTED_VALUE"""),"Романюк Р. С.")</f>
        <v>Романюк Р. С.</v>
      </c>
      <c r="JM64" s="19" t="str">
        <f ca="1">IFERROR(__xludf.DUMMYFUNCTION("""COMPUTED_VALUE"""),"За")</f>
        <v>За</v>
      </c>
      <c r="JN64" s="19">
        <f ca="1">IFERROR(__xludf.DUMMYFUNCTION("""COMPUTED_VALUE"""),20)</f>
        <v>20</v>
      </c>
      <c r="JO64" s="19" t="str">
        <f ca="1">IFERROR(__xludf.DUMMYFUNCTION("""COMPUTED_VALUE"""),"Романюк Р. С.")</f>
        <v>Романюк Р. С.</v>
      </c>
      <c r="JP64" s="19" t="str">
        <f ca="1">IFERROR(__xludf.DUMMYFUNCTION("""COMPUTED_VALUE"""),"За")</f>
        <v>За</v>
      </c>
      <c r="JQ64" s="19">
        <f ca="1">IFERROR(__xludf.DUMMYFUNCTION("""COMPUTED_VALUE"""),20)</f>
        <v>20</v>
      </c>
      <c r="JR64" s="19" t="str">
        <f ca="1">IFERROR(__xludf.DUMMYFUNCTION("""COMPUTED_VALUE"""),"Романюк Р. С.")</f>
        <v>Романюк Р. С.</v>
      </c>
      <c r="JS64" s="19" t="str">
        <f ca="1">IFERROR(__xludf.DUMMYFUNCTION("""COMPUTED_VALUE"""),"За")</f>
        <v>За</v>
      </c>
      <c r="JT64" s="19">
        <f ca="1">IFERROR(__xludf.DUMMYFUNCTION("""COMPUTED_VALUE"""),20)</f>
        <v>20</v>
      </c>
      <c r="JU64" s="19" t="str">
        <f ca="1">IFERROR(__xludf.DUMMYFUNCTION("""COMPUTED_VALUE"""),"Романюк Р. С.")</f>
        <v>Романюк Р. С.</v>
      </c>
      <c r="JV64" s="19" t="str">
        <f ca="1">IFERROR(__xludf.DUMMYFUNCTION("""COMPUTED_VALUE"""),"За")</f>
        <v>За</v>
      </c>
      <c r="JW64" s="19">
        <f ca="1">IFERROR(__xludf.DUMMYFUNCTION("""COMPUTED_VALUE"""),20)</f>
        <v>20</v>
      </c>
      <c r="JX64" s="19" t="str">
        <f ca="1">IFERROR(__xludf.DUMMYFUNCTION("""COMPUTED_VALUE"""),"Романюк Р. С.")</f>
        <v>Романюк Р. С.</v>
      </c>
      <c r="JY64" s="19" t="str">
        <f ca="1">IFERROR(__xludf.DUMMYFUNCTION("""COMPUTED_VALUE"""),"За")</f>
        <v>За</v>
      </c>
      <c r="JZ64" s="19">
        <f ca="1">IFERROR(__xludf.DUMMYFUNCTION("""COMPUTED_VALUE"""),20)</f>
        <v>20</v>
      </c>
      <c r="KA64" s="19" t="str">
        <f ca="1">IFERROR(__xludf.DUMMYFUNCTION("""COMPUTED_VALUE"""),"Романюк Р. С.")</f>
        <v>Романюк Р. С.</v>
      </c>
      <c r="KB64" s="19" t="str">
        <f ca="1">IFERROR(__xludf.DUMMYFUNCTION("""COMPUTED_VALUE"""),"За")</f>
        <v>За</v>
      </c>
      <c r="KC64" s="19">
        <f ca="1">IFERROR(__xludf.DUMMYFUNCTION("""COMPUTED_VALUE"""),20)</f>
        <v>20</v>
      </c>
      <c r="KD64" s="19" t="str">
        <f ca="1">IFERROR(__xludf.DUMMYFUNCTION("""COMPUTED_VALUE"""),"Романюк Р. С.")</f>
        <v>Романюк Р. С.</v>
      </c>
      <c r="KE64" s="19" t="str">
        <f ca="1">IFERROR(__xludf.DUMMYFUNCTION("""COMPUTED_VALUE"""),"За")</f>
        <v>За</v>
      </c>
      <c r="KF64" s="19">
        <f ca="1">IFERROR(__xludf.DUMMYFUNCTION("""COMPUTED_VALUE"""),20)</f>
        <v>20</v>
      </c>
      <c r="KG64" s="19" t="str">
        <f ca="1">IFERROR(__xludf.DUMMYFUNCTION("""COMPUTED_VALUE"""),"Романюк Р. С.")</f>
        <v>Романюк Р. С.</v>
      </c>
      <c r="KH64" s="19" t="str">
        <f ca="1">IFERROR(__xludf.DUMMYFUNCTION("""COMPUTED_VALUE"""),"За")</f>
        <v>За</v>
      </c>
      <c r="KI64" s="19">
        <f ca="1">IFERROR(__xludf.DUMMYFUNCTION("""COMPUTED_VALUE"""),20)</f>
        <v>20</v>
      </c>
      <c r="KJ64" s="19" t="str">
        <f ca="1">IFERROR(__xludf.DUMMYFUNCTION("""COMPUTED_VALUE"""),"Романюк Р. С.")</f>
        <v>Романюк Р. С.</v>
      </c>
      <c r="KK64" s="19" t="str">
        <f ca="1">IFERROR(__xludf.DUMMYFUNCTION("""COMPUTED_VALUE"""),"За")</f>
        <v>За</v>
      </c>
      <c r="KL64" s="19">
        <f ca="1">IFERROR(__xludf.DUMMYFUNCTION("""COMPUTED_VALUE"""),20)</f>
        <v>20</v>
      </c>
      <c r="KM64" s="19" t="str">
        <f ca="1">IFERROR(__xludf.DUMMYFUNCTION("""COMPUTED_VALUE"""),"Романюк Р. С.")</f>
        <v>Романюк Р. С.</v>
      </c>
      <c r="KN64" s="19" t="str">
        <f ca="1">IFERROR(__xludf.DUMMYFUNCTION("""COMPUTED_VALUE"""),"За")</f>
        <v>За</v>
      </c>
      <c r="KO64" s="19">
        <f ca="1">IFERROR(__xludf.DUMMYFUNCTION("""COMPUTED_VALUE"""),20)</f>
        <v>20</v>
      </c>
      <c r="KP64" s="19" t="str">
        <f ca="1">IFERROR(__xludf.DUMMYFUNCTION("""COMPUTED_VALUE"""),"Романюк Р. С.")</f>
        <v>Романюк Р. С.</v>
      </c>
      <c r="KQ64" s="19" t="str">
        <f ca="1">IFERROR(__xludf.DUMMYFUNCTION("""COMPUTED_VALUE"""),"Не голосував")</f>
        <v>Не голосував</v>
      </c>
      <c r="KR64" s="19">
        <f ca="1">IFERROR(__xludf.DUMMYFUNCTION("""COMPUTED_VALUE"""),20)</f>
        <v>20</v>
      </c>
      <c r="KS64" s="19" t="str">
        <f ca="1">IFERROR(__xludf.DUMMYFUNCTION("""COMPUTED_VALUE"""),"Романюк Р. С.")</f>
        <v>Романюк Р. С.</v>
      </c>
      <c r="KT64" s="19" t="str">
        <f ca="1">IFERROR(__xludf.DUMMYFUNCTION("""COMPUTED_VALUE"""),"Не голосував")</f>
        <v>Не голосував</v>
      </c>
      <c r="KU64" s="19">
        <f ca="1">IFERROR(__xludf.DUMMYFUNCTION("""COMPUTED_VALUE"""),20)</f>
        <v>20</v>
      </c>
      <c r="KV64" s="19" t="str">
        <f ca="1">IFERROR(__xludf.DUMMYFUNCTION("""COMPUTED_VALUE"""),"Романюк Р. С.")</f>
        <v>Романюк Р. С.</v>
      </c>
      <c r="KW64" s="19" t="str">
        <f ca="1">IFERROR(__xludf.DUMMYFUNCTION("""COMPUTED_VALUE"""),"Не голосував")</f>
        <v>Не голосував</v>
      </c>
      <c r="KX64" s="19">
        <f ca="1">IFERROR(__xludf.DUMMYFUNCTION("""COMPUTED_VALUE"""),20)</f>
        <v>20</v>
      </c>
      <c r="KY64" s="19" t="str">
        <f ca="1">IFERROR(__xludf.DUMMYFUNCTION("""COMPUTED_VALUE"""),"Романюк Р. С.")</f>
        <v>Романюк Р. С.</v>
      </c>
      <c r="KZ64" s="19" t="str">
        <f ca="1">IFERROR(__xludf.DUMMYFUNCTION("""COMPUTED_VALUE"""),"За")</f>
        <v>За</v>
      </c>
      <c r="LA64" s="19">
        <f ca="1">IFERROR(__xludf.DUMMYFUNCTION("""COMPUTED_VALUE"""),20)</f>
        <v>20</v>
      </c>
      <c r="LB64" s="19" t="str">
        <f ca="1">IFERROR(__xludf.DUMMYFUNCTION("""COMPUTED_VALUE"""),"Романюк Р. С.")</f>
        <v>Романюк Р. С.</v>
      </c>
      <c r="LC64" s="19" t="str">
        <f ca="1">IFERROR(__xludf.DUMMYFUNCTION("""COMPUTED_VALUE"""),"Не голосував")</f>
        <v>Не голосував</v>
      </c>
      <c r="LD64" s="19">
        <f ca="1">IFERROR(__xludf.DUMMYFUNCTION("""COMPUTED_VALUE"""),20)</f>
        <v>20</v>
      </c>
      <c r="LE64" s="19" t="str">
        <f ca="1">IFERROR(__xludf.DUMMYFUNCTION("""COMPUTED_VALUE"""),"Романюк Р. С.")</f>
        <v>Романюк Р. С.</v>
      </c>
      <c r="LF64" s="19" t="str">
        <f ca="1">IFERROR(__xludf.DUMMYFUNCTION("""COMPUTED_VALUE"""),"За")</f>
        <v>За</v>
      </c>
      <c r="LG64" s="19">
        <f ca="1">IFERROR(__xludf.DUMMYFUNCTION("""COMPUTED_VALUE"""),20)</f>
        <v>20</v>
      </c>
      <c r="LH64" s="19" t="str">
        <f ca="1">IFERROR(__xludf.DUMMYFUNCTION("""COMPUTED_VALUE"""),"Романюк Р. С.")</f>
        <v>Романюк Р. С.</v>
      </c>
      <c r="LI64" s="19" t="str">
        <f ca="1">IFERROR(__xludf.DUMMYFUNCTION("""COMPUTED_VALUE"""),"За")</f>
        <v>За</v>
      </c>
      <c r="LJ64" s="19">
        <f ca="1">IFERROR(__xludf.DUMMYFUNCTION("""COMPUTED_VALUE"""),20)</f>
        <v>20</v>
      </c>
      <c r="LK64" s="19" t="str">
        <f ca="1">IFERROR(__xludf.DUMMYFUNCTION("""COMPUTED_VALUE"""),"Романюк Р. С.")</f>
        <v>Романюк Р. С.</v>
      </c>
      <c r="LL64" s="19" t="str">
        <f ca="1">IFERROR(__xludf.DUMMYFUNCTION("""COMPUTED_VALUE"""),"За")</f>
        <v>За</v>
      </c>
      <c r="LM64" s="19">
        <f ca="1">IFERROR(__xludf.DUMMYFUNCTION("""COMPUTED_VALUE"""),20)</f>
        <v>20</v>
      </c>
      <c r="LN64" s="19" t="str">
        <f ca="1">IFERROR(__xludf.DUMMYFUNCTION("""COMPUTED_VALUE"""),"Романюк Р. С.")</f>
        <v>Романюк Р. С.</v>
      </c>
      <c r="LO64" s="19" t="str">
        <f ca="1">IFERROR(__xludf.DUMMYFUNCTION("""COMPUTED_VALUE"""),"За")</f>
        <v>За</v>
      </c>
      <c r="LP64" s="19">
        <f ca="1">IFERROR(__xludf.DUMMYFUNCTION("""COMPUTED_VALUE"""),20)</f>
        <v>20</v>
      </c>
      <c r="LQ64" s="19" t="str">
        <f ca="1">IFERROR(__xludf.DUMMYFUNCTION("""COMPUTED_VALUE"""),"Романюк Р. С.")</f>
        <v>Романюк Р. С.</v>
      </c>
      <c r="LR64" s="19" t="str">
        <f ca="1">IFERROR(__xludf.DUMMYFUNCTION("""COMPUTED_VALUE"""),"За")</f>
        <v>За</v>
      </c>
      <c r="LS64" s="19">
        <f ca="1">IFERROR(__xludf.DUMMYFUNCTION("""COMPUTED_VALUE"""),20)</f>
        <v>20</v>
      </c>
      <c r="LT64" s="19" t="str">
        <f ca="1">IFERROR(__xludf.DUMMYFUNCTION("""COMPUTED_VALUE"""),"Романюк Р. С.")</f>
        <v>Романюк Р. С.</v>
      </c>
      <c r="LU64" s="19" t="str">
        <f ca="1">IFERROR(__xludf.DUMMYFUNCTION("""COMPUTED_VALUE"""),"За")</f>
        <v>За</v>
      </c>
      <c r="LV64" s="19">
        <f ca="1">IFERROR(__xludf.DUMMYFUNCTION("""COMPUTED_VALUE"""),20)</f>
        <v>20</v>
      </c>
      <c r="LW64" s="19" t="str">
        <f ca="1">IFERROR(__xludf.DUMMYFUNCTION("""COMPUTED_VALUE"""),"Романюк Р. С.")</f>
        <v>Романюк Р. С.</v>
      </c>
      <c r="LX64" s="19" t="str">
        <f ca="1">IFERROR(__xludf.DUMMYFUNCTION("""COMPUTED_VALUE"""),"За")</f>
        <v>За</v>
      </c>
      <c r="LY64" s="19">
        <f ca="1">IFERROR(__xludf.DUMMYFUNCTION("""COMPUTED_VALUE"""),20)</f>
        <v>20</v>
      </c>
      <c r="LZ64" s="19" t="str">
        <f ca="1">IFERROR(__xludf.DUMMYFUNCTION("""COMPUTED_VALUE"""),"Романюк Р. С.")</f>
        <v>Романюк Р. С.</v>
      </c>
      <c r="MA64" s="19" t="str">
        <f ca="1">IFERROR(__xludf.DUMMYFUNCTION("""COMPUTED_VALUE"""),"За")</f>
        <v>За</v>
      </c>
      <c r="MB64" s="19">
        <f ca="1">IFERROR(__xludf.DUMMYFUNCTION("""COMPUTED_VALUE"""),20)</f>
        <v>20</v>
      </c>
      <c r="MC64" s="19" t="str">
        <f ca="1">IFERROR(__xludf.DUMMYFUNCTION("""COMPUTED_VALUE"""),"Романюк Р. С.")</f>
        <v>Романюк Р. С.</v>
      </c>
      <c r="MD64" s="19" t="str">
        <f ca="1">IFERROR(__xludf.DUMMYFUNCTION("""COMPUTED_VALUE"""),"За")</f>
        <v>За</v>
      </c>
      <c r="ME64" s="19">
        <f ca="1">IFERROR(__xludf.DUMMYFUNCTION("""COMPUTED_VALUE"""),20)</f>
        <v>20</v>
      </c>
      <c r="MF64" s="19" t="str">
        <f ca="1">IFERROR(__xludf.DUMMYFUNCTION("""COMPUTED_VALUE"""),"Романюк Р. С.")</f>
        <v>Романюк Р. С.</v>
      </c>
      <c r="MG64" s="19" t="str">
        <f ca="1">IFERROR(__xludf.DUMMYFUNCTION("""COMPUTED_VALUE"""),"За")</f>
        <v>За</v>
      </c>
      <c r="MH64" s="19">
        <f ca="1">IFERROR(__xludf.DUMMYFUNCTION("""COMPUTED_VALUE"""),20)</f>
        <v>20</v>
      </c>
      <c r="MI64" s="19" t="str">
        <f ca="1">IFERROR(__xludf.DUMMYFUNCTION("""COMPUTED_VALUE"""),"Романюк Р. С.")</f>
        <v>Романюк Р. С.</v>
      </c>
      <c r="MJ64" s="19" t="str">
        <f ca="1">IFERROR(__xludf.DUMMYFUNCTION("""COMPUTED_VALUE"""),"За")</f>
        <v>За</v>
      </c>
      <c r="MK64" s="19">
        <f ca="1">IFERROR(__xludf.DUMMYFUNCTION("""COMPUTED_VALUE"""),20)</f>
        <v>20</v>
      </c>
      <c r="ML64" s="19" t="str">
        <f ca="1">IFERROR(__xludf.DUMMYFUNCTION("""COMPUTED_VALUE"""),"Романюк Р. С.")</f>
        <v>Романюк Р. С.</v>
      </c>
      <c r="MM64" s="19" t="str">
        <f ca="1">IFERROR(__xludf.DUMMYFUNCTION("""COMPUTED_VALUE"""),"За")</f>
        <v>За</v>
      </c>
      <c r="MN64" s="19">
        <f ca="1">IFERROR(__xludf.DUMMYFUNCTION("""COMPUTED_VALUE"""),20)</f>
        <v>20</v>
      </c>
      <c r="MO64" s="19" t="str">
        <f ca="1">IFERROR(__xludf.DUMMYFUNCTION("""COMPUTED_VALUE"""),"Романюк Р. С.")</f>
        <v>Романюк Р. С.</v>
      </c>
      <c r="MP64" s="19" t="str">
        <f ca="1">IFERROR(__xludf.DUMMYFUNCTION("""COMPUTED_VALUE"""),"За")</f>
        <v>За</v>
      </c>
      <c r="MQ64" s="19">
        <f ca="1">IFERROR(__xludf.DUMMYFUNCTION("""COMPUTED_VALUE"""),20)</f>
        <v>20</v>
      </c>
      <c r="MR64" s="19" t="str">
        <f ca="1">IFERROR(__xludf.DUMMYFUNCTION("""COMPUTED_VALUE"""),"Романюк Р. С.")</f>
        <v>Романюк Р. С.</v>
      </c>
      <c r="MS64" s="19" t="str">
        <f ca="1">IFERROR(__xludf.DUMMYFUNCTION("""COMPUTED_VALUE"""),"За")</f>
        <v>За</v>
      </c>
      <c r="MT64" s="19">
        <f ca="1">IFERROR(__xludf.DUMMYFUNCTION("""COMPUTED_VALUE"""),20)</f>
        <v>20</v>
      </c>
      <c r="MU64" s="19" t="str">
        <f ca="1">IFERROR(__xludf.DUMMYFUNCTION("""COMPUTED_VALUE"""),"Романюк Р. С.")</f>
        <v>Романюк Р. С.</v>
      </c>
      <c r="MV64" s="19" t="str">
        <f ca="1">IFERROR(__xludf.DUMMYFUNCTION("""COMPUTED_VALUE"""),"За")</f>
        <v>За</v>
      </c>
      <c r="MW64" s="19">
        <f ca="1">IFERROR(__xludf.DUMMYFUNCTION("""COMPUTED_VALUE"""),20)</f>
        <v>20</v>
      </c>
      <c r="MX64" s="19" t="str">
        <f ca="1">IFERROR(__xludf.DUMMYFUNCTION("""COMPUTED_VALUE"""),"Романюк Р. С.")</f>
        <v>Романюк Р. С.</v>
      </c>
      <c r="MY64" s="19" t="str">
        <f ca="1">IFERROR(__xludf.DUMMYFUNCTION("""COMPUTED_VALUE"""),"За")</f>
        <v>За</v>
      </c>
      <c r="MZ64" s="19">
        <f ca="1">IFERROR(__xludf.DUMMYFUNCTION("""COMPUTED_VALUE"""),20)</f>
        <v>20</v>
      </c>
      <c r="NA64" s="19" t="str">
        <f ca="1">IFERROR(__xludf.DUMMYFUNCTION("""COMPUTED_VALUE"""),"Романюк Р. С.")</f>
        <v>Романюк Р. С.</v>
      </c>
      <c r="NB64" s="19" t="str">
        <f ca="1">IFERROR(__xludf.DUMMYFUNCTION("""COMPUTED_VALUE"""),"За")</f>
        <v>За</v>
      </c>
      <c r="NC64" s="19">
        <f ca="1">IFERROR(__xludf.DUMMYFUNCTION("""COMPUTED_VALUE"""),20)</f>
        <v>20</v>
      </c>
      <c r="ND64" s="19" t="str">
        <f ca="1">IFERROR(__xludf.DUMMYFUNCTION("""COMPUTED_VALUE"""),"Романюк Р. С.")</f>
        <v>Романюк Р. С.</v>
      </c>
      <c r="NE64" s="19" t="str">
        <f ca="1">IFERROR(__xludf.DUMMYFUNCTION("""COMPUTED_VALUE"""),"За")</f>
        <v>За</v>
      </c>
      <c r="NF64" s="19">
        <f ca="1">IFERROR(__xludf.DUMMYFUNCTION("""COMPUTED_VALUE"""),20)</f>
        <v>20</v>
      </c>
      <c r="NG64" s="19" t="str">
        <f ca="1">IFERROR(__xludf.DUMMYFUNCTION("""COMPUTED_VALUE"""),"Романюк Р. С.")</f>
        <v>Романюк Р. С.</v>
      </c>
      <c r="NH64" s="19" t="str">
        <f ca="1">IFERROR(__xludf.DUMMYFUNCTION("""COMPUTED_VALUE"""),"За")</f>
        <v>За</v>
      </c>
      <c r="NI64" s="19">
        <f ca="1">IFERROR(__xludf.DUMMYFUNCTION("""COMPUTED_VALUE"""),20)</f>
        <v>20</v>
      </c>
      <c r="NJ64" s="19" t="str">
        <f ca="1">IFERROR(__xludf.DUMMYFUNCTION("""COMPUTED_VALUE"""),"Романюк Р. С.")</f>
        <v>Романюк Р. С.</v>
      </c>
      <c r="NK64" s="19" t="str">
        <f ca="1">IFERROR(__xludf.DUMMYFUNCTION("""COMPUTED_VALUE"""),"За")</f>
        <v>За</v>
      </c>
      <c r="NL64" s="19">
        <f ca="1">IFERROR(__xludf.DUMMYFUNCTION("""COMPUTED_VALUE"""),20)</f>
        <v>20</v>
      </c>
      <c r="NM64" s="19" t="str">
        <f ca="1">IFERROR(__xludf.DUMMYFUNCTION("""COMPUTED_VALUE"""),"Романюк Р. С.")</f>
        <v>Романюк Р. С.</v>
      </c>
      <c r="NN64" s="19" t="str">
        <f ca="1">IFERROR(__xludf.DUMMYFUNCTION("""COMPUTED_VALUE"""),"За")</f>
        <v>За</v>
      </c>
      <c r="NO64" s="19">
        <f ca="1">IFERROR(__xludf.DUMMYFUNCTION("""COMPUTED_VALUE"""),20)</f>
        <v>20</v>
      </c>
      <c r="NP64" s="19" t="str">
        <f ca="1">IFERROR(__xludf.DUMMYFUNCTION("""COMPUTED_VALUE"""),"Романюк Р. С.")</f>
        <v>Романюк Р. С.</v>
      </c>
      <c r="NQ64" s="19" t="str">
        <f ca="1">IFERROR(__xludf.DUMMYFUNCTION("""COMPUTED_VALUE"""),"За")</f>
        <v>За</v>
      </c>
      <c r="NR64" s="19">
        <f ca="1">IFERROR(__xludf.DUMMYFUNCTION("""COMPUTED_VALUE"""),20)</f>
        <v>20</v>
      </c>
      <c r="NS64" s="19" t="str">
        <f ca="1">IFERROR(__xludf.DUMMYFUNCTION("""COMPUTED_VALUE"""),"Романюк Р. С.")</f>
        <v>Романюк Р. С.</v>
      </c>
      <c r="NT64" s="19" t="str">
        <f ca="1">IFERROR(__xludf.DUMMYFUNCTION("""COMPUTED_VALUE"""),"За")</f>
        <v>За</v>
      </c>
      <c r="NU64" s="19">
        <f ca="1">IFERROR(__xludf.DUMMYFUNCTION("""COMPUTED_VALUE"""),20)</f>
        <v>20</v>
      </c>
      <c r="NV64" s="19" t="str">
        <f ca="1">IFERROR(__xludf.DUMMYFUNCTION("""COMPUTED_VALUE"""),"Романюк Р. С.")</f>
        <v>Романюк Р. С.</v>
      </c>
      <c r="NW64" s="19" t="str">
        <f ca="1">IFERROR(__xludf.DUMMYFUNCTION("""COMPUTED_VALUE"""),"Утримався")</f>
        <v>Утримався</v>
      </c>
      <c r="NX64" s="19">
        <f ca="1">IFERROR(__xludf.DUMMYFUNCTION("""COMPUTED_VALUE"""),20)</f>
        <v>20</v>
      </c>
      <c r="NY64" s="19" t="str">
        <f ca="1">IFERROR(__xludf.DUMMYFUNCTION("""COMPUTED_VALUE"""),"Романюк Р. С.")</f>
        <v>Романюк Р. С.</v>
      </c>
      <c r="NZ64" s="19" t="str">
        <f ca="1">IFERROR(__xludf.DUMMYFUNCTION("""COMPUTED_VALUE"""),"За")</f>
        <v>За</v>
      </c>
      <c r="OA64" s="19">
        <f ca="1">IFERROR(__xludf.DUMMYFUNCTION("""COMPUTED_VALUE"""),20)</f>
        <v>20</v>
      </c>
      <c r="OB64" s="19" t="str">
        <f ca="1">IFERROR(__xludf.DUMMYFUNCTION("""COMPUTED_VALUE"""),"Романюк Р. С.")</f>
        <v>Романюк Р. С.</v>
      </c>
      <c r="OC64" s="19" t="str">
        <f ca="1">IFERROR(__xludf.DUMMYFUNCTION("""COMPUTED_VALUE"""),"Утримався")</f>
        <v>Утримався</v>
      </c>
      <c r="OD64" s="19">
        <f ca="1">IFERROR(__xludf.DUMMYFUNCTION("""COMPUTED_VALUE"""),20)</f>
        <v>20</v>
      </c>
      <c r="OE64" s="19" t="str">
        <f ca="1">IFERROR(__xludf.DUMMYFUNCTION("""COMPUTED_VALUE"""),"Романюк Р. С.")</f>
        <v>Романюк Р. С.</v>
      </c>
      <c r="OF64" s="19" t="str">
        <f ca="1">IFERROR(__xludf.DUMMYFUNCTION("""COMPUTED_VALUE"""),"За")</f>
        <v>За</v>
      </c>
      <c r="OG64" s="19">
        <f ca="1">IFERROR(__xludf.DUMMYFUNCTION("""COMPUTED_VALUE"""),20)</f>
        <v>20</v>
      </c>
      <c r="OH64" s="19" t="str">
        <f ca="1">IFERROR(__xludf.DUMMYFUNCTION("""COMPUTED_VALUE"""),"Романюк Р. С.")</f>
        <v>Романюк Р. С.</v>
      </c>
      <c r="OI64" s="19" t="str">
        <f ca="1">IFERROR(__xludf.DUMMYFUNCTION("""COMPUTED_VALUE"""),"За")</f>
        <v>За</v>
      </c>
      <c r="OJ64" s="19">
        <f ca="1">IFERROR(__xludf.DUMMYFUNCTION("""COMPUTED_VALUE"""),20)</f>
        <v>20</v>
      </c>
      <c r="OK64" s="19" t="str">
        <f ca="1">IFERROR(__xludf.DUMMYFUNCTION("""COMPUTED_VALUE"""),"Романюк Р. С.")</f>
        <v>Романюк Р. С.</v>
      </c>
      <c r="OL64" s="19" t="str">
        <f ca="1">IFERROR(__xludf.DUMMYFUNCTION("""COMPUTED_VALUE"""),"За")</f>
        <v>За</v>
      </c>
      <c r="OM64" s="19">
        <f ca="1">IFERROR(__xludf.DUMMYFUNCTION("""COMPUTED_VALUE"""),20)</f>
        <v>20</v>
      </c>
      <c r="ON64" s="19" t="str">
        <f ca="1">IFERROR(__xludf.DUMMYFUNCTION("""COMPUTED_VALUE"""),"Романюк Р. С.")</f>
        <v>Романюк Р. С.</v>
      </c>
      <c r="OO64" s="19" t="str">
        <f ca="1">IFERROR(__xludf.DUMMYFUNCTION("""COMPUTED_VALUE"""),"За")</f>
        <v>За</v>
      </c>
      <c r="OP64" s="19">
        <f ca="1">IFERROR(__xludf.DUMMYFUNCTION("""COMPUTED_VALUE"""),20)</f>
        <v>20</v>
      </c>
      <c r="OQ64" s="19" t="str">
        <f ca="1">IFERROR(__xludf.DUMMYFUNCTION("""COMPUTED_VALUE"""),"Романюк Р. С.")</f>
        <v>Романюк Р. С.</v>
      </c>
      <c r="OR64" s="19" t="str">
        <f ca="1">IFERROR(__xludf.DUMMYFUNCTION("""COMPUTED_VALUE"""),"За")</f>
        <v>За</v>
      </c>
      <c r="OS64" s="19">
        <f ca="1">IFERROR(__xludf.DUMMYFUNCTION("""COMPUTED_VALUE"""),20)</f>
        <v>20</v>
      </c>
      <c r="OT64" s="19" t="str">
        <f ca="1">IFERROR(__xludf.DUMMYFUNCTION("""COMPUTED_VALUE"""),"Романюк Р. С.")</f>
        <v>Романюк Р. С.</v>
      </c>
      <c r="OU64" s="19" t="str">
        <f ca="1">IFERROR(__xludf.DUMMYFUNCTION("""COMPUTED_VALUE"""),"За")</f>
        <v>За</v>
      </c>
      <c r="OV64" s="19">
        <f ca="1">IFERROR(__xludf.DUMMYFUNCTION("""COMPUTED_VALUE"""),20)</f>
        <v>20</v>
      </c>
      <c r="OW64" s="19" t="str">
        <f ca="1">IFERROR(__xludf.DUMMYFUNCTION("""COMPUTED_VALUE"""),"Романюк Р. С.")</f>
        <v>Романюк Р. С.</v>
      </c>
      <c r="OX64" s="19" t="str">
        <f ca="1">IFERROR(__xludf.DUMMYFUNCTION("""COMPUTED_VALUE"""),"За")</f>
        <v>За</v>
      </c>
      <c r="OY64" s="19">
        <f ca="1">IFERROR(__xludf.DUMMYFUNCTION("""COMPUTED_VALUE"""),20)</f>
        <v>20</v>
      </c>
      <c r="OZ64" s="19" t="str">
        <f ca="1">IFERROR(__xludf.DUMMYFUNCTION("""COMPUTED_VALUE"""),"Романюк Р. С.")</f>
        <v>Романюк Р. С.</v>
      </c>
      <c r="PA64" s="19" t="str">
        <f ca="1">IFERROR(__xludf.DUMMYFUNCTION("""COMPUTED_VALUE"""),"За")</f>
        <v>За</v>
      </c>
      <c r="PB64" s="19">
        <f ca="1">IFERROR(__xludf.DUMMYFUNCTION("""COMPUTED_VALUE"""),20)</f>
        <v>20</v>
      </c>
      <c r="PC64" s="19" t="str">
        <f ca="1">IFERROR(__xludf.DUMMYFUNCTION("""COMPUTED_VALUE"""),"Романюк Р. С.")</f>
        <v>Романюк Р. С.</v>
      </c>
      <c r="PD64" s="19" t="str">
        <f ca="1">IFERROR(__xludf.DUMMYFUNCTION("""COMPUTED_VALUE"""),"За")</f>
        <v>За</v>
      </c>
      <c r="PE64" s="19">
        <f ca="1">IFERROR(__xludf.DUMMYFUNCTION("""COMPUTED_VALUE"""),20)</f>
        <v>20</v>
      </c>
      <c r="PF64" s="19" t="str">
        <f ca="1">IFERROR(__xludf.DUMMYFUNCTION("""COMPUTED_VALUE"""),"Романюк Р. С.")</f>
        <v>Романюк Р. С.</v>
      </c>
      <c r="PG64" s="19" t="str">
        <f ca="1">IFERROR(__xludf.DUMMYFUNCTION("""COMPUTED_VALUE"""),"За")</f>
        <v>За</v>
      </c>
      <c r="PH64" s="19">
        <f ca="1">IFERROR(__xludf.DUMMYFUNCTION("""COMPUTED_VALUE"""),20)</f>
        <v>20</v>
      </c>
      <c r="PI64" s="19" t="str">
        <f ca="1">IFERROR(__xludf.DUMMYFUNCTION("""COMPUTED_VALUE"""),"Романюк Р. С.")</f>
        <v>Романюк Р. С.</v>
      </c>
      <c r="PJ64" s="19" t="str">
        <f ca="1">IFERROR(__xludf.DUMMYFUNCTION("""COMPUTED_VALUE"""),"За")</f>
        <v>За</v>
      </c>
      <c r="PK64" s="19">
        <f ca="1">IFERROR(__xludf.DUMMYFUNCTION("""COMPUTED_VALUE"""),20)</f>
        <v>20</v>
      </c>
      <c r="PL64" s="19" t="str">
        <f ca="1">IFERROR(__xludf.DUMMYFUNCTION("""COMPUTED_VALUE"""),"Романюк Р. С.")</f>
        <v>Романюк Р. С.</v>
      </c>
      <c r="PM64" s="19" t="str">
        <f ca="1">IFERROR(__xludf.DUMMYFUNCTION("""COMPUTED_VALUE"""),"Утримався")</f>
        <v>Утримався</v>
      </c>
      <c r="PN64" s="19">
        <f ca="1">IFERROR(__xludf.DUMMYFUNCTION("""COMPUTED_VALUE"""),20)</f>
        <v>20</v>
      </c>
      <c r="PO64" s="19" t="str">
        <f ca="1">IFERROR(__xludf.DUMMYFUNCTION("""COMPUTED_VALUE"""),"Романюк Р. С.")</f>
        <v>Романюк Р. С.</v>
      </c>
      <c r="PP64" s="19" t="str">
        <f ca="1">IFERROR(__xludf.DUMMYFUNCTION("""COMPUTED_VALUE"""),"За")</f>
        <v>За</v>
      </c>
      <c r="PQ64" s="19">
        <f ca="1">IFERROR(__xludf.DUMMYFUNCTION("""COMPUTED_VALUE"""),20)</f>
        <v>20</v>
      </c>
      <c r="PR64" s="19" t="str">
        <f ca="1">IFERROR(__xludf.DUMMYFUNCTION("""COMPUTED_VALUE"""),"Романюк Р. С.")</f>
        <v>Романюк Р. С.</v>
      </c>
      <c r="PS64" s="19" t="str">
        <f ca="1">IFERROR(__xludf.DUMMYFUNCTION("""COMPUTED_VALUE"""),"Утримався")</f>
        <v>Утримався</v>
      </c>
      <c r="PT64" s="19">
        <f ca="1">IFERROR(__xludf.DUMMYFUNCTION("""COMPUTED_VALUE"""),20)</f>
        <v>20</v>
      </c>
      <c r="PU64" s="19" t="str">
        <f ca="1">IFERROR(__xludf.DUMMYFUNCTION("""COMPUTED_VALUE"""),"Романюк Р. С.")</f>
        <v>Романюк Р. С.</v>
      </c>
      <c r="PV64" s="19" t="str">
        <f ca="1">IFERROR(__xludf.DUMMYFUNCTION("""COMPUTED_VALUE"""),"Утримався")</f>
        <v>Утримався</v>
      </c>
      <c r="PW64" s="19">
        <f ca="1">IFERROR(__xludf.DUMMYFUNCTION("""COMPUTED_VALUE"""),20)</f>
        <v>20</v>
      </c>
      <c r="PX64" s="19" t="str">
        <f ca="1">IFERROR(__xludf.DUMMYFUNCTION("""COMPUTED_VALUE"""),"Романюк Р. С.")</f>
        <v>Романюк Р. С.</v>
      </c>
      <c r="PY64" s="19" t="str">
        <f ca="1">IFERROR(__xludf.DUMMYFUNCTION("""COMPUTED_VALUE"""),"За")</f>
        <v>За</v>
      </c>
      <c r="PZ64" s="19">
        <f ca="1">IFERROR(__xludf.DUMMYFUNCTION("""COMPUTED_VALUE"""),20)</f>
        <v>20</v>
      </c>
      <c r="QA64" s="19" t="str">
        <f ca="1">IFERROR(__xludf.DUMMYFUNCTION("""COMPUTED_VALUE"""),"Романюк Р. С.")</f>
        <v>Романюк Р. С.</v>
      </c>
      <c r="QB64" s="19" t="str">
        <f ca="1">IFERROR(__xludf.DUMMYFUNCTION("""COMPUTED_VALUE"""),"Утримався")</f>
        <v>Утримався</v>
      </c>
      <c r="QC64" s="19">
        <f ca="1">IFERROR(__xludf.DUMMYFUNCTION("""COMPUTED_VALUE"""),20)</f>
        <v>20</v>
      </c>
      <c r="QD64" s="19" t="str">
        <f ca="1">IFERROR(__xludf.DUMMYFUNCTION("""COMPUTED_VALUE"""),"Романюк Р. С.")</f>
        <v>Романюк Р. С.</v>
      </c>
      <c r="QE64" s="19" t="str">
        <f ca="1">IFERROR(__xludf.DUMMYFUNCTION("""COMPUTED_VALUE"""),"За")</f>
        <v>За</v>
      </c>
      <c r="QF64" s="19">
        <f ca="1">IFERROR(__xludf.DUMMYFUNCTION("""COMPUTED_VALUE"""),20)</f>
        <v>20</v>
      </c>
      <c r="QG64" s="19" t="str">
        <f ca="1">IFERROR(__xludf.DUMMYFUNCTION("""COMPUTED_VALUE"""),"Романюк Р. С.")</f>
        <v>Романюк Р. С.</v>
      </c>
      <c r="QH64" s="19" t="str">
        <f ca="1">IFERROR(__xludf.DUMMYFUNCTION("""COMPUTED_VALUE"""),"Утримався")</f>
        <v>Утримався</v>
      </c>
      <c r="QI64" s="19">
        <f ca="1">IFERROR(__xludf.DUMMYFUNCTION("""COMPUTED_VALUE"""),20)</f>
        <v>20</v>
      </c>
      <c r="QJ64" s="19" t="str">
        <f ca="1">IFERROR(__xludf.DUMMYFUNCTION("""COMPUTED_VALUE"""),"Романюк Р. С.")</f>
        <v>Романюк Р. С.</v>
      </c>
      <c r="QK64" s="19" t="str">
        <f ca="1">IFERROR(__xludf.DUMMYFUNCTION("""COMPUTED_VALUE"""),"...")</f>
        <v>...</v>
      </c>
    </row>
    <row r="65" spans="1:453" ht="12.75">
      <c r="A65" s="17">
        <f ca="1">IFERROR(__xludf.DUMMYFUNCTION("""COMPUTED_VALUE"""),22)</f>
        <v>22</v>
      </c>
      <c r="B65" s="17" t="str">
        <f ca="1">IFERROR(__xludf.DUMMYFUNCTION("""COMPUTED_VALUE"""),"Смірнова М. М.")</f>
        <v>Смірнова М. М.</v>
      </c>
      <c r="C65" s="19" t="str">
        <f ca="1">IFERROR(__xludf.DUMMYFUNCTION("""COMPUTED_VALUE"""),"...")</f>
        <v>...</v>
      </c>
      <c r="D65" s="19">
        <f ca="1">IFERROR(__xludf.DUMMYFUNCTION("""COMPUTED_VALUE"""),22)</f>
        <v>22</v>
      </c>
      <c r="E65" s="19" t="str">
        <f ca="1">IFERROR(__xludf.DUMMYFUNCTION("""COMPUTED_VALUE"""),"Смірнова М. М.")</f>
        <v>Смірнова М. М.</v>
      </c>
      <c r="F65" s="19" t="str">
        <f ca="1">IFERROR(__xludf.DUMMYFUNCTION("""COMPUTED_VALUE"""),"...")</f>
        <v>...</v>
      </c>
      <c r="G65" s="19">
        <f ca="1">IFERROR(__xludf.DUMMYFUNCTION("""COMPUTED_VALUE"""),22)</f>
        <v>22</v>
      </c>
      <c r="H65" s="19" t="str">
        <f ca="1">IFERROR(__xludf.DUMMYFUNCTION("""COMPUTED_VALUE"""),"Смірнова М. М.")</f>
        <v>Смірнова М. М.</v>
      </c>
      <c r="I65" s="19" t="str">
        <f ca="1">IFERROR(__xludf.DUMMYFUNCTION("""COMPUTED_VALUE"""),"...")</f>
        <v>...</v>
      </c>
      <c r="J65" s="19">
        <f ca="1">IFERROR(__xludf.DUMMYFUNCTION("""COMPUTED_VALUE"""),22)</f>
        <v>22</v>
      </c>
      <c r="K65" s="19" t="str">
        <f ca="1">IFERROR(__xludf.DUMMYFUNCTION("""COMPUTED_VALUE"""),"Смірнова М. М.")</f>
        <v>Смірнова М. М.</v>
      </c>
      <c r="L65" s="19" t="str">
        <f ca="1">IFERROR(__xludf.DUMMYFUNCTION("""COMPUTED_VALUE"""),"...")</f>
        <v>...</v>
      </c>
      <c r="M65" s="19">
        <f ca="1">IFERROR(__xludf.DUMMYFUNCTION("""COMPUTED_VALUE"""),22)</f>
        <v>22</v>
      </c>
      <c r="N65" s="19" t="str">
        <f ca="1">IFERROR(__xludf.DUMMYFUNCTION("""COMPUTED_VALUE"""),"Смірнова М. М.")</f>
        <v>Смірнова М. М.</v>
      </c>
      <c r="O65" s="19" t="str">
        <f ca="1">IFERROR(__xludf.DUMMYFUNCTION("""COMPUTED_VALUE"""),"...")</f>
        <v>...</v>
      </c>
      <c r="P65" s="19">
        <f ca="1">IFERROR(__xludf.DUMMYFUNCTION("""COMPUTED_VALUE"""),22)</f>
        <v>22</v>
      </c>
      <c r="Q65" s="19" t="str">
        <f ca="1">IFERROR(__xludf.DUMMYFUNCTION("""COMPUTED_VALUE"""),"Смірнова М. М.")</f>
        <v>Смірнова М. М.</v>
      </c>
      <c r="R65" s="19" t="str">
        <f ca="1">IFERROR(__xludf.DUMMYFUNCTION("""COMPUTED_VALUE"""),"...")</f>
        <v>...</v>
      </c>
      <c r="S65" s="19">
        <f ca="1">IFERROR(__xludf.DUMMYFUNCTION("""COMPUTED_VALUE"""),22)</f>
        <v>22</v>
      </c>
      <c r="T65" s="19" t="str">
        <f ca="1">IFERROR(__xludf.DUMMYFUNCTION("""COMPUTED_VALUE"""),"Смірнова М. М.")</f>
        <v>Смірнова М. М.</v>
      </c>
      <c r="U65" s="19" t="str">
        <f ca="1">IFERROR(__xludf.DUMMYFUNCTION("""COMPUTED_VALUE"""),"...")</f>
        <v>...</v>
      </c>
      <c r="V65" s="19">
        <f ca="1">IFERROR(__xludf.DUMMYFUNCTION("""COMPUTED_VALUE"""),22)</f>
        <v>22</v>
      </c>
      <c r="W65" s="19" t="str">
        <f ca="1">IFERROR(__xludf.DUMMYFUNCTION("""COMPUTED_VALUE"""),"Смірнова М. М.")</f>
        <v>Смірнова М. М.</v>
      </c>
      <c r="X65" s="19" t="str">
        <f ca="1">IFERROR(__xludf.DUMMYFUNCTION("""COMPUTED_VALUE"""),"...")</f>
        <v>...</v>
      </c>
      <c r="Y65" s="19">
        <f ca="1">IFERROR(__xludf.DUMMYFUNCTION("""COMPUTED_VALUE"""),22)</f>
        <v>22</v>
      </c>
      <c r="Z65" s="19" t="str">
        <f ca="1">IFERROR(__xludf.DUMMYFUNCTION("""COMPUTED_VALUE"""),"Смірнова М. М.")</f>
        <v>Смірнова М. М.</v>
      </c>
      <c r="AA65" s="19" t="str">
        <f ca="1">IFERROR(__xludf.DUMMYFUNCTION("""COMPUTED_VALUE"""),"...")</f>
        <v>...</v>
      </c>
      <c r="AB65" s="19">
        <f ca="1">IFERROR(__xludf.DUMMYFUNCTION("""COMPUTED_VALUE"""),22)</f>
        <v>22</v>
      </c>
      <c r="AC65" s="19" t="str">
        <f ca="1">IFERROR(__xludf.DUMMYFUNCTION("""COMPUTED_VALUE"""),"Смірнова М. М.")</f>
        <v>Смірнова М. М.</v>
      </c>
      <c r="AD65" s="19" t="str">
        <f ca="1">IFERROR(__xludf.DUMMYFUNCTION("""COMPUTED_VALUE"""),"...")</f>
        <v>...</v>
      </c>
      <c r="AE65" s="19">
        <f ca="1">IFERROR(__xludf.DUMMYFUNCTION("""COMPUTED_VALUE"""),22)</f>
        <v>22</v>
      </c>
      <c r="AF65" s="19" t="str">
        <f ca="1">IFERROR(__xludf.DUMMYFUNCTION("""COMPUTED_VALUE"""),"Смірнова М. М.")</f>
        <v>Смірнова М. М.</v>
      </c>
      <c r="AG65" s="19" t="str">
        <f ca="1">IFERROR(__xludf.DUMMYFUNCTION("""COMPUTED_VALUE"""),"...")</f>
        <v>...</v>
      </c>
      <c r="AH65" s="19">
        <f ca="1">IFERROR(__xludf.DUMMYFUNCTION("""COMPUTED_VALUE"""),22)</f>
        <v>22</v>
      </c>
      <c r="AI65" s="19" t="str">
        <f ca="1">IFERROR(__xludf.DUMMYFUNCTION("""COMPUTED_VALUE"""),"Смірнова М. М.")</f>
        <v>Смірнова М. М.</v>
      </c>
      <c r="AJ65" s="19" t="str">
        <f ca="1">IFERROR(__xludf.DUMMYFUNCTION("""COMPUTED_VALUE"""),"...")</f>
        <v>...</v>
      </c>
      <c r="AK65" s="19">
        <f ca="1">IFERROR(__xludf.DUMMYFUNCTION("""COMPUTED_VALUE"""),22)</f>
        <v>22</v>
      </c>
      <c r="AL65" s="19" t="str">
        <f ca="1">IFERROR(__xludf.DUMMYFUNCTION("""COMPUTED_VALUE"""),"Смірнова М. М.")</f>
        <v>Смірнова М. М.</v>
      </c>
      <c r="AM65" s="19" t="str">
        <f ca="1">IFERROR(__xludf.DUMMYFUNCTION("""COMPUTED_VALUE"""),"...")</f>
        <v>...</v>
      </c>
      <c r="AN65" s="19">
        <f ca="1">IFERROR(__xludf.DUMMYFUNCTION("""COMPUTED_VALUE"""),22)</f>
        <v>22</v>
      </c>
      <c r="AO65" s="19" t="str">
        <f ca="1">IFERROR(__xludf.DUMMYFUNCTION("""COMPUTED_VALUE"""),"Смірнова М. М.")</f>
        <v>Смірнова М. М.</v>
      </c>
      <c r="AP65" s="19" t="str">
        <f ca="1">IFERROR(__xludf.DUMMYFUNCTION("""COMPUTED_VALUE"""),"...")</f>
        <v>...</v>
      </c>
      <c r="AQ65" s="19">
        <f ca="1">IFERROR(__xludf.DUMMYFUNCTION("""COMPUTED_VALUE"""),22)</f>
        <v>22</v>
      </c>
      <c r="AR65" s="19" t="str">
        <f ca="1">IFERROR(__xludf.DUMMYFUNCTION("""COMPUTED_VALUE"""),"Смірнова М. М.")</f>
        <v>Смірнова М. М.</v>
      </c>
      <c r="AS65" s="19" t="str">
        <f ca="1">IFERROR(__xludf.DUMMYFUNCTION("""COMPUTED_VALUE"""),"...")</f>
        <v>...</v>
      </c>
      <c r="AT65" s="19">
        <f ca="1">IFERROR(__xludf.DUMMYFUNCTION("""COMPUTED_VALUE"""),22)</f>
        <v>22</v>
      </c>
      <c r="AU65" s="19" t="str">
        <f ca="1">IFERROR(__xludf.DUMMYFUNCTION("""COMPUTED_VALUE"""),"Смірнова М. М.")</f>
        <v>Смірнова М. М.</v>
      </c>
      <c r="AV65" s="19" t="str">
        <f ca="1">IFERROR(__xludf.DUMMYFUNCTION("""COMPUTED_VALUE"""),"...")</f>
        <v>...</v>
      </c>
      <c r="AW65" s="19">
        <f ca="1">IFERROR(__xludf.DUMMYFUNCTION("""COMPUTED_VALUE"""),22)</f>
        <v>22</v>
      </c>
      <c r="AX65" s="19" t="str">
        <f ca="1">IFERROR(__xludf.DUMMYFUNCTION("""COMPUTED_VALUE"""),"Смірнова М. М.")</f>
        <v>Смірнова М. М.</v>
      </c>
      <c r="AY65" s="19" t="str">
        <f ca="1">IFERROR(__xludf.DUMMYFUNCTION("""COMPUTED_VALUE"""),"...")</f>
        <v>...</v>
      </c>
      <c r="AZ65" s="19">
        <f ca="1">IFERROR(__xludf.DUMMYFUNCTION("""COMPUTED_VALUE"""),22)</f>
        <v>22</v>
      </c>
      <c r="BA65" s="19" t="str">
        <f ca="1">IFERROR(__xludf.DUMMYFUNCTION("""COMPUTED_VALUE"""),"Смірнова М. М.")</f>
        <v>Смірнова М. М.</v>
      </c>
      <c r="BB65" s="19" t="str">
        <f ca="1">IFERROR(__xludf.DUMMYFUNCTION("""COMPUTED_VALUE"""),"За")</f>
        <v>За</v>
      </c>
      <c r="BC65" s="19">
        <f ca="1">IFERROR(__xludf.DUMMYFUNCTION("""COMPUTED_VALUE"""),22)</f>
        <v>22</v>
      </c>
      <c r="BD65" s="19" t="str">
        <f ca="1">IFERROR(__xludf.DUMMYFUNCTION("""COMPUTED_VALUE"""),"Смірнова М. М.")</f>
        <v>Смірнова М. М.</v>
      </c>
      <c r="BE65" s="19" t="str">
        <f ca="1">IFERROR(__xludf.DUMMYFUNCTION("""COMPUTED_VALUE"""),"За")</f>
        <v>За</v>
      </c>
      <c r="BF65" s="19">
        <f ca="1">IFERROR(__xludf.DUMMYFUNCTION("""COMPUTED_VALUE"""),22)</f>
        <v>22</v>
      </c>
      <c r="BG65" s="19" t="str">
        <f ca="1">IFERROR(__xludf.DUMMYFUNCTION("""COMPUTED_VALUE"""),"Смірнова М. М.")</f>
        <v>Смірнова М. М.</v>
      </c>
      <c r="BH65" s="19" t="str">
        <f ca="1">IFERROR(__xludf.DUMMYFUNCTION("""COMPUTED_VALUE"""),"За")</f>
        <v>За</v>
      </c>
      <c r="BI65" s="19">
        <f ca="1">IFERROR(__xludf.DUMMYFUNCTION("""COMPUTED_VALUE"""),22)</f>
        <v>22</v>
      </c>
      <c r="BJ65" s="19" t="str">
        <f ca="1">IFERROR(__xludf.DUMMYFUNCTION("""COMPUTED_VALUE"""),"Смірнова М. М.")</f>
        <v>Смірнова М. М.</v>
      </c>
      <c r="BK65" s="19" t="str">
        <f ca="1">IFERROR(__xludf.DUMMYFUNCTION("""COMPUTED_VALUE"""),"За")</f>
        <v>За</v>
      </c>
      <c r="BL65" s="19">
        <f ca="1">IFERROR(__xludf.DUMMYFUNCTION("""COMPUTED_VALUE"""),22)</f>
        <v>22</v>
      </c>
      <c r="BM65" s="19" t="str">
        <f ca="1">IFERROR(__xludf.DUMMYFUNCTION("""COMPUTED_VALUE"""),"Смірнова М. М.")</f>
        <v>Смірнова М. М.</v>
      </c>
      <c r="BN65" s="19" t="str">
        <f ca="1">IFERROR(__xludf.DUMMYFUNCTION("""COMPUTED_VALUE"""),"За")</f>
        <v>За</v>
      </c>
      <c r="BO65" s="19">
        <f ca="1">IFERROR(__xludf.DUMMYFUNCTION("""COMPUTED_VALUE"""),22)</f>
        <v>22</v>
      </c>
      <c r="BP65" s="19" t="str">
        <f ca="1">IFERROR(__xludf.DUMMYFUNCTION("""COMPUTED_VALUE"""),"Смірнова М. М.")</f>
        <v>Смірнова М. М.</v>
      </c>
      <c r="BQ65" s="19" t="str">
        <f ca="1">IFERROR(__xludf.DUMMYFUNCTION("""COMPUTED_VALUE"""),"За")</f>
        <v>За</v>
      </c>
      <c r="BR65" s="19">
        <f ca="1">IFERROR(__xludf.DUMMYFUNCTION("""COMPUTED_VALUE"""),22)</f>
        <v>22</v>
      </c>
      <c r="BS65" s="19" t="str">
        <f ca="1">IFERROR(__xludf.DUMMYFUNCTION("""COMPUTED_VALUE"""),"Смірнова М. М.")</f>
        <v>Смірнова М. М.</v>
      </c>
      <c r="BT65" s="19" t="str">
        <f ca="1">IFERROR(__xludf.DUMMYFUNCTION("""COMPUTED_VALUE"""),"За")</f>
        <v>За</v>
      </c>
      <c r="BU65" s="19">
        <f ca="1">IFERROR(__xludf.DUMMYFUNCTION("""COMPUTED_VALUE"""),22)</f>
        <v>22</v>
      </c>
      <c r="BV65" s="19" t="str">
        <f ca="1">IFERROR(__xludf.DUMMYFUNCTION("""COMPUTED_VALUE"""),"Смірнова М. М.")</f>
        <v>Смірнова М. М.</v>
      </c>
      <c r="BW65" s="19" t="str">
        <f ca="1">IFERROR(__xludf.DUMMYFUNCTION("""COMPUTED_VALUE"""),"За")</f>
        <v>За</v>
      </c>
      <c r="BX65" s="19">
        <f ca="1">IFERROR(__xludf.DUMMYFUNCTION("""COMPUTED_VALUE"""),22)</f>
        <v>22</v>
      </c>
      <c r="BY65" s="19" t="str">
        <f ca="1">IFERROR(__xludf.DUMMYFUNCTION("""COMPUTED_VALUE"""),"Смірнова М. М.")</f>
        <v>Смірнова М. М.</v>
      </c>
      <c r="BZ65" s="19" t="str">
        <f ca="1">IFERROR(__xludf.DUMMYFUNCTION("""COMPUTED_VALUE"""),"За")</f>
        <v>За</v>
      </c>
      <c r="CA65" s="19">
        <f ca="1">IFERROR(__xludf.DUMMYFUNCTION("""COMPUTED_VALUE"""),22)</f>
        <v>22</v>
      </c>
      <c r="CB65" s="19" t="str">
        <f ca="1">IFERROR(__xludf.DUMMYFUNCTION("""COMPUTED_VALUE"""),"Смірнова М. М.")</f>
        <v>Смірнова М. М.</v>
      </c>
      <c r="CC65" s="19" t="str">
        <f ca="1">IFERROR(__xludf.DUMMYFUNCTION("""COMPUTED_VALUE"""),"За")</f>
        <v>За</v>
      </c>
      <c r="CD65" s="19">
        <f ca="1">IFERROR(__xludf.DUMMYFUNCTION("""COMPUTED_VALUE"""),22)</f>
        <v>22</v>
      </c>
      <c r="CE65" s="19" t="str">
        <f ca="1">IFERROR(__xludf.DUMMYFUNCTION("""COMPUTED_VALUE"""),"Смірнова М. М.")</f>
        <v>Смірнова М. М.</v>
      </c>
      <c r="CF65" s="19" t="str">
        <f ca="1">IFERROR(__xludf.DUMMYFUNCTION("""COMPUTED_VALUE"""),"За")</f>
        <v>За</v>
      </c>
      <c r="CG65" s="19">
        <f ca="1">IFERROR(__xludf.DUMMYFUNCTION("""COMPUTED_VALUE"""),22)</f>
        <v>22</v>
      </c>
      <c r="CH65" s="19" t="str">
        <f ca="1">IFERROR(__xludf.DUMMYFUNCTION("""COMPUTED_VALUE"""),"Смірнова М. М.")</f>
        <v>Смірнова М. М.</v>
      </c>
      <c r="CI65" s="19" t="str">
        <f ca="1">IFERROR(__xludf.DUMMYFUNCTION("""COMPUTED_VALUE"""),"Не голосував")</f>
        <v>Не голосував</v>
      </c>
      <c r="CJ65" s="19">
        <f ca="1">IFERROR(__xludf.DUMMYFUNCTION("""COMPUTED_VALUE"""),22)</f>
        <v>22</v>
      </c>
      <c r="CK65" s="19" t="str">
        <f ca="1">IFERROR(__xludf.DUMMYFUNCTION("""COMPUTED_VALUE"""),"Смірнова М. М.")</f>
        <v>Смірнова М. М.</v>
      </c>
      <c r="CL65" s="19" t="str">
        <f ca="1">IFERROR(__xludf.DUMMYFUNCTION("""COMPUTED_VALUE"""),"За")</f>
        <v>За</v>
      </c>
      <c r="CM65" s="19">
        <f ca="1">IFERROR(__xludf.DUMMYFUNCTION("""COMPUTED_VALUE"""),22)</f>
        <v>22</v>
      </c>
      <c r="CN65" s="19" t="str">
        <f ca="1">IFERROR(__xludf.DUMMYFUNCTION("""COMPUTED_VALUE"""),"Смірнова М. М.")</f>
        <v>Смірнова М. М.</v>
      </c>
      <c r="CO65" s="19" t="str">
        <f ca="1">IFERROR(__xludf.DUMMYFUNCTION("""COMPUTED_VALUE"""),"Не голосував")</f>
        <v>Не голосував</v>
      </c>
      <c r="CP65" s="19">
        <f ca="1">IFERROR(__xludf.DUMMYFUNCTION("""COMPUTED_VALUE"""),22)</f>
        <v>22</v>
      </c>
      <c r="CQ65" s="19" t="str">
        <f ca="1">IFERROR(__xludf.DUMMYFUNCTION("""COMPUTED_VALUE"""),"Смірнова М. М.")</f>
        <v>Смірнова М. М.</v>
      </c>
      <c r="CR65" s="19" t="str">
        <f ca="1">IFERROR(__xludf.DUMMYFUNCTION("""COMPUTED_VALUE"""),"За")</f>
        <v>За</v>
      </c>
      <c r="CS65" s="19">
        <f ca="1">IFERROR(__xludf.DUMMYFUNCTION("""COMPUTED_VALUE"""),22)</f>
        <v>22</v>
      </c>
      <c r="CT65" s="19" t="str">
        <f ca="1">IFERROR(__xludf.DUMMYFUNCTION("""COMPUTED_VALUE"""),"Смірнова М. М.")</f>
        <v>Смірнова М. М.</v>
      </c>
      <c r="CU65" s="19" t="str">
        <f ca="1">IFERROR(__xludf.DUMMYFUNCTION("""COMPUTED_VALUE"""),"За")</f>
        <v>За</v>
      </c>
      <c r="CV65" s="19">
        <f ca="1">IFERROR(__xludf.DUMMYFUNCTION("""COMPUTED_VALUE"""),22)</f>
        <v>22</v>
      </c>
      <c r="CW65" s="19" t="str">
        <f ca="1">IFERROR(__xludf.DUMMYFUNCTION("""COMPUTED_VALUE"""),"Смірнова М. М.")</f>
        <v>Смірнова М. М.</v>
      </c>
      <c r="CX65" s="19" t="str">
        <f ca="1">IFERROR(__xludf.DUMMYFUNCTION("""COMPUTED_VALUE"""),"За")</f>
        <v>За</v>
      </c>
      <c r="CY65" s="19">
        <f ca="1">IFERROR(__xludf.DUMMYFUNCTION("""COMPUTED_VALUE"""),22)</f>
        <v>22</v>
      </c>
      <c r="CZ65" s="19" t="str">
        <f ca="1">IFERROR(__xludf.DUMMYFUNCTION("""COMPUTED_VALUE"""),"Смірнова М. М.")</f>
        <v>Смірнова М. М.</v>
      </c>
      <c r="DA65" s="19" t="str">
        <f ca="1">IFERROR(__xludf.DUMMYFUNCTION("""COMPUTED_VALUE"""),"За")</f>
        <v>За</v>
      </c>
      <c r="DB65" s="19">
        <f ca="1">IFERROR(__xludf.DUMMYFUNCTION("""COMPUTED_VALUE"""),22)</f>
        <v>22</v>
      </c>
      <c r="DC65" s="19" t="str">
        <f ca="1">IFERROR(__xludf.DUMMYFUNCTION("""COMPUTED_VALUE"""),"Смірнова М. М.")</f>
        <v>Смірнова М. М.</v>
      </c>
      <c r="DD65" s="19" t="str">
        <f ca="1">IFERROR(__xludf.DUMMYFUNCTION("""COMPUTED_VALUE"""),"За")</f>
        <v>За</v>
      </c>
      <c r="DE65" s="19">
        <f ca="1">IFERROR(__xludf.DUMMYFUNCTION("""COMPUTED_VALUE"""),22)</f>
        <v>22</v>
      </c>
      <c r="DF65" s="19" t="str">
        <f ca="1">IFERROR(__xludf.DUMMYFUNCTION("""COMPUTED_VALUE"""),"Смірнова М. М.")</f>
        <v>Смірнова М. М.</v>
      </c>
      <c r="DG65" s="19" t="str">
        <f ca="1">IFERROR(__xludf.DUMMYFUNCTION("""COMPUTED_VALUE"""),"За")</f>
        <v>За</v>
      </c>
      <c r="DH65" s="19">
        <f ca="1">IFERROR(__xludf.DUMMYFUNCTION("""COMPUTED_VALUE"""),22)</f>
        <v>22</v>
      </c>
      <c r="DI65" s="19" t="str">
        <f ca="1">IFERROR(__xludf.DUMMYFUNCTION("""COMPUTED_VALUE"""),"Смірнова М. М.")</f>
        <v>Смірнова М. М.</v>
      </c>
      <c r="DJ65" s="19" t="str">
        <f ca="1">IFERROR(__xludf.DUMMYFUNCTION("""COMPUTED_VALUE"""),"За")</f>
        <v>За</v>
      </c>
      <c r="DK65" s="19">
        <f ca="1">IFERROR(__xludf.DUMMYFUNCTION("""COMPUTED_VALUE"""),22)</f>
        <v>22</v>
      </c>
      <c r="DL65" s="19" t="str">
        <f ca="1">IFERROR(__xludf.DUMMYFUNCTION("""COMPUTED_VALUE"""),"Смірнова М. М.")</f>
        <v>Смірнова М. М.</v>
      </c>
      <c r="DM65" s="19" t="str">
        <f ca="1">IFERROR(__xludf.DUMMYFUNCTION("""COMPUTED_VALUE"""),"За")</f>
        <v>За</v>
      </c>
      <c r="DN65" s="19">
        <f ca="1">IFERROR(__xludf.DUMMYFUNCTION("""COMPUTED_VALUE"""),22)</f>
        <v>22</v>
      </c>
      <c r="DO65" s="19" t="str">
        <f ca="1">IFERROR(__xludf.DUMMYFUNCTION("""COMPUTED_VALUE"""),"Смірнова М. М.")</f>
        <v>Смірнова М. М.</v>
      </c>
      <c r="DP65" s="19" t="str">
        <f ca="1">IFERROR(__xludf.DUMMYFUNCTION("""COMPUTED_VALUE"""),"За")</f>
        <v>За</v>
      </c>
      <c r="DQ65" s="19">
        <f ca="1">IFERROR(__xludf.DUMMYFUNCTION("""COMPUTED_VALUE"""),22)</f>
        <v>22</v>
      </c>
      <c r="DR65" s="19" t="str">
        <f ca="1">IFERROR(__xludf.DUMMYFUNCTION("""COMPUTED_VALUE"""),"Смірнова М. М.")</f>
        <v>Смірнова М. М.</v>
      </c>
      <c r="DS65" s="19" t="str">
        <f ca="1">IFERROR(__xludf.DUMMYFUNCTION("""COMPUTED_VALUE"""),"За")</f>
        <v>За</v>
      </c>
      <c r="DT65" s="19">
        <f ca="1">IFERROR(__xludf.DUMMYFUNCTION("""COMPUTED_VALUE"""),22)</f>
        <v>22</v>
      </c>
      <c r="DU65" s="19" t="str">
        <f ca="1">IFERROR(__xludf.DUMMYFUNCTION("""COMPUTED_VALUE"""),"Смірнова М. М.")</f>
        <v>Смірнова М. М.</v>
      </c>
      <c r="DV65" s="19" t="str">
        <f ca="1">IFERROR(__xludf.DUMMYFUNCTION("""COMPUTED_VALUE"""),"За")</f>
        <v>За</v>
      </c>
      <c r="DW65" s="19">
        <f ca="1">IFERROR(__xludf.DUMMYFUNCTION("""COMPUTED_VALUE"""),22)</f>
        <v>22</v>
      </c>
      <c r="DX65" s="19" t="str">
        <f ca="1">IFERROR(__xludf.DUMMYFUNCTION("""COMPUTED_VALUE"""),"Смірнова М. М.")</f>
        <v>Смірнова М. М.</v>
      </c>
      <c r="DY65" s="19" t="str">
        <f ca="1">IFERROR(__xludf.DUMMYFUNCTION("""COMPUTED_VALUE"""),"За")</f>
        <v>За</v>
      </c>
      <c r="DZ65" s="19">
        <f ca="1">IFERROR(__xludf.DUMMYFUNCTION("""COMPUTED_VALUE"""),22)</f>
        <v>22</v>
      </c>
      <c r="EA65" s="19" t="str">
        <f ca="1">IFERROR(__xludf.DUMMYFUNCTION("""COMPUTED_VALUE"""),"Смірнова М. М.")</f>
        <v>Смірнова М. М.</v>
      </c>
      <c r="EB65" s="19" t="str">
        <f ca="1">IFERROR(__xludf.DUMMYFUNCTION("""COMPUTED_VALUE"""),"...")</f>
        <v>...</v>
      </c>
      <c r="EC65" s="19">
        <f ca="1">IFERROR(__xludf.DUMMYFUNCTION("""COMPUTED_VALUE"""),22)</f>
        <v>22</v>
      </c>
      <c r="ED65" s="19" t="str">
        <f ca="1">IFERROR(__xludf.DUMMYFUNCTION("""COMPUTED_VALUE"""),"Смірнова М. М.")</f>
        <v>Смірнова М. М.</v>
      </c>
      <c r="EE65" s="19" t="str">
        <f ca="1">IFERROR(__xludf.DUMMYFUNCTION("""COMPUTED_VALUE"""),"...")</f>
        <v>...</v>
      </c>
      <c r="EF65" s="19">
        <f ca="1">IFERROR(__xludf.DUMMYFUNCTION("""COMPUTED_VALUE"""),22)</f>
        <v>22</v>
      </c>
      <c r="EG65" s="19" t="str">
        <f ca="1">IFERROR(__xludf.DUMMYFUNCTION("""COMPUTED_VALUE"""),"Смірнова М. М.")</f>
        <v>Смірнова М. М.</v>
      </c>
      <c r="EH65" s="19" t="str">
        <f ca="1">IFERROR(__xludf.DUMMYFUNCTION("""COMPUTED_VALUE"""),"Не голосував")</f>
        <v>Не голосував</v>
      </c>
      <c r="EI65" s="19">
        <f ca="1">IFERROR(__xludf.DUMMYFUNCTION("""COMPUTED_VALUE"""),22)</f>
        <v>22</v>
      </c>
      <c r="EJ65" s="19" t="str">
        <f ca="1">IFERROR(__xludf.DUMMYFUNCTION("""COMPUTED_VALUE"""),"Смірнова М. М.")</f>
        <v>Смірнова М. М.</v>
      </c>
      <c r="EK65" s="19" t="str">
        <f ca="1">IFERROR(__xludf.DUMMYFUNCTION("""COMPUTED_VALUE"""),"За")</f>
        <v>За</v>
      </c>
      <c r="EL65" s="19">
        <f ca="1">IFERROR(__xludf.DUMMYFUNCTION("""COMPUTED_VALUE"""),22)</f>
        <v>22</v>
      </c>
      <c r="EM65" s="19" t="str">
        <f ca="1">IFERROR(__xludf.DUMMYFUNCTION("""COMPUTED_VALUE"""),"Смірнова М. М.")</f>
        <v>Смірнова М. М.</v>
      </c>
      <c r="EN65" s="19" t="str">
        <f ca="1">IFERROR(__xludf.DUMMYFUNCTION("""COMPUTED_VALUE"""),"Не голосував")</f>
        <v>Не голосував</v>
      </c>
      <c r="EO65" s="19">
        <f ca="1">IFERROR(__xludf.DUMMYFUNCTION("""COMPUTED_VALUE"""),22)</f>
        <v>22</v>
      </c>
      <c r="EP65" s="19" t="str">
        <f ca="1">IFERROR(__xludf.DUMMYFUNCTION("""COMPUTED_VALUE"""),"Смірнова М. М.")</f>
        <v>Смірнова М. М.</v>
      </c>
      <c r="EQ65" s="19" t="str">
        <f ca="1">IFERROR(__xludf.DUMMYFUNCTION("""COMPUTED_VALUE"""),"Не голосував")</f>
        <v>Не голосував</v>
      </c>
      <c r="ER65" s="19">
        <f ca="1">IFERROR(__xludf.DUMMYFUNCTION("""COMPUTED_VALUE"""),22)</f>
        <v>22</v>
      </c>
      <c r="ES65" s="19" t="str">
        <f ca="1">IFERROR(__xludf.DUMMYFUNCTION("""COMPUTED_VALUE"""),"Смірнова М. М.")</f>
        <v>Смірнова М. М.</v>
      </c>
      <c r="ET65" s="19" t="str">
        <f ca="1">IFERROR(__xludf.DUMMYFUNCTION("""COMPUTED_VALUE"""),"За")</f>
        <v>За</v>
      </c>
      <c r="EU65" s="19">
        <f ca="1">IFERROR(__xludf.DUMMYFUNCTION("""COMPUTED_VALUE"""),22)</f>
        <v>22</v>
      </c>
      <c r="EV65" s="19" t="str">
        <f ca="1">IFERROR(__xludf.DUMMYFUNCTION("""COMPUTED_VALUE"""),"Смірнова М. М.")</f>
        <v>Смірнова М. М.</v>
      </c>
      <c r="EW65" s="19" t="str">
        <f ca="1">IFERROR(__xludf.DUMMYFUNCTION("""COMPUTED_VALUE"""),"За")</f>
        <v>За</v>
      </c>
      <c r="EX65" s="19">
        <f ca="1">IFERROR(__xludf.DUMMYFUNCTION("""COMPUTED_VALUE"""),22)</f>
        <v>22</v>
      </c>
      <c r="EY65" s="19" t="str">
        <f ca="1">IFERROR(__xludf.DUMMYFUNCTION("""COMPUTED_VALUE"""),"Смірнова М. М.")</f>
        <v>Смірнова М. М.</v>
      </c>
      <c r="EZ65" s="19" t="str">
        <f ca="1">IFERROR(__xludf.DUMMYFUNCTION("""COMPUTED_VALUE"""),"За")</f>
        <v>За</v>
      </c>
      <c r="FA65" s="19">
        <f ca="1">IFERROR(__xludf.DUMMYFUNCTION("""COMPUTED_VALUE"""),22)</f>
        <v>22</v>
      </c>
      <c r="FB65" s="19" t="str">
        <f ca="1">IFERROR(__xludf.DUMMYFUNCTION("""COMPUTED_VALUE"""),"Смірнова М. М.")</f>
        <v>Смірнова М. М.</v>
      </c>
      <c r="FC65" s="19" t="str">
        <f ca="1">IFERROR(__xludf.DUMMYFUNCTION("""COMPUTED_VALUE"""),"За")</f>
        <v>За</v>
      </c>
      <c r="FD65" s="19">
        <f ca="1">IFERROR(__xludf.DUMMYFUNCTION("""COMPUTED_VALUE"""),22)</f>
        <v>22</v>
      </c>
      <c r="FE65" s="19" t="str">
        <f ca="1">IFERROR(__xludf.DUMMYFUNCTION("""COMPUTED_VALUE"""),"Смірнова М. М.")</f>
        <v>Смірнова М. М.</v>
      </c>
      <c r="FF65" s="19" t="str">
        <f ca="1">IFERROR(__xludf.DUMMYFUNCTION("""COMPUTED_VALUE"""),"За")</f>
        <v>За</v>
      </c>
      <c r="FG65" s="19">
        <f ca="1">IFERROR(__xludf.DUMMYFUNCTION("""COMPUTED_VALUE"""),22)</f>
        <v>22</v>
      </c>
      <c r="FH65" s="19" t="str">
        <f ca="1">IFERROR(__xludf.DUMMYFUNCTION("""COMPUTED_VALUE"""),"Смірнова М. М.")</f>
        <v>Смірнова М. М.</v>
      </c>
      <c r="FI65" s="19" t="str">
        <f ca="1">IFERROR(__xludf.DUMMYFUNCTION("""COMPUTED_VALUE"""),"За")</f>
        <v>За</v>
      </c>
      <c r="FJ65" s="19">
        <f ca="1">IFERROR(__xludf.DUMMYFUNCTION("""COMPUTED_VALUE"""),22)</f>
        <v>22</v>
      </c>
      <c r="FK65" s="19" t="str">
        <f ca="1">IFERROR(__xludf.DUMMYFUNCTION("""COMPUTED_VALUE"""),"Смірнова М. М.")</f>
        <v>Смірнова М. М.</v>
      </c>
      <c r="FL65" s="19" t="str">
        <f ca="1">IFERROR(__xludf.DUMMYFUNCTION("""COMPUTED_VALUE"""),"За")</f>
        <v>За</v>
      </c>
      <c r="FM65" s="19">
        <f ca="1">IFERROR(__xludf.DUMMYFUNCTION("""COMPUTED_VALUE"""),22)</f>
        <v>22</v>
      </c>
      <c r="FN65" s="19" t="str">
        <f ca="1">IFERROR(__xludf.DUMMYFUNCTION("""COMPUTED_VALUE"""),"Смірнова М. М.")</f>
        <v>Смірнова М. М.</v>
      </c>
      <c r="FO65" s="19" t="str">
        <f ca="1">IFERROR(__xludf.DUMMYFUNCTION("""COMPUTED_VALUE"""),"За")</f>
        <v>За</v>
      </c>
      <c r="FP65" s="19">
        <f ca="1">IFERROR(__xludf.DUMMYFUNCTION("""COMPUTED_VALUE"""),22)</f>
        <v>22</v>
      </c>
      <c r="FQ65" s="19" t="str">
        <f ca="1">IFERROR(__xludf.DUMMYFUNCTION("""COMPUTED_VALUE"""),"Смірнова М. М.")</f>
        <v>Смірнова М. М.</v>
      </c>
      <c r="FR65" s="19" t="str">
        <f ca="1">IFERROR(__xludf.DUMMYFUNCTION("""COMPUTED_VALUE"""),"За")</f>
        <v>За</v>
      </c>
      <c r="FS65" s="19">
        <f ca="1">IFERROR(__xludf.DUMMYFUNCTION("""COMPUTED_VALUE"""),22)</f>
        <v>22</v>
      </c>
      <c r="FT65" s="19" t="str">
        <f ca="1">IFERROR(__xludf.DUMMYFUNCTION("""COMPUTED_VALUE"""),"Смірнова М. М.")</f>
        <v>Смірнова М. М.</v>
      </c>
      <c r="FU65" s="19" t="str">
        <f ca="1">IFERROR(__xludf.DUMMYFUNCTION("""COMPUTED_VALUE"""),"За")</f>
        <v>За</v>
      </c>
      <c r="FV65" s="19">
        <f ca="1">IFERROR(__xludf.DUMMYFUNCTION("""COMPUTED_VALUE"""),22)</f>
        <v>22</v>
      </c>
      <c r="FW65" s="19" t="str">
        <f ca="1">IFERROR(__xludf.DUMMYFUNCTION("""COMPUTED_VALUE"""),"Смірнова М. М.")</f>
        <v>Смірнова М. М.</v>
      </c>
      <c r="FX65" s="19" t="str">
        <f ca="1">IFERROR(__xludf.DUMMYFUNCTION("""COMPUTED_VALUE"""),"Не голосував")</f>
        <v>Не голосував</v>
      </c>
      <c r="FY65" s="19">
        <f ca="1">IFERROR(__xludf.DUMMYFUNCTION("""COMPUTED_VALUE"""),22)</f>
        <v>22</v>
      </c>
      <c r="FZ65" s="19" t="str">
        <f ca="1">IFERROR(__xludf.DUMMYFUNCTION("""COMPUTED_VALUE"""),"Смірнова М. М.")</f>
        <v>Смірнова М. М.</v>
      </c>
      <c r="GA65" s="19" t="str">
        <f ca="1">IFERROR(__xludf.DUMMYFUNCTION("""COMPUTED_VALUE"""),"За")</f>
        <v>За</v>
      </c>
      <c r="GB65" s="19">
        <f ca="1">IFERROR(__xludf.DUMMYFUNCTION("""COMPUTED_VALUE"""),22)</f>
        <v>22</v>
      </c>
      <c r="GC65" s="19" t="str">
        <f ca="1">IFERROR(__xludf.DUMMYFUNCTION("""COMPUTED_VALUE"""),"Смірнова М. М.")</f>
        <v>Смірнова М. М.</v>
      </c>
      <c r="GD65" s="19" t="str">
        <f ca="1">IFERROR(__xludf.DUMMYFUNCTION("""COMPUTED_VALUE"""),"За")</f>
        <v>За</v>
      </c>
      <c r="GE65" s="19">
        <f ca="1">IFERROR(__xludf.DUMMYFUNCTION("""COMPUTED_VALUE"""),22)</f>
        <v>22</v>
      </c>
      <c r="GF65" s="19" t="str">
        <f ca="1">IFERROR(__xludf.DUMMYFUNCTION("""COMPUTED_VALUE"""),"Смірнова М. М.")</f>
        <v>Смірнова М. М.</v>
      </c>
      <c r="GG65" s="19" t="str">
        <f ca="1">IFERROR(__xludf.DUMMYFUNCTION("""COMPUTED_VALUE"""),"За")</f>
        <v>За</v>
      </c>
      <c r="GH65" s="19">
        <f ca="1">IFERROR(__xludf.DUMMYFUNCTION("""COMPUTED_VALUE"""),22)</f>
        <v>22</v>
      </c>
      <c r="GI65" s="19" t="str">
        <f ca="1">IFERROR(__xludf.DUMMYFUNCTION("""COMPUTED_VALUE"""),"Смірнова М. М.")</f>
        <v>Смірнова М. М.</v>
      </c>
      <c r="GJ65" s="19" t="str">
        <f ca="1">IFERROR(__xludf.DUMMYFUNCTION("""COMPUTED_VALUE"""),"За")</f>
        <v>За</v>
      </c>
      <c r="GK65" s="19">
        <f ca="1">IFERROR(__xludf.DUMMYFUNCTION("""COMPUTED_VALUE"""),22)</f>
        <v>22</v>
      </c>
      <c r="GL65" s="19" t="str">
        <f ca="1">IFERROR(__xludf.DUMMYFUNCTION("""COMPUTED_VALUE"""),"Смірнова М. М.")</f>
        <v>Смірнова М. М.</v>
      </c>
      <c r="GM65" s="19" t="str">
        <f ca="1">IFERROR(__xludf.DUMMYFUNCTION("""COMPUTED_VALUE"""),"За")</f>
        <v>За</v>
      </c>
      <c r="GN65" s="19">
        <f ca="1">IFERROR(__xludf.DUMMYFUNCTION("""COMPUTED_VALUE"""),22)</f>
        <v>22</v>
      </c>
      <c r="GO65" s="19" t="str">
        <f ca="1">IFERROR(__xludf.DUMMYFUNCTION("""COMPUTED_VALUE"""),"Смірнова М. М.")</f>
        <v>Смірнова М. М.</v>
      </c>
      <c r="GP65" s="19" t="str">
        <f ca="1">IFERROR(__xludf.DUMMYFUNCTION("""COMPUTED_VALUE"""),"Не голосував")</f>
        <v>Не голосував</v>
      </c>
      <c r="GQ65" s="19">
        <f ca="1">IFERROR(__xludf.DUMMYFUNCTION("""COMPUTED_VALUE"""),22)</f>
        <v>22</v>
      </c>
      <c r="GR65" s="19" t="str">
        <f ca="1">IFERROR(__xludf.DUMMYFUNCTION("""COMPUTED_VALUE"""),"Смірнова М. М.")</f>
        <v>Смірнова М. М.</v>
      </c>
      <c r="GS65" s="19" t="str">
        <f ca="1">IFERROR(__xludf.DUMMYFUNCTION("""COMPUTED_VALUE"""),"Не голосував")</f>
        <v>Не голосував</v>
      </c>
      <c r="GT65" s="19">
        <f ca="1">IFERROR(__xludf.DUMMYFUNCTION("""COMPUTED_VALUE"""),22)</f>
        <v>22</v>
      </c>
      <c r="GU65" s="19" t="str">
        <f ca="1">IFERROR(__xludf.DUMMYFUNCTION("""COMPUTED_VALUE"""),"Смірнова М. М.")</f>
        <v>Смірнова М. М.</v>
      </c>
      <c r="GV65" s="19" t="str">
        <f ca="1">IFERROR(__xludf.DUMMYFUNCTION("""COMPUTED_VALUE"""),"Не голосував")</f>
        <v>Не голосував</v>
      </c>
      <c r="GW65" s="19">
        <f ca="1">IFERROR(__xludf.DUMMYFUNCTION("""COMPUTED_VALUE"""),22)</f>
        <v>22</v>
      </c>
      <c r="GX65" s="19" t="str">
        <f ca="1">IFERROR(__xludf.DUMMYFUNCTION("""COMPUTED_VALUE"""),"Смірнова М. М.")</f>
        <v>Смірнова М. М.</v>
      </c>
      <c r="GY65" s="19" t="str">
        <f ca="1">IFERROR(__xludf.DUMMYFUNCTION("""COMPUTED_VALUE"""),"Не голосував")</f>
        <v>Не голосував</v>
      </c>
      <c r="GZ65" s="19">
        <f ca="1">IFERROR(__xludf.DUMMYFUNCTION("""COMPUTED_VALUE"""),22)</f>
        <v>22</v>
      </c>
      <c r="HA65" s="19" t="str">
        <f ca="1">IFERROR(__xludf.DUMMYFUNCTION("""COMPUTED_VALUE"""),"Смірнова М. М.")</f>
        <v>Смірнова М. М.</v>
      </c>
      <c r="HB65" s="19" t="str">
        <f ca="1">IFERROR(__xludf.DUMMYFUNCTION("""COMPUTED_VALUE"""),"Не голосував")</f>
        <v>Не голосував</v>
      </c>
      <c r="HC65" s="19">
        <f ca="1">IFERROR(__xludf.DUMMYFUNCTION("""COMPUTED_VALUE"""),22)</f>
        <v>22</v>
      </c>
      <c r="HD65" s="19" t="str">
        <f ca="1">IFERROR(__xludf.DUMMYFUNCTION("""COMPUTED_VALUE"""),"Смірнова М. М.")</f>
        <v>Смірнова М. М.</v>
      </c>
      <c r="HE65" s="19" t="str">
        <f ca="1">IFERROR(__xludf.DUMMYFUNCTION("""COMPUTED_VALUE"""),"Не голосував")</f>
        <v>Не голосував</v>
      </c>
      <c r="HF65" s="19">
        <f ca="1">IFERROR(__xludf.DUMMYFUNCTION("""COMPUTED_VALUE"""),22)</f>
        <v>22</v>
      </c>
      <c r="HG65" s="19" t="str">
        <f ca="1">IFERROR(__xludf.DUMMYFUNCTION("""COMPUTED_VALUE"""),"Смірнова М. М.")</f>
        <v>Смірнова М. М.</v>
      </c>
      <c r="HH65" s="19" t="str">
        <f ca="1">IFERROR(__xludf.DUMMYFUNCTION("""COMPUTED_VALUE"""),"Не голосував")</f>
        <v>Не голосував</v>
      </c>
      <c r="HI65" s="19">
        <f ca="1">IFERROR(__xludf.DUMMYFUNCTION("""COMPUTED_VALUE"""),22)</f>
        <v>22</v>
      </c>
      <c r="HJ65" s="19" t="str">
        <f ca="1">IFERROR(__xludf.DUMMYFUNCTION("""COMPUTED_VALUE"""),"Смірнова М. М.")</f>
        <v>Смірнова М. М.</v>
      </c>
      <c r="HK65" s="19" t="str">
        <f ca="1">IFERROR(__xludf.DUMMYFUNCTION("""COMPUTED_VALUE"""),"Не голосував")</f>
        <v>Не голосував</v>
      </c>
      <c r="HL65" s="19">
        <f ca="1">IFERROR(__xludf.DUMMYFUNCTION("""COMPUTED_VALUE"""),22)</f>
        <v>22</v>
      </c>
      <c r="HM65" s="19" t="str">
        <f ca="1">IFERROR(__xludf.DUMMYFUNCTION("""COMPUTED_VALUE"""),"Смірнова М. М.")</f>
        <v>Смірнова М. М.</v>
      </c>
      <c r="HN65" s="19" t="str">
        <f ca="1">IFERROR(__xludf.DUMMYFUNCTION("""COMPUTED_VALUE"""),"Не голосував")</f>
        <v>Не голосував</v>
      </c>
      <c r="HO65" s="19">
        <f ca="1">IFERROR(__xludf.DUMMYFUNCTION("""COMPUTED_VALUE"""),22)</f>
        <v>22</v>
      </c>
      <c r="HP65" s="19" t="str">
        <f ca="1">IFERROR(__xludf.DUMMYFUNCTION("""COMPUTED_VALUE"""),"Смірнова М. М.")</f>
        <v>Смірнова М. М.</v>
      </c>
      <c r="HQ65" s="19" t="str">
        <f ca="1">IFERROR(__xludf.DUMMYFUNCTION("""COMPUTED_VALUE"""),"Не голосував")</f>
        <v>Не голосував</v>
      </c>
      <c r="HR65" s="19">
        <f ca="1">IFERROR(__xludf.DUMMYFUNCTION("""COMPUTED_VALUE"""),22)</f>
        <v>22</v>
      </c>
      <c r="HS65" s="19" t="str">
        <f ca="1">IFERROR(__xludf.DUMMYFUNCTION("""COMPUTED_VALUE"""),"Смірнова М. М.")</f>
        <v>Смірнова М. М.</v>
      </c>
      <c r="HT65" s="19" t="str">
        <f ca="1">IFERROR(__xludf.DUMMYFUNCTION("""COMPUTED_VALUE"""),"Не голосував")</f>
        <v>Не голосував</v>
      </c>
      <c r="HU65" s="19">
        <f ca="1">IFERROR(__xludf.DUMMYFUNCTION("""COMPUTED_VALUE"""),22)</f>
        <v>22</v>
      </c>
      <c r="HV65" s="19" t="str">
        <f ca="1">IFERROR(__xludf.DUMMYFUNCTION("""COMPUTED_VALUE"""),"Смірнова М. М.")</f>
        <v>Смірнова М. М.</v>
      </c>
      <c r="HW65" s="19" t="str">
        <f ca="1">IFERROR(__xludf.DUMMYFUNCTION("""COMPUTED_VALUE"""),"Не голосував")</f>
        <v>Не голосував</v>
      </c>
      <c r="HX65" s="19">
        <f ca="1">IFERROR(__xludf.DUMMYFUNCTION("""COMPUTED_VALUE"""),22)</f>
        <v>22</v>
      </c>
      <c r="HY65" s="19" t="str">
        <f ca="1">IFERROR(__xludf.DUMMYFUNCTION("""COMPUTED_VALUE"""),"Смірнова М. М.")</f>
        <v>Смірнова М. М.</v>
      </c>
      <c r="HZ65" s="19" t="str">
        <f ca="1">IFERROR(__xludf.DUMMYFUNCTION("""COMPUTED_VALUE"""),"Не голосував")</f>
        <v>Не голосував</v>
      </c>
      <c r="IA65" s="19">
        <f ca="1">IFERROR(__xludf.DUMMYFUNCTION("""COMPUTED_VALUE"""),22)</f>
        <v>22</v>
      </c>
      <c r="IB65" s="19" t="str">
        <f ca="1">IFERROR(__xludf.DUMMYFUNCTION("""COMPUTED_VALUE"""),"Смірнова М. М.")</f>
        <v>Смірнова М. М.</v>
      </c>
      <c r="IC65" s="19" t="str">
        <f ca="1">IFERROR(__xludf.DUMMYFUNCTION("""COMPUTED_VALUE"""),"Не голосував")</f>
        <v>Не голосував</v>
      </c>
      <c r="ID65" s="19">
        <f ca="1">IFERROR(__xludf.DUMMYFUNCTION("""COMPUTED_VALUE"""),22)</f>
        <v>22</v>
      </c>
      <c r="IE65" s="19" t="str">
        <f ca="1">IFERROR(__xludf.DUMMYFUNCTION("""COMPUTED_VALUE"""),"Смірнова М. М.")</f>
        <v>Смірнова М. М.</v>
      </c>
      <c r="IF65" s="19" t="str">
        <f ca="1">IFERROR(__xludf.DUMMYFUNCTION("""COMPUTED_VALUE"""),"Не голосував")</f>
        <v>Не голосував</v>
      </c>
      <c r="IG65" s="19">
        <f ca="1">IFERROR(__xludf.DUMMYFUNCTION("""COMPUTED_VALUE"""),22)</f>
        <v>22</v>
      </c>
      <c r="IH65" s="19" t="str">
        <f ca="1">IFERROR(__xludf.DUMMYFUNCTION("""COMPUTED_VALUE"""),"Смірнова М. М.")</f>
        <v>Смірнова М. М.</v>
      </c>
      <c r="II65" s="19" t="str">
        <f ca="1">IFERROR(__xludf.DUMMYFUNCTION("""COMPUTED_VALUE"""),"Не голосував")</f>
        <v>Не голосував</v>
      </c>
      <c r="IJ65" s="19">
        <f ca="1">IFERROR(__xludf.DUMMYFUNCTION("""COMPUTED_VALUE"""),22)</f>
        <v>22</v>
      </c>
      <c r="IK65" s="19" t="str">
        <f ca="1">IFERROR(__xludf.DUMMYFUNCTION("""COMPUTED_VALUE"""),"Смірнова М. М.")</f>
        <v>Смірнова М. М.</v>
      </c>
      <c r="IL65" s="19" t="str">
        <f ca="1">IFERROR(__xludf.DUMMYFUNCTION("""COMPUTED_VALUE"""),"Не голосував")</f>
        <v>Не голосував</v>
      </c>
      <c r="IM65" s="19">
        <f ca="1">IFERROR(__xludf.DUMMYFUNCTION("""COMPUTED_VALUE"""),22)</f>
        <v>22</v>
      </c>
      <c r="IN65" s="19" t="str">
        <f ca="1">IFERROR(__xludf.DUMMYFUNCTION("""COMPUTED_VALUE"""),"Смірнова М. М.")</f>
        <v>Смірнова М. М.</v>
      </c>
      <c r="IO65" s="19" t="str">
        <f ca="1">IFERROR(__xludf.DUMMYFUNCTION("""COMPUTED_VALUE"""),"За")</f>
        <v>За</v>
      </c>
      <c r="IP65" s="19">
        <f ca="1">IFERROR(__xludf.DUMMYFUNCTION("""COMPUTED_VALUE"""),22)</f>
        <v>22</v>
      </c>
      <c r="IQ65" s="19" t="str">
        <f ca="1">IFERROR(__xludf.DUMMYFUNCTION("""COMPUTED_VALUE"""),"Смірнова М. М.")</f>
        <v>Смірнова М. М.</v>
      </c>
      <c r="IR65" s="19" t="str">
        <f ca="1">IFERROR(__xludf.DUMMYFUNCTION("""COMPUTED_VALUE"""),"За")</f>
        <v>За</v>
      </c>
      <c r="IS65" s="19">
        <f ca="1">IFERROR(__xludf.DUMMYFUNCTION("""COMPUTED_VALUE"""),22)</f>
        <v>22</v>
      </c>
      <c r="IT65" s="19" t="str">
        <f ca="1">IFERROR(__xludf.DUMMYFUNCTION("""COMPUTED_VALUE"""),"Смірнова М. М.")</f>
        <v>Смірнова М. М.</v>
      </c>
      <c r="IU65" s="19" t="str">
        <f ca="1">IFERROR(__xludf.DUMMYFUNCTION("""COMPUTED_VALUE"""),"За")</f>
        <v>За</v>
      </c>
      <c r="IV65" s="19">
        <f ca="1">IFERROR(__xludf.DUMMYFUNCTION("""COMPUTED_VALUE"""),22)</f>
        <v>22</v>
      </c>
      <c r="IW65" s="19" t="str">
        <f ca="1">IFERROR(__xludf.DUMMYFUNCTION("""COMPUTED_VALUE"""),"Смірнова М. М.")</f>
        <v>Смірнова М. М.</v>
      </c>
      <c r="IX65" s="19" t="str">
        <f ca="1">IFERROR(__xludf.DUMMYFUNCTION("""COMPUTED_VALUE"""),"За")</f>
        <v>За</v>
      </c>
      <c r="IY65" s="19">
        <f ca="1">IFERROR(__xludf.DUMMYFUNCTION("""COMPUTED_VALUE"""),22)</f>
        <v>22</v>
      </c>
      <c r="IZ65" s="19" t="str">
        <f ca="1">IFERROR(__xludf.DUMMYFUNCTION("""COMPUTED_VALUE"""),"Смірнова М. М.")</f>
        <v>Смірнова М. М.</v>
      </c>
      <c r="JA65" s="19" t="str">
        <f ca="1">IFERROR(__xludf.DUMMYFUNCTION("""COMPUTED_VALUE"""),"За")</f>
        <v>За</v>
      </c>
      <c r="JB65" s="19">
        <f ca="1">IFERROR(__xludf.DUMMYFUNCTION("""COMPUTED_VALUE"""),22)</f>
        <v>22</v>
      </c>
      <c r="JC65" s="19" t="str">
        <f ca="1">IFERROR(__xludf.DUMMYFUNCTION("""COMPUTED_VALUE"""),"Смірнова М. М.")</f>
        <v>Смірнова М. М.</v>
      </c>
      <c r="JD65" s="19" t="str">
        <f ca="1">IFERROR(__xludf.DUMMYFUNCTION("""COMPUTED_VALUE"""),"За")</f>
        <v>За</v>
      </c>
      <c r="JE65" s="19">
        <f ca="1">IFERROR(__xludf.DUMMYFUNCTION("""COMPUTED_VALUE"""),22)</f>
        <v>22</v>
      </c>
      <c r="JF65" s="19" t="str">
        <f ca="1">IFERROR(__xludf.DUMMYFUNCTION("""COMPUTED_VALUE"""),"Смірнова М. М.")</f>
        <v>Смірнова М. М.</v>
      </c>
      <c r="JG65" s="19" t="str">
        <f ca="1">IFERROR(__xludf.DUMMYFUNCTION("""COMPUTED_VALUE"""),"За")</f>
        <v>За</v>
      </c>
      <c r="JH65" s="19">
        <f ca="1">IFERROR(__xludf.DUMMYFUNCTION("""COMPUTED_VALUE"""),22)</f>
        <v>22</v>
      </c>
      <c r="JI65" s="19" t="str">
        <f ca="1">IFERROR(__xludf.DUMMYFUNCTION("""COMPUTED_VALUE"""),"Смірнова М. М.")</f>
        <v>Смірнова М. М.</v>
      </c>
      <c r="JJ65" s="19" t="str">
        <f ca="1">IFERROR(__xludf.DUMMYFUNCTION("""COMPUTED_VALUE"""),"За")</f>
        <v>За</v>
      </c>
      <c r="JK65" s="19">
        <f ca="1">IFERROR(__xludf.DUMMYFUNCTION("""COMPUTED_VALUE"""),22)</f>
        <v>22</v>
      </c>
      <c r="JL65" s="19" t="str">
        <f ca="1">IFERROR(__xludf.DUMMYFUNCTION("""COMPUTED_VALUE"""),"Смірнова М. М.")</f>
        <v>Смірнова М. М.</v>
      </c>
      <c r="JM65" s="19" t="str">
        <f ca="1">IFERROR(__xludf.DUMMYFUNCTION("""COMPUTED_VALUE"""),"За")</f>
        <v>За</v>
      </c>
      <c r="JN65" s="19">
        <f ca="1">IFERROR(__xludf.DUMMYFUNCTION("""COMPUTED_VALUE"""),22)</f>
        <v>22</v>
      </c>
      <c r="JO65" s="19" t="str">
        <f ca="1">IFERROR(__xludf.DUMMYFUNCTION("""COMPUTED_VALUE"""),"Смірнова М. М.")</f>
        <v>Смірнова М. М.</v>
      </c>
      <c r="JP65" s="19" t="str">
        <f ca="1">IFERROR(__xludf.DUMMYFUNCTION("""COMPUTED_VALUE"""),"За")</f>
        <v>За</v>
      </c>
      <c r="JQ65" s="19">
        <f ca="1">IFERROR(__xludf.DUMMYFUNCTION("""COMPUTED_VALUE"""),22)</f>
        <v>22</v>
      </c>
      <c r="JR65" s="19" t="str">
        <f ca="1">IFERROR(__xludf.DUMMYFUNCTION("""COMPUTED_VALUE"""),"Смірнова М. М.")</f>
        <v>Смірнова М. М.</v>
      </c>
      <c r="JS65" s="19" t="str">
        <f ca="1">IFERROR(__xludf.DUMMYFUNCTION("""COMPUTED_VALUE"""),"За")</f>
        <v>За</v>
      </c>
      <c r="JT65" s="19">
        <f ca="1">IFERROR(__xludf.DUMMYFUNCTION("""COMPUTED_VALUE"""),22)</f>
        <v>22</v>
      </c>
      <c r="JU65" s="19" t="str">
        <f ca="1">IFERROR(__xludf.DUMMYFUNCTION("""COMPUTED_VALUE"""),"Смірнова М. М.")</f>
        <v>Смірнова М. М.</v>
      </c>
      <c r="JV65" s="19" t="str">
        <f ca="1">IFERROR(__xludf.DUMMYFUNCTION("""COMPUTED_VALUE"""),"За")</f>
        <v>За</v>
      </c>
      <c r="JW65" s="19">
        <f ca="1">IFERROR(__xludf.DUMMYFUNCTION("""COMPUTED_VALUE"""),22)</f>
        <v>22</v>
      </c>
      <c r="JX65" s="19" t="str">
        <f ca="1">IFERROR(__xludf.DUMMYFUNCTION("""COMPUTED_VALUE"""),"Смірнова М. М.")</f>
        <v>Смірнова М. М.</v>
      </c>
      <c r="JY65" s="19" t="str">
        <f ca="1">IFERROR(__xludf.DUMMYFUNCTION("""COMPUTED_VALUE"""),"За")</f>
        <v>За</v>
      </c>
      <c r="JZ65" s="19">
        <f ca="1">IFERROR(__xludf.DUMMYFUNCTION("""COMPUTED_VALUE"""),22)</f>
        <v>22</v>
      </c>
      <c r="KA65" s="19" t="str">
        <f ca="1">IFERROR(__xludf.DUMMYFUNCTION("""COMPUTED_VALUE"""),"Смірнова М. М.")</f>
        <v>Смірнова М. М.</v>
      </c>
      <c r="KB65" s="19" t="str">
        <f ca="1">IFERROR(__xludf.DUMMYFUNCTION("""COMPUTED_VALUE"""),"За")</f>
        <v>За</v>
      </c>
      <c r="KC65" s="19">
        <f ca="1">IFERROR(__xludf.DUMMYFUNCTION("""COMPUTED_VALUE"""),22)</f>
        <v>22</v>
      </c>
      <c r="KD65" s="19" t="str">
        <f ca="1">IFERROR(__xludf.DUMMYFUNCTION("""COMPUTED_VALUE"""),"Смірнова М. М.")</f>
        <v>Смірнова М. М.</v>
      </c>
      <c r="KE65" s="19" t="str">
        <f ca="1">IFERROR(__xludf.DUMMYFUNCTION("""COMPUTED_VALUE"""),"За")</f>
        <v>За</v>
      </c>
      <c r="KF65" s="19">
        <f ca="1">IFERROR(__xludf.DUMMYFUNCTION("""COMPUTED_VALUE"""),22)</f>
        <v>22</v>
      </c>
      <c r="KG65" s="19" t="str">
        <f ca="1">IFERROR(__xludf.DUMMYFUNCTION("""COMPUTED_VALUE"""),"Смірнова М. М.")</f>
        <v>Смірнова М. М.</v>
      </c>
      <c r="KH65" s="19" t="str">
        <f ca="1">IFERROR(__xludf.DUMMYFUNCTION("""COMPUTED_VALUE"""),"За")</f>
        <v>За</v>
      </c>
      <c r="KI65" s="19">
        <f ca="1">IFERROR(__xludf.DUMMYFUNCTION("""COMPUTED_VALUE"""),22)</f>
        <v>22</v>
      </c>
      <c r="KJ65" s="19" t="str">
        <f ca="1">IFERROR(__xludf.DUMMYFUNCTION("""COMPUTED_VALUE"""),"Смірнова М. М.")</f>
        <v>Смірнова М. М.</v>
      </c>
      <c r="KK65" s="19" t="str">
        <f ca="1">IFERROR(__xludf.DUMMYFUNCTION("""COMPUTED_VALUE"""),"За")</f>
        <v>За</v>
      </c>
      <c r="KL65" s="19">
        <f ca="1">IFERROR(__xludf.DUMMYFUNCTION("""COMPUTED_VALUE"""),22)</f>
        <v>22</v>
      </c>
      <c r="KM65" s="19" t="str">
        <f ca="1">IFERROR(__xludf.DUMMYFUNCTION("""COMPUTED_VALUE"""),"Смірнова М. М.")</f>
        <v>Смірнова М. М.</v>
      </c>
      <c r="KN65" s="19" t="str">
        <f ca="1">IFERROR(__xludf.DUMMYFUNCTION("""COMPUTED_VALUE"""),"За")</f>
        <v>За</v>
      </c>
      <c r="KO65" s="19">
        <f ca="1">IFERROR(__xludf.DUMMYFUNCTION("""COMPUTED_VALUE"""),22)</f>
        <v>22</v>
      </c>
      <c r="KP65" s="19" t="str">
        <f ca="1">IFERROR(__xludf.DUMMYFUNCTION("""COMPUTED_VALUE"""),"Смірнова М. М.")</f>
        <v>Смірнова М. М.</v>
      </c>
      <c r="KQ65" s="19" t="str">
        <f ca="1">IFERROR(__xludf.DUMMYFUNCTION("""COMPUTED_VALUE"""),"Не голосував")</f>
        <v>Не голосував</v>
      </c>
      <c r="KR65" s="19">
        <f ca="1">IFERROR(__xludf.DUMMYFUNCTION("""COMPUTED_VALUE"""),22)</f>
        <v>22</v>
      </c>
      <c r="KS65" s="19" t="str">
        <f ca="1">IFERROR(__xludf.DUMMYFUNCTION("""COMPUTED_VALUE"""),"Смірнова М. М.")</f>
        <v>Смірнова М. М.</v>
      </c>
      <c r="KT65" s="19" t="str">
        <f ca="1">IFERROR(__xludf.DUMMYFUNCTION("""COMPUTED_VALUE"""),"Не голосував")</f>
        <v>Не голосував</v>
      </c>
      <c r="KU65" s="19">
        <f ca="1">IFERROR(__xludf.DUMMYFUNCTION("""COMPUTED_VALUE"""),22)</f>
        <v>22</v>
      </c>
      <c r="KV65" s="19" t="str">
        <f ca="1">IFERROR(__xludf.DUMMYFUNCTION("""COMPUTED_VALUE"""),"Смірнова М. М.")</f>
        <v>Смірнова М. М.</v>
      </c>
      <c r="KW65" s="19" t="str">
        <f ca="1">IFERROR(__xludf.DUMMYFUNCTION("""COMPUTED_VALUE"""),"За")</f>
        <v>За</v>
      </c>
      <c r="KX65" s="19">
        <f ca="1">IFERROR(__xludf.DUMMYFUNCTION("""COMPUTED_VALUE"""),22)</f>
        <v>22</v>
      </c>
      <c r="KY65" s="19" t="str">
        <f ca="1">IFERROR(__xludf.DUMMYFUNCTION("""COMPUTED_VALUE"""),"Смірнова М. М.")</f>
        <v>Смірнова М. М.</v>
      </c>
      <c r="KZ65" s="19" t="str">
        <f ca="1">IFERROR(__xludf.DUMMYFUNCTION("""COMPUTED_VALUE"""),"За")</f>
        <v>За</v>
      </c>
      <c r="LA65" s="19">
        <f ca="1">IFERROR(__xludf.DUMMYFUNCTION("""COMPUTED_VALUE"""),22)</f>
        <v>22</v>
      </c>
      <c r="LB65" s="19" t="str">
        <f ca="1">IFERROR(__xludf.DUMMYFUNCTION("""COMPUTED_VALUE"""),"Смірнова М. М.")</f>
        <v>Смірнова М. М.</v>
      </c>
      <c r="LC65" s="19" t="str">
        <f ca="1">IFERROR(__xludf.DUMMYFUNCTION("""COMPUTED_VALUE"""),"За")</f>
        <v>За</v>
      </c>
      <c r="LD65" s="19">
        <f ca="1">IFERROR(__xludf.DUMMYFUNCTION("""COMPUTED_VALUE"""),22)</f>
        <v>22</v>
      </c>
      <c r="LE65" s="19" t="str">
        <f ca="1">IFERROR(__xludf.DUMMYFUNCTION("""COMPUTED_VALUE"""),"Смірнова М. М.")</f>
        <v>Смірнова М. М.</v>
      </c>
      <c r="LF65" s="19" t="str">
        <f ca="1">IFERROR(__xludf.DUMMYFUNCTION("""COMPUTED_VALUE"""),"За")</f>
        <v>За</v>
      </c>
      <c r="LG65" s="19">
        <f ca="1">IFERROR(__xludf.DUMMYFUNCTION("""COMPUTED_VALUE"""),22)</f>
        <v>22</v>
      </c>
      <c r="LH65" s="19" t="str">
        <f ca="1">IFERROR(__xludf.DUMMYFUNCTION("""COMPUTED_VALUE"""),"Смірнова М. М.")</f>
        <v>Смірнова М. М.</v>
      </c>
      <c r="LI65" s="19" t="str">
        <f ca="1">IFERROR(__xludf.DUMMYFUNCTION("""COMPUTED_VALUE"""),"...")</f>
        <v>...</v>
      </c>
      <c r="LJ65" s="19">
        <f ca="1">IFERROR(__xludf.DUMMYFUNCTION("""COMPUTED_VALUE"""),22)</f>
        <v>22</v>
      </c>
      <c r="LK65" s="19" t="str">
        <f ca="1">IFERROR(__xludf.DUMMYFUNCTION("""COMPUTED_VALUE"""),"Смірнова М. М.")</f>
        <v>Смірнова М. М.</v>
      </c>
      <c r="LL65" s="19" t="str">
        <f ca="1">IFERROR(__xludf.DUMMYFUNCTION("""COMPUTED_VALUE"""),"...")</f>
        <v>...</v>
      </c>
      <c r="LM65" s="19">
        <f ca="1">IFERROR(__xludf.DUMMYFUNCTION("""COMPUTED_VALUE"""),22)</f>
        <v>22</v>
      </c>
      <c r="LN65" s="19" t="str">
        <f ca="1">IFERROR(__xludf.DUMMYFUNCTION("""COMPUTED_VALUE"""),"Смірнова М. М.")</f>
        <v>Смірнова М. М.</v>
      </c>
      <c r="LO65" s="19" t="str">
        <f ca="1">IFERROR(__xludf.DUMMYFUNCTION("""COMPUTED_VALUE"""),"...")</f>
        <v>...</v>
      </c>
      <c r="LP65" s="19">
        <f ca="1">IFERROR(__xludf.DUMMYFUNCTION("""COMPUTED_VALUE"""),22)</f>
        <v>22</v>
      </c>
      <c r="LQ65" s="19" t="str">
        <f ca="1">IFERROR(__xludf.DUMMYFUNCTION("""COMPUTED_VALUE"""),"Смірнова М. М.")</f>
        <v>Смірнова М. М.</v>
      </c>
      <c r="LR65" s="19" t="str">
        <f ca="1">IFERROR(__xludf.DUMMYFUNCTION("""COMPUTED_VALUE"""),"...")</f>
        <v>...</v>
      </c>
      <c r="LS65" s="19">
        <f ca="1">IFERROR(__xludf.DUMMYFUNCTION("""COMPUTED_VALUE"""),22)</f>
        <v>22</v>
      </c>
      <c r="LT65" s="19" t="str">
        <f ca="1">IFERROR(__xludf.DUMMYFUNCTION("""COMPUTED_VALUE"""),"Смірнова М. М.")</f>
        <v>Смірнова М. М.</v>
      </c>
      <c r="LU65" s="19" t="str">
        <f ca="1">IFERROR(__xludf.DUMMYFUNCTION("""COMPUTED_VALUE"""),"...")</f>
        <v>...</v>
      </c>
      <c r="LV65" s="19">
        <f ca="1">IFERROR(__xludf.DUMMYFUNCTION("""COMPUTED_VALUE"""),22)</f>
        <v>22</v>
      </c>
      <c r="LW65" s="19" t="str">
        <f ca="1">IFERROR(__xludf.DUMMYFUNCTION("""COMPUTED_VALUE"""),"Смірнова М. М.")</f>
        <v>Смірнова М. М.</v>
      </c>
      <c r="LX65" s="19" t="str">
        <f ca="1">IFERROR(__xludf.DUMMYFUNCTION("""COMPUTED_VALUE"""),"...")</f>
        <v>...</v>
      </c>
      <c r="LY65" s="19">
        <f ca="1">IFERROR(__xludf.DUMMYFUNCTION("""COMPUTED_VALUE"""),22)</f>
        <v>22</v>
      </c>
      <c r="LZ65" s="19" t="str">
        <f ca="1">IFERROR(__xludf.DUMMYFUNCTION("""COMPUTED_VALUE"""),"Смірнова М. М.")</f>
        <v>Смірнова М. М.</v>
      </c>
      <c r="MA65" s="19" t="str">
        <f ca="1">IFERROR(__xludf.DUMMYFUNCTION("""COMPUTED_VALUE"""),"...")</f>
        <v>...</v>
      </c>
      <c r="MB65" s="19">
        <f ca="1">IFERROR(__xludf.DUMMYFUNCTION("""COMPUTED_VALUE"""),22)</f>
        <v>22</v>
      </c>
      <c r="MC65" s="19" t="str">
        <f ca="1">IFERROR(__xludf.DUMMYFUNCTION("""COMPUTED_VALUE"""),"Смірнова М. М.")</f>
        <v>Смірнова М. М.</v>
      </c>
      <c r="MD65" s="19" t="str">
        <f ca="1">IFERROR(__xludf.DUMMYFUNCTION("""COMPUTED_VALUE"""),"...")</f>
        <v>...</v>
      </c>
      <c r="ME65" s="19">
        <f ca="1">IFERROR(__xludf.DUMMYFUNCTION("""COMPUTED_VALUE"""),22)</f>
        <v>22</v>
      </c>
      <c r="MF65" s="19" t="str">
        <f ca="1">IFERROR(__xludf.DUMMYFUNCTION("""COMPUTED_VALUE"""),"Смірнова М. М.")</f>
        <v>Смірнова М. М.</v>
      </c>
      <c r="MG65" s="19" t="str">
        <f ca="1">IFERROR(__xludf.DUMMYFUNCTION("""COMPUTED_VALUE"""),"...")</f>
        <v>...</v>
      </c>
      <c r="MH65" s="19">
        <f ca="1">IFERROR(__xludf.DUMMYFUNCTION("""COMPUTED_VALUE"""),22)</f>
        <v>22</v>
      </c>
      <c r="MI65" s="19" t="str">
        <f ca="1">IFERROR(__xludf.DUMMYFUNCTION("""COMPUTED_VALUE"""),"Смірнова М. М.")</f>
        <v>Смірнова М. М.</v>
      </c>
      <c r="MJ65" s="19" t="str">
        <f ca="1">IFERROR(__xludf.DUMMYFUNCTION("""COMPUTED_VALUE"""),"...")</f>
        <v>...</v>
      </c>
      <c r="MK65" s="19">
        <f ca="1">IFERROR(__xludf.DUMMYFUNCTION("""COMPUTED_VALUE"""),22)</f>
        <v>22</v>
      </c>
      <c r="ML65" s="19" t="str">
        <f ca="1">IFERROR(__xludf.DUMMYFUNCTION("""COMPUTED_VALUE"""),"Смірнова М. М.")</f>
        <v>Смірнова М. М.</v>
      </c>
      <c r="MM65" s="19" t="str">
        <f ca="1">IFERROR(__xludf.DUMMYFUNCTION("""COMPUTED_VALUE"""),"...")</f>
        <v>...</v>
      </c>
      <c r="MN65" s="19">
        <f ca="1">IFERROR(__xludf.DUMMYFUNCTION("""COMPUTED_VALUE"""),22)</f>
        <v>22</v>
      </c>
      <c r="MO65" s="19" t="str">
        <f ca="1">IFERROR(__xludf.DUMMYFUNCTION("""COMPUTED_VALUE"""),"Смірнова М. М.")</f>
        <v>Смірнова М. М.</v>
      </c>
      <c r="MP65" s="19" t="str">
        <f ca="1">IFERROR(__xludf.DUMMYFUNCTION("""COMPUTED_VALUE"""),"...")</f>
        <v>...</v>
      </c>
      <c r="MQ65" s="19">
        <f ca="1">IFERROR(__xludf.DUMMYFUNCTION("""COMPUTED_VALUE"""),22)</f>
        <v>22</v>
      </c>
      <c r="MR65" s="19" t="str">
        <f ca="1">IFERROR(__xludf.DUMMYFUNCTION("""COMPUTED_VALUE"""),"Смірнова М. М.")</f>
        <v>Смірнова М. М.</v>
      </c>
      <c r="MS65" s="19" t="str">
        <f ca="1">IFERROR(__xludf.DUMMYFUNCTION("""COMPUTED_VALUE"""),"...")</f>
        <v>...</v>
      </c>
      <c r="MT65" s="19">
        <f ca="1">IFERROR(__xludf.DUMMYFUNCTION("""COMPUTED_VALUE"""),22)</f>
        <v>22</v>
      </c>
      <c r="MU65" s="19" t="str">
        <f ca="1">IFERROR(__xludf.DUMMYFUNCTION("""COMPUTED_VALUE"""),"Смірнова М. М.")</f>
        <v>Смірнова М. М.</v>
      </c>
      <c r="MV65" s="19" t="str">
        <f ca="1">IFERROR(__xludf.DUMMYFUNCTION("""COMPUTED_VALUE"""),"...")</f>
        <v>...</v>
      </c>
      <c r="MW65" s="19">
        <f ca="1">IFERROR(__xludf.DUMMYFUNCTION("""COMPUTED_VALUE"""),22)</f>
        <v>22</v>
      </c>
      <c r="MX65" s="19" t="str">
        <f ca="1">IFERROR(__xludf.DUMMYFUNCTION("""COMPUTED_VALUE"""),"Смірнова М. М.")</f>
        <v>Смірнова М. М.</v>
      </c>
      <c r="MY65" s="19" t="str">
        <f ca="1">IFERROR(__xludf.DUMMYFUNCTION("""COMPUTED_VALUE"""),"...")</f>
        <v>...</v>
      </c>
      <c r="MZ65" s="19">
        <f ca="1">IFERROR(__xludf.DUMMYFUNCTION("""COMPUTED_VALUE"""),22)</f>
        <v>22</v>
      </c>
      <c r="NA65" s="19" t="str">
        <f ca="1">IFERROR(__xludf.DUMMYFUNCTION("""COMPUTED_VALUE"""),"Смірнова М. М.")</f>
        <v>Смірнова М. М.</v>
      </c>
      <c r="NB65" s="19" t="str">
        <f ca="1">IFERROR(__xludf.DUMMYFUNCTION("""COMPUTED_VALUE"""),"...")</f>
        <v>...</v>
      </c>
      <c r="NC65" s="19">
        <f ca="1">IFERROR(__xludf.DUMMYFUNCTION("""COMPUTED_VALUE"""),22)</f>
        <v>22</v>
      </c>
      <c r="ND65" s="19" t="str">
        <f ca="1">IFERROR(__xludf.DUMMYFUNCTION("""COMPUTED_VALUE"""),"Смірнова М. М.")</f>
        <v>Смірнова М. М.</v>
      </c>
      <c r="NE65" s="19" t="str">
        <f ca="1">IFERROR(__xludf.DUMMYFUNCTION("""COMPUTED_VALUE"""),"...")</f>
        <v>...</v>
      </c>
      <c r="NF65" s="19">
        <f ca="1">IFERROR(__xludf.DUMMYFUNCTION("""COMPUTED_VALUE"""),22)</f>
        <v>22</v>
      </c>
      <c r="NG65" s="19" t="str">
        <f ca="1">IFERROR(__xludf.DUMMYFUNCTION("""COMPUTED_VALUE"""),"Смірнова М. М.")</f>
        <v>Смірнова М. М.</v>
      </c>
      <c r="NH65" s="19" t="str">
        <f ca="1">IFERROR(__xludf.DUMMYFUNCTION("""COMPUTED_VALUE"""),"...")</f>
        <v>...</v>
      </c>
      <c r="NI65" s="19">
        <f ca="1">IFERROR(__xludf.DUMMYFUNCTION("""COMPUTED_VALUE"""),22)</f>
        <v>22</v>
      </c>
      <c r="NJ65" s="19" t="str">
        <f ca="1">IFERROR(__xludf.DUMMYFUNCTION("""COMPUTED_VALUE"""),"Смірнова М. М.")</f>
        <v>Смірнова М. М.</v>
      </c>
      <c r="NK65" s="19" t="str">
        <f ca="1">IFERROR(__xludf.DUMMYFUNCTION("""COMPUTED_VALUE"""),"...")</f>
        <v>...</v>
      </c>
      <c r="NL65" s="19">
        <f ca="1">IFERROR(__xludf.DUMMYFUNCTION("""COMPUTED_VALUE"""),22)</f>
        <v>22</v>
      </c>
      <c r="NM65" s="19" t="str">
        <f ca="1">IFERROR(__xludf.DUMMYFUNCTION("""COMPUTED_VALUE"""),"Смірнова М. М.")</f>
        <v>Смірнова М. М.</v>
      </c>
      <c r="NN65" s="19" t="str">
        <f ca="1">IFERROR(__xludf.DUMMYFUNCTION("""COMPUTED_VALUE"""),"...")</f>
        <v>...</v>
      </c>
      <c r="NO65" s="19">
        <f ca="1">IFERROR(__xludf.DUMMYFUNCTION("""COMPUTED_VALUE"""),22)</f>
        <v>22</v>
      </c>
      <c r="NP65" s="19" t="str">
        <f ca="1">IFERROR(__xludf.DUMMYFUNCTION("""COMPUTED_VALUE"""),"Смірнова М. М.")</f>
        <v>Смірнова М. М.</v>
      </c>
      <c r="NQ65" s="19" t="str">
        <f ca="1">IFERROR(__xludf.DUMMYFUNCTION("""COMPUTED_VALUE"""),"...")</f>
        <v>...</v>
      </c>
      <c r="NR65" s="19">
        <f ca="1">IFERROR(__xludf.DUMMYFUNCTION("""COMPUTED_VALUE"""),22)</f>
        <v>22</v>
      </c>
      <c r="NS65" s="19" t="str">
        <f ca="1">IFERROR(__xludf.DUMMYFUNCTION("""COMPUTED_VALUE"""),"Смірнова М. М.")</f>
        <v>Смірнова М. М.</v>
      </c>
      <c r="NT65" s="19" t="str">
        <f ca="1">IFERROR(__xludf.DUMMYFUNCTION("""COMPUTED_VALUE"""),"...")</f>
        <v>...</v>
      </c>
      <c r="NU65" s="19">
        <f ca="1">IFERROR(__xludf.DUMMYFUNCTION("""COMPUTED_VALUE"""),22)</f>
        <v>22</v>
      </c>
      <c r="NV65" s="19" t="str">
        <f ca="1">IFERROR(__xludf.DUMMYFUNCTION("""COMPUTED_VALUE"""),"Смірнова М. М.")</f>
        <v>Смірнова М. М.</v>
      </c>
      <c r="NW65" s="19" t="str">
        <f ca="1">IFERROR(__xludf.DUMMYFUNCTION("""COMPUTED_VALUE"""),"...")</f>
        <v>...</v>
      </c>
      <c r="NX65" s="19">
        <f ca="1">IFERROR(__xludf.DUMMYFUNCTION("""COMPUTED_VALUE"""),22)</f>
        <v>22</v>
      </c>
      <c r="NY65" s="19" t="str">
        <f ca="1">IFERROR(__xludf.DUMMYFUNCTION("""COMPUTED_VALUE"""),"Смірнова М. М.")</f>
        <v>Смірнова М. М.</v>
      </c>
      <c r="NZ65" s="19" t="str">
        <f ca="1">IFERROR(__xludf.DUMMYFUNCTION("""COMPUTED_VALUE"""),"...")</f>
        <v>...</v>
      </c>
      <c r="OA65" s="19">
        <f ca="1">IFERROR(__xludf.DUMMYFUNCTION("""COMPUTED_VALUE"""),22)</f>
        <v>22</v>
      </c>
      <c r="OB65" s="19" t="str">
        <f ca="1">IFERROR(__xludf.DUMMYFUNCTION("""COMPUTED_VALUE"""),"Смірнова М. М.")</f>
        <v>Смірнова М. М.</v>
      </c>
      <c r="OC65" s="19" t="str">
        <f ca="1">IFERROR(__xludf.DUMMYFUNCTION("""COMPUTED_VALUE"""),"...")</f>
        <v>...</v>
      </c>
      <c r="OD65" s="19">
        <f ca="1">IFERROR(__xludf.DUMMYFUNCTION("""COMPUTED_VALUE"""),22)</f>
        <v>22</v>
      </c>
      <c r="OE65" s="19" t="str">
        <f ca="1">IFERROR(__xludf.DUMMYFUNCTION("""COMPUTED_VALUE"""),"Смірнова М. М.")</f>
        <v>Смірнова М. М.</v>
      </c>
      <c r="OF65" s="19" t="str">
        <f ca="1">IFERROR(__xludf.DUMMYFUNCTION("""COMPUTED_VALUE"""),"...")</f>
        <v>...</v>
      </c>
      <c r="OG65" s="19">
        <f ca="1">IFERROR(__xludf.DUMMYFUNCTION("""COMPUTED_VALUE"""),22)</f>
        <v>22</v>
      </c>
      <c r="OH65" s="19" t="str">
        <f ca="1">IFERROR(__xludf.DUMMYFUNCTION("""COMPUTED_VALUE"""),"Смірнова М. М.")</f>
        <v>Смірнова М. М.</v>
      </c>
      <c r="OI65" s="19" t="str">
        <f ca="1">IFERROR(__xludf.DUMMYFUNCTION("""COMPUTED_VALUE"""),"...")</f>
        <v>...</v>
      </c>
      <c r="OJ65" s="19">
        <f ca="1">IFERROR(__xludf.DUMMYFUNCTION("""COMPUTED_VALUE"""),22)</f>
        <v>22</v>
      </c>
      <c r="OK65" s="19" t="str">
        <f ca="1">IFERROR(__xludf.DUMMYFUNCTION("""COMPUTED_VALUE"""),"Смірнова М. М.")</f>
        <v>Смірнова М. М.</v>
      </c>
      <c r="OL65" s="19" t="str">
        <f ca="1">IFERROR(__xludf.DUMMYFUNCTION("""COMPUTED_VALUE"""),"...")</f>
        <v>...</v>
      </c>
      <c r="OM65" s="19">
        <f ca="1">IFERROR(__xludf.DUMMYFUNCTION("""COMPUTED_VALUE"""),22)</f>
        <v>22</v>
      </c>
      <c r="ON65" s="19" t="str">
        <f ca="1">IFERROR(__xludf.DUMMYFUNCTION("""COMPUTED_VALUE"""),"Смірнова М. М.")</f>
        <v>Смірнова М. М.</v>
      </c>
      <c r="OO65" s="19" t="str">
        <f ca="1">IFERROR(__xludf.DUMMYFUNCTION("""COMPUTED_VALUE"""),"...")</f>
        <v>...</v>
      </c>
      <c r="OP65" s="19">
        <f ca="1">IFERROR(__xludf.DUMMYFUNCTION("""COMPUTED_VALUE"""),22)</f>
        <v>22</v>
      </c>
      <c r="OQ65" s="19" t="str">
        <f ca="1">IFERROR(__xludf.DUMMYFUNCTION("""COMPUTED_VALUE"""),"Смірнова М. М.")</f>
        <v>Смірнова М. М.</v>
      </c>
      <c r="OR65" s="19" t="str">
        <f ca="1">IFERROR(__xludf.DUMMYFUNCTION("""COMPUTED_VALUE"""),"...")</f>
        <v>...</v>
      </c>
      <c r="OS65" s="19">
        <f ca="1">IFERROR(__xludf.DUMMYFUNCTION("""COMPUTED_VALUE"""),22)</f>
        <v>22</v>
      </c>
      <c r="OT65" s="19" t="str">
        <f ca="1">IFERROR(__xludf.DUMMYFUNCTION("""COMPUTED_VALUE"""),"Смірнова М. М.")</f>
        <v>Смірнова М. М.</v>
      </c>
      <c r="OU65" s="19" t="str">
        <f ca="1">IFERROR(__xludf.DUMMYFUNCTION("""COMPUTED_VALUE"""),"...")</f>
        <v>...</v>
      </c>
      <c r="OV65" s="19">
        <f ca="1">IFERROR(__xludf.DUMMYFUNCTION("""COMPUTED_VALUE"""),22)</f>
        <v>22</v>
      </c>
      <c r="OW65" s="19" t="str">
        <f ca="1">IFERROR(__xludf.DUMMYFUNCTION("""COMPUTED_VALUE"""),"Смірнова М. М.")</f>
        <v>Смірнова М. М.</v>
      </c>
      <c r="OX65" s="19" t="str">
        <f ca="1">IFERROR(__xludf.DUMMYFUNCTION("""COMPUTED_VALUE"""),"...")</f>
        <v>...</v>
      </c>
      <c r="OY65" s="19">
        <f ca="1">IFERROR(__xludf.DUMMYFUNCTION("""COMPUTED_VALUE"""),22)</f>
        <v>22</v>
      </c>
      <c r="OZ65" s="19" t="str">
        <f ca="1">IFERROR(__xludf.DUMMYFUNCTION("""COMPUTED_VALUE"""),"Смірнова М. М.")</f>
        <v>Смірнова М. М.</v>
      </c>
      <c r="PA65" s="19" t="str">
        <f ca="1">IFERROR(__xludf.DUMMYFUNCTION("""COMPUTED_VALUE"""),"...")</f>
        <v>...</v>
      </c>
      <c r="PB65" s="19">
        <f ca="1">IFERROR(__xludf.DUMMYFUNCTION("""COMPUTED_VALUE"""),22)</f>
        <v>22</v>
      </c>
      <c r="PC65" s="19" t="str">
        <f ca="1">IFERROR(__xludf.DUMMYFUNCTION("""COMPUTED_VALUE"""),"Смірнова М. М.")</f>
        <v>Смірнова М. М.</v>
      </c>
      <c r="PD65" s="19" t="str">
        <f ca="1">IFERROR(__xludf.DUMMYFUNCTION("""COMPUTED_VALUE"""),"...")</f>
        <v>...</v>
      </c>
      <c r="PE65" s="19">
        <f ca="1">IFERROR(__xludf.DUMMYFUNCTION("""COMPUTED_VALUE"""),22)</f>
        <v>22</v>
      </c>
      <c r="PF65" s="19" t="str">
        <f ca="1">IFERROR(__xludf.DUMMYFUNCTION("""COMPUTED_VALUE"""),"Смірнова М. М.")</f>
        <v>Смірнова М. М.</v>
      </c>
      <c r="PG65" s="19" t="str">
        <f ca="1">IFERROR(__xludf.DUMMYFUNCTION("""COMPUTED_VALUE"""),"...")</f>
        <v>...</v>
      </c>
      <c r="PH65" s="19">
        <f ca="1">IFERROR(__xludf.DUMMYFUNCTION("""COMPUTED_VALUE"""),22)</f>
        <v>22</v>
      </c>
      <c r="PI65" s="19" t="str">
        <f ca="1">IFERROR(__xludf.DUMMYFUNCTION("""COMPUTED_VALUE"""),"Смірнова М. М.")</f>
        <v>Смірнова М. М.</v>
      </c>
      <c r="PJ65" s="19" t="str">
        <f ca="1">IFERROR(__xludf.DUMMYFUNCTION("""COMPUTED_VALUE"""),"...")</f>
        <v>...</v>
      </c>
      <c r="PK65" s="19">
        <f ca="1">IFERROR(__xludf.DUMMYFUNCTION("""COMPUTED_VALUE"""),22)</f>
        <v>22</v>
      </c>
      <c r="PL65" s="19" t="str">
        <f ca="1">IFERROR(__xludf.DUMMYFUNCTION("""COMPUTED_VALUE"""),"Смірнова М. М.")</f>
        <v>Смірнова М. М.</v>
      </c>
      <c r="PM65" s="19" t="str">
        <f ca="1">IFERROR(__xludf.DUMMYFUNCTION("""COMPUTED_VALUE"""),"...")</f>
        <v>...</v>
      </c>
      <c r="PN65" s="19">
        <f ca="1">IFERROR(__xludf.DUMMYFUNCTION("""COMPUTED_VALUE"""),22)</f>
        <v>22</v>
      </c>
      <c r="PO65" s="19" t="str">
        <f ca="1">IFERROR(__xludf.DUMMYFUNCTION("""COMPUTED_VALUE"""),"Смірнова М. М.")</f>
        <v>Смірнова М. М.</v>
      </c>
      <c r="PP65" s="19" t="str">
        <f ca="1">IFERROR(__xludf.DUMMYFUNCTION("""COMPUTED_VALUE"""),"...")</f>
        <v>...</v>
      </c>
      <c r="PQ65" s="19">
        <f ca="1">IFERROR(__xludf.DUMMYFUNCTION("""COMPUTED_VALUE"""),22)</f>
        <v>22</v>
      </c>
      <c r="PR65" s="19" t="str">
        <f ca="1">IFERROR(__xludf.DUMMYFUNCTION("""COMPUTED_VALUE"""),"Смірнова М. М.")</f>
        <v>Смірнова М. М.</v>
      </c>
      <c r="PS65" s="19" t="str">
        <f ca="1">IFERROR(__xludf.DUMMYFUNCTION("""COMPUTED_VALUE"""),"...")</f>
        <v>...</v>
      </c>
      <c r="PT65" s="19">
        <f ca="1">IFERROR(__xludf.DUMMYFUNCTION("""COMPUTED_VALUE"""),22)</f>
        <v>22</v>
      </c>
      <c r="PU65" s="19" t="str">
        <f ca="1">IFERROR(__xludf.DUMMYFUNCTION("""COMPUTED_VALUE"""),"Смірнова М. М.")</f>
        <v>Смірнова М. М.</v>
      </c>
      <c r="PV65" s="19" t="str">
        <f ca="1">IFERROR(__xludf.DUMMYFUNCTION("""COMPUTED_VALUE"""),"...")</f>
        <v>...</v>
      </c>
      <c r="PW65" s="19">
        <f ca="1">IFERROR(__xludf.DUMMYFUNCTION("""COMPUTED_VALUE"""),22)</f>
        <v>22</v>
      </c>
      <c r="PX65" s="19" t="str">
        <f ca="1">IFERROR(__xludf.DUMMYFUNCTION("""COMPUTED_VALUE"""),"Смірнова М. М.")</f>
        <v>Смірнова М. М.</v>
      </c>
      <c r="PY65" s="19" t="str">
        <f ca="1">IFERROR(__xludf.DUMMYFUNCTION("""COMPUTED_VALUE"""),"...")</f>
        <v>...</v>
      </c>
      <c r="PZ65" s="19">
        <f ca="1">IFERROR(__xludf.DUMMYFUNCTION("""COMPUTED_VALUE"""),22)</f>
        <v>22</v>
      </c>
      <c r="QA65" s="19" t="str">
        <f ca="1">IFERROR(__xludf.DUMMYFUNCTION("""COMPUTED_VALUE"""),"Смірнова М. М.")</f>
        <v>Смірнова М. М.</v>
      </c>
      <c r="QB65" s="19" t="str">
        <f ca="1">IFERROR(__xludf.DUMMYFUNCTION("""COMPUTED_VALUE"""),"...")</f>
        <v>...</v>
      </c>
      <c r="QC65" s="19">
        <f ca="1">IFERROR(__xludf.DUMMYFUNCTION("""COMPUTED_VALUE"""),22)</f>
        <v>22</v>
      </c>
      <c r="QD65" s="19" t="str">
        <f ca="1">IFERROR(__xludf.DUMMYFUNCTION("""COMPUTED_VALUE"""),"Смірнова М. М.")</f>
        <v>Смірнова М. М.</v>
      </c>
      <c r="QE65" s="19" t="str">
        <f ca="1">IFERROR(__xludf.DUMMYFUNCTION("""COMPUTED_VALUE"""),"...")</f>
        <v>...</v>
      </c>
      <c r="QF65" s="19">
        <f ca="1">IFERROR(__xludf.DUMMYFUNCTION("""COMPUTED_VALUE"""),22)</f>
        <v>22</v>
      </c>
      <c r="QG65" s="19" t="str">
        <f ca="1">IFERROR(__xludf.DUMMYFUNCTION("""COMPUTED_VALUE"""),"Смірнова М. М.")</f>
        <v>Смірнова М. М.</v>
      </c>
      <c r="QH65" s="19" t="str">
        <f ca="1">IFERROR(__xludf.DUMMYFUNCTION("""COMPUTED_VALUE"""),"...")</f>
        <v>...</v>
      </c>
      <c r="QI65" s="19">
        <f ca="1">IFERROR(__xludf.DUMMYFUNCTION("""COMPUTED_VALUE"""),22)</f>
        <v>22</v>
      </c>
      <c r="QJ65" s="19" t="str">
        <f ca="1">IFERROR(__xludf.DUMMYFUNCTION("""COMPUTED_VALUE"""),"Смірнова М. М.")</f>
        <v>Смірнова М. М.</v>
      </c>
      <c r="QK65" s="19" t="str">
        <f ca="1">IFERROR(__xludf.DUMMYFUNCTION("""COMPUTED_VALUE"""),"...")</f>
        <v>...</v>
      </c>
    </row>
    <row r="66" spans="1:453" ht="12.75">
      <c r="A66" s="17">
        <f ca="1">IFERROR(__xludf.DUMMYFUNCTION("""COMPUTED_VALUE"""),42)</f>
        <v>42</v>
      </c>
      <c r="B66" s="17" t="str">
        <f ca="1">IFERROR(__xludf.DUMMYFUNCTION("""COMPUTED_VALUE"""),"Старостенко  Г. В.")</f>
        <v>Старостенко  Г. В.</v>
      </c>
      <c r="C66" s="19" t="str">
        <f ca="1">IFERROR(__xludf.DUMMYFUNCTION("""COMPUTED_VALUE"""),"За")</f>
        <v>За</v>
      </c>
      <c r="D66" s="19">
        <f ca="1">IFERROR(__xludf.DUMMYFUNCTION("""COMPUTED_VALUE"""),42)</f>
        <v>42</v>
      </c>
      <c r="E66" s="19" t="str">
        <f ca="1">IFERROR(__xludf.DUMMYFUNCTION("""COMPUTED_VALUE"""),"Старостенко  Г. В.")</f>
        <v>Старостенко  Г. В.</v>
      </c>
      <c r="F66" s="19" t="str">
        <f ca="1">IFERROR(__xludf.DUMMYFUNCTION("""COMPUTED_VALUE"""),"За")</f>
        <v>За</v>
      </c>
      <c r="G66" s="19">
        <f ca="1">IFERROR(__xludf.DUMMYFUNCTION("""COMPUTED_VALUE"""),42)</f>
        <v>42</v>
      </c>
      <c r="H66" s="19" t="str">
        <f ca="1">IFERROR(__xludf.DUMMYFUNCTION("""COMPUTED_VALUE"""),"Старостенко  Г. В.")</f>
        <v>Старостенко  Г. В.</v>
      </c>
      <c r="I66" s="19" t="str">
        <f ca="1">IFERROR(__xludf.DUMMYFUNCTION("""COMPUTED_VALUE"""),"За")</f>
        <v>За</v>
      </c>
      <c r="J66" s="19">
        <f ca="1">IFERROR(__xludf.DUMMYFUNCTION("""COMPUTED_VALUE"""),42)</f>
        <v>42</v>
      </c>
      <c r="K66" s="19" t="str">
        <f ca="1">IFERROR(__xludf.DUMMYFUNCTION("""COMPUTED_VALUE"""),"Старостенко  Г. В.")</f>
        <v>Старостенко  Г. В.</v>
      </c>
      <c r="L66" s="19" t="str">
        <f ca="1">IFERROR(__xludf.DUMMYFUNCTION("""COMPUTED_VALUE"""),"За")</f>
        <v>За</v>
      </c>
      <c r="M66" s="19">
        <f ca="1">IFERROR(__xludf.DUMMYFUNCTION("""COMPUTED_VALUE"""),42)</f>
        <v>42</v>
      </c>
      <c r="N66" s="19" t="str">
        <f ca="1">IFERROR(__xludf.DUMMYFUNCTION("""COMPUTED_VALUE"""),"Старостенко  Г. В.")</f>
        <v>Старостенко  Г. В.</v>
      </c>
      <c r="O66" s="19" t="str">
        <f ca="1">IFERROR(__xludf.DUMMYFUNCTION("""COMPUTED_VALUE"""),"За")</f>
        <v>За</v>
      </c>
      <c r="P66" s="19">
        <f ca="1">IFERROR(__xludf.DUMMYFUNCTION("""COMPUTED_VALUE"""),42)</f>
        <v>42</v>
      </c>
      <c r="Q66" s="19" t="str">
        <f ca="1">IFERROR(__xludf.DUMMYFUNCTION("""COMPUTED_VALUE"""),"Старостенко  Г. В.")</f>
        <v>Старостенко  Г. В.</v>
      </c>
      <c r="R66" s="19" t="str">
        <f ca="1">IFERROR(__xludf.DUMMYFUNCTION("""COMPUTED_VALUE"""),"За")</f>
        <v>За</v>
      </c>
      <c r="S66" s="19">
        <f ca="1">IFERROR(__xludf.DUMMYFUNCTION("""COMPUTED_VALUE"""),42)</f>
        <v>42</v>
      </c>
      <c r="T66" s="19" t="str">
        <f ca="1">IFERROR(__xludf.DUMMYFUNCTION("""COMPUTED_VALUE"""),"Старостенко  Г. В.")</f>
        <v>Старостенко  Г. В.</v>
      </c>
      <c r="U66" s="19" t="str">
        <f ca="1">IFERROR(__xludf.DUMMYFUNCTION("""COMPUTED_VALUE"""),"За")</f>
        <v>За</v>
      </c>
      <c r="V66" s="19">
        <f ca="1">IFERROR(__xludf.DUMMYFUNCTION("""COMPUTED_VALUE"""),42)</f>
        <v>42</v>
      </c>
      <c r="W66" s="19" t="str">
        <f ca="1">IFERROR(__xludf.DUMMYFUNCTION("""COMPUTED_VALUE"""),"Старостенко  Г. В.")</f>
        <v>Старостенко  Г. В.</v>
      </c>
      <c r="X66" s="19" t="str">
        <f ca="1">IFERROR(__xludf.DUMMYFUNCTION("""COMPUTED_VALUE"""),"За")</f>
        <v>За</v>
      </c>
      <c r="Y66" s="19">
        <f ca="1">IFERROR(__xludf.DUMMYFUNCTION("""COMPUTED_VALUE"""),42)</f>
        <v>42</v>
      </c>
      <c r="Z66" s="19" t="str">
        <f ca="1">IFERROR(__xludf.DUMMYFUNCTION("""COMPUTED_VALUE"""),"Старостенко  Г. В.")</f>
        <v>Старостенко  Г. В.</v>
      </c>
      <c r="AA66" s="19" t="str">
        <f ca="1">IFERROR(__xludf.DUMMYFUNCTION("""COMPUTED_VALUE"""),"За")</f>
        <v>За</v>
      </c>
      <c r="AB66" s="19">
        <f ca="1">IFERROR(__xludf.DUMMYFUNCTION("""COMPUTED_VALUE"""),42)</f>
        <v>42</v>
      </c>
      <c r="AC66" s="19" t="str">
        <f ca="1">IFERROR(__xludf.DUMMYFUNCTION("""COMPUTED_VALUE"""),"Старостенко  Г. В.")</f>
        <v>Старостенко  Г. В.</v>
      </c>
      <c r="AD66" s="19" t="str">
        <f ca="1">IFERROR(__xludf.DUMMYFUNCTION("""COMPUTED_VALUE"""),"За")</f>
        <v>За</v>
      </c>
      <c r="AE66" s="19">
        <f ca="1">IFERROR(__xludf.DUMMYFUNCTION("""COMPUTED_VALUE"""),42)</f>
        <v>42</v>
      </c>
      <c r="AF66" s="19" t="str">
        <f ca="1">IFERROR(__xludf.DUMMYFUNCTION("""COMPUTED_VALUE"""),"Старостенко  Г. В.")</f>
        <v>Старостенко  Г. В.</v>
      </c>
      <c r="AG66" s="19" t="str">
        <f ca="1">IFERROR(__xludf.DUMMYFUNCTION("""COMPUTED_VALUE"""),"За")</f>
        <v>За</v>
      </c>
      <c r="AH66" s="19">
        <f ca="1">IFERROR(__xludf.DUMMYFUNCTION("""COMPUTED_VALUE"""),42)</f>
        <v>42</v>
      </c>
      <c r="AI66" s="19" t="str">
        <f ca="1">IFERROR(__xludf.DUMMYFUNCTION("""COMPUTED_VALUE"""),"Старостенко  Г. В.")</f>
        <v>Старостенко  Г. В.</v>
      </c>
      <c r="AJ66" s="19" t="str">
        <f ca="1">IFERROR(__xludf.DUMMYFUNCTION("""COMPUTED_VALUE"""),"За")</f>
        <v>За</v>
      </c>
      <c r="AK66" s="19">
        <f ca="1">IFERROR(__xludf.DUMMYFUNCTION("""COMPUTED_VALUE"""),42)</f>
        <v>42</v>
      </c>
      <c r="AL66" s="19" t="str">
        <f ca="1">IFERROR(__xludf.DUMMYFUNCTION("""COMPUTED_VALUE"""),"Старостенко  Г. В.")</f>
        <v>Старостенко  Г. В.</v>
      </c>
      <c r="AM66" s="19" t="str">
        <f ca="1">IFERROR(__xludf.DUMMYFUNCTION("""COMPUTED_VALUE"""),"За")</f>
        <v>За</v>
      </c>
      <c r="AN66" s="19">
        <f ca="1">IFERROR(__xludf.DUMMYFUNCTION("""COMPUTED_VALUE"""),42)</f>
        <v>42</v>
      </c>
      <c r="AO66" s="19" t="str">
        <f ca="1">IFERROR(__xludf.DUMMYFUNCTION("""COMPUTED_VALUE"""),"Старостенко  Г. В.")</f>
        <v>Старостенко  Г. В.</v>
      </c>
      <c r="AP66" s="19" t="str">
        <f ca="1">IFERROR(__xludf.DUMMYFUNCTION("""COMPUTED_VALUE"""),"За")</f>
        <v>За</v>
      </c>
      <c r="AQ66" s="19">
        <f ca="1">IFERROR(__xludf.DUMMYFUNCTION("""COMPUTED_VALUE"""),42)</f>
        <v>42</v>
      </c>
      <c r="AR66" s="19" t="str">
        <f ca="1">IFERROR(__xludf.DUMMYFUNCTION("""COMPUTED_VALUE"""),"Старостенко  Г. В.")</f>
        <v>Старостенко  Г. В.</v>
      </c>
      <c r="AS66" s="19" t="str">
        <f ca="1">IFERROR(__xludf.DUMMYFUNCTION("""COMPUTED_VALUE"""),"За")</f>
        <v>За</v>
      </c>
      <c r="AT66" s="19">
        <f ca="1">IFERROR(__xludf.DUMMYFUNCTION("""COMPUTED_VALUE"""),42)</f>
        <v>42</v>
      </c>
      <c r="AU66" s="19" t="str">
        <f ca="1">IFERROR(__xludf.DUMMYFUNCTION("""COMPUTED_VALUE"""),"Старостенко  Г. В.")</f>
        <v>Старостенко  Г. В.</v>
      </c>
      <c r="AV66" s="19" t="str">
        <f ca="1">IFERROR(__xludf.DUMMYFUNCTION("""COMPUTED_VALUE"""),"За")</f>
        <v>За</v>
      </c>
      <c r="AW66" s="19">
        <f ca="1">IFERROR(__xludf.DUMMYFUNCTION("""COMPUTED_VALUE"""),42)</f>
        <v>42</v>
      </c>
      <c r="AX66" s="19" t="str">
        <f ca="1">IFERROR(__xludf.DUMMYFUNCTION("""COMPUTED_VALUE"""),"Старостенко  Г. В.")</f>
        <v>Старостенко  Г. В.</v>
      </c>
      <c r="AY66" s="19" t="str">
        <f ca="1">IFERROR(__xludf.DUMMYFUNCTION("""COMPUTED_VALUE"""),"За")</f>
        <v>За</v>
      </c>
      <c r="AZ66" s="19">
        <f ca="1">IFERROR(__xludf.DUMMYFUNCTION("""COMPUTED_VALUE"""),42)</f>
        <v>42</v>
      </c>
      <c r="BA66" s="19" t="str">
        <f ca="1">IFERROR(__xludf.DUMMYFUNCTION("""COMPUTED_VALUE"""),"Старостенко  Г. В.")</f>
        <v>Старостенко  Г. В.</v>
      </c>
      <c r="BB66" s="19" t="str">
        <f ca="1">IFERROR(__xludf.DUMMYFUNCTION("""COMPUTED_VALUE"""),"За")</f>
        <v>За</v>
      </c>
      <c r="BC66" s="19">
        <f ca="1">IFERROR(__xludf.DUMMYFUNCTION("""COMPUTED_VALUE"""),42)</f>
        <v>42</v>
      </c>
      <c r="BD66" s="19" t="str">
        <f ca="1">IFERROR(__xludf.DUMMYFUNCTION("""COMPUTED_VALUE"""),"Старостенко  Г. В.")</f>
        <v>Старостенко  Г. В.</v>
      </c>
      <c r="BE66" s="19" t="str">
        <f ca="1">IFERROR(__xludf.DUMMYFUNCTION("""COMPUTED_VALUE"""),"За")</f>
        <v>За</v>
      </c>
      <c r="BF66" s="19">
        <f ca="1">IFERROR(__xludf.DUMMYFUNCTION("""COMPUTED_VALUE"""),42)</f>
        <v>42</v>
      </c>
      <c r="BG66" s="19" t="str">
        <f ca="1">IFERROR(__xludf.DUMMYFUNCTION("""COMPUTED_VALUE"""),"Старостенко  Г. В.")</f>
        <v>Старостенко  Г. В.</v>
      </c>
      <c r="BH66" s="19" t="str">
        <f ca="1">IFERROR(__xludf.DUMMYFUNCTION("""COMPUTED_VALUE"""),"За")</f>
        <v>За</v>
      </c>
      <c r="BI66" s="19">
        <f ca="1">IFERROR(__xludf.DUMMYFUNCTION("""COMPUTED_VALUE"""),42)</f>
        <v>42</v>
      </c>
      <c r="BJ66" s="19" t="str">
        <f ca="1">IFERROR(__xludf.DUMMYFUNCTION("""COMPUTED_VALUE"""),"Старостенко  Г. В.")</f>
        <v>Старостенко  Г. В.</v>
      </c>
      <c r="BK66" s="19" t="str">
        <f ca="1">IFERROR(__xludf.DUMMYFUNCTION("""COMPUTED_VALUE"""),"За")</f>
        <v>За</v>
      </c>
      <c r="BL66" s="19">
        <f ca="1">IFERROR(__xludf.DUMMYFUNCTION("""COMPUTED_VALUE"""),42)</f>
        <v>42</v>
      </c>
      <c r="BM66" s="19" t="str">
        <f ca="1">IFERROR(__xludf.DUMMYFUNCTION("""COMPUTED_VALUE"""),"Старостенко  Г. В.")</f>
        <v>Старостенко  Г. В.</v>
      </c>
      <c r="BN66" s="19" t="str">
        <f ca="1">IFERROR(__xludf.DUMMYFUNCTION("""COMPUTED_VALUE"""),"За")</f>
        <v>За</v>
      </c>
      <c r="BO66" s="19">
        <f ca="1">IFERROR(__xludf.DUMMYFUNCTION("""COMPUTED_VALUE"""),42)</f>
        <v>42</v>
      </c>
      <c r="BP66" s="19" t="str">
        <f ca="1">IFERROR(__xludf.DUMMYFUNCTION("""COMPUTED_VALUE"""),"Старостенко  Г. В.")</f>
        <v>Старостенко  Г. В.</v>
      </c>
      <c r="BQ66" s="19" t="str">
        <f ca="1">IFERROR(__xludf.DUMMYFUNCTION("""COMPUTED_VALUE"""),"За")</f>
        <v>За</v>
      </c>
      <c r="BR66" s="19">
        <f ca="1">IFERROR(__xludf.DUMMYFUNCTION("""COMPUTED_VALUE"""),42)</f>
        <v>42</v>
      </c>
      <c r="BS66" s="19" t="str">
        <f ca="1">IFERROR(__xludf.DUMMYFUNCTION("""COMPUTED_VALUE"""),"Старостенко  Г. В.")</f>
        <v>Старостенко  Г. В.</v>
      </c>
      <c r="BT66" s="19" t="str">
        <f ca="1">IFERROR(__xludf.DUMMYFUNCTION("""COMPUTED_VALUE"""),"Не голосував")</f>
        <v>Не голосував</v>
      </c>
      <c r="BU66" s="19">
        <f ca="1">IFERROR(__xludf.DUMMYFUNCTION("""COMPUTED_VALUE"""),42)</f>
        <v>42</v>
      </c>
      <c r="BV66" s="19" t="str">
        <f ca="1">IFERROR(__xludf.DUMMYFUNCTION("""COMPUTED_VALUE"""),"Старостенко  Г. В.")</f>
        <v>Старостенко  Г. В.</v>
      </c>
      <c r="BW66" s="19" t="str">
        <f ca="1">IFERROR(__xludf.DUMMYFUNCTION("""COMPUTED_VALUE"""),"За")</f>
        <v>За</v>
      </c>
      <c r="BX66" s="19">
        <f ca="1">IFERROR(__xludf.DUMMYFUNCTION("""COMPUTED_VALUE"""),42)</f>
        <v>42</v>
      </c>
      <c r="BY66" s="19" t="str">
        <f ca="1">IFERROR(__xludf.DUMMYFUNCTION("""COMPUTED_VALUE"""),"Старостенко  Г. В.")</f>
        <v>Старостенко  Г. В.</v>
      </c>
      <c r="BZ66" s="19" t="str">
        <f ca="1">IFERROR(__xludf.DUMMYFUNCTION("""COMPUTED_VALUE"""),"За")</f>
        <v>За</v>
      </c>
      <c r="CA66" s="19">
        <f ca="1">IFERROR(__xludf.DUMMYFUNCTION("""COMPUTED_VALUE"""),42)</f>
        <v>42</v>
      </c>
      <c r="CB66" s="19" t="str">
        <f ca="1">IFERROR(__xludf.DUMMYFUNCTION("""COMPUTED_VALUE"""),"Старостенко  Г. В.")</f>
        <v>Старостенко  Г. В.</v>
      </c>
      <c r="CC66" s="19" t="str">
        <f ca="1">IFERROR(__xludf.DUMMYFUNCTION("""COMPUTED_VALUE"""),"За")</f>
        <v>За</v>
      </c>
      <c r="CD66" s="19">
        <f ca="1">IFERROR(__xludf.DUMMYFUNCTION("""COMPUTED_VALUE"""),42)</f>
        <v>42</v>
      </c>
      <c r="CE66" s="19" t="str">
        <f ca="1">IFERROR(__xludf.DUMMYFUNCTION("""COMPUTED_VALUE"""),"Старостенко  Г. В.")</f>
        <v>Старостенко  Г. В.</v>
      </c>
      <c r="CF66" s="19" t="str">
        <f ca="1">IFERROR(__xludf.DUMMYFUNCTION("""COMPUTED_VALUE"""),"За")</f>
        <v>За</v>
      </c>
      <c r="CG66" s="19">
        <f ca="1">IFERROR(__xludf.DUMMYFUNCTION("""COMPUTED_VALUE"""),42)</f>
        <v>42</v>
      </c>
      <c r="CH66" s="19" t="str">
        <f ca="1">IFERROR(__xludf.DUMMYFUNCTION("""COMPUTED_VALUE"""),"Старостенко  Г. В.")</f>
        <v>Старостенко  Г. В.</v>
      </c>
      <c r="CI66" s="19" t="str">
        <f ca="1">IFERROR(__xludf.DUMMYFUNCTION("""COMPUTED_VALUE"""),"Не голосував")</f>
        <v>Не голосував</v>
      </c>
      <c r="CJ66" s="19">
        <f ca="1">IFERROR(__xludf.DUMMYFUNCTION("""COMPUTED_VALUE"""),42)</f>
        <v>42</v>
      </c>
      <c r="CK66" s="19" t="str">
        <f ca="1">IFERROR(__xludf.DUMMYFUNCTION("""COMPUTED_VALUE"""),"Старостенко  Г. В.")</f>
        <v>Старостенко  Г. В.</v>
      </c>
      <c r="CL66" s="19" t="str">
        <f ca="1">IFERROR(__xludf.DUMMYFUNCTION("""COMPUTED_VALUE"""),"За")</f>
        <v>За</v>
      </c>
      <c r="CM66" s="19">
        <f ca="1">IFERROR(__xludf.DUMMYFUNCTION("""COMPUTED_VALUE"""),42)</f>
        <v>42</v>
      </c>
      <c r="CN66" s="19" t="str">
        <f ca="1">IFERROR(__xludf.DUMMYFUNCTION("""COMPUTED_VALUE"""),"Старостенко  Г. В.")</f>
        <v>Старостенко  Г. В.</v>
      </c>
      <c r="CO66" s="19" t="str">
        <f ca="1">IFERROR(__xludf.DUMMYFUNCTION("""COMPUTED_VALUE"""),"Не голосував")</f>
        <v>Не голосував</v>
      </c>
      <c r="CP66" s="19">
        <f ca="1">IFERROR(__xludf.DUMMYFUNCTION("""COMPUTED_VALUE"""),42)</f>
        <v>42</v>
      </c>
      <c r="CQ66" s="19" t="str">
        <f ca="1">IFERROR(__xludf.DUMMYFUNCTION("""COMPUTED_VALUE"""),"Старостенко  Г. В.")</f>
        <v>Старостенко  Г. В.</v>
      </c>
      <c r="CR66" s="19" t="str">
        <f ca="1">IFERROR(__xludf.DUMMYFUNCTION("""COMPUTED_VALUE"""),"За")</f>
        <v>За</v>
      </c>
      <c r="CS66" s="19">
        <f ca="1">IFERROR(__xludf.DUMMYFUNCTION("""COMPUTED_VALUE"""),42)</f>
        <v>42</v>
      </c>
      <c r="CT66" s="19" t="str">
        <f ca="1">IFERROR(__xludf.DUMMYFUNCTION("""COMPUTED_VALUE"""),"Старостенко  Г. В.")</f>
        <v>Старостенко  Г. В.</v>
      </c>
      <c r="CU66" s="19" t="str">
        <f ca="1">IFERROR(__xludf.DUMMYFUNCTION("""COMPUTED_VALUE"""),"За")</f>
        <v>За</v>
      </c>
      <c r="CV66" s="19">
        <f ca="1">IFERROR(__xludf.DUMMYFUNCTION("""COMPUTED_VALUE"""),42)</f>
        <v>42</v>
      </c>
      <c r="CW66" s="19" t="str">
        <f ca="1">IFERROR(__xludf.DUMMYFUNCTION("""COMPUTED_VALUE"""),"Старостенко  Г. В.")</f>
        <v>Старостенко  Г. В.</v>
      </c>
      <c r="CX66" s="19" t="str">
        <f ca="1">IFERROR(__xludf.DUMMYFUNCTION("""COMPUTED_VALUE"""),"За")</f>
        <v>За</v>
      </c>
      <c r="CY66" s="19">
        <f ca="1">IFERROR(__xludf.DUMMYFUNCTION("""COMPUTED_VALUE"""),42)</f>
        <v>42</v>
      </c>
      <c r="CZ66" s="19" t="str">
        <f ca="1">IFERROR(__xludf.DUMMYFUNCTION("""COMPUTED_VALUE"""),"Старостенко  Г. В.")</f>
        <v>Старостенко  Г. В.</v>
      </c>
      <c r="DA66" s="19" t="str">
        <f ca="1">IFERROR(__xludf.DUMMYFUNCTION("""COMPUTED_VALUE"""),"За")</f>
        <v>За</v>
      </c>
      <c r="DB66" s="19">
        <f ca="1">IFERROR(__xludf.DUMMYFUNCTION("""COMPUTED_VALUE"""),42)</f>
        <v>42</v>
      </c>
      <c r="DC66" s="19" t="str">
        <f ca="1">IFERROR(__xludf.DUMMYFUNCTION("""COMPUTED_VALUE"""),"Старостенко  Г. В.")</f>
        <v>Старостенко  Г. В.</v>
      </c>
      <c r="DD66" s="19" t="str">
        <f ca="1">IFERROR(__xludf.DUMMYFUNCTION("""COMPUTED_VALUE"""),"За")</f>
        <v>За</v>
      </c>
      <c r="DE66" s="19">
        <f ca="1">IFERROR(__xludf.DUMMYFUNCTION("""COMPUTED_VALUE"""),42)</f>
        <v>42</v>
      </c>
      <c r="DF66" s="19" t="str">
        <f ca="1">IFERROR(__xludf.DUMMYFUNCTION("""COMPUTED_VALUE"""),"Старостенко  Г. В.")</f>
        <v>Старостенко  Г. В.</v>
      </c>
      <c r="DG66" s="19" t="str">
        <f ca="1">IFERROR(__xludf.DUMMYFUNCTION("""COMPUTED_VALUE"""),"За")</f>
        <v>За</v>
      </c>
      <c r="DH66" s="19">
        <f ca="1">IFERROR(__xludf.DUMMYFUNCTION("""COMPUTED_VALUE"""),42)</f>
        <v>42</v>
      </c>
      <c r="DI66" s="19" t="str">
        <f ca="1">IFERROR(__xludf.DUMMYFUNCTION("""COMPUTED_VALUE"""),"Старостенко  Г. В.")</f>
        <v>Старостенко  Г. В.</v>
      </c>
      <c r="DJ66" s="19" t="str">
        <f ca="1">IFERROR(__xludf.DUMMYFUNCTION("""COMPUTED_VALUE"""),"За")</f>
        <v>За</v>
      </c>
      <c r="DK66" s="19">
        <f ca="1">IFERROR(__xludf.DUMMYFUNCTION("""COMPUTED_VALUE"""),42)</f>
        <v>42</v>
      </c>
      <c r="DL66" s="19" t="str">
        <f ca="1">IFERROR(__xludf.DUMMYFUNCTION("""COMPUTED_VALUE"""),"Старостенко  Г. В.")</f>
        <v>Старостенко  Г. В.</v>
      </c>
      <c r="DM66" s="19" t="str">
        <f ca="1">IFERROR(__xludf.DUMMYFUNCTION("""COMPUTED_VALUE"""),"За")</f>
        <v>За</v>
      </c>
      <c r="DN66" s="19">
        <f ca="1">IFERROR(__xludf.DUMMYFUNCTION("""COMPUTED_VALUE"""),42)</f>
        <v>42</v>
      </c>
      <c r="DO66" s="19" t="str">
        <f ca="1">IFERROR(__xludf.DUMMYFUNCTION("""COMPUTED_VALUE"""),"Старостенко  Г. В.")</f>
        <v>Старостенко  Г. В.</v>
      </c>
      <c r="DP66" s="19" t="str">
        <f ca="1">IFERROR(__xludf.DUMMYFUNCTION("""COMPUTED_VALUE"""),"За")</f>
        <v>За</v>
      </c>
      <c r="DQ66" s="19">
        <f ca="1">IFERROR(__xludf.DUMMYFUNCTION("""COMPUTED_VALUE"""),42)</f>
        <v>42</v>
      </c>
      <c r="DR66" s="19" t="str">
        <f ca="1">IFERROR(__xludf.DUMMYFUNCTION("""COMPUTED_VALUE"""),"Старостенко  Г. В.")</f>
        <v>Старостенко  Г. В.</v>
      </c>
      <c r="DS66" s="19" t="str">
        <f ca="1">IFERROR(__xludf.DUMMYFUNCTION("""COMPUTED_VALUE"""),"За")</f>
        <v>За</v>
      </c>
      <c r="DT66" s="19">
        <f ca="1">IFERROR(__xludf.DUMMYFUNCTION("""COMPUTED_VALUE"""),42)</f>
        <v>42</v>
      </c>
      <c r="DU66" s="19" t="str">
        <f ca="1">IFERROR(__xludf.DUMMYFUNCTION("""COMPUTED_VALUE"""),"Старостенко  Г. В.")</f>
        <v>Старостенко  Г. В.</v>
      </c>
      <c r="DV66" s="19" t="str">
        <f ca="1">IFERROR(__xludf.DUMMYFUNCTION("""COMPUTED_VALUE"""),"За")</f>
        <v>За</v>
      </c>
      <c r="DW66" s="19">
        <f ca="1">IFERROR(__xludf.DUMMYFUNCTION("""COMPUTED_VALUE"""),42)</f>
        <v>42</v>
      </c>
      <c r="DX66" s="19" t="str">
        <f ca="1">IFERROR(__xludf.DUMMYFUNCTION("""COMPUTED_VALUE"""),"Старостенко  Г. В.")</f>
        <v>Старостенко  Г. В.</v>
      </c>
      <c r="DY66" s="19" t="str">
        <f ca="1">IFERROR(__xludf.DUMMYFUNCTION("""COMPUTED_VALUE"""),"За")</f>
        <v>За</v>
      </c>
      <c r="DZ66" s="19">
        <f ca="1">IFERROR(__xludf.DUMMYFUNCTION("""COMPUTED_VALUE"""),42)</f>
        <v>42</v>
      </c>
      <c r="EA66" s="19" t="str">
        <f ca="1">IFERROR(__xludf.DUMMYFUNCTION("""COMPUTED_VALUE"""),"Старостенко  Г. В.")</f>
        <v>Старостенко  Г. В.</v>
      </c>
      <c r="EB66" s="19" t="str">
        <f ca="1">IFERROR(__xludf.DUMMYFUNCTION("""COMPUTED_VALUE"""),"За")</f>
        <v>За</v>
      </c>
      <c r="EC66" s="19">
        <f ca="1">IFERROR(__xludf.DUMMYFUNCTION("""COMPUTED_VALUE"""),42)</f>
        <v>42</v>
      </c>
      <c r="ED66" s="19" t="str">
        <f ca="1">IFERROR(__xludf.DUMMYFUNCTION("""COMPUTED_VALUE"""),"Старостенко  Г. В.")</f>
        <v>Старостенко  Г. В.</v>
      </c>
      <c r="EE66" s="19" t="str">
        <f ca="1">IFERROR(__xludf.DUMMYFUNCTION("""COMPUTED_VALUE"""),"За")</f>
        <v>За</v>
      </c>
      <c r="EF66" s="19">
        <f ca="1">IFERROR(__xludf.DUMMYFUNCTION("""COMPUTED_VALUE"""),42)</f>
        <v>42</v>
      </c>
      <c r="EG66" s="19" t="str">
        <f ca="1">IFERROR(__xludf.DUMMYFUNCTION("""COMPUTED_VALUE"""),"Старостенко  Г. В.")</f>
        <v>Старостенко  Г. В.</v>
      </c>
      <c r="EH66" s="19" t="str">
        <f ca="1">IFERROR(__xludf.DUMMYFUNCTION("""COMPUTED_VALUE"""),"За")</f>
        <v>За</v>
      </c>
      <c r="EI66" s="19">
        <f ca="1">IFERROR(__xludf.DUMMYFUNCTION("""COMPUTED_VALUE"""),42)</f>
        <v>42</v>
      </c>
      <c r="EJ66" s="19" t="str">
        <f ca="1">IFERROR(__xludf.DUMMYFUNCTION("""COMPUTED_VALUE"""),"Старостенко  Г. В.")</f>
        <v>Старостенко  Г. В.</v>
      </c>
      <c r="EK66" s="19" t="str">
        <f ca="1">IFERROR(__xludf.DUMMYFUNCTION("""COMPUTED_VALUE"""),"За")</f>
        <v>За</v>
      </c>
      <c r="EL66" s="19">
        <f ca="1">IFERROR(__xludf.DUMMYFUNCTION("""COMPUTED_VALUE"""),42)</f>
        <v>42</v>
      </c>
      <c r="EM66" s="19" t="str">
        <f ca="1">IFERROR(__xludf.DUMMYFUNCTION("""COMPUTED_VALUE"""),"Старостенко  Г. В.")</f>
        <v>Старостенко  Г. В.</v>
      </c>
      <c r="EN66" s="19" t="str">
        <f ca="1">IFERROR(__xludf.DUMMYFUNCTION("""COMPUTED_VALUE"""),"Не голосував")</f>
        <v>Не голосував</v>
      </c>
      <c r="EO66" s="19">
        <f ca="1">IFERROR(__xludf.DUMMYFUNCTION("""COMPUTED_VALUE"""),42)</f>
        <v>42</v>
      </c>
      <c r="EP66" s="19" t="str">
        <f ca="1">IFERROR(__xludf.DUMMYFUNCTION("""COMPUTED_VALUE"""),"Старостенко  Г. В.")</f>
        <v>Старостенко  Г. В.</v>
      </c>
      <c r="EQ66" s="19" t="str">
        <f ca="1">IFERROR(__xludf.DUMMYFUNCTION("""COMPUTED_VALUE"""),"Утримався")</f>
        <v>Утримався</v>
      </c>
      <c r="ER66" s="19">
        <f ca="1">IFERROR(__xludf.DUMMYFUNCTION("""COMPUTED_VALUE"""),42)</f>
        <v>42</v>
      </c>
      <c r="ES66" s="19" t="str">
        <f ca="1">IFERROR(__xludf.DUMMYFUNCTION("""COMPUTED_VALUE"""),"Старостенко  Г. В.")</f>
        <v>Старостенко  Г. В.</v>
      </c>
      <c r="ET66" s="19" t="str">
        <f ca="1">IFERROR(__xludf.DUMMYFUNCTION("""COMPUTED_VALUE"""),"За")</f>
        <v>За</v>
      </c>
      <c r="EU66" s="19">
        <f ca="1">IFERROR(__xludf.DUMMYFUNCTION("""COMPUTED_VALUE"""),42)</f>
        <v>42</v>
      </c>
      <c r="EV66" s="19" t="str">
        <f ca="1">IFERROR(__xludf.DUMMYFUNCTION("""COMPUTED_VALUE"""),"Старостенко  Г. В.")</f>
        <v>Старостенко  Г. В.</v>
      </c>
      <c r="EW66" s="19" t="str">
        <f ca="1">IFERROR(__xludf.DUMMYFUNCTION("""COMPUTED_VALUE"""),"За")</f>
        <v>За</v>
      </c>
      <c r="EX66" s="19">
        <f ca="1">IFERROR(__xludf.DUMMYFUNCTION("""COMPUTED_VALUE"""),42)</f>
        <v>42</v>
      </c>
      <c r="EY66" s="19" t="str">
        <f ca="1">IFERROR(__xludf.DUMMYFUNCTION("""COMPUTED_VALUE"""),"Старостенко  Г. В.")</f>
        <v>Старостенко  Г. В.</v>
      </c>
      <c r="EZ66" s="19" t="str">
        <f ca="1">IFERROR(__xludf.DUMMYFUNCTION("""COMPUTED_VALUE"""),"За")</f>
        <v>За</v>
      </c>
      <c r="FA66" s="19">
        <f ca="1">IFERROR(__xludf.DUMMYFUNCTION("""COMPUTED_VALUE"""),42)</f>
        <v>42</v>
      </c>
      <c r="FB66" s="19" t="str">
        <f ca="1">IFERROR(__xludf.DUMMYFUNCTION("""COMPUTED_VALUE"""),"Старостенко  Г. В.")</f>
        <v>Старостенко  Г. В.</v>
      </c>
      <c r="FC66" s="19" t="str">
        <f ca="1">IFERROR(__xludf.DUMMYFUNCTION("""COMPUTED_VALUE"""),"За")</f>
        <v>За</v>
      </c>
      <c r="FD66" s="19">
        <f ca="1">IFERROR(__xludf.DUMMYFUNCTION("""COMPUTED_VALUE"""),42)</f>
        <v>42</v>
      </c>
      <c r="FE66" s="19" t="str">
        <f ca="1">IFERROR(__xludf.DUMMYFUNCTION("""COMPUTED_VALUE"""),"Старостенко  Г. В.")</f>
        <v>Старостенко  Г. В.</v>
      </c>
      <c r="FF66" s="19" t="str">
        <f ca="1">IFERROR(__xludf.DUMMYFUNCTION("""COMPUTED_VALUE"""),"Не голосував")</f>
        <v>Не голосував</v>
      </c>
      <c r="FG66" s="19">
        <f ca="1">IFERROR(__xludf.DUMMYFUNCTION("""COMPUTED_VALUE"""),42)</f>
        <v>42</v>
      </c>
      <c r="FH66" s="19" t="str">
        <f ca="1">IFERROR(__xludf.DUMMYFUNCTION("""COMPUTED_VALUE"""),"Старостенко  Г. В.")</f>
        <v>Старостенко  Г. В.</v>
      </c>
      <c r="FI66" s="19" t="str">
        <f ca="1">IFERROR(__xludf.DUMMYFUNCTION("""COMPUTED_VALUE"""),"Не голосував")</f>
        <v>Не голосував</v>
      </c>
      <c r="FJ66" s="19">
        <f ca="1">IFERROR(__xludf.DUMMYFUNCTION("""COMPUTED_VALUE"""),42)</f>
        <v>42</v>
      </c>
      <c r="FK66" s="19" t="str">
        <f ca="1">IFERROR(__xludf.DUMMYFUNCTION("""COMPUTED_VALUE"""),"Старостенко  Г. В.")</f>
        <v>Старостенко  Г. В.</v>
      </c>
      <c r="FL66" s="19" t="str">
        <f ca="1">IFERROR(__xludf.DUMMYFUNCTION("""COMPUTED_VALUE"""),"Не голосував")</f>
        <v>Не голосував</v>
      </c>
      <c r="FM66" s="19">
        <f ca="1">IFERROR(__xludf.DUMMYFUNCTION("""COMPUTED_VALUE"""),42)</f>
        <v>42</v>
      </c>
      <c r="FN66" s="19" t="str">
        <f ca="1">IFERROR(__xludf.DUMMYFUNCTION("""COMPUTED_VALUE"""),"Старостенко  Г. В.")</f>
        <v>Старостенко  Г. В.</v>
      </c>
      <c r="FO66" s="19" t="str">
        <f ca="1">IFERROR(__xludf.DUMMYFUNCTION("""COMPUTED_VALUE"""),"Не голосував")</f>
        <v>Не голосував</v>
      </c>
      <c r="FP66" s="19">
        <f ca="1">IFERROR(__xludf.DUMMYFUNCTION("""COMPUTED_VALUE"""),42)</f>
        <v>42</v>
      </c>
      <c r="FQ66" s="19" t="str">
        <f ca="1">IFERROR(__xludf.DUMMYFUNCTION("""COMPUTED_VALUE"""),"Старостенко  Г. В.")</f>
        <v>Старостенко  Г. В.</v>
      </c>
      <c r="FR66" s="19" t="str">
        <f ca="1">IFERROR(__xludf.DUMMYFUNCTION("""COMPUTED_VALUE"""),"За")</f>
        <v>За</v>
      </c>
      <c r="FS66" s="19">
        <f ca="1">IFERROR(__xludf.DUMMYFUNCTION("""COMPUTED_VALUE"""),42)</f>
        <v>42</v>
      </c>
      <c r="FT66" s="19" t="str">
        <f ca="1">IFERROR(__xludf.DUMMYFUNCTION("""COMPUTED_VALUE"""),"Старостенко  Г. В.")</f>
        <v>Старостенко  Г. В.</v>
      </c>
      <c r="FU66" s="19" t="str">
        <f ca="1">IFERROR(__xludf.DUMMYFUNCTION("""COMPUTED_VALUE"""),"За")</f>
        <v>За</v>
      </c>
      <c r="FV66" s="19">
        <f ca="1">IFERROR(__xludf.DUMMYFUNCTION("""COMPUTED_VALUE"""),42)</f>
        <v>42</v>
      </c>
      <c r="FW66" s="19" t="str">
        <f ca="1">IFERROR(__xludf.DUMMYFUNCTION("""COMPUTED_VALUE"""),"Старостенко  Г. В.")</f>
        <v>Старостенко  Г. В.</v>
      </c>
      <c r="FX66" s="19" t="str">
        <f ca="1">IFERROR(__xludf.DUMMYFUNCTION("""COMPUTED_VALUE"""),"За")</f>
        <v>За</v>
      </c>
      <c r="FY66" s="19">
        <f ca="1">IFERROR(__xludf.DUMMYFUNCTION("""COMPUTED_VALUE"""),42)</f>
        <v>42</v>
      </c>
      <c r="FZ66" s="19" t="str">
        <f ca="1">IFERROR(__xludf.DUMMYFUNCTION("""COMPUTED_VALUE"""),"Старостенко  Г. В.")</f>
        <v>Старостенко  Г. В.</v>
      </c>
      <c r="GA66" s="19" t="str">
        <f ca="1">IFERROR(__xludf.DUMMYFUNCTION("""COMPUTED_VALUE"""),"За")</f>
        <v>За</v>
      </c>
      <c r="GB66" s="19">
        <f ca="1">IFERROR(__xludf.DUMMYFUNCTION("""COMPUTED_VALUE"""),42)</f>
        <v>42</v>
      </c>
      <c r="GC66" s="19" t="str">
        <f ca="1">IFERROR(__xludf.DUMMYFUNCTION("""COMPUTED_VALUE"""),"Старостенко  Г. В.")</f>
        <v>Старостенко  Г. В.</v>
      </c>
      <c r="GD66" s="19" t="str">
        <f ca="1">IFERROR(__xludf.DUMMYFUNCTION("""COMPUTED_VALUE"""),"За")</f>
        <v>За</v>
      </c>
      <c r="GE66" s="19">
        <f ca="1">IFERROR(__xludf.DUMMYFUNCTION("""COMPUTED_VALUE"""),42)</f>
        <v>42</v>
      </c>
      <c r="GF66" s="19" t="str">
        <f ca="1">IFERROR(__xludf.DUMMYFUNCTION("""COMPUTED_VALUE"""),"Старостенко  Г. В.")</f>
        <v>Старостенко  Г. В.</v>
      </c>
      <c r="GG66" s="19" t="str">
        <f ca="1">IFERROR(__xludf.DUMMYFUNCTION("""COMPUTED_VALUE"""),"За")</f>
        <v>За</v>
      </c>
      <c r="GH66" s="19">
        <f ca="1">IFERROR(__xludf.DUMMYFUNCTION("""COMPUTED_VALUE"""),42)</f>
        <v>42</v>
      </c>
      <c r="GI66" s="19" t="str">
        <f ca="1">IFERROR(__xludf.DUMMYFUNCTION("""COMPUTED_VALUE"""),"Старостенко  Г. В.")</f>
        <v>Старостенко  Г. В.</v>
      </c>
      <c r="GJ66" s="19" t="str">
        <f ca="1">IFERROR(__xludf.DUMMYFUNCTION("""COMPUTED_VALUE"""),"За")</f>
        <v>За</v>
      </c>
      <c r="GK66" s="19">
        <f ca="1">IFERROR(__xludf.DUMMYFUNCTION("""COMPUTED_VALUE"""),42)</f>
        <v>42</v>
      </c>
      <c r="GL66" s="19" t="str">
        <f ca="1">IFERROR(__xludf.DUMMYFUNCTION("""COMPUTED_VALUE"""),"Старостенко  Г. В.")</f>
        <v>Старостенко  Г. В.</v>
      </c>
      <c r="GM66" s="19" t="str">
        <f ca="1">IFERROR(__xludf.DUMMYFUNCTION("""COMPUTED_VALUE"""),"За")</f>
        <v>За</v>
      </c>
      <c r="GN66" s="19">
        <f ca="1">IFERROR(__xludf.DUMMYFUNCTION("""COMPUTED_VALUE"""),42)</f>
        <v>42</v>
      </c>
      <c r="GO66" s="19" t="str">
        <f ca="1">IFERROR(__xludf.DUMMYFUNCTION("""COMPUTED_VALUE"""),"Старостенко  Г. В.")</f>
        <v>Старостенко  Г. В.</v>
      </c>
      <c r="GP66" s="19" t="str">
        <f ca="1">IFERROR(__xludf.DUMMYFUNCTION("""COMPUTED_VALUE"""),"За")</f>
        <v>За</v>
      </c>
      <c r="GQ66" s="19">
        <f ca="1">IFERROR(__xludf.DUMMYFUNCTION("""COMPUTED_VALUE"""),42)</f>
        <v>42</v>
      </c>
      <c r="GR66" s="19" t="str">
        <f ca="1">IFERROR(__xludf.DUMMYFUNCTION("""COMPUTED_VALUE"""),"Старостенко  Г. В.")</f>
        <v>Старостенко  Г. В.</v>
      </c>
      <c r="GS66" s="19" t="str">
        <f ca="1">IFERROR(__xludf.DUMMYFUNCTION("""COMPUTED_VALUE"""),"За")</f>
        <v>За</v>
      </c>
      <c r="GT66" s="19">
        <f ca="1">IFERROR(__xludf.DUMMYFUNCTION("""COMPUTED_VALUE"""),42)</f>
        <v>42</v>
      </c>
      <c r="GU66" s="19" t="str">
        <f ca="1">IFERROR(__xludf.DUMMYFUNCTION("""COMPUTED_VALUE"""),"Старостенко  Г. В.")</f>
        <v>Старостенко  Г. В.</v>
      </c>
      <c r="GV66" s="19" t="str">
        <f ca="1">IFERROR(__xludf.DUMMYFUNCTION("""COMPUTED_VALUE"""),"Не голосував")</f>
        <v>Не голосував</v>
      </c>
      <c r="GW66" s="19">
        <f ca="1">IFERROR(__xludf.DUMMYFUNCTION("""COMPUTED_VALUE"""),42)</f>
        <v>42</v>
      </c>
      <c r="GX66" s="19" t="str">
        <f ca="1">IFERROR(__xludf.DUMMYFUNCTION("""COMPUTED_VALUE"""),"Старостенко  Г. В.")</f>
        <v>Старостенко  Г. В.</v>
      </c>
      <c r="GY66" s="19" t="str">
        <f ca="1">IFERROR(__xludf.DUMMYFUNCTION("""COMPUTED_VALUE"""),"За")</f>
        <v>За</v>
      </c>
      <c r="GZ66" s="19">
        <f ca="1">IFERROR(__xludf.DUMMYFUNCTION("""COMPUTED_VALUE"""),42)</f>
        <v>42</v>
      </c>
      <c r="HA66" s="19" t="str">
        <f ca="1">IFERROR(__xludf.DUMMYFUNCTION("""COMPUTED_VALUE"""),"Старостенко  Г. В.")</f>
        <v>Старостенко  Г. В.</v>
      </c>
      <c r="HB66" s="19" t="str">
        <f ca="1">IFERROR(__xludf.DUMMYFUNCTION("""COMPUTED_VALUE"""),"За")</f>
        <v>За</v>
      </c>
      <c r="HC66" s="19">
        <f ca="1">IFERROR(__xludf.DUMMYFUNCTION("""COMPUTED_VALUE"""),42)</f>
        <v>42</v>
      </c>
      <c r="HD66" s="19" t="str">
        <f ca="1">IFERROR(__xludf.DUMMYFUNCTION("""COMPUTED_VALUE"""),"Старостенко  Г. В.")</f>
        <v>Старостенко  Г. В.</v>
      </c>
      <c r="HE66" s="19" t="str">
        <f ca="1">IFERROR(__xludf.DUMMYFUNCTION("""COMPUTED_VALUE"""),"За")</f>
        <v>За</v>
      </c>
      <c r="HF66" s="19">
        <f ca="1">IFERROR(__xludf.DUMMYFUNCTION("""COMPUTED_VALUE"""),42)</f>
        <v>42</v>
      </c>
      <c r="HG66" s="19" t="str">
        <f ca="1">IFERROR(__xludf.DUMMYFUNCTION("""COMPUTED_VALUE"""),"Старостенко  Г. В.")</f>
        <v>Старостенко  Г. В.</v>
      </c>
      <c r="HH66" s="19" t="str">
        <f ca="1">IFERROR(__xludf.DUMMYFUNCTION("""COMPUTED_VALUE"""),"За")</f>
        <v>За</v>
      </c>
      <c r="HI66" s="19">
        <f ca="1">IFERROR(__xludf.DUMMYFUNCTION("""COMPUTED_VALUE"""),42)</f>
        <v>42</v>
      </c>
      <c r="HJ66" s="19" t="str">
        <f ca="1">IFERROR(__xludf.DUMMYFUNCTION("""COMPUTED_VALUE"""),"Старостенко  Г. В.")</f>
        <v>Старостенко  Г. В.</v>
      </c>
      <c r="HK66" s="19" t="str">
        <f ca="1">IFERROR(__xludf.DUMMYFUNCTION("""COMPUTED_VALUE"""),"За")</f>
        <v>За</v>
      </c>
      <c r="HL66" s="19">
        <f ca="1">IFERROR(__xludf.DUMMYFUNCTION("""COMPUTED_VALUE"""),42)</f>
        <v>42</v>
      </c>
      <c r="HM66" s="19" t="str">
        <f ca="1">IFERROR(__xludf.DUMMYFUNCTION("""COMPUTED_VALUE"""),"Старостенко  Г. В.")</f>
        <v>Старостенко  Г. В.</v>
      </c>
      <c r="HN66" s="19" t="str">
        <f ca="1">IFERROR(__xludf.DUMMYFUNCTION("""COMPUTED_VALUE"""),"За")</f>
        <v>За</v>
      </c>
      <c r="HO66" s="19">
        <f ca="1">IFERROR(__xludf.DUMMYFUNCTION("""COMPUTED_VALUE"""),42)</f>
        <v>42</v>
      </c>
      <c r="HP66" s="19" t="str">
        <f ca="1">IFERROR(__xludf.DUMMYFUNCTION("""COMPUTED_VALUE"""),"Старостенко  Г. В.")</f>
        <v>Старостенко  Г. В.</v>
      </c>
      <c r="HQ66" s="19" t="str">
        <f ca="1">IFERROR(__xludf.DUMMYFUNCTION("""COMPUTED_VALUE"""),"За")</f>
        <v>За</v>
      </c>
      <c r="HR66" s="19">
        <f ca="1">IFERROR(__xludf.DUMMYFUNCTION("""COMPUTED_VALUE"""),42)</f>
        <v>42</v>
      </c>
      <c r="HS66" s="19" t="str">
        <f ca="1">IFERROR(__xludf.DUMMYFUNCTION("""COMPUTED_VALUE"""),"Старостенко  Г. В.")</f>
        <v>Старостенко  Г. В.</v>
      </c>
      <c r="HT66" s="19" t="str">
        <f ca="1">IFERROR(__xludf.DUMMYFUNCTION("""COMPUTED_VALUE"""),"За")</f>
        <v>За</v>
      </c>
      <c r="HU66" s="19">
        <f ca="1">IFERROR(__xludf.DUMMYFUNCTION("""COMPUTED_VALUE"""),42)</f>
        <v>42</v>
      </c>
      <c r="HV66" s="19" t="str">
        <f ca="1">IFERROR(__xludf.DUMMYFUNCTION("""COMPUTED_VALUE"""),"Старостенко  Г. В.")</f>
        <v>Старостенко  Г. В.</v>
      </c>
      <c r="HW66" s="19" t="str">
        <f ca="1">IFERROR(__xludf.DUMMYFUNCTION("""COMPUTED_VALUE"""),"За")</f>
        <v>За</v>
      </c>
      <c r="HX66" s="19">
        <f ca="1">IFERROR(__xludf.DUMMYFUNCTION("""COMPUTED_VALUE"""),42)</f>
        <v>42</v>
      </c>
      <c r="HY66" s="19" t="str">
        <f ca="1">IFERROR(__xludf.DUMMYFUNCTION("""COMPUTED_VALUE"""),"Старостенко  Г. В.")</f>
        <v>Старостенко  Г. В.</v>
      </c>
      <c r="HZ66" s="19" t="str">
        <f ca="1">IFERROR(__xludf.DUMMYFUNCTION("""COMPUTED_VALUE"""),"За")</f>
        <v>За</v>
      </c>
      <c r="IA66" s="19">
        <f ca="1">IFERROR(__xludf.DUMMYFUNCTION("""COMPUTED_VALUE"""),42)</f>
        <v>42</v>
      </c>
      <c r="IB66" s="19" t="str">
        <f ca="1">IFERROR(__xludf.DUMMYFUNCTION("""COMPUTED_VALUE"""),"Старостенко  Г. В.")</f>
        <v>Старостенко  Г. В.</v>
      </c>
      <c r="IC66" s="19" t="str">
        <f ca="1">IFERROR(__xludf.DUMMYFUNCTION("""COMPUTED_VALUE"""),"За")</f>
        <v>За</v>
      </c>
      <c r="ID66" s="19">
        <f ca="1">IFERROR(__xludf.DUMMYFUNCTION("""COMPUTED_VALUE"""),42)</f>
        <v>42</v>
      </c>
      <c r="IE66" s="19" t="str">
        <f ca="1">IFERROR(__xludf.DUMMYFUNCTION("""COMPUTED_VALUE"""),"Старостенко  Г. В.")</f>
        <v>Старостенко  Г. В.</v>
      </c>
      <c r="IF66" s="19" t="str">
        <f ca="1">IFERROR(__xludf.DUMMYFUNCTION("""COMPUTED_VALUE"""),"За")</f>
        <v>За</v>
      </c>
      <c r="IG66" s="19">
        <f ca="1">IFERROR(__xludf.DUMMYFUNCTION("""COMPUTED_VALUE"""),42)</f>
        <v>42</v>
      </c>
      <c r="IH66" s="19" t="str">
        <f ca="1">IFERROR(__xludf.DUMMYFUNCTION("""COMPUTED_VALUE"""),"Старостенко  Г. В.")</f>
        <v>Старостенко  Г. В.</v>
      </c>
      <c r="II66" s="19" t="str">
        <f ca="1">IFERROR(__xludf.DUMMYFUNCTION("""COMPUTED_VALUE"""),"За")</f>
        <v>За</v>
      </c>
      <c r="IJ66" s="19">
        <f ca="1">IFERROR(__xludf.DUMMYFUNCTION("""COMPUTED_VALUE"""),42)</f>
        <v>42</v>
      </c>
      <c r="IK66" s="19" t="str">
        <f ca="1">IFERROR(__xludf.DUMMYFUNCTION("""COMPUTED_VALUE"""),"Старостенко  Г. В.")</f>
        <v>Старостенко  Г. В.</v>
      </c>
      <c r="IL66" s="19" t="str">
        <f ca="1">IFERROR(__xludf.DUMMYFUNCTION("""COMPUTED_VALUE"""),"За")</f>
        <v>За</v>
      </c>
      <c r="IM66" s="19">
        <f ca="1">IFERROR(__xludf.DUMMYFUNCTION("""COMPUTED_VALUE"""),42)</f>
        <v>42</v>
      </c>
      <c r="IN66" s="19" t="str">
        <f ca="1">IFERROR(__xludf.DUMMYFUNCTION("""COMPUTED_VALUE"""),"Старостенко  Г. В.")</f>
        <v>Старостенко  Г. В.</v>
      </c>
      <c r="IO66" s="19" t="str">
        <f ca="1">IFERROR(__xludf.DUMMYFUNCTION("""COMPUTED_VALUE"""),"За")</f>
        <v>За</v>
      </c>
      <c r="IP66" s="19">
        <f ca="1">IFERROR(__xludf.DUMMYFUNCTION("""COMPUTED_VALUE"""),42)</f>
        <v>42</v>
      </c>
      <c r="IQ66" s="19" t="str">
        <f ca="1">IFERROR(__xludf.DUMMYFUNCTION("""COMPUTED_VALUE"""),"Старостенко  Г. В.")</f>
        <v>Старостенко  Г. В.</v>
      </c>
      <c r="IR66" s="19" t="str">
        <f ca="1">IFERROR(__xludf.DUMMYFUNCTION("""COMPUTED_VALUE"""),"За")</f>
        <v>За</v>
      </c>
      <c r="IS66" s="19">
        <f ca="1">IFERROR(__xludf.DUMMYFUNCTION("""COMPUTED_VALUE"""),42)</f>
        <v>42</v>
      </c>
      <c r="IT66" s="19" t="str">
        <f ca="1">IFERROR(__xludf.DUMMYFUNCTION("""COMPUTED_VALUE"""),"Старостенко  Г. В.")</f>
        <v>Старостенко  Г. В.</v>
      </c>
      <c r="IU66" s="19" t="str">
        <f ca="1">IFERROR(__xludf.DUMMYFUNCTION("""COMPUTED_VALUE"""),"За")</f>
        <v>За</v>
      </c>
      <c r="IV66" s="19">
        <f ca="1">IFERROR(__xludf.DUMMYFUNCTION("""COMPUTED_VALUE"""),42)</f>
        <v>42</v>
      </c>
      <c r="IW66" s="19" t="str">
        <f ca="1">IFERROR(__xludf.DUMMYFUNCTION("""COMPUTED_VALUE"""),"Старостенко  Г. В.")</f>
        <v>Старостенко  Г. В.</v>
      </c>
      <c r="IX66" s="19" t="str">
        <f ca="1">IFERROR(__xludf.DUMMYFUNCTION("""COMPUTED_VALUE"""),"За")</f>
        <v>За</v>
      </c>
      <c r="IY66" s="19">
        <f ca="1">IFERROR(__xludf.DUMMYFUNCTION("""COMPUTED_VALUE"""),42)</f>
        <v>42</v>
      </c>
      <c r="IZ66" s="19" t="str">
        <f ca="1">IFERROR(__xludf.DUMMYFUNCTION("""COMPUTED_VALUE"""),"Старостенко  Г. В.")</f>
        <v>Старостенко  Г. В.</v>
      </c>
      <c r="JA66" s="19" t="str">
        <f ca="1">IFERROR(__xludf.DUMMYFUNCTION("""COMPUTED_VALUE"""),"За")</f>
        <v>За</v>
      </c>
      <c r="JB66" s="19">
        <f ca="1">IFERROR(__xludf.DUMMYFUNCTION("""COMPUTED_VALUE"""),42)</f>
        <v>42</v>
      </c>
      <c r="JC66" s="19" t="str">
        <f ca="1">IFERROR(__xludf.DUMMYFUNCTION("""COMPUTED_VALUE"""),"Старостенко  Г. В.")</f>
        <v>Старостенко  Г. В.</v>
      </c>
      <c r="JD66" s="19" t="str">
        <f ca="1">IFERROR(__xludf.DUMMYFUNCTION("""COMPUTED_VALUE"""),"За")</f>
        <v>За</v>
      </c>
      <c r="JE66" s="19">
        <f ca="1">IFERROR(__xludf.DUMMYFUNCTION("""COMPUTED_VALUE"""),42)</f>
        <v>42</v>
      </c>
      <c r="JF66" s="19" t="str">
        <f ca="1">IFERROR(__xludf.DUMMYFUNCTION("""COMPUTED_VALUE"""),"Старостенко  Г. В.")</f>
        <v>Старостенко  Г. В.</v>
      </c>
      <c r="JG66" s="19" t="str">
        <f ca="1">IFERROR(__xludf.DUMMYFUNCTION("""COMPUTED_VALUE"""),"За")</f>
        <v>За</v>
      </c>
      <c r="JH66" s="19">
        <f ca="1">IFERROR(__xludf.DUMMYFUNCTION("""COMPUTED_VALUE"""),42)</f>
        <v>42</v>
      </c>
      <c r="JI66" s="19" t="str">
        <f ca="1">IFERROR(__xludf.DUMMYFUNCTION("""COMPUTED_VALUE"""),"Старостенко  Г. В.")</f>
        <v>Старостенко  Г. В.</v>
      </c>
      <c r="JJ66" s="19" t="str">
        <f ca="1">IFERROR(__xludf.DUMMYFUNCTION("""COMPUTED_VALUE"""),"За")</f>
        <v>За</v>
      </c>
      <c r="JK66" s="19">
        <f ca="1">IFERROR(__xludf.DUMMYFUNCTION("""COMPUTED_VALUE"""),42)</f>
        <v>42</v>
      </c>
      <c r="JL66" s="19" t="str">
        <f ca="1">IFERROR(__xludf.DUMMYFUNCTION("""COMPUTED_VALUE"""),"Старостенко  Г. В.")</f>
        <v>Старостенко  Г. В.</v>
      </c>
      <c r="JM66" s="19" t="str">
        <f ca="1">IFERROR(__xludf.DUMMYFUNCTION("""COMPUTED_VALUE"""),"За")</f>
        <v>За</v>
      </c>
      <c r="JN66" s="19">
        <f ca="1">IFERROR(__xludf.DUMMYFUNCTION("""COMPUTED_VALUE"""),42)</f>
        <v>42</v>
      </c>
      <c r="JO66" s="19" t="str">
        <f ca="1">IFERROR(__xludf.DUMMYFUNCTION("""COMPUTED_VALUE"""),"Старостенко  Г. В.")</f>
        <v>Старостенко  Г. В.</v>
      </c>
      <c r="JP66" s="19" t="str">
        <f ca="1">IFERROR(__xludf.DUMMYFUNCTION("""COMPUTED_VALUE"""),"За")</f>
        <v>За</v>
      </c>
      <c r="JQ66" s="19">
        <f ca="1">IFERROR(__xludf.DUMMYFUNCTION("""COMPUTED_VALUE"""),42)</f>
        <v>42</v>
      </c>
      <c r="JR66" s="19" t="str">
        <f ca="1">IFERROR(__xludf.DUMMYFUNCTION("""COMPUTED_VALUE"""),"Старостенко  Г. В.")</f>
        <v>Старостенко  Г. В.</v>
      </c>
      <c r="JS66" s="19" t="str">
        <f ca="1">IFERROR(__xludf.DUMMYFUNCTION("""COMPUTED_VALUE"""),"За")</f>
        <v>За</v>
      </c>
      <c r="JT66" s="19">
        <f ca="1">IFERROR(__xludf.DUMMYFUNCTION("""COMPUTED_VALUE"""),42)</f>
        <v>42</v>
      </c>
      <c r="JU66" s="19" t="str">
        <f ca="1">IFERROR(__xludf.DUMMYFUNCTION("""COMPUTED_VALUE"""),"Старостенко  Г. В.")</f>
        <v>Старостенко  Г. В.</v>
      </c>
      <c r="JV66" s="19" t="str">
        <f ca="1">IFERROR(__xludf.DUMMYFUNCTION("""COMPUTED_VALUE"""),"За")</f>
        <v>За</v>
      </c>
      <c r="JW66" s="19">
        <f ca="1">IFERROR(__xludf.DUMMYFUNCTION("""COMPUTED_VALUE"""),42)</f>
        <v>42</v>
      </c>
      <c r="JX66" s="19" t="str">
        <f ca="1">IFERROR(__xludf.DUMMYFUNCTION("""COMPUTED_VALUE"""),"Старостенко  Г. В.")</f>
        <v>Старостенко  Г. В.</v>
      </c>
      <c r="JY66" s="19" t="str">
        <f ca="1">IFERROR(__xludf.DUMMYFUNCTION("""COMPUTED_VALUE"""),"За")</f>
        <v>За</v>
      </c>
      <c r="JZ66" s="19">
        <f ca="1">IFERROR(__xludf.DUMMYFUNCTION("""COMPUTED_VALUE"""),42)</f>
        <v>42</v>
      </c>
      <c r="KA66" s="19" t="str">
        <f ca="1">IFERROR(__xludf.DUMMYFUNCTION("""COMPUTED_VALUE"""),"Старостенко  Г. В.")</f>
        <v>Старостенко  Г. В.</v>
      </c>
      <c r="KB66" s="19" t="str">
        <f ca="1">IFERROR(__xludf.DUMMYFUNCTION("""COMPUTED_VALUE"""),"За")</f>
        <v>За</v>
      </c>
      <c r="KC66" s="19">
        <f ca="1">IFERROR(__xludf.DUMMYFUNCTION("""COMPUTED_VALUE"""),42)</f>
        <v>42</v>
      </c>
      <c r="KD66" s="19" t="str">
        <f ca="1">IFERROR(__xludf.DUMMYFUNCTION("""COMPUTED_VALUE"""),"Старостенко  Г. В.")</f>
        <v>Старостенко  Г. В.</v>
      </c>
      <c r="KE66" s="19" t="str">
        <f ca="1">IFERROR(__xludf.DUMMYFUNCTION("""COMPUTED_VALUE"""),"За")</f>
        <v>За</v>
      </c>
      <c r="KF66" s="19">
        <f ca="1">IFERROR(__xludf.DUMMYFUNCTION("""COMPUTED_VALUE"""),42)</f>
        <v>42</v>
      </c>
      <c r="KG66" s="19" t="str">
        <f ca="1">IFERROR(__xludf.DUMMYFUNCTION("""COMPUTED_VALUE"""),"Старостенко  Г. В.")</f>
        <v>Старостенко  Г. В.</v>
      </c>
      <c r="KH66" s="19" t="str">
        <f ca="1">IFERROR(__xludf.DUMMYFUNCTION("""COMPUTED_VALUE"""),"За")</f>
        <v>За</v>
      </c>
      <c r="KI66" s="19">
        <f ca="1">IFERROR(__xludf.DUMMYFUNCTION("""COMPUTED_VALUE"""),42)</f>
        <v>42</v>
      </c>
      <c r="KJ66" s="19" t="str">
        <f ca="1">IFERROR(__xludf.DUMMYFUNCTION("""COMPUTED_VALUE"""),"Старостенко  Г. В.")</f>
        <v>Старостенко  Г. В.</v>
      </c>
      <c r="KK66" s="19" t="str">
        <f ca="1">IFERROR(__xludf.DUMMYFUNCTION("""COMPUTED_VALUE"""),"За")</f>
        <v>За</v>
      </c>
      <c r="KL66" s="19">
        <f ca="1">IFERROR(__xludf.DUMMYFUNCTION("""COMPUTED_VALUE"""),42)</f>
        <v>42</v>
      </c>
      <c r="KM66" s="19" t="str">
        <f ca="1">IFERROR(__xludf.DUMMYFUNCTION("""COMPUTED_VALUE"""),"Старостенко  Г. В.")</f>
        <v>Старостенко  Г. В.</v>
      </c>
      <c r="KN66" s="19" t="str">
        <f ca="1">IFERROR(__xludf.DUMMYFUNCTION("""COMPUTED_VALUE"""),"За")</f>
        <v>За</v>
      </c>
      <c r="KO66" s="19">
        <f ca="1">IFERROR(__xludf.DUMMYFUNCTION("""COMPUTED_VALUE"""),42)</f>
        <v>42</v>
      </c>
      <c r="KP66" s="19" t="str">
        <f ca="1">IFERROR(__xludf.DUMMYFUNCTION("""COMPUTED_VALUE"""),"Старостенко  Г. В.")</f>
        <v>Старостенко  Г. В.</v>
      </c>
      <c r="KQ66" s="19" t="str">
        <f ca="1">IFERROR(__xludf.DUMMYFUNCTION("""COMPUTED_VALUE"""),"За")</f>
        <v>За</v>
      </c>
      <c r="KR66" s="19">
        <f ca="1">IFERROR(__xludf.DUMMYFUNCTION("""COMPUTED_VALUE"""),42)</f>
        <v>42</v>
      </c>
      <c r="KS66" s="19" t="str">
        <f ca="1">IFERROR(__xludf.DUMMYFUNCTION("""COMPUTED_VALUE"""),"Старостенко  Г. В.")</f>
        <v>Старостенко  Г. В.</v>
      </c>
      <c r="KT66" s="19" t="str">
        <f ca="1">IFERROR(__xludf.DUMMYFUNCTION("""COMPUTED_VALUE"""),"Не голосував")</f>
        <v>Не голосував</v>
      </c>
      <c r="KU66" s="19">
        <f ca="1">IFERROR(__xludf.DUMMYFUNCTION("""COMPUTED_VALUE"""),42)</f>
        <v>42</v>
      </c>
      <c r="KV66" s="19" t="str">
        <f ca="1">IFERROR(__xludf.DUMMYFUNCTION("""COMPUTED_VALUE"""),"Старостенко  Г. В.")</f>
        <v>Старостенко  Г. В.</v>
      </c>
      <c r="KW66" s="19" t="str">
        <f ca="1">IFERROR(__xludf.DUMMYFUNCTION("""COMPUTED_VALUE"""),"За")</f>
        <v>За</v>
      </c>
      <c r="KX66" s="19">
        <f ca="1">IFERROR(__xludf.DUMMYFUNCTION("""COMPUTED_VALUE"""),42)</f>
        <v>42</v>
      </c>
      <c r="KY66" s="19" t="str">
        <f ca="1">IFERROR(__xludf.DUMMYFUNCTION("""COMPUTED_VALUE"""),"Старостенко  Г. В.")</f>
        <v>Старостенко  Г. В.</v>
      </c>
      <c r="KZ66" s="19" t="str">
        <f ca="1">IFERROR(__xludf.DUMMYFUNCTION("""COMPUTED_VALUE"""),"За")</f>
        <v>За</v>
      </c>
      <c r="LA66" s="19">
        <f ca="1">IFERROR(__xludf.DUMMYFUNCTION("""COMPUTED_VALUE"""),42)</f>
        <v>42</v>
      </c>
      <c r="LB66" s="19" t="str">
        <f ca="1">IFERROR(__xludf.DUMMYFUNCTION("""COMPUTED_VALUE"""),"Старостенко  Г. В.")</f>
        <v>Старостенко  Г. В.</v>
      </c>
      <c r="LC66" s="19" t="str">
        <f ca="1">IFERROR(__xludf.DUMMYFUNCTION("""COMPUTED_VALUE"""),"За")</f>
        <v>За</v>
      </c>
      <c r="LD66" s="19">
        <f ca="1">IFERROR(__xludf.DUMMYFUNCTION("""COMPUTED_VALUE"""),42)</f>
        <v>42</v>
      </c>
      <c r="LE66" s="19" t="str">
        <f ca="1">IFERROR(__xludf.DUMMYFUNCTION("""COMPUTED_VALUE"""),"Старостенко  Г. В.")</f>
        <v>Старостенко  Г. В.</v>
      </c>
      <c r="LF66" s="19" t="str">
        <f ca="1">IFERROR(__xludf.DUMMYFUNCTION("""COMPUTED_VALUE"""),"За")</f>
        <v>За</v>
      </c>
      <c r="LG66" s="19">
        <f ca="1">IFERROR(__xludf.DUMMYFUNCTION("""COMPUTED_VALUE"""),42)</f>
        <v>42</v>
      </c>
      <c r="LH66" s="19" t="str">
        <f ca="1">IFERROR(__xludf.DUMMYFUNCTION("""COMPUTED_VALUE"""),"Старостенко  Г. В.")</f>
        <v>Старостенко  Г. В.</v>
      </c>
      <c r="LI66" s="19" t="str">
        <f ca="1">IFERROR(__xludf.DUMMYFUNCTION("""COMPUTED_VALUE"""),"За")</f>
        <v>За</v>
      </c>
      <c r="LJ66" s="19">
        <f ca="1">IFERROR(__xludf.DUMMYFUNCTION("""COMPUTED_VALUE"""),42)</f>
        <v>42</v>
      </c>
      <c r="LK66" s="19" t="str">
        <f ca="1">IFERROR(__xludf.DUMMYFUNCTION("""COMPUTED_VALUE"""),"Старостенко  Г. В.")</f>
        <v>Старостенко  Г. В.</v>
      </c>
      <c r="LL66" s="19" t="str">
        <f ca="1">IFERROR(__xludf.DUMMYFUNCTION("""COMPUTED_VALUE"""),"За")</f>
        <v>За</v>
      </c>
      <c r="LM66" s="19">
        <f ca="1">IFERROR(__xludf.DUMMYFUNCTION("""COMPUTED_VALUE"""),42)</f>
        <v>42</v>
      </c>
      <c r="LN66" s="19" t="str">
        <f ca="1">IFERROR(__xludf.DUMMYFUNCTION("""COMPUTED_VALUE"""),"Старостенко  Г. В.")</f>
        <v>Старостенко  Г. В.</v>
      </c>
      <c r="LO66" s="19" t="str">
        <f ca="1">IFERROR(__xludf.DUMMYFUNCTION("""COMPUTED_VALUE"""),"За")</f>
        <v>За</v>
      </c>
      <c r="LP66" s="19">
        <f ca="1">IFERROR(__xludf.DUMMYFUNCTION("""COMPUTED_VALUE"""),42)</f>
        <v>42</v>
      </c>
      <c r="LQ66" s="19" t="str">
        <f ca="1">IFERROR(__xludf.DUMMYFUNCTION("""COMPUTED_VALUE"""),"Старостенко  Г. В.")</f>
        <v>Старостенко  Г. В.</v>
      </c>
      <c r="LR66" s="19" t="str">
        <f ca="1">IFERROR(__xludf.DUMMYFUNCTION("""COMPUTED_VALUE"""),"За")</f>
        <v>За</v>
      </c>
      <c r="LS66" s="19">
        <f ca="1">IFERROR(__xludf.DUMMYFUNCTION("""COMPUTED_VALUE"""),42)</f>
        <v>42</v>
      </c>
      <c r="LT66" s="19" t="str">
        <f ca="1">IFERROR(__xludf.DUMMYFUNCTION("""COMPUTED_VALUE"""),"Старостенко  Г. В.")</f>
        <v>Старостенко  Г. В.</v>
      </c>
      <c r="LU66" s="19" t="str">
        <f ca="1">IFERROR(__xludf.DUMMYFUNCTION("""COMPUTED_VALUE"""),"За")</f>
        <v>За</v>
      </c>
      <c r="LV66" s="19">
        <f ca="1">IFERROR(__xludf.DUMMYFUNCTION("""COMPUTED_VALUE"""),42)</f>
        <v>42</v>
      </c>
      <c r="LW66" s="19" t="str">
        <f ca="1">IFERROR(__xludf.DUMMYFUNCTION("""COMPUTED_VALUE"""),"Старостенко  Г. В.")</f>
        <v>Старостенко  Г. В.</v>
      </c>
      <c r="LX66" s="19" t="str">
        <f ca="1">IFERROR(__xludf.DUMMYFUNCTION("""COMPUTED_VALUE"""),"За")</f>
        <v>За</v>
      </c>
      <c r="LY66" s="19">
        <f ca="1">IFERROR(__xludf.DUMMYFUNCTION("""COMPUTED_VALUE"""),42)</f>
        <v>42</v>
      </c>
      <c r="LZ66" s="19" t="str">
        <f ca="1">IFERROR(__xludf.DUMMYFUNCTION("""COMPUTED_VALUE"""),"Старостенко  Г. В.")</f>
        <v>Старостенко  Г. В.</v>
      </c>
      <c r="MA66" s="19" t="str">
        <f ca="1">IFERROR(__xludf.DUMMYFUNCTION("""COMPUTED_VALUE"""),"За")</f>
        <v>За</v>
      </c>
      <c r="MB66" s="19">
        <f ca="1">IFERROR(__xludf.DUMMYFUNCTION("""COMPUTED_VALUE"""),42)</f>
        <v>42</v>
      </c>
      <c r="MC66" s="19" t="str">
        <f ca="1">IFERROR(__xludf.DUMMYFUNCTION("""COMPUTED_VALUE"""),"Старостенко  Г. В.")</f>
        <v>Старостенко  Г. В.</v>
      </c>
      <c r="MD66" s="19" t="str">
        <f ca="1">IFERROR(__xludf.DUMMYFUNCTION("""COMPUTED_VALUE"""),"За")</f>
        <v>За</v>
      </c>
      <c r="ME66" s="19">
        <f ca="1">IFERROR(__xludf.DUMMYFUNCTION("""COMPUTED_VALUE"""),42)</f>
        <v>42</v>
      </c>
      <c r="MF66" s="19" t="str">
        <f ca="1">IFERROR(__xludf.DUMMYFUNCTION("""COMPUTED_VALUE"""),"Старостенко  Г. В.")</f>
        <v>Старостенко  Г. В.</v>
      </c>
      <c r="MG66" s="19" t="str">
        <f ca="1">IFERROR(__xludf.DUMMYFUNCTION("""COMPUTED_VALUE"""),"За")</f>
        <v>За</v>
      </c>
      <c r="MH66" s="19">
        <f ca="1">IFERROR(__xludf.DUMMYFUNCTION("""COMPUTED_VALUE"""),42)</f>
        <v>42</v>
      </c>
      <c r="MI66" s="19" t="str">
        <f ca="1">IFERROR(__xludf.DUMMYFUNCTION("""COMPUTED_VALUE"""),"Старостенко  Г. В.")</f>
        <v>Старостенко  Г. В.</v>
      </c>
      <c r="MJ66" s="19" t="str">
        <f ca="1">IFERROR(__xludf.DUMMYFUNCTION("""COMPUTED_VALUE"""),"За")</f>
        <v>За</v>
      </c>
      <c r="MK66" s="19">
        <f ca="1">IFERROR(__xludf.DUMMYFUNCTION("""COMPUTED_VALUE"""),42)</f>
        <v>42</v>
      </c>
      <c r="ML66" s="19" t="str">
        <f ca="1">IFERROR(__xludf.DUMMYFUNCTION("""COMPUTED_VALUE"""),"Старостенко  Г. В.")</f>
        <v>Старостенко  Г. В.</v>
      </c>
      <c r="MM66" s="19" t="str">
        <f ca="1">IFERROR(__xludf.DUMMYFUNCTION("""COMPUTED_VALUE"""),"За")</f>
        <v>За</v>
      </c>
      <c r="MN66" s="19">
        <f ca="1">IFERROR(__xludf.DUMMYFUNCTION("""COMPUTED_VALUE"""),42)</f>
        <v>42</v>
      </c>
      <c r="MO66" s="19" t="str">
        <f ca="1">IFERROR(__xludf.DUMMYFUNCTION("""COMPUTED_VALUE"""),"Старостенко  Г. В.")</f>
        <v>Старостенко  Г. В.</v>
      </c>
      <c r="MP66" s="19" t="str">
        <f ca="1">IFERROR(__xludf.DUMMYFUNCTION("""COMPUTED_VALUE"""),"За")</f>
        <v>За</v>
      </c>
      <c r="MQ66" s="19">
        <f ca="1">IFERROR(__xludf.DUMMYFUNCTION("""COMPUTED_VALUE"""),42)</f>
        <v>42</v>
      </c>
      <c r="MR66" s="19" t="str">
        <f ca="1">IFERROR(__xludf.DUMMYFUNCTION("""COMPUTED_VALUE"""),"Старостенко  Г. В.")</f>
        <v>Старостенко  Г. В.</v>
      </c>
      <c r="MS66" s="19" t="str">
        <f ca="1">IFERROR(__xludf.DUMMYFUNCTION("""COMPUTED_VALUE"""),"За")</f>
        <v>За</v>
      </c>
      <c r="MT66" s="19">
        <f ca="1">IFERROR(__xludf.DUMMYFUNCTION("""COMPUTED_VALUE"""),42)</f>
        <v>42</v>
      </c>
      <c r="MU66" s="19" t="str">
        <f ca="1">IFERROR(__xludf.DUMMYFUNCTION("""COMPUTED_VALUE"""),"Старостенко  Г. В.")</f>
        <v>Старостенко  Г. В.</v>
      </c>
      <c r="MV66" s="19" t="str">
        <f ca="1">IFERROR(__xludf.DUMMYFUNCTION("""COMPUTED_VALUE"""),"За")</f>
        <v>За</v>
      </c>
      <c r="MW66" s="19">
        <f ca="1">IFERROR(__xludf.DUMMYFUNCTION("""COMPUTED_VALUE"""),42)</f>
        <v>42</v>
      </c>
      <c r="MX66" s="19" t="str">
        <f ca="1">IFERROR(__xludf.DUMMYFUNCTION("""COMPUTED_VALUE"""),"Старостенко  Г. В.")</f>
        <v>Старостенко  Г. В.</v>
      </c>
      <c r="MY66" s="19" t="str">
        <f ca="1">IFERROR(__xludf.DUMMYFUNCTION("""COMPUTED_VALUE"""),"За")</f>
        <v>За</v>
      </c>
      <c r="MZ66" s="19">
        <f ca="1">IFERROR(__xludf.DUMMYFUNCTION("""COMPUTED_VALUE"""),42)</f>
        <v>42</v>
      </c>
      <c r="NA66" s="19" t="str">
        <f ca="1">IFERROR(__xludf.DUMMYFUNCTION("""COMPUTED_VALUE"""),"Старостенко  Г. В.")</f>
        <v>Старостенко  Г. В.</v>
      </c>
      <c r="NB66" s="19" t="str">
        <f ca="1">IFERROR(__xludf.DUMMYFUNCTION("""COMPUTED_VALUE"""),"За")</f>
        <v>За</v>
      </c>
      <c r="NC66" s="19">
        <f ca="1">IFERROR(__xludf.DUMMYFUNCTION("""COMPUTED_VALUE"""),42)</f>
        <v>42</v>
      </c>
      <c r="ND66" s="19" t="str">
        <f ca="1">IFERROR(__xludf.DUMMYFUNCTION("""COMPUTED_VALUE"""),"Старостенко  Г. В.")</f>
        <v>Старостенко  Г. В.</v>
      </c>
      <c r="NE66" s="19" t="str">
        <f ca="1">IFERROR(__xludf.DUMMYFUNCTION("""COMPUTED_VALUE"""),"За")</f>
        <v>За</v>
      </c>
      <c r="NF66" s="19">
        <f ca="1">IFERROR(__xludf.DUMMYFUNCTION("""COMPUTED_VALUE"""),42)</f>
        <v>42</v>
      </c>
      <c r="NG66" s="19" t="str">
        <f ca="1">IFERROR(__xludf.DUMMYFUNCTION("""COMPUTED_VALUE"""),"Старостенко  Г. В.")</f>
        <v>Старостенко  Г. В.</v>
      </c>
      <c r="NH66" s="19" t="str">
        <f ca="1">IFERROR(__xludf.DUMMYFUNCTION("""COMPUTED_VALUE"""),"За")</f>
        <v>За</v>
      </c>
      <c r="NI66" s="19">
        <f ca="1">IFERROR(__xludf.DUMMYFUNCTION("""COMPUTED_VALUE"""),42)</f>
        <v>42</v>
      </c>
      <c r="NJ66" s="19" t="str">
        <f ca="1">IFERROR(__xludf.DUMMYFUNCTION("""COMPUTED_VALUE"""),"Старостенко  Г. В.")</f>
        <v>Старостенко  Г. В.</v>
      </c>
      <c r="NK66" s="19" t="str">
        <f ca="1">IFERROR(__xludf.DUMMYFUNCTION("""COMPUTED_VALUE"""),"За")</f>
        <v>За</v>
      </c>
      <c r="NL66" s="19">
        <f ca="1">IFERROR(__xludf.DUMMYFUNCTION("""COMPUTED_VALUE"""),42)</f>
        <v>42</v>
      </c>
      <c r="NM66" s="19" t="str">
        <f ca="1">IFERROR(__xludf.DUMMYFUNCTION("""COMPUTED_VALUE"""),"Старостенко  Г. В.")</f>
        <v>Старостенко  Г. В.</v>
      </c>
      <c r="NN66" s="19" t="str">
        <f ca="1">IFERROR(__xludf.DUMMYFUNCTION("""COMPUTED_VALUE"""),"За")</f>
        <v>За</v>
      </c>
      <c r="NO66" s="19">
        <f ca="1">IFERROR(__xludf.DUMMYFUNCTION("""COMPUTED_VALUE"""),42)</f>
        <v>42</v>
      </c>
      <c r="NP66" s="19" t="str">
        <f ca="1">IFERROR(__xludf.DUMMYFUNCTION("""COMPUTED_VALUE"""),"Старостенко  Г. В.")</f>
        <v>Старостенко  Г. В.</v>
      </c>
      <c r="NQ66" s="19" t="str">
        <f ca="1">IFERROR(__xludf.DUMMYFUNCTION("""COMPUTED_VALUE"""),"За")</f>
        <v>За</v>
      </c>
      <c r="NR66" s="19">
        <f ca="1">IFERROR(__xludf.DUMMYFUNCTION("""COMPUTED_VALUE"""),42)</f>
        <v>42</v>
      </c>
      <c r="NS66" s="19" t="str">
        <f ca="1">IFERROR(__xludf.DUMMYFUNCTION("""COMPUTED_VALUE"""),"Старостенко  Г. В.")</f>
        <v>Старостенко  Г. В.</v>
      </c>
      <c r="NT66" s="19" t="str">
        <f ca="1">IFERROR(__xludf.DUMMYFUNCTION("""COMPUTED_VALUE"""),"Утримався")</f>
        <v>Утримався</v>
      </c>
      <c r="NU66" s="19">
        <f ca="1">IFERROR(__xludf.DUMMYFUNCTION("""COMPUTED_VALUE"""),42)</f>
        <v>42</v>
      </c>
      <c r="NV66" s="19" t="str">
        <f ca="1">IFERROR(__xludf.DUMMYFUNCTION("""COMPUTED_VALUE"""),"Старостенко  Г. В.")</f>
        <v>Старостенко  Г. В.</v>
      </c>
      <c r="NW66" s="19" t="str">
        <f ca="1">IFERROR(__xludf.DUMMYFUNCTION("""COMPUTED_VALUE"""),"Утримався")</f>
        <v>Утримався</v>
      </c>
      <c r="NX66" s="19">
        <f ca="1">IFERROR(__xludf.DUMMYFUNCTION("""COMPUTED_VALUE"""),42)</f>
        <v>42</v>
      </c>
      <c r="NY66" s="19" t="str">
        <f ca="1">IFERROR(__xludf.DUMMYFUNCTION("""COMPUTED_VALUE"""),"Старостенко  Г. В.")</f>
        <v>Старостенко  Г. В.</v>
      </c>
      <c r="NZ66" s="19" t="str">
        <f ca="1">IFERROR(__xludf.DUMMYFUNCTION("""COMPUTED_VALUE"""),"За")</f>
        <v>За</v>
      </c>
      <c r="OA66" s="19">
        <f ca="1">IFERROR(__xludf.DUMMYFUNCTION("""COMPUTED_VALUE"""),42)</f>
        <v>42</v>
      </c>
      <c r="OB66" s="19" t="str">
        <f ca="1">IFERROR(__xludf.DUMMYFUNCTION("""COMPUTED_VALUE"""),"Старостенко  Г. В.")</f>
        <v>Старостенко  Г. В.</v>
      </c>
      <c r="OC66" s="19" t="str">
        <f ca="1">IFERROR(__xludf.DUMMYFUNCTION("""COMPUTED_VALUE"""),"Не голосував")</f>
        <v>Не голосував</v>
      </c>
      <c r="OD66" s="19">
        <f ca="1">IFERROR(__xludf.DUMMYFUNCTION("""COMPUTED_VALUE"""),42)</f>
        <v>42</v>
      </c>
      <c r="OE66" s="19" t="str">
        <f ca="1">IFERROR(__xludf.DUMMYFUNCTION("""COMPUTED_VALUE"""),"Старостенко  Г. В.")</f>
        <v>Старостенко  Г. В.</v>
      </c>
      <c r="OF66" s="19" t="str">
        <f ca="1">IFERROR(__xludf.DUMMYFUNCTION("""COMPUTED_VALUE"""),"За")</f>
        <v>За</v>
      </c>
      <c r="OG66" s="19">
        <f ca="1">IFERROR(__xludf.DUMMYFUNCTION("""COMPUTED_VALUE"""),42)</f>
        <v>42</v>
      </c>
      <c r="OH66" s="19" t="str">
        <f ca="1">IFERROR(__xludf.DUMMYFUNCTION("""COMPUTED_VALUE"""),"Старостенко  Г. В.")</f>
        <v>Старостенко  Г. В.</v>
      </c>
      <c r="OI66" s="19" t="str">
        <f ca="1">IFERROR(__xludf.DUMMYFUNCTION("""COMPUTED_VALUE"""),"За")</f>
        <v>За</v>
      </c>
      <c r="OJ66" s="19">
        <f ca="1">IFERROR(__xludf.DUMMYFUNCTION("""COMPUTED_VALUE"""),42)</f>
        <v>42</v>
      </c>
      <c r="OK66" s="19" t="str">
        <f ca="1">IFERROR(__xludf.DUMMYFUNCTION("""COMPUTED_VALUE"""),"Старостенко  Г. В.")</f>
        <v>Старостенко  Г. В.</v>
      </c>
      <c r="OL66" s="19" t="str">
        <f ca="1">IFERROR(__xludf.DUMMYFUNCTION("""COMPUTED_VALUE"""),"За")</f>
        <v>За</v>
      </c>
      <c r="OM66" s="19">
        <f ca="1">IFERROR(__xludf.DUMMYFUNCTION("""COMPUTED_VALUE"""),42)</f>
        <v>42</v>
      </c>
      <c r="ON66" s="19" t="str">
        <f ca="1">IFERROR(__xludf.DUMMYFUNCTION("""COMPUTED_VALUE"""),"Старостенко  Г. В.")</f>
        <v>Старостенко  Г. В.</v>
      </c>
      <c r="OO66" s="19" t="str">
        <f ca="1">IFERROR(__xludf.DUMMYFUNCTION("""COMPUTED_VALUE"""),"За")</f>
        <v>За</v>
      </c>
      <c r="OP66" s="19">
        <f ca="1">IFERROR(__xludf.DUMMYFUNCTION("""COMPUTED_VALUE"""),42)</f>
        <v>42</v>
      </c>
      <c r="OQ66" s="19" t="str">
        <f ca="1">IFERROR(__xludf.DUMMYFUNCTION("""COMPUTED_VALUE"""),"Старостенко  Г. В.")</f>
        <v>Старостенко  Г. В.</v>
      </c>
      <c r="OR66" s="19" t="str">
        <f ca="1">IFERROR(__xludf.DUMMYFUNCTION("""COMPUTED_VALUE"""),"За")</f>
        <v>За</v>
      </c>
      <c r="OS66" s="19">
        <f ca="1">IFERROR(__xludf.DUMMYFUNCTION("""COMPUTED_VALUE"""),42)</f>
        <v>42</v>
      </c>
      <c r="OT66" s="19" t="str">
        <f ca="1">IFERROR(__xludf.DUMMYFUNCTION("""COMPUTED_VALUE"""),"Старостенко  Г. В.")</f>
        <v>Старостенко  Г. В.</v>
      </c>
      <c r="OU66" s="19" t="str">
        <f ca="1">IFERROR(__xludf.DUMMYFUNCTION("""COMPUTED_VALUE"""),"За")</f>
        <v>За</v>
      </c>
      <c r="OV66" s="19">
        <f ca="1">IFERROR(__xludf.DUMMYFUNCTION("""COMPUTED_VALUE"""),42)</f>
        <v>42</v>
      </c>
      <c r="OW66" s="19" t="str">
        <f ca="1">IFERROR(__xludf.DUMMYFUNCTION("""COMPUTED_VALUE"""),"Старостенко  Г. В.")</f>
        <v>Старостенко  Г. В.</v>
      </c>
      <c r="OX66" s="19" t="str">
        <f ca="1">IFERROR(__xludf.DUMMYFUNCTION("""COMPUTED_VALUE"""),"За")</f>
        <v>За</v>
      </c>
      <c r="OY66" s="19">
        <f ca="1">IFERROR(__xludf.DUMMYFUNCTION("""COMPUTED_VALUE"""),42)</f>
        <v>42</v>
      </c>
      <c r="OZ66" s="19" t="str">
        <f ca="1">IFERROR(__xludf.DUMMYFUNCTION("""COMPUTED_VALUE"""),"Старостенко  Г. В.")</f>
        <v>Старостенко  Г. В.</v>
      </c>
      <c r="PA66" s="19" t="str">
        <f ca="1">IFERROR(__xludf.DUMMYFUNCTION("""COMPUTED_VALUE"""),"За")</f>
        <v>За</v>
      </c>
      <c r="PB66" s="19">
        <f ca="1">IFERROR(__xludf.DUMMYFUNCTION("""COMPUTED_VALUE"""),42)</f>
        <v>42</v>
      </c>
      <c r="PC66" s="19" t="str">
        <f ca="1">IFERROR(__xludf.DUMMYFUNCTION("""COMPUTED_VALUE"""),"Старостенко  Г. В.")</f>
        <v>Старостенко  Г. В.</v>
      </c>
      <c r="PD66" s="19" t="str">
        <f ca="1">IFERROR(__xludf.DUMMYFUNCTION("""COMPUTED_VALUE"""),"За")</f>
        <v>За</v>
      </c>
      <c r="PE66" s="19">
        <f ca="1">IFERROR(__xludf.DUMMYFUNCTION("""COMPUTED_VALUE"""),42)</f>
        <v>42</v>
      </c>
      <c r="PF66" s="19" t="str">
        <f ca="1">IFERROR(__xludf.DUMMYFUNCTION("""COMPUTED_VALUE"""),"Старостенко  Г. В.")</f>
        <v>Старостенко  Г. В.</v>
      </c>
      <c r="PG66" s="19" t="str">
        <f ca="1">IFERROR(__xludf.DUMMYFUNCTION("""COMPUTED_VALUE"""),"За")</f>
        <v>За</v>
      </c>
      <c r="PH66" s="19">
        <f ca="1">IFERROR(__xludf.DUMMYFUNCTION("""COMPUTED_VALUE"""),42)</f>
        <v>42</v>
      </c>
      <c r="PI66" s="19" t="str">
        <f ca="1">IFERROR(__xludf.DUMMYFUNCTION("""COMPUTED_VALUE"""),"Старостенко  Г. В.")</f>
        <v>Старостенко  Г. В.</v>
      </c>
      <c r="PJ66" s="19" t="str">
        <f ca="1">IFERROR(__xludf.DUMMYFUNCTION("""COMPUTED_VALUE"""),"За")</f>
        <v>За</v>
      </c>
      <c r="PK66" s="19">
        <f ca="1">IFERROR(__xludf.DUMMYFUNCTION("""COMPUTED_VALUE"""),42)</f>
        <v>42</v>
      </c>
      <c r="PL66" s="19" t="str">
        <f ca="1">IFERROR(__xludf.DUMMYFUNCTION("""COMPUTED_VALUE"""),"Старостенко  Г. В.")</f>
        <v>Старостенко  Г. В.</v>
      </c>
      <c r="PM66" s="19" t="str">
        <f ca="1">IFERROR(__xludf.DUMMYFUNCTION("""COMPUTED_VALUE"""),"Утримався")</f>
        <v>Утримався</v>
      </c>
      <c r="PN66" s="19">
        <f ca="1">IFERROR(__xludf.DUMMYFUNCTION("""COMPUTED_VALUE"""),42)</f>
        <v>42</v>
      </c>
      <c r="PO66" s="19" t="str">
        <f ca="1">IFERROR(__xludf.DUMMYFUNCTION("""COMPUTED_VALUE"""),"Старостенко  Г. В.")</f>
        <v>Старостенко  Г. В.</v>
      </c>
      <c r="PP66" s="19" t="str">
        <f ca="1">IFERROR(__xludf.DUMMYFUNCTION("""COMPUTED_VALUE"""),"За")</f>
        <v>За</v>
      </c>
      <c r="PQ66" s="19">
        <f ca="1">IFERROR(__xludf.DUMMYFUNCTION("""COMPUTED_VALUE"""),42)</f>
        <v>42</v>
      </c>
      <c r="PR66" s="19" t="str">
        <f ca="1">IFERROR(__xludf.DUMMYFUNCTION("""COMPUTED_VALUE"""),"Старостенко  Г. В.")</f>
        <v>Старостенко  Г. В.</v>
      </c>
      <c r="PS66" s="19" t="str">
        <f ca="1">IFERROR(__xludf.DUMMYFUNCTION("""COMPUTED_VALUE"""),"За")</f>
        <v>За</v>
      </c>
      <c r="PT66" s="19">
        <f ca="1">IFERROR(__xludf.DUMMYFUNCTION("""COMPUTED_VALUE"""),42)</f>
        <v>42</v>
      </c>
      <c r="PU66" s="19" t="str">
        <f ca="1">IFERROR(__xludf.DUMMYFUNCTION("""COMPUTED_VALUE"""),"Старостенко  Г. В.")</f>
        <v>Старостенко  Г. В.</v>
      </c>
      <c r="PV66" s="19" t="str">
        <f ca="1">IFERROR(__xludf.DUMMYFUNCTION("""COMPUTED_VALUE"""),"За")</f>
        <v>За</v>
      </c>
      <c r="PW66" s="19">
        <f ca="1">IFERROR(__xludf.DUMMYFUNCTION("""COMPUTED_VALUE"""),42)</f>
        <v>42</v>
      </c>
      <c r="PX66" s="19" t="str">
        <f ca="1">IFERROR(__xludf.DUMMYFUNCTION("""COMPUTED_VALUE"""),"Старостенко  Г. В.")</f>
        <v>Старостенко  Г. В.</v>
      </c>
      <c r="PY66" s="19" t="str">
        <f ca="1">IFERROR(__xludf.DUMMYFUNCTION("""COMPUTED_VALUE"""),"За")</f>
        <v>За</v>
      </c>
      <c r="PZ66" s="19">
        <f ca="1">IFERROR(__xludf.DUMMYFUNCTION("""COMPUTED_VALUE"""),42)</f>
        <v>42</v>
      </c>
      <c r="QA66" s="19" t="str">
        <f ca="1">IFERROR(__xludf.DUMMYFUNCTION("""COMPUTED_VALUE"""),"Старостенко  Г. В.")</f>
        <v>Старостенко  Г. В.</v>
      </c>
      <c r="QB66" s="19" t="str">
        <f ca="1">IFERROR(__xludf.DUMMYFUNCTION("""COMPUTED_VALUE"""),"Не голосував")</f>
        <v>Не голосував</v>
      </c>
      <c r="QC66" s="19">
        <f ca="1">IFERROR(__xludf.DUMMYFUNCTION("""COMPUTED_VALUE"""),42)</f>
        <v>42</v>
      </c>
      <c r="QD66" s="19" t="str">
        <f ca="1">IFERROR(__xludf.DUMMYFUNCTION("""COMPUTED_VALUE"""),"Старостенко  Г. В.")</f>
        <v>Старостенко  Г. В.</v>
      </c>
      <c r="QE66" s="19" t="str">
        <f ca="1">IFERROR(__xludf.DUMMYFUNCTION("""COMPUTED_VALUE"""),"Не голосував")</f>
        <v>Не голосував</v>
      </c>
      <c r="QF66" s="19">
        <f ca="1">IFERROR(__xludf.DUMMYFUNCTION("""COMPUTED_VALUE"""),42)</f>
        <v>42</v>
      </c>
      <c r="QG66" s="19" t="str">
        <f ca="1">IFERROR(__xludf.DUMMYFUNCTION("""COMPUTED_VALUE"""),"Старостенко  Г. В.")</f>
        <v>Старостенко  Г. В.</v>
      </c>
      <c r="QH66" s="19" t="str">
        <f ca="1">IFERROR(__xludf.DUMMYFUNCTION("""COMPUTED_VALUE"""),"Не голосував")</f>
        <v>Не голосував</v>
      </c>
      <c r="QI66" s="19">
        <f ca="1">IFERROR(__xludf.DUMMYFUNCTION("""COMPUTED_VALUE"""),42)</f>
        <v>42</v>
      </c>
      <c r="QJ66" s="19" t="str">
        <f ca="1">IFERROR(__xludf.DUMMYFUNCTION("""COMPUTED_VALUE"""),"Старостенко  Г. В.")</f>
        <v>Старостенко  Г. В.</v>
      </c>
      <c r="QK66" s="19" t="str">
        <f ca="1">IFERROR(__xludf.DUMMYFUNCTION("""COMPUTED_VALUE"""),"За")</f>
        <v>За</v>
      </c>
    </row>
    <row r="67" spans="1:453" ht="12.75">
      <c r="A67" s="17">
        <f ca="1">IFERROR(__xludf.DUMMYFUNCTION("""COMPUTED_VALUE"""),44)</f>
        <v>44</v>
      </c>
      <c r="B67" s="17" t="str">
        <f ca="1">IFERROR(__xludf.DUMMYFUNCTION("""COMPUTED_VALUE"""),"Странніков  А. М.")</f>
        <v>Странніков  А. М.</v>
      </c>
      <c r="C67" s="19" t="str">
        <f ca="1">IFERROR(__xludf.DUMMYFUNCTION("""COMPUTED_VALUE"""),"...")</f>
        <v>...</v>
      </c>
      <c r="D67" s="19">
        <f ca="1">IFERROR(__xludf.DUMMYFUNCTION("""COMPUTED_VALUE"""),44)</f>
        <v>44</v>
      </c>
      <c r="E67" s="19" t="str">
        <f ca="1">IFERROR(__xludf.DUMMYFUNCTION("""COMPUTED_VALUE"""),"Странніков  А. М.")</f>
        <v>Странніков  А. М.</v>
      </c>
      <c r="F67" s="19" t="str">
        <f ca="1">IFERROR(__xludf.DUMMYFUNCTION("""COMPUTED_VALUE"""),"...")</f>
        <v>...</v>
      </c>
      <c r="G67" s="19">
        <f ca="1">IFERROR(__xludf.DUMMYFUNCTION("""COMPUTED_VALUE"""),44)</f>
        <v>44</v>
      </c>
      <c r="H67" s="19" t="str">
        <f ca="1">IFERROR(__xludf.DUMMYFUNCTION("""COMPUTED_VALUE"""),"Странніков  А. М.")</f>
        <v>Странніков  А. М.</v>
      </c>
      <c r="I67" s="19" t="str">
        <f ca="1">IFERROR(__xludf.DUMMYFUNCTION("""COMPUTED_VALUE"""),"...")</f>
        <v>...</v>
      </c>
      <c r="J67" s="19">
        <f ca="1">IFERROR(__xludf.DUMMYFUNCTION("""COMPUTED_VALUE"""),44)</f>
        <v>44</v>
      </c>
      <c r="K67" s="19" t="str">
        <f ca="1">IFERROR(__xludf.DUMMYFUNCTION("""COMPUTED_VALUE"""),"Странніков  А. М.")</f>
        <v>Странніков  А. М.</v>
      </c>
      <c r="L67" s="19" t="str">
        <f ca="1">IFERROR(__xludf.DUMMYFUNCTION("""COMPUTED_VALUE"""),"...")</f>
        <v>...</v>
      </c>
      <c r="M67" s="19">
        <f ca="1">IFERROR(__xludf.DUMMYFUNCTION("""COMPUTED_VALUE"""),44)</f>
        <v>44</v>
      </c>
      <c r="N67" s="19" t="str">
        <f ca="1">IFERROR(__xludf.DUMMYFUNCTION("""COMPUTED_VALUE"""),"Странніков  А. М.")</f>
        <v>Странніков  А. М.</v>
      </c>
      <c r="O67" s="19" t="str">
        <f ca="1">IFERROR(__xludf.DUMMYFUNCTION("""COMPUTED_VALUE"""),"...")</f>
        <v>...</v>
      </c>
      <c r="P67" s="19">
        <f ca="1">IFERROR(__xludf.DUMMYFUNCTION("""COMPUTED_VALUE"""),44)</f>
        <v>44</v>
      </c>
      <c r="Q67" s="19" t="str">
        <f ca="1">IFERROR(__xludf.DUMMYFUNCTION("""COMPUTED_VALUE"""),"Странніков  А. М.")</f>
        <v>Странніков  А. М.</v>
      </c>
      <c r="R67" s="19" t="str">
        <f ca="1">IFERROR(__xludf.DUMMYFUNCTION("""COMPUTED_VALUE"""),"...")</f>
        <v>...</v>
      </c>
      <c r="S67" s="19">
        <f ca="1">IFERROR(__xludf.DUMMYFUNCTION("""COMPUTED_VALUE"""),44)</f>
        <v>44</v>
      </c>
      <c r="T67" s="19" t="str">
        <f ca="1">IFERROR(__xludf.DUMMYFUNCTION("""COMPUTED_VALUE"""),"Странніков  А. М.")</f>
        <v>Странніков  А. М.</v>
      </c>
      <c r="U67" s="19" t="str">
        <f ca="1">IFERROR(__xludf.DUMMYFUNCTION("""COMPUTED_VALUE"""),"...")</f>
        <v>...</v>
      </c>
      <c r="V67" s="19">
        <f ca="1">IFERROR(__xludf.DUMMYFUNCTION("""COMPUTED_VALUE"""),44)</f>
        <v>44</v>
      </c>
      <c r="W67" s="19" t="str">
        <f ca="1">IFERROR(__xludf.DUMMYFUNCTION("""COMPUTED_VALUE"""),"Странніков  А. М.")</f>
        <v>Странніков  А. М.</v>
      </c>
      <c r="X67" s="19" t="str">
        <f ca="1">IFERROR(__xludf.DUMMYFUNCTION("""COMPUTED_VALUE"""),"...")</f>
        <v>...</v>
      </c>
      <c r="Y67" s="19">
        <f ca="1">IFERROR(__xludf.DUMMYFUNCTION("""COMPUTED_VALUE"""),44)</f>
        <v>44</v>
      </c>
      <c r="Z67" s="19" t="str">
        <f ca="1">IFERROR(__xludf.DUMMYFUNCTION("""COMPUTED_VALUE"""),"Странніков  А. М.")</f>
        <v>Странніков  А. М.</v>
      </c>
      <c r="AA67" s="19" t="str">
        <f ca="1">IFERROR(__xludf.DUMMYFUNCTION("""COMPUTED_VALUE"""),"...")</f>
        <v>...</v>
      </c>
      <c r="AB67" s="19">
        <f ca="1">IFERROR(__xludf.DUMMYFUNCTION("""COMPUTED_VALUE"""),44)</f>
        <v>44</v>
      </c>
      <c r="AC67" s="19" t="str">
        <f ca="1">IFERROR(__xludf.DUMMYFUNCTION("""COMPUTED_VALUE"""),"Странніков  А. М.")</f>
        <v>Странніков  А. М.</v>
      </c>
      <c r="AD67" s="19" t="str">
        <f ca="1">IFERROR(__xludf.DUMMYFUNCTION("""COMPUTED_VALUE"""),"...")</f>
        <v>...</v>
      </c>
      <c r="AE67" s="19">
        <f ca="1">IFERROR(__xludf.DUMMYFUNCTION("""COMPUTED_VALUE"""),44)</f>
        <v>44</v>
      </c>
      <c r="AF67" s="19" t="str">
        <f ca="1">IFERROR(__xludf.DUMMYFUNCTION("""COMPUTED_VALUE"""),"Странніков  А. М.")</f>
        <v>Странніков  А. М.</v>
      </c>
      <c r="AG67" s="19" t="str">
        <f ca="1">IFERROR(__xludf.DUMMYFUNCTION("""COMPUTED_VALUE"""),"...")</f>
        <v>...</v>
      </c>
      <c r="AH67" s="19">
        <f ca="1">IFERROR(__xludf.DUMMYFUNCTION("""COMPUTED_VALUE"""),44)</f>
        <v>44</v>
      </c>
      <c r="AI67" s="19" t="str">
        <f ca="1">IFERROR(__xludf.DUMMYFUNCTION("""COMPUTED_VALUE"""),"Странніков  А. М.")</f>
        <v>Странніков  А. М.</v>
      </c>
      <c r="AJ67" s="19" t="str">
        <f ca="1">IFERROR(__xludf.DUMMYFUNCTION("""COMPUTED_VALUE"""),"...")</f>
        <v>...</v>
      </c>
      <c r="AK67" s="19">
        <f ca="1">IFERROR(__xludf.DUMMYFUNCTION("""COMPUTED_VALUE"""),44)</f>
        <v>44</v>
      </c>
      <c r="AL67" s="19" t="str">
        <f ca="1">IFERROR(__xludf.DUMMYFUNCTION("""COMPUTED_VALUE"""),"Странніков  А. М.")</f>
        <v>Странніков  А. М.</v>
      </c>
      <c r="AM67" s="19" t="str">
        <f ca="1">IFERROR(__xludf.DUMMYFUNCTION("""COMPUTED_VALUE"""),"...")</f>
        <v>...</v>
      </c>
      <c r="AN67" s="19">
        <f ca="1">IFERROR(__xludf.DUMMYFUNCTION("""COMPUTED_VALUE"""),44)</f>
        <v>44</v>
      </c>
      <c r="AO67" s="19" t="str">
        <f ca="1">IFERROR(__xludf.DUMMYFUNCTION("""COMPUTED_VALUE"""),"Странніков  А. М.")</f>
        <v>Странніков  А. М.</v>
      </c>
      <c r="AP67" s="19" t="str">
        <f ca="1">IFERROR(__xludf.DUMMYFUNCTION("""COMPUTED_VALUE"""),"...")</f>
        <v>...</v>
      </c>
      <c r="AQ67" s="19">
        <f ca="1">IFERROR(__xludf.DUMMYFUNCTION("""COMPUTED_VALUE"""),44)</f>
        <v>44</v>
      </c>
      <c r="AR67" s="19" t="str">
        <f ca="1">IFERROR(__xludf.DUMMYFUNCTION("""COMPUTED_VALUE"""),"Странніков  А. М.")</f>
        <v>Странніков  А. М.</v>
      </c>
      <c r="AS67" s="19" t="str">
        <f ca="1">IFERROR(__xludf.DUMMYFUNCTION("""COMPUTED_VALUE"""),"...")</f>
        <v>...</v>
      </c>
      <c r="AT67" s="19">
        <f ca="1">IFERROR(__xludf.DUMMYFUNCTION("""COMPUTED_VALUE"""),44)</f>
        <v>44</v>
      </c>
      <c r="AU67" s="19" t="str">
        <f ca="1">IFERROR(__xludf.DUMMYFUNCTION("""COMPUTED_VALUE"""),"Странніков  А. М.")</f>
        <v>Странніков  А. М.</v>
      </c>
      <c r="AV67" s="19" t="str">
        <f ca="1">IFERROR(__xludf.DUMMYFUNCTION("""COMPUTED_VALUE"""),"...")</f>
        <v>...</v>
      </c>
      <c r="AW67" s="19">
        <f ca="1">IFERROR(__xludf.DUMMYFUNCTION("""COMPUTED_VALUE"""),44)</f>
        <v>44</v>
      </c>
      <c r="AX67" s="19" t="str">
        <f ca="1">IFERROR(__xludf.DUMMYFUNCTION("""COMPUTED_VALUE"""),"Странніков  А. М.")</f>
        <v>Странніков  А. М.</v>
      </c>
      <c r="AY67" s="19" t="str">
        <f ca="1">IFERROR(__xludf.DUMMYFUNCTION("""COMPUTED_VALUE"""),"...")</f>
        <v>...</v>
      </c>
      <c r="AZ67" s="19">
        <f ca="1">IFERROR(__xludf.DUMMYFUNCTION("""COMPUTED_VALUE"""),44)</f>
        <v>44</v>
      </c>
      <c r="BA67" s="19" t="str">
        <f ca="1">IFERROR(__xludf.DUMMYFUNCTION("""COMPUTED_VALUE"""),"Странніков  А. М.")</f>
        <v>Странніков  А. М.</v>
      </c>
      <c r="BB67" s="19" t="str">
        <f ca="1">IFERROR(__xludf.DUMMYFUNCTION("""COMPUTED_VALUE"""),"...")</f>
        <v>...</v>
      </c>
      <c r="BC67" s="19">
        <f ca="1">IFERROR(__xludf.DUMMYFUNCTION("""COMPUTED_VALUE"""),44)</f>
        <v>44</v>
      </c>
      <c r="BD67" s="19" t="str">
        <f ca="1">IFERROR(__xludf.DUMMYFUNCTION("""COMPUTED_VALUE"""),"Странніков  А. М.")</f>
        <v>Странніков  А. М.</v>
      </c>
      <c r="BE67" s="19" t="str">
        <f ca="1">IFERROR(__xludf.DUMMYFUNCTION("""COMPUTED_VALUE"""),"...")</f>
        <v>...</v>
      </c>
      <c r="BF67" s="19">
        <f ca="1">IFERROR(__xludf.DUMMYFUNCTION("""COMPUTED_VALUE"""),44)</f>
        <v>44</v>
      </c>
      <c r="BG67" s="19" t="str">
        <f ca="1">IFERROR(__xludf.DUMMYFUNCTION("""COMPUTED_VALUE"""),"Странніков  А. М.")</f>
        <v>Странніков  А. М.</v>
      </c>
      <c r="BH67" s="19" t="str">
        <f ca="1">IFERROR(__xludf.DUMMYFUNCTION("""COMPUTED_VALUE"""),"...")</f>
        <v>...</v>
      </c>
      <c r="BI67" s="19">
        <f ca="1">IFERROR(__xludf.DUMMYFUNCTION("""COMPUTED_VALUE"""),44)</f>
        <v>44</v>
      </c>
      <c r="BJ67" s="19" t="str">
        <f ca="1">IFERROR(__xludf.DUMMYFUNCTION("""COMPUTED_VALUE"""),"Странніков  А. М.")</f>
        <v>Странніков  А. М.</v>
      </c>
      <c r="BK67" s="19" t="str">
        <f ca="1">IFERROR(__xludf.DUMMYFUNCTION("""COMPUTED_VALUE"""),"...")</f>
        <v>...</v>
      </c>
      <c r="BL67" s="19">
        <f ca="1">IFERROR(__xludf.DUMMYFUNCTION("""COMPUTED_VALUE"""),44)</f>
        <v>44</v>
      </c>
      <c r="BM67" s="19" t="str">
        <f ca="1">IFERROR(__xludf.DUMMYFUNCTION("""COMPUTED_VALUE"""),"Странніков  А. М.")</f>
        <v>Странніков  А. М.</v>
      </c>
      <c r="BN67" s="19" t="str">
        <f ca="1">IFERROR(__xludf.DUMMYFUNCTION("""COMPUTED_VALUE"""),"...")</f>
        <v>...</v>
      </c>
      <c r="BO67" s="19">
        <f ca="1">IFERROR(__xludf.DUMMYFUNCTION("""COMPUTED_VALUE"""),44)</f>
        <v>44</v>
      </c>
      <c r="BP67" s="19" t="str">
        <f ca="1">IFERROR(__xludf.DUMMYFUNCTION("""COMPUTED_VALUE"""),"Странніков  А. М.")</f>
        <v>Странніков  А. М.</v>
      </c>
      <c r="BQ67" s="19" t="str">
        <f ca="1">IFERROR(__xludf.DUMMYFUNCTION("""COMPUTED_VALUE"""),"...")</f>
        <v>...</v>
      </c>
      <c r="BR67" s="19">
        <f ca="1">IFERROR(__xludf.DUMMYFUNCTION("""COMPUTED_VALUE"""),44)</f>
        <v>44</v>
      </c>
      <c r="BS67" s="19" t="str">
        <f ca="1">IFERROR(__xludf.DUMMYFUNCTION("""COMPUTED_VALUE"""),"Странніков  А. М.")</f>
        <v>Странніков  А. М.</v>
      </c>
      <c r="BT67" s="19" t="str">
        <f ca="1">IFERROR(__xludf.DUMMYFUNCTION("""COMPUTED_VALUE"""),"...")</f>
        <v>...</v>
      </c>
      <c r="BU67" s="19">
        <f ca="1">IFERROR(__xludf.DUMMYFUNCTION("""COMPUTED_VALUE"""),44)</f>
        <v>44</v>
      </c>
      <c r="BV67" s="19" t="str">
        <f ca="1">IFERROR(__xludf.DUMMYFUNCTION("""COMPUTED_VALUE"""),"Странніков  А. М.")</f>
        <v>Странніков  А. М.</v>
      </c>
      <c r="BW67" s="19" t="str">
        <f ca="1">IFERROR(__xludf.DUMMYFUNCTION("""COMPUTED_VALUE"""),"...")</f>
        <v>...</v>
      </c>
      <c r="BX67" s="19">
        <f ca="1">IFERROR(__xludf.DUMMYFUNCTION("""COMPUTED_VALUE"""),44)</f>
        <v>44</v>
      </c>
      <c r="BY67" s="19" t="str">
        <f ca="1">IFERROR(__xludf.DUMMYFUNCTION("""COMPUTED_VALUE"""),"Странніков  А. М.")</f>
        <v>Странніков  А. М.</v>
      </c>
      <c r="BZ67" s="19" t="str">
        <f ca="1">IFERROR(__xludf.DUMMYFUNCTION("""COMPUTED_VALUE"""),"...")</f>
        <v>...</v>
      </c>
      <c r="CA67" s="19">
        <f ca="1">IFERROR(__xludf.DUMMYFUNCTION("""COMPUTED_VALUE"""),44)</f>
        <v>44</v>
      </c>
      <c r="CB67" s="19" t="str">
        <f ca="1">IFERROR(__xludf.DUMMYFUNCTION("""COMPUTED_VALUE"""),"Странніков  А. М.")</f>
        <v>Странніков  А. М.</v>
      </c>
      <c r="CC67" s="19" t="str">
        <f ca="1">IFERROR(__xludf.DUMMYFUNCTION("""COMPUTED_VALUE"""),"...")</f>
        <v>...</v>
      </c>
      <c r="CD67" s="19">
        <f ca="1">IFERROR(__xludf.DUMMYFUNCTION("""COMPUTED_VALUE"""),44)</f>
        <v>44</v>
      </c>
      <c r="CE67" s="19" t="str">
        <f ca="1">IFERROR(__xludf.DUMMYFUNCTION("""COMPUTED_VALUE"""),"Странніков  А. М.")</f>
        <v>Странніков  А. М.</v>
      </c>
      <c r="CF67" s="19" t="str">
        <f ca="1">IFERROR(__xludf.DUMMYFUNCTION("""COMPUTED_VALUE"""),"...")</f>
        <v>...</v>
      </c>
      <c r="CG67" s="19">
        <f ca="1">IFERROR(__xludf.DUMMYFUNCTION("""COMPUTED_VALUE"""),44)</f>
        <v>44</v>
      </c>
      <c r="CH67" s="19" t="str">
        <f ca="1">IFERROR(__xludf.DUMMYFUNCTION("""COMPUTED_VALUE"""),"Странніков  А. М.")</f>
        <v>Странніков  А. М.</v>
      </c>
      <c r="CI67" s="19" t="str">
        <f ca="1">IFERROR(__xludf.DUMMYFUNCTION("""COMPUTED_VALUE"""),"...")</f>
        <v>...</v>
      </c>
      <c r="CJ67" s="19">
        <f ca="1">IFERROR(__xludf.DUMMYFUNCTION("""COMPUTED_VALUE"""),44)</f>
        <v>44</v>
      </c>
      <c r="CK67" s="19" t="str">
        <f ca="1">IFERROR(__xludf.DUMMYFUNCTION("""COMPUTED_VALUE"""),"Странніков  А. М.")</f>
        <v>Странніков  А. М.</v>
      </c>
      <c r="CL67" s="19" t="str">
        <f ca="1">IFERROR(__xludf.DUMMYFUNCTION("""COMPUTED_VALUE"""),"...")</f>
        <v>...</v>
      </c>
      <c r="CM67" s="19">
        <f ca="1">IFERROR(__xludf.DUMMYFUNCTION("""COMPUTED_VALUE"""),44)</f>
        <v>44</v>
      </c>
      <c r="CN67" s="19" t="str">
        <f ca="1">IFERROR(__xludf.DUMMYFUNCTION("""COMPUTED_VALUE"""),"Странніков  А. М.")</f>
        <v>Странніков  А. М.</v>
      </c>
      <c r="CO67" s="19" t="str">
        <f ca="1">IFERROR(__xludf.DUMMYFUNCTION("""COMPUTED_VALUE"""),"...")</f>
        <v>...</v>
      </c>
      <c r="CP67" s="19">
        <f ca="1">IFERROR(__xludf.DUMMYFUNCTION("""COMPUTED_VALUE"""),44)</f>
        <v>44</v>
      </c>
      <c r="CQ67" s="19" t="str">
        <f ca="1">IFERROR(__xludf.DUMMYFUNCTION("""COMPUTED_VALUE"""),"Странніков  А. М.")</f>
        <v>Странніков  А. М.</v>
      </c>
      <c r="CR67" s="19" t="str">
        <f ca="1">IFERROR(__xludf.DUMMYFUNCTION("""COMPUTED_VALUE"""),"...")</f>
        <v>...</v>
      </c>
      <c r="CS67" s="19">
        <f ca="1">IFERROR(__xludf.DUMMYFUNCTION("""COMPUTED_VALUE"""),44)</f>
        <v>44</v>
      </c>
      <c r="CT67" s="19" t="str">
        <f ca="1">IFERROR(__xludf.DUMMYFUNCTION("""COMPUTED_VALUE"""),"Странніков  А. М.")</f>
        <v>Странніков  А. М.</v>
      </c>
      <c r="CU67" s="19" t="str">
        <f ca="1">IFERROR(__xludf.DUMMYFUNCTION("""COMPUTED_VALUE"""),"...")</f>
        <v>...</v>
      </c>
      <c r="CV67" s="19">
        <f ca="1">IFERROR(__xludf.DUMMYFUNCTION("""COMPUTED_VALUE"""),44)</f>
        <v>44</v>
      </c>
      <c r="CW67" s="19" t="str">
        <f ca="1">IFERROR(__xludf.DUMMYFUNCTION("""COMPUTED_VALUE"""),"Странніков  А. М.")</f>
        <v>Странніков  А. М.</v>
      </c>
      <c r="CX67" s="19" t="str">
        <f ca="1">IFERROR(__xludf.DUMMYFUNCTION("""COMPUTED_VALUE"""),"...")</f>
        <v>...</v>
      </c>
      <c r="CY67" s="19">
        <f ca="1">IFERROR(__xludf.DUMMYFUNCTION("""COMPUTED_VALUE"""),44)</f>
        <v>44</v>
      </c>
      <c r="CZ67" s="19" t="str">
        <f ca="1">IFERROR(__xludf.DUMMYFUNCTION("""COMPUTED_VALUE"""),"Странніков  А. М.")</f>
        <v>Странніков  А. М.</v>
      </c>
      <c r="DA67" s="19" t="str">
        <f ca="1">IFERROR(__xludf.DUMMYFUNCTION("""COMPUTED_VALUE"""),"...")</f>
        <v>...</v>
      </c>
      <c r="DB67" s="19">
        <f ca="1">IFERROR(__xludf.DUMMYFUNCTION("""COMPUTED_VALUE"""),44)</f>
        <v>44</v>
      </c>
      <c r="DC67" s="19" t="str">
        <f ca="1">IFERROR(__xludf.DUMMYFUNCTION("""COMPUTED_VALUE"""),"Странніков  А. М.")</f>
        <v>Странніков  А. М.</v>
      </c>
      <c r="DD67" s="19" t="str">
        <f ca="1">IFERROR(__xludf.DUMMYFUNCTION("""COMPUTED_VALUE"""),"...")</f>
        <v>...</v>
      </c>
      <c r="DE67" s="19">
        <f ca="1">IFERROR(__xludf.DUMMYFUNCTION("""COMPUTED_VALUE"""),44)</f>
        <v>44</v>
      </c>
      <c r="DF67" s="19" t="str">
        <f ca="1">IFERROR(__xludf.DUMMYFUNCTION("""COMPUTED_VALUE"""),"Странніков  А. М.")</f>
        <v>Странніков  А. М.</v>
      </c>
      <c r="DG67" s="19" t="str">
        <f ca="1">IFERROR(__xludf.DUMMYFUNCTION("""COMPUTED_VALUE"""),"...")</f>
        <v>...</v>
      </c>
      <c r="DH67" s="19">
        <f ca="1">IFERROR(__xludf.DUMMYFUNCTION("""COMPUTED_VALUE"""),44)</f>
        <v>44</v>
      </c>
      <c r="DI67" s="19" t="str">
        <f ca="1">IFERROR(__xludf.DUMMYFUNCTION("""COMPUTED_VALUE"""),"Странніков  А. М.")</f>
        <v>Странніков  А. М.</v>
      </c>
      <c r="DJ67" s="19" t="str">
        <f ca="1">IFERROR(__xludf.DUMMYFUNCTION("""COMPUTED_VALUE"""),"...")</f>
        <v>...</v>
      </c>
      <c r="DK67" s="19">
        <f ca="1">IFERROR(__xludf.DUMMYFUNCTION("""COMPUTED_VALUE"""),44)</f>
        <v>44</v>
      </c>
      <c r="DL67" s="19" t="str">
        <f ca="1">IFERROR(__xludf.DUMMYFUNCTION("""COMPUTED_VALUE"""),"Странніков  А. М.")</f>
        <v>Странніков  А. М.</v>
      </c>
      <c r="DM67" s="19" t="str">
        <f ca="1">IFERROR(__xludf.DUMMYFUNCTION("""COMPUTED_VALUE"""),"...")</f>
        <v>...</v>
      </c>
      <c r="DN67" s="19">
        <f ca="1">IFERROR(__xludf.DUMMYFUNCTION("""COMPUTED_VALUE"""),44)</f>
        <v>44</v>
      </c>
      <c r="DO67" s="19" t="str">
        <f ca="1">IFERROR(__xludf.DUMMYFUNCTION("""COMPUTED_VALUE"""),"Странніков  А. М.")</f>
        <v>Странніков  А. М.</v>
      </c>
      <c r="DP67" s="19" t="str">
        <f ca="1">IFERROR(__xludf.DUMMYFUNCTION("""COMPUTED_VALUE"""),"...")</f>
        <v>...</v>
      </c>
      <c r="DQ67" s="19">
        <f ca="1">IFERROR(__xludf.DUMMYFUNCTION("""COMPUTED_VALUE"""),44)</f>
        <v>44</v>
      </c>
      <c r="DR67" s="19" t="str">
        <f ca="1">IFERROR(__xludf.DUMMYFUNCTION("""COMPUTED_VALUE"""),"Странніков  А. М.")</f>
        <v>Странніков  А. М.</v>
      </c>
      <c r="DS67" s="19" t="str">
        <f ca="1">IFERROR(__xludf.DUMMYFUNCTION("""COMPUTED_VALUE"""),"...")</f>
        <v>...</v>
      </c>
      <c r="DT67" s="19">
        <f ca="1">IFERROR(__xludf.DUMMYFUNCTION("""COMPUTED_VALUE"""),44)</f>
        <v>44</v>
      </c>
      <c r="DU67" s="19" t="str">
        <f ca="1">IFERROR(__xludf.DUMMYFUNCTION("""COMPUTED_VALUE"""),"Странніков  А. М.")</f>
        <v>Странніков  А. М.</v>
      </c>
      <c r="DV67" s="19" t="str">
        <f ca="1">IFERROR(__xludf.DUMMYFUNCTION("""COMPUTED_VALUE"""),"...")</f>
        <v>...</v>
      </c>
      <c r="DW67" s="19">
        <f ca="1">IFERROR(__xludf.DUMMYFUNCTION("""COMPUTED_VALUE"""),44)</f>
        <v>44</v>
      </c>
      <c r="DX67" s="19" t="str">
        <f ca="1">IFERROR(__xludf.DUMMYFUNCTION("""COMPUTED_VALUE"""),"Странніков  А. М.")</f>
        <v>Странніков  А. М.</v>
      </c>
      <c r="DY67" s="19" t="str">
        <f ca="1">IFERROR(__xludf.DUMMYFUNCTION("""COMPUTED_VALUE"""),"...")</f>
        <v>...</v>
      </c>
      <c r="DZ67" s="19">
        <f ca="1">IFERROR(__xludf.DUMMYFUNCTION("""COMPUTED_VALUE"""),44)</f>
        <v>44</v>
      </c>
      <c r="EA67" s="19" t="str">
        <f ca="1">IFERROR(__xludf.DUMMYFUNCTION("""COMPUTED_VALUE"""),"Странніков  А. М.")</f>
        <v>Странніков  А. М.</v>
      </c>
      <c r="EB67" s="19" t="str">
        <f ca="1">IFERROR(__xludf.DUMMYFUNCTION("""COMPUTED_VALUE"""),"...")</f>
        <v>...</v>
      </c>
      <c r="EC67" s="19">
        <f ca="1">IFERROR(__xludf.DUMMYFUNCTION("""COMPUTED_VALUE"""),44)</f>
        <v>44</v>
      </c>
      <c r="ED67" s="19" t="str">
        <f ca="1">IFERROR(__xludf.DUMMYFUNCTION("""COMPUTED_VALUE"""),"Странніков  А. М.")</f>
        <v>Странніков  А. М.</v>
      </c>
      <c r="EE67" s="19" t="str">
        <f ca="1">IFERROR(__xludf.DUMMYFUNCTION("""COMPUTED_VALUE"""),"...")</f>
        <v>...</v>
      </c>
      <c r="EF67" s="19">
        <f ca="1">IFERROR(__xludf.DUMMYFUNCTION("""COMPUTED_VALUE"""),44)</f>
        <v>44</v>
      </c>
      <c r="EG67" s="19" t="str">
        <f ca="1">IFERROR(__xludf.DUMMYFUNCTION("""COMPUTED_VALUE"""),"Странніков  А. М.")</f>
        <v>Странніков  А. М.</v>
      </c>
      <c r="EH67" s="19" t="str">
        <f ca="1">IFERROR(__xludf.DUMMYFUNCTION("""COMPUTED_VALUE"""),"...")</f>
        <v>...</v>
      </c>
      <c r="EI67" s="19">
        <f ca="1">IFERROR(__xludf.DUMMYFUNCTION("""COMPUTED_VALUE"""),44)</f>
        <v>44</v>
      </c>
      <c r="EJ67" s="19" t="str">
        <f ca="1">IFERROR(__xludf.DUMMYFUNCTION("""COMPUTED_VALUE"""),"Странніков  А. М.")</f>
        <v>Странніков  А. М.</v>
      </c>
      <c r="EK67" s="19" t="str">
        <f ca="1">IFERROR(__xludf.DUMMYFUNCTION("""COMPUTED_VALUE"""),"...")</f>
        <v>...</v>
      </c>
      <c r="EL67" s="19">
        <f ca="1">IFERROR(__xludf.DUMMYFUNCTION("""COMPUTED_VALUE"""),44)</f>
        <v>44</v>
      </c>
      <c r="EM67" s="19" t="str">
        <f ca="1">IFERROR(__xludf.DUMMYFUNCTION("""COMPUTED_VALUE"""),"Странніков  А. М.")</f>
        <v>Странніков  А. М.</v>
      </c>
      <c r="EN67" s="19" t="str">
        <f ca="1">IFERROR(__xludf.DUMMYFUNCTION("""COMPUTED_VALUE"""),"...")</f>
        <v>...</v>
      </c>
      <c r="EO67" s="19">
        <f ca="1">IFERROR(__xludf.DUMMYFUNCTION("""COMPUTED_VALUE"""),44)</f>
        <v>44</v>
      </c>
      <c r="EP67" s="19" t="str">
        <f ca="1">IFERROR(__xludf.DUMMYFUNCTION("""COMPUTED_VALUE"""),"Странніков  А. М.")</f>
        <v>Странніков  А. М.</v>
      </c>
      <c r="EQ67" s="19" t="str">
        <f ca="1">IFERROR(__xludf.DUMMYFUNCTION("""COMPUTED_VALUE"""),"...")</f>
        <v>...</v>
      </c>
      <c r="ER67" s="19">
        <f ca="1">IFERROR(__xludf.DUMMYFUNCTION("""COMPUTED_VALUE"""),44)</f>
        <v>44</v>
      </c>
      <c r="ES67" s="19" t="str">
        <f ca="1">IFERROR(__xludf.DUMMYFUNCTION("""COMPUTED_VALUE"""),"Странніков  А. М.")</f>
        <v>Странніков  А. М.</v>
      </c>
      <c r="ET67" s="19" t="str">
        <f ca="1">IFERROR(__xludf.DUMMYFUNCTION("""COMPUTED_VALUE"""),"...")</f>
        <v>...</v>
      </c>
      <c r="EU67" s="19">
        <f ca="1">IFERROR(__xludf.DUMMYFUNCTION("""COMPUTED_VALUE"""),44)</f>
        <v>44</v>
      </c>
      <c r="EV67" s="19" t="str">
        <f ca="1">IFERROR(__xludf.DUMMYFUNCTION("""COMPUTED_VALUE"""),"Странніков  А. М.")</f>
        <v>Странніков  А. М.</v>
      </c>
      <c r="EW67" s="19" t="str">
        <f ca="1">IFERROR(__xludf.DUMMYFUNCTION("""COMPUTED_VALUE"""),"...")</f>
        <v>...</v>
      </c>
      <c r="EX67" s="19">
        <f ca="1">IFERROR(__xludf.DUMMYFUNCTION("""COMPUTED_VALUE"""),44)</f>
        <v>44</v>
      </c>
      <c r="EY67" s="19" t="str">
        <f ca="1">IFERROR(__xludf.DUMMYFUNCTION("""COMPUTED_VALUE"""),"Странніков  А. М.")</f>
        <v>Странніков  А. М.</v>
      </c>
      <c r="EZ67" s="19" t="str">
        <f ca="1">IFERROR(__xludf.DUMMYFUNCTION("""COMPUTED_VALUE"""),"...")</f>
        <v>...</v>
      </c>
      <c r="FA67" s="19">
        <f ca="1">IFERROR(__xludf.DUMMYFUNCTION("""COMPUTED_VALUE"""),44)</f>
        <v>44</v>
      </c>
      <c r="FB67" s="19" t="str">
        <f ca="1">IFERROR(__xludf.DUMMYFUNCTION("""COMPUTED_VALUE"""),"Странніков  А. М.")</f>
        <v>Странніков  А. М.</v>
      </c>
      <c r="FC67" s="19" t="str">
        <f ca="1">IFERROR(__xludf.DUMMYFUNCTION("""COMPUTED_VALUE"""),"...")</f>
        <v>...</v>
      </c>
      <c r="FD67" s="19">
        <f ca="1">IFERROR(__xludf.DUMMYFUNCTION("""COMPUTED_VALUE"""),44)</f>
        <v>44</v>
      </c>
      <c r="FE67" s="19" t="str">
        <f ca="1">IFERROR(__xludf.DUMMYFUNCTION("""COMPUTED_VALUE"""),"Странніков  А. М.")</f>
        <v>Странніков  А. М.</v>
      </c>
      <c r="FF67" s="19" t="str">
        <f ca="1">IFERROR(__xludf.DUMMYFUNCTION("""COMPUTED_VALUE"""),"...")</f>
        <v>...</v>
      </c>
      <c r="FG67" s="19">
        <f ca="1">IFERROR(__xludf.DUMMYFUNCTION("""COMPUTED_VALUE"""),44)</f>
        <v>44</v>
      </c>
      <c r="FH67" s="19" t="str">
        <f ca="1">IFERROR(__xludf.DUMMYFUNCTION("""COMPUTED_VALUE"""),"Странніков  А. М.")</f>
        <v>Странніков  А. М.</v>
      </c>
      <c r="FI67" s="19" t="str">
        <f ca="1">IFERROR(__xludf.DUMMYFUNCTION("""COMPUTED_VALUE"""),"...")</f>
        <v>...</v>
      </c>
      <c r="FJ67" s="19">
        <f ca="1">IFERROR(__xludf.DUMMYFUNCTION("""COMPUTED_VALUE"""),44)</f>
        <v>44</v>
      </c>
      <c r="FK67" s="19" t="str">
        <f ca="1">IFERROR(__xludf.DUMMYFUNCTION("""COMPUTED_VALUE"""),"Странніков  А. М.")</f>
        <v>Странніков  А. М.</v>
      </c>
      <c r="FL67" s="19" t="str">
        <f ca="1">IFERROR(__xludf.DUMMYFUNCTION("""COMPUTED_VALUE"""),"...")</f>
        <v>...</v>
      </c>
      <c r="FM67" s="19">
        <f ca="1">IFERROR(__xludf.DUMMYFUNCTION("""COMPUTED_VALUE"""),44)</f>
        <v>44</v>
      </c>
      <c r="FN67" s="19" t="str">
        <f ca="1">IFERROR(__xludf.DUMMYFUNCTION("""COMPUTED_VALUE"""),"Странніков  А. М.")</f>
        <v>Странніков  А. М.</v>
      </c>
      <c r="FO67" s="19" t="str">
        <f ca="1">IFERROR(__xludf.DUMMYFUNCTION("""COMPUTED_VALUE"""),"...")</f>
        <v>...</v>
      </c>
      <c r="FP67" s="19">
        <f ca="1">IFERROR(__xludf.DUMMYFUNCTION("""COMPUTED_VALUE"""),44)</f>
        <v>44</v>
      </c>
      <c r="FQ67" s="19" t="str">
        <f ca="1">IFERROR(__xludf.DUMMYFUNCTION("""COMPUTED_VALUE"""),"Странніков  А. М.")</f>
        <v>Странніков  А. М.</v>
      </c>
      <c r="FR67" s="19" t="str">
        <f ca="1">IFERROR(__xludf.DUMMYFUNCTION("""COMPUTED_VALUE"""),"...")</f>
        <v>...</v>
      </c>
      <c r="FS67" s="19">
        <f ca="1">IFERROR(__xludf.DUMMYFUNCTION("""COMPUTED_VALUE"""),44)</f>
        <v>44</v>
      </c>
      <c r="FT67" s="19" t="str">
        <f ca="1">IFERROR(__xludf.DUMMYFUNCTION("""COMPUTED_VALUE"""),"Странніков  А. М.")</f>
        <v>Странніков  А. М.</v>
      </c>
      <c r="FU67" s="19" t="str">
        <f ca="1">IFERROR(__xludf.DUMMYFUNCTION("""COMPUTED_VALUE"""),"...")</f>
        <v>...</v>
      </c>
      <c r="FV67" s="19">
        <f ca="1">IFERROR(__xludf.DUMMYFUNCTION("""COMPUTED_VALUE"""),44)</f>
        <v>44</v>
      </c>
      <c r="FW67" s="19" t="str">
        <f ca="1">IFERROR(__xludf.DUMMYFUNCTION("""COMPUTED_VALUE"""),"Странніков  А. М.")</f>
        <v>Странніков  А. М.</v>
      </c>
      <c r="FX67" s="19" t="str">
        <f ca="1">IFERROR(__xludf.DUMMYFUNCTION("""COMPUTED_VALUE"""),"...")</f>
        <v>...</v>
      </c>
      <c r="FY67" s="19">
        <f ca="1">IFERROR(__xludf.DUMMYFUNCTION("""COMPUTED_VALUE"""),44)</f>
        <v>44</v>
      </c>
      <c r="FZ67" s="19" t="str">
        <f ca="1">IFERROR(__xludf.DUMMYFUNCTION("""COMPUTED_VALUE"""),"Странніков  А. М.")</f>
        <v>Странніков  А. М.</v>
      </c>
      <c r="GA67" s="19" t="str">
        <f ca="1">IFERROR(__xludf.DUMMYFUNCTION("""COMPUTED_VALUE"""),"...")</f>
        <v>...</v>
      </c>
      <c r="GB67" s="19">
        <f ca="1">IFERROR(__xludf.DUMMYFUNCTION("""COMPUTED_VALUE"""),44)</f>
        <v>44</v>
      </c>
      <c r="GC67" s="19" t="str">
        <f ca="1">IFERROR(__xludf.DUMMYFUNCTION("""COMPUTED_VALUE"""),"Странніков  А. М.")</f>
        <v>Странніков  А. М.</v>
      </c>
      <c r="GD67" s="19" t="str">
        <f ca="1">IFERROR(__xludf.DUMMYFUNCTION("""COMPUTED_VALUE"""),"...")</f>
        <v>...</v>
      </c>
      <c r="GE67" s="19">
        <f ca="1">IFERROR(__xludf.DUMMYFUNCTION("""COMPUTED_VALUE"""),44)</f>
        <v>44</v>
      </c>
      <c r="GF67" s="19" t="str">
        <f ca="1">IFERROR(__xludf.DUMMYFUNCTION("""COMPUTED_VALUE"""),"Странніков  А. М.")</f>
        <v>Странніков  А. М.</v>
      </c>
      <c r="GG67" s="19" t="str">
        <f ca="1">IFERROR(__xludf.DUMMYFUNCTION("""COMPUTED_VALUE"""),"...")</f>
        <v>...</v>
      </c>
      <c r="GH67" s="19">
        <f ca="1">IFERROR(__xludf.DUMMYFUNCTION("""COMPUTED_VALUE"""),44)</f>
        <v>44</v>
      </c>
      <c r="GI67" s="19" t="str">
        <f ca="1">IFERROR(__xludf.DUMMYFUNCTION("""COMPUTED_VALUE"""),"Странніков  А. М.")</f>
        <v>Странніков  А. М.</v>
      </c>
      <c r="GJ67" s="19" t="str">
        <f ca="1">IFERROR(__xludf.DUMMYFUNCTION("""COMPUTED_VALUE"""),"...")</f>
        <v>...</v>
      </c>
      <c r="GK67" s="19">
        <f ca="1">IFERROR(__xludf.DUMMYFUNCTION("""COMPUTED_VALUE"""),44)</f>
        <v>44</v>
      </c>
      <c r="GL67" s="19" t="str">
        <f ca="1">IFERROR(__xludf.DUMMYFUNCTION("""COMPUTED_VALUE"""),"Странніков  А. М.")</f>
        <v>Странніков  А. М.</v>
      </c>
      <c r="GM67" s="19" t="str">
        <f ca="1">IFERROR(__xludf.DUMMYFUNCTION("""COMPUTED_VALUE"""),"...")</f>
        <v>...</v>
      </c>
      <c r="GN67" s="19">
        <f ca="1">IFERROR(__xludf.DUMMYFUNCTION("""COMPUTED_VALUE"""),44)</f>
        <v>44</v>
      </c>
      <c r="GO67" s="19" t="str">
        <f ca="1">IFERROR(__xludf.DUMMYFUNCTION("""COMPUTED_VALUE"""),"Странніков  А. М.")</f>
        <v>Странніков  А. М.</v>
      </c>
      <c r="GP67" s="19" t="str">
        <f ca="1">IFERROR(__xludf.DUMMYFUNCTION("""COMPUTED_VALUE"""),"...")</f>
        <v>...</v>
      </c>
      <c r="GQ67" s="19">
        <f ca="1">IFERROR(__xludf.DUMMYFUNCTION("""COMPUTED_VALUE"""),44)</f>
        <v>44</v>
      </c>
      <c r="GR67" s="19" t="str">
        <f ca="1">IFERROR(__xludf.DUMMYFUNCTION("""COMPUTED_VALUE"""),"Странніков  А. М.")</f>
        <v>Странніков  А. М.</v>
      </c>
      <c r="GS67" s="19" t="str">
        <f ca="1">IFERROR(__xludf.DUMMYFUNCTION("""COMPUTED_VALUE"""),"...")</f>
        <v>...</v>
      </c>
      <c r="GT67" s="19">
        <f ca="1">IFERROR(__xludf.DUMMYFUNCTION("""COMPUTED_VALUE"""),44)</f>
        <v>44</v>
      </c>
      <c r="GU67" s="19" t="str">
        <f ca="1">IFERROR(__xludf.DUMMYFUNCTION("""COMPUTED_VALUE"""),"Странніков  А. М.")</f>
        <v>Странніков  А. М.</v>
      </c>
      <c r="GV67" s="19" t="str">
        <f ca="1">IFERROR(__xludf.DUMMYFUNCTION("""COMPUTED_VALUE"""),"...")</f>
        <v>...</v>
      </c>
      <c r="GW67" s="19">
        <f ca="1">IFERROR(__xludf.DUMMYFUNCTION("""COMPUTED_VALUE"""),44)</f>
        <v>44</v>
      </c>
      <c r="GX67" s="19" t="str">
        <f ca="1">IFERROR(__xludf.DUMMYFUNCTION("""COMPUTED_VALUE"""),"Странніков  А. М.")</f>
        <v>Странніков  А. М.</v>
      </c>
      <c r="GY67" s="19" t="str">
        <f ca="1">IFERROR(__xludf.DUMMYFUNCTION("""COMPUTED_VALUE"""),"...")</f>
        <v>...</v>
      </c>
      <c r="GZ67" s="19">
        <f ca="1">IFERROR(__xludf.DUMMYFUNCTION("""COMPUTED_VALUE"""),44)</f>
        <v>44</v>
      </c>
      <c r="HA67" s="19" t="str">
        <f ca="1">IFERROR(__xludf.DUMMYFUNCTION("""COMPUTED_VALUE"""),"Странніков  А. М.")</f>
        <v>Странніков  А. М.</v>
      </c>
      <c r="HB67" s="19" t="str">
        <f ca="1">IFERROR(__xludf.DUMMYFUNCTION("""COMPUTED_VALUE"""),"...")</f>
        <v>...</v>
      </c>
      <c r="HC67" s="19">
        <f ca="1">IFERROR(__xludf.DUMMYFUNCTION("""COMPUTED_VALUE"""),44)</f>
        <v>44</v>
      </c>
      <c r="HD67" s="19" t="str">
        <f ca="1">IFERROR(__xludf.DUMMYFUNCTION("""COMPUTED_VALUE"""),"Странніков  А. М.")</f>
        <v>Странніков  А. М.</v>
      </c>
      <c r="HE67" s="19" t="str">
        <f ca="1">IFERROR(__xludf.DUMMYFUNCTION("""COMPUTED_VALUE"""),"...")</f>
        <v>...</v>
      </c>
      <c r="HF67" s="19">
        <f ca="1">IFERROR(__xludf.DUMMYFUNCTION("""COMPUTED_VALUE"""),44)</f>
        <v>44</v>
      </c>
      <c r="HG67" s="19" t="str">
        <f ca="1">IFERROR(__xludf.DUMMYFUNCTION("""COMPUTED_VALUE"""),"Странніков  А. М.")</f>
        <v>Странніков  А. М.</v>
      </c>
      <c r="HH67" s="19" t="str">
        <f ca="1">IFERROR(__xludf.DUMMYFUNCTION("""COMPUTED_VALUE"""),"...")</f>
        <v>...</v>
      </c>
      <c r="HI67" s="19">
        <f ca="1">IFERROR(__xludf.DUMMYFUNCTION("""COMPUTED_VALUE"""),44)</f>
        <v>44</v>
      </c>
      <c r="HJ67" s="19" t="str">
        <f ca="1">IFERROR(__xludf.DUMMYFUNCTION("""COMPUTED_VALUE"""),"Странніков  А. М.")</f>
        <v>Странніков  А. М.</v>
      </c>
      <c r="HK67" s="19" t="str">
        <f ca="1">IFERROR(__xludf.DUMMYFUNCTION("""COMPUTED_VALUE"""),"...")</f>
        <v>...</v>
      </c>
      <c r="HL67" s="19">
        <f ca="1">IFERROR(__xludf.DUMMYFUNCTION("""COMPUTED_VALUE"""),44)</f>
        <v>44</v>
      </c>
      <c r="HM67" s="19" t="str">
        <f ca="1">IFERROR(__xludf.DUMMYFUNCTION("""COMPUTED_VALUE"""),"Странніков  А. М.")</f>
        <v>Странніков  А. М.</v>
      </c>
      <c r="HN67" s="19" t="str">
        <f ca="1">IFERROR(__xludf.DUMMYFUNCTION("""COMPUTED_VALUE"""),"...")</f>
        <v>...</v>
      </c>
      <c r="HO67" s="19">
        <f ca="1">IFERROR(__xludf.DUMMYFUNCTION("""COMPUTED_VALUE"""),44)</f>
        <v>44</v>
      </c>
      <c r="HP67" s="19" t="str">
        <f ca="1">IFERROR(__xludf.DUMMYFUNCTION("""COMPUTED_VALUE"""),"Странніков  А. М.")</f>
        <v>Странніков  А. М.</v>
      </c>
      <c r="HQ67" s="19" t="str">
        <f ca="1">IFERROR(__xludf.DUMMYFUNCTION("""COMPUTED_VALUE"""),"...")</f>
        <v>...</v>
      </c>
      <c r="HR67" s="19">
        <f ca="1">IFERROR(__xludf.DUMMYFUNCTION("""COMPUTED_VALUE"""),44)</f>
        <v>44</v>
      </c>
      <c r="HS67" s="19" t="str">
        <f ca="1">IFERROR(__xludf.DUMMYFUNCTION("""COMPUTED_VALUE"""),"Странніков  А. М.")</f>
        <v>Странніков  А. М.</v>
      </c>
      <c r="HT67" s="19" t="str">
        <f ca="1">IFERROR(__xludf.DUMMYFUNCTION("""COMPUTED_VALUE"""),"...")</f>
        <v>...</v>
      </c>
      <c r="HU67" s="19">
        <f ca="1">IFERROR(__xludf.DUMMYFUNCTION("""COMPUTED_VALUE"""),44)</f>
        <v>44</v>
      </c>
      <c r="HV67" s="19" t="str">
        <f ca="1">IFERROR(__xludf.DUMMYFUNCTION("""COMPUTED_VALUE"""),"Странніков  А. М.")</f>
        <v>Странніков  А. М.</v>
      </c>
      <c r="HW67" s="19" t="str">
        <f ca="1">IFERROR(__xludf.DUMMYFUNCTION("""COMPUTED_VALUE"""),"...")</f>
        <v>...</v>
      </c>
      <c r="HX67" s="19">
        <f ca="1">IFERROR(__xludf.DUMMYFUNCTION("""COMPUTED_VALUE"""),44)</f>
        <v>44</v>
      </c>
      <c r="HY67" s="19" t="str">
        <f ca="1">IFERROR(__xludf.DUMMYFUNCTION("""COMPUTED_VALUE"""),"Странніков  А. М.")</f>
        <v>Странніков  А. М.</v>
      </c>
      <c r="HZ67" s="19" t="str">
        <f ca="1">IFERROR(__xludf.DUMMYFUNCTION("""COMPUTED_VALUE"""),"...")</f>
        <v>...</v>
      </c>
      <c r="IA67" s="19">
        <f ca="1">IFERROR(__xludf.DUMMYFUNCTION("""COMPUTED_VALUE"""),44)</f>
        <v>44</v>
      </c>
      <c r="IB67" s="19" t="str">
        <f ca="1">IFERROR(__xludf.DUMMYFUNCTION("""COMPUTED_VALUE"""),"Странніков  А. М.")</f>
        <v>Странніков  А. М.</v>
      </c>
      <c r="IC67" s="19" t="str">
        <f ca="1">IFERROR(__xludf.DUMMYFUNCTION("""COMPUTED_VALUE"""),"...")</f>
        <v>...</v>
      </c>
      <c r="ID67" s="19">
        <f ca="1">IFERROR(__xludf.DUMMYFUNCTION("""COMPUTED_VALUE"""),44)</f>
        <v>44</v>
      </c>
      <c r="IE67" s="19" t="str">
        <f ca="1">IFERROR(__xludf.DUMMYFUNCTION("""COMPUTED_VALUE"""),"Странніков  А. М.")</f>
        <v>Странніков  А. М.</v>
      </c>
      <c r="IF67" s="19" t="str">
        <f ca="1">IFERROR(__xludf.DUMMYFUNCTION("""COMPUTED_VALUE"""),"...")</f>
        <v>...</v>
      </c>
      <c r="IG67" s="19">
        <f ca="1">IFERROR(__xludf.DUMMYFUNCTION("""COMPUTED_VALUE"""),44)</f>
        <v>44</v>
      </c>
      <c r="IH67" s="19" t="str">
        <f ca="1">IFERROR(__xludf.DUMMYFUNCTION("""COMPUTED_VALUE"""),"Странніков  А. М.")</f>
        <v>Странніков  А. М.</v>
      </c>
      <c r="II67" s="19" t="str">
        <f ca="1">IFERROR(__xludf.DUMMYFUNCTION("""COMPUTED_VALUE"""),"...")</f>
        <v>...</v>
      </c>
      <c r="IJ67" s="19">
        <f ca="1">IFERROR(__xludf.DUMMYFUNCTION("""COMPUTED_VALUE"""),44)</f>
        <v>44</v>
      </c>
      <c r="IK67" s="19" t="str">
        <f ca="1">IFERROR(__xludf.DUMMYFUNCTION("""COMPUTED_VALUE"""),"Странніков  А. М.")</f>
        <v>Странніков  А. М.</v>
      </c>
      <c r="IL67" s="19" t="str">
        <f ca="1">IFERROR(__xludf.DUMMYFUNCTION("""COMPUTED_VALUE"""),"...")</f>
        <v>...</v>
      </c>
      <c r="IM67" s="19">
        <f ca="1">IFERROR(__xludf.DUMMYFUNCTION("""COMPUTED_VALUE"""),44)</f>
        <v>44</v>
      </c>
      <c r="IN67" s="19" t="str">
        <f ca="1">IFERROR(__xludf.DUMMYFUNCTION("""COMPUTED_VALUE"""),"Странніков  А. М.")</f>
        <v>Странніков  А. М.</v>
      </c>
      <c r="IO67" s="19" t="str">
        <f ca="1">IFERROR(__xludf.DUMMYFUNCTION("""COMPUTED_VALUE"""),"...")</f>
        <v>...</v>
      </c>
      <c r="IP67" s="19">
        <f ca="1">IFERROR(__xludf.DUMMYFUNCTION("""COMPUTED_VALUE"""),44)</f>
        <v>44</v>
      </c>
      <c r="IQ67" s="19" t="str">
        <f ca="1">IFERROR(__xludf.DUMMYFUNCTION("""COMPUTED_VALUE"""),"Странніков  А. М.")</f>
        <v>Странніков  А. М.</v>
      </c>
      <c r="IR67" s="19" t="str">
        <f ca="1">IFERROR(__xludf.DUMMYFUNCTION("""COMPUTED_VALUE"""),"...")</f>
        <v>...</v>
      </c>
      <c r="IS67" s="19">
        <f ca="1">IFERROR(__xludf.DUMMYFUNCTION("""COMPUTED_VALUE"""),44)</f>
        <v>44</v>
      </c>
      <c r="IT67" s="19" t="str">
        <f ca="1">IFERROR(__xludf.DUMMYFUNCTION("""COMPUTED_VALUE"""),"Странніков  А. М.")</f>
        <v>Странніков  А. М.</v>
      </c>
      <c r="IU67" s="19" t="str">
        <f ca="1">IFERROR(__xludf.DUMMYFUNCTION("""COMPUTED_VALUE"""),"...")</f>
        <v>...</v>
      </c>
      <c r="IV67" s="19">
        <f ca="1">IFERROR(__xludf.DUMMYFUNCTION("""COMPUTED_VALUE"""),44)</f>
        <v>44</v>
      </c>
      <c r="IW67" s="19" t="str">
        <f ca="1">IFERROR(__xludf.DUMMYFUNCTION("""COMPUTED_VALUE"""),"Странніков  А. М.")</f>
        <v>Странніков  А. М.</v>
      </c>
      <c r="IX67" s="19" t="str">
        <f ca="1">IFERROR(__xludf.DUMMYFUNCTION("""COMPUTED_VALUE"""),"...")</f>
        <v>...</v>
      </c>
      <c r="IY67" s="19">
        <f ca="1">IFERROR(__xludf.DUMMYFUNCTION("""COMPUTED_VALUE"""),44)</f>
        <v>44</v>
      </c>
      <c r="IZ67" s="19" t="str">
        <f ca="1">IFERROR(__xludf.DUMMYFUNCTION("""COMPUTED_VALUE"""),"Странніков  А. М.")</f>
        <v>Странніков  А. М.</v>
      </c>
      <c r="JA67" s="19" t="str">
        <f ca="1">IFERROR(__xludf.DUMMYFUNCTION("""COMPUTED_VALUE"""),"...")</f>
        <v>...</v>
      </c>
      <c r="JB67" s="19">
        <f ca="1">IFERROR(__xludf.DUMMYFUNCTION("""COMPUTED_VALUE"""),44)</f>
        <v>44</v>
      </c>
      <c r="JC67" s="19" t="str">
        <f ca="1">IFERROR(__xludf.DUMMYFUNCTION("""COMPUTED_VALUE"""),"Странніков  А. М.")</f>
        <v>Странніков  А. М.</v>
      </c>
      <c r="JD67" s="19" t="str">
        <f ca="1">IFERROR(__xludf.DUMMYFUNCTION("""COMPUTED_VALUE"""),"...")</f>
        <v>...</v>
      </c>
      <c r="JE67" s="19">
        <f ca="1">IFERROR(__xludf.DUMMYFUNCTION("""COMPUTED_VALUE"""),44)</f>
        <v>44</v>
      </c>
      <c r="JF67" s="19" t="str">
        <f ca="1">IFERROR(__xludf.DUMMYFUNCTION("""COMPUTED_VALUE"""),"Странніков  А. М.")</f>
        <v>Странніков  А. М.</v>
      </c>
      <c r="JG67" s="19" t="str">
        <f ca="1">IFERROR(__xludf.DUMMYFUNCTION("""COMPUTED_VALUE"""),"...")</f>
        <v>...</v>
      </c>
      <c r="JH67" s="19">
        <f ca="1">IFERROR(__xludf.DUMMYFUNCTION("""COMPUTED_VALUE"""),44)</f>
        <v>44</v>
      </c>
      <c r="JI67" s="19" t="str">
        <f ca="1">IFERROR(__xludf.DUMMYFUNCTION("""COMPUTED_VALUE"""),"Странніков  А. М.")</f>
        <v>Странніков  А. М.</v>
      </c>
      <c r="JJ67" s="19" t="str">
        <f ca="1">IFERROR(__xludf.DUMMYFUNCTION("""COMPUTED_VALUE"""),"...")</f>
        <v>...</v>
      </c>
      <c r="JK67" s="19">
        <f ca="1">IFERROR(__xludf.DUMMYFUNCTION("""COMPUTED_VALUE"""),44)</f>
        <v>44</v>
      </c>
      <c r="JL67" s="19" t="str">
        <f ca="1">IFERROR(__xludf.DUMMYFUNCTION("""COMPUTED_VALUE"""),"Странніков  А. М.")</f>
        <v>Странніков  А. М.</v>
      </c>
      <c r="JM67" s="19" t="str">
        <f ca="1">IFERROR(__xludf.DUMMYFUNCTION("""COMPUTED_VALUE"""),"...")</f>
        <v>...</v>
      </c>
      <c r="JN67" s="19">
        <f ca="1">IFERROR(__xludf.DUMMYFUNCTION("""COMPUTED_VALUE"""),44)</f>
        <v>44</v>
      </c>
      <c r="JO67" s="19" t="str">
        <f ca="1">IFERROR(__xludf.DUMMYFUNCTION("""COMPUTED_VALUE"""),"Странніков  А. М.")</f>
        <v>Странніков  А. М.</v>
      </c>
      <c r="JP67" s="19" t="str">
        <f ca="1">IFERROR(__xludf.DUMMYFUNCTION("""COMPUTED_VALUE"""),"...")</f>
        <v>...</v>
      </c>
      <c r="JQ67" s="19">
        <f ca="1">IFERROR(__xludf.DUMMYFUNCTION("""COMPUTED_VALUE"""),44)</f>
        <v>44</v>
      </c>
      <c r="JR67" s="19" t="str">
        <f ca="1">IFERROR(__xludf.DUMMYFUNCTION("""COMPUTED_VALUE"""),"Странніков  А. М.")</f>
        <v>Странніков  А. М.</v>
      </c>
      <c r="JS67" s="19" t="str">
        <f ca="1">IFERROR(__xludf.DUMMYFUNCTION("""COMPUTED_VALUE"""),"...")</f>
        <v>...</v>
      </c>
      <c r="JT67" s="19">
        <f ca="1">IFERROR(__xludf.DUMMYFUNCTION("""COMPUTED_VALUE"""),44)</f>
        <v>44</v>
      </c>
      <c r="JU67" s="19" t="str">
        <f ca="1">IFERROR(__xludf.DUMMYFUNCTION("""COMPUTED_VALUE"""),"Странніков  А. М.")</f>
        <v>Странніков  А. М.</v>
      </c>
      <c r="JV67" s="19" t="str">
        <f ca="1">IFERROR(__xludf.DUMMYFUNCTION("""COMPUTED_VALUE"""),"...")</f>
        <v>...</v>
      </c>
      <c r="JW67" s="19">
        <f ca="1">IFERROR(__xludf.DUMMYFUNCTION("""COMPUTED_VALUE"""),44)</f>
        <v>44</v>
      </c>
      <c r="JX67" s="19" t="str">
        <f ca="1">IFERROR(__xludf.DUMMYFUNCTION("""COMPUTED_VALUE"""),"Странніков  А. М.")</f>
        <v>Странніков  А. М.</v>
      </c>
      <c r="JY67" s="19" t="str">
        <f ca="1">IFERROR(__xludf.DUMMYFUNCTION("""COMPUTED_VALUE"""),"...")</f>
        <v>...</v>
      </c>
      <c r="JZ67" s="19">
        <f ca="1">IFERROR(__xludf.DUMMYFUNCTION("""COMPUTED_VALUE"""),44)</f>
        <v>44</v>
      </c>
      <c r="KA67" s="19" t="str">
        <f ca="1">IFERROR(__xludf.DUMMYFUNCTION("""COMPUTED_VALUE"""),"Странніков  А. М.")</f>
        <v>Странніков  А. М.</v>
      </c>
      <c r="KB67" s="19" t="str">
        <f ca="1">IFERROR(__xludf.DUMMYFUNCTION("""COMPUTED_VALUE"""),"...")</f>
        <v>...</v>
      </c>
      <c r="KC67" s="19">
        <f ca="1">IFERROR(__xludf.DUMMYFUNCTION("""COMPUTED_VALUE"""),44)</f>
        <v>44</v>
      </c>
      <c r="KD67" s="19" t="str">
        <f ca="1">IFERROR(__xludf.DUMMYFUNCTION("""COMPUTED_VALUE"""),"Странніков  А. М.")</f>
        <v>Странніков  А. М.</v>
      </c>
      <c r="KE67" s="19" t="str">
        <f ca="1">IFERROR(__xludf.DUMMYFUNCTION("""COMPUTED_VALUE"""),"...")</f>
        <v>...</v>
      </c>
      <c r="KF67" s="19">
        <f ca="1">IFERROR(__xludf.DUMMYFUNCTION("""COMPUTED_VALUE"""),44)</f>
        <v>44</v>
      </c>
      <c r="KG67" s="19" t="str">
        <f ca="1">IFERROR(__xludf.DUMMYFUNCTION("""COMPUTED_VALUE"""),"Странніков  А. М.")</f>
        <v>Странніков  А. М.</v>
      </c>
      <c r="KH67" s="19" t="str">
        <f ca="1">IFERROR(__xludf.DUMMYFUNCTION("""COMPUTED_VALUE"""),"...")</f>
        <v>...</v>
      </c>
      <c r="KI67" s="19">
        <f ca="1">IFERROR(__xludf.DUMMYFUNCTION("""COMPUTED_VALUE"""),44)</f>
        <v>44</v>
      </c>
      <c r="KJ67" s="19" t="str">
        <f ca="1">IFERROR(__xludf.DUMMYFUNCTION("""COMPUTED_VALUE"""),"Странніков  А. М.")</f>
        <v>Странніков  А. М.</v>
      </c>
      <c r="KK67" s="19" t="str">
        <f ca="1">IFERROR(__xludf.DUMMYFUNCTION("""COMPUTED_VALUE"""),"...")</f>
        <v>...</v>
      </c>
      <c r="KL67" s="19">
        <f ca="1">IFERROR(__xludf.DUMMYFUNCTION("""COMPUTED_VALUE"""),44)</f>
        <v>44</v>
      </c>
      <c r="KM67" s="19" t="str">
        <f ca="1">IFERROR(__xludf.DUMMYFUNCTION("""COMPUTED_VALUE"""),"Странніков  А. М.")</f>
        <v>Странніков  А. М.</v>
      </c>
      <c r="KN67" s="19" t="str">
        <f ca="1">IFERROR(__xludf.DUMMYFUNCTION("""COMPUTED_VALUE"""),"...")</f>
        <v>...</v>
      </c>
      <c r="KO67" s="19">
        <f ca="1">IFERROR(__xludf.DUMMYFUNCTION("""COMPUTED_VALUE"""),44)</f>
        <v>44</v>
      </c>
      <c r="KP67" s="19" t="str">
        <f ca="1">IFERROR(__xludf.DUMMYFUNCTION("""COMPUTED_VALUE"""),"Странніков  А. М.")</f>
        <v>Странніков  А. М.</v>
      </c>
      <c r="KQ67" s="19" t="str">
        <f ca="1">IFERROR(__xludf.DUMMYFUNCTION("""COMPUTED_VALUE"""),"...")</f>
        <v>...</v>
      </c>
      <c r="KR67" s="19">
        <f ca="1">IFERROR(__xludf.DUMMYFUNCTION("""COMPUTED_VALUE"""),44)</f>
        <v>44</v>
      </c>
      <c r="KS67" s="19" t="str">
        <f ca="1">IFERROR(__xludf.DUMMYFUNCTION("""COMPUTED_VALUE"""),"Странніков  А. М.")</f>
        <v>Странніков  А. М.</v>
      </c>
      <c r="KT67" s="19" t="str">
        <f ca="1">IFERROR(__xludf.DUMMYFUNCTION("""COMPUTED_VALUE"""),"...")</f>
        <v>...</v>
      </c>
      <c r="KU67" s="19">
        <f ca="1">IFERROR(__xludf.DUMMYFUNCTION("""COMPUTED_VALUE"""),44)</f>
        <v>44</v>
      </c>
      <c r="KV67" s="19" t="str">
        <f ca="1">IFERROR(__xludf.DUMMYFUNCTION("""COMPUTED_VALUE"""),"Странніков  А. М.")</f>
        <v>Странніков  А. М.</v>
      </c>
      <c r="KW67" s="19" t="str">
        <f ca="1">IFERROR(__xludf.DUMMYFUNCTION("""COMPUTED_VALUE"""),"...")</f>
        <v>...</v>
      </c>
      <c r="KX67" s="19">
        <f ca="1">IFERROR(__xludf.DUMMYFUNCTION("""COMPUTED_VALUE"""),44)</f>
        <v>44</v>
      </c>
      <c r="KY67" s="19" t="str">
        <f ca="1">IFERROR(__xludf.DUMMYFUNCTION("""COMPUTED_VALUE"""),"Странніков  А. М.")</f>
        <v>Странніков  А. М.</v>
      </c>
      <c r="KZ67" s="19" t="str">
        <f ca="1">IFERROR(__xludf.DUMMYFUNCTION("""COMPUTED_VALUE"""),"...")</f>
        <v>...</v>
      </c>
      <c r="LA67" s="19">
        <f ca="1">IFERROR(__xludf.DUMMYFUNCTION("""COMPUTED_VALUE"""),44)</f>
        <v>44</v>
      </c>
      <c r="LB67" s="19" t="str">
        <f ca="1">IFERROR(__xludf.DUMMYFUNCTION("""COMPUTED_VALUE"""),"Странніков  А. М.")</f>
        <v>Странніков  А. М.</v>
      </c>
      <c r="LC67" s="19" t="str">
        <f ca="1">IFERROR(__xludf.DUMMYFUNCTION("""COMPUTED_VALUE"""),"...")</f>
        <v>...</v>
      </c>
      <c r="LD67" s="19">
        <f ca="1">IFERROR(__xludf.DUMMYFUNCTION("""COMPUTED_VALUE"""),44)</f>
        <v>44</v>
      </c>
      <c r="LE67" s="19" t="str">
        <f ca="1">IFERROR(__xludf.DUMMYFUNCTION("""COMPUTED_VALUE"""),"Странніков  А. М.")</f>
        <v>Странніков  А. М.</v>
      </c>
      <c r="LF67" s="19" t="str">
        <f ca="1">IFERROR(__xludf.DUMMYFUNCTION("""COMPUTED_VALUE"""),"...")</f>
        <v>...</v>
      </c>
      <c r="LG67" s="19">
        <f ca="1">IFERROR(__xludf.DUMMYFUNCTION("""COMPUTED_VALUE"""),44)</f>
        <v>44</v>
      </c>
      <c r="LH67" s="19" t="str">
        <f ca="1">IFERROR(__xludf.DUMMYFUNCTION("""COMPUTED_VALUE"""),"Странніков  А. М.")</f>
        <v>Странніков  А. М.</v>
      </c>
      <c r="LI67" s="19" t="str">
        <f ca="1">IFERROR(__xludf.DUMMYFUNCTION("""COMPUTED_VALUE"""),"...")</f>
        <v>...</v>
      </c>
      <c r="LJ67" s="19">
        <f ca="1">IFERROR(__xludf.DUMMYFUNCTION("""COMPUTED_VALUE"""),44)</f>
        <v>44</v>
      </c>
      <c r="LK67" s="19" t="str">
        <f ca="1">IFERROR(__xludf.DUMMYFUNCTION("""COMPUTED_VALUE"""),"Странніков  А. М.")</f>
        <v>Странніков  А. М.</v>
      </c>
      <c r="LL67" s="19" t="str">
        <f ca="1">IFERROR(__xludf.DUMMYFUNCTION("""COMPUTED_VALUE"""),"...")</f>
        <v>...</v>
      </c>
      <c r="LM67" s="19">
        <f ca="1">IFERROR(__xludf.DUMMYFUNCTION("""COMPUTED_VALUE"""),44)</f>
        <v>44</v>
      </c>
      <c r="LN67" s="19" t="str">
        <f ca="1">IFERROR(__xludf.DUMMYFUNCTION("""COMPUTED_VALUE"""),"Странніков  А. М.")</f>
        <v>Странніков  А. М.</v>
      </c>
      <c r="LO67" s="19" t="str">
        <f ca="1">IFERROR(__xludf.DUMMYFUNCTION("""COMPUTED_VALUE"""),"...")</f>
        <v>...</v>
      </c>
      <c r="LP67" s="19">
        <f ca="1">IFERROR(__xludf.DUMMYFUNCTION("""COMPUTED_VALUE"""),44)</f>
        <v>44</v>
      </c>
      <c r="LQ67" s="19" t="str">
        <f ca="1">IFERROR(__xludf.DUMMYFUNCTION("""COMPUTED_VALUE"""),"Странніков  А. М.")</f>
        <v>Странніков  А. М.</v>
      </c>
      <c r="LR67" s="19" t="str">
        <f ca="1">IFERROR(__xludf.DUMMYFUNCTION("""COMPUTED_VALUE"""),"...")</f>
        <v>...</v>
      </c>
      <c r="LS67" s="19">
        <f ca="1">IFERROR(__xludf.DUMMYFUNCTION("""COMPUTED_VALUE"""),44)</f>
        <v>44</v>
      </c>
      <c r="LT67" s="19" t="str">
        <f ca="1">IFERROR(__xludf.DUMMYFUNCTION("""COMPUTED_VALUE"""),"Странніков  А. М.")</f>
        <v>Странніков  А. М.</v>
      </c>
      <c r="LU67" s="19" t="str">
        <f ca="1">IFERROR(__xludf.DUMMYFUNCTION("""COMPUTED_VALUE"""),"...")</f>
        <v>...</v>
      </c>
      <c r="LV67" s="19">
        <f ca="1">IFERROR(__xludf.DUMMYFUNCTION("""COMPUTED_VALUE"""),44)</f>
        <v>44</v>
      </c>
      <c r="LW67" s="19" t="str">
        <f ca="1">IFERROR(__xludf.DUMMYFUNCTION("""COMPUTED_VALUE"""),"Странніков  А. М.")</f>
        <v>Странніков  А. М.</v>
      </c>
      <c r="LX67" s="19" t="str">
        <f ca="1">IFERROR(__xludf.DUMMYFUNCTION("""COMPUTED_VALUE"""),"...")</f>
        <v>...</v>
      </c>
      <c r="LY67" s="19">
        <f ca="1">IFERROR(__xludf.DUMMYFUNCTION("""COMPUTED_VALUE"""),44)</f>
        <v>44</v>
      </c>
      <c r="LZ67" s="19" t="str">
        <f ca="1">IFERROR(__xludf.DUMMYFUNCTION("""COMPUTED_VALUE"""),"Странніков  А. М.")</f>
        <v>Странніков  А. М.</v>
      </c>
      <c r="MA67" s="19" t="str">
        <f ca="1">IFERROR(__xludf.DUMMYFUNCTION("""COMPUTED_VALUE"""),"...")</f>
        <v>...</v>
      </c>
      <c r="MB67" s="19">
        <f ca="1">IFERROR(__xludf.DUMMYFUNCTION("""COMPUTED_VALUE"""),44)</f>
        <v>44</v>
      </c>
      <c r="MC67" s="19" t="str">
        <f ca="1">IFERROR(__xludf.DUMMYFUNCTION("""COMPUTED_VALUE"""),"Странніков  А. М.")</f>
        <v>Странніков  А. М.</v>
      </c>
      <c r="MD67" s="19" t="str">
        <f ca="1">IFERROR(__xludf.DUMMYFUNCTION("""COMPUTED_VALUE"""),"...")</f>
        <v>...</v>
      </c>
      <c r="ME67" s="19">
        <f ca="1">IFERROR(__xludf.DUMMYFUNCTION("""COMPUTED_VALUE"""),44)</f>
        <v>44</v>
      </c>
      <c r="MF67" s="19" t="str">
        <f ca="1">IFERROR(__xludf.DUMMYFUNCTION("""COMPUTED_VALUE"""),"Странніков  А. М.")</f>
        <v>Странніков  А. М.</v>
      </c>
      <c r="MG67" s="19" t="str">
        <f ca="1">IFERROR(__xludf.DUMMYFUNCTION("""COMPUTED_VALUE"""),"...")</f>
        <v>...</v>
      </c>
      <c r="MH67" s="19">
        <f ca="1">IFERROR(__xludf.DUMMYFUNCTION("""COMPUTED_VALUE"""),44)</f>
        <v>44</v>
      </c>
      <c r="MI67" s="19" t="str">
        <f ca="1">IFERROR(__xludf.DUMMYFUNCTION("""COMPUTED_VALUE"""),"Странніков  А. М.")</f>
        <v>Странніков  А. М.</v>
      </c>
      <c r="MJ67" s="19" t="str">
        <f ca="1">IFERROR(__xludf.DUMMYFUNCTION("""COMPUTED_VALUE"""),"...")</f>
        <v>...</v>
      </c>
      <c r="MK67" s="19">
        <f ca="1">IFERROR(__xludf.DUMMYFUNCTION("""COMPUTED_VALUE"""),44)</f>
        <v>44</v>
      </c>
      <c r="ML67" s="19" t="str">
        <f ca="1">IFERROR(__xludf.DUMMYFUNCTION("""COMPUTED_VALUE"""),"Странніков  А. М.")</f>
        <v>Странніков  А. М.</v>
      </c>
      <c r="MM67" s="19" t="str">
        <f ca="1">IFERROR(__xludf.DUMMYFUNCTION("""COMPUTED_VALUE"""),"...")</f>
        <v>...</v>
      </c>
      <c r="MN67" s="19">
        <f ca="1">IFERROR(__xludf.DUMMYFUNCTION("""COMPUTED_VALUE"""),44)</f>
        <v>44</v>
      </c>
      <c r="MO67" s="19" t="str">
        <f ca="1">IFERROR(__xludf.DUMMYFUNCTION("""COMPUTED_VALUE"""),"Странніков  А. М.")</f>
        <v>Странніков  А. М.</v>
      </c>
      <c r="MP67" s="19" t="str">
        <f ca="1">IFERROR(__xludf.DUMMYFUNCTION("""COMPUTED_VALUE"""),"...")</f>
        <v>...</v>
      </c>
      <c r="MQ67" s="19">
        <f ca="1">IFERROR(__xludf.DUMMYFUNCTION("""COMPUTED_VALUE"""),44)</f>
        <v>44</v>
      </c>
      <c r="MR67" s="19" t="str">
        <f ca="1">IFERROR(__xludf.DUMMYFUNCTION("""COMPUTED_VALUE"""),"Странніков  А. М.")</f>
        <v>Странніков  А. М.</v>
      </c>
      <c r="MS67" s="19" t="str">
        <f ca="1">IFERROR(__xludf.DUMMYFUNCTION("""COMPUTED_VALUE"""),"...")</f>
        <v>...</v>
      </c>
      <c r="MT67" s="19">
        <f ca="1">IFERROR(__xludf.DUMMYFUNCTION("""COMPUTED_VALUE"""),44)</f>
        <v>44</v>
      </c>
      <c r="MU67" s="19" t="str">
        <f ca="1">IFERROR(__xludf.DUMMYFUNCTION("""COMPUTED_VALUE"""),"Странніков  А. М.")</f>
        <v>Странніков  А. М.</v>
      </c>
      <c r="MV67" s="19" t="str">
        <f ca="1">IFERROR(__xludf.DUMMYFUNCTION("""COMPUTED_VALUE"""),"...")</f>
        <v>...</v>
      </c>
      <c r="MW67" s="19">
        <f ca="1">IFERROR(__xludf.DUMMYFUNCTION("""COMPUTED_VALUE"""),44)</f>
        <v>44</v>
      </c>
      <c r="MX67" s="19" t="str">
        <f ca="1">IFERROR(__xludf.DUMMYFUNCTION("""COMPUTED_VALUE"""),"Странніков  А. М.")</f>
        <v>Странніков  А. М.</v>
      </c>
      <c r="MY67" s="19" t="str">
        <f ca="1">IFERROR(__xludf.DUMMYFUNCTION("""COMPUTED_VALUE"""),"...")</f>
        <v>...</v>
      </c>
      <c r="MZ67" s="19">
        <f ca="1">IFERROR(__xludf.DUMMYFUNCTION("""COMPUTED_VALUE"""),44)</f>
        <v>44</v>
      </c>
      <c r="NA67" s="19" t="str">
        <f ca="1">IFERROR(__xludf.DUMMYFUNCTION("""COMPUTED_VALUE"""),"Странніков  А. М.")</f>
        <v>Странніков  А. М.</v>
      </c>
      <c r="NB67" s="19" t="str">
        <f ca="1">IFERROR(__xludf.DUMMYFUNCTION("""COMPUTED_VALUE"""),"...")</f>
        <v>...</v>
      </c>
      <c r="NC67" s="19">
        <f ca="1">IFERROR(__xludf.DUMMYFUNCTION("""COMPUTED_VALUE"""),44)</f>
        <v>44</v>
      </c>
      <c r="ND67" s="19" t="str">
        <f ca="1">IFERROR(__xludf.DUMMYFUNCTION("""COMPUTED_VALUE"""),"Странніков  А. М.")</f>
        <v>Странніков  А. М.</v>
      </c>
      <c r="NE67" s="19" t="str">
        <f ca="1">IFERROR(__xludf.DUMMYFUNCTION("""COMPUTED_VALUE"""),"...")</f>
        <v>...</v>
      </c>
      <c r="NF67" s="19">
        <f ca="1">IFERROR(__xludf.DUMMYFUNCTION("""COMPUTED_VALUE"""),44)</f>
        <v>44</v>
      </c>
      <c r="NG67" s="19" t="str">
        <f ca="1">IFERROR(__xludf.DUMMYFUNCTION("""COMPUTED_VALUE"""),"Странніков  А. М.")</f>
        <v>Странніков  А. М.</v>
      </c>
      <c r="NH67" s="19" t="str">
        <f ca="1">IFERROR(__xludf.DUMMYFUNCTION("""COMPUTED_VALUE"""),"...")</f>
        <v>...</v>
      </c>
      <c r="NI67" s="19">
        <f ca="1">IFERROR(__xludf.DUMMYFUNCTION("""COMPUTED_VALUE"""),44)</f>
        <v>44</v>
      </c>
      <c r="NJ67" s="19" t="str">
        <f ca="1">IFERROR(__xludf.DUMMYFUNCTION("""COMPUTED_VALUE"""),"Странніков  А. М.")</f>
        <v>Странніков  А. М.</v>
      </c>
      <c r="NK67" s="19" t="str">
        <f ca="1">IFERROR(__xludf.DUMMYFUNCTION("""COMPUTED_VALUE"""),"...")</f>
        <v>...</v>
      </c>
      <c r="NL67" s="19">
        <f ca="1">IFERROR(__xludf.DUMMYFUNCTION("""COMPUTED_VALUE"""),44)</f>
        <v>44</v>
      </c>
      <c r="NM67" s="19" t="str">
        <f ca="1">IFERROR(__xludf.DUMMYFUNCTION("""COMPUTED_VALUE"""),"Странніков  А. М.")</f>
        <v>Странніков  А. М.</v>
      </c>
      <c r="NN67" s="19" t="str">
        <f ca="1">IFERROR(__xludf.DUMMYFUNCTION("""COMPUTED_VALUE"""),"...")</f>
        <v>...</v>
      </c>
      <c r="NO67" s="19">
        <f ca="1">IFERROR(__xludf.DUMMYFUNCTION("""COMPUTED_VALUE"""),44)</f>
        <v>44</v>
      </c>
      <c r="NP67" s="19" t="str">
        <f ca="1">IFERROR(__xludf.DUMMYFUNCTION("""COMPUTED_VALUE"""),"Странніков  А. М.")</f>
        <v>Странніков  А. М.</v>
      </c>
      <c r="NQ67" s="19" t="str">
        <f ca="1">IFERROR(__xludf.DUMMYFUNCTION("""COMPUTED_VALUE"""),"...")</f>
        <v>...</v>
      </c>
      <c r="NR67" s="19">
        <f ca="1">IFERROR(__xludf.DUMMYFUNCTION("""COMPUTED_VALUE"""),44)</f>
        <v>44</v>
      </c>
      <c r="NS67" s="19" t="str">
        <f ca="1">IFERROR(__xludf.DUMMYFUNCTION("""COMPUTED_VALUE"""),"Странніков  А. М.")</f>
        <v>Странніков  А. М.</v>
      </c>
      <c r="NT67" s="19" t="str">
        <f ca="1">IFERROR(__xludf.DUMMYFUNCTION("""COMPUTED_VALUE"""),"...")</f>
        <v>...</v>
      </c>
      <c r="NU67" s="19">
        <f ca="1">IFERROR(__xludf.DUMMYFUNCTION("""COMPUTED_VALUE"""),44)</f>
        <v>44</v>
      </c>
      <c r="NV67" s="19" t="str">
        <f ca="1">IFERROR(__xludf.DUMMYFUNCTION("""COMPUTED_VALUE"""),"Странніков  А. М.")</f>
        <v>Странніков  А. М.</v>
      </c>
      <c r="NW67" s="19" t="str">
        <f ca="1">IFERROR(__xludf.DUMMYFUNCTION("""COMPUTED_VALUE"""),"...")</f>
        <v>...</v>
      </c>
      <c r="NX67" s="19">
        <f ca="1">IFERROR(__xludf.DUMMYFUNCTION("""COMPUTED_VALUE"""),44)</f>
        <v>44</v>
      </c>
      <c r="NY67" s="19" t="str">
        <f ca="1">IFERROR(__xludf.DUMMYFUNCTION("""COMPUTED_VALUE"""),"Странніков  А. М.")</f>
        <v>Странніков  А. М.</v>
      </c>
      <c r="NZ67" s="19" t="str">
        <f ca="1">IFERROR(__xludf.DUMMYFUNCTION("""COMPUTED_VALUE"""),"...")</f>
        <v>...</v>
      </c>
      <c r="OA67" s="19">
        <f ca="1">IFERROR(__xludf.DUMMYFUNCTION("""COMPUTED_VALUE"""),44)</f>
        <v>44</v>
      </c>
      <c r="OB67" s="19" t="str">
        <f ca="1">IFERROR(__xludf.DUMMYFUNCTION("""COMPUTED_VALUE"""),"Странніков  А. М.")</f>
        <v>Странніков  А. М.</v>
      </c>
      <c r="OC67" s="19" t="str">
        <f ca="1">IFERROR(__xludf.DUMMYFUNCTION("""COMPUTED_VALUE"""),"...")</f>
        <v>...</v>
      </c>
      <c r="OD67" s="19">
        <f ca="1">IFERROR(__xludf.DUMMYFUNCTION("""COMPUTED_VALUE"""),44)</f>
        <v>44</v>
      </c>
      <c r="OE67" s="19" t="str">
        <f ca="1">IFERROR(__xludf.DUMMYFUNCTION("""COMPUTED_VALUE"""),"Странніков  А. М.")</f>
        <v>Странніков  А. М.</v>
      </c>
      <c r="OF67" s="19" t="str">
        <f ca="1">IFERROR(__xludf.DUMMYFUNCTION("""COMPUTED_VALUE"""),"...")</f>
        <v>...</v>
      </c>
      <c r="OG67" s="19">
        <f ca="1">IFERROR(__xludf.DUMMYFUNCTION("""COMPUTED_VALUE"""),44)</f>
        <v>44</v>
      </c>
      <c r="OH67" s="19" t="str">
        <f ca="1">IFERROR(__xludf.DUMMYFUNCTION("""COMPUTED_VALUE"""),"Странніков  А. М.")</f>
        <v>Странніков  А. М.</v>
      </c>
      <c r="OI67" s="19" t="str">
        <f ca="1">IFERROR(__xludf.DUMMYFUNCTION("""COMPUTED_VALUE"""),"...")</f>
        <v>...</v>
      </c>
      <c r="OJ67" s="19">
        <f ca="1">IFERROR(__xludf.DUMMYFUNCTION("""COMPUTED_VALUE"""),44)</f>
        <v>44</v>
      </c>
      <c r="OK67" s="19" t="str">
        <f ca="1">IFERROR(__xludf.DUMMYFUNCTION("""COMPUTED_VALUE"""),"Странніков  А. М.")</f>
        <v>Странніков  А. М.</v>
      </c>
      <c r="OL67" s="19" t="str">
        <f ca="1">IFERROR(__xludf.DUMMYFUNCTION("""COMPUTED_VALUE"""),"...")</f>
        <v>...</v>
      </c>
      <c r="OM67" s="19">
        <f ca="1">IFERROR(__xludf.DUMMYFUNCTION("""COMPUTED_VALUE"""),44)</f>
        <v>44</v>
      </c>
      <c r="ON67" s="19" t="str">
        <f ca="1">IFERROR(__xludf.DUMMYFUNCTION("""COMPUTED_VALUE"""),"Странніков  А. М.")</f>
        <v>Странніков  А. М.</v>
      </c>
      <c r="OO67" s="19" t="str">
        <f ca="1">IFERROR(__xludf.DUMMYFUNCTION("""COMPUTED_VALUE"""),"...")</f>
        <v>...</v>
      </c>
      <c r="OP67" s="19">
        <f ca="1">IFERROR(__xludf.DUMMYFUNCTION("""COMPUTED_VALUE"""),44)</f>
        <v>44</v>
      </c>
      <c r="OQ67" s="19" t="str">
        <f ca="1">IFERROR(__xludf.DUMMYFUNCTION("""COMPUTED_VALUE"""),"Странніков  А. М.")</f>
        <v>Странніков  А. М.</v>
      </c>
      <c r="OR67" s="19" t="str">
        <f ca="1">IFERROR(__xludf.DUMMYFUNCTION("""COMPUTED_VALUE"""),"...")</f>
        <v>...</v>
      </c>
      <c r="OS67" s="19">
        <f ca="1">IFERROR(__xludf.DUMMYFUNCTION("""COMPUTED_VALUE"""),44)</f>
        <v>44</v>
      </c>
      <c r="OT67" s="19" t="str">
        <f ca="1">IFERROR(__xludf.DUMMYFUNCTION("""COMPUTED_VALUE"""),"Странніков  А. М.")</f>
        <v>Странніков  А. М.</v>
      </c>
      <c r="OU67" s="19" t="str">
        <f ca="1">IFERROR(__xludf.DUMMYFUNCTION("""COMPUTED_VALUE"""),"...")</f>
        <v>...</v>
      </c>
      <c r="OV67" s="19">
        <f ca="1">IFERROR(__xludf.DUMMYFUNCTION("""COMPUTED_VALUE"""),44)</f>
        <v>44</v>
      </c>
      <c r="OW67" s="19" t="str">
        <f ca="1">IFERROR(__xludf.DUMMYFUNCTION("""COMPUTED_VALUE"""),"Странніков  А. М.")</f>
        <v>Странніков  А. М.</v>
      </c>
      <c r="OX67" s="19" t="str">
        <f ca="1">IFERROR(__xludf.DUMMYFUNCTION("""COMPUTED_VALUE"""),"...")</f>
        <v>...</v>
      </c>
      <c r="OY67" s="19">
        <f ca="1">IFERROR(__xludf.DUMMYFUNCTION("""COMPUTED_VALUE"""),44)</f>
        <v>44</v>
      </c>
      <c r="OZ67" s="19" t="str">
        <f ca="1">IFERROR(__xludf.DUMMYFUNCTION("""COMPUTED_VALUE"""),"Странніков  А. М.")</f>
        <v>Странніков  А. М.</v>
      </c>
      <c r="PA67" s="19" t="str">
        <f ca="1">IFERROR(__xludf.DUMMYFUNCTION("""COMPUTED_VALUE"""),"...")</f>
        <v>...</v>
      </c>
      <c r="PB67" s="19">
        <f ca="1">IFERROR(__xludf.DUMMYFUNCTION("""COMPUTED_VALUE"""),44)</f>
        <v>44</v>
      </c>
      <c r="PC67" s="19" t="str">
        <f ca="1">IFERROR(__xludf.DUMMYFUNCTION("""COMPUTED_VALUE"""),"Странніков  А. М.")</f>
        <v>Странніков  А. М.</v>
      </c>
      <c r="PD67" s="19" t="str">
        <f ca="1">IFERROR(__xludf.DUMMYFUNCTION("""COMPUTED_VALUE"""),"...")</f>
        <v>...</v>
      </c>
      <c r="PE67" s="19">
        <f ca="1">IFERROR(__xludf.DUMMYFUNCTION("""COMPUTED_VALUE"""),44)</f>
        <v>44</v>
      </c>
      <c r="PF67" s="19" t="str">
        <f ca="1">IFERROR(__xludf.DUMMYFUNCTION("""COMPUTED_VALUE"""),"Странніков  А. М.")</f>
        <v>Странніков  А. М.</v>
      </c>
      <c r="PG67" s="19" t="str">
        <f ca="1">IFERROR(__xludf.DUMMYFUNCTION("""COMPUTED_VALUE"""),"...")</f>
        <v>...</v>
      </c>
      <c r="PH67" s="19">
        <f ca="1">IFERROR(__xludf.DUMMYFUNCTION("""COMPUTED_VALUE"""),44)</f>
        <v>44</v>
      </c>
      <c r="PI67" s="19" t="str">
        <f ca="1">IFERROR(__xludf.DUMMYFUNCTION("""COMPUTED_VALUE"""),"Странніков  А. М.")</f>
        <v>Странніков  А. М.</v>
      </c>
      <c r="PJ67" s="19" t="str">
        <f ca="1">IFERROR(__xludf.DUMMYFUNCTION("""COMPUTED_VALUE"""),"...")</f>
        <v>...</v>
      </c>
      <c r="PK67" s="19">
        <f ca="1">IFERROR(__xludf.DUMMYFUNCTION("""COMPUTED_VALUE"""),44)</f>
        <v>44</v>
      </c>
      <c r="PL67" s="19" t="str">
        <f ca="1">IFERROR(__xludf.DUMMYFUNCTION("""COMPUTED_VALUE"""),"Странніков  А. М.")</f>
        <v>Странніков  А. М.</v>
      </c>
      <c r="PM67" s="19" t="str">
        <f ca="1">IFERROR(__xludf.DUMMYFUNCTION("""COMPUTED_VALUE"""),"...")</f>
        <v>...</v>
      </c>
      <c r="PN67" s="19">
        <f ca="1">IFERROR(__xludf.DUMMYFUNCTION("""COMPUTED_VALUE"""),44)</f>
        <v>44</v>
      </c>
      <c r="PO67" s="19" t="str">
        <f ca="1">IFERROR(__xludf.DUMMYFUNCTION("""COMPUTED_VALUE"""),"Странніков  А. М.")</f>
        <v>Странніков  А. М.</v>
      </c>
      <c r="PP67" s="19" t="str">
        <f ca="1">IFERROR(__xludf.DUMMYFUNCTION("""COMPUTED_VALUE"""),"...")</f>
        <v>...</v>
      </c>
      <c r="PQ67" s="19">
        <f ca="1">IFERROR(__xludf.DUMMYFUNCTION("""COMPUTED_VALUE"""),44)</f>
        <v>44</v>
      </c>
      <c r="PR67" s="19" t="str">
        <f ca="1">IFERROR(__xludf.DUMMYFUNCTION("""COMPUTED_VALUE"""),"Странніков  А. М.")</f>
        <v>Странніков  А. М.</v>
      </c>
      <c r="PS67" s="19" t="str">
        <f ca="1">IFERROR(__xludf.DUMMYFUNCTION("""COMPUTED_VALUE"""),"...")</f>
        <v>...</v>
      </c>
      <c r="PT67" s="19">
        <f ca="1">IFERROR(__xludf.DUMMYFUNCTION("""COMPUTED_VALUE"""),44)</f>
        <v>44</v>
      </c>
      <c r="PU67" s="19" t="str">
        <f ca="1">IFERROR(__xludf.DUMMYFUNCTION("""COMPUTED_VALUE"""),"Странніков  А. М.")</f>
        <v>Странніков  А. М.</v>
      </c>
      <c r="PV67" s="19" t="str">
        <f ca="1">IFERROR(__xludf.DUMMYFUNCTION("""COMPUTED_VALUE"""),"...")</f>
        <v>...</v>
      </c>
      <c r="PW67" s="19">
        <f ca="1">IFERROR(__xludf.DUMMYFUNCTION("""COMPUTED_VALUE"""),44)</f>
        <v>44</v>
      </c>
      <c r="PX67" s="19" t="str">
        <f ca="1">IFERROR(__xludf.DUMMYFUNCTION("""COMPUTED_VALUE"""),"Странніков  А. М.")</f>
        <v>Странніков  А. М.</v>
      </c>
      <c r="PY67" s="19" t="str">
        <f ca="1">IFERROR(__xludf.DUMMYFUNCTION("""COMPUTED_VALUE"""),"...")</f>
        <v>...</v>
      </c>
      <c r="PZ67" s="19">
        <f ca="1">IFERROR(__xludf.DUMMYFUNCTION("""COMPUTED_VALUE"""),44)</f>
        <v>44</v>
      </c>
      <c r="QA67" s="19" t="str">
        <f ca="1">IFERROR(__xludf.DUMMYFUNCTION("""COMPUTED_VALUE"""),"Странніков  А. М.")</f>
        <v>Странніков  А. М.</v>
      </c>
      <c r="QB67" s="19" t="str">
        <f ca="1">IFERROR(__xludf.DUMMYFUNCTION("""COMPUTED_VALUE"""),"...")</f>
        <v>...</v>
      </c>
      <c r="QC67" s="19">
        <f ca="1">IFERROR(__xludf.DUMMYFUNCTION("""COMPUTED_VALUE"""),44)</f>
        <v>44</v>
      </c>
      <c r="QD67" s="19" t="str">
        <f ca="1">IFERROR(__xludf.DUMMYFUNCTION("""COMPUTED_VALUE"""),"Странніков  А. М.")</f>
        <v>Странніков  А. М.</v>
      </c>
      <c r="QE67" s="19" t="str">
        <f ca="1">IFERROR(__xludf.DUMMYFUNCTION("""COMPUTED_VALUE"""),"...")</f>
        <v>...</v>
      </c>
      <c r="QF67" s="19">
        <f ca="1">IFERROR(__xludf.DUMMYFUNCTION("""COMPUTED_VALUE"""),44)</f>
        <v>44</v>
      </c>
      <c r="QG67" s="19" t="str">
        <f ca="1">IFERROR(__xludf.DUMMYFUNCTION("""COMPUTED_VALUE"""),"Странніков  А. М.")</f>
        <v>Странніков  А. М.</v>
      </c>
      <c r="QH67" s="19" t="str">
        <f ca="1">IFERROR(__xludf.DUMMYFUNCTION("""COMPUTED_VALUE"""),"...")</f>
        <v>...</v>
      </c>
      <c r="QI67" s="19">
        <f ca="1">IFERROR(__xludf.DUMMYFUNCTION("""COMPUTED_VALUE"""),44)</f>
        <v>44</v>
      </c>
      <c r="QJ67" s="19" t="str">
        <f ca="1">IFERROR(__xludf.DUMMYFUNCTION("""COMPUTED_VALUE"""),"Странніков  А. М.")</f>
        <v>Странніков  А. М.</v>
      </c>
      <c r="QK67" s="19" t="str">
        <f ca="1">IFERROR(__xludf.DUMMYFUNCTION("""COMPUTED_VALUE"""),"...")</f>
        <v>...</v>
      </c>
    </row>
    <row r="68" spans="1:453" ht="12.75">
      <c r="A68" s="17">
        <f ca="1">IFERROR(__xludf.DUMMYFUNCTION("""COMPUTED_VALUE"""),46)</f>
        <v>46</v>
      </c>
      <c r="B68" s="17" t="str">
        <f ca="1">IFERROR(__xludf.DUMMYFUNCTION("""COMPUTED_VALUE"""),"Терентьєв  М. О.")</f>
        <v>Терентьєв  М. О.</v>
      </c>
      <c r="C68" s="19" t="str">
        <f ca="1">IFERROR(__xludf.DUMMYFUNCTION("""COMPUTED_VALUE"""),"За")</f>
        <v>За</v>
      </c>
      <c r="D68" s="19">
        <f ca="1">IFERROR(__xludf.DUMMYFUNCTION("""COMPUTED_VALUE"""),46)</f>
        <v>46</v>
      </c>
      <c r="E68" s="19" t="str">
        <f ca="1">IFERROR(__xludf.DUMMYFUNCTION("""COMPUTED_VALUE"""),"Терентьєв  М. О.")</f>
        <v>Терентьєв  М. О.</v>
      </c>
      <c r="F68" s="19" t="str">
        <f ca="1">IFERROR(__xludf.DUMMYFUNCTION("""COMPUTED_VALUE"""),"За")</f>
        <v>За</v>
      </c>
      <c r="G68" s="19">
        <f ca="1">IFERROR(__xludf.DUMMYFUNCTION("""COMPUTED_VALUE"""),46)</f>
        <v>46</v>
      </c>
      <c r="H68" s="19" t="str">
        <f ca="1">IFERROR(__xludf.DUMMYFUNCTION("""COMPUTED_VALUE"""),"Терентьєв  М. О.")</f>
        <v>Терентьєв  М. О.</v>
      </c>
      <c r="I68" s="19" t="str">
        <f ca="1">IFERROR(__xludf.DUMMYFUNCTION("""COMPUTED_VALUE"""),"За")</f>
        <v>За</v>
      </c>
      <c r="J68" s="19">
        <f ca="1">IFERROR(__xludf.DUMMYFUNCTION("""COMPUTED_VALUE"""),46)</f>
        <v>46</v>
      </c>
      <c r="K68" s="19" t="str">
        <f ca="1">IFERROR(__xludf.DUMMYFUNCTION("""COMPUTED_VALUE"""),"Терентьєв  М. О.")</f>
        <v>Терентьєв  М. О.</v>
      </c>
      <c r="L68" s="19" t="str">
        <f ca="1">IFERROR(__xludf.DUMMYFUNCTION("""COMPUTED_VALUE"""),"За")</f>
        <v>За</v>
      </c>
      <c r="M68" s="19">
        <f ca="1">IFERROR(__xludf.DUMMYFUNCTION("""COMPUTED_VALUE"""),46)</f>
        <v>46</v>
      </c>
      <c r="N68" s="19" t="str">
        <f ca="1">IFERROR(__xludf.DUMMYFUNCTION("""COMPUTED_VALUE"""),"Терентьєв  М. О.")</f>
        <v>Терентьєв  М. О.</v>
      </c>
      <c r="O68" s="19" t="str">
        <f ca="1">IFERROR(__xludf.DUMMYFUNCTION("""COMPUTED_VALUE"""),"За")</f>
        <v>За</v>
      </c>
      <c r="P68" s="19">
        <f ca="1">IFERROR(__xludf.DUMMYFUNCTION("""COMPUTED_VALUE"""),46)</f>
        <v>46</v>
      </c>
      <c r="Q68" s="19" t="str">
        <f ca="1">IFERROR(__xludf.DUMMYFUNCTION("""COMPUTED_VALUE"""),"Терентьєв  М. О.")</f>
        <v>Терентьєв  М. О.</v>
      </c>
      <c r="R68" s="19" t="str">
        <f ca="1">IFERROR(__xludf.DUMMYFUNCTION("""COMPUTED_VALUE"""),"За")</f>
        <v>За</v>
      </c>
      <c r="S68" s="19">
        <f ca="1">IFERROR(__xludf.DUMMYFUNCTION("""COMPUTED_VALUE"""),46)</f>
        <v>46</v>
      </c>
      <c r="T68" s="19" t="str">
        <f ca="1">IFERROR(__xludf.DUMMYFUNCTION("""COMPUTED_VALUE"""),"Терентьєв  М. О.")</f>
        <v>Терентьєв  М. О.</v>
      </c>
      <c r="U68" s="19" t="str">
        <f ca="1">IFERROR(__xludf.DUMMYFUNCTION("""COMPUTED_VALUE"""),"За")</f>
        <v>За</v>
      </c>
      <c r="V68" s="19">
        <f ca="1">IFERROR(__xludf.DUMMYFUNCTION("""COMPUTED_VALUE"""),46)</f>
        <v>46</v>
      </c>
      <c r="W68" s="19" t="str">
        <f ca="1">IFERROR(__xludf.DUMMYFUNCTION("""COMPUTED_VALUE"""),"Терентьєв  М. О.")</f>
        <v>Терентьєв  М. О.</v>
      </c>
      <c r="X68" s="19" t="str">
        <f ca="1">IFERROR(__xludf.DUMMYFUNCTION("""COMPUTED_VALUE"""),"За")</f>
        <v>За</v>
      </c>
      <c r="Y68" s="19">
        <f ca="1">IFERROR(__xludf.DUMMYFUNCTION("""COMPUTED_VALUE"""),46)</f>
        <v>46</v>
      </c>
      <c r="Z68" s="19" t="str">
        <f ca="1">IFERROR(__xludf.DUMMYFUNCTION("""COMPUTED_VALUE"""),"Терентьєв  М. О.")</f>
        <v>Терентьєв  М. О.</v>
      </c>
      <c r="AA68" s="19" t="str">
        <f ca="1">IFERROR(__xludf.DUMMYFUNCTION("""COMPUTED_VALUE"""),"За")</f>
        <v>За</v>
      </c>
      <c r="AB68" s="19">
        <f ca="1">IFERROR(__xludf.DUMMYFUNCTION("""COMPUTED_VALUE"""),46)</f>
        <v>46</v>
      </c>
      <c r="AC68" s="19" t="str">
        <f ca="1">IFERROR(__xludf.DUMMYFUNCTION("""COMPUTED_VALUE"""),"Терентьєв  М. О.")</f>
        <v>Терентьєв  М. О.</v>
      </c>
      <c r="AD68" s="19" t="str">
        <f ca="1">IFERROR(__xludf.DUMMYFUNCTION("""COMPUTED_VALUE"""),"За")</f>
        <v>За</v>
      </c>
      <c r="AE68" s="19">
        <f ca="1">IFERROR(__xludf.DUMMYFUNCTION("""COMPUTED_VALUE"""),46)</f>
        <v>46</v>
      </c>
      <c r="AF68" s="19" t="str">
        <f ca="1">IFERROR(__xludf.DUMMYFUNCTION("""COMPUTED_VALUE"""),"Терентьєв  М. О.")</f>
        <v>Терентьєв  М. О.</v>
      </c>
      <c r="AG68" s="19" t="str">
        <f ca="1">IFERROR(__xludf.DUMMYFUNCTION("""COMPUTED_VALUE"""),"За")</f>
        <v>За</v>
      </c>
      <c r="AH68" s="19">
        <f ca="1">IFERROR(__xludf.DUMMYFUNCTION("""COMPUTED_VALUE"""),46)</f>
        <v>46</v>
      </c>
      <c r="AI68" s="19" t="str">
        <f ca="1">IFERROR(__xludf.DUMMYFUNCTION("""COMPUTED_VALUE"""),"Терентьєв  М. О.")</f>
        <v>Терентьєв  М. О.</v>
      </c>
      <c r="AJ68" s="19" t="str">
        <f ca="1">IFERROR(__xludf.DUMMYFUNCTION("""COMPUTED_VALUE"""),"За")</f>
        <v>За</v>
      </c>
      <c r="AK68" s="19">
        <f ca="1">IFERROR(__xludf.DUMMYFUNCTION("""COMPUTED_VALUE"""),46)</f>
        <v>46</v>
      </c>
      <c r="AL68" s="19" t="str">
        <f ca="1">IFERROR(__xludf.DUMMYFUNCTION("""COMPUTED_VALUE"""),"Терентьєв  М. О.")</f>
        <v>Терентьєв  М. О.</v>
      </c>
      <c r="AM68" s="19" t="str">
        <f ca="1">IFERROR(__xludf.DUMMYFUNCTION("""COMPUTED_VALUE"""),"За")</f>
        <v>За</v>
      </c>
      <c r="AN68" s="19">
        <f ca="1">IFERROR(__xludf.DUMMYFUNCTION("""COMPUTED_VALUE"""),46)</f>
        <v>46</v>
      </c>
      <c r="AO68" s="19" t="str">
        <f ca="1">IFERROR(__xludf.DUMMYFUNCTION("""COMPUTED_VALUE"""),"Терентьєв  М. О.")</f>
        <v>Терентьєв  М. О.</v>
      </c>
      <c r="AP68" s="19" t="str">
        <f ca="1">IFERROR(__xludf.DUMMYFUNCTION("""COMPUTED_VALUE"""),"За")</f>
        <v>За</v>
      </c>
      <c r="AQ68" s="19">
        <f ca="1">IFERROR(__xludf.DUMMYFUNCTION("""COMPUTED_VALUE"""),46)</f>
        <v>46</v>
      </c>
      <c r="AR68" s="19" t="str">
        <f ca="1">IFERROR(__xludf.DUMMYFUNCTION("""COMPUTED_VALUE"""),"Терентьєв  М. О.")</f>
        <v>Терентьєв  М. О.</v>
      </c>
      <c r="AS68" s="19" t="str">
        <f ca="1">IFERROR(__xludf.DUMMYFUNCTION("""COMPUTED_VALUE"""),"За")</f>
        <v>За</v>
      </c>
      <c r="AT68" s="19">
        <f ca="1">IFERROR(__xludf.DUMMYFUNCTION("""COMPUTED_VALUE"""),46)</f>
        <v>46</v>
      </c>
      <c r="AU68" s="19" t="str">
        <f ca="1">IFERROR(__xludf.DUMMYFUNCTION("""COMPUTED_VALUE"""),"Терентьєв  М. О.")</f>
        <v>Терентьєв  М. О.</v>
      </c>
      <c r="AV68" s="19" t="str">
        <f ca="1">IFERROR(__xludf.DUMMYFUNCTION("""COMPUTED_VALUE"""),"За")</f>
        <v>За</v>
      </c>
      <c r="AW68" s="19">
        <f ca="1">IFERROR(__xludf.DUMMYFUNCTION("""COMPUTED_VALUE"""),46)</f>
        <v>46</v>
      </c>
      <c r="AX68" s="19" t="str">
        <f ca="1">IFERROR(__xludf.DUMMYFUNCTION("""COMPUTED_VALUE"""),"Терентьєв  М. О.")</f>
        <v>Терентьєв  М. О.</v>
      </c>
      <c r="AY68" s="19" t="str">
        <f ca="1">IFERROR(__xludf.DUMMYFUNCTION("""COMPUTED_VALUE"""),"За")</f>
        <v>За</v>
      </c>
      <c r="AZ68" s="19">
        <f ca="1">IFERROR(__xludf.DUMMYFUNCTION("""COMPUTED_VALUE"""),46)</f>
        <v>46</v>
      </c>
      <c r="BA68" s="19" t="str">
        <f ca="1">IFERROR(__xludf.DUMMYFUNCTION("""COMPUTED_VALUE"""),"Терентьєв  М. О.")</f>
        <v>Терентьєв  М. О.</v>
      </c>
      <c r="BB68" s="19" t="str">
        <f ca="1">IFERROR(__xludf.DUMMYFUNCTION("""COMPUTED_VALUE"""),"За")</f>
        <v>За</v>
      </c>
      <c r="BC68" s="19">
        <f ca="1">IFERROR(__xludf.DUMMYFUNCTION("""COMPUTED_VALUE"""),46)</f>
        <v>46</v>
      </c>
      <c r="BD68" s="19" t="str">
        <f ca="1">IFERROR(__xludf.DUMMYFUNCTION("""COMPUTED_VALUE"""),"Терентьєв  М. О.")</f>
        <v>Терентьєв  М. О.</v>
      </c>
      <c r="BE68" s="19" t="str">
        <f ca="1">IFERROR(__xludf.DUMMYFUNCTION("""COMPUTED_VALUE"""),"За")</f>
        <v>За</v>
      </c>
      <c r="BF68" s="19">
        <f ca="1">IFERROR(__xludf.DUMMYFUNCTION("""COMPUTED_VALUE"""),46)</f>
        <v>46</v>
      </c>
      <c r="BG68" s="19" t="str">
        <f ca="1">IFERROR(__xludf.DUMMYFUNCTION("""COMPUTED_VALUE"""),"Терентьєв  М. О.")</f>
        <v>Терентьєв  М. О.</v>
      </c>
      <c r="BH68" s="19" t="str">
        <f ca="1">IFERROR(__xludf.DUMMYFUNCTION("""COMPUTED_VALUE"""),"За")</f>
        <v>За</v>
      </c>
      <c r="BI68" s="19">
        <f ca="1">IFERROR(__xludf.DUMMYFUNCTION("""COMPUTED_VALUE"""),46)</f>
        <v>46</v>
      </c>
      <c r="BJ68" s="19" t="str">
        <f ca="1">IFERROR(__xludf.DUMMYFUNCTION("""COMPUTED_VALUE"""),"Терентьєв  М. О.")</f>
        <v>Терентьєв  М. О.</v>
      </c>
      <c r="BK68" s="19" t="str">
        <f ca="1">IFERROR(__xludf.DUMMYFUNCTION("""COMPUTED_VALUE"""),"За")</f>
        <v>За</v>
      </c>
      <c r="BL68" s="19">
        <f ca="1">IFERROR(__xludf.DUMMYFUNCTION("""COMPUTED_VALUE"""),46)</f>
        <v>46</v>
      </c>
      <c r="BM68" s="19" t="str">
        <f ca="1">IFERROR(__xludf.DUMMYFUNCTION("""COMPUTED_VALUE"""),"Терентьєв  М. О.")</f>
        <v>Терентьєв  М. О.</v>
      </c>
      <c r="BN68" s="19" t="str">
        <f ca="1">IFERROR(__xludf.DUMMYFUNCTION("""COMPUTED_VALUE"""),"За")</f>
        <v>За</v>
      </c>
      <c r="BO68" s="19">
        <f ca="1">IFERROR(__xludf.DUMMYFUNCTION("""COMPUTED_VALUE"""),46)</f>
        <v>46</v>
      </c>
      <c r="BP68" s="19" t="str">
        <f ca="1">IFERROR(__xludf.DUMMYFUNCTION("""COMPUTED_VALUE"""),"Терентьєв  М. О.")</f>
        <v>Терентьєв  М. О.</v>
      </c>
      <c r="BQ68" s="19" t="str">
        <f ca="1">IFERROR(__xludf.DUMMYFUNCTION("""COMPUTED_VALUE"""),"За")</f>
        <v>За</v>
      </c>
      <c r="BR68" s="19">
        <f ca="1">IFERROR(__xludf.DUMMYFUNCTION("""COMPUTED_VALUE"""),46)</f>
        <v>46</v>
      </c>
      <c r="BS68" s="19" t="str">
        <f ca="1">IFERROR(__xludf.DUMMYFUNCTION("""COMPUTED_VALUE"""),"Терентьєв  М. О.")</f>
        <v>Терентьєв  М. О.</v>
      </c>
      <c r="BT68" s="19" t="str">
        <f ca="1">IFERROR(__xludf.DUMMYFUNCTION("""COMPUTED_VALUE"""),"За")</f>
        <v>За</v>
      </c>
      <c r="BU68" s="19">
        <f ca="1">IFERROR(__xludf.DUMMYFUNCTION("""COMPUTED_VALUE"""),46)</f>
        <v>46</v>
      </c>
      <c r="BV68" s="19" t="str">
        <f ca="1">IFERROR(__xludf.DUMMYFUNCTION("""COMPUTED_VALUE"""),"Терентьєв  М. О.")</f>
        <v>Терентьєв  М. О.</v>
      </c>
      <c r="BW68" s="19" t="str">
        <f ca="1">IFERROR(__xludf.DUMMYFUNCTION("""COMPUTED_VALUE"""),"За")</f>
        <v>За</v>
      </c>
      <c r="BX68" s="19">
        <f ca="1">IFERROR(__xludf.DUMMYFUNCTION("""COMPUTED_VALUE"""),46)</f>
        <v>46</v>
      </c>
      <c r="BY68" s="19" t="str">
        <f ca="1">IFERROR(__xludf.DUMMYFUNCTION("""COMPUTED_VALUE"""),"Терентьєв  М. О.")</f>
        <v>Терентьєв  М. О.</v>
      </c>
      <c r="BZ68" s="19" t="str">
        <f ca="1">IFERROR(__xludf.DUMMYFUNCTION("""COMPUTED_VALUE"""),"За")</f>
        <v>За</v>
      </c>
      <c r="CA68" s="19">
        <f ca="1">IFERROR(__xludf.DUMMYFUNCTION("""COMPUTED_VALUE"""),46)</f>
        <v>46</v>
      </c>
      <c r="CB68" s="19" t="str">
        <f ca="1">IFERROR(__xludf.DUMMYFUNCTION("""COMPUTED_VALUE"""),"Терентьєв  М. О.")</f>
        <v>Терентьєв  М. О.</v>
      </c>
      <c r="CC68" s="19" t="str">
        <f ca="1">IFERROR(__xludf.DUMMYFUNCTION("""COMPUTED_VALUE"""),"За")</f>
        <v>За</v>
      </c>
      <c r="CD68" s="19">
        <f ca="1">IFERROR(__xludf.DUMMYFUNCTION("""COMPUTED_VALUE"""),46)</f>
        <v>46</v>
      </c>
      <c r="CE68" s="19" t="str">
        <f ca="1">IFERROR(__xludf.DUMMYFUNCTION("""COMPUTED_VALUE"""),"Терентьєв  М. О.")</f>
        <v>Терентьєв  М. О.</v>
      </c>
      <c r="CF68" s="19" t="str">
        <f ca="1">IFERROR(__xludf.DUMMYFUNCTION("""COMPUTED_VALUE"""),"За")</f>
        <v>За</v>
      </c>
      <c r="CG68" s="19">
        <f ca="1">IFERROR(__xludf.DUMMYFUNCTION("""COMPUTED_VALUE"""),46)</f>
        <v>46</v>
      </c>
      <c r="CH68" s="19" t="str">
        <f ca="1">IFERROR(__xludf.DUMMYFUNCTION("""COMPUTED_VALUE"""),"Терентьєв  М. О.")</f>
        <v>Терентьєв  М. О.</v>
      </c>
      <c r="CI68" s="19" t="str">
        <f ca="1">IFERROR(__xludf.DUMMYFUNCTION("""COMPUTED_VALUE"""),"Не голосував")</f>
        <v>Не голосував</v>
      </c>
      <c r="CJ68" s="19">
        <f ca="1">IFERROR(__xludf.DUMMYFUNCTION("""COMPUTED_VALUE"""),46)</f>
        <v>46</v>
      </c>
      <c r="CK68" s="19" t="str">
        <f ca="1">IFERROR(__xludf.DUMMYFUNCTION("""COMPUTED_VALUE"""),"Терентьєв  М. О.")</f>
        <v>Терентьєв  М. О.</v>
      </c>
      <c r="CL68" s="19" t="str">
        <f ca="1">IFERROR(__xludf.DUMMYFUNCTION("""COMPUTED_VALUE"""),"За")</f>
        <v>За</v>
      </c>
      <c r="CM68" s="19">
        <f ca="1">IFERROR(__xludf.DUMMYFUNCTION("""COMPUTED_VALUE"""),46)</f>
        <v>46</v>
      </c>
      <c r="CN68" s="19" t="str">
        <f ca="1">IFERROR(__xludf.DUMMYFUNCTION("""COMPUTED_VALUE"""),"Терентьєв  М. О.")</f>
        <v>Терентьєв  М. О.</v>
      </c>
      <c r="CO68" s="19" t="str">
        <f ca="1">IFERROR(__xludf.DUMMYFUNCTION("""COMPUTED_VALUE"""),"Не голосував")</f>
        <v>Не голосував</v>
      </c>
      <c r="CP68" s="19">
        <f ca="1">IFERROR(__xludf.DUMMYFUNCTION("""COMPUTED_VALUE"""),46)</f>
        <v>46</v>
      </c>
      <c r="CQ68" s="19" t="str">
        <f ca="1">IFERROR(__xludf.DUMMYFUNCTION("""COMPUTED_VALUE"""),"Терентьєв  М. О.")</f>
        <v>Терентьєв  М. О.</v>
      </c>
      <c r="CR68" s="19" t="str">
        <f ca="1">IFERROR(__xludf.DUMMYFUNCTION("""COMPUTED_VALUE"""),"За")</f>
        <v>За</v>
      </c>
      <c r="CS68" s="19">
        <f ca="1">IFERROR(__xludf.DUMMYFUNCTION("""COMPUTED_VALUE"""),46)</f>
        <v>46</v>
      </c>
      <c r="CT68" s="19" t="str">
        <f ca="1">IFERROR(__xludf.DUMMYFUNCTION("""COMPUTED_VALUE"""),"Терентьєв  М. О.")</f>
        <v>Терентьєв  М. О.</v>
      </c>
      <c r="CU68" s="19" t="str">
        <f ca="1">IFERROR(__xludf.DUMMYFUNCTION("""COMPUTED_VALUE"""),"За")</f>
        <v>За</v>
      </c>
      <c r="CV68" s="19">
        <f ca="1">IFERROR(__xludf.DUMMYFUNCTION("""COMPUTED_VALUE"""),46)</f>
        <v>46</v>
      </c>
      <c r="CW68" s="19" t="str">
        <f ca="1">IFERROR(__xludf.DUMMYFUNCTION("""COMPUTED_VALUE"""),"Терентьєв  М. О.")</f>
        <v>Терентьєв  М. О.</v>
      </c>
      <c r="CX68" s="19" t="str">
        <f ca="1">IFERROR(__xludf.DUMMYFUNCTION("""COMPUTED_VALUE"""),"За")</f>
        <v>За</v>
      </c>
      <c r="CY68" s="19">
        <f ca="1">IFERROR(__xludf.DUMMYFUNCTION("""COMPUTED_VALUE"""),46)</f>
        <v>46</v>
      </c>
      <c r="CZ68" s="19" t="str">
        <f ca="1">IFERROR(__xludf.DUMMYFUNCTION("""COMPUTED_VALUE"""),"Терентьєв  М. О.")</f>
        <v>Терентьєв  М. О.</v>
      </c>
      <c r="DA68" s="19" t="str">
        <f ca="1">IFERROR(__xludf.DUMMYFUNCTION("""COMPUTED_VALUE"""),"За")</f>
        <v>За</v>
      </c>
      <c r="DB68" s="19">
        <f ca="1">IFERROR(__xludf.DUMMYFUNCTION("""COMPUTED_VALUE"""),46)</f>
        <v>46</v>
      </c>
      <c r="DC68" s="19" t="str">
        <f ca="1">IFERROR(__xludf.DUMMYFUNCTION("""COMPUTED_VALUE"""),"Терентьєв  М. О.")</f>
        <v>Терентьєв  М. О.</v>
      </c>
      <c r="DD68" s="19" t="str">
        <f ca="1">IFERROR(__xludf.DUMMYFUNCTION("""COMPUTED_VALUE"""),"За")</f>
        <v>За</v>
      </c>
      <c r="DE68" s="19">
        <f ca="1">IFERROR(__xludf.DUMMYFUNCTION("""COMPUTED_VALUE"""),46)</f>
        <v>46</v>
      </c>
      <c r="DF68" s="19" t="str">
        <f ca="1">IFERROR(__xludf.DUMMYFUNCTION("""COMPUTED_VALUE"""),"Терентьєв  М. О.")</f>
        <v>Терентьєв  М. О.</v>
      </c>
      <c r="DG68" s="19" t="str">
        <f ca="1">IFERROR(__xludf.DUMMYFUNCTION("""COMPUTED_VALUE"""),"Не голосував")</f>
        <v>Не голосував</v>
      </c>
      <c r="DH68" s="19">
        <f ca="1">IFERROR(__xludf.DUMMYFUNCTION("""COMPUTED_VALUE"""),46)</f>
        <v>46</v>
      </c>
      <c r="DI68" s="19" t="str">
        <f ca="1">IFERROR(__xludf.DUMMYFUNCTION("""COMPUTED_VALUE"""),"Терентьєв  М. О.")</f>
        <v>Терентьєв  М. О.</v>
      </c>
      <c r="DJ68" s="19" t="str">
        <f ca="1">IFERROR(__xludf.DUMMYFUNCTION("""COMPUTED_VALUE"""),"За")</f>
        <v>За</v>
      </c>
      <c r="DK68" s="19">
        <f ca="1">IFERROR(__xludf.DUMMYFUNCTION("""COMPUTED_VALUE"""),46)</f>
        <v>46</v>
      </c>
      <c r="DL68" s="19" t="str">
        <f ca="1">IFERROR(__xludf.DUMMYFUNCTION("""COMPUTED_VALUE"""),"Терентьєв  М. О.")</f>
        <v>Терентьєв  М. О.</v>
      </c>
      <c r="DM68" s="19" t="str">
        <f ca="1">IFERROR(__xludf.DUMMYFUNCTION("""COMPUTED_VALUE"""),"За")</f>
        <v>За</v>
      </c>
      <c r="DN68" s="19">
        <f ca="1">IFERROR(__xludf.DUMMYFUNCTION("""COMPUTED_VALUE"""),46)</f>
        <v>46</v>
      </c>
      <c r="DO68" s="19" t="str">
        <f ca="1">IFERROR(__xludf.DUMMYFUNCTION("""COMPUTED_VALUE"""),"Терентьєв  М. О.")</f>
        <v>Терентьєв  М. О.</v>
      </c>
      <c r="DP68" s="19" t="str">
        <f ca="1">IFERROR(__xludf.DUMMYFUNCTION("""COMPUTED_VALUE"""),"...")</f>
        <v>...</v>
      </c>
      <c r="DQ68" s="19">
        <f ca="1">IFERROR(__xludf.DUMMYFUNCTION("""COMPUTED_VALUE"""),46)</f>
        <v>46</v>
      </c>
      <c r="DR68" s="19" t="str">
        <f ca="1">IFERROR(__xludf.DUMMYFUNCTION("""COMPUTED_VALUE"""),"Терентьєв  М. О.")</f>
        <v>Терентьєв  М. О.</v>
      </c>
      <c r="DS68" s="19" t="str">
        <f ca="1">IFERROR(__xludf.DUMMYFUNCTION("""COMPUTED_VALUE"""),"...")</f>
        <v>...</v>
      </c>
      <c r="DT68" s="19">
        <f ca="1">IFERROR(__xludf.DUMMYFUNCTION("""COMPUTED_VALUE"""),46)</f>
        <v>46</v>
      </c>
      <c r="DU68" s="19" t="str">
        <f ca="1">IFERROR(__xludf.DUMMYFUNCTION("""COMPUTED_VALUE"""),"Терентьєв  М. О.")</f>
        <v>Терентьєв  М. О.</v>
      </c>
      <c r="DV68" s="19" t="str">
        <f ca="1">IFERROR(__xludf.DUMMYFUNCTION("""COMPUTED_VALUE"""),"За")</f>
        <v>За</v>
      </c>
      <c r="DW68" s="19">
        <f ca="1">IFERROR(__xludf.DUMMYFUNCTION("""COMPUTED_VALUE"""),46)</f>
        <v>46</v>
      </c>
      <c r="DX68" s="19" t="str">
        <f ca="1">IFERROR(__xludf.DUMMYFUNCTION("""COMPUTED_VALUE"""),"Терентьєв  М. О.")</f>
        <v>Терентьєв  М. О.</v>
      </c>
      <c r="DY68" s="19" t="str">
        <f ca="1">IFERROR(__xludf.DUMMYFUNCTION("""COMPUTED_VALUE"""),"За")</f>
        <v>За</v>
      </c>
      <c r="DZ68" s="19">
        <f ca="1">IFERROR(__xludf.DUMMYFUNCTION("""COMPUTED_VALUE"""),46)</f>
        <v>46</v>
      </c>
      <c r="EA68" s="19" t="str">
        <f ca="1">IFERROR(__xludf.DUMMYFUNCTION("""COMPUTED_VALUE"""),"Терентьєв  М. О.")</f>
        <v>Терентьєв  М. О.</v>
      </c>
      <c r="EB68" s="19" t="str">
        <f ca="1">IFERROR(__xludf.DUMMYFUNCTION("""COMPUTED_VALUE"""),"За")</f>
        <v>За</v>
      </c>
      <c r="EC68" s="19">
        <f ca="1">IFERROR(__xludf.DUMMYFUNCTION("""COMPUTED_VALUE"""),46)</f>
        <v>46</v>
      </c>
      <c r="ED68" s="19" t="str">
        <f ca="1">IFERROR(__xludf.DUMMYFUNCTION("""COMPUTED_VALUE"""),"Терентьєв  М. О.")</f>
        <v>Терентьєв  М. О.</v>
      </c>
      <c r="EE68" s="19" t="str">
        <f ca="1">IFERROR(__xludf.DUMMYFUNCTION("""COMPUTED_VALUE"""),"За")</f>
        <v>За</v>
      </c>
      <c r="EF68" s="19">
        <f ca="1">IFERROR(__xludf.DUMMYFUNCTION("""COMPUTED_VALUE"""),46)</f>
        <v>46</v>
      </c>
      <c r="EG68" s="19" t="str">
        <f ca="1">IFERROR(__xludf.DUMMYFUNCTION("""COMPUTED_VALUE"""),"Терентьєв  М. О.")</f>
        <v>Терентьєв  М. О.</v>
      </c>
      <c r="EH68" s="19" t="str">
        <f ca="1">IFERROR(__xludf.DUMMYFUNCTION("""COMPUTED_VALUE"""),"За")</f>
        <v>За</v>
      </c>
      <c r="EI68" s="19">
        <f ca="1">IFERROR(__xludf.DUMMYFUNCTION("""COMPUTED_VALUE"""),46)</f>
        <v>46</v>
      </c>
      <c r="EJ68" s="19" t="str">
        <f ca="1">IFERROR(__xludf.DUMMYFUNCTION("""COMPUTED_VALUE"""),"Терентьєв  М. О.")</f>
        <v>Терентьєв  М. О.</v>
      </c>
      <c r="EK68" s="19" t="str">
        <f ca="1">IFERROR(__xludf.DUMMYFUNCTION("""COMPUTED_VALUE"""),"За")</f>
        <v>За</v>
      </c>
      <c r="EL68" s="19">
        <f ca="1">IFERROR(__xludf.DUMMYFUNCTION("""COMPUTED_VALUE"""),46)</f>
        <v>46</v>
      </c>
      <c r="EM68" s="19" t="str">
        <f ca="1">IFERROR(__xludf.DUMMYFUNCTION("""COMPUTED_VALUE"""),"Терентьєв  М. О.")</f>
        <v>Терентьєв  М. О.</v>
      </c>
      <c r="EN68" s="19" t="str">
        <f ca="1">IFERROR(__xludf.DUMMYFUNCTION("""COMPUTED_VALUE"""),"Утримався")</f>
        <v>Утримався</v>
      </c>
      <c r="EO68" s="19">
        <f ca="1">IFERROR(__xludf.DUMMYFUNCTION("""COMPUTED_VALUE"""),46)</f>
        <v>46</v>
      </c>
      <c r="EP68" s="19" t="str">
        <f ca="1">IFERROR(__xludf.DUMMYFUNCTION("""COMPUTED_VALUE"""),"Терентьєв  М. О.")</f>
        <v>Терентьєв  М. О.</v>
      </c>
      <c r="EQ68" s="19" t="str">
        <f ca="1">IFERROR(__xludf.DUMMYFUNCTION("""COMPUTED_VALUE"""),"Утримався")</f>
        <v>Утримався</v>
      </c>
      <c r="ER68" s="19">
        <f ca="1">IFERROR(__xludf.DUMMYFUNCTION("""COMPUTED_VALUE"""),46)</f>
        <v>46</v>
      </c>
      <c r="ES68" s="19" t="str">
        <f ca="1">IFERROR(__xludf.DUMMYFUNCTION("""COMPUTED_VALUE"""),"Терентьєв  М. О.")</f>
        <v>Терентьєв  М. О.</v>
      </c>
      <c r="ET68" s="19" t="str">
        <f ca="1">IFERROR(__xludf.DUMMYFUNCTION("""COMPUTED_VALUE"""),"За")</f>
        <v>За</v>
      </c>
      <c r="EU68" s="19">
        <f ca="1">IFERROR(__xludf.DUMMYFUNCTION("""COMPUTED_VALUE"""),46)</f>
        <v>46</v>
      </c>
      <c r="EV68" s="19" t="str">
        <f ca="1">IFERROR(__xludf.DUMMYFUNCTION("""COMPUTED_VALUE"""),"Терентьєв  М. О.")</f>
        <v>Терентьєв  М. О.</v>
      </c>
      <c r="EW68" s="19" t="str">
        <f ca="1">IFERROR(__xludf.DUMMYFUNCTION("""COMPUTED_VALUE"""),"За")</f>
        <v>За</v>
      </c>
      <c r="EX68" s="19">
        <f ca="1">IFERROR(__xludf.DUMMYFUNCTION("""COMPUTED_VALUE"""),46)</f>
        <v>46</v>
      </c>
      <c r="EY68" s="19" t="str">
        <f ca="1">IFERROR(__xludf.DUMMYFUNCTION("""COMPUTED_VALUE"""),"Терентьєв  М. О.")</f>
        <v>Терентьєв  М. О.</v>
      </c>
      <c r="EZ68" s="19" t="str">
        <f ca="1">IFERROR(__xludf.DUMMYFUNCTION("""COMPUTED_VALUE"""),"За")</f>
        <v>За</v>
      </c>
      <c r="FA68" s="19">
        <f ca="1">IFERROR(__xludf.DUMMYFUNCTION("""COMPUTED_VALUE"""),46)</f>
        <v>46</v>
      </c>
      <c r="FB68" s="19" t="str">
        <f ca="1">IFERROR(__xludf.DUMMYFUNCTION("""COMPUTED_VALUE"""),"Терентьєв  М. О.")</f>
        <v>Терентьєв  М. О.</v>
      </c>
      <c r="FC68" s="19" t="str">
        <f ca="1">IFERROR(__xludf.DUMMYFUNCTION("""COMPUTED_VALUE"""),"За")</f>
        <v>За</v>
      </c>
      <c r="FD68" s="19">
        <f ca="1">IFERROR(__xludf.DUMMYFUNCTION("""COMPUTED_VALUE"""),46)</f>
        <v>46</v>
      </c>
      <c r="FE68" s="19" t="str">
        <f ca="1">IFERROR(__xludf.DUMMYFUNCTION("""COMPUTED_VALUE"""),"Терентьєв  М. О.")</f>
        <v>Терентьєв  М. О.</v>
      </c>
      <c r="FF68" s="19" t="str">
        <f ca="1">IFERROR(__xludf.DUMMYFUNCTION("""COMPUTED_VALUE"""),"За")</f>
        <v>За</v>
      </c>
      <c r="FG68" s="19">
        <f ca="1">IFERROR(__xludf.DUMMYFUNCTION("""COMPUTED_VALUE"""),46)</f>
        <v>46</v>
      </c>
      <c r="FH68" s="19" t="str">
        <f ca="1">IFERROR(__xludf.DUMMYFUNCTION("""COMPUTED_VALUE"""),"Терентьєв  М. О.")</f>
        <v>Терентьєв  М. О.</v>
      </c>
      <c r="FI68" s="19" t="str">
        <f ca="1">IFERROR(__xludf.DUMMYFUNCTION("""COMPUTED_VALUE"""),"За")</f>
        <v>За</v>
      </c>
      <c r="FJ68" s="19">
        <f ca="1">IFERROR(__xludf.DUMMYFUNCTION("""COMPUTED_VALUE"""),46)</f>
        <v>46</v>
      </c>
      <c r="FK68" s="19" t="str">
        <f ca="1">IFERROR(__xludf.DUMMYFUNCTION("""COMPUTED_VALUE"""),"Терентьєв  М. О.")</f>
        <v>Терентьєв  М. О.</v>
      </c>
      <c r="FL68" s="19" t="str">
        <f ca="1">IFERROR(__xludf.DUMMYFUNCTION("""COMPUTED_VALUE"""),"За")</f>
        <v>За</v>
      </c>
      <c r="FM68" s="19">
        <f ca="1">IFERROR(__xludf.DUMMYFUNCTION("""COMPUTED_VALUE"""),46)</f>
        <v>46</v>
      </c>
      <c r="FN68" s="19" t="str">
        <f ca="1">IFERROR(__xludf.DUMMYFUNCTION("""COMPUTED_VALUE"""),"Терентьєв  М. О.")</f>
        <v>Терентьєв  М. О.</v>
      </c>
      <c r="FO68" s="19" t="str">
        <f ca="1">IFERROR(__xludf.DUMMYFUNCTION("""COMPUTED_VALUE"""),"За")</f>
        <v>За</v>
      </c>
      <c r="FP68" s="19">
        <f ca="1">IFERROR(__xludf.DUMMYFUNCTION("""COMPUTED_VALUE"""),46)</f>
        <v>46</v>
      </c>
      <c r="FQ68" s="19" t="str">
        <f ca="1">IFERROR(__xludf.DUMMYFUNCTION("""COMPUTED_VALUE"""),"Терентьєв  М. О.")</f>
        <v>Терентьєв  М. О.</v>
      </c>
      <c r="FR68" s="19" t="str">
        <f ca="1">IFERROR(__xludf.DUMMYFUNCTION("""COMPUTED_VALUE"""),"За")</f>
        <v>За</v>
      </c>
      <c r="FS68" s="19">
        <f ca="1">IFERROR(__xludf.DUMMYFUNCTION("""COMPUTED_VALUE"""),46)</f>
        <v>46</v>
      </c>
      <c r="FT68" s="19" t="str">
        <f ca="1">IFERROR(__xludf.DUMMYFUNCTION("""COMPUTED_VALUE"""),"Терентьєв  М. О.")</f>
        <v>Терентьєв  М. О.</v>
      </c>
      <c r="FU68" s="19" t="str">
        <f ca="1">IFERROR(__xludf.DUMMYFUNCTION("""COMPUTED_VALUE"""),"За")</f>
        <v>За</v>
      </c>
      <c r="FV68" s="19">
        <f ca="1">IFERROR(__xludf.DUMMYFUNCTION("""COMPUTED_VALUE"""),46)</f>
        <v>46</v>
      </c>
      <c r="FW68" s="19" t="str">
        <f ca="1">IFERROR(__xludf.DUMMYFUNCTION("""COMPUTED_VALUE"""),"Терентьєв  М. О.")</f>
        <v>Терентьєв  М. О.</v>
      </c>
      <c r="FX68" s="19" t="str">
        <f ca="1">IFERROR(__xludf.DUMMYFUNCTION("""COMPUTED_VALUE"""),"За")</f>
        <v>За</v>
      </c>
      <c r="FY68" s="19">
        <f ca="1">IFERROR(__xludf.DUMMYFUNCTION("""COMPUTED_VALUE"""),46)</f>
        <v>46</v>
      </c>
      <c r="FZ68" s="19" t="str">
        <f ca="1">IFERROR(__xludf.DUMMYFUNCTION("""COMPUTED_VALUE"""),"Терентьєв  М. О.")</f>
        <v>Терентьєв  М. О.</v>
      </c>
      <c r="GA68" s="19" t="str">
        <f ca="1">IFERROR(__xludf.DUMMYFUNCTION("""COMPUTED_VALUE"""),"За")</f>
        <v>За</v>
      </c>
      <c r="GB68" s="19">
        <f ca="1">IFERROR(__xludf.DUMMYFUNCTION("""COMPUTED_VALUE"""),46)</f>
        <v>46</v>
      </c>
      <c r="GC68" s="19" t="str">
        <f ca="1">IFERROR(__xludf.DUMMYFUNCTION("""COMPUTED_VALUE"""),"Терентьєв  М. О.")</f>
        <v>Терентьєв  М. О.</v>
      </c>
      <c r="GD68" s="19" t="str">
        <f ca="1">IFERROR(__xludf.DUMMYFUNCTION("""COMPUTED_VALUE"""),"За")</f>
        <v>За</v>
      </c>
      <c r="GE68" s="19">
        <f ca="1">IFERROR(__xludf.DUMMYFUNCTION("""COMPUTED_VALUE"""),46)</f>
        <v>46</v>
      </c>
      <c r="GF68" s="19" t="str">
        <f ca="1">IFERROR(__xludf.DUMMYFUNCTION("""COMPUTED_VALUE"""),"Терентьєв  М. О.")</f>
        <v>Терентьєв  М. О.</v>
      </c>
      <c r="GG68" s="19" t="str">
        <f ca="1">IFERROR(__xludf.DUMMYFUNCTION("""COMPUTED_VALUE"""),"За")</f>
        <v>За</v>
      </c>
      <c r="GH68" s="19">
        <f ca="1">IFERROR(__xludf.DUMMYFUNCTION("""COMPUTED_VALUE"""),46)</f>
        <v>46</v>
      </c>
      <c r="GI68" s="19" t="str">
        <f ca="1">IFERROR(__xludf.DUMMYFUNCTION("""COMPUTED_VALUE"""),"Терентьєв  М. О.")</f>
        <v>Терентьєв  М. О.</v>
      </c>
      <c r="GJ68" s="19" t="str">
        <f ca="1">IFERROR(__xludf.DUMMYFUNCTION("""COMPUTED_VALUE"""),"За")</f>
        <v>За</v>
      </c>
      <c r="GK68" s="19">
        <f ca="1">IFERROR(__xludf.DUMMYFUNCTION("""COMPUTED_VALUE"""),46)</f>
        <v>46</v>
      </c>
      <c r="GL68" s="19" t="str">
        <f ca="1">IFERROR(__xludf.DUMMYFUNCTION("""COMPUTED_VALUE"""),"Терентьєв  М. О.")</f>
        <v>Терентьєв  М. О.</v>
      </c>
      <c r="GM68" s="19" t="str">
        <f ca="1">IFERROR(__xludf.DUMMYFUNCTION("""COMPUTED_VALUE"""),"За")</f>
        <v>За</v>
      </c>
      <c r="GN68" s="19">
        <f ca="1">IFERROR(__xludf.DUMMYFUNCTION("""COMPUTED_VALUE"""),46)</f>
        <v>46</v>
      </c>
      <c r="GO68" s="19" t="str">
        <f ca="1">IFERROR(__xludf.DUMMYFUNCTION("""COMPUTED_VALUE"""),"Терентьєв  М. О.")</f>
        <v>Терентьєв  М. О.</v>
      </c>
      <c r="GP68" s="19" t="str">
        <f ca="1">IFERROR(__xludf.DUMMYFUNCTION("""COMPUTED_VALUE"""),"За")</f>
        <v>За</v>
      </c>
      <c r="GQ68" s="19">
        <f ca="1">IFERROR(__xludf.DUMMYFUNCTION("""COMPUTED_VALUE"""),46)</f>
        <v>46</v>
      </c>
      <c r="GR68" s="19" t="str">
        <f ca="1">IFERROR(__xludf.DUMMYFUNCTION("""COMPUTED_VALUE"""),"Терентьєв  М. О.")</f>
        <v>Терентьєв  М. О.</v>
      </c>
      <c r="GS68" s="19" t="str">
        <f ca="1">IFERROR(__xludf.DUMMYFUNCTION("""COMPUTED_VALUE"""),"За")</f>
        <v>За</v>
      </c>
      <c r="GT68" s="19">
        <f ca="1">IFERROR(__xludf.DUMMYFUNCTION("""COMPUTED_VALUE"""),46)</f>
        <v>46</v>
      </c>
      <c r="GU68" s="19" t="str">
        <f ca="1">IFERROR(__xludf.DUMMYFUNCTION("""COMPUTED_VALUE"""),"Терентьєв  М. О.")</f>
        <v>Терентьєв  М. О.</v>
      </c>
      <c r="GV68" s="19" t="str">
        <f ca="1">IFERROR(__xludf.DUMMYFUNCTION("""COMPUTED_VALUE"""),"За")</f>
        <v>За</v>
      </c>
      <c r="GW68" s="19">
        <f ca="1">IFERROR(__xludf.DUMMYFUNCTION("""COMPUTED_VALUE"""),46)</f>
        <v>46</v>
      </c>
      <c r="GX68" s="19" t="str">
        <f ca="1">IFERROR(__xludf.DUMMYFUNCTION("""COMPUTED_VALUE"""),"Терентьєв  М. О.")</f>
        <v>Терентьєв  М. О.</v>
      </c>
      <c r="GY68" s="19" t="str">
        <f ca="1">IFERROR(__xludf.DUMMYFUNCTION("""COMPUTED_VALUE"""),"За")</f>
        <v>За</v>
      </c>
      <c r="GZ68" s="19">
        <f ca="1">IFERROR(__xludf.DUMMYFUNCTION("""COMPUTED_VALUE"""),46)</f>
        <v>46</v>
      </c>
      <c r="HA68" s="19" t="str">
        <f ca="1">IFERROR(__xludf.DUMMYFUNCTION("""COMPUTED_VALUE"""),"Терентьєв  М. О.")</f>
        <v>Терентьєв  М. О.</v>
      </c>
      <c r="HB68" s="19" t="str">
        <f ca="1">IFERROR(__xludf.DUMMYFUNCTION("""COMPUTED_VALUE"""),"За")</f>
        <v>За</v>
      </c>
      <c r="HC68" s="19">
        <f ca="1">IFERROR(__xludf.DUMMYFUNCTION("""COMPUTED_VALUE"""),46)</f>
        <v>46</v>
      </c>
      <c r="HD68" s="19" t="str">
        <f ca="1">IFERROR(__xludf.DUMMYFUNCTION("""COMPUTED_VALUE"""),"Терентьєв  М. О.")</f>
        <v>Терентьєв  М. О.</v>
      </c>
      <c r="HE68" s="19" t="str">
        <f ca="1">IFERROR(__xludf.DUMMYFUNCTION("""COMPUTED_VALUE"""),"За")</f>
        <v>За</v>
      </c>
      <c r="HF68" s="19">
        <f ca="1">IFERROR(__xludf.DUMMYFUNCTION("""COMPUTED_VALUE"""),46)</f>
        <v>46</v>
      </c>
      <c r="HG68" s="19" t="str">
        <f ca="1">IFERROR(__xludf.DUMMYFUNCTION("""COMPUTED_VALUE"""),"Терентьєв  М. О.")</f>
        <v>Терентьєв  М. О.</v>
      </c>
      <c r="HH68" s="19" t="str">
        <f ca="1">IFERROR(__xludf.DUMMYFUNCTION("""COMPUTED_VALUE"""),"За")</f>
        <v>За</v>
      </c>
      <c r="HI68" s="19">
        <f ca="1">IFERROR(__xludf.DUMMYFUNCTION("""COMPUTED_VALUE"""),46)</f>
        <v>46</v>
      </c>
      <c r="HJ68" s="19" t="str">
        <f ca="1">IFERROR(__xludf.DUMMYFUNCTION("""COMPUTED_VALUE"""),"Терентьєв  М. О.")</f>
        <v>Терентьєв  М. О.</v>
      </c>
      <c r="HK68" s="19" t="str">
        <f ca="1">IFERROR(__xludf.DUMMYFUNCTION("""COMPUTED_VALUE"""),"За")</f>
        <v>За</v>
      </c>
      <c r="HL68" s="19">
        <f ca="1">IFERROR(__xludf.DUMMYFUNCTION("""COMPUTED_VALUE"""),46)</f>
        <v>46</v>
      </c>
      <c r="HM68" s="19" t="str">
        <f ca="1">IFERROR(__xludf.DUMMYFUNCTION("""COMPUTED_VALUE"""),"Терентьєв  М. О.")</f>
        <v>Терентьєв  М. О.</v>
      </c>
      <c r="HN68" s="19" t="str">
        <f ca="1">IFERROR(__xludf.DUMMYFUNCTION("""COMPUTED_VALUE"""),"За")</f>
        <v>За</v>
      </c>
      <c r="HO68" s="19">
        <f ca="1">IFERROR(__xludf.DUMMYFUNCTION("""COMPUTED_VALUE"""),46)</f>
        <v>46</v>
      </c>
      <c r="HP68" s="19" t="str">
        <f ca="1">IFERROR(__xludf.DUMMYFUNCTION("""COMPUTED_VALUE"""),"Терентьєв  М. О.")</f>
        <v>Терентьєв  М. О.</v>
      </c>
      <c r="HQ68" s="19" t="str">
        <f ca="1">IFERROR(__xludf.DUMMYFUNCTION("""COMPUTED_VALUE"""),"За")</f>
        <v>За</v>
      </c>
      <c r="HR68" s="19">
        <f ca="1">IFERROR(__xludf.DUMMYFUNCTION("""COMPUTED_VALUE"""),46)</f>
        <v>46</v>
      </c>
      <c r="HS68" s="19" t="str">
        <f ca="1">IFERROR(__xludf.DUMMYFUNCTION("""COMPUTED_VALUE"""),"Терентьєв  М. О.")</f>
        <v>Терентьєв  М. О.</v>
      </c>
      <c r="HT68" s="19" t="str">
        <f ca="1">IFERROR(__xludf.DUMMYFUNCTION("""COMPUTED_VALUE"""),"За")</f>
        <v>За</v>
      </c>
      <c r="HU68" s="19">
        <f ca="1">IFERROR(__xludf.DUMMYFUNCTION("""COMPUTED_VALUE"""),46)</f>
        <v>46</v>
      </c>
      <c r="HV68" s="19" t="str">
        <f ca="1">IFERROR(__xludf.DUMMYFUNCTION("""COMPUTED_VALUE"""),"Терентьєв  М. О.")</f>
        <v>Терентьєв  М. О.</v>
      </c>
      <c r="HW68" s="19" t="str">
        <f ca="1">IFERROR(__xludf.DUMMYFUNCTION("""COMPUTED_VALUE"""),"За")</f>
        <v>За</v>
      </c>
      <c r="HX68" s="19">
        <f ca="1">IFERROR(__xludf.DUMMYFUNCTION("""COMPUTED_VALUE"""),46)</f>
        <v>46</v>
      </c>
      <c r="HY68" s="19" t="str">
        <f ca="1">IFERROR(__xludf.DUMMYFUNCTION("""COMPUTED_VALUE"""),"Терентьєв  М. О.")</f>
        <v>Терентьєв  М. О.</v>
      </c>
      <c r="HZ68" s="19" t="str">
        <f ca="1">IFERROR(__xludf.DUMMYFUNCTION("""COMPUTED_VALUE"""),"За")</f>
        <v>За</v>
      </c>
      <c r="IA68" s="19">
        <f ca="1">IFERROR(__xludf.DUMMYFUNCTION("""COMPUTED_VALUE"""),46)</f>
        <v>46</v>
      </c>
      <c r="IB68" s="19" t="str">
        <f ca="1">IFERROR(__xludf.DUMMYFUNCTION("""COMPUTED_VALUE"""),"Терентьєв  М. О.")</f>
        <v>Терентьєв  М. О.</v>
      </c>
      <c r="IC68" s="19" t="str">
        <f ca="1">IFERROR(__xludf.DUMMYFUNCTION("""COMPUTED_VALUE"""),"За")</f>
        <v>За</v>
      </c>
      <c r="ID68" s="19">
        <f ca="1">IFERROR(__xludf.DUMMYFUNCTION("""COMPUTED_VALUE"""),46)</f>
        <v>46</v>
      </c>
      <c r="IE68" s="19" t="str">
        <f ca="1">IFERROR(__xludf.DUMMYFUNCTION("""COMPUTED_VALUE"""),"Терентьєв  М. О.")</f>
        <v>Терентьєв  М. О.</v>
      </c>
      <c r="IF68" s="19" t="str">
        <f ca="1">IFERROR(__xludf.DUMMYFUNCTION("""COMPUTED_VALUE"""),"За")</f>
        <v>За</v>
      </c>
      <c r="IG68" s="19">
        <f ca="1">IFERROR(__xludf.DUMMYFUNCTION("""COMPUTED_VALUE"""),46)</f>
        <v>46</v>
      </c>
      <c r="IH68" s="19" t="str">
        <f ca="1">IFERROR(__xludf.DUMMYFUNCTION("""COMPUTED_VALUE"""),"Терентьєв  М. О.")</f>
        <v>Терентьєв  М. О.</v>
      </c>
      <c r="II68" s="19" t="str">
        <f ca="1">IFERROR(__xludf.DUMMYFUNCTION("""COMPUTED_VALUE"""),"За")</f>
        <v>За</v>
      </c>
      <c r="IJ68" s="19">
        <f ca="1">IFERROR(__xludf.DUMMYFUNCTION("""COMPUTED_VALUE"""),46)</f>
        <v>46</v>
      </c>
      <c r="IK68" s="19" t="str">
        <f ca="1">IFERROR(__xludf.DUMMYFUNCTION("""COMPUTED_VALUE"""),"Терентьєв  М. О.")</f>
        <v>Терентьєв  М. О.</v>
      </c>
      <c r="IL68" s="19" t="str">
        <f ca="1">IFERROR(__xludf.DUMMYFUNCTION("""COMPUTED_VALUE"""),"За")</f>
        <v>За</v>
      </c>
      <c r="IM68" s="19">
        <f ca="1">IFERROR(__xludf.DUMMYFUNCTION("""COMPUTED_VALUE"""),46)</f>
        <v>46</v>
      </c>
      <c r="IN68" s="19" t="str">
        <f ca="1">IFERROR(__xludf.DUMMYFUNCTION("""COMPUTED_VALUE"""),"Терентьєв  М. О.")</f>
        <v>Терентьєв  М. О.</v>
      </c>
      <c r="IO68" s="19" t="str">
        <f ca="1">IFERROR(__xludf.DUMMYFUNCTION("""COMPUTED_VALUE"""),"За")</f>
        <v>За</v>
      </c>
      <c r="IP68" s="19">
        <f ca="1">IFERROR(__xludf.DUMMYFUNCTION("""COMPUTED_VALUE"""),46)</f>
        <v>46</v>
      </c>
      <c r="IQ68" s="19" t="str">
        <f ca="1">IFERROR(__xludf.DUMMYFUNCTION("""COMPUTED_VALUE"""),"Терентьєв  М. О.")</f>
        <v>Терентьєв  М. О.</v>
      </c>
      <c r="IR68" s="19" t="str">
        <f ca="1">IFERROR(__xludf.DUMMYFUNCTION("""COMPUTED_VALUE"""),"За")</f>
        <v>За</v>
      </c>
      <c r="IS68" s="19">
        <f ca="1">IFERROR(__xludf.DUMMYFUNCTION("""COMPUTED_VALUE"""),46)</f>
        <v>46</v>
      </c>
      <c r="IT68" s="19" t="str">
        <f ca="1">IFERROR(__xludf.DUMMYFUNCTION("""COMPUTED_VALUE"""),"Терентьєв  М. О.")</f>
        <v>Терентьєв  М. О.</v>
      </c>
      <c r="IU68" s="19" t="str">
        <f ca="1">IFERROR(__xludf.DUMMYFUNCTION("""COMPUTED_VALUE"""),"За")</f>
        <v>За</v>
      </c>
      <c r="IV68" s="19">
        <f ca="1">IFERROR(__xludf.DUMMYFUNCTION("""COMPUTED_VALUE"""),46)</f>
        <v>46</v>
      </c>
      <c r="IW68" s="19" t="str">
        <f ca="1">IFERROR(__xludf.DUMMYFUNCTION("""COMPUTED_VALUE"""),"Терентьєв  М. О.")</f>
        <v>Терентьєв  М. О.</v>
      </c>
      <c r="IX68" s="19" t="str">
        <f ca="1">IFERROR(__xludf.DUMMYFUNCTION("""COMPUTED_VALUE"""),"За")</f>
        <v>За</v>
      </c>
      <c r="IY68" s="19">
        <f ca="1">IFERROR(__xludf.DUMMYFUNCTION("""COMPUTED_VALUE"""),46)</f>
        <v>46</v>
      </c>
      <c r="IZ68" s="19" t="str">
        <f ca="1">IFERROR(__xludf.DUMMYFUNCTION("""COMPUTED_VALUE"""),"Терентьєв  М. О.")</f>
        <v>Терентьєв  М. О.</v>
      </c>
      <c r="JA68" s="19" t="str">
        <f ca="1">IFERROR(__xludf.DUMMYFUNCTION("""COMPUTED_VALUE"""),"За")</f>
        <v>За</v>
      </c>
      <c r="JB68" s="19">
        <f ca="1">IFERROR(__xludf.DUMMYFUNCTION("""COMPUTED_VALUE"""),46)</f>
        <v>46</v>
      </c>
      <c r="JC68" s="19" t="str">
        <f ca="1">IFERROR(__xludf.DUMMYFUNCTION("""COMPUTED_VALUE"""),"Терентьєв  М. О.")</f>
        <v>Терентьєв  М. О.</v>
      </c>
      <c r="JD68" s="19" t="str">
        <f ca="1">IFERROR(__xludf.DUMMYFUNCTION("""COMPUTED_VALUE"""),"За")</f>
        <v>За</v>
      </c>
      <c r="JE68" s="19">
        <f ca="1">IFERROR(__xludf.DUMMYFUNCTION("""COMPUTED_VALUE"""),46)</f>
        <v>46</v>
      </c>
      <c r="JF68" s="19" t="str">
        <f ca="1">IFERROR(__xludf.DUMMYFUNCTION("""COMPUTED_VALUE"""),"Терентьєв  М. О.")</f>
        <v>Терентьєв  М. О.</v>
      </c>
      <c r="JG68" s="19" t="str">
        <f ca="1">IFERROR(__xludf.DUMMYFUNCTION("""COMPUTED_VALUE"""),"За")</f>
        <v>За</v>
      </c>
      <c r="JH68" s="19">
        <f ca="1">IFERROR(__xludf.DUMMYFUNCTION("""COMPUTED_VALUE"""),46)</f>
        <v>46</v>
      </c>
      <c r="JI68" s="19" t="str">
        <f ca="1">IFERROR(__xludf.DUMMYFUNCTION("""COMPUTED_VALUE"""),"Терентьєв  М. О.")</f>
        <v>Терентьєв  М. О.</v>
      </c>
      <c r="JJ68" s="19" t="str">
        <f ca="1">IFERROR(__xludf.DUMMYFUNCTION("""COMPUTED_VALUE"""),"За")</f>
        <v>За</v>
      </c>
      <c r="JK68" s="19">
        <f ca="1">IFERROR(__xludf.DUMMYFUNCTION("""COMPUTED_VALUE"""),46)</f>
        <v>46</v>
      </c>
      <c r="JL68" s="19" t="str">
        <f ca="1">IFERROR(__xludf.DUMMYFUNCTION("""COMPUTED_VALUE"""),"Терентьєв  М. О.")</f>
        <v>Терентьєв  М. О.</v>
      </c>
      <c r="JM68" s="19" t="str">
        <f ca="1">IFERROR(__xludf.DUMMYFUNCTION("""COMPUTED_VALUE"""),"За")</f>
        <v>За</v>
      </c>
      <c r="JN68" s="19">
        <f ca="1">IFERROR(__xludf.DUMMYFUNCTION("""COMPUTED_VALUE"""),46)</f>
        <v>46</v>
      </c>
      <c r="JO68" s="19" t="str">
        <f ca="1">IFERROR(__xludf.DUMMYFUNCTION("""COMPUTED_VALUE"""),"Терентьєв  М. О.")</f>
        <v>Терентьєв  М. О.</v>
      </c>
      <c r="JP68" s="19" t="str">
        <f ca="1">IFERROR(__xludf.DUMMYFUNCTION("""COMPUTED_VALUE"""),"За")</f>
        <v>За</v>
      </c>
      <c r="JQ68" s="19">
        <f ca="1">IFERROR(__xludf.DUMMYFUNCTION("""COMPUTED_VALUE"""),46)</f>
        <v>46</v>
      </c>
      <c r="JR68" s="19" t="str">
        <f ca="1">IFERROR(__xludf.DUMMYFUNCTION("""COMPUTED_VALUE"""),"Терентьєв  М. О.")</f>
        <v>Терентьєв  М. О.</v>
      </c>
      <c r="JS68" s="19" t="str">
        <f ca="1">IFERROR(__xludf.DUMMYFUNCTION("""COMPUTED_VALUE"""),"За")</f>
        <v>За</v>
      </c>
      <c r="JT68" s="19">
        <f ca="1">IFERROR(__xludf.DUMMYFUNCTION("""COMPUTED_VALUE"""),46)</f>
        <v>46</v>
      </c>
      <c r="JU68" s="19" t="str">
        <f ca="1">IFERROR(__xludf.DUMMYFUNCTION("""COMPUTED_VALUE"""),"Терентьєв  М. О.")</f>
        <v>Терентьєв  М. О.</v>
      </c>
      <c r="JV68" s="19" t="str">
        <f ca="1">IFERROR(__xludf.DUMMYFUNCTION("""COMPUTED_VALUE"""),"За")</f>
        <v>За</v>
      </c>
      <c r="JW68" s="19">
        <f ca="1">IFERROR(__xludf.DUMMYFUNCTION("""COMPUTED_VALUE"""),46)</f>
        <v>46</v>
      </c>
      <c r="JX68" s="19" t="str">
        <f ca="1">IFERROR(__xludf.DUMMYFUNCTION("""COMPUTED_VALUE"""),"Терентьєв  М. О.")</f>
        <v>Терентьєв  М. О.</v>
      </c>
      <c r="JY68" s="19" t="str">
        <f ca="1">IFERROR(__xludf.DUMMYFUNCTION("""COMPUTED_VALUE"""),"За")</f>
        <v>За</v>
      </c>
      <c r="JZ68" s="19">
        <f ca="1">IFERROR(__xludf.DUMMYFUNCTION("""COMPUTED_VALUE"""),46)</f>
        <v>46</v>
      </c>
      <c r="KA68" s="19" t="str">
        <f ca="1">IFERROR(__xludf.DUMMYFUNCTION("""COMPUTED_VALUE"""),"Терентьєв  М. О.")</f>
        <v>Терентьєв  М. О.</v>
      </c>
      <c r="KB68" s="19" t="str">
        <f ca="1">IFERROR(__xludf.DUMMYFUNCTION("""COMPUTED_VALUE"""),"За")</f>
        <v>За</v>
      </c>
      <c r="KC68" s="19">
        <f ca="1">IFERROR(__xludf.DUMMYFUNCTION("""COMPUTED_VALUE"""),46)</f>
        <v>46</v>
      </c>
      <c r="KD68" s="19" t="str">
        <f ca="1">IFERROR(__xludf.DUMMYFUNCTION("""COMPUTED_VALUE"""),"Терентьєв  М. О.")</f>
        <v>Терентьєв  М. О.</v>
      </c>
      <c r="KE68" s="19" t="str">
        <f ca="1">IFERROR(__xludf.DUMMYFUNCTION("""COMPUTED_VALUE"""),"За")</f>
        <v>За</v>
      </c>
      <c r="KF68" s="19">
        <f ca="1">IFERROR(__xludf.DUMMYFUNCTION("""COMPUTED_VALUE"""),46)</f>
        <v>46</v>
      </c>
      <c r="KG68" s="19" t="str">
        <f ca="1">IFERROR(__xludf.DUMMYFUNCTION("""COMPUTED_VALUE"""),"Терентьєв  М. О.")</f>
        <v>Терентьєв  М. О.</v>
      </c>
      <c r="KH68" s="19" t="str">
        <f ca="1">IFERROR(__xludf.DUMMYFUNCTION("""COMPUTED_VALUE"""),"За")</f>
        <v>За</v>
      </c>
      <c r="KI68" s="19">
        <f ca="1">IFERROR(__xludf.DUMMYFUNCTION("""COMPUTED_VALUE"""),46)</f>
        <v>46</v>
      </c>
      <c r="KJ68" s="19" t="str">
        <f ca="1">IFERROR(__xludf.DUMMYFUNCTION("""COMPUTED_VALUE"""),"Терентьєв  М. О.")</f>
        <v>Терентьєв  М. О.</v>
      </c>
      <c r="KK68" s="19" t="str">
        <f ca="1">IFERROR(__xludf.DUMMYFUNCTION("""COMPUTED_VALUE"""),"За")</f>
        <v>За</v>
      </c>
      <c r="KL68" s="19">
        <f ca="1">IFERROR(__xludf.DUMMYFUNCTION("""COMPUTED_VALUE"""),46)</f>
        <v>46</v>
      </c>
      <c r="KM68" s="19" t="str">
        <f ca="1">IFERROR(__xludf.DUMMYFUNCTION("""COMPUTED_VALUE"""),"Терентьєв  М. О.")</f>
        <v>Терентьєв  М. О.</v>
      </c>
      <c r="KN68" s="19" t="str">
        <f ca="1">IFERROR(__xludf.DUMMYFUNCTION("""COMPUTED_VALUE"""),"За")</f>
        <v>За</v>
      </c>
      <c r="KO68" s="19">
        <f ca="1">IFERROR(__xludf.DUMMYFUNCTION("""COMPUTED_VALUE"""),46)</f>
        <v>46</v>
      </c>
      <c r="KP68" s="19" t="str">
        <f ca="1">IFERROR(__xludf.DUMMYFUNCTION("""COMPUTED_VALUE"""),"Терентьєв  М. О.")</f>
        <v>Терентьєв  М. О.</v>
      </c>
      <c r="KQ68" s="19" t="str">
        <f ca="1">IFERROR(__xludf.DUMMYFUNCTION("""COMPUTED_VALUE"""),"За")</f>
        <v>За</v>
      </c>
      <c r="KR68" s="19">
        <f ca="1">IFERROR(__xludf.DUMMYFUNCTION("""COMPUTED_VALUE"""),46)</f>
        <v>46</v>
      </c>
      <c r="KS68" s="19" t="str">
        <f ca="1">IFERROR(__xludf.DUMMYFUNCTION("""COMPUTED_VALUE"""),"Терентьєв  М. О.")</f>
        <v>Терентьєв  М. О.</v>
      </c>
      <c r="KT68" s="19" t="str">
        <f ca="1">IFERROR(__xludf.DUMMYFUNCTION("""COMPUTED_VALUE"""),"За")</f>
        <v>За</v>
      </c>
      <c r="KU68" s="19">
        <f ca="1">IFERROR(__xludf.DUMMYFUNCTION("""COMPUTED_VALUE"""),46)</f>
        <v>46</v>
      </c>
      <c r="KV68" s="19" t="str">
        <f ca="1">IFERROR(__xludf.DUMMYFUNCTION("""COMPUTED_VALUE"""),"Терентьєв  М. О.")</f>
        <v>Терентьєв  М. О.</v>
      </c>
      <c r="KW68" s="19" t="str">
        <f ca="1">IFERROR(__xludf.DUMMYFUNCTION("""COMPUTED_VALUE"""),"За")</f>
        <v>За</v>
      </c>
      <c r="KX68" s="19">
        <f ca="1">IFERROR(__xludf.DUMMYFUNCTION("""COMPUTED_VALUE"""),46)</f>
        <v>46</v>
      </c>
      <c r="KY68" s="19" t="str">
        <f ca="1">IFERROR(__xludf.DUMMYFUNCTION("""COMPUTED_VALUE"""),"Терентьєв  М. О.")</f>
        <v>Терентьєв  М. О.</v>
      </c>
      <c r="KZ68" s="19" t="str">
        <f ca="1">IFERROR(__xludf.DUMMYFUNCTION("""COMPUTED_VALUE"""),"За")</f>
        <v>За</v>
      </c>
      <c r="LA68" s="19">
        <f ca="1">IFERROR(__xludf.DUMMYFUNCTION("""COMPUTED_VALUE"""),46)</f>
        <v>46</v>
      </c>
      <c r="LB68" s="19" t="str">
        <f ca="1">IFERROR(__xludf.DUMMYFUNCTION("""COMPUTED_VALUE"""),"Терентьєв  М. О.")</f>
        <v>Терентьєв  М. О.</v>
      </c>
      <c r="LC68" s="19" t="str">
        <f ca="1">IFERROR(__xludf.DUMMYFUNCTION("""COMPUTED_VALUE"""),"За")</f>
        <v>За</v>
      </c>
      <c r="LD68" s="19">
        <f ca="1">IFERROR(__xludf.DUMMYFUNCTION("""COMPUTED_VALUE"""),46)</f>
        <v>46</v>
      </c>
      <c r="LE68" s="19" t="str">
        <f ca="1">IFERROR(__xludf.DUMMYFUNCTION("""COMPUTED_VALUE"""),"Терентьєв  М. О.")</f>
        <v>Терентьєв  М. О.</v>
      </c>
      <c r="LF68" s="19" t="str">
        <f ca="1">IFERROR(__xludf.DUMMYFUNCTION("""COMPUTED_VALUE"""),"За")</f>
        <v>За</v>
      </c>
      <c r="LG68" s="19">
        <f ca="1">IFERROR(__xludf.DUMMYFUNCTION("""COMPUTED_VALUE"""),46)</f>
        <v>46</v>
      </c>
      <c r="LH68" s="19" t="str">
        <f ca="1">IFERROR(__xludf.DUMMYFUNCTION("""COMPUTED_VALUE"""),"Терентьєв  М. О.")</f>
        <v>Терентьєв  М. О.</v>
      </c>
      <c r="LI68" s="19" t="str">
        <f ca="1">IFERROR(__xludf.DUMMYFUNCTION("""COMPUTED_VALUE"""),"За")</f>
        <v>За</v>
      </c>
      <c r="LJ68" s="19">
        <f ca="1">IFERROR(__xludf.DUMMYFUNCTION("""COMPUTED_VALUE"""),46)</f>
        <v>46</v>
      </c>
      <c r="LK68" s="19" t="str">
        <f ca="1">IFERROR(__xludf.DUMMYFUNCTION("""COMPUTED_VALUE"""),"Терентьєв  М. О.")</f>
        <v>Терентьєв  М. О.</v>
      </c>
      <c r="LL68" s="19" t="str">
        <f ca="1">IFERROR(__xludf.DUMMYFUNCTION("""COMPUTED_VALUE"""),"За")</f>
        <v>За</v>
      </c>
      <c r="LM68" s="19">
        <f ca="1">IFERROR(__xludf.DUMMYFUNCTION("""COMPUTED_VALUE"""),46)</f>
        <v>46</v>
      </c>
      <c r="LN68" s="19" t="str">
        <f ca="1">IFERROR(__xludf.DUMMYFUNCTION("""COMPUTED_VALUE"""),"Терентьєв  М. О.")</f>
        <v>Терентьєв  М. О.</v>
      </c>
      <c r="LO68" s="19" t="str">
        <f ca="1">IFERROR(__xludf.DUMMYFUNCTION("""COMPUTED_VALUE"""),"За")</f>
        <v>За</v>
      </c>
      <c r="LP68" s="19">
        <f ca="1">IFERROR(__xludf.DUMMYFUNCTION("""COMPUTED_VALUE"""),46)</f>
        <v>46</v>
      </c>
      <c r="LQ68" s="19" t="str">
        <f ca="1">IFERROR(__xludf.DUMMYFUNCTION("""COMPUTED_VALUE"""),"Терентьєв  М. О.")</f>
        <v>Терентьєв  М. О.</v>
      </c>
      <c r="LR68" s="19" t="str">
        <f ca="1">IFERROR(__xludf.DUMMYFUNCTION("""COMPUTED_VALUE"""),"За")</f>
        <v>За</v>
      </c>
      <c r="LS68" s="19">
        <f ca="1">IFERROR(__xludf.DUMMYFUNCTION("""COMPUTED_VALUE"""),46)</f>
        <v>46</v>
      </c>
      <c r="LT68" s="19" t="str">
        <f ca="1">IFERROR(__xludf.DUMMYFUNCTION("""COMPUTED_VALUE"""),"Терентьєв  М. О.")</f>
        <v>Терентьєв  М. О.</v>
      </c>
      <c r="LU68" s="19" t="str">
        <f ca="1">IFERROR(__xludf.DUMMYFUNCTION("""COMPUTED_VALUE"""),"За")</f>
        <v>За</v>
      </c>
      <c r="LV68" s="19">
        <f ca="1">IFERROR(__xludf.DUMMYFUNCTION("""COMPUTED_VALUE"""),46)</f>
        <v>46</v>
      </c>
      <c r="LW68" s="19" t="str">
        <f ca="1">IFERROR(__xludf.DUMMYFUNCTION("""COMPUTED_VALUE"""),"Терентьєв  М. О.")</f>
        <v>Терентьєв  М. О.</v>
      </c>
      <c r="LX68" s="19" t="str">
        <f ca="1">IFERROR(__xludf.DUMMYFUNCTION("""COMPUTED_VALUE"""),"За")</f>
        <v>За</v>
      </c>
      <c r="LY68" s="19">
        <f ca="1">IFERROR(__xludf.DUMMYFUNCTION("""COMPUTED_VALUE"""),46)</f>
        <v>46</v>
      </c>
      <c r="LZ68" s="19" t="str">
        <f ca="1">IFERROR(__xludf.DUMMYFUNCTION("""COMPUTED_VALUE"""),"Терентьєв  М. О.")</f>
        <v>Терентьєв  М. О.</v>
      </c>
      <c r="MA68" s="19" t="str">
        <f ca="1">IFERROR(__xludf.DUMMYFUNCTION("""COMPUTED_VALUE"""),"За")</f>
        <v>За</v>
      </c>
      <c r="MB68" s="19">
        <f ca="1">IFERROR(__xludf.DUMMYFUNCTION("""COMPUTED_VALUE"""),46)</f>
        <v>46</v>
      </c>
      <c r="MC68" s="19" t="str">
        <f ca="1">IFERROR(__xludf.DUMMYFUNCTION("""COMPUTED_VALUE"""),"Терентьєв  М. О.")</f>
        <v>Терентьєв  М. О.</v>
      </c>
      <c r="MD68" s="19" t="str">
        <f ca="1">IFERROR(__xludf.DUMMYFUNCTION("""COMPUTED_VALUE"""),"За")</f>
        <v>За</v>
      </c>
      <c r="ME68" s="19">
        <f ca="1">IFERROR(__xludf.DUMMYFUNCTION("""COMPUTED_VALUE"""),46)</f>
        <v>46</v>
      </c>
      <c r="MF68" s="19" t="str">
        <f ca="1">IFERROR(__xludf.DUMMYFUNCTION("""COMPUTED_VALUE"""),"Терентьєв  М. О.")</f>
        <v>Терентьєв  М. О.</v>
      </c>
      <c r="MG68" s="19" t="str">
        <f ca="1">IFERROR(__xludf.DUMMYFUNCTION("""COMPUTED_VALUE"""),"За")</f>
        <v>За</v>
      </c>
      <c r="MH68" s="19">
        <f ca="1">IFERROR(__xludf.DUMMYFUNCTION("""COMPUTED_VALUE"""),46)</f>
        <v>46</v>
      </c>
      <c r="MI68" s="19" t="str">
        <f ca="1">IFERROR(__xludf.DUMMYFUNCTION("""COMPUTED_VALUE"""),"Терентьєв  М. О.")</f>
        <v>Терентьєв  М. О.</v>
      </c>
      <c r="MJ68" s="19" t="str">
        <f ca="1">IFERROR(__xludf.DUMMYFUNCTION("""COMPUTED_VALUE"""),"За")</f>
        <v>За</v>
      </c>
      <c r="MK68" s="19">
        <f ca="1">IFERROR(__xludf.DUMMYFUNCTION("""COMPUTED_VALUE"""),46)</f>
        <v>46</v>
      </c>
      <c r="ML68" s="19" t="str">
        <f ca="1">IFERROR(__xludf.DUMMYFUNCTION("""COMPUTED_VALUE"""),"Терентьєв  М. О.")</f>
        <v>Терентьєв  М. О.</v>
      </c>
      <c r="MM68" s="19" t="str">
        <f ca="1">IFERROR(__xludf.DUMMYFUNCTION("""COMPUTED_VALUE"""),"За")</f>
        <v>За</v>
      </c>
      <c r="MN68" s="19">
        <f ca="1">IFERROR(__xludf.DUMMYFUNCTION("""COMPUTED_VALUE"""),46)</f>
        <v>46</v>
      </c>
      <c r="MO68" s="19" t="str">
        <f ca="1">IFERROR(__xludf.DUMMYFUNCTION("""COMPUTED_VALUE"""),"Терентьєв  М. О.")</f>
        <v>Терентьєв  М. О.</v>
      </c>
      <c r="MP68" s="19" t="str">
        <f ca="1">IFERROR(__xludf.DUMMYFUNCTION("""COMPUTED_VALUE"""),"За")</f>
        <v>За</v>
      </c>
      <c r="MQ68" s="19">
        <f ca="1">IFERROR(__xludf.DUMMYFUNCTION("""COMPUTED_VALUE"""),46)</f>
        <v>46</v>
      </c>
      <c r="MR68" s="19" t="str">
        <f ca="1">IFERROR(__xludf.DUMMYFUNCTION("""COMPUTED_VALUE"""),"Терентьєв  М. О.")</f>
        <v>Терентьєв  М. О.</v>
      </c>
      <c r="MS68" s="19" t="str">
        <f ca="1">IFERROR(__xludf.DUMMYFUNCTION("""COMPUTED_VALUE"""),"За")</f>
        <v>За</v>
      </c>
      <c r="MT68" s="19">
        <f ca="1">IFERROR(__xludf.DUMMYFUNCTION("""COMPUTED_VALUE"""),46)</f>
        <v>46</v>
      </c>
      <c r="MU68" s="19" t="str">
        <f ca="1">IFERROR(__xludf.DUMMYFUNCTION("""COMPUTED_VALUE"""),"Терентьєв  М. О.")</f>
        <v>Терентьєв  М. О.</v>
      </c>
      <c r="MV68" s="19" t="str">
        <f ca="1">IFERROR(__xludf.DUMMYFUNCTION("""COMPUTED_VALUE"""),"За")</f>
        <v>За</v>
      </c>
      <c r="MW68" s="19">
        <f ca="1">IFERROR(__xludf.DUMMYFUNCTION("""COMPUTED_VALUE"""),46)</f>
        <v>46</v>
      </c>
      <c r="MX68" s="19" t="str">
        <f ca="1">IFERROR(__xludf.DUMMYFUNCTION("""COMPUTED_VALUE"""),"Терентьєв  М. О.")</f>
        <v>Терентьєв  М. О.</v>
      </c>
      <c r="MY68" s="19" t="str">
        <f ca="1">IFERROR(__xludf.DUMMYFUNCTION("""COMPUTED_VALUE"""),"За")</f>
        <v>За</v>
      </c>
      <c r="MZ68" s="19">
        <f ca="1">IFERROR(__xludf.DUMMYFUNCTION("""COMPUTED_VALUE"""),46)</f>
        <v>46</v>
      </c>
      <c r="NA68" s="19" t="str">
        <f ca="1">IFERROR(__xludf.DUMMYFUNCTION("""COMPUTED_VALUE"""),"Терентьєв  М. О.")</f>
        <v>Терентьєв  М. О.</v>
      </c>
      <c r="NB68" s="19" t="str">
        <f ca="1">IFERROR(__xludf.DUMMYFUNCTION("""COMPUTED_VALUE"""),"За")</f>
        <v>За</v>
      </c>
      <c r="NC68" s="19">
        <f ca="1">IFERROR(__xludf.DUMMYFUNCTION("""COMPUTED_VALUE"""),46)</f>
        <v>46</v>
      </c>
      <c r="ND68" s="19" t="str">
        <f ca="1">IFERROR(__xludf.DUMMYFUNCTION("""COMPUTED_VALUE"""),"Терентьєв  М. О.")</f>
        <v>Терентьєв  М. О.</v>
      </c>
      <c r="NE68" s="19" t="str">
        <f ca="1">IFERROR(__xludf.DUMMYFUNCTION("""COMPUTED_VALUE"""),"За")</f>
        <v>За</v>
      </c>
      <c r="NF68" s="19">
        <f ca="1">IFERROR(__xludf.DUMMYFUNCTION("""COMPUTED_VALUE"""),46)</f>
        <v>46</v>
      </c>
      <c r="NG68" s="19" t="str">
        <f ca="1">IFERROR(__xludf.DUMMYFUNCTION("""COMPUTED_VALUE"""),"Терентьєв  М. О.")</f>
        <v>Терентьєв  М. О.</v>
      </c>
      <c r="NH68" s="19" t="str">
        <f ca="1">IFERROR(__xludf.DUMMYFUNCTION("""COMPUTED_VALUE"""),"За")</f>
        <v>За</v>
      </c>
      <c r="NI68" s="19">
        <f ca="1">IFERROR(__xludf.DUMMYFUNCTION("""COMPUTED_VALUE"""),46)</f>
        <v>46</v>
      </c>
      <c r="NJ68" s="19" t="str">
        <f ca="1">IFERROR(__xludf.DUMMYFUNCTION("""COMPUTED_VALUE"""),"Терентьєв  М. О.")</f>
        <v>Терентьєв  М. О.</v>
      </c>
      <c r="NK68" s="19" t="str">
        <f ca="1">IFERROR(__xludf.DUMMYFUNCTION("""COMPUTED_VALUE"""),"За")</f>
        <v>За</v>
      </c>
      <c r="NL68" s="19">
        <f ca="1">IFERROR(__xludf.DUMMYFUNCTION("""COMPUTED_VALUE"""),46)</f>
        <v>46</v>
      </c>
      <c r="NM68" s="19" t="str">
        <f ca="1">IFERROR(__xludf.DUMMYFUNCTION("""COMPUTED_VALUE"""),"Терентьєв  М. О.")</f>
        <v>Терентьєв  М. О.</v>
      </c>
      <c r="NN68" s="19" t="str">
        <f ca="1">IFERROR(__xludf.DUMMYFUNCTION("""COMPUTED_VALUE"""),"За")</f>
        <v>За</v>
      </c>
      <c r="NO68" s="19">
        <f ca="1">IFERROR(__xludf.DUMMYFUNCTION("""COMPUTED_VALUE"""),46)</f>
        <v>46</v>
      </c>
      <c r="NP68" s="19" t="str">
        <f ca="1">IFERROR(__xludf.DUMMYFUNCTION("""COMPUTED_VALUE"""),"Терентьєв  М. О.")</f>
        <v>Терентьєв  М. О.</v>
      </c>
      <c r="NQ68" s="19" t="str">
        <f ca="1">IFERROR(__xludf.DUMMYFUNCTION("""COMPUTED_VALUE"""),"За")</f>
        <v>За</v>
      </c>
      <c r="NR68" s="19">
        <f ca="1">IFERROR(__xludf.DUMMYFUNCTION("""COMPUTED_VALUE"""),46)</f>
        <v>46</v>
      </c>
      <c r="NS68" s="19" t="str">
        <f ca="1">IFERROR(__xludf.DUMMYFUNCTION("""COMPUTED_VALUE"""),"Терентьєв  М. О.")</f>
        <v>Терентьєв  М. О.</v>
      </c>
      <c r="NT68" s="19" t="str">
        <f ca="1">IFERROR(__xludf.DUMMYFUNCTION("""COMPUTED_VALUE"""),"Утримався")</f>
        <v>Утримався</v>
      </c>
      <c r="NU68" s="19">
        <f ca="1">IFERROR(__xludf.DUMMYFUNCTION("""COMPUTED_VALUE"""),46)</f>
        <v>46</v>
      </c>
      <c r="NV68" s="19" t="str">
        <f ca="1">IFERROR(__xludf.DUMMYFUNCTION("""COMPUTED_VALUE"""),"Терентьєв  М. О.")</f>
        <v>Терентьєв  М. О.</v>
      </c>
      <c r="NW68" s="19" t="str">
        <f ca="1">IFERROR(__xludf.DUMMYFUNCTION("""COMPUTED_VALUE"""),"Утримався")</f>
        <v>Утримався</v>
      </c>
      <c r="NX68" s="19">
        <f ca="1">IFERROR(__xludf.DUMMYFUNCTION("""COMPUTED_VALUE"""),46)</f>
        <v>46</v>
      </c>
      <c r="NY68" s="19" t="str">
        <f ca="1">IFERROR(__xludf.DUMMYFUNCTION("""COMPUTED_VALUE"""),"Терентьєв  М. О.")</f>
        <v>Терентьєв  М. О.</v>
      </c>
      <c r="NZ68" s="19" t="str">
        <f ca="1">IFERROR(__xludf.DUMMYFUNCTION("""COMPUTED_VALUE"""),"За")</f>
        <v>За</v>
      </c>
      <c r="OA68" s="19">
        <f ca="1">IFERROR(__xludf.DUMMYFUNCTION("""COMPUTED_VALUE"""),46)</f>
        <v>46</v>
      </c>
      <c r="OB68" s="19" t="str">
        <f ca="1">IFERROR(__xludf.DUMMYFUNCTION("""COMPUTED_VALUE"""),"Терентьєв  М. О.")</f>
        <v>Терентьєв  М. О.</v>
      </c>
      <c r="OC68" s="19" t="str">
        <f ca="1">IFERROR(__xludf.DUMMYFUNCTION("""COMPUTED_VALUE"""),"Утримався")</f>
        <v>Утримався</v>
      </c>
      <c r="OD68" s="19">
        <f ca="1">IFERROR(__xludf.DUMMYFUNCTION("""COMPUTED_VALUE"""),46)</f>
        <v>46</v>
      </c>
      <c r="OE68" s="19" t="str">
        <f ca="1">IFERROR(__xludf.DUMMYFUNCTION("""COMPUTED_VALUE"""),"Терентьєв  М. О.")</f>
        <v>Терентьєв  М. О.</v>
      </c>
      <c r="OF68" s="19" t="str">
        <f ca="1">IFERROR(__xludf.DUMMYFUNCTION("""COMPUTED_VALUE"""),"За")</f>
        <v>За</v>
      </c>
      <c r="OG68" s="19">
        <f ca="1">IFERROR(__xludf.DUMMYFUNCTION("""COMPUTED_VALUE"""),46)</f>
        <v>46</v>
      </c>
      <c r="OH68" s="19" t="str">
        <f ca="1">IFERROR(__xludf.DUMMYFUNCTION("""COMPUTED_VALUE"""),"Терентьєв  М. О.")</f>
        <v>Терентьєв  М. О.</v>
      </c>
      <c r="OI68" s="19" t="str">
        <f ca="1">IFERROR(__xludf.DUMMYFUNCTION("""COMPUTED_VALUE"""),"За")</f>
        <v>За</v>
      </c>
      <c r="OJ68" s="19">
        <f ca="1">IFERROR(__xludf.DUMMYFUNCTION("""COMPUTED_VALUE"""),46)</f>
        <v>46</v>
      </c>
      <c r="OK68" s="19" t="str">
        <f ca="1">IFERROR(__xludf.DUMMYFUNCTION("""COMPUTED_VALUE"""),"Терентьєв  М. О.")</f>
        <v>Терентьєв  М. О.</v>
      </c>
      <c r="OL68" s="19" t="str">
        <f ca="1">IFERROR(__xludf.DUMMYFUNCTION("""COMPUTED_VALUE"""),"За")</f>
        <v>За</v>
      </c>
      <c r="OM68" s="19">
        <f ca="1">IFERROR(__xludf.DUMMYFUNCTION("""COMPUTED_VALUE"""),46)</f>
        <v>46</v>
      </c>
      <c r="ON68" s="19" t="str">
        <f ca="1">IFERROR(__xludf.DUMMYFUNCTION("""COMPUTED_VALUE"""),"Терентьєв  М. О.")</f>
        <v>Терентьєв  М. О.</v>
      </c>
      <c r="OO68" s="19" t="str">
        <f ca="1">IFERROR(__xludf.DUMMYFUNCTION("""COMPUTED_VALUE"""),"За")</f>
        <v>За</v>
      </c>
      <c r="OP68" s="19">
        <f ca="1">IFERROR(__xludf.DUMMYFUNCTION("""COMPUTED_VALUE"""),46)</f>
        <v>46</v>
      </c>
      <c r="OQ68" s="19" t="str">
        <f ca="1">IFERROR(__xludf.DUMMYFUNCTION("""COMPUTED_VALUE"""),"Терентьєв  М. О.")</f>
        <v>Терентьєв  М. О.</v>
      </c>
      <c r="OR68" s="19" t="str">
        <f ca="1">IFERROR(__xludf.DUMMYFUNCTION("""COMPUTED_VALUE"""),"За")</f>
        <v>За</v>
      </c>
      <c r="OS68" s="19">
        <f ca="1">IFERROR(__xludf.DUMMYFUNCTION("""COMPUTED_VALUE"""),46)</f>
        <v>46</v>
      </c>
      <c r="OT68" s="19" t="str">
        <f ca="1">IFERROR(__xludf.DUMMYFUNCTION("""COMPUTED_VALUE"""),"Терентьєв  М. О.")</f>
        <v>Терентьєв  М. О.</v>
      </c>
      <c r="OU68" s="19" t="str">
        <f ca="1">IFERROR(__xludf.DUMMYFUNCTION("""COMPUTED_VALUE"""),"За")</f>
        <v>За</v>
      </c>
      <c r="OV68" s="19">
        <f ca="1">IFERROR(__xludf.DUMMYFUNCTION("""COMPUTED_VALUE"""),46)</f>
        <v>46</v>
      </c>
      <c r="OW68" s="19" t="str">
        <f ca="1">IFERROR(__xludf.DUMMYFUNCTION("""COMPUTED_VALUE"""),"Терентьєв  М. О.")</f>
        <v>Терентьєв  М. О.</v>
      </c>
      <c r="OX68" s="19" t="str">
        <f ca="1">IFERROR(__xludf.DUMMYFUNCTION("""COMPUTED_VALUE"""),"За")</f>
        <v>За</v>
      </c>
      <c r="OY68" s="19">
        <f ca="1">IFERROR(__xludf.DUMMYFUNCTION("""COMPUTED_VALUE"""),46)</f>
        <v>46</v>
      </c>
      <c r="OZ68" s="19" t="str">
        <f ca="1">IFERROR(__xludf.DUMMYFUNCTION("""COMPUTED_VALUE"""),"Терентьєв  М. О.")</f>
        <v>Терентьєв  М. О.</v>
      </c>
      <c r="PA68" s="19" t="str">
        <f ca="1">IFERROR(__xludf.DUMMYFUNCTION("""COMPUTED_VALUE"""),"За")</f>
        <v>За</v>
      </c>
      <c r="PB68" s="19">
        <f ca="1">IFERROR(__xludf.DUMMYFUNCTION("""COMPUTED_VALUE"""),46)</f>
        <v>46</v>
      </c>
      <c r="PC68" s="19" t="str">
        <f ca="1">IFERROR(__xludf.DUMMYFUNCTION("""COMPUTED_VALUE"""),"Терентьєв  М. О.")</f>
        <v>Терентьєв  М. О.</v>
      </c>
      <c r="PD68" s="19" t="str">
        <f ca="1">IFERROR(__xludf.DUMMYFUNCTION("""COMPUTED_VALUE"""),"За")</f>
        <v>За</v>
      </c>
      <c r="PE68" s="19">
        <f ca="1">IFERROR(__xludf.DUMMYFUNCTION("""COMPUTED_VALUE"""),46)</f>
        <v>46</v>
      </c>
      <c r="PF68" s="19" t="str">
        <f ca="1">IFERROR(__xludf.DUMMYFUNCTION("""COMPUTED_VALUE"""),"Терентьєв  М. О.")</f>
        <v>Терентьєв  М. О.</v>
      </c>
      <c r="PG68" s="19" t="str">
        <f ca="1">IFERROR(__xludf.DUMMYFUNCTION("""COMPUTED_VALUE"""),"За")</f>
        <v>За</v>
      </c>
      <c r="PH68" s="19">
        <f ca="1">IFERROR(__xludf.DUMMYFUNCTION("""COMPUTED_VALUE"""),46)</f>
        <v>46</v>
      </c>
      <c r="PI68" s="19" t="str">
        <f ca="1">IFERROR(__xludf.DUMMYFUNCTION("""COMPUTED_VALUE"""),"Терентьєв  М. О.")</f>
        <v>Терентьєв  М. О.</v>
      </c>
      <c r="PJ68" s="19" t="str">
        <f ca="1">IFERROR(__xludf.DUMMYFUNCTION("""COMPUTED_VALUE"""),"За")</f>
        <v>За</v>
      </c>
      <c r="PK68" s="19">
        <f ca="1">IFERROR(__xludf.DUMMYFUNCTION("""COMPUTED_VALUE"""),46)</f>
        <v>46</v>
      </c>
      <c r="PL68" s="19" t="str">
        <f ca="1">IFERROR(__xludf.DUMMYFUNCTION("""COMPUTED_VALUE"""),"Терентьєв  М. О.")</f>
        <v>Терентьєв  М. О.</v>
      </c>
      <c r="PM68" s="19" t="str">
        <f ca="1">IFERROR(__xludf.DUMMYFUNCTION("""COMPUTED_VALUE"""),"Утримався")</f>
        <v>Утримався</v>
      </c>
      <c r="PN68" s="19">
        <f ca="1">IFERROR(__xludf.DUMMYFUNCTION("""COMPUTED_VALUE"""),46)</f>
        <v>46</v>
      </c>
      <c r="PO68" s="19" t="str">
        <f ca="1">IFERROR(__xludf.DUMMYFUNCTION("""COMPUTED_VALUE"""),"Терентьєв  М. О.")</f>
        <v>Терентьєв  М. О.</v>
      </c>
      <c r="PP68" s="19" t="str">
        <f ca="1">IFERROR(__xludf.DUMMYFUNCTION("""COMPUTED_VALUE"""),"За")</f>
        <v>За</v>
      </c>
      <c r="PQ68" s="19">
        <f ca="1">IFERROR(__xludf.DUMMYFUNCTION("""COMPUTED_VALUE"""),46)</f>
        <v>46</v>
      </c>
      <c r="PR68" s="19" t="str">
        <f ca="1">IFERROR(__xludf.DUMMYFUNCTION("""COMPUTED_VALUE"""),"Терентьєв  М. О.")</f>
        <v>Терентьєв  М. О.</v>
      </c>
      <c r="PS68" s="19" t="str">
        <f ca="1">IFERROR(__xludf.DUMMYFUNCTION("""COMPUTED_VALUE"""),"Утримався")</f>
        <v>Утримався</v>
      </c>
      <c r="PT68" s="19">
        <f ca="1">IFERROR(__xludf.DUMMYFUNCTION("""COMPUTED_VALUE"""),46)</f>
        <v>46</v>
      </c>
      <c r="PU68" s="19" t="str">
        <f ca="1">IFERROR(__xludf.DUMMYFUNCTION("""COMPUTED_VALUE"""),"Терентьєв  М. О.")</f>
        <v>Терентьєв  М. О.</v>
      </c>
      <c r="PV68" s="19" t="str">
        <f ca="1">IFERROR(__xludf.DUMMYFUNCTION("""COMPUTED_VALUE"""),"Утримався")</f>
        <v>Утримався</v>
      </c>
      <c r="PW68" s="19">
        <f ca="1">IFERROR(__xludf.DUMMYFUNCTION("""COMPUTED_VALUE"""),46)</f>
        <v>46</v>
      </c>
      <c r="PX68" s="19" t="str">
        <f ca="1">IFERROR(__xludf.DUMMYFUNCTION("""COMPUTED_VALUE"""),"Терентьєв  М. О.")</f>
        <v>Терентьєв  М. О.</v>
      </c>
      <c r="PY68" s="19" t="str">
        <f ca="1">IFERROR(__xludf.DUMMYFUNCTION("""COMPUTED_VALUE"""),"За")</f>
        <v>За</v>
      </c>
      <c r="PZ68" s="19">
        <f ca="1">IFERROR(__xludf.DUMMYFUNCTION("""COMPUTED_VALUE"""),46)</f>
        <v>46</v>
      </c>
      <c r="QA68" s="19" t="str">
        <f ca="1">IFERROR(__xludf.DUMMYFUNCTION("""COMPUTED_VALUE"""),"Терентьєв  М. О.")</f>
        <v>Терентьєв  М. О.</v>
      </c>
      <c r="QB68" s="19" t="str">
        <f ca="1">IFERROR(__xludf.DUMMYFUNCTION("""COMPUTED_VALUE"""),"Утримався")</f>
        <v>Утримався</v>
      </c>
      <c r="QC68" s="19">
        <f ca="1">IFERROR(__xludf.DUMMYFUNCTION("""COMPUTED_VALUE"""),46)</f>
        <v>46</v>
      </c>
      <c r="QD68" s="19" t="str">
        <f ca="1">IFERROR(__xludf.DUMMYFUNCTION("""COMPUTED_VALUE"""),"Терентьєв  М. О.")</f>
        <v>Терентьєв  М. О.</v>
      </c>
      <c r="QE68" s="19" t="str">
        <f ca="1">IFERROR(__xludf.DUMMYFUNCTION("""COMPUTED_VALUE"""),"Утримався")</f>
        <v>Утримався</v>
      </c>
      <c r="QF68" s="19">
        <f ca="1">IFERROR(__xludf.DUMMYFUNCTION("""COMPUTED_VALUE"""),46)</f>
        <v>46</v>
      </c>
      <c r="QG68" s="19" t="str">
        <f ca="1">IFERROR(__xludf.DUMMYFUNCTION("""COMPUTED_VALUE"""),"Терентьєв  М. О.")</f>
        <v>Терентьєв  М. О.</v>
      </c>
      <c r="QH68" s="19" t="str">
        <f ca="1">IFERROR(__xludf.DUMMYFUNCTION("""COMPUTED_VALUE"""),"Утримався")</f>
        <v>Утримався</v>
      </c>
      <c r="QI68" s="19">
        <f ca="1">IFERROR(__xludf.DUMMYFUNCTION("""COMPUTED_VALUE"""),46)</f>
        <v>46</v>
      </c>
      <c r="QJ68" s="19" t="str">
        <f ca="1">IFERROR(__xludf.DUMMYFUNCTION("""COMPUTED_VALUE"""),"Терентьєв  М. О.")</f>
        <v>Терентьєв  М. О.</v>
      </c>
      <c r="QK68" s="19" t="str">
        <f ca="1">IFERROR(__xludf.DUMMYFUNCTION("""COMPUTED_VALUE"""),"За")</f>
        <v>За</v>
      </c>
    </row>
    <row r="69" spans="1:453" ht="12.75">
      <c r="A69" s="17">
        <f ca="1">IFERROR(__xludf.DUMMYFUNCTION("""COMPUTED_VALUE"""),15)</f>
        <v>15</v>
      </c>
      <c r="B69" s="17" t="str">
        <f ca="1">IFERROR(__xludf.DUMMYFUNCTION("""COMPUTED_VALUE"""),"Чорній Б. П.")</f>
        <v>Чорній Б. П.</v>
      </c>
      <c r="C69" s="19" t="str">
        <f ca="1">IFERROR(__xludf.DUMMYFUNCTION("""COMPUTED_VALUE"""),"За")</f>
        <v>За</v>
      </c>
      <c r="D69" s="19">
        <f ca="1">IFERROR(__xludf.DUMMYFUNCTION("""COMPUTED_VALUE"""),15)</f>
        <v>15</v>
      </c>
      <c r="E69" s="19" t="str">
        <f ca="1">IFERROR(__xludf.DUMMYFUNCTION("""COMPUTED_VALUE"""),"Чорній Б. П.")</f>
        <v>Чорній Б. П.</v>
      </c>
      <c r="F69" s="19" t="str">
        <f ca="1">IFERROR(__xludf.DUMMYFUNCTION("""COMPUTED_VALUE"""),"За")</f>
        <v>За</v>
      </c>
      <c r="G69" s="19">
        <f ca="1">IFERROR(__xludf.DUMMYFUNCTION("""COMPUTED_VALUE"""),15)</f>
        <v>15</v>
      </c>
      <c r="H69" s="19" t="str">
        <f ca="1">IFERROR(__xludf.DUMMYFUNCTION("""COMPUTED_VALUE"""),"Чорній Б. П.")</f>
        <v>Чорній Б. П.</v>
      </c>
      <c r="I69" s="19" t="str">
        <f ca="1">IFERROR(__xludf.DUMMYFUNCTION("""COMPUTED_VALUE"""),"За")</f>
        <v>За</v>
      </c>
      <c r="J69" s="19">
        <f ca="1">IFERROR(__xludf.DUMMYFUNCTION("""COMPUTED_VALUE"""),15)</f>
        <v>15</v>
      </c>
      <c r="K69" s="19" t="str">
        <f ca="1">IFERROR(__xludf.DUMMYFUNCTION("""COMPUTED_VALUE"""),"Чорній Б. П.")</f>
        <v>Чорній Б. П.</v>
      </c>
      <c r="L69" s="19" t="str">
        <f ca="1">IFERROR(__xludf.DUMMYFUNCTION("""COMPUTED_VALUE"""),"Не голосував")</f>
        <v>Не голосував</v>
      </c>
      <c r="M69" s="19">
        <f ca="1">IFERROR(__xludf.DUMMYFUNCTION("""COMPUTED_VALUE"""),15)</f>
        <v>15</v>
      </c>
      <c r="N69" s="19" t="str">
        <f ca="1">IFERROR(__xludf.DUMMYFUNCTION("""COMPUTED_VALUE"""),"Чорній Б. П.")</f>
        <v>Чорній Б. П.</v>
      </c>
      <c r="O69" s="19" t="str">
        <f ca="1">IFERROR(__xludf.DUMMYFUNCTION("""COMPUTED_VALUE"""),"За")</f>
        <v>За</v>
      </c>
      <c r="P69" s="19">
        <f ca="1">IFERROR(__xludf.DUMMYFUNCTION("""COMPUTED_VALUE"""),15)</f>
        <v>15</v>
      </c>
      <c r="Q69" s="19" t="str">
        <f ca="1">IFERROR(__xludf.DUMMYFUNCTION("""COMPUTED_VALUE"""),"Чорній Б. П.")</f>
        <v>Чорній Б. П.</v>
      </c>
      <c r="R69" s="19" t="str">
        <f ca="1">IFERROR(__xludf.DUMMYFUNCTION("""COMPUTED_VALUE"""),"За")</f>
        <v>За</v>
      </c>
      <c r="S69" s="19">
        <f ca="1">IFERROR(__xludf.DUMMYFUNCTION("""COMPUTED_VALUE"""),15)</f>
        <v>15</v>
      </c>
      <c r="T69" s="19" t="str">
        <f ca="1">IFERROR(__xludf.DUMMYFUNCTION("""COMPUTED_VALUE"""),"Чорній Б. П.")</f>
        <v>Чорній Б. П.</v>
      </c>
      <c r="U69" s="19" t="str">
        <f ca="1">IFERROR(__xludf.DUMMYFUNCTION("""COMPUTED_VALUE"""),"За")</f>
        <v>За</v>
      </c>
      <c r="V69" s="19">
        <f ca="1">IFERROR(__xludf.DUMMYFUNCTION("""COMPUTED_VALUE"""),15)</f>
        <v>15</v>
      </c>
      <c r="W69" s="19" t="str">
        <f ca="1">IFERROR(__xludf.DUMMYFUNCTION("""COMPUTED_VALUE"""),"Чорній Б. П.")</f>
        <v>Чорній Б. П.</v>
      </c>
      <c r="X69" s="19" t="str">
        <f ca="1">IFERROR(__xludf.DUMMYFUNCTION("""COMPUTED_VALUE"""),"За")</f>
        <v>За</v>
      </c>
      <c r="Y69" s="19">
        <f ca="1">IFERROR(__xludf.DUMMYFUNCTION("""COMPUTED_VALUE"""),15)</f>
        <v>15</v>
      </c>
      <c r="Z69" s="19" t="str">
        <f ca="1">IFERROR(__xludf.DUMMYFUNCTION("""COMPUTED_VALUE"""),"Чорній Б. П.")</f>
        <v>Чорній Б. П.</v>
      </c>
      <c r="AA69" s="19" t="str">
        <f ca="1">IFERROR(__xludf.DUMMYFUNCTION("""COMPUTED_VALUE"""),"За")</f>
        <v>За</v>
      </c>
      <c r="AB69" s="19">
        <f ca="1">IFERROR(__xludf.DUMMYFUNCTION("""COMPUTED_VALUE"""),15)</f>
        <v>15</v>
      </c>
      <c r="AC69" s="19" t="str">
        <f ca="1">IFERROR(__xludf.DUMMYFUNCTION("""COMPUTED_VALUE"""),"Чорній Б. П.")</f>
        <v>Чорній Б. П.</v>
      </c>
      <c r="AD69" s="19" t="str">
        <f ca="1">IFERROR(__xludf.DUMMYFUNCTION("""COMPUTED_VALUE"""),"За")</f>
        <v>За</v>
      </c>
      <c r="AE69" s="19">
        <f ca="1">IFERROR(__xludf.DUMMYFUNCTION("""COMPUTED_VALUE"""),15)</f>
        <v>15</v>
      </c>
      <c r="AF69" s="19" t="str">
        <f ca="1">IFERROR(__xludf.DUMMYFUNCTION("""COMPUTED_VALUE"""),"Чорній Б. П.")</f>
        <v>Чорній Б. П.</v>
      </c>
      <c r="AG69" s="19" t="str">
        <f ca="1">IFERROR(__xludf.DUMMYFUNCTION("""COMPUTED_VALUE"""),"За")</f>
        <v>За</v>
      </c>
      <c r="AH69" s="19">
        <f ca="1">IFERROR(__xludf.DUMMYFUNCTION("""COMPUTED_VALUE"""),15)</f>
        <v>15</v>
      </c>
      <c r="AI69" s="19" t="str">
        <f ca="1">IFERROR(__xludf.DUMMYFUNCTION("""COMPUTED_VALUE"""),"Чорній Б. П.")</f>
        <v>Чорній Б. П.</v>
      </c>
      <c r="AJ69" s="19" t="str">
        <f ca="1">IFERROR(__xludf.DUMMYFUNCTION("""COMPUTED_VALUE"""),"За")</f>
        <v>За</v>
      </c>
      <c r="AK69" s="19">
        <f ca="1">IFERROR(__xludf.DUMMYFUNCTION("""COMPUTED_VALUE"""),15)</f>
        <v>15</v>
      </c>
      <c r="AL69" s="19" t="str">
        <f ca="1">IFERROR(__xludf.DUMMYFUNCTION("""COMPUTED_VALUE"""),"Чорній Б. П.")</f>
        <v>Чорній Б. П.</v>
      </c>
      <c r="AM69" s="19" t="str">
        <f ca="1">IFERROR(__xludf.DUMMYFUNCTION("""COMPUTED_VALUE"""),"За")</f>
        <v>За</v>
      </c>
      <c r="AN69" s="19">
        <f ca="1">IFERROR(__xludf.DUMMYFUNCTION("""COMPUTED_VALUE"""),15)</f>
        <v>15</v>
      </c>
      <c r="AO69" s="19" t="str">
        <f ca="1">IFERROR(__xludf.DUMMYFUNCTION("""COMPUTED_VALUE"""),"Чорній Б. П.")</f>
        <v>Чорній Б. П.</v>
      </c>
      <c r="AP69" s="19" t="str">
        <f ca="1">IFERROR(__xludf.DUMMYFUNCTION("""COMPUTED_VALUE"""),"За")</f>
        <v>За</v>
      </c>
      <c r="AQ69" s="19">
        <f ca="1">IFERROR(__xludf.DUMMYFUNCTION("""COMPUTED_VALUE"""),15)</f>
        <v>15</v>
      </c>
      <c r="AR69" s="19" t="str">
        <f ca="1">IFERROR(__xludf.DUMMYFUNCTION("""COMPUTED_VALUE"""),"Чорній Б. П.")</f>
        <v>Чорній Б. П.</v>
      </c>
      <c r="AS69" s="19" t="str">
        <f ca="1">IFERROR(__xludf.DUMMYFUNCTION("""COMPUTED_VALUE"""),"За")</f>
        <v>За</v>
      </c>
      <c r="AT69" s="19">
        <f ca="1">IFERROR(__xludf.DUMMYFUNCTION("""COMPUTED_VALUE"""),15)</f>
        <v>15</v>
      </c>
      <c r="AU69" s="19" t="str">
        <f ca="1">IFERROR(__xludf.DUMMYFUNCTION("""COMPUTED_VALUE"""),"Чорній Б. П.")</f>
        <v>Чорній Б. П.</v>
      </c>
      <c r="AV69" s="19" t="str">
        <f ca="1">IFERROR(__xludf.DUMMYFUNCTION("""COMPUTED_VALUE"""),"За")</f>
        <v>За</v>
      </c>
      <c r="AW69" s="19">
        <f ca="1">IFERROR(__xludf.DUMMYFUNCTION("""COMPUTED_VALUE"""),15)</f>
        <v>15</v>
      </c>
      <c r="AX69" s="19" t="str">
        <f ca="1">IFERROR(__xludf.DUMMYFUNCTION("""COMPUTED_VALUE"""),"Чорній Б. П.")</f>
        <v>Чорній Б. П.</v>
      </c>
      <c r="AY69" s="19" t="str">
        <f ca="1">IFERROR(__xludf.DUMMYFUNCTION("""COMPUTED_VALUE"""),"За")</f>
        <v>За</v>
      </c>
      <c r="AZ69" s="19">
        <f ca="1">IFERROR(__xludf.DUMMYFUNCTION("""COMPUTED_VALUE"""),15)</f>
        <v>15</v>
      </c>
      <c r="BA69" s="19" t="str">
        <f ca="1">IFERROR(__xludf.DUMMYFUNCTION("""COMPUTED_VALUE"""),"Чорній Б. П.")</f>
        <v>Чорній Б. П.</v>
      </c>
      <c r="BB69" s="19" t="str">
        <f ca="1">IFERROR(__xludf.DUMMYFUNCTION("""COMPUTED_VALUE"""),"За")</f>
        <v>За</v>
      </c>
      <c r="BC69" s="19">
        <f ca="1">IFERROR(__xludf.DUMMYFUNCTION("""COMPUTED_VALUE"""),15)</f>
        <v>15</v>
      </c>
      <c r="BD69" s="19" t="str">
        <f ca="1">IFERROR(__xludf.DUMMYFUNCTION("""COMPUTED_VALUE"""),"Чорній Б. П.")</f>
        <v>Чорній Б. П.</v>
      </c>
      <c r="BE69" s="19" t="str">
        <f ca="1">IFERROR(__xludf.DUMMYFUNCTION("""COMPUTED_VALUE"""),"За")</f>
        <v>За</v>
      </c>
      <c r="BF69" s="19">
        <f ca="1">IFERROR(__xludf.DUMMYFUNCTION("""COMPUTED_VALUE"""),15)</f>
        <v>15</v>
      </c>
      <c r="BG69" s="19" t="str">
        <f ca="1">IFERROR(__xludf.DUMMYFUNCTION("""COMPUTED_VALUE"""),"Чорній Б. П.")</f>
        <v>Чорній Б. П.</v>
      </c>
      <c r="BH69" s="19" t="str">
        <f ca="1">IFERROR(__xludf.DUMMYFUNCTION("""COMPUTED_VALUE"""),"За")</f>
        <v>За</v>
      </c>
      <c r="BI69" s="19">
        <f ca="1">IFERROR(__xludf.DUMMYFUNCTION("""COMPUTED_VALUE"""),15)</f>
        <v>15</v>
      </c>
      <c r="BJ69" s="19" t="str">
        <f ca="1">IFERROR(__xludf.DUMMYFUNCTION("""COMPUTED_VALUE"""),"Чорній Б. П.")</f>
        <v>Чорній Б. П.</v>
      </c>
      <c r="BK69" s="19" t="str">
        <f ca="1">IFERROR(__xludf.DUMMYFUNCTION("""COMPUTED_VALUE"""),"За")</f>
        <v>За</v>
      </c>
      <c r="BL69" s="19">
        <f ca="1">IFERROR(__xludf.DUMMYFUNCTION("""COMPUTED_VALUE"""),15)</f>
        <v>15</v>
      </c>
      <c r="BM69" s="19" t="str">
        <f ca="1">IFERROR(__xludf.DUMMYFUNCTION("""COMPUTED_VALUE"""),"Чорній Б. П.")</f>
        <v>Чорній Б. П.</v>
      </c>
      <c r="BN69" s="19" t="str">
        <f ca="1">IFERROR(__xludf.DUMMYFUNCTION("""COMPUTED_VALUE"""),"За")</f>
        <v>За</v>
      </c>
      <c r="BO69" s="19">
        <f ca="1">IFERROR(__xludf.DUMMYFUNCTION("""COMPUTED_VALUE"""),15)</f>
        <v>15</v>
      </c>
      <c r="BP69" s="19" t="str">
        <f ca="1">IFERROR(__xludf.DUMMYFUNCTION("""COMPUTED_VALUE"""),"Чорній Б. П.")</f>
        <v>Чорній Б. П.</v>
      </c>
      <c r="BQ69" s="19" t="str">
        <f ca="1">IFERROR(__xludf.DUMMYFUNCTION("""COMPUTED_VALUE"""),"За")</f>
        <v>За</v>
      </c>
      <c r="BR69" s="19">
        <f ca="1">IFERROR(__xludf.DUMMYFUNCTION("""COMPUTED_VALUE"""),15)</f>
        <v>15</v>
      </c>
      <c r="BS69" s="19" t="str">
        <f ca="1">IFERROR(__xludf.DUMMYFUNCTION("""COMPUTED_VALUE"""),"Чорній Б. П.")</f>
        <v>Чорній Б. П.</v>
      </c>
      <c r="BT69" s="19" t="str">
        <f ca="1">IFERROR(__xludf.DUMMYFUNCTION("""COMPUTED_VALUE"""),"Не голосував")</f>
        <v>Не голосував</v>
      </c>
      <c r="BU69" s="19">
        <f ca="1">IFERROR(__xludf.DUMMYFUNCTION("""COMPUTED_VALUE"""),15)</f>
        <v>15</v>
      </c>
      <c r="BV69" s="19" t="str">
        <f ca="1">IFERROR(__xludf.DUMMYFUNCTION("""COMPUTED_VALUE"""),"Чорній Б. П.")</f>
        <v>Чорній Б. П.</v>
      </c>
      <c r="BW69" s="19" t="str">
        <f ca="1">IFERROR(__xludf.DUMMYFUNCTION("""COMPUTED_VALUE"""),"Не голосував")</f>
        <v>Не голосував</v>
      </c>
      <c r="BX69" s="19">
        <f ca="1">IFERROR(__xludf.DUMMYFUNCTION("""COMPUTED_VALUE"""),15)</f>
        <v>15</v>
      </c>
      <c r="BY69" s="19" t="str">
        <f ca="1">IFERROR(__xludf.DUMMYFUNCTION("""COMPUTED_VALUE"""),"Чорній Б. П.")</f>
        <v>Чорній Б. П.</v>
      </c>
      <c r="BZ69" s="19" t="str">
        <f ca="1">IFERROR(__xludf.DUMMYFUNCTION("""COMPUTED_VALUE"""),"Не голосував")</f>
        <v>Не голосував</v>
      </c>
      <c r="CA69" s="19">
        <f ca="1">IFERROR(__xludf.DUMMYFUNCTION("""COMPUTED_VALUE"""),15)</f>
        <v>15</v>
      </c>
      <c r="CB69" s="19" t="str">
        <f ca="1">IFERROR(__xludf.DUMMYFUNCTION("""COMPUTED_VALUE"""),"Чорній Б. П.")</f>
        <v>Чорній Б. П.</v>
      </c>
      <c r="CC69" s="19" t="str">
        <f ca="1">IFERROR(__xludf.DUMMYFUNCTION("""COMPUTED_VALUE"""),"За")</f>
        <v>За</v>
      </c>
      <c r="CD69" s="19">
        <f ca="1">IFERROR(__xludf.DUMMYFUNCTION("""COMPUTED_VALUE"""),15)</f>
        <v>15</v>
      </c>
      <c r="CE69" s="19" t="str">
        <f ca="1">IFERROR(__xludf.DUMMYFUNCTION("""COMPUTED_VALUE"""),"Чорній Б. П.")</f>
        <v>Чорній Б. П.</v>
      </c>
      <c r="CF69" s="19" t="str">
        <f ca="1">IFERROR(__xludf.DUMMYFUNCTION("""COMPUTED_VALUE"""),"За")</f>
        <v>За</v>
      </c>
      <c r="CG69" s="19">
        <f ca="1">IFERROR(__xludf.DUMMYFUNCTION("""COMPUTED_VALUE"""),15)</f>
        <v>15</v>
      </c>
      <c r="CH69" s="19" t="str">
        <f ca="1">IFERROR(__xludf.DUMMYFUNCTION("""COMPUTED_VALUE"""),"Чорній Б. П.")</f>
        <v>Чорній Б. П.</v>
      </c>
      <c r="CI69" s="19" t="str">
        <f ca="1">IFERROR(__xludf.DUMMYFUNCTION("""COMPUTED_VALUE"""),"Не голосував")</f>
        <v>Не голосував</v>
      </c>
      <c r="CJ69" s="19">
        <f ca="1">IFERROR(__xludf.DUMMYFUNCTION("""COMPUTED_VALUE"""),15)</f>
        <v>15</v>
      </c>
      <c r="CK69" s="19" t="str">
        <f ca="1">IFERROR(__xludf.DUMMYFUNCTION("""COMPUTED_VALUE"""),"Чорній Б. П.")</f>
        <v>Чорній Б. П.</v>
      </c>
      <c r="CL69" s="19" t="str">
        <f ca="1">IFERROR(__xludf.DUMMYFUNCTION("""COMPUTED_VALUE"""),"За")</f>
        <v>За</v>
      </c>
      <c r="CM69" s="19">
        <f ca="1">IFERROR(__xludf.DUMMYFUNCTION("""COMPUTED_VALUE"""),15)</f>
        <v>15</v>
      </c>
      <c r="CN69" s="19" t="str">
        <f ca="1">IFERROR(__xludf.DUMMYFUNCTION("""COMPUTED_VALUE"""),"Чорній Б. П.")</f>
        <v>Чорній Б. П.</v>
      </c>
      <c r="CO69" s="19" t="str">
        <f ca="1">IFERROR(__xludf.DUMMYFUNCTION("""COMPUTED_VALUE"""),"Не голосував")</f>
        <v>Не голосував</v>
      </c>
      <c r="CP69" s="19">
        <f ca="1">IFERROR(__xludf.DUMMYFUNCTION("""COMPUTED_VALUE"""),15)</f>
        <v>15</v>
      </c>
      <c r="CQ69" s="19" t="str">
        <f ca="1">IFERROR(__xludf.DUMMYFUNCTION("""COMPUTED_VALUE"""),"Чорній Б. П.")</f>
        <v>Чорній Б. П.</v>
      </c>
      <c r="CR69" s="19" t="str">
        <f ca="1">IFERROR(__xludf.DUMMYFUNCTION("""COMPUTED_VALUE"""),"За")</f>
        <v>За</v>
      </c>
      <c r="CS69" s="19">
        <f ca="1">IFERROR(__xludf.DUMMYFUNCTION("""COMPUTED_VALUE"""),15)</f>
        <v>15</v>
      </c>
      <c r="CT69" s="19" t="str">
        <f ca="1">IFERROR(__xludf.DUMMYFUNCTION("""COMPUTED_VALUE"""),"Чорній Б. П.")</f>
        <v>Чорній Б. П.</v>
      </c>
      <c r="CU69" s="19" t="str">
        <f ca="1">IFERROR(__xludf.DUMMYFUNCTION("""COMPUTED_VALUE"""),"За")</f>
        <v>За</v>
      </c>
      <c r="CV69" s="19">
        <f ca="1">IFERROR(__xludf.DUMMYFUNCTION("""COMPUTED_VALUE"""),15)</f>
        <v>15</v>
      </c>
      <c r="CW69" s="19" t="str">
        <f ca="1">IFERROR(__xludf.DUMMYFUNCTION("""COMPUTED_VALUE"""),"Чорній Б. П.")</f>
        <v>Чорній Б. П.</v>
      </c>
      <c r="CX69" s="19" t="str">
        <f ca="1">IFERROR(__xludf.DUMMYFUNCTION("""COMPUTED_VALUE"""),"За")</f>
        <v>За</v>
      </c>
      <c r="CY69" s="19">
        <f ca="1">IFERROR(__xludf.DUMMYFUNCTION("""COMPUTED_VALUE"""),15)</f>
        <v>15</v>
      </c>
      <c r="CZ69" s="19" t="str">
        <f ca="1">IFERROR(__xludf.DUMMYFUNCTION("""COMPUTED_VALUE"""),"Чорній Б. П.")</f>
        <v>Чорній Б. П.</v>
      </c>
      <c r="DA69" s="19" t="str">
        <f ca="1">IFERROR(__xludf.DUMMYFUNCTION("""COMPUTED_VALUE"""),"За")</f>
        <v>За</v>
      </c>
      <c r="DB69" s="19">
        <f ca="1">IFERROR(__xludf.DUMMYFUNCTION("""COMPUTED_VALUE"""),15)</f>
        <v>15</v>
      </c>
      <c r="DC69" s="19" t="str">
        <f ca="1">IFERROR(__xludf.DUMMYFUNCTION("""COMPUTED_VALUE"""),"Чорній Б. П.")</f>
        <v>Чорній Б. П.</v>
      </c>
      <c r="DD69" s="19" t="str">
        <f ca="1">IFERROR(__xludf.DUMMYFUNCTION("""COMPUTED_VALUE"""),"За")</f>
        <v>За</v>
      </c>
      <c r="DE69" s="19">
        <f ca="1">IFERROR(__xludf.DUMMYFUNCTION("""COMPUTED_VALUE"""),15)</f>
        <v>15</v>
      </c>
      <c r="DF69" s="19" t="str">
        <f ca="1">IFERROR(__xludf.DUMMYFUNCTION("""COMPUTED_VALUE"""),"Чорній Б. П.")</f>
        <v>Чорній Б. П.</v>
      </c>
      <c r="DG69" s="19" t="str">
        <f ca="1">IFERROR(__xludf.DUMMYFUNCTION("""COMPUTED_VALUE"""),"За")</f>
        <v>За</v>
      </c>
      <c r="DH69" s="19">
        <f ca="1">IFERROR(__xludf.DUMMYFUNCTION("""COMPUTED_VALUE"""),15)</f>
        <v>15</v>
      </c>
      <c r="DI69" s="19" t="str">
        <f ca="1">IFERROR(__xludf.DUMMYFUNCTION("""COMPUTED_VALUE"""),"Чорній Б. П.")</f>
        <v>Чорній Б. П.</v>
      </c>
      <c r="DJ69" s="19" t="str">
        <f ca="1">IFERROR(__xludf.DUMMYFUNCTION("""COMPUTED_VALUE"""),"За")</f>
        <v>За</v>
      </c>
      <c r="DK69" s="19">
        <f ca="1">IFERROR(__xludf.DUMMYFUNCTION("""COMPUTED_VALUE"""),15)</f>
        <v>15</v>
      </c>
      <c r="DL69" s="19" t="str">
        <f ca="1">IFERROR(__xludf.DUMMYFUNCTION("""COMPUTED_VALUE"""),"Чорній Б. П.")</f>
        <v>Чорній Б. П.</v>
      </c>
      <c r="DM69" s="19" t="str">
        <f ca="1">IFERROR(__xludf.DUMMYFUNCTION("""COMPUTED_VALUE"""),"За")</f>
        <v>За</v>
      </c>
      <c r="DN69" s="19">
        <f ca="1">IFERROR(__xludf.DUMMYFUNCTION("""COMPUTED_VALUE"""),15)</f>
        <v>15</v>
      </c>
      <c r="DO69" s="19" t="str">
        <f ca="1">IFERROR(__xludf.DUMMYFUNCTION("""COMPUTED_VALUE"""),"Чорній Б. П.")</f>
        <v>Чорній Б. П.</v>
      </c>
      <c r="DP69" s="19" t="str">
        <f ca="1">IFERROR(__xludf.DUMMYFUNCTION("""COMPUTED_VALUE"""),"Не голосував")</f>
        <v>Не голосував</v>
      </c>
      <c r="DQ69" s="19">
        <f ca="1">IFERROR(__xludf.DUMMYFUNCTION("""COMPUTED_VALUE"""),15)</f>
        <v>15</v>
      </c>
      <c r="DR69" s="19" t="str">
        <f ca="1">IFERROR(__xludf.DUMMYFUNCTION("""COMPUTED_VALUE"""),"Чорній Б. П.")</f>
        <v>Чорній Б. П.</v>
      </c>
      <c r="DS69" s="19" t="str">
        <f ca="1">IFERROR(__xludf.DUMMYFUNCTION("""COMPUTED_VALUE"""),"За")</f>
        <v>За</v>
      </c>
      <c r="DT69" s="19">
        <f ca="1">IFERROR(__xludf.DUMMYFUNCTION("""COMPUTED_VALUE"""),15)</f>
        <v>15</v>
      </c>
      <c r="DU69" s="19" t="str">
        <f ca="1">IFERROR(__xludf.DUMMYFUNCTION("""COMPUTED_VALUE"""),"Чорній Б. П.")</f>
        <v>Чорній Б. П.</v>
      </c>
      <c r="DV69" s="19" t="str">
        <f ca="1">IFERROR(__xludf.DUMMYFUNCTION("""COMPUTED_VALUE"""),"За")</f>
        <v>За</v>
      </c>
      <c r="DW69" s="19">
        <f ca="1">IFERROR(__xludf.DUMMYFUNCTION("""COMPUTED_VALUE"""),15)</f>
        <v>15</v>
      </c>
      <c r="DX69" s="19" t="str">
        <f ca="1">IFERROR(__xludf.DUMMYFUNCTION("""COMPUTED_VALUE"""),"Чорній Б. П.")</f>
        <v>Чорній Б. П.</v>
      </c>
      <c r="DY69" s="19" t="str">
        <f ca="1">IFERROR(__xludf.DUMMYFUNCTION("""COMPUTED_VALUE"""),"За")</f>
        <v>За</v>
      </c>
      <c r="DZ69" s="19">
        <f ca="1">IFERROR(__xludf.DUMMYFUNCTION("""COMPUTED_VALUE"""),15)</f>
        <v>15</v>
      </c>
      <c r="EA69" s="19" t="str">
        <f ca="1">IFERROR(__xludf.DUMMYFUNCTION("""COMPUTED_VALUE"""),"Чорній Б. П.")</f>
        <v>Чорній Б. П.</v>
      </c>
      <c r="EB69" s="19" t="str">
        <f ca="1">IFERROR(__xludf.DUMMYFUNCTION("""COMPUTED_VALUE"""),"За")</f>
        <v>За</v>
      </c>
      <c r="EC69" s="19">
        <f ca="1">IFERROR(__xludf.DUMMYFUNCTION("""COMPUTED_VALUE"""),15)</f>
        <v>15</v>
      </c>
      <c r="ED69" s="19" t="str">
        <f ca="1">IFERROR(__xludf.DUMMYFUNCTION("""COMPUTED_VALUE"""),"Чорній Б. П.")</f>
        <v>Чорній Б. П.</v>
      </c>
      <c r="EE69" s="19" t="str">
        <f ca="1">IFERROR(__xludf.DUMMYFUNCTION("""COMPUTED_VALUE"""),"За")</f>
        <v>За</v>
      </c>
      <c r="EF69" s="19">
        <f ca="1">IFERROR(__xludf.DUMMYFUNCTION("""COMPUTED_VALUE"""),15)</f>
        <v>15</v>
      </c>
      <c r="EG69" s="19" t="str">
        <f ca="1">IFERROR(__xludf.DUMMYFUNCTION("""COMPUTED_VALUE"""),"Чорній Б. П.")</f>
        <v>Чорній Б. П.</v>
      </c>
      <c r="EH69" s="19" t="str">
        <f ca="1">IFERROR(__xludf.DUMMYFUNCTION("""COMPUTED_VALUE"""),"...")</f>
        <v>...</v>
      </c>
      <c r="EI69" s="19">
        <f ca="1">IFERROR(__xludf.DUMMYFUNCTION("""COMPUTED_VALUE"""),15)</f>
        <v>15</v>
      </c>
      <c r="EJ69" s="19" t="str">
        <f ca="1">IFERROR(__xludf.DUMMYFUNCTION("""COMPUTED_VALUE"""),"Чорній Б. П.")</f>
        <v>Чорній Б. П.</v>
      </c>
      <c r="EK69" s="19" t="str">
        <f ca="1">IFERROR(__xludf.DUMMYFUNCTION("""COMPUTED_VALUE"""),"...")</f>
        <v>...</v>
      </c>
      <c r="EL69" s="19">
        <f ca="1">IFERROR(__xludf.DUMMYFUNCTION("""COMPUTED_VALUE"""),15)</f>
        <v>15</v>
      </c>
      <c r="EM69" s="19" t="str">
        <f ca="1">IFERROR(__xludf.DUMMYFUNCTION("""COMPUTED_VALUE"""),"Чорній Б. П.")</f>
        <v>Чорній Б. П.</v>
      </c>
      <c r="EN69" s="19" t="str">
        <f ca="1">IFERROR(__xludf.DUMMYFUNCTION("""COMPUTED_VALUE"""),"...")</f>
        <v>...</v>
      </c>
      <c r="EO69" s="19">
        <f ca="1">IFERROR(__xludf.DUMMYFUNCTION("""COMPUTED_VALUE"""),15)</f>
        <v>15</v>
      </c>
      <c r="EP69" s="19" t="str">
        <f ca="1">IFERROR(__xludf.DUMMYFUNCTION("""COMPUTED_VALUE"""),"Чорній Б. П.")</f>
        <v>Чорній Б. П.</v>
      </c>
      <c r="EQ69" s="19" t="str">
        <f ca="1">IFERROR(__xludf.DUMMYFUNCTION("""COMPUTED_VALUE"""),"...")</f>
        <v>...</v>
      </c>
      <c r="ER69" s="19">
        <f ca="1">IFERROR(__xludf.DUMMYFUNCTION("""COMPUTED_VALUE"""),15)</f>
        <v>15</v>
      </c>
      <c r="ES69" s="19" t="str">
        <f ca="1">IFERROR(__xludf.DUMMYFUNCTION("""COMPUTED_VALUE"""),"Чорній Б. П.")</f>
        <v>Чорній Б. П.</v>
      </c>
      <c r="ET69" s="19" t="str">
        <f ca="1">IFERROR(__xludf.DUMMYFUNCTION("""COMPUTED_VALUE"""),"...")</f>
        <v>...</v>
      </c>
      <c r="EU69" s="19">
        <f ca="1">IFERROR(__xludf.DUMMYFUNCTION("""COMPUTED_VALUE"""),15)</f>
        <v>15</v>
      </c>
      <c r="EV69" s="19" t="str">
        <f ca="1">IFERROR(__xludf.DUMMYFUNCTION("""COMPUTED_VALUE"""),"Чорній Б. П.")</f>
        <v>Чорній Б. П.</v>
      </c>
      <c r="EW69" s="19" t="str">
        <f ca="1">IFERROR(__xludf.DUMMYFUNCTION("""COMPUTED_VALUE"""),"...")</f>
        <v>...</v>
      </c>
      <c r="EX69" s="19">
        <f ca="1">IFERROR(__xludf.DUMMYFUNCTION("""COMPUTED_VALUE"""),15)</f>
        <v>15</v>
      </c>
      <c r="EY69" s="19" t="str">
        <f ca="1">IFERROR(__xludf.DUMMYFUNCTION("""COMPUTED_VALUE"""),"Чорній Б. П.")</f>
        <v>Чорній Б. П.</v>
      </c>
      <c r="EZ69" s="19" t="str">
        <f ca="1">IFERROR(__xludf.DUMMYFUNCTION("""COMPUTED_VALUE"""),"...")</f>
        <v>...</v>
      </c>
      <c r="FA69" s="19">
        <f ca="1">IFERROR(__xludf.DUMMYFUNCTION("""COMPUTED_VALUE"""),15)</f>
        <v>15</v>
      </c>
      <c r="FB69" s="19" t="str">
        <f ca="1">IFERROR(__xludf.DUMMYFUNCTION("""COMPUTED_VALUE"""),"Чорній Б. П.")</f>
        <v>Чорній Б. П.</v>
      </c>
      <c r="FC69" s="19" t="str">
        <f ca="1">IFERROR(__xludf.DUMMYFUNCTION("""COMPUTED_VALUE"""),"За")</f>
        <v>За</v>
      </c>
      <c r="FD69" s="19">
        <f ca="1">IFERROR(__xludf.DUMMYFUNCTION("""COMPUTED_VALUE"""),15)</f>
        <v>15</v>
      </c>
      <c r="FE69" s="19" t="str">
        <f ca="1">IFERROR(__xludf.DUMMYFUNCTION("""COMPUTED_VALUE"""),"Чорній Б. П.")</f>
        <v>Чорній Б. П.</v>
      </c>
      <c r="FF69" s="19" t="str">
        <f ca="1">IFERROR(__xludf.DUMMYFUNCTION("""COMPUTED_VALUE"""),"За")</f>
        <v>За</v>
      </c>
      <c r="FG69" s="19">
        <f ca="1">IFERROR(__xludf.DUMMYFUNCTION("""COMPUTED_VALUE"""),15)</f>
        <v>15</v>
      </c>
      <c r="FH69" s="19" t="str">
        <f ca="1">IFERROR(__xludf.DUMMYFUNCTION("""COMPUTED_VALUE"""),"Чорній Б. П.")</f>
        <v>Чорній Б. П.</v>
      </c>
      <c r="FI69" s="19" t="str">
        <f ca="1">IFERROR(__xludf.DUMMYFUNCTION("""COMPUTED_VALUE"""),"За")</f>
        <v>За</v>
      </c>
      <c r="FJ69" s="19">
        <f ca="1">IFERROR(__xludf.DUMMYFUNCTION("""COMPUTED_VALUE"""),15)</f>
        <v>15</v>
      </c>
      <c r="FK69" s="19" t="str">
        <f ca="1">IFERROR(__xludf.DUMMYFUNCTION("""COMPUTED_VALUE"""),"Чорній Б. П.")</f>
        <v>Чорній Б. П.</v>
      </c>
      <c r="FL69" s="19" t="str">
        <f ca="1">IFERROR(__xludf.DUMMYFUNCTION("""COMPUTED_VALUE"""),"За")</f>
        <v>За</v>
      </c>
      <c r="FM69" s="19">
        <f ca="1">IFERROR(__xludf.DUMMYFUNCTION("""COMPUTED_VALUE"""),15)</f>
        <v>15</v>
      </c>
      <c r="FN69" s="19" t="str">
        <f ca="1">IFERROR(__xludf.DUMMYFUNCTION("""COMPUTED_VALUE"""),"Чорній Б. П.")</f>
        <v>Чорній Б. П.</v>
      </c>
      <c r="FO69" s="19" t="str">
        <f ca="1">IFERROR(__xludf.DUMMYFUNCTION("""COMPUTED_VALUE"""),"За")</f>
        <v>За</v>
      </c>
      <c r="FP69" s="19">
        <f ca="1">IFERROR(__xludf.DUMMYFUNCTION("""COMPUTED_VALUE"""),15)</f>
        <v>15</v>
      </c>
      <c r="FQ69" s="19" t="str">
        <f ca="1">IFERROR(__xludf.DUMMYFUNCTION("""COMPUTED_VALUE"""),"Чорній Б. П.")</f>
        <v>Чорній Б. П.</v>
      </c>
      <c r="FR69" s="19" t="str">
        <f ca="1">IFERROR(__xludf.DUMMYFUNCTION("""COMPUTED_VALUE"""),"За")</f>
        <v>За</v>
      </c>
      <c r="FS69" s="19">
        <f ca="1">IFERROR(__xludf.DUMMYFUNCTION("""COMPUTED_VALUE"""),15)</f>
        <v>15</v>
      </c>
      <c r="FT69" s="19" t="str">
        <f ca="1">IFERROR(__xludf.DUMMYFUNCTION("""COMPUTED_VALUE"""),"Чорній Б. П.")</f>
        <v>Чорній Б. П.</v>
      </c>
      <c r="FU69" s="19" t="str">
        <f ca="1">IFERROR(__xludf.DUMMYFUNCTION("""COMPUTED_VALUE"""),"За")</f>
        <v>За</v>
      </c>
      <c r="FV69" s="19">
        <f ca="1">IFERROR(__xludf.DUMMYFUNCTION("""COMPUTED_VALUE"""),15)</f>
        <v>15</v>
      </c>
      <c r="FW69" s="19" t="str">
        <f ca="1">IFERROR(__xludf.DUMMYFUNCTION("""COMPUTED_VALUE"""),"Чорній Б. П.")</f>
        <v>Чорній Б. П.</v>
      </c>
      <c r="FX69" s="19" t="str">
        <f ca="1">IFERROR(__xludf.DUMMYFUNCTION("""COMPUTED_VALUE"""),"За")</f>
        <v>За</v>
      </c>
      <c r="FY69" s="19">
        <f ca="1">IFERROR(__xludf.DUMMYFUNCTION("""COMPUTED_VALUE"""),15)</f>
        <v>15</v>
      </c>
      <c r="FZ69" s="19" t="str">
        <f ca="1">IFERROR(__xludf.DUMMYFUNCTION("""COMPUTED_VALUE"""),"Чорній Б. П.")</f>
        <v>Чорній Б. П.</v>
      </c>
      <c r="GA69" s="19" t="str">
        <f ca="1">IFERROR(__xludf.DUMMYFUNCTION("""COMPUTED_VALUE"""),"За")</f>
        <v>За</v>
      </c>
      <c r="GB69" s="19">
        <f ca="1">IFERROR(__xludf.DUMMYFUNCTION("""COMPUTED_VALUE"""),15)</f>
        <v>15</v>
      </c>
      <c r="GC69" s="19" t="str">
        <f ca="1">IFERROR(__xludf.DUMMYFUNCTION("""COMPUTED_VALUE"""),"Чорній Б. П.")</f>
        <v>Чорній Б. П.</v>
      </c>
      <c r="GD69" s="19" t="str">
        <f ca="1">IFERROR(__xludf.DUMMYFUNCTION("""COMPUTED_VALUE"""),"За")</f>
        <v>За</v>
      </c>
      <c r="GE69" s="19">
        <f ca="1">IFERROR(__xludf.DUMMYFUNCTION("""COMPUTED_VALUE"""),15)</f>
        <v>15</v>
      </c>
      <c r="GF69" s="19" t="str">
        <f ca="1">IFERROR(__xludf.DUMMYFUNCTION("""COMPUTED_VALUE"""),"Чорній Б. П.")</f>
        <v>Чорній Б. П.</v>
      </c>
      <c r="GG69" s="19" t="str">
        <f ca="1">IFERROR(__xludf.DUMMYFUNCTION("""COMPUTED_VALUE"""),"За")</f>
        <v>За</v>
      </c>
      <c r="GH69" s="19">
        <f ca="1">IFERROR(__xludf.DUMMYFUNCTION("""COMPUTED_VALUE"""),15)</f>
        <v>15</v>
      </c>
      <c r="GI69" s="19" t="str">
        <f ca="1">IFERROR(__xludf.DUMMYFUNCTION("""COMPUTED_VALUE"""),"Чорній Б. П.")</f>
        <v>Чорній Б. П.</v>
      </c>
      <c r="GJ69" s="19" t="str">
        <f ca="1">IFERROR(__xludf.DUMMYFUNCTION("""COMPUTED_VALUE"""),"За")</f>
        <v>За</v>
      </c>
      <c r="GK69" s="19">
        <f ca="1">IFERROR(__xludf.DUMMYFUNCTION("""COMPUTED_VALUE"""),15)</f>
        <v>15</v>
      </c>
      <c r="GL69" s="19" t="str">
        <f ca="1">IFERROR(__xludf.DUMMYFUNCTION("""COMPUTED_VALUE"""),"Чорній Б. П.")</f>
        <v>Чорній Б. П.</v>
      </c>
      <c r="GM69" s="19" t="str">
        <f ca="1">IFERROR(__xludf.DUMMYFUNCTION("""COMPUTED_VALUE"""),"За")</f>
        <v>За</v>
      </c>
      <c r="GN69" s="19">
        <f ca="1">IFERROR(__xludf.DUMMYFUNCTION("""COMPUTED_VALUE"""),15)</f>
        <v>15</v>
      </c>
      <c r="GO69" s="19" t="str">
        <f ca="1">IFERROR(__xludf.DUMMYFUNCTION("""COMPUTED_VALUE"""),"Чорній Б. П.")</f>
        <v>Чорній Б. П.</v>
      </c>
      <c r="GP69" s="19" t="str">
        <f ca="1">IFERROR(__xludf.DUMMYFUNCTION("""COMPUTED_VALUE"""),"За")</f>
        <v>За</v>
      </c>
      <c r="GQ69" s="19">
        <f ca="1">IFERROR(__xludf.DUMMYFUNCTION("""COMPUTED_VALUE"""),15)</f>
        <v>15</v>
      </c>
      <c r="GR69" s="19" t="str">
        <f ca="1">IFERROR(__xludf.DUMMYFUNCTION("""COMPUTED_VALUE"""),"Чорній Б. П.")</f>
        <v>Чорній Б. П.</v>
      </c>
      <c r="GS69" s="19" t="str">
        <f ca="1">IFERROR(__xludf.DUMMYFUNCTION("""COMPUTED_VALUE"""),"За")</f>
        <v>За</v>
      </c>
      <c r="GT69" s="19">
        <f ca="1">IFERROR(__xludf.DUMMYFUNCTION("""COMPUTED_VALUE"""),15)</f>
        <v>15</v>
      </c>
      <c r="GU69" s="19" t="str">
        <f ca="1">IFERROR(__xludf.DUMMYFUNCTION("""COMPUTED_VALUE"""),"Чорній Б. П.")</f>
        <v>Чорній Б. П.</v>
      </c>
      <c r="GV69" s="19" t="str">
        <f ca="1">IFERROR(__xludf.DUMMYFUNCTION("""COMPUTED_VALUE"""),"За")</f>
        <v>За</v>
      </c>
      <c r="GW69" s="19">
        <f ca="1">IFERROR(__xludf.DUMMYFUNCTION("""COMPUTED_VALUE"""),15)</f>
        <v>15</v>
      </c>
      <c r="GX69" s="19" t="str">
        <f ca="1">IFERROR(__xludf.DUMMYFUNCTION("""COMPUTED_VALUE"""),"Чорній Б. П.")</f>
        <v>Чорній Б. П.</v>
      </c>
      <c r="GY69" s="19" t="str">
        <f ca="1">IFERROR(__xludf.DUMMYFUNCTION("""COMPUTED_VALUE"""),"За")</f>
        <v>За</v>
      </c>
      <c r="GZ69" s="19">
        <f ca="1">IFERROR(__xludf.DUMMYFUNCTION("""COMPUTED_VALUE"""),15)</f>
        <v>15</v>
      </c>
      <c r="HA69" s="19" t="str">
        <f ca="1">IFERROR(__xludf.DUMMYFUNCTION("""COMPUTED_VALUE"""),"Чорній Б. П.")</f>
        <v>Чорній Б. П.</v>
      </c>
      <c r="HB69" s="19" t="str">
        <f ca="1">IFERROR(__xludf.DUMMYFUNCTION("""COMPUTED_VALUE"""),"За")</f>
        <v>За</v>
      </c>
      <c r="HC69" s="19">
        <f ca="1">IFERROR(__xludf.DUMMYFUNCTION("""COMPUTED_VALUE"""),15)</f>
        <v>15</v>
      </c>
      <c r="HD69" s="19" t="str">
        <f ca="1">IFERROR(__xludf.DUMMYFUNCTION("""COMPUTED_VALUE"""),"Чорній Б. П.")</f>
        <v>Чорній Б. П.</v>
      </c>
      <c r="HE69" s="19" t="str">
        <f ca="1">IFERROR(__xludf.DUMMYFUNCTION("""COMPUTED_VALUE"""),"За")</f>
        <v>За</v>
      </c>
      <c r="HF69" s="19">
        <f ca="1">IFERROR(__xludf.DUMMYFUNCTION("""COMPUTED_VALUE"""),15)</f>
        <v>15</v>
      </c>
      <c r="HG69" s="19" t="str">
        <f ca="1">IFERROR(__xludf.DUMMYFUNCTION("""COMPUTED_VALUE"""),"Чорній Б. П.")</f>
        <v>Чорній Б. П.</v>
      </c>
      <c r="HH69" s="19" t="str">
        <f ca="1">IFERROR(__xludf.DUMMYFUNCTION("""COMPUTED_VALUE"""),"За")</f>
        <v>За</v>
      </c>
      <c r="HI69" s="19">
        <f ca="1">IFERROR(__xludf.DUMMYFUNCTION("""COMPUTED_VALUE"""),15)</f>
        <v>15</v>
      </c>
      <c r="HJ69" s="19" t="str">
        <f ca="1">IFERROR(__xludf.DUMMYFUNCTION("""COMPUTED_VALUE"""),"Чорній Б. П.")</f>
        <v>Чорній Б. П.</v>
      </c>
      <c r="HK69" s="19" t="str">
        <f ca="1">IFERROR(__xludf.DUMMYFUNCTION("""COMPUTED_VALUE"""),"За")</f>
        <v>За</v>
      </c>
      <c r="HL69" s="19">
        <f ca="1">IFERROR(__xludf.DUMMYFUNCTION("""COMPUTED_VALUE"""),15)</f>
        <v>15</v>
      </c>
      <c r="HM69" s="19" t="str">
        <f ca="1">IFERROR(__xludf.DUMMYFUNCTION("""COMPUTED_VALUE"""),"Чорній Б. П.")</f>
        <v>Чорній Б. П.</v>
      </c>
      <c r="HN69" s="19" t="str">
        <f ca="1">IFERROR(__xludf.DUMMYFUNCTION("""COMPUTED_VALUE"""),"За")</f>
        <v>За</v>
      </c>
      <c r="HO69" s="19">
        <f ca="1">IFERROR(__xludf.DUMMYFUNCTION("""COMPUTED_VALUE"""),15)</f>
        <v>15</v>
      </c>
      <c r="HP69" s="19" t="str">
        <f ca="1">IFERROR(__xludf.DUMMYFUNCTION("""COMPUTED_VALUE"""),"Чорній Б. П.")</f>
        <v>Чорній Б. П.</v>
      </c>
      <c r="HQ69" s="19" t="str">
        <f ca="1">IFERROR(__xludf.DUMMYFUNCTION("""COMPUTED_VALUE"""),"Не голосував")</f>
        <v>Не голосував</v>
      </c>
      <c r="HR69" s="19">
        <f ca="1">IFERROR(__xludf.DUMMYFUNCTION("""COMPUTED_VALUE"""),15)</f>
        <v>15</v>
      </c>
      <c r="HS69" s="19" t="str">
        <f ca="1">IFERROR(__xludf.DUMMYFUNCTION("""COMPUTED_VALUE"""),"Чорній Б. П.")</f>
        <v>Чорній Б. П.</v>
      </c>
      <c r="HT69" s="19" t="str">
        <f ca="1">IFERROR(__xludf.DUMMYFUNCTION("""COMPUTED_VALUE"""),"За")</f>
        <v>За</v>
      </c>
      <c r="HU69" s="19">
        <f ca="1">IFERROR(__xludf.DUMMYFUNCTION("""COMPUTED_VALUE"""),15)</f>
        <v>15</v>
      </c>
      <c r="HV69" s="19" t="str">
        <f ca="1">IFERROR(__xludf.DUMMYFUNCTION("""COMPUTED_VALUE"""),"Чорній Б. П.")</f>
        <v>Чорній Б. П.</v>
      </c>
      <c r="HW69" s="19" t="str">
        <f ca="1">IFERROR(__xludf.DUMMYFUNCTION("""COMPUTED_VALUE"""),"За")</f>
        <v>За</v>
      </c>
      <c r="HX69" s="19">
        <f ca="1">IFERROR(__xludf.DUMMYFUNCTION("""COMPUTED_VALUE"""),15)</f>
        <v>15</v>
      </c>
      <c r="HY69" s="19" t="str">
        <f ca="1">IFERROR(__xludf.DUMMYFUNCTION("""COMPUTED_VALUE"""),"Чорній Б. П.")</f>
        <v>Чорній Б. П.</v>
      </c>
      <c r="HZ69" s="19" t="str">
        <f ca="1">IFERROR(__xludf.DUMMYFUNCTION("""COMPUTED_VALUE"""),"За")</f>
        <v>За</v>
      </c>
      <c r="IA69" s="19">
        <f ca="1">IFERROR(__xludf.DUMMYFUNCTION("""COMPUTED_VALUE"""),15)</f>
        <v>15</v>
      </c>
      <c r="IB69" s="19" t="str">
        <f ca="1">IFERROR(__xludf.DUMMYFUNCTION("""COMPUTED_VALUE"""),"Чорній Б. П.")</f>
        <v>Чорній Б. П.</v>
      </c>
      <c r="IC69" s="19" t="str">
        <f ca="1">IFERROR(__xludf.DUMMYFUNCTION("""COMPUTED_VALUE"""),"За")</f>
        <v>За</v>
      </c>
      <c r="ID69" s="19">
        <f ca="1">IFERROR(__xludf.DUMMYFUNCTION("""COMPUTED_VALUE"""),15)</f>
        <v>15</v>
      </c>
      <c r="IE69" s="19" t="str">
        <f ca="1">IFERROR(__xludf.DUMMYFUNCTION("""COMPUTED_VALUE"""),"Чорній Б. П.")</f>
        <v>Чорній Б. П.</v>
      </c>
      <c r="IF69" s="19" t="str">
        <f ca="1">IFERROR(__xludf.DUMMYFUNCTION("""COMPUTED_VALUE"""),"За")</f>
        <v>За</v>
      </c>
      <c r="IG69" s="19">
        <f ca="1">IFERROR(__xludf.DUMMYFUNCTION("""COMPUTED_VALUE"""),15)</f>
        <v>15</v>
      </c>
      <c r="IH69" s="19" t="str">
        <f ca="1">IFERROR(__xludf.DUMMYFUNCTION("""COMPUTED_VALUE"""),"Чорній Б. П.")</f>
        <v>Чорній Б. П.</v>
      </c>
      <c r="II69" s="19" t="str">
        <f ca="1">IFERROR(__xludf.DUMMYFUNCTION("""COMPUTED_VALUE"""),"За")</f>
        <v>За</v>
      </c>
      <c r="IJ69" s="19">
        <f ca="1">IFERROR(__xludf.DUMMYFUNCTION("""COMPUTED_VALUE"""),15)</f>
        <v>15</v>
      </c>
      <c r="IK69" s="19" t="str">
        <f ca="1">IFERROR(__xludf.DUMMYFUNCTION("""COMPUTED_VALUE"""),"Чорній Б. П.")</f>
        <v>Чорній Б. П.</v>
      </c>
      <c r="IL69" s="19" t="str">
        <f ca="1">IFERROR(__xludf.DUMMYFUNCTION("""COMPUTED_VALUE"""),"За")</f>
        <v>За</v>
      </c>
      <c r="IM69" s="19">
        <f ca="1">IFERROR(__xludf.DUMMYFUNCTION("""COMPUTED_VALUE"""),15)</f>
        <v>15</v>
      </c>
      <c r="IN69" s="19" t="str">
        <f ca="1">IFERROR(__xludf.DUMMYFUNCTION("""COMPUTED_VALUE"""),"Чорній Б. П.")</f>
        <v>Чорній Б. П.</v>
      </c>
      <c r="IO69" s="19" t="str">
        <f ca="1">IFERROR(__xludf.DUMMYFUNCTION("""COMPUTED_VALUE"""),"За")</f>
        <v>За</v>
      </c>
      <c r="IP69" s="19">
        <f ca="1">IFERROR(__xludf.DUMMYFUNCTION("""COMPUTED_VALUE"""),15)</f>
        <v>15</v>
      </c>
      <c r="IQ69" s="19" t="str">
        <f ca="1">IFERROR(__xludf.DUMMYFUNCTION("""COMPUTED_VALUE"""),"Чорній Б. П.")</f>
        <v>Чорній Б. П.</v>
      </c>
      <c r="IR69" s="19" t="str">
        <f ca="1">IFERROR(__xludf.DUMMYFUNCTION("""COMPUTED_VALUE"""),"За")</f>
        <v>За</v>
      </c>
      <c r="IS69" s="19">
        <f ca="1">IFERROR(__xludf.DUMMYFUNCTION("""COMPUTED_VALUE"""),15)</f>
        <v>15</v>
      </c>
      <c r="IT69" s="19" t="str">
        <f ca="1">IFERROR(__xludf.DUMMYFUNCTION("""COMPUTED_VALUE"""),"Чорній Б. П.")</f>
        <v>Чорній Б. П.</v>
      </c>
      <c r="IU69" s="19" t="str">
        <f ca="1">IFERROR(__xludf.DUMMYFUNCTION("""COMPUTED_VALUE"""),"За")</f>
        <v>За</v>
      </c>
      <c r="IV69" s="19">
        <f ca="1">IFERROR(__xludf.DUMMYFUNCTION("""COMPUTED_VALUE"""),15)</f>
        <v>15</v>
      </c>
      <c r="IW69" s="19" t="str">
        <f ca="1">IFERROR(__xludf.DUMMYFUNCTION("""COMPUTED_VALUE"""),"Чорній Б. П.")</f>
        <v>Чорній Б. П.</v>
      </c>
      <c r="IX69" s="19" t="str">
        <f ca="1">IFERROR(__xludf.DUMMYFUNCTION("""COMPUTED_VALUE"""),"За")</f>
        <v>За</v>
      </c>
      <c r="IY69" s="19">
        <f ca="1">IFERROR(__xludf.DUMMYFUNCTION("""COMPUTED_VALUE"""),15)</f>
        <v>15</v>
      </c>
      <c r="IZ69" s="19" t="str">
        <f ca="1">IFERROR(__xludf.DUMMYFUNCTION("""COMPUTED_VALUE"""),"Чорній Б. П.")</f>
        <v>Чорній Б. П.</v>
      </c>
      <c r="JA69" s="19" t="str">
        <f ca="1">IFERROR(__xludf.DUMMYFUNCTION("""COMPUTED_VALUE"""),"За")</f>
        <v>За</v>
      </c>
      <c r="JB69" s="19">
        <f ca="1">IFERROR(__xludf.DUMMYFUNCTION("""COMPUTED_VALUE"""),15)</f>
        <v>15</v>
      </c>
      <c r="JC69" s="19" t="str">
        <f ca="1">IFERROR(__xludf.DUMMYFUNCTION("""COMPUTED_VALUE"""),"Чорній Б. П.")</f>
        <v>Чорній Б. П.</v>
      </c>
      <c r="JD69" s="19" t="str">
        <f ca="1">IFERROR(__xludf.DUMMYFUNCTION("""COMPUTED_VALUE"""),"За")</f>
        <v>За</v>
      </c>
      <c r="JE69" s="19">
        <f ca="1">IFERROR(__xludf.DUMMYFUNCTION("""COMPUTED_VALUE"""),15)</f>
        <v>15</v>
      </c>
      <c r="JF69" s="19" t="str">
        <f ca="1">IFERROR(__xludf.DUMMYFUNCTION("""COMPUTED_VALUE"""),"Чорній Б. П.")</f>
        <v>Чорній Б. П.</v>
      </c>
      <c r="JG69" s="19" t="str">
        <f ca="1">IFERROR(__xludf.DUMMYFUNCTION("""COMPUTED_VALUE"""),"За")</f>
        <v>За</v>
      </c>
      <c r="JH69" s="19">
        <f ca="1">IFERROR(__xludf.DUMMYFUNCTION("""COMPUTED_VALUE"""),15)</f>
        <v>15</v>
      </c>
      <c r="JI69" s="19" t="str">
        <f ca="1">IFERROR(__xludf.DUMMYFUNCTION("""COMPUTED_VALUE"""),"Чорній Б. П.")</f>
        <v>Чорній Б. П.</v>
      </c>
      <c r="JJ69" s="19" t="str">
        <f ca="1">IFERROR(__xludf.DUMMYFUNCTION("""COMPUTED_VALUE"""),"За")</f>
        <v>За</v>
      </c>
      <c r="JK69" s="19">
        <f ca="1">IFERROR(__xludf.DUMMYFUNCTION("""COMPUTED_VALUE"""),15)</f>
        <v>15</v>
      </c>
      <c r="JL69" s="19" t="str">
        <f ca="1">IFERROR(__xludf.DUMMYFUNCTION("""COMPUTED_VALUE"""),"Чорній Б. П.")</f>
        <v>Чорній Б. П.</v>
      </c>
      <c r="JM69" s="19" t="str">
        <f ca="1">IFERROR(__xludf.DUMMYFUNCTION("""COMPUTED_VALUE"""),"За")</f>
        <v>За</v>
      </c>
      <c r="JN69" s="19">
        <f ca="1">IFERROR(__xludf.DUMMYFUNCTION("""COMPUTED_VALUE"""),15)</f>
        <v>15</v>
      </c>
      <c r="JO69" s="19" t="str">
        <f ca="1">IFERROR(__xludf.DUMMYFUNCTION("""COMPUTED_VALUE"""),"Чорній Б. П.")</f>
        <v>Чорній Б. П.</v>
      </c>
      <c r="JP69" s="19" t="str">
        <f ca="1">IFERROR(__xludf.DUMMYFUNCTION("""COMPUTED_VALUE"""),"За")</f>
        <v>За</v>
      </c>
      <c r="JQ69" s="19">
        <f ca="1">IFERROR(__xludf.DUMMYFUNCTION("""COMPUTED_VALUE"""),15)</f>
        <v>15</v>
      </c>
      <c r="JR69" s="19" t="str">
        <f ca="1">IFERROR(__xludf.DUMMYFUNCTION("""COMPUTED_VALUE"""),"Чорній Б. П.")</f>
        <v>Чорній Б. П.</v>
      </c>
      <c r="JS69" s="19" t="str">
        <f ca="1">IFERROR(__xludf.DUMMYFUNCTION("""COMPUTED_VALUE"""),"За")</f>
        <v>За</v>
      </c>
      <c r="JT69" s="19">
        <f ca="1">IFERROR(__xludf.DUMMYFUNCTION("""COMPUTED_VALUE"""),15)</f>
        <v>15</v>
      </c>
      <c r="JU69" s="19" t="str">
        <f ca="1">IFERROR(__xludf.DUMMYFUNCTION("""COMPUTED_VALUE"""),"Чорній Б. П.")</f>
        <v>Чорній Б. П.</v>
      </c>
      <c r="JV69" s="19" t="str">
        <f ca="1">IFERROR(__xludf.DUMMYFUNCTION("""COMPUTED_VALUE"""),"За")</f>
        <v>За</v>
      </c>
      <c r="JW69" s="19">
        <f ca="1">IFERROR(__xludf.DUMMYFUNCTION("""COMPUTED_VALUE"""),15)</f>
        <v>15</v>
      </c>
      <c r="JX69" s="19" t="str">
        <f ca="1">IFERROR(__xludf.DUMMYFUNCTION("""COMPUTED_VALUE"""),"Чорній Б. П.")</f>
        <v>Чорній Б. П.</v>
      </c>
      <c r="JY69" s="19" t="str">
        <f ca="1">IFERROR(__xludf.DUMMYFUNCTION("""COMPUTED_VALUE"""),"За")</f>
        <v>За</v>
      </c>
      <c r="JZ69" s="19">
        <f ca="1">IFERROR(__xludf.DUMMYFUNCTION("""COMPUTED_VALUE"""),15)</f>
        <v>15</v>
      </c>
      <c r="KA69" s="19" t="str">
        <f ca="1">IFERROR(__xludf.DUMMYFUNCTION("""COMPUTED_VALUE"""),"Чорній Б. П.")</f>
        <v>Чорній Б. П.</v>
      </c>
      <c r="KB69" s="19" t="str">
        <f ca="1">IFERROR(__xludf.DUMMYFUNCTION("""COMPUTED_VALUE"""),"За")</f>
        <v>За</v>
      </c>
      <c r="KC69" s="19">
        <f ca="1">IFERROR(__xludf.DUMMYFUNCTION("""COMPUTED_VALUE"""),15)</f>
        <v>15</v>
      </c>
      <c r="KD69" s="19" t="str">
        <f ca="1">IFERROR(__xludf.DUMMYFUNCTION("""COMPUTED_VALUE"""),"Чорній Б. П.")</f>
        <v>Чорній Б. П.</v>
      </c>
      <c r="KE69" s="19" t="str">
        <f ca="1">IFERROR(__xludf.DUMMYFUNCTION("""COMPUTED_VALUE"""),"За")</f>
        <v>За</v>
      </c>
      <c r="KF69" s="19">
        <f ca="1">IFERROR(__xludf.DUMMYFUNCTION("""COMPUTED_VALUE"""),15)</f>
        <v>15</v>
      </c>
      <c r="KG69" s="19" t="str">
        <f ca="1">IFERROR(__xludf.DUMMYFUNCTION("""COMPUTED_VALUE"""),"Чорній Б. П.")</f>
        <v>Чорній Б. П.</v>
      </c>
      <c r="KH69" s="19" t="str">
        <f ca="1">IFERROR(__xludf.DUMMYFUNCTION("""COMPUTED_VALUE"""),"За")</f>
        <v>За</v>
      </c>
      <c r="KI69" s="19">
        <f ca="1">IFERROR(__xludf.DUMMYFUNCTION("""COMPUTED_VALUE"""),15)</f>
        <v>15</v>
      </c>
      <c r="KJ69" s="19" t="str">
        <f ca="1">IFERROR(__xludf.DUMMYFUNCTION("""COMPUTED_VALUE"""),"Чорній Б. П.")</f>
        <v>Чорній Б. П.</v>
      </c>
      <c r="KK69" s="19" t="str">
        <f ca="1">IFERROR(__xludf.DUMMYFUNCTION("""COMPUTED_VALUE"""),"За")</f>
        <v>За</v>
      </c>
      <c r="KL69" s="19">
        <f ca="1">IFERROR(__xludf.DUMMYFUNCTION("""COMPUTED_VALUE"""),15)</f>
        <v>15</v>
      </c>
      <c r="KM69" s="19" t="str">
        <f ca="1">IFERROR(__xludf.DUMMYFUNCTION("""COMPUTED_VALUE"""),"Чорній Б. П.")</f>
        <v>Чорній Б. П.</v>
      </c>
      <c r="KN69" s="19" t="str">
        <f ca="1">IFERROR(__xludf.DUMMYFUNCTION("""COMPUTED_VALUE"""),"Не голосував")</f>
        <v>Не голосував</v>
      </c>
      <c r="KO69" s="19">
        <f ca="1">IFERROR(__xludf.DUMMYFUNCTION("""COMPUTED_VALUE"""),15)</f>
        <v>15</v>
      </c>
      <c r="KP69" s="19" t="str">
        <f ca="1">IFERROR(__xludf.DUMMYFUNCTION("""COMPUTED_VALUE"""),"Чорній Б. П.")</f>
        <v>Чорній Б. П.</v>
      </c>
      <c r="KQ69" s="19" t="str">
        <f ca="1">IFERROR(__xludf.DUMMYFUNCTION("""COMPUTED_VALUE"""),"Не голосував")</f>
        <v>Не голосував</v>
      </c>
      <c r="KR69" s="19">
        <f ca="1">IFERROR(__xludf.DUMMYFUNCTION("""COMPUTED_VALUE"""),15)</f>
        <v>15</v>
      </c>
      <c r="KS69" s="19" t="str">
        <f ca="1">IFERROR(__xludf.DUMMYFUNCTION("""COMPUTED_VALUE"""),"Чорній Б. П.")</f>
        <v>Чорній Б. П.</v>
      </c>
      <c r="KT69" s="19" t="str">
        <f ca="1">IFERROR(__xludf.DUMMYFUNCTION("""COMPUTED_VALUE"""),"Не голосував")</f>
        <v>Не голосував</v>
      </c>
      <c r="KU69" s="19">
        <f ca="1">IFERROR(__xludf.DUMMYFUNCTION("""COMPUTED_VALUE"""),15)</f>
        <v>15</v>
      </c>
      <c r="KV69" s="19" t="str">
        <f ca="1">IFERROR(__xludf.DUMMYFUNCTION("""COMPUTED_VALUE"""),"Чорній Б. П.")</f>
        <v>Чорній Б. П.</v>
      </c>
      <c r="KW69" s="19" t="str">
        <f ca="1">IFERROR(__xludf.DUMMYFUNCTION("""COMPUTED_VALUE"""),"За")</f>
        <v>За</v>
      </c>
      <c r="KX69" s="19">
        <f ca="1">IFERROR(__xludf.DUMMYFUNCTION("""COMPUTED_VALUE"""),15)</f>
        <v>15</v>
      </c>
      <c r="KY69" s="19" t="str">
        <f ca="1">IFERROR(__xludf.DUMMYFUNCTION("""COMPUTED_VALUE"""),"Чорній Б. П.")</f>
        <v>Чорній Б. П.</v>
      </c>
      <c r="KZ69" s="19" t="str">
        <f ca="1">IFERROR(__xludf.DUMMYFUNCTION("""COMPUTED_VALUE"""),"За")</f>
        <v>За</v>
      </c>
      <c r="LA69" s="19">
        <f ca="1">IFERROR(__xludf.DUMMYFUNCTION("""COMPUTED_VALUE"""),15)</f>
        <v>15</v>
      </c>
      <c r="LB69" s="19" t="str">
        <f ca="1">IFERROR(__xludf.DUMMYFUNCTION("""COMPUTED_VALUE"""),"Чорній Б. П.")</f>
        <v>Чорній Б. П.</v>
      </c>
      <c r="LC69" s="19" t="str">
        <f ca="1">IFERROR(__xludf.DUMMYFUNCTION("""COMPUTED_VALUE"""),"За")</f>
        <v>За</v>
      </c>
      <c r="LD69" s="19">
        <f ca="1">IFERROR(__xludf.DUMMYFUNCTION("""COMPUTED_VALUE"""),15)</f>
        <v>15</v>
      </c>
      <c r="LE69" s="19" t="str">
        <f ca="1">IFERROR(__xludf.DUMMYFUNCTION("""COMPUTED_VALUE"""),"Чорній Б. П.")</f>
        <v>Чорній Б. П.</v>
      </c>
      <c r="LF69" s="19" t="str">
        <f ca="1">IFERROR(__xludf.DUMMYFUNCTION("""COMPUTED_VALUE"""),"За")</f>
        <v>За</v>
      </c>
      <c r="LG69" s="19">
        <f ca="1">IFERROR(__xludf.DUMMYFUNCTION("""COMPUTED_VALUE"""),15)</f>
        <v>15</v>
      </c>
      <c r="LH69" s="19" t="str">
        <f ca="1">IFERROR(__xludf.DUMMYFUNCTION("""COMPUTED_VALUE"""),"Чорній Б. П.")</f>
        <v>Чорній Б. П.</v>
      </c>
      <c r="LI69" s="19" t="str">
        <f ca="1">IFERROR(__xludf.DUMMYFUNCTION("""COMPUTED_VALUE"""),"За")</f>
        <v>За</v>
      </c>
      <c r="LJ69" s="19">
        <f ca="1">IFERROR(__xludf.DUMMYFUNCTION("""COMPUTED_VALUE"""),15)</f>
        <v>15</v>
      </c>
      <c r="LK69" s="19" t="str">
        <f ca="1">IFERROR(__xludf.DUMMYFUNCTION("""COMPUTED_VALUE"""),"Чорній Б. П.")</f>
        <v>Чорній Б. П.</v>
      </c>
      <c r="LL69" s="19" t="str">
        <f ca="1">IFERROR(__xludf.DUMMYFUNCTION("""COMPUTED_VALUE"""),"За")</f>
        <v>За</v>
      </c>
      <c r="LM69" s="19">
        <f ca="1">IFERROR(__xludf.DUMMYFUNCTION("""COMPUTED_VALUE"""),15)</f>
        <v>15</v>
      </c>
      <c r="LN69" s="19" t="str">
        <f ca="1">IFERROR(__xludf.DUMMYFUNCTION("""COMPUTED_VALUE"""),"Чорній Б. П.")</f>
        <v>Чорній Б. П.</v>
      </c>
      <c r="LO69" s="19" t="str">
        <f ca="1">IFERROR(__xludf.DUMMYFUNCTION("""COMPUTED_VALUE"""),"За")</f>
        <v>За</v>
      </c>
      <c r="LP69" s="19">
        <f ca="1">IFERROR(__xludf.DUMMYFUNCTION("""COMPUTED_VALUE"""),15)</f>
        <v>15</v>
      </c>
      <c r="LQ69" s="19" t="str">
        <f ca="1">IFERROR(__xludf.DUMMYFUNCTION("""COMPUTED_VALUE"""),"Чорній Б. П.")</f>
        <v>Чорній Б. П.</v>
      </c>
      <c r="LR69" s="19" t="str">
        <f ca="1">IFERROR(__xludf.DUMMYFUNCTION("""COMPUTED_VALUE"""),"За")</f>
        <v>За</v>
      </c>
      <c r="LS69" s="19">
        <f ca="1">IFERROR(__xludf.DUMMYFUNCTION("""COMPUTED_VALUE"""),15)</f>
        <v>15</v>
      </c>
      <c r="LT69" s="19" t="str">
        <f ca="1">IFERROR(__xludf.DUMMYFUNCTION("""COMPUTED_VALUE"""),"Чорній Б. П.")</f>
        <v>Чорній Б. П.</v>
      </c>
      <c r="LU69" s="19" t="str">
        <f ca="1">IFERROR(__xludf.DUMMYFUNCTION("""COMPUTED_VALUE"""),"За")</f>
        <v>За</v>
      </c>
      <c r="LV69" s="19">
        <f ca="1">IFERROR(__xludf.DUMMYFUNCTION("""COMPUTED_VALUE"""),15)</f>
        <v>15</v>
      </c>
      <c r="LW69" s="19" t="str">
        <f ca="1">IFERROR(__xludf.DUMMYFUNCTION("""COMPUTED_VALUE"""),"Чорній Б. П.")</f>
        <v>Чорній Б. П.</v>
      </c>
      <c r="LX69" s="19" t="str">
        <f ca="1">IFERROR(__xludf.DUMMYFUNCTION("""COMPUTED_VALUE"""),"За")</f>
        <v>За</v>
      </c>
      <c r="LY69" s="19">
        <f ca="1">IFERROR(__xludf.DUMMYFUNCTION("""COMPUTED_VALUE"""),15)</f>
        <v>15</v>
      </c>
      <c r="LZ69" s="19" t="str">
        <f ca="1">IFERROR(__xludf.DUMMYFUNCTION("""COMPUTED_VALUE"""),"Чорній Б. П.")</f>
        <v>Чорній Б. П.</v>
      </c>
      <c r="MA69" s="19" t="str">
        <f ca="1">IFERROR(__xludf.DUMMYFUNCTION("""COMPUTED_VALUE"""),"За")</f>
        <v>За</v>
      </c>
      <c r="MB69" s="19">
        <f ca="1">IFERROR(__xludf.DUMMYFUNCTION("""COMPUTED_VALUE"""),15)</f>
        <v>15</v>
      </c>
      <c r="MC69" s="19" t="str">
        <f ca="1">IFERROR(__xludf.DUMMYFUNCTION("""COMPUTED_VALUE"""),"Чорній Б. П.")</f>
        <v>Чорній Б. П.</v>
      </c>
      <c r="MD69" s="19" t="str">
        <f ca="1">IFERROR(__xludf.DUMMYFUNCTION("""COMPUTED_VALUE"""),"За")</f>
        <v>За</v>
      </c>
      <c r="ME69" s="19">
        <f ca="1">IFERROR(__xludf.DUMMYFUNCTION("""COMPUTED_VALUE"""),15)</f>
        <v>15</v>
      </c>
      <c r="MF69" s="19" t="str">
        <f ca="1">IFERROR(__xludf.DUMMYFUNCTION("""COMPUTED_VALUE"""),"Чорній Б. П.")</f>
        <v>Чорній Б. П.</v>
      </c>
      <c r="MG69" s="19" t="str">
        <f ca="1">IFERROR(__xludf.DUMMYFUNCTION("""COMPUTED_VALUE"""),"За")</f>
        <v>За</v>
      </c>
      <c r="MH69" s="19">
        <f ca="1">IFERROR(__xludf.DUMMYFUNCTION("""COMPUTED_VALUE"""),15)</f>
        <v>15</v>
      </c>
      <c r="MI69" s="19" t="str">
        <f ca="1">IFERROR(__xludf.DUMMYFUNCTION("""COMPUTED_VALUE"""),"Чорній Б. П.")</f>
        <v>Чорній Б. П.</v>
      </c>
      <c r="MJ69" s="19" t="str">
        <f ca="1">IFERROR(__xludf.DUMMYFUNCTION("""COMPUTED_VALUE"""),"За")</f>
        <v>За</v>
      </c>
      <c r="MK69" s="19">
        <f ca="1">IFERROR(__xludf.DUMMYFUNCTION("""COMPUTED_VALUE"""),15)</f>
        <v>15</v>
      </c>
      <c r="ML69" s="19" t="str">
        <f ca="1">IFERROR(__xludf.DUMMYFUNCTION("""COMPUTED_VALUE"""),"Чорній Б. П.")</f>
        <v>Чорній Б. П.</v>
      </c>
      <c r="MM69" s="19" t="str">
        <f ca="1">IFERROR(__xludf.DUMMYFUNCTION("""COMPUTED_VALUE"""),"За")</f>
        <v>За</v>
      </c>
      <c r="MN69" s="19">
        <f ca="1">IFERROR(__xludf.DUMMYFUNCTION("""COMPUTED_VALUE"""),15)</f>
        <v>15</v>
      </c>
      <c r="MO69" s="19" t="str">
        <f ca="1">IFERROR(__xludf.DUMMYFUNCTION("""COMPUTED_VALUE"""),"Чорній Б. П.")</f>
        <v>Чорній Б. П.</v>
      </c>
      <c r="MP69" s="19" t="str">
        <f ca="1">IFERROR(__xludf.DUMMYFUNCTION("""COMPUTED_VALUE"""),"За")</f>
        <v>За</v>
      </c>
      <c r="MQ69" s="19">
        <f ca="1">IFERROR(__xludf.DUMMYFUNCTION("""COMPUTED_VALUE"""),15)</f>
        <v>15</v>
      </c>
      <c r="MR69" s="19" t="str">
        <f ca="1">IFERROR(__xludf.DUMMYFUNCTION("""COMPUTED_VALUE"""),"Чорній Б. П.")</f>
        <v>Чорній Б. П.</v>
      </c>
      <c r="MS69" s="19" t="str">
        <f ca="1">IFERROR(__xludf.DUMMYFUNCTION("""COMPUTED_VALUE"""),"За")</f>
        <v>За</v>
      </c>
      <c r="MT69" s="19">
        <f ca="1">IFERROR(__xludf.DUMMYFUNCTION("""COMPUTED_VALUE"""),15)</f>
        <v>15</v>
      </c>
      <c r="MU69" s="19" t="str">
        <f ca="1">IFERROR(__xludf.DUMMYFUNCTION("""COMPUTED_VALUE"""),"Чорній Б. П.")</f>
        <v>Чорній Б. П.</v>
      </c>
      <c r="MV69" s="19" t="str">
        <f ca="1">IFERROR(__xludf.DUMMYFUNCTION("""COMPUTED_VALUE"""),"За")</f>
        <v>За</v>
      </c>
      <c r="MW69" s="19">
        <f ca="1">IFERROR(__xludf.DUMMYFUNCTION("""COMPUTED_VALUE"""),15)</f>
        <v>15</v>
      </c>
      <c r="MX69" s="19" t="str">
        <f ca="1">IFERROR(__xludf.DUMMYFUNCTION("""COMPUTED_VALUE"""),"Чорній Б. П.")</f>
        <v>Чорній Б. П.</v>
      </c>
      <c r="MY69" s="19" t="str">
        <f ca="1">IFERROR(__xludf.DUMMYFUNCTION("""COMPUTED_VALUE"""),"За")</f>
        <v>За</v>
      </c>
      <c r="MZ69" s="19">
        <f ca="1">IFERROR(__xludf.DUMMYFUNCTION("""COMPUTED_VALUE"""),15)</f>
        <v>15</v>
      </c>
      <c r="NA69" s="19" t="str">
        <f ca="1">IFERROR(__xludf.DUMMYFUNCTION("""COMPUTED_VALUE"""),"Чорній Б. П.")</f>
        <v>Чорній Б. П.</v>
      </c>
      <c r="NB69" s="19" t="str">
        <f ca="1">IFERROR(__xludf.DUMMYFUNCTION("""COMPUTED_VALUE"""),"За")</f>
        <v>За</v>
      </c>
      <c r="NC69" s="19">
        <f ca="1">IFERROR(__xludf.DUMMYFUNCTION("""COMPUTED_VALUE"""),15)</f>
        <v>15</v>
      </c>
      <c r="ND69" s="19" t="str">
        <f ca="1">IFERROR(__xludf.DUMMYFUNCTION("""COMPUTED_VALUE"""),"Чорній Б. П.")</f>
        <v>Чорній Б. П.</v>
      </c>
      <c r="NE69" s="19" t="str">
        <f ca="1">IFERROR(__xludf.DUMMYFUNCTION("""COMPUTED_VALUE"""),"За")</f>
        <v>За</v>
      </c>
      <c r="NF69" s="19">
        <f ca="1">IFERROR(__xludf.DUMMYFUNCTION("""COMPUTED_VALUE"""),15)</f>
        <v>15</v>
      </c>
      <c r="NG69" s="19" t="str">
        <f ca="1">IFERROR(__xludf.DUMMYFUNCTION("""COMPUTED_VALUE"""),"Чорній Б. П.")</f>
        <v>Чорній Б. П.</v>
      </c>
      <c r="NH69" s="19" t="str">
        <f ca="1">IFERROR(__xludf.DUMMYFUNCTION("""COMPUTED_VALUE"""),"Не голосував")</f>
        <v>Не голосував</v>
      </c>
      <c r="NI69" s="19">
        <f ca="1">IFERROR(__xludf.DUMMYFUNCTION("""COMPUTED_VALUE"""),15)</f>
        <v>15</v>
      </c>
      <c r="NJ69" s="19" t="str">
        <f ca="1">IFERROR(__xludf.DUMMYFUNCTION("""COMPUTED_VALUE"""),"Чорній Б. П.")</f>
        <v>Чорній Б. П.</v>
      </c>
      <c r="NK69" s="19" t="str">
        <f ca="1">IFERROR(__xludf.DUMMYFUNCTION("""COMPUTED_VALUE"""),"Не голосував")</f>
        <v>Не голосував</v>
      </c>
      <c r="NL69" s="19">
        <f ca="1">IFERROR(__xludf.DUMMYFUNCTION("""COMPUTED_VALUE"""),15)</f>
        <v>15</v>
      </c>
      <c r="NM69" s="19" t="str">
        <f ca="1">IFERROR(__xludf.DUMMYFUNCTION("""COMPUTED_VALUE"""),"Чорній Б. П.")</f>
        <v>Чорній Б. П.</v>
      </c>
      <c r="NN69" s="19" t="str">
        <f ca="1">IFERROR(__xludf.DUMMYFUNCTION("""COMPUTED_VALUE"""),"За")</f>
        <v>За</v>
      </c>
      <c r="NO69" s="19">
        <f ca="1">IFERROR(__xludf.DUMMYFUNCTION("""COMPUTED_VALUE"""),15)</f>
        <v>15</v>
      </c>
      <c r="NP69" s="19" t="str">
        <f ca="1">IFERROR(__xludf.DUMMYFUNCTION("""COMPUTED_VALUE"""),"Чорній Б. П.")</f>
        <v>Чорній Б. П.</v>
      </c>
      <c r="NQ69" s="19" t="str">
        <f ca="1">IFERROR(__xludf.DUMMYFUNCTION("""COMPUTED_VALUE"""),"За")</f>
        <v>За</v>
      </c>
      <c r="NR69" s="19">
        <f ca="1">IFERROR(__xludf.DUMMYFUNCTION("""COMPUTED_VALUE"""),15)</f>
        <v>15</v>
      </c>
      <c r="NS69" s="19" t="str">
        <f ca="1">IFERROR(__xludf.DUMMYFUNCTION("""COMPUTED_VALUE"""),"Чорній Б. П.")</f>
        <v>Чорній Б. П.</v>
      </c>
      <c r="NT69" s="19" t="str">
        <f ca="1">IFERROR(__xludf.DUMMYFUNCTION("""COMPUTED_VALUE"""),"За")</f>
        <v>За</v>
      </c>
      <c r="NU69" s="19">
        <f ca="1">IFERROR(__xludf.DUMMYFUNCTION("""COMPUTED_VALUE"""),15)</f>
        <v>15</v>
      </c>
      <c r="NV69" s="19" t="str">
        <f ca="1">IFERROR(__xludf.DUMMYFUNCTION("""COMPUTED_VALUE"""),"Чорній Б. П.")</f>
        <v>Чорній Б. П.</v>
      </c>
      <c r="NW69" s="19" t="str">
        <f ca="1">IFERROR(__xludf.DUMMYFUNCTION("""COMPUTED_VALUE"""),"Не голосував")</f>
        <v>Не голосував</v>
      </c>
      <c r="NX69" s="19">
        <f ca="1">IFERROR(__xludf.DUMMYFUNCTION("""COMPUTED_VALUE"""),15)</f>
        <v>15</v>
      </c>
      <c r="NY69" s="19" t="str">
        <f ca="1">IFERROR(__xludf.DUMMYFUNCTION("""COMPUTED_VALUE"""),"Чорній Б. П.")</f>
        <v>Чорній Б. П.</v>
      </c>
      <c r="NZ69" s="19" t="str">
        <f ca="1">IFERROR(__xludf.DUMMYFUNCTION("""COMPUTED_VALUE"""),"За")</f>
        <v>За</v>
      </c>
      <c r="OA69" s="19">
        <f ca="1">IFERROR(__xludf.DUMMYFUNCTION("""COMPUTED_VALUE"""),15)</f>
        <v>15</v>
      </c>
      <c r="OB69" s="19" t="str">
        <f ca="1">IFERROR(__xludf.DUMMYFUNCTION("""COMPUTED_VALUE"""),"Чорній Б. П.")</f>
        <v>Чорній Б. П.</v>
      </c>
      <c r="OC69" s="19" t="str">
        <f ca="1">IFERROR(__xludf.DUMMYFUNCTION("""COMPUTED_VALUE"""),"За")</f>
        <v>За</v>
      </c>
      <c r="OD69" s="19">
        <f ca="1">IFERROR(__xludf.DUMMYFUNCTION("""COMPUTED_VALUE"""),15)</f>
        <v>15</v>
      </c>
      <c r="OE69" s="19" t="str">
        <f ca="1">IFERROR(__xludf.DUMMYFUNCTION("""COMPUTED_VALUE"""),"Чорній Б. П.")</f>
        <v>Чорній Б. П.</v>
      </c>
      <c r="OF69" s="19" t="str">
        <f ca="1">IFERROR(__xludf.DUMMYFUNCTION("""COMPUTED_VALUE"""),"За")</f>
        <v>За</v>
      </c>
      <c r="OG69" s="19">
        <f ca="1">IFERROR(__xludf.DUMMYFUNCTION("""COMPUTED_VALUE"""),15)</f>
        <v>15</v>
      </c>
      <c r="OH69" s="19" t="str">
        <f ca="1">IFERROR(__xludf.DUMMYFUNCTION("""COMPUTED_VALUE"""),"Чорній Б. П.")</f>
        <v>Чорній Б. П.</v>
      </c>
      <c r="OI69" s="19" t="str">
        <f ca="1">IFERROR(__xludf.DUMMYFUNCTION("""COMPUTED_VALUE"""),"За")</f>
        <v>За</v>
      </c>
      <c r="OJ69" s="19">
        <f ca="1">IFERROR(__xludf.DUMMYFUNCTION("""COMPUTED_VALUE"""),15)</f>
        <v>15</v>
      </c>
      <c r="OK69" s="19" t="str">
        <f ca="1">IFERROR(__xludf.DUMMYFUNCTION("""COMPUTED_VALUE"""),"Чорній Б. П.")</f>
        <v>Чорній Б. П.</v>
      </c>
      <c r="OL69" s="19" t="str">
        <f ca="1">IFERROR(__xludf.DUMMYFUNCTION("""COMPUTED_VALUE"""),"За")</f>
        <v>За</v>
      </c>
      <c r="OM69" s="19">
        <f ca="1">IFERROR(__xludf.DUMMYFUNCTION("""COMPUTED_VALUE"""),15)</f>
        <v>15</v>
      </c>
      <c r="ON69" s="19" t="str">
        <f ca="1">IFERROR(__xludf.DUMMYFUNCTION("""COMPUTED_VALUE"""),"Чорній Б. П.")</f>
        <v>Чорній Б. П.</v>
      </c>
      <c r="OO69" s="19" t="str">
        <f ca="1">IFERROR(__xludf.DUMMYFUNCTION("""COMPUTED_VALUE"""),"За")</f>
        <v>За</v>
      </c>
      <c r="OP69" s="19">
        <f ca="1">IFERROR(__xludf.DUMMYFUNCTION("""COMPUTED_VALUE"""),15)</f>
        <v>15</v>
      </c>
      <c r="OQ69" s="19" t="str">
        <f ca="1">IFERROR(__xludf.DUMMYFUNCTION("""COMPUTED_VALUE"""),"Чорній Б. П.")</f>
        <v>Чорній Б. П.</v>
      </c>
      <c r="OR69" s="19" t="str">
        <f ca="1">IFERROR(__xludf.DUMMYFUNCTION("""COMPUTED_VALUE"""),"Не голосував")</f>
        <v>Не голосував</v>
      </c>
      <c r="OS69" s="19">
        <f ca="1">IFERROR(__xludf.DUMMYFUNCTION("""COMPUTED_VALUE"""),15)</f>
        <v>15</v>
      </c>
      <c r="OT69" s="19" t="str">
        <f ca="1">IFERROR(__xludf.DUMMYFUNCTION("""COMPUTED_VALUE"""),"Чорній Б. П.")</f>
        <v>Чорній Б. П.</v>
      </c>
      <c r="OU69" s="19" t="str">
        <f ca="1">IFERROR(__xludf.DUMMYFUNCTION("""COMPUTED_VALUE"""),"За")</f>
        <v>За</v>
      </c>
      <c r="OV69" s="19">
        <f ca="1">IFERROR(__xludf.DUMMYFUNCTION("""COMPUTED_VALUE"""),15)</f>
        <v>15</v>
      </c>
      <c r="OW69" s="19" t="str">
        <f ca="1">IFERROR(__xludf.DUMMYFUNCTION("""COMPUTED_VALUE"""),"Чорній Б. П.")</f>
        <v>Чорній Б. П.</v>
      </c>
      <c r="OX69" s="19" t="str">
        <f ca="1">IFERROR(__xludf.DUMMYFUNCTION("""COMPUTED_VALUE"""),"За")</f>
        <v>За</v>
      </c>
      <c r="OY69" s="19">
        <f ca="1">IFERROR(__xludf.DUMMYFUNCTION("""COMPUTED_VALUE"""),15)</f>
        <v>15</v>
      </c>
      <c r="OZ69" s="19" t="str">
        <f ca="1">IFERROR(__xludf.DUMMYFUNCTION("""COMPUTED_VALUE"""),"Чорній Б. П.")</f>
        <v>Чорній Б. П.</v>
      </c>
      <c r="PA69" s="19" t="str">
        <f ca="1">IFERROR(__xludf.DUMMYFUNCTION("""COMPUTED_VALUE"""),"За")</f>
        <v>За</v>
      </c>
      <c r="PB69" s="19">
        <f ca="1">IFERROR(__xludf.DUMMYFUNCTION("""COMPUTED_VALUE"""),15)</f>
        <v>15</v>
      </c>
      <c r="PC69" s="19" t="str">
        <f ca="1">IFERROR(__xludf.DUMMYFUNCTION("""COMPUTED_VALUE"""),"Чорній Б. П.")</f>
        <v>Чорній Б. П.</v>
      </c>
      <c r="PD69" s="19" t="str">
        <f ca="1">IFERROR(__xludf.DUMMYFUNCTION("""COMPUTED_VALUE"""),"За")</f>
        <v>За</v>
      </c>
      <c r="PE69" s="19">
        <f ca="1">IFERROR(__xludf.DUMMYFUNCTION("""COMPUTED_VALUE"""),15)</f>
        <v>15</v>
      </c>
      <c r="PF69" s="19" t="str">
        <f ca="1">IFERROR(__xludf.DUMMYFUNCTION("""COMPUTED_VALUE"""),"Чорній Б. П.")</f>
        <v>Чорній Б. П.</v>
      </c>
      <c r="PG69" s="19" t="str">
        <f ca="1">IFERROR(__xludf.DUMMYFUNCTION("""COMPUTED_VALUE"""),"За")</f>
        <v>За</v>
      </c>
      <c r="PH69" s="19">
        <f ca="1">IFERROR(__xludf.DUMMYFUNCTION("""COMPUTED_VALUE"""),15)</f>
        <v>15</v>
      </c>
      <c r="PI69" s="19" t="str">
        <f ca="1">IFERROR(__xludf.DUMMYFUNCTION("""COMPUTED_VALUE"""),"Чорній Б. П.")</f>
        <v>Чорній Б. П.</v>
      </c>
      <c r="PJ69" s="19" t="str">
        <f ca="1">IFERROR(__xludf.DUMMYFUNCTION("""COMPUTED_VALUE"""),"За")</f>
        <v>За</v>
      </c>
      <c r="PK69" s="19">
        <f ca="1">IFERROR(__xludf.DUMMYFUNCTION("""COMPUTED_VALUE"""),15)</f>
        <v>15</v>
      </c>
      <c r="PL69" s="19" t="str">
        <f ca="1">IFERROR(__xludf.DUMMYFUNCTION("""COMPUTED_VALUE"""),"Чорній Б. П.")</f>
        <v>Чорній Б. П.</v>
      </c>
      <c r="PM69" s="19" t="str">
        <f ca="1">IFERROR(__xludf.DUMMYFUNCTION("""COMPUTED_VALUE"""),"Не голосував")</f>
        <v>Не голосував</v>
      </c>
      <c r="PN69" s="19">
        <f ca="1">IFERROR(__xludf.DUMMYFUNCTION("""COMPUTED_VALUE"""),15)</f>
        <v>15</v>
      </c>
      <c r="PO69" s="19" t="str">
        <f ca="1">IFERROR(__xludf.DUMMYFUNCTION("""COMPUTED_VALUE"""),"Чорній Б. П.")</f>
        <v>Чорній Б. П.</v>
      </c>
      <c r="PP69" s="19" t="str">
        <f ca="1">IFERROR(__xludf.DUMMYFUNCTION("""COMPUTED_VALUE"""),"За")</f>
        <v>За</v>
      </c>
      <c r="PQ69" s="19">
        <f ca="1">IFERROR(__xludf.DUMMYFUNCTION("""COMPUTED_VALUE"""),15)</f>
        <v>15</v>
      </c>
      <c r="PR69" s="19" t="str">
        <f ca="1">IFERROR(__xludf.DUMMYFUNCTION("""COMPUTED_VALUE"""),"Чорній Б. П.")</f>
        <v>Чорній Б. П.</v>
      </c>
      <c r="PS69" s="19" t="str">
        <f ca="1">IFERROR(__xludf.DUMMYFUNCTION("""COMPUTED_VALUE"""),"За")</f>
        <v>За</v>
      </c>
      <c r="PT69" s="19">
        <f ca="1">IFERROR(__xludf.DUMMYFUNCTION("""COMPUTED_VALUE"""),15)</f>
        <v>15</v>
      </c>
      <c r="PU69" s="19" t="str">
        <f ca="1">IFERROR(__xludf.DUMMYFUNCTION("""COMPUTED_VALUE"""),"Чорній Б. П.")</f>
        <v>Чорній Б. П.</v>
      </c>
      <c r="PV69" s="19" t="str">
        <f ca="1">IFERROR(__xludf.DUMMYFUNCTION("""COMPUTED_VALUE"""),"За")</f>
        <v>За</v>
      </c>
      <c r="PW69" s="19">
        <f ca="1">IFERROR(__xludf.DUMMYFUNCTION("""COMPUTED_VALUE"""),15)</f>
        <v>15</v>
      </c>
      <c r="PX69" s="19" t="str">
        <f ca="1">IFERROR(__xludf.DUMMYFUNCTION("""COMPUTED_VALUE"""),"Чорній Б. П.")</f>
        <v>Чорній Б. П.</v>
      </c>
      <c r="PY69" s="19" t="str">
        <f ca="1">IFERROR(__xludf.DUMMYFUNCTION("""COMPUTED_VALUE"""),"За")</f>
        <v>За</v>
      </c>
      <c r="PZ69" s="19">
        <f ca="1">IFERROR(__xludf.DUMMYFUNCTION("""COMPUTED_VALUE"""),15)</f>
        <v>15</v>
      </c>
      <c r="QA69" s="19" t="str">
        <f ca="1">IFERROR(__xludf.DUMMYFUNCTION("""COMPUTED_VALUE"""),"Чорній Б. П.")</f>
        <v>Чорній Б. П.</v>
      </c>
      <c r="QB69" s="19" t="str">
        <f ca="1">IFERROR(__xludf.DUMMYFUNCTION("""COMPUTED_VALUE"""),"За")</f>
        <v>За</v>
      </c>
      <c r="QC69" s="19">
        <f ca="1">IFERROR(__xludf.DUMMYFUNCTION("""COMPUTED_VALUE"""),15)</f>
        <v>15</v>
      </c>
      <c r="QD69" s="19" t="str">
        <f ca="1">IFERROR(__xludf.DUMMYFUNCTION("""COMPUTED_VALUE"""),"Чорній Б. П.")</f>
        <v>Чорній Б. П.</v>
      </c>
      <c r="QE69" s="19" t="str">
        <f ca="1">IFERROR(__xludf.DUMMYFUNCTION("""COMPUTED_VALUE"""),"Не голосував")</f>
        <v>Не голосував</v>
      </c>
      <c r="QF69" s="19">
        <f ca="1">IFERROR(__xludf.DUMMYFUNCTION("""COMPUTED_VALUE"""),15)</f>
        <v>15</v>
      </c>
      <c r="QG69" s="19" t="str">
        <f ca="1">IFERROR(__xludf.DUMMYFUNCTION("""COMPUTED_VALUE"""),"Чорній Б. П.")</f>
        <v>Чорній Б. П.</v>
      </c>
      <c r="QH69" s="19" t="str">
        <f ca="1">IFERROR(__xludf.DUMMYFUNCTION("""COMPUTED_VALUE"""),"За")</f>
        <v>За</v>
      </c>
      <c r="QI69" s="19">
        <f ca="1">IFERROR(__xludf.DUMMYFUNCTION("""COMPUTED_VALUE"""),15)</f>
        <v>15</v>
      </c>
      <c r="QJ69" s="19" t="str">
        <f ca="1">IFERROR(__xludf.DUMMYFUNCTION("""COMPUTED_VALUE"""),"Чорній Б. П.")</f>
        <v>Чорній Б. П.</v>
      </c>
      <c r="QK69" s="19" t="str">
        <f ca="1">IFERROR(__xludf.DUMMYFUNCTION("""COMPUTED_VALUE"""),"За")</f>
        <v>За</v>
      </c>
    </row>
    <row r="70" spans="1:453" ht="12.75">
      <c r="A70" s="17">
        <f ca="1">IFERROR(__xludf.DUMMYFUNCTION("""COMPUTED_VALUE"""),7)</f>
        <v>7</v>
      </c>
      <c r="B70" s="17" t="str">
        <f ca="1">IFERROR(__xludf.DUMMYFUNCTION("""COMPUTED_VALUE"""),"Шовковський О. В.")</f>
        <v>Шовковський О. В.</v>
      </c>
      <c r="C70" s="19" t="str">
        <f ca="1">IFERROR(__xludf.DUMMYFUNCTION("""COMPUTED_VALUE"""),"...")</f>
        <v>...</v>
      </c>
      <c r="D70" s="19">
        <f ca="1">IFERROR(__xludf.DUMMYFUNCTION("""COMPUTED_VALUE"""),7)</f>
        <v>7</v>
      </c>
      <c r="E70" s="19" t="str">
        <f ca="1">IFERROR(__xludf.DUMMYFUNCTION("""COMPUTED_VALUE"""),"Шовковський О. В.")</f>
        <v>Шовковський О. В.</v>
      </c>
      <c r="F70" s="19" t="str">
        <f ca="1">IFERROR(__xludf.DUMMYFUNCTION("""COMPUTED_VALUE"""),"...")</f>
        <v>...</v>
      </c>
      <c r="G70" s="19">
        <f ca="1">IFERROR(__xludf.DUMMYFUNCTION("""COMPUTED_VALUE"""),7)</f>
        <v>7</v>
      </c>
      <c r="H70" s="19" t="str">
        <f ca="1">IFERROR(__xludf.DUMMYFUNCTION("""COMPUTED_VALUE"""),"Шовковський О. В.")</f>
        <v>Шовковський О. В.</v>
      </c>
      <c r="I70" s="19" t="str">
        <f ca="1">IFERROR(__xludf.DUMMYFUNCTION("""COMPUTED_VALUE"""),"...")</f>
        <v>...</v>
      </c>
      <c r="J70" s="19">
        <f ca="1">IFERROR(__xludf.DUMMYFUNCTION("""COMPUTED_VALUE"""),7)</f>
        <v>7</v>
      </c>
      <c r="K70" s="19" t="str">
        <f ca="1">IFERROR(__xludf.DUMMYFUNCTION("""COMPUTED_VALUE"""),"Шовковський О. В.")</f>
        <v>Шовковський О. В.</v>
      </c>
      <c r="L70" s="19" t="str">
        <f ca="1">IFERROR(__xludf.DUMMYFUNCTION("""COMPUTED_VALUE"""),"...")</f>
        <v>...</v>
      </c>
      <c r="M70" s="19">
        <f ca="1">IFERROR(__xludf.DUMMYFUNCTION("""COMPUTED_VALUE"""),7)</f>
        <v>7</v>
      </c>
      <c r="N70" s="19" t="str">
        <f ca="1">IFERROR(__xludf.DUMMYFUNCTION("""COMPUTED_VALUE"""),"Шовковський О. В.")</f>
        <v>Шовковський О. В.</v>
      </c>
      <c r="O70" s="19" t="str">
        <f ca="1">IFERROR(__xludf.DUMMYFUNCTION("""COMPUTED_VALUE"""),"...")</f>
        <v>...</v>
      </c>
      <c r="P70" s="19">
        <f ca="1">IFERROR(__xludf.DUMMYFUNCTION("""COMPUTED_VALUE"""),7)</f>
        <v>7</v>
      </c>
      <c r="Q70" s="19" t="str">
        <f ca="1">IFERROR(__xludf.DUMMYFUNCTION("""COMPUTED_VALUE"""),"Шовковський О. В.")</f>
        <v>Шовковський О. В.</v>
      </c>
      <c r="R70" s="19" t="str">
        <f ca="1">IFERROR(__xludf.DUMMYFUNCTION("""COMPUTED_VALUE"""),"...")</f>
        <v>...</v>
      </c>
      <c r="S70" s="19">
        <f ca="1">IFERROR(__xludf.DUMMYFUNCTION("""COMPUTED_VALUE"""),7)</f>
        <v>7</v>
      </c>
      <c r="T70" s="19" t="str">
        <f ca="1">IFERROR(__xludf.DUMMYFUNCTION("""COMPUTED_VALUE"""),"Шовковський О. В.")</f>
        <v>Шовковський О. В.</v>
      </c>
      <c r="U70" s="19" t="str">
        <f ca="1">IFERROR(__xludf.DUMMYFUNCTION("""COMPUTED_VALUE"""),"...")</f>
        <v>...</v>
      </c>
      <c r="V70" s="19">
        <f ca="1">IFERROR(__xludf.DUMMYFUNCTION("""COMPUTED_VALUE"""),7)</f>
        <v>7</v>
      </c>
      <c r="W70" s="19" t="str">
        <f ca="1">IFERROR(__xludf.DUMMYFUNCTION("""COMPUTED_VALUE"""),"Шовковський О. В.")</f>
        <v>Шовковський О. В.</v>
      </c>
      <c r="X70" s="19" t="str">
        <f ca="1">IFERROR(__xludf.DUMMYFUNCTION("""COMPUTED_VALUE"""),"...")</f>
        <v>...</v>
      </c>
      <c r="Y70" s="19">
        <f ca="1">IFERROR(__xludf.DUMMYFUNCTION("""COMPUTED_VALUE"""),7)</f>
        <v>7</v>
      </c>
      <c r="Z70" s="19" t="str">
        <f ca="1">IFERROR(__xludf.DUMMYFUNCTION("""COMPUTED_VALUE"""),"Шовковський О. В.")</f>
        <v>Шовковський О. В.</v>
      </c>
      <c r="AA70" s="19" t="str">
        <f ca="1">IFERROR(__xludf.DUMMYFUNCTION("""COMPUTED_VALUE"""),"...")</f>
        <v>...</v>
      </c>
      <c r="AB70" s="19">
        <f ca="1">IFERROR(__xludf.DUMMYFUNCTION("""COMPUTED_VALUE"""),7)</f>
        <v>7</v>
      </c>
      <c r="AC70" s="19" t="str">
        <f ca="1">IFERROR(__xludf.DUMMYFUNCTION("""COMPUTED_VALUE"""),"Шовковський О. В.")</f>
        <v>Шовковський О. В.</v>
      </c>
      <c r="AD70" s="19" t="str">
        <f ca="1">IFERROR(__xludf.DUMMYFUNCTION("""COMPUTED_VALUE"""),"...")</f>
        <v>...</v>
      </c>
      <c r="AE70" s="19">
        <f ca="1">IFERROR(__xludf.DUMMYFUNCTION("""COMPUTED_VALUE"""),7)</f>
        <v>7</v>
      </c>
      <c r="AF70" s="19" t="str">
        <f ca="1">IFERROR(__xludf.DUMMYFUNCTION("""COMPUTED_VALUE"""),"Шовковський О. В.")</f>
        <v>Шовковський О. В.</v>
      </c>
      <c r="AG70" s="19" t="str">
        <f ca="1">IFERROR(__xludf.DUMMYFUNCTION("""COMPUTED_VALUE"""),"...")</f>
        <v>...</v>
      </c>
      <c r="AH70" s="19">
        <f ca="1">IFERROR(__xludf.DUMMYFUNCTION("""COMPUTED_VALUE"""),7)</f>
        <v>7</v>
      </c>
      <c r="AI70" s="19" t="str">
        <f ca="1">IFERROR(__xludf.DUMMYFUNCTION("""COMPUTED_VALUE"""),"Шовковський О. В.")</f>
        <v>Шовковський О. В.</v>
      </c>
      <c r="AJ70" s="19" t="str">
        <f ca="1">IFERROR(__xludf.DUMMYFUNCTION("""COMPUTED_VALUE"""),"...")</f>
        <v>...</v>
      </c>
      <c r="AK70" s="19">
        <f ca="1">IFERROR(__xludf.DUMMYFUNCTION("""COMPUTED_VALUE"""),7)</f>
        <v>7</v>
      </c>
      <c r="AL70" s="19" t="str">
        <f ca="1">IFERROR(__xludf.DUMMYFUNCTION("""COMPUTED_VALUE"""),"Шовковський О. В.")</f>
        <v>Шовковський О. В.</v>
      </c>
      <c r="AM70" s="19" t="str">
        <f ca="1">IFERROR(__xludf.DUMMYFUNCTION("""COMPUTED_VALUE"""),"...")</f>
        <v>...</v>
      </c>
      <c r="AN70" s="19">
        <f ca="1">IFERROR(__xludf.DUMMYFUNCTION("""COMPUTED_VALUE"""),7)</f>
        <v>7</v>
      </c>
      <c r="AO70" s="19" t="str">
        <f ca="1">IFERROR(__xludf.DUMMYFUNCTION("""COMPUTED_VALUE"""),"Шовковський О. В.")</f>
        <v>Шовковський О. В.</v>
      </c>
      <c r="AP70" s="19" t="str">
        <f ca="1">IFERROR(__xludf.DUMMYFUNCTION("""COMPUTED_VALUE"""),"...")</f>
        <v>...</v>
      </c>
      <c r="AQ70" s="19">
        <f ca="1">IFERROR(__xludf.DUMMYFUNCTION("""COMPUTED_VALUE"""),7)</f>
        <v>7</v>
      </c>
      <c r="AR70" s="19" t="str">
        <f ca="1">IFERROR(__xludf.DUMMYFUNCTION("""COMPUTED_VALUE"""),"Шовковський О. В.")</f>
        <v>Шовковський О. В.</v>
      </c>
      <c r="AS70" s="19" t="str">
        <f ca="1">IFERROR(__xludf.DUMMYFUNCTION("""COMPUTED_VALUE"""),"...")</f>
        <v>...</v>
      </c>
      <c r="AT70" s="19">
        <f ca="1">IFERROR(__xludf.DUMMYFUNCTION("""COMPUTED_VALUE"""),7)</f>
        <v>7</v>
      </c>
      <c r="AU70" s="19" t="str">
        <f ca="1">IFERROR(__xludf.DUMMYFUNCTION("""COMPUTED_VALUE"""),"Шовковський О. В.")</f>
        <v>Шовковський О. В.</v>
      </c>
      <c r="AV70" s="19" t="str">
        <f ca="1">IFERROR(__xludf.DUMMYFUNCTION("""COMPUTED_VALUE"""),"...")</f>
        <v>...</v>
      </c>
      <c r="AW70" s="19">
        <f ca="1">IFERROR(__xludf.DUMMYFUNCTION("""COMPUTED_VALUE"""),7)</f>
        <v>7</v>
      </c>
      <c r="AX70" s="19" t="str">
        <f ca="1">IFERROR(__xludf.DUMMYFUNCTION("""COMPUTED_VALUE"""),"Шовковський О. В.")</f>
        <v>Шовковський О. В.</v>
      </c>
      <c r="AY70" s="19" t="str">
        <f ca="1">IFERROR(__xludf.DUMMYFUNCTION("""COMPUTED_VALUE"""),"...")</f>
        <v>...</v>
      </c>
      <c r="AZ70" s="19">
        <f ca="1">IFERROR(__xludf.DUMMYFUNCTION("""COMPUTED_VALUE"""),7)</f>
        <v>7</v>
      </c>
      <c r="BA70" s="19" t="str">
        <f ca="1">IFERROR(__xludf.DUMMYFUNCTION("""COMPUTED_VALUE"""),"Шовковський О. В.")</f>
        <v>Шовковський О. В.</v>
      </c>
      <c r="BB70" s="19" t="str">
        <f ca="1">IFERROR(__xludf.DUMMYFUNCTION("""COMPUTED_VALUE"""),"...")</f>
        <v>...</v>
      </c>
      <c r="BC70" s="19">
        <f ca="1">IFERROR(__xludf.DUMMYFUNCTION("""COMPUTED_VALUE"""),7)</f>
        <v>7</v>
      </c>
      <c r="BD70" s="19" t="str">
        <f ca="1">IFERROR(__xludf.DUMMYFUNCTION("""COMPUTED_VALUE"""),"Шовковський О. В.")</f>
        <v>Шовковський О. В.</v>
      </c>
      <c r="BE70" s="19" t="str">
        <f ca="1">IFERROR(__xludf.DUMMYFUNCTION("""COMPUTED_VALUE"""),"...")</f>
        <v>...</v>
      </c>
      <c r="BF70" s="19">
        <f ca="1">IFERROR(__xludf.DUMMYFUNCTION("""COMPUTED_VALUE"""),7)</f>
        <v>7</v>
      </c>
      <c r="BG70" s="19" t="str">
        <f ca="1">IFERROR(__xludf.DUMMYFUNCTION("""COMPUTED_VALUE"""),"Шовковський О. В.")</f>
        <v>Шовковський О. В.</v>
      </c>
      <c r="BH70" s="19" t="str">
        <f ca="1">IFERROR(__xludf.DUMMYFUNCTION("""COMPUTED_VALUE"""),"...")</f>
        <v>...</v>
      </c>
      <c r="BI70" s="19">
        <f ca="1">IFERROR(__xludf.DUMMYFUNCTION("""COMPUTED_VALUE"""),7)</f>
        <v>7</v>
      </c>
      <c r="BJ70" s="19" t="str">
        <f ca="1">IFERROR(__xludf.DUMMYFUNCTION("""COMPUTED_VALUE"""),"Шовковський О. В.")</f>
        <v>Шовковський О. В.</v>
      </c>
      <c r="BK70" s="19" t="str">
        <f ca="1">IFERROR(__xludf.DUMMYFUNCTION("""COMPUTED_VALUE"""),"...")</f>
        <v>...</v>
      </c>
      <c r="BL70" s="19">
        <f ca="1">IFERROR(__xludf.DUMMYFUNCTION("""COMPUTED_VALUE"""),7)</f>
        <v>7</v>
      </c>
      <c r="BM70" s="19" t="str">
        <f ca="1">IFERROR(__xludf.DUMMYFUNCTION("""COMPUTED_VALUE"""),"Шовковський О. В.")</f>
        <v>Шовковський О. В.</v>
      </c>
      <c r="BN70" s="19" t="str">
        <f ca="1">IFERROR(__xludf.DUMMYFUNCTION("""COMPUTED_VALUE"""),"...")</f>
        <v>...</v>
      </c>
      <c r="BO70" s="19">
        <f ca="1">IFERROR(__xludf.DUMMYFUNCTION("""COMPUTED_VALUE"""),7)</f>
        <v>7</v>
      </c>
      <c r="BP70" s="19" t="str">
        <f ca="1">IFERROR(__xludf.DUMMYFUNCTION("""COMPUTED_VALUE"""),"Шовковський О. В.")</f>
        <v>Шовковський О. В.</v>
      </c>
      <c r="BQ70" s="19" t="str">
        <f ca="1">IFERROR(__xludf.DUMMYFUNCTION("""COMPUTED_VALUE"""),"...")</f>
        <v>...</v>
      </c>
      <c r="BR70" s="19">
        <f ca="1">IFERROR(__xludf.DUMMYFUNCTION("""COMPUTED_VALUE"""),7)</f>
        <v>7</v>
      </c>
      <c r="BS70" s="19" t="str">
        <f ca="1">IFERROR(__xludf.DUMMYFUNCTION("""COMPUTED_VALUE"""),"Шовковський О. В.")</f>
        <v>Шовковський О. В.</v>
      </c>
      <c r="BT70" s="19" t="str">
        <f ca="1">IFERROR(__xludf.DUMMYFUNCTION("""COMPUTED_VALUE"""),"...")</f>
        <v>...</v>
      </c>
      <c r="BU70" s="19">
        <f ca="1">IFERROR(__xludf.DUMMYFUNCTION("""COMPUTED_VALUE"""),7)</f>
        <v>7</v>
      </c>
      <c r="BV70" s="19" t="str">
        <f ca="1">IFERROR(__xludf.DUMMYFUNCTION("""COMPUTED_VALUE"""),"Шовковський О. В.")</f>
        <v>Шовковський О. В.</v>
      </c>
      <c r="BW70" s="19" t="str">
        <f ca="1">IFERROR(__xludf.DUMMYFUNCTION("""COMPUTED_VALUE"""),"...")</f>
        <v>...</v>
      </c>
      <c r="BX70" s="19">
        <f ca="1">IFERROR(__xludf.DUMMYFUNCTION("""COMPUTED_VALUE"""),7)</f>
        <v>7</v>
      </c>
      <c r="BY70" s="19" t="str">
        <f ca="1">IFERROR(__xludf.DUMMYFUNCTION("""COMPUTED_VALUE"""),"Шовковський О. В.")</f>
        <v>Шовковський О. В.</v>
      </c>
      <c r="BZ70" s="19" t="str">
        <f ca="1">IFERROR(__xludf.DUMMYFUNCTION("""COMPUTED_VALUE"""),"...")</f>
        <v>...</v>
      </c>
      <c r="CA70" s="19">
        <f ca="1">IFERROR(__xludf.DUMMYFUNCTION("""COMPUTED_VALUE"""),7)</f>
        <v>7</v>
      </c>
      <c r="CB70" s="19" t="str">
        <f ca="1">IFERROR(__xludf.DUMMYFUNCTION("""COMPUTED_VALUE"""),"Шовковський О. В.")</f>
        <v>Шовковський О. В.</v>
      </c>
      <c r="CC70" s="19" t="str">
        <f ca="1">IFERROR(__xludf.DUMMYFUNCTION("""COMPUTED_VALUE"""),"...")</f>
        <v>...</v>
      </c>
      <c r="CD70" s="19">
        <f ca="1">IFERROR(__xludf.DUMMYFUNCTION("""COMPUTED_VALUE"""),7)</f>
        <v>7</v>
      </c>
      <c r="CE70" s="19" t="str">
        <f ca="1">IFERROR(__xludf.DUMMYFUNCTION("""COMPUTED_VALUE"""),"Шовковський О. В.")</f>
        <v>Шовковський О. В.</v>
      </c>
      <c r="CF70" s="19" t="str">
        <f ca="1">IFERROR(__xludf.DUMMYFUNCTION("""COMPUTED_VALUE"""),"...")</f>
        <v>...</v>
      </c>
      <c r="CG70" s="19">
        <f ca="1">IFERROR(__xludf.DUMMYFUNCTION("""COMPUTED_VALUE"""),7)</f>
        <v>7</v>
      </c>
      <c r="CH70" s="19" t="str">
        <f ca="1">IFERROR(__xludf.DUMMYFUNCTION("""COMPUTED_VALUE"""),"Шовковський О. В.")</f>
        <v>Шовковський О. В.</v>
      </c>
      <c r="CI70" s="19" t="str">
        <f ca="1">IFERROR(__xludf.DUMMYFUNCTION("""COMPUTED_VALUE"""),"...")</f>
        <v>...</v>
      </c>
      <c r="CJ70" s="19">
        <f ca="1">IFERROR(__xludf.DUMMYFUNCTION("""COMPUTED_VALUE"""),7)</f>
        <v>7</v>
      </c>
      <c r="CK70" s="19" t="str">
        <f ca="1">IFERROR(__xludf.DUMMYFUNCTION("""COMPUTED_VALUE"""),"Шовковський О. В.")</f>
        <v>Шовковський О. В.</v>
      </c>
      <c r="CL70" s="19" t="str">
        <f ca="1">IFERROR(__xludf.DUMMYFUNCTION("""COMPUTED_VALUE"""),"...")</f>
        <v>...</v>
      </c>
      <c r="CM70" s="19">
        <f ca="1">IFERROR(__xludf.DUMMYFUNCTION("""COMPUTED_VALUE"""),7)</f>
        <v>7</v>
      </c>
      <c r="CN70" s="19" t="str">
        <f ca="1">IFERROR(__xludf.DUMMYFUNCTION("""COMPUTED_VALUE"""),"Шовковський О. В.")</f>
        <v>Шовковський О. В.</v>
      </c>
      <c r="CO70" s="19" t="str">
        <f ca="1">IFERROR(__xludf.DUMMYFUNCTION("""COMPUTED_VALUE"""),"...")</f>
        <v>...</v>
      </c>
      <c r="CP70" s="19">
        <f ca="1">IFERROR(__xludf.DUMMYFUNCTION("""COMPUTED_VALUE"""),7)</f>
        <v>7</v>
      </c>
      <c r="CQ70" s="19" t="str">
        <f ca="1">IFERROR(__xludf.DUMMYFUNCTION("""COMPUTED_VALUE"""),"Шовковський О. В.")</f>
        <v>Шовковський О. В.</v>
      </c>
      <c r="CR70" s="19" t="str">
        <f ca="1">IFERROR(__xludf.DUMMYFUNCTION("""COMPUTED_VALUE"""),"...")</f>
        <v>...</v>
      </c>
      <c r="CS70" s="19">
        <f ca="1">IFERROR(__xludf.DUMMYFUNCTION("""COMPUTED_VALUE"""),7)</f>
        <v>7</v>
      </c>
      <c r="CT70" s="19" t="str">
        <f ca="1">IFERROR(__xludf.DUMMYFUNCTION("""COMPUTED_VALUE"""),"Шовковський О. В.")</f>
        <v>Шовковський О. В.</v>
      </c>
      <c r="CU70" s="19" t="str">
        <f ca="1">IFERROR(__xludf.DUMMYFUNCTION("""COMPUTED_VALUE"""),"...")</f>
        <v>...</v>
      </c>
      <c r="CV70" s="19">
        <f ca="1">IFERROR(__xludf.DUMMYFUNCTION("""COMPUTED_VALUE"""),7)</f>
        <v>7</v>
      </c>
      <c r="CW70" s="19" t="str">
        <f ca="1">IFERROR(__xludf.DUMMYFUNCTION("""COMPUTED_VALUE"""),"Шовковський О. В.")</f>
        <v>Шовковський О. В.</v>
      </c>
      <c r="CX70" s="19" t="str">
        <f ca="1">IFERROR(__xludf.DUMMYFUNCTION("""COMPUTED_VALUE"""),"...")</f>
        <v>...</v>
      </c>
      <c r="CY70" s="19">
        <f ca="1">IFERROR(__xludf.DUMMYFUNCTION("""COMPUTED_VALUE"""),7)</f>
        <v>7</v>
      </c>
      <c r="CZ70" s="19" t="str">
        <f ca="1">IFERROR(__xludf.DUMMYFUNCTION("""COMPUTED_VALUE"""),"Шовковський О. В.")</f>
        <v>Шовковський О. В.</v>
      </c>
      <c r="DA70" s="19" t="str">
        <f ca="1">IFERROR(__xludf.DUMMYFUNCTION("""COMPUTED_VALUE"""),"...")</f>
        <v>...</v>
      </c>
      <c r="DB70" s="19">
        <f ca="1">IFERROR(__xludf.DUMMYFUNCTION("""COMPUTED_VALUE"""),7)</f>
        <v>7</v>
      </c>
      <c r="DC70" s="19" t="str">
        <f ca="1">IFERROR(__xludf.DUMMYFUNCTION("""COMPUTED_VALUE"""),"Шовковський О. В.")</f>
        <v>Шовковський О. В.</v>
      </c>
      <c r="DD70" s="19" t="str">
        <f ca="1">IFERROR(__xludf.DUMMYFUNCTION("""COMPUTED_VALUE"""),"...")</f>
        <v>...</v>
      </c>
      <c r="DE70" s="19">
        <f ca="1">IFERROR(__xludf.DUMMYFUNCTION("""COMPUTED_VALUE"""),7)</f>
        <v>7</v>
      </c>
      <c r="DF70" s="19" t="str">
        <f ca="1">IFERROR(__xludf.DUMMYFUNCTION("""COMPUTED_VALUE"""),"Шовковський О. В.")</f>
        <v>Шовковський О. В.</v>
      </c>
      <c r="DG70" s="19" t="str">
        <f ca="1">IFERROR(__xludf.DUMMYFUNCTION("""COMPUTED_VALUE"""),"...")</f>
        <v>...</v>
      </c>
      <c r="DH70" s="19">
        <f ca="1">IFERROR(__xludf.DUMMYFUNCTION("""COMPUTED_VALUE"""),7)</f>
        <v>7</v>
      </c>
      <c r="DI70" s="19" t="str">
        <f ca="1">IFERROR(__xludf.DUMMYFUNCTION("""COMPUTED_VALUE"""),"Шовковський О. В.")</f>
        <v>Шовковський О. В.</v>
      </c>
      <c r="DJ70" s="19" t="str">
        <f ca="1">IFERROR(__xludf.DUMMYFUNCTION("""COMPUTED_VALUE"""),"...")</f>
        <v>...</v>
      </c>
      <c r="DK70" s="19">
        <f ca="1">IFERROR(__xludf.DUMMYFUNCTION("""COMPUTED_VALUE"""),7)</f>
        <v>7</v>
      </c>
      <c r="DL70" s="19" t="str">
        <f ca="1">IFERROR(__xludf.DUMMYFUNCTION("""COMPUTED_VALUE"""),"Шовковський О. В.")</f>
        <v>Шовковський О. В.</v>
      </c>
      <c r="DM70" s="19" t="str">
        <f ca="1">IFERROR(__xludf.DUMMYFUNCTION("""COMPUTED_VALUE"""),"...")</f>
        <v>...</v>
      </c>
      <c r="DN70" s="19">
        <f ca="1">IFERROR(__xludf.DUMMYFUNCTION("""COMPUTED_VALUE"""),7)</f>
        <v>7</v>
      </c>
      <c r="DO70" s="19" t="str">
        <f ca="1">IFERROR(__xludf.DUMMYFUNCTION("""COMPUTED_VALUE"""),"Шовковський О. В.")</f>
        <v>Шовковський О. В.</v>
      </c>
      <c r="DP70" s="19" t="str">
        <f ca="1">IFERROR(__xludf.DUMMYFUNCTION("""COMPUTED_VALUE"""),"...")</f>
        <v>...</v>
      </c>
      <c r="DQ70" s="19">
        <f ca="1">IFERROR(__xludf.DUMMYFUNCTION("""COMPUTED_VALUE"""),7)</f>
        <v>7</v>
      </c>
      <c r="DR70" s="19" t="str">
        <f ca="1">IFERROR(__xludf.DUMMYFUNCTION("""COMPUTED_VALUE"""),"Шовковський О. В.")</f>
        <v>Шовковський О. В.</v>
      </c>
      <c r="DS70" s="19" t="str">
        <f ca="1">IFERROR(__xludf.DUMMYFUNCTION("""COMPUTED_VALUE"""),"...")</f>
        <v>...</v>
      </c>
      <c r="DT70" s="19">
        <f ca="1">IFERROR(__xludf.DUMMYFUNCTION("""COMPUTED_VALUE"""),7)</f>
        <v>7</v>
      </c>
      <c r="DU70" s="19" t="str">
        <f ca="1">IFERROR(__xludf.DUMMYFUNCTION("""COMPUTED_VALUE"""),"Шовковський О. В.")</f>
        <v>Шовковський О. В.</v>
      </c>
      <c r="DV70" s="19" t="str">
        <f ca="1">IFERROR(__xludf.DUMMYFUNCTION("""COMPUTED_VALUE"""),"...")</f>
        <v>...</v>
      </c>
      <c r="DW70" s="19">
        <f ca="1">IFERROR(__xludf.DUMMYFUNCTION("""COMPUTED_VALUE"""),7)</f>
        <v>7</v>
      </c>
      <c r="DX70" s="19" t="str">
        <f ca="1">IFERROR(__xludf.DUMMYFUNCTION("""COMPUTED_VALUE"""),"Шовковський О. В.")</f>
        <v>Шовковський О. В.</v>
      </c>
      <c r="DY70" s="19" t="str">
        <f ca="1">IFERROR(__xludf.DUMMYFUNCTION("""COMPUTED_VALUE"""),"...")</f>
        <v>...</v>
      </c>
      <c r="DZ70" s="19">
        <f ca="1">IFERROR(__xludf.DUMMYFUNCTION("""COMPUTED_VALUE"""),7)</f>
        <v>7</v>
      </c>
      <c r="EA70" s="19" t="str">
        <f ca="1">IFERROR(__xludf.DUMMYFUNCTION("""COMPUTED_VALUE"""),"Шовковський О. В.")</f>
        <v>Шовковський О. В.</v>
      </c>
      <c r="EB70" s="19" t="str">
        <f ca="1">IFERROR(__xludf.DUMMYFUNCTION("""COMPUTED_VALUE"""),"...")</f>
        <v>...</v>
      </c>
      <c r="EC70" s="19">
        <f ca="1">IFERROR(__xludf.DUMMYFUNCTION("""COMPUTED_VALUE"""),7)</f>
        <v>7</v>
      </c>
      <c r="ED70" s="19" t="str">
        <f ca="1">IFERROR(__xludf.DUMMYFUNCTION("""COMPUTED_VALUE"""),"Шовковський О. В.")</f>
        <v>Шовковський О. В.</v>
      </c>
      <c r="EE70" s="19" t="str">
        <f ca="1">IFERROR(__xludf.DUMMYFUNCTION("""COMPUTED_VALUE"""),"...")</f>
        <v>...</v>
      </c>
      <c r="EF70" s="19">
        <f ca="1">IFERROR(__xludf.DUMMYFUNCTION("""COMPUTED_VALUE"""),7)</f>
        <v>7</v>
      </c>
      <c r="EG70" s="19" t="str">
        <f ca="1">IFERROR(__xludf.DUMMYFUNCTION("""COMPUTED_VALUE"""),"Шовковський О. В.")</f>
        <v>Шовковський О. В.</v>
      </c>
      <c r="EH70" s="19" t="str">
        <f ca="1">IFERROR(__xludf.DUMMYFUNCTION("""COMPUTED_VALUE"""),"...")</f>
        <v>...</v>
      </c>
      <c r="EI70" s="19">
        <f ca="1">IFERROR(__xludf.DUMMYFUNCTION("""COMPUTED_VALUE"""),7)</f>
        <v>7</v>
      </c>
      <c r="EJ70" s="19" t="str">
        <f ca="1">IFERROR(__xludf.DUMMYFUNCTION("""COMPUTED_VALUE"""),"Шовковський О. В.")</f>
        <v>Шовковський О. В.</v>
      </c>
      <c r="EK70" s="19" t="str">
        <f ca="1">IFERROR(__xludf.DUMMYFUNCTION("""COMPUTED_VALUE"""),"...")</f>
        <v>...</v>
      </c>
      <c r="EL70" s="19">
        <f ca="1">IFERROR(__xludf.DUMMYFUNCTION("""COMPUTED_VALUE"""),7)</f>
        <v>7</v>
      </c>
      <c r="EM70" s="19" t="str">
        <f ca="1">IFERROR(__xludf.DUMMYFUNCTION("""COMPUTED_VALUE"""),"Шовковський О. В.")</f>
        <v>Шовковський О. В.</v>
      </c>
      <c r="EN70" s="19" t="str">
        <f ca="1">IFERROR(__xludf.DUMMYFUNCTION("""COMPUTED_VALUE"""),"...")</f>
        <v>...</v>
      </c>
      <c r="EO70" s="19">
        <f ca="1">IFERROR(__xludf.DUMMYFUNCTION("""COMPUTED_VALUE"""),7)</f>
        <v>7</v>
      </c>
      <c r="EP70" s="19" t="str">
        <f ca="1">IFERROR(__xludf.DUMMYFUNCTION("""COMPUTED_VALUE"""),"Шовковський О. В.")</f>
        <v>Шовковський О. В.</v>
      </c>
      <c r="EQ70" s="19" t="str">
        <f ca="1">IFERROR(__xludf.DUMMYFUNCTION("""COMPUTED_VALUE"""),"...")</f>
        <v>...</v>
      </c>
      <c r="ER70" s="19">
        <f ca="1">IFERROR(__xludf.DUMMYFUNCTION("""COMPUTED_VALUE"""),7)</f>
        <v>7</v>
      </c>
      <c r="ES70" s="19" t="str">
        <f ca="1">IFERROR(__xludf.DUMMYFUNCTION("""COMPUTED_VALUE"""),"Шовковський О. В.")</f>
        <v>Шовковський О. В.</v>
      </c>
      <c r="ET70" s="19" t="str">
        <f ca="1">IFERROR(__xludf.DUMMYFUNCTION("""COMPUTED_VALUE"""),"...")</f>
        <v>...</v>
      </c>
      <c r="EU70" s="19">
        <f ca="1">IFERROR(__xludf.DUMMYFUNCTION("""COMPUTED_VALUE"""),7)</f>
        <v>7</v>
      </c>
      <c r="EV70" s="19" t="str">
        <f ca="1">IFERROR(__xludf.DUMMYFUNCTION("""COMPUTED_VALUE"""),"Шовковський О. В.")</f>
        <v>Шовковський О. В.</v>
      </c>
      <c r="EW70" s="19" t="str">
        <f ca="1">IFERROR(__xludf.DUMMYFUNCTION("""COMPUTED_VALUE"""),"...")</f>
        <v>...</v>
      </c>
      <c r="EX70" s="19">
        <f ca="1">IFERROR(__xludf.DUMMYFUNCTION("""COMPUTED_VALUE"""),7)</f>
        <v>7</v>
      </c>
      <c r="EY70" s="19" t="str">
        <f ca="1">IFERROR(__xludf.DUMMYFUNCTION("""COMPUTED_VALUE"""),"Шовковський О. В.")</f>
        <v>Шовковський О. В.</v>
      </c>
      <c r="EZ70" s="19" t="str">
        <f ca="1">IFERROR(__xludf.DUMMYFUNCTION("""COMPUTED_VALUE"""),"...")</f>
        <v>...</v>
      </c>
      <c r="FA70" s="19">
        <f ca="1">IFERROR(__xludf.DUMMYFUNCTION("""COMPUTED_VALUE"""),7)</f>
        <v>7</v>
      </c>
      <c r="FB70" s="19" t="str">
        <f ca="1">IFERROR(__xludf.DUMMYFUNCTION("""COMPUTED_VALUE"""),"Шовковський О. В.")</f>
        <v>Шовковський О. В.</v>
      </c>
      <c r="FC70" s="19" t="str">
        <f ca="1">IFERROR(__xludf.DUMMYFUNCTION("""COMPUTED_VALUE"""),"...")</f>
        <v>...</v>
      </c>
      <c r="FD70" s="19">
        <f ca="1">IFERROR(__xludf.DUMMYFUNCTION("""COMPUTED_VALUE"""),7)</f>
        <v>7</v>
      </c>
      <c r="FE70" s="19" t="str">
        <f ca="1">IFERROR(__xludf.DUMMYFUNCTION("""COMPUTED_VALUE"""),"Шовковський О. В.")</f>
        <v>Шовковський О. В.</v>
      </c>
      <c r="FF70" s="19" t="str">
        <f ca="1">IFERROR(__xludf.DUMMYFUNCTION("""COMPUTED_VALUE"""),"...")</f>
        <v>...</v>
      </c>
      <c r="FG70" s="19">
        <f ca="1">IFERROR(__xludf.DUMMYFUNCTION("""COMPUTED_VALUE"""),7)</f>
        <v>7</v>
      </c>
      <c r="FH70" s="19" t="str">
        <f ca="1">IFERROR(__xludf.DUMMYFUNCTION("""COMPUTED_VALUE"""),"Шовковський О. В.")</f>
        <v>Шовковський О. В.</v>
      </c>
      <c r="FI70" s="19" t="str">
        <f ca="1">IFERROR(__xludf.DUMMYFUNCTION("""COMPUTED_VALUE"""),"...")</f>
        <v>...</v>
      </c>
      <c r="FJ70" s="19">
        <f ca="1">IFERROR(__xludf.DUMMYFUNCTION("""COMPUTED_VALUE"""),7)</f>
        <v>7</v>
      </c>
      <c r="FK70" s="19" t="str">
        <f ca="1">IFERROR(__xludf.DUMMYFUNCTION("""COMPUTED_VALUE"""),"Шовковський О. В.")</f>
        <v>Шовковський О. В.</v>
      </c>
      <c r="FL70" s="19" t="str">
        <f ca="1">IFERROR(__xludf.DUMMYFUNCTION("""COMPUTED_VALUE"""),"...")</f>
        <v>...</v>
      </c>
      <c r="FM70" s="19">
        <f ca="1">IFERROR(__xludf.DUMMYFUNCTION("""COMPUTED_VALUE"""),7)</f>
        <v>7</v>
      </c>
      <c r="FN70" s="19" t="str">
        <f ca="1">IFERROR(__xludf.DUMMYFUNCTION("""COMPUTED_VALUE"""),"Шовковський О. В.")</f>
        <v>Шовковський О. В.</v>
      </c>
      <c r="FO70" s="19" t="str">
        <f ca="1">IFERROR(__xludf.DUMMYFUNCTION("""COMPUTED_VALUE"""),"...")</f>
        <v>...</v>
      </c>
      <c r="FP70" s="19">
        <f ca="1">IFERROR(__xludf.DUMMYFUNCTION("""COMPUTED_VALUE"""),7)</f>
        <v>7</v>
      </c>
      <c r="FQ70" s="19" t="str">
        <f ca="1">IFERROR(__xludf.DUMMYFUNCTION("""COMPUTED_VALUE"""),"Шовковський О. В.")</f>
        <v>Шовковський О. В.</v>
      </c>
      <c r="FR70" s="19" t="str">
        <f ca="1">IFERROR(__xludf.DUMMYFUNCTION("""COMPUTED_VALUE"""),"...")</f>
        <v>...</v>
      </c>
      <c r="FS70" s="19">
        <f ca="1">IFERROR(__xludf.DUMMYFUNCTION("""COMPUTED_VALUE"""),7)</f>
        <v>7</v>
      </c>
      <c r="FT70" s="19" t="str">
        <f ca="1">IFERROR(__xludf.DUMMYFUNCTION("""COMPUTED_VALUE"""),"Шовковський О. В.")</f>
        <v>Шовковський О. В.</v>
      </c>
      <c r="FU70" s="19" t="str">
        <f ca="1">IFERROR(__xludf.DUMMYFUNCTION("""COMPUTED_VALUE"""),"...")</f>
        <v>...</v>
      </c>
      <c r="FV70" s="19">
        <f ca="1">IFERROR(__xludf.DUMMYFUNCTION("""COMPUTED_VALUE"""),7)</f>
        <v>7</v>
      </c>
      <c r="FW70" s="19" t="str">
        <f ca="1">IFERROR(__xludf.DUMMYFUNCTION("""COMPUTED_VALUE"""),"Шовковський О. В.")</f>
        <v>Шовковський О. В.</v>
      </c>
      <c r="FX70" s="19" t="str">
        <f ca="1">IFERROR(__xludf.DUMMYFUNCTION("""COMPUTED_VALUE"""),"...")</f>
        <v>...</v>
      </c>
      <c r="FY70" s="19">
        <f ca="1">IFERROR(__xludf.DUMMYFUNCTION("""COMPUTED_VALUE"""),7)</f>
        <v>7</v>
      </c>
      <c r="FZ70" s="19" t="str">
        <f ca="1">IFERROR(__xludf.DUMMYFUNCTION("""COMPUTED_VALUE"""),"Шовковський О. В.")</f>
        <v>Шовковський О. В.</v>
      </c>
      <c r="GA70" s="19" t="str">
        <f ca="1">IFERROR(__xludf.DUMMYFUNCTION("""COMPUTED_VALUE"""),"...")</f>
        <v>...</v>
      </c>
      <c r="GB70" s="19">
        <f ca="1">IFERROR(__xludf.DUMMYFUNCTION("""COMPUTED_VALUE"""),7)</f>
        <v>7</v>
      </c>
      <c r="GC70" s="19" t="str">
        <f ca="1">IFERROR(__xludf.DUMMYFUNCTION("""COMPUTED_VALUE"""),"Шовковський О. В.")</f>
        <v>Шовковський О. В.</v>
      </c>
      <c r="GD70" s="19" t="str">
        <f ca="1">IFERROR(__xludf.DUMMYFUNCTION("""COMPUTED_VALUE"""),"...")</f>
        <v>...</v>
      </c>
      <c r="GE70" s="19">
        <f ca="1">IFERROR(__xludf.DUMMYFUNCTION("""COMPUTED_VALUE"""),7)</f>
        <v>7</v>
      </c>
      <c r="GF70" s="19" t="str">
        <f ca="1">IFERROR(__xludf.DUMMYFUNCTION("""COMPUTED_VALUE"""),"Шовковський О. В.")</f>
        <v>Шовковський О. В.</v>
      </c>
      <c r="GG70" s="19" t="str">
        <f ca="1">IFERROR(__xludf.DUMMYFUNCTION("""COMPUTED_VALUE"""),"...")</f>
        <v>...</v>
      </c>
      <c r="GH70" s="19">
        <f ca="1">IFERROR(__xludf.DUMMYFUNCTION("""COMPUTED_VALUE"""),7)</f>
        <v>7</v>
      </c>
      <c r="GI70" s="19" t="str">
        <f ca="1">IFERROR(__xludf.DUMMYFUNCTION("""COMPUTED_VALUE"""),"Шовковський О. В.")</f>
        <v>Шовковський О. В.</v>
      </c>
      <c r="GJ70" s="19" t="str">
        <f ca="1">IFERROR(__xludf.DUMMYFUNCTION("""COMPUTED_VALUE"""),"...")</f>
        <v>...</v>
      </c>
      <c r="GK70" s="19">
        <f ca="1">IFERROR(__xludf.DUMMYFUNCTION("""COMPUTED_VALUE"""),7)</f>
        <v>7</v>
      </c>
      <c r="GL70" s="19" t="str">
        <f ca="1">IFERROR(__xludf.DUMMYFUNCTION("""COMPUTED_VALUE"""),"Шовковський О. В.")</f>
        <v>Шовковський О. В.</v>
      </c>
      <c r="GM70" s="19" t="str">
        <f ca="1">IFERROR(__xludf.DUMMYFUNCTION("""COMPUTED_VALUE"""),"...")</f>
        <v>...</v>
      </c>
      <c r="GN70" s="19">
        <f ca="1">IFERROR(__xludf.DUMMYFUNCTION("""COMPUTED_VALUE"""),7)</f>
        <v>7</v>
      </c>
      <c r="GO70" s="19" t="str">
        <f ca="1">IFERROR(__xludf.DUMMYFUNCTION("""COMPUTED_VALUE"""),"Шовковський О. В.")</f>
        <v>Шовковський О. В.</v>
      </c>
      <c r="GP70" s="19" t="str">
        <f ca="1">IFERROR(__xludf.DUMMYFUNCTION("""COMPUTED_VALUE"""),"...")</f>
        <v>...</v>
      </c>
      <c r="GQ70" s="19">
        <f ca="1">IFERROR(__xludf.DUMMYFUNCTION("""COMPUTED_VALUE"""),7)</f>
        <v>7</v>
      </c>
      <c r="GR70" s="19" t="str">
        <f ca="1">IFERROR(__xludf.DUMMYFUNCTION("""COMPUTED_VALUE"""),"Шовковський О. В.")</f>
        <v>Шовковський О. В.</v>
      </c>
      <c r="GS70" s="19" t="str">
        <f ca="1">IFERROR(__xludf.DUMMYFUNCTION("""COMPUTED_VALUE"""),"...")</f>
        <v>...</v>
      </c>
      <c r="GT70" s="19">
        <f ca="1">IFERROR(__xludf.DUMMYFUNCTION("""COMPUTED_VALUE"""),7)</f>
        <v>7</v>
      </c>
      <c r="GU70" s="19" t="str">
        <f ca="1">IFERROR(__xludf.DUMMYFUNCTION("""COMPUTED_VALUE"""),"Шовковський О. В.")</f>
        <v>Шовковський О. В.</v>
      </c>
      <c r="GV70" s="19" t="str">
        <f ca="1">IFERROR(__xludf.DUMMYFUNCTION("""COMPUTED_VALUE"""),"...")</f>
        <v>...</v>
      </c>
      <c r="GW70" s="19">
        <f ca="1">IFERROR(__xludf.DUMMYFUNCTION("""COMPUTED_VALUE"""),7)</f>
        <v>7</v>
      </c>
      <c r="GX70" s="19" t="str">
        <f ca="1">IFERROR(__xludf.DUMMYFUNCTION("""COMPUTED_VALUE"""),"Шовковський О. В.")</f>
        <v>Шовковський О. В.</v>
      </c>
      <c r="GY70" s="19" t="str">
        <f ca="1">IFERROR(__xludf.DUMMYFUNCTION("""COMPUTED_VALUE"""),"...")</f>
        <v>...</v>
      </c>
      <c r="GZ70" s="19">
        <f ca="1">IFERROR(__xludf.DUMMYFUNCTION("""COMPUTED_VALUE"""),7)</f>
        <v>7</v>
      </c>
      <c r="HA70" s="19" t="str">
        <f ca="1">IFERROR(__xludf.DUMMYFUNCTION("""COMPUTED_VALUE"""),"Шовковський О. В.")</f>
        <v>Шовковський О. В.</v>
      </c>
      <c r="HB70" s="19" t="str">
        <f ca="1">IFERROR(__xludf.DUMMYFUNCTION("""COMPUTED_VALUE"""),"...")</f>
        <v>...</v>
      </c>
      <c r="HC70" s="19">
        <f ca="1">IFERROR(__xludf.DUMMYFUNCTION("""COMPUTED_VALUE"""),7)</f>
        <v>7</v>
      </c>
      <c r="HD70" s="19" t="str">
        <f ca="1">IFERROR(__xludf.DUMMYFUNCTION("""COMPUTED_VALUE"""),"Шовковський О. В.")</f>
        <v>Шовковський О. В.</v>
      </c>
      <c r="HE70" s="19" t="str">
        <f ca="1">IFERROR(__xludf.DUMMYFUNCTION("""COMPUTED_VALUE"""),"...")</f>
        <v>...</v>
      </c>
      <c r="HF70" s="19">
        <f ca="1">IFERROR(__xludf.DUMMYFUNCTION("""COMPUTED_VALUE"""),7)</f>
        <v>7</v>
      </c>
      <c r="HG70" s="19" t="str">
        <f ca="1">IFERROR(__xludf.DUMMYFUNCTION("""COMPUTED_VALUE"""),"Шовковський О. В.")</f>
        <v>Шовковський О. В.</v>
      </c>
      <c r="HH70" s="19" t="str">
        <f ca="1">IFERROR(__xludf.DUMMYFUNCTION("""COMPUTED_VALUE"""),"...")</f>
        <v>...</v>
      </c>
      <c r="HI70" s="19">
        <f ca="1">IFERROR(__xludf.DUMMYFUNCTION("""COMPUTED_VALUE"""),7)</f>
        <v>7</v>
      </c>
      <c r="HJ70" s="19" t="str">
        <f ca="1">IFERROR(__xludf.DUMMYFUNCTION("""COMPUTED_VALUE"""),"Шовковський О. В.")</f>
        <v>Шовковський О. В.</v>
      </c>
      <c r="HK70" s="19" t="str">
        <f ca="1">IFERROR(__xludf.DUMMYFUNCTION("""COMPUTED_VALUE"""),"...")</f>
        <v>...</v>
      </c>
      <c r="HL70" s="19">
        <f ca="1">IFERROR(__xludf.DUMMYFUNCTION("""COMPUTED_VALUE"""),7)</f>
        <v>7</v>
      </c>
      <c r="HM70" s="19" t="str">
        <f ca="1">IFERROR(__xludf.DUMMYFUNCTION("""COMPUTED_VALUE"""),"Шовковський О. В.")</f>
        <v>Шовковський О. В.</v>
      </c>
      <c r="HN70" s="19" t="str">
        <f ca="1">IFERROR(__xludf.DUMMYFUNCTION("""COMPUTED_VALUE"""),"...")</f>
        <v>...</v>
      </c>
      <c r="HO70" s="19">
        <f ca="1">IFERROR(__xludf.DUMMYFUNCTION("""COMPUTED_VALUE"""),7)</f>
        <v>7</v>
      </c>
      <c r="HP70" s="19" t="str">
        <f ca="1">IFERROR(__xludf.DUMMYFUNCTION("""COMPUTED_VALUE"""),"Шовковський О. В.")</f>
        <v>Шовковський О. В.</v>
      </c>
      <c r="HQ70" s="19" t="str">
        <f ca="1">IFERROR(__xludf.DUMMYFUNCTION("""COMPUTED_VALUE"""),"...")</f>
        <v>...</v>
      </c>
      <c r="HR70" s="19">
        <f ca="1">IFERROR(__xludf.DUMMYFUNCTION("""COMPUTED_VALUE"""),7)</f>
        <v>7</v>
      </c>
      <c r="HS70" s="19" t="str">
        <f ca="1">IFERROR(__xludf.DUMMYFUNCTION("""COMPUTED_VALUE"""),"Шовковський О. В.")</f>
        <v>Шовковський О. В.</v>
      </c>
      <c r="HT70" s="19" t="str">
        <f ca="1">IFERROR(__xludf.DUMMYFUNCTION("""COMPUTED_VALUE"""),"...")</f>
        <v>...</v>
      </c>
      <c r="HU70" s="19">
        <f ca="1">IFERROR(__xludf.DUMMYFUNCTION("""COMPUTED_VALUE"""),7)</f>
        <v>7</v>
      </c>
      <c r="HV70" s="19" t="str">
        <f ca="1">IFERROR(__xludf.DUMMYFUNCTION("""COMPUTED_VALUE"""),"Шовковський О. В.")</f>
        <v>Шовковський О. В.</v>
      </c>
      <c r="HW70" s="19" t="str">
        <f ca="1">IFERROR(__xludf.DUMMYFUNCTION("""COMPUTED_VALUE"""),"...")</f>
        <v>...</v>
      </c>
      <c r="HX70" s="19">
        <f ca="1">IFERROR(__xludf.DUMMYFUNCTION("""COMPUTED_VALUE"""),7)</f>
        <v>7</v>
      </c>
      <c r="HY70" s="19" t="str">
        <f ca="1">IFERROR(__xludf.DUMMYFUNCTION("""COMPUTED_VALUE"""),"Шовковський О. В.")</f>
        <v>Шовковський О. В.</v>
      </c>
      <c r="HZ70" s="19" t="str">
        <f ca="1">IFERROR(__xludf.DUMMYFUNCTION("""COMPUTED_VALUE"""),"...")</f>
        <v>...</v>
      </c>
      <c r="IA70" s="19">
        <f ca="1">IFERROR(__xludf.DUMMYFUNCTION("""COMPUTED_VALUE"""),7)</f>
        <v>7</v>
      </c>
      <c r="IB70" s="19" t="str">
        <f ca="1">IFERROR(__xludf.DUMMYFUNCTION("""COMPUTED_VALUE"""),"Шовковський О. В.")</f>
        <v>Шовковський О. В.</v>
      </c>
      <c r="IC70" s="19" t="str">
        <f ca="1">IFERROR(__xludf.DUMMYFUNCTION("""COMPUTED_VALUE"""),"...")</f>
        <v>...</v>
      </c>
      <c r="ID70" s="19">
        <f ca="1">IFERROR(__xludf.DUMMYFUNCTION("""COMPUTED_VALUE"""),7)</f>
        <v>7</v>
      </c>
      <c r="IE70" s="19" t="str">
        <f ca="1">IFERROR(__xludf.DUMMYFUNCTION("""COMPUTED_VALUE"""),"Шовковський О. В.")</f>
        <v>Шовковський О. В.</v>
      </c>
      <c r="IF70" s="19" t="str">
        <f ca="1">IFERROR(__xludf.DUMMYFUNCTION("""COMPUTED_VALUE"""),"...")</f>
        <v>...</v>
      </c>
      <c r="IG70" s="19">
        <f ca="1">IFERROR(__xludf.DUMMYFUNCTION("""COMPUTED_VALUE"""),7)</f>
        <v>7</v>
      </c>
      <c r="IH70" s="19" t="str">
        <f ca="1">IFERROR(__xludf.DUMMYFUNCTION("""COMPUTED_VALUE"""),"Шовковський О. В.")</f>
        <v>Шовковський О. В.</v>
      </c>
      <c r="II70" s="19" t="str">
        <f ca="1">IFERROR(__xludf.DUMMYFUNCTION("""COMPUTED_VALUE"""),"...")</f>
        <v>...</v>
      </c>
      <c r="IJ70" s="19">
        <f ca="1">IFERROR(__xludf.DUMMYFUNCTION("""COMPUTED_VALUE"""),7)</f>
        <v>7</v>
      </c>
      <c r="IK70" s="19" t="str">
        <f ca="1">IFERROR(__xludf.DUMMYFUNCTION("""COMPUTED_VALUE"""),"Шовковський О. В.")</f>
        <v>Шовковський О. В.</v>
      </c>
      <c r="IL70" s="19" t="str">
        <f ca="1">IFERROR(__xludf.DUMMYFUNCTION("""COMPUTED_VALUE"""),"...")</f>
        <v>...</v>
      </c>
      <c r="IM70" s="19">
        <f ca="1">IFERROR(__xludf.DUMMYFUNCTION("""COMPUTED_VALUE"""),7)</f>
        <v>7</v>
      </c>
      <c r="IN70" s="19" t="str">
        <f ca="1">IFERROR(__xludf.DUMMYFUNCTION("""COMPUTED_VALUE"""),"Шовковський О. В.")</f>
        <v>Шовковський О. В.</v>
      </c>
      <c r="IO70" s="19" t="str">
        <f ca="1">IFERROR(__xludf.DUMMYFUNCTION("""COMPUTED_VALUE"""),"...")</f>
        <v>...</v>
      </c>
      <c r="IP70" s="19">
        <f ca="1">IFERROR(__xludf.DUMMYFUNCTION("""COMPUTED_VALUE"""),7)</f>
        <v>7</v>
      </c>
      <c r="IQ70" s="19" t="str">
        <f ca="1">IFERROR(__xludf.DUMMYFUNCTION("""COMPUTED_VALUE"""),"Шовковський О. В.")</f>
        <v>Шовковський О. В.</v>
      </c>
      <c r="IR70" s="19" t="str">
        <f ca="1">IFERROR(__xludf.DUMMYFUNCTION("""COMPUTED_VALUE"""),"...")</f>
        <v>...</v>
      </c>
      <c r="IS70" s="19">
        <f ca="1">IFERROR(__xludf.DUMMYFUNCTION("""COMPUTED_VALUE"""),7)</f>
        <v>7</v>
      </c>
      <c r="IT70" s="19" t="str">
        <f ca="1">IFERROR(__xludf.DUMMYFUNCTION("""COMPUTED_VALUE"""),"Шовковський О. В.")</f>
        <v>Шовковський О. В.</v>
      </c>
      <c r="IU70" s="19" t="str">
        <f ca="1">IFERROR(__xludf.DUMMYFUNCTION("""COMPUTED_VALUE"""),"...")</f>
        <v>...</v>
      </c>
      <c r="IV70" s="19">
        <f ca="1">IFERROR(__xludf.DUMMYFUNCTION("""COMPUTED_VALUE"""),7)</f>
        <v>7</v>
      </c>
      <c r="IW70" s="19" t="str">
        <f ca="1">IFERROR(__xludf.DUMMYFUNCTION("""COMPUTED_VALUE"""),"Шовковський О. В.")</f>
        <v>Шовковський О. В.</v>
      </c>
      <c r="IX70" s="19" t="str">
        <f ca="1">IFERROR(__xludf.DUMMYFUNCTION("""COMPUTED_VALUE"""),"...")</f>
        <v>...</v>
      </c>
      <c r="IY70" s="19">
        <f ca="1">IFERROR(__xludf.DUMMYFUNCTION("""COMPUTED_VALUE"""),7)</f>
        <v>7</v>
      </c>
      <c r="IZ70" s="19" t="str">
        <f ca="1">IFERROR(__xludf.DUMMYFUNCTION("""COMPUTED_VALUE"""),"Шовковський О. В.")</f>
        <v>Шовковський О. В.</v>
      </c>
      <c r="JA70" s="19" t="str">
        <f ca="1">IFERROR(__xludf.DUMMYFUNCTION("""COMPUTED_VALUE"""),"...")</f>
        <v>...</v>
      </c>
      <c r="JB70" s="19">
        <f ca="1">IFERROR(__xludf.DUMMYFUNCTION("""COMPUTED_VALUE"""),7)</f>
        <v>7</v>
      </c>
      <c r="JC70" s="19" t="str">
        <f ca="1">IFERROR(__xludf.DUMMYFUNCTION("""COMPUTED_VALUE"""),"Шовковський О. В.")</f>
        <v>Шовковський О. В.</v>
      </c>
      <c r="JD70" s="19" t="str">
        <f ca="1">IFERROR(__xludf.DUMMYFUNCTION("""COMPUTED_VALUE"""),"...")</f>
        <v>...</v>
      </c>
      <c r="JE70" s="19">
        <f ca="1">IFERROR(__xludf.DUMMYFUNCTION("""COMPUTED_VALUE"""),7)</f>
        <v>7</v>
      </c>
      <c r="JF70" s="19" t="str">
        <f ca="1">IFERROR(__xludf.DUMMYFUNCTION("""COMPUTED_VALUE"""),"Шовковський О. В.")</f>
        <v>Шовковський О. В.</v>
      </c>
      <c r="JG70" s="19" t="str">
        <f ca="1">IFERROR(__xludf.DUMMYFUNCTION("""COMPUTED_VALUE"""),"...")</f>
        <v>...</v>
      </c>
      <c r="JH70" s="19">
        <f ca="1">IFERROR(__xludf.DUMMYFUNCTION("""COMPUTED_VALUE"""),7)</f>
        <v>7</v>
      </c>
      <c r="JI70" s="19" t="str">
        <f ca="1">IFERROR(__xludf.DUMMYFUNCTION("""COMPUTED_VALUE"""),"Шовковський О. В.")</f>
        <v>Шовковський О. В.</v>
      </c>
      <c r="JJ70" s="19" t="str">
        <f ca="1">IFERROR(__xludf.DUMMYFUNCTION("""COMPUTED_VALUE"""),"...")</f>
        <v>...</v>
      </c>
      <c r="JK70" s="19">
        <f ca="1">IFERROR(__xludf.DUMMYFUNCTION("""COMPUTED_VALUE"""),7)</f>
        <v>7</v>
      </c>
      <c r="JL70" s="19" t="str">
        <f ca="1">IFERROR(__xludf.DUMMYFUNCTION("""COMPUTED_VALUE"""),"Шовковський О. В.")</f>
        <v>Шовковський О. В.</v>
      </c>
      <c r="JM70" s="19" t="str">
        <f ca="1">IFERROR(__xludf.DUMMYFUNCTION("""COMPUTED_VALUE"""),"...")</f>
        <v>...</v>
      </c>
      <c r="JN70" s="19">
        <f ca="1">IFERROR(__xludf.DUMMYFUNCTION("""COMPUTED_VALUE"""),7)</f>
        <v>7</v>
      </c>
      <c r="JO70" s="19" t="str">
        <f ca="1">IFERROR(__xludf.DUMMYFUNCTION("""COMPUTED_VALUE"""),"Шовковський О. В.")</f>
        <v>Шовковський О. В.</v>
      </c>
      <c r="JP70" s="19" t="str">
        <f ca="1">IFERROR(__xludf.DUMMYFUNCTION("""COMPUTED_VALUE"""),"...")</f>
        <v>...</v>
      </c>
      <c r="JQ70" s="19">
        <f ca="1">IFERROR(__xludf.DUMMYFUNCTION("""COMPUTED_VALUE"""),7)</f>
        <v>7</v>
      </c>
      <c r="JR70" s="19" t="str">
        <f ca="1">IFERROR(__xludf.DUMMYFUNCTION("""COMPUTED_VALUE"""),"Шовковський О. В.")</f>
        <v>Шовковський О. В.</v>
      </c>
      <c r="JS70" s="19" t="str">
        <f ca="1">IFERROR(__xludf.DUMMYFUNCTION("""COMPUTED_VALUE"""),"...")</f>
        <v>...</v>
      </c>
      <c r="JT70" s="19">
        <f ca="1">IFERROR(__xludf.DUMMYFUNCTION("""COMPUTED_VALUE"""),7)</f>
        <v>7</v>
      </c>
      <c r="JU70" s="19" t="str">
        <f ca="1">IFERROR(__xludf.DUMMYFUNCTION("""COMPUTED_VALUE"""),"Шовковський О. В.")</f>
        <v>Шовковський О. В.</v>
      </c>
      <c r="JV70" s="19" t="str">
        <f ca="1">IFERROR(__xludf.DUMMYFUNCTION("""COMPUTED_VALUE"""),"...")</f>
        <v>...</v>
      </c>
      <c r="JW70" s="19">
        <f ca="1">IFERROR(__xludf.DUMMYFUNCTION("""COMPUTED_VALUE"""),7)</f>
        <v>7</v>
      </c>
      <c r="JX70" s="19" t="str">
        <f ca="1">IFERROR(__xludf.DUMMYFUNCTION("""COMPUTED_VALUE"""),"Шовковський О. В.")</f>
        <v>Шовковський О. В.</v>
      </c>
      <c r="JY70" s="19" t="str">
        <f ca="1">IFERROR(__xludf.DUMMYFUNCTION("""COMPUTED_VALUE"""),"...")</f>
        <v>...</v>
      </c>
      <c r="JZ70" s="19">
        <f ca="1">IFERROR(__xludf.DUMMYFUNCTION("""COMPUTED_VALUE"""),7)</f>
        <v>7</v>
      </c>
      <c r="KA70" s="19" t="str">
        <f ca="1">IFERROR(__xludf.DUMMYFUNCTION("""COMPUTED_VALUE"""),"Шовковський О. В.")</f>
        <v>Шовковський О. В.</v>
      </c>
      <c r="KB70" s="19" t="str">
        <f ca="1">IFERROR(__xludf.DUMMYFUNCTION("""COMPUTED_VALUE"""),"...")</f>
        <v>...</v>
      </c>
      <c r="KC70" s="19">
        <f ca="1">IFERROR(__xludf.DUMMYFUNCTION("""COMPUTED_VALUE"""),7)</f>
        <v>7</v>
      </c>
      <c r="KD70" s="19" t="str">
        <f ca="1">IFERROR(__xludf.DUMMYFUNCTION("""COMPUTED_VALUE"""),"Шовковський О. В.")</f>
        <v>Шовковський О. В.</v>
      </c>
      <c r="KE70" s="19" t="str">
        <f ca="1">IFERROR(__xludf.DUMMYFUNCTION("""COMPUTED_VALUE"""),"...")</f>
        <v>...</v>
      </c>
      <c r="KF70" s="19">
        <f ca="1">IFERROR(__xludf.DUMMYFUNCTION("""COMPUTED_VALUE"""),7)</f>
        <v>7</v>
      </c>
      <c r="KG70" s="19" t="str">
        <f ca="1">IFERROR(__xludf.DUMMYFUNCTION("""COMPUTED_VALUE"""),"Шовковський О. В.")</f>
        <v>Шовковський О. В.</v>
      </c>
      <c r="KH70" s="19" t="str">
        <f ca="1">IFERROR(__xludf.DUMMYFUNCTION("""COMPUTED_VALUE"""),"...")</f>
        <v>...</v>
      </c>
      <c r="KI70" s="19">
        <f ca="1">IFERROR(__xludf.DUMMYFUNCTION("""COMPUTED_VALUE"""),7)</f>
        <v>7</v>
      </c>
      <c r="KJ70" s="19" t="str">
        <f ca="1">IFERROR(__xludf.DUMMYFUNCTION("""COMPUTED_VALUE"""),"Шовковський О. В.")</f>
        <v>Шовковський О. В.</v>
      </c>
      <c r="KK70" s="19" t="str">
        <f ca="1">IFERROR(__xludf.DUMMYFUNCTION("""COMPUTED_VALUE"""),"...")</f>
        <v>...</v>
      </c>
      <c r="KL70" s="19">
        <f ca="1">IFERROR(__xludf.DUMMYFUNCTION("""COMPUTED_VALUE"""),7)</f>
        <v>7</v>
      </c>
      <c r="KM70" s="19" t="str">
        <f ca="1">IFERROR(__xludf.DUMMYFUNCTION("""COMPUTED_VALUE"""),"Шовковський О. В.")</f>
        <v>Шовковський О. В.</v>
      </c>
      <c r="KN70" s="19" t="str">
        <f ca="1">IFERROR(__xludf.DUMMYFUNCTION("""COMPUTED_VALUE"""),"...")</f>
        <v>...</v>
      </c>
      <c r="KO70" s="19">
        <f ca="1">IFERROR(__xludf.DUMMYFUNCTION("""COMPUTED_VALUE"""),7)</f>
        <v>7</v>
      </c>
      <c r="KP70" s="19" t="str">
        <f ca="1">IFERROR(__xludf.DUMMYFUNCTION("""COMPUTED_VALUE"""),"Шовковський О. В.")</f>
        <v>Шовковський О. В.</v>
      </c>
      <c r="KQ70" s="19" t="str">
        <f ca="1">IFERROR(__xludf.DUMMYFUNCTION("""COMPUTED_VALUE"""),"...")</f>
        <v>...</v>
      </c>
      <c r="KR70" s="19">
        <f ca="1">IFERROR(__xludf.DUMMYFUNCTION("""COMPUTED_VALUE"""),7)</f>
        <v>7</v>
      </c>
      <c r="KS70" s="19" t="str">
        <f ca="1">IFERROR(__xludf.DUMMYFUNCTION("""COMPUTED_VALUE"""),"Шовковський О. В.")</f>
        <v>Шовковський О. В.</v>
      </c>
      <c r="KT70" s="19" t="str">
        <f ca="1">IFERROR(__xludf.DUMMYFUNCTION("""COMPUTED_VALUE"""),"...")</f>
        <v>...</v>
      </c>
      <c r="KU70" s="19">
        <f ca="1">IFERROR(__xludf.DUMMYFUNCTION("""COMPUTED_VALUE"""),7)</f>
        <v>7</v>
      </c>
      <c r="KV70" s="19" t="str">
        <f ca="1">IFERROR(__xludf.DUMMYFUNCTION("""COMPUTED_VALUE"""),"Шовковський О. В.")</f>
        <v>Шовковський О. В.</v>
      </c>
      <c r="KW70" s="19" t="str">
        <f ca="1">IFERROR(__xludf.DUMMYFUNCTION("""COMPUTED_VALUE"""),"...")</f>
        <v>...</v>
      </c>
      <c r="KX70" s="19">
        <f ca="1">IFERROR(__xludf.DUMMYFUNCTION("""COMPUTED_VALUE"""),7)</f>
        <v>7</v>
      </c>
      <c r="KY70" s="19" t="str">
        <f ca="1">IFERROR(__xludf.DUMMYFUNCTION("""COMPUTED_VALUE"""),"Шовковський О. В.")</f>
        <v>Шовковський О. В.</v>
      </c>
      <c r="KZ70" s="19" t="str">
        <f ca="1">IFERROR(__xludf.DUMMYFUNCTION("""COMPUTED_VALUE"""),"...")</f>
        <v>...</v>
      </c>
      <c r="LA70" s="19">
        <f ca="1">IFERROR(__xludf.DUMMYFUNCTION("""COMPUTED_VALUE"""),7)</f>
        <v>7</v>
      </c>
      <c r="LB70" s="19" t="str">
        <f ca="1">IFERROR(__xludf.DUMMYFUNCTION("""COMPUTED_VALUE"""),"Шовковський О. В.")</f>
        <v>Шовковський О. В.</v>
      </c>
      <c r="LC70" s="19" t="str">
        <f ca="1">IFERROR(__xludf.DUMMYFUNCTION("""COMPUTED_VALUE"""),"...")</f>
        <v>...</v>
      </c>
      <c r="LD70" s="19">
        <f ca="1">IFERROR(__xludf.DUMMYFUNCTION("""COMPUTED_VALUE"""),7)</f>
        <v>7</v>
      </c>
      <c r="LE70" s="19" t="str">
        <f ca="1">IFERROR(__xludf.DUMMYFUNCTION("""COMPUTED_VALUE"""),"Шовковський О. В.")</f>
        <v>Шовковський О. В.</v>
      </c>
      <c r="LF70" s="19" t="str">
        <f ca="1">IFERROR(__xludf.DUMMYFUNCTION("""COMPUTED_VALUE"""),"...")</f>
        <v>...</v>
      </c>
      <c r="LG70" s="19">
        <f ca="1">IFERROR(__xludf.DUMMYFUNCTION("""COMPUTED_VALUE"""),7)</f>
        <v>7</v>
      </c>
      <c r="LH70" s="19" t="str">
        <f ca="1">IFERROR(__xludf.DUMMYFUNCTION("""COMPUTED_VALUE"""),"Шовковський О. В.")</f>
        <v>Шовковський О. В.</v>
      </c>
      <c r="LI70" s="19" t="str">
        <f ca="1">IFERROR(__xludf.DUMMYFUNCTION("""COMPUTED_VALUE"""),"...")</f>
        <v>...</v>
      </c>
      <c r="LJ70" s="19">
        <f ca="1">IFERROR(__xludf.DUMMYFUNCTION("""COMPUTED_VALUE"""),7)</f>
        <v>7</v>
      </c>
      <c r="LK70" s="19" t="str">
        <f ca="1">IFERROR(__xludf.DUMMYFUNCTION("""COMPUTED_VALUE"""),"Шовковський О. В.")</f>
        <v>Шовковський О. В.</v>
      </c>
      <c r="LL70" s="19" t="str">
        <f ca="1">IFERROR(__xludf.DUMMYFUNCTION("""COMPUTED_VALUE"""),"...")</f>
        <v>...</v>
      </c>
      <c r="LM70" s="19">
        <f ca="1">IFERROR(__xludf.DUMMYFUNCTION("""COMPUTED_VALUE"""),7)</f>
        <v>7</v>
      </c>
      <c r="LN70" s="19" t="str">
        <f ca="1">IFERROR(__xludf.DUMMYFUNCTION("""COMPUTED_VALUE"""),"Шовковський О. В.")</f>
        <v>Шовковський О. В.</v>
      </c>
      <c r="LO70" s="19" t="str">
        <f ca="1">IFERROR(__xludf.DUMMYFUNCTION("""COMPUTED_VALUE"""),"...")</f>
        <v>...</v>
      </c>
      <c r="LP70" s="19">
        <f ca="1">IFERROR(__xludf.DUMMYFUNCTION("""COMPUTED_VALUE"""),7)</f>
        <v>7</v>
      </c>
      <c r="LQ70" s="19" t="str">
        <f ca="1">IFERROR(__xludf.DUMMYFUNCTION("""COMPUTED_VALUE"""),"Шовковський О. В.")</f>
        <v>Шовковський О. В.</v>
      </c>
      <c r="LR70" s="19" t="str">
        <f ca="1">IFERROR(__xludf.DUMMYFUNCTION("""COMPUTED_VALUE"""),"...")</f>
        <v>...</v>
      </c>
      <c r="LS70" s="19">
        <f ca="1">IFERROR(__xludf.DUMMYFUNCTION("""COMPUTED_VALUE"""),7)</f>
        <v>7</v>
      </c>
      <c r="LT70" s="19" t="str">
        <f ca="1">IFERROR(__xludf.DUMMYFUNCTION("""COMPUTED_VALUE"""),"Шовковський О. В.")</f>
        <v>Шовковський О. В.</v>
      </c>
      <c r="LU70" s="19" t="str">
        <f ca="1">IFERROR(__xludf.DUMMYFUNCTION("""COMPUTED_VALUE"""),"...")</f>
        <v>...</v>
      </c>
      <c r="LV70" s="19">
        <f ca="1">IFERROR(__xludf.DUMMYFUNCTION("""COMPUTED_VALUE"""),7)</f>
        <v>7</v>
      </c>
      <c r="LW70" s="19" t="str">
        <f ca="1">IFERROR(__xludf.DUMMYFUNCTION("""COMPUTED_VALUE"""),"Шовковський О. В.")</f>
        <v>Шовковський О. В.</v>
      </c>
      <c r="LX70" s="19" t="str">
        <f ca="1">IFERROR(__xludf.DUMMYFUNCTION("""COMPUTED_VALUE"""),"...")</f>
        <v>...</v>
      </c>
      <c r="LY70" s="19">
        <f ca="1">IFERROR(__xludf.DUMMYFUNCTION("""COMPUTED_VALUE"""),7)</f>
        <v>7</v>
      </c>
      <c r="LZ70" s="19" t="str">
        <f ca="1">IFERROR(__xludf.DUMMYFUNCTION("""COMPUTED_VALUE"""),"Шовковський О. В.")</f>
        <v>Шовковський О. В.</v>
      </c>
      <c r="MA70" s="19" t="str">
        <f ca="1">IFERROR(__xludf.DUMMYFUNCTION("""COMPUTED_VALUE"""),"...")</f>
        <v>...</v>
      </c>
      <c r="MB70" s="19">
        <f ca="1">IFERROR(__xludf.DUMMYFUNCTION("""COMPUTED_VALUE"""),7)</f>
        <v>7</v>
      </c>
      <c r="MC70" s="19" t="str">
        <f ca="1">IFERROR(__xludf.DUMMYFUNCTION("""COMPUTED_VALUE"""),"Шовковський О. В.")</f>
        <v>Шовковський О. В.</v>
      </c>
      <c r="MD70" s="19" t="str">
        <f ca="1">IFERROR(__xludf.DUMMYFUNCTION("""COMPUTED_VALUE"""),"...")</f>
        <v>...</v>
      </c>
      <c r="ME70" s="19">
        <f ca="1">IFERROR(__xludf.DUMMYFUNCTION("""COMPUTED_VALUE"""),7)</f>
        <v>7</v>
      </c>
      <c r="MF70" s="19" t="str">
        <f ca="1">IFERROR(__xludf.DUMMYFUNCTION("""COMPUTED_VALUE"""),"Шовковський О. В.")</f>
        <v>Шовковський О. В.</v>
      </c>
      <c r="MG70" s="19" t="str">
        <f ca="1">IFERROR(__xludf.DUMMYFUNCTION("""COMPUTED_VALUE"""),"...")</f>
        <v>...</v>
      </c>
      <c r="MH70" s="19">
        <f ca="1">IFERROR(__xludf.DUMMYFUNCTION("""COMPUTED_VALUE"""),7)</f>
        <v>7</v>
      </c>
      <c r="MI70" s="19" t="str">
        <f ca="1">IFERROR(__xludf.DUMMYFUNCTION("""COMPUTED_VALUE"""),"Шовковський О. В.")</f>
        <v>Шовковський О. В.</v>
      </c>
      <c r="MJ70" s="19" t="str">
        <f ca="1">IFERROR(__xludf.DUMMYFUNCTION("""COMPUTED_VALUE"""),"...")</f>
        <v>...</v>
      </c>
      <c r="MK70" s="19">
        <f ca="1">IFERROR(__xludf.DUMMYFUNCTION("""COMPUTED_VALUE"""),7)</f>
        <v>7</v>
      </c>
      <c r="ML70" s="19" t="str">
        <f ca="1">IFERROR(__xludf.DUMMYFUNCTION("""COMPUTED_VALUE"""),"Шовковський О. В.")</f>
        <v>Шовковський О. В.</v>
      </c>
      <c r="MM70" s="19" t="str">
        <f ca="1">IFERROR(__xludf.DUMMYFUNCTION("""COMPUTED_VALUE"""),"...")</f>
        <v>...</v>
      </c>
      <c r="MN70" s="19">
        <f ca="1">IFERROR(__xludf.DUMMYFUNCTION("""COMPUTED_VALUE"""),7)</f>
        <v>7</v>
      </c>
      <c r="MO70" s="19" t="str">
        <f ca="1">IFERROR(__xludf.DUMMYFUNCTION("""COMPUTED_VALUE"""),"Шовковський О. В.")</f>
        <v>Шовковський О. В.</v>
      </c>
      <c r="MP70" s="19" t="str">
        <f ca="1">IFERROR(__xludf.DUMMYFUNCTION("""COMPUTED_VALUE"""),"...")</f>
        <v>...</v>
      </c>
      <c r="MQ70" s="19">
        <f ca="1">IFERROR(__xludf.DUMMYFUNCTION("""COMPUTED_VALUE"""),7)</f>
        <v>7</v>
      </c>
      <c r="MR70" s="19" t="str">
        <f ca="1">IFERROR(__xludf.DUMMYFUNCTION("""COMPUTED_VALUE"""),"Шовковський О. В.")</f>
        <v>Шовковський О. В.</v>
      </c>
      <c r="MS70" s="19" t="str">
        <f ca="1">IFERROR(__xludf.DUMMYFUNCTION("""COMPUTED_VALUE"""),"...")</f>
        <v>...</v>
      </c>
      <c r="MT70" s="19">
        <f ca="1">IFERROR(__xludf.DUMMYFUNCTION("""COMPUTED_VALUE"""),7)</f>
        <v>7</v>
      </c>
      <c r="MU70" s="19" t="str">
        <f ca="1">IFERROR(__xludf.DUMMYFUNCTION("""COMPUTED_VALUE"""),"Шовковський О. В.")</f>
        <v>Шовковський О. В.</v>
      </c>
      <c r="MV70" s="19" t="str">
        <f ca="1">IFERROR(__xludf.DUMMYFUNCTION("""COMPUTED_VALUE"""),"...")</f>
        <v>...</v>
      </c>
      <c r="MW70" s="19">
        <f ca="1">IFERROR(__xludf.DUMMYFUNCTION("""COMPUTED_VALUE"""),7)</f>
        <v>7</v>
      </c>
      <c r="MX70" s="19" t="str">
        <f ca="1">IFERROR(__xludf.DUMMYFUNCTION("""COMPUTED_VALUE"""),"Шовковський О. В.")</f>
        <v>Шовковський О. В.</v>
      </c>
      <c r="MY70" s="19" t="str">
        <f ca="1">IFERROR(__xludf.DUMMYFUNCTION("""COMPUTED_VALUE"""),"...")</f>
        <v>...</v>
      </c>
      <c r="MZ70" s="19">
        <f ca="1">IFERROR(__xludf.DUMMYFUNCTION("""COMPUTED_VALUE"""),7)</f>
        <v>7</v>
      </c>
      <c r="NA70" s="19" t="str">
        <f ca="1">IFERROR(__xludf.DUMMYFUNCTION("""COMPUTED_VALUE"""),"Шовковський О. В.")</f>
        <v>Шовковський О. В.</v>
      </c>
      <c r="NB70" s="19" t="str">
        <f ca="1">IFERROR(__xludf.DUMMYFUNCTION("""COMPUTED_VALUE"""),"...")</f>
        <v>...</v>
      </c>
      <c r="NC70" s="19">
        <f ca="1">IFERROR(__xludf.DUMMYFUNCTION("""COMPUTED_VALUE"""),7)</f>
        <v>7</v>
      </c>
      <c r="ND70" s="19" t="str">
        <f ca="1">IFERROR(__xludf.DUMMYFUNCTION("""COMPUTED_VALUE"""),"Шовковський О. В.")</f>
        <v>Шовковський О. В.</v>
      </c>
      <c r="NE70" s="19" t="str">
        <f ca="1">IFERROR(__xludf.DUMMYFUNCTION("""COMPUTED_VALUE"""),"...")</f>
        <v>...</v>
      </c>
      <c r="NF70" s="19">
        <f ca="1">IFERROR(__xludf.DUMMYFUNCTION("""COMPUTED_VALUE"""),7)</f>
        <v>7</v>
      </c>
      <c r="NG70" s="19" t="str">
        <f ca="1">IFERROR(__xludf.DUMMYFUNCTION("""COMPUTED_VALUE"""),"Шовковський О. В.")</f>
        <v>Шовковський О. В.</v>
      </c>
      <c r="NH70" s="19" t="str">
        <f ca="1">IFERROR(__xludf.DUMMYFUNCTION("""COMPUTED_VALUE"""),"...")</f>
        <v>...</v>
      </c>
      <c r="NI70" s="19">
        <f ca="1">IFERROR(__xludf.DUMMYFUNCTION("""COMPUTED_VALUE"""),7)</f>
        <v>7</v>
      </c>
      <c r="NJ70" s="19" t="str">
        <f ca="1">IFERROR(__xludf.DUMMYFUNCTION("""COMPUTED_VALUE"""),"Шовковський О. В.")</f>
        <v>Шовковський О. В.</v>
      </c>
      <c r="NK70" s="19" t="str">
        <f ca="1">IFERROR(__xludf.DUMMYFUNCTION("""COMPUTED_VALUE"""),"...")</f>
        <v>...</v>
      </c>
      <c r="NL70" s="19">
        <f ca="1">IFERROR(__xludf.DUMMYFUNCTION("""COMPUTED_VALUE"""),7)</f>
        <v>7</v>
      </c>
      <c r="NM70" s="19" t="str">
        <f ca="1">IFERROR(__xludf.DUMMYFUNCTION("""COMPUTED_VALUE"""),"Шовковський О. В.")</f>
        <v>Шовковський О. В.</v>
      </c>
      <c r="NN70" s="19" t="str">
        <f ca="1">IFERROR(__xludf.DUMMYFUNCTION("""COMPUTED_VALUE"""),"...")</f>
        <v>...</v>
      </c>
      <c r="NO70" s="19">
        <f ca="1">IFERROR(__xludf.DUMMYFUNCTION("""COMPUTED_VALUE"""),7)</f>
        <v>7</v>
      </c>
      <c r="NP70" s="19" t="str">
        <f ca="1">IFERROR(__xludf.DUMMYFUNCTION("""COMPUTED_VALUE"""),"Шовковський О. В.")</f>
        <v>Шовковський О. В.</v>
      </c>
      <c r="NQ70" s="19" t="str">
        <f ca="1">IFERROR(__xludf.DUMMYFUNCTION("""COMPUTED_VALUE"""),"...")</f>
        <v>...</v>
      </c>
      <c r="NR70" s="19">
        <f ca="1">IFERROR(__xludf.DUMMYFUNCTION("""COMPUTED_VALUE"""),7)</f>
        <v>7</v>
      </c>
      <c r="NS70" s="19" t="str">
        <f ca="1">IFERROR(__xludf.DUMMYFUNCTION("""COMPUTED_VALUE"""),"Шовковський О. В.")</f>
        <v>Шовковський О. В.</v>
      </c>
      <c r="NT70" s="19" t="str">
        <f ca="1">IFERROR(__xludf.DUMMYFUNCTION("""COMPUTED_VALUE"""),"...")</f>
        <v>...</v>
      </c>
      <c r="NU70" s="19">
        <f ca="1">IFERROR(__xludf.DUMMYFUNCTION("""COMPUTED_VALUE"""),7)</f>
        <v>7</v>
      </c>
      <c r="NV70" s="19" t="str">
        <f ca="1">IFERROR(__xludf.DUMMYFUNCTION("""COMPUTED_VALUE"""),"Шовковський О. В.")</f>
        <v>Шовковський О. В.</v>
      </c>
      <c r="NW70" s="19" t="str">
        <f ca="1">IFERROR(__xludf.DUMMYFUNCTION("""COMPUTED_VALUE"""),"...")</f>
        <v>...</v>
      </c>
      <c r="NX70" s="19">
        <f ca="1">IFERROR(__xludf.DUMMYFUNCTION("""COMPUTED_VALUE"""),7)</f>
        <v>7</v>
      </c>
      <c r="NY70" s="19" t="str">
        <f ca="1">IFERROR(__xludf.DUMMYFUNCTION("""COMPUTED_VALUE"""),"Шовковський О. В.")</f>
        <v>Шовковський О. В.</v>
      </c>
      <c r="NZ70" s="19" t="str">
        <f ca="1">IFERROR(__xludf.DUMMYFUNCTION("""COMPUTED_VALUE"""),"...")</f>
        <v>...</v>
      </c>
      <c r="OA70" s="19">
        <f ca="1">IFERROR(__xludf.DUMMYFUNCTION("""COMPUTED_VALUE"""),7)</f>
        <v>7</v>
      </c>
      <c r="OB70" s="19" t="str">
        <f ca="1">IFERROR(__xludf.DUMMYFUNCTION("""COMPUTED_VALUE"""),"Шовковський О. В.")</f>
        <v>Шовковський О. В.</v>
      </c>
      <c r="OC70" s="19" t="str">
        <f ca="1">IFERROR(__xludf.DUMMYFUNCTION("""COMPUTED_VALUE"""),"...")</f>
        <v>...</v>
      </c>
      <c r="OD70" s="19">
        <f ca="1">IFERROR(__xludf.DUMMYFUNCTION("""COMPUTED_VALUE"""),7)</f>
        <v>7</v>
      </c>
      <c r="OE70" s="19" t="str">
        <f ca="1">IFERROR(__xludf.DUMMYFUNCTION("""COMPUTED_VALUE"""),"Шовковський О. В.")</f>
        <v>Шовковський О. В.</v>
      </c>
      <c r="OF70" s="19" t="str">
        <f ca="1">IFERROR(__xludf.DUMMYFUNCTION("""COMPUTED_VALUE"""),"...")</f>
        <v>...</v>
      </c>
      <c r="OG70" s="19">
        <f ca="1">IFERROR(__xludf.DUMMYFUNCTION("""COMPUTED_VALUE"""),7)</f>
        <v>7</v>
      </c>
      <c r="OH70" s="19" t="str">
        <f ca="1">IFERROR(__xludf.DUMMYFUNCTION("""COMPUTED_VALUE"""),"Шовковський О. В.")</f>
        <v>Шовковський О. В.</v>
      </c>
      <c r="OI70" s="19" t="str">
        <f ca="1">IFERROR(__xludf.DUMMYFUNCTION("""COMPUTED_VALUE"""),"...")</f>
        <v>...</v>
      </c>
      <c r="OJ70" s="19">
        <f ca="1">IFERROR(__xludf.DUMMYFUNCTION("""COMPUTED_VALUE"""),7)</f>
        <v>7</v>
      </c>
      <c r="OK70" s="19" t="str">
        <f ca="1">IFERROR(__xludf.DUMMYFUNCTION("""COMPUTED_VALUE"""),"Шовковський О. В.")</f>
        <v>Шовковський О. В.</v>
      </c>
      <c r="OL70" s="19" t="str">
        <f ca="1">IFERROR(__xludf.DUMMYFUNCTION("""COMPUTED_VALUE"""),"...")</f>
        <v>...</v>
      </c>
      <c r="OM70" s="19">
        <f ca="1">IFERROR(__xludf.DUMMYFUNCTION("""COMPUTED_VALUE"""),7)</f>
        <v>7</v>
      </c>
      <c r="ON70" s="19" t="str">
        <f ca="1">IFERROR(__xludf.DUMMYFUNCTION("""COMPUTED_VALUE"""),"Шовковський О. В.")</f>
        <v>Шовковський О. В.</v>
      </c>
      <c r="OO70" s="19" t="str">
        <f ca="1">IFERROR(__xludf.DUMMYFUNCTION("""COMPUTED_VALUE"""),"...")</f>
        <v>...</v>
      </c>
      <c r="OP70" s="19">
        <f ca="1">IFERROR(__xludf.DUMMYFUNCTION("""COMPUTED_VALUE"""),7)</f>
        <v>7</v>
      </c>
      <c r="OQ70" s="19" t="str">
        <f ca="1">IFERROR(__xludf.DUMMYFUNCTION("""COMPUTED_VALUE"""),"Шовковський О. В.")</f>
        <v>Шовковський О. В.</v>
      </c>
      <c r="OR70" s="19" t="str">
        <f ca="1">IFERROR(__xludf.DUMMYFUNCTION("""COMPUTED_VALUE"""),"...")</f>
        <v>...</v>
      </c>
      <c r="OS70" s="19">
        <f ca="1">IFERROR(__xludf.DUMMYFUNCTION("""COMPUTED_VALUE"""),7)</f>
        <v>7</v>
      </c>
      <c r="OT70" s="19" t="str">
        <f ca="1">IFERROR(__xludf.DUMMYFUNCTION("""COMPUTED_VALUE"""),"Шовковський О. В.")</f>
        <v>Шовковський О. В.</v>
      </c>
      <c r="OU70" s="19" t="str">
        <f ca="1">IFERROR(__xludf.DUMMYFUNCTION("""COMPUTED_VALUE"""),"...")</f>
        <v>...</v>
      </c>
      <c r="OV70" s="19">
        <f ca="1">IFERROR(__xludf.DUMMYFUNCTION("""COMPUTED_VALUE"""),7)</f>
        <v>7</v>
      </c>
      <c r="OW70" s="19" t="str">
        <f ca="1">IFERROR(__xludf.DUMMYFUNCTION("""COMPUTED_VALUE"""),"Шовковський О. В.")</f>
        <v>Шовковський О. В.</v>
      </c>
      <c r="OX70" s="19" t="str">
        <f ca="1">IFERROR(__xludf.DUMMYFUNCTION("""COMPUTED_VALUE"""),"...")</f>
        <v>...</v>
      </c>
      <c r="OY70" s="19">
        <f ca="1">IFERROR(__xludf.DUMMYFUNCTION("""COMPUTED_VALUE"""),7)</f>
        <v>7</v>
      </c>
      <c r="OZ70" s="19" t="str">
        <f ca="1">IFERROR(__xludf.DUMMYFUNCTION("""COMPUTED_VALUE"""),"Шовковський О. В.")</f>
        <v>Шовковський О. В.</v>
      </c>
      <c r="PA70" s="19" t="str">
        <f ca="1">IFERROR(__xludf.DUMMYFUNCTION("""COMPUTED_VALUE"""),"...")</f>
        <v>...</v>
      </c>
      <c r="PB70" s="19">
        <f ca="1">IFERROR(__xludf.DUMMYFUNCTION("""COMPUTED_VALUE"""),7)</f>
        <v>7</v>
      </c>
      <c r="PC70" s="19" t="str">
        <f ca="1">IFERROR(__xludf.DUMMYFUNCTION("""COMPUTED_VALUE"""),"Шовковський О. В.")</f>
        <v>Шовковський О. В.</v>
      </c>
      <c r="PD70" s="19" t="str">
        <f ca="1">IFERROR(__xludf.DUMMYFUNCTION("""COMPUTED_VALUE"""),"...")</f>
        <v>...</v>
      </c>
      <c r="PE70" s="19">
        <f ca="1">IFERROR(__xludf.DUMMYFUNCTION("""COMPUTED_VALUE"""),7)</f>
        <v>7</v>
      </c>
      <c r="PF70" s="19" t="str">
        <f ca="1">IFERROR(__xludf.DUMMYFUNCTION("""COMPUTED_VALUE"""),"Шовковський О. В.")</f>
        <v>Шовковський О. В.</v>
      </c>
      <c r="PG70" s="19" t="str">
        <f ca="1">IFERROR(__xludf.DUMMYFUNCTION("""COMPUTED_VALUE"""),"...")</f>
        <v>...</v>
      </c>
      <c r="PH70" s="19">
        <f ca="1">IFERROR(__xludf.DUMMYFUNCTION("""COMPUTED_VALUE"""),7)</f>
        <v>7</v>
      </c>
      <c r="PI70" s="19" t="str">
        <f ca="1">IFERROR(__xludf.DUMMYFUNCTION("""COMPUTED_VALUE"""),"Шовковський О. В.")</f>
        <v>Шовковський О. В.</v>
      </c>
      <c r="PJ70" s="19" t="str">
        <f ca="1">IFERROR(__xludf.DUMMYFUNCTION("""COMPUTED_VALUE"""),"...")</f>
        <v>...</v>
      </c>
      <c r="PK70" s="19">
        <f ca="1">IFERROR(__xludf.DUMMYFUNCTION("""COMPUTED_VALUE"""),7)</f>
        <v>7</v>
      </c>
      <c r="PL70" s="19" t="str">
        <f ca="1">IFERROR(__xludf.DUMMYFUNCTION("""COMPUTED_VALUE"""),"Шовковський О. В.")</f>
        <v>Шовковський О. В.</v>
      </c>
      <c r="PM70" s="19" t="str">
        <f ca="1">IFERROR(__xludf.DUMMYFUNCTION("""COMPUTED_VALUE"""),"...")</f>
        <v>...</v>
      </c>
      <c r="PN70" s="19">
        <f ca="1">IFERROR(__xludf.DUMMYFUNCTION("""COMPUTED_VALUE"""),7)</f>
        <v>7</v>
      </c>
      <c r="PO70" s="19" t="str">
        <f ca="1">IFERROR(__xludf.DUMMYFUNCTION("""COMPUTED_VALUE"""),"Шовковський О. В.")</f>
        <v>Шовковський О. В.</v>
      </c>
      <c r="PP70" s="19" t="str">
        <f ca="1">IFERROR(__xludf.DUMMYFUNCTION("""COMPUTED_VALUE"""),"...")</f>
        <v>...</v>
      </c>
      <c r="PQ70" s="19">
        <f ca="1">IFERROR(__xludf.DUMMYFUNCTION("""COMPUTED_VALUE"""),7)</f>
        <v>7</v>
      </c>
      <c r="PR70" s="19" t="str">
        <f ca="1">IFERROR(__xludf.DUMMYFUNCTION("""COMPUTED_VALUE"""),"Шовковський О. В.")</f>
        <v>Шовковський О. В.</v>
      </c>
      <c r="PS70" s="19" t="str">
        <f ca="1">IFERROR(__xludf.DUMMYFUNCTION("""COMPUTED_VALUE"""),"...")</f>
        <v>...</v>
      </c>
      <c r="PT70" s="19">
        <f ca="1">IFERROR(__xludf.DUMMYFUNCTION("""COMPUTED_VALUE"""),7)</f>
        <v>7</v>
      </c>
      <c r="PU70" s="19" t="str">
        <f ca="1">IFERROR(__xludf.DUMMYFUNCTION("""COMPUTED_VALUE"""),"Шовковський О. В.")</f>
        <v>Шовковський О. В.</v>
      </c>
      <c r="PV70" s="19" t="str">
        <f ca="1">IFERROR(__xludf.DUMMYFUNCTION("""COMPUTED_VALUE"""),"...")</f>
        <v>...</v>
      </c>
      <c r="PW70" s="19">
        <f ca="1">IFERROR(__xludf.DUMMYFUNCTION("""COMPUTED_VALUE"""),7)</f>
        <v>7</v>
      </c>
      <c r="PX70" s="19" t="str">
        <f ca="1">IFERROR(__xludf.DUMMYFUNCTION("""COMPUTED_VALUE"""),"Шовковський О. В.")</f>
        <v>Шовковський О. В.</v>
      </c>
      <c r="PY70" s="19" t="str">
        <f ca="1">IFERROR(__xludf.DUMMYFUNCTION("""COMPUTED_VALUE"""),"...")</f>
        <v>...</v>
      </c>
      <c r="PZ70" s="19">
        <f ca="1">IFERROR(__xludf.DUMMYFUNCTION("""COMPUTED_VALUE"""),7)</f>
        <v>7</v>
      </c>
      <c r="QA70" s="19" t="str">
        <f ca="1">IFERROR(__xludf.DUMMYFUNCTION("""COMPUTED_VALUE"""),"Шовковський О. В.")</f>
        <v>Шовковський О. В.</v>
      </c>
      <c r="QB70" s="19" t="str">
        <f ca="1">IFERROR(__xludf.DUMMYFUNCTION("""COMPUTED_VALUE"""),"...")</f>
        <v>...</v>
      </c>
      <c r="QC70" s="19">
        <f ca="1">IFERROR(__xludf.DUMMYFUNCTION("""COMPUTED_VALUE"""),7)</f>
        <v>7</v>
      </c>
      <c r="QD70" s="19" t="str">
        <f ca="1">IFERROR(__xludf.DUMMYFUNCTION("""COMPUTED_VALUE"""),"Шовковський О. В.")</f>
        <v>Шовковський О. В.</v>
      </c>
      <c r="QE70" s="19" t="str">
        <f ca="1">IFERROR(__xludf.DUMMYFUNCTION("""COMPUTED_VALUE"""),"...")</f>
        <v>...</v>
      </c>
      <c r="QF70" s="19">
        <f ca="1">IFERROR(__xludf.DUMMYFUNCTION("""COMPUTED_VALUE"""),7)</f>
        <v>7</v>
      </c>
      <c r="QG70" s="19" t="str">
        <f ca="1">IFERROR(__xludf.DUMMYFUNCTION("""COMPUTED_VALUE"""),"Шовковський О. В.")</f>
        <v>Шовковський О. В.</v>
      </c>
      <c r="QH70" s="19" t="str">
        <f ca="1">IFERROR(__xludf.DUMMYFUNCTION("""COMPUTED_VALUE"""),"...")</f>
        <v>...</v>
      </c>
      <c r="QI70" s="19">
        <f ca="1">IFERROR(__xludf.DUMMYFUNCTION("""COMPUTED_VALUE"""),7)</f>
        <v>7</v>
      </c>
      <c r="QJ70" s="19" t="str">
        <f ca="1">IFERROR(__xludf.DUMMYFUNCTION("""COMPUTED_VALUE"""),"Шовковський О. В.")</f>
        <v>Шовковський О. В.</v>
      </c>
      <c r="QK70" s="19" t="str">
        <f ca="1">IFERROR(__xludf.DUMMYFUNCTION("""COMPUTED_VALUE"""),"...")</f>
        <v>...</v>
      </c>
    </row>
    <row r="71" spans="1:453" ht="12.75">
      <c r="A71" s="17"/>
      <c r="B71" s="17" t="str">
        <f ca="1">IFERROR(__xludf.DUMMYFUNCTION("""COMPUTED_VALUE"""),"Єдність")</f>
        <v>Єдність</v>
      </c>
      <c r="C71" s="19"/>
      <c r="D71" s="19"/>
      <c r="E71" s="19" t="str">
        <f ca="1">IFERROR(__xludf.DUMMYFUNCTION("""COMPUTED_VALUE"""),"Єдність")</f>
        <v>Єдність</v>
      </c>
      <c r="F71" s="19"/>
      <c r="G71" s="19"/>
      <c r="H71" s="19" t="str">
        <f ca="1">IFERROR(__xludf.DUMMYFUNCTION("""COMPUTED_VALUE"""),"Єдність")</f>
        <v>Єдність</v>
      </c>
      <c r="I71" s="19"/>
      <c r="J71" s="19"/>
      <c r="K71" s="19" t="str">
        <f ca="1">IFERROR(__xludf.DUMMYFUNCTION("""COMPUTED_VALUE"""),"Єдність")</f>
        <v>Єдність</v>
      </c>
      <c r="L71" s="19"/>
      <c r="M71" s="19"/>
      <c r="N71" s="19" t="str">
        <f ca="1">IFERROR(__xludf.DUMMYFUNCTION("""COMPUTED_VALUE"""),"Єдність")</f>
        <v>Єдність</v>
      </c>
      <c r="O71" s="19"/>
      <c r="P71" s="19"/>
      <c r="Q71" s="19" t="str">
        <f ca="1">IFERROR(__xludf.DUMMYFUNCTION("""COMPUTED_VALUE"""),"Єдність")</f>
        <v>Єдність</v>
      </c>
      <c r="R71" s="19"/>
      <c r="S71" s="19"/>
      <c r="T71" s="19" t="str">
        <f ca="1">IFERROR(__xludf.DUMMYFUNCTION("""COMPUTED_VALUE"""),"Єдність")</f>
        <v>Єдність</v>
      </c>
      <c r="U71" s="19"/>
      <c r="V71" s="19"/>
      <c r="W71" s="19" t="str">
        <f ca="1">IFERROR(__xludf.DUMMYFUNCTION("""COMPUTED_VALUE"""),"Єдність")</f>
        <v>Єдність</v>
      </c>
      <c r="X71" s="19"/>
      <c r="Y71" s="19"/>
      <c r="Z71" s="19" t="str">
        <f ca="1">IFERROR(__xludf.DUMMYFUNCTION("""COMPUTED_VALUE"""),"Єдність")</f>
        <v>Єдність</v>
      </c>
      <c r="AA71" s="19"/>
      <c r="AB71" s="19"/>
      <c r="AC71" s="19" t="str">
        <f ca="1">IFERROR(__xludf.DUMMYFUNCTION("""COMPUTED_VALUE"""),"Єдність")</f>
        <v>Єдність</v>
      </c>
      <c r="AD71" s="19"/>
      <c r="AE71" s="19"/>
      <c r="AF71" s="19" t="str">
        <f ca="1">IFERROR(__xludf.DUMMYFUNCTION("""COMPUTED_VALUE"""),"Єдність")</f>
        <v>Єдність</v>
      </c>
      <c r="AG71" s="19"/>
      <c r="AH71" s="19"/>
      <c r="AI71" s="19" t="str">
        <f ca="1">IFERROR(__xludf.DUMMYFUNCTION("""COMPUTED_VALUE"""),"Єдність")</f>
        <v>Єдність</v>
      </c>
      <c r="AJ71" s="19"/>
      <c r="AK71" s="19"/>
      <c r="AL71" s="19" t="str">
        <f ca="1">IFERROR(__xludf.DUMMYFUNCTION("""COMPUTED_VALUE"""),"Єдність")</f>
        <v>Єдність</v>
      </c>
      <c r="AM71" s="19"/>
      <c r="AN71" s="19"/>
      <c r="AO71" s="19" t="str">
        <f ca="1">IFERROR(__xludf.DUMMYFUNCTION("""COMPUTED_VALUE"""),"Єдність")</f>
        <v>Єдність</v>
      </c>
      <c r="AP71" s="19"/>
      <c r="AQ71" s="19"/>
      <c r="AR71" s="19" t="str">
        <f ca="1">IFERROR(__xludf.DUMMYFUNCTION("""COMPUTED_VALUE"""),"Єдність")</f>
        <v>Єдність</v>
      </c>
      <c r="AS71" s="19"/>
      <c r="AT71" s="19"/>
      <c r="AU71" s="19" t="str">
        <f ca="1">IFERROR(__xludf.DUMMYFUNCTION("""COMPUTED_VALUE"""),"Єдність")</f>
        <v>Єдність</v>
      </c>
      <c r="AV71" s="19"/>
      <c r="AW71" s="19"/>
      <c r="AX71" s="19" t="str">
        <f ca="1">IFERROR(__xludf.DUMMYFUNCTION("""COMPUTED_VALUE"""),"Єдність")</f>
        <v>Єдність</v>
      </c>
      <c r="AY71" s="19"/>
      <c r="AZ71" s="19"/>
      <c r="BA71" s="19" t="str">
        <f ca="1">IFERROR(__xludf.DUMMYFUNCTION("""COMPUTED_VALUE"""),"Єдність")</f>
        <v>Єдність</v>
      </c>
      <c r="BB71" s="19"/>
      <c r="BC71" s="19"/>
      <c r="BD71" s="19" t="str">
        <f ca="1">IFERROR(__xludf.DUMMYFUNCTION("""COMPUTED_VALUE"""),"Єдність")</f>
        <v>Єдність</v>
      </c>
      <c r="BE71" s="19"/>
      <c r="BF71" s="19"/>
      <c r="BG71" s="19" t="str">
        <f ca="1">IFERROR(__xludf.DUMMYFUNCTION("""COMPUTED_VALUE"""),"Єдність")</f>
        <v>Єдність</v>
      </c>
      <c r="BH71" s="19"/>
      <c r="BI71" s="19"/>
      <c r="BJ71" s="19" t="str">
        <f ca="1">IFERROR(__xludf.DUMMYFUNCTION("""COMPUTED_VALUE"""),"Єдність")</f>
        <v>Єдність</v>
      </c>
      <c r="BK71" s="19"/>
      <c r="BL71" s="19"/>
      <c r="BM71" s="19" t="str">
        <f ca="1">IFERROR(__xludf.DUMMYFUNCTION("""COMPUTED_VALUE"""),"Єдність")</f>
        <v>Єдність</v>
      </c>
      <c r="BN71" s="19"/>
      <c r="BO71" s="19"/>
      <c r="BP71" s="19" t="str">
        <f ca="1">IFERROR(__xludf.DUMMYFUNCTION("""COMPUTED_VALUE"""),"Єдність")</f>
        <v>Єдність</v>
      </c>
      <c r="BQ71" s="19"/>
      <c r="BR71" s="19"/>
      <c r="BS71" s="19" t="str">
        <f ca="1">IFERROR(__xludf.DUMMYFUNCTION("""COMPUTED_VALUE"""),"Єдність")</f>
        <v>Єдність</v>
      </c>
      <c r="BT71" s="19"/>
      <c r="BU71" s="19"/>
      <c r="BV71" s="19" t="str">
        <f ca="1">IFERROR(__xludf.DUMMYFUNCTION("""COMPUTED_VALUE"""),"Єдність")</f>
        <v>Єдність</v>
      </c>
      <c r="BW71" s="19"/>
      <c r="BX71" s="19"/>
      <c r="BY71" s="19" t="str">
        <f ca="1">IFERROR(__xludf.DUMMYFUNCTION("""COMPUTED_VALUE"""),"Єдність")</f>
        <v>Єдність</v>
      </c>
      <c r="BZ71" s="19"/>
      <c r="CA71" s="19"/>
      <c r="CB71" s="19" t="str">
        <f ca="1">IFERROR(__xludf.DUMMYFUNCTION("""COMPUTED_VALUE"""),"Єдність")</f>
        <v>Єдність</v>
      </c>
      <c r="CC71" s="19"/>
      <c r="CD71" s="19"/>
      <c r="CE71" s="19" t="str">
        <f ca="1">IFERROR(__xludf.DUMMYFUNCTION("""COMPUTED_VALUE"""),"Єдність")</f>
        <v>Єдність</v>
      </c>
      <c r="CF71" s="19"/>
      <c r="CG71" s="19"/>
      <c r="CH71" s="19" t="str">
        <f ca="1">IFERROR(__xludf.DUMMYFUNCTION("""COMPUTED_VALUE"""),"Єдність")</f>
        <v>Єдність</v>
      </c>
      <c r="CI71" s="19"/>
      <c r="CJ71" s="19"/>
      <c r="CK71" s="19" t="str">
        <f ca="1">IFERROR(__xludf.DUMMYFUNCTION("""COMPUTED_VALUE"""),"Єдність")</f>
        <v>Єдність</v>
      </c>
      <c r="CL71" s="19"/>
      <c r="CM71" s="19"/>
      <c r="CN71" s="19" t="str">
        <f ca="1">IFERROR(__xludf.DUMMYFUNCTION("""COMPUTED_VALUE"""),"Єдність")</f>
        <v>Єдність</v>
      </c>
      <c r="CO71" s="19"/>
      <c r="CP71" s="19"/>
      <c r="CQ71" s="19" t="str">
        <f ca="1">IFERROR(__xludf.DUMMYFUNCTION("""COMPUTED_VALUE"""),"Єдність")</f>
        <v>Єдність</v>
      </c>
      <c r="CR71" s="19"/>
      <c r="CS71" s="19"/>
      <c r="CT71" s="19" t="str">
        <f ca="1">IFERROR(__xludf.DUMMYFUNCTION("""COMPUTED_VALUE"""),"Єдність")</f>
        <v>Єдність</v>
      </c>
      <c r="CU71" s="19"/>
      <c r="CV71" s="19"/>
      <c r="CW71" s="19" t="str">
        <f ca="1">IFERROR(__xludf.DUMMYFUNCTION("""COMPUTED_VALUE"""),"Єдність")</f>
        <v>Єдність</v>
      </c>
      <c r="CX71" s="19"/>
      <c r="CY71" s="19"/>
      <c r="CZ71" s="19" t="str">
        <f ca="1">IFERROR(__xludf.DUMMYFUNCTION("""COMPUTED_VALUE"""),"Єдність")</f>
        <v>Єдність</v>
      </c>
      <c r="DA71" s="19"/>
      <c r="DB71" s="19"/>
      <c r="DC71" s="19" t="str">
        <f ca="1">IFERROR(__xludf.DUMMYFUNCTION("""COMPUTED_VALUE"""),"Єдність")</f>
        <v>Єдність</v>
      </c>
      <c r="DD71" s="19"/>
      <c r="DE71" s="19"/>
      <c r="DF71" s="19" t="str">
        <f ca="1">IFERROR(__xludf.DUMMYFUNCTION("""COMPUTED_VALUE"""),"Єдність")</f>
        <v>Єдність</v>
      </c>
      <c r="DG71" s="19"/>
      <c r="DH71" s="19"/>
      <c r="DI71" s="19" t="str">
        <f ca="1">IFERROR(__xludf.DUMMYFUNCTION("""COMPUTED_VALUE"""),"Єдність")</f>
        <v>Єдність</v>
      </c>
      <c r="DJ71" s="19"/>
      <c r="DK71" s="19"/>
      <c r="DL71" s="19" t="str">
        <f ca="1">IFERROR(__xludf.DUMMYFUNCTION("""COMPUTED_VALUE"""),"Єдність")</f>
        <v>Єдність</v>
      </c>
      <c r="DM71" s="19"/>
      <c r="DN71" s="19"/>
      <c r="DO71" s="19" t="str">
        <f ca="1">IFERROR(__xludf.DUMMYFUNCTION("""COMPUTED_VALUE"""),"Єдність")</f>
        <v>Єдність</v>
      </c>
      <c r="DP71" s="19"/>
      <c r="DQ71" s="19"/>
      <c r="DR71" s="19" t="str">
        <f ca="1">IFERROR(__xludf.DUMMYFUNCTION("""COMPUTED_VALUE"""),"Єдність")</f>
        <v>Єдність</v>
      </c>
      <c r="DS71" s="19"/>
      <c r="DT71" s="19"/>
      <c r="DU71" s="19" t="str">
        <f ca="1">IFERROR(__xludf.DUMMYFUNCTION("""COMPUTED_VALUE"""),"Єдність")</f>
        <v>Єдність</v>
      </c>
      <c r="DV71" s="19"/>
      <c r="DW71" s="19"/>
      <c r="DX71" s="19" t="str">
        <f ca="1">IFERROR(__xludf.DUMMYFUNCTION("""COMPUTED_VALUE"""),"Єдність")</f>
        <v>Єдність</v>
      </c>
      <c r="DY71" s="19"/>
      <c r="DZ71" s="19"/>
      <c r="EA71" s="19" t="str">
        <f ca="1">IFERROR(__xludf.DUMMYFUNCTION("""COMPUTED_VALUE"""),"Єдність")</f>
        <v>Єдність</v>
      </c>
      <c r="EB71" s="19"/>
      <c r="EC71" s="19"/>
      <c r="ED71" s="19" t="str">
        <f ca="1">IFERROR(__xludf.DUMMYFUNCTION("""COMPUTED_VALUE"""),"Єдність")</f>
        <v>Єдність</v>
      </c>
      <c r="EE71" s="19"/>
      <c r="EF71" s="19"/>
      <c r="EG71" s="19" t="str">
        <f ca="1">IFERROR(__xludf.DUMMYFUNCTION("""COMPUTED_VALUE"""),"Єдність")</f>
        <v>Єдність</v>
      </c>
      <c r="EH71" s="19"/>
      <c r="EI71" s="19"/>
      <c r="EJ71" s="19" t="str">
        <f ca="1">IFERROR(__xludf.DUMMYFUNCTION("""COMPUTED_VALUE"""),"Єдність")</f>
        <v>Єдність</v>
      </c>
      <c r="EK71" s="19"/>
      <c r="EL71" s="19"/>
      <c r="EM71" s="19" t="str">
        <f ca="1">IFERROR(__xludf.DUMMYFUNCTION("""COMPUTED_VALUE"""),"Єдність")</f>
        <v>Єдність</v>
      </c>
      <c r="EN71" s="19"/>
      <c r="EO71" s="19"/>
      <c r="EP71" s="19" t="str">
        <f ca="1">IFERROR(__xludf.DUMMYFUNCTION("""COMPUTED_VALUE"""),"Єдність")</f>
        <v>Єдність</v>
      </c>
      <c r="EQ71" s="19"/>
      <c r="ER71" s="19"/>
      <c r="ES71" s="19" t="str">
        <f ca="1">IFERROR(__xludf.DUMMYFUNCTION("""COMPUTED_VALUE"""),"Єдність")</f>
        <v>Єдність</v>
      </c>
      <c r="ET71" s="19"/>
      <c r="EU71" s="19"/>
      <c r="EV71" s="19" t="str">
        <f ca="1">IFERROR(__xludf.DUMMYFUNCTION("""COMPUTED_VALUE"""),"Єдність")</f>
        <v>Єдність</v>
      </c>
      <c r="EW71" s="19"/>
      <c r="EX71" s="19"/>
      <c r="EY71" s="19" t="str">
        <f ca="1">IFERROR(__xludf.DUMMYFUNCTION("""COMPUTED_VALUE"""),"Єдність")</f>
        <v>Єдність</v>
      </c>
      <c r="EZ71" s="19"/>
      <c r="FA71" s="19"/>
      <c r="FB71" s="19" t="str">
        <f ca="1">IFERROR(__xludf.DUMMYFUNCTION("""COMPUTED_VALUE"""),"Єдність")</f>
        <v>Єдність</v>
      </c>
      <c r="FC71" s="19"/>
      <c r="FD71" s="19"/>
      <c r="FE71" s="19" t="str">
        <f ca="1">IFERROR(__xludf.DUMMYFUNCTION("""COMPUTED_VALUE"""),"Єдність")</f>
        <v>Єдність</v>
      </c>
      <c r="FF71" s="19"/>
      <c r="FG71" s="19"/>
      <c r="FH71" s="19" t="str">
        <f ca="1">IFERROR(__xludf.DUMMYFUNCTION("""COMPUTED_VALUE"""),"Єдність")</f>
        <v>Єдність</v>
      </c>
      <c r="FI71" s="19"/>
      <c r="FJ71" s="19"/>
      <c r="FK71" s="19" t="str">
        <f ca="1">IFERROR(__xludf.DUMMYFUNCTION("""COMPUTED_VALUE"""),"Єдність")</f>
        <v>Єдність</v>
      </c>
      <c r="FL71" s="19"/>
      <c r="FM71" s="19"/>
      <c r="FN71" s="19" t="str">
        <f ca="1">IFERROR(__xludf.DUMMYFUNCTION("""COMPUTED_VALUE"""),"Єдність")</f>
        <v>Єдність</v>
      </c>
      <c r="FO71" s="19"/>
      <c r="FP71" s="19"/>
      <c r="FQ71" s="19" t="str">
        <f ca="1">IFERROR(__xludf.DUMMYFUNCTION("""COMPUTED_VALUE"""),"Єдність")</f>
        <v>Єдність</v>
      </c>
      <c r="FR71" s="19"/>
      <c r="FS71" s="19"/>
      <c r="FT71" s="19" t="str">
        <f ca="1">IFERROR(__xludf.DUMMYFUNCTION("""COMPUTED_VALUE"""),"Єдність")</f>
        <v>Єдність</v>
      </c>
      <c r="FU71" s="19"/>
      <c r="FV71" s="19"/>
      <c r="FW71" s="19" t="str">
        <f ca="1">IFERROR(__xludf.DUMMYFUNCTION("""COMPUTED_VALUE"""),"Єдність")</f>
        <v>Єдність</v>
      </c>
      <c r="FX71" s="19"/>
      <c r="FY71" s="19"/>
      <c r="FZ71" s="19" t="str">
        <f ca="1">IFERROR(__xludf.DUMMYFUNCTION("""COMPUTED_VALUE"""),"Єдність")</f>
        <v>Єдність</v>
      </c>
      <c r="GA71" s="19"/>
      <c r="GB71" s="19"/>
      <c r="GC71" s="19" t="str">
        <f ca="1">IFERROR(__xludf.DUMMYFUNCTION("""COMPUTED_VALUE"""),"Єдність")</f>
        <v>Єдність</v>
      </c>
      <c r="GD71" s="19"/>
      <c r="GE71" s="19"/>
      <c r="GF71" s="19" t="str">
        <f ca="1">IFERROR(__xludf.DUMMYFUNCTION("""COMPUTED_VALUE"""),"Єдність")</f>
        <v>Єдність</v>
      </c>
      <c r="GG71" s="19"/>
      <c r="GH71" s="19"/>
      <c r="GI71" s="19" t="str">
        <f ca="1">IFERROR(__xludf.DUMMYFUNCTION("""COMPUTED_VALUE"""),"Єдність")</f>
        <v>Єдність</v>
      </c>
      <c r="GJ71" s="19"/>
      <c r="GK71" s="19"/>
      <c r="GL71" s="19" t="str">
        <f ca="1">IFERROR(__xludf.DUMMYFUNCTION("""COMPUTED_VALUE"""),"Єдність")</f>
        <v>Єдність</v>
      </c>
      <c r="GM71" s="19"/>
      <c r="GN71" s="19"/>
      <c r="GO71" s="19" t="str">
        <f ca="1">IFERROR(__xludf.DUMMYFUNCTION("""COMPUTED_VALUE"""),"Єдність")</f>
        <v>Єдність</v>
      </c>
      <c r="GP71" s="19"/>
      <c r="GQ71" s="19"/>
      <c r="GR71" s="19" t="str">
        <f ca="1">IFERROR(__xludf.DUMMYFUNCTION("""COMPUTED_VALUE"""),"Єдність")</f>
        <v>Єдність</v>
      </c>
      <c r="GS71" s="19"/>
      <c r="GT71" s="19"/>
      <c r="GU71" s="19" t="str">
        <f ca="1">IFERROR(__xludf.DUMMYFUNCTION("""COMPUTED_VALUE"""),"Єдність")</f>
        <v>Єдність</v>
      </c>
      <c r="GV71" s="19"/>
      <c r="GW71" s="19"/>
      <c r="GX71" s="19" t="str">
        <f ca="1">IFERROR(__xludf.DUMMYFUNCTION("""COMPUTED_VALUE"""),"Єдність")</f>
        <v>Єдність</v>
      </c>
      <c r="GY71" s="19"/>
      <c r="GZ71" s="19"/>
      <c r="HA71" s="19" t="str">
        <f ca="1">IFERROR(__xludf.DUMMYFUNCTION("""COMPUTED_VALUE"""),"Єдність")</f>
        <v>Єдність</v>
      </c>
      <c r="HB71" s="19"/>
      <c r="HC71" s="19"/>
      <c r="HD71" s="19" t="str">
        <f ca="1">IFERROR(__xludf.DUMMYFUNCTION("""COMPUTED_VALUE"""),"Єдність")</f>
        <v>Єдність</v>
      </c>
      <c r="HE71" s="19"/>
      <c r="HF71" s="19"/>
      <c r="HG71" s="19" t="str">
        <f ca="1">IFERROR(__xludf.DUMMYFUNCTION("""COMPUTED_VALUE"""),"Єдність")</f>
        <v>Єдність</v>
      </c>
      <c r="HH71" s="19"/>
      <c r="HI71" s="19"/>
      <c r="HJ71" s="19" t="str">
        <f ca="1">IFERROR(__xludf.DUMMYFUNCTION("""COMPUTED_VALUE"""),"Єдність")</f>
        <v>Єдність</v>
      </c>
      <c r="HK71" s="19"/>
      <c r="HL71" s="19"/>
      <c r="HM71" s="19" t="str">
        <f ca="1">IFERROR(__xludf.DUMMYFUNCTION("""COMPUTED_VALUE"""),"Єдність")</f>
        <v>Єдність</v>
      </c>
      <c r="HN71" s="19"/>
      <c r="HO71" s="19"/>
      <c r="HP71" s="19" t="str">
        <f ca="1">IFERROR(__xludf.DUMMYFUNCTION("""COMPUTED_VALUE"""),"Єдність")</f>
        <v>Єдність</v>
      </c>
      <c r="HQ71" s="19"/>
      <c r="HR71" s="19"/>
      <c r="HS71" s="19" t="str">
        <f ca="1">IFERROR(__xludf.DUMMYFUNCTION("""COMPUTED_VALUE"""),"Єдність")</f>
        <v>Єдність</v>
      </c>
      <c r="HT71" s="19"/>
      <c r="HU71" s="19"/>
      <c r="HV71" s="19" t="str">
        <f ca="1">IFERROR(__xludf.DUMMYFUNCTION("""COMPUTED_VALUE"""),"Єдність")</f>
        <v>Єдність</v>
      </c>
      <c r="HW71" s="19"/>
      <c r="HX71" s="19"/>
      <c r="HY71" s="19" t="str">
        <f ca="1">IFERROR(__xludf.DUMMYFUNCTION("""COMPUTED_VALUE"""),"Єдність")</f>
        <v>Єдність</v>
      </c>
      <c r="HZ71" s="19"/>
      <c r="IA71" s="19"/>
      <c r="IB71" s="19" t="str">
        <f ca="1">IFERROR(__xludf.DUMMYFUNCTION("""COMPUTED_VALUE"""),"Єдність")</f>
        <v>Єдність</v>
      </c>
      <c r="IC71" s="19"/>
      <c r="ID71" s="19"/>
      <c r="IE71" s="19" t="str">
        <f ca="1">IFERROR(__xludf.DUMMYFUNCTION("""COMPUTED_VALUE"""),"Єдність")</f>
        <v>Єдність</v>
      </c>
      <c r="IF71" s="19"/>
      <c r="IG71" s="19"/>
      <c r="IH71" s="19" t="str">
        <f ca="1">IFERROR(__xludf.DUMMYFUNCTION("""COMPUTED_VALUE"""),"Єдність")</f>
        <v>Єдність</v>
      </c>
      <c r="II71" s="19"/>
      <c r="IJ71" s="19"/>
      <c r="IK71" s="19" t="str">
        <f ca="1">IFERROR(__xludf.DUMMYFUNCTION("""COMPUTED_VALUE"""),"Єдність")</f>
        <v>Єдність</v>
      </c>
      <c r="IL71" s="19"/>
      <c r="IM71" s="19"/>
      <c r="IN71" s="19" t="str">
        <f ca="1">IFERROR(__xludf.DUMMYFUNCTION("""COMPUTED_VALUE"""),"Єдність")</f>
        <v>Єдність</v>
      </c>
      <c r="IO71" s="19"/>
      <c r="IP71" s="19"/>
      <c r="IQ71" s="19" t="str">
        <f ca="1">IFERROR(__xludf.DUMMYFUNCTION("""COMPUTED_VALUE"""),"Єдність")</f>
        <v>Єдність</v>
      </c>
      <c r="IR71" s="19"/>
      <c r="IS71" s="19"/>
      <c r="IT71" s="19" t="str">
        <f ca="1">IFERROR(__xludf.DUMMYFUNCTION("""COMPUTED_VALUE"""),"Єдність")</f>
        <v>Єдність</v>
      </c>
      <c r="IU71" s="19"/>
      <c r="IV71" s="19"/>
      <c r="IW71" s="19" t="str">
        <f ca="1">IFERROR(__xludf.DUMMYFUNCTION("""COMPUTED_VALUE"""),"Єдність")</f>
        <v>Єдність</v>
      </c>
      <c r="IX71" s="19"/>
      <c r="IY71" s="19"/>
      <c r="IZ71" s="19" t="str">
        <f ca="1">IFERROR(__xludf.DUMMYFUNCTION("""COMPUTED_VALUE"""),"Єдність")</f>
        <v>Єдність</v>
      </c>
      <c r="JA71" s="19"/>
      <c r="JB71" s="19"/>
      <c r="JC71" s="19" t="str">
        <f ca="1">IFERROR(__xludf.DUMMYFUNCTION("""COMPUTED_VALUE"""),"Єдність")</f>
        <v>Єдність</v>
      </c>
      <c r="JD71" s="19"/>
      <c r="JE71" s="19"/>
      <c r="JF71" s="19" t="str">
        <f ca="1">IFERROR(__xludf.DUMMYFUNCTION("""COMPUTED_VALUE"""),"Єдність")</f>
        <v>Єдність</v>
      </c>
      <c r="JG71" s="19"/>
      <c r="JH71" s="19"/>
      <c r="JI71" s="19" t="str">
        <f ca="1">IFERROR(__xludf.DUMMYFUNCTION("""COMPUTED_VALUE"""),"Єдність")</f>
        <v>Єдність</v>
      </c>
      <c r="JJ71" s="19"/>
      <c r="JK71" s="19"/>
      <c r="JL71" s="19" t="str">
        <f ca="1">IFERROR(__xludf.DUMMYFUNCTION("""COMPUTED_VALUE"""),"Єдність")</f>
        <v>Єдність</v>
      </c>
      <c r="JM71" s="19"/>
      <c r="JN71" s="19"/>
      <c r="JO71" s="19" t="str">
        <f ca="1">IFERROR(__xludf.DUMMYFUNCTION("""COMPUTED_VALUE"""),"Єдність")</f>
        <v>Єдність</v>
      </c>
      <c r="JP71" s="19"/>
      <c r="JQ71" s="19"/>
      <c r="JR71" s="19" t="str">
        <f ca="1">IFERROR(__xludf.DUMMYFUNCTION("""COMPUTED_VALUE"""),"Єдність")</f>
        <v>Єдність</v>
      </c>
      <c r="JS71" s="19"/>
      <c r="JT71" s="19"/>
      <c r="JU71" s="19" t="str">
        <f ca="1">IFERROR(__xludf.DUMMYFUNCTION("""COMPUTED_VALUE"""),"Єдність")</f>
        <v>Єдність</v>
      </c>
      <c r="JV71" s="19"/>
      <c r="JW71" s="19"/>
      <c r="JX71" s="19" t="str">
        <f ca="1">IFERROR(__xludf.DUMMYFUNCTION("""COMPUTED_VALUE"""),"Єдність")</f>
        <v>Єдність</v>
      </c>
      <c r="JY71" s="19"/>
      <c r="JZ71" s="19"/>
      <c r="KA71" s="19" t="str">
        <f ca="1">IFERROR(__xludf.DUMMYFUNCTION("""COMPUTED_VALUE"""),"Єдність")</f>
        <v>Єдність</v>
      </c>
      <c r="KB71" s="19"/>
      <c r="KC71" s="19"/>
      <c r="KD71" s="19" t="str">
        <f ca="1">IFERROR(__xludf.DUMMYFUNCTION("""COMPUTED_VALUE"""),"Єдність")</f>
        <v>Єдність</v>
      </c>
      <c r="KE71" s="19"/>
      <c r="KF71" s="19"/>
      <c r="KG71" s="19" t="str">
        <f ca="1">IFERROR(__xludf.DUMMYFUNCTION("""COMPUTED_VALUE"""),"Єдність")</f>
        <v>Єдність</v>
      </c>
      <c r="KH71" s="19"/>
      <c r="KI71" s="19"/>
      <c r="KJ71" s="19" t="str">
        <f ca="1">IFERROR(__xludf.DUMMYFUNCTION("""COMPUTED_VALUE"""),"Єдність")</f>
        <v>Єдність</v>
      </c>
      <c r="KK71" s="19"/>
      <c r="KL71" s="19"/>
      <c r="KM71" s="19" t="str">
        <f ca="1">IFERROR(__xludf.DUMMYFUNCTION("""COMPUTED_VALUE"""),"Єдність")</f>
        <v>Єдність</v>
      </c>
      <c r="KN71" s="19"/>
      <c r="KO71" s="19"/>
      <c r="KP71" s="19" t="str">
        <f ca="1">IFERROR(__xludf.DUMMYFUNCTION("""COMPUTED_VALUE"""),"Єдність")</f>
        <v>Єдність</v>
      </c>
      <c r="KQ71" s="19"/>
      <c r="KR71" s="19"/>
      <c r="KS71" s="19" t="str">
        <f ca="1">IFERROR(__xludf.DUMMYFUNCTION("""COMPUTED_VALUE"""),"Єдність")</f>
        <v>Єдність</v>
      </c>
      <c r="KT71" s="19"/>
      <c r="KU71" s="19"/>
      <c r="KV71" s="19" t="str">
        <f ca="1">IFERROR(__xludf.DUMMYFUNCTION("""COMPUTED_VALUE"""),"Єдність")</f>
        <v>Єдність</v>
      </c>
      <c r="KW71" s="19"/>
      <c r="KX71" s="19"/>
      <c r="KY71" s="19" t="str">
        <f ca="1">IFERROR(__xludf.DUMMYFUNCTION("""COMPUTED_VALUE"""),"Єдність")</f>
        <v>Єдність</v>
      </c>
      <c r="KZ71" s="19"/>
      <c r="LA71" s="19"/>
      <c r="LB71" s="19" t="str">
        <f ca="1">IFERROR(__xludf.DUMMYFUNCTION("""COMPUTED_VALUE"""),"Єдність")</f>
        <v>Єдність</v>
      </c>
      <c r="LC71" s="19"/>
      <c r="LD71" s="19"/>
      <c r="LE71" s="19" t="str">
        <f ca="1">IFERROR(__xludf.DUMMYFUNCTION("""COMPUTED_VALUE"""),"Єдність")</f>
        <v>Єдність</v>
      </c>
      <c r="LF71" s="19"/>
      <c r="LG71" s="19"/>
      <c r="LH71" s="19" t="str">
        <f ca="1">IFERROR(__xludf.DUMMYFUNCTION("""COMPUTED_VALUE"""),"Єдність")</f>
        <v>Єдність</v>
      </c>
      <c r="LI71" s="19"/>
      <c r="LJ71" s="19"/>
      <c r="LK71" s="19" t="str">
        <f ca="1">IFERROR(__xludf.DUMMYFUNCTION("""COMPUTED_VALUE"""),"Єдність")</f>
        <v>Єдність</v>
      </c>
      <c r="LL71" s="19"/>
      <c r="LM71" s="19"/>
      <c r="LN71" s="19" t="str">
        <f ca="1">IFERROR(__xludf.DUMMYFUNCTION("""COMPUTED_VALUE"""),"Єдність")</f>
        <v>Єдність</v>
      </c>
      <c r="LO71" s="19"/>
      <c r="LP71" s="19"/>
      <c r="LQ71" s="19" t="str">
        <f ca="1">IFERROR(__xludf.DUMMYFUNCTION("""COMPUTED_VALUE"""),"Єдність")</f>
        <v>Єдність</v>
      </c>
      <c r="LR71" s="19"/>
      <c r="LS71" s="19"/>
      <c r="LT71" s="19" t="str">
        <f ca="1">IFERROR(__xludf.DUMMYFUNCTION("""COMPUTED_VALUE"""),"Єдність")</f>
        <v>Єдність</v>
      </c>
      <c r="LU71" s="19"/>
      <c r="LV71" s="19"/>
      <c r="LW71" s="19" t="str">
        <f ca="1">IFERROR(__xludf.DUMMYFUNCTION("""COMPUTED_VALUE"""),"Єдність")</f>
        <v>Єдність</v>
      </c>
      <c r="LX71" s="19"/>
      <c r="LY71" s="19"/>
      <c r="LZ71" s="19" t="str">
        <f ca="1">IFERROR(__xludf.DUMMYFUNCTION("""COMPUTED_VALUE"""),"Єдність")</f>
        <v>Єдність</v>
      </c>
      <c r="MA71" s="19"/>
      <c r="MB71" s="19"/>
      <c r="MC71" s="19" t="str">
        <f ca="1">IFERROR(__xludf.DUMMYFUNCTION("""COMPUTED_VALUE"""),"Єдність")</f>
        <v>Єдність</v>
      </c>
      <c r="MD71" s="19"/>
      <c r="ME71" s="19"/>
      <c r="MF71" s="19" t="str">
        <f ca="1">IFERROR(__xludf.DUMMYFUNCTION("""COMPUTED_VALUE"""),"Єдність")</f>
        <v>Єдність</v>
      </c>
      <c r="MG71" s="19"/>
      <c r="MH71" s="19"/>
      <c r="MI71" s="19" t="str">
        <f ca="1">IFERROR(__xludf.DUMMYFUNCTION("""COMPUTED_VALUE"""),"Єдність")</f>
        <v>Єдність</v>
      </c>
      <c r="MJ71" s="19"/>
      <c r="MK71" s="19"/>
      <c r="ML71" s="19" t="str">
        <f ca="1">IFERROR(__xludf.DUMMYFUNCTION("""COMPUTED_VALUE"""),"Єдність")</f>
        <v>Єдність</v>
      </c>
      <c r="MM71" s="19"/>
      <c r="MN71" s="19"/>
      <c r="MO71" s="19" t="str">
        <f ca="1">IFERROR(__xludf.DUMMYFUNCTION("""COMPUTED_VALUE"""),"Єдність")</f>
        <v>Єдність</v>
      </c>
      <c r="MP71" s="19"/>
      <c r="MQ71" s="19"/>
      <c r="MR71" s="19" t="str">
        <f ca="1">IFERROR(__xludf.DUMMYFUNCTION("""COMPUTED_VALUE"""),"Єдність")</f>
        <v>Єдність</v>
      </c>
      <c r="MS71" s="19"/>
      <c r="MT71" s="19"/>
      <c r="MU71" s="19" t="str">
        <f ca="1">IFERROR(__xludf.DUMMYFUNCTION("""COMPUTED_VALUE"""),"Єдність")</f>
        <v>Єдність</v>
      </c>
      <c r="MV71" s="19"/>
      <c r="MW71" s="19"/>
      <c r="MX71" s="19" t="str">
        <f ca="1">IFERROR(__xludf.DUMMYFUNCTION("""COMPUTED_VALUE"""),"Єдність")</f>
        <v>Єдність</v>
      </c>
      <c r="MY71" s="19"/>
      <c r="MZ71" s="19"/>
      <c r="NA71" s="19" t="str">
        <f ca="1">IFERROR(__xludf.DUMMYFUNCTION("""COMPUTED_VALUE"""),"Єдність")</f>
        <v>Єдність</v>
      </c>
      <c r="NB71" s="19"/>
      <c r="NC71" s="19"/>
      <c r="ND71" s="19" t="str">
        <f ca="1">IFERROR(__xludf.DUMMYFUNCTION("""COMPUTED_VALUE"""),"Єдність")</f>
        <v>Єдність</v>
      </c>
      <c r="NE71" s="19"/>
      <c r="NF71" s="19"/>
      <c r="NG71" s="19" t="str">
        <f ca="1">IFERROR(__xludf.DUMMYFUNCTION("""COMPUTED_VALUE"""),"Єдність")</f>
        <v>Єдність</v>
      </c>
      <c r="NH71" s="19"/>
      <c r="NI71" s="19"/>
      <c r="NJ71" s="19" t="str">
        <f ca="1">IFERROR(__xludf.DUMMYFUNCTION("""COMPUTED_VALUE"""),"Єдність")</f>
        <v>Єдність</v>
      </c>
      <c r="NK71" s="19"/>
      <c r="NL71" s="19"/>
      <c r="NM71" s="19" t="str">
        <f ca="1">IFERROR(__xludf.DUMMYFUNCTION("""COMPUTED_VALUE"""),"Єдність")</f>
        <v>Єдність</v>
      </c>
      <c r="NN71" s="19"/>
      <c r="NO71" s="19"/>
      <c r="NP71" s="19" t="str">
        <f ca="1">IFERROR(__xludf.DUMMYFUNCTION("""COMPUTED_VALUE"""),"Єдність")</f>
        <v>Єдність</v>
      </c>
      <c r="NQ71" s="19"/>
      <c r="NR71" s="19"/>
      <c r="NS71" s="19" t="str">
        <f ca="1">IFERROR(__xludf.DUMMYFUNCTION("""COMPUTED_VALUE"""),"Єдність")</f>
        <v>Єдність</v>
      </c>
      <c r="NT71" s="19"/>
      <c r="NU71" s="19"/>
      <c r="NV71" s="19" t="str">
        <f ca="1">IFERROR(__xludf.DUMMYFUNCTION("""COMPUTED_VALUE"""),"Єдність")</f>
        <v>Єдність</v>
      </c>
      <c r="NW71" s="19"/>
      <c r="NX71" s="19"/>
      <c r="NY71" s="19" t="str">
        <f ca="1">IFERROR(__xludf.DUMMYFUNCTION("""COMPUTED_VALUE"""),"Єдність")</f>
        <v>Єдність</v>
      </c>
      <c r="NZ71" s="19"/>
      <c r="OA71" s="19"/>
      <c r="OB71" s="19" t="str">
        <f ca="1">IFERROR(__xludf.DUMMYFUNCTION("""COMPUTED_VALUE"""),"Єдність")</f>
        <v>Єдність</v>
      </c>
      <c r="OC71" s="19"/>
      <c r="OD71" s="19"/>
      <c r="OE71" s="19" t="str">
        <f ca="1">IFERROR(__xludf.DUMMYFUNCTION("""COMPUTED_VALUE"""),"Єдність")</f>
        <v>Єдність</v>
      </c>
      <c r="OF71" s="19"/>
      <c r="OG71" s="19"/>
      <c r="OH71" s="19" t="str">
        <f ca="1">IFERROR(__xludf.DUMMYFUNCTION("""COMPUTED_VALUE"""),"Єдність")</f>
        <v>Єдність</v>
      </c>
      <c r="OI71" s="19"/>
      <c r="OJ71" s="19"/>
      <c r="OK71" s="19" t="str">
        <f ca="1">IFERROR(__xludf.DUMMYFUNCTION("""COMPUTED_VALUE"""),"Єдність")</f>
        <v>Єдність</v>
      </c>
      <c r="OL71" s="19"/>
      <c r="OM71" s="19"/>
      <c r="ON71" s="19" t="str">
        <f ca="1">IFERROR(__xludf.DUMMYFUNCTION("""COMPUTED_VALUE"""),"Єдність")</f>
        <v>Єдність</v>
      </c>
      <c r="OO71" s="19"/>
      <c r="OP71" s="19"/>
      <c r="OQ71" s="19" t="str">
        <f ca="1">IFERROR(__xludf.DUMMYFUNCTION("""COMPUTED_VALUE"""),"Єдність")</f>
        <v>Єдність</v>
      </c>
      <c r="OR71" s="19"/>
      <c r="OS71" s="19"/>
      <c r="OT71" s="19" t="str">
        <f ca="1">IFERROR(__xludf.DUMMYFUNCTION("""COMPUTED_VALUE"""),"Єдність")</f>
        <v>Єдність</v>
      </c>
      <c r="OU71" s="19"/>
      <c r="OV71" s="19"/>
      <c r="OW71" s="19" t="str">
        <f ca="1">IFERROR(__xludf.DUMMYFUNCTION("""COMPUTED_VALUE"""),"Єдність")</f>
        <v>Єдність</v>
      </c>
      <c r="OX71" s="19"/>
      <c r="OY71" s="19"/>
      <c r="OZ71" s="19" t="str">
        <f ca="1">IFERROR(__xludf.DUMMYFUNCTION("""COMPUTED_VALUE"""),"Єдність")</f>
        <v>Єдність</v>
      </c>
      <c r="PA71" s="19"/>
      <c r="PB71" s="19"/>
      <c r="PC71" s="19" t="str">
        <f ca="1">IFERROR(__xludf.DUMMYFUNCTION("""COMPUTED_VALUE"""),"Єдність")</f>
        <v>Єдність</v>
      </c>
      <c r="PD71" s="19"/>
      <c r="PE71" s="19"/>
      <c r="PF71" s="19" t="str">
        <f ca="1">IFERROR(__xludf.DUMMYFUNCTION("""COMPUTED_VALUE"""),"Єдність")</f>
        <v>Єдність</v>
      </c>
      <c r="PG71" s="19"/>
      <c r="PH71" s="19"/>
      <c r="PI71" s="19" t="str">
        <f ca="1">IFERROR(__xludf.DUMMYFUNCTION("""COMPUTED_VALUE"""),"Єдність")</f>
        <v>Єдність</v>
      </c>
      <c r="PJ71" s="19"/>
      <c r="PK71" s="19"/>
      <c r="PL71" s="19" t="str">
        <f ca="1">IFERROR(__xludf.DUMMYFUNCTION("""COMPUTED_VALUE"""),"Єдність")</f>
        <v>Єдність</v>
      </c>
      <c r="PM71" s="19"/>
      <c r="PN71" s="19"/>
      <c r="PO71" s="19" t="str">
        <f ca="1">IFERROR(__xludf.DUMMYFUNCTION("""COMPUTED_VALUE"""),"Єдність")</f>
        <v>Єдність</v>
      </c>
      <c r="PP71" s="19"/>
      <c r="PQ71" s="19"/>
      <c r="PR71" s="19" t="str">
        <f ca="1">IFERROR(__xludf.DUMMYFUNCTION("""COMPUTED_VALUE"""),"Єдність")</f>
        <v>Єдність</v>
      </c>
      <c r="PS71" s="19"/>
      <c r="PT71" s="19"/>
      <c r="PU71" s="19" t="str">
        <f ca="1">IFERROR(__xludf.DUMMYFUNCTION("""COMPUTED_VALUE"""),"Єдність")</f>
        <v>Єдність</v>
      </c>
      <c r="PV71" s="19"/>
      <c r="PW71" s="19"/>
      <c r="PX71" s="19" t="str">
        <f ca="1">IFERROR(__xludf.DUMMYFUNCTION("""COMPUTED_VALUE"""),"Єдність")</f>
        <v>Єдність</v>
      </c>
      <c r="PY71" s="19"/>
      <c r="PZ71" s="19"/>
      <c r="QA71" s="19" t="str">
        <f ca="1">IFERROR(__xludf.DUMMYFUNCTION("""COMPUTED_VALUE"""),"Єдність")</f>
        <v>Єдність</v>
      </c>
      <c r="QB71" s="19"/>
      <c r="QC71" s="19"/>
      <c r="QD71" s="19" t="str">
        <f ca="1">IFERROR(__xludf.DUMMYFUNCTION("""COMPUTED_VALUE"""),"Єдність")</f>
        <v>Єдність</v>
      </c>
      <c r="QE71" s="19"/>
      <c r="QF71" s="19"/>
      <c r="QG71" s="19" t="str">
        <f ca="1">IFERROR(__xludf.DUMMYFUNCTION("""COMPUTED_VALUE"""),"Єдність")</f>
        <v>Єдність</v>
      </c>
      <c r="QH71" s="19"/>
      <c r="QI71" s="19"/>
      <c r="QJ71" s="19" t="str">
        <f ca="1">IFERROR(__xludf.DUMMYFUNCTION("""COMPUTED_VALUE"""),"Єдність")</f>
        <v>Єдність</v>
      </c>
      <c r="QK71" s="19"/>
    </row>
    <row r="72" spans="1:453" ht="12.75">
      <c r="A72" s="17">
        <f ca="1">IFERROR(__xludf.DUMMYFUNCTION("""COMPUTED_VALUE"""),28)</f>
        <v>28</v>
      </c>
      <c r="B72" s="17" t="str">
        <f ca="1">IFERROR(__xludf.DUMMYFUNCTION("""COMPUTED_VALUE"""),"Берікашвілі Н. В.")</f>
        <v>Берікашвілі Н. В.</v>
      </c>
      <c r="C72" s="19" t="str">
        <f ca="1">IFERROR(__xludf.DUMMYFUNCTION("""COMPUTED_VALUE"""),"...")</f>
        <v>...</v>
      </c>
      <c r="D72" s="19">
        <f ca="1">IFERROR(__xludf.DUMMYFUNCTION("""COMPUTED_VALUE"""),28)</f>
        <v>28</v>
      </c>
      <c r="E72" s="19" t="str">
        <f ca="1">IFERROR(__xludf.DUMMYFUNCTION("""COMPUTED_VALUE"""),"Берікашвілі Н. В.")</f>
        <v>Берікашвілі Н. В.</v>
      </c>
      <c r="F72" s="19" t="str">
        <f ca="1">IFERROR(__xludf.DUMMYFUNCTION("""COMPUTED_VALUE"""),"...")</f>
        <v>...</v>
      </c>
      <c r="G72" s="19">
        <f ca="1">IFERROR(__xludf.DUMMYFUNCTION("""COMPUTED_VALUE"""),28)</f>
        <v>28</v>
      </c>
      <c r="H72" s="19" t="str">
        <f ca="1">IFERROR(__xludf.DUMMYFUNCTION("""COMPUTED_VALUE"""),"Берікашвілі Н. В.")</f>
        <v>Берікашвілі Н. В.</v>
      </c>
      <c r="I72" s="19" t="str">
        <f ca="1">IFERROR(__xludf.DUMMYFUNCTION("""COMPUTED_VALUE"""),"...")</f>
        <v>...</v>
      </c>
      <c r="J72" s="19">
        <f ca="1">IFERROR(__xludf.DUMMYFUNCTION("""COMPUTED_VALUE"""),28)</f>
        <v>28</v>
      </c>
      <c r="K72" s="19" t="str">
        <f ca="1">IFERROR(__xludf.DUMMYFUNCTION("""COMPUTED_VALUE"""),"Берікашвілі Н. В.")</f>
        <v>Берікашвілі Н. В.</v>
      </c>
      <c r="L72" s="19" t="str">
        <f ca="1">IFERROR(__xludf.DUMMYFUNCTION("""COMPUTED_VALUE"""),"...")</f>
        <v>...</v>
      </c>
      <c r="M72" s="19">
        <f ca="1">IFERROR(__xludf.DUMMYFUNCTION("""COMPUTED_VALUE"""),28)</f>
        <v>28</v>
      </c>
      <c r="N72" s="19" t="str">
        <f ca="1">IFERROR(__xludf.DUMMYFUNCTION("""COMPUTED_VALUE"""),"Берікашвілі Н. В.")</f>
        <v>Берікашвілі Н. В.</v>
      </c>
      <c r="O72" s="19" t="str">
        <f ca="1">IFERROR(__xludf.DUMMYFUNCTION("""COMPUTED_VALUE"""),"...")</f>
        <v>...</v>
      </c>
      <c r="P72" s="19">
        <f ca="1">IFERROR(__xludf.DUMMYFUNCTION("""COMPUTED_VALUE"""),28)</f>
        <v>28</v>
      </c>
      <c r="Q72" s="19" t="str">
        <f ca="1">IFERROR(__xludf.DUMMYFUNCTION("""COMPUTED_VALUE"""),"Берікашвілі Н. В.")</f>
        <v>Берікашвілі Н. В.</v>
      </c>
      <c r="R72" s="19" t="str">
        <f ca="1">IFERROR(__xludf.DUMMYFUNCTION("""COMPUTED_VALUE"""),"...")</f>
        <v>...</v>
      </c>
      <c r="S72" s="19">
        <f ca="1">IFERROR(__xludf.DUMMYFUNCTION("""COMPUTED_VALUE"""),28)</f>
        <v>28</v>
      </c>
      <c r="T72" s="19" t="str">
        <f ca="1">IFERROR(__xludf.DUMMYFUNCTION("""COMPUTED_VALUE"""),"Берікашвілі Н. В.")</f>
        <v>Берікашвілі Н. В.</v>
      </c>
      <c r="U72" s="19" t="str">
        <f ca="1">IFERROR(__xludf.DUMMYFUNCTION("""COMPUTED_VALUE"""),"...")</f>
        <v>...</v>
      </c>
      <c r="V72" s="19">
        <f ca="1">IFERROR(__xludf.DUMMYFUNCTION("""COMPUTED_VALUE"""),28)</f>
        <v>28</v>
      </c>
      <c r="W72" s="19" t="str">
        <f ca="1">IFERROR(__xludf.DUMMYFUNCTION("""COMPUTED_VALUE"""),"Берікашвілі Н. В.")</f>
        <v>Берікашвілі Н. В.</v>
      </c>
      <c r="X72" s="19" t="str">
        <f ca="1">IFERROR(__xludf.DUMMYFUNCTION("""COMPUTED_VALUE"""),"...")</f>
        <v>...</v>
      </c>
      <c r="Y72" s="19">
        <f ca="1">IFERROR(__xludf.DUMMYFUNCTION("""COMPUTED_VALUE"""),28)</f>
        <v>28</v>
      </c>
      <c r="Z72" s="19" t="str">
        <f ca="1">IFERROR(__xludf.DUMMYFUNCTION("""COMPUTED_VALUE"""),"Берікашвілі Н. В.")</f>
        <v>Берікашвілі Н. В.</v>
      </c>
      <c r="AA72" s="19" t="str">
        <f ca="1">IFERROR(__xludf.DUMMYFUNCTION("""COMPUTED_VALUE"""),"...")</f>
        <v>...</v>
      </c>
      <c r="AB72" s="19">
        <f ca="1">IFERROR(__xludf.DUMMYFUNCTION("""COMPUTED_VALUE"""),28)</f>
        <v>28</v>
      </c>
      <c r="AC72" s="19" t="str">
        <f ca="1">IFERROR(__xludf.DUMMYFUNCTION("""COMPUTED_VALUE"""),"Берікашвілі Н. В.")</f>
        <v>Берікашвілі Н. В.</v>
      </c>
      <c r="AD72" s="19" t="str">
        <f ca="1">IFERROR(__xludf.DUMMYFUNCTION("""COMPUTED_VALUE"""),"...")</f>
        <v>...</v>
      </c>
      <c r="AE72" s="19">
        <f ca="1">IFERROR(__xludf.DUMMYFUNCTION("""COMPUTED_VALUE"""),28)</f>
        <v>28</v>
      </c>
      <c r="AF72" s="19" t="str">
        <f ca="1">IFERROR(__xludf.DUMMYFUNCTION("""COMPUTED_VALUE"""),"Берікашвілі Н. В.")</f>
        <v>Берікашвілі Н. В.</v>
      </c>
      <c r="AG72" s="19" t="str">
        <f ca="1">IFERROR(__xludf.DUMMYFUNCTION("""COMPUTED_VALUE"""),"...")</f>
        <v>...</v>
      </c>
      <c r="AH72" s="19">
        <f ca="1">IFERROR(__xludf.DUMMYFUNCTION("""COMPUTED_VALUE"""),28)</f>
        <v>28</v>
      </c>
      <c r="AI72" s="19" t="str">
        <f ca="1">IFERROR(__xludf.DUMMYFUNCTION("""COMPUTED_VALUE"""),"Берікашвілі Н. В.")</f>
        <v>Берікашвілі Н. В.</v>
      </c>
      <c r="AJ72" s="19" t="str">
        <f ca="1">IFERROR(__xludf.DUMMYFUNCTION("""COMPUTED_VALUE"""),"...")</f>
        <v>...</v>
      </c>
      <c r="AK72" s="19">
        <f ca="1">IFERROR(__xludf.DUMMYFUNCTION("""COMPUTED_VALUE"""),28)</f>
        <v>28</v>
      </c>
      <c r="AL72" s="19" t="str">
        <f ca="1">IFERROR(__xludf.DUMMYFUNCTION("""COMPUTED_VALUE"""),"Берікашвілі Н. В.")</f>
        <v>Берікашвілі Н. В.</v>
      </c>
      <c r="AM72" s="19" t="str">
        <f ca="1">IFERROR(__xludf.DUMMYFUNCTION("""COMPUTED_VALUE"""),"...")</f>
        <v>...</v>
      </c>
      <c r="AN72" s="19">
        <f ca="1">IFERROR(__xludf.DUMMYFUNCTION("""COMPUTED_VALUE"""),28)</f>
        <v>28</v>
      </c>
      <c r="AO72" s="19" t="str">
        <f ca="1">IFERROR(__xludf.DUMMYFUNCTION("""COMPUTED_VALUE"""),"Берікашвілі Н. В.")</f>
        <v>Берікашвілі Н. В.</v>
      </c>
      <c r="AP72" s="19" t="str">
        <f ca="1">IFERROR(__xludf.DUMMYFUNCTION("""COMPUTED_VALUE"""),"...")</f>
        <v>...</v>
      </c>
      <c r="AQ72" s="19">
        <f ca="1">IFERROR(__xludf.DUMMYFUNCTION("""COMPUTED_VALUE"""),28)</f>
        <v>28</v>
      </c>
      <c r="AR72" s="19" t="str">
        <f ca="1">IFERROR(__xludf.DUMMYFUNCTION("""COMPUTED_VALUE"""),"Берікашвілі Н. В.")</f>
        <v>Берікашвілі Н. В.</v>
      </c>
      <c r="AS72" s="19" t="str">
        <f ca="1">IFERROR(__xludf.DUMMYFUNCTION("""COMPUTED_VALUE"""),"...")</f>
        <v>...</v>
      </c>
      <c r="AT72" s="19">
        <f ca="1">IFERROR(__xludf.DUMMYFUNCTION("""COMPUTED_VALUE"""),28)</f>
        <v>28</v>
      </c>
      <c r="AU72" s="19" t="str">
        <f ca="1">IFERROR(__xludf.DUMMYFUNCTION("""COMPUTED_VALUE"""),"Берікашвілі Н. В.")</f>
        <v>Берікашвілі Н. В.</v>
      </c>
      <c r="AV72" s="19" t="str">
        <f ca="1">IFERROR(__xludf.DUMMYFUNCTION("""COMPUTED_VALUE"""),"...")</f>
        <v>...</v>
      </c>
      <c r="AW72" s="19">
        <f ca="1">IFERROR(__xludf.DUMMYFUNCTION("""COMPUTED_VALUE"""),28)</f>
        <v>28</v>
      </c>
      <c r="AX72" s="19" t="str">
        <f ca="1">IFERROR(__xludf.DUMMYFUNCTION("""COMPUTED_VALUE"""),"Берікашвілі Н. В.")</f>
        <v>Берікашвілі Н. В.</v>
      </c>
      <c r="AY72" s="19" t="str">
        <f ca="1">IFERROR(__xludf.DUMMYFUNCTION("""COMPUTED_VALUE"""),"...")</f>
        <v>...</v>
      </c>
      <c r="AZ72" s="19">
        <f ca="1">IFERROR(__xludf.DUMMYFUNCTION("""COMPUTED_VALUE"""),28)</f>
        <v>28</v>
      </c>
      <c r="BA72" s="19" t="str">
        <f ca="1">IFERROR(__xludf.DUMMYFUNCTION("""COMPUTED_VALUE"""),"Берікашвілі Н. В.")</f>
        <v>Берікашвілі Н. В.</v>
      </c>
      <c r="BB72" s="19" t="str">
        <f ca="1">IFERROR(__xludf.DUMMYFUNCTION("""COMPUTED_VALUE"""),"...")</f>
        <v>...</v>
      </c>
      <c r="BC72" s="19">
        <f ca="1">IFERROR(__xludf.DUMMYFUNCTION("""COMPUTED_VALUE"""),28)</f>
        <v>28</v>
      </c>
      <c r="BD72" s="19" t="str">
        <f ca="1">IFERROR(__xludf.DUMMYFUNCTION("""COMPUTED_VALUE"""),"Берікашвілі Н. В.")</f>
        <v>Берікашвілі Н. В.</v>
      </c>
      <c r="BE72" s="19" t="str">
        <f ca="1">IFERROR(__xludf.DUMMYFUNCTION("""COMPUTED_VALUE"""),"...")</f>
        <v>...</v>
      </c>
      <c r="BF72" s="19">
        <f ca="1">IFERROR(__xludf.DUMMYFUNCTION("""COMPUTED_VALUE"""),28)</f>
        <v>28</v>
      </c>
      <c r="BG72" s="19" t="str">
        <f ca="1">IFERROR(__xludf.DUMMYFUNCTION("""COMPUTED_VALUE"""),"Берікашвілі Н. В.")</f>
        <v>Берікашвілі Н. В.</v>
      </c>
      <c r="BH72" s="19" t="str">
        <f ca="1">IFERROR(__xludf.DUMMYFUNCTION("""COMPUTED_VALUE"""),"...")</f>
        <v>...</v>
      </c>
      <c r="BI72" s="19">
        <f ca="1">IFERROR(__xludf.DUMMYFUNCTION("""COMPUTED_VALUE"""),28)</f>
        <v>28</v>
      </c>
      <c r="BJ72" s="19" t="str">
        <f ca="1">IFERROR(__xludf.DUMMYFUNCTION("""COMPUTED_VALUE"""),"Берікашвілі Н. В.")</f>
        <v>Берікашвілі Н. В.</v>
      </c>
      <c r="BK72" s="19" t="str">
        <f ca="1">IFERROR(__xludf.DUMMYFUNCTION("""COMPUTED_VALUE"""),"...")</f>
        <v>...</v>
      </c>
      <c r="BL72" s="19">
        <f ca="1">IFERROR(__xludf.DUMMYFUNCTION("""COMPUTED_VALUE"""),28)</f>
        <v>28</v>
      </c>
      <c r="BM72" s="19" t="str">
        <f ca="1">IFERROR(__xludf.DUMMYFUNCTION("""COMPUTED_VALUE"""),"Берікашвілі Н. В.")</f>
        <v>Берікашвілі Н. В.</v>
      </c>
      <c r="BN72" s="19" t="str">
        <f ca="1">IFERROR(__xludf.DUMMYFUNCTION("""COMPUTED_VALUE"""),"...")</f>
        <v>...</v>
      </c>
      <c r="BO72" s="19">
        <f ca="1">IFERROR(__xludf.DUMMYFUNCTION("""COMPUTED_VALUE"""),28)</f>
        <v>28</v>
      </c>
      <c r="BP72" s="19" t="str">
        <f ca="1">IFERROR(__xludf.DUMMYFUNCTION("""COMPUTED_VALUE"""),"Берікашвілі Н. В.")</f>
        <v>Берікашвілі Н. В.</v>
      </c>
      <c r="BQ72" s="19" t="str">
        <f ca="1">IFERROR(__xludf.DUMMYFUNCTION("""COMPUTED_VALUE"""),"...")</f>
        <v>...</v>
      </c>
      <c r="BR72" s="19">
        <f ca="1">IFERROR(__xludf.DUMMYFUNCTION("""COMPUTED_VALUE"""),28)</f>
        <v>28</v>
      </c>
      <c r="BS72" s="19" t="str">
        <f ca="1">IFERROR(__xludf.DUMMYFUNCTION("""COMPUTED_VALUE"""),"Берікашвілі Н. В.")</f>
        <v>Берікашвілі Н. В.</v>
      </c>
      <c r="BT72" s="19" t="str">
        <f ca="1">IFERROR(__xludf.DUMMYFUNCTION("""COMPUTED_VALUE"""),"...")</f>
        <v>...</v>
      </c>
      <c r="BU72" s="19">
        <f ca="1">IFERROR(__xludf.DUMMYFUNCTION("""COMPUTED_VALUE"""),28)</f>
        <v>28</v>
      </c>
      <c r="BV72" s="19" t="str">
        <f ca="1">IFERROR(__xludf.DUMMYFUNCTION("""COMPUTED_VALUE"""),"Берікашвілі Н. В.")</f>
        <v>Берікашвілі Н. В.</v>
      </c>
      <c r="BW72" s="19" t="str">
        <f ca="1">IFERROR(__xludf.DUMMYFUNCTION("""COMPUTED_VALUE"""),"...")</f>
        <v>...</v>
      </c>
      <c r="BX72" s="19">
        <f ca="1">IFERROR(__xludf.DUMMYFUNCTION("""COMPUTED_VALUE"""),28)</f>
        <v>28</v>
      </c>
      <c r="BY72" s="19" t="str">
        <f ca="1">IFERROR(__xludf.DUMMYFUNCTION("""COMPUTED_VALUE"""),"Берікашвілі Н. В.")</f>
        <v>Берікашвілі Н. В.</v>
      </c>
      <c r="BZ72" s="19" t="str">
        <f ca="1">IFERROR(__xludf.DUMMYFUNCTION("""COMPUTED_VALUE"""),"...")</f>
        <v>...</v>
      </c>
      <c r="CA72" s="19">
        <f ca="1">IFERROR(__xludf.DUMMYFUNCTION("""COMPUTED_VALUE"""),28)</f>
        <v>28</v>
      </c>
      <c r="CB72" s="19" t="str">
        <f ca="1">IFERROR(__xludf.DUMMYFUNCTION("""COMPUTED_VALUE"""),"Берікашвілі Н. В.")</f>
        <v>Берікашвілі Н. В.</v>
      </c>
      <c r="CC72" s="19" t="str">
        <f ca="1">IFERROR(__xludf.DUMMYFUNCTION("""COMPUTED_VALUE"""),"...")</f>
        <v>...</v>
      </c>
      <c r="CD72" s="19">
        <f ca="1">IFERROR(__xludf.DUMMYFUNCTION("""COMPUTED_VALUE"""),28)</f>
        <v>28</v>
      </c>
      <c r="CE72" s="19" t="str">
        <f ca="1">IFERROR(__xludf.DUMMYFUNCTION("""COMPUTED_VALUE"""),"Берікашвілі Н. В.")</f>
        <v>Берікашвілі Н. В.</v>
      </c>
      <c r="CF72" s="19" t="str">
        <f ca="1">IFERROR(__xludf.DUMMYFUNCTION("""COMPUTED_VALUE"""),"...")</f>
        <v>...</v>
      </c>
      <c r="CG72" s="19">
        <f ca="1">IFERROR(__xludf.DUMMYFUNCTION("""COMPUTED_VALUE"""),28)</f>
        <v>28</v>
      </c>
      <c r="CH72" s="19" t="str">
        <f ca="1">IFERROR(__xludf.DUMMYFUNCTION("""COMPUTED_VALUE"""),"Берікашвілі Н. В.")</f>
        <v>Берікашвілі Н. В.</v>
      </c>
      <c r="CI72" s="19" t="str">
        <f ca="1">IFERROR(__xludf.DUMMYFUNCTION("""COMPUTED_VALUE"""),"...")</f>
        <v>...</v>
      </c>
      <c r="CJ72" s="19">
        <f ca="1">IFERROR(__xludf.DUMMYFUNCTION("""COMPUTED_VALUE"""),28)</f>
        <v>28</v>
      </c>
      <c r="CK72" s="19" t="str">
        <f ca="1">IFERROR(__xludf.DUMMYFUNCTION("""COMPUTED_VALUE"""),"Берікашвілі Н. В.")</f>
        <v>Берікашвілі Н. В.</v>
      </c>
      <c r="CL72" s="19" t="str">
        <f ca="1">IFERROR(__xludf.DUMMYFUNCTION("""COMPUTED_VALUE"""),"...")</f>
        <v>...</v>
      </c>
      <c r="CM72" s="19">
        <f ca="1">IFERROR(__xludf.DUMMYFUNCTION("""COMPUTED_VALUE"""),28)</f>
        <v>28</v>
      </c>
      <c r="CN72" s="19" t="str">
        <f ca="1">IFERROR(__xludf.DUMMYFUNCTION("""COMPUTED_VALUE"""),"Берікашвілі Н. В.")</f>
        <v>Берікашвілі Н. В.</v>
      </c>
      <c r="CO72" s="19" t="str">
        <f ca="1">IFERROR(__xludf.DUMMYFUNCTION("""COMPUTED_VALUE"""),"...")</f>
        <v>...</v>
      </c>
      <c r="CP72" s="19">
        <f ca="1">IFERROR(__xludf.DUMMYFUNCTION("""COMPUTED_VALUE"""),28)</f>
        <v>28</v>
      </c>
      <c r="CQ72" s="19" t="str">
        <f ca="1">IFERROR(__xludf.DUMMYFUNCTION("""COMPUTED_VALUE"""),"Берікашвілі Н. В.")</f>
        <v>Берікашвілі Н. В.</v>
      </c>
      <c r="CR72" s="19" t="str">
        <f ca="1">IFERROR(__xludf.DUMMYFUNCTION("""COMPUTED_VALUE"""),"...")</f>
        <v>...</v>
      </c>
      <c r="CS72" s="19">
        <f ca="1">IFERROR(__xludf.DUMMYFUNCTION("""COMPUTED_VALUE"""),28)</f>
        <v>28</v>
      </c>
      <c r="CT72" s="19" t="str">
        <f ca="1">IFERROR(__xludf.DUMMYFUNCTION("""COMPUTED_VALUE"""),"Берікашвілі Н. В.")</f>
        <v>Берікашвілі Н. В.</v>
      </c>
      <c r="CU72" s="19" t="str">
        <f ca="1">IFERROR(__xludf.DUMMYFUNCTION("""COMPUTED_VALUE"""),"...")</f>
        <v>...</v>
      </c>
      <c r="CV72" s="19">
        <f ca="1">IFERROR(__xludf.DUMMYFUNCTION("""COMPUTED_VALUE"""),28)</f>
        <v>28</v>
      </c>
      <c r="CW72" s="19" t="str">
        <f ca="1">IFERROR(__xludf.DUMMYFUNCTION("""COMPUTED_VALUE"""),"Берікашвілі Н. В.")</f>
        <v>Берікашвілі Н. В.</v>
      </c>
      <c r="CX72" s="19" t="str">
        <f ca="1">IFERROR(__xludf.DUMMYFUNCTION("""COMPUTED_VALUE"""),"...")</f>
        <v>...</v>
      </c>
      <c r="CY72" s="19">
        <f ca="1">IFERROR(__xludf.DUMMYFUNCTION("""COMPUTED_VALUE"""),28)</f>
        <v>28</v>
      </c>
      <c r="CZ72" s="19" t="str">
        <f ca="1">IFERROR(__xludf.DUMMYFUNCTION("""COMPUTED_VALUE"""),"Берікашвілі Н. В.")</f>
        <v>Берікашвілі Н. В.</v>
      </c>
      <c r="DA72" s="19" t="str">
        <f ca="1">IFERROR(__xludf.DUMMYFUNCTION("""COMPUTED_VALUE"""),"...")</f>
        <v>...</v>
      </c>
      <c r="DB72" s="19">
        <f ca="1">IFERROR(__xludf.DUMMYFUNCTION("""COMPUTED_VALUE"""),28)</f>
        <v>28</v>
      </c>
      <c r="DC72" s="19" t="str">
        <f ca="1">IFERROR(__xludf.DUMMYFUNCTION("""COMPUTED_VALUE"""),"Берікашвілі Н. В.")</f>
        <v>Берікашвілі Н. В.</v>
      </c>
      <c r="DD72" s="19" t="str">
        <f ca="1">IFERROR(__xludf.DUMMYFUNCTION("""COMPUTED_VALUE"""),"...")</f>
        <v>...</v>
      </c>
      <c r="DE72" s="19">
        <f ca="1">IFERROR(__xludf.DUMMYFUNCTION("""COMPUTED_VALUE"""),28)</f>
        <v>28</v>
      </c>
      <c r="DF72" s="19" t="str">
        <f ca="1">IFERROR(__xludf.DUMMYFUNCTION("""COMPUTED_VALUE"""),"Берікашвілі Н. В.")</f>
        <v>Берікашвілі Н. В.</v>
      </c>
      <c r="DG72" s="19" t="str">
        <f ca="1">IFERROR(__xludf.DUMMYFUNCTION("""COMPUTED_VALUE"""),"...")</f>
        <v>...</v>
      </c>
      <c r="DH72" s="19">
        <f ca="1">IFERROR(__xludf.DUMMYFUNCTION("""COMPUTED_VALUE"""),28)</f>
        <v>28</v>
      </c>
      <c r="DI72" s="19" t="str">
        <f ca="1">IFERROR(__xludf.DUMMYFUNCTION("""COMPUTED_VALUE"""),"Берікашвілі Н. В.")</f>
        <v>Берікашвілі Н. В.</v>
      </c>
      <c r="DJ72" s="19" t="str">
        <f ca="1">IFERROR(__xludf.DUMMYFUNCTION("""COMPUTED_VALUE"""),"...")</f>
        <v>...</v>
      </c>
      <c r="DK72" s="19">
        <f ca="1">IFERROR(__xludf.DUMMYFUNCTION("""COMPUTED_VALUE"""),28)</f>
        <v>28</v>
      </c>
      <c r="DL72" s="19" t="str">
        <f ca="1">IFERROR(__xludf.DUMMYFUNCTION("""COMPUTED_VALUE"""),"Берікашвілі Н. В.")</f>
        <v>Берікашвілі Н. В.</v>
      </c>
      <c r="DM72" s="19" t="str">
        <f ca="1">IFERROR(__xludf.DUMMYFUNCTION("""COMPUTED_VALUE"""),"...")</f>
        <v>...</v>
      </c>
      <c r="DN72" s="19">
        <f ca="1">IFERROR(__xludf.DUMMYFUNCTION("""COMPUTED_VALUE"""),28)</f>
        <v>28</v>
      </c>
      <c r="DO72" s="19" t="str">
        <f ca="1">IFERROR(__xludf.DUMMYFUNCTION("""COMPUTED_VALUE"""),"Берікашвілі Н. В.")</f>
        <v>Берікашвілі Н. В.</v>
      </c>
      <c r="DP72" s="19" t="str">
        <f ca="1">IFERROR(__xludf.DUMMYFUNCTION("""COMPUTED_VALUE"""),"...")</f>
        <v>...</v>
      </c>
      <c r="DQ72" s="19">
        <f ca="1">IFERROR(__xludf.DUMMYFUNCTION("""COMPUTED_VALUE"""),28)</f>
        <v>28</v>
      </c>
      <c r="DR72" s="19" t="str">
        <f ca="1">IFERROR(__xludf.DUMMYFUNCTION("""COMPUTED_VALUE"""),"Берікашвілі Н. В.")</f>
        <v>Берікашвілі Н. В.</v>
      </c>
      <c r="DS72" s="19" t="str">
        <f ca="1">IFERROR(__xludf.DUMMYFUNCTION("""COMPUTED_VALUE"""),"...")</f>
        <v>...</v>
      </c>
      <c r="DT72" s="19">
        <f ca="1">IFERROR(__xludf.DUMMYFUNCTION("""COMPUTED_VALUE"""),28)</f>
        <v>28</v>
      </c>
      <c r="DU72" s="19" t="str">
        <f ca="1">IFERROR(__xludf.DUMMYFUNCTION("""COMPUTED_VALUE"""),"Берікашвілі Н. В.")</f>
        <v>Берікашвілі Н. В.</v>
      </c>
      <c r="DV72" s="19" t="str">
        <f ca="1">IFERROR(__xludf.DUMMYFUNCTION("""COMPUTED_VALUE"""),"...")</f>
        <v>...</v>
      </c>
      <c r="DW72" s="19">
        <f ca="1">IFERROR(__xludf.DUMMYFUNCTION("""COMPUTED_VALUE"""),28)</f>
        <v>28</v>
      </c>
      <c r="DX72" s="19" t="str">
        <f ca="1">IFERROR(__xludf.DUMMYFUNCTION("""COMPUTED_VALUE"""),"Берікашвілі Н. В.")</f>
        <v>Берікашвілі Н. В.</v>
      </c>
      <c r="DY72" s="19" t="str">
        <f ca="1">IFERROR(__xludf.DUMMYFUNCTION("""COMPUTED_VALUE"""),"...")</f>
        <v>...</v>
      </c>
      <c r="DZ72" s="19">
        <f ca="1">IFERROR(__xludf.DUMMYFUNCTION("""COMPUTED_VALUE"""),28)</f>
        <v>28</v>
      </c>
      <c r="EA72" s="19" t="str">
        <f ca="1">IFERROR(__xludf.DUMMYFUNCTION("""COMPUTED_VALUE"""),"Берікашвілі Н. В.")</f>
        <v>Берікашвілі Н. В.</v>
      </c>
      <c r="EB72" s="19" t="str">
        <f ca="1">IFERROR(__xludf.DUMMYFUNCTION("""COMPUTED_VALUE"""),"...")</f>
        <v>...</v>
      </c>
      <c r="EC72" s="19">
        <f ca="1">IFERROR(__xludf.DUMMYFUNCTION("""COMPUTED_VALUE"""),28)</f>
        <v>28</v>
      </c>
      <c r="ED72" s="19" t="str">
        <f ca="1">IFERROR(__xludf.DUMMYFUNCTION("""COMPUTED_VALUE"""),"Берікашвілі Н. В.")</f>
        <v>Берікашвілі Н. В.</v>
      </c>
      <c r="EE72" s="19" t="str">
        <f ca="1">IFERROR(__xludf.DUMMYFUNCTION("""COMPUTED_VALUE"""),"...")</f>
        <v>...</v>
      </c>
      <c r="EF72" s="19">
        <f ca="1">IFERROR(__xludf.DUMMYFUNCTION("""COMPUTED_VALUE"""),28)</f>
        <v>28</v>
      </c>
      <c r="EG72" s="19" t="str">
        <f ca="1">IFERROR(__xludf.DUMMYFUNCTION("""COMPUTED_VALUE"""),"Берікашвілі Н. В.")</f>
        <v>Берікашвілі Н. В.</v>
      </c>
      <c r="EH72" s="19" t="str">
        <f ca="1">IFERROR(__xludf.DUMMYFUNCTION("""COMPUTED_VALUE"""),"...")</f>
        <v>...</v>
      </c>
      <c r="EI72" s="19">
        <f ca="1">IFERROR(__xludf.DUMMYFUNCTION("""COMPUTED_VALUE"""),28)</f>
        <v>28</v>
      </c>
      <c r="EJ72" s="19" t="str">
        <f ca="1">IFERROR(__xludf.DUMMYFUNCTION("""COMPUTED_VALUE"""),"Берікашвілі Н. В.")</f>
        <v>Берікашвілі Н. В.</v>
      </c>
      <c r="EK72" s="19" t="str">
        <f ca="1">IFERROR(__xludf.DUMMYFUNCTION("""COMPUTED_VALUE"""),"...")</f>
        <v>...</v>
      </c>
      <c r="EL72" s="19">
        <f ca="1">IFERROR(__xludf.DUMMYFUNCTION("""COMPUTED_VALUE"""),28)</f>
        <v>28</v>
      </c>
      <c r="EM72" s="19" t="str">
        <f ca="1">IFERROR(__xludf.DUMMYFUNCTION("""COMPUTED_VALUE"""),"Берікашвілі Н. В.")</f>
        <v>Берікашвілі Н. В.</v>
      </c>
      <c r="EN72" s="19" t="str">
        <f ca="1">IFERROR(__xludf.DUMMYFUNCTION("""COMPUTED_VALUE"""),"...")</f>
        <v>...</v>
      </c>
      <c r="EO72" s="19">
        <f ca="1">IFERROR(__xludf.DUMMYFUNCTION("""COMPUTED_VALUE"""),28)</f>
        <v>28</v>
      </c>
      <c r="EP72" s="19" t="str">
        <f ca="1">IFERROR(__xludf.DUMMYFUNCTION("""COMPUTED_VALUE"""),"Берікашвілі Н. В.")</f>
        <v>Берікашвілі Н. В.</v>
      </c>
      <c r="EQ72" s="19" t="str">
        <f ca="1">IFERROR(__xludf.DUMMYFUNCTION("""COMPUTED_VALUE"""),"...")</f>
        <v>...</v>
      </c>
      <c r="ER72" s="19">
        <f ca="1">IFERROR(__xludf.DUMMYFUNCTION("""COMPUTED_VALUE"""),28)</f>
        <v>28</v>
      </c>
      <c r="ES72" s="19" t="str">
        <f ca="1">IFERROR(__xludf.DUMMYFUNCTION("""COMPUTED_VALUE"""),"Берікашвілі Н. В.")</f>
        <v>Берікашвілі Н. В.</v>
      </c>
      <c r="ET72" s="19" t="str">
        <f ca="1">IFERROR(__xludf.DUMMYFUNCTION("""COMPUTED_VALUE"""),"...")</f>
        <v>...</v>
      </c>
      <c r="EU72" s="19">
        <f ca="1">IFERROR(__xludf.DUMMYFUNCTION("""COMPUTED_VALUE"""),28)</f>
        <v>28</v>
      </c>
      <c r="EV72" s="19" t="str">
        <f ca="1">IFERROR(__xludf.DUMMYFUNCTION("""COMPUTED_VALUE"""),"Берікашвілі Н. В.")</f>
        <v>Берікашвілі Н. В.</v>
      </c>
      <c r="EW72" s="19" t="str">
        <f ca="1">IFERROR(__xludf.DUMMYFUNCTION("""COMPUTED_VALUE"""),"...")</f>
        <v>...</v>
      </c>
      <c r="EX72" s="19">
        <f ca="1">IFERROR(__xludf.DUMMYFUNCTION("""COMPUTED_VALUE"""),28)</f>
        <v>28</v>
      </c>
      <c r="EY72" s="19" t="str">
        <f ca="1">IFERROR(__xludf.DUMMYFUNCTION("""COMPUTED_VALUE"""),"Берікашвілі Н. В.")</f>
        <v>Берікашвілі Н. В.</v>
      </c>
      <c r="EZ72" s="19" t="str">
        <f ca="1">IFERROR(__xludf.DUMMYFUNCTION("""COMPUTED_VALUE"""),"...")</f>
        <v>...</v>
      </c>
      <c r="FA72" s="19">
        <f ca="1">IFERROR(__xludf.DUMMYFUNCTION("""COMPUTED_VALUE"""),28)</f>
        <v>28</v>
      </c>
      <c r="FB72" s="19" t="str">
        <f ca="1">IFERROR(__xludf.DUMMYFUNCTION("""COMPUTED_VALUE"""),"Берікашвілі Н. В.")</f>
        <v>Берікашвілі Н. В.</v>
      </c>
      <c r="FC72" s="19" t="str">
        <f ca="1">IFERROR(__xludf.DUMMYFUNCTION("""COMPUTED_VALUE"""),"...")</f>
        <v>...</v>
      </c>
      <c r="FD72" s="19">
        <f ca="1">IFERROR(__xludf.DUMMYFUNCTION("""COMPUTED_VALUE"""),28)</f>
        <v>28</v>
      </c>
      <c r="FE72" s="19" t="str">
        <f ca="1">IFERROR(__xludf.DUMMYFUNCTION("""COMPUTED_VALUE"""),"Берікашвілі Н. В.")</f>
        <v>Берікашвілі Н. В.</v>
      </c>
      <c r="FF72" s="19" t="str">
        <f ca="1">IFERROR(__xludf.DUMMYFUNCTION("""COMPUTED_VALUE"""),"...")</f>
        <v>...</v>
      </c>
      <c r="FG72" s="19">
        <f ca="1">IFERROR(__xludf.DUMMYFUNCTION("""COMPUTED_VALUE"""),28)</f>
        <v>28</v>
      </c>
      <c r="FH72" s="19" t="str">
        <f ca="1">IFERROR(__xludf.DUMMYFUNCTION("""COMPUTED_VALUE"""),"Берікашвілі Н. В.")</f>
        <v>Берікашвілі Н. В.</v>
      </c>
      <c r="FI72" s="19" t="str">
        <f ca="1">IFERROR(__xludf.DUMMYFUNCTION("""COMPUTED_VALUE"""),"...")</f>
        <v>...</v>
      </c>
      <c r="FJ72" s="19">
        <f ca="1">IFERROR(__xludf.DUMMYFUNCTION("""COMPUTED_VALUE"""),28)</f>
        <v>28</v>
      </c>
      <c r="FK72" s="19" t="str">
        <f ca="1">IFERROR(__xludf.DUMMYFUNCTION("""COMPUTED_VALUE"""),"Берікашвілі Н. В.")</f>
        <v>Берікашвілі Н. В.</v>
      </c>
      <c r="FL72" s="19" t="str">
        <f ca="1">IFERROR(__xludf.DUMMYFUNCTION("""COMPUTED_VALUE"""),"...")</f>
        <v>...</v>
      </c>
      <c r="FM72" s="19">
        <f ca="1">IFERROR(__xludf.DUMMYFUNCTION("""COMPUTED_VALUE"""),28)</f>
        <v>28</v>
      </c>
      <c r="FN72" s="19" t="str">
        <f ca="1">IFERROR(__xludf.DUMMYFUNCTION("""COMPUTED_VALUE"""),"Берікашвілі Н. В.")</f>
        <v>Берікашвілі Н. В.</v>
      </c>
      <c r="FO72" s="19" t="str">
        <f ca="1">IFERROR(__xludf.DUMMYFUNCTION("""COMPUTED_VALUE"""),"...")</f>
        <v>...</v>
      </c>
      <c r="FP72" s="19">
        <f ca="1">IFERROR(__xludf.DUMMYFUNCTION("""COMPUTED_VALUE"""),28)</f>
        <v>28</v>
      </c>
      <c r="FQ72" s="19" t="str">
        <f ca="1">IFERROR(__xludf.DUMMYFUNCTION("""COMPUTED_VALUE"""),"Берікашвілі Н. В.")</f>
        <v>Берікашвілі Н. В.</v>
      </c>
      <c r="FR72" s="19" t="str">
        <f ca="1">IFERROR(__xludf.DUMMYFUNCTION("""COMPUTED_VALUE"""),"...")</f>
        <v>...</v>
      </c>
      <c r="FS72" s="19">
        <f ca="1">IFERROR(__xludf.DUMMYFUNCTION("""COMPUTED_VALUE"""),28)</f>
        <v>28</v>
      </c>
      <c r="FT72" s="19" t="str">
        <f ca="1">IFERROR(__xludf.DUMMYFUNCTION("""COMPUTED_VALUE"""),"Берікашвілі Н. В.")</f>
        <v>Берікашвілі Н. В.</v>
      </c>
      <c r="FU72" s="19" t="str">
        <f ca="1">IFERROR(__xludf.DUMMYFUNCTION("""COMPUTED_VALUE"""),"...")</f>
        <v>...</v>
      </c>
      <c r="FV72" s="19">
        <f ca="1">IFERROR(__xludf.DUMMYFUNCTION("""COMPUTED_VALUE"""),28)</f>
        <v>28</v>
      </c>
      <c r="FW72" s="19" t="str">
        <f ca="1">IFERROR(__xludf.DUMMYFUNCTION("""COMPUTED_VALUE"""),"Берікашвілі Н. В.")</f>
        <v>Берікашвілі Н. В.</v>
      </c>
      <c r="FX72" s="19" t="str">
        <f ca="1">IFERROR(__xludf.DUMMYFUNCTION("""COMPUTED_VALUE"""),"...")</f>
        <v>...</v>
      </c>
      <c r="FY72" s="19">
        <f ca="1">IFERROR(__xludf.DUMMYFUNCTION("""COMPUTED_VALUE"""),28)</f>
        <v>28</v>
      </c>
      <c r="FZ72" s="19" t="str">
        <f ca="1">IFERROR(__xludf.DUMMYFUNCTION("""COMPUTED_VALUE"""),"Берікашвілі Н. В.")</f>
        <v>Берікашвілі Н. В.</v>
      </c>
      <c r="GA72" s="19" t="str">
        <f ca="1">IFERROR(__xludf.DUMMYFUNCTION("""COMPUTED_VALUE"""),"...")</f>
        <v>...</v>
      </c>
      <c r="GB72" s="19">
        <f ca="1">IFERROR(__xludf.DUMMYFUNCTION("""COMPUTED_VALUE"""),28)</f>
        <v>28</v>
      </c>
      <c r="GC72" s="19" t="str">
        <f ca="1">IFERROR(__xludf.DUMMYFUNCTION("""COMPUTED_VALUE"""),"Берікашвілі Н. В.")</f>
        <v>Берікашвілі Н. В.</v>
      </c>
      <c r="GD72" s="19" t="str">
        <f ca="1">IFERROR(__xludf.DUMMYFUNCTION("""COMPUTED_VALUE"""),"...")</f>
        <v>...</v>
      </c>
      <c r="GE72" s="19">
        <f ca="1">IFERROR(__xludf.DUMMYFUNCTION("""COMPUTED_VALUE"""),28)</f>
        <v>28</v>
      </c>
      <c r="GF72" s="19" t="str">
        <f ca="1">IFERROR(__xludf.DUMMYFUNCTION("""COMPUTED_VALUE"""),"Берікашвілі Н. В.")</f>
        <v>Берікашвілі Н. В.</v>
      </c>
      <c r="GG72" s="19" t="str">
        <f ca="1">IFERROR(__xludf.DUMMYFUNCTION("""COMPUTED_VALUE"""),"...")</f>
        <v>...</v>
      </c>
      <c r="GH72" s="19">
        <f ca="1">IFERROR(__xludf.DUMMYFUNCTION("""COMPUTED_VALUE"""),28)</f>
        <v>28</v>
      </c>
      <c r="GI72" s="19" t="str">
        <f ca="1">IFERROR(__xludf.DUMMYFUNCTION("""COMPUTED_VALUE"""),"Берікашвілі Н. В.")</f>
        <v>Берікашвілі Н. В.</v>
      </c>
      <c r="GJ72" s="19" t="str">
        <f ca="1">IFERROR(__xludf.DUMMYFUNCTION("""COMPUTED_VALUE"""),"...")</f>
        <v>...</v>
      </c>
      <c r="GK72" s="19">
        <f ca="1">IFERROR(__xludf.DUMMYFUNCTION("""COMPUTED_VALUE"""),28)</f>
        <v>28</v>
      </c>
      <c r="GL72" s="19" t="str">
        <f ca="1">IFERROR(__xludf.DUMMYFUNCTION("""COMPUTED_VALUE"""),"Берікашвілі Н. В.")</f>
        <v>Берікашвілі Н. В.</v>
      </c>
      <c r="GM72" s="19" t="str">
        <f ca="1">IFERROR(__xludf.DUMMYFUNCTION("""COMPUTED_VALUE"""),"...")</f>
        <v>...</v>
      </c>
      <c r="GN72" s="19">
        <f ca="1">IFERROR(__xludf.DUMMYFUNCTION("""COMPUTED_VALUE"""),28)</f>
        <v>28</v>
      </c>
      <c r="GO72" s="19" t="str">
        <f ca="1">IFERROR(__xludf.DUMMYFUNCTION("""COMPUTED_VALUE"""),"Берікашвілі Н. В.")</f>
        <v>Берікашвілі Н. В.</v>
      </c>
      <c r="GP72" s="19" t="str">
        <f ca="1">IFERROR(__xludf.DUMMYFUNCTION("""COMPUTED_VALUE"""),"...")</f>
        <v>...</v>
      </c>
      <c r="GQ72" s="19">
        <f ca="1">IFERROR(__xludf.DUMMYFUNCTION("""COMPUTED_VALUE"""),28)</f>
        <v>28</v>
      </c>
      <c r="GR72" s="19" t="str">
        <f ca="1">IFERROR(__xludf.DUMMYFUNCTION("""COMPUTED_VALUE"""),"Берікашвілі Н. В.")</f>
        <v>Берікашвілі Н. В.</v>
      </c>
      <c r="GS72" s="19" t="str">
        <f ca="1">IFERROR(__xludf.DUMMYFUNCTION("""COMPUTED_VALUE"""),"...")</f>
        <v>...</v>
      </c>
      <c r="GT72" s="19">
        <f ca="1">IFERROR(__xludf.DUMMYFUNCTION("""COMPUTED_VALUE"""),28)</f>
        <v>28</v>
      </c>
      <c r="GU72" s="19" t="str">
        <f ca="1">IFERROR(__xludf.DUMMYFUNCTION("""COMPUTED_VALUE"""),"Берікашвілі Н. В.")</f>
        <v>Берікашвілі Н. В.</v>
      </c>
      <c r="GV72" s="19" t="str">
        <f ca="1">IFERROR(__xludf.DUMMYFUNCTION("""COMPUTED_VALUE"""),"...")</f>
        <v>...</v>
      </c>
      <c r="GW72" s="19">
        <f ca="1">IFERROR(__xludf.DUMMYFUNCTION("""COMPUTED_VALUE"""),28)</f>
        <v>28</v>
      </c>
      <c r="GX72" s="19" t="str">
        <f ca="1">IFERROR(__xludf.DUMMYFUNCTION("""COMPUTED_VALUE"""),"Берікашвілі Н. В.")</f>
        <v>Берікашвілі Н. В.</v>
      </c>
      <c r="GY72" s="19" t="str">
        <f ca="1">IFERROR(__xludf.DUMMYFUNCTION("""COMPUTED_VALUE"""),"...")</f>
        <v>...</v>
      </c>
      <c r="GZ72" s="19">
        <f ca="1">IFERROR(__xludf.DUMMYFUNCTION("""COMPUTED_VALUE"""),28)</f>
        <v>28</v>
      </c>
      <c r="HA72" s="19" t="str">
        <f ca="1">IFERROR(__xludf.DUMMYFUNCTION("""COMPUTED_VALUE"""),"Берікашвілі Н. В.")</f>
        <v>Берікашвілі Н. В.</v>
      </c>
      <c r="HB72" s="19" t="str">
        <f ca="1">IFERROR(__xludf.DUMMYFUNCTION("""COMPUTED_VALUE"""),"...")</f>
        <v>...</v>
      </c>
      <c r="HC72" s="19">
        <f ca="1">IFERROR(__xludf.DUMMYFUNCTION("""COMPUTED_VALUE"""),28)</f>
        <v>28</v>
      </c>
      <c r="HD72" s="19" t="str">
        <f ca="1">IFERROR(__xludf.DUMMYFUNCTION("""COMPUTED_VALUE"""),"Берікашвілі Н. В.")</f>
        <v>Берікашвілі Н. В.</v>
      </c>
      <c r="HE72" s="19" t="str">
        <f ca="1">IFERROR(__xludf.DUMMYFUNCTION("""COMPUTED_VALUE"""),"...")</f>
        <v>...</v>
      </c>
      <c r="HF72" s="19">
        <f ca="1">IFERROR(__xludf.DUMMYFUNCTION("""COMPUTED_VALUE"""),28)</f>
        <v>28</v>
      </c>
      <c r="HG72" s="19" t="str">
        <f ca="1">IFERROR(__xludf.DUMMYFUNCTION("""COMPUTED_VALUE"""),"Берікашвілі Н. В.")</f>
        <v>Берікашвілі Н. В.</v>
      </c>
      <c r="HH72" s="19" t="str">
        <f ca="1">IFERROR(__xludf.DUMMYFUNCTION("""COMPUTED_VALUE"""),"...")</f>
        <v>...</v>
      </c>
      <c r="HI72" s="19">
        <f ca="1">IFERROR(__xludf.DUMMYFUNCTION("""COMPUTED_VALUE"""),28)</f>
        <v>28</v>
      </c>
      <c r="HJ72" s="19" t="str">
        <f ca="1">IFERROR(__xludf.DUMMYFUNCTION("""COMPUTED_VALUE"""),"Берікашвілі Н. В.")</f>
        <v>Берікашвілі Н. В.</v>
      </c>
      <c r="HK72" s="19" t="str">
        <f ca="1">IFERROR(__xludf.DUMMYFUNCTION("""COMPUTED_VALUE"""),"...")</f>
        <v>...</v>
      </c>
      <c r="HL72" s="19">
        <f ca="1">IFERROR(__xludf.DUMMYFUNCTION("""COMPUTED_VALUE"""),28)</f>
        <v>28</v>
      </c>
      <c r="HM72" s="19" t="str">
        <f ca="1">IFERROR(__xludf.DUMMYFUNCTION("""COMPUTED_VALUE"""),"Берікашвілі Н. В.")</f>
        <v>Берікашвілі Н. В.</v>
      </c>
      <c r="HN72" s="19" t="str">
        <f ca="1">IFERROR(__xludf.DUMMYFUNCTION("""COMPUTED_VALUE"""),"...")</f>
        <v>...</v>
      </c>
      <c r="HO72" s="19">
        <f ca="1">IFERROR(__xludf.DUMMYFUNCTION("""COMPUTED_VALUE"""),28)</f>
        <v>28</v>
      </c>
      <c r="HP72" s="19" t="str">
        <f ca="1">IFERROR(__xludf.DUMMYFUNCTION("""COMPUTED_VALUE"""),"Берікашвілі Н. В.")</f>
        <v>Берікашвілі Н. В.</v>
      </c>
      <c r="HQ72" s="19" t="str">
        <f ca="1">IFERROR(__xludf.DUMMYFUNCTION("""COMPUTED_VALUE"""),"...")</f>
        <v>...</v>
      </c>
      <c r="HR72" s="19">
        <f ca="1">IFERROR(__xludf.DUMMYFUNCTION("""COMPUTED_VALUE"""),28)</f>
        <v>28</v>
      </c>
      <c r="HS72" s="19" t="str">
        <f ca="1">IFERROR(__xludf.DUMMYFUNCTION("""COMPUTED_VALUE"""),"Берікашвілі Н. В.")</f>
        <v>Берікашвілі Н. В.</v>
      </c>
      <c r="HT72" s="19" t="str">
        <f ca="1">IFERROR(__xludf.DUMMYFUNCTION("""COMPUTED_VALUE"""),"...")</f>
        <v>...</v>
      </c>
      <c r="HU72" s="19">
        <f ca="1">IFERROR(__xludf.DUMMYFUNCTION("""COMPUTED_VALUE"""),28)</f>
        <v>28</v>
      </c>
      <c r="HV72" s="19" t="str">
        <f ca="1">IFERROR(__xludf.DUMMYFUNCTION("""COMPUTED_VALUE"""),"Берікашвілі Н. В.")</f>
        <v>Берікашвілі Н. В.</v>
      </c>
      <c r="HW72" s="19" t="str">
        <f ca="1">IFERROR(__xludf.DUMMYFUNCTION("""COMPUTED_VALUE"""),"...")</f>
        <v>...</v>
      </c>
      <c r="HX72" s="19">
        <f ca="1">IFERROR(__xludf.DUMMYFUNCTION("""COMPUTED_VALUE"""),28)</f>
        <v>28</v>
      </c>
      <c r="HY72" s="19" t="str">
        <f ca="1">IFERROR(__xludf.DUMMYFUNCTION("""COMPUTED_VALUE"""),"Берікашвілі Н. В.")</f>
        <v>Берікашвілі Н. В.</v>
      </c>
      <c r="HZ72" s="19" t="str">
        <f ca="1">IFERROR(__xludf.DUMMYFUNCTION("""COMPUTED_VALUE"""),"...")</f>
        <v>...</v>
      </c>
      <c r="IA72" s="19">
        <f ca="1">IFERROR(__xludf.DUMMYFUNCTION("""COMPUTED_VALUE"""),28)</f>
        <v>28</v>
      </c>
      <c r="IB72" s="19" t="str">
        <f ca="1">IFERROR(__xludf.DUMMYFUNCTION("""COMPUTED_VALUE"""),"Берікашвілі Н. В.")</f>
        <v>Берікашвілі Н. В.</v>
      </c>
      <c r="IC72" s="19" t="str">
        <f ca="1">IFERROR(__xludf.DUMMYFUNCTION("""COMPUTED_VALUE"""),"...")</f>
        <v>...</v>
      </c>
      <c r="ID72" s="19">
        <f ca="1">IFERROR(__xludf.DUMMYFUNCTION("""COMPUTED_VALUE"""),28)</f>
        <v>28</v>
      </c>
      <c r="IE72" s="19" t="str">
        <f ca="1">IFERROR(__xludf.DUMMYFUNCTION("""COMPUTED_VALUE"""),"Берікашвілі Н. В.")</f>
        <v>Берікашвілі Н. В.</v>
      </c>
      <c r="IF72" s="19" t="str">
        <f ca="1">IFERROR(__xludf.DUMMYFUNCTION("""COMPUTED_VALUE"""),"...")</f>
        <v>...</v>
      </c>
      <c r="IG72" s="19">
        <f ca="1">IFERROR(__xludf.DUMMYFUNCTION("""COMPUTED_VALUE"""),28)</f>
        <v>28</v>
      </c>
      <c r="IH72" s="19" t="str">
        <f ca="1">IFERROR(__xludf.DUMMYFUNCTION("""COMPUTED_VALUE"""),"Берікашвілі Н. В.")</f>
        <v>Берікашвілі Н. В.</v>
      </c>
      <c r="II72" s="19" t="str">
        <f ca="1">IFERROR(__xludf.DUMMYFUNCTION("""COMPUTED_VALUE"""),"...")</f>
        <v>...</v>
      </c>
      <c r="IJ72" s="19">
        <f ca="1">IFERROR(__xludf.DUMMYFUNCTION("""COMPUTED_VALUE"""),28)</f>
        <v>28</v>
      </c>
      <c r="IK72" s="19" t="str">
        <f ca="1">IFERROR(__xludf.DUMMYFUNCTION("""COMPUTED_VALUE"""),"Берікашвілі Н. В.")</f>
        <v>Берікашвілі Н. В.</v>
      </c>
      <c r="IL72" s="19" t="str">
        <f ca="1">IFERROR(__xludf.DUMMYFUNCTION("""COMPUTED_VALUE"""),"...")</f>
        <v>...</v>
      </c>
      <c r="IM72" s="19">
        <f ca="1">IFERROR(__xludf.DUMMYFUNCTION("""COMPUTED_VALUE"""),28)</f>
        <v>28</v>
      </c>
      <c r="IN72" s="19" t="str">
        <f ca="1">IFERROR(__xludf.DUMMYFUNCTION("""COMPUTED_VALUE"""),"Берікашвілі Н. В.")</f>
        <v>Берікашвілі Н. В.</v>
      </c>
      <c r="IO72" s="19" t="str">
        <f ca="1">IFERROR(__xludf.DUMMYFUNCTION("""COMPUTED_VALUE"""),"...")</f>
        <v>...</v>
      </c>
      <c r="IP72" s="19">
        <f ca="1">IFERROR(__xludf.DUMMYFUNCTION("""COMPUTED_VALUE"""),28)</f>
        <v>28</v>
      </c>
      <c r="IQ72" s="19" t="str">
        <f ca="1">IFERROR(__xludf.DUMMYFUNCTION("""COMPUTED_VALUE"""),"Берікашвілі Н. В.")</f>
        <v>Берікашвілі Н. В.</v>
      </c>
      <c r="IR72" s="19" t="str">
        <f ca="1">IFERROR(__xludf.DUMMYFUNCTION("""COMPUTED_VALUE"""),"...")</f>
        <v>...</v>
      </c>
      <c r="IS72" s="19">
        <f ca="1">IFERROR(__xludf.DUMMYFUNCTION("""COMPUTED_VALUE"""),28)</f>
        <v>28</v>
      </c>
      <c r="IT72" s="19" t="str">
        <f ca="1">IFERROR(__xludf.DUMMYFUNCTION("""COMPUTED_VALUE"""),"Берікашвілі Н. В.")</f>
        <v>Берікашвілі Н. В.</v>
      </c>
      <c r="IU72" s="19" t="str">
        <f ca="1">IFERROR(__xludf.DUMMYFUNCTION("""COMPUTED_VALUE"""),"...")</f>
        <v>...</v>
      </c>
      <c r="IV72" s="19">
        <f ca="1">IFERROR(__xludf.DUMMYFUNCTION("""COMPUTED_VALUE"""),28)</f>
        <v>28</v>
      </c>
      <c r="IW72" s="19" t="str">
        <f ca="1">IFERROR(__xludf.DUMMYFUNCTION("""COMPUTED_VALUE"""),"Берікашвілі Н. В.")</f>
        <v>Берікашвілі Н. В.</v>
      </c>
      <c r="IX72" s="19" t="str">
        <f ca="1">IFERROR(__xludf.DUMMYFUNCTION("""COMPUTED_VALUE"""),"...")</f>
        <v>...</v>
      </c>
      <c r="IY72" s="19">
        <f ca="1">IFERROR(__xludf.DUMMYFUNCTION("""COMPUTED_VALUE"""),28)</f>
        <v>28</v>
      </c>
      <c r="IZ72" s="19" t="str">
        <f ca="1">IFERROR(__xludf.DUMMYFUNCTION("""COMPUTED_VALUE"""),"Берікашвілі Н. В.")</f>
        <v>Берікашвілі Н. В.</v>
      </c>
      <c r="JA72" s="19" t="str">
        <f ca="1">IFERROR(__xludf.DUMMYFUNCTION("""COMPUTED_VALUE"""),"...")</f>
        <v>...</v>
      </c>
      <c r="JB72" s="19">
        <f ca="1">IFERROR(__xludf.DUMMYFUNCTION("""COMPUTED_VALUE"""),28)</f>
        <v>28</v>
      </c>
      <c r="JC72" s="19" t="str">
        <f ca="1">IFERROR(__xludf.DUMMYFUNCTION("""COMPUTED_VALUE"""),"Берікашвілі Н. В.")</f>
        <v>Берікашвілі Н. В.</v>
      </c>
      <c r="JD72" s="19" t="str">
        <f ca="1">IFERROR(__xludf.DUMMYFUNCTION("""COMPUTED_VALUE"""),"...")</f>
        <v>...</v>
      </c>
      <c r="JE72" s="19">
        <f ca="1">IFERROR(__xludf.DUMMYFUNCTION("""COMPUTED_VALUE"""),28)</f>
        <v>28</v>
      </c>
      <c r="JF72" s="19" t="str">
        <f ca="1">IFERROR(__xludf.DUMMYFUNCTION("""COMPUTED_VALUE"""),"Берікашвілі Н. В.")</f>
        <v>Берікашвілі Н. В.</v>
      </c>
      <c r="JG72" s="19" t="str">
        <f ca="1">IFERROR(__xludf.DUMMYFUNCTION("""COMPUTED_VALUE"""),"...")</f>
        <v>...</v>
      </c>
      <c r="JH72" s="19">
        <f ca="1">IFERROR(__xludf.DUMMYFUNCTION("""COMPUTED_VALUE"""),28)</f>
        <v>28</v>
      </c>
      <c r="JI72" s="19" t="str">
        <f ca="1">IFERROR(__xludf.DUMMYFUNCTION("""COMPUTED_VALUE"""),"Берікашвілі Н. В.")</f>
        <v>Берікашвілі Н. В.</v>
      </c>
      <c r="JJ72" s="19" t="str">
        <f ca="1">IFERROR(__xludf.DUMMYFUNCTION("""COMPUTED_VALUE"""),"...")</f>
        <v>...</v>
      </c>
      <c r="JK72" s="19">
        <f ca="1">IFERROR(__xludf.DUMMYFUNCTION("""COMPUTED_VALUE"""),28)</f>
        <v>28</v>
      </c>
      <c r="JL72" s="19" t="str">
        <f ca="1">IFERROR(__xludf.DUMMYFUNCTION("""COMPUTED_VALUE"""),"Берікашвілі Н. В.")</f>
        <v>Берікашвілі Н. В.</v>
      </c>
      <c r="JM72" s="19" t="str">
        <f ca="1">IFERROR(__xludf.DUMMYFUNCTION("""COMPUTED_VALUE"""),"...")</f>
        <v>...</v>
      </c>
      <c r="JN72" s="19">
        <f ca="1">IFERROR(__xludf.DUMMYFUNCTION("""COMPUTED_VALUE"""),28)</f>
        <v>28</v>
      </c>
      <c r="JO72" s="19" t="str">
        <f ca="1">IFERROR(__xludf.DUMMYFUNCTION("""COMPUTED_VALUE"""),"Берікашвілі Н. В.")</f>
        <v>Берікашвілі Н. В.</v>
      </c>
      <c r="JP72" s="19" t="str">
        <f ca="1">IFERROR(__xludf.DUMMYFUNCTION("""COMPUTED_VALUE"""),"...")</f>
        <v>...</v>
      </c>
      <c r="JQ72" s="19">
        <f ca="1">IFERROR(__xludf.DUMMYFUNCTION("""COMPUTED_VALUE"""),28)</f>
        <v>28</v>
      </c>
      <c r="JR72" s="19" t="str">
        <f ca="1">IFERROR(__xludf.DUMMYFUNCTION("""COMPUTED_VALUE"""),"Берікашвілі Н. В.")</f>
        <v>Берікашвілі Н. В.</v>
      </c>
      <c r="JS72" s="19" t="str">
        <f ca="1">IFERROR(__xludf.DUMMYFUNCTION("""COMPUTED_VALUE"""),"...")</f>
        <v>...</v>
      </c>
      <c r="JT72" s="19">
        <f ca="1">IFERROR(__xludf.DUMMYFUNCTION("""COMPUTED_VALUE"""),28)</f>
        <v>28</v>
      </c>
      <c r="JU72" s="19" t="str">
        <f ca="1">IFERROR(__xludf.DUMMYFUNCTION("""COMPUTED_VALUE"""),"Берікашвілі Н. В.")</f>
        <v>Берікашвілі Н. В.</v>
      </c>
      <c r="JV72" s="19" t="str">
        <f ca="1">IFERROR(__xludf.DUMMYFUNCTION("""COMPUTED_VALUE"""),"...")</f>
        <v>...</v>
      </c>
      <c r="JW72" s="19">
        <f ca="1">IFERROR(__xludf.DUMMYFUNCTION("""COMPUTED_VALUE"""),28)</f>
        <v>28</v>
      </c>
      <c r="JX72" s="19" t="str">
        <f ca="1">IFERROR(__xludf.DUMMYFUNCTION("""COMPUTED_VALUE"""),"Берікашвілі Н. В.")</f>
        <v>Берікашвілі Н. В.</v>
      </c>
      <c r="JY72" s="19" t="str">
        <f ca="1">IFERROR(__xludf.DUMMYFUNCTION("""COMPUTED_VALUE"""),"...")</f>
        <v>...</v>
      </c>
      <c r="JZ72" s="19">
        <f ca="1">IFERROR(__xludf.DUMMYFUNCTION("""COMPUTED_VALUE"""),28)</f>
        <v>28</v>
      </c>
      <c r="KA72" s="19" t="str">
        <f ca="1">IFERROR(__xludf.DUMMYFUNCTION("""COMPUTED_VALUE"""),"Берікашвілі Н. В.")</f>
        <v>Берікашвілі Н. В.</v>
      </c>
      <c r="KB72" s="19" t="str">
        <f ca="1">IFERROR(__xludf.DUMMYFUNCTION("""COMPUTED_VALUE"""),"...")</f>
        <v>...</v>
      </c>
      <c r="KC72" s="19">
        <f ca="1">IFERROR(__xludf.DUMMYFUNCTION("""COMPUTED_VALUE"""),28)</f>
        <v>28</v>
      </c>
      <c r="KD72" s="19" t="str">
        <f ca="1">IFERROR(__xludf.DUMMYFUNCTION("""COMPUTED_VALUE"""),"Берікашвілі Н. В.")</f>
        <v>Берікашвілі Н. В.</v>
      </c>
      <c r="KE72" s="19" t="str">
        <f ca="1">IFERROR(__xludf.DUMMYFUNCTION("""COMPUTED_VALUE"""),"...")</f>
        <v>...</v>
      </c>
      <c r="KF72" s="19">
        <f ca="1">IFERROR(__xludf.DUMMYFUNCTION("""COMPUTED_VALUE"""),28)</f>
        <v>28</v>
      </c>
      <c r="KG72" s="19" t="str">
        <f ca="1">IFERROR(__xludf.DUMMYFUNCTION("""COMPUTED_VALUE"""),"Берікашвілі Н. В.")</f>
        <v>Берікашвілі Н. В.</v>
      </c>
      <c r="KH72" s="19" t="str">
        <f ca="1">IFERROR(__xludf.DUMMYFUNCTION("""COMPUTED_VALUE"""),"...")</f>
        <v>...</v>
      </c>
      <c r="KI72" s="19">
        <f ca="1">IFERROR(__xludf.DUMMYFUNCTION("""COMPUTED_VALUE"""),28)</f>
        <v>28</v>
      </c>
      <c r="KJ72" s="19" t="str">
        <f ca="1">IFERROR(__xludf.DUMMYFUNCTION("""COMPUTED_VALUE"""),"Берікашвілі Н. В.")</f>
        <v>Берікашвілі Н. В.</v>
      </c>
      <c r="KK72" s="19" t="str">
        <f ca="1">IFERROR(__xludf.DUMMYFUNCTION("""COMPUTED_VALUE"""),"...")</f>
        <v>...</v>
      </c>
      <c r="KL72" s="19">
        <f ca="1">IFERROR(__xludf.DUMMYFUNCTION("""COMPUTED_VALUE"""),28)</f>
        <v>28</v>
      </c>
      <c r="KM72" s="19" t="str">
        <f ca="1">IFERROR(__xludf.DUMMYFUNCTION("""COMPUTED_VALUE"""),"Берікашвілі Н. В.")</f>
        <v>Берікашвілі Н. В.</v>
      </c>
      <c r="KN72" s="19" t="str">
        <f ca="1">IFERROR(__xludf.DUMMYFUNCTION("""COMPUTED_VALUE"""),"...")</f>
        <v>...</v>
      </c>
      <c r="KO72" s="19">
        <f ca="1">IFERROR(__xludf.DUMMYFUNCTION("""COMPUTED_VALUE"""),28)</f>
        <v>28</v>
      </c>
      <c r="KP72" s="19" t="str">
        <f ca="1">IFERROR(__xludf.DUMMYFUNCTION("""COMPUTED_VALUE"""),"Берікашвілі Н. В.")</f>
        <v>Берікашвілі Н. В.</v>
      </c>
      <c r="KQ72" s="19" t="str">
        <f ca="1">IFERROR(__xludf.DUMMYFUNCTION("""COMPUTED_VALUE"""),"...")</f>
        <v>...</v>
      </c>
      <c r="KR72" s="19">
        <f ca="1">IFERROR(__xludf.DUMMYFUNCTION("""COMPUTED_VALUE"""),28)</f>
        <v>28</v>
      </c>
      <c r="KS72" s="19" t="str">
        <f ca="1">IFERROR(__xludf.DUMMYFUNCTION("""COMPUTED_VALUE"""),"Берікашвілі Н. В.")</f>
        <v>Берікашвілі Н. В.</v>
      </c>
      <c r="KT72" s="19" t="str">
        <f ca="1">IFERROR(__xludf.DUMMYFUNCTION("""COMPUTED_VALUE"""),"...")</f>
        <v>...</v>
      </c>
      <c r="KU72" s="19">
        <f ca="1">IFERROR(__xludf.DUMMYFUNCTION("""COMPUTED_VALUE"""),28)</f>
        <v>28</v>
      </c>
      <c r="KV72" s="19" t="str">
        <f ca="1">IFERROR(__xludf.DUMMYFUNCTION("""COMPUTED_VALUE"""),"Берікашвілі Н. В.")</f>
        <v>Берікашвілі Н. В.</v>
      </c>
      <c r="KW72" s="19" t="str">
        <f ca="1">IFERROR(__xludf.DUMMYFUNCTION("""COMPUTED_VALUE"""),"...")</f>
        <v>...</v>
      </c>
      <c r="KX72" s="19">
        <f ca="1">IFERROR(__xludf.DUMMYFUNCTION("""COMPUTED_VALUE"""),28)</f>
        <v>28</v>
      </c>
      <c r="KY72" s="19" t="str">
        <f ca="1">IFERROR(__xludf.DUMMYFUNCTION("""COMPUTED_VALUE"""),"Берікашвілі Н. В.")</f>
        <v>Берікашвілі Н. В.</v>
      </c>
      <c r="KZ72" s="19" t="str">
        <f ca="1">IFERROR(__xludf.DUMMYFUNCTION("""COMPUTED_VALUE"""),"...")</f>
        <v>...</v>
      </c>
      <c r="LA72" s="19">
        <f ca="1">IFERROR(__xludf.DUMMYFUNCTION("""COMPUTED_VALUE"""),28)</f>
        <v>28</v>
      </c>
      <c r="LB72" s="19" t="str">
        <f ca="1">IFERROR(__xludf.DUMMYFUNCTION("""COMPUTED_VALUE"""),"Берікашвілі Н. В.")</f>
        <v>Берікашвілі Н. В.</v>
      </c>
      <c r="LC72" s="19" t="str">
        <f ca="1">IFERROR(__xludf.DUMMYFUNCTION("""COMPUTED_VALUE"""),"...")</f>
        <v>...</v>
      </c>
      <c r="LD72" s="19">
        <f ca="1">IFERROR(__xludf.DUMMYFUNCTION("""COMPUTED_VALUE"""),28)</f>
        <v>28</v>
      </c>
      <c r="LE72" s="19" t="str">
        <f ca="1">IFERROR(__xludf.DUMMYFUNCTION("""COMPUTED_VALUE"""),"Берікашвілі Н. В.")</f>
        <v>Берікашвілі Н. В.</v>
      </c>
      <c r="LF72" s="19" t="str">
        <f ca="1">IFERROR(__xludf.DUMMYFUNCTION("""COMPUTED_VALUE"""),"...")</f>
        <v>...</v>
      </c>
      <c r="LG72" s="19">
        <f ca="1">IFERROR(__xludf.DUMMYFUNCTION("""COMPUTED_VALUE"""),28)</f>
        <v>28</v>
      </c>
      <c r="LH72" s="19" t="str">
        <f ca="1">IFERROR(__xludf.DUMMYFUNCTION("""COMPUTED_VALUE"""),"Берікашвілі Н. В.")</f>
        <v>Берікашвілі Н. В.</v>
      </c>
      <c r="LI72" s="19" t="str">
        <f ca="1">IFERROR(__xludf.DUMMYFUNCTION("""COMPUTED_VALUE"""),"...")</f>
        <v>...</v>
      </c>
      <c r="LJ72" s="19">
        <f ca="1">IFERROR(__xludf.DUMMYFUNCTION("""COMPUTED_VALUE"""),28)</f>
        <v>28</v>
      </c>
      <c r="LK72" s="19" t="str">
        <f ca="1">IFERROR(__xludf.DUMMYFUNCTION("""COMPUTED_VALUE"""),"Берікашвілі Н. В.")</f>
        <v>Берікашвілі Н. В.</v>
      </c>
      <c r="LL72" s="19" t="str">
        <f ca="1">IFERROR(__xludf.DUMMYFUNCTION("""COMPUTED_VALUE"""),"...")</f>
        <v>...</v>
      </c>
      <c r="LM72" s="19">
        <f ca="1">IFERROR(__xludf.DUMMYFUNCTION("""COMPUTED_VALUE"""),28)</f>
        <v>28</v>
      </c>
      <c r="LN72" s="19" t="str">
        <f ca="1">IFERROR(__xludf.DUMMYFUNCTION("""COMPUTED_VALUE"""),"Берікашвілі Н. В.")</f>
        <v>Берікашвілі Н. В.</v>
      </c>
      <c r="LO72" s="19" t="str">
        <f ca="1">IFERROR(__xludf.DUMMYFUNCTION("""COMPUTED_VALUE"""),"...")</f>
        <v>...</v>
      </c>
      <c r="LP72" s="19">
        <f ca="1">IFERROR(__xludf.DUMMYFUNCTION("""COMPUTED_VALUE"""),28)</f>
        <v>28</v>
      </c>
      <c r="LQ72" s="19" t="str">
        <f ca="1">IFERROR(__xludf.DUMMYFUNCTION("""COMPUTED_VALUE"""),"Берікашвілі Н. В.")</f>
        <v>Берікашвілі Н. В.</v>
      </c>
      <c r="LR72" s="19" t="str">
        <f ca="1">IFERROR(__xludf.DUMMYFUNCTION("""COMPUTED_VALUE"""),"...")</f>
        <v>...</v>
      </c>
      <c r="LS72" s="19">
        <f ca="1">IFERROR(__xludf.DUMMYFUNCTION("""COMPUTED_VALUE"""),28)</f>
        <v>28</v>
      </c>
      <c r="LT72" s="19" t="str">
        <f ca="1">IFERROR(__xludf.DUMMYFUNCTION("""COMPUTED_VALUE"""),"Берікашвілі Н. В.")</f>
        <v>Берікашвілі Н. В.</v>
      </c>
      <c r="LU72" s="19" t="str">
        <f ca="1">IFERROR(__xludf.DUMMYFUNCTION("""COMPUTED_VALUE"""),"...")</f>
        <v>...</v>
      </c>
      <c r="LV72" s="19">
        <f ca="1">IFERROR(__xludf.DUMMYFUNCTION("""COMPUTED_VALUE"""),28)</f>
        <v>28</v>
      </c>
      <c r="LW72" s="19" t="str">
        <f ca="1">IFERROR(__xludf.DUMMYFUNCTION("""COMPUTED_VALUE"""),"Берікашвілі Н. В.")</f>
        <v>Берікашвілі Н. В.</v>
      </c>
      <c r="LX72" s="19" t="str">
        <f ca="1">IFERROR(__xludf.DUMMYFUNCTION("""COMPUTED_VALUE"""),"...")</f>
        <v>...</v>
      </c>
      <c r="LY72" s="19">
        <f ca="1">IFERROR(__xludf.DUMMYFUNCTION("""COMPUTED_VALUE"""),28)</f>
        <v>28</v>
      </c>
      <c r="LZ72" s="19" t="str">
        <f ca="1">IFERROR(__xludf.DUMMYFUNCTION("""COMPUTED_VALUE"""),"Берікашвілі Н. В.")</f>
        <v>Берікашвілі Н. В.</v>
      </c>
      <c r="MA72" s="19" t="str">
        <f ca="1">IFERROR(__xludf.DUMMYFUNCTION("""COMPUTED_VALUE"""),"...")</f>
        <v>...</v>
      </c>
      <c r="MB72" s="19">
        <f ca="1">IFERROR(__xludf.DUMMYFUNCTION("""COMPUTED_VALUE"""),28)</f>
        <v>28</v>
      </c>
      <c r="MC72" s="19" t="str">
        <f ca="1">IFERROR(__xludf.DUMMYFUNCTION("""COMPUTED_VALUE"""),"Берікашвілі Н. В.")</f>
        <v>Берікашвілі Н. В.</v>
      </c>
      <c r="MD72" s="19" t="str">
        <f ca="1">IFERROR(__xludf.DUMMYFUNCTION("""COMPUTED_VALUE"""),"...")</f>
        <v>...</v>
      </c>
      <c r="ME72" s="19">
        <f ca="1">IFERROR(__xludf.DUMMYFUNCTION("""COMPUTED_VALUE"""),28)</f>
        <v>28</v>
      </c>
      <c r="MF72" s="19" t="str">
        <f ca="1">IFERROR(__xludf.DUMMYFUNCTION("""COMPUTED_VALUE"""),"Берікашвілі Н. В.")</f>
        <v>Берікашвілі Н. В.</v>
      </c>
      <c r="MG72" s="19" t="str">
        <f ca="1">IFERROR(__xludf.DUMMYFUNCTION("""COMPUTED_VALUE"""),"...")</f>
        <v>...</v>
      </c>
      <c r="MH72" s="19">
        <f ca="1">IFERROR(__xludf.DUMMYFUNCTION("""COMPUTED_VALUE"""),28)</f>
        <v>28</v>
      </c>
      <c r="MI72" s="19" t="str">
        <f ca="1">IFERROR(__xludf.DUMMYFUNCTION("""COMPUTED_VALUE"""),"Берікашвілі Н. В.")</f>
        <v>Берікашвілі Н. В.</v>
      </c>
      <c r="MJ72" s="19" t="str">
        <f ca="1">IFERROR(__xludf.DUMMYFUNCTION("""COMPUTED_VALUE"""),"...")</f>
        <v>...</v>
      </c>
      <c r="MK72" s="19">
        <f ca="1">IFERROR(__xludf.DUMMYFUNCTION("""COMPUTED_VALUE"""),28)</f>
        <v>28</v>
      </c>
      <c r="ML72" s="19" t="str">
        <f ca="1">IFERROR(__xludf.DUMMYFUNCTION("""COMPUTED_VALUE"""),"Берікашвілі Н. В.")</f>
        <v>Берікашвілі Н. В.</v>
      </c>
      <c r="MM72" s="19" t="str">
        <f ca="1">IFERROR(__xludf.DUMMYFUNCTION("""COMPUTED_VALUE"""),"...")</f>
        <v>...</v>
      </c>
      <c r="MN72" s="19">
        <f ca="1">IFERROR(__xludf.DUMMYFUNCTION("""COMPUTED_VALUE"""),28)</f>
        <v>28</v>
      </c>
      <c r="MO72" s="19" t="str">
        <f ca="1">IFERROR(__xludf.DUMMYFUNCTION("""COMPUTED_VALUE"""),"Берікашвілі Н. В.")</f>
        <v>Берікашвілі Н. В.</v>
      </c>
      <c r="MP72" s="19" t="str">
        <f ca="1">IFERROR(__xludf.DUMMYFUNCTION("""COMPUTED_VALUE"""),"...")</f>
        <v>...</v>
      </c>
      <c r="MQ72" s="19">
        <f ca="1">IFERROR(__xludf.DUMMYFUNCTION("""COMPUTED_VALUE"""),28)</f>
        <v>28</v>
      </c>
      <c r="MR72" s="19" t="str">
        <f ca="1">IFERROR(__xludf.DUMMYFUNCTION("""COMPUTED_VALUE"""),"Берікашвілі Н. В.")</f>
        <v>Берікашвілі Н. В.</v>
      </c>
      <c r="MS72" s="19" t="str">
        <f ca="1">IFERROR(__xludf.DUMMYFUNCTION("""COMPUTED_VALUE"""),"...")</f>
        <v>...</v>
      </c>
      <c r="MT72" s="19">
        <f ca="1">IFERROR(__xludf.DUMMYFUNCTION("""COMPUTED_VALUE"""),28)</f>
        <v>28</v>
      </c>
      <c r="MU72" s="19" t="str">
        <f ca="1">IFERROR(__xludf.DUMMYFUNCTION("""COMPUTED_VALUE"""),"Берікашвілі Н. В.")</f>
        <v>Берікашвілі Н. В.</v>
      </c>
      <c r="MV72" s="19" t="str">
        <f ca="1">IFERROR(__xludf.DUMMYFUNCTION("""COMPUTED_VALUE"""),"...")</f>
        <v>...</v>
      </c>
      <c r="MW72" s="19">
        <f ca="1">IFERROR(__xludf.DUMMYFUNCTION("""COMPUTED_VALUE"""),28)</f>
        <v>28</v>
      </c>
      <c r="MX72" s="19" t="str">
        <f ca="1">IFERROR(__xludf.DUMMYFUNCTION("""COMPUTED_VALUE"""),"Берікашвілі Н. В.")</f>
        <v>Берікашвілі Н. В.</v>
      </c>
      <c r="MY72" s="19" t="str">
        <f ca="1">IFERROR(__xludf.DUMMYFUNCTION("""COMPUTED_VALUE"""),"...")</f>
        <v>...</v>
      </c>
      <c r="MZ72" s="19">
        <f ca="1">IFERROR(__xludf.DUMMYFUNCTION("""COMPUTED_VALUE"""),28)</f>
        <v>28</v>
      </c>
      <c r="NA72" s="19" t="str">
        <f ca="1">IFERROR(__xludf.DUMMYFUNCTION("""COMPUTED_VALUE"""),"Берікашвілі Н. В.")</f>
        <v>Берікашвілі Н. В.</v>
      </c>
      <c r="NB72" s="19" t="str">
        <f ca="1">IFERROR(__xludf.DUMMYFUNCTION("""COMPUTED_VALUE"""),"...")</f>
        <v>...</v>
      </c>
      <c r="NC72" s="19">
        <f ca="1">IFERROR(__xludf.DUMMYFUNCTION("""COMPUTED_VALUE"""),28)</f>
        <v>28</v>
      </c>
      <c r="ND72" s="19" t="str">
        <f ca="1">IFERROR(__xludf.DUMMYFUNCTION("""COMPUTED_VALUE"""),"Берікашвілі Н. В.")</f>
        <v>Берікашвілі Н. В.</v>
      </c>
      <c r="NE72" s="19" t="str">
        <f ca="1">IFERROR(__xludf.DUMMYFUNCTION("""COMPUTED_VALUE"""),"...")</f>
        <v>...</v>
      </c>
      <c r="NF72" s="19">
        <f ca="1">IFERROR(__xludf.DUMMYFUNCTION("""COMPUTED_VALUE"""),28)</f>
        <v>28</v>
      </c>
      <c r="NG72" s="19" t="str">
        <f ca="1">IFERROR(__xludf.DUMMYFUNCTION("""COMPUTED_VALUE"""),"Берікашвілі Н. В.")</f>
        <v>Берікашвілі Н. В.</v>
      </c>
      <c r="NH72" s="19" t="str">
        <f ca="1">IFERROR(__xludf.DUMMYFUNCTION("""COMPUTED_VALUE"""),"...")</f>
        <v>...</v>
      </c>
      <c r="NI72" s="19">
        <f ca="1">IFERROR(__xludf.DUMMYFUNCTION("""COMPUTED_VALUE"""),28)</f>
        <v>28</v>
      </c>
      <c r="NJ72" s="19" t="str">
        <f ca="1">IFERROR(__xludf.DUMMYFUNCTION("""COMPUTED_VALUE"""),"Берікашвілі Н. В.")</f>
        <v>Берікашвілі Н. В.</v>
      </c>
      <c r="NK72" s="19" t="str">
        <f ca="1">IFERROR(__xludf.DUMMYFUNCTION("""COMPUTED_VALUE"""),"...")</f>
        <v>...</v>
      </c>
      <c r="NL72" s="19">
        <f ca="1">IFERROR(__xludf.DUMMYFUNCTION("""COMPUTED_VALUE"""),28)</f>
        <v>28</v>
      </c>
      <c r="NM72" s="19" t="str">
        <f ca="1">IFERROR(__xludf.DUMMYFUNCTION("""COMPUTED_VALUE"""),"Берікашвілі Н. В.")</f>
        <v>Берікашвілі Н. В.</v>
      </c>
      <c r="NN72" s="19" t="str">
        <f ca="1">IFERROR(__xludf.DUMMYFUNCTION("""COMPUTED_VALUE"""),"...")</f>
        <v>...</v>
      </c>
      <c r="NO72" s="19">
        <f ca="1">IFERROR(__xludf.DUMMYFUNCTION("""COMPUTED_VALUE"""),28)</f>
        <v>28</v>
      </c>
      <c r="NP72" s="19" t="str">
        <f ca="1">IFERROR(__xludf.DUMMYFUNCTION("""COMPUTED_VALUE"""),"Берікашвілі Н. В.")</f>
        <v>Берікашвілі Н. В.</v>
      </c>
      <c r="NQ72" s="19" t="str">
        <f ca="1">IFERROR(__xludf.DUMMYFUNCTION("""COMPUTED_VALUE"""),"...")</f>
        <v>...</v>
      </c>
      <c r="NR72" s="19">
        <f ca="1">IFERROR(__xludf.DUMMYFUNCTION("""COMPUTED_VALUE"""),28)</f>
        <v>28</v>
      </c>
      <c r="NS72" s="19" t="str">
        <f ca="1">IFERROR(__xludf.DUMMYFUNCTION("""COMPUTED_VALUE"""),"Берікашвілі Н. В.")</f>
        <v>Берікашвілі Н. В.</v>
      </c>
      <c r="NT72" s="19" t="str">
        <f ca="1">IFERROR(__xludf.DUMMYFUNCTION("""COMPUTED_VALUE"""),"...")</f>
        <v>...</v>
      </c>
      <c r="NU72" s="19">
        <f ca="1">IFERROR(__xludf.DUMMYFUNCTION("""COMPUTED_VALUE"""),28)</f>
        <v>28</v>
      </c>
      <c r="NV72" s="19" t="str">
        <f ca="1">IFERROR(__xludf.DUMMYFUNCTION("""COMPUTED_VALUE"""),"Берікашвілі Н. В.")</f>
        <v>Берікашвілі Н. В.</v>
      </c>
      <c r="NW72" s="19" t="str">
        <f ca="1">IFERROR(__xludf.DUMMYFUNCTION("""COMPUTED_VALUE"""),"...")</f>
        <v>...</v>
      </c>
      <c r="NX72" s="19">
        <f ca="1">IFERROR(__xludf.DUMMYFUNCTION("""COMPUTED_VALUE"""),28)</f>
        <v>28</v>
      </c>
      <c r="NY72" s="19" t="str">
        <f ca="1">IFERROR(__xludf.DUMMYFUNCTION("""COMPUTED_VALUE"""),"Берікашвілі Н. В.")</f>
        <v>Берікашвілі Н. В.</v>
      </c>
      <c r="NZ72" s="19" t="str">
        <f ca="1">IFERROR(__xludf.DUMMYFUNCTION("""COMPUTED_VALUE"""),"...")</f>
        <v>...</v>
      </c>
      <c r="OA72" s="19">
        <f ca="1">IFERROR(__xludf.DUMMYFUNCTION("""COMPUTED_VALUE"""),28)</f>
        <v>28</v>
      </c>
      <c r="OB72" s="19" t="str">
        <f ca="1">IFERROR(__xludf.DUMMYFUNCTION("""COMPUTED_VALUE"""),"Берікашвілі Н. В.")</f>
        <v>Берікашвілі Н. В.</v>
      </c>
      <c r="OC72" s="19" t="str">
        <f ca="1">IFERROR(__xludf.DUMMYFUNCTION("""COMPUTED_VALUE"""),"...")</f>
        <v>...</v>
      </c>
      <c r="OD72" s="19">
        <f ca="1">IFERROR(__xludf.DUMMYFUNCTION("""COMPUTED_VALUE"""),28)</f>
        <v>28</v>
      </c>
      <c r="OE72" s="19" t="str">
        <f ca="1">IFERROR(__xludf.DUMMYFUNCTION("""COMPUTED_VALUE"""),"Берікашвілі Н. В.")</f>
        <v>Берікашвілі Н. В.</v>
      </c>
      <c r="OF72" s="19" t="str">
        <f ca="1">IFERROR(__xludf.DUMMYFUNCTION("""COMPUTED_VALUE"""),"...")</f>
        <v>...</v>
      </c>
      <c r="OG72" s="19">
        <f ca="1">IFERROR(__xludf.DUMMYFUNCTION("""COMPUTED_VALUE"""),28)</f>
        <v>28</v>
      </c>
      <c r="OH72" s="19" t="str">
        <f ca="1">IFERROR(__xludf.DUMMYFUNCTION("""COMPUTED_VALUE"""),"Берікашвілі Н. В.")</f>
        <v>Берікашвілі Н. В.</v>
      </c>
      <c r="OI72" s="19" t="str">
        <f ca="1">IFERROR(__xludf.DUMMYFUNCTION("""COMPUTED_VALUE"""),"...")</f>
        <v>...</v>
      </c>
      <c r="OJ72" s="19">
        <f ca="1">IFERROR(__xludf.DUMMYFUNCTION("""COMPUTED_VALUE"""),28)</f>
        <v>28</v>
      </c>
      <c r="OK72" s="19" t="str">
        <f ca="1">IFERROR(__xludf.DUMMYFUNCTION("""COMPUTED_VALUE"""),"Берікашвілі Н. В.")</f>
        <v>Берікашвілі Н. В.</v>
      </c>
      <c r="OL72" s="19" t="str">
        <f ca="1">IFERROR(__xludf.DUMMYFUNCTION("""COMPUTED_VALUE"""),"...")</f>
        <v>...</v>
      </c>
      <c r="OM72" s="19">
        <f ca="1">IFERROR(__xludf.DUMMYFUNCTION("""COMPUTED_VALUE"""),28)</f>
        <v>28</v>
      </c>
      <c r="ON72" s="19" t="str">
        <f ca="1">IFERROR(__xludf.DUMMYFUNCTION("""COMPUTED_VALUE"""),"Берікашвілі Н. В.")</f>
        <v>Берікашвілі Н. В.</v>
      </c>
      <c r="OO72" s="19" t="str">
        <f ca="1">IFERROR(__xludf.DUMMYFUNCTION("""COMPUTED_VALUE"""),"...")</f>
        <v>...</v>
      </c>
      <c r="OP72" s="19">
        <f ca="1">IFERROR(__xludf.DUMMYFUNCTION("""COMPUTED_VALUE"""),28)</f>
        <v>28</v>
      </c>
      <c r="OQ72" s="19" t="str">
        <f ca="1">IFERROR(__xludf.DUMMYFUNCTION("""COMPUTED_VALUE"""),"Берікашвілі Н. В.")</f>
        <v>Берікашвілі Н. В.</v>
      </c>
      <c r="OR72" s="19" t="str">
        <f ca="1">IFERROR(__xludf.DUMMYFUNCTION("""COMPUTED_VALUE"""),"...")</f>
        <v>...</v>
      </c>
      <c r="OS72" s="19">
        <f ca="1">IFERROR(__xludf.DUMMYFUNCTION("""COMPUTED_VALUE"""),28)</f>
        <v>28</v>
      </c>
      <c r="OT72" s="19" t="str">
        <f ca="1">IFERROR(__xludf.DUMMYFUNCTION("""COMPUTED_VALUE"""),"Берікашвілі Н. В.")</f>
        <v>Берікашвілі Н. В.</v>
      </c>
      <c r="OU72" s="19" t="str">
        <f ca="1">IFERROR(__xludf.DUMMYFUNCTION("""COMPUTED_VALUE"""),"...")</f>
        <v>...</v>
      </c>
      <c r="OV72" s="19">
        <f ca="1">IFERROR(__xludf.DUMMYFUNCTION("""COMPUTED_VALUE"""),28)</f>
        <v>28</v>
      </c>
      <c r="OW72" s="19" t="str">
        <f ca="1">IFERROR(__xludf.DUMMYFUNCTION("""COMPUTED_VALUE"""),"Берікашвілі Н. В.")</f>
        <v>Берікашвілі Н. В.</v>
      </c>
      <c r="OX72" s="19" t="str">
        <f ca="1">IFERROR(__xludf.DUMMYFUNCTION("""COMPUTED_VALUE"""),"...")</f>
        <v>...</v>
      </c>
      <c r="OY72" s="19">
        <f ca="1">IFERROR(__xludf.DUMMYFUNCTION("""COMPUTED_VALUE"""),28)</f>
        <v>28</v>
      </c>
      <c r="OZ72" s="19" t="str">
        <f ca="1">IFERROR(__xludf.DUMMYFUNCTION("""COMPUTED_VALUE"""),"Берікашвілі Н. В.")</f>
        <v>Берікашвілі Н. В.</v>
      </c>
      <c r="PA72" s="19" t="str">
        <f ca="1">IFERROR(__xludf.DUMMYFUNCTION("""COMPUTED_VALUE"""),"...")</f>
        <v>...</v>
      </c>
      <c r="PB72" s="19">
        <f ca="1">IFERROR(__xludf.DUMMYFUNCTION("""COMPUTED_VALUE"""),28)</f>
        <v>28</v>
      </c>
      <c r="PC72" s="19" t="str">
        <f ca="1">IFERROR(__xludf.DUMMYFUNCTION("""COMPUTED_VALUE"""),"Берікашвілі Н. В.")</f>
        <v>Берікашвілі Н. В.</v>
      </c>
      <c r="PD72" s="19" t="str">
        <f ca="1">IFERROR(__xludf.DUMMYFUNCTION("""COMPUTED_VALUE"""),"...")</f>
        <v>...</v>
      </c>
      <c r="PE72" s="19">
        <f ca="1">IFERROR(__xludf.DUMMYFUNCTION("""COMPUTED_VALUE"""),28)</f>
        <v>28</v>
      </c>
      <c r="PF72" s="19" t="str">
        <f ca="1">IFERROR(__xludf.DUMMYFUNCTION("""COMPUTED_VALUE"""),"Берікашвілі Н. В.")</f>
        <v>Берікашвілі Н. В.</v>
      </c>
      <c r="PG72" s="19" t="str">
        <f ca="1">IFERROR(__xludf.DUMMYFUNCTION("""COMPUTED_VALUE"""),"...")</f>
        <v>...</v>
      </c>
      <c r="PH72" s="19">
        <f ca="1">IFERROR(__xludf.DUMMYFUNCTION("""COMPUTED_VALUE"""),28)</f>
        <v>28</v>
      </c>
      <c r="PI72" s="19" t="str">
        <f ca="1">IFERROR(__xludf.DUMMYFUNCTION("""COMPUTED_VALUE"""),"Берікашвілі Н. В.")</f>
        <v>Берікашвілі Н. В.</v>
      </c>
      <c r="PJ72" s="19" t="str">
        <f ca="1">IFERROR(__xludf.DUMMYFUNCTION("""COMPUTED_VALUE"""),"...")</f>
        <v>...</v>
      </c>
      <c r="PK72" s="19">
        <f ca="1">IFERROR(__xludf.DUMMYFUNCTION("""COMPUTED_VALUE"""),28)</f>
        <v>28</v>
      </c>
      <c r="PL72" s="19" t="str">
        <f ca="1">IFERROR(__xludf.DUMMYFUNCTION("""COMPUTED_VALUE"""),"Берікашвілі Н. В.")</f>
        <v>Берікашвілі Н. В.</v>
      </c>
      <c r="PM72" s="19" t="str">
        <f ca="1">IFERROR(__xludf.DUMMYFUNCTION("""COMPUTED_VALUE"""),"...")</f>
        <v>...</v>
      </c>
      <c r="PN72" s="19">
        <f ca="1">IFERROR(__xludf.DUMMYFUNCTION("""COMPUTED_VALUE"""),28)</f>
        <v>28</v>
      </c>
      <c r="PO72" s="19" t="str">
        <f ca="1">IFERROR(__xludf.DUMMYFUNCTION("""COMPUTED_VALUE"""),"Берікашвілі Н. В.")</f>
        <v>Берікашвілі Н. В.</v>
      </c>
      <c r="PP72" s="19" t="str">
        <f ca="1">IFERROR(__xludf.DUMMYFUNCTION("""COMPUTED_VALUE"""),"...")</f>
        <v>...</v>
      </c>
      <c r="PQ72" s="19">
        <f ca="1">IFERROR(__xludf.DUMMYFUNCTION("""COMPUTED_VALUE"""),28)</f>
        <v>28</v>
      </c>
      <c r="PR72" s="19" t="str">
        <f ca="1">IFERROR(__xludf.DUMMYFUNCTION("""COMPUTED_VALUE"""),"Берікашвілі Н. В.")</f>
        <v>Берікашвілі Н. В.</v>
      </c>
      <c r="PS72" s="19" t="str">
        <f ca="1">IFERROR(__xludf.DUMMYFUNCTION("""COMPUTED_VALUE"""),"...")</f>
        <v>...</v>
      </c>
      <c r="PT72" s="19">
        <f ca="1">IFERROR(__xludf.DUMMYFUNCTION("""COMPUTED_VALUE"""),28)</f>
        <v>28</v>
      </c>
      <c r="PU72" s="19" t="str">
        <f ca="1">IFERROR(__xludf.DUMMYFUNCTION("""COMPUTED_VALUE"""),"Берікашвілі Н. В.")</f>
        <v>Берікашвілі Н. В.</v>
      </c>
      <c r="PV72" s="19" t="str">
        <f ca="1">IFERROR(__xludf.DUMMYFUNCTION("""COMPUTED_VALUE"""),"...")</f>
        <v>...</v>
      </c>
      <c r="PW72" s="19">
        <f ca="1">IFERROR(__xludf.DUMMYFUNCTION("""COMPUTED_VALUE"""),28)</f>
        <v>28</v>
      </c>
      <c r="PX72" s="19" t="str">
        <f ca="1">IFERROR(__xludf.DUMMYFUNCTION("""COMPUTED_VALUE"""),"Берікашвілі Н. В.")</f>
        <v>Берікашвілі Н. В.</v>
      </c>
      <c r="PY72" s="19" t="str">
        <f ca="1">IFERROR(__xludf.DUMMYFUNCTION("""COMPUTED_VALUE"""),"...")</f>
        <v>...</v>
      </c>
      <c r="PZ72" s="19">
        <f ca="1">IFERROR(__xludf.DUMMYFUNCTION("""COMPUTED_VALUE"""),28)</f>
        <v>28</v>
      </c>
      <c r="QA72" s="19" t="str">
        <f ca="1">IFERROR(__xludf.DUMMYFUNCTION("""COMPUTED_VALUE"""),"Берікашвілі Н. В.")</f>
        <v>Берікашвілі Н. В.</v>
      </c>
      <c r="QB72" s="19" t="str">
        <f ca="1">IFERROR(__xludf.DUMMYFUNCTION("""COMPUTED_VALUE"""),"...")</f>
        <v>...</v>
      </c>
      <c r="QC72" s="19">
        <f ca="1">IFERROR(__xludf.DUMMYFUNCTION("""COMPUTED_VALUE"""),28)</f>
        <v>28</v>
      </c>
      <c r="QD72" s="19" t="str">
        <f ca="1">IFERROR(__xludf.DUMMYFUNCTION("""COMPUTED_VALUE"""),"Берікашвілі Н. В.")</f>
        <v>Берікашвілі Н. В.</v>
      </c>
      <c r="QE72" s="19" t="str">
        <f ca="1">IFERROR(__xludf.DUMMYFUNCTION("""COMPUTED_VALUE"""),"...")</f>
        <v>...</v>
      </c>
      <c r="QF72" s="19">
        <f ca="1">IFERROR(__xludf.DUMMYFUNCTION("""COMPUTED_VALUE"""),28)</f>
        <v>28</v>
      </c>
      <c r="QG72" s="19" t="str">
        <f ca="1">IFERROR(__xludf.DUMMYFUNCTION("""COMPUTED_VALUE"""),"Берікашвілі Н. В.")</f>
        <v>Берікашвілі Н. В.</v>
      </c>
      <c r="QH72" s="19" t="str">
        <f ca="1">IFERROR(__xludf.DUMMYFUNCTION("""COMPUTED_VALUE"""),"...")</f>
        <v>...</v>
      </c>
      <c r="QI72" s="19">
        <f ca="1">IFERROR(__xludf.DUMMYFUNCTION("""COMPUTED_VALUE"""),28)</f>
        <v>28</v>
      </c>
      <c r="QJ72" s="19" t="str">
        <f ca="1">IFERROR(__xludf.DUMMYFUNCTION("""COMPUTED_VALUE"""),"Берікашвілі Н. В.")</f>
        <v>Берікашвілі Н. В.</v>
      </c>
      <c r="QK72" s="19" t="str">
        <f ca="1">IFERROR(__xludf.DUMMYFUNCTION("""COMPUTED_VALUE"""),"...")</f>
        <v>...</v>
      </c>
    </row>
    <row r="73" spans="1:453" ht="12.75">
      <c r="A73" s="17">
        <f ca="1">IFERROR(__xludf.DUMMYFUNCTION("""COMPUTED_VALUE"""),35)</f>
        <v>35</v>
      </c>
      <c r="B73" s="17" t="str">
        <f ca="1">IFERROR(__xludf.DUMMYFUNCTION("""COMPUTED_VALUE"""),"Бровченко К. М.")</f>
        <v>Бровченко К. М.</v>
      </c>
      <c r="C73" s="19" t="str">
        <f ca="1">IFERROR(__xludf.DUMMYFUNCTION("""COMPUTED_VALUE"""),"...")</f>
        <v>...</v>
      </c>
      <c r="D73" s="19">
        <f ca="1">IFERROR(__xludf.DUMMYFUNCTION("""COMPUTED_VALUE"""),35)</f>
        <v>35</v>
      </c>
      <c r="E73" s="19" t="str">
        <f ca="1">IFERROR(__xludf.DUMMYFUNCTION("""COMPUTED_VALUE"""),"Бровченко К. М.")</f>
        <v>Бровченко К. М.</v>
      </c>
      <c r="F73" s="19" t="str">
        <f ca="1">IFERROR(__xludf.DUMMYFUNCTION("""COMPUTED_VALUE"""),"...")</f>
        <v>...</v>
      </c>
      <c r="G73" s="19">
        <f ca="1">IFERROR(__xludf.DUMMYFUNCTION("""COMPUTED_VALUE"""),35)</f>
        <v>35</v>
      </c>
      <c r="H73" s="19" t="str">
        <f ca="1">IFERROR(__xludf.DUMMYFUNCTION("""COMPUTED_VALUE"""),"Бровченко К. М.")</f>
        <v>Бровченко К. М.</v>
      </c>
      <c r="I73" s="19" t="str">
        <f ca="1">IFERROR(__xludf.DUMMYFUNCTION("""COMPUTED_VALUE"""),"...")</f>
        <v>...</v>
      </c>
      <c r="J73" s="19">
        <f ca="1">IFERROR(__xludf.DUMMYFUNCTION("""COMPUTED_VALUE"""),35)</f>
        <v>35</v>
      </c>
      <c r="K73" s="19" t="str">
        <f ca="1">IFERROR(__xludf.DUMMYFUNCTION("""COMPUTED_VALUE"""),"Бровченко К. М.")</f>
        <v>Бровченко К. М.</v>
      </c>
      <c r="L73" s="19" t="str">
        <f ca="1">IFERROR(__xludf.DUMMYFUNCTION("""COMPUTED_VALUE"""),"...")</f>
        <v>...</v>
      </c>
      <c r="M73" s="19">
        <f ca="1">IFERROR(__xludf.DUMMYFUNCTION("""COMPUTED_VALUE"""),35)</f>
        <v>35</v>
      </c>
      <c r="N73" s="19" t="str">
        <f ca="1">IFERROR(__xludf.DUMMYFUNCTION("""COMPUTED_VALUE"""),"Бровченко К. М.")</f>
        <v>Бровченко К. М.</v>
      </c>
      <c r="O73" s="19" t="str">
        <f ca="1">IFERROR(__xludf.DUMMYFUNCTION("""COMPUTED_VALUE"""),"...")</f>
        <v>...</v>
      </c>
      <c r="P73" s="19">
        <f ca="1">IFERROR(__xludf.DUMMYFUNCTION("""COMPUTED_VALUE"""),35)</f>
        <v>35</v>
      </c>
      <c r="Q73" s="19" t="str">
        <f ca="1">IFERROR(__xludf.DUMMYFUNCTION("""COMPUTED_VALUE"""),"Бровченко К. М.")</f>
        <v>Бровченко К. М.</v>
      </c>
      <c r="R73" s="19" t="str">
        <f ca="1">IFERROR(__xludf.DUMMYFUNCTION("""COMPUTED_VALUE"""),"...")</f>
        <v>...</v>
      </c>
      <c r="S73" s="19">
        <f ca="1">IFERROR(__xludf.DUMMYFUNCTION("""COMPUTED_VALUE"""),35)</f>
        <v>35</v>
      </c>
      <c r="T73" s="19" t="str">
        <f ca="1">IFERROR(__xludf.DUMMYFUNCTION("""COMPUTED_VALUE"""),"Бровченко К. М.")</f>
        <v>Бровченко К. М.</v>
      </c>
      <c r="U73" s="19" t="str">
        <f ca="1">IFERROR(__xludf.DUMMYFUNCTION("""COMPUTED_VALUE"""),"...")</f>
        <v>...</v>
      </c>
      <c r="V73" s="19">
        <f ca="1">IFERROR(__xludf.DUMMYFUNCTION("""COMPUTED_VALUE"""),35)</f>
        <v>35</v>
      </c>
      <c r="W73" s="19" t="str">
        <f ca="1">IFERROR(__xludf.DUMMYFUNCTION("""COMPUTED_VALUE"""),"Бровченко К. М.")</f>
        <v>Бровченко К. М.</v>
      </c>
      <c r="X73" s="19" t="str">
        <f ca="1">IFERROR(__xludf.DUMMYFUNCTION("""COMPUTED_VALUE"""),"...")</f>
        <v>...</v>
      </c>
      <c r="Y73" s="19">
        <f ca="1">IFERROR(__xludf.DUMMYFUNCTION("""COMPUTED_VALUE"""),35)</f>
        <v>35</v>
      </c>
      <c r="Z73" s="19" t="str">
        <f ca="1">IFERROR(__xludf.DUMMYFUNCTION("""COMPUTED_VALUE"""),"Бровченко К. М.")</f>
        <v>Бровченко К. М.</v>
      </c>
      <c r="AA73" s="19" t="str">
        <f ca="1">IFERROR(__xludf.DUMMYFUNCTION("""COMPUTED_VALUE"""),"...")</f>
        <v>...</v>
      </c>
      <c r="AB73" s="19">
        <f ca="1">IFERROR(__xludf.DUMMYFUNCTION("""COMPUTED_VALUE"""),35)</f>
        <v>35</v>
      </c>
      <c r="AC73" s="19" t="str">
        <f ca="1">IFERROR(__xludf.DUMMYFUNCTION("""COMPUTED_VALUE"""),"Бровченко К. М.")</f>
        <v>Бровченко К. М.</v>
      </c>
      <c r="AD73" s="19" t="str">
        <f ca="1">IFERROR(__xludf.DUMMYFUNCTION("""COMPUTED_VALUE"""),"...")</f>
        <v>...</v>
      </c>
      <c r="AE73" s="19">
        <f ca="1">IFERROR(__xludf.DUMMYFUNCTION("""COMPUTED_VALUE"""),35)</f>
        <v>35</v>
      </c>
      <c r="AF73" s="19" t="str">
        <f ca="1">IFERROR(__xludf.DUMMYFUNCTION("""COMPUTED_VALUE"""),"Бровченко К. М.")</f>
        <v>Бровченко К. М.</v>
      </c>
      <c r="AG73" s="19" t="str">
        <f ca="1">IFERROR(__xludf.DUMMYFUNCTION("""COMPUTED_VALUE"""),"...")</f>
        <v>...</v>
      </c>
      <c r="AH73" s="19">
        <f ca="1">IFERROR(__xludf.DUMMYFUNCTION("""COMPUTED_VALUE"""),35)</f>
        <v>35</v>
      </c>
      <c r="AI73" s="19" t="str">
        <f ca="1">IFERROR(__xludf.DUMMYFUNCTION("""COMPUTED_VALUE"""),"Бровченко К. М.")</f>
        <v>Бровченко К. М.</v>
      </c>
      <c r="AJ73" s="19" t="str">
        <f ca="1">IFERROR(__xludf.DUMMYFUNCTION("""COMPUTED_VALUE"""),"...")</f>
        <v>...</v>
      </c>
      <c r="AK73" s="19">
        <f ca="1">IFERROR(__xludf.DUMMYFUNCTION("""COMPUTED_VALUE"""),35)</f>
        <v>35</v>
      </c>
      <c r="AL73" s="19" t="str">
        <f ca="1">IFERROR(__xludf.DUMMYFUNCTION("""COMPUTED_VALUE"""),"Бровченко К. М.")</f>
        <v>Бровченко К. М.</v>
      </c>
      <c r="AM73" s="19" t="str">
        <f ca="1">IFERROR(__xludf.DUMMYFUNCTION("""COMPUTED_VALUE"""),"...")</f>
        <v>...</v>
      </c>
      <c r="AN73" s="19">
        <f ca="1">IFERROR(__xludf.DUMMYFUNCTION("""COMPUTED_VALUE"""),35)</f>
        <v>35</v>
      </c>
      <c r="AO73" s="19" t="str">
        <f ca="1">IFERROR(__xludf.DUMMYFUNCTION("""COMPUTED_VALUE"""),"Бровченко К. М.")</f>
        <v>Бровченко К. М.</v>
      </c>
      <c r="AP73" s="19" t="str">
        <f ca="1">IFERROR(__xludf.DUMMYFUNCTION("""COMPUTED_VALUE"""),"...")</f>
        <v>...</v>
      </c>
      <c r="AQ73" s="19">
        <f ca="1">IFERROR(__xludf.DUMMYFUNCTION("""COMPUTED_VALUE"""),35)</f>
        <v>35</v>
      </c>
      <c r="AR73" s="19" t="str">
        <f ca="1">IFERROR(__xludf.DUMMYFUNCTION("""COMPUTED_VALUE"""),"Бровченко К. М.")</f>
        <v>Бровченко К. М.</v>
      </c>
      <c r="AS73" s="19" t="str">
        <f ca="1">IFERROR(__xludf.DUMMYFUNCTION("""COMPUTED_VALUE"""),"...")</f>
        <v>...</v>
      </c>
      <c r="AT73" s="19">
        <f ca="1">IFERROR(__xludf.DUMMYFUNCTION("""COMPUTED_VALUE"""),35)</f>
        <v>35</v>
      </c>
      <c r="AU73" s="19" t="str">
        <f ca="1">IFERROR(__xludf.DUMMYFUNCTION("""COMPUTED_VALUE"""),"Бровченко К. М.")</f>
        <v>Бровченко К. М.</v>
      </c>
      <c r="AV73" s="19" t="str">
        <f ca="1">IFERROR(__xludf.DUMMYFUNCTION("""COMPUTED_VALUE"""),"...")</f>
        <v>...</v>
      </c>
      <c r="AW73" s="19">
        <f ca="1">IFERROR(__xludf.DUMMYFUNCTION("""COMPUTED_VALUE"""),35)</f>
        <v>35</v>
      </c>
      <c r="AX73" s="19" t="str">
        <f ca="1">IFERROR(__xludf.DUMMYFUNCTION("""COMPUTED_VALUE"""),"Бровченко К. М.")</f>
        <v>Бровченко К. М.</v>
      </c>
      <c r="AY73" s="19" t="str">
        <f ca="1">IFERROR(__xludf.DUMMYFUNCTION("""COMPUTED_VALUE"""),"...")</f>
        <v>...</v>
      </c>
      <c r="AZ73" s="19">
        <f ca="1">IFERROR(__xludf.DUMMYFUNCTION("""COMPUTED_VALUE"""),35)</f>
        <v>35</v>
      </c>
      <c r="BA73" s="19" t="str">
        <f ca="1">IFERROR(__xludf.DUMMYFUNCTION("""COMPUTED_VALUE"""),"Бровченко К. М.")</f>
        <v>Бровченко К. М.</v>
      </c>
      <c r="BB73" s="19" t="str">
        <f ca="1">IFERROR(__xludf.DUMMYFUNCTION("""COMPUTED_VALUE"""),"...")</f>
        <v>...</v>
      </c>
      <c r="BC73" s="19">
        <f ca="1">IFERROR(__xludf.DUMMYFUNCTION("""COMPUTED_VALUE"""),35)</f>
        <v>35</v>
      </c>
      <c r="BD73" s="19" t="str">
        <f ca="1">IFERROR(__xludf.DUMMYFUNCTION("""COMPUTED_VALUE"""),"Бровченко К. М.")</f>
        <v>Бровченко К. М.</v>
      </c>
      <c r="BE73" s="19" t="str">
        <f ca="1">IFERROR(__xludf.DUMMYFUNCTION("""COMPUTED_VALUE"""),"...")</f>
        <v>...</v>
      </c>
      <c r="BF73" s="19">
        <f ca="1">IFERROR(__xludf.DUMMYFUNCTION("""COMPUTED_VALUE"""),35)</f>
        <v>35</v>
      </c>
      <c r="BG73" s="19" t="str">
        <f ca="1">IFERROR(__xludf.DUMMYFUNCTION("""COMPUTED_VALUE"""),"Бровченко К. М.")</f>
        <v>Бровченко К. М.</v>
      </c>
      <c r="BH73" s="19" t="str">
        <f ca="1">IFERROR(__xludf.DUMMYFUNCTION("""COMPUTED_VALUE"""),"...")</f>
        <v>...</v>
      </c>
      <c r="BI73" s="19">
        <f ca="1">IFERROR(__xludf.DUMMYFUNCTION("""COMPUTED_VALUE"""),35)</f>
        <v>35</v>
      </c>
      <c r="BJ73" s="19" t="str">
        <f ca="1">IFERROR(__xludf.DUMMYFUNCTION("""COMPUTED_VALUE"""),"Бровченко К. М.")</f>
        <v>Бровченко К. М.</v>
      </c>
      <c r="BK73" s="19" t="str">
        <f ca="1">IFERROR(__xludf.DUMMYFUNCTION("""COMPUTED_VALUE"""),"...")</f>
        <v>...</v>
      </c>
      <c r="BL73" s="19">
        <f ca="1">IFERROR(__xludf.DUMMYFUNCTION("""COMPUTED_VALUE"""),35)</f>
        <v>35</v>
      </c>
      <c r="BM73" s="19" t="str">
        <f ca="1">IFERROR(__xludf.DUMMYFUNCTION("""COMPUTED_VALUE"""),"Бровченко К. М.")</f>
        <v>Бровченко К. М.</v>
      </c>
      <c r="BN73" s="19" t="str">
        <f ca="1">IFERROR(__xludf.DUMMYFUNCTION("""COMPUTED_VALUE"""),"...")</f>
        <v>...</v>
      </c>
      <c r="BO73" s="19">
        <f ca="1">IFERROR(__xludf.DUMMYFUNCTION("""COMPUTED_VALUE"""),35)</f>
        <v>35</v>
      </c>
      <c r="BP73" s="19" t="str">
        <f ca="1">IFERROR(__xludf.DUMMYFUNCTION("""COMPUTED_VALUE"""),"Бровченко К. М.")</f>
        <v>Бровченко К. М.</v>
      </c>
      <c r="BQ73" s="19" t="str">
        <f ca="1">IFERROR(__xludf.DUMMYFUNCTION("""COMPUTED_VALUE"""),"...")</f>
        <v>...</v>
      </c>
      <c r="BR73" s="19">
        <f ca="1">IFERROR(__xludf.DUMMYFUNCTION("""COMPUTED_VALUE"""),35)</f>
        <v>35</v>
      </c>
      <c r="BS73" s="19" t="str">
        <f ca="1">IFERROR(__xludf.DUMMYFUNCTION("""COMPUTED_VALUE"""),"Бровченко К. М.")</f>
        <v>Бровченко К. М.</v>
      </c>
      <c r="BT73" s="19" t="str">
        <f ca="1">IFERROR(__xludf.DUMMYFUNCTION("""COMPUTED_VALUE"""),"...")</f>
        <v>...</v>
      </c>
      <c r="BU73" s="19">
        <f ca="1">IFERROR(__xludf.DUMMYFUNCTION("""COMPUTED_VALUE"""),35)</f>
        <v>35</v>
      </c>
      <c r="BV73" s="19" t="str">
        <f ca="1">IFERROR(__xludf.DUMMYFUNCTION("""COMPUTED_VALUE"""),"Бровченко К. М.")</f>
        <v>Бровченко К. М.</v>
      </c>
      <c r="BW73" s="19" t="str">
        <f ca="1">IFERROR(__xludf.DUMMYFUNCTION("""COMPUTED_VALUE"""),"...")</f>
        <v>...</v>
      </c>
      <c r="BX73" s="19">
        <f ca="1">IFERROR(__xludf.DUMMYFUNCTION("""COMPUTED_VALUE"""),35)</f>
        <v>35</v>
      </c>
      <c r="BY73" s="19" t="str">
        <f ca="1">IFERROR(__xludf.DUMMYFUNCTION("""COMPUTED_VALUE"""),"Бровченко К. М.")</f>
        <v>Бровченко К. М.</v>
      </c>
      <c r="BZ73" s="19" t="str">
        <f ca="1">IFERROR(__xludf.DUMMYFUNCTION("""COMPUTED_VALUE"""),"...")</f>
        <v>...</v>
      </c>
      <c r="CA73" s="19">
        <f ca="1">IFERROR(__xludf.DUMMYFUNCTION("""COMPUTED_VALUE"""),35)</f>
        <v>35</v>
      </c>
      <c r="CB73" s="19" t="str">
        <f ca="1">IFERROR(__xludf.DUMMYFUNCTION("""COMPUTED_VALUE"""),"Бровченко К. М.")</f>
        <v>Бровченко К. М.</v>
      </c>
      <c r="CC73" s="19" t="str">
        <f ca="1">IFERROR(__xludf.DUMMYFUNCTION("""COMPUTED_VALUE"""),"...")</f>
        <v>...</v>
      </c>
      <c r="CD73" s="19">
        <f ca="1">IFERROR(__xludf.DUMMYFUNCTION("""COMPUTED_VALUE"""),35)</f>
        <v>35</v>
      </c>
      <c r="CE73" s="19" t="str">
        <f ca="1">IFERROR(__xludf.DUMMYFUNCTION("""COMPUTED_VALUE"""),"Бровченко К. М.")</f>
        <v>Бровченко К. М.</v>
      </c>
      <c r="CF73" s="19" t="str">
        <f ca="1">IFERROR(__xludf.DUMMYFUNCTION("""COMPUTED_VALUE"""),"...")</f>
        <v>...</v>
      </c>
      <c r="CG73" s="19">
        <f ca="1">IFERROR(__xludf.DUMMYFUNCTION("""COMPUTED_VALUE"""),35)</f>
        <v>35</v>
      </c>
      <c r="CH73" s="19" t="str">
        <f ca="1">IFERROR(__xludf.DUMMYFUNCTION("""COMPUTED_VALUE"""),"Бровченко К. М.")</f>
        <v>Бровченко К. М.</v>
      </c>
      <c r="CI73" s="19" t="str">
        <f ca="1">IFERROR(__xludf.DUMMYFUNCTION("""COMPUTED_VALUE"""),"...")</f>
        <v>...</v>
      </c>
      <c r="CJ73" s="19">
        <f ca="1">IFERROR(__xludf.DUMMYFUNCTION("""COMPUTED_VALUE"""),35)</f>
        <v>35</v>
      </c>
      <c r="CK73" s="19" t="str">
        <f ca="1">IFERROR(__xludf.DUMMYFUNCTION("""COMPUTED_VALUE"""),"Бровченко К. М.")</f>
        <v>Бровченко К. М.</v>
      </c>
      <c r="CL73" s="19" t="str">
        <f ca="1">IFERROR(__xludf.DUMMYFUNCTION("""COMPUTED_VALUE"""),"...")</f>
        <v>...</v>
      </c>
      <c r="CM73" s="19">
        <f ca="1">IFERROR(__xludf.DUMMYFUNCTION("""COMPUTED_VALUE"""),35)</f>
        <v>35</v>
      </c>
      <c r="CN73" s="19" t="str">
        <f ca="1">IFERROR(__xludf.DUMMYFUNCTION("""COMPUTED_VALUE"""),"Бровченко К. М.")</f>
        <v>Бровченко К. М.</v>
      </c>
      <c r="CO73" s="19" t="str">
        <f ca="1">IFERROR(__xludf.DUMMYFUNCTION("""COMPUTED_VALUE"""),"...")</f>
        <v>...</v>
      </c>
      <c r="CP73" s="19">
        <f ca="1">IFERROR(__xludf.DUMMYFUNCTION("""COMPUTED_VALUE"""),35)</f>
        <v>35</v>
      </c>
      <c r="CQ73" s="19" t="str">
        <f ca="1">IFERROR(__xludf.DUMMYFUNCTION("""COMPUTED_VALUE"""),"Бровченко К. М.")</f>
        <v>Бровченко К. М.</v>
      </c>
      <c r="CR73" s="19" t="str">
        <f ca="1">IFERROR(__xludf.DUMMYFUNCTION("""COMPUTED_VALUE"""),"...")</f>
        <v>...</v>
      </c>
      <c r="CS73" s="19">
        <f ca="1">IFERROR(__xludf.DUMMYFUNCTION("""COMPUTED_VALUE"""),35)</f>
        <v>35</v>
      </c>
      <c r="CT73" s="19" t="str">
        <f ca="1">IFERROR(__xludf.DUMMYFUNCTION("""COMPUTED_VALUE"""),"Бровченко К. М.")</f>
        <v>Бровченко К. М.</v>
      </c>
      <c r="CU73" s="19" t="str">
        <f ca="1">IFERROR(__xludf.DUMMYFUNCTION("""COMPUTED_VALUE"""),"...")</f>
        <v>...</v>
      </c>
      <c r="CV73" s="19">
        <f ca="1">IFERROR(__xludf.DUMMYFUNCTION("""COMPUTED_VALUE"""),35)</f>
        <v>35</v>
      </c>
      <c r="CW73" s="19" t="str">
        <f ca="1">IFERROR(__xludf.DUMMYFUNCTION("""COMPUTED_VALUE"""),"Бровченко К. М.")</f>
        <v>Бровченко К. М.</v>
      </c>
      <c r="CX73" s="19" t="str">
        <f ca="1">IFERROR(__xludf.DUMMYFUNCTION("""COMPUTED_VALUE"""),"...")</f>
        <v>...</v>
      </c>
      <c r="CY73" s="19">
        <f ca="1">IFERROR(__xludf.DUMMYFUNCTION("""COMPUTED_VALUE"""),35)</f>
        <v>35</v>
      </c>
      <c r="CZ73" s="19" t="str">
        <f ca="1">IFERROR(__xludf.DUMMYFUNCTION("""COMPUTED_VALUE"""),"Бровченко К. М.")</f>
        <v>Бровченко К. М.</v>
      </c>
      <c r="DA73" s="19" t="str">
        <f ca="1">IFERROR(__xludf.DUMMYFUNCTION("""COMPUTED_VALUE"""),"...")</f>
        <v>...</v>
      </c>
      <c r="DB73" s="19">
        <f ca="1">IFERROR(__xludf.DUMMYFUNCTION("""COMPUTED_VALUE"""),35)</f>
        <v>35</v>
      </c>
      <c r="DC73" s="19" t="str">
        <f ca="1">IFERROR(__xludf.DUMMYFUNCTION("""COMPUTED_VALUE"""),"Бровченко К. М.")</f>
        <v>Бровченко К. М.</v>
      </c>
      <c r="DD73" s="19" t="str">
        <f ca="1">IFERROR(__xludf.DUMMYFUNCTION("""COMPUTED_VALUE"""),"...")</f>
        <v>...</v>
      </c>
      <c r="DE73" s="19">
        <f ca="1">IFERROR(__xludf.DUMMYFUNCTION("""COMPUTED_VALUE"""),35)</f>
        <v>35</v>
      </c>
      <c r="DF73" s="19" t="str">
        <f ca="1">IFERROR(__xludf.DUMMYFUNCTION("""COMPUTED_VALUE"""),"Бровченко К. М.")</f>
        <v>Бровченко К. М.</v>
      </c>
      <c r="DG73" s="19" t="str">
        <f ca="1">IFERROR(__xludf.DUMMYFUNCTION("""COMPUTED_VALUE"""),"...")</f>
        <v>...</v>
      </c>
      <c r="DH73" s="19">
        <f ca="1">IFERROR(__xludf.DUMMYFUNCTION("""COMPUTED_VALUE"""),35)</f>
        <v>35</v>
      </c>
      <c r="DI73" s="19" t="str">
        <f ca="1">IFERROR(__xludf.DUMMYFUNCTION("""COMPUTED_VALUE"""),"Бровченко К. М.")</f>
        <v>Бровченко К. М.</v>
      </c>
      <c r="DJ73" s="19" t="str">
        <f ca="1">IFERROR(__xludf.DUMMYFUNCTION("""COMPUTED_VALUE"""),"...")</f>
        <v>...</v>
      </c>
      <c r="DK73" s="19">
        <f ca="1">IFERROR(__xludf.DUMMYFUNCTION("""COMPUTED_VALUE"""),35)</f>
        <v>35</v>
      </c>
      <c r="DL73" s="19" t="str">
        <f ca="1">IFERROR(__xludf.DUMMYFUNCTION("""COMPUTED_VALUE"""),"Бровченко К. М.")</f>
        <v>Бровченко К. М.</v>
      </c>
      <c r="DM73" s="19" t="str">
        <f ca="1">IFERROR(__xludf.DUMMYFUNCTION("""COMPUTED_VALUE"""),"...")</f>
        <v>...</v>
      </c>
      <c r="DN73" s="19">
        <f ca="1">IFERROR(__xludf.DUMMYFUNCTION("""COMPUTED_VALUE"""),35)</f>
        <v>35</v>
      </c>
      <c r="DO73" s="19" t="str">
        <f ca="1">IFERROR(__xludf.DUMMYFUNCTION("""COMPUTED_VALUE"""),"Бровченко К. М.")</f>
        <v>Бровченко К. М.</v>
      </c>
      <c r="DP73" s="19" t="str">
        <f ca="1">IFERROR(__xludf.DUMMYFUNCTION("""COMPUTED_VALUE"""),"...")</f>
        <v>...</v>
      </c>
      <c r="DQ73" s="19">
        <f ca="1">IFERROR(__xludf.DUMMYFUNCTION("""COMPUTED_VALUE"""),35)</f>
        <v>35</v>
      </c>
      <c r="DR73" s="19" t="str">
        <f ca="1">IFERROR(__xludf.DUMMYFUNCTION("""COMPUTED_VALUE"""),"Бровченко К. М.")</f>
        <v>Бровченко К. М.</v>
      </c>
      <c r="DS73" s="19" t="str">
        <f ca="1">IFERROR(__xludf.DUMMYFUNCTION("""COMPUTED_VALUE"""),"...")</f>
        <v>...</v>
      </c>
      <c r="DT73" s="19">
        <f ca="1">IFERROR(__xludf.DUMMYFUNCTION("""COMPUTED_VALUE"""),35)</f>
        <v>35</v>
      </c>
      <c r="DU73" s="19" t="str">
        <f ca="1">IFERROR(__xludf.DUMMYFUNCTION("""COMPUTED_VALUE"""),"Бровченко К. М.")</f>
        <v>Бровченко К. М.</v>
      </c>
      <c r="DV73" s="19" t="str">
        <f ca="1">IFERROR(__xludf.DUMMYFUNCTION("""COMPUTED_VALUE"""),"...")</f>
        <v>...</v>
      </c>
      <c r="DW73" s="19">
        <f ca="1">IFERROR(__xludf.DUMMYFUNCTION("""COMPUTED_VALUE"""),35)</f>
        <v>35</v>
      </c>
      <c r="DX73" s="19" t="str">
        <f ca="1">IFERROR(__xludf.DUMMYFUNCTION("""COMPUTED_VALUE"""),"Бровченко К. М.")</f>
        <v>Бровченко К. М.</v>
      </c>
      <c r="DY73" s="19" t="str">
        <f ca="1">IFERROR(__xludf.DUMMYFUNCTION("""COMPUTED_VALUE"""),"...")</f>
        <v>...</v>
      </c>
      <c r="DZ73" s="19">
        <f ca="1">IFERROR(__xludf.DUMMYFUNCTION("""COMPUTED_VALUE"""),35)</f>
        <v>35</v>
      </c>
      <c r="EA73" s="19" t="str">
        <f ca="1">IFERROR(__xludf.DUMMYFUNCTION("""COMPUTED_VALUE"""),"Бровченко К. М.")</f>
        <v>Бровченко К. М.</v>
      </c>
      <c r="EB73" s="19" t="str">
        <f ca="1">IFERROR(__xludf.DUMMYFUNCTION("""COMPUTED_VALUE"""),"...")</f>
        <v>...</v>
      </c>
      <c r="EC73" s="19">
        <f ca="1">IFERROR(__xludf.DUMMYFUNCTION("""COMPUTED_VALUE"""),35)</f>
        <v>35</v>
      </c>
      <c r="ED73" s="19" t="str">
        <f ca="1">IFERROR(__xludf.DUMMYFUNCTION("""COMPUTED_VALUE"""),"Бровченко К. М.")</f>
        <v>Бровченко К. М.</v>
      </c>
      <c r="EE73" s="19" t="str">
        <f ca="1">IFERROR(__xludf.DUMMYFUNCTION("""COMPUTED_VALUE"""),"...")</f>
        <v>...</v>
      </c>
      <c r="EF73" s="19">
        <f ca="1">IFERROR(__xludf.DUMMYFUNCTION("""COMPUTED_VALUE"""),35)</f>
        <v>35</v>
      </c>
      <c r="EG73" s="19" t="str">
        <f ca="1">IFERROR(__xludf.DUMMYFUNCTION("""COMPUTED_VALUE"""),"Бровченко К. М.")</f>
        <v>Бровченко К. М.</v>
      </c>
      <c r="EH73" s="19" t="str">
        <f ca="1">IFERROR(__xludf.DUMMYFUNCTION("""COMPUTED_VALUE"""),"...")</f>
        <v>...</v>
      </c>
      <c r="EI73" s="19">
        <f ca="1">IFERROR(__xludf.DUMMYFUNCTION("""COMPUTED_VALUE"""),35)</f>
        <v>35</v>
      </c>
      <c r="EJ73" s="19" t="str">
        <f ca="1">IFERROR(__xludf.DUMMYFUNCTION("""COMPUTED_VALUE"""),"Бровченко К. М.")</f>
        <v>Бровченко К. М.</v>
      </c>
      <c r="EK73" s="19" t="str">
        <f ca="1">IFERROR(__xludf.DUMMYFUNCTION("""COMPUTED_VALUE"""),"...")</f>
        <v>...</v>
      </c>
      <c r="EL73" s="19">
        <f ca="1">IFERROR(__xludf.DUMMYFUNCTION("""COMPUTED_VALUE"""),35)</f>
        <v>35</v>
      </c>
      <c r="EM73" s="19" t="str">
        <f ca="1">IFERROR(__xludf.DUMMYFUNCTION("""COMPUTED_VALUE"""),"Бровченко К. М.")</f>
        <v>Бровченко К. М.</v>
      </c>
      <c r="EN73" s="19" t="str">
        <f ca="1">IFERROR(__xludf.DUMMYFUNCTION("""COMPUTED_VALUE"""),"...")</f>
        <v>...</v>
      </c>
      <c r="EO73" s="19">
        <f ca="1">IFERROR(__xludf.DUMMYFUNCTION("""COMPUTED_VALUE"""),35)</f>
        <v>35</v>
      </c>
      <c r="EP73" s="19" t="str">
        <f ca="1">IFERROR(__xludf.DUMMYFUNCTION("""COMPUTED_VALUE"""),"Бровченко К. М.")</f>
        <v>Бровченко К. М.</v>
      </c>
      <c r="EQ73" s="19" t="str">
        <f ca="1">IFERROR(__xludf.DUMMYFUNCTION("""COMPUTED_VALUE"""),"...")</f>
        <v>...</v>
      </c>
      <c r="ER73" s="19">
        <f ca="1">IFERROR(__xludf.DUMMYFUNCTION("""COMPUTED_VALUE"""),35)</f>
        <v>35</v>
      </c>
      <c r="ES73" s="19" t="str">
        <f ca="1">IFERROR(__xludf.DUMMYFUNCTION("""COMPUTED_VALUE"""),"Бровченко К. М.")</f>
        <v>Бровченко К. М.</v>
      </c>
      <c r="ET73" s="19" t="str">
        <f ca="1">IFERROR(__xludf.DUMMYFUNCTION("""COMPUTED_VALUE"""),"...")</f>
        <v>...</v>
      </c>
      <c r="EU73" s="19">
        <f ca="1">IFERROR(__xludf.DUMMYFUNCTION("""COMPUTED_VALUE"""),35)</f>
        <v>35</v>
      </c>
      <c r="EV73" s="19" t="str">
        <f ca="1">IFERROR(__xludf.DUMMYFUNCTION("""COMPUTED_VALUE"""),"Бровченко К. М.")</f>
        <v>Бровченко К. М.</v>
      </c>
      <c r="EW73" s="19" t="str">
        <f ca="1">IFERROR(__xludf.DUMMYFUNCTION("""COMPUTED_VALUE"""),"...")</f>
        <v>...</v>
      </c>
      <c r="EX73" s="19">
        <f ca="1">IFERROR(__xludf.DUMMYFUNCTION("""COMPUTED_VALUE"""),35)</f>
        <v>35</v>
      </c>
      <c r="EY73" s="19" t="str">
        <f ca="1">IFERROR(__xludf.DUMMYFUNCTION("""COMPUTED_VALUE"""),"Бровченко К. М.")</f>
        <v>Бровченко К. М.</v>
      </c>
      <c r="EZ73" s="19" t="str">
        <f ca="1">IFERROR(__xludf.DUMMYFUNCTION("""COMPUTED_VALUE"""),"...")</f>
        <v>...</v>
      </c>
      <c r="FA73" s="19">
        <f ca="1">IFERROR(__xludf.DUMMYFUNCTION("""COMPUTED_VALUE"""),35)</f>
        <v>35</v>
      </c>
      <c r="FB73" s="19" t="str">
        <f ca="1">IFERROR(__xludf.DUMMYFUNCTION("""COMPUTED_VALUE"""),"Бровченко К. М.")</f>
        <v>Бровченко К. М.</v>
      </c>
      <c r="FC73" s="19" t="str">
        <f ca="1">IFERROR(__xludf.DUMMYFUNCTION("""COMPUTED_VALUE"""),"...")</f>
        <v>...</v>
      </c>
      <c r="FD73" s="19">
        <f ca="1">IFERROR(__xludf.DUMMYFUNCTION("""COMPUTED_VALUE"""),35)</f>
        <v>35</v>
      </c>
      <c r="FE73" s="19" t="str">
        <f ca="1">IFERROR(__xludf.DUMMYFUNCTION("""COMPUTED_VALUE"""),"Бровченко К. М.")</f>
        <v>Бровченко К. М.</v>
      </c>
      <c r="FF73" s="19" t="str">
        <f ca="1">IFERROR(__xludf.DUMMYFUNCTION("""COMPUTED_VALUE"""),"...")</f>
        <v>...</v>
      </c>
      <c r="FG73" s="19">
        <f ca="1">IFERROR(__xludf.DUMMYFUNCTION("""COMPUTED_VALUE"""),35)</f>
        <v>35</v>
      </c>
      <c r="FH73" s="19" t="str">
        <f ca="1">IFERROR(__xludf.DUMMYFUNCTION("""COMPUTED_VALUE"""),"Бровченко К. М.")</f>
        <v>Бровченко К. М.</v>
      </c>
      <c r="FI73" s="19" t="str">
        <f ca="1">IFERROR(__xludf.DUMMYFUNCTION("""COMPUTED_VALUE"""),"...")</f>
        <v>...</v>
      </c>
      <c r="FJ73" s="19">
        <f ca="1">IFERROR(__xludf.DUMMYFUNCTION("""COMPUTED_VALUE"""),35)</f>
        <v>35</v>
      </c>
      <c r="FK73" s="19" t="str">
        <f ca="1">IFERROR(__xludf.DUMMYFUNCTION("""COMPUTED_VALUE"""),"Бровченко К. М.")</f>
        <v>Бровченко К. М.</v>
      </c>
      <c r="FL73" s="19" t="str">
        <f ca="1">IFERROR(__xludf.DUMMYFUNCTION("""COMPUTED_VALUE"""),"...")</f>
        <v>...</v>
      </c>
      <c r="FM73" s="19">
        <f ca="1">IFERROR(__xludf.DUMMYFUNCTION("""COMPUTED_VALUE"""),35)</f>
        <v>35</v>
      </c>
      <c r="FN73" s="19" t="str">
        <f ca="1">IFERROR(__xludf.DUMMYFUNCTION("""COMPUTED_VALUE"""),"Бровченко К. М.")</f>
        <v>Бровченко К. М.</v>
      </c>
      <c r="FO73" s="19" t="str">
        <f ca="1">IFERROR(__xludf.DUMMYFUNCTION("""COMPUTED_VALUE"""),"...")</f>
        <v>...</v>
      </c>
      <c r="FP73" s="19">
        <f ca="1">IFERROR(__xludf.DUMMYFUNCTION("""COMPUTED_VALUE"""),35)</f>
        <v>35</v>
      </c>
      <c r="FQ73" s="19" t="str">
        <f ca="1">IFERROR(__xludf.DUMMYFUNCTION("""COMPUTED_VALUE"""),"Бровченко К. М.")</f>
        <v>Бровченко К. М.</v>
      </c>
      <c r="FR73" s="19" t="str">
        <f ca="1">IFERROR(__xludf.DUMMYFUNCTION("""COMPUTED_VALUE"""),"...")</f>
        <v>...</v>
      </c>
      <c r="FS73" s="19">
        <f ca="1">IFERROR(__xludf.DUMMYFUNCTION("""COMPUTED_VALUE"""),35)</f>
        <v>35</v>
      </c>
      <c r="FT73" s="19" t="str">
        <f ca="1">IFERROR(__xludf.DUMMYFUNCTION("""COMPUTED_VALUE"""),"Бровченко К. М.")</f>
        <v>Бровченко К. М.</v>
      </c>
      <c r="FU73" s="19" t="str">
        <f ca="1">IFERROR(__xludf.DUMMYFUNCTION("""COMPUTED_VALUE"""),"...")</f>
        <v>...</v>
      </c>
      <c r="FV73" s="19">
        <f ca="1">IFERROR(__xludf.DUMMYFUNCTION("""COMPUTED_VALUE"""),35)</f>
        <v>35</v>
      </c>
      <c r="FW73" s="19" t="str">
        <f ca="1">IFERROR(__xludf.DUMMYFUNCTION("""COMPUTED_VALUE"""),"Бровченко К. М.")</f>
        <v>Бровченко К. М.</v>
      </c>
      <c r="FX73" s="19" t="str">
        <f ca="1">IFERROR(__xludf.DUMMYFUNCTION("""COMPUTED_VALUE"""),"...")</f>
        <v>...</v>
      </c>
      <c r="FY73" s="19">
        <f ca="1">IFERROR(__xludf.DUMMYFUNCTION("""COMPUTED_VALUE"""),35)</f>
        <v>35</v>
      </c>
      <c r="FZ73" s="19" t="str">
        <f ca="1">IFERROR(__xludf.DUMMYFUNCTION("""COMPUTED_VALUE"""),"Бровченко К. М.")</f>
        <v>Бровченко К. М.</v>
      </c>
      <c r="GA73" s="19" t="str">
        <f ca="1">IFERROR(__xludf.DUMMYFUNCTION("""COMPUTED_VALUE"""),"...")</f>
        <v>...</v>
      </c>
      <c r="GB73" s="19">
        <f ca="1">IFERROR(__xludf.DUMMYFUNCTION("""COMPUTED_VALUE"""),35)</f>
        <v>35</v>
      </c>
      <c r="GC73" s="19" t="str">
        <f ca="1">IFERROR(__xludf.DUMMYFUNCTION("""COMPUTED_VALUE"""),"Бровченко К. М.")</f>
        <v>Бровченко К. М.</v>
      </c>
      <c r="GD73" s="19" t="str">
        <f ca="1">IFERROR(__xludf.DUMMYFUNCTION("""COMPUTED_VALUE"""),"...")</f>
        <v>...</v>
      </c>
      <c r="GE73" s="19">
        <f ca="1">IFERROR(__xludf.DUMMYFUNCTION("""COMPUTED_VALUE"""),35)</f>
        <v>35</v>
      </c>
      <c r="GF73" s="19" t="str">
        <f ca="1">IFERROR(__xludf.DUMMYFUNCTION("""COMPUTED_VALUE"""),"Бровченко К. М.")</f>
        <v>Бровченко К. М.</v>
      </c>
      <c r="GG73" s="19" t="str">
        <f ca="1">IFERROR(__xludf.DUMMYFUNCTION("""COMPUTED_VALUE"""),"...")</f>
        <v>...</v>
      </c>
      <c r="GH73" s="19">
        <f ca="1">IFERROR(__xludf.DUMMYFUNCTION("""COMPUTED_VALUE"""),35)</f>
        <v>35</v>
      </c>
      <c r="GI73" s="19" t="str">
        <f ca="1">IFERROR(__xludf.DUMMYFUNCTION("""COMPUTED_VALUE"""),"Бровченко К. М.")</f>
        <v>Бровченко К. М.</v>
      </c>
      <c r="GJ73" s="19" t="str">
        <f ca="1">IFERROR(__xludf.DUMMYFUNCTION("""COMPUTED_VALUE"""),"...")</f>
        <v>...</v>
      </c>
      <c r="GK73" s="19">
        <f ca="1">IFERROR(__xludf.DUMMYFUNCTION("""COMPUTED_VALUE"""),35)</f>
        <v>35</v>
      </c>
      <c r="GL73" s="19" t="str">
        <f ca="1">IFERROR(__xludf.DUMMYFUNCTION("""COMPUTED_VALUE"""),"Бровченко К. М.")</f>
        <v>Бровченко К. М.</v>
      </c>
      <c r="GM73" s="19" t="str">
        <f ca="1">IFERROR(__xludf.DUMMYFUNCTION("""COMPUTED_VALUE"""),"...")</f>
        <v>...</v>
      </c>
      <c r="GN73" s="19">
        <f ca="1">IFERROR(__xludf.DUMMYFUNCTION("""COMPUTED_VALUE"""),35)</f>
        <v>35</v>
      </c>
      <c r="GO73" s="19" t="str">
        <f ca="1">IFERROR(__xludf.DUMMYFUNCTION("""COMPUTED_VALUE"""),"Бровченко К. М.")</f>
        <v>Бровченко К. М.</v>
      </c>
      <c r="GP73" s="19" t="str">
        <f ca="1">IFERROR(__xludf.DUMMYFUNCTION("""COMPUTED_VALUE"""),"...")</f>
        <v>...</v>
      </c>
      <c r="GQ73" s="19">
        <f ca="1">IFERROR(__xludf.DUMMYFUNCTION("""COMPUTED_VALUE"""),35)</f>
        <v>35</v>
      </c>
      <c r="GR73" s="19" t="str">
        <f ca="1">IFERROR(__xludf.DUMMYFUNCTION("""COMPUTED_VALUE"""),"Бровченко К. М.")</f>
        <v>Бровченко К. М.</v>
      </c>
      <c r="GS73" s="19" t="str">
        <f ca="1">IFERROR(__xludf.DUMMYFUNCTION("""COMPUTED_VALUE"""),"...")</f>
        <v>...</v>
      </c>
      <c r="GT73" s="19">
        <f ca="1">IFERROR(__xludf.DUMMYFUNCTION("""COMPUTED_VALUE"""),35)</f>
        <v>35</v>
      </c>
      <c r="GU73" s="19" t="str">
        <f ca="1">IFERROR(__xludf.DUMMYFUNCTION("""COMPUTED_VALUE"""),"Бровченко К. М.")</f>
        <v>Бровченко К. М.</v>
      </c>
      <c r="GV73" s="19" t="str">
        <f ca="1">IFERROR(__xludf.DUMMYFUNCTION("""COMPUTED_VALUE"""),"...")</f>
        <v>...</v>
      </c>
      <c r="GW73" s="19">
        <f ca="1">IFERROR(__xludf.DUMMYFUNCTION("""COMPUTED_VALUE"""),35)</f>
        <v>35</v>
      </c>
      <c r="GX73" s="19" t="str">
        <f ca="1">IFERROR(__xludf.DUMMYFUNCTION("""COMPUTED_VALUE"""),"Бровченко К. М.")</f>
        <v>Бровченко К. М.</v>
      </c>
      <c r="GY73" s="19" t="str">
        <f ca="1">IFERROR(__xludf.DUMMYFUNCTION("""COMPUTED_VALUE"""),"...")</f>
        <v>...</v>
      </c>
      <c r="GZ73" s="19">
        <f ca="1">IFERROR(__xludf.DUMMYFUNCTION("""COMPUTED_VALUE"""),35)</f>
        <v>35</v>
      </c>
      <c r="HA73" s="19" t="str">
        <f ca="1">IFERROR(__xludf.DUMMYFUNCTION("""COMPUTED_VALUE"""),"Бровченко К. М.")</f>
        <v>Бровченко К. М.</v>
      </c>
      <c r="HB73" s="19" t="str">
        <f ca="1">IFERROR(__xludf.DUMMYFUNCTION("""COMPUTED_VALUE"""),"...")</f>
        <v>...</v>
      </c>
      <c r="HC73" s="19">
        <f ca="1">IFERROR(__xludf.DUMMYFUNCTION("""COMPUTED_VALUE"""),35)</f>
        <v>35</v>
      </c>
      <c r="HD73" s="19" t="str">
        <f ca="1">IFERROR(__xludf.DUMMYFUNCTION("""COMPUTED_VALUE"""),"Бровченко К. М.")</f>
        <v>Бровченко К. М.</v>
      </c>
      <c r="HE73" s="19" t="str">
        <f ca="1">IFERROR(__xludf.DUMMYFUNCTION("""COMPUTED_VALUE"""),"...")</f>
        <v>...</v>
      </c>
      <c r="HF73" s="19">
        <f ca="1">IFERROR(__xludf.DUMMYFUNCTION("""COMPUTED_VALUE"""),35)</f>
        <v>35</v>
      </c>
      <c r="HG73" s="19" t="str">
        <f ca="1">IFERROR(__xludf.DUMMYFUNCTION("""COMPUTED_VALUE"""),"Бровченко К. М.")</f>
        <v>Бровченко К. М.</v>
      </c>
      <c r="HH73" s="19" t="str">
        <f ca="1">IFERROR(__xludf.DUMMYFUNCTION("""COMPUTED_VALUE"""),"...")</f>
        <v>...</v>
      </c>
      <c r="HI73" s="19">
        <f ca="1">IFERROR(__xludf.DUMMYFUNCTION("""COMPUTED_VALUE"""),35)</f>
        <v>35</v>
      </c>
      <c r="HJ73" s="19" t="str">
        <f ca="1">IFERROR(__xludf.DUMMYFUNCTION("""COMPUTED_VALUE"""),"Бровченко К. М.")</f>
        <v>Бровченко К. М.</v>
      </c>
      <c r="HK73" s="19" t="str">
        <f ca="1">IFERROR(__xludf.DUMMYFUNCTION("""COMPUTED_VALUE"""),"...")</f>
        <v>...</v>
      </c>
      <c r="HL73" s="19">
        <f ca="1">IFERROR(__xludf.DUMMYFUNCTION("""COMPUTED_VALUE"""),35)</f>
        <v>35</v>
      </c>
      <c r="HM73" s="19" t="str">
        <f ca="1">IFERROR(__xludf.DUMMYFUNCTION("""COMPUTED_VALUE"""),"Бровченко К. М.")</f>
        <v>Бровченко К. М.</v>
      </c>
      <c r="HN73" s="19" t="str">
        <f ca="1">IFERROR(__xludf.DUMMYFUNCTION("""COMPUTED_VALUE"""),"...")</f>
        <v>...</v>
      </c>
      <c r="HO73" s="19">
        <f ca="1">IFERROR(__xludf.DUMMYFUNCTION("""COMPUTED_VALUE"""),35)</f>
        <v>35</v>
      </c>
      <c r="HP73" s="19" t="str">
        <f ca="1">IFERROR(__xludf.DUMMYFUNCTION("""COMPUTED_VALUE"""),"Бровченко К. М.")</f>
        <v>Бровченко К. М.</v>
      </c>
      <c r="HQ73" s="19" t="str">
        <f ca="1">IFERROR(__xludf.DUMMYFUNCTION("""COMPUTED_VALUE"""),"...")</f>
        <v>...</v>
      </c>
      <c r="HR73" s="19">
        <f ca="1">IFERROR(__xludf.DUMMYFUNCTION("""COMPUTED_VALUE"""),35)</f>
        <v>35</v>
      </c>
      <c r="HS73" s="19" t="str">
        <f ca="1">IFERROR(__xludf.DUMMYFUNCTION("""COMPUTED_VALUE"""),"Бровченко К. М.")</f>
        <v>Бровченко К. М.</v>
      </c>
      <c r="HT73" s="19" t="str">
        <f ca="1">IFERROR(__xludf.DUMMYFUNCTION("""COMPUTED_VALUE"""),"...")</f>
        <v>...</v>
      </c>
      <c r="HU73" s="19">
        <f ca="1">IFERROR(__xludf.DUMMYFUNCTION("""COMPUTED_VALUE"""),35)</f>
        <v>35</v>
      </c>
      <c r="HV73" s="19" t="str">
        <f ca="1">IFERROR(__xludf.DUMMYFUNCTION("""COMPUTED_VALUE"""),"Бровченко К. М.")</f>
        <v>Бровченко К. М.</v>
      </c>
      <c r="HW73" s="19" t="str">
        <f ca="1">IFERROR(__xludf.DUMMYFUNCTION("""COMPUTED_VALUE"""),"...")</f>
        <v>...</v>
      </c>
      <c r="HX73" s="19">
        <f ca="1">IFERROR(__xludf.DUMMYFUNCTION("""COMPUTED_VALUE"""),35)</f>
        <v>35</v>
      </c>
      <c r="HY73" s="19" t="str">
        <f ca="1">IFERROR(__xludf.DUMMYFUNCTION("""COMPUTED_VALUE"""),"Бровченко К. М.")</f>
        <v>Бровченко К. М.</v>
      </c>
      <c r="HZ73" s="19" t="str">
        <f ca="1">IFERROR(__xludf.DUMMYFUNCTION("""COMPUTED_VALUE"""),"...")</f>
        <v>...</v>
      </c>
      <c r="IA73" s="19">
        <f ca="1">IFERROR(__xludf.DUMMYFUNCTION("""COMPUTED_VALUE"""),35)</f>
        <v>35</v>
      </c>
      <c r="IB73" s="19" t="str">
        <f ca="1">IFERROR(__xludf.DUMMYFUNCTION("""COMPUTED_VALUE"""),"Бровченко К. М.")</f>
        <v>Бровченко К. М.</v>
      </c>
      <c r="IC73" s="19" t="str">
        <f ca="1">IFERROR(__xludf.DUMMYFUNCTION("""COMPUTED_VALUE"""),"...")</f>
        <v>...</v>
      </c>
      <c r="ID73" s="19">
        <f ca="1">IFERROR(__xludf.DUMMYFUNCTION("""COMPUTED_VALUE"""),35)</f>
        <v>35</v>
      </c>
      <c r="IE73" s="19" t="str">
        <f ca="1">IFERROR(__xludf.DUMMYFUNCTION("""COMPUTED_VALUE"""),"Бровченко К. М.")</f>
        <v>Бровченко К. М.</v>
      </c>
      <c r="IF73" s="19" t="str">
        <f ca="1">IFERROR(__xludf.DUMMYFUNCTION("""COMPUTED_VALUE"""),"...")</f>
        <v>...</v>
      </c>
      <c r="IG73" s="19">
        <f ca="1">IFERROR(__xludf.DUMMYFUNCTION("""COMPUTED_VALUE"""),35)</f>
        <v>35</v>
      </c>
      <c r="IH73" s="19" t="str">
        <f ca="1">IFERROR(__xludf.DUMMYFUNCTION("""COMPUTED_VALUE"""),"Бровченко К. М.")</f>
        <v>Бровченко К. М.</v>
      </c>
      <c r="II73" s="19" t="str">
        <f ca="1">IFERROR(__xludf.DUMMYFUNCTION("""COMPUTED_VALUE"""),"...")</f>
        <v>...</v>
      </c>
      <c r="IJ73" s="19">
        <f ca="1">IFERROR(__xludf.DUMMYFUNCTION("""COMPUTED_VALUE"""),35)</f>
        <v>35</v>
      </c>
      <c r="IK73" s="19" t="str">
        <f ca="1">IFERROR(__xludf.DUMMYFUNCTION("""COMPUTED_VALUE"""),"Бровченко К. М.")</f>
        <v>Бровченко К. М.</v>
      </c>
      <c r="IL73" s="19" t="str">
        <f ca="1">IFERROR(__xludf.DUMMYFUNCTION("""COMPUTED_VALUE"""),"...")</f>
        <v>...</v>
      </c>
      <c r="IM73" s="19">
        <f ca="1">IFERROR(__xludf.DUMMYFUNCTION("""COMPUTED_VALUE"""),35)</f>
        <v>35</v>
      </c>
      <c r="IN73" s="19" t="str">
        <f ca="1">IFERROR(__xludf.DUMMYFUNCTION("""COMPUTED_VALUE"""),"Бровченко К. М.")</f>
        <v>Бровченко К. М.</v>
      </c>
      <c r="IO73" s="19" t="str">
        <f ca="1">IFERROR(__xludf.DUMMYFUNCTION("""COMPUTED_VALUE"""),"...")</f>
        <v>...</v>
      </c>
      <c r="IP73" s="19">
        <f ca="1">IFERROR(__xludf.DUMMYFUNCTION("""COMPUTED_VALUE"""),35)</f>
        <v>35</v>
      </c>
      <c r="IQ73" s="19" t="str">
        <f ca="1">IFERROR(__xludf.DUMMYFUNCTION("""COMPUTED_VALUE"""),"Бровченко К. М.")</f>
        <v>Бровченко К. М.</v>
      </c>
      <c r="IR73" s="19" t="str">
        <f ca="1">IFERROR(__xludf.DUMMYFUNCTION("""COMPUTED_VALUE"""),"...")</f>
        <v>...</v>
      </c>
      <c r="IS73" s="19">
        <f ca="1">IFERROR(__xludf.DUMMYFUNCTION("""COMPUTED_VALUE"""),35)</f>
        <v>35</v>
      </c>
      <c r="IT73" s="19" t="str">
        <f ca="1">IFERROR(__xludf.DUMMYFUNCTION("""COMPUTED_VALUE"""),"Бровченко К. М.")</f>
        <v>Бровченко К. М.</v>
      </c>
      <c r="IU73" s="19" t="str">
        <f ca="1">IFERROR(__xludf.DUMMYFUNCTION("""COMPUTED_VALUE"""),"...")</f>
        <v>...</v>
      </c>
      <c r="IV73" s="19">
        <f ca="1">IFERROR(__xludf.DUMMYFUNCTION("""COMPUTED_VALUE"""),35)</f>
        <v>35</v>
      </c>
      <c r="IW73" s="19" t="str">
        <f ca="1">IFERROR(__xludf.DUMMYFUNCTION("""COMPUTED_VALUE"""),"Бровченко К. М.")</f>
        <v>Бровченко К. М.</v>
      </c>
      <c r="IX73" s="19" t="str">
        <f ca="1">IFERROR(__xludf.DUMMYFUNCTION("""COMPUTED_VALUE"""),"...")</f>
        <v>...</v>
      </c>
      <c r="IY73" s="19">
        <f ca="1">IFERROR(__xludf.DUMMYFUNCTION("""COMPUTED_VALUE"""),35)</f>
        <v>35</v>
      </c>
      <c r="IZ73" s="19" t="str">
        <f ca="1">IFERROR(__xludf.DUMMYFUNCTION("""COMPUTED_VALUE"""),"Бровченко К. М.")</f>
        <v>Бровченко К. М.</v>
      </c>
      <c r="JA73" s="19" t="str">
        <f ca="1">IFERROR(__xludf.DUMMYFUNCTION("""COMPUTED_VALUE"""),"...")</f>
        <v>...</v>
      </c>
      <c r="JB73" s="19">
        <f ca="1">IFERROR(__xludf.DUMMYFUNCTION("""COMPUTED_VALUE"""),35)</f>
        <v>35</v>
      </c>
      <c r="JC73" s="19" t="str">
        <f ca="1">IFERROR(__xludf.DUMMYFUNCTION("""COMPUTED_VALUE"""),"Бровченко К. М.")</f>
        <v>Бровченко К. М.</v>
      </c>
      <c r="JD73" s="19" t="str">
        <f ca="1">IFERROR(__xludf.DUMMYFUNCTION("""COMPUTED_VALUE"""),"...")</f>
        <v>...</v>
      </c>
      <c r="JE73" s="19">
        <f ca="1">IFERROR(__xludf.DUMMYFUNCTION("""COMPUTED_VALUE"""),35)</f>
        <v>35</v>
      </c>
      <c r="JF73" s="19" t="str">
        <f ca="1">IFERROR(__xludf.DUMMYFUNCTION("""COMPUTED_VALUE"""),"Бровченко К. М.")</f>
        <v>Бровченко К. М.</v>
      </c>
      <c r="JG73" s="19" t="str">
        <f ca="1">IFERROR(__xludf.DUMMYFUNCTION("""COMPUTED_VALUE"""),"...")</f>
        <v>...</v>
      </c>
      <c r="JH73" s="19">
        <f ca="1">IFERROR(__xludf.DUMMYFUNCTION("""COMPUTED_VALUE"""),35)</f>
        <v>35</v>
      </c>
      <c r="JI73" s="19" t="str">
        <f ca="1">IFERROR(__xludf.DUMMYFUNCTION("""COMPUTED_VALUE"""),"Бровченко К. М.")</f>
        <v>Бровченко К. М.</v>
      </c>
      <c r="JJ73" s="19" t="str">
        <f ca="1">IFERROR(__xludf.DUMMYFUNCTION("""COMPUTED_VALUE"""),"...")</f>
        <v>...</v>
      </c>
      <c r="JK73" s="19">
        <f ca="1">IFERROR(__xludf.DUMMYFUNCTION("""COMPUTED_VALUE"""),35)</f>
        <v>35</v>
      </c>
      <c r="JL73" s="19" t="str">
        <f ca="1">IFERROR(__xludf.DUMMYFUNCTION("""COMPUTED_VALUE"""),"Бровченко К. М.")</f>
        <v>Бровченко К. М.</v>
      </c>
      <c r="JM73" s="19" t="str">
        <f ca="1">IFERROR(__xludf.DUMMYFUNCTION("""COMPUTED_VALUE"""),"...")</f>
        <v>...</v>
      </c>
      <c r="JN73" s="19">
        <f ca="1">IFERROR(__xludf.DUMMYFUNCTION("""COMPUTED_VALUE"""),35)</f>
        <v>35</v>
      </c>
      <c r="JO73" s="19" t="str">
        <f ca="1">IFERROR(__xludf.DUMMYFUNCTION("""COMPUTED_VALUE"""),"Бровченко К. М.")</f>
        <v>Бровченко К. М.</v>
      </c>
      <c r="JP73" s="19" t="str">
        <f ca="1">IFERROR(__xludf.DUMMYFUNCTION("""COMPUTED_VALUE"""),"...")</f>
        <v>...</v>
      </c>
      <c r="JQ73" s="19">
        <f ca="1">IFERROR(__xludf.DUMMYFUNCTION("""COMPUTED_VALUE"""),35)</f>
        <v>35</v>
      </c>
      <c r="JR73" s="19" t="str">
        <f ca="1">IFERROR(__xludf.DUMMYFUNCTION("""COMPUTED_VALUE"""),"Бровченко К. М.")</f>
        <v>Бровченко К. М.</v>
      </c>
      <c r="JS73" s="19" t="str">
        <f ca="1">IFERROR(__xludf.DUMMYFUNCTION("""COMPUTED_VALUE"""),"...")</f>
        <v>...</v>
      </c>
      <c r="JT73" s="19">
        <f ca="1">IFERROR(__xludf.DUMMYFUNCTION("""COMPUTED_VALUE"""),35)</f>
        <v>35</v>
      </c>
      <c r="JU73" s="19" t="str">
        <f ca="1">IFERROR(__xludf.DUMMYFUNCTION("""COMPUTED_VALUE"""),"Бровченко К. М.")</f>
        <v>Бровченко К. М.</v>
      </c>
      <c r="JV73" s="19" t="str">
        <f ca="1">IFERROR(__xludf.DUMMYFUNCTION("""COMPUTED_VALUE"""),"...")</f>
        <v>...</v>
      </c>
      <c r="JW73" s="19">
        <f ca="1">IFERROR(__xludf.DUMMYFUNCTION("""COMPUTED_VALUE"""),35)</f>
        <v>35</v>
      </c>
      <c r="JX73" s="19" t="str">
        <f ca="1">IFERROR(__xludf.DUMMYFUNCTION("""COMPUTED_VALUE"""),"Бровченко К. М.")</f>
        <v>Бровченко К. М.</v>
      </c>
      <c r="JY73" s="19" t="str">
        <f ca="1">IFERROR(__xludf.DUMMYFUNCTION("""COMPUTED_VALUE"""),"...")</f>
        <v>...</v>
      </c>
      <c r="JZ73" s="19">
        <f ca="1">IFERROR(__xludf.DUMMYFUNCTION("""COMPUTED_VALUE"""),35)</f>
        <v>35</v>
      </c>
      <c r="KA73" s="19" t="str">
        <f ca="1">IFERROR(__xludf.DUMMYFUNCTION("""COMPUTED_VALUE"""),"Бровченко К. М.")</f>
        <v>Бровченко К. М.</v>
      </c>
      <c r="KB73" s="19" t="str">
        <f ca="1">IFERROR(__xludf.DUMMYFUNCTION("""COMPUTED_VALUE"""),"...")</f>
        <v>...</v>
      </c>
      <c r="KC73" s="19">
        <f ca="1">IFERROR(__xludf.DUMMYFUNCTION("""COMPUTED_VALUE"""),35)</f>
        <v>35</v>
      </c>
      <c r="KD73" s="19" t="str">
        <f ca="1">IFERROR(__xludf.DUMMYFUNCTION("""COMPUTED_VALUE"""),"Бровченко К. М.")</f>
        <v>Бровченко К. М.</v>
      </c>
      <c r="KE73" s="19" t="str">
        <f ca="1">IFERROR(__xludf.DUMMYFUNCTION("""COMPUTED_VALUE"""),"...")</f>
        <v>...</v>
      </c>
      <c r="KF73" s="19">
        <f ca="1">IFERROR(__xludf.DUMMYFUNCTION("""COMPUTED_VALUE"""),35)</f>
        <v>35</v>
      </c>
      <c r="KG73" s="19" t="str">
        <f ca="1">IFERROR(__xludf.DUMMYFUNCTION("""COMPUTED_VALUE"""),"Бровченко К. М.")</f>
        <v>Бровченко К. М.</v>
      </c>
      <c r="KH73" s="19" t="str">
        <f ca="1">IFERROR(__xludf.DUMMYFUNCTION("""COMPUTED_VALUE"""),"...")</f>
        <v>...</v>
      </c>
      <c r="KI73" s="19">
        <f ca="1">IFERROR(__xludf.DUMMYFUNCTION("""COMPUTED_VALUE"""),35)</f>
        <v>35</v>
      </c>
      <c r="KJ73" s="19" t="str">
        <f ca="1">IFERROR(__xludf.DUMMYFUNCTION("""COMPUTED_VALUE"""),"Бровченко К. М.")</f>
        <v>Бровченко К. М.</v>
      </c>
      <c r="KK73" s="19" t="str">
        <f ca="1">IFERROR(__xludf.DUMMYFUNCTION("""COMPUTED_VALUE"""),"...")</f>
        <v>...</v>
      </c>
      <c r="KL73" s="19">
        <f ca="1">IFERROR(__xludf.DUMMYFUNCTION("""COMPUTED_VALUE"""),35)</f>
        <v>35</v>
      </c>
      <c r="KM73" s="19" t="str">
        <f ca="1">IFERROR(__xludf.DUMMYFUNCTION("""COMPUTED_VALUE"""),"Бровченко К. М.")</f>
        <v>Бровченко К. М.</v>
      </c>
      <c r="KN73" s="19" t="str">
        <f ca="1">IFERROR(__xludf.DUMMYFUNCTION("""COMPUTED_VALUE"""),"...")</f>
        <v>...</v>
      </c>
      <c r="KO73" s="19">
        <f ca="1">IFERROR(__xludf.DUMMYFUNCTION("""COMPUTED_VALUE"""),35)</f>
        <v>35</v>
      </c>
      <c r="KP73" s="19" t="str">
        <f ca="1">IFERROR(__xludf.DUMMYFUNCTION("""COMPUTED_VALUE"""),"Бровченко К. М.")</f>
        <v>Бровченко К. М.</v>
      </c>
      <c r="KQ73" s="19" t="str">
        <f ca="1">IFERROR(__xludf.DUMMYFUNCTION("""COMPUTED_VALUE"""),"...")</f>
        <v>...</v>
      </c>
      <c r="KR73" s="19">
        <f ca="1">IFERROR(__xludf.DUMMYFUNCTION("""COMPUTED_VALUE"""),35)</f>
        <v>35</v>
      </c>
      <c r="KS73" s="19" t="str">
        <f ca="1">IFERROR(__xludf.DUMMYFUNCTION("""COMPUTED_VALUE"""),"Бровченко К. М.")</f>
        <v>Бровченко К. М.</v>
      </c>
      <c r="KT73" s="19" t="str">
        <f ca="1">IFERROR(__xludf.DUMMYFUNCTION("""COMPUTED_VALUE"""),"...")</f>
        <v>...</v>
      </c>
      <c r="KU73" s="19">
        <f ca="1">IFERROR(__xludf.DUMMYFUNCTION("""COMPUTED_VALUE"""),35)</f>
        <v>35</v>
      </c>
      <c r="KV73" s="19" t="str">
        <f ca="1">IFERROR(__xludf.DUMMYFUNCTION("""COMPUTED_VALUE"""),"Бровченко К. М.")</f>
        <v>Бровченко К. М.</v>
      </c>
      <c r="KW73" s="19" t="str">
        <f ca="1">IFERROR(__xludf.DUMMYFUNCTION("""COMPUTED_VALUE"""),"...")</f>
        <v>...</v>
      </c>
      <c r="KX73" s="19">
        <f ca="1">IFERROR(__xludf.DUMMYFUNCTION("""COMPUTED_VALUE"""),35)</f>
        <v>35</v>
      </c>
      <c r="KY73" s="19" t="str">
        <f ca="1">IFERROR(__xludf.DUMMYFUNCTION("""COMPUTED_VALUE"""),"Бровченко К. М.")</f>
        <v>Бровченко К. М.</v>
      </c>
      <c r="KZ73" s="19" t="str">
        <f ca="1">IFERROR(__xludf.DUMMYFUNCTION("""COMPUTED_VALUE"""),"...")</f>
        <v>...</v>
      </c>
      <c r="LA73" s="19">
        <f ca="1">IFERROR(__xludf.DUMMYFUNCTION("""COMPUTED_VALUE"""),35)</f>
        <v>35</v>
      </c>
      <c r="LB73" s="19" t="str">
        <f ca="1">IFERROR(__xludf.DUMMYFUNCTION("""COMPUTED_VALUE"""),"Бровченко К. М.")</f>
        <v>Бровченко К. М.</v>
      </c>
      <c r="LC73" s="19" t="str">
        <f ca="1">IFERROR(__xludf.DUMMYFUNCTION("""COMPUTED_VALUE"""),"...")</f>
        <v>...</v>
      </c>
      <c r="LD73" s="19">
        <f ca="1">IFERROR(__xludf.DUMMYFUNCTION("""COMPUTED_VALUE"""),35)</f>
        <v>35</v>
      </c>
      <c r="LE73" s="19" t="str">
        <f ca="1">IFERROR(__xludf.DUMMYFUNCTION("""COMPUTED_VALUE"""),"Бровченко К. М.")</f>
        <v>Бровченко К. М.</v>
      </c>
      <c r="LF73" s="19" t="str">
        <f ca="1">IFERROR(__xludf.DUMMYFUNCTION("""COMPUTED_VALUE"""),"...")</f>
        <v>...</v>
      </c>
      <c r="LG73" s="19">
        <f ca="1">IFERROR(__xludf.DUMMYFUNCTION("""COMPUTED_VALUE"""),35)</f>
        <v>35</v>
      </c>
      <c r="LH73" s="19" t="str">
        <f ca="1">IFERROR(__xludf.DUMMYFUNCTION("""COMPUTED_VALUE"""),"Бровченко К. М.")</f>
        <v>Бровченко К. М.</v>
      </c>
      <c r="LI73" s="19" t="str">
        <f ca="1">IFERROR(__xludf.DUMMYFUNCTION("""COMPUTED_VALUE"""),"...")</f>
        <v>...</v>
      </c>
      <c r="LJ73" s="19">
        <f ca="1">IFERROR(__xludf.DUMMYFUNCTION("""COMPUTED_VALUE"""),35)</f>
        <v>35</v>
      </c>
      <c r="LK73" s="19" t="str">
        <f ca="1">IFERROR(__xludf.DUMMYFUNCTION("""COMPUTED_VALUE"""),"Бровченко К. М.")</f>
        <v>Бровченко К. М.</v>
      </c>
      <c r="LL73" s="19" t="str">
        <f ca="1">IFERROR(__xludf.DUMMYFUNCTION("""COMPUTED_VALUE"""),"...")</f>
        <v>...</v>
      </c>
      <c r="LM73" s="19">
        <f ca="1">IFERROR(__xludf.DUMMYFUNCTION("""COMPUTED_VALUE"""),35)</f>
        <v>35</v>
      </c>
      <c r="LN73" s="19" t="str">
        <f ca="1">IFERROR(__xludf.DUMMYFUNCTION("""COMPUTED_VALUE"""),"Бровченко К. М.")</f>
        <v>Бровченко К. М.</v>
      </c>
      <c r="LO73" s="19" t="str">
        <f ca="1">IFERROR(__xludf.DUMMYFUNCTION("""COMPUTED_VALUE"""),"...")</f>
        <v>...</v>
      </c>
      <c r="LP73" s="19">
        <f ca="1">IFERROR(__xludf.DUMMYFUNCTION("""COMPUTED_VALUE"""),35)</f>
        <v>35</v>
      </c>
      <c r="LQ73" s="19" t="str">
        <f ca="1">IFERROR(__xludf.DUMMYFUNCTION("""COMPUTED_VALUE"""),"Бровченко К. М.")</f>
        <v>Бровченко К. М.</v>
      </c>
      <c r="LR73" s="19" t="str">
        <f ca="1">IFERROR(__xludf.DUMMYFUNCTION("""COMPUTED_VALUE"""),"...")</f>
        <v>...</v>
      </c>
      <c r="LS73" s="19">
        <f ca="1">IFERROR(__xludf.DUMMYFUNCTION("""COMPUTED_VALUE"""),35)</f>
        <v>35</v>
      </c>
      <c r="LT73" s="19" t="str">
        <f ca="1">IFERROR(__xludf.DUMMYFUNCTION("""COMPUTED_VALUE"""),"Бровченко К. М.")</f>
        <v>Бровченко К. М.</v>
      </c>
      <c r="LU73" s="19" t="str">
        <f ca="1">IFERROR(__xludf.DUMMYFUNCTION("""COMPUTED_VALUE"""),"...")</f>
        <v>...</v>
      </c>
      <c r="LV73" s="19">
        <f ca="1">IFERROR(__xludf.DUMMYFUNCTION("""COMPUTED_VALUE"""),35)</f>
        <v>35</v>
      </c>
      <c r="LW73" s="19" t="str">
        <f ca="1">IFERROR(__xludf.DUMMYFUNCTION("""COMPUTED_VALUE"""),"Бровченко К. М.")</f>
        <v>Бровченко К. М.</v>
      </c>
      <c r="LX73" s="19" t="str">
        <f ca="1">IFERROR(__xludf.DUMMYFUNCTION("""COMPUTED_VALUE"""),"...")</f>
        <v>...</v>
      </c>
      <c r="LY73" s="19">
        <f ca="1">IFERROR(__xludf.DUMMYFUNCTION("""COMPUTED_VALUE"""),35)</f>
        <v>35</v>
      </c>
      <c r="LZ73" s="19" t="str">
        <f ca="1">IFERROR(__xludf.DUMMYFUNCTION("""COMPUTED_VALUE"""),"Бровченко К. М.")</f>
        <v>Бровченко К. М.</v>
      </c>
      <c r="MA73" s="19" t="str">
        <f ca="1">IFERROR(__xludf.DUMMYFUNCTION("""COMPUTED_VALUE"""),"...")</f>
        <v>...</v>
      </c>
      <c r="MB73" s="19">
        <f ca="1">IFERROR(__xludf.DUMMYFUNCTION("""COMPUTED_VALUE"""),35)</f>
        <v>35</v>
      </c>
      <c r="MC73" s="19" t="str">
        <f ca="1">IFERROR(__xludf.DUMMYFUNCTION("""COMPUTED_VALUE"""),"Бровченко К. М.")</f>
        <v>Бровченко К. М.</v>
      </c>
      <c r="MD73" s="19" t="str">
        <f ca="1">IFERROR(__xludf.DUMMYFUNCTION("""COMPUTED_VALUE"""),"...")</f>
        <v>...</v>
      </c>
      <c r="ME73" s="19">
        <f ca="1">IFERROR(__xludf.DUMMYFUNCTION("""COMPUTED_VALUE"""),35)</f>
        <v>35</v>
      </c>
      <c r="MF73" s="19" t="str">
        <f ca="1">IFERROR(__xludf.DUMMYFUNCTION("""COMPUTED_VALUE"""),"Бровченко К. М.")</f>
        <v>Бровченко К. М.</v>
      </c>
      <c r="MG73" s="19" t="str">
        <f ca="1">IFERROR(__xludf.DUMMYFUNCTION("""COMPUTED_VALUE"""),"...")</f>
        <v>...</v>
      </c>
      <c r="MH73" s="19">
        <f ca="1">IFERROR(__xludf.DUMMYFUNCTION("""COMPUTED_VALUE"""),35)</f>
        <v>35</v>
      </c>
      <c r="MI73" s="19" t="str">
        <f ca="1">IFERROR(__xludf.DUMMYFUNCTION("""COMPUTED_VALUE"""),"Бровченко К. М.")</f>
        <v>Бровченко К. М.</v>
      </c>
      <c r="MJ73" s="19" t="str">
        <f ca="1">IFERROR(__xludf.DUMMYFUNCTION("""COMPUTED_VALUE"""),"...")</f>
        <v>...</v>
      </c>
      <c r="MK73" s="19">
        <f ca="1">IFERROR(__xludf.DUMMYFUNCTION("""COMPUTED_VALUE"""),35)</f>
        <v>35</v>
      </c>
      <c r="ML73" s="19" t="str">
        <f ca="1">IFERROR(__xludf.DUMMYFUNCTION("""COMPUTED_VALUE"""),"Бровченко К. М.")</f>
        <v>Бровченко К. М.</v>
      </c>
      <c r="MM73" s="19" t="str">
        <f ca="1">IFERROR(__xludf.DUMMYFUNCTION("""COMPUTED_VALUE"""),"...")</f>
        <v>...</v>
      </c>
      <c r="MN73" s="19">
        <f ca="1">IFERROR(__xludf.DUMMYFUNCTION("""COMPUTED_VALUE"""),35)</f>
        <v>35</v>
      </c>
      <c r="MO73" s="19" t="str">
        <f ca="1">IFERROR(__xludf.DUMMYFUNCTION("""COMPUTED_VALUE"""),"Бровченко К. М.")</f>
        <v>Бровченко К. М.</v>
      </c>
      <c r="MP73" s="19" t="str">
        <f ca="1">IFERROR(__xludf.DUMMYFUNCTION("""COMPUTED_VALUE"""),"...")</f>
        <v>...</v>
      </c>
      <c r="MQ73" s="19">
        <f ca="1">IFERROR(__xludf.DUMMYFUNCTION("""COMPUTED_VALUE"""),35)</f>
        <v>35</v>
      </c>
      <c r="MR73" s="19" t="str">
        <f ca="1">IFERROR(__xludf.DUMMYFUNCTION("""COMPUTED_VALUE"""),"Бровченко К. М.")</f>
        <v>Бровченко К. М.</v>
      </c>
      <c r="MS73" s="19" t="str">
        <f ca="1">IFERROR(__xludf.DUMMYFUNCTION("""COMPUTED_VALUE"""),"...")</f>
        <v>...</v>
      </c>
      <c r="MT73" s="19">
        <f ca="1">IFERROR(__xludf.DUMMYFUNCTION("""COMPUTED_VALUE"""),35)</f>
        <v>35</v>
      </c>
      <c r="MU73" s="19" t="str">
        <f ca="1">IFERROR(__xludf.DUMMYFUNCTION("""COMPUTED_VALUE"""),"Бровченко К. М.")</f>
        <v>Бровченко К. М.</v>
      </c>
      <c r="MV73" s="19" t="str">
        <f ca="1">IFERROR(__xludf.DUMMYFUNCTION("""COMPUTED_VALUE"""),"...")</f>
        <v>...</v>
      </c>
      <c r="MW73" s="19">
        <f ca="1">IFERROR(__xludf.DUMMYFUNCTION("""COMPUTED_VALUE"""),35)</f>
        <v>35</v>
      </c>
      <c r="MX73" s="19" t="str">
        <f ca="1">IFERROR(__xludf.DUMMYFUNCTION("""COMPUTED_VALUE"""),"Бровченко К. М.")</f>
        <v>Бровченко К. М.</v>
      </c>
      <c r="MY73" s="19" t="str">
        <f ca="1">IFERROR(__xludf.DUMMYFUNCTION("""COMPUTED_VALUE"""),"...")</f>
        <v>...</v>
      </c>
      <c r="MZ73" s="19">
        <f ca="1">IFERROR(__xludf.DUMMYFUNCTION("""COMPUTED_VALUE"""),35)</f>
        <v>35</v>
      </c>
      <c r="NA73" s="19" t="str">
        <f ca="1">IFERROR(__xludf.DUMMYFUNCTION("""COMPUTED_VALUE"""),"Бровченко К. М.")</f>
        <v>Бровченко К. М.</v>
      </c>
      <c r="NB73" s="19" t="str">
        <f ca="1">IFERROR(__xludf.DUMMYFUNCTION("""COMPUTED_VALUE"""),"...")</f>
        <v>...</v>
      </c>
      <c r="NC73" s="19">
        <f ca="1">IFERROR(__xludf.DUMMYFUNCTION("""COMPUTED_VALUE"""),35)</f>
        <v>35</v>
      </c>
      <c r="ND73" s="19" t="str">
        <f ca="1">IFERROR(__xludf.DUMMYFUNCTION("""COMPUTED_VALUE"""),"Бровченко К. М.")</f>
        <v>Бровченко К. М.</v>
      </c>
      <c r="NE73" s="19" t="str">
        <f ca="1">IFERROR(__xludf.DUMMYFUNCTION("""COMPUTED_VALUE"""),"...")</f>
        <v>...</v>
      </c>
      <c r="NF73" s="19">
        <f ca="1">IFERROR(__xludf.DUMMYFUNCTION("""COMPUTED_VALUE"""),35)</f>
        <v>35</v>
      </c>
      <c r="NG73" s="19" t="str">
        <f ca="1">IFERROR(__xludf.DUMMYFUNCTION("""COMPUTED_VALUE"""),"Бровченко К. М.")</f>
        <v>Бровченко К. М.</v>
      </c>
      <c r="NH73" s="19" t="str">
        <f ca="1">IFERROR(__xludf.DUMMYFUNCTION("""COMPUTED_VALUE"""),"...")</f>
        <v>...</v>
      </c>
      <c r="NI73" s="19">
        <f ca="1">IFERROR(__xludf.DUMMYFUNCTION("""COMPUTED_VALUE"""),35)</f>
        <v>35</v>
      </c>
      <c r="NJ73" s="19" t="str">
        <f ca="1">IFERROR(__xludf.DUMMYFUNCTION("""COMPUTED_VALUE"""),"Бровченко К. М.")</f>
        <v>Бровченко К. М.</v>
      </c>
      <c r="NK73" s="19" t="str">
        <f ca="1">IFERROR(__xludf.DUMMYFUNCTION("""COMPUTED_VALUE"""),"...")</f>
        <v>...</v>
      </c>
      <c r="NL73" s="19">
        <f ca="1">IFERROR(__xludf.DUMMYFUNCTION("""COMPUTED_VALUE"""),35)</f>
        <v>35</v>
      </c>
      <c r="NM73" s="19" t="str">
        <f ca="1">IFERROR(__xludf.DUMMYFUNCTION("""COMPUTED_VALUE"""),"Бровченко К. М.")</f>
        <v>Бровченко К. М.</v>
      </c>
      <c r="NN73" s="19" t="str">
        <f ca="1">IFERROR(__xludf.DUMMYFUNCTION("""COMPUTED_VALUE"""),"...")</f>
        <v>...</v>
      </c>
      <c r="NO73" s="19">
        <f ca="1">IFERROR(__xludf.DUMMYFUNCTION("""COMPUTED_VALUE"""),35)</f>
        <v>35</v>
      </c>
      <c r="NP73" s="19" t="str">
        <f ca="1">IFERROR(__xludf.DUMMYFUNCTION("""COMPUTED_VALUE"""),"Бровченко К. М.")</f>
        <v>Бровченко К. М.</v>
      </c>
      <c r="NQ73" s="19" t="str">
        <f ca="1">IFERROR(__xludf.DUMMYFUNCTION("""COMPUTED_VALUE"""),"...")</f>
        <v>...</v>
      </c>
      <c r="NR73" s="19">
        <f ca="1">IFERROR(__xludf.DUMMYFUNCTION("""COMPUTED_VALUE"""),35)</f>
        <v>35</v>
      </c>
      <c r="NS73" s="19" t="str">
        <f ca="1">IFERROR(__xludf.DUMMYFUNCTION("""COMPUTED_VALUE"""),"Бровченко К. М.")</f>
        <v>Бровченко К. М.</v>
      </c>
      <c r="NT73" s="19" t="str">
        <f ca="1">IFERROR(__xludf.DUMMYFUNCTION("""COMPUTED_VALUE"""),"...")</f>
        <v>...</v>
      </c>
      <c r="NU73" s="19">
        <f ca="1">IFERROR(__xludf.DUMMYFUNCTION("""COMPUTED_VALUE"""),35)</f>
        <v>35</v>
      </c>
      <c r="NV73" s="19" t="str">
        <f ca="1">IFERROR(__xludf.DUMMYFUNCTION("""COMPUTED_VALUE"""),"Бровченко К. М.")</f>
        <v>Бровченко К. М.</v>
      </c>
      <c r="NW73" s="19" t="str">
        <f ca="1">IFERROR(__xludf.DUMMYFUNCTION("""COMPUTED_VALUE"""),"...")</f>
        <v>...</v>
      </c>
      <c r="NX73" s="19">
        <f ca="1">IFERROR(__xludf.DUMMYFUNCTION("""COMPUTED_VALUE"""),35)</f>
        <v>35</v>
      </c>
      <c r="NY73" s="19" t="str">
        <f ca="1">IFERROR(__xludf.DUMMYFUNCTION("""COMPUTED_VALUE"""),"Бровченко К. М.")</f>
        <v>Бровченко К. М.</v>
      </c>
      <c r="NZ73" s="19" t="str">
        <f ca="1">IFERROR(__xludf.DUMMYFUNCTION("""COMPUTED_VALUE"""),"...")</f>
        <v>...</v>
      </c>
      <c r="OA73" s="19">
        <f ca="1">IFERROR(__xludf.DUMMYFUNCTION("""COMPUTED_VALUE"""),35)</f>
        <v>35</v>
      </c>
      <c r="OB73" s="19" t="str">
        <f ca="1">IFERROR(__xludf.DUMMYFUNCTION("""COMPUTED_VALUE"""),"Бровченко К. М.")</f>
        <v>Бровченко К. М.</v>
      </c>
      <c r="OC73" s="19" t="str">
        <f ca="1">IFERROR(__xludf.DUMMYFUNCTION("""COMPUTED_VALUE"""),"...")</f>
        <v>...</v>
      </c>
      <c r="OD73" s="19">
        <f ca="1">IFERROR(__xludf.DUMMYFUNCTION("""COMPUTED_VALUE"""),35)</f>
        <v>35</v>
      </c>
      <c r="OE73" s="19" t="str">
        <f ca="1">IFERROR(__xludf.DUMMYFUNCTION("""COMPUTED_VALUE"""),"Бровченко К. М.")</f>
        <v>Бровченко К. М.</v>
      </c>
      <c r="OF73" s="19" t="str">
        <f ca="1">IFERROR(__xludf.DUMMYFUNCTION("""COMPUTED_VALUE"""),"...")</f>
        <v>...</v>
      </c>
      <c r="OG73" s="19">
        <f ca="1">IFERROR(__xludf.DUMMYFUNCTION("""COMPUTED_VALUE"""),35)</f>
        <v>35</v>
      </c>
      <c r="OH73" s="19" t="str">
        <f ca="1">IFERROR(__xludf.DUMMYFUNCTION("""COMPUTED_VALUE"""),"Бровченко К. М.")</f>
        <v>Бровченко К. М.</v>
      </c>
      <c r="OI73" s="19" t="str">
        <f ca="1">IFERROR(__xludf.DUMMYFUNCTION("""COMPUTED_VALUE"""),"...")</f>
        <v>...</v>
      </c>
      <c r="OJ73" s="19">
        <f ca="1">IFERROR(__xludf.DUMMYFUNCTION("""COMPUTED_VALUE"""),35)</f>
        <v>35</v>
      </c>
      <c r="OK73" s="19" t="str">
        <f ca="1">IFERROR(__xludf.DUMMYFUNCTION("""COMPUTED_VALUE"""),"Бровченко К. М.")</f>
        <v>Бровченко К. М.</v>
      </c>
      <c r="OL73" s="19" t="str">
        <f ca="1">IFERROR(__xludf.DUMMYFUNCTION("""COMPUTED_VALUE"""),"...")</f>
        <v>...</v>
      </c>
      <c r="OM73" s="19">
        <f ca="1">IFERROR(__xludf.DUMMYFUNCTION("""COMPUTED_VALUE"""),35)</f>
        <v>35</v>
      </c>
      <c r="ON73" s="19" t="str">
        <f ca="1">IFERROR(__xludf.DUMMYFUNCTION("""COMPUTED_VALUE"""),"Бровченко К. М.")</f>
        <v>Бровченко К. М.</v>
      </c>
      <c r="OO73" s="19" t="str">
        <f ca="1">IFERROR(__xludf.DUMMYFUNCTION("""COMPUTED_VALUE"""),"...")</f>
        <v>...</v>
      </c>
      <c r="OP73" s="19">
        <f ca="1">IFERROR(__xludf.DUMMYFUNCTION("""COMPUTED_VALUE"""),35)</f>
        <v>35</v>
      </c>
      <c r="OQ73" s="19" t="str">
        <f ca="1">IFERROR(__xludf.DUMMYFUNCTION("""COMPUTED_VALUE"""),"Бровченко К. М.")</f>
        <v>Бровченко К. М.</v>
      </c>
      <c r="OR73" s="19" t="str">
        <f ca="1">IFERROR(__xludf.DUMMYFUNCTION("""COMPUTED_VALUE"""),"...")</f>
        <v>...</v>
      </c>
      <c r="OS73" s="19">
        <f ca="1">IFERROR(__xludf.DUMMYFUNCTION("""COMPUTED_VALUE"""),35)</f>
        <v>35</v>
      </c>
      <c r="OT73" s="19" t="str">
        <f ca="1">IFERROR(__xludf.DUMMYFUNCTION("""COMPUTED_VALUE"""),"Бровченко К. М.")</f>
        <v>Бровченко К. М.</v>
      </c>
      <c r="OU73" s="19" t="str">
        <f ca="1">IFERROR(__xludf.DUMMYFUNCTION("""COMPUTED_VALUE"""),"...")</f>
        <v>...</v>
      </c>
      <c r="OV73" s="19">
        <f ca="1">IFERROR(__xludf.DUMMYFUNCTION("""COMPUTED_VALUE"""),35)</f>
        <v>35</v>
      </c>
      <c r="OW73" s="19" t="str">
        <f ca="1">IFERROR(__xludf.DUMMYFUNCTION("""COMPUTED_VALUE"""),"Бровченко К. М.")</f>
        <v>Бровченко К. М.</v>
      </c>
      <c r="OX73" s="19" t="str">
        <f ca="1">IFERROR(__xludf.DUMMYFUNCTION("""COMPUTED_VALUE"""),"...")</f>
        <v>...</v>
      </c>
      <c r="OY73" s="19">
        <f ca="1">IFERROR(__xludf.DUMMYFUNCTION("""COMPUTED_VALUE"""),35)</f>
        <v>35</v>
      </c>
      <c r="OZ73" s="19" t="str">
        <f ca="1">IFERROR(__xludf.DUMMYFUNCTION("""COMPUTED_VALUE"""),"Бровченко К. М.")</f>
        <v>Бровченко К. М.</v>
      </c>
      <c r="PA73" s="19" t="str">
        <f ca="1">IFERROR(__xludf.DUMMYFUNCTION("""COMPUTED_VALUE"""),"...")</f>
        <v>...</v>
      </c>
      <c r="PB73" s="19">
        <f ca="1">IFERROR(__xludf.DUMMYFUNCTION("""COMPUTED_VALUE"""),35)</f>
        <v>35</v>
      </c>
      <c r="PC73" s="19" t="str">
        <f ca="1">IFERROR(__xludf.DUMMYFUNCTION("""COMPUTED_VALUE"""),"Бровченко К. М.")</f>
        <v>Бровченко К. М.</v>
      </c>
      <c r="PD73" s="19" t="str">
        <f ca="1">IFERROR(__xludf.DUMMYFUNCTION("""COMPUTED_VALUE"""),"...")</f>
        <v>...</v>
      </c>
      <c r="PE73" s="19">
        <f ca="1">IFERROR(__xludf.DUMMYFUNCTION("""COMPUTED_VALUE"""),35)</f>
        <v>35</v>
      </c>
      <c r="PF73" s="19" t="str">
        <f ca="1">IFERROR(__xludf.DUMMYFUNCTION("""COMPUTED_VALUE"""),"Бровченко К. М.")</f>
        <v>Бровченко К. М.</v>
      </c>
      <c r="PG73" s="19" t="str">
        <f ca="1">IFERROR(__xludf.DUMMYFUNCTION("""COMPUTED_VALUE"""),"...")</f>
        <v>...</v>
      </c>
      <c r="PH73" s="19">
        <f ca="1">IFERROR(__xludf.DUMMYFUNCTION("""COMPUTED_VALUE"""),35)</f>
        <v>35</v>
      </c>
      <c r="PI73" s="19" t="str">
        <f ca="1">IFERROR(__xludf.DUMMYFUNCTION("""COMPUTED_VALUE"""),"Бровченко К. М.")</f>
        <v>Бровченко К. М.</v>
      </c>
      <c r="PJ73" s="19" t="str">
        <f ca="1">IFERROR(__xludf.DUMMYFUNCTION("""COMPUTED_VALUE"""),"...")</f>
        <v>...</v>
      </c>
      <c r="PK73" s="19">
        <f ca="1">IFERROR(__xludf.DUMMYFUNCTION("""COMPUTED_VALUE"""),35)</f>
        <v>35</v>
      </c>
      <c r="PL73" s="19" t="str">
        <f ca="1">IFERROR(__xludf.DUMMYFUNCTION("""COMPUTED_VALUE"""),"Бровченко К. М.")</f>
        <v>Бровченко К. М.</v>
      </c>
      <c r="PM73" s="19" t="str">
        <f ca="1">IFERROR(__xludf.DUMMYFUNCTION("""COMPUTED_VALUE"""),"...")</f>
        <v>...</v>
      </c>
      <c r="PN73" s="19">
        <f ca="1">IFERROR(__xludf.DUMMYFUNCTION("""COMPUTED_VALUE"""),35)</f>
        <v>35</v>
      </c>
      <c r="PO73" s="19" t="str">
        <f ca="1">IFERROR(__xludf.DUMMYFUNCTION("""COMPUTED_VALUE"""),"Бровченко К. М.")</f>
        <v>Бровченко К. М.</v>
      </c>
      <c r="PP73" s="19" t="str">
        <f ca="1">IFERROR(__xludf.DUMMYFUNCTION("""COMPUTED_VALUE"""),"...")</f>
        <v>...</v>
      </c>
      <c r="PQ73" s="19">
        <f ca="1">IFERROR(__xludf.DUMMYFUNCTION("""COMPUTED_VALUE"""),35)</f>
        <v>35</v>
      </c>
      <c r="PR73" s="19" t="str">
        <f ca="1">IFERROR(__xludf.DUMMYFUNCTION("""COMPUTED_VALUE"""),"Бровченко К. М.")</f>
        <v>Бровченко К. М.</v>
      </c>
      <c r="PS73" s="19" t="str">
        <f ca="1">IFERROR(__xludf.DUMMYFUNCTION("""COMPUTED_VALUE"""),"...")</f>
        <v>...</v>
      </c>
      <c r="PT73" s="19">
        <f ca="1">IFERROR(__xludf.DUMMYFUNCTION("""COMPUTED_VALUE"""),35)</f>
        <v>35</v>
      </c>
      <c r="PU73" s="19" t="str">
        <f ca="1">IFERROR(__xludf.DUMMYFUNCTION("""COMPUTED_VALUE"""),"Бровченко К. М.")</f>
        <v>Бровченко К. М.</v>
      </c>
      <c r="PV73" s="19" t="str">
        <f ca="1">IFERROR(__xludf.DUMMYFUNCTION("""COMPUTED_VALUE"""),"...")</f>
        <v>...</v>
      </c>
      <c r="PW73" s="19">
        <f ca="1">IFERROR(__xludf.DUMMYFUNCTION("""COMPUTED_VALUE"""),35)</f>
        <v>35</v>
      </c>
      <c r="PX73" s="19" t="str">
        <f ca="1">IFERROR(__xludf.DUMMYFUNCTION("""COMPUTED_VALUE"""),"Бровченко К. М.")</f>
        <v>Бровченко К. М.</v>
      </c>
      <c r="PY73" s="19" t="str">
        <f ca="1">IFERROR(__xludf.DUMMYFUNCTION("""COMPUTED_VALUE"""),"...")</f>
        <v>...</v>
      </c>
      <c r="PZ73" s="19">
        <f ca="1">IFERROR(__xludf.DUMMYFUNCTION("""COMPUTED_VALUE"""),35)</f>
        <v>35</v>
      </c>
      <c r="QA73" s="19" t="str">
        <f ca="1">IFERROR(__xludf.DUMMYFUNCTION("""COMPUTED_VALUE"""),"Бровченко К. М.")</f>
        <v>Бровченко К. М.</v>
      </c>
      <c r="QB73" s="19" t="str">
        <f ca="1">IFERROR(__xludf.DUMMYFUNCTION("""COMPUTED_VALUE"""),"...")</f>
        <v>...</v>
      </c>
      <c r="QC73" s="19">
        <f ca="1">IFERROR(__xludf.DUMMYFUNCTION("""COMPUTED_VALUE"""),35)</f>
        <v>35</v>
      </c>
      <c r="QD73" s="19" t="str">
        <f ca="1">IFERROR(__xludf.DUMMYFUNCTION("""COMPUTED_VALUE"""),"Бровченко К. М.")</f>
        <v>Бровченко К. М.</v>
      </c>
      <c r="QE73" s="19" t="str">
        <f ca="1">IFERROR(__xludf.DUMMYFUNCTION("""COMPUTED_VALUE"""),"...")</f>
        <v>...</v>
      </c>
      <c r="QF73" s="19">
        <f ca="1">IFERROR(__xludf.DUMMYFUNCTION("""COMPUTED_VALUE"""),35)</f>
        <v>35</v>
      </c>
      <c r="QG73" s="19" t="str">
        <f ca="1">IFERROR(__xludf.DUMMYFUNCTION("""COMPUTED_VALUE"""),"Бровченко К. М.")</f>
        <v>Бровченко К. М.</v>
      </c>
      <c r="QH73" s="19" t="str">
        <f ca="1">IFERROR(__xludf.DUMMYFUNCTION("""COMPUTED_VALUE"""),"...")</f>
        <v>...</v>
      </c>
      <c r="QI73" s="19">
        <f ca="1">IFERROR(__xludf.DUMMYFUNCTION("""COMPUTED_VALUE"""),35)</f>
        <v>35</v>
      </c>
      <c r="QJ73" s="19" t="str">
        <f ca="1">IFERROR(__xludf.DUMMYFUNCTION("""COMPUTED_VALUE"""),"Бровченко К. М.")</f>
        <v>Бровченко К. М.</v>
      </c>
      <c r="QK73" s="19" t="str">
        <f ca="1">IFERROR(__xludf.DUMMYFUNCTION("""COMPUTED_VALUE"""),"...")</f>
        <v>...</v>
      </c>
    </row>
    <row r="74" spans="1:453" ht="12.75">
      <c r="A74" s="17">
        <f ca="1">IFERROR(__xludf.DUMMYFUNCTION("""COMPUTED_VALUE"""),78)</f>
        <v>78</v>
      </c>
      <c r="B74" s="17" t="str">
        <f ca="1">IFERROR(__xludf.DUMMYFUNCTION("""COMPUTED_VALUE"""),"Веремеєнко  О. Л.")</f>
        <v>Веремеєнко  О. Л.</v>
      </c>
      <c r="C74" s="19" t="str">
        <f ca="1">IFERROR(__xludf.DUMMYFUNCTION("""COMPUTED_VALUE"""),"За")</f>
        <v>За</v>
      </c>
      <c r="D74" s="19">
        <f ca="1">IFERROR(__xludf.DUMMYFUNCTION("""COMPUTED_VALUE"""),78)</f>
        <v>78</v>
      </c>
      <c r="E74" s="19" t="str">
        <f ca="1">IFERROR(__xludf.DUMMYFUNCTION("""COMPUTED_VALUE"""),"Веремеєнко  О. Л.")</f>
        <v>Веремеєнко  О. Л.</v>
      </c>
      <c r="F74" s="19" t="str">
        <f ca="1">IFERROR(__xludf.DUMMYFUNCTION("""COMPUTED_VALUE"""),"За")</f>
        <v>За</v>
      </c>
      <c r="G74" s="19">
        <f ca="1">IFERROR(__xludf.DUMMYFUNCTION("""COMPUTED_VALUE"""),78)</f>
        <v>78</v>
      </c>
      <c r="H74" s="19" t="str">
        <f ca="1">IFERROR(__xludf.DUMMYFUNCTION("""COMPUTED_VALUE"""),"Веремеєнко  О. Л.")</f>
        <v>Веремеєнко  О. Л.</v>
      </c>
      <c r="I74" s="19" t="str">
        <f ca="1">IFERROR(__xludf.DUMMYFUNCTION("""COMPUTED_VALUE"""),"За")</f>
        <v>За</v>
      </c>
      <c r="J74" s="19">
        <f ca="1">IFERROR(__xludf.DUMMYFUNCTION("""COMPUTED_VALUE"""),78)</f>
        <v>78</v>
      </c>
      <c r="K74" s="19" t="str">
        <f ca="1">IFERROR(__xludf.DUMMYFUNCTION("""COMPUTED_VALUE"""),"Веремеєнко  О. Л.")</f>
        <v>Веремеєнко  О. Л.</v>
      </c>
      <c r="L74" s="19" t="str">
        <f ca="1">IFERROR(__xludf.DUMMYFUNCTION("""COMPUTED_VALUE"""),"За")</f>
        <v>За</v>
      </c>
      <c r="M74" s="19">
        <f ca="1">IFERROR(__xludf.DUMMYFUNCTION("""COMPUTED_VALUE"""),78)</f>
        <v>78</v>
      </c>
      <c r="N74" s="19" t="str">
        <f ca="1">IFERROR(__xludf.DUMMYFUNCTION("""COMPUTED_VALUE"""),"Веремеєнко  О. Л.")</f>
        <v>Веремеєнко  О. Л.</v>
      </c>
      <c r="O74" s="19" t="str">
        <f ca="1">IFERROR(__xludf.DUMMYFUNCTION("""COMPUTED_VALUE"""),"За")</f>
        <v>За</v>
      </c>
      <c r="P74" s="19">
        <f ca="1">IFERROR(__xludf.DUMMYFUNCTION("""COMPUTED_VALUE"""),78)</f>
        <v>78</v>
      </c>
      <c r="Q74" s="19" t="str">
        <f ca="1">IFERROR(__xludf.DUMMYFUNCTION("""COMPUTED_VALUE"""),"Веремеєнко  О. Л.")</f>
        <v>Веремеєнко  О. Л.</v>
      </c>
      <c r="R74" s="19" t="str">
        <f ca="1">IFERROR(__xludf.DUMMYFUNCTION("""COMPUTED_VALUE"""),"За")</f>
        <v>За</v>
      </c>
      <c r="S74" s="19">
        <f ca="1">IFERROR(__xludf.DUMMYFUNCTION("""COMPUTED_VALUE"""),78)</f>
        <v>78</v>
      </c>
      <c r="T74" s="19" t="str">
        <f ca="1">IFERROR(__xludf.DUMMYFUNCTION("""COMPUTED_VALUE"""),"Веремеєнко  О. Л.")</f>
        <v>Веремеєнко  О. Л.</v>
      </c>
      <c r="U74" s="19" t="str">
        <f ca="1">IFERROR(__xludf.DUMMYFUNCTION("""COMPUTED_VALUE"""),"...")</f>
        <v>...</v>
      </c>
      <c r="V74" s="19">
        <f ca="1">IFERROR(__xludf.DUMMYFUNCTION("""COMPUTED_VALUE"""),78)</f>
        <v>78</v>
      </c>
      <c r="W74" s="19" t="str">
        <f ca="1">IFERROR(__xludf.DUMMYFUNCTION("""COMPUTED_VALUE"""),"Веремеєнко  О. Л.")</f>
        <v>Веремеєнко  О. Л.</v>
      </c>
      <c r="X74" s="19" t="str">
        <f ca="1">IFERROR(__xludf.DUMMYFUNCTION("""COMPUTED_VALUE"""),"За")</f>
        <v>За</v>
      </c>
      <c r="Y74" s="19">
        <f ca="1">IFERROR(__xludf.DUMMYFUNCTION("""COMPUTED_VALUE"""),78)</f>
        <v>78</v>
      </c>
      <c r="Z74" s="19" t="str">
        <f ca="1">IFERROR(__xludf.DUMMYFUNCTION("""COMPUTED_VALUE"""),"Веремеєнко  О. Л.")</f>
        <v>Веремеєнко  О. Л.</v>
      </c>
      <c r="AA74" s="19" t="str">
        <f ca="1">IFERROR(__xludf.DUMMYFUNCTION("""COMPUTED_VALUE"""),"За")</f>
        <v>За</v>
      </c>
      <c r="AB74" s="19">
        <f ca="1">IFERROR(__xludf.DUMMYFUNCTION("""COMPUTED_VALUE"""),78)</f>
        <v>78</v>
      </c>
      <c r="AC74" s="19" t="str">
        <f ca="1">IFERROR(__xludf.DUMMYFUNCTION("""COMPUTED_VALUE"""),"Веремеєнко  О. Л.")</f>
        <v>Веремеєнко  О. Л.</v>
      </c>
      <c r="AD74" s="19" t="str">
        <f ca="1">IFERROR(__xludf.DUMMYFUNCTION("""COMPUTED_VALUE"""),"За")</f>
        <v>За</v>
      </c>
      <c r="AE74" s="19">
        <f ca="1">IFERROR(__xludf.DUMMYFUNCTION("""COMPUTED_VALUE"""),78)</f>
        <v>78</v>
      </c>
      <c r="AF74" s="19" t="str">
        <f ca="1">IFERROR(__xludf.DUMMYFUNCTION("""COMPUTED_VALUE"""),"Веремеєнко  О. Л.")</f>
        <v>Веремеєнко  О. Л.</v>
      </c>
      <c r="AG74" s="19" t="str">
        <f ca="1">IFERROR(__xludf.DUMMYFUNCTION("""COMPUTED_VALUE"""),"За")</f>
        <v>За</v>
      </c>
      <c r="AH74" s="19">
        <f ca="1">IFERROR(__xludf.DUMMYFUNCTION("""COMPUTED_VALUE"""),78)</f>
        <v>78</v>
      </c>
      <c r="AI74" s="19" t="str">
        <f ca="1">IFERROR(__xludf.DUMMYFUNCTION("""COMPUTED_VALUE"""),"Веремеєнко  О. Л.")</f>
        <v>Веремеєнко  О. Л.</v>
      </c>
      <c r="AJ74" s="19" t="str">
        <f ca="1">IFERROR(__xludf.DUMMYFUNCTION("""COMPUTED_VALUE"""),"За")</f>
        <v>За</v>
      </c>
      <c r="AK74" s="19">
        <f ca="1">IFERROR(__xludf.DUMMYFUNCTION("""COMPUTED_VALUE"""),78)</f>
        <v>78</v>
      </c>
      <c r="AL74" s="19" t="str">
        <f ca="1">IFERROR(__xludf.DUMMYFUNCTION("""COMPUTED_VALUE"""),"Веремеєнко  О. Л.")</f>
        <v>Веремеєнко  О. Л.</v>
      </c>
      <c r="AM74" s="19" t="str">
        <f ca="1">IFERROR(__xludf.DUMMYFUNCTION("""COMPUTED_VALUE"""),"...")</f>
        <v>...</v>
      </c>
      <c r="AN74" s="19">
        <f ca="1">IFERROR(__xludf.DUMMYFUNCTION("""COMPUTED_VALUE"""),78)</f>
        <v>78</v>
      </c>
      <c r="AO74" s="19" t="str">
        <f ca="1">IFERROR(__xludf.DUMMYFUNCTION("""COMPUTED_VALUE"""),"Веремеєнко  О. Л.")</f>
        <v>Веремеєнко  О. Л.</v>
      </c>
      <c r="AP74" s="19" t="str">
        <f ca="1">IFERROR(__xludf.DUMMYFUNCTION("""COMPUTED_VALUE"""),"За")</f>
        <v>За</v>
      </c>
      <c r="AQ74" s="19">
        <f ca="1">IFERROR(__xludf.DUMMYFUNCTION("""COMPUTED_VALUE"""),78)</f>
        <v>78</v>
      </c>
      <c r="AR74" s="19" t="str">
        <f ca="1">IFERROR(__xludf.DUMMYFUNCTION("""COMPUTED_VALUE"""),"Веремеєнко  О. Л.")</f>
        <v>Веремеєнко  О. Л.</v>
      </c>
      <c r="AS74" s="19" t="str">
        <f ca="1">IFERROR(__xludf.DUMMYFUNCTION("""COMPUTED_VALUE"""),"За")</f>
        <v>За</v>
      </c>
      <c r="AT74" s="19">
        <f ca="1">IFERROR(__xludf.DUMMYFUNCTION("""COMPUTED_VALUE"""),78)</f>
        <v>78</v>
      </c>
      <c r="AU74" s="19" t="str">
        <f ca="1">IFERROR(__xludf.DUMMYFUNCTION("""COMPUTED_VALUE"""),"Веремеєнко  О. Л.")</f>
        <v>Веремеєнко  О. Л.</v>
      </c>
      <c r="AV74" s="19" t="str">
        <f ca="1">IFERROR(__xludf.DUMMYFUNCTION("""COMPUTED_VALUE"""),"За")</f>
        <v>За</v>
      </c>
      <c r="AW74" s="19">
        <f ca="1">IFERROR(__xludf.DUMMYFUNCTION("""COMPUTED_VALUE"""),78)</f>
        <v>78</v>
      </c>
      <c r="AX74" s="19" t="str">
        <f ca="1">IFERROR(__xludf.DUMMYFUNCTION("""COMPUTED_VALUE"""),"Веремеєнко  О. Л.")</f>
        <v>Веремеєнко  О. Л.</v>
      </c>
      <c r="AY74" s="19" t="str">
        <f ca="1">IFERROR(__xludf.DUMMYFUNCTION("""COMPUTED_VALUE"""),"За")</f>
        <v>За</v>
      </c>
      <c r="AZ74" s="19">
        <f ca="1">IFERROR(__xludf.DUMMYFUNCTION("""COMPUTED_VALUE"""),78)</f>
        <v>78</v>
      </c>
      <c r="BA74" s="19" t="str">
        <f ca="1">IFERROR(__xludf.DUMMYFUNCTION("""COMPUTED_VALUE"""),"Веремеєнко  О. Л.")</f>
        <v>Веремеєнко  О. Л.</v>
      </c>
      <c r="BB74" s="19" t="str">
        <f ca="1">IFERROR(__xludf.DUMMYFUNCTION("""COMPUTED_VALUE"""),"За")</f>
        <v>За</v>
      </c>
      <c r="BC74" s="19">
        <f ca="1">IFERROR(__xludf.DUMMYFUNCTION("""COMPUTED_VALUE"""),78)</f>
        <v>78</v>
      </c>
      <c r="BD74" s="19" t="str">
        <f ca="1">IFERROR(__xludf.DUMMYFUNCTION("""COMPUTED_VALUE"""),"Веремеєнко  О. Л.")</f>
        <v>Веремеєнко  О. Л.</v>
      </c>
      <c r="BE74" s="19" t="str">
        <f ca="1">IFERROR(__xludf.DUMMYFUNCTION("""COMPUTED_VALUE"""),"За")</f>
        <v>За</v>
      </c>
      <c r="BF74" s="19">
        <f ca="1">IFERROR(__xludf.DUMMYFUNCTION("""COMPUTED_VALUE"""),78)</f>
        <v>78</v>
      </c>
      <c r="BG74" s="19" t="str">
        <f ca="1">IFERROR(__xludf.DUMMYFUNCTION("""COMPUTED_VALUE"""),"Веремеєнко  О. Л.")</f>
        <v>Веремеєнко  О. Л.</v>
      </c>
      <c r="BH74" s="19" t="str">
        <f ca="1">IFERROR(__xludf.DUMMYFUNCTION("""COMPUTED_VALUE"""),"За")</f>
        <v>За</v>
      </c>
      <c r="BI74" s="19">
        <f ca="1">IFERROR(__xludf.DUMMYFUNCTION("""COMPUTED_VALUE"""),78)</f>
        <v>78</v>
      </c>
      <c r="BJ74" s="19" t="str">
        <f ca="1">IFERROR(__xludf.DUMMYFUNCTION("""COMPUTED_VALUE"""),"Веремеєнко  О. Л.")</f>
        <v>Веремеєнко  О. Л.</v>
      </c>
      <c r="BK74" s="19" t="str">
        <f ca="1">IFERROR(__xludf.DUMMYFUNCTION("""COMPUTED_VALUE"""),"За")</f>
        <v>За</v>
      </c>
      <c r="BL74" s="19">
        <f ca="1">IFERROR(__xludf.DUMMYFUNCTION("""COMPUTED_VALUE"""),78)</f>
        <v>78</v>
      </c>
      <c r="BM74" s="19" t="str">
        <f ca="1">IFERROR(__xludf.DUMMYFUNCTION("""COMPUTED_VALUE"""),"Веремеєнко  О. Л.")</f>
        <v>Веремеєнко  О. Л.</v>
      </c>
      <c r="BN74" s="19" t="str">
        <f ca="1">IFERROR(__xludf.DUMMYFUNCTION("""COMPUTED_VALUE"""),"За")</f>
        <v>За</v>
      </c>
      <c r="BO74" s="19">
        <f ca="1">IFERROR(__xludf.DUMMYFUNCTION("""COMPUTED_VALUE"""),78)</f>
        <v>78</v>
      </c>
      <c r="BP74" s="19" t="str">
        <f ca="1">IFERROR(__xludf.DUMMYFUNCTION("""COMPUTED_VALUE"""),"Веремеєнко  О. Л.")</f>
        <v>Веремеєнко  О. Л.</v>
      </c>
      <c r="BQ74" s="19" t="str">
        <f ca="1">IFERROR(__xludf.DUMMYFUNCTION("""COMPUTED_VALUE"""),"За")</f>
        <v>За</v>
      </c>
      <c r="BR74" s="19">
        <f ca="1">IFERROR(__xludf.DUMMYFUNCTION("""COMPUTED_VALUE"""),78)</f>
        <v>78</v>
      </c>
      <c r="BS74" s="19" t="str">
        <f ca="1">IFERROR(__xludf.DUMMYFUNCTION("""COMPUTED_VALUE"""),"Веремеєнко  О. Л.")</f>
        <v>Веремеєнко  О. Л.</v>
      </c>
      <c r="BT74" s="19" t="str">
        <f ca="1">IFERROR(__xludf.DUMMYFUNCTION("""COMPUTED_VALUE"""),"За")</f>
        <v>За</v>
      </c>
      <c r="BU74" s="19">
        <f ca="1">IFERROR(__xludf.DUMMYFUNCTION("""COMPUTED_VALUE"""),78)</f>
        <v>78</v>
      </c>
      <c r="BV74" s="19" t="str">
        <f ca="1">IFERROR(__xludf.DUMMYFUNCTION("""COMPUTED_VALUE"""),"Веремеєнко  О. Л.")</f>
        <v>Веремеєнко  О. Л.</v>
      </c>
      <c r="BW74" s="19" t="str">
        <f ca="1">IFERROR(__xludf.DUMMYFUNCTION("""COMPUTED_VALUE"""),"За")</f>
        <v>За</v>
      </c>
      <c r="BX74" s="19">
        <f ca="1">IFERROR(__xludf.DUMMYFUNCTION("""COMPUTED_VALUE"""),78)</f>
        <v>78</v>
      </c>
      <c r="BY74" s="19" t="str">
        <f ca="1">IFERROR(__xludf.DUMMYFUNCTION("""COMPUTED_VALUE"""),"Веремеєнко  О. Л.")</f>
        <v>Веремеєнко  О. Л.</v>
      </c>
      <c r="BZ74" s="19" t="str">
        <f ca="1">IFERROR(__xludf.DUMMYFUNCTION("""COMPUTED_VALUE"""),"За")</f>
        <v>За</v>
      </c>
      <c r="CA74" s="19">
        <f ca="1">IFERROR(__xludf.DUMMYFUNCTION("""COMPUTED_VALUE"""),78)</f>
        <v>78</v>
      </c>
      <c r="CB74" s="19" t="str">
        <f ca="1">IFERROR(__xludf.DUMMYFUNCTION("""COMPUTED_VALUE"""),"Веремеєнко  О. Л.")</f>
        <v>Веремеєнко  О. Л.</v>
      </c>
      <c r="CC74" s="19" t="str">
        <f ca="1">IFERROR(__xludf.DUMMYFUNCTION("""COMPUTED_VALUE"""),"За")</f>
        <v>За</v>
      </c>
      <c r="CD74" s="19">
        <f ca="1">IFERROR(__xludf.DUMMYFUNCTION("""COMPUTED_VALUE"""),78)</f>
        <v>78</v>
      </c>
      <c r="CE74" s="19" t="str">
        <f ca="1">IFERROR(__xludf.DUMMYFUNCTION("""COMPUTED_VALUE"""),"Веремеєнко  О. Л.")</f>
        <v>Веремеєнко  О. Л.</v>
      </c>
      <c r="CF74" s="19" t="str">
        <f ca="1">IFERROR(__xludf.DUMMYFUNCTION("""COMPUTED_VALUE"""),"За")</f>
        <v>За</v>
      </c>
      <c r="CG74" s="19">
        <f ca="1">IFERROR(__xludf.DUMMYFUNCTION("""COMPUTED_VALUE"""),78)</f>
        <v>78</v>
      </c>
      <c r="CH74" s="19" t="str">
        <f ca="1">IFERROR(__xludf.DUMMYFUNCTION("""COMPUTED_VALUE"""),"Веремеєнко  О. Л.")</f>
        <v>Веремеєнко  О. Л.</v>
      </c>
      <c r="CI74" s="19" t="str">
        <f ca="1">IFERROR(__xludf.DUMMYFUNCTION("""COMPUTED_VALUE"""),"Не голосував")</f>
        <v>Не голосував</v>
      </c>
      <c r="CJ74" s="19">
        <f ca="1">IFERROR(__xludf.DUMMYFUNCTION("""COMPUTED_VALUE"""),78)</f>
        <v>78</v>
      </c>
      <c r="CK74" s="19" t="str">
        <f ca="1">IFERROR(__xludf.DUMMYFUNCTION("""COMPUTED_VALUE"""),"Веремеєнко  О. Л.")</f>
        <v>Веремеєнко  О. Л.</v>
      </c>
      <c r="CL74" s="19" t="str">
        <f ca="1">IFERROR(__xludf.DUMMYFUNCTION("""COMPUTED_VALUE"""),"Не голосував")</f>
        <v>Не голосував</v>
      </c>
      <c r="CM74" s="19">
        <f ca="1">IFERROR(__xludf.DUMMYFUNCTION("""COMPUTED_VALUE"""),78)</f>
        <v>78</v>
      </c>
      <c r="CN74" s="19" t="str">
        <f ca="1">IFERROR(__xludf.DUMMYFUNCTION("""COMPUTED_VALUE"""),"Веремеєнко  О. Л.")</f>
        <v>Веремеєнко  О. Л.</v>
      </c>
      <c r="CO74" s="19" t="str">
        <f ca="1">IFERROR(__xludf.DUMMYFUNCTION("""COMPUTED_VALUE"""),"Не голосував")</f>
        <v>Не голосував</v>
      </c>
      <c r="CP74" s="19">
        <f ca="1">IFERROR(__xludf.DUMMYFUNCTION("""COMPUTED_VALUE"""),78)</f>
        <v>78</v>
      </c>
      <c r="CQ74" s="19" t="str">
        <f ca="1">IFERROR(__xludf.DUMMYFUNCTION("""COMPUTED_VALUE"""),"Веремеєнко  О. Л.")</f>
        <v>Веремеєнко  О. Л.</v>
      </c>
      <c r="CR74" s="19" t="str">
        <f ca="1">IFERROR(__xludf.DUMMYFUNCTION("""COMPUTED_VALUE"""),"...")</f>
        <v>...</v>
      </c>
      <c r="CS74" s="19">
        <f ca="1">IFERROR(__xludf.DUMMYFUNCTION("""COMPUTED_VALUE"""),78)</f>
        <v>78</v>
      </c>
      <c r="CT74" s="19" t="str">
        <f ca="1">IFERROR(__xludf.DUMMYFUNCTION("""COMPUTED_VALUE"""),"Веремеєнко  О. Л.")</f>
        <v>Веремеєнко  О. Л.</v>
      </c>
      <c r="CU74" s="19" t="str">
        <f ca="1">IFERROR(__xludf.DUMMYFUNCTION("""COMPUTED_VALUE"""),"...")</f>
        <v>...</v>
      </c>
      <c r="CV74" s="19">
        <f ca="1">IFERROR(__xludf.DUMMYFUNCTION("""COMPUTED_VALUE"""),78)</f>
        <v>78</v>
      </c>
      <c r="CW74" s="19" t="str">
        <f ca="1">IFERROR(__xludf.DUMMYFUNCTION("""COMPUTED_VALUE"""),"Веремеєнко  О. Л.")</f>
        <v>Веремеєнко  О. Л.</v>
      </c>
      <c r="CX74" s="19" t="str">
        <f ca="1">IFERROR(__xludf.DUMMYFUNCTION("""COMPUTED_VALUE"""),"За")</f>
        <v>За</v>
      </c>
      <c r="CY74" s="19">
        <f ca="1">IFERROR(__xludf.DUMMYFUNCTION("""COMPUTED_VALUE"""),78)</f>
        <v>78</v>
      </c>
      <c r="CZ74" s="19" t="str">
        <f ca="1">IFERROR(__xludf.DUMMYFUNCTION("""COMPUTED_VALUE"""),"Веремеєнко  О. Л.")</f>
        <v>Веремеєнко  О. Л.</v>
      </c>
      <c r="DA74" s="19" t="str">
        <f ca="1">IFERROR(__xludf.DUMMYFUNCTION("""COMPUTED_VALUE"""),"За")</f>
        <v>За</v>
      </c>
      <c r="DB74" s="19">
        <f ca="1">IFERROR(__xludf.DUMMYFUNCTION("""COMPUTED_VALUE"""),78)</f>
        <v>78</v>
      </c>
      <c r="DC74" s="19" t="str">
        <f ca="1">IFERROR(__xludf.DUMMYFUNCTION("""COMPUTED_VALUE"""),"Веремеєнко  О. Л.")</f>
        <v>Веремеєнко  О. Л.</v>
      </c>
      <c r="DD74" s="19" t="str">
        <f ca="1">IFERROR(__xludf.DUMMYFUNCTION("""COMPUTED_VALUE"""),"За")</f>
        <v>За</v>
      </c>
      <c r="DE74" s="19">
        <f ca="1">IFERROR(__xludf.DUMMYFUNCTION("""COMPUTED_VALUE"""),78)</f>
        <v>78</v>
      </c>
      <c r="DF74" s="19" t="str">
        <f ca="1">IFERROR(__xludf.DUMMYFUNCTION("""COMPUTED_VALUE"""),"Веремеєнко  О. Л.")</f>
        <v>Веремеєнко  О. Л.</v>
      </c>
      <c r="DG74" s="19" t="str">
        <f ca="1">IFERROR(__xludf.DUMMYFUNCTION("""COMPUTED_VALUE"""),"За")</f>
        <v>За</v>
      </c>
      <c r="DH74" s="19">
        <f ca="1">IFERROR(__xludf.DUMMYFUNCTION("""COMPUTED_VALUE"""),78)</f>
        <v>78</v>
      </c>
      <c r="DI74" s="19" t="str">
        <f ca="1">IFERROR(__xludf.DUMMYFUNCTION("""COMPUTED_VALUE"""),"Веремеєнко  О. Л.")</f>
        <v>Веремеєнко  О. Л.</v>
      </c>
      <c r="DJ74" s="19" t="str">
        <f ca="1">IFERROR(__xludf.DUMMYFUNCTION("""COMPUTED_VALUE"""),"За")</f>
        <v>За</v>
      </c>
      <c r="DK74" s="19">
        <f ca="1">IFERROR(__xludf.DUMMYFUNCTION("""COMPUTED_VALUE"""),78)</f>
        <v>78</v>
      </c>
      <c r="DL74" s="19" t="str">
        <f ca="1">IFERROR(__xludf.DUMMYFUNCTION("""COMPUTED_VALUE"""),"Веремеєнко  О. Л.")</f>
        <v>Веремеєнко  О. Л.</v>
      </c>
      <c r="DM74" s="19" t="str">
        <f ca="1">IFERROR(__xludf.DUMMYFUNCTION("""COMPUTED_VALUE"""),"За")</f>
        <v>За</v>
      </c>
      <c r="DN74" s="19">
        <f ca="1">IFERROR(__xludf.DUMMYFUNCTION("""COMPUTED_VALUE"""),78)</f>
        <v>78</v>
      </c>
      <c r="DO74" s="19" t="str">
        <f ca="1">IFERROR(__xludf.DUMMYFUNCTION("""COMPUTED_VALUE"""),"Веремеєнко  О. Л.")</f>
        <v>Веремеєнко  О. Л.</v>
      </c>
      <c r="DP74" s="19" t="str">
        <f ca="1">IFERROR(__xludf.DUMMYFUNCTION("""COMPUTED_VALUE"""),"За")</f>
        <v>За</v>
      </c>
      <c r="DQ74" s="19">
        <f ca="1">IFERROR(__xludf.DUMMYFUNCTION("""COMPUTED_VALUE"""),78)</f>
        <v>78</v>
      </c>
      <c r="DR74" s="19" t="str">
        <f ca="1">IFERROR(__xludf.DUMMYFUNCTION("""COMPUTED_VALUE"""),"Веремеєнко  О. Л.")</f>
        <v>Веремеєнко  О. Л.</v>
      </c>
      <c r="DS74" s="19" t="str">
        <f ca="1">IFERROR(__xludf.DUMMYFUNCTION("""COMPUTED_VALUE"""),"Не голосував")</f>
        <v>Не голосував</v>
      </c>
      <c r="DT74" s="19">
        <f ca="1">IFERROR(__xludf.DUMMYFUNCTION("""COMPUTED_VALUE"""),78)</f>
        <v>78</v>
      </c>
      <c r="DU74" s="19" t="str">
        <f ca="1">IFERROR(__xludf.DUMMYFUNCTION("""COMPUTED_VALUE"""),"Веремеєнко  О. Л.")</f>
        <v>Веремеєнко  О. Л.</v>
      </c>
      <c r="DV74" s="19" t="str">
        <f ca="1">IFERROR(__xludf.DUMMYFUNCTION("""COMPUTED_VALUE"""),"Не голосував")</f>
        <v>Не голосував</v>
      </c>
      <c r="DW74" s="19">
        <f ca="1">IFERROR(__xludf.DUMMYFUNCTION("""COMPUTED_VALUE"""),78)</f>
        <v>78</v>
      </c>
      <c r="DX74" s="19" t="str">
        <f ca="1">IFERROR(__xludf.DUMMYFUNCTION("""COMPUTED_VALUE"""),"Веремеєнко  О. Л.")</f>
        <v>Веремеєнко  О. Л.</v>
      </c>
      <c r="DY74" s="19" t="str">
        <f ca="1">IFERROR(__xludf.DUMMYFUNCTION("""COMPUTED_VALUE"""),"Не голосував")</f>
        <v>Не голосував</v>
      </c>
      <c r="DZ74" s="19">
        <f ca="1">IFERROR(__xludf.DUMMYFUNCTION("""COMPUTED_VALUE"""),78)</f>
        <v>78</v>
      </c>
      <c r="EA74" s="19" t="str">
        <f ca="1">IFERROR(__xludf.DUMMYFUNCTION("""COMPUTED_VALUE"""),"Веремеєнко  О. Л.")</f>
        <v>Веремеєнко  О. Л.</v>
      </c>
      <c r="EB74" s="19" t="str">
        <f ca="1">IFERROR(__xludf.DUMMYFUNCTION("""COMPUTED_VALUE"""),"Не голосував")</f>
        <v>Не голосував</v>
      </c>
      <c r="EC74" s="19">
        <f ca="1">IFERROR(__xludf.DUMMYFUNCTION("""COMPUTED_VALUE"""),78)</f>
        <v>78</v>
      </c>
      <c r="ED74" s="19" t="str">
        <f ca="1">IFERROR(__xludf.DUMMYFUNCTION("""COMPUTED_VALUE"""),"Веремеєнко  О. Л.")</f>
        <v>Веремеєнко  О. Л.</v>
      </c>
      <c r="EE74" s="19" t="str">
        <f ca="1">IFERROR(__xludf.DUMMYFUNCTION("""COMPUTED_VALUE"""),"За")</f>
        <v>За</v>
      </c>
      <c r="EF74" s="19">
        <f ca="1">IFERROR(__xludf.DUMMYFUNCTION("""COMPUTED_VALUE"""),78)</f>
        <v>78</v>
      </c>
      <c r="EG74" s="19" t="str">
        <f ca="1">IFERROR(__xludf.DUMMYFUNCTION("""COMPUTED_VALUE"""),"Веремеєнко  О. Л.")</f>
        <v>Веремеєнко  О. Л.</v>
      </c>
      <c r="EH74" s="19" t="str">
        <f ca="1">IFERROR(__xludf.DUMMYFUNCTION("""COMPUTED_VALUE"""),"За")</f>
        <v>За</v>
      </c>
      <c r="EI74" s="19">
        <f ca="1">IFERROR(__xludf.DUMMYFUNCTION("""COMPUTED_VALUE"""),78)</f>
        <v>78</v>
      </c>
      <c r="EJ74" s="19" t="str">
        <f ca="1">IFERROR(__xludf.DUMMYFUNCTION("""COMPUTED_VALUE"""),"Веремеєнко  О. Л.")</f>
        <v>Веремеєнко  О. Л.</v>
      </c>
      <c r="EK74" s="19" t="str">
        <f ca="1">IFERROR(__xludf.DUMMYFUNCTION("""COMPUTED_VALUE"""),"За")</f>
        <v>За</v>
      </c>
      <c r="EL74" s="19">
        <f ca="1">IFERROR(__xludf.DUMMYFUNCTION("""COMPUTED_VALUE"""),78)</f>
        <v>78</v>
      </c>
      <c r="EM74" s="19" t="str">
        <f ca="1">IFERROR(__xludf.DUMMYFUNCTION("""COMPUTED_VALUE"""),"Веремеєнко  О. Л.")</f>
        <v>Веремеєнко  О. Л.</v>
      </c>
      <c r="EN74" s="19" t="str">
        <f ca="1">IFERROR(__xludf.DUMMYFUNCTION("""COMPUTED_VALUE"""),"Не голосував")</f>
        <v>Не голосував</v>
      </c>
      <c r="EO74" s="19">
        <f ca="1">IFERROR(__xludf.DUMMYFUNCTION("""COMPUTED_VALUE"""),78)</f>
        <v>78</v>
      </c>
      <c r="EP74" s="19" t="str">
        <f ca="1">IFERROR(__xludf.DUMMYFUNCTION("""COMPUTED_VALUE"""),"Веремеєнко  О. Л.")</f>
        <v>Веремеєнко  О. Л.</v>
      </c>
      <c r="EQ74" s="19" t="str">
        <f ca="1">IFERROR(__xludf.DUMMYFUNCTION("""COMPUTED_VALUE"""),"Не голосував")</f>
        <v>Не голосував</v>
      </c>
      <c r="ER74" s="19">
        <f ca="1">IFERROR(__xludf.DUMMYFUNCTION("""COMPUTED_VALUE"""),78)</f>
        <v>78</v>
      </c>
      <c r="ES74" s="19" t="str">
        <f ca="1">IFERROR(__xludf.DUMMYFUNCTION("""COMPUTED_VALUE"""),"Веремеєнко  О. Л.")</f>
        <v>Веремеєнко  О. Л.</v>
      </c>
      <c r="ET74" s="19" t="str">
        <f ca="1">IFERROR(__xludf.DUMMYFUNCTION("""COMPUTED_VALUE"""),"За")</f>
        <v>За</v>
      </c>
      <c r="EU74" s="19">
        <f ca="1">IFERROR(__xludf.DUMMYFUNCTION("""COMPUTED_VALUE"""),78)</f>
        <v>78</v>
      </c>
      <c r="EV74" s="19" t="str">
        <f ca="1">IFERROR(__xludf.DUMMYFUNCTION("""COMPUTED_VALUE"""),"Веремеєнко  О. Л.")</f>
        <v>Веремеєнко  О. Л.</v>
      </c>
      <c r="EW74" s="19" t="str">
        <f ca="1">IFERROR(__xludf.DUMMYFUNCTION("""COMPUTED_VALUE"""),"За")</f>
        <v>За</v>
      </c>
      <c r="EX74" s="19">
        <f ca="1">IFERROR(__xludf.DUMMYFUNCTION("""COMPUTED_VALUE"""),78)</f>
        <v>78</v>
      </c>
      <c r="EY74" s="19" t="str">
        <f ca="1">IFERROR(__xludf.DUMMYFUNCTION("""COMPUTED_VALUE"""),"Веремеєнко  О. Л.")</f>
        <v>Веремеєнко  О. Л.</v>
      </c>
      <c r="EZ74" s="19" t="str">
        <f ca="1">IFERROR(__xludf.DUMMYFUNCTION("""COMPUTED_VALUE"""),"За")</f>
        <v>За</v>
      </c>
      <c r="FA74" s="19">
        <f ca="1">IFERROR(__xludf.DUMMYFUNCTION("""COMPUTED_VALUE"""),78)</f>
        <v>78</v>
      </c>
      <c r="FB74" s="19" t="str">
        <f ca="1">IFERROR(__xludf.DUMMYFUNCTION("""COMPUTED_VALUE"""),"Веремеєнко  О. Л.")</f>
        <v>Веремеєнко  О. Л.</v>
      </c>
      <c r="FC74" s="19" t="str">
        <f ca="1">IFERROR(__xludf.DUMMYFUNCTION("""COMPUTED_VALUE"""),"За")</f>
        <v>За</v>
      </c>
      <c r="FD74" s="19">
        <f ca="1">IFERROR(__xludf.DUMMYFUNCTION("""COMPUTED_VALUE"""),78)</f>
        <v>78</v>
      </c>
      <c r="FE74" s="19" t="str">
        <f ca="1">IFERROR(__xludf.DUMMYFUNCTION("""COMPUTED_VALUE"""),"Веремеєнко  О. Л.")</f>
        <v>Веремеєнко  О. Л.</v>
      </c>
      <c r="FF74" s="19" t="str">
        <f ca="1">IFERROR(__xludf.DUMMYFUNCTION("""COMPUTED_VALUE"""),"За")</f>
        <v>За</v>
      </c>
      <c r="FG74" s="19">
        <f ca="1">IFERROR(__xludf.DUMMYFUNCTION("""COMPUTED_VALUE"""),78)</f>
        <v>78</v>
      </c>
      <c r="FH74" s="19" t="str">
        <f ca="1">IFERROR(__xludf.DUMMYFUNCTION("""COMPUTED_VALUE"""),"Веремеєнко  О. Л.")</f>
        <v>Веремеєнко  О. Л.</v>
      </c>
      <c r="FI74" s="19" t="str">
        <f ca="1">IFERROR(__xludf.DUMMYFUNCTION("""COMPUTED_VALUE"""),"За")</f>
        <v>За</v>
      </c>
      <c r="FJ74" s="19">
        <f ca="1">IFERROR(__xludf.DUMMYFUNCTION("""COMPUTED_VALUE"""),78)</f>
        <v>78</v>
      </c>
      <c r="FK74" s="19" t="str">
        <f ca="1">IFERROR(__xludf.DUMMYFUNCTION("""COMPUTED_VALUE"""),"Веремеєнко  О. Л.")</f>
        <v>Веремеєнко  О. Л.</v>
      </c>
      <c r="FL74" s="19" t="str">
        <f ca="1">IFERROR(__xludf.DUMMYFUNCTION("""COMPUTED_VALUE"""),"За")</f>
        <v>За</v>
      </c>
      <c r="FM74" s="19">
        <f ca="1">IFERROR(__xludf.DUMMYFUNCTION("""COMPUTED_VALUE"""),78)</f>
        <v>78</v>
      </c>
      <c r="FN74" s="19" t="str">
        <f ca="1">IFERROR(__xludf.DUMMYFUNCTION("""COMPUTED_VALUE"""),"Веремеєнко  О. Л.")</f>
        <v>Веремеєнко  О. Л.</v>
      </c>
      <c r="FO74" s="19" t="str">
        <f ca="1">IFERROR(__xludf.DUMMYFUNCTION("""COMPUTED_VALUE"""),"За")</f>
        <v>За</v>
      </c>
      <c r="FP74" s="19">
        <f ca="1">IFERROR(__xludf.DUMMYFUNCTION("""COMPUTED_VALUE"""),78)</f>
        <v>78</v>
      </c>
      <c r="FQ74" s="19" t="str">
        <f ca="1">IFERROR(__xludf.DUMMYFUNCTION("""COMPUTED_VALUE"""),"Веремеєнко  О. Л.")</f>
        <v>Веремеєнко  О. Л.</v>
      </c>
      <c r="FR74" s="19" t="str">
        <f ca="1">IFERROR(__xludf.DUMMYFUNCTION("""COMPUTED_VALUE"""),"За")</f>
        <v>За</v>
      </c>
      <c r="FS74" s="19">
        <f ca="1">IFERROR(__xludf.DUMMYFUNCTION("""COMPUTED_VALUE"""),78)</f>
        <v>78</v>
      </c>
      <c r="FT74" s="19" t="str">
        <f ca="1">IFERROR(__xludf.DUMMYFUNCTION("""COMPUTED_VALUE"""),"Веремеєнко  О. Л.")</f>
        <v>Веремеєнко  О. Л.</v>
      </c>
      <c r="FU74" s="19" t="str">
        <f ca="1">IFERROR(__xludf.DUMMYFUNCTION("""COMPUTED_VALUE"""),"Не голосував")</f>
        <v>Не голосував</v>
      </c>
      <c r="FV74" s="19">
        <f ca="1">IFERROR(__xludf.DUMMYFUNCTION("""COMPUTED_VALUE"""),78)</f>
        <v>78</v>
      </c>
      <c r="FW74" s="19" t="str">
        <f ca="1">IFERROR(__xludf.DUMMYFUNCTION("""COMPUTED_VALUE"""),"Веремеєнко  О. Л.")</f>
        <v>Веремеєнко  О. Л.</v>
      </c>
      <c r="FX74" s="19" t="str">
        <f ca="1">IFERROR(__xludf.DUMMYFUNCTION("""COMPUTED_VALUE"""),"Не голосував")</f>
        <v>Не голосував</v>
      </c>
      <c r="FY74" s="19">
        <f ca="1">IFERROR(__xludf.DUMMYFUNCTION("""COMPUTED_VALUE"""),78)</f>
        <v>78</v>
      </c>
      <c r="FZ74" s="19" t="str">
        <f ca="1">IFERROR(__xludf.DUMMYFUNCTION("""COMPUTED_VALUE"""),"Веремеєнко  О. Л.")</f>
        <v>Веремеєнко  О. Л.</v>
      </c>
      <c r="GA74" s="19" t="str">
        <f ca="1">IFERROR(__xludf.DUMMYFUNCTION("""COMPUTED_VALUE"""),"Не голосував")</f>
        <v>Не голосував</v>
      </c>
      <c r="GB74" s="19">
        <f ca="1">IFERROR(__xludf.DUMMYFUNCTION("""COMPUTED_VALUE"""),78)</f>
        <v>78</v>
      </c>
      <c r="GC74" s="19" t="str">
        <f ca="1">IFERROR(__xludf.DUMMYFUNCTION("""COMPUTED_VALUE"""),"Веремеєнко  О. Л.")</f>
        <v>Веремеєнко  О. Л.</v>
      </c>
      <c r="GD74" s="19" t="str">
        <f ca="1">IFERROR(__xludf.DUMMYFUNCTION("""COMPUTED_VALUE"""),"Не голосував")</f>
        <v>Не голосував</v>
      </c>
      <c r="GE74" s="19">
        <f ca="1">IFERROR(__xludf.DUMMYFUNCTION("""COMPUTED_VALUE"""),78)</f>
        <v>78</v>
      </c>
      <c r="GF74" s="19" t="str">
        <f ca="1">IFERROR(__xludf.DUMMYFUNCTION("""COMPUTED_VALUE"""),"Веремеєнко  О. Л.")</f>
        <v>Веремеєнко  О. Л.</v>
      </c>
      <c r="GG74" s="19" t="str">
        <f ca="1">IFERROR(__xludf.DUMMYFUNCTION("""COMPUTED_VALUE"""),"Не голосував")</f>
        <v>Не голосував</v>
      </c>
      <c r="GH74" s="19">
        <f ca="1">IFERROR(__xludf.DUMMYFUNCTION("""COMPUTED_VALUE"""),78)</f>
        <v>78</v>
      </c>
      <c r="GI74" s="19" t="str">
        <f ca="1">IFERROR(__xludf.DUMMYFUNCTION("""COMPUTED_VALUE"""),"Веремеєнко  О. Л.")</f>
        <v>Веремеєнко  О. Л.</v>
      </c>
      <c r="GJ74" s="19" t="str">
        <f ca="1">IFERROR(__xludf.DUMMYFUNCTION("""COMPUTED_VALUE"""),"Не голосував")</f>
        <v>Не голосував</v>
      </c>
      <c r="GK74" s="19">
        <f ca="1">IFERROR(__xludf.DUMMYFUNCTION("""COMPUTED_VALUE"""),78)</f>
        <v>78</v>
      </c>
      <c r="GL74" s="19" t="str">
        <f ca="1">IFERROR(__xludf.DUMMYFUNCTION("""COMPUTED_VALUE"""),"Веремеєнко  О. Л.")</f>
        <v>Веремеєнко  О. Л.</v>
      </c>
      <c r="GM74" s="19" t="str">
        <f ca="1">IFERROR(__xludf.DUMMYFUNCTION("""COMPUTED_VALUE"""),"Не голосував")</f>
        <v>Не голосував</v>
      </c>
      <c r="GN74" s="19">
        <f ca="1">IFERROR(__xludf.DUMMYFUNCTION("""COMPUTED_VALUE"""),78)</f>
        <v>78</v>
      </c>
      <c r="GO74" s="19" t="str">
        <f ca="1">IFERROR(__xludf.DUMMYFUNCTION("""COMPUTED_VALUE"""),"Веремеєнко  О. Л.")</f>
        <v>Веремеєнко  О. Л.</v>
      </c>
      <c r="GP74" s="19" t="str">
        <f ca="1">IFERROR(__xludf.DUMMYFUNCTION("""COMPUTED_VALUE"""),"Не голосував")</f>
        <v>Не голосував</v>
      </c>
      <c r="GQ74" s="19">
        <f ca="1">IFERROR(__xludf.DUMMYFUNCTION("""COMPUTED_VALUE"""),78)</f>
        <v>78</v>
      </c>
      <c r="GR74" s="19" t="str">
        <f ca="1">IFERROR(__xludf.DUMMYFUNCTION("""COMPUTED_VALUE"""),"Веремеєнко  О. Л.")</f>
        <v>Веремеєнко  О. Л.</v>
      </c>
      <c r="GS74" s="19" t="str">
        <f ca="1">IFERROR(__xludf.DUMMYFUNCTION("""COMPUTED_VALUE"""),"Не голосував")</f>
        <v>Не голосував</v>
      </c>
      <c r="GT74" s="19">
        <f ca="1">IFERROR(__xludf.DUMMYFUNCTION("""COMPUTED_VALUE"""),78)</f>
        <v>78</v>
      </c>
      <c r="GU74" s="19" t="str">
        <f ca="1">IFERROR(__xludf.DUMMYFUNCTION("""COMPUTED_VALUE"""),"Веремеєнко  О. Л.")</f>
        <v>Веремеєнко  О. Л.</v>
      </c>
      <c r="GV74" s="19" t="str">
        <f ca="1">IFERROR(__xludf.DUMMYFUNCTION("""COMPUTED_VALUE"""),"Не голосував")</f>
        <v>Не голосував</v>
      </c>
      <c r="GW74" s="19">
        <f ca="1">IFERROR(__xludf.DUMMYFUNCTION("""COMPUTED_VALUE"""),78)</f>
        <v>78</v>
      </c>
      <c r="GX74" s="19" t="str">
        <f ca="1">IFERROR(__xludf.DUMMYFUNCTION("""COMPUTED_VALUE"""),"Веремеєнко  О. Л.")</f>
        <v>Веремеєнко  О. Л.</v>
      </c>
      <c r="GY74" s="19" t="str">
        <f ca="1">IFERROR(__xludf.DUMMYFUNCTION("""COMPUTED_VALUE"""),"За")</f>
        <v>За</v>
      </c>
      <c r="GZ74" s="19">
        <f ca="1">IFERROR(__xludf.DUMMYFUNCTION("""COMPUTED_VALUE"""),78)</f>
        <v>78</v>
      </c>
      <c r="HA74" s="19" t="str">
        <f ca="1">IFERROR(__xludf.DUMMYFUNCTION("""COMPUTED_VALUE"""),"Веремеєнко  О. Л.")</f>
        <v>Веремеєнко  О. Л.</v>
      </c>
      <c r="HB74" s="19" t="str">
        <f ca="1">IFERROR(__xludf.DUMMYFUNCTION("""COMPUTED_VALUE"""),"Не голосував")</f>
        <v>Не голосував</v>
      </c>
      <c r="HC74" s="19">
        <f ca="1">IFERROR(__xludf.DUMMYFUNCTION("""COMPUTED_VALUE"""),78)</f>
        <v>78</v>
      </c>
      <c r="HD74" s="19" t="str">
        <f ca="1">IFERROR(__xludf.DUMMYFUNCTION("""COMPUTED_VALUE"""),"Веремеєнко  О. Л.")</f>
        <v>Веремеєнко  О. Л.</v>
      </c>
      <c r="HE74" s="19" t="str">
        <f ca="1">IFERROR(__xludf.DUMMYFUNCTION("""COMPUTED_VALUE"""),"Не голосував")</f>
        <v>Не голосував</v>
      </c>
      <c r="HF74" s="19">
        <f ca="1">IFERROR(__xludf.DUMMYFUNCTION("""COMPUTED_VALUE"""),78)</f>
        <v>78</v>
      </c>
      <c r="HG74" s="19" t="str">
        <f ca="1">IFERROR(__xludf.DUMMYFUNCTION("""COMPUTED_VALUE"""),"Веремеєнко  О. Л.")</f>
        <v>Веремеєнко  О. Л.</v>
      </c>
      <c r="HH74" s="19" t="str">
        <f ca="1">IFERROR(__xludf.DUMMYFUNCTION("""COMPUTED_VALUE"""),"Утримався")</f>
        <v>Утримався</v>
      </c>
      <c r="HI74" s="19">
        <f ca="1">IFERROR(__xludf.DUMMYFUNCTION("""COMPUTED_VALUE"""),78)</f>
        <v>78</v>
      </c>
      <c r="HJ74" s="19" t="str">
        <f ca="1">IFERROR(__xludf.DUMMYFUNCTION("""COMPUTED_VALUE"""),"Веремеєнко  О. Л.")</f>
        <v>Веремеєнко  О. Л.</v>
      </c>
      <c r="HK74" s="19" t="str">
        <f ca="1">IFERROR(__xludf.DUMMYFUNCTION("""COMPUTED_VALUE"""),"Не голосував")</f>
        <v>Не голосував</v>
      </c>
      <c r="HL74" s="19">
        <f ca="1">IFERROR(__xludf.DUMMYFUNCTION("""COMPUTED_VALUE"""),78)</f>
        <v>78</v>
      </c>
      <c r="HM74" s="19" t="str">
        <f ca="1">IFERROR(__xludf.DUMMYFUNCTION("""COMPUTED_VALUE"""),"Веремеєнко  О. Л.")</f>
        <v>Веремеєнко  О. Л.</v>
      </c>
      <c r="HN74" s="19" t="str">
        <f ca="1">IFERROR(__xludf.DUMMYFUNCTION("""COMPUTED_VALUE"""),"Утримався")</f>
        <v>Утримався</v>
      </c>
      <c r="HO74" s="19">
        <f ca="1">IFERROR(__xludf.DUMMYFUNCTION("""COMPUTED_VALUE"""),78)</f>
        <v>78</v>
      </c>
      <c r="HP74" s="19" t="str">
        <f ca="1">IFERROR(__xludf.DUMMYFUNCTION("""COMPUTED_VALUE"""),"Веремеєнко  О. Л.")</f>
        <v>Веремеєнко  О. Л.</v>
      </c>
      <c r="HQ74" s="19" t="str">
        <f ca="1">IFERROR(__xludf.DUMMYFUNCTION("""COMPUTED_VALUE"""),"Не голосував")</f>
        <v>Не голосував</v>
      </c>
      <c r="HR74" s="19">
        <f ca="1">IFERROR(__xludf.DUMMYFUNCTION("""COMPUTED_VALUE"""),78)</f>
        <v>78</v>
      </c>
      <c r="HS74" s="19" t="str">
        <f ca="1">IFERROR(__xludf.DUMMYFUNCTION("""COMPUTED_VALUE"""),"Веремеєнко  О. Л.")</f>
        <v>Веремеєнко  О. Л.</v>
      </c>
      <c r="HT74" s="19" t="str">
        <f ca="1">IFERROR(__xludf.DUMMYFUNCTION("""COMPUTED_VALUE"""),"Не голосував")</f>
        <v>Не голосував</v>
      </c>
      <c r="HU74" s="19">
        <f ca="1">IFERROR(__xludf.DUMMYFUNCTION("""COMPUTED_VALUE"""),78)</f>
        <v>78</v>
      </c>
      <c r="HV74" s="19" t="str">
        <f ca="1">IFERROR(__xludf.DUMMYFUNCTION("""COMPUTED_VALUE"""),"Веремеєнко  О. Л.")</f>
        <v>Веремеєнко  О. Л.</v>
      </c>
      <c r="HW74" s="19" t="str">
        <f ca="1">IFERROR(__xludf.DUMMYFUNCTION("""COMPUTED_VALUE"""),"За")</f>
        <v>За</v>
      </c>
      <c r="HX74" s="19">
        <f ca="1">IFERROR(__xludf.DUMMYFUNCTION("""COMPUTED_VALUE"""),78)</f>
        <v>78</v>
      </c>
      <c r="HY74" s="19" t="str">
        <f ca="1">IFERROR(__xludf.DUMMYFUNCTION("""COMPUTED_VALUE"""),"Веремеєнко  О. Л.")</f>
        <v>Веремеєнко  О. Л.</v>
      </c>
      <c r="HZ74" s="19" t="str">
        <f ca="1">IFERROR(__xludf.DUMMYFUNCTION("""COMPUTED_VALUE"""),"Утримався")</f>
        <v>Утримався</v>
      </c>
      <c r="IA74" s="19">
        <f ca="1">IFERROR(__xludf.DUMMYFUNCTION("""COMPUTED_VALUE"""),78)</f>
        <v>78</v>
      </c>
      <c r="IB74" s="19" t="str">
        <f ca="1">IFERROR(__xludf.DUMMYFUNCTION("""COMPUTED_VALUE"""),"Веремеєнко  О. Л.")</f>
        <v>Веремеєнко  О. Л.</v>
      </c>
      <c r="IC74" s="19" t="str">
        <f ca="1">IFERROR(__xludf.DUMMYFUNCTION("""COMPUTED_VALUE"""),"Утримався")</f>
        <v>Утримався</v>
      </c>
      <c r="ID74" s="19">
        <f ca="1">IFERROR(__xludf.DUMMYFUNCTION("""COMPUTED_VALUE"""),78)</f>
        <v>78</v>
      </c>
      <c r="IE74" s="19" t="str">
        <f ca="1">IFERROR(__xludf.DUMMYFUNCTION("""COMPUTED_VALUE"""),"Веремеєнко  О. Л.")</f>
        <v>Веремеєнко  О. Л.</v>
      </c>
      <c r="IF74" s="19" t="str">
        <f ca="1">IFERROR(__xludf.DUMMYFUNCTION("""COMPUTED_VALUE"""),"Утримався")</f>
        <v>Утримався</v>
      </c>
      <c r="IG74" s="19">
        <f ca="1">IFERROR(__xludf.DUMMYFUNCTION("""COMPUTED_VALUE"""),78)</f>
        <v>78</v>
      </c>
      <c r="IH74" s="19" t="str">
        <f ca="1">IFERROR(__xludf.DUMMYFUNCTION("""COMPUTED_VALUE"""),"Веремеєнко  О. Л.")</f>
        <v>Веремеєнко  О. Л.</v>
      </c>
      <c r="II74" s="19" t="str">
        <f ca="1">IFERROR(__xludf.DUMMYFUNCTION("""COMPUTED_VALUE"""),"Утримався")</f>
        <v>Утримався</v>
      </c>
      <c r="IJ74" s="19">
        <f ca="1">IFERROR(__xludf.DUMMYFUNCTION("""COMPUTED_VALUE"""),78)</f>
        <v>78</v>
      </c>
      <c r="IK74" s="19" t="str">
        <f ca="1">IFERROR(__xludf.DUMMYFUNCTION("""COMPUTED_VALUE"""),"Веремеєнко  О. Л.")</f>
        <v>Веремеєнко  О. Л.</v>
      </c>
      <c r="IL74" s="19" t="str">
        <f ca="1">IFERROR(__xludf.DUMMYFUNCTION("""COMPUTED_VALUE"""),"Не голосував")</f>
        <v>Не голосував</v>
      </c>
      <c r="IM74" s="19">
        <f ca="1">IFERROR(__xludf.DUMMYFUNCTION("""COMPUTED_VALUE"""),78)</f>
        <v>78</v>
      </c>
      <c r="IN74" s="19" t="str">
        <f ca="1">IFERROR(__xludf.DUMMYFUNCTION("""COMPUTED_VALUE"""),"Веремеєнко  О. Л.")</f>
        <v>Веремеєнко  О. Л.</v>
      </c>
      <c r="IO74" s="19" t="str">
        <f ca="1">IFERROR(__xludf.DUMMYFUNCTION("""COMPUTED_VALUE"""),"Не голосував")</f>
        <v>Не голосував</v>
      </c>
      <c r="IP74" s="19">
        <f ca="1">IFERROR(__xludf.DUMMYFUNCTION("""COMPUTED_VALUE"""),78)</f>
        <v>78</v>
      </c>
      <c r="IQ74" s="19" t="str">
        <f ca="1">IFERROR(__xludf.DUMMYFUNCTION("""COMPUTED_VALUE"""),"Веремеєнко  О. Л.")</f>
        <v>Веремеєнко  О. Л.</v>
      </c>
      <c r="IR74" s="19" t="str">
        <f ca="1">IFERROR(__xludf.DUMMYFUNCTION("""COMPUTED_VALUE"""),"Не голосував")</f>
        <v>Не голосував</v>
      </c>
      <c r="IS74" s="19">
        <f ca="1">IFERROR(__xludf.DUMMYFUNCTION("""COMPUTED_VALUE"""),78)</f>
        <v>78</v>
      </c>
      <c r="IT74" s="19" t="str">
        <f ca="1">IFERROR(__xludf.DUMMYFUNCTION("""COMPUTED_VALUE"""),"Веремеєнко  О. Л.")</f>
        <v>Веремеєнко  О. Л.</v>
      </c>
      <c r="IU74" s="19" t="str">
        <f ca="1">IFERROR(__xludf.DUMMYFUNCTION("""COMPUTED_VALUE"""),"Не голосував")</f>
        <v>Не голосував</v>
      </c>
      <c r="IV74" s="19">
        <f ca="1">IFERROR(__xludf.DUMMYFUNCTION("""COMPUTED_VALUE"""),78)</f>
        <v>78</v>
      </c>
      <c r="IW74" s="19" t="str">
        <f ca="1">IFERROR(__xludf.DUMMYFUNCTION("""COMPUTED_VALUE"""),"Веремеєнко  О. Л.")</f>
        <v>Веремеєнко  О. Л.</v>
      </c>
      <c r="IX74" s="19" t="str">
        <f ca="1">IFERROR(__xludf.DUMMYFUNCTION("""COMPUTED_VALUE"""),"Не голосував")</f>
        <v>Не голосував</v>
      </c>
      <c r="IY74" s="19">
        <f ca="1">IFERROR(__xludf.DUMMYFUNCTION("""COMPUTED_VALUE"""),78)</f>
        <v>78</v>
      </c>
      <c r="IZ74" s="19" t="str">
        <f ca="1">IFERROR(__xludf.DUMMYFUNCTION("""COMPUTED_VALUE"""),"Веремеєнко  О. Л.")</f>
        <v>Веремеєнко  О. Л.</v>
      </c>
      <c r="JA74" s="19" t="str">
        <f ca="1">IFERROR(__xludf.DUMMYFUNCTION("""COMPUTED_VALUE"""),"Не голосував")</f>
        <v>Не голосував</v>
      </c>
      <c r="JB74" s="19">
        <f ca="1">IFERROR(__xludf.DUMMYFUNCTION("""COMPUTED_VALUE"""),78)</f>
        <v>78</v>
      </c>
      <c r="JC74" s="19" t="str">
        <f ca="1">IFERROR(__xludf.DUMMYFUNCTION("""COMPUTED_VALUE"""),"Веремеєнко  О. Л.")</f>
        <v>Веремеєнко  О. Л.</v>
      </c>
      <c r="JD74" s="19" t="str">
        <f ca="1">IFERROR(__xludf.DUMMYFUNCTION("""COMPUTED_VALUE"""),"За")</f>
        <v>За</v>
      </c>
      <c r="JE74" s="19">
        <f ca="1">IFERROR(__xludf.DUMMYFUNCTION("""COMPUTED_VALUE"""),78)</f>
        <v>78</v>
      </c>
      <c r="JF74" s="19" t="str">
        <f ca="1">IFERROR(__xludf.DUMMYFUNCTION("""COMPUTED_VALUE"""),"Веремеєнко  О. Л.")</f>
        <v>Веремеєнко  О. Л.</v>
      </c>
      <c r="JG74" s="19" t="str">
        <f ca="1">IFERROR(__xludf.DUMMYFUNCTION("""COMPUTED_VALUE"""),"За")</f>
        <v>За</v>
      </c>
      <c r="JH74" s="19">
        <f ca="1">IFERROR(__xludf.DUMMYFUNCTION("""COMPUTED_VALUE"""),78)</f>
        <v>78</v>
      </c>
      <c r="JI74" s="19" t="str">
        <f ca="1">IFERROR(__xludf.DUMMYFUNCTION("""COMPUTED_VALUE"""),"Веремеєнко  О. Л.")</f>
        <v>Веремеєнко  О. Л.</v>
      </c>
      <c r="JJ74" s="19" t="str">
        <f ca="1">IFERROR(__xludf.DUMMYFUNCTION("""COMPUTED_VALUE"""),"За")</f>
        <v>За</v>
      </c>
      <c r="JK74" s="19">
        <f ca="1">IFERROR(__xludf.DUMMYFUNCTION("""COMPUTED_VALUE"""),78)</f>
        <v>78</v>
      </c>
      <c r="JL74" s="19" t="str">
        <f ca="1">IFERROR(__xludf.DUMMYFUNCTION("""COMPUTED_VALUE"""),"Веремеєнко  О. Л.")</f>
        <v>Веремеєнко  О. Л.</v>
      </c>
      <c r="JM74" s="19" t="str">
        <f ca="1">IFERROR(__xludf.DUMMYFUNCTION("""COMPUTED_VALUE"""),"За")</f>
        <v>За</v>
      </c>
      <c r="JN74" s="19">
        <f ca="1">IFERROR(__xludf.DUMMYFUNCTION("""COMPUTED_VALUE"""),78)</f>
        <v>78</v>
      </c>
      <c r="JO74" s="19" t="str">
        <f ca="1">IFERROR(__xludf.DUMMYFUNCTION("""COMPUTED_VALUE"""),"Веремеєнко  О. Л.")</f>
        <v>Веремеєнко  О. Л.</v>
      </c>
      <c r="JP74" s="19" t="str">
        <f ca="1">IFERROR(__xludf.DUMMYFUNCTION("""COMPUTED_VALUE"""),"Не голосував")</f>
        <v>Не голосував</v>
      </c>
      <c r="JQ74" s="19">
        <f ca="1">IFERROR(__xludf.DUMMYFUNCTION("""COMPUTED_VALUE"""),78)</f>
        <v>78</v>
      </c>
      <c r="JR74" s="19" t="str">
        <f ca="1">IFERROR(__xludf.DUMMYFUNCTION("""COMPUTED_VALUE"""),"Веремеєнко  О. Л.")</f>
        <v>Веремеєнко  О. Л.</v>
      </c>
      <c r="JS74" s="19" t="str">
        <f ca="1">IFERROR(__xludf.DUMMYFUNCTION("""COMPUTED_VALUE"""),"Не голосував")</f>
        <v>Не голосував</v>
      </c>
      <c r="JT74" s="19">
        <f ca="1">IFERROR(__xludf.DUMMYFUNCTION("""COMPUTED_VALUE"""),78)</f>
        <v>78</v>
      </c>
      <c r="JU74" s="19" t="str">
        <f ca="1">IFERROR(__xludf.DUMMYFUNCTION("""COMPUTED_VALUE"""),"Веремеєнко  О. Л.")</f>
        <v>Веремеєнко  О. Л.</v>
      </c>
      <c r="JV74" s="19" t="str">
        <f ca="1">IFERROR(__xludf.DUMMYFUNCTION("""COMPUTED_VALUE"""),"Не голосував")</f>
        <v>Не голосував</v>
      </c>
      <c r="JW74" s="19">
        <f ca="1">IFERROR(__xludf.DUMMYFUNCTION("""COMPUTED_VALUE"""),78)</f>
        <v>78</v>
      </c>
      <c r="JX74" s="19" t="str">
        <f ca="1">IFERROR(__xludf.DUMMYFUNCTION("""COMPUTED_VALUE"""),"Веремеєнко  О. Л.")</f>
        <v>Веремеєнко  О. Л.</v>
      </c>
      <c r="JY74" s="19" t="str">
        <f ca="1">IFERROR(__xludf.DUMMYFUNCTION("""COMPUTED_VALUE"""),"Не голосував")</f>
        <v>Не голосував</v>
      </c>
      <c r="JZ74" s="19">
        <f ca="1">IFERROR(__xludf.DUMMYFUNCTION("""COMPUTED_VALUE"""),78)</f>
        <v>78</v>
      </c>
      <c r="KA74" s="19" t="str">
        <f ca="1">IFERROR(__xludf.DUMMYFUNCTION("""COMPUTED_VALUE"""),"Веремеєнко  О. Л.")</f>
        <v>Веремеєнко  О. Л.</v>
      </c>
      <c r="KB74" s="19" t="str">
        <f ca="1">IFERROR(__xludf.DUMMYFUNCTION("""COMPUTED_VALUE"""),"Не голосував")</f>
        <v>Не голосував</v>
      </c>
      <c r="KC74" s="19">
        <f ca="1">IFERROR(__xludf.DUMMYFUNCTION("""COMPUTED_VALUE"""),78)</f>
        <v>78</v>
      </c>
      <c r="KD74" s="19" t="str">
        <f ca="1">IFERROR(__xludf.DUMMYFUNCTION("""COMPUTED_VALUE"""),"Веремеєнко  О. Л.")</f>
        <v>Веремеєнко  О. Л.</v>
      </c>
      <c r="KE74" s="19" t="str">
        <f ca="1">IFERROR(__xludf.DUMMYFUNCTION("""COMPUTED_VALUE"""),"Не голосував")</f>
        <v>Не голосував</v>
      </c>
      <c r="KF74" s="19">
        <f ca="1">IFERROR(__xludf.DUMMYFUNCTION("""COMPUTED_VALUE"""),78)</f>
        <v>78</v>
      </c>
      <c r="KG74" s="19" t="str">
        <f ca="1">IFERROR(__xludf.DUMMYFUNCTION("""COMPUTED_VALUE"""),"Веремеєнко  О. Л.")</f>
        <v>Веремеєнко  О. Л.</v>
      </c>
      <c r="KH74" s="19" t="str">
        <f ca="1">IFERROR(__xludf.DUMMYFUNCTION("""COMPUTED_VALUE"""),"Не голосував")</f>
        <v>Не голосував</v>
      </c>
      <c r="KI74" s="19">
        <f ca="1">IFERROR(__xludf.DUMMYFUNCTION("""COMPUTED_VALUE"""),78)</f>
        <v>78</v>
      </c>
      <c r="KJ74" s="19" t="str">
        <f ca="1">IFERROR(__xludf.DUMMYFUNCTION("""COMPUTED_VALUE"""),"Веремеєнко  О. Л.")</f>
        <v>Веремеєнко  О. Л.</v>
      </c>
      <c r="KK74" s="19" t="str">
        <f ca="1">IFERROR(__xludf.DUMMYFUNCTION("""COMPUTED_VALUE"""),"Не голосував")</f>
        <v>Не голосував</v>
      </c>
      <c r="KL74" s="19">
        <f ca="1">IFERROR(__xludf.DUMMYFUNCTION("""COMPUTED_VALUE"""),78)</f>
        <v>78</v>
      </c>
      <c r="KM74" s="19" t="str">
        <f ca="1">IFERROR(__xludf.DUMMYFUNCTION("""COMPUTED_VALUE"""),"Веремеєнко  О. Л.")</f>
        <v>Веремеєнко  О. Л.</v>
      </c>
      <c r="KN74" s="19" t="str">
        <f ca="1">IFERROR(__xludf.DUMMYFUNCTION("""COMPUTED_VALUE"""),"Не голосував")</f>
        <v>Не голосував</v>
      </c>
      <c r="KO74" s="19">
        <f ca="1">IFERROR(__xludf.DUMMYFUNCTION("""COMPUTED_VALUE"""),78)</f>
        <v>78</v>
      </c>
      <c r="KP74" s="19" t="str">
        <f ca="1">IFERROR(__xludf.DUMMYFUNCTION("""COMPUTED_VALUE"""),"Веремеєнко  О. Л.")</f>
        <v>Веремеєнко  О. Л.</v>
      </c>
      <c r="KQ74" s="19" t="str">
        <f ca="1">IFERROR(__xludf.DUMMYFUNCTION("""COMPUTED_VALUE"""),"Не голосував")</f>
        <v>Не голосував</v>
      </c>
      <c r="KR74" s="19">
        <f ca="1">IFERROR(__xludf.DUMMYFUNCTION("""COMPUTED_VALUE"""),78)</f>
        <v>78</v>
      </c>
      <c r="KS74" s="19" t="str">
        <f ca="1">IFERROR(__xludf.DUMMYFUNCTION("""COMPUTED_VALUE"""),"Веремеєнко  О. Л.")</f>
        <v>Веремеєнко  О. Л.</v>
      </c>
      <c r="KT74" s="19" t="str">
        <f ca="1">IFERROR(__xludf.DUMMYFUNCTION("""COMPUTED_VALUE"""),"За")</f>
        <v>За</v>
      </c>
      <c r="KU74" s="19">
        <f ca="1">IFERROR(__xludf.DUMMYFUNCTION("""COMPUTED_VALUE"""),78)</f>
        <v>78</v>
      </c>
      <c r="KV74" s="19" t="str">
        <f ca="1">IFERROR(__xludf.DUMMYFUNCTION("""COMPUTED_VALUE"""),"Веремеєнко  О. Л.")</f>
        <v>Веремеєнко  О. Л.</v>
      </c>
      <c r="KW74" s="19" t="str">
        <f ca="1">IFERROR(__xludf.DUMMYFUNCTION("""COMPUTED_VALUE"""),"Утримався")</f>
        <v>Утримався</v>
      </c>
      <c r="KX74" s="19">
        <f ca="1">IFERROR(__xludf.DUMMYFUNCTION("""COMPUTED_VALUE"""),78)</f>
        <v>78</v>
      </c>
      <c r="KY74" s="19" t="str">
        <f ca="1">IFERROR(__xludf.DUMMYFUNCTION("""COMPUTED_VALUE"""),"Веремеєнко  О. Л.")</f>
        <v>Веремеєнко  О. Л.</v>
      </c>
      <c r="KZ74" s="19" t="str">
        <f ca="1">IFERROR(__xludf.DUMMYFUNCTION("""COMPUTED_VALUE"""),"Утримався")</f>
        <v>Утримався</v>
      </c>
      <c r="LA74" s="19">
        <f ca="1">IFERROR(__xludf.DUMMYFUNCTION("""COMPUTED_VALUE"""),78)</f>
        <v>78</v>
      </c>
      <c r="LB74" s="19" t="str">
        <f ca="1">IFERROR(__xludf.DUMMYFUNCTION("""COMPUTED_VALUE"""),"Веремеєнко  О. Л.")</f>
        <v>Веремеєнко  О. Л.</v>
      </c>
      <c r="LC74" s="19" t="str">
        <f ca="1">IFERROR(__xludf.DUMMYFUNCTION("""COMPUTED_VALUE"""),"Не голосував")</f>
        <v>Не голосував</v>
      </c>
      <c r="LD74" s="19">
        <f ca="1">IFERROR(__xludf.DUMMYFUNCTION("""COMPUTED_VALUE"""),78)</f>
        <v>78</v>
      </c>
      <c r="LE74" s="19" t="str">
        <f ca="1">IFERROR(__xludf.DUMMYFUNCTION("""COMPUTED_VALUE"""),"Веремеєнко  О. Л.")</f>
        <v>Веремеєнко  О. Л.</v>
      </c>
      <c r="LF74" s="19" t="str">
        <f ca="1">IFERROR(__xludf.DUMMYFUNCTION("""COMPUTED_VALUE"""),"За")</f>
        <v>За</v>
      </c>
      <c r="LG74" s="19">
        <f ca="1">IFERROR(__xludf.DUMMYFUNCTION("""COMPUTED_VALUE"""),78)</f>
        <v>78</v>
      </c>
      <c r="LH74" s="19" t="str">
        <f ca="1">IFERROR(__xludf.DUMMYFUNCTION("""COMPUTED_VALUE"""),"Веремеєнко  О. Л.")</f>
        <v>Веремеєнко  О. Л.</v>
      </c>
      <c r="LI74" s="19" t="str">
        <f ca="1">IFERROR(__xludf.DUMMYFUNCTION("""COMPUTED_VALUE"""),"За")</f>
        <v>За</v>
      </c>
      <c r="LJ74" s="19">
        <f ca="1">IFERROR(__xludf.DUMMYFUNCTION("""COMPUTED_VALUE"""),78)</f>
        <v>78</v>
      </c>
      <c r="LK74" s="19" t="str">
        <f ca="1">IFERROR(__xludf.DUMMYFUNCTION("""COMPUTED_VALUE"""),"Веремеєнко  О. Л.")</f>
        <v>Веремеєнко  О. Л.</v>
      </c>
      <c r="LL74" s="19" t="str">
        <f ca="1">IFERROR(__xludf.DUMMYFUNCTION("""COMPUTED_VALUE"""),"...")</f>
        <v>...</v>
      </c>
      <c r="LM74" s="19">
        <f ca="1">IFERROR(__xludf.DUMMYFUNCTION("""COMPUTED_VALUE"""),78)</f>
        <v>78</v>
      </c>
      <c r="LN74" s="19" t="str">
        <f ca="1">IFERROR(__xludf.DUMMYFUNCTION("""COMPUTED_VALUE"""),"Веремеєнко  О. Л.")</f>
        <v>Веремеєнко  О. Л.</v>
      </c>
      <c r="LO74" s="19" t="str">
        <f ca="1">IFERROR(__xludf.DUMMYFUNCTION("""COMPUTED_VALUE"""),"...")</f>
        <v>...</v>
      </c>
      <c r="LP74" s="19">
        <f ca="1">IFERROR(__xludf.DUMMYFUNCTION("""COMPUTED_VALUE"""),78)</f>
        <v>78</v>
      </c>
      <c r="LQ74" s="19" t="str">
        <f ca="1">IFERROR(__xludf.DUMMYFUNCTION("""COMPUTED_VALUE"""),"Веремеєнко  О. Л.")</f>
        <v>Веремеєнко  О. Л.</v>
      </c>
      <c r="LR74" s="19" t="str">
        <f ca="1">IFERROR(__xludf.DUMMYFUNCTION("""COMPUTED_VALUE"""),"...")</f>
        <v>...</v>
      </c>
      <c r="LS74" s="19">
        <f ca="1">IFERROR(__xludf.DUMMYFUNCTION("""COMPUTED_VALUE"""),78)</f>
        <v>78</v>
      </c>
      <c r="LT74" s="19" t="str">
        <f ca="1">IFERROR(__xludf.DUMMYFUNCTION("""COMPUTED_VALUE"""),"Веремеєнко  О. Л.")</f>
        <v>Веремеєнко  О. Л.</v>
      </c>
      <c r="LU74" s="19" t="str">
        <f ca="1">IFERROR(__xludf.DUMMYFUNCTION("""COMPUTED_VALUE"""),"...")</f>
        <v>...</v>
      </c>
      <c r="LV74" s="19">
        <f ca="1">IFERROR(__xludf.DUMMYFUNCTION("""COMPUTED_VALUE"""),78)</f>
        <v>78</v>
      </c>
      <c r="LW74" s="19" t="str">
        <f ca="1">IFERROR(__xludf.DUMMYFUNCTION("""COMPUTED_VALUE"""),"Веремеєнко  О. Л.")</f>
        <v>Веремеєнко  О. Л.</v>
      </c>
      <c r="LX74" s="19" t="str">
        <f ca="1">IFERROR(__xludf.DUMMYFUNCTION("""COMPUTED_VALUE"""),"...")</f>
        <v>...</v>
      </c>
      <c r="LY74" s="19">
        <f ca="1">IFERROR(__xludf.DUMMYFUNCTION("""COMPUTED_VALUE"""),78)</f>
        <v>78</v>
      </c>
      <c r="LZ74" s="19" t="str">
        <f ca="1">IFERROR(__xludf.DUMMYFUNCTION("""COMPUTED_VALUE"""),"Веремеєнко  О. Л.")</f>
        <v>Веремеєнко  О. Л.</v>
      </c>
      <c r="MA74" s="19" t="str">
        <f ca="1">IFERROR(__xludf.DUMMYFUNCTION("""COMPUTED_VALUE"""),"...")</f>
        <v>...</v>
      </c>
      <c r="MB74" s="19">
        <f ca="1">IFERROR(__xludf.DUMMYFUNCTION("""COMPUTED_VALUE"""),78)</f>
        <v>78</v>
      </c>
      <c r="MC74" s="19" t="str">
        <f ca="1">IFERROR(__xludf.DUMMYFUNCTION("""COMPUTED_VALUE"""),"Веремеєнко  О. Л.")</f>
        <v>Веремеєнко  О. Л.</v>
      </c>
      <c r="MD74" s="19" t="str">
        <f ca="1">IFERROR(__xludf.DUMMYFUNCTION("""COMPUTED_VALUE"""),"...")</f>
        <v>...</v>
      </c>
      <c r="ME74" s="19">
        <f ca="1">IFERROR(__xludf.DUMMYFUNCTION("""COMPUTED_VALUE"""),78)</f>
        <v>78</v>
      </c>
      <c r="MF74" s="19" t="str">
        <f ca="1">IFERROR(__xludf.DUMMYFUNCTION("""COMPUTED_VALUE"""),"Веремеєнко  О. Л.")</f>
        <v>Веремеєнко  О. Л.</v>
      </c>
      <c r="MG74" s="19" t="str">
        <f ca="1">IFERROR(__xludf.DUMMYFUNCTION("""COMPUTED_VALUE"""),"...")</f>
        <v>...</v>
      </c>
      <c r="MH74" s="19">
        <f ca="1">IFERROR(__xludf.DUMMYFUNCTION("""COMPUTED_VALUE"""),78)</f>
        <v>78</v>
      </c>
      <c r="MI74" s="19" t="str">
        <f ca="1">IFERROR(__xludf.DUMMYFUNCTION("""COMPUTED_VALUE"""),"Веремеєнко  О. Л.")</f>
        <v>Веремеєнко  О. Л.</v>
      </c>
      <c r="MJ74" s="19" t="str">
        <f ca="1">IFERROR(__xludf.DUMMYFUNCTION("""COMPUTED_VALUE"""),"...")</f>
        <v>...</v>
      </c>
      <c r="MK74" s="19">
        <f ca="1">IFERROR(__xludf.DUMMYFUNCTION("""COMPUTED_VALUE"""),78)</f>
        <v>78</v>
      </c>
      <c r="ML74" s="19" t="str">
        <f ca="1">IFERROR(__xludf.DUMMYFUNCTION("""COMPUTED_VALUE"""),"Веремеєнко  О. Л.")</f>
        <v>Веремеєнко  О. Л.</v>
      </c>
      <c r="MM74" s="19" t="str">
        <f ca="1">IFERROR(__xludf.DUMMYFUNCTION("""COMPUTED_VALUE"""),"...")</f>
        <v>...</v>
      </c>
      <c r="MN74" s="19">
        <f ca="1">IFERROR(__xludf.DUMMYFUNCTION("""COMPUTED_VALUE"""),78)</f>
        <v>78</v>
      </c>
      <c r="MO74" s="19" t="str">
        <f ca="1">IFERROR(__xludf.DUMMYFUNCTION("""COMPUTED_VALUE"""),"Веремеєнко  О. Л.")</f>
        <v>Веремеєнко  О. Л.</v>
      </c>
      <c r="MP74" s="19" t="str">
        <f ca="1">IFERROR(__xludf.DUMMYFUNCTION("""COMPUTED_VALUE"""),"...")</f>
        <v>...</v>
      </c>
      <c r="MQ74" s="19">
        <f ca="1">IFERROR(__xludf.DUMMYFUNCTION("""COMPUTED_VALUE"""),78)</f>
        <v>78</v>
      </c>
      <c r="MR74" s="19" t="str">
        <f ca="1">IFERROR(__xludf.DUMMYFUNCTION("""COMPUTED_VALUE"""),"Веремеєнко  О. Л.")</f>
        <v>Веремеєнко  О. Л.</v>
      </c>
      <c r="MS74" s="19" t="str">
        <f ca="1">IFERROR(__xludf.DUMMYFUNCTION("""COMPUTED_VALUE"""),"...")</f>
        <v>...</v>
      </c>
      <c r="MT74" s="19">
        <f ca="1">IFERROR(__xludf.DUMMYFUNCTION("""COMPUTED_VALUE"""),78)</f>
        <v>78</v>
      </c>
      <c r="MU74" s="19" t="str">
        <f ca="1">IFERROR(__xludf.DUMMYFUNCTION("""COMPUTED_VALUE"""),"Веремеєнко  О. Л.")</f>
        <v>Веремеєнко  О. Л.</v>
      </c>
      <c r="MV74" s="19" t="str">
        <f ca="1">IFERROR(__xludf.DUMMYFUNCTION("""COMPUTED_VALUE"""),"...")</f>
        <v>...</v>
      </c>
      <c r="MW74" s="19">
        <f ca="1">IFERROR(__xludf.DUMMYFUNCTION("""COMPUTED_VALUE"""),78)</f>
        <v>78</v>
      </c>
      <c r="MX74" s="19" t="str">
        <f ca="1">IFERROR(__xludf.DUMMYFUNCTION("""COMPUTED_VALUE"""),"Веремеєнко  О. Л.")</f>
        <v>Веремеєнко  О. Л.</v>
      </c>
      <c r="MY74" s="19" t="str">
        <f ca="1">IFERROR(__xludf.DUMMYFUNCTION("""COMPUTED_VALUE"""),"...")</f>
        <v>...</v>
      </c>
      <c r="MZ74" s="19">
        <f ca="1">IFERROR(__xludf.DUMMYFUNCTION("""COMPUTED_VALUE"""),78)</f>
        <v>78</v>
      </c>
      <c r="NA74" s="19" t="str">
        <f ca="1">IFERROR(__xludf.DUMMYFUNCTION("""COMPUTED_VALUE"""),"Веремеєнко  О. Л.")</f>
        <v>Веремеєнко  О. Л.</v>
      </c>
      <c r="NB74" s="19" t="str">
        <f ca="1">IFERROR(__xludf.DUMMYFUNCTION("""COMPUTED_VALUE"""),"...")</f>
        <v>...</v>
      </c>
      <c r="NC74" s="19">
        <f ca="1">IFERROR(__xludf.DUMMYFUNCTION("""COMPUTED_VALUE"""),78)</f>
        <v>78</v>
      </c>
      <c r="ND74" s="19" t="str">
        <f ca="1">IFERROR(__xludf.DUMMYFUNCTION("""COMPUTED_VALUE"""),"Веремеєнко  О. Л.")</f>
        <v>Веремеєнко  О. Л.</v>
      </c>
      <c r="NE74" s="19" t="str">
        <f ca="1">IFERROR(__xludf.DUMMYFUNCTION("""COMPUTED_VALUE"""),"...")</f>
        <v>...</v>
      </c>
      <c r="NF74" s="19">
        <f ca="1">IFERROR(__xludf.DUMMYFUNCTION("""COMPUTED_VALUE"""),78)</f>
        <v>78</v>
      </c>
      <c r="NG74" s="19" t="str">
        <f ca="1">IFERROR(__xludf.DUMMYFUNCTION("""COMPUTED_VALUE"""),"Веремеєнко  О. Л.")</f>
        <v>Веремеєнко  О. Л.</v>
      </c>
      <c r="NH74" s="19" t="str">
        <f ca="1">IFERROR(__xludf.DUMMYFUNCTION("""COMPUTED_VALUE"""),"...")</f>
        <v>...</v>
      </c>
      <c r="NI74" s="19">
        <f ca="1">IFERROR(__xludf.DUMMYFUNCTION("""COMPUTED_VALUE"""),78)</f>
        <v>78</v>
      </c>
      <c r="NJ74" s="19" t="str">
        <f ca="1">IFERROR(__xludf.DUMMYFUNCTION("""COMPUTED_VALUE"""),"Веремеєнко  О. Л.")</f>
        <v>Веремеєнко  О. Л.</v>
      </c>
      <c r="NK74" s="19" t="str">
        <f ca="1">IFERROR(__xludf.DUMMYFUNCTION("""COMPUTED_VALUE"""),"...")</f>
        <v>...</v>
      </c>
      <c r="NL74" s="19">
        <f ca="1">IFERROR(__xludf.DUMMYFUNCTION("""COMPUTED_VALUE"""),78)</f>
        <v>78</v>
      </c>
      <c r="NM74" s="19" t="str">
        <f ca="1">IFERROR(__xludf.DUMMYFUNCTION("""COMPUTED_VALUE"""),"Веремеєнко  О. Л.")</f>
        <v>Веремеєнко  О. Л.</v>
      </c>
      <c r="NN74" s="19" t="str">
        <f ca="1">IFERROR(__xludf.DUMMYFUNCTION("""COMPUTED_VALUE"""),"...")</f>
        <v>...</v>
      </c>
      <c r="NO74" s="19">
        <f ca="1">IFERROR(__xludf.DUMMYFUNCTION("""COMPUTED_VALUE"""),78)</f>
        <v>78</v>
      </c>
      <c r="NP74" s="19" t="str">
        <f ca="1">IFERROR(__xludf.DUMMYFUNCTION("""COMPUTED_VALUE"""),"Веремеєнко  О. Л.")</f>
        <v>Веремеєнко  О. Л.</v>
      </c>
      <c r="NQ74" s="19" t="str">
        <f ca="1">IFERROR(__xludf.DUMMYFUNCTION("""COMPUTED_VALUE"""),"...")</f>
        <v>...</v>
      </c>
      <c r="NR74" s="19">
        <f ca="1">IFERROR(__xludf.DUMMYFUNCTION("""COMPUTED_VALUE"""),78)</f>
        <v>78</v>
      </c>
      <c r="NS74" s="19" t="str">
        <f ca="1">IFERROR(__xludf.DUMMYFUNCTION("""COMPUTED_VALUE"""),"Веремеєнко  О. Л.")</f>
        <v>Веремеєнко  О. Л.</v>
      </c>
      <c r="NT74" s="19" t="str">
        <f ca="1">IFERROR(__xludf.DUMMYFUNCTION("""COMPUTED_VALUE"""),"...")</f>
        <v>...</v>
      </c>
      <c r="NU74" s="19">
        <f ca="1">IFERROR(__xludf.DUMMYFUNCTION("""COMPUTED_VALUE"""),78)</f>
        <v>78</v>
      </c>
      <c r="NV74" s="19" t="str">
        <f ca="1">IFERROR(__xludf.DUMMYFUNCTION("""COMPUTED_VALUE"""),"Веремеєнко  О. Л.")</f>
        <v>Веремеєнко  О. Л.</v>
      </c>
      <c r="NW74" s="19" t="str">
        <f ca="1">IFERROR(__xludf.DUMMYFUNCTION("""COMPUTED_VALUE"""),"...")</f>
        <v>...</v>
      </c>
      <c r="NX74" s="19">
        <f ca="1">IFERROR(__xludf.DUMMYFUNCTION("""COMPUTED_VALUE"""),78)</f>
        <v>78</v>
      </c>
      <c r="NY74" s="19" t="str">
        <f ca="1">IFERROR(__xludf.DUMMYFUNCTION("""COMPUTED_VALUE"""),"Веремеєнко  О. Л.")</f>
        <v>Веремеєнко  О. Л.</v>
      </c>
      <c r="NZ74" s="19" t="str">
        <f ca="1">IFERROR(__xludf.DUMMYFUNCTION("""COMPUTED_VALUE"""),"...")</f>
        <v>...</v>
      </c>
      <c r="OA74" s="19">
        <f ca="1">IFERROR(__xludf.DUMMYFUNCTION("""COMPUTED_VALUE"""),78)</f>
        <v>78</v>
      </c>
      <c r="OB74" s="19" t="str">
        <f ca="1">IFERROR(__xludf.DUMMYFUNCTION("""COMPUTED_VALUE"""),"Веремеєнко  О. Л.")</f>
        <v>Веремеєнко  О. Л.</v>
      </c>
      <c r="OC74" s="19" t="str">
        <f ca="1">IFERROR(__xludf.DUMMYFUNCTION("""COMPUTED_VALUE"""),"...")</f>
        <v>...</v>
      </c>
      <c r="OD74" s="19">
        <f ca="1">IFERROR(__xludf.DUMMYFUNCTION("""COMPUTED_VALUE"""),78)</f>
        <v>78</v>
      </c>
      <c r="OE74" s="19" t="str">
        <f ca="1">IFERROR(__xludf.DUMMYFUNCTION("""COMPUTED_VALUE"""),"Веремеєнко  О. Л.")</f>
        <v>Веремеєнко  О. Л.</v>
      </c>
      <c r="OF74" s="19" t="str">
        <f ca="1">IFERROR(__xludf.DUMMYFUNCTION("""COMPUTED_VALUE"""),"...")</f>
        <v>...</v>
      </c>
      <c r="OG74" s="19">
        <f ca="1">IFERROR(__xludf.DUMMYFUNCTION("""COMPUTED_VALUE"""),78)</f>
        <v>78</v>
      </c>
      <c r="OH74" s="19" t="str">
        <f ca="1">IFERROR(__xludf.DUMMYFUNCTION("""COMPUTED_VALUE"""),"Веремеєнко  О. Л.")</f>
        <v>Веремеєнко  О. Л.</v>
      </c>
      <c r="OI74" s="19" t="str">
        <f ca="1">IFERROR(__xludf.DUMMYFUNCTION("""COMPUTED_VALUE"""),"...")</f>
        <v>...</v>
      </c>
      <c r="OJ74" s="19">
        <f ca="1">IFERROR(__xludf.DUMMYFUNCTION("""COMPUTED_VALUE"""),78)</f>
        <v>78</v>
      </c>
      <c r="OK74" s="19" t="str">
        <f ca="1">IFERROR(__xludf.DUMMYFUNCTION("""COMPUTED_VALUE"""),"Веремеєнко  О. Л.")</f>
        <v>Веремеєнко  О. Л.</v>
      </c>
      <c r="OL74" s="19" t="str">
        <f ca="1">IFERROR(__xludf.DUMMYFUNCTION("""COMPUTED_VALUE"""),"...")</f>
        <v>...</v>
      </c>
      <c r="OM74" s="19">
        <f ca="1">IFERROR(__xludf.DUMMYFUNCTION("""COMPUTED_VALUE"""),78)</f>
        <v>78</v>
      </c>
      <c r="ON74" s="19" t="str">
        <f ca="1">IFERROR(__xludf.DUMMYFUNCTION("""COMPUTED_VALUE"""),"Веремеєнко  О. Л.")</f>
        <v>Веремеєнко  О. Л.</v>
      </c>
      <c r="OO74" s="19" t="str">
        <f ca="1">IFERROR(__xludf.DUMMYFUNCTION("""COMPUTED_VALUE"""),"...")</f>
        <v>...</v>
      </c>
      <c r="OP74" s="19">
        <f ca="1">IFERROR(__xludf.DUMMYFUNCTION("""COMPUTED_VALUE"""),78)</f>
        <v>78</v>
      </c>
      <c r="OQ74" s="19" t="str">
        <f ca="1">IFERROR(__xludf.DUMMYFUNCTION("""COMPUTED_VALUE"""),"Веремеєнко  О. Л.")</f>
        <v>Веремеєнко  О. Л.</v>
      </c>
      <c r="OR74" s="19" t="str">
        <f ca="1">IFERROR(__xludf.DUMMYFUNCTION("""COMPUTED_VALUE"""),"...")</f>
        <v>...</v>
      </c>
      <c r="OS74" s="19">
        <f ca="1">IFERROR(__xludf.DUMMYFUNCTION("""COMPUTED_VALUE"""),78)</f>
        <v>78</v>
      </c>
      <c r="OT74" s="19" t="str">
        <f ca="1">IFERROR(__xludf.DUMMYFUNCTION("""COMPUTED_VALUE"""),"Веремеєнко  О. Л.")</f>
        <v>Веремеєнко  О. Л.</v>
      </c>
      <c r="OU74" s="19" t="str">
        <f ca="1">IFERROR(__xludf.DUMMYFUNCTION("""COMPUTED_VALUE"""),"...")</f>
        <v>...</v>
      </c>
      <c r="OV74" s="19">
        <f ca="1">IFERROR(__xludf.DUMMYFUNCTION("""COMPUTED_VALUE"""),78)</f>
        <v>78</v>
      </c>
      <c r="OW74" s="19" t="str">
        <f ca="1">IFERROR(__xludf.DUMMYFUNCTION("""COMPUTED_VALUE"""),"Веремеєнко  О. Л.")</f>
        <v>Веремеєнко  О. Л.</v>
      </c>
      <c r="OX74" s="19" t="str">
        <f ca="1">IFERROR(__xludf.DUMMYFUNCTION("""COMPUTED_VALUE"""),"...")</f>
        <v>...</v>
      </c>
      <c r="OY74" s="19">
        <f ca="1">IFERROR(__xludf.DUMMYFUNCTION("""COMPUTED_VALUE"""),78)</f>
        <v>78</v>
      </c>
      <c r="OZ74" s="19" t="str">
        <f ca="1">IFERROR(__xludf.DUMMYFUNCTION("""COMPUTED_VALUE"""),"Веремеєнко  О. Л.")</f>
        <v>Веремеєнко  О. Л.</v>
      </c>
      <c r="PA74" s="19" t="str">
        <f ca="1">IFERROR(__xludf.DUMMYFUNCTION("""COMPUTED_VALUE"""),"...")</f>
        <v>...</v>
      </c>
      <c r="PB74" s="19">
        <f ca="1">IFERROR(__xludf.DUMMYFUNCTION("""COMPUTED_VALUE"""),78)</f>
        <v>78</v>
      </c>
      <c r="PC74" s="19" t="str">
        <f ca="1">IFERROR(__xludf.DUMMYFUNCTION("""COMPUTED_VALUE"""),"Веремеєнко  О. Л.")</f>
        <v>Веремеєнко  О. Л.</v>
      </c>
      <c r="PD74" s="19" t="str">
        <f ca="1">IFERROR(__xludf.DUMMYFUNCTION("""COMPUTED_VALUE"""),"...")</f>
        <v>...</v>
      </c>
      <c r="PE74" s="19">
        <f ca="1">IFERROR(__xludf.DUMMYFUNCTION("""COMPUTED_VALUE"""),78)</f>
        <v>78</v>
      </c>
      <c r="PF74" s="19" t="str">
        <f ca="1">IFERROR(__xludf.DUMMYFUNCTION("""COMPUTED_VALUE"""),"Веремеєнко  О. Л.")</f>
        <v>Веремеєнко  О. Л.</v>
      </c>
      <c r="PG74" s="19" t="str">
        <f ca="1">IFERROR(__xludf.DUMMYFUNCTION("""COMPUTED_VALUE"""),"...")</f>
        <v>...</v>
      </c>
      <c r="PH74" s="19">
        <f ca="1">IFERROR(__xludf.DUMMYFUNCTION("""COMPUTED_VALUE"""),78)</f>
        <v>78</v>
      </c>
      <c r="PI74" s="19" t="str">
        <f ca="1">IFERROR(__xludf.DUMMYFUNCTION("""COMPUTED_VALUE"""),"Веремеєнко  О. Л.")</f>
        <v>Веремеєнко  О. Л.</v>
      </c>
      <c r="PJ74" s="19" t="str">
        <f ca="1">IFERROR(__xludf.DUMMYFUNCTION("""COMPUTED_VALUE"""),"...")</f>
        <v>...</v>
      </c>
      <c r="PK74" s="19">
        <f ca="1">IFERROR(__xludf.DUMMYFUNCTION("""COMPUTED_VALUE"""),78)</f>
        <v>78</v>
      </c>
      <c r="PL74" s="19" t="str">
        <f ca="1">IFERROR(__xludf.DUMMYFUNCTION("""COMPUTED_VALUE"""),"Веремеєнко  О. Л.")</f>
        <v>Веремеєнко  О. Л.</v>
      </c>
      <c r="PM74" s="19" t="str">
        <f ca="1">IFERROR(__xludf.DUMMYFUNCTION("""COMPUTED_VALUE"""),"...")</f>
        <v>...</v>
      </c>
      <c r="PN74" s="19">
        <f ca="1">IFERROR(__xludf.DUMMYFUNCTION("""COMPUTED_VALUE"""),78)</f>
        <v>78</v>
      </c>
      <c r="PO74" s="19" t="str">
        <f ca="1">IFERROR(__xludf.DUMMYFUNCTION("""COMPUTED_VALUE"""),"Веремеєнко  О. Л.")</f>
        <v>Веремеєнко  О. Л.</v>
      </c>
      <c r="PP74" s="19" t="str">
        <f ca="1">IFERROR(__xludf.DUMMYFUNCTION("""COMPUTED_VALUE"""),"...")</f>
        <v>...</v>
      </c>
      <c r="PQ74" s="19">
        <f ca="1">IFERROR(__xludf.DUMMYFUNCTION("""COMPUTED_VALUE"""),78)</f>
        <v>78</v>
      </c>
      <c r="PR74" s="19" t="str">
        <f ca="1">IFERROR(__xludf.DUMMYFUNCTION("""COMPUTED_VALUE"""),"Веремеєнко  О. Л.")</f>
        <v>Веремеєнко  О. Л.</v>
      </c>
      <c r="PS74" s="19" t="str">
        <f ca="1">IFERROR(__xludf.DUMMYFUNCTION("""COMPUTED_VALUE"""),"...")</f>
        <v>...</v>
      </c>
      <c r="PT74" s="19">
        <f ca="1">IFERROR(__xludf.DUMMYFUNCTION("""COMPUTED_VALUE"""),78)</f>
        <v>78</v>
      </c>
      <c r="PU74" s="19" t="str">
        <f ca="1">IFERROR(__xludf.DUMMYFUNCTION("""COMPUTED_VALUE"""),"Веремеєнко  О. Л.")</f>
        <v>Веремеєнко  О. Л.</v>
      </c>
      <c r="PV74" s="19" t="str">
        <f ca="1">IFERROR(__xludf.DUMMYFUNCTION("""COMPUTED_VALUE"""),"...")</f>
        <v>...</v>
      </c>
      <c r="PW74" s="19">
        <f ca="1">IFERROR(__xludf.DUMMYFUNCTION("""COMPUTED_VALUE"""),78)</f>
        <v>78</v>
      </c>
      <c r="PX74" s="19" t="str">
        <f ca="1">IFERROR(__xludf.DUMMYFUNCTION("""COMPUTED_VALUE"""),"Веремеєнко  О. Л.")</f>
        <v>Веремеєнко  О. Л.</v>
      </c>
      <c r="PY74" s="19" t="str">
        <f ca="1">IFERROR(__xludf.DUMMYFUNCTION("""COMPUTED_VALUE"""),"...")</f>
        <v>...</v>
      </c>
      <c r="PZ74" s="19">
        <f ca="1">IFERROR(__xludf.DUMMYFUNCTION("""COMPUTED_VALUE"""),78)</f>
        <v>78</v>
      </c>
      <c r="QA74" s="19" t="str">
        <f ca="1">IFERROR(__xludf.DUMMYFUNCTION("""COMPUTED_VALUE"""),"Веремеєнко  О. Л.")</f>
        <v>Веремеєнко  О. Л.</v>
      </c>
      <c r="QB74" s="19" t="str">
        <f ca="1">IFERROR(__xludf.DUMMYFUNCTION("""COMPUTED_VALUE"""),"...")</f>
        <v>...</v>
      </c>
      <c r="QC74" s="19">
        <f ca="1">IFERROR(__xludf.DUMMYFUNCTION("""COMPUTED_VALUE"""),78)</f>
        <v>78</v>
      </c>
      <c r="QD74" s="19" t="str">
        <f ca="1">IFERROR(__xludf.DUMMYFUNCTION("""COMPUTED_VALUE"""),"Веремеєнко  О. Л.")</f>
        <v>Веремеєнко  О. Л.</v>
      </c>
      <c r="QE74" s="19" t="str">
        <f ca="1">IFERROR(__xludf.DUMMYFUNCTION("""COMPUTED_VALUE"""),"...")</f>
        <v>...</v>
      </c>
      <c r="QF74" s="19">
        <f ca="1">IFERROR(__xludf.DUMMYFUNCTION("""COMPUTED_VALUE"""),78)</f>
        <v>78</v>
      </c>
      <c r="QG74" s="19" t="str">
        <f ca="1">IFERROR(__xludf.DUMMYFUNCTION("""COMPUTED_VALUE"""),"Веремеєнко  О. Л.")</f>
        <v>Веремеєнко  О. Л.</v>
      </c>
      <c r="QH74" s="19" t="str">
        <f ca="1">IFERROR(__xludf.DUMMYFUNCTION("""COMPUTED_VALUE"""),"...")</f>
        <v>...</v>
      </c>
      <c r="QI74" s="19">
        <f ca="1">IFERROR(__xludf.DUMMYFUNCTION("""COMPUTED_VALUE"""),78)</f>
        <v>78</v>
      </c>
      <c r="QJ74" s="19" t="str">
        <f ca="1">IFERROR(__xludf.DUMMYFUNCTION("""COMPUTED_VALUE"""),"Веремеєнко  О. Л.")</f>
        <v>Веремеєнко  О. Л.</v>
      </c>
      <c r="QK74" s="19" t="str">
        <f ca="1">IFERROR(__xludf.DUMMYFUNCTION("""COMPUTED_VALUE"""),"...")</f>
        <v>...</v>
      </c>
    </row>
    <row r="75" spans="1:453" ht="12.75">
      <c r="A75" s="17">
        <f ca="1">IFERROR(__xludf.DUMMYFUNCTION("""COMPUTED_VALUE"""),95)</f>
        <v>95</v>
      </c>
      <c r="B75" s="17" t="str">
        <f ca="1">IFERROR(__xludf.DUMMYFUNCTION("""COMPUTED_VALUE"""),"Іванченко  В. А.")</f>
        <v>Іванченко  В. А.</v>
      </c>
      <c r="C75" s="19" t="str">
        <f ca="1">IFERROR(__xludf.DUMMYFUNCTION("""COMPUTED_VALUE"""),"...")</f>
        <v>...</v>
      </c>
      <c r="D75" s="19">
        <f ca="1">IFERROR(__xludf.DUMMYFUNCTION("""COMPUTED_VALUE"""),95)</f>
        <v>95</v>
      </c>
      <c r="E75" s="19" t="str">
        <f ca="1">IFERROR(__xludf.DUMMYFUNCTION("""COMPUTED_VALUE"""),"Іванченко  В. А.")</f>
        <v>Іванченко  В. А.</v>
      </c>
      <c r="F75" s="19" t="str">
        <f ca="1">IFERROR(__xludf.DUMMYFUNCTION("""COMPUTED_VALUE"""),"...")</f>
        <v>...</v>
      </c>
      <c r="G75" s="19">
        <f ca="1">IFERROR(__xludf.DUMMYFUNCTION("""COMPUTED_VALUE"""),95)</f>
        <v>95</v>
      </c>
      <c r="H75" s="19" t="str">
        <f ca="1">IFERROR(__xludf.DUMMYFUNCTION("""COMPUTED_VALUE"""),"Іванченко  В. А.")</f>
        <v>Іванченко  В. А.</v>
      </c>
      <c r="I75" s="19" t="str">
        <f ca="1">IFERROR(__xludf.DUMMYFUNCTION("""COMPUTED_VALUE"""),"...")</f>
        <v>...</v>
      </c>
      <c r="J75" s="19">
        <f ca="1">IFERROR(__xludf.DUMMYFUNCTION("""COMPUTED_VALUE"""),95)</f>
        <v>95</v>
      </c>
      <c r="K75" s="19" t="str">
        <f ca="1">IFERROR(__xludf.DUMMYFUNCTION("""COMPUTED_VALUE"""),"Іванченко  В. А.")</f>
        <v>Іванченко  В. А.</v>
      </c>
      <c r="L75" s="19" t="str">
        <f ca="1">IFERROR(__xludf.DUMMYFUNCTION("""COMPUTED_VALUE"""),"...")</f>
        <v>...</v>
      </c>
      <c r="M75" s="19">
        <f ca="1">IFERROR(__xludf.DUMMYFUNCTION("""COMPUTED_VALUE"""),95)</f>
        <v>95</v>
      </c>
      <c r="N75" s="19" t="str">
        <f ca="1">IFERROR(__xludf.DUMMYFUNCTION("""COMPUTED_VALUE"""),"Іванченко  В. А.")</f>
        <v>Іванченко  В. А.</v>
      </c>
      <c r="O75" s="19" t="str">
        <f ca="1">IFERROR(__xludf.DUMMYFUNCTION("""COMPUTED_VALUE"""),"...")</f>
        <v>...</v>
      </c>
      <c r="P75" s="19">
        <f ca="1">IFERROR(__xludf.DUMMYFUNCTION("""COMPUTED_VALUE"""),95)</f>
        <v>95</v>
      </c>
      <c r="Q75" s="19" t="str">
        <f ca="1">IFERROR(__xludf.DUMMYFUNCTION("""COMPUTED_VALUE"""),"Іванченко  В. А.")</f>
        <v>Іванченко  В. А.</v>
      </c>
      <c r="R75" s="19" t="str">
        <f ca="1">IFERROR(__xludf.DUMMYFUNCTION("""COMPUTED_VALUE"""),"...")</f>
        <v>...</v>
      </c>
      <c r="S75" s="19">
        <f ca="1">IFERROR(__xludf.DUMMYFUNCTION("""COMPUTED_VALUE"""),95)</f>
        <v>95</v>
      </c>
      <c r="T75" s="19" t="str">
        <f ca="1">IFERROR(__xludf.DUMMYFUNCTION("""COMPUTED_VALUE"""),"Іванченко  В. А.")</f>
        <v>Іванченко  В. А.</v>
      </c>
      <c r="U75" s="19" t="str">
        <f ca="1">IFERROR(__xludf.DUMMYFUNCTION("""COMPUTED_VALUE"""),"...")</f>
        <v>...</v>
      </c>
      <c r="V75" s="19">
        <f ca="1">IFERROR(__xludf.DUMMYFUNCTION("""COMPUTED_VALUE"""),95)</f>
        <v>95</v>
      </c>
      <c r="W75" s="19" t="str">
        <f ca="1">IFERROR(__xludf.DUMMYFUNCTION("""COMPUTED_VALUE"""),"Іванченко  В. А.")</f>
        <v>Іванченко  В. А.</v>
      </c>
      <c r="X75" s="19" t="str">
        <f ca="1">IFERROR(__xludf.DUMMYFUNCTION("""COMPUTED_VALUE"""),"...")</f>
        <v>...</v>
      </c>
      <c r="Y75" s="19">
        <f ca="1">IFERROR(__xludf.DUMMYFUNCTION("""COMPUTED_VALUE"""),95)</f>
        <v>95</v>
      </c>
      <c r="Z75" s="19" t="str">
        <f ca="1">IFERROR(__xludf.DUMMYFUNCTION("""COMPUTED_VALUE"""),"Іванченко  В. А.")</f>
        <v>Іванченко  В. А.</v>
      </c>
      <c r="AA75" s="19" t="str">
        <f ca="1">IFERROR(__xludf.DUMMYFUNCTION("""COMPUTED_VALUE"""),"...")</f>
        <v>...</v>
      </c>
      <c r="AB75" s="19">
        <f ca="1">IFERROR(__xludf.DUMMYFUNCTION("""COMPUTED_VALUE"""),95)</f>
        <v>95</v>
      </c>
      <c r="AC75" s="19" t="str">
        <f ca="1">IFERROR(__xludf.DUMMYFUNCTION("""COMPUTED_VALUE"""),"Іванченко  В. А.")</f>
        <v>Іванченко  В. А.</v>
      </c>
      <c r="AD75" s="19" t="str">
        <f ca="1">IFERROR(__xludf.DUMMYFUNCTION("""COMPUTED_VALUE"""),"...")</f>
        <v>...</v>
      </c>
      <c r="AE75" s="19">
        <f ca="1">IFERROR(__xludf.DUMMYFUNCTION("""COMPUTED_VALUE"""),95)</f>
        <v>95</v>
      </c>
      <c r="AF75" s="19" t="str">
        <f ca="1">IFERROR(__xludf.DUMMYFUNCTION("""COMPUTED_VALUE"""),"Іванченко  В. А.")</f>
        <v>Іванченко  В. А.</v>
      </c>
      <c r="AG75" s="19" t="str">
        <f ca="1">IFERROR(__xludf.DUMMYFUNCTION("""COMPUTED_VALUE"""),"...")</f>
        <v>...</v>
      </c>
      <c r="AH75" s="19">
        <f ca="1">IFERROR(__xludf.DUMMYFUNCTION("""COMPUTED_VALUE"""),95)</f>
        <v>95</v>
      </c>
      <c r="AI75" s="19" t="str">
        <f ca="1">IFERROR(__xludf.DUMMYFUNCTION("""COMPUTED_VALUE"""),"Іванченко  В. А.")</f>
        <v>Іванченко  В. А.</v>
      </c>
      <c r="AJ75" s="19" t="str">
        <f ca="1">IFERROR(__xludf.DUMMYFUNCTION("""COMPUTED_VALUE"""),"...")</f>
        <v>...</v>
      </c>
      <c r="AK75" s="19">
        <f ca="1">IFERROR(__xludf.DUMMYFUNCTION("""COMPUTED_VALUE"""),95)</f>
        <v>95</v>
      </c>
      <c r="AL75" s="19" t="str">
        <f ca="1">IFERROR(__xludf.DUMMYFUNCTION("""COMPUTED_VALUE"""),"Іванченко  В. А.")</f>
        <v>Іванченко  В. А.</v>
      </c>
      <c r="AM75" s="19" t="str">
        <f ca="1">IFERROR(__xludf.DUMMYFUNCTION("""COMPUTED_VALUE"""),"Не голосував")</f>
        <v>Не голосував</v>
      </c>
      <c r="AN75" s="19">
        <f ca="1">IFERROR(__xludf.DUMMYFUNCTION("""COMPUTED_VALUE"""),95)</f>
        <v>95</v>
      </c>
      <c r="AO75" s="19" t="str">
        <f ca="1">IFERROR(__xludf.DUMMYFUNCTION("""COMPUTED_VALUE"""),"Іванченко  В. А.")</f>
        <v>Іванченко  В. А.</v>
      </c>
      <c r="AP75" s="19" t="str">
        <f ca="1">IFERROR(__xludf.DUMMYFUNCTION("""COMPUTED_VALUE"""),"За")</f>
        <v>За</v>
      </c>
      <c r="AQ75" s="19">
        <f ca="1">IFERROR(__xludf.DUMMYFUNCTION("""COMPUTED_VALUE"""),95)</f>
        <v>95</v>
      </c>
      <c r="AR75" s="19" t="str">
        <f ca="1">IFERROR(__xludf.DUMMYFUNCTION("""COMPUTED_VALUE"""),"Іванченко  В. А.")</f>
        <v>Іванченко  В. А.</v>
      </c>
      <c r="AS75" s="19" t="str">
        <f ca="1">IFERROR(__xludf.DUMMYFUNCTION("""COMPUTED_VALUE"""),"За")</f>
        <v>За</v>
      </c>
      <c r="AT75" s="19">
        <f ca="1">IFERROR(__xludf.DUMMYFUNCTION("""COMPUTED_VALUE"""),95)</f>
        <v>95</v>
      </c>
      <c r="AU75" s="19" t="str">
        <f ca="1">IFERROR(__xludf.DUMMYFUNCTION("""COMPUTED_VALUE"""),"Іванченко  В. А.")</f>
        <v>Іванченко  В. А.</v>
      </c>
      <c r="AV75" s="19" t="str">
        <f ca="1">IFERROR(__xludf.DUMMYFUNCTION("""COMPUTED_VALUE"""),"За")</f>
        <v>За</v>
      </c>
      <c r="AW75" s="19">
        <f ca="1">IFERROR(__xludf.DUMMYFUNCTION("""COMPUTED_VALUE"""),95)</f>
        <v>95</v>
      </c>
      <c r="AX75" s="19" t="str">
        <f ca="1">IFERROR(__xludf.DUMMYFUNCTION("""COMPUTED_VALUE"""),"Іванченко  В. А.")</f>
        <v>Іванченко  В. А.</v>
      </c>
      <c r="AY75" s="19" t="str">
        <f ca="1">IFERROR(__xludf.DUMMYFUNCTION("""COMPUTED_VALUE"""),"За")</f>
        <v>За</v>
      </c>
      <c r="AZ75" s="19">
        <f ca="1">IFERROR(__xludf.DUMMYFUNCTION("""COMPUTED_VALUE"""),95)</f>
        <v>95</v>
      </c>
      <c r="BA75" s="19" t="str">
        <f ca="1">IFERROR(__xludf.DUMMYFUNCTION("""COMPUTED_VALUE"""),"Іванченко  В. А.")</f>
        <v>Іванченко  В. А.</v>
      </c>
      <c r="BB75" s="19" t="str">
        <f ca="1">IFERROR(__xludf.DUMMYFUNCTION("""COMPUTED_VALUE"""),"За")</f>
        <v>За</v>
      </c>
      <c r="BC75" s="19">
        <f ca="1">IFERROR(__xludf.DUMMYFUNCTION("""COMPUTED_VALUE"""),95)</f>
        <v>95</v>
      </c>
      <c r="BD75" s="19" t="str">
        <f ca="1">IFERROR(__xludf.DUMMYFUNCTION("""COMPUTED_VALUE"""),"Іванченко  В. А.")</f>
        <v>Іванченко  В. А.</v>
      </c>
      <c r="BE75" s="19" t="str">
        <f ca="1">IFERROR(__xludf.DUMMYFUNCTION("""COMPUTED_VALUE"""),"За")</f>
        <v>За</v>
      </c>
      <c r="BF75" s="19">
        <f ca="1">IFERROR(__xludf.DUMMYFUNCTION("""COMPUTED_VALUE"""),95)</f>
        <v>95</v>
      </c>
      <c r="BG75" s="19" t="str">
        <f ca="1">IFERROR(__xludf.DUMMYFUNCTION("""COMPUTED_VALUE"""),"Іванченко  В. А.")</f>
        <v>Іванченко  В. А.</v>
      </c>
      <c r="BH75" s="19" t="str">
        <f ca="1">IFERROR(__xludf.DUMMYFUNCTION("""COMPUTED_VALUE"""),"За")</f>
        <v>За</v>
      </c>
      <c r="BI75" s="19">
        <f ca="1">IFERROR(__xludf.DUMMYFUNCTION("""COMPUTED_VALUE"""),95)</f>
        <v>95</v>
      </c>
      <c r="BJ75" s="19" t="str">
        <f ca="1">IFERROR(__xludf.DUMMYFUNCTION("""COMPUTED_VALUE"""),"Іванченко  В. А.")</f>
        <v>Іванченко  В. А.</v>
      </c>
      <c r="BK75" s="19" t="str">
        <f ca="1">IFERROR(__xludf.DUMMYFUNCTION("""COMPUTED_VALUE"""),"За")</f>
        <v>За</v>
      </c>
      <c r="BL75" s="19">
        <f ca="1">IFERROR(__xludf.DUMMYFUNCTION("""COMPUTED_VALUE"""),95)</f>
        <v>95</v>
      </c>
      <c r="BM75" s="19" t="str">
        <f ca="1">IFERROR(__xludf.DUMMYFUNCTION("""COMPUTED_VALUE"""),"Іванченко  В. А.")</f>
        <v>Іванченко  В. А.</v>
      </c>
      <c r="BN75" s="19" t="str">
        <f ca="1">IFERROR(__xludf.DUMMYFUNCTION("""COMPUTED_VALUE"""),"За")</f>
        <v>За</v>
      </c>
      <c r="BO75" s="19">
        <f ca="1">IFERROR(__xludf.DUMMYFUNCTION("""COMPUTED_VALUE"""),95)</f>
        <v>95</v>
      </c>
      <c r="BP75" s="19" t="str">
        <f ca="1">IFERROR(__xludf.DUMMYFUNCTION("""COMPUTED_VALUE"""),"Іванченко  В. А.")</f>
        <v>Іванченко  В. А.</v>
      </c>
      <c r="BQ75" s="19" t="str">
        <f ca="1">IFERROR(__xludf.DUMMYFUNCTION("""COMPUTED_VALUE"""),"За")</f>
        <v>За</v>
      </c>
      <c r="BR75" s="19">
        <f ca="1">IFERROR(__xludf.DUMMYFUNCTION("""COMPUTED_VALUE"""),95)</f>
        <v>95</v>
      </c>
      <c r="BS75" s="19" t="str">
        <f ca="1">IFERROR(__xludf.DUMMYFUNCTION("""COMPUTED_VALUE"""),"Іванченко  В. А.")</f>
        <v>Іванченко  В. А.</v>
      </c>
      <c r="BT75" s="19" t="str">
        <f ca="1">IFERROR(__xludf.DUMMYFUNCTION("""COMPUTED_VALUE"""),"За")</f>
        <v>За</v>
      </c>
      <c r="BU75" s="19">
        <f ca="1">IFERROR(__xludf.DUMMYFUNCTION("""COMPUTED_VALUE"""),95)</f>
        <v>95</v>
      </c>
      <c r="BV75" s="19" t="str">
        <f ca="1">IFERROR(__xludf.DUMMYFUNCTION("""COMPUTED_VALUE"""),"Іванченко  В. А.")</f>
        <v>Іванченко  В. А.</v>
      </c>
      <c r="BW75" s="19" t="str">
        <f ca="1">IFERROR(__xludf.DUMMYFUNCTION("""COMPUTED_VALUE"""),"За")</f>
        <v>За</v>
      </c>
      <c r="BX75" s="19">
        <f ca="1">IFERROR(__xludf.DUMMYFUNCTION("""COMPUTED_VALUE"""),95)</f>
        <v>95</v>
      </c>
      <c r="BY75" s="19" t="str">
        <f ca="1">IFERROR(__xludf.DUMMYFUNCTION("""COMPUTED_VALUE"""),"Іванченко  В. А.")</f>
        <v>Іванченко  В. А.</v>
      </c>
      <c r="BZ75" s="19" t="str">
        <f ca="1">IFERROR(__xludf.DUMMYFUNCTION("""COMPUTED_VALUE"""),"За")</f>
        <v>За</v>
      </c>
      <c r="CA75" s="19">
        <f ca="1">IFERROR(__xludf.DUMMYFUNCTION("""COMPUTED_VALUE"""),95)</f>
        <v>95</v>
      </c>
      <c r="CB75" s="19" t="str">
        <f ca="1">IFERROR(__xludf.DUMMYFUNCTION("""COMPUTED_VALUE"""),"Іванченко  В. А.")</f>
        <v>Іванченко  В. А.</v>
      </c>
      <c r="CC75" s="19" t="str">
        <f ca="1">IFERROR(__xludf.DUMMYFUNCTION("""COMPUTED_VALUE"""),"За")</f>
        <v>За</v>
      </c>
      <c r="CD75" s="19">
        <f ca="1">IFERROR(__xludf.DUMMYFUNCTION("""COMPUTED_VALUE"""),95)</f>
        <v>95</v>
      </c>
      <c r="CE75" s="19" t="str">
        <f ca="1">IFERROR(__xludf.DUMMYFUNCTION("""COMPUTED_VALUE"""),"Іванченко  В. А.")</f>
        <v>Іванченко  В. А.</v>
      </c>
      <c r="CF75" s="19" t="str">
        <f ca="1">IFERROR(__xludf.DUMMYFUNCTION("""COMPUTED_VALUE"""),"За")</f>
        <v>За</v>
      </c>
      <c r="CG75" s="19">
        <f ca="1">IFERROR(__xludf.DUMMYFUNCTION("""COMPUTED_VALUE"""),95)</f>
        <v>95</v>
      </c>
      <c r="CH75" s="19" t="str">
        <f ca="1">IFERROR(__xludf.DUMMYFUNCTION("""COMPUTED_VALUE"""),"Іванченко  В. А.")</f>
        <v>Іванченко  В. А.</v>
      </c>
      <c r="CI75" s="19" t="str">
        <f ca="1">IFERROR(__xludf.DUMMYFUNCTION("""COMPUTED_VALUE"""),"Не голосував")</f>
        <v>Не голосував</v>
      </c>
      <c r="CJ75" s="19">
        <f ca="1">IFERROR(__xludf.DUMMYFUNCTION("""COMPUTED_VALUE"""),95)</f>
        <v>95</v>
      </c>
      <c r="CK75" s="19" t="str">
        <f ca="1">IFERROR(__xludf.DUMMYFUNCTION("""COMPUTED_VALUE"""),"Іванченко  В. А.")</f>
        <v>Іванченко  В. А.</v>
      </c>
      <c r="CL75" s="19" t="str">
        <f ca="1">IFERROR(__xludf.DUMMYFUNCTION("""COMPUTED_VALUE"""),"За")</f>
        <v>За</v>
      </c>
      <c r="CM75" s="19">
        <f ca="1">IFERROR(__xludf.DUMMYFUNCTION("""COMPUTED_VALUE"""),95)</f>
        <v>95</v>
      </c>
      <c r="CN75" s="19" t="str">
        <f ca="1">IFERROR(__xludf.DUMMYFUNCTION("""COMPUTED_VALUE"""),"Іванченко  В. А.")</f>
        <v>Іванченко  В. А.</v>
      </c>
      <c r="CO75" s="19" t="str">
        <f ca="1">IFERROR(__xludf.DUMMYFUNCTION("""COMPUTED_VALUE"""),"Не голосував")</f>
        <v>Не голосував</v>
      </c>
      <c r="CP75" s="19">
        <f ca="1">IFERROR(__xludf.DUMMYFUNCTION("""COMPUTED_VALUE"""),95)</f>
        <v>95</v>
      </c>
      <c r="CQ75" s="19" t="str">
        <f ca="1">IFERROR(__xludf.DUMMYFUNCTION("""COMPUTED_VALUE"""),"Іванченко  В. А.")</f>
        <v>Іванченко  В. А.</v>
      </c>
      <c r="CR75" s="19" t="str">
        <f ca="1">IFERROR(__xludf.DUMMYFUNCTION("""COMPUTED_VALUE"""),"Не голосував")</f>
        <v>Не голосував</v>
      </c>
      <c r="CS75" s="19">
        <f ca="1">IFERROR(__xludf.DUMMYFUNCTION("""COMPUTED_VALUE"""),95)</f>
        <v>95</v>
      </c>
      <c r="CT75" s="19" t="str">
        <f ca="1">IFERROR(__xludf.DUMMYFUNCTION("""COMPUTED_VALUE"""),"Іванченко  В. А.")</f>
        <v>Іванченко  В. А.</v>
      </c>
      <c r="CU75" s="19" t="str">
        <f ca="1">IFERROR(__xludf.DUMMYFUNCTION("""COMPUTED_VALUE"""),"За")</f>
        <v>За</v>
      </c>
      <c r="CV75" s="19">
        <f ca="1">IFERROR(__xludf.DUMMYFUNCTION("""COMPUTED_VALUE"""),95)</f>
        <v>95</v>
      </c>
      <c r="CW75" s="19" t="str">
        <f ca="1">IFERROR(__xludf.DUMMYFUNCTION("""COMPUTED_VALUE"""),"Іванченко  В. А.")</f>
        <v>Іванченко  В. А.</v>
      </c>
      <c r="CX75" s="19" t="str">
        <f ca="1">IFERROR(__xludf.DUMMYFUNCTION("""COMPUTED_VALUE"""),"За")</f>
        <v>За</v>
      </c>
      <c r="CY75" s="19">
        <f ca="1">IFERROR(__xludf.DUMMYFUNCTION("""COMPUTED_VALUE"""),95)</f>
        <v>95</v>
      </c>
      <c r="CZ75" s="19" t="str">
        <f ca="1">IFERROR(__xludf.DUMMYFUNCTION("""COMPUTED_VALUE"""),"Іванченко  В. А.")</f>
        <v>Іванченко  В. А.</v>
      </c>
      <c r="DA75" s="19" t="str">
        <f ca="1">IFERROR(__xludf.DUMMYFUNCTION("""COMPUTED_VALUE"""),"За")</f>
        <v>За</v>
      </c>
      <c r="DB75" s="19">
        <f ca="1">IFERROR(__xludf.DUMMYFUNCTION("""COMPUTED_VALUE"""),95)</f>
        <v>95</v>
      </c>
      <c r="DC75" s="19" t="str">
        <f ca="1">IFERROR(__xludf.DUMMYFUNCTION("""COMPUTED_VALUE"""),"Іванченко  В. А.")</f>
        <v>Іванченко  В. А.</v>
      </c>
      <c r="DD75" s="19" t="str">
        <f ca="1">IFERROR(__xludf.DUMMYFUNCTION("""COMPUTED_VALUE"""),"За")</f>
        <v>За</v>
      </c>
      <c r="DE75" s="19">
        <f ca="1">IFERROR(__xludf.DUMMYFUNCTION("""COMPUTED_VALUE"""),95)</f>
        <v>95</v>
      </c>
      <c r="DF75" s="19" t="str">
        <f ca="1">IFERROR(__xludf.DUMMYFUNCTION("""COMPUTED_VALUE"""),"Іванченко  В. А.")</f>
        <v>Іванченко  В. А.</v>
      </c>
      <c r="DG75" s="19" t="str">
        <f ca="1">IFERROR(__xludf.DUMMYFUNCTION("""COMPUTED_VALUE"""),"За")</f>
        <v>За</v>
      </c>
      <c r="DH75" s="19">
        <f ca="1">IFERROR(__xludf.DUMMYFUNCTION("""COMPUTED_VALUE"""),95)</f>
        <v>95</v>
      </c>
      <c r="DI75" s="19" t="str">
        <f ca="1">IFERROR(__xludf.DUMMYFUNCTION("""COMPUTED_VALUE"""),"Іванченко  В. А.")</f>
        <v>Іванченко  В. А.</v>
      </c>
      <c r="DJ75" s="19" t="str">
        <f ca="1">IFERROR(__xludf.DUMMYFUNCTION("""COMPUTED_VALUE"""),"За")</f>
        <v>За</v>
      </c>
      <c r="DK75" s="19">
        <f ca="1">IFERROR(__xludf.DUMMYFUNCTION("""COMPUTED_VALUE"""),95)</f>
        <v>95</v>
      </c>
      <c r="DL75" s="19" t="str">
        <f ca="1">IFERROR(__xludf.DUMMYFUNCTION("""COMPUTED_VALUE"""),"Іванченко  В. А.")</f>
        <v>Іванченко  В. А.</v>
      </c>
      <c r="DM75" s="19" t="str">
        <f ca="1">IFERROR(__xludf.DUMMYFUNCTION("""COMPUTED_VALUE"""),"За")</f>
        <v>За</v>
      </c>
      <c r="DN75" s="19">
        <f ca="1">IFERROR(__xludf.DUMMYFUNCTION("""COMPUTED_VALUE"""),95)</f>
        <v>95</v>
      </c>
      <c r="DO75" s="19" t="str">
        <f ca="1">IFERROR(__xludf.DUMMYFUNCTION("""COMPUTED_VALUE"""),"Іванченко  В. А.")</f>
        <v>Іванченко  В. А.</v>
      </c>
      <c r="DP75" s="19" t="str">
        <f ca="1">IFERROR(__xludf.DUMMYFUNCTION("""COMPUTED_VALUE"""),"За")</f>
        <v>За</v>
      </c>
      <c r="DQ75" s="19">
        <f ca="1">IFERROR(__xludf.DUMMYFUNCTION("""COMPUTED_VALUE"""),95)</f>
        <v>95</v>
      </c>
      <c r="DR75" s="19" t="str">
        <f ca="1">IFERROR(__xludf.DUMMYFUNCTION("""COMPUTED_VALUE"""),"Іванченко  В. А.")</f>
        <v>Іванченко  В. А.</v>
      </c>
      <c r="DS75" s="19" t="str">
        <f ca="1">IFERROR(__xludf.DUMMYFUNCTION("""COMPUTED_VALUE"""),"...")</f>
        <v>...</v>
      </c>
      <c r="DT75" s="19">
        <f ca="1">IFERROR(__xludf.DUMMYFUNCTION("""COMPUTED_VALUE"""),95)</f>
        <v>95</v>
      </c>
      <c r="DU75" s="19" t="str">
        <f ca="1">IFERROR(__xludf.DUMMYFUNCTION("""COMPUTED_VALUE"""),"Іванченко  В. А.")</f>
        <v>Іванченко  В. А.</v>
      </c>
      <c r="DV75" s="19" t="str">
        <f ca="1">IFERROR(__xludf.DUMMYFUNCTION("""COMPUTED_VALUE"""),"...")</f>
        <v>...</v>
      </c>
      <c r="DW75" s="19">
        <f ca="1">IFERROR(__xludf.DUMMYFUNCTION("""COMPUTED_VALUE"""),95)</f>
        <v>95</v>
      </c>
      <c r="DX75" s="19" t="str">
        <f ca="1">IFERROR(__xludf.DUMMYFUNCTION("""COMPUTED_VALUE"""),"Іванченко  В. А.")</f>
        <v>Іванченко  В. А.</v>
      </c>
      <c r="DY75" s="19" t="str">
        <f ca="1">IFERROR(__xludf.DUMMYFUNCTION("""COMPUTED_VALUE"""),"Не голосував")</f>
        <v>Не голосував</v>
      </c>
      <c r="DZ75" s="19">
        <f ca="1">IFERROR(__xludf.DUMMYFUNCTION("""COMPUTED_VALUE"""),95)</f>
        <v>95</v>
      </c>
      <c r="EA75" s="19" t="str">
        <f ca="1">IFERROR(__xludf.DUMMYFUNCTION("""COMPUTED_VALUE"""),"Іванченко  В. А.")</f>
        <v>Іванченко  В. А.</v>
      </c>
      <c r="EB75" s="19" t="str">
        <f ca="1">IFERROR(__xludf.DUMMYFUNCTION("""COMPUTED_VALUE"""),"Не голосував")</f>
        <v>Не голосував</v>
      </c>
      <c r="EC75" s="19">
        <f ca="1">IFERROR(__xludf.DUMMYFUNCTION("""COMPUTED_VALUE"""),95)</f>
        <v>95</v>
      </c>
      <c r="ED75" s="19" t="str">
        <f ca="1">IFERROR(__xludf.DUMMYFUNCTION("""COMPUTED_VALUE"""),"Іванченко  В. А.")</f>
        <v>Іванченко  В. А.</v>
      </c>
      <c r="EE75" s="19" t="str">
        <f ca="1">IFERROR(__xludf.DUMMYFUNCTION("""COMPUTED_VALUE"""),"За")</f>
        <v>За</v>
      </c>
      <c r="EF75" s="19">
        <f ca="1">IFERROR(__xludf.DUMMYFUNCTION("""COMPUTED_VALUE"""),95)</f>
        <v>95</v>
      </c>
      <c r="EG75" s="19" t="str">
        <f ca="1">IFERROR(__xludf.DUMMYFUNCTION("""COMPUTED_VALUE"""),"Іванченко  В. А.")</f>
        <v>Іванченко  В. А.</v>
      </c>
      <c r="EH75" s="19" t="str">
        <f ca="1">IFERROR(__xludf.DUMMYFUNCTION("""COMPUTED_VALUE"""),"За")</f>
        <v>За</v>
      </c>
      <c r="EI75" s="19">
        <f ca="1">IFERROR(__xludf.DUMMYFUNCTION("""COMPUTED_VALUE"""),95)</f>
        <v>95</v>
      </c>
      <c r="EJ75" s="19" t="str">
        <f ca="1">IFERROR(__xludf.DUMMYFUNCTION("""COMPUTED_VALUE"""),"Іванченко  В. А.")</f>
        <v>Іванченко  В. А.</v>
      </c>
      <c r="EK75" s="19" t="str">
        <f ca="1">IFERROR(__xludf.DUMMYFUNCTION("""COMPUTED_VALUE"""),"За")</f>
        <v>За</v>
      </c>
      <c r="EL75" s="19">
        <f ca="1">IFERROR(__xludf.DUMMYFUNCTION("""COMPUTED_VALUE"""),95)</f>
        <v>95</v>
      </c>
      <c r="EM75" s="19" t="str">
        <f ca="1">IFERROR(__xludf.DUMMYFUNCTION("""COMPUTED_VALUE"""),"Іванченко  В. А.")</f>
        <v>Іванченко  В. А.</v>
      </c>
      <c r="EN75" s="19" t="str">
        <f ca="1">IFERROR(__xludf.DUMMYFUNCTION("""COMPUTED_VALUE"""),"Не голосував")</f>
        <v>Не голосував</v>
      </c>
      <c r="EO75" s="19">
        <f ca="1">IFERROR(__xludf.DUMMYFUNCTION("""COMPUTED_VALUE"""),95)</f>
        <v>95</v>
      </c>
      <c r="EP75" s="19" t="str">
        <f ca="1">IFERROR(__xludf.DUMMYFUNCTION("""COMPUTED_VALUE"""),"Іванченко  В. А.")</f>
        <v>Іванченко  В. А.</v>
      </c>
      <c r="EQ75" s="19" t="str">
        <f ca="1">IFERROR(__xludf.DUMMYFUNCTION("""COMPUTED_VALUE"""),"Не голосував")</f>
        <v>Не голосував</v>
      </c>
      <c r="ER75" s="19">
        <f ca="1">IFERROR(__xludf.DUMMYFUNCTION("""COMPUTED_VALUE"""),95)</f>
        <v>95</v>
      </c>
      <c r="ES75" s="19" t="str">
        <f ca="1">IFERROR(__xludf.DUMMYFUNCTION("""COMPUTED_VALUE"""),"Іванченко  В. А.")</f>
        <v>Іванченко  В. А.</v>
      </c>
      <c r="ET75" s="19" t="str">
        <f ca="1">IFERROR(__xludf.DUMMYFUNCTION("""COMPUTED_VALUE"""),"За")</f>
        <v>За</v>
      </c>
      <c r="EU75" s="19">
        <f ca="1">IFERROR(__xludf.DUMMYFUNCTION("""COMPUTED_VALUE"""),95)</f>
        <v>95</v>
      </c>
      <c r="EV75" s="19" t="str">
        <f ca="1">IFERROR(__xludf.DUMMYFUNCTION("""COMPUTED_VALUE"""),"Іванченко  В. А.")</f>
        <v>Іванченко  В. А.</v>
      </c>
      <c r="EW75" s="19" t="str">
        <f ca="1">IFERROR(__xludf.DUMMYFUNCTION("""COMPUTED_VALUE"""),"За")</f>
        <v>За</v>
      </c>
      <c r="EX75" s="19">
        <f ca="1">IFERROR(__xludf.DUMMYFUNCTION("""COMPUTED_VALUE"""),95)</f>
        <v>95</v>
      </c>
      <c r="EY75" s="19" t="str">
        <f ca="1">IFERROR(__xludf.DUMMYFUNCTION("""COMPUTED_VALUE"""),"Іванченко  В. А.")</f>
        <v>Іванченко  В. А.</v>
      </c>
      <c r="EZ75" s="19" t="str">
        <f ca="1">IFERROR(__xludf.DUMMYFUNCTION("""COMPUTED_VALUE"""),"Не голосував")</f>
        <v>Не голосував</v>
      </c>
      <c r="FA75" s="19">
        <f ca="1">IFERROR(__xludf.DUMMYFUNCTION("""COMPUTED_VALUE"""),95)</f>
        <v>95</v>
      </c>
      <c r="FB75" s="19" t="str">
        <f ca="1">IFERROR(__xludf.DUMMYFUNCTION("""COMPUTED_VALUE"""),"Іванченко  В. А.")</f>
        <v>Іванченко  В. А.</v>
      </c>
      <c r="FC75" s="19" t="str">
        <f ca="1">IFERROR(__xludf.DUMMYFUNCTION("""COMPUTED_VALUE"""),"...")</f>
        <v>...</v>
      </c>
      <c r="FD75" s="19">
        <f ca="1">IFERROR(__xludf.DUMMYFUNCTION("""COMPUTED_VALUE"""),95)</f>
        <v>95</v>
      </c>
      <c r="FE75" s="19" t="str">
        <f ca="1">IFERROR(__xludf.DUMMYFUNCTION("""COMPUTED_VALUE"""),"Іванченко  В. А.")</f>
        <v>Іванченко  В. А.</v>
      </c>
      <c r="FF75" s="19" t="str">
        <f ca="1">IFERROR(__xludf.DUMMYFUNCTION("""COMPUTED_VALUE"""),"...")</f>
        <v>...</v>
      </c>
      <c r="FG75" s="19">
        <f ca="1">IFERROR(__xludf.DUMMYFUNCTION("""COMPUTED_VALUE"""),95)</f>
        <v>95</v>
      </c>
      <c r="FH75" s="19" t="str">
        <f ca="1">IFERROR(__xludf.DUMMYFUNCTION("""COMPUTED_VALUE"""),"Іванченко  В. А.")</f>
        <v>Іванченко  В. А.</v>
      </c>
      <c r="FI75" s="19" t="str">
        <f ca="1">IFERROR(__xludf.DUMMYFUNCTION("""COMPUTED_VALUE"""),"...")</f>
        <v>...</v>
      </c>
      <c r="FJ75" s="19">
        <f ca="1">IFERROR(__xludf.DUMMYFUNCTION("""COMPUTED_VALUE"""),95)</f>
        <v>95</v>
      </c>
      <c r="FK75" s="19" t="str">
        <f ca="1">IFERROR(__xludf.DUMMYFUNCTION("""COMPUTED_VALUE"""),"Іванченко  В. А.")</f>
        <v>Іванченко  В. А.</v>
      </c>
      <c r="FL75" s="19" t="str">
        <f ca="1">IFERROR(__xludf.DUMMYFUNCTION("""COMPUTED_VALUE"""),"...")</f>
        <v>...</v>
      </c>
      <c r="FM75" s="19">
        <f ca="1">IFERROR(__xludf.DUMMYFUNCTION("""COMPUTED_VALUE"""),95)</f>
        <v>95</v>
      </c>
      <c r="FN75" s="19" t="str">
        <f ca="1">IFERROR(__xludf.DUMMYFUNCTION("""COMPUTED_VALUE"""),"Іванченко  В. А.")</f>
        <v>Іванченко  В. А.</v>
      </c>
      <c r="FO75" s="19" t="str">
        <f ca="1">IFERROR(__xludf.DUMMYFUNCTION("""COMPUTED_VALUE"""),"...")</f>
        <v>...</v>
      </c>
      <c r="FP75" s="19">
        <f ca="1">IFERROR(__xludf.DUMMYFUNCTION("""COMPUTED_VALUE"""),95)</f>
        <v>95</v>
      </c>
      <c r="FQ75" s="19" t="str">
        <f ca="1">IFERROR(__xludf.DUMMYFUNCTION("""COMPUTED_VALUE"""),"Іванченко  В. А.")</f>
        <v>Іванченко  В. А.</v>
      </c>
      <c r="FR75" s="19" t="str">
        <f ca="1">IFERROR(__xludf.DUMMYFUNCTION("""COMPUTED_VALUE"""),"...")</f>
        <v>...</v>
      </c>
      <c r="FS75" s="19">
        <f ca="1">IFERROR(__xludf.DUMMYFUNCTION("""COMPUTED_VALUE"""),95)</f>
        <v>95</v>
      </c>
      <c r="FT75" s="19" t="str">
        <f ca="1">IFERROR(__xludf.DUMMYFUNCTION("""COMPUTED_VALUE"""),"Іванченко  В. А.")</f>
        <v>Іванченко  В. А.</v>
      </c>
      <c r="FU75" s="19" t="str">
        <f ca="1">IFERROR(__xludf.DUMMYFUNCTION("""COMPUTED_VALUE"""),"...")</f>
        <v>...</v>
      </c>
      <c r="FV75" s="19">
        <f ca="1">IFERROR(__xludf.DUMMYFUNCTION("""COMPUTED_VALUE"""),95)</f>
        <v>95</v>
      </c>
      <c r="FW75" s="19" t="str">
        <f ca="1">IFERROR(__xludf.DUMMYFUNCTION("""COMPUTED_VALUE"""),"Іванченко  В. А.")</f>
        <v>Іванченко  В. А.</v>
      </c>
      <c r="FX75" s="19" t="str">
        <f ca="1">IFERROR(__xludf.DUMMYFUNCTION("""COMPUTED_VALUE"""),"...")</f>
        <v>...</v>
      </c>
      <c r="FY75" s="19">
        <f ca="1">IFERROR(__xludf.DUMMYFUNCTION("""COMPUTED_VALUE"""),95)</f>
        <v>95</v>
      </c>
      <c r="FZ75" s="19" t="str">
        <f ca="1">IFERROR(__xludf.DUMMYFUNCTION("""COMPUTED_VALUE"""),"Іванченко  В. А.")</f>
        <v>Іванченко  В. А.</v>
      </c>
      <c r="GA75" s="19" t="str">
        <f ca="1">IFERROR(__xludf.DUMMYFUNCTION("""COMPUTED_VALUE"""),"...")</f>
        <v>...</v>
      </c>
      <c r="GB75" s="19">
        <f ca="1">IFERROR(__xludf.DUMMYFUNCTION("""COMPUTED_VALUE"""),95)</f>
        <v>95</v>
      </c>
      <c r="GC75" s="19" t="str">
        <f ca="1">IFERROR(__xludf.DUMMYFUNCTION("""COMPUTED_VALUE"""),"Іванченко  В. А.")</f>
        <v>Іванченко  В. А.</v>
      </c>
      <c r="GD75" s="19" t="str">
        <f ca="1">IFERROR(__xludf.DUMMYFUNCTION("""COMPUTED_VALUE"""),"...")</f>
        <v>...</v>
      </c>
      <c r="GE75" s="19">
        <f ca="1">IFERROR(__xludf.DUMMYFUNCTION("""COMPUTED_VALUE"""),95)</f>
        <v>95</v>
      </c>
      <c r="GF75" s="19" t="str">
        <f ca="1">IFERROR(__xludf.DUMMYFUNCTION("""COMPUTED_VALUE"""),"Іванченко  В. А.")</f>
        <v>Іванченко  В. А.</v>
      </c>
      <c r="GG75" s="19" t="str">
        <f ca="1">IFERROR(__xludf.DUMMYFUNCTION("""COMPUTED_VALUE"""),"...")</f>
        <v>...</v>
      </c>
      <c r="GH75" s="19">
        <f ca="1">IFERROR(__xludf.DUMMYFUNCTION("""COMPUTED_VALUE"""),95)</f>
        <v>95</v>
      </c>
      <c r="GI75" s="19" t="str">
        <f ca="1">IFERROR(__xludf.DUMMYFUNCTION("""COMPUTED_VALUE"""),"Іванченко  В. А.")</f>
        <v>Іванченко  В. А.</v>
      </c>
      <c r="GJ75" s="19" t="str">
        <f ca="1">IFERROR(__xludf.DUMMYFUNCTION("""COMPUTED_VALUE"""),"...")</f>
        <v>...</v>
      </c>
      <c r="GK75" s="19">
        <f ca="1">IFERROR(__xludf.DUMMYFUNCTION("""COMPUTED_VALUE"""),95)</f>
        <v>95</v>
      </c>
      <c r="GL75" s="19" t="str">
        <f ca="1">IFERROR(__xludf.DUMMYFUNCTION("""COMPUTED_VALUE"""),"Іванченко  В. А.")</f>
        <v>Іванченко  В. А.</v>
      </c>
      <c r="GM75" s="19" t="str">
        <f ca="1">IFERROR(__xludf.DUMMYFUNCTION("""COMPUTED_VALUE"""),"...")</f>
        <v>...</v>
      </c>
      <c r="GN75" s="19">
        <f ca="1">IFERROR(__xludf.DUMMYFUNCTION("""COMPUTED_VALUE"""),95)</f>
        <v>95</v>
      </c>
      <c r="GO75" s="19" t="str">
        <f ca="1">IFERROR(__xludf.DUMMYFUNCTION("""COMPUTED_VALUE"""),"Іванченко  В. А.")</f>
        <v>Іванченко  В. А.</v>
      </c>
      <c r="GP75" s="19" t="str">
        <f ca="1">IFERROR(__xludf.DUMMYFUNCTION("""COMPUTED_VALUE"""),"...")</f>
        <v>...</v>
      </c>
      <c r="GQ75" s="19">
        <f ca="1">IFERROR(__xludf.DUMMYFUNCTION("""COMPUTED_VALUE"""),95)</f>
        <v>95</v>
      </c>
      <c r="GR75" s="19" t="str">
        <f ca="1">IFERROR(__xludf.DUMMYFUNCTION("""COMPUTED_VALUE"""),"Іванченко  В. А.")</f>
        <v>Іванченко  В. А.</v>
      </c>
      <c r="GS75" s="19" t="str">
        <f ca="1">IFERROR(__xludf.DUMMYFUNCTION("""COMPUTED_VALUE"""),"...")</f>
        <v>...</v>
      </c>
      <c r="GT75" s="19">
        <f ca="1">IFERROR(__xludf.DUMMYFUNCTION("""COMPUTED_VALUE"""),95)</f>
        <v>95</v>
      </c>
      <c r="GU75" s="19" t="str">
        <f ca="1">IFERROR(__xludf.DUMMYFUNCTION("""COMPUTED_VALUE"""),"Іванченко  В. А.")</f>
        <v>Іванченко  В. А.</v>
      </c>
      <c r="GV75" s="19" t="str">
        <f ca="1">IFERROR(__xludf.DUMMYFUNCTION("""COMPUTED_VALUE"""),"...")</f>
        <v>...</v>
      </c>
      <c r="GW75" s="19">
        <f ca="1">IFERROR(__xludf.DUMMYFUNCTION("""COMPUTED_VALUE"""),95)</f>
        <v>95</v>
      </c>
      <c r="GX75" s="19" t="str">
        <f ca="1">IFERROR(__xludf.DUMMYFUNCTION("""COMPUTED_VALUE"""),"Іванченко  В. А.")</f>
        <v>Іванченко  В. А.</v>
      </c>
      <c r="GY75" s="19" t="str">
        <f ca="1">IFERROR(__xludf.DUMMYFUNCTION("""COMPUTED_VALUE"""),"...")</f>
        <v>...</v>
      </c>
      <c r="GZ75" s="19">
        <f ca="1">IFERROR(__xludf.DUMMYFUNCTION("""COMPUTED_VALUE"""),95)</f>
        <v>95</v>
      </c>
      <c r="HA75" s="19" t="str">
        <f ca="1">IFERROR(__xludf.DUMMYFUNCTION("""COMPUTED_VALUE"""),"Іванченко  В. А.")</f>
        <v>Іванченко  В. А.</v>
      </c>
      <c r="HB75" s="19" t="str">
        <f ca="1">IFERROR(__xludf.DUMMYFUNCTION("""COMPUTED_VALUE"""),"...")</f>
        <v>...</v>
      </c>
      <c r="HC75" s="19">
        <f ca="1">IFERROR(__xludf.DUMMYFUNCTION("""COMPUTED_VALUE"""),95)</f>
        <v>95</v>
      </c>
      <c r="HD75" s="19" t="str">
        <f ca="1">IFERROR(__xludf.DUMMYFUNCTION("""COMPUTED_VALUE"""),"Іванченко  В. А.")</f>
        <v>Іванченко  В. А.</v>
      </c>
      <c r="HE75" s="19" t="str">
        <f ca="1">IFERROR(__xludf.DUMMYFUNCTION("""COMPUTED_VALUE"""),"...")</f>
        <v>...</v>
      </c>
      <c r="HF75" s="19">
        <f ca="1">IFERROR(__xludf.DUMMYFUNCTION("""COMPUTED_VALUE"""),95)</f>
        <v>95</v>
      </c>
      <c r="HG75" s="19" t="str">
        <f ca="1">IFERROR(__xludf.DUMMYFUNCTION("""COMPUTED_VALUE"""),"Іванченко  В. А.")</f>
        <v>Іванченко  В. А.</v>
      </c>
      <c r="HH75" s="19" t="str">
        <f ca="1">IFERROR(__xludf.DUMMYFUNCTION("""COMPUTED_VALUE"""),"...")</f>
        <v>...</v>
      </c>
      <c r="HI75" s="19">
        <f ca="1">IFERROR(__xludf.DUMMYFUNCTION("""COMPUTED_VALUE"""),95)</f>
        <v>95</v>
      </c>
      <c r="HJ75" s="19" t="str">
        <f ca="1">IFERROR(__xludf.DUMMYFUNCTION("""COMPUTED_VALUE"""),"Іванченко  В. А.")</f>
        <v>Іванченко  В. А.</v>
      </c>
      <c r="HK75" s="19" t="str">
        <f ca="1">IFERROR(__xludf.DUMMYFUNCTION("""COMPUTED_VALUE"""),"...")</f>
        <v>...</v>
      </c>
      <c r="HL75" s="19">
        <f ca="1">IFERROR(__xludf.DUMMYFUNCTION("""COMPUTED_VALUE"""),95)</f>
        <v>95</v>
      </c>
      <c r="HM75" s="19" t="str">
        <f ca="1">IFERROR(__xludf.DUMMYFUNCTION("""COMPUTED_VALUE"""),"Іванченко  В. А.")</f>
        <v>Іванченко  В. А.</v>
      </c>
      <c r="HN75" s="19" t="str">
        <f ca="1">IFERROR(__xludf.DUMMYFUNCTION("""COMPUTED_VALUE"""),"...")</f>
        <v>...</v>
      </c>
      <c r="HO75" s="19">
        <f ca="1">IFERROR(__xludf.DUMMYFUNCTION("""COMPUTED_VALUE"""),95)</f>
        <v>95</v>
      </c>
      <c r="HP75" s="19" t="str">
        <f ca="1">IFERROR(__xludf.DUMMYFUNCTION("""COMPUTED_VALUE"""),"Іванченко  В. А.")</f>
        <v>Іванченко  В. А.</v>
      </c>
      <c r="HQ75" s="19" t="str">
        <f ca="1">IFERROR(__xludf.DUMMYFUNCTION("""COMPUTED_VALUE"""),"...")</f>
        <v>...</v>
      </c>
      <c r="HR75" s="19">
        <f ca="1">IFERROR(__xludf.DUMMYFUNCTION("""COMPUTED_VALUE"""),95)</f>
        <v>95</v>
      </c>
      <c r="HS75" s="19" t="str">
        <f ca="1">IFERROR(__xludf.DUMMYFUNCTION("""COMPUTED_VALUE"""),"Іванченко  В. А.")</f>
        <v>Іванченко  В. А.</v>
      </c>
      <c r="HT75" s="19" t="str">
        <f ca="1">IFERROR(__xludf.DUMMYFUNCTION("""COMPUTED_VALUE"""),"...")</f>
        <v>...</v>
      </c>
      <c r="HU75" s="19">
        <f ca="1">IFERROR(__xludf.DUMMYFUNCTION("""COMPUTED_VALUE"""),95)</f>
        <v>95</v>
      </c>
      <c r="HV75" s="19" t="str">
        <f ca="1">IFERROR(__xludf.DUMMYFUNCTION("""COMPUTED_VALUE"""),"Іванченко  В. А.")</f>
        <v>Іванченко  В. А.</v>
      </c>
      <c r="HW75" s="19" t="str">
        <f ca="1">IFERROR(__xludf.DUMMYFUNCTION("""COMPUTED_VALUE"""),"...")</f>
        <v>...</v>
      </c>
      <c r="HX75" s="19">
        <f ca="1">IFERROR(__xludf.DUMMYFUNCTION("""COMPUTED_VALUE"""),95)</f>
        <v>95</v>
      </c>
      <c r="HY75" s="19" t="str">
        <f ca="1">IFERROR(__xludf.DUMMYFUNCTION("""COMPUTED_VALUE"""),"Іванченко  В. А.")</f>
        <v>Іванченко  В. А.</v>
      </c>
      <c r="HZ75" s="19" t="str">
        <f ca="1">IFERROR(__xludf.DUMMYFUNCTION("""COMPUTED_VALUE"""),"...")</f>
        <v>...</v>
      </c>
      <c r="IA75" s="19">
        <f ca="1">IFERROR(__xludf.DUMMYFUNCTION("""COMPUTED_VALUE"""),95)</f>
        <v>95</v>
      </c>
      <c r="IB75" s="19" t="str">
        <f ca="1">IFERROR(__xludf.DUMMYFUNCTION("""COMPUTED_VALUE"""),"Іванченко  В. А.")</f>
        <v>Іванченко  В. А.</v>
      </c>
      <c r="IC75" s="19" t="str">
        <f ca="1">IFERROR(__xludf.DUMMYFUNCTION("""COMPUTED_VALUE"""),"...")</f>
        <v>...</v>
      </c>
      <c r="ID75" s="19">
        <f ca="1">IFERROR(__xludf.DUMMYFUNCTION("""COMPUTED_VALUE"""),95)</f>
        <v>95</v>
      </c>
      <c r="IE75" s="19" t="str">
        <f ca="1">IFERROR(__xludf.DUMMYFUNCTION("""COMPUTED_VALUE"""),"Іванченко  В. А.")</f>
        <v>Іванченко  В. А.</v>
      </c>
      <c r="IF75" s="19" t="str">
        <f ca="1">IFERROR(__xludf.DUMMYFUNCTION("""COMPUTED_VALUE"""),"...")</f>
        <v>...</v>
      </c>
      <c r="IG75" s="19">
        <f ca="1">IFERROR(__xludf.DUMMYFUNCTION("""COMPUTED_VALUE"""),95)</f>
        <v>95</v>
      </c>
      <c r="IH75" s="19" t="str">
        <f ca="1">IFERROR(__xludf.DUMMYFUNCTION("""COMPUTED_VALUE"""),"Іванченко  В. А.")</f>
        <v>Іванченко  В. А.</v>
      </c>
      <c r="II75" s="19" t="str">
        <f ca="1">IFERROR(__xludf.DUMMYFUNCTION("""COMPUTED_VALUE"""),"...")</f>
        <v>...</v>
      </c>
      <c r="IJ75" s="19">
        <f ca="1">IFERROR(__xludf.DUMMYFUNCTION("""COMPUTED_VALUE"""),95)</f>
        <v>95</v>
      </c>
      <c r="IK75" s="19" t="str">
        <f ca="1">IFERROR(__xludf.DUMMYFUNCTION("""COMPUTED_VALUE"""),"Іванченко  В. А.")</f>
        <v>Іванченко  В. А.</v>
      </c>
      <c r="IL75" s="19" t="str">
        <f ca="1">IFERROR(__xludf.DUMMYFUNCTION("""COMPUTED_VALUE"""),"...")</f>
        <v>...</v>
      </c>
      <c r="IM75" s="19">
        <f ca="1">IFERROR(__xludf.DUMMYFUNCTION("""COMPUTED_VALUE"""),95)</f>
        <v>95</v>
      </c>
      <c r="IN75" s="19" t="str">
        <f ca="1">IFERROR(__xludf.DUMMYFUNCTION("""COMPUTED_VALUE"""),"Іванченко  В. А.")</f>
        <v>Іванченко  В. А.</v>
      </c>
      <c r="IO75" s="19" t="str">
        <f ca="1">IFERROR(__xludf.DUMMYFUNCTION("""COMPUTED_VALUE"""),"...")</f>
        <v>...</v>
      </c>
      <c r="IP75" s="19">
        <f ca="1">IFERROR(__xludf.DUMMYFUNCTION("""COMPUTED_VALUE"""),95)</f>
        <v>95</v>
      </c>
      <c r="IQ75" s="19" t="str">
        <f ca="1">IFERROR(__xludf.DUMMYFUNCTION("""COMPUTED_VALUE"""),"Іванченко  В. А.")</f>
        <v>Іванченко  В. А.</v>
      </c>
      <c r="IR75" s="19" t="str">
        <f ca="1">IFERROR(__xludf.DUMMYFUNCTION("""COMPUTED_VALUE"""),"...")</f>
        <v>...</v>
      </c>
      <c r="IS75" s="19">
        <f ca="1">IFERROR(__xludf.DUMMYFUNCTION("""COMPUTED_VALUE"""),95)</f>
        <v>95</v>
      </c>
      <c r="IT75" s="19" t="str">
        <f ca="1">IFERROR(__xludf.DUMMYFUNCTION("""COMPUTED_VALUE"""),"Іванченко  В. А.")</f>
        <v>Іванченко  В. А.</v>
      </c>
      <c r="IU75" s="19" t="str">
        <f ca="1">IFERROR(__xludf.DUMMYFUNCTION("""COMPUTED_VALUE"""),"...")</f>
        <v>...</v>
      </c>
      <c r="IV75" s="19">
        <f ca="1">IFERROR(__xludf.DUMMYFUNCTION("""COMPUTED_VALUE"""),95)</f>
        <v>95</v>
      </c>
      <c r="IW75" s="19" t="str">
        <f ca="1">IFERROR(__xludf.DUMMYFUNCTION("""COMPUTED_VALUE"""),"Іванченко  В. А.")</f>
        <v>Іванченко  В. А.</v>
      </c>
      <c r="IX75" s="19" t="str">
        <f ca="1">IFERROR(__xludf.DUMMYFUNCTION("""COMPUTED_VALUE"""),"...")</f>
        <v>...</v>
      </c>
      <c r="IY75" s="19">
        <f ca="1">IFERROR(__xludf.DUMMYFUNCTION("""COMPUTED_VALUE"""),95)</f>
        <v>95</v>
      </c>
      <c r="IZ75" s="19" t="str">
        <f ca="1">IFERROR(__xludf.DUMMYFUNCTION("""COMPUTED_VALUE"""),"Іванченко  В. А.")</f>
        <v>Іванченко  В. А.</v>
      </c>
      <c r="JA75" s="19" t="str">
        <f ca="1">IFERROR(__xludf.DUMMYFUNCTION("""COMPUTED_VALUE"""),"...")</f>
        <v>...</v>
      </c>
      <c r="JB75" s="19">
        <f ca="1">IFERROR(__xludf.DUMMYFUNCTION("""COMPUTED_VALUE"""),95)</f>
        <v>95</v>
      </c>
      <c r="JC75" s="19" t="str">
        <f ca="1">IFERROR(__xludf.DUMMYFUNCTION("""COMPUTED_VALUE"""),"Іванченко  В. А.")</f>
        <v>Іванченко  В. А.</v>
      </c>
      <c r="JD75" s="19" t="str">
        <f ca="1">IFERROR(__xludf.DUMMYFUNCTION("""COMPUTED_VALUE"""),"...")</f>
        <v>...</v>
      </c>
      <c r="JE75" s="19">
        <f ca="1">IFERROR(__xludf.DUMMYFUNCTION("""COMPUTED_VALUE"""),95)</f>
        <v>95</v>
      </c>
      <c r="JF75" s="19" t="str">
        <f ca="1">IFERROR(__xludf.DUMMYFUNCTION("""COMPUTED_VALUE"""),"Іванченко  В. А.")</f>
        <v>Іванченко  В. А.</v>
      </c>
      <c r="JG75" s="19" t="str">
        <f ca="1">IFERROR(__xludf.DUMMYFUNCTION("""COMPUTED_VALUE"""),"...")</f>
        <v>...</v>
      </c>
      <c r="JH75" s="19">
        <f ca="1">IFERROR(__xludf.DUMMYFUNCTION("""COMPUTED_VALUE"""),95)</f>
        <v>95</v>
      </c>
      <c r="JI75" s="19" t="str">
        <f ca="1">IFERROR(__xludf.DUMMYFUNCTION("""COMPUTED_VALUE"""),"Іванченко  В. А.")</f>
        <v>Іванченко  В. А.</v>
      </c>
      <c r="JJ75" s="19" t="str">
        <f ca="1">IFERROR(__xludf.DUMMYFUNCTION("""COMPUTED_VALUE"""),"...")</f>
        <v>...</v>
      </c>
      <c r="JK75" s="19">
        <f ca="1">IFERROR(__xludf.DUMMYFUNCTION("""COMPUTED_VALUE"""),95)</f>
        <v>95</v>
      </c>
      <c r="JL75" s="19" t="str">
        <f ca="1">IFERROR(__xludf.DUMMYFUNCTION("""COMPUTED_VALUE"""),"Іванченко  В. А.")</f>
        <v>Іванченко  В. А.</v>
      </c>
      <c r="JM75" s="19" t="str">
        <f ca="1">IFERROR(__xludf.DUMMYFUNCTION("""COMPUTED_VALUE"""),"...")</f>
        <v>...</v>
      </c>
      <c r="JN75" s="19">
        <f ca="1">IFERROR(__xludf.DUMMYFUNCTION("""COMPUTED_VALUE"""),95)</f>
        <v>95</v>
      </c>
      <c r="JO75" s="19" t="str">
        <f ca="1">IFERROR(__xludf.DUMMYFUNCTION("""COMPUTED_VALUE"""),"Іванченко  В. А.")</f>
        <v>Іванченко  В. А.</v>
      </c>
      <c r="JP75" s="19" t="str">
        <f ca="1">IFERROR(__xludf.DUMMYFUNCTION("""COMPUTED_VALUE"""),"...")</f>
        <v>...</v>
      </c>
      <c r="JQ75" s="19">
        <f ca="1">IFERROR(__xludf.DUMMYFUNCTION("""COMPUTED_VALUE"""),95)</f>
        <v>95</v>
      </c>
      <c r="JR75" s="19" t="str">
        <f ca="1">IFERROR(__xludf.DUMMYFUNCTION("""COMPUTED_VALUE"""),"Іванченко  В. А.")</f>
        <v>Іванченко  В. А.</v>
      </c>
      <c r="JS75" s="19" t="str">
        <f ca="1">IFERROR(__xludf.DUMMYFUNCTION("""COMPUTED_VALUE"""),"...")</f>
        <v>...</v>
      </c>
      <c r="JT75" s="19">
        <f ca="1">IFERROR(__xludf.DUMMYFUNCTION("""COMPUTED_VALUE"""),95)</f>
        <v>95</v>
      </c>
      <c r="JU75" s="19" t="str">
        <f ca="1">IFERROR(__xludf.DUMMYFUNCTION("""COMPUTED_VALUE"""),"Іванченко  В. А.")</f>
        <v>Іванченко  В. А.</v>
      </c>
      <c r="JV75" s="19" t="str">
        <f ca="1">IFERROR(__xludf.DUMMYFUNCTION("""COMPUTED_VALUE"""),"...")</f>
        <v>...</v>
      </c>
      <c r="JW75" s="19">
        <f ca="1">IFERROR(__xludf.DUMMYFUNCTION("""COMPUTED_VALUE"""),95)</f>
        <v>95</v>
      </c>
      <c r="JX75" s="19" t="str">
        <f ca="1">IFERROR(__xludf.DUMMYFUNCTION("""COMPUTED_VALUE"""),"Іванченко  В. А.")</f>
        <v>Іванченко  В. А.</v>
      </c>
      <c r="JY75" s="19" t="str">
        <f ca="1">IFERROR(__xludf.DUMMYFUNCTION("""COMPUTED_VALUE"""),"...")</f>
        <v>...</v>
      </c>
      <c r="JZ75" s="19">
        <f ca="1">IFERROR(__xludf.DUMMYFUNCTION("""COMPUTED_VALUE"""),95)</f>
        <v>95</v>
      </c>
      <c r="KA75" s="19" t="str">
        <f ca="1">IFERROR(__xludf.DUMMYFUNCTION("""COMPUTED_VALUE"""),"Іванченко  В. А.")</f>
        <v>Іванченко  В. А.</v>
      </c>
      <c r="KB75" s="19" t="str">
        <f ca="1">IFERROR(__xludf.DUMMYFUNCTION("""COMPUTED_VALUE"""),"...")</f>
        <v>...</v>
      </c>
      <c r="KC75" s="19">
        <f ca="1">IFERROR(__xludf.DUMMYFUNCTION("""COMPUTED_VALUE"""),95)</f>
        <v>95</v>
      </c>
      <c r="KD75" s="19" t="str">
        <f ca="1">IFERROR(__xludf.DUMMYFUNCTION("""COMPUTED_VALUE"""),"Іванченко  В. А.")</f>
        <v>Іванченко  В. А.</v>
      </c>
      <c r="KE75" s="19" t="str">
        <f ca="1">IFERROR(__xludf.DUMMYFUNCTION("""COMPUTED_VALUE"""),"...")</f>
        <v>...</v>
      </c>
      <c r="KF75" s="19">
        <f ca="1">IFERROR(__xludf.DUMMYFUNCTION("""COMPUTED_VALUE"""),95)</f>
        <v>95</v>
      </c>
      <c r="KG75" s="19" t="str">
        <f ca="1">IFERROR(__xludf.DUMMYFUNCTION("""COMPUTED_VALUE"""),"Іванченко  В. А.")</f>
        <v>Іванченко  В. А.</v>
      </c>
      <c r="KH75" s="19" t="str">
        <f ca="1">IFERROR(__xludf.DUMMYFUNCTION("""COMPUTED_VALUE"""),"...")</f>
        <v>...</v>
      </c>
      <c r="KI75" s="19">
        <f ca="1">IFERROR(__xludf.DUMMYFUNCTION("""COMPUTED_VALUE"""),95)</f>
        <v>95</v>
      </c>
      <c r="KJ75" s="19" t="str">
        <f ca="1">IFERROR(__xludf.DUMMYFUNCTION("""COMPUTED_VALUE"""),"Іванченко  В. А.")</f>
        <v>Іванченко  В. А.</v>
      </c>
      <c r="KK75" s="19" t="str">
        <f ca="1">IFERROR(__xludf.DUMMYFUNCTION("""COMPUTED_VALUE"""),"...")</f>
        <v>...</v>
      </c>
      <c r="KL75" s="19">
        <f ca="1">IFERROR(__xludf.DUMMYFUNCTION("""COMPUTED_VALUE"""),95)</f>
        <v>95</v>
      </c>
      <c r="KM75" s="19" t="str">
        <f ca="1">IFERROR(__xludf.DUMMYFUNCTION("""COMPUTED_VALUE"""),"Іванченко  В. А.")</f>
        <v>Іванченко  В. А.</v>
      </c>
      <c r="KN75" s="19" t="str">
        <f ca="1">IFERROR(__xludf.DUMMYFUNCTION("""COMPUTED_VALUE"""),"...")</f>
        <v>...</v>
      </c>
      <c r="KO75" s="19">
        <f ca="1">IFERROR(__xludf.DUMMYFUNCTION("""COMPUTED_VALUE"""),95)</f>
        <v>95</v>
      </c>
      <c r="KP75" s="19" t="str">
        <f ca="1">IFERROR(__xludf.DUMMYFUNCTION("""COMPUTED_VALUE"""),"Іванченко  В. А.")</f>
        <v>Іванченко  В. А.</v>
      </c>
      <c r="KQ75" s="19" t="str">
        <f ca="1">IFERROR(__xludf.DUMMYFUNCTION("""COMPUTED_VALUE"""),"...")</f>
        <v>...</v>
      </c>
      <c r="KR75" s="19">
        <f ca="1">IFERROR(__xludf.DUMMYFUNCTION("""COMPUTED_VALUE"""),95)</f>
        <v>95</v>
      </c>
      <c r="KS75" s="19" t="str">
        <f ca="1">IFERROR(__xludf.DUMMYFUNCTION("""COMPUTED_VALUE"""),"Іванченко  В. А.")</f>
        <v>Іванченко  В. А.</v>
      </c>
      <c r="KT75" s="19" t="str">
        <f ca="1">IFERROR(__xludf.DUMMYFUNCTION("""COMPUTED_VALUE"""),"...")</f>
        <v>...</v>
      </c>
      <c r="KU75" s="19">
        <f ca="1">IFERROR(__xludf.DUMMYFUNCTION("""COMPUTED_VALUE"""),95)</f>
        <v>95</v>
      </c>
      <c r="KV75" s="19" t="str">
        <f ca="1">IFERROR(__xludf.DUMMYFUNCTION("""COMPUTED_VALUE"""),"Іванченко  В. А.")</f>
        <v>Іванченко  В. А.</v>
      </c>
      <c r="KW75" s="19" t="str">
        <f ca="1">IFERROR(__xludf.DUMMYFUNCTION("""COMPUTED_VALUE"""),"...")</f>
        <v>...</v>
      </c>
      <c r="KX75" s="19">
        <f ca="1">IFERROR(__xludf.DUMMYFUNCTION("""COMPUTED_VALUE"""),95)</f>
        <v>95</v>
      </c>
      <c r="KY75" s="19" t="str">
        <f ca="1">IFERROR(__xludf.DUMMYFUNCTION("""COMPUTED_VALUE"""),"Іванченко  В. А.")</f>
        <v>Іванченко  В. А.</v>
      </c>
      <c r="KZ75" s="19" t="str">
        <f ca="1">IFERROR(__xludf.DUMMYFUNCTION("""COMPUTED_VALUE"""),"...")</f>
        <v>...</v>
      </c>
      <c r="LA75" s="19">
        <f ca="1">IFERROR(__xludf.DUMMYFUNCTION("""COMPUTED_VALUE"""),95)</f>
        <v>95</v>
      </c>
      <c r="LB75" s="19" t="str">
        <f ca="1">IFERROR(__xludf.DUMMYFUNCTION("""COMPUTED_VALUE"""),"Іванченко  В. А.")</f>
        <v>Іванченко  В. А.</v>
      </c>
      <c r="LC75" s="19" t="str">
        <f ca="1">IFERROR(__xludf.DUMMYFUNCTION("""COMPUTED_VALUE"""),"...")</f>
        <v>...</v>
      </c>
      <c r="LD75" s="19">
        <f ca="1">IFERROR(__xludf.DUMMYFUNCTION("""COMPUTED_VALUE"""),95)</f>
        <v>95</v>
      </c>
      <c r="LE75" s="19" t="str">
        <f ca="1">IFERROR(__xludf.DUMMYFUNCTION("""COMPUTED_VALUE"""),"Іванченко  В. А.")</f>
        <v>Іванченко  В. А.</v>
      </c>
      <c r="LF75" s="19" t="str">
        <f ca="1">IFERROR(__xludf.DUMMYFUNCTION("""COMPUTED_VALUE"""),"...")</f>
        <v>...</v>
      </c>
      <c r="LG75" s="19">
        <f ca="1">IFERROR(__xludf.DUMMYFUNCTION("""COMPUTED_VALUE"""),95)</f>
        <v>95</v>
      </c>
      <c r="LH75" s="19" t="str">
        <f ca="1">IFERROR(__xludf.DUMMYFUNCTION("""COMPUTED_VALUE"""),"Іванченко  В. А.")</f>
        <v>Іванченко  В. А.</v>
      </c>
      <c r="LI75" s="19" t="str">
        <f ca="1">IFERROR(__xludf.DUMMYFUNCTION("""COMPUTED_VALUE"""),"...")</f>
        <v>...</v>
      </c>
      <c r="LJ75" s="19">
        <f ca="1">IFERROR(__xludf.DUMMYFUNCTION("""COMPUTED_VALUE"""),95)</f>
        <v>95</v>
      </c>
      <c r="LK75" s="19" t="str">
        <f ca="1">IFERROR(__xludf.DUMMYFUNCTION("""COMPUTED_VALUE"""),"Іванченко  В. А.")</f>
        <v>Іванченко  В. А.</v>
      </c>
      <c r="LL75" s="19" t="str">
        <f ca="1">IFERROR(__xludf.DUMMYFUNCTION("""COMPUTED_VALUE"""),"...")</f>
        <v>...</v>
      </c>
      <c r="LM75" s="19">
        <f ca="1">IFERROR(__xludf.DUMMYFUNCTION("""COMPUTED_VALUE"""),95)</f>
        <v>95</v>
      </c>
      <c r="LN75" s="19" t="str">
        <f ca="1">IFERROR(__xludf.DUMMYFUNCTION("""COMPUTED_VALUE"""),"Іванченко  В. А.")</f>
        <v>Іванченко  В. А.</v>
      </c>
      <c r="LO75" s="19" t="str">
        <f ca="1">IFERROR(__xludf.DUMMYFUNCTION("""COMPUTED_VALUE"""),"...")</f>
        <v>...</v>
      </c>
      <c r="LP75" s="19">
        <f ca="1">IFERROR(__xludf.DUMMYFUNCTION("""COMPUTED_VALUE"""),95)</f>
        <v>95</v>
      </c>
      <c r="LQ75" s="19" t="str">
        <f ca="1">IFERROR(__xludf.DUMMYFUNCTION("""COMPUTED_VALUE"""),"Іванченко  В. А.")</f>
        <v>Іванченко  В. А.</v>
      </c>
      <c r="LR75" s="19" t="str">
        <f ca="1">IFERROR(__xludf.DUMMYFUNCTION("""COMPUTED_VALUE"""),"...")</f>
        <v>...</v>
      </c>
      <c r="LS75" s="19">
        <f ca="1">IFERROR(__xludf.DUMMYFUNCTION("""COMPUTED_VALUE"""),95)</f>
        <v>95</v>
      </c>
      <c r="LT75" s="19" t="str">
        <f ca="1">IFERROR(__xludf.DUMMYFUNCTION("""COMPUTED_VALUE"""),"Іванченко  В. А.")</f>
        <v>Іванченко  В. А.</v>
      </c>
      <c r="LU75" s="19" t="str">
        <f ca="1">IFERROR(__xludf.DUMMYFUNCTION("""COMPUTED_VALUE"""),"...")</f>
        <v>...</v>
      </c>
      <c r="LV75" s="19">
        <f ca="1">IFERROR(__xludf.DUMMYFUNCTION("""COMPUTED_VALUE"""),95)</f>
        <v>95</v>
      </c>
      <c r="LW75" s="19" t="str">
        <f ca="1">IFERROR(__xludf.DUMMYFUNCTION("""COMPUTED_VALUE"""),"Іванченко  В. А.")</f>
        <v>Іванченко  В. А.</v>
      </c>
      <c r="LX75" s="19" t="str">
        <f ca="1">IFERROR(__xludf.DUMMYFUNCTION("""COMPUTED_VALUE"""),"...")</f>
        <v>...</v>
      </c>
      <c r="LY75" s="19">
        <f ca="1">IFERROR(__xludf.DUMMYFUNCTION("""COMPUTED_VALUE"""),95)</f>
        <v>95</v>
      </c>
      <c r="LZ75" s="19" t="str">
        <f ca="1">IFERROR(__xludf.DUMMYFUNCTION("""COMPUTED_VALUE"""),"Іванченко  В. А.")</f>
        <v>Іванченко  В. А.</v>
      </c>
      <c r="MA75" s="19" t="str">
        <f ca="1">IFERROR(__xludf.DUMMYFUNCTION("""COMPUTED_VALUE"""),"...")</f>
        <v>...</v>
      </c>
      <c r="MB75" s="19">
        <f ca="1">IFERROR(__xludf.DUMMYFUNCTION("""COMPUTED_VALUE"""),95)</f>
        <v>95</v>
      </c>
      <c r="MC75" s="19" t="str">
        <f ca="1">IFERROR(__xludf.DUMMYFUNCTION("""COMPUTED_VALUE"""),"Іванченко  В. А.")</f>
        <v>Іванченко  В. А.</v>
      </c>
      <c r="MD75" s="19" t="str">
        <f ca="1">IFERROR(__xludf.DUMMYFUNCTION("""COMPUTED_VALUE"""),"...")</f>
        <v>...</v>
      </c>
      <c r="ME75" s="19">
        <f ca="1">IFERROR(__xludf.DUMMYFUNCTION("""COMPUTED_VALUE"""),95)</f>
        <v>95</v>
      </c>
      <c r="MF75" s="19" t="str">
        <f ca="1">IFERROR(__xludf.DUMMYFUNCTION("""COMPUTED_VALUE"""),"Іванченко  В. А.")</f>
        <v>Іванченко  В. А.</v>
      </c>
      <c r="MG75" s="19" t="str">
        <f ca="1">IFERROR(__xludf.DUMMYFUNCTION("""COMPUTED_VALUE"""),"...")</f>
        <v>...</v>
      </c>
      <c r="MH75" s="19">
        <f ca="1">IFERROR(__xludf.DUMMYFUNCTION("""COMPUTED_VALUE"""),95)</f>
        <v>95</v>
      </c>
      <c r="MI75" s="19" t="str">
        <f ca="1">IFERROR(__xludf.DUMMYFUNCTION("""COMPUTED_VALUE"""),"Іванченко  В. А.")</f>
        <v>Іванченко  В. А.</v>
      </c>
      <c r="MJ75" s="19" t="str">
        <f ca="1">IFERROR(__xludf.DUMMYFUNCTION("""COMPUTED_VALUE"""),"...")</f>
        <v>...</v>
      </c>
      <c r="MK75" s="19">
        <f ca="1">IFERROR(__xludf.DUMMYFUNCTION("""COMPUTED_VALUE"""),95)</f>
        <v>95</v>
      </c>
      <c r="ML75" s="19" t="str">
        <f ca="1">IFERROR(__xludf.DUMMYFUNCTION("""COMPUTED_VALUE"""),"Іванченко  В. А.")</f>
        <v>Іванченко  В. А.</v>
      </c>
      <c r="MM75" s="19" t="str">
        <f ca="1">IFERROR(__xludf.DUMMYFUNCTION("""COMPUTED_VALUE"""),"...")</f>
        <v>...</v>
      </c>
      <c r="MN75" s="19">
        <f ca="1">IFERROR(__xludf.DUMMYFUNCTION("""COMPUTED_VALUE"""),95)</f>
        <v>95</v>
      </c>
      <c r="MO75" s="19" t="str">
        <f ca="1">IFERROR(__xludf.DUMMYFUNCTION("""COMPUTED_VALUE"""),"Іванченко  В. А.")</f>
        <v>Іванченко  В. А.</v>
      </c>
      <c r="MP75" s="19" t="str">
        <f ca="1">IFERROR(__xludf.DUMMYFUNCTION("""COMPUTED_VALUE"""),"...")</f>
        <v>...</v>
      </c>
      <c r="MQ75" s="19">
        <f ca="1">IFERROR(__xludf.DUMMYFUNCTION("""COMPUTED_VALUE"""),95)</f>
        <v>95</v>
      </c>
      <c r="MR75" s="19" t="str">
        <f ca="1">IFERROR(__xludf.DUMMYFUNCTION("""COMPUTED_VALUE"""),"Іванченко  В. А.")</f>
        <v>Іванченко  В. А.</v>
      </c>
      <c r="MS75" s="19" t="str">
        <f ca="1">IFERROR(__xludf.DUMMYFUNCTION("""COMPUTED_VALUE"""),"...")</f>
        <v>...</v>
      </c>
      <c r="MT75" s="19">
        <f ca="1">IFERROR(__xludf.DUMMYFUNCTION("""COMPUTED_VALUE"""),95)</f>
        <v>95</v>
      </c>
      <c r="MU75" s="19" t="str">
        <f ca="1">IFERROR(__xludf.DUMMYFUNCTION("""COMPUTED_VALUE"""),"Іванченко  В. А.")</f>
        <v>Іванченко  В. А.</v>
      </c>
      <c r="MV75" s="19" t="str">
        <f ca="1">IFERROR(__xludf.DUMMYFUNCTION("""COMPUTED_VALUE"""),"...")</f>
        <v>...</v>
      </c>
      <c r="MW75" s="19">
        <f ca="1">IFERROR(__xludf.DUMMYFUNCTION("""COMPUTED_VALUE"""),95)</f>
        <v>95</v>
      </c>
      <c r="MX75" s="19" t="str">
        <f ca="1">IFERROR(__xludf.DUMMYFUNCTION("""COMPUTED_VALUE"""),"Іванченко  В. А.")</f>
        <v>Іванченко  В. А.</v>
      </c>
      <c r="MY75" s="19" t="str">
        <f ca="1">IFERROR(__xludf.DUMMYFUNCTION("""COMPUTED_VALUE"""),"...")</f>
        <v>...</v>
      </c>
      <c r="MZ75" s="19">
        <f ca="1">IFERROR(__xludf.DUMMYFUNCTION("""COMPUTED_VALUE"""),95)</f>
        <v>95</v>
      </c>
      <c r="NA75" s="19" t="str">
        <f ca="1">IFERROR(__xludf.DUMMYFUNCTION("""COMPUTED_VALUE"""),"Іванченко  В. А.")</f>
        <v>Іванченко  В. А.</v>
      </c>
      <c r="NB75" s="19" t="str">
        <f ca="1">IFERROR(__xludf.DUMMYFUNCTION("""COMPUTED_VALUE"""),"...")</f>
        <v>...</v>
      </c>
      <c r="NC75" s="19">
        <f ca="1">IFERROR(__xludf.DUMMYFUNCTION("""COMPUTED_VALUE"""),95)</f>
        <v>95</v>
      </c>
      <c r="ND75" s="19" t="str">
        <f ca="1">IFERROR(__xludf.DUMMYFUNCTION("""COMPUTED_VALUE"""),"Іванченко  В. А.")</f>
        <v>Іванченко  В. А.</v>
      </c>
      <c r="NE75" s="19" t="str">
        <f ca="1">IFERROR(__xludf.DUMMYFUNCTION("""COMPUTED_VALUE"""),"...")</f>
        <v>...</v>
      </c>
      <c r="NF75" s="19">
        <f ca="1">IFERROR(__xludf.DUMMYFUNCTION("""COMPUTED_VALUE"""),95)</f>
        <v>95</v>
      </c>
      <c r="NG75" s="19" t="str">
        <f ca="1">IFERROR(__xludf.DUMMYFUNCTION("""COMPUTED_VALUE"""),"Іванченко  В. А.")</f>
        <v>Іванченко  В. А.</v>
      </c>
      <c r="NH75" s="19" t="str">
        <f ca="1">IFERROR(__xludf.DUMMYFUNCTION("""COMPUTED_VALUE"""),"...")</f>
        <v>...</v>
      </c>
      <c r="NI75" s="19">
        <f ca="1">IFERROR(__xludf.DUMMYFUNCTION("""COMPUTED_VALUE"""),95)</f>
        <v>95</v>
      </c>
      <c r="NJ75" s="19" t="str">
        <f ca="1">IFERROR(__xludf.DUMMYFUNCTION("""COMPUTED_VALUE"""),"Іванченко  В. А.")</f>
        <v>Іванченко  В. А.</v>
      </c>
      <c r="NK75" s="19" t="str">
        <f ca="1">IFERROR(__xludf.DUMMYFUNCTION("""COMPUTED_VALUE"""),"...")</f>
        <v>...</v>
      </c>
      <c r="NL75" s="19">
        <f ca="1">IFERROR(__xludf.DUMMYFUNCTION("""COMPUTED_VALUE"""),95)</f>
        <v>95</v>
      </c>
      <c r="NM75" s="19" t="str">
        <f ca="1">IFERROR(__xludf.DUMMYFUNCTION("""COMPUTED_VALUE"""),"Іванченко  В. А.")</f>
        <v>Іванченко  В. А.</v>
      </c>
      <c r="NN75" s="19" t="str">
        <f ca="1">IFERROR(__xludf.DUMMYFUNCTION("""COMPUTED_VALUE"""),"...")</f>
        <v>...</v>
      </c>
      <c r="NO75" s="19">
        <f ca="1">IFERROR(__xludf.DUMMYFUNCTION("""COMPUTED_VALUE"""),95)</f>
        <v>95</v>
      </c>
      <c r="NP75" s="19" t="str">
        <f ca="1">IFERROR(__xludf.DUMMYFUNCTION("""COMPUTED_VALUE"""),"Іванченко  В. А.")</f>
        <v>Іванченко  В. А.</v>
      </c>
      <c r="NQ75" s="19" t="str">
        <f ca="1">IFERROR(__xludf.DUMMYFUNCTION("""COMPUTED_VALUE"""),"...")</f>
        <v>...</v>
      </c>
      <c r="NR75" s="19">
        <f ca="1">IFERROR(__xludf.DUMMYFUNCTION("""COMPUTED_VALUE"""),95)</f>
        <v>95</v>
      </c>
      <c r="NS75" s="19" t="str">
        <f ca="1">IFERROR(__xludf.DUMMYFUNCTION("""COMPUTED_VALUE"""),"Іванченко  В. А.")</f>
        <v>Іванченко  В. А.</v>
      </c>
      <c r="NT75" s="19" t="str">
        <f ca="1">IFERROR(__xludf.DUMMYFUNCTION("""COMPUTED_VALUE"""),"...")</f>
        <v>...</v>
      </c>
      <c r="NU75" s="19">
        <f ca="1">IFERROR(__xludf.DUMMYFUNCTION("""COMPUTED_VALUE"""),95)</f>
        <v>95</v>
      </c>
      <c r="NV75" s="19" t="str">
        <f ca="1">IFERROR(__xludf.DUMMYFUNCTION("""COMPUTED_VALUE"""),"Іванченко  В. А.")</f>
        <v>Іванченко  В. А.</v>
      </c>
      <c r="NW75" s="19" t="str">
        <f ca="1">IFERROR(__xludf.DUMMYFUNCTION("""COMPUTED_VALUE"""),"...")</f>
        <v>...</v>
      </c>
      <c r="NX75" s="19">
        <f ca="1">IFERROR(__xludf.DUMMYFUNCTION("""COMPUTED_VALUE"""),95)</f>
        <v>95</v>
      </c>
      <c r="NY75" s="19" t="str">
        <f ca="1">IFERROR(__xludf.DUMMYFUNCTION("""COMPUTED_VALUE"""),"Іванченко  В. А.")</f>
        <v>Іванченко  В. А.</v>
      </c>
      <c r="NZ75" s="19" t="str">
        <f ca="1">IFERROR(__xludf.DUMMYFUNCTION("""COMPUTED_VALUE"""),"...")</f>
        <v>...</v>
      </c>
      <c r="OA75" s="19">
        <f ca="1">IFERROR(__xludf.DUMMYFUNCTION("""COMPUTED_VALUE"""),95)</f>
        <v>95</v>
      </c>
      <c r="OB75" s="19" t="str">
        <f ca="1">IFERROR(__xludf.DUMMYFUNCTION("""COMPUTED_VALUE"""),"Іванченко  В. А.")</f>
        <v>Іванченко  В. А.</v>
      </c>
      <c r="OC75" s="19" t="str">
        <f ca="1">IFERROR(__xludf.DUMMYFUNCTION("""COMPUTED_VALUE"""),"...")</f>
        <v>...</v>
      </c>
      <c r="OD75" s="19">
        <f ca="1">IFERROR(__xludf.DUMMYFUNCTION("""COMPUTED_VALUE"""),95)</f>
        <v>95</v>
      </c>
      <c r="OE75" s="19" t="str">
        <f ca="1">IFERROR(__xludf.DUMMYFUNCTION("""COMPUTED_VALUE"""),"Іванченко  В. А.")</f>
        <v>Іванченко  В. А.</v>
      </c>
      <c r="OF75" s="19" t="str">
        <f ca="1">IFERROR(__xludf.DUMMYFUNCTION("""COMPUTED_VALUE"""),"...")</f>
        <v>...</v>
      </c>
      <c r="OG75" s="19">
        <f ca="1">IFERROR(__xludf.DUMMYFUNCTION("""COMPUTED_VALUE"""),95)</f>
        <v>95</v>
      </c>
      <c r="OH75" s="19" t="str">
        <f ca="1">IFERROR(__xludf.DUMMYFUNCTION("""COMPUTED_VALUE"""),"Іванченко  В. А.")</f>
        <v>Іванченко  В. А.</v>
      </c>
      <c r="OI75" s="19" t="str">
        <f ca="1">IFERROR(__xludf.DUMMYFUNCTION("""COMPUTED_VALUE"""),"...")</f>
        <v>...</v>
      </c>
      <c r="OJ75" s="19">
        <f ca="1">IFERROR(__xludf.DUMMYFUNCTION("""COMPUTED_VALUE"""),95)</f>
        <v>95</v>
      </c>
      <c r="OK75" s="19" t="str">
        <f ca="1">IFERROR(__xludf.DUMMYFUNCTION("""COMPUTED_VALUE"""),"Іванченко  В. А.")</f>
        <v>Іванченко  В. А.</v>
      </c>
      <c r="OL75" s="19" t="str">
        <f ca="1">IFERROR(__xludf.DUMMYFUNCTION("""COMPUTED_VALUE"""),"...")</f>
        <v>...</v>
      </c>
      <c r="OM75" s="19">
        <f ca="1">IFERROR(__xludf.DUMMYFUNCTION("""COMPUTED_VALUE"""),95)</f>
        <v>95</v>
      </c>
      <c r="ON75" s="19" t="str">
        <f ca="1">IFERROR(__xludf.DUMMYFUNCTION("""COMPUTED_VALUE"""),"Іванченко  В. А.")</f>
        <v>Іванченко  В. А.</v>
      </c>
      <c r="OO75" s="19" t="str">
        <f ca="1">IFERROR(__xludf.DUMMYFUNCTION("""COMPUTED_VALUE"""),"...")</f>
        <v>...</v>
      </c>
      <c r="OP75" s="19">
        <f ca="1">IFERROR(__xludf.DUMMYFUNCTION("""COMPUTED_VALUE"""),95)</f>
        <v>95</v>
      </c>
      <c r="OQ75" s="19" t="str">
        <f ca="1">IFERROR(__xludf.DUMMYFUNCTION("""COMPUTED_VALUE"""),"Іванченко  В. А.")</f>
        <v>Іванченко  В. А.</v>
      </c>
      <c r="OR75" s="19" t="str">
        <f ca="1">IFERROR(__xludf.DUMMYFUNCTION("""COMPUTED_VALUE"""),"...")</f>
        <v>...</v>
      </c>
      <c r="OS75" s="19">
        <f ca="1">IFERROR(__xludf.DUMMYFUNCTION("""COMPUTED_VALUE"""),95)</f>
        <v>95</v>
      </c>
      <c r="OT75" s="19" t="str">
        <f ca="1">IFERROR(__xludf.DUMMYFUNCTION("""COMPUTED_VALUE"""),"Іванченко  В. А.")</f>
        <v>Іванченко  В. А.</v>
      </c>
      <c r="OU75" s="19" t="str">
        <f ca="1">IFERROR(__xludf.DUMMYFUNCTION("""COMPUTED_VALUE"""),"...")</f>
        <v>...</v>
      </c>
      <c r="OV75" s="19">
        <f ca="1">IFERROR(__xludf.DUMMYFUNCTION("""COMPUTED_VALUE"""),95)</f>
        <v>95</v>
      </c>
      <c r="OW75" s="19" t="str">
        <f ca="1">IFERROR(__xludf.DUMMYFUNCTION("""COMPUTED_VALUE"""),"Іванченко  В. А.")</f>
        <v>Іванченко  В. А.</v>
      </c>
      <c r="OX75" s="19" t="str">
        <f ca="1">IFERROR(__xludf.DUMMYFUNCTION("""COMPUTED_VALUE"""),"...")</f>
        <v>...</v>
      </c>
      <c r="OY75" s="19">
        <f ca="1">IFERROR(__xludf.DUMMYFUNCTION("""COMPUTED_VALUE"""),95)</f>
        <v>95</v>
      </c>
      <c r="OZ75" s="19" t="str">
        <f ca="1">IFERROR(__xludf.DUMMYFUNCTION("""COMPUTED_VALUE"""),"Іванченко  В. А.")</f>
        <v>Іванченко  В. А.</v>
      </c>
      <c r="PA75" s="19" t="str">
        <f ca="1">IFERROR(__xludf.DUMMYFUNCTION("""COMPUTED_VALUE"""),"...")</f>
        <v>...</v>
      </c>
      <c r="PB75" s="19">
        <f ca="1">IFERROR(__xludf.DUMMYFUNCTION("""COMPUTED_VALUE"""),95)</f>
        <v>95</v>
      </c>
      <c r="PC75" s="19" t="str">
        <f ca="1">IFERROR(__xludf.DUMMYFUNCTION("""COMPUTED_VALUE"""),"Іванченко  В. А.")</f>
        <v>Іванченко  В. А.</v>
      </c>
      <c r="PD75" s="19" t="str">
        <f ca="1">IFERROR(__xludf.DUMMYFUNCTION("""COMPUTED_VALUE"""),"...")</f>
        <v>...</v>
      </c>
      <c r="PE75" s="19">
        <f ca="1">IFERROR(__xludf.DUMMYFUNCTION("""COMPUTED_VALUE"""),95)</f>
        <v>95</v>
      </c>
      <c r="PF75" s="19" t="str">
        <f ca="1">IFERROR(__xludf.DUMMYFUNCTION("""COMPUTED_VALUE"""),"Іванченко  В. А.")</f>
        <v>Іванченко  В. А.</v>
      </c>
      <c r="PG75" s="19" t="str">
        <f ca="1">IFERROR(__xludf.DUMMYFUNCTION("""COMPUTED_VALUE"""),"...")</f>
        <v>...</v>
      </c>
      <c r="PH75" s="19">
        <f ca="1">IFERROR(__xludf.DUMMYFUNCTION("""COMPUTED_VALUE"""),95)</f>
        <v>95</v>
      </c>
      <c r="PI75" s="19" t="str">
        <f ca="1">IFERROR(__xludf.DUMMYFUNCTION("""COMPUTED_VALUE"""),"Іванченко  В. А.")</f>
        <v>Іванченко  В. А.</v>
      </c>
      <c r="PJ75" s="19" t="str">
        <f ca="1">IFERROR(__xludf.DUMMYFUNCTION("""COMPUTED_VALUE"""),"...")</f>
        <v>...</v>
      </c>
      <c r="PK75" s="19">
        <f ca="1">IFERROR(__xludf.DUMMYFUNCTION("""COMPUTED_VALUE"""),95)</f>
        <v>95</v>
      </c>
      <c r="PL75" s="19" t="str">
        <f ca="1">IFERROR(__xludf.DUMMYFUNCTION("""COMPUTED_VALUE"""),"Іванченко  В. А.")</f>
        <v>Іванченко  В. А.</v>
      </c>
      <c r="PM75" s="19" t="str">
        <f ca="1">IFERROR(__xludf.DUMMYFUNCTION("""COMPUTED_VALUE"""),"...")</f>
        <v>...</v>
      </c>
      <c r="PN75" s="19">
        <f ca="1">IFERROR(__xludf.DUMMYFUNCTION("""COMPUTED_VALUE"""),95)</f>
        <v>95</v>
      </c>
      <c r="PO75" s="19" t="str">
        <f ca="1">IFERROR(__xludf.DUMMYFUNCTION("""COMPUTED_VALUE"""),"Іванченко  В. А.")</f>
        <v>Іванченко  В. А.</v>
      </c>
      <c r="PP75" s="19" t="str">
        <f ca="1">IFERROR(__xludf.DUMMYFUNCTION("""COMPUTED_VALUE"""),"...")</f>
        <v>...</v>
      </c>
      <c r="PQ75" s="19">
        <f ca="1">IFERROR(__xludf.DUMMYFUNCTION("""COMPUTED_VALUE"""),95)</f>
        <v>95</v>
      </c>
      <c r="PR75" s="19" t="str">
        <f ca="1">IFERROR(__xludf.DUMMYFUNCTION("""COMPUTED_VALUE"""),"Іванченко  В. А.")</f>
        <v>Іванченко  В. А.</v>
      </c>
      <c r="PS75" s="19" t="str">
        <f ca="1">IFERROR(__xludf.DUMMYFUNCTION("""COMPUTED_VALUE"""),"...")</f>
        <v>...</v>
      </c>
      <c r="PT75" s="19">
        <f ca="1">IFERROR(__xludf.DUMMYFUNCTION("""COMPUTED_VALUE"""),95)</f>
        <v>95</v>
      </c>
      <c r="PU75" s="19" t="str">
        <f ca="1">IFERROR(__xludf.DUMMYFUNCTION("""COMPUTED_VALUE"""),"Іванченко  В. А.")</f>
        <v>Іванченко  В. А.</v>
      </c>
      <c r="PV75" s="19" t="str">
        <f ca="1">IFERROR(__xludf.DUMMYFUNCTION("""COMPUTED_VALUE"""),"...")</f>
        <v>...</v>
      </c>
      <c r="PW75" s="19">
        <f ca="1">IFERROR(__xludf.DUMMYFUNCTION("""COMPUTED_VALUE"""),95)</f>
        <v>95</v>
      </c>
      <c r="PX75" s="19" t="str">
        <f ca="1">IFERROR(__xludf.DUMMYFUNCTION("""COMPUTED_VALUE"""),"Іванченко  В. А.")</f>
        <v>Іванченко  В. А.</v>
      </c>
      <c r="PY75" s="19" t="str">
        <f ca="1">IFERROR(__xludf.DUMMYFUNCTION("""COMPUTED_VALUE"""),"...")</f>
        <v>...</v>
      </c>
      <c r="PZ75" s="19">
        <f ca="1">IFERROR(__xludf.DUMMYFUNCTION("""COMPUTED_VALUE"""),95)</f>
        <v>95</v>
      </c>
      <c r="QA75" s="19" t="str">
        <f ca="1">IFERROR(__xludf.DUMMYFUNCTION("""COMPUTED_VALUE"""),"Іванченко  В. А.")</f>
        <v>Іванченко  В. А.</v>
      </c>
      <c r="QB75" s="19" t="str">
        <f ca="1">IFERROR(__xludf.DUMMYFUNCTION("""COMPUTED_VALUE"""),"...")</f>
        <v>...</v>
      </c>
      <c r="QC75" s="19">
        <f ca="1">IFERROR(__xludf.DUMMYFUNCTION("""COMPUTED_VALUE"""),95)</f>
        <v>95</v>
      </c>
      <c r="QD75" s="19" t="str">
        <f ca="1">IFERROR(__xludf.DUMMYFUNCTION("""COMPUTED_VALUE"""),"Іванченко  В. А.")</f>
        <v>Іванченко  В. А.</v>
      </c>
      <c r="QE75" s="19" t="str">
        <f ca="1">IFERROR(__xludf.DUMMYFUNCTION("""COMPUTED_VALUE"""),"...")</f>
        <v>...</v>
      </c>
      <c r="QF75" s="19">
        <f ca="1">IFERROR(__xludf.DUMMYFUNCTION("""COMPUTED_VALUE"""),95)</f>
        <v>95</v>
      </c>
      <c r="QG75" s="19" t="str">
        <f ca="1">IFERROR(__xludf.DUMMYFUNCTION("""COMPUTED_VALUE"""),"Іванченко  В. А.")</f>
        <v>Іванченко  В. А.</v>
      </c>
      <c r="QH75" s="19" t="str">
        <f ca="1">IFERROR(__xludf.DUMMYFUNCTION("""COMPUTED_VALUE"""),"...")</f>
        <v>...</v>
      </c>
      <c r="QI75" s="19">
        <f ca="1">IFERROR(__xludf.DUMMYFUNCTION("""COMPUTED_VALUE"""),95)</f>
        <v>95</v>
      </c>
      <c r="QJ75" s="19" t="str">
        <f ca="1">IFERROR(__xludf.DUMMYFUNCTION("""COMPUTED_VALUE"""),"Іванченко  В. А.")</f>
        <v>Іванченко  В. А.</v>
      </c>
      <c r="QK75" s="19" t="str">
        <f ca="1">IFERROR(__xludf.DUMMYFUNCTION("""COMPUTED_VALUE"""),"...")</f>
        <v>...</v>
      </c>
    </row>
    <row r="76" spans="1:453" ht="12.75">
      <c r="A76" s="17">
        <f ca="1">IFERROR(__xludf.DUMMYFUNCTION("""COMPUTED_VALUE"""),98)</f>
        <v>98</v>
      </c>
      <c r="B76" s="17" t="str">
        <f ca="1">IFERROR(__xludf.DUMMYFUNCTION("""COMPUTED_VALUE"""),"Кримчак  С. О.")</f>
        <v>Кримчак  С. О.</v>
      </c>
      <c r="C76" s="19" t="str">
        <f ca="1">IFERROR(__xludf.DUMMYFUNCTION("""COMPUTED_VALUE"""),"За")</f>
        <v>За</v>
      </c>
      <c r="D76" s="19">
        <f ca="1">IFERROR(__xludf.DUMMYFUNCTION("""COMPUTED_VALUE"""),98)</f>
        <v>98</v>
      </c>
      <c r="E76" s="19" t="str">
        <f ca="1">IFERROR(__xludf.DUMMYFUNCTION("""COMPUTED_VALUE"""),"Кримчак  С. О.")</f>
        <v>Кримчак  С. О.</v>
      </c>
      <c r="F76" s="19" t="str">
        <f ca="1">IFERROR(__xludf.DUMMYFUNCTION("""COMPUTED_VALUE"""),"За")</f>
        <v>За</v>
      </c>
      <c r="G76" s="19">
        <f ca="1">IFERROR(__xludf.DUMMYFUNCTION("""COMPUTED_VALUE"""),98)</f>
        <v>98</v>
      </c>
      <c r="H76" s="19" t="str">
        <f ca="1">IFERROR(__xludf.DUMMYFUNCTION("""COMPUTED_VALUE"""),"Кримчак  С. О.")</f>
        <v>Кримчак  С. О.</v>
      </c>
      <c r="I76" s="19" t="str">
        <f ca="1">IFERROR(__xludf.DUMMYFUNCTION("""COMPUTED_VALUE"""),"За")</f>
        <v>За</v>
      </c>
      <c r="J76" s="19">
        <f ca="1">IFERROR(__xludf.DUMMYFUNCTION("""COMPUTED_VALUE"""),98)</f>
        <v>98</v>
      </c>
      <c r="K76" s="19" t="str">
        <f ca="1">IFERROR(__xludf.DUMMYFUNCTION("""COMPUTED_VALUE"""),"Кримчак  С. О.")</f>
        <v>Кримчак  С. О.</v>
      </c>
      <c r="L76" s="19" t="str">
        <f ca="1">IFERROR(__xludf.DUMMYFUNCTION("""COMPUTED_VALUE"""),"За")</f>
        <v>За</v>
      </c>
      <c r="M76" s="19">
        <f ca="1">IFERROR(__xludf.DUMMYFUNCTION("""COMPUTED_VALUE"""),98)</f>
        <v>98</v>
      </c>
      <c r="N76" s="19" t="str">
        <f ca="1">IFERROR(__xludf.DUMMYFUNCTION("""COMPUTED_VALUE"""),"Кримчак  С. О.")</f>
        <v>Кримчак  С. О.</v>
      </c>
      <c r="O76" s="19" t="str">
        <f ca="1">IFERROR(__xludf.DUMMYFUNCTION("""COMPUTED_VALUE"""),"За")</f>
        <v>За</v>
      </c>
      <c r="P76" s="19">
        <f ca="1">IFERROR(__xludf.DUMMYFUNCTION("""COMPUTED_VALUE"""),98)</f>
        <v>98</v>
      </c>
      <c r="Q76" s="19" t="str">
        <f ca="1">IFERROR(__xludf.DUMMYFUNCTION("""COMPUTED_VALUE"""),"Кримчак  С. О.")</f>
        <v>Кримчак  С. О.</v>
      </c>
      <c r="R76" s="19" t="str">
        <f ca="1">IFERROR(__xludf.DUMMYFUNCTION("""COMPUTED_VALUE"""),"Не голосував")</f>
        <v>Не голосував</v>
      </c>
      <c r="S76" s="19">
        <f ca="1">IFERROR(__xludf.DUMMYFUNCTION("""COMPUTED_VALUE"""),98)</f>
        <v>98</v>
      </c>
      <c r="T76" s="19" t="str">
        <f ca="1">IFERROR(__xludf.DUMMYFUNCTION("""COMPUTED_VALUE"""),"Кримчак  С. О.")</f>
        <v>Кримчак  С. О.</v>
      </c>
      <c r="U76" s="19" t="str">
        <f ca="1">IFERROR(__xludf.DUMMYFUNCTION("""COMPUTED_VALUE"""),"Не голосував")</f>
        <v>Не голосував</v>
      </c>
      <c r="V76" s="19">
        <f ca="1">IFERROR(__xludf.DUMMYFUNCTION("""COMPUTED_VALUE"""),98)</f>
        <v>98</v>
      </c>
      <c r="W76" s="19" t="str">
        <f ca="1">IFERROR(__xludf.DUMMYFUNCTION("""COMPUTED_VALUE"""),"Кримчак  С. О.")</f>
        <v>Кримчак  С. О.</v>
      </c>
      <c r="X76" s="19" t="str">
        <f ca="1">IFERROR(__xludf.DUMMYFUNCTION("""COMPUTED_VALUE"""),"За")</f>
        <v>За</v>
      </c>
      <c r="Y76" s="19">
        <f ca="1">IFERROR(__xludf.DUMMYFUNCTION("""COMPUTED_VALUE"""),98)</f>
        <v>98</v>
      </c>
      <c r="Z76" s="19" t="str">
        <f ca="1">IFERROR(__xludf.DUMMYFUNCTION("""COMPUTED_VALUE"""),"Кримчак  С. О.")</f>
        <v>Кримчак  С. О.</v>
      </c>
      <c r="AA76" s="19" t="str">
        <f ca="1">IFERROR(__xludf.DUMMYFUNCTION("""COMPUTED_VALUE"""),"За")</f>
        <v>За</v>
      </c>
      <c r="AB76" s="19">
        <f ca="1">IFERROR(__xludf.DUMMYFUNCTION("""COMPUTED_VALUE"""),98)</f>
        <v>98</v>
      </c>
      <c r="AC76" s="19" t="str">
        <f ca="1">IFERROR(__xludf.DUMMYFUNCTION("""COMPUTED_VALUE"""),"Кримчак  С. О.")</f>
        <v>Кримчак  С. О.</v>
      </c>
      <c r="AD76" s="19" t="str">
        <f ca="1">IFERROR(__xludf.DUMMYFUNCTION("""COMPUTED_VALUE"""),"За")</f>
        <v>За</v>
      </c>
      <c r="AE76" s="19">
        <f ca="1">IFERROR(__xludf.DUMMYFUNCTION("""COMPUTED_VALUE"""),98)</f>
        <v>98</v>
      </c>
      <c r="AF76" s="19" t="str">
        <f ca="1">IFERROR(__xludf.DUMMYFUNCTION("""COMPUTED_VALUE"""),"Кримчак  С. О.")</f>
        <v>Кримчак  С. О.</v>
      </c>
      <c r="AG76" s="19" t="str">
        <f ca="1">IFERROR(__xludf.DUMMYFUNCTION("""COMPUTED_VALUE"""),"За")</f>
        <v>За</v>
      </c>
      <c r="AH76" s="19">
        <f ca="1">IFERROR(__xludf.DUMMYFUNCTION("""COMPUTED_VALUE"""),98)</f>
        <v>98</v>
      </c>
      <c r="AI76" s="19" t="str">
        <f ca="1">IFERROR(__xludf.DUMMYFUNCTION("""COMPUTED_VALUE"""),"Кримчак  С. О.")</f>
        <v>Кримчак  С. О.</v>
      </c>
      <c r="AJ76" s="19" t="str">
        <f ca="1">IFERROR(__xludf.DUMMYFUNCTION("""COMPUTED_VALUE"""),"За")</f>
        <v>За</v>
      </c>
      <c r="AK76" s="19">
        <f ca="1">IFERROR(__xludf.DUMMYFUNCTION("""COMPUTED_VALUE"""),98)</f>
        <v>98</v>
      </c>
      <c r="AL76" s="19" t="str">
        <f ca="1">IFERROR(__xludf.DUMMYFUNCTION("""COMPUTED_VALUE"""),"Кримчак  С. О.")</f>
        <v>Кримчак  С. О.</v>
      </c>
      <c r="AM76" s="19" t="str">
        <f ca="1">IFERROR(__xludf.DUMMYFUNCTION("""COMPUTED_VALUE"""),"Не голосував")</f>
        <v>Не голосував</v>
      </c>
      <c r="AN76" s="19">
        <f ca="1">IFERROR(__xludf.DUMMYFUNCTION("""COMPUTED_VALUE"""),98)</f>
        <v>98</v>
      </c>
      <c r="AO76" s="19" t="str">
        <f ca="1">IFERROR(__xludf.DUMMYFUNCTION("""COMPUTED_VALUE"""),"Кримчак  С. О.")</f>
        <v>Кримчак  С. О.</v>
      </c>
      <c r="AP76" s="19" t="str">
        <f ca="1">IFERROR(__xludf.DUMMYFUNCTION("""COMPUTED_VALUE"""),"Не голосував")</f>
        <v>Не голосував</v>
      </c>
      <c r="AQ76" s="19">
        <f ca="1">IFERROR(__xludf.DUMMYFUNCTION("""COMPUTED_VALUE"""),98)</f>
        <v>98</v>
      </c>
      <c r="AR76" s="19" t="str">
        <f ca="1">IFERROR(__xludf.DUMMYFUNCTION("""COMPUTED_VALUE"""),"Кримчак  С. О.")</f>
        <v>Кримчак  С. О.</v>
      </c>
      <c r="AS76" s="19" t="str">
        <f ca="1">IFERROR(__xludf.DUMMYFUNCTION("""COMPUTED_VALUE"""),"Не голосував")</f>
        <v>Не голосував</v>
      </c>
      <c r="AT76" s="19">
        <f ca="1">IFERROR(__xludf.DUMMYFUNCTION("""COMPUTED_VALUE"""),98)</f>
        <v>98</v>
      </c>
      <c r="AU76" s="19" t="str">
        <f ca="1">IFERROR(__xludf.DUMMYFUNCTION("""COMPUTED_VALUE"""),"Кримчак  С. О.")</f>
        <v>Кримчак  С. О.</v>
      </c>
      <c r="AV76" s="19" t="str">
        <f ca="1">IFERROR(__xludf.DUMMYFUNCTION("""COMPUTED_VALUE"""),"За")</f>
        <v>За</v>
      </c>
      <c r="AW76" s="19">
        <f ca="1">IFERROR(__xludf.DUMMYFUNCTION("""COMPUTED_VALUE"""),98)</f>
        <v>98</v>
      </c>
      <c r="AX76" s="19" t="str">
        <f ca="1">IFERROR(__xludf.DUMMYFUNCTION("""COMPUTED_VALUE"""),"Кримчак  С. О.")</f>
        <v>Кримчак  С. О.</v>
      </c>
      <c r="AY76" s="19" t="str">
        <f ca="1">IFERROR(__xludf.DUMMYFUNCTION("""COMPUTED_VALUE"""),"За")</f>
        <v>За</v>
      </c>
      <c r="AZ76" s="19">
        <f ca="1">IFERROR(__xludf.DUMMYFUNCTION("""COMPUTED_VALUE"""),98)</f>
        <v>98</v>
      </c>
      <c r="BA76" s="19" t="str">
        <f ca="1">IFERROR(__xludf.DUMMYFUNCTION("""COMPUTED_VALUE"""),"Кримчак  С. О.")</f>
        <v>Кримчак  С. О.</v>
      </c>
      <c r="BB76" s="19" t="str">
        <f ca="1">IFERROR(__xludf.DUMMYFUNCTION("""COMPUTED_VALUE"""),"За")</f>
        <v>За</v>
      </c>
      <c r="BC76" s="19">
        <f ca="1">IFERROR(__xludf.DUMMYFUNCTION("""COMPUTED_VALUE"""),98)</f>
        <v>98</v>
      </c>
      <c r="BD76" s="19" t="str">
        <f ca="1">IFERROR(__xludf.DUMMYFUNCTION("""COMPUTED_VALUE"""),"Кримчак  С. О.")</f>
        <v>Кримчак  С. О.</v>
      </c>
      <c r="BE76" s="19" t="str">
        <f ca="1">IFERROR(__xludf.DUMMYFUNCTION("""COMPUTED_VALUE"""),"За")</f>
        <v>За</v>
      </c>
      <c r="BF76" s="19">
        <f ca="1">IFERROR(__xludf.DUMMYFUNCTION("""COMPUTED_VALUE"""),98)</f>
        <v>98</v>
      </c>
      <c r="BG76" s="19" t="str">
        <f ca="1">IFERROR(__xludf.DUMMYFUNCTION("""COMPUTED_VALUE"""),"Кримчак  С. О.")</f>
        <v>Кримчак  С. О.</v>
      </c>
      <c r="BH76" s="19" t="str">
        <f ca="1">IFERROR(__xludf.DUMMYFUNCTION("""COMPUTED_VALUE"""),"За")</f>
        <v>За</v>
      </c>
      <c r="BI76" s="19">
        <f ca="1">IFERROR(__xludf.DUMMYFUNCTION("""COMPUTED_VALUE"""),98)</f>
        <v>98</v>
      </c>
      <c r="BJ76" s="19" t="str">
        <f ca="1">IFERROR(__xludf.DUMMYFUNCTION("""COMPUTED_VALUE"""),"Кримчак  С. О.")</f>
        <v>Кримчак  С. О.</v>
      </c>
      <c r="BK76" s="19" t="str">
        <f ca="1">IFERROR(__xludf.DUMMYFUNCTION("""COMPUTED_VALUE"""),"За")</f>
        <v>За</v>
      </c>
      <c r="BL76" s="19">
        <f ca="1">IFERROR(__xludf.DUMMYFUNCTION("""COMPUTED_VALUE"""),98)</f>
        <v>98</v>
      </c>
      <c r="BM76" s="19" t="str">
        <f ca="1">IFERROR(__xludf.DUMMYFUNCTION("""COMPUTED_VALUE"""),"Кримчак  С. О.")</f>
        <v>Кримчак  С. О.</v>
      </c>
      <c r="BN76" s="19" t="str">
        <f ca="1">IFERROR(__xludf.DUMMYFUNCTION("""COMPUTED_VALUE"""),"За")</f>
        <v>За</v>
      </c>
      <c r="BO76" s="19">
        <f ca="1">IFERROR(__xludf.DUMMYFUNCTION("""COMPUTED_VALUE"""),98)</f>
        <v>98</v>
      </c>
      <c r="BP76" s="19" t="str">
        <f ca="1">IFERROR(__xludf.DUMMYFUNCTION("""COMPUTED_VALUE"""),"Кримчак  С. О.")</f>
        <v>Кримчак  С. О.</v>
      </c>
      <c r="BQ76" s="19" t="str">
        <f ca="1">IFERROR(__xludf.DUMMYFUNCTION("""COMPUTED_VALUE"""),"За")</f>
        <v>За</v>
      </c>
      <c r="BR76" s="19">
        <f ca="1">IFERROR(__xludf.DUMMYFUNCTION("""COMPUTED_VALUE"""),98)</f>
        <v>98</v>
      </c>
      <c r="BS76" s="19" t="str">
        <f ca="1">IFERROR(__xludf.DUMMYFUNCTION("""COMPUTED_VALUE"""),"Кримчак  С. О.")</f>
        <v>Кримчак  С. О.</v>
      </c>
      <c r="BT76" s="19" t="str">
        <f ca="1">IFERROR(__xludf.DUMMYFUNCTION("""COMPUTED_VALUE"""),"Не голосував")</f>
        <v>Не голосував</v>
      </c>
      <c r="BU76" s="19">
        <f ca="1">IFERROR(__xludf.DUMMYFUNCTION("""COMPUTED_VALUE"""),98)</f>
        <v>98</v>
      </c>
      <c r="BV76" s="19" t="str">
        <f ca="1">IFERROR(__xludf.DUMMYFUNCTION("""COMPUTED_VALUE"""),"Кримчак  С. О.")</f>
        <v>Кримчак  С. О.</v>
      </c>
      <c r="BW76" s="19" t="str">
        <f ca="1">IFERROR(__xludf.DUMMYFUNCTION("""COMPUTED_VALUE"""),"Не голосував")</f>
        <v>Не голосував</v>
      </c>
      <c r="BX76" s="19">
        <f ca="1">IFERROR(__xludf.DUMMYFUNCTION("""COMPUTED_VALUE"""),98)</f>
        <v>98</v>
      </c>
      <c r="BY76" s="19" t="str">
        <f ca="1">IFERROR(__xludf.DUMMYFUNCTION("""COMPUTED_VALUE"""),"Кримчак  С. О.")</f>
        <v>Кримчак  С. О.</v>
      </c>
      <c r="BZ76" s="19" t="str">
        <f ca="1">IFERROR(__xludf.DUMMYFUNCTION("""COMPUTED_VALUE"""),"Не голосував")</f>
        <v>Не голосував</v>
      </c>
      <c r="CA76" s="19">
        <f ca="1">IFERROR(__xludf.DUMMYFUNCTION("""COMPUTED_VALUE"""),98)</f>
        <v>98</v>
      </c>
      <c r="CB76" s="19" t="str">
        <f ca="1">IFERROR(__xludf.DUMMYFUNCTION("""COMPUTED_VALUE"""),"Кримчак  С. О.")</f>
        <v>Кримчак  С. О.</v>
      </c>
      <c r="CC76" s="19" t="str">
        <f ca="1">IFERROR(__xludf.DUMMYFUNCTION("""COMPUTED_VALUE"""),"Не голосував")</f>
        <v>Не голосував</v>
      </c>
      <c r="CD76" s="19">
        <f ca="1">IFERROR(__xludf.DUMMYFUNCTION("""COMPUTED_VALUE"""),98)</f>
        <v>98</v>
      </c>
      <c r="CE76" s="19" t="str">
        <f ca="1">IFERROR(__xludf.DUMMYFUNCTION("""COMPUTED_VALUE"""),"Кримчак  С. О.")</f>
        <v>Кримчак  С. О.</v>
      </c>
      <c r="CF76" s="19" t="str">
        <f ca="1">IFERROR(__xludf.DUMMYFUNCTION("""COMPUTED_VALUE"""),"Не голосував")</f>
        <v>Не голосував</v>
      </c>
      <c r="CG76" s="19">
        <f ca="1">IFERROR(__xludf.DUMMYFUNCTION("""COMPUTED_VALUE"""),98)</f>
        <v>98</v>
      </c>
      <c r="CH76" s="19" t="str">
        <f ca="1">IFERROR(__xludf.DUMMYFUNCTION("""COMPUTED_VALUE"""),"Кримчак  С. О.")</f>
        <v>Кримчак  С. О.</v>
      </c>
      <c r="CI76" s="19" t="str">
        <f ca="1">IFERROR(__xludf.DUMMYFUNCTION("""COMPUTED_VALUE"""),"Не голосував")</f>
        <v>Не голосував</v>
      </c>
      <c r="CJ76" s="19">
        <f ca="1">IFERROR(__xludf.DUMMYFUNCTION("""COMPUTED_VALUE"""),98)</f>
        <v>98</v>
      </c>
      <c r="CK76" s="19" t="str">
        <f ca="1">IFERROR(__xludf.DUMMYFUNCTION("""COMPUTED_VALUE"""),"Кримчак  С. О.")</f>
        <v>Кримчак  С. О.</v>
      </c>
      <c r="CL76" s="19" t="str">
        <f ca="1">IFERROR(__xludf.DUMMYFUNCTION("""COMPUTED_VALUE"""),"Не голосував")</f>
        <v>Не голосував</v>
      </c>
      <c r="CM76" s="19">
        <f ca="1">IFERROR(__xludf.DUMMYFUNCTION("""COMPUTED_VALUE"""),98)</f>
        <v>98</v>
      </c>
      <c r="CN76" s="19" t="str">
        <f ca="1">IFERROR(__xludf.DUMMYFUNCTION("""COMPUTED_VALUE"""),"Кримчак  С. О.")</f>
        <v>Кримчак  С. О.</v>
      </c>
      <c r="CO76" s="19" t="str">
        <f ca="1">IFERROR(__xludf.DUMMYFUNCTION("""COMPUTED_VALUE"""),"Не голосував")</f>
        <v>Не голосував</v>
      </c>
      <c r="CP76" s="19">
        <f ca="1">IFERROR(__xludf.DUMMYFUNCTION("""COMPUTED_VALUE"""),98)</f>
        <v>98</v>
      </c>
      <c r="CQ76" s="19" t="str">
        <f ca="1">IFERROR(__xludf.DUMMYFUNCTION("""COMPUTED_VALUE"""),"Кримчак  С. О.")</f>
        <v>Кримчак  С. О.</v>
      </c>
      <c r="CR76" s="19" t="str">
        <f ca="1">IFERROR(__xludf.DUMMYFUNCTION("""COMPUTED_VALUE"""),"Не голосував")</f>
        <v>Не голосував</v>
      </c>
      <c r="CS76" s="19">
        <f ca="1">IFERROR(__xludf.DUMMYFUNCTION("""COMPUTED_VALUE"""),98)</f>
        <v>98</v>
      </c>
      <c r="CT76" s="19" t="str">
        <f ca="1">IFERROR(__xludf.DUMMYFUNCTION("""COMPUTED_VALUE"""),"Кримчак  С. О.")</f>
        <v>Кримчак  С. О.</v>
      </c>
      <c r="CU76" s="19" t="str">
        <f ca="1">IFERROR(__xludf.DUMMYFUNCTION("""COMPUTED_VALUE"""),"Не голосував")</f>
        <v>Не голосував</v>
      </c>
      <c r="CV76" s="19">
        <f ca="1">IFERROR(__xludf.DUMMYFUNCTION("""COMPUTED_VALUE"""),98)</f>
        <v>98</v>
      </c>
      <c r="CW76" s="19" t="str">
        <f ca="1">IFERROR(__xludf.DUMMYFUNCTION("""COMPUTED_VALUE"""),"Кримчак  С. О.")</f>
        <v>Кримчак  С. О.</v>
      </c>
      <c r="CX76" s="19" t="str">
        <f ca="1">IFERROR(__xludf.DUMMYFUNCTION("""COMPUTED_VALUE"""),"За")</f>
        <v>За</v>
      </c>
      <c r="CY76" s="19">
        <f ca="1">IFERROR(__xludf.DUMMYFUNCTION("""COMPUTED_VALUE"""),98)</f>
        <v>98</v>
      </c>
      <c r="CZ76" s="19" t="str">
        <f ca="1">IFERROR(__xludf.DUMMYFUNCTION("""COMPUTED_VALUE"""),"Кримчак  С. О.")</f>
        <v>Кримчак  С. О.</v>
      </c>
      <c r="DA76" s="19" t="str">
        <f ca="1">IFERROR(__xludf.DUMMYFUNCTION("""COMPUTED_VALUE"""),"Не голосував")</f>
        <v>Не голосував</v>
      </c>
      <c r="DB76" s="19">
        <f ca="1">IFERROR(__xludf.DUMMYFUNCTION("""COMPUTED_VALUE"""),98)</f>
        <v>98</v>
      </c>
      <c r="DC76" s="19" t="str">
        <f ca="1">IFERROR(__xludf.DUMMYFUNCTION("""COMPUTED_VALUE"""),"Кримчак  С. О.")</f>
        <v>Кримчак  С. О.</v>
      </c>
      <c r="DD76" s="19" t="str">
        <f ca="1">IFERROR(__xludf.DUMMYFUNCTION("""COMPUTED_VALUE"""),"Не голосував")</f>
        <v>Не голосував</v>
      </c>
      <c r="DE76" s="19">
        <f ca="1">IFERROR(__xludf.DUMMYFUNCTION("""COMPUTED_VALUE"""),98)</f>
        <v>98</v>
      </c>
      <c r="DF76" s="19" t="str">
        <f ca="1">IFERROR(__xludf.DUMMYFUNCTION("""COMPUTED_VALUE"""),"Кримчак  С. О.")</f>
        <v>Кримчак  С. О.</v>
      </c>
      <c r="DG76" s="19" t="str">
        <f ca="1">IFERROR(__xludf.DUMMYFUNCTION("""COMPUTED_VALUE"""),"Не голосував")</f>
        <v>Не голосував</v>
      </c>
      <c r="DH76" s="19">
        <f ca="1">IFERROR(__xludf.DUMMYFUNCTION("""COMPUTED_VALUE"""),98)</f>
        <v>98</v>
      </c>
      <c r="DI76" s="19" t="str">
        <f ca="1">IFERROR(__xludf.DUMMYFUNCTION("""COMPUTED_VALUE"""),"Кримчак  С. О.")</f>
        <v>Кримчак  С. О.</v>
      </c>
      <c r="DJ76" s="19" t="str">
        <f ca="1">IFERROR(__xludf.DUMMYFUNCTION("""COMPUTED_VALUE"""),"Не голосував")</f>
        <v>Не голосував</v>
      </c>
      <c r="DK76" s="19">
        <f ca="1">IFERROR(__xludf.DUMMYFUNCTION("""COMPUTED_VALUE"""),98)</f>
        <v>98</v>
      </c>
      <c r="DL76" s="19" t="str">
        <f ca="1">IFERROR(__xludf.DUMMYFUNCTION("""COMPUTED_VALUE"""),"Кримчак  С. О.")</f>
        <v>Кримчак  С. О.</v>
      </c>
      <c r="DM76" s="19" t="str">
        <f ca="1">IFERROR(__xludf.DUMMYFUNCTION("""COMPUTED_VALUE"""),"Не голосував")</f>
        <v>Не голосував</v>
      </c>
      <c r="DN76" s="19">
        <f ca="1">IFERROR(__xludf.DUMMYFUNCTION("""COMPUTED_VALUE"""),98)</f>
        <v>98</v>
      </c>
      <c r="DO76" s="19" t="str">
        <f ca="1">IFERROR(__xludf.DUMMYFUNCTION("""COMPUTED_VALUE"""),"Кримчак  С. О.")</f>
        <v>Кримчак  С. О.</v>
      </c>
      <c r="DP76" s="19" t="str">
        <f ca="1">IFERROR(__xludf.DUMMYFUNCTION("""COMPUTED_VALUE"""),"Не голосував")</f>
        <v>Не голосував</v>
      </c>
      <c r="DQ76" s="19">
        <f ca="1">IFERROR(__xludf.DUMMYFUNCTION("""COMPUTED_VALUE"""),98)</f>
        <v>98</v>
      </c>
      <c r="DR76" s="19" t="str">
        <f ca="1">IFERROR(__xludf.DUMMYFUNCTION("""COMPUTED_VALUE"""),"Кримчак  С. О.")</f>
        <v>Кримчак  С. О.</v>
      </c>
      <c r="DS76" s="19" t="str">
        <f ca="1">IFERROR(__xludf.DUMMYFUNCTION("""COMPUTED_VALUE"""),"Не голосував")</f>
        <v>Не голосував</v>
      </c>
      <c r="DT76" s="19">
        <f ca="1">IFERROR(__xludf.DUMMYFUNCTION("""COMPUTED_VALUE"""),98)</f>
        <v>98</v>
      </c>
      <c r="DU76" s="19" t="str">
        <f ca="1">IFERROR(__xludf.DUMMYFUNCTION("""COMPUTED_VALUE"""),"Кримчак  С. О.")</f>
        <v>Кримчак  С. О.</v>
      </c>
      <c r="DV76" s="19" t="str">
        <f ca="1">IFERROR(__xludf.DUMMYFUNCTION("""COMPUTED_VALUE"""),"...")</f>
        <v>...</v>
      </c>
      <c r="DW76" s="19">
        <f ca="1">IFERROR(__xludf.DUMMYFUNCTION("""COMPUTED_VALUE"""),98)</f>
        <v>98</v>
      </c>
      <c r="DX76" s="19" t="str">
        <f ca="1">IFERROR(__xludf.DUMMYFUNCTION("""COMPUTED_VALUE"""),"Кримчак  С. О.")</f>
        <v>Кримчак  С. О.</v>
      </c>
      <c r="DY76" s="19" t="str">
        <f ca="1">IFERROR(__xludf.DUMMYFUNCTION("""COMPUTED_VALUE"""),"...")</f>
        <v>...</v>
      </c>
      <c r="DZ76" s="19">
        <f ca="1">IFERROR(__xludf.DUMMYFUNCTION("""COMPUTED_VALUE"""),98)</f>
        <v>98</v>
      </c>
      <c r="EA76" s="19" t="str">
        <f ca="1">IFERROR(__xludf.DUMMYFUNCTION("""COMPUTED_VALUE"""),"Кримчак  С. О.")</f>
        <v>Кримчак  С. О.</v>
      </c>
      <c r="EB76" s="19" t="str">
        <f ca="1">IFERROR(__xludf.DUMMYFUNCTION("""COMPUTED_VALUE"""),"...")</f>
        <v>...</v>
      </c>
      <c r="EC76" s="19">
        <f ca="1">IFERROR(__xludf.DUMMYFUNCTION("""COMPUTED_VALUE"""),98)</f>
        <v>98</v>
      </c>
      <c r="ED76" s="19" t="str">
        <f ca="1">IFERROR(__xludf.DUMMYFUNCTION("""COMPUTED_VALUE"""),"Кримчак  С. О.")</f>
        <v>Кримчак  С. О.</v>
      </c>
      <c r="EE76" s="19" t="str">
        <f ca="1">IFERROR(__xludf.DUMMYFUNCTION("""COMPUTED_VALUE"""),"...")</f>
        <v>...</v>
      </c>
      <c r="EF76" s="19">
        <f ca="1">IFERROR(__xludf.DUMMYFUNCTION("""COMPUTED_VALUE"""),98)</f>
        <v>98</v>
      </c>
      <c r="EG76" s="19" t="str">
        <f ca="1">IFERROR(__xludf.DUMMYFUNCTION("""COMPUTED_VALUE"""),"Кримчак  С. О.")</f>
        <v>Кримчак  С. О.</v>
      </c>
      <c r="EH76" s="19" t="str">
        <f ca="1">IFERROR(__xludf.DUMMYFUNCTION("""COMPUTED_VALUE"""),"За")</f>
        <v>За</v>
      </c>
      <c r="EI76" s="19">
        <f ca="1">IFERROR(__xludf.DUMMYFUNCTION("""COMPUTED_VALUE"""),98)</f>
        <v>98</v>
      </c>
      <c r="EJ76" s="19" t="str">
        <f ca="1">IFERROR(__xludf.DUMMYFUNCTION("""COMPUTED_VALUE"""),"Кримчак  С. О.")</f>
        <v>Кримчак  С. О.</v>
      </c>
      <c r="EK76" s="19" t="str">
        <f ca="1">IFERROR(__xludf.DUMMYFUNCTION("""COMPUTED_VALUE"""),"За")</f>
        <v>За</v>
      </c>
      <c r="EL76" s="19">
        <f ca="1">IFERROR(__xludf.DUMMYFUNCTION("""COMPUTED_VALUE"""),98)</f>
        <v>98</v>
      </c>
      <c r="EM76" s="19" t="str">
        <f ca="1">IFERROR(__xludf.DUMMYFUNCTION("""COMPUTED_VALUE"""),"Кримчак  С. О.")</f>
        <v>Кримчак  С. О.</v>
      </c>
      <c r="EN76" s="19" t="str">
        <f ca="1">IFERROR(__xludf.DUMMYFUNCTION("""COMPUTED_VALUE"""),"За")</f>
        <v>За</v>
      </c>
      <c r="EO76" s="19">
        <f ca="1">IFERROR(__xludf.DUMMYFUNCTION("""COMPUTED_VALUE"""),98)</f>
        <v>98</v>
      </c>
      <c r="EP76" s="19" t="str">
        <f ca="1">IFERROR(__xludf.DUMMYFUNCTION("""COMPUTED_VALUE"""),"Кримчак  С. О.")</f>
        <v>Кримчак  С. О.</v>
      </c>
      <c r="EQ76" s="19" t="str">
        <f ca="1">IFERROR(__xludf.DUMMYFUNCTION("""COMPUTED_VALUE"""),"Не голосував")</f>
        <v>Не голосував</v>
      </c>
      <c r="ER76" s="19">
        <f ca="1">IFERROR(__xludf.DUMMYFUNCTION("""COMPUTED_VALUE"""),98)</f>
        <v>98</v>
      </c>
      <c r="ES76" s="19" t="str">
        <f ca="1">IFERROR(__xludf.DUMMYFUNCTION("""COMPUTED_VALUE"""),"Кримчак  С. О.")</f>
        <v>Кримчак  С. О.</v>
      </c>
      <c r="ET76" s="19" t="str">
        <f ca="1">IFERROR(__xludf.DUMMYFUNCTION("""COMPUTED_VALUE"""),"Не голосував")</f>
        <v>Не голосував</v>
      </c>
      <c r="EU76" s="19">
        <f ca="1">IFERROR(__xludf.DUMMYFUNCTION("""COMPUTED_VALUE"""),98)</f>
        <v>98</v>
      </c>
      <c r="EV76" s="19" t="str">
        <f ca="1">IFERROR(__xludf.DUMMYFUNCTION("""COMPUTED_VALUE"""),"Кримчак  С. О.")</f>
        <v>Кримчак  С. О.</v>
      </c>
      <c r="EW76" s="19" t="str">
        <f ca="1">IFERROR(__xludf.DUMMYFUNCTION("""COMPUTED_VALUE"""),"Не голосував")</f>
        <v>Не голосував</v>
      </c>
      <c r="EX76" s="19">
        <f ca="1">IFERROR(__xludf.DUMMYFUNCTION("""COMPUTED_VALUE"""),98)</f>
        <v>98</v>
      </c>
      <c r="EY76" s="19" t="str">
        <f ca="1">IFERROR(__xludf.DUMMYFUNCTION("""COMPUTED_VALUE"""),"Кримчак  С. О.")</f>
        <v>Кримчак  С. О.</v>
      </c>
      <c r="EZ76" s="19" t="str">
        <f ca="1">IFERROR(__xludf.DUMMYFUNCTION("""COMPUTED_VALUE"""),"За")</f>
        <v>За</v>
      </c>
      <c r="FA76" s="19">
        <f ca="1">IFERROR(__xludf.DUMMYFUNCTION("""COMPUTED_VALUE"""),98)</f>
        <v>98</v>
      </c>
      <c r="FB76" s="19" t="str">
        <f ca="1">IFERROR(__xludf.DUMMYFUNCTION("""COMPUTED_VALUE"""),"Кримчак  С. О.")</f>
        <v>Кримчак  С. О.</v>
      </c>
      <c r="FC76" s="19" t="str">
        <f ca="1">IFERROR(__xludf.DUMMYFUNCTION("""COMPUTED_VALUE"""),"Не голосував")</f>
        <v>Не голосував</v>
      </c>
      <c r="FD76" s="19">
        <f ca="1">IFERROR(__xludf.DUMMYFUNCTION("""COMPUTED_VALUE"""),98)</f>
        <v>98</v>
      </c>
      <c r="FE76" s="19" t="str">
        <f ca="1">IFERROR(__xludf.DUMMYFUNCTION("""COMPUTED_VALUE"""),"Кримчак  С. О.")</f>
        <v>Кримчак  С. О.</v>
      </c>
      <c r="FF76" s="19" t="str">
        <f ca="1">IFERROR(__xludf.DUMMYFUNCTION("""COMPUTED_VALUE"""),"За")</f>
        <v>За</v>
      </c>
      <c r="FG76" s="19">
        <f ca="1">IFERROR(__xludf.DUMMYFUNCTION("""COMPUTED_VALUE"""),98)</f>
        <v>98</v>
      </c>
      <c r="FH76" s="19" t="str">
        <f ca="1">IFERROR(__xludf.DUMMYFUNCTION("""COMPUTED_VALUE"""),"Кримчак  С. О.")</f>
        <v>Кримчак  С. О.</v>
      </c>
      <c r="FI76" s="19" t="str">
        <f ca="1">IFERROR(__xludf.DUMMYFUNCTION("""COMPUTED_VALUE"""),"За")</f>
        <v>За</v>
      </c>
      <c r="FJ76" s="19">
        <f ca="1">IFERROR(__xludf.DUMMYFUNCTION("""COMPUTED_VALUE"""),98)</f>
        <v>98</v>
      </c>
      <c r="FK76" s="19" t="str">
        <f ca="1">IFERROR(__xludf.DUMMYFUNCTION("""COMPUTED_VALUE"""),"Кримчак  С. О.")</f>
        <v>Кримчак  С. О.</v>
      </c>
      <c r="FL76" s="19" t="str">
        <f ca="1">IFERROR(__xludf.DUMMYFUNCTION("""COMPUTED_VALUE"""),"За")</f>
        <v>За</v>
      </c>
      <c r="FM76" s="19">
        <f ca="1">IFERROR(__xludf.DUMMYFUNCTION("""COMPUTED_VALUE"""),98)</f>
        <v>98</v>
      </c>
      <c r="FN76" s="19" t="str">
        <f ca="1">IFERROR(__xludf.DUMMYFUNCTION("""COMPUTED_VALUE"""),"Кримчак  С. О.")</f>
        <v>Кримчак  С. О.</v>
      </c>
      <c r="FO76" s="19" t="str">
        <f ca="1">IFERROR(__xludf.DUMMYFUNCTION("""COMPUTED_VALUE"""),"За")</f>
        <v>За</v>
      </c>
      <c r="FP76" s="19">
        <f ca="1">IFERROR(__xludf.DUMMYFUNCTION("""COMPUTED_VALUE"""),98)</f>
        <v>98</v>
      </c>
      <c r="FQ76" s="19" t="str">
        <f ca="1">IFERROR(__xludf.DUMMYFUNCTION("""COMPUTED_VALUE"""),"Кримчак  С. О.")</f>
        <v>Кримчак  С. О.</v>
      </c>
      <c r="FR76" s="19" t="str">
        <f ca="1">IFERROR(__xludf.DUMMYFUNCTION("""COMPUTED_VALUE"""),"За")</f>
        <v>За</v>
      </c>
      <c r="FS76" s="19">
        <f ca="1">IFERROR(__xludf.DUMMYFUNCTION("""COMPUTED_VALUE"""),98)</f>
        <v>98</v>
      </c>
      <c r="FT76" s="19" t="str">
        <f ca="1">IFERROR(__xludf.DUMMYFUNCTION("""COMPUTED_VALUE"""),"Кримчак  С. О.")</f>
        <v>Кримчак  С. О.</v>
      </c>
      <c r="FU76" s="19" t="str">
        <f ca="1">IFERROR(__xludf.DUMMYFUNCTION("""COMPUTED_VALUE"""),"Не голосував")</f>
        <v>Не голосував</v>
      </c>
      <c r="FV76" s="19">
        <f ca="1">IFERROR(__xludf.DUMMYFUNCTION("""COMPUTED_VALUE"""),98)</f>
        <v>98</v>
      </c>
      <c r="FW76" s="19" t="str">
        <f ca="1">IFERROR(__xludf.DUMMYFUNCTION("""COMPUTED_VALUE"""),"Кримчак  С. О.")</f>
        <v>Кримчак  С. О.</v>
      </c>
      <c r="FX76" s="19" t="str">
        <f ca="1">IFERROR(__xludf.DUMMYFUNCTION("""COMPUTED_VALUE"""),"Не голосував")</f>
        <v>Не голосував</v>
      </c>
      <c r="FY76" s="19">
        <f ca="1">IFERROR(__xludf.DUMMYFUNCTION("""COMPUTED_VALUE"""),98)</f>
        <v>98</v>
      </c>
      <c r="FZ76" s="19" t="str">
        <f ca="1">IFERROR(__xludf.DUMMYFUNCTION("""COMPUTED_VALUE"""),"Кримчак  С. О.")</f>
        <v>Кримчак  С. О.</v>
      </c>
      <c r="GA76" s="19" t="str">
        <f ca="1">IFERROR(__xludf.DUMMYFUNCTION("""COMPUTED_VALUE"""),"Не голосував")</f>
        <v>Не голосував</v>
      </c>
      <c r="GB76" s="19">
        <f ca="1">IFERROR(__xludf.DUMMYFUNCTION("""COMPUTED_VALUE"""),98)</f>
        <v>98</v>
      </c>
      <c r="GC76" s="19" t="str">
        <f ca="1">IFERROR(__xludf.DUMMYFUNCTION("""COMPUTED_VALUE"""),"Кримчак  С. О.")</f>
        <v>Кримчак  С. О.</v>
      </c>
      <c r="GD76" s="19" t="str">
        <f ca="1">IFERROR(__xludf.DUMMYFUNCTION("""COMPUTED_VALUE"""),"Не голосував")</f>
        <v>Не голосував</v>
      </c>
      <c r="GE76" s="19">
        <f ca="1">IFERROR(__xludf.DUMMYFUNCTION("""COMPUTED_VALUE"""),98)</f>
        <v>98</v>
      </c>
      <c r="GF76" s="19" t="str">
        <f ca="1">IFERROR(__xludf.DUMMYFUNCTION("""COMPUTED_VALUE"""),"Кримчак  С. О.")</f>
        <v>Кримчак  С. О.</v>
      </c>
      <c r="GG76" s="19" t="str">
        <f ca="1">IFERROR(__xludf.DUMMYFUNCTION("""COMPUTED_VALUE"""),"Не голосував")</f>
        <v>Не голосував</v>
      </c>
      <c r="GH76" s="19">
        <f ca="1">IFERROR(__xludf.DUMMYFUNCTION("""COMPUTED_VALUE"""),98)</f>
        <v>98</v>
      </c>
      <c r="GI76" s="19" t="str">
        <f ca="1">IFERROR(__xludf.DUMMYFUNCTION("""COMPUTED_VALUE"""),"Кримчак  С. О.")</f>
        <v>Кримчак  С. О.</v>
      </c>
      <c r="GJ76" s="19" t="str">
        <f ca="1">IFERROR(__xludf.DUMMYFUNCTION("""COMPUTED_VALUE"""),"Не голосував")</f>
        <v>Не голосував</v>
      </c>
      <c r="GK76" s="19">
        <f ca="1">IFERROR(__xludf.DUMMYFUNCTION("""COMPUTED_VALUE"""),98)</f>
        <v>98</v>
      </c>
      <c r="GL76" s="19" t="str">
        <f ca="1">IFERROR(__xludf.DUMMYFUNCTION("""COMPUTED_VALUE"""),"Кримчак  С. О.")</f>
        <v>Кримчак  С. О.</v>
      </c>
      <c r="GM76" s="19" t="str">
        <f ca="1">IFERROR(__xludf.DUMMYFUNCTION("""COMPUTED_VALUE"""),"Не голосував")</f>
        <v>Не голосував</v>
      </c>
      <c r="GN76" s="19">
        <f ca="1">IFERROR(__xludf.DUMMYFUNCTION("""COMPUTED_VALUE"""),98)</f>
        <v>98</v>
      </c>
      <c r="GO76" s="19" t="str">
        <f ca="1">IFERROR(__xludf.DUMMYFUNCTION("""COMPUTED_VALUE"""),"Кримчак  С. О.")</f>
        <v>Кримчак  С. О.</v>
      </c>
      <c r="GP76" s="19" t="str">
        <f ca="1">IFERROR(__xludf.DUMMYFUNCTION("""COMPUTED_VALUE"""),"За")</f>
        <v>За</v>
      </c>
      <c r="GQ76" s="19">
        <f ca="1">IFERROR(__xludf.DUMMYFUNCTION("""COMPUTED_VALUE"""),98)</f>
        <v>98</v>
      </c>
      <c r="GR76" s="19" t="str">
        <f ca="1">IFERROR(__xludf.DUMMYFUNCTION("""COMPUTED_VALUE"""),"Кримчак  С. О.")</f>
        <v>Кримчак  С. О.</v>
      </c>
      <c r="GS76" s="19" t="str">
        <f ca="1">IFERROR(__xludf.DUMMYFUNCTION("""COMPUTED_VALUE"""),"Не голосував")</f>
        <v>Не голосував</v>
      </c>
      <c r="GT76" s="19">
        <f ca="1">IFERROR(__xludf.DUMMYFUNCTION("""COMPUTED_VALUE"""),98)</f>
        <v>98</v>
      </c>
      <c r="GU76" s="19" t="str">
        <f ca="1">IFERROR(__xludf.DUMMYFUNCTION("""COMPUTED_VALUE"""),"Кримчак  С. О.")</f>
        <v>Кримчак  С. О.</v>
      </c>
      <c r="GV76" s="19" t="str">
        <f ca="1">IFERROR(__xludf.DUMMYFUNCTION("""COMPUTED_VALUE"""),"Не голосував")</f>
        <v>Не голосував</v>
      </c>
      <c r="GW76" s="19">
        <f ca="1">IFERROR(__xludf.DUMMYFUNCTION("""COMPUTED_VALUE"""),98)</f>
        <v>98</v>
      </c>
      <c r="GX76" s="19" t="str">
        <f ca="1">IFERROR(__xludf.DUMMYFUNCTION("""COMPUTED_VALUE"""),"Кримчак  С. О.")</f>
        <v>Кримчак  С. О.</v>
      </c>
      <c r="GY76" s="19" t="str">
        <f ca="1">IFERROR(__xludf.DUMMYFUNCTION("""COMPUTED_VALUE"""),"За")</f>
        <v>За</v>
      </c>
      <c r="GZ76" s="19">
        <f ca="1">IFERROR(__xludf.DUMMYFUNCTION("""COMPUTED_VALUE"""),98)</f>
        <v>98</v>
      </c>
      <c r="HA76" s="19" t="str">
        <f ca="1">IFERROR(__xludf.DUMMYFUNCTION("""COMPUTED_VALUE"""),"Кримчак  С. О.")</f>
        <v>Кримчак  С. О.</v>
      </c>
      <c r="HB76" s="19" t="str">
        <f ca="1">IFERROR(__xludf.DUMMYFUNCTION("""COMPUTED_VALUE"""),"Не голосував")</f>
        <v>Не голосував</v>
      </c>
      <c r="HC76" s="19">
        <f ca="1">IFERROR(__xludf.DUMMYFUNCTION("""COMPUTED_VALUE"""),98)</f>
        <v>98</v>
      </c>
      <c r="HD76" s="19" t="str">
        <f ca="1">IFERROR(__xludf.DUMMYFUNCTION("""COMPUTED_VALUE"""),"Кримчак  С. О.")</f>
        <v>Кримчак  С. О.</v>
      </c>
      <c r="HE76" s="19" t="str">
        <f ca="1">IFERROR(__xludf.DUMMYFUNCTION("""COMPUTED_VALUE"""),"Не голосував")</f>
        <v>Не голосував</v>
      </c>
      <c r="HF76" s="19">
        <f ca="1">IFERROR(__xludf.DUMMYFUNCTION("""COMPUTED_VALUE"""),98)</f>
        <v>98</v>
      </c>
      <c r="HG76" s="19" t="str">
        <f ca="1">IFERROR(__xludf.DUMMYFUNCTION("""COMPUTED_VALUE"""),"Кримчак  С. О.")</f>
        <v>Кримчак  С. О.</v>
      </c>
      <c r="HH76" s="19" t="str">
        <f ca="1">IFERROR(__xludf.DUMMYFUNCTION("""COMPUTED_VALUE"""),"Не голосував")</f>
        <v>Не голосував</v>
      </c>
      <c r="HI76" s="19">
        <f ca="1">IFERROR(__xludf.DUMMYFUNCTION("""COMPUTED_VALUE"""),98)</f>
        <v>98</v>
      </c>
      <c r="HJ76" s="19" t="str">
        <f ca="1">IFERROR(__xludf.DUMMYFUNCTION("""COMPUTED_VALUE"""),"Кримчак  С. О.")</f>
        <v>Кримчак  С. О.</v>
      </c>
      <c r="HK76" s="19" t="str">
        <f ca="1">IFERROR(__xludf.DUMMYFUNCTION("""COMPUTED_VALUE"""),"Не голосував")</f>
        <v>Не голосував</v>
      </c>
      <c r="HL76" s="19">
        <f ca="1">IFERROR(__xludf.DUMMYFUNCTION("""COMPUTED_VALUE"""),98)</f>
        <v>98</v>
      </c>
      <c r="HM76" s="19" t="str">
        <f ca="1">IFERROR(__xludf.DUMMYFUNCTION("""COMPUTED_VALUE"""),"Кримчак  С. О.")</f>
        <v>Кримчак  С. О.</v>
      </c>
      <c r="HN76" s="19" t="str">
        <f ca="1">IFERROR(__xludf.DUMMYFUNCTION("""COMPUTED_VALUE"""),"Не голосував")</f>
        <v>Не голосував</v>
      </c>
      <c r="HO76" s="19">
        <f ca="1">IFERROR(__xludf.DUMMYFUNCTION("""COMPUTED_VALUE"""),98)</f>
        <v>98</v>
      </c>
      <c r="HP76" s="19" t="str">
        <f ca="1">IFERROR(__xludf.DUMMYFUNCTION("""COMPUTED_VALUE"""),"Кримчак  С. О.")</f>
        <v>Кримчак  С. О.</v>
      </c>
      <c r="HQ76" s="19" t="str">
        <f ca="1">IFERROR(__xludf.DUMMYFUNCTION("""COMPUTED_VALUE"""),"Не голосував")</f>
        <v>Не голосував</v>
      </c>
      <c r="HR76" s="19">
        <f ca="1">IFERROR(__xludf.DUMMYFUNCTION("""COMPUTED_VALUE"""),98)</f>
        <v>98</v>
      </c>
      <c r="HS76" s="19" t="str">
        <f ca="1">IFERROR(__xludf.DUMMYFUNCTION("""COMPUTED_VALUE"""),"Кримчак  С. О.")</f>
        <v>Кримчак  С. О.</v>
      </c>
      <c r="HT76" s="19" t="str">
        <f ca="1">IFERROR(__xludf.DUMMYFUNCTION("""COMPUTED_VALUE"""),"Утримався")</f>
        <v>Утримався</v>
      </c>
      <c r="HU76" s="19">
        <f ca="1">IFERROR(__xludf.DUMMYFUNCTION("""COMPUTED_VALUE"""),98)</f>
        <v>98</v>
      </c>
      <c r="HV76" s="19" t="str">
        <f ca="1">IFERROR(__xludf.DUMMYFUNCTION("""COMPUTED_VALUE"""),"Кримчак  С. О.")</f>
        <v>Кримчак  С. О.</v>
      </c>
      <c r="HW76" s="19" t="str">
        <f ca="1">IFERROR(__xludf.DUMMYFUNCTION("""COMPUTED_VALUE"""),"За")</f>
        <v>За</v>
      </c>
      <c r="HX76" s="19">
        <f ca="1">IFERROR(__xludf.DUMMYFUNCTION("""COMPUTED_VALUE"""),98)</f>
        <v>98</v>
      </c>
      <c r="HY76" s="19" t="str">
        <f ca="1">IFERROR(__xludf.DUMMYFUNCTION("""COMPUTED_VALUE"""),"Кримчак  С. О.")</f>
        <v>Кримчак  С. О.</v>
      </c>
      <c r="HZ76" s="19" t="str">
        <f ca="1">IFERROR(__xludf.DUMMYFUNCTION("""COMPUTED_VALUE"""),"Не голосував")</f>
        <v>Не голосував</v>
      </c>
      <c r="IA76" s="19">
        <f ca="1">IFERROR(__xludf.DUMMYFUNCTION("""COMPUTED_VALUE"""),98)</f>
        <v>98</v>
      </c>
      <c r="IB76" s="19" t="str">
        <f ca="1">IFERROR(__xludf.DUMMYFUNCTION("""COMPUTED_VALUE"""),"Кримчак  С. О.")</f>
        <v>Кримчак  С. О.</v>
      </c>
      <c r="IC76" s="19" t="str">
        <f ca="1">IFERROR(__xludf.DUMMYFUNCTION("""COMPUTED_VALUE"""),"Утримався")</f>
        <v>Утримався</v>
      </c>
      <c r="ID76" s="19">
        <f ca="1">IFERROR(__xludf.DUMMYFUNCTION("""COMPUTED_VALUE"""),98)</f>
        <v>98</v>
      </c>
      <c r="IE76" s="19" t="str">
        <f ca="1">IFERROR(__xludf.DUMMYFUNCTION("""COMPUTED_VALUE"""),"Кримчак  С. О.")</f>
        <v>Кримчак  С. О.</v>
      </c>
      <c r="IF76" s="19" t="str">
        <f ca="1">IFERROR(__xludf.DUMMYFUNCTION("""COMPUTED_VALUE"""),"Утримався")</f>
        <v>Утримався</v>
      </c>
      <c r="IG76" s="19">
        <f ca="1">IFERROR(__xludf.DUMMYFUNCTION("""COMPUTED_VALUE"""),98)</f>
        <v>98</v>
      </c>
      <c r="IH76" s="19" t="str">
        <f ca="1">IFERROR(__xludf.DUMMYFUNCTION("""COMPUTED_VALUE"""),"Кримчак  С. О.")</f>
        <v>Кримчак  С. О.</v>
      </c>
      <c r="II76" s="19" t="str">
        <f ca="1">IFERROR(__xludf.DUMMYFUNCTION("""COMPUTED_VALUE"""),"Утримався")</f>
        <v>Утримався</v>
      </c>
      <c r="IJ76" s="19">
        <f ca="1">IFERROR(__xludf.DUMMYFUNCTION("""COMPUTED_VALUE"""),98)</f>
        <v>98</v>
      </c>
      <c r="IK76" s="19" t="str">
        <f ca="1">IFERROR(__xludf.DUMMYFUNCTION("""COMPUTED_VALUE"""),"Кримчак  С. О.")</f>
        <v>Кримчак  С. О.</v>
      </c>
      <c r="IL76" s="19" t="str">
        <f ca="1">IFERROR(__xludf.DUMMYFUNCTION("""COMPUTED_VALUE"""),"Не голосував")</f>
        <v>Не голосував</v>
      </c>
      <c r="IM76" s="19">
        <f ca="1">IFERROR(__xludf.DUMMYFUNCTION("""COMPUTED_VALUE"""),98)</f>
        <v>98</v>
      </c>
      <c r="IN76" s="19" t="str">
        <f ca="1">IFERROR(__xludf.DUMMYFUNCTION("""COMPUTED_VALUE"""),"Кримчак  С. О.")</f>
        <v>Кримчак  С. О.</v>
      </c>
      <c r="IO76" s="19" t="str">
        <f ca="1">IFERROR(__xludf.DUMMYFUNCTION("""COMPUTED_VALUE"""),"Не голосував")</f>
        <v>Не голосував</v>
      </c>
      <c r="IP76" s="19">
        <f ca="1">IFERROR(__xludf.DUMMYFUNCTION("""COMPUTED_VALUE"""),98)</f>
        <v>98</v>
      </c>
      <c r="IQ76" s="19" t="str">
        <f ca="1">IFERROR(__xludf.DUMMYFUNCTION("""COMPUTED_VALUE"""),"Кримчак  С. О.")</f>
        <v>Кримчак  С. О.</v>
      </c>
      <c r="IR76" s="19" t="str">
        <f ca="1">IFERROR(__xludf.DUMMYFUNCTION("""COMPUTED_VALUE"""),"Не голосував")</f>
        <v>Не голосував</v>
      </c>
      <c r="IS76" s="19">
        <f ca="1">IFERROR(__xludf.DUMMYFUNCTION("""COMPUTED_VALUE"""),98)</f>
        <v>98</v>
      </c>
      <c r="IT76" s="19" t="str">
        <f ca="1">IFERROR(__xludf.DUMMYFUNCTION("""COMPUTED_VALUE"""),"Кримчак  С. О.")</f>
        <v>Кримчак  С. О.</v>
      </c>
      <c r="IU76" s="19" t="str">
        <f ca="1">IFERROR(__xludf.DUMMYFUNCTION("""COMPUTED_VALUE"""),"Не голосував")</f>
        <v>Не голосував</v>
      </c>
      <c r="IV76" s="19">
        <f ca="1">IFERROR(__xludf.DUMMYFUNCTION("""COMPUTED_VALUE"""),98)</f>
        <v>98</v>
      </c>
      <c r="IW76" s="19" t="str">
        <f ca="1">IFERROR(__xludf.DUMMYFUNCTION("""COMPUTED_VALUE"""),"Кримчак  С. О.")</f>
        <v>Кримчак  С. О.</v>
      </c>
      <c r="IX76" s="19" t="str">
        <f ca="1">IFERROR(__xludf.DUMMYFUNCTION("""COMPUTED_VALUE"""),"Не голосував")</f>
        <v>Не голосував</v>
      </c>
      <c r="IY76" s="19">
        <f ca="1">IFERROR(__xludf.DUMMYFUNCTION("""COMPUTED_VALUE"""),98)</f>
        <v>98</v>
      </c>
      <c r="IZ76" s="19" t="str">
        <f ca="1">IFERROR(__xludf.DUMMYFUNCTION("""COMPUTED_VALUE"""),"Кримчак  С. О.")</f>
        <v>Кримчак  С. О.</v>
      </c>
      <c r="JA76" s="19" t="str">
        <f ca="1">IFERROR(__xludf.DUMMYFUNCTION("""COMPUTED_VALUE"""),"Утримався")</f>
        <v>Утримався</v>
      </c>
      <c r="JB76" s="19">
        <f ca="1">IFERROR(__xludf.DUMMYFUNCTION("""COMPUTED_VALUE"""),98)</f>
        <v>98</v>
      </c>
      <c r="JC76" s="19" t="str">
        <f ca="1">IFERROR(__xludf.DUMMYFUNCTION("""COMPUTED_VALUE"""),"Кримчак  С. О.")</f>
        <v>Кримчак  С. О.</v>
      </c>
      <c r="JD76" s="19" t="str">
        <f ca="1">IFERROR(__xludf.DUMMYFUNCTION("""COMPUTED_VALUE"""),"За")</f>
        <v>За</v>
      </c>
      <c r="JE76" s="19">
        <f ca="1">IFERROR(__xludf.DUMMYFUNCTION("""COMPUTED_VALUE"""),98)</f>
        <v>98</v>
      </c>
      <c r="JF76" s="19" t="str">
        <f ca="1">IFERROR(__xludf.DUMMYFUNCTION("""COMPUTED_VALUE"""),"Кримчак  С. О.")</f>
        <v>Кримчак  С. О.</v>
      </c>
      <c r="JG76" s="19" t="str">
        <f ca="1">IFERROR(__xludf.DUMMYFUNCTION("""COMPUTED_VALUE"""),"За")</f>
        <v>За</v>
      </c>
      <c r="JH76" s="19">
        <f ca="1">IFERROR(__xludf.DUMMYFUNCTION("""COMPUTED_VALUE"""),98)</f>
        <v>98</v>
      </c>
      <c r="JI76" s="19" t="str">
        <f ca="1">IFERROR(__xludf.DUMMYFUNCTION("""COMPUTED_VALUE"""),"Кримчак  С. О.")</f>
        <v>Кримчак  С. О.</v>
      </c>
      <c r="JJ76" s="19" t="str">
        <f ca="1">IFERROR(__xludf.DUMMYFUNCTION("""COMPUTED_VALUE"""),"За")</f>
        <v>За</v>
      </c>
      <c r="JK76" s="19">
        <f ca="1">IFERROR(__xludf.DUMMYFUNCTION("""COMPUTED_VALUE"""),98)</f>
        <v>98</v>
      </c>
      <c r="JL76" s="19" t="str">
        <f ca="1">IFERROR(__xludf.DUMMYFUNCTION("""COMPUTED_VALUE"""),"Кримчак  С. О.")</f>
        <v>Кримчак  С. О.</v>
      </c>
      <c r="JM76" s="19" t="str">
        <f ca="1">IFERROR(__xludf.DUMMYFUNCTION("""COMPUTED_VALUE"""),"За")</f>
        <v>За</v>
      </c>
      <c r="JN76" s="19">
        <f ca="1">IFERROR(__xludf.DUMMYFUNCTION("""COMPUTED_VALUE"""),98)</f>
        <v>98</v>
      </c>
      <c r="JO76" s="19" t="str">
        <f ca="1">IFERROR(__xludf.DUMMYFUNCTION("""COMPUTED_VALUE"""),"Кримчак  С. О.")</f>
        <v>Кримчак  С. О.</v>
      </c>
      <c r="JP76" s="19" t="str">
        <f ca="1">IFERROR(__xludf.DUMMYFUNCTION("""COMPUTED_VALUE"""),"Не голосував")</f>
        <v>Не голосував</v>
      </c>
      <c r="JQ76" s="19">
        <f ca="1">IFERROR(__xludf.DUMMYFUNCTION("""COMPUTED_VALUE"""),98)</f>
        <v>98</v>
      </c>
      <c r="JR76" s="19" t="str">
        <f ca="1">IFERROR(__xludf.DUMMYFUNCTION("""COMPUTED_VALUE"""),"Кримчак  С. О.")</f>
        <v>Кримчак  С. О.</v>
      </c>
      <c r="JS76" s="19" t="str">
        <f ca="1">IFERROR(__xludf.DUMMYFUNCTION("""COMPUTED_VALUE"""),"Не голосував")</f>
        <v>Не голосував</v>
      </c>
      <c r="JT76" s="19">
        <f ca="1">IFERROR(__xludf.DUMMYFUNCTION("""COMPUTED_VALUE"""),98)</f>
        <v>98</v>
      </c>
      <c r="JU76" s="19" t="str">
        <f ca="1">IFERROR(__xludf.DUMMYFUNCTION("""COMPUTED_VALUE"""),"Кримчак  С. О.")</f>
        <v>Кримчак  С. О.</v>
      </c>
      <c r="JV76" s="19" t="str">
        <f ca="1">IFERROR(__xludf.DUMMYFUNCTION("""COMPUTED_VALUE"""),"Не голосував")</f>
        <v>Не голосував</v>
      </c>
      <c r="JW76" s="19">
        <f ca="1">IFERROR(__xludf.DUMMYFUNCTION("""COMPUTED_VALUE"""),98)</f>
        <v>98</v>
      </c>
      <c r="JX76" s="19" t="str">
        <f ca="1">IFERROR(__xludf.DUMMYFUNCTION("""COMPUTED_VALUE"""),"Кримчак  С. О.")</f>
        <v>Кримчак  С. О.</v>
      </c>
      <c r="JY76" s="19" t="str">
        <f ca="1">IFERROR(__xludf.DUMMYFUNCTION("""COMPUTED_VALUE"""),"Не голосував")</f>
        <v>Не голосував</v>
      </c>
      <c r="JZ76" s="19">
        <f ca="1">IFERROR(__xludf.DUMMYFUNCTION("""COMPUTED_VALUE"""),98)</f>
        <v>98</v>
      </c>
      <c r="KA76" s="19" t="str">
        <f ca="1">IFERROR(__xludf.DUMMYFUNCTION("""COMPUTED_VALUE"""),"Кримчак  С. О.")</f>
        <v>Кримчак  С. О.</v>
      </c>
      <c r="KB76" s="19" t="str">
        <f ca="1">IFERROR(__xludf.DUMMYFUNCTION("""COMPUTED_VALUE"""),"Не голосував")</f>
        <v>Не голосував</v>
      </c>
      <c r="KC76" s="19">
        <f ca="1">IFERROR(__xludf.DUMMYFUNCTION("""COMPUTED_VALUE"""),98)</f>
        <v>98</v>
      </c>
      <c r="KD76" s="19" t="str">
        <f ca="1">IFERROR(__xludf.DUMMYFUNCTION("""COMPUTED_VALUE"""),"Кримчак  С. О.")</f>
        <v>Кримчак  С. О.</v>
      </c>
      <c r="KE76" s="19" t="str">
        <f ca="1">IFERROR(__xludf.DUMMYFUNCTION("""COMPUTED_VALUE"""),"Не голосував")</f>
        <v>Не голосував</v>
      </c>
      <c r="KF76" s="19">
        <f ca="1">IFERROR(__xludf.DUMMYFUNCTION("""COMPUTED_VALUE"""),98)</f>
        <v>98</v>
      </c>
      <c r="KG76" s="19" t="str">
        <f ca="1">IFERROR(__xludf.DUMMYFUNCTION("""COMPUTED_VALUE"""),"Кримчак  С. О.")</f>
        <v>Кримчак  С. О.</v>
      </c>
      <c r="KH76" s="19" t="str">
        <f ca="1">IFERROR(__xludf.DUMMYFUNCTION("""COMPUTED_VALUE"""),"Не голосував")</f>
        <v>Не голосував</v>
      </c>
      <c r="KI76" s="19">
        <f ca="1">IFERROR(__xludf.DUMMYFUNCTION("""COMPUTED_VALUE"""),98)</f>
        <v>98</v>
      </c>
      <c r="KJ76" s="19" t="str">
        <f ca="1">IFERROR(__xludf.DUMMYFUNCTION("""COMPUTED_VALUE"""),"Кримчак  С. О.")</f>
        <v>Кримчак  С. О.</v>
      </c>
      <c r="KK76" s="19" t="str">
        <f ca="1">IFERROR(__xludf.DUMMYFUNCTION("""COMPUTED_VALUE"""),"Не голосував")</f>
        <v>Не голосував</v>
      </c>
      <c r="KL76" s="19">
        <f ca="1">IFERROR(__xludf.DUMMYFUNCTION("""COMPUTED_VALUE"""),98)</f>
        <v>98</v>
      </c>
      <c r="KM76" s="19" t="str">
        <f ca="1">IFERROR(__xludf.DUMMYFUNCTION("""COMPUTED_VALUE"""),"Кримчак  С. О.")</f>
        <v>Кримчак  С. О.</v>
      </c>
      <c r="KN76" s="19" t="str">
        <f ca="1">IFERROR(__xludf.DUMMYFUNCTION("""COMPUTED_VALUE"""),"Не голосував")</f>
        <v>Не голосував</v>
      </c>
      <c r="KO76" s="19">
        <f ca="1">IFERROR(__xludf.DUMMYFUNCTION("""COMPUTED_VALUE"""),98)</f>
        <v>98</v>
      </c>
      <c r="KP76" s="19" t="str">
        <f ca="1">IFERROR(__xludf.DUMMYFUNCTION("""COMPUTED_VALUE"""),"Кримчак  С. О.")</f>
        <v>Кримчак  С. О.</v>
      </c>
      <c r="KQ76" s="19" t="str">
        <f ca="1">IFERROR(__xludf.DUMMYFUNCTION("""COMPUTED_VALUE"""),"Не голосував")</f>
        <v>Не голосував</v>
      </c>
      <c r="KR76" s="19">
        <f ca="1">IFERROR(__xludf.DUMMYFUNCTION("""COMPUTED_VALUE"""),98)</f>
        <v>98</v>
      </c>
      <c r="KS76" s="19" t="str">
        <f ca="1">IFERROR(__xludf.DUMMYFUNCTION("""COMPUTED_VALUE"""),"Кримчак  С. О.")</f>
        <v>Кримчак  С. О.</v>
      </c>
      <c r="KT76" s="19" t="str">
        <f ca="1">IFERROR(__xludf.DUMMYFUNCTION("""COMPUTED_VALUE"""),"За")</f>
        <v>За</v>
      </c>
      <c r="KU76" s="19">
        <f ca="1">IFERROR(__xludf.DUMMYFUNCTION("""COMPUTED_VALUE"""),98)</f>
        <v>98</v>
      </c>
      <c r="KV76" s="19" t="str">
        <f ca="1">IFERROR(__xludf.DUMMYFUNCTION("""COMPUTED_VALUE"""),"Кримчак  С. О.")</f>
        <v>Кримчак  С. О.</v>
      </c>
      <c r="KW76" s="19" t="str">
        <f ca="1">IFERROR(__xludf.DUMMYFUNCTION("""COMPUTED_VALUE"""),"За")</f>
        <v>За</v>
      </c>
      <c r="KX76" s="19">
        <f ca="1">IFERROR(__xludf.DUMMYFUNCTION("""COMPUTED_VALUE"""),98)</f>
        <v>98</v>
      </c>
      <c r="KY76" s="19" t="str">
        <f ca="1">IFERROR(__xludf.DUMMYFUNCTION("""COMPUTED_VALUE"""),"Кримчак  С. О.")</f>
        <v>Кримчак  С. О.</v>
      </c>
      <c r="KZ76" s="19" t="str">
        <f ca="1">IFERROR(__xludf.DUMMYFUNCTION("""COMPUTED_VALUE"""),"Не голосував")</f>
        <v>Не голосував</v>
      </c>
      <c r="LA76" s="19">
        <f ca="1">IFERROR(__xludf.DUMMYFUNCTION("""COMPUTED_VALUE"""),98)</f>
        <v>98</v>
      </c>
      <c r="LB76" s="19" t="str">
        <f ca="1">IFERROR(__xludf.DUMMYFUNCTION("""COMPUTED_VALUE"""),"Кримчак  С. О.")</f>
        <v>Кримчак  С. О.</v>
      </c>
      <c r="LC76" s="19" t="str">
        <f ca="1">IFERROR(__xludf.DUMMYFUNCTION("""COMPUTED_VALUE"""),"За")</f>
        <v>За</v>
      </c>
      <c r="LD76" s="19">
        <f ca="1">IFERROR(__xludf.DUMMYFUNCTION("""COMPUTED_VALUE"""),98)</f>
        <v>98</v>
      </c>
      <c r="LE76" s="19" t="str">
        <f ca="1">IFERROR(__xludf.DUMMYFUNCTION("""COMPUTED_VALUE"""),"Кримчак  С. О.")</f>
        <v>Кримчак  С. О.</v>
      </c>
      <c r="LF76" s="19" t="str">
        <f ca="1">IFERROR(__xludf.DUMMYFUNCTION("""COMPUTED_VALUE"""),"За")</f>
        <v>За</v>
      </c>
      <c r="LG76" s="19">
        <f ca="1">IFERROR(__xludf.DUMMYFUNCTION("""COMPUTED_VALUE"""),98)</f>
        <v>98</v>
      </c>
      <c r="LH76" s="19" t="str">
        <f ca="1">IFERROR(__xludf.DUMMYFUNCTION("""COMPUTED_VALUE"""),"Кримчак  С. О.")</f>
        <v>Кримчак  С. О.</v>
      </c>
      <c r="LI76" s="19" t="str">
        <f ca="1">IFERROR(__xludf.DUMMYFUNCTION("""COMPUTED_VALUE"""),"За")</f>
        <v>За</v>
      </c>
      <c r="LJ76" s="19">
        <f ca="1">IFERROR(__xludf.DUMMYFUNCTION("""COMPUTED_VALUE"""),98)</f>
        <v>98</v>
      </c>
      <c r="LK76" s="19" t="str">
        <f ca="1">IFERROR(__xludf.DUMMYFUNCTION("""COMPUTED_VALUE"""),"Кримчак  С. О.")</f>
        <v>Кримчак  С. О.</v>
      </c>
      <c r="LL76" s="19" t="str">
        <f ca="1">IFERROR(__xludf.DUMMYFUNCTION("""COMPUTED_VALUE"""),"Не голосував")</f>
        <v>Не голосував</v>
      </c>
      <c r="LM76" s="19">
        <f ca="1">IFERROR(__xludf.DUMMYFUNCTION("""COMPUTED_VALUE"""),98)</f>
        <v>98</v>
      </c>
      <c r="LN76" s="19" t="str">
        <f ca="1">IFERROR(__xludf.DUMMYFUNCTION("""COMPUTED_VALUE"""),"Кримчак  С. О.")</f>
        <v>Кримчак  С. О.</v>
      </c>
      <c r="LO76" s="19" t="str">
        <f ca="1">IFERROR(__xludf.DUMMYFUNCTION("""COMPUTED_VALUE"""),"За")</f>
        <v>За</v>
      </c>
      <c r="LP76" s="19">
        <f ca="1">IFERROR(__xludf.DUMMYFUNCTION("""COMPUTED_VALUE"""),98)</f>
        <v>98</v>
      </c>
      <c r="LQ76" s="19" t="str">
        <f ca="1">IFERROR(__xludf.DUMMYFUNCTION("""COMPUTED_VALUE"""),"Кримчак  С. О.")</f>
        <v>Кримчак  С. О.</v>
      </c>
      <c r="LR76" s="19" t="str">
        <f ca="1">IFERROR(__xludf.DUMMYFUNCTION("""COMPUTED_VALUE"""),"Не голосував")</f>
        <v>Не голосував</v>
      </c>
      <c r="LS76" s="19">
        <f ca="1">IFERROR(__xludf.DUMMYFUNCTION("""COMPUTED_VALUE"""),98)</f>
        <v>98</v>
      </c>
      <c r="LT76" s="19" t="str">
        <f ca="1">IFERROR(__xludf.DUMMYFUNCTION("""COMPUTED_VALUE"""),"Кримчак  С. О.")</f>
        <v>Кримчак  С. О.</v>
      </c>
      <c r="LU76" s="19" t="str">
        <f ca="1">IFERROR(__xludf.DUMMYFUNCTION("""COMPUTED_VALUE"""),"Не голосував")</f>
        <v>Не голосував</v>
      </c>
      <c r="LV76" s="19">
        <f ca="1">IFERROR(__xludf.DUMMYFUNCTION("""COMPUTED_VALUE"""),98)</f>
        <v>98</v>
      </c>
      <c r="LW76" s="19" t="str">
        <f ca="1">IFERROR(__xludf.DUMMYFUNCTION("""COMPUTED_VALUE"""),"Кримчак  С. О.")</f>
        <v>Кримчак  С. О.</v>
      </c>
      <c r="LX76" s="19" t="str">
        <f ca="1">IFERROR(__xludf.DUMMYFUNCTION("""COMPUTED_VALUE"""),"Не голосував")</f>
        <v>Не голосував</v>
      </c>
      <c r="LY76" s="19">
        <f ca="1">IFERROR(__xludf.DUMMYFUNCTION("""COMPUTED_VALUE"""),98)</f>
        <v>98</v>
      </c>
      <c r="LZ76" s="19" t="str">
        <f ca="1">IFERROR(__xludf.DUMMYFUNCTION("""COMPUTED_VALUE"""),"Кримчак  С. О.")</f>
        <v>Кримчак  С. О.</v>
      </c>
      <c r="MA76" s="19" t="str">
        <f ca="1">IFERROR(__xludf.DUMMYFUNCTION("""COMPUTED_VALUE"""),"За")</f>
        <v>За</v>
      </c>
      <c r="MB76" s="19">
        <f ca="1">IFERROR(__xludf.DUMMYFUNCTION("""COMPUTED_VALUE"""),98)</f>
        <v>98</v>
      </c>
      <c r="MC76" s="19" t="str">
        <f ca="1">IFERROR(__xludf.DUMMYFUNCTION("""COMPUTED_VALUE"""),"Кримчак  С. О.")</f>
        <v>Кримчак  С. О.</v>
      </c>
      <c r="MD76" s="19" t="str">
        <f ca="1">IFERROR(__xludf.DUMMYFUNCTION("""COMPUTED_VALUE"""),"За")</f>
        <v>За</v>
      </c>
      <c r="ME76" s="19">
        <f ca="1">IFERROR(__xludf.DUMMYFUNCTION("""COMPUTED_VALUE"""),98)</f>
        <v>98</v>
      </c>
      <c r="MF76" s="19" t="str">
        <f ca="1">IFERROR(__xludf.DUMMYFUNCTION("""COMPUTED_VALUE"""),"Кримчак  С. О.")</f>
        <v>Кримчак  С. О.</v>
      </c>
      <c r="MG76" s="19" t="str">
        <f ca="1">IFERROR(__xludf.DUMMYFUNCTION("""COMPUTED_VALUE"""),"За")</f>
        <v>За</v>
      </c>
      <c r="MH76" s="19">
        <f ca="1">IFERROR(__xludf.DUMMYFUNCTION("""COMPUTED_VALUE"""),98)</f>
        <v>98</v>
      </c>
      <c r="MI76" s="19" t="str">
        <f ca="1">IFERROR(__xludf.DUMMYFUNCTION("""COMPUTED_VALUE"""),"Кримчак  С. О.")</f>
        <v>Кримчак  С. О.</v>
      </c>
      <c r="MJ76" s="19" t="str">
        <f ca="1">IFERROR(__xludf.DUMMYFUNCTION("""COMPUTED_VALUE"""),"Не голосував")</f>
        <v>Не голосував</v>
      </c>
      <c r="MK76" s="19">
        <f ca="1">IFERROR(__xludf.DUMMYFUNCTION("""COMPUTED_VALUE"""),98)</f>
        <v>98</v>
      </c>
      <c r="ML76" s="19" t="str">
        <f ca="1">IFERROR(__xludf.DUMMYFUNCTION("""COMPUTED_VALUE"""),"Кримчак  С. О.")</f>
        <v>Кримчак  С. О.</v>
      </c>
      <c r="MM76" s="19" t="str">
        <f ca="1">IFERROR(__xludf.DUMMYFUNCTION("""COMPUTED_VALUE"""),"За")</f>
        <v>За</v>
      </c>
      <c r="MN76" s="19">
        <f ca="1">IFERROR(__xludf.DUMMYFUNCTION("""COMPUTED_VALUE"""),98)</f>
        <v>98</v>
      </c>
      <c r="MO76" s="19" t="str">
        <f ca="1">IFERROR(__xludf.DUMMYFUNCTION("""COMPUTED_VALUE"""),"Кримчак  С. О.")</f>
        <v>Кримчак  С. О.</v>
      </c>
      <c r="MP76" s="19" t="str">
        <f ca="1">IFERROR(__xludf.DUMMYFUNCTION("""COMPUTED_VALUE"""),"За")</f>
        <v>За</v>
      </c>
      <c r="MQ76" s="19">
        <f ca="1">IFERROR(__xludf.DUMMYFUNCTION("""COMPUTED_VALUE"""),98)</f>
        <v>98</v>
      </c>
      <c r="MR76" s="19" t="str">
        <f ca="1">IFERROR(__xludf.DUMMYFUNCTION("""COMPUTED_VALUE"""),"Кримчак  С. О.")</f>
        <v>Кримчак  С. О.</v>
      </c>
      <c r="MS76" s="19" t="str">
        <f ca="1">IFERROR(__xludf.DUMMYFUNCTION("""COMPUTED_VALUE"""),"Не голосував")</f>
        <v>Не голосував</v>
      </c>
      <c r="MT76" s="19">
        <f ca="1">IFERROR(__xludf.DUMMYFUNCTION("""COMPUTED_VALUE"""),98)</f>
        <v>98</v>
      </c>
      <c r="MU76" s="19" t="str">
        <f ca="1">IFERROR(__xludf.DUMMYFUNCTION("""COMPUTED_VALUE"""),"Кримчак  С. О.")</f>
        <v>Кримчак  С. О.</v>
      </c>
      <c r="MV76" s="19" t="str">
        <f ca="1">IFERROR(__xludf.DUMMYFUNCTION("""COMPUTED_VALUE"""),"За")</f>
        <v>За</v>
      </c>
      <c r="MW76" s="19">
        <f ca="1">IFERROR(__xludf.DUMMYFUNCTION("""COMPUTED_VALUE"""),98)</f>
        <v>98</v>
      </c>
      <c r="MX76" s="19" t="str">
        <f ca="1">IFERROR(__xludf.DUMMYFUNCTION("""COMPUTED_VALUE"""),"Кримчак  С. О.")</f>
        <v>Кримчак  С. О.</v>
      </c>
      <c r="MY76" s="19" t="str">
        <f ca="1">IFERROR(__xludf.DUMMYFUNCTION("""COMPUTED_VALUE"""),"Не голосував")</f>
        <v>Не голосував</v>
      </c>
      <c r="MZ76" s="19">
        <f ca="1">IFERROR(__xludf.DUMMYFUNCTION("""COMPUTED_VALUE"""),98)</f>
        <v>98</v>
      </c>
      <c r="NA76" s="19" t="str">
        <f ca="1">IFERROR(__xludf.DUMMYFUNCTION("""COMPUTED_VALUE"""),"Кримчак  С. О.")</f>
        <v>Кримчак  С. О.</v>
      </c>
      <c r="NB76" s="19" t="str">
        <f ca="1">IFERROR(__xludf.DUMMYFUNCTION("""COMPUTED_VALUE"""),"Не голосував")</f>
        <v>Не голосував</v>
      </c>
      <c r="NC76" s="19">
        <f ca="1">IFERROR(__xludf.DUMMYFUNCTION("""COMPUTED_VALUE"""),98)</f>
        <v>98</v>
      </c>
      <c r="ND76" s="19" t="str">
        <f ca="1">IFERROR(__xludf.DUMMYFUNCTION("""COMPUTED_VALUE"""),"Кримчак  С. О.")</f>
        <v>Кримчак  С. О.</v>
      </c>
      <c r="NE76" s="19" t="str">
        <f ca="1">IFERROR(__xludf.DUMMYFUNCTION("""COMPUTED_VALUE"""),"Не голосував")</f>
        <v>Не голосував</v>
      </c>
      <c r="NF76" s="19">
        <f ca="1">IFERROR(__xludf.DUMMYFUNCTION("""COMPUTED_VALUE"""),98)</f>
        <v>98</v>
      </c>
      <c r="NG76" s="19" t="str">
        <f ca="1">IFERROR(__xludf.DUMMYFUNCTION("""COMPUTED_VALUE"""),"Кримчак  С. О.")</f>
        <v>Кримчак  С. О.</v>
      </c>
      <c r="NH76" s="19" t="str">
        <f ca="1">IFERROR(__xludf.DUMMYFUNCTION("""COMPUTED_VALUE"""),"Не голосував")</f>
        <v>Не голосував</v>
      </c>
      <c r="NI76" s="19">
        <f ca="1">IFERROR(__xludf.DUMMYFUNCTION("""COMPUTED_VALUE"""),98)</f>
        <v>98</v>
      </c>
      <c r="NJ76" s="19" t="str">
        <f ca="1">IFERROR(__xludf.DUMMYFUNCTION("""COMPUTED_VALUE"""),"Кримчак  С. О.")</f>
        <v>Кримчак  С. О.</v>
      </c>
      <c r="NK76" s="19" t="str">
        <f ca="1">IFERROR(__xludf.DUMMYFUNCTION("""COMPUTED_VALUE"""),"За")</f>
        <v>За</v>
      </c>
      <c r="NL76" s="19">
        <f ca="1">IFERROR(__xludf.DUMMYFUNCTION("""COMPUTED_VALUE"""),98)</f>
        <v>98</v>
      </c>
      <c r="NM76" s="19" t="str">
        <f ca="1">IFERROR(__xludf.DUMMYFUNCTION("""COMPUTED_VALUE"""),"Кримчак  С. О.")</f>
        <v>Кримчак  С. О.</v>
      </c>
      <c r="NN76" s="19" t="str">
        <f ca="1">IFERROR(__xludf.DUMMYFUNCTION("""COMPUTED_VALUE"""),"Не голосував")</f>
        <v>Не голосував</v>
      </c>
      <c r="NO76" s="19">
        <f ca="1">IFERROR(__xludf.DUMMYFUNCTION("""COMPUTED_VALUE"""),98)</f>
        <v>98</v>
      </c>
      <c r="NP76" s="19" t="str">
        <f ca="1">IFERROR(__xludf.DUMMYFUNCTION("""COMPUTED_VALUE"""),"Кримчак  С. О.")</f>
        <v>Кримчак  С. О.</v>
      </c>
      <c r="NQ76" s="19" t="str">
        <f ca="1">IFERROR(__xludf.DUMMYFUNCTION("""COMPUTED_VALUE"""),"Не голосував")</f>
        <v>Не голосував</v>
      </c>
      <c r="NR76" s="19">
        <f ca="1">IFERROR(__xludf.DUMMYFUNCTION("""COMPUTED_VALUE"""),98)</f>
        <v>98</v>
      </c>
      <c r="NS76" s="19" t="str">
        <f ca="1">IFERROR(__xludf.DUMMYFUNCTION("""COMPUTED_VALUE"""),"Кримчак  С. О.")</f>
        <v>Кримчак  С. О.</v>
      </c>
      <c r="NT76" s="19" t="str">
        <f ca="1">IFERROR(__xludf.DUMMYFUNCTION("""COMPUTED_VALUE"""),"Не голосував")</f>
        <v>Не голосував</v>
      </c>
      <c r="NU76" s="19">
        <f ca="1">IFERROR(__xludf.DUMMYFUNCTION("""COMPUTED_VALUE"""),98)</f>
        <v>98</v>
      </c>
      <c r="NV76" s="19" t="str">
        <f ca="1">IFERROR(__xludf.DUMMYFUNCTION("""COMPUTED_VALUE"""),"Кримчак  С. О.")</f>
        <v>Кримчак  С. О.</v>
      </c>
      <c r="NW76" s="19" t="str">
        <f ca="1">IFERROR(__xludf.DUMMYFUNCTION("""COMPUTED_VALUE"""),"Не голосував")</f>
        <v>Не голосував</v>
      </c>
      <c r="NX76" s="19">
        <f ca="1">IFERROR(__xludf.DUMMYFUNCTION("""COMPUTED_VALUE"""),98)</f>
        <v>98</v>
      </c>
      <c r="NY76" s="19" t="str">
        <f ca="1">IFERROR(__xludf.DUMMYFUNCTION("""COMPUTED_VALUE"""),"Кримчак  С. О.")</f>
        <v>Кримчак  С. О.</v>
      </c>
      <c r="NZ76" s="19" t="str">
        <f ca="1">IFERROR(__xludf.DUMMYFUNCTION("""COMPUTED_VALUE"""),"Не голосував")</f>
        <v>Не голосував</v>
      </c>
      <c r="OA76" s="19">
        <f ca="1">IFERROR(__xludf.DUMMYFUNCTION("""COMPUTED_VALUE"""),98)</f>
        <v>98</v>
      </c>
      <c r="OB76" s="19" t="str">
        <f ca="1">IFERROR(__xludf.DUMMYFUNCTION("""COMPUTED_VALUE"""),"Кримчак  С. О.")</f>
        <v>Кримчак  С. О.</v>
      </c>
      <c r="OC76" s="19" t="str">
        <f ca="1">IFERROR(__xludf.DUMMYFUNCTION("""COMPUTED_VALUE"""),"Не голосував")</f>
        <v>Не голосував</v>
      </c>
      <c r="OD76" s="19">
        <f ca="1">IFERROR(__xludf.DUMMYFUNCTION("""COMPUTED_VALUE"""),98)</f>
        <v>98</v>
      </c>
      <c r="OE76" s="19" t="str">
        <f ca="1">IFERROR(__xludf.DUMMYFUNCTION("""COMPUTED_VALUE"""),"Кримчак  С. О.")</f>
        <v>Кримчак  С. О.</v>
      </c>
      <c r="OF76" s="19" t="str">
        <f ca="1">IFERROR(__xludf.DUMMYFUNCTION("""COMPUTED_VALUE"""),"Не голосував")</f>
        <v>Не голосував</v>
      </c>
      <c r="OG76" s="19">
        <f ca="1">IFERROR(__xludf.DUMMYFUNCTION("""COMPUTED_VALUE"""),98)</f>
        <v>98</v>
      </c>
      <c r="OH76" s="19" t="str">
        <f ca="1">IFERROR(__xludf.DUMMYFUNCTION("""COMPUTED_VALUE"""),"Кримчак  С. О.")</f>
        <v>Кримчак  С. О.</v>
      </c>
      <c r="OI76" s="19" t="str">
        <f ca="1">IFERROR(__xludf.DUMMYFUNCTION("""COMPUTED_VALUE"""),"За")</f>
        <v>За</v>
      </c>
      <c r="OJ76" s="19">
        <f ca="1">IFERROR(__xludf.DUMMYFUNCTION("""COMPUTED_VALUE"""),98)</f>
        <v>98</v>
      </c>
      <c r="OK76" s="19" t="str">
        <f ca="1">IFERROR(__xludf.DUMMYFUNCTION("""COMPUTED_VALUE"""),"Кримчак  С. О.")</f>
        <v>Кримчак  С. О.</v>
      </c>
      <c r="OL76" s="19" t="str">
        <f ca="1">IFERROR(__xludf.DUMMYFUNCTION("""COMPUTED_VALUE"""),"За")</f>
        <v>За</v>
      </c>
      <c r="OM76" s="19">
        <f ca="1">IFERROR(__xludf.DUMMYFUNCTION("""COMPUTED_VALUE"""),98)</f>
        <v>98</v>
      </c>
      <c r="ON76" s="19" t="str">
        <f ca="1">IFERROR(__xludf.DUMMYFUNCTION("""COMPUTED_VALUE"""),"Кримчак  С. О.")</f>
        <v>Кримчак  С. О.</v>
      </c>
      <c r="OO76" s="19" t="str">
        <f ca="1">IFERROR(__xludf.DUMMYFUNCTION("""COMPUTED_VALUE"""),"За")</f>
        <v>За</v>
      </c>
      <c r="OP76" s="19">
        <f ca="1">IFERROR(__xludf.DUMMYFUNCTION("""COMPUTED_VALUE"""),98)</f>
        <v>98</v>
      </c>
      <c r="OQ76" s="19" t="str">
        <f ca="1">IFERROR(__xludf.DUMMYFUNCTION("""COMPUTED_VALUE"""),"Кримчак  С. О.")</f>
        <v>Кримчак  С. О.</v>
      </c>
      <c r="OR76" s="19" t="str">
        <f ca="1">IFERROR(__xludf.DUMMYFUNCTION("""COMPUTED_VALUE"""),"За")</f>
        <v>За</v>
      </c>
      <c r="OS76" s="19">
        <f ca="1">IFERROR(__xludf.DUMMYFUNCTION("""COMPUTED_VALUE"""),98)</f>
        <v>98</v>
      </c>
      <c r="OT76" s="19" t="str">
        <f ca="1">IFERROR(__xludf.DUMMYFUNCTION("""COMPUTED_VALUE"""),"Кримчак  С. О.")</f>
        <v>Кримчак  С. О.</v>
      </c>
      <c r="OU76" s="19" t="str">
        <f ca="1">IFERROR(__xludf.DUMMYFUNCTION("""COMPUTED_VALUE"""),"За")</f>
        <v>За</v>
      </c>
      <c r="OV76" s="19">
        <f ca="1">IFERROR(__xludf.DUMMYFUNCTION("""COMPUTED_VALUE"""),98)</f>
        <v>98</v>
      </c>
      <c r="OW76" s="19" t="str">
        <f ca="1">IFERROR(__xludf.DUMMYFUNCTION("""COMPUTED_VALUE"""),"Кримчак  С. О.")</f>
        <v>Кримчак  С. О.</v>
      </c>
      <c r="OX76" s="19" t="str">
        <f ca="1">IFERROR(__xludf.DUMMYFUNCTION("""COMPUTED_VALUE"""),"За")</f>
        <v>За</v>
      </c>
      <c r="OY76" s="19">
        <f ca="1">IFERROR(__xludf.DUMMYFUNCTION("""COMPUTED_VALUE"""),98)</f>
        <v>98</v>
      </c>
      <c r="OZ76" s="19" t="str">
        <f ca="1">IFERROR(__xludf.DUMMYFUNCTION("""COMPUTED_VALUE"""),"Кримчак  С. О.")</f>
        <v>Кримчак  С. О.</v>
      </c>
      <c r="PA76" s="19" t="str">
        <f ca="1">IFERROR(__xludf.DUMMYFUNCTION("""COMPUTED_VALUE"""),"За")</f>
        <v>За</v>
      </c>
      <c r="PB76" s="19">
        <f ca="1">IFERROR(__xludf.DUMMYFUNCTION("""COMPUTED_VALUE"""),98)</f>
        <v>98</v>
      </c>
      <c r="PC76" s="19" t="str">
        <f ca="1">IFERROR(__xludf.DUMMYFUNCTION("""COMPUTED_VALUE"""),"Кримчак  С. О.")</f>
        <v>Кримчак  С. О.</v>
      </c>
      <c r="PD76" s="19" t="str">
        <f ca="1">IFERROR(__xludf.DUMMYFUNCTION("""COMPUTED_VALUE"""),"За")</f>
        <v>За</v>
      </c>
      <c r="PE76" s="19">
        <f ca="1">IFERROR(__xludf.DUMMYFUNCTION("""COMPUTED_VALUE"""),98)</f>
        <v>98</v>
      </c>
      <c r="PF76" s="19" t="str">
        <f ca="1">IFERROR(__xludf.DUMMYFUNCTION("""COMPUTED_VALUE"""),"Кримчак  С. О.")</f>
        <v>Кримчак  С. О.</v>
      </c>
      <c r="PG76" s="19" t="str">
        <f ca="1">IFERROR(__xludf.DUMMYFUNCTION("""COMPUTED_VALUE"""),"За")</f>
        <v>За</v>
      </c>
      <c r="PH76" s="19">
        <f ca="1">IFERROR(__xludf.DUMMYFUNCTION("""COMPUTED_VALUE"""),98)</f>
        <v>98</v>
      </c>
      <c r="PI76" s="19" t="str">
        <f ca="1">IFERROR(__xludf.DUMMYFUNCTION("""COMPUTED_VALUE"""),"Кримчак  С. О.")</f>
        <v>Кримчак  С. О.</v>
      </c>
      <c r="PJ76" s="19" t="str">
        <f ca="1">IFERROR(__xludf.DUMMYFUNCTION("""COMPUTED_VALUE"""),"За")</f>
        <v>За</v>
      </c>
      <c r="PK76" s="19">
        <f ca="1">IFERROR(__xludf.DUMMYFUNCTION("""COMPUTED_VALUE"""),98)</f>
        <v>98</v>
      </c>
      <c r="PL76" s="19" t="str">
        <f ca="1">IFERROR(__xludf.DUMMYFUNCTION("""COMPUTED_VALUE"""),"Кримчак  С. О.")</f>
        <v>Кримчак  С. О.</v>
      </c>
      <c r="PM76" s="19" t="str">
        <f ca="1">IFERROR(__xludf.DUMMYFUNCTION("""COMPUTED_VALUE"""),"Не голосував")</f>
        <v>Не голосував</v>
      </c>
      <c r="PN76" s="19">
        <f ca="1">IFERROR(__xludf.DUMMYFUNCTION("""COMPUTED_VALUE"""),98)</f>
        <v>98</v>
      </c>
      <c r="PO76" s="19" t="str">
        <f ca="1">IFERROR(__xludf.DUMMYFUNCTION("""COMPUTED_VALUE"""),"Кримчак  С. О.")</f>
        <v>Кримчак  С. О.</v>
      </c>
      <c r="PP76" s="19" t="str">
        <f ca="1">IFERROR(__xludf.DUMMYFUNCTION("""COMPUTED_VALUE"""),"За")</f>
        <v>За</v>
      </c>
      <c r="PQ76" s="19">
        <f ca="1">IFERROR(__xludf.DUMMYFUNCTION("""COMPUTED_VALUE"""),98)</f>
        <v>98</v>
      </c>
      <c r="PR76" s="19" t="str">
        <f ca="1">IFERROR(__xludf.DUMMYFUNCTION("""COMPUTED_VALUE"""),"Кримчак  С. О.")</f>
        <v>Кримчак  С. О.</v>
      </c>
      <c r="PS76" s="19" t="str">
        <f ca="1">IFERROR(__xludf.DUMMYFUNCTION("""COMPUTED_VALUE"""),"За")</f>
        <v>За</v>
      </c>
      <c r="PT76" s="19">
        <f ca="1">IFERROR(__xludf.DUMMYFUNCTION("""COMPUTED_VALUE"""),98)</f>
        <v>98</v>
      </c>
      <c r="PU76" s="19" t="str">
        <f ca="1">IFERROR(__xludf.DUMMYFUNCTION("""COMPUTED_VALUE"""),"Кримчак  С. О.")</f>
        <v>Кримчак  С. О.</v>
      </c>
      <c r="PV76" s="19" t="str">
        <f ca="1">IFERROR(__xludf.DUMMYFUNCTION("""COMPUTED_VALUE"""),"За")</f>
        <v>За</v>
      </c>
      <c r="PW76" s="19">
        <f ca="1">IFERROR(__xludf.DUMMYFUNCTION("""COMPUTED_VALUE"""),98)</f>
        <v>98</v>
      </c>
      <c r="PX76" s="19" t="str">
        <f ca="1">IFERROR(__xludf.DUMMYFUNCTION("""COMPUTED_VALUE"""),"Кримчак  С. О.")</f>
        <v>Кримчак  С. О.</v>
      </c>
      <c r="PY76" s="19" t="str">
        <f ca="1">IFERROR(__xludf.DUMMYFUNCTION("""COMPUTED_VALUE"""),"За")</f>
        <v>За</v>
      </c>
      <c r="PZ76" s="19">
        <f ca="1">IFERROR(__xludf.DUMMYFUNCTION("""COMPUTED_VALUE"""),98)</f>
        <v>98</v>
      </c>
      <c r="QA76" s="19" t="str">
        <f ca="1">IFERROR(__xludf.DUMMYFUNCTION("""COMPUTED_VALUE"""),"Кримчак  С. О.")</f>
        <v>Кримчак  С. О.</v>
      </c>
      <c r="QB76" s="19" t="str">
        <f ca="1">IFERROR(__xludf.DUMMYFUNCTION("""COMPUTED_VALUE"""),"За")</f>
        <v>За</v>
      </c>
      <c r="QC76" s="19">
        <f ca="1">IFERROR(__xludf.DUMMYFUNCTION("""COMPUTED_VALUE"""),98)</f>
        <v>98</v>
      </c>
      <c r="QD76" s="19" t="str">
        <f ca="1">IFERROR(__xludf.DUMMYFUNCTION("""COMPUTED_VALUE"""),"Кримчак  С. О.")</f>
        <v>Кримчак  С. О.</v>
      </c>
      <c r="QE76" s="19" t="str">
        <f ca="1">IFERROR(__xludf.DUMMYFUNCTION("""COMPUTED_VALUE"""),"За")</f>
        <v>За</v>
      </c>
      <c r="QF76" s="19">
        <f ca="1">IFERROR(__xludf.DUMMYFUNCTION("""COMPUTED_VALUE"""),98)</f>
        <v>98</v>
      </c>
      <c r="QG76" s="19" t="str">
        <f ca="1">IFERROR(__xludf.DUMMYFUNCTION("""COMPUTED_VALUE"""),"Кримчак  С. О.")</f>
        <v>Кримчак  С. О.</v>
      </c>
      <c r="QH76" s="19" t="str">
        <f ca="1">IFERROR(__xludf.DUMMYFUNCTION("""COMPUTED_VALUE"""),"Не голосував")</f>
        <v>Не голосував</v>
      </c>
      <c r="QI76" s="19">
        <f ca="1">IFERROR(__xludf.DUMMYFUNCTION("""COMPUTED_VALUE"""),98)</f>
        <v>98</v>
      </c>
      <c r="QJ76" s="19" t="str">
        <f ca="1">IFERROR(__xludf.DUMMYFUNCTION("""COMPUTED_VALUE"""),"Кримчак  С. О.")</f>
        <v>Кримчак  С. О.</v>
      </c>
      <c r="QK76" s="19" t="str">
        <f ca="1">IFERROR(__xludf.DUMMYFUNCTION("""COMPUTED_VALUE"""),"Не голосував")</f>
        <v>Не голосував</v>
      </c>
    </row>
    <row r="77" spans="1:453" ht="12.75">
      <c r="A77" s="17">
        <f ca="1">IFERROR(__xludf.DUMMYFUNCTION("""COMPUTED_VALUE"""),100)</f>
        <v>100</v>
      </c>
      <c r="B77" s="17" t="str">
        <f ca="1">IFERROR(__xludf.DUMMYFUNCTION("""COMPUTED_VALUE"""),"Омельченко  О. О.")</f>
        <v>Омельченко  О. О.</v>
      </c>
      <c r="C77" s="19" t="str">
        <f ca="1">IFERROR(__xludf.DUMMYFUNCTION("""COMPUTED_VALUE"""),"За")</f>
        <v>За</v>
      </c>
      <c r="D77" s="19">
        <f ca="1">IFERROR(__xludf.DUMMYFUNCTION("""COMPUTED_VALUE"""),100)</f>
        <v>100</v>
      </c>
      <c r="E77" s="19" t="str">
        <f ca="1">IFERROR(__xludf.DUMMYFUNCTION("""COMPUTED_VALUE"""),"Омельченко  О. О.")</f>
        <v>Омельченко  О. О.</v>
      </c>
      <c r="F77" s="19" t="str">
        <f ca="1">IFERROR(__xludf.DUMMYFUNCTION("""COMPUTED_VALUE"""),"За")</f>
        <v>За</v>
      </c>
      <c r="G77" s="19">
        <f ca="1">IFERROR(__xludf.DUMMYFUNCTION("""COMPUTED_VALUE"""),100)</f>
        <v>100</v>
      </c>
      <c r="H77" s="19" t="str">
        <f ca="1">IFERROR(__xludf.DUMMYFUNCTION("""COMPUTED_VALUE"""),"Омельченко  О. О.")</f>
        <v>Омельченко  О. О.</v>
      </c>
      <c r="I77" s="19" t="str">
        <f ca="1">IFERROR(__xludf.DUMMYFUNCTION("""COMPUTED_VALUE"""),"За")</f>
        <v>За</v>
      </c>
      <c r="J77" s="19">
        <f ca="1">IFERROR(__xludf.DUMMYFUNCTION("""COMPUTED_VALUE"""),100)</f>
        <v>100</v>
      </c>
      <c r="K77" s="19" t="str">
        <f ca="1">IFERROR(__xludf.DUMMYFUNCTION("""COMPUTED_VALUE"""),"Омельченко  О. О.")</f>
        <v>Омельченко  О. О.</v>
      </c>
      <c r="L77" s="19" t="str">
        <f ca="1">IFERROR(__xludf.DUMMYFUNCTION("""COMPUTED_VALUE"""),"За")</f>
        <v>За</v>
      </c>
      <c r="M77" s="19">
        <f ca="1">IFERROR(__xludf.DUMMYFUNCTION("""COMPUTED_VALUE"""),100)</f>
        <v>100</v>
      </c>
      <c r="N77" s="19" t="str">
        <f ca="1">IFERROR(__xludf.DUMMYFUNCTION("""COMPUTED_VALUE"""),"Омельченко  О. О.")</f>
        <v>Омельченко  О. О.</v>
      </c>
      <c r="O77" s="19" t="str">
        <f ca="1">IFERROR(__xludf.DUMMYFUNCTION("""COMPUTED_VALUE"""),"За")</f>
        <v>За</v>
      </c>
      <c r="P77" s="19">
        <f ca="1">IFERROR(__xludf.DUMMYFUNCTION("""COMPUTED_VALUE"""),100)</f>
        <v>100</v>
      </c>
      <c r="Q77" s="19" t="str">
        <f ca="1">IFERROR(__xludf.DUMMYFUNCTION("""COMPUTED_VALUE"""),"Омельченко  О. О.")</f>
        <v>Омельченко  О. О.</v>
      </c>
      <c r="R77" s="19" t="str">
        <f ca="1">IFERROR(__xludf.DUMMYFUNCTION("""COMPUTED_VALUE"""),"За")</f>
        <v>За</v>
      </c>
      <c r="S77" s="19">
        <f ca="1">IFERROR(__xludf.DUMMYFUNCTION("""COMPUTED_VALUE"""),100)</f>
        <v>100</v>
      </c>
      <c r="T77" s="19" t="str">
        <f ca="1">IFERROR(__xludf.DUMMYFUNCTION("""COMPUTED_VALUE"""),"Омельченко  О. О.")</f>
        <v>Омельченко  О. О.</v>
      </c>
      <c r="U77" s="19" t="str">
        <f ca="1">IFERROR(__xludf.DUMMYFUNCTION("""COMPUTED_VALUE"""),"За")</f>
        <v>За</v>
      </c>
      <c r="V77" s="19">
        <f ca="1">IFERROR(__xludf.DUMMYFUNCTION("""COMPUTED_VALUE"""),100)</f>
        <v>100</v>
      </c>
      <c r="W77" s="19" t="str">
        <f ca="1">IFERROR(__xludf.DUMMYFUNCTION("""COMPUTED_VALUE"""),"Омельченко  О. О.")</f>
        <v>Омельченко  О. О.</v>
      </c>
      <c r="X77" s="19" t="str">
        <f ca="1">IFERROR(__xludf.DUMMYFUNCTION("""COMPUTED_VALUE"""),"За")</f>
        <v>За</v>
      </c>
      <c r="Y77" s="19">
        <f ca="1">IFERROR(__xludf.DUMMYFUNCTION("""COMPUTED_VALUE"""),100)</f>
        <v>100</v>
      </c>
      <c r="Z77" s="19" t="str">
        <f ca="1">IFERROR(__xludf.DUMMYFUNCTION("""COMPUTED_VALUE"""),"Омельченко  О. О.")</f>
        <v>Омельченко  О. О.</v>
      </c>
      <c r="AA77" s="19" t="str">
        <f ca="1">IFERROR(__xludf.DUMMYFUNCTION("""COMPUTED_VALUE"""),"За")</f>
        <v>За</v>
      </c>
      <c r="AB77" s="19">
        <f ca="1">IFERROR(__xludf.DUMMYFUNCTION("""COMPUTED_VALUE"""),100)</f>
        <v>100</v>
      </c>
      <c r="AC77" s="19" t="str">
        <f ca="1">IFERROR(__xludf.DUMMYFUNCTION("""COMPUTED_VALUE"""),"Омельченко  О. О.")</f>
        <v>Омельченко  О. О.</v>
      </c>
      <c r="AD77" s="19" t="str">
        <f ca="1">IFERROR(__xludf.DUMMYFUNCTION("""COMPUTED_VALUE"""),"За")</f>
        <v>За</v>
      </c>
      <c r="AE77" s="19">
        <f ca="1">IFERROR(__xludf.DUMMYFUNCTION("""COMPUTED_VALUE"""),100)</f>
        <v>100</v>
      </c>
      <c r="AF77" s="19" t="str">
        <f ca="1">IFERROR(__xludf.DUMMYFUNCTION("""COMPUTED_VALUE"""),"Омельченко  О. О.")</f>
        <v>Омельченко  О. О.</v>
      </c>
      <c r="AG77" s="19" t="str">
        <f ca="1">IFERROR(__xludf.DUMMYFUNCTION("""COMPUTED_VALUE"""),"За")</f>
        <v>За</v>
      </c>
      <c r="AH77" s="19">
        <f ca="1">IFERROR(__xludf.DUMMYFUNCTION("""COMPUTED_VALUE"""),100)</f>
        <v>100</v>
      </c>
      <c r="AI77" s="19" t="str">
        <f ca="1">IFERROR(__xludf.DUMMYFUNCTION("""COMPUTED_VALUE"""),"Омельченко  О. О.")</f>
        <v>Омельченко  О. О.</v>
      </c>
      <c r="AJ77" s="19" t="str">
        <f ca="1">IFERROR(__xludf.DUMMYFUNCTION("""COMPUTED_VALUE"""),"За")</f>
        <v>За</v>
      </c>
      <c r="AK77" s="19">
        <f ca="1">IFERROR(__xludf.DUMMYFUNCTION("""COMPUTED_VALUE"""),100)</f>
        <v>100</v>
      </c>
      <c r="AL77" s="19" t="str">
        <f ca="1">IFERROR(__xludf.DUMMYFUNCTION("""COMPUTED_VALUE"""),"Омельченко  О. О.")</f>
        <v>Омельченко  О. О.</v>
      </c>
      <c r="AM77" s="19" t="str">
        <f ca="1">IFERROR(__xludf.DUMMYFUNCTION("""COMPUTED_VALUE"""),"...")</f>
        <v>...</v>
      </c>
      <c r="AN77" s="19">
        <f ca="1">IFERROR(__xludf.DUMMYFUNCTION("""COMPUTED_VALUE"""),100)</f>
        <v>100</v>
      </c>
      <c r="AO77" s="19" t="str">
        <f ca="1">IFERROR(__xludf.DUMMYFUNCTION("""COMPUTED_VALUE"""),"Омельченко  О. О.")</f>
        <v>Омельченко  О. О.</v>
      </c>
      <c r="AP77" s="19" t="str">
        <f ca="1">IFERROR(__xludf.DUMMYFUNCTION("""COMPUTED_VALUE"""),"...")</f>
        <v>...</v>
      </c>
      <c r="AQ77" s="19">
        <f ca="1">IFERROR(__xludf.DUMMYFUNCTION("""COMPUTED_VALUE"""),100)</f>
        <v>100</v>
      </c>
      <c r="AR77" s="19" t="str">
        <f ca="1">IFERROR(__xludf.DUMMYFUNCTION("""COMPUTED_VALUE"""),"Омельченко  О. О.")</f>
        <v>Омельченко  О. О.</v>
      </c>
      <c r="AS77" s="19" t="str">
        <f ca="1">IFERROR(__xludf.DUMMYFUNCTION("""COMPUTED_VALUE"""),"...")</f>
        <v>...</v>
      </c>
      <c r="AT77" s="19">
        <f ca="1">IFERROR(__xludf.DUMMYFUNCTION("""COMPUTED_VALUE"""),100)</f>
        <v>100</v>
      </c>
      <c r="AU77" s="19" t="str">
        <f ca="1">IFERROR(__xludf.DUMMYFUNCTION("""COMPUTED_VALUE"""),"Омельченко  О. О.")</f>
        <v>Омельченко  О. О.</v>
      </c>
      <c r="AV77" s="19" t="str">
        <f ca="1">IFERROR(__xludf.DUMMYFUNCTION("""COMPUTED_VALUE"""),"...")</f>
        <v>...</v>
      </c>
      <c r="AW77" s="19">
        <f ca="1">IFERROR(__xludf.DUMMYFUNCTION("""COMPUTED_VALUE"""),100)</f>
        <v>100</v>
      </c>
      <c r="AX77" s="19" t="str">
        <f ca="1">IFERROR(__xludf.DUMMYFUNCTION("""COMPUTED_VALUE"""),"Омельченко  О. О.")</f>
        <v>Омельченко  О. О.</v>
      </c>
      <c r="AY77" s="19" t="str">
        <f ca="1">IFERROR(__xludf.DUMMYFUNCTION("""COMPUTED_VALUE"""),"...")</f>
        <v>...</v>
      </c>
      <c r="AZ77" s="19">
        <f ca="1">IFERROR(__xludf.DUMMYFUNCTION("""COMPUTED_VALUE"""),100)</f>
        <v>100</v>
      </c>
      <c r="BA77" s="19" t="str">
        <f ca="1">IFERROR(__xludf.DUMMYFUNCTION("""COMPUTED_VALUE"""),"Омельченко  О. О.")</f>
        <v>Омельченко  О. О.</v>
      </c>
      <c r="BB77" s="19" t="str">
        <f ca="1">IFERROR(__xludf.DUMMYFUNCTION("""COMPUTED_VALUE"""),"...")</f>
        <v>...</v>
      </c>
      <c r="BC77" s="19">
        <f ca="1">IFERROR(__xludf.DUMMYFUNCTION("""COMPUTED_VALUE"""),100)</f>
        <v>100</v>
      </c>
      <c r="BD77" s="19" t="str">
        <f ca="1">IFERROR(__xludf.DUMMYFUNCTION("""COMPUTED_VALUE"""),"Омельченко  О. О.")</f>
        <v>Омельченко  О. О.</v>
      </c>
      <c r="BE77" s="19" t="str">
        <f ca="1">IFERROR(__xludf.DUMMYFUNCTION("""COMPUTED_VALUE"""),"...")</f>
        <v>...</v>
      </c>
      <c r="BF77" s="19">
        <f ca="1">IFERROR(__xludf.DUMMYFUNCTION("""COMPUTED_VALUE"""),100)</f>
        <v>100</v>
      </c>
      <c r="BG77" s="19" t="str">
        <f ca="1">IFERROR(__xludf.DUMMYFUNCTION("""COMPUTED_VALUE"""),"Омельченко  О. О.")</f>
        <v>Омельченко  О. О.</v>
      </c>
      <c r="BH77" s="19" t="str">
        <f ca="1">IFERROR(__xludf.DUMMYFUNCTION("""COMPUTED_VALUE"""),"...")</f>
        <v>...</v>
      </c>
      <c r="BI77" s="19">
        <f ca="1">IFERROR(__xludf.DUMMYFUNCTION("""COMPUTED_VALUE"""),100)</f>
        <v>100</v>
      </c>
      <c r="BJ77" s="19" t="str">
        <f ca="1">IFERROR(__xludf.DUMMYFUNCTION("""COMPUTED_VALUE"""),"Омельченко  О. О.")</f>
        <v>Омельченко  О. О.</v>
      </c>
      <c r="BK77" s="19" t="str">
        <f ca="1">IFERROR(__xludf.DUMMYFUNCTION("""COMPUTED_VALUE"""),"...")</f>
        <v>...</v>
      </c>
      <c r="BL77" s="19">
        <f ca="1">IFERROR(__xludf.DUMMYFUNCTION("""COMPUTED_VALUE"""),100)</f>
        <v>100</v>
      </c>
      <c r="BM77" s="19" t="str">
        <f ca="1">IFERROR(__xludf.DUMMYFUNCTION("""COMPUTED_VALUE"""),"Омельченко  О. О.")</f>
        <v>Омельченко  О. О.</v>
      </c>
      <c r="BN77" s="19" t="str">
        <f ca="1">IFERROR(__xludf.DUMMYFUNCTION("""COMPUTED_VALUE"""),"...")</f>
        <v>...</v>
      </c>
      <c r="BO77" s="19">
        <f ca="1">IFERROR(__xludf.DUMMYFUNCTION("""COMPUTED_VALUE"""),100)</f>
        <v>100</v>
      </c>
      <c r="BP77" s="19" t="str">
        <f ca="1">IFERROR(__xludf.DUMMYFUNCTION("""COMPUTED_VALUE"""),"Омельченко  О. О.")</f>
        <v>Омельченко  О. О.</v>
      </c>
      <c r="BQ77" s="19" t="str">
        <f ca="1">IFERROR(__xludf.DUMMYFUNCTION("""COMPUTED_VALUE"""),"...")</f>
        <v>...</v>
      </c>
      <c r="BR77" s="19">
        <f ca="1">IFERROR(__xludf.DUMMYFUNCTION("""COMPUTED_VALUE"""),100)</f>
        <v>100</v>
      </c>
      <c r="BS77" s="19" t="str">
        <f ca="1">IFERROR(__xludf.DUMMYFUNCTION("""COMPUTED_VALUE"""),"Омельченко  О. О.")</f>
        <v>Омельченко  О. О.</v>
      </c>
      <c r="BT77" s="19" t="str">
        <f ca="1">IFERROR(__xludf.DUMMYFUNCTION("""COMPUTED_VALUE"""),"...")</f>
        <v>...</v>
      </c>
      <c r="BU77" s="19">
        <f ca="1">IFERROR(__xludf.DUMMYFUNCTION("""COMPUTED_VALUE"""),100)</f>
        <v>100</v>
      </c>
      <c r="BV77" s="19" t="str">
        <f ca="1">IFERROR(__xludf.DUMMYFUNCTION("""COMPUTED_VALUE"""),"Омельченко  О. О.")</f>
        <v>Омельченко  О. О.</v>
      </c>
      <c r="BW77" s="19" t="str">
        <f ca="1">IFERROR(__xludf.DUMMYFUNCTION("""COMPUTED_VALUE"""),"...")</f>
        <v>...</v>
      </c>
      <c r="BX77" s="19">
        <f ca="1">IFERROR(__xludf.DUMMYFUNCTION("""COMPUTED_VALUE"""),100)</f>
        <v>100</v>
      </c>
      <c r="BY77" s="19" t="str">
        <f ca="1">IFERROR(__xludf.DUMMYFUNCTION("""COMPUTED_VALUE"""),"Омельченко  О. О.")</f>
        <v>Омельченко  О. О.</v>
      </c>
      <c r="BZ77" s="19" t="str">
        <f ca="1">IFERROR(__xludf.DUMMYFUNCTION("""COMPUTED_VALUE"""),"...")</f>
        <v>...</v>
      </c>
      <c r="CA77" s="19">
        <f ca="1">IFERROR(__xludf.DUMMYFUNCTION("""COMPUTED_VALUE"""),100)</f>
        <v>100</v>
      </c>
      <c r="CB77" s="19" t="str">
        <f ca="1">IFERROR(__xludf.DUMMYFUNCTION("""COMPUTED_VALUE"""),"Омельченко  О. О.")</f>
        <v>Омельченко  О. О.</v>
      </c>
      <c r="CC77" s="19" t="str">
        <f ca="1">IFERROR(__xludf.DUMMYFUNCTION("""COMPUTED_VALUE"""),"...")</f>
        <v>...</v>
      </c>
      <c r="CD77" s="19">
        <f ca="1">IFERROR(__xludf.DUMMYFUNCTION("""COMPUTED_VALUE"""),100)</f>
        <v>100</v>
      </c>
      <c r="CE77" s="19" t="str">
        <f ca="1">IFERROR(__xludf.DUMMYFUNCTION("""COMPUTED_VALUE"""),"Омельченко  О. О.")</f>
        <v>Омельченко  О. О.</v>
      </c>
      <c r="CF77" s="19" t="str">
        <f ca="1">IFERROR(__xludf.DUMMYFUNCTION("""COMPUTED_VALUE"""),"...")</f>
        <v>...</v>
      </c>
      <c r="CG77" s="19">
        <f ca="1">IFERROR(__xludf.DUMMYFUNCTION("""COMPUTED_VALUE"""),100)</f>
        <v>100</v>
      </c>
      <c r="CH77" s="19" t="str">
        <f ca="1">IFERROR(__xludf.DUMMYFUNCTION("""COMPUTED_VALUE"""),"Омельченко  О. О.")</f>
        <v>Омельченко  О. О.</v>
      </c>
      <c r="CI77" s="19" t="str">
        <f ca="1">IFERROR(__xludf.DUMMYFUNCTION("""COMPUTED_VALUE"""),"...")</f>
        <v>...</v>
      </c>
      <c r="CJ77" s="19">
        <f ca="1">IFERROR(__xludf.DUMMYFUNCTION("""COMPUTED_VALUE"""),100)</f>
        <v>100</v>
      </c>
      <c r="CK77" s="19" t="str">
        <f ca="1">IFERROR(__xludf.DUMMYFUNCTION("""COMPUTED_VALUE"""),"Омельченко  О. О.")</f>
        <v>Омельченко  О. О.</v>
      </c>
      <c r="CL77" s="19" t="str">
        <f ca="1">IFERROR(__xludf.DUMMYFUNCTION("""COMPUTED_VALUE"""),"...")</f>
        <v>...</v>
      </c>
      <c r="CM77" s="19">
        <f ca="1">IFERROR(__xludf.DUMMYFUNCTION("""COMPUTED_VALUE"""),100)</f>
        <v>100</v>
      </c>
      <c r="CN77" s="19" t="str">
        <f ca="1">IFERROR(__xludf.DUMMYFUNCTION("""COMPUTED_VALUE"""),"Омельченко  О. О.")</f>
        <v>Омельченко  О. О.</v>
      </c>
      <c r="CO77" s="19" t="str">
        <f ca="1">IFERROR(__xludf.DUMMYFUNCTION("""COMPUTED_VALUE"""),"...")</f>
        <v>...</v>
      </c>
      <c r="CP77" s="19">
        <f ca="1">IFERROR(__xludf.DUMMYFUNCTION("""COMPUTED_VALUE"""),100)</f>
        <v>100</v>
      </c>
      <c r="CQ77" s="19" t="str">
        <f ca="1">IFERROR(__xludf.DUMMYFUNCTION("""COMPUTED_VALUE"""),"Омельченко  О. О.")</f>
        <v>Омельченко  О. О.</v>
      </c>
      <c r="CR77" s="19" t="str">
        <f ca="1">IFERROR(__xludf.DUMMYFUNCTION("""COMPUTED_VALUE"""),"...")</f>
        <v>...</v>
      </c>
      <c r="CS77" s="19">
        <f ca="1">IFERROR(__xludf.DUMMYFUNCTION("""COMPUTED_VALUE"""),100)</f>
        <v>100</v>
      </c>
      <c r="CT77" s="19" t="str">
        <f ca="1">IFERROR(__xludf.DUMMYFUNCTION("""COMPUTED_VALUE"""),"Омельченко  О. О.")</f>
        <v>Омельченко  О. О.</v>
      </c>
      <c r="CU77" s="19" t="str">
        <f ca="1">IFERROR(__xludf.DUMMYFUNCTION("""COMPUTED_VALUE"""),"...")</f>
        <v>...</v>
      </c>
      <c r="CV77" s="19">
        <f ca="1">IFERROR(__xludf.DUMMYFUNCTION("""COMPUTED_VALUE"""),100)</f>
        <v>100</v>
      </c>
      <c r="CW77" s="19" t="str">
        <f ca="1">IFERROR(__xludf.DUMMYFUNCTION("""COMPUTED_VALUE"""),"Омельченко  О. О.")</f>
        <v>Омельченко  О. О.</v>
      </c>
      <c r="CX77" s="19" t="str">
        <f ca="1">IFERROR(__xludf.DUMMYFUNCTION("""COMPUTED_VALUE"""),"...")</f>
        <v>...</v>
      </c>
      <c r="CY77" s="19">
        <f ca="1">IFERROR(__xludf.DUMMYFUNCTION("""COMPUTED_VALUE"""),100)</f>
        <v>100</v>
      </c>
      <c r="CZ77" s="19" t="str">
        <f ca="1">IFERROR(__xludf.DUMMYFUNCTION("""COMPUTED_VALUE"""),"Омельченко  О. О.")</f>
        <v>Омельченко  О. О.</v>
      </c>
      <c r="DA77" s="19" t="str">
        <f ca="1">IFERROR(__xludf.DUMMYFUNCTION("""COMPUTED_VALUE"""),"...")</f>
        <v>...</v>
      </c>
      <c r="DB77" s="19">
        <f ca="1">IFERROR(__xludf.DUMMYFUNCTION("""COMPUTED_VALUE"""),100)</f>
        <v>100</v>
      </c>
      <c r="DC77" s="19" t="str">
        <f ca="1">IFERROR(__xludf.DUMMYFUNCTION("""COMPUTED_VALUE"""),"Омельченко  О. О.")</f>
        <v>Омельченко  О. О.</v>
      </c>
      <c r="DD77" s="19" t="str">
        <f ca="1">IFERROR(__xludf.DUMMYFUNCTION("""COMPUTED_VALUE"""),"...")</f>
        <v>...</v>
      </c>
      <c r="DE77" s="19">
        <f ca="1">IFERROR(__xludf.DUMMYFUNCTION("""COMPUTED_VALUE"""),100)</f>
        <v>100</v>
      </c>
      <c r="DF77" s="19" t="str">
        <f ca="1">IFERROR(__xludf.DUMMYFUNCTION("""COMPUTED_VALUE"""),"Омельченко  О. О.")</f>
        <v>Омельченко  О. О.</v>
      </c>
      <c r="DG77" s="19" t="str">
        <f ca="1">IFERROR(__xludf.DUMMYFUNCTION("""COMPUTED_VALUE"""),"...")</f>
        <v>...</v>
      </c>
      <c r="DH77" s="19">
        <f ca="1">IFERROR(__xludf.DUMMYFUNCTION("""COMPUTED_VALUE"""),100)</f>
        <v>100</v>
      </c>
      <c r="DI77" s="19" t="str">
        <f ca="1">IFERROR(__xludf.DUMMYFUNCTION("""COMPUTED_VALUE"""),"Омельченко  О. О.")</f>
        <v>Омельченко  О. О.</v>
      </c>
      <c r="DJ77" s="19" t="str">
        <f ca="1">IFERROR(__xludf.DUMMYFUNCTION("""COMPUTED_VALUE"""),"...")</f>
        <v>...</v>
      </c>
      <c r="DK77" s="19">
        <f ca="1">IFERROR(__xludf.DUMMYFUNCTION("""COMPUTED_VALUE"""),100)</f>
        <v>100</v>
      </c>
      <c r="DL77" s="19" t="str">
        <f ca="1">IFERROR(__xludf.DUMMYFUNCTION("""COMPUTED_VALUE"""),"Омельченко  О. О.")</f>
        <v>Омельченко  О. О.</v>
      </c>
      <c r="DM77" s="19" t="str">
        <f ca="1">IFERROR(__xludf.DUMMYFUNCTION("""COMPUTED_VALUE"""),"...")</f>
        <v>...</v>
      </c>
      <c r="DN77" s="19">
        <f ca="1">IFERROR(__xludf.DUMMYFUNCTION("""COMPUTED_VALUE"""),100)</f>
        <v>100</v>
      </c>
      <c r="DO77" s="19" t="str">
        <f ca="1">IFERROR(__xludf.DUMMYFUNCTION("""COMPUTED_VALUE"""),"Омельченко  О. О.")</f>
        <v>Омельченко  О. О.</v>
      </c>
      <c r="DP77" s="19" t="str">
        <f ca="1">IFERROR(__xludf.DUMMYFUNCTION("""COMPUTED_VALUE"""),"...")</f>
        <v>...</v>
      </c>
      <c r="DQ77" s="19">
        <f ca="1">IFERROR(__xludf.DUMMYFUNCTION("""COMPUTED_VALUE"""),100)</f>
        <v>100</v>
      </c>
      <c r="DR77" s="19" t="str">
        <f ca="1">IFERROR(__xludf.DUMMYFUNCTION("""COMPUTED_VALUE"""),"Омельченко  О. О.")</f>
        <v>Омельченко  О. О.</v>
      </c>
      <c r="DS77" s="19" t="str">
        <f ca="1">IFERROR(__xludf.DUMMYFUNCTION("""COMPUTED_VALUE"""),"...")</f>
        <v>...</v>
      </c>
      <c r="DT77" s="19">
        <f ca="1">IFERROR(__xludf.DUMMYFUNCTION("""COMPUTED_VALUE"""),100)</f>
        <v>100</v>
      </c>
      <c r="DU77" s="19" t="str">
        <f ca="1">IFERROR(__xludf.DUMMYFUNCTION("""COMPUTED_VALUE"""),"Омельченко  О. О.")</f>
        <v>Омельченко  О. О.</v>
      </c>
      <c r="DV77" s="19" t="str">
        <f ca="1">IFERROR(__xludf.DUMMYFUNCTION("""COMPUTED_VALUE"""),"...")</f>
        <v>...</v>
      </c>
      <c r="DW77" s="19">
        <f ca="1">IFERROR(__xludf.DUMMYFUNCTION("""COMPUTED_VALUE"""),100)</f>
        <v>100</v>
      </c>
      <c r="DX77" s="19" t="str">
        <f ca="1">IFERROR(__xludf.DUMMYFUNCTION("""COMPUTED_VALUE"""),"Омельченко  О. О.")</f>
        <v>Омельченко  О. О.</v>
      </c>
      <c r="DY77" s="19" t="str">
        <f ca="1">IFERROR(__xludf.DUMMYFUNCTION("""COMPUTED_VALUE"""),"...")</f>
        <v>...</v>
      </c>
      <c r="DZ77" s="19">
        <f ca="1">IFERROR(__xludf.DUMMYFUNCTION("""COMPUTED_VALUE"""),100)</f>
        <v>100</v>
      </c>
      <c r="EA77" s="19" t="str">
        <f ca="1">IFERROR(__xludf.DUMMYFUNCTION("""COMPUTED_VALUE"""),"Омельченко  О. О.")</f>
        <v>Омельченко  О. О.</v>
      </c>
      <c r="EB77" s="19" t="str">
        <f ca="1">IFERROR(__xludf.DUMMYFUNCTION("""COMPUTED_VALUE"""),"...")</f>
        <v>...</v>
      </c>
      <c r="EC77" s="19">
        <f ca="1">IFERROR(__xludf.DUMMYFUNCTION("""COMPUTED_VALUE"""),100)</f>
        <v>100</v>
      </c>
      <c r="ED77" s="19" t="str">
        <f ca="1">IFERROR(__xludf.DUMMYFUNCTION("""COMPUTED_VALUE"""),"Омельченко  О. О.")</f>
        <v>Омельченко  О. О.</v>
      </c>
      <c r="EE77" s="19" t="str">
        <f ca="1">IFERROR(__xludf.DUMMYFUNCTION("""COMPUTED_VALUE"""),"...")</f>
        <v>...</v>
      </c>
      <c r="EF77" s="19">
        <f ca="1">IFERROR(__xludf.DUMMYFUNCTION("""COMPUTED_VALUE"""),100)</f>
        <v>100</v>
      </c>
      <c r="EG77" s="19" t="str">
        <f ca="1">IFERROR(__xludf.DUMMYFUNCTION("""COMPUTED_VALUE"""),"Омельченко  О. О.")</f>
        <v>Омельченко  О. О.</v>
      </c>
      <c r="EH77" s="19" t="str">
        <f ca="1">IFERROR(__xludf.DUMMYFUNCTION("""COMPUTED_VALUE"""),"...")</f>
        <v>...</v>
      </c>
      <c r="EI77" s="19">
        <f ca="1">IFERROR(__xludf.DUMMYFUNCTION("""COMPUTED_VALUE"""),100)</f>
        <v>100</v>
      </c>
      <c r="EJ77" s="19" t="str">
        <f ca="1">IFERROR(__xludf.DUMMYFUNCTION("""COMPUTED_VALUE"""),"Омельченко  О. О.")</f>
        <v>Омельченко  О. О.</v>
      </c>
      <c r="EK77" s="19" t="str">
        <f ca="1">IFERROR(__xludf.DUMMYFUNCTION("""COMPUTED_VALUE"""),"...")</f>
        <v>...</v>
      </c>
      <c r="EL77" s="19">
        <f ca="1">IFERROR(__xludf.DUMMYFUNCTION("""COMPUTED_VALUE"""),100)</f>
        <v>100</v>
      </c>
      <c r="EM77" s="19" t="str">
        <f ca="1">IFERROR(__xludf.DUMMYFUNCTION("""COMPUTED_VALUE"""),"Омельченко  О. О.")</f>
        <v>Омельченко  О. О.</v>
      </c>
      <c r="EN77" s="19" t="str">
        <f ca="1">IFERROR(__xludf.DUMMYFUNCTION("""COMPUTED_VALUE"""),"...")</f>
        <v>...</v>
      </c>
      <c r="EO77" s="19">
        <f ca="1">IFERROR(__xludf.DUMMYFUNCTION("""COMPUTED_VALUE"""),100)</f>
        <v>100</v>
      </c>
      <c r="EP77" s="19" t="str">
        <f ca="1">IFERROR(__xludf.DUMMYFUNCTION("""COMPUTED_VALUE"""),"Омельченко  О. О.")</f>
        <v>Омельченко  О. О.</v>
      </c>
      <c r="EQ77" s="19" t="str">
        <f ca="1">IFERROR(__xludf.DUMMYFUNCTION("""COMPUTED_VALUE"""),"...")</f>
        <v>...</v>
      </c>
      <c r="ER77" s="19">
        <f ca="1">IFERROR(__xludf.DUMMYFUNCTION("""COMPUTED_VALUE"""),100)</f>
        <v>100</v>
      </c>
      <c r="ES77" s="19" t="str">
        <f ca="1">IFERROR(__xludf.DUMMYFUNCTION("""COMPUTED_VALUE"""),"Омельченко  О. О.")</f>
        <v>Омельченко  О. О.</v>
      </c>
      <c r="ET77" s="19" t="str">
        <f ca="1">IFERROR(__xludf.DUMMYFUNCTION("""COMPUTED_VALUE"""),"...")</f>
        <v>...</v>
      </c>
      <c r="EU77" s="19">
        <f ca="1">IFERROR(__xludf.DUMMYFUNCTION("""COMPUTED_VALUE"""),100)</f>
        <v>100</v>
      </c>
      <c r="EV77" s="19" t="str">
        <f ca="1">IFERROR(__xludf.DUMMYFUNCTION("""COMPUTED_VALUE"""),"Омельченко  О. О.")</f>
        <v>Омельченко  О. О.</v>
      </c>
      <c r="EW77" s="19" t="str">
        <f ca="1">IFERROR(__xludf.DUMMYFUNCTION("""COMPUTED_VALUE"""),"...")</f>
        <v>...</v>
      </c>
      <c r="EX77" s="19">
        <f ca="1">IFERROR(__xludf.DUMMYFUNCTION("""COMPUTED_VALUE"""),100)</f>
        <v>100</v>
      </c>
      <c r="EY77" s="19" t="str">
        <f ca="1">IFERROR(__xludf.DUMMYFUNCTION("""COMPUTED_VALUE"""),"Омельченко  О. О.")</f>
        <v>Омельченко  О. О.</v>
      </c>
      <c r="EZ77" s="19" t="str">
        <f ca="1">IFERROR(__xludf.DUMMYFUNCTION("""COMPUTED_VALUE"""),"...")</f>
        <v>...</v>
      </c>
      <c r="FA77" s="19">
        <f ca="1">IFERROR(__xludf.DUMMYFUNCTION("""COMPUTED_VALUE"""),100)</f>
        <v>100</v>
      </c>
      <c r="FB77" s="19" t="str">
        <f ca="1">IFERROR(__xludf.DUMMYFUNCTION("""COMPUTED_VALUE"""),"Омельченко  О. О.")</f>
        <v>Омельченко  О. О.</v>
      </c>
      <c r="FC77" s="19" t="str">
        <f ca="1">IFERROR(__xludf.DUMMYFUNCTION("""COMPUTED_VALUE"""),"...")</f>
        <v>...</v>
      </c>
      <c r="FD77" s="19">
        <f ca="1">IFERROR(__xludf.DUMMYFUNCTION("""COMPUTED_VALUE"""),100)</f>
        <v>100</v>
      </c>
      <c r="FE77" s="19" t="str">
        <f ca="1">IFERROR(__xludf.DUMMYFUNCTION("""COMPUTED_VALUE"""),"Омельченко  О. О.")</f>
        <v>Омельченко  О. О.</v>
      </c>
      <c r="FF77" s="19" t="str">
        <f ca="1">IFERROR(__xludf.DUMMYFUNCTION("""COMPUTED_VALUE"""),"...")</f>
        <v>...</v>
      </c>
      <c r="FG77" s="19">
        <f ca="1">IFERROR(__xludf.DUMMYFUNCTION("""COMPUTED_VALUE"""),100)</f>
        <v>100</v>
      </c>
      <c r="FH77" s="19" t="str">
        <f ca="1">IFERROR(__xludf.DUMMYFUNCTION("""COMPUTED_VALUE"""),"Омельченко  О. О.")</f>
        <v>Омельченко  О. О.</v>
      </c>
      <c r="FI77" s="19" t="str">
        <f ca="1">IFERROR(__xludf.DUMMYFUNCTION("""COMPUTED_VALUE"""),"...")</f>
        <v>...</v>
      </c>
      <c r="FJ77" s="19">
        <f ca="1">IFERROR(__xludf.DUMMYFUNCTION("""COMPUTED_VALUE"""),100)</f>
        <v>100</v>
      </c>
      <c r="FK77" s="19" t="str">
        <f ca="1">IFERROR(__xludf.DUMMYFUNCTION("""COMPUTED_VALUE"""),"Омельченко  О. О.")</f>
        <v>Омельченко  О. О.</v>
      </c>
      <c r="FL77" s="19" t="str">
        <f ca="1">IFERROR(__xludf.DUMMYFUNCTION("""COMPUTED_VALUE"""),"...")</f>
        <v>...</v>
      </c>
      <c r="FM77" s="19">
        <f ca="1">IFERROR(__xludf.DUMMYFUNCTION("""COMPUTED_VALUE"""),100)</f>
        <v>100</v>
      </c>
      <c r="FN77" s="19" t="str">
        <f ca="1">IFERROR(__xludf.DUMMYFUNCTION("""COMPUTED_VALUE"""),"Омельченко  О. О.")</f>
        <v>Омельченко  О. О.</v>
      </c>
      <c r="FO77" s="19" t="str">
        <f ca="1">IFERROR(__xludf.DUMMYFUNCTION("""COMPUTED_VALUE"""),"...")</f>
        <v>...</v>
      </c>
      <c r="FP77" s="19">
        <f ca="1">IFERROR(__xludf.DUMMYFUNCTION("""COMPUTED_VALUE"""),100)</f>
        <v>100</v>
      </c>
      <c r="FQ77" s="19" t="str">
        <f ca="1">IFERROR(__xludf.DUMMYFUNCTION("""COMPUTED_VALUE"""),"Омельченко  О. О.")</f>
        <v>Омельченко  О. О.</v>
      </c>
      <c r="FR77" s="19" t="str">
        <f ca="1">IFERROR(__xludf.DUMMYFUNCTION("""COMPUTED_VALUE"""),"...")</f>
        <v>...</v>
      </c>
      <c r="FS77" s="19">
        <f ca="1">IFERROR(__xludf.DUMMYFUNCTION("""COMPUTED_VALUE"""),100)</f>
        <v>100</v>
      </c>
      <c r="FT77" s="19" t="str">
        <f ca="1">IFERROR(__xludf.DUMMYFUNCTION("""COMPUTED_VALUE"""),"Омельченко  О. О.")</f>
        <v>Омельченко  О. О.</v>
      </c>
      <c r="FU77" s="19" t="str">
        <f ca="1">IFERROR(__xludf.DUMMYFUNCTION("""COMPUTED_VALUE"""),"...")</f>
        <v>...</v>
      </c>
      <c r="FV77" s="19">
        <f ca="1">IFERROR(__xludf.DUMMYFUNCTION("""COMPUTED_VALUE"""),100)</f>
        <v>100</v>
      </c>
      <c r="FW77" s="19" t="str">
        <f ca="1">IFERROR(__xludf.DUMMYFUNCTION("""COMPUTED_VALUE"""),"Омельченко  О. О.")</f>
        <v>Омельченко  О. О.</v>
      </c>
      <c r="FX77" s="19" t="str">
        <f ca="1">IFERROR(__xludf.DUMMYFUNCTION("""COMPUTED_VALUE"""),"...")</f>
        <v>...</v>
      </c>
      <c r="FY77" s="19">
        <f ca="1">IFERROR(__xludf.DUMMYFUNCTION("""COMPUTED_VALUE"""),100)</f>
        <v>100</v>
      </c>
      <c r="FZ77" s="19" t="str">
        <f ca="1">IFERROR(__xludf.DUMMYFUNCTION("""COMPUTED_VALUE"""),"Омельченко  О. О.")</f>
        <v>Омельченко  О. О.</v>
      </c>
      <c r="GA77" s="19" t="str">
        <f ca="1">IFERROR(__xludf.DUMMYFUNCTION("""COMPUTED_VALUE"""),"...")</f>
        <v>...</v>
      </c>
      <c r="GB77" s="19">
        <f ca="1">IFERROR(__xludf.DUMMYFUNCTION("""COMPUTED_VALUE"""),100)</f>
        <v>100</v>
      </c>
      <c r="GC77" s="19" t="str">
        <f ca="1">IFERROR(__xludf.DUMMYFUNCTION("""COMPUTED_VALUE"""),"Омельченко  О. О.")</f>
        <v>Омельченко  О. О.</v>
      </c>
      <c r="GD77" s="19" t="str">
        <f ca="1">IFERROR(__xludf.DUMMYFUNCTION("""COMPUTED_VALUE"""),"...")</f>
        <v>...</v>
      </c>
      <c r="GE77" s="19">
        <f ca="1">IFERROR(__xludf.DUMMYFUNCTION("""COMPUTED_VALUE"""),100)</f>
        <v>100</v>
      </c>
      <c r="GF77" s="19" t="str">
        <f ca="1">IFERROR(__xludf.DUMMYFUNCTION("""COMPUTED_VALUE"""),"Омельченко  О. О.")</f>
        <v>Омельченко  О. О.</v>
      </c>
      <c r="GG77" s="19" t="str">
        <f ca="1">IFERROR(__xludf.DUMMYFUNCTION("""COMPUTED_VALUE"""),"...")</f>
        <v>...</v>
      </c>
      <c r="GH77" s="19">
        <f ca="1">IFERROR(__xludf.DUMMYFUNCTION("""COMPUTED_VALUE"""),100)</f>
        <v>100</v>
      </c>
      <c r="GI77" s="19" t="str">
        <f ca="1">IFERROR(__xludf.DUMMYFUNCTION("""COMPUTED_VALUE"""),"Омельченко  О. О.")</f>
        <v>Омельченко  О. О.</v>
      </c>
      <c r="GJ77" s="19" t="str">
        <f ca="1">IFERROR(__xludf.DUMMYFUNCTION("""COMPUTED_VALUE"""),"...")</f>
        <v>...</v>
      </c>
      <c r="GK77" s="19">
        <f ca="1">IFERROR(__xludf.DUMMYFUNCTION("""COMPUTED_VALUE"""),100)</f>
        <v>100</v>
      </c>
      <c r="GL77" s="19" t="str">
        <f ca="1">IFERROR(__xludf.DUMMYFUNCTION("""COMPUTED_VALUE"""),"Омельченко  О. О.")</f>
        <v>Омельченко  О. О.</v>
      </c>
      <c r="GM77" s="19" t="str">
        <f ca="1">IFERROR(__xludf.DUMMYFUNCTION("""COMPUTED_VALUE"""),"...")</f>
        <v>...</v>
      </c>
      <c r="GN77" s="19">
        <f ca="1">IFERROR(__xludf.DUMMYFUNCTION("""COMPUTED_VALUE"""),100)</f>
        <v>100</v>
      </c>
      <c r="GO77" s="19" t="str">
        <f ca="1">IFERROR(__xludf.DUMMYFUNCTION("""COMPUTED_VALUE"""),"Омельченко  О. О.")</f>
        <v>Омельченко  О. О.</v>
      </c>
      <c r="GP77" s="19" t="str">
        <f ca="1">IFERROR(__xludf.DUMMYFUNCTION("""COMPUTED_VALUE"""),"...")</f>
        <v>...</v>
      </c>
      <c r="GQ77" s="19">
        <f ca="1">IFERROR(__xludf.DUMMYFUNCTION("""COMPUTED_VALUE"""),100)</f>
        <v>100</v>
      </c>
      <c r="GR77" s="19" t="str">
        <f ca="1">IFERROR(__xludf.DUMMYFUNCTION("""COMPUTED_VALUE"""),"Омельченко  О. О.")</f>
        <v>Омельченко  О. О.</v>
      </c>
      <c r="GS77" s="19" t="str">
        <f ca="1">IFERROR(__xludf.DUMMYFUNCTION("""COMPUTED_VALUE"""),"...")</f>
        <v>...</v>
      </c>
      <c r="GT77" s="19">
        <f ca="1">IFERROR(__xludf.DUMMYFUNCTION("""COMPUTED_VALUE"""),100)</f>
        <v>100</v>
      </c>
      <c r="GU77" s="19" t="str">
        <f ca="1">IFERROR(__xludf.DUMMYFUNCTION("""COMPUTED_VALUE"""),"Омельченко  О. О.")</f>
        <v>Омельченко  О. О.</v>
      </c>
      <c r="GV77" s="19" t="str">
        <f ca="1">IFERROR(__xludf.DUMMYFUNCTION("""COMPUTED_VALUE"""),"...")</f>
        <v>...</v>
      </c>
      <c r="GW77" s="19">
        <f ca="1">IFERROR(__xludf.DUMMYFUNCTION("""COMPUTED_VALUE"""),100)</f>
        <v>100</v>
      </c>
      <c r="GX77" s="19" t="str">
        <f ca="1">IFERROR(__xludf.DUMMYFUNCTION("""COMPUTED_VALUE"""),"Омельченко  О. О.")</f>
        <v>Омельченко  О. О.</v>
      </c>
      <c r="GY77" s="19" t="str">
        <f ca="1">IFERROR(__xludf.DUMMYFUNCTION("""COMPUTED_VALUE"""),"...")</f>
        <v>...</v>
      </c>
      <c r="GZ77" s="19">
        <f ca="1">IFERROR(__xludf.DUMMYFUNCTION("""COMPUTED_VALUE"""),100)</f>
        <v>100</v>
      </c>
      <c r="HA77" s="19" t="str">
        <f ca="1">IFERROR(__xludf.DUMMYFUNCTION("""COMPUTED_VALUE"""),"Омельченко  О. О.")</f>
        <v>Омельченко  О. О.</v>
      </c>
      <c r="HB77" s="19" t="str">
        <f ca="1">IFERROR(__xludf.DUMMYFUNCTION("""COMPUTED_VALUE"""),"...")</f>
        <v>...</v>
      </c>
      <c r="HC77" s="19">
        <f ca="1">IFERROR(__xludf.DUMMYFUNCTION("""COMPUTED_VALUE"""),100)</f>
        <v>100</v>
      </c>
      <c r="HD77" s="19" t="str">
        <f ca="1">IFERROR(__xludf.DUMMYFUNCTION("""COMPUTED_VALUE"""),"Омельченко  О. О.")</f>
        <v>Омельченко  О. О.</v>
      </c>
      <c r="HE77" s="19" t="str">
        <f ca="1">IFERROR(__xludf.DUMMYFUNCTION("""COMPUTED_VALUE"""),"...")</f>
        <v>...</v>
      </c>
      <c r="HF77" s="19">
        <f ca="1">IFERROR(__xludf.DUMMYFUNCTION("""COMPUTED_VALUE"""),100)</f>
        <v>100</v>
      </c>
      <c r="HG77" s="19" t="str">
        <f ca="1">IFERROR(__xludf.DUMMYFUNCTION("""COMPUTED_VALUE"""),"Омельченко  О. О.")</f>
        <v>Омельченко  О. О.</v>
      </c>
      <c r="HH77" s="19" t="str">
        <f ca="1">IFERROR(__xludf.DUMMYFUNCTION("""COMPUTED_VALUE"""),"...")</f>
        <v>...</v>
      </c>
      <c r="HI77" s="19">
        <f ca="1">IFERROR(__xludf.DUMMYFUNCTION("""COMPUTED_VALUE"""),100)</f>
        <v>100</v>
      </c>
      <c r="HJ77" s="19" t="str">
        <f ca="1">IFERROR(__xludf.DUMMYFUNCTION("""COMPUTED_VALUE"""),"Омельченко  О. О.")</f>
        <v>Омельченко  О. О.</v>
      </c>
      <c r="HK77" s="19" t="str">
        <f ca="1">IFERROR(__xludf.DUMMYFUNCTION("""COMPUTED_VALUE"""),"...")</f>
        <v>...</v>
      </c>
      <c r="HL77" s="19">
        <f ca="1">IFERROR(__xludf.DUMMYFUNCTION("""COMPUTED_VALUE"""),100)</f>
        <v>100</v>
      </c>
      <c r="HM77" s="19" t="str">
        <f ca="1">IFERROR(__xludf.DUMMYFUNCTION("""COMPUTED_VALUE"""),"Омельченко  О. О.")</f>
        <v>Омельченко  О. О.</v>
      </c>
      <c r="HN77" s="19" t="str">
        <f ca="1">IFERROR(__xludf.DUMMYFUNCTION("""COMPUTED_VALUE"""),"...")</f>
        <v>...</v>
      </c>
      <c r="HO77" s="19">
        <f ca="1">IFERROR(__xludf.DUMMYFUNCTION("""COMPUTED_VALUE"""),100)</f>
        <v>100</v>
      </c>
      <c r="HP77" s="19" t="str">
        <f ca="1">IFERROR(__xludf.DUMMYFUNCTION("""COMPUTED_VALUE"""),"Омельченко  О. О.")</f>
        <v>Омельченко  О. О.</v>
      </c>
      <c r="HQ77" s="19" t="str">
        <f ca="1">IFERROR(__xludf.DUMMYFUNCTION("""COMPUTED_VALUE"""),"...")</f>
        <v>...</v>
      </c>
      <c r="HR77" s="19">
        <f ca="1">IFERROR(__xludf.DUMMYFUNCTION("""COMPUTED_VALUE"""),100)</f>
        <v>100</v>
      </c>
      <c r="HS77" s="19" t="str">
        <f ca="1">IFERROR(__xludf.DUMMYFUNCTION("""COMPUTED_VALUE"""),"Омельченко  О. О.")</f>
        <v>Омельченко  О. О.</v>
      </c>
      <c r="HT77" s="19" t="str">
        <f ca="1">IFERROR(__xludf.DUMMYFUNCTION("""COMPUTED_VALUE"""),"...")</f>
        <v>...</v>
      </c>
      <c r="HU77" s="19">
        <f ca="1">IFERROR(__xludf.DUMMYFUNCTION("""COMPUTED_VALUE"""),100)</f>
        <v>100</v>
      </c>
      <c r="HV77" s="19" t="str">
        <f ca="1">IFERROR(__xludf.DUMMYFUNCTION("""COMPUTED_VALUE"""),"Омельченко  О. О.")</f>
        <v>Омельченко  О. О.</v>
      </c>
      <c r="HW77" s="19" t="str">
        <f ca="1">IFERROR(__xludf.DUMMYFUNCTION("""COMPUTED_VALUE"""),"...")</f>
        <v>...</v>
      </c>
      <c r="HX77" s="19">
        <f ca="1">IFERROR(__xludf.DUMMYFUNCTION("""COMPUTED_VALUE"""),100)</f>
        <v>100</v>
      </c>
      <c r="HY77" s="19" t="str">
        <f ca="1">IFERROR(__xludf.DUMMYFUNCTION("""COMPUTED_VALUE"""),"Омельченко  О. О.")</f>
        <v>Омельченко  О. О.</v>
      </c>
      <c r="HZ77" s="19" t="str">
        <f ca="1">IFERROR(__xludf.DUMMYFUNCTION("""COMPUTED_VALUE"""),"...")</f>
        <v>...</v>
      </c>
      <c r="IA77" s="19">
        <f ca="1">IFERROR(__xludf.DUMMYFUNCTION("""COMPUTED_VALUE"""),100)</f>
        <v>100</v>
      </c>
      <c r="IB77" s="19" t="str">
        <f ca="1">IFERROR(__xludf.DUMMYFUNCTION("""COMPUTED_VALUE"""),"Омельченко  О. О.")</f>
        <v>Омельченко  О. О.</v>
      </c>
      <c r="IC77" s="19" t="str">
        <f ca="1">IFERROR(__xludf.DUMMYFUNCTION("""COMPUTED_VALUE"""),"...")</f>
        <v>...</v>
      </c>
      <c r="ID77" s="19">
        <f ca="1">IFERROR(__xludf.DUMMYFUNCTION("""COMPUTED_VALUE"""),100)</f>
        <v>100</v>
      </c>
      <c r="IE77" s="19" t="str">
        <f ca="1">IFERROR(__xludf.DUMMYFUNCTION("""COMPUTED_VALUE"""),"Омельченко  О. О.")</f>
        <v>Омельченко  О. О.</v>
      </c>
      <c r="IF77" s="19" t="str">
        <f ca="1">IFERROR(__xludf.DUMMYFUNCTION("""COMPUTED_VALUE"""),"...")</f>
        <v>...</v>
      </c>
      <c r="IG77" s="19">
        <f ca="1">IFERROR(__xludf.DUMMYFUNCTION("""COMPUTED_VALUE"""),100)</f>
        <v>100</v>
      </c>
      <c r="IH77" s="19" t="str">
        <f ca="1">IFERROR(__xludf.DUMMYFUNCTION("""COMPUTED_VALUE"""),"Омельченко  О. О.")</f>
        <v>Омельченко  О. О.</v>
      </c>
      <c r="II77" s="19" t="str">
        <f ca="1">IFERROR(__xludf.DUMMYFUNCTION("""COMPUTED_VALUE"""),"...")</f>
        <v>...</v>
      </c>
      <c r="IJ77" s="19">
        <f ca="1">IFERROR(__xludf.DUMMYFUNCTION("""COMPUTED_VALUE"""),100)</f>
        <v>100</v>
      </c>
      <c r="IK77" s="19" t="str">
        <f ca="1">IFERROR(__xludf.DUMMYFUNCTION("""COMPUTED_VALUE"""),"Омельченко  О. О.")</f>
        <v>Омельченко  О. О.</v>
      </c>
      <c r="IL77" s="19" t="str">
        <f ca="1">IFERROR(__xludf.DUMMYFUNCTION("""COMPUTED_VALUE"""),"...")</f>
        <v>...</v>
      </c>
      <c r="IM77" s="19">
        <f ca="1">IFERROR(__xludf.DUMMYFUNCTION("""COMPUTED_VALUE"""),100)</f>
        <v>100</v>
      </c>
      <c r="IN77" s="19" t="str">
        <f ca="1">IFERROR(__xludf.DUMMYFUNCTION("""COMPUTED_VALUE"""),"Омельченко  О. О.")</f>
        <v>Омельченко  О. О.</v>
      </c>
      <c r="IO77" s="19" t="str">
        <f ca="1">IFERROR(__xludf.DUMMYFUNCTION("""COMPUTED_VALUE"""),"...")</f>
        <v>...</v>
      </c>
      <c r="IP77" s="19">
        <f ca="1">IFERROR(__xludf.DUMMYFUNCTION("""COMPUTED_VALUE"""),100)</f>
        <v>100</v>
      </c>
      <c r="IQ77" s="19" t="str">
        <f ca="1">IFERROR(__xludf.DUMMYFUNCTION("""COMPUTED_VALUE"""),"Омельченко  О. О.")</f>
        <v>Омельченко  О. О.</v>
      </c>
      <c r="IR77" s="19" t="str">
        <f ca="1">IFERROR(__xludf.DUMMYFUNCTION("""COMPUTED_VALUE"""),"...")</f>
        <v>...</v>
      </c>
      <c r="IS77" s="19">
        <f ca="1">IFERROR(__xludf.DUMMYFUNCTION("""COMPUTED_VALUE"""),100)</f>
        <v>100</v>
      </c>
      <c r="IT77" s="19" t="str">
        <f ca="1">IFERROR(__xludf.DUMMYFUNCTION("""COMPUTED_VALUE"""),"Омельченко  О. О.")</f>
        <v>Омельченко  О. О.</v>
      </c>
      <c r="IU77" s="19" t="str">
        <f ca="1">IFERROR(__xludf.DUMMYFUNCTION("""COMPUTED_VALUE"""),"...")</f>
        <v>...</v>
      </c>
      <c r="IV77" s="19">
        <f ca="1">IFERROR(__xludf.DUMMYFUNCTION("""COMPUTED_VALUE"""),100)</f>
        <v>100</v>
      </c>
      <c r="IW77" s="19" t="str">
        <f ca="1">IFERROR(__xludf.DUMMYFUNCTION("""COMPUTED_VALUE"""),"Омельченко  О. О.")</f>
        <v>Омельченко  О. О.</v>
      </c>
      <c r="IX77" s="19" t="str">
        <f ca="1">IFERROR(__xludf.DUMMYFUNCTION("""COMPUTED_VALUE"""),"...")</f>
        <v>...</v>
      </c>
      <c r="IY77" s="19">
        <f ca="1">IFERROR(__xludf.DUMMYFUNCTION("""COMPUTED_VALUE"""),100)</f>
        <v>100</v>
      </c>
      <c r="IZ77" s="19" t="str">
        <f ca="1">IFERROR(__xludf.DUMMYFUNCTION("""COMPUTED_VALUE"""),"Омельченко  О. О.")</f>
        <v>Омельченко  О. О.</v>
      </c>
      <c r="JA77" s="19" t="str">
        <f ca="1">IFERROR(__xludf.DUMMYFUNCTION("""COMPUTED_VALUE"""),"...")</f>
        <v>...</v>
      </c>
      <c r="JB77" s="19">
        <f ca="1">IFERROR(__xludf.DUMMYFUNCTION("""COMPUTED_VALUE"""),100)</f>
        <v>100</v>
      </c>
      <c r="JC77" s="19" t="str">
        <f ca="1">IFERROR(__xludf.DUMMYFUNCTION("""COMPUTED_VALUE"""),"Омельченко  О. О.")</f>
        <v>Омельченко  О. О.</v>
      </c>
      <c r="JD77" s="19" t="str">
        <f ca="1">IFERROR(__xludf.DUMMYFUNCTION("""COMPUTED_VALUE"""),"...")</f>
        <v>...</v>
      </c>
      <c r="JE77" s="19">
        <f ca="1">IFERROR(__xludf.DUMMYFUNCTION("""COMPUTED_VALUE"""),100)</f>
        <v>100</v>
      </c>
      <c r="JF77" s="19" t="str">
        <f ca="1">IFERROR(__xludf.DUMMYFUNCTION("""COMPUTED_VALUE"""),"Омельченко  О. О.")</f>
        <v>Омельченко  О. О.</v>
      </c>
      <c r="JG77" s="19" t="str">
        <f ca="1">IFERROR(__xludf.DUMMYFUNCTION("""COMPUTED_VALUE"""),"...")</f>
        <v>...</v>
      </c>
      <c r="JH77" s="19">
        <f ca="1">IFERROR(__xludf.DUMMYFUNCTION("""COMPUTED_VALUE"""),100)</f>
        <v>100</v>
      </c>
      <c r="JI77" s="19" t="str">
        <f ca="1">IFERROR(__xludf.DUMMYFUNCTION("""COMPUTED_VALUE"""),"Омельченко  О. О.")</f>
        <v>Омельченко  О. О.</v>
      </c>
      <c r="JJ77" s="19" t="str">
        <f ca="1">IFERROR(__xludf.DUMMYFUNCTION("""COMPUTED_VALUE"""),"...")</f>
        <v>...</v>
      </c>
      <c r="JK77" s="19">
        <f ca="1">IFERROR(__xludf.DUMMYFUNCTION("""COMPUTED_VALUE"""),100)</f>
        <v>100</v>
      </c>
      <c r="JL77" s="19" t="str">
        <f ca="1">IFERROR(__xludf.DUMMYFUNCTION("""COMPUTED_VALUE"""),"Омельченко  О. О.")</f>
        <v>Омельченко  О. О.</v>
      </c>
      <c r="JM77" s="19" t="str">
        <f ca="1">IFERROR(__xludf.DUMMYFUNCTION("""COMPUTED_VALUE"""),"...")</f>
        <v>...</v>
      </c>
      <c r="JN77" s="19">
        <f ca="1">IFERROR(__xludf.DUMMYFUNCTION("""COMPUTED_VALUE"""),100)</f>
        <v>100</v>
      </c>
      <c r="JO77" s="19" t="str">
        <f ca="1">IFERROR(__xludf.DUMMYFUNCTION("""COMPUTED_VALUE"""),"Омельченко  О. О.")</f>
        <v>Омельченко  О. О.</v>
      </c>
      <c r="JP77" s="19" t="str">
        <f ca="1">IFERROR(__xludf.DUMMYFUNCTION("""COMPUTED_VALUE"""),"...")</f>
        <v>...</v>
      </c>
      <c r="JQ77" s="19">
        <f ca="1">IFERROR(__xludf.DUMMYFUNCTION("""COMPUTED_VALUE"""),100)</f>
        <v>100</v>
      </c>
      <c r="JR77" s="19" t="str">
        <f ca="1">IFERROR(__xludf.DUMMYFUNCTION("""COMPUTED_VALUE"""),"Омельченко  О. О.")</f>
        <v>Омельченко  О. О.</v>
      </c>
      <c r="JS77" s="19" t="str">
        <f ca="1">IFERROR(__xludf.DUMMYFUNCTION("""COMPUTED_VALUE"""),"...")</f>
        <v>...</v>
      </c>
      <c r="JT77" s="19">
        <f ca="1">IFERROR(__xludf.DUMMYFUNCTION("""COMPUTED_VALUE"""),100)</f>
        <v>100</v>
      </c>
      <c r="JU77" s="19" t="str">
        <f ca="1">IFERROR(__xludf.DUMMYFUNCTION("""COMPUTED_VALUE"""),"Омельченко  О. О.")</f>
        <v>Омельченко  О. О.</v>
      </c>
      <c r="JV77" s="19" t="str">
        <f ca="1">IFERROR(__xludf.DUMMYFUNCTION("""COMPUTED_VALUE"""),"...")</f>
        <v>...</v>
      </c>
      <c r="JW77" s="19">
        <f ca="1">IFERROR(__xludf.DUMMYFUNCTION("""COMPUTED_VALUE"""),100)</f>
        <v>100</v>
      </c>
      <c r="JX77" s="19" t="str">
        <f ca="1">IFERROR(__xludf.DUMMYFUNCTION("""COMPUTED_VALUE"""),"Омельченко  О. О.")</f>
        <v>Омельченко  О. О.</v>
      </c>
      <c r="JY77" s="19" t="str">
        <f ca="1">IFERROR(__xludf.DUMMYFUNCTION("""COMPUTED_VALUE"""),"...")</f>
        <v>...</v>
      </c>
      <c r="JZ77" s="19">
        <f ca="1">IFERROR(__xludf.DUMMYFUNCTION("""COMPUTED_VALUE"""),100)</f>
        <v>100</v>
      </c>
      <c r="KA77" s="19" t="str">
        <f ca="1">IFERROR(__xludf.DUMMYFUNCTION("""COMPUTED_VALUE"""),"Омельченко  О. О.")</f>
        <v>Омельченко  О. О.</v>
      </c>
      <c r="KB77" s="19" t="str">
        <f ca="1">IFERROR(__xludf.DUMMYFUNCTION("""COMPUTED_VALUE"""),"...")</f>
        <v>...</v>
      </c>
      <c r="KC77" s="19">
        <f ca="1">IFERROR(__xludf.DUMMYFUNCTION("""COMPUTED_VALUE"""),100)</f>
        <v>100</v>
      </c>
      <c r="KD77" s="19" t="str">
        <f ca="1">IFERROR(__xludf.DUMMYFUNCTION("""COMPUTED_VALUE"""),"Омельченко  О. О.")</f>
        <v>Омельченко  О. О.</v>
      </c>
      <c r="KE77" s="19" t="str">
        <f ca="1">IFERROR(__xludf.DUMMYFUNCTION("""COMPUTED_VALUE"""),"...")</f>
        <v>...</v>
      </c>
      <c r="KF77" s="19">
        <f ca="1">IFERROR(__xludf.DUMMYFUNCTION("""COMPUTED_VALUE"""),100)</f>
        <v>100</v>
      </c>
      <c r="KG77" s="19" t="str">
        <f ca="1">IFERROR(__xludf.DUMMYFUNCTION("""COMPUTED_VALUE"""),"Омельченко  О. О.")</f>
        <v>Омельченко  О. О.</v>
      </c>
      <c r="KH77" s="19" t="str">
        <f ca="1">IFERROR(__xludf.DUMMYFUNCTION("""COMPUTED_VALUE"""),"...")</f>
        <v>...</v>
      </c>
      <c r="KI77" s="19">
        <f ca="1">IFERROR(__xludf.DUMMYFUNCTION("""COMPUTED_VALUE"""),100)</f>
        <v>100</v>
      </c>
      <c r="KJ77" s="19" t="str">
        <f ca="1">IFERROR(__xludf.DUMMYFUNCTION("""COMPUTED_VALUE"""),"Омельченко  О. О.")</f>
        <v>Омельченко  О. О.</v>
      </c>
      <c r="KK77" s="19" t="str">
        <f ca="1">IFERROR(__xludf.DUMMYFUNCTION("""COMPUTED_VALUE"""),"...")</f>
        <v>...</v>
      </c>
      <c r="KL77" s="19">
        <f ca="1">IFERROR(__xludf.DUMMYFUNCTION("""COMPUTED_VALUE"""),100)</f>
        <v>100</v>
      </c>
      <c r="KM77" s="19" t="str">
        <f ca="1">IFERROR(__xludf.DUMMYFUNCTION("""COMPUTED_VALUE"""),"Омельченко  О. О.")</f>
        <v>Омельченко  О. О.</v>
      </c>
      <c r="KN77" s="19" t="str">
        <f ca="1">IFERROR(__xludf.DUMMYFUNCTION("""COMPUTED_VALUE"""),"...")</f>
        <v>...</v>
      </c>
      <c r="KO77" s="19">
        <f ca="1">IFERROR(__xludf.DUMMYFUNCTION("""COMPUTED_VALUE"""),100)</f>
        <v>100</v>
      </c>
      <c r="KP77" s="19" t="str">
        <f ca="1">IFERROR(__xludf.DUMMYFUNCTION("""COMPUTED_VALUE"""),"Омельченко  О. О.")</f>
        <v>Омельченко  О. О.</v>
      </c>
      <c r="KQ77" s="19" t="str">
        <f ca="1">IFERROR(__xludf.DUMMYFUNCTION("""COMPUTED_VALUE"""),"...")</f>
        <v>...</v>
      </c>
      <c r="KR77" s="19">
        <f ca="1">IFERROR(__xludf.DUMMYFUNCTION("""COMPUTED_VALUE"""),100)</f>
        <v>100</v>
      </c>
      <c r="KS77" s="19" t="str">
        <f ca="1">IFERROR(__xludf.DUMMYFUNCTION("""COMPUTED_VALUE"""),"Омельченко  О. О.")</f>
        <v>Омельченко  О. О.</v>
      </c>
      <c r="KT77" s="19" t="str">
        <f ca="1">IFERROR(__xludf.DUMMYFUNCTION("""COMPUTED_VALUE"""),"...")</f>
        <v>...</v>
      </c>
      <c r="KU77" s="19">
        <f ca="1">IFERROR(__xludf.DUMMYFUNCTION("""COMPUTED_VALUE"""),100)</f>
        <v>100</v>
      </c>
      <c r="KV77" s="19" t="str">
        <f ca="1">IFERROR(__xludf.DUMMYFUNCTION("""COMPUTED_VALUE"""),"Омельченко  О. О.")</f>
        <v>Омельченко  О. О.</v>
      </c>
      <c r="KW77" s="19" t="str">
        <f ca="1">IFERROR(__xludf.DUMMYFUNCTION("""COMPUTED_VALUE"""),"...")</f>
        <v>...</v>
      </c>
      <c r="KX77" s="19">
        <f ca="1">IFERROR(__xludf.DUMMYFUNCTION("""COMPUTED_VALUE"""),100)</f>
        <v>100</v>
      </c>
      <c r="KY77" s="19" t="str">
        <f ca="1">IFERROR(__xludf.DUMMYFUNCTION("""COMPUTED_VALUE"""),"Омельченко  О. О.")</f>
        <v>Омельченко  О. О.</v>
      </c>
      <c r="KZ77" s="19" t="str">
        <f ca="1">IFERROR(__xludf.DUMMYFUNCTION("""COMPUTED_VALUE"""),"...")</f>
        <v>...</v>
      </c>
      <c r="LA77" s="19">
        <f ca="1">IFERROR(__xludf.DUMMYFUNCTION("""COMPUTED_VALUE"""),100)</f>
        <v>100</v>
      </c>
      <c r="LB77" s="19" t="str">
        <f ca="1">IFERROR(__xludf.DUMMYFUNCTION("""COMPUTED_VALUE"""),"Омельченко  О. О.")</f>
        <v>Омельченко  О. О.</v>
      </c>
      <c r="LC77" s="19" t="str">
        <f ca="1">IFERROR(__xludf.DUMMYFUNCTION("""COMPUTED_VALUE"""),"...")</f>
        <v>...</v>
      </c>
      <c r="LD77" s="19">
        <f ca="1">IFERROR(__xludf.DUMMYFUNCTION("""COMPUTED_VALUE"""),100)</f>
        <v>100</v>
      </c>
      <c r="LE77" s="19" t="str">
        <f ca="1">IFERROR(__xludf.DUMMYFUNCTION("""COMPUTED_VALUE"""),"Омельченко  О. О.")</f>
        <v>Омельченко  О. О.</v>
      </c>
      <c r="LF77" s="19" t="str">
        <f ca="1">IFERROR(__xludf.DUMMYFUNCTION("""COMPUTED_VALUE"""),"...")</f>
        <v>...</v>
      </c>
      <c r="LG77" s="19">
        <f ca="1">IFERROR(__xludf.DUMMYFUNCTION("""COMPUTED_VALUE"""),100)</f>
        <v>100</v>
      </c>
      <c r="LH77" s="19" t="str">
        <f ca="1">IFERROR(__xludf.DUMMYFUNCTION("""COMPUTED_VALUE"""),"Омельченко  О. О.")</f>
        <v>Омельченко  О. О.</v>
      </c>
      <c r="LI77" s="19" t="str">
        <f ca="1">IFERROR(__xludf.DUMMYFUNCTION("""COMPUTED_VALUE"""),"...")</f>
        <v>...</v>
      </c>
      <c r="LJ77" s="19">
        <f ca="1">IFERROR(__xludf.DUMMYFUNCTION("""COMPUTED_VALUE"""),100)</f>
        <v>100</v>
      </c>
      <c r="LK77" s="19" t="str">
        <f ca="1">IFERROR(__xludf.DUMMYFUNCTION("""COMPUTED_VALUE"""),"Омельченко  О. О.")</f>
        <v>Омельченко  О. О.</v>
      </c>
      <c r="LL77" s="19" t="str">
        <f ca="1">IFERROR(__xludf.DUMMYFUNCTION("""COMPUTED_VALUE"""),"...")</f>
        <v>...</v>
      </c>
      <c r="LM77" s="19">
        <f ca="1">IFERROR(__xludf.DUMMYFUNCTION("""COMPUTED_VALUE"""),100)</f>
        <v>100</v>
      </c>
      <c r="LN77" s="19" t="str">
        <f ca="1">IFERROR(__xludf.DUMMYFUNCTION("""COMPUTED_VALUE"""),"Омельченко  О. О.")</f>
        <v>Омельченко  О. О.</v>
      </c>
      <c r="LO77" s="19" t="str">
        <f ca="1">IFERROR(__xludf.DUMMYFUNCTION("""COMPUTED_VALUE"""),"...")</f>
        <v>...</v>
      </c>
      <c r="LP77" s="19">
        <f ca="1">IFERROR(__xludf.DUMMYFUNCTION("""COMPUTED_VALUE"""),100)</f>
        <v>100</v>
      </c>
      <c r="LQ77" s="19" t="str">
        <f ca="1">IFERROR(__xludf.DUMMYFUNCTION("""COMPUTED_VALUE"""),"Омельченко  О. О.")</f>
        <v>Омельченко  О. О.</v>
      </c>
      <c r="LR77" s="19" t="str">
        <f ca="1">IFERROR(__xludf.DUMMYFUNCTION("""COMPUTED_VALUE"""),"...")</f>
        <v>...</v>
      </c>
      <c r="LS77" s="19">
        <f ca="1">IFERROR(__xludf.DUMMYFUNCTION("""COMPUTED_VALUE"""),100)</f>
        <v>100</v>
      </c>
      <c r="LT77" s="19" t="str">
        <f ca="1">IFERROR(__xludf.DUMMYFUNCTION("""COMPUTED_VALUE"""),"Омельченко  О. О.")</f>
        <v>Омельченко  О. О.</v>
      </c>
      <c r="LU77" s="19" t="str">
        <f ca="1">IFERROR(__xludf.DUMMYFUNCTION("""COMPUTED_VALUE"""),"...")</f>
        <v>...</v>
      </c>
      <c r="LV77" s="19">
        <f ca="1">IFERROR(__xludf.DUMMYFUNCTION("""COMPUTED_VALUE"""),100)</f>
        <v>100</v>
      </c>
      <c r="LW77" s="19" t="str">
        <f ca="1">IFERROR(__xludf.DUMMYFUNCTION("""COMPUTED_VALUE"""),"Омельченко  О. О.")</f>
        <v>Омельченко  О. О.</v>
      </c>
      <c r="LX77" s="19" t="str">
        <f ca="1">IFERROR(__xludf.DUMMYFUNCTION("""COMPUTED_VALUE"""),"...")</f>
        <v>...</v>
      </c>
      <c r="LY77" s="19">
        <f ca="1">IFERROR(__xludf.DUMMYFUNCTION("""COMPUTED_VALUE"""),100)</f>
        <v>100</v>
      </c>
      <c r="LZ77" s="19" t="str">
        <f ca="1">IFERROR(__xludf.DUMMYFUNCTION("""COMPUTED_VALUE"""),"Омельченко  О. О.")</f>
        <v>Омельченко  О. О.</v>
      </c>
      <c r="MA77" s="19" t="str">
        <f ca="1">IFERROR(__xludf.DUMMYFUNCTION("""COMPUTED_VALUE"""),"...")</f>
        <v>...</v>
      </c>
      <c r="MB77" s="19">
        <f ca="1">IFERROR(__xludf.DUMMYFUNCTION("""COMPUTED_VALUE"""),100)</f>
        <v>100</v>
      </c>
      <c r="MC77" s="19" t="str">
        <f ca="1">IFERROR(__xludf.DUMMYFUNCTION("""COMPUTED_VALUE"""),"Омельченко  О. О.")</f>
        <v>Омельченко  О. О.</v>
      </c>
      <c r="MD77" s="19" t="str">
        <f ca="1">IFERROR(__xludf.DUMMYFUNCTION("""COMPUTED_VALUE"""),"...")</f>
        <v>...</v>
      </c>
      <c r="ME77" s="19">
        <f ca="1">IFERROR(__xludf.DUMMYFUNCTION("""COMPUTED_VALUE"""),100)</f>
        <v>100</v>
      </c>
      <c r="MF77" s="19" t="str">
        <f ca="1">IFERROR(__xludf.DUMMYFUNCTION("""COMPUTED_VALUE"""),"Омельченко  О. О.")</f>
        <v>Омельченко  О. О.</v>
      </c>
      <c r="MG77" s="19" t="str">
        <f ca="1">IFERROR(__xludf.DUMMYFUNCTION("""COMPUTED_VALUE"""),"...")</f>
        <v>...</v>
      </c>
      <c r="MH77" s="19">
        <f ca="1">IFERROR(__xludf.DUMMYFUNCTION("""COMPUTED_VALUE"""),100)</f>
        <v>100</v>
      </c>
      <c r="MI77" s="19" t="str">
        <f ca="1">IFERROR(__xludf.DUMMYFUNCTION("""COMPUTED_VALUE"""),"Омельченко  О. О.")</f>
        <v>Омельченко  О. О.</v>
      </c>
      <c r="MJ77" s="19" t="str">
        <f ca="1">IFERROR(__xludf.DUMMYFUNCTION("""COMPUTED_VALUE"""),"...")</f>
        <v>...</v>
      </c>
      <c r="MK77" s="19">
        <f ca="1">IFERROR(__xludf.DUMMYFUNCTION("""COMPUTED_VALUE"""),100)</f>
        <v>100</v>
      </c>
      <c r="ML77" s="19" t="str">
        <f ca="1">IFERROR(__xludf.DUMMYFUNCTION("""COMPUTED_VALUE"""),"Омельченко  О. О.")</f>
        <v>Омельченко  О. О.</v>
      </c>
      <c r="MM77" s="19" t="str">
        <f ca="1">IFERROR(__xludf.DUMMYFUNCTION("""COMPUTED_VALUE"""),"...")</f>
        <v>...</v>
      </c>
      <c r="MN77" s="19">
        <f ca="1">IFERROR(__xludf.DUMMYFUNCTION("""COMPUTED_VALUE"""),100)</f>
        <v>100</v>
      </c>
      <c r="MO77" s="19" t="str">
        <f ca="1">IFERROR(__xludf.DUMMYFUNCTION("""COMPUTED_VALUE"""),"Омельченко  О. О.")</f>
        <v>Омельченко  О. О.</v>
      </c>
      <c r="MP77" s="19" t="str">
        <f ca="1">IFERROR(__xludf.DUMMYFUNCTION("""COMPUTED_VALUE"""),"...")</f>
        <v>...</v>
      </c>
      <c r="MQ77" s="19">
        <f ca="1">IFERROR(__xludf.DUMMYFUNCTION("""COMPUTED_VALUE"""),100)</f>
        <v>100</v>
      </c>
      <c r="MR77" s="19" t="str">
        <f ca="1">IFERROR(__xludf.DUMMYFUNCTION("""COMPUTED_VALUE"""),"Омельченко  О. О.")</f>
        <v>Омельченко  О. О.</v>
      </c>
      <c r="MS77" s="19" t="str">
        <f ca="1">IFERROR(__xludf.DUMMYFUNCTION("""COMPUTED_VALUE"""),"...")</f>
        <v>...</v>
      </c>
      <c r="MT77" s="19">
        <f ca="1">IFERROR(__xludf.DUMMYFUNCTION("""COMPUTED_VALUE"""),100)</f>
        <v>100</v>
      </c>
      <c r="MU77" s="19" t="str">
        <f ca="1">IFERROR(__xludf.DUMMYFUNCTION("""COMPUTED_VALUE"""),"Омельченко  О. О.")</f>
        <v>Омельченко  О. О.</v>
      </c>
      <c r="MV77" s="19" t="str">
        <f ca="1">IFERROR(__xludf.DUMMYFUNCTION("""COMPUTED_VALUE"""),"...")</f>
        <v>...</v>
      </c>
      <c r="MW77" s="19">
        <f ca="1">IFERROR(__xludf.DUMMYFUNCTION("""COMPUTED_VALUE"""),100)</f>
        <v>100</v>
      </c>
      <c r="MX77" s="19" t="str">
        <f ca="1">IFERROR(__xludf.DUMMYFUNCTION("""COMPUTED_VALUE"""),"Омельченко  О. О.")</f>
        <v>Омельченко  О. О.</v>
      </c>
      <c r="MY77" s="19" t="str">
        <f ca="1">IFERROR(__xludf.DUMMYFUNCTION("""COMPUTED_VALUE"""),"...")</f>
        <v>...</v>
      </c>
      <c r="MZ77" s="19">
        <f ca="1">IFERROR(__xludf.DUMMYFUNCTION("""COMPUTED_VALUE"""),100)</f>
        <v>100</v>
      </c>
      <c r="NA77" s="19" t="str">
        <f ca="1">IFERROR(__xludf.DUMMYFUNCTION("""COMPUTED_VALUE"""),"Омельченко  О. О.")</f>
        <v>Омельченко  О. О.</v>
      </c>
      <c r="NB77" s="19" t="str">
        <f ca="1">IFERROR(__xludf.DUMMYFUNCTION("""COMPUTED_VALUE"""),"...")</f>
        <v>...</v>
      </c>
      <c r="NC77" s="19">
        <f ca="1">IFERROR(__xludf.DUMMYFUNCTION("""COMPUTED_VALUE"""),100)</f>
        <v>100</v>
      </c>
      <c r="ND77" s="19" t="str">
        <f ca="1">IFERROR(__xludf.DUMMYFUNCTION("""COMPUTED_VALUE"""),"Омельченко  О. О.")</f>
        <v>Омельченко  О. О.</v>
      </c>
      <c r="NE77" s="19" t="str">
        <f ca="1">IFERROR(__xludf.DUMMYFUNCTION("""COMPUTED_VALUE"""),"...")</f>
        <v>...</v>
      </c>
      <c r="NF77" s="19">
        <f ca="1">IFERROR(__xludf.DUMMYFUNCTION("""COMPUTED_VALUE"""),100)</f>
        <v>100</v>
      </c>
      <c r="NG77" s="19" t="str">
        <f ca="1">IFERROR(__xludf.DUMMYFUNCTION("""COMPUTED_VALUE"""),"Омельченко  О. О.")</f>
        <v>Омельченко  О. О.</v>
      </c>
      <c r="NH77" s="19" t="str">
        <f ca="1">IFERROR(__xludf.DUMMYFUNCTION("""COMPUTED_VALUE"""),"...")</f>
        <v>...</v>
      </c>
      <c r="NI77" s="19">
        <f ca="1">IFERROR(__xludf.DUMMYFUNCTION("""COMPUTED_VALUE"""),100)</f>
        <v>100</v>
      </c>
      <c r="NJ77" s="19" t="str">
        <f ca="1">IFERROR(__xludf.DUMMYFUNCTION("""COMPUTED_VALUE"""),"Омельченко  О. О.")</f>
        <v>Омельченко  О. О.</v>
      </c>
      <c r="NK77" s="19" t="str">
        <f ca="1">IFERROR(__xludf.DUMMYFUNCTION("""COMPUTED_VALUE"""),"...")</f>
        <v>...</v>
      </c>
      <c r="NL77" s="19">
        <f ca="1">IFERROR(__xludf.DUMMYFUNCTION("""COMPUTED_VALUE"""),100)</f>
        <v>100</v>
      </c>
      <c r="NM77" s="19" t="str">
        <f ca="1">IFERROR(__xludf.DUMMYFUNCTION("""COMPUTED_VALUE"""),"Омельченко  О. О.")</f>
        <v>Омельченко  О. О.</v>
      </c>
      <c r="NN77" s="19" t="str">
        <f ca="1">IFERROR(__xludf.DUMMYFUNCTION("""COMPUTED_VALUE"""),"...")</f>
        <v>...</v>
      </c>
      <c r="NO77" s="19">
        <f ca="1">IFERROR(__xludf.DUMMYFUNCTION("""COMPUTED_VALUE"""),100)</f>
        <v>100</v>
      </c>
      <c r="NP77" s="19" t="str">
        <f ca="1">IFERROR(__xludf.DUMMYFUNCTION("""COMPUTED_VALUE"""),"Омельченко  О. О.")</f>
        <v>Омельченко  О. О.</v>
      </c>
      <c r="NQ77" s="19" t="str">
        <f ca="1">IFERROR(__xludf.DUMMYFUNCTION("""COMPUTED_VALUE"""),"...")</f>
        <v>...</v>
      </c>
      <c r="NR77" s="19">
        <f ca="1">IFERROR(__xludf.DUMMYFUNCTION("""COMPUTED_VALUE"""),100)</f>
        <v>100</v>
      </c>
      <c r="NS77" s="19" t="str">
        <f ca="1">IFERROR(__xludf.DUMMYFUNCTION("""COMPUTED_VALUE"""),"Омельченко  О. О.")</f>
        <v>Омельченко  О. О.</v>
      </c>
      <c r="NT77" s="19" t="str">
        <f ca="1">IFERROR(__xludf.DUMMYFUNCTION("""COMPUTED_VALUE"""),"...")</f>
        <v>...</v>
      </c>
      <c r="NU77" s="19">
        <f ca="1">IFERROR(__xludf.DUMMYFUNCTION("""COMPUTED_VALUE"""),100)</f>
        <v>100</v>
      </c>
      <c r="NV77" s="19" t="str">
        <f ca="1">IFERROR(__xludf.DUMMYFUNCTION("""COMPUTED_VALUE"""),"Омельченко  О. О.")</f>
        <v>Омельченко  О. О.</v>
      </c>
      <c r="NW77" s="19" t="str">
        <f ca="1">IFERROR(__xludf.DUMMYFUNCTION("""COMPUTED_VALUE"""),"...")</f>
        <v>...</v>
      </c>
      <c r="NX77" s="19">
        <f ca="1">IFERROR(__xludf.DUMMYFUNCTION("""COMPUTED_VALUE"""),100)</f>
        <v>100</v>
      </c>
      <c r="NY77" s="19" t="str">
        <f ca="1">IFERROR(__xludf.DUMMYFUNCTION("""COMPUTED_VALUE"""),"Омельченко  О. О.")</f>
        <v>Омельченко  О. О.</v>
      </c>
      <c r="NZ77" s="19" t="str">
        <f ca="1">IFERROR(__xludf.DUMMYFUNCTION("""COMPUTED_VALUE"""),"...")</f>
        <v>...</v>
      </c>
      <c r="OA77" s="19">
        <f ca="1">IFERROR(__xludf.DUMMYFUNCTION("""COMPUTED_VALUE"""),100)</f>
        <v>100</v>
      </c>
      <c r="OB77" s="19" t="str">
        <f ca="1">IFERROR(__xludf.DUMMYFUNCTION("""COMPUTED_VALUE"""),"Омельченко  О. О.")</f>
        <v>Омельченко  О. О.</v>
      </c>
      <c r="OC77" s="19" t="str">
        <f ca="1">IFERROR(__xludf.DUMMYFUNCTION("""COMPUTED_VALUE"""),"...")</f>
        <v>...</v>
      </c>
      <c r="OD77" s="19">
        <f ca="1">IFERROR(__xludf.DUMMYFUNCTION("""COMPUTED_VALUE"""),100)</f>
        <v>100</v>
      </c>
      <c r="OE77" s="19" t="str">
        <f ca="1">IFERROR(__xludf.DUMMYFUNCTION("""COMPUTED_VALUE"""),"Омельченко  О. О.")</f>
        <v>Омельченко  О. О.</v>
      </c>
      <c r="OF77" s="19" t="str">
        <f ca="1">IFERROR(__xludf.DUMMYFUNCTION("""COMPUTED_VALUE"""),"...")</f>
        <v>...</v>
      </c>
      <c r="OG77" s="19">
        <f ca="1">IFERROR(__xludf.DUMMYFUNCTION("""COMPUTED_VALUE"""),100)</f>
        <v>100</v>
      </c>
      <c r="OH77" s="19" t="str">
        <f ca="1">IFERROR(__xludf.DUMMYFUNCTION("""COMPUTED_VALUE"""),"Омельченко  О. О.")</f>
        <v>Омельченко  О. О.</v>
      </c>
      <c r="OI77" s="19" t="str">
        <f ca="1">IFERROR(__xludf.DUMMYFUNCTION("""COMPUTED_VALUE"""),"...")</f>
        <v>...</v>
      </c>
      <c r="OJ77" s="19">
        <f ca="1">IFERROR(__xludf.DUMMYFUNCTION("""COMPUTED_VALUE"""),100)</f>
        <v>100</v>
      </c>
      <c r="OK77" s="19" t="str">
        <f ca="1">IFERROR(__xludf.DUMMYFUNCTION("""COMPUTED_VALUE"""),"Омельченко  О. О.")</f>
        <v>Омельченко  О. О.</v>
      </c>
      <c r="OL77" s="19" t="str">
        <f ca="1">IFERROR(__xludf.DUMMYFUNCTION("""COMPUTED_VALUE"""),"...")</f>
        <v>...</v>
      </c>
      <c r="OM77" s="19">
        <f ca="1">IFERROR(__xludf.DUMMYFUNCTION("""COMPUTED_VALUE"""),100)</f>
        <v>100</v>
      </c>
      <c r="ON77" s="19" t="str">
        <f ca="1">IFERROR(__xludf.DUMMYFUNCTION("""COMPUTED_VALUE"""),"Омельченко  О. О.")</f>
        <v>Омельченко  О. О.</v>
      </c>
      <c r="OO77" s="19" t="str">
        <f ca="1">IFERROR(__xludf.DUMMYFUNCTION("""COMPUTED_VALUE"""),"...")</f>
        <v>...</v>
      </c>
      <c r="OP77" s="19">
        <f ca="1">IFERROR(__xludf.DUMMYFUNCTION("""COMPUTED_VALUE"""),100)</f>
        <v>100</v>
      </c>
      <c r="OQ77" s="19" t="str">
        <f ca="1">IFERROR(__xludf.DUMMYFUNCTION("""COMPUTED_VALUE"""),"Омельченко  О. О.")</f>
        <v>Омельченко  О. О.</v>
      </c>
      <c r="OR77" s="19" t="str">
        <f ca="1">IFERROR(__xludf.DUMMYFUNCTION("""COMPUTED_VALUE"""),"...")</f>
        <v>...</v>
      </c>
      <c r="OS77" s="19">
        <f ca="1">IFERROR(__xludf.DUMMYFUNCTION("""COMPUTED_VALUE"""),100)</f>
        <v>100</v>
      </c>
      <c r="OT77" s="19" t="str">
        <f ca="1">IFERROR(__xludf.DUMMYFUNCTION("""COMPUTED_VALUE"""),"Омельченко  О. О.")</f>
        <v>Омельченко  О. О.</v>
      </c>
      <c r="OU77" s="19" t="str">
        <f ca="1">IFERROR(__xludf.DUMMYFUNCTION("""COMPUTED_VALUE"""),"...")</f>
        <v>...</v>
      </c>
      <c r="OV77" s="19">
        <f ca="1">IFERROR(__xludf.DUMMYFUNCTION("""COMPUTED_VALUE"""),100)</f>
        <v>100</v>
      </c>
      <c r="OW77" s="19" t="str">
        <f ca="1">IFERROR(__xludf.DUMMYFUNCTION("""COMPUTED_VALUE"""),"Омельченко  О. О.")</f>
        <v>Омельченко  О. О.</v>
      </c>
      <c r="OX77" s="19" t="str">
        <f ca="1">IFERROR(__xludf.DUMMYFUNCTION("""COMPUTED_VALUE"""),"...")</f>
        <v>...</v>
      </c>
      <c r="OY77" s="19">
        <f ca="1">IFERROR(__xludf.DUMMYFUNCTION("""COMPUTED_VALUE"""),100)</f>
        <v>100</v>
      </c>
      <c r="OZ77" s="19" t="str">
        <f ca="1">IFERROR(__xludf.DUMMYFUNCTION("""COMPUTED_VALUE"""),"Омельченко  О. О.")</f>
        <v>Омельченко  О. О.</v>
      </c>
      <c r="PA77" s="19" t="str">
        <f ca="1">IFERROR(__xludf.DUMMYFUNCTION("""COMPUTED_VALUE"""),"...")</f>
        <v>...</v>
      </c>
      <c r="PB77" s="19">
        <f ca="1">IFERROR(__xludf.DUMMYFUNCTION("""COMPUTED_VALUE"""),100)</f>
        <v>100</v>
      </c>
      <c r="PC77" s="19" t="str">
        <f ca="1">IFERROR(__xludf.DUMMYFUNCTION("""COMPUTED_VALUE"""),"Омельченко  О. О.")</f>
        <v>Омельченко  О. О.</v>
      </c>
      <c r="PD77" s="19" t="str">
        <f ca="1">IFERROR(__xludf.DUMMYFUNCTION("""COMPUTED_VALUE"""),"...")</f>
        <v>...</v>
      </c>
      <c r="PE77" s="19">
        <f ca="1">IFERROR(__xludf.DUMMYFUNCTION("""COMPUTED_VALUE"""),100)</f>
        <v>100</v>
      </c>
      <c r="PF77" s="19" t="str">
        <f ca="1">IFERROR(__xludf.DUMMYFUNCTION("""COMPUTED_VALUE"""),"Омельченко  О. О.")</f>
        <v>Омельченко  О. О.</v>
      </c>
      <c r="PG77" s="19" t="str">
        <f ca="1">IFERROR(__xludf.DUMMYFUNCTION("""COMPUTED_VALUE"""),"...")</f>
        <v>...</v>
      </c>
      <c r="PH77" s="19">
        <f ca="1">IFERROR(__xludf.DUMMYFUNCTION("""COMPUTED_VALUE"""),100)</f>
        <v>100</v>
      </c>
      <c r="PI77" s="19" t="str">
        <f ca="1">IFERROR(__xludf.DUMMYFUNCTION("""COMPUTED_VALUE"""),"Омельченко  О. О.")</f>
        <v>Омельченко  О. О.</v>
      </c>
      <c r="PJ77" s="19" t="str">
        <f ca="1">IFERROR(__xludf.DUMMYFUNCTION("""COMPUTED_VALUE"""),"...")</f>
        <v>...</v>
      </c>
      <c r="PK77" s="19">
        <f ca="1">IFERROR(__xludf.DUMMYFUNCTION("""COMPUTED_VALUE"""),100)</f>
        <v>100</v>
      </c>
      <c r="PL77" s="19" t="str">
        <f ca="1">IFERROR(__xludf.DUMMYFUNCTION("""COMPUTED_VALUE"""),"Омельченко  О. О.")</f>
        <v>Омельченко  О. О.</v>
      </c>
      <c r="PM77" s="19" t="str">
        <f ca="1">IFERROR(__xludf.DUMMYFUNCTION("""COMPUTED_VALUE"""),"...")</f>
        <v>...</v>
      </c>
      <c r="PN77" s="19">
        <f ca="1">IFERROR(__xludf.DUMMYFUNCTION("""COMPUTED_VALUE"""),100)</f>
        <v>100</v>
      </c>
      <c r="PO77" s="19" t="str">
        <f ca="1">IFERROR(__xludf.DUMMYFUNCTION("""COMPUTED_VALUE"""),"Омельченко  О. О.")</f>
        <v>Омельченко  О. О.</v>
      </c>
      <c r="PP77" s="19" t="str">
        <f ca="1">IFERROR(__xludf.DUMMYFUNCTION("""COMPUTED_VALUE"""),"...")</f>
        <v>...</v>
      </c>
      <c r="PQ77" s="19">
        <f ca="1">IFERROR(__xludf.DUMMYFUNCTION("""COMPUTED_VALUE"""),100)</f>
        <v>100</v>
      </c>
      <c r="PR77" s="19" t="str">
        <f ca="1">IFERROR(__xludf.DUMMYFUNCTION("""COMPUTED_VALUE"""),"Омельченко  О. О.")</f>
        <v>Омельченко  О. О.</v>
      </c>
      <c r="PS77" s="19" t="str">
        <f ca="1">IFERROR(__xludf.DUMMYFUNCTION("""COMPUTED_VALUE"""),"...")</f>
        <v>...</v>
      </c>
      <c r="PT77" s="19">
        <f ca="1">IFERROR(__xludf.DUMMYFUNCTION("""COMPUTED_VALUE"""),100)</f>
        <v>100</v>
      </c>
      <c r="PU77" s="19" t="str">
        <f ca="1">IFERROR(__xludf.DUMMYFUNCTION("""COMPUTED_VALUE"""),"Омельченко  О. О.")</f>
        <v>Омельченко  О. О.</v>
      </c>
      <c r="PV77" s="19" t="str">
        <f ca="1">IFERROR(__xludf.DUMMYFUNCTION("""COMPUTED_VALUE"""),"...")</f>
        <v>...</v>
      </c>
      <c r="PW77" s="19">
        <f ca="1">IFERROR(__xludf.DUMMYFUNCTION("""COMPUTED_VALUE"""),100)</f>
        <v>100</v>
      </c>
      <c r="PX77" s="19" t="str">
        <f ca="1">IFERROR(__xludf.DUMMYFUNCTION("""COMPUTED_VALUE"""),"Омельченко  О. О.")</f>
        <v>Омельченко  О. О.</v>
      </c>
      <c r="PY77" s="19" t="str">
        <f ca="1">IFERROR(__xludf.DUMMYFUNCTION("""COMPUTED_VALUE"""),"...")</f>
        <v>...</v>
      </c>
      <c r="PZ77" s="19">
        <f ca="1">IFERROR(__xludf.DUMMYFUNCTION("""COMPUTED_VALUE"""),100)</f>
        <v>100</v>
      </c>
      <c r="QA77" s="19" t="str">
        <f ca="1">IFERROR(__xludf.DUMMYFUNCTION("""COMPUTED_VALUE"""),"Омельченко  О. О.")</f>
        <v>Омельченко  О. О.</v>
      </c>
      <c r="QB77" s="19" t="str">
        <f ca="1">IFERROR(__xludf.DUMMYFUNCTION("""COMPUTED_VALUE"""),"...")</f>
        <v>...</v>
      </c>
      <c r="QC77" s="19">
        <f ca="1">IFERROR(__xludf.DUMMYFUNCTION("""COMPUTED_VALUE"""),100)</f>
        <v>100</v>
      </c>
      <c r="QD77" s="19" t="str">
        <f ca="1">IFERROR(__xludf.DUMMYFUNCTION("""COMPUTED_VALUE"""),"Омельченко  О. О.")</f>
        <v>Омельченко  О. О.</v>
      </c>
      <c r="QE77" s="19" t="str">
        <f ca="1">IFERROR(__xludf.DUMMYFUNCTION("""COMPUTED_VALUE"""),"...")</f>
        <v>...</v>
      </c>
      <c r="QF77" s="19">
        <f ca="1">IFERROR(__xludf.DUMMYFUNCTION("""COMPUTED_VALUE"""),100)</f>
        <v>100</v>
      </c>
      <c r="QG77" s="19" t="str">
        <f ca="1">IFERROR(__xludf.DUMMYFUNCTION("""COMPUTED_VALUE"""),"Омельченко  О. О.")</f>
        <v>Омельченко  О. О.</v>
      </c>
      <c r="QH77" s="19" t="str">
        <f ca="1">IFERROR(__xludf.DUMMYFUNCTION("""COMPUTED_VALUE"""),"...")</f>
        <v>...</v>
      </c>
      <c r="QI77" s="19">
        <f ca="1">IFERROR(__xludf.DUMMYFUNCTION("""COMPUTED_VALUE"""),100)</f>
        <v>100</v>
      </c>
      <c r="QJ77" s="19" t="str">
        <f ca="1">IFERROR(__xludf.DUMMYFUNCTION("""COMPUTED_VALUE"""),"Омельченко  О. О.")</f>
        <v>Омельченко  О. О.</v>
      </c>
      <c r="QK77" s="19" t="str">
        <f ca="1">IFERROR(__xludf.DUMMYFUNCTION("""COMPUTED_VALUE"""),"...")</f>
        <v>...</v>
      </c>
    </row>
    <row r="78" spans="1:453" ht="12.75">
      <c r="A78" s="17">
        <f ca="1">IFERROR(__xludf.DUMMYFUNCTION("""COMPUTED_VALUE"""),101)</f>
        <v>101</v>
      </c>
      <c r="B78" s="17" t="str">
        <f ca="1">IFERROR(__xludf.DUMMYFUNCTION("""COMPUTED_VALUE"""),"Павлик  В. А.")</f>
        <v>Павлик  В. А.</v>
      </c>
      <c r="C78" s="19" t="str">
        <f ca="1">IFERROR(__xludf.DUMMYFUNCTION("""COMPUTED_VALUE"""),"За")</f>
        <v>За</v>
      </c>
      <c r="D78" s="19">
        <f ca="1">IFERROR(__xludf.DUMMYFUNCTION("""COMPUTED_VALUE"""),101)</f>
        <v>101</v>
      </c>
      <c r="E78" s="19" t="str">
        <f ca="1">IFERROR(__xludf.DUMMYFUNCTION("""COMPUTED_VALUE"""),"Павлик  В. А.")</f>
        <v>Павлик  В. А.</v>
      </c>
      <c r="F78" s="19" t="str">
        <f ca="1">IFERROR(__xludf.DUMMYFUNCTION("""COMPUTED_VALUE"""),"За")</f>
        <v>За</v>
      </c>
      <c r="G78" s="19">
        <f ca="1">IFERROR(__xludf.DUMMYFUNCTION("""COMPUTED_VALUE"""),101)</f>
        <v>101</v>
      </c>
      <c r="H78" s="19" t="str">
        <f ca="1">IFERROR(__xludf.DUMMYFUNCTION("""COMPUTED_VALUE"""),"Павлик  В. А.")</f>
        <v>Павлик  В. А.</v>
      </c>
      <c r="I78" s="19" t="str">
        <f ca="1">IFERROR(__xludf.DUMMYFUNCTION("""COMPUTED_VALUE"""),"За")</f>
        <v>За</v>
      </c>
      <c r="J78" s="19">
        <f ca="1">IFERROR(__xludf.DUMMYFUNCTION("""COMPUTED_VALUE"""),101)</f>
        <v>101</v>
      </c>
      <c r="K78" s="19" t="str">
        <f ca="1">IFERROR(__xludf.DUMMYFUNCTION("""COMPUTED_VALUE"""),"Павлик  В. А.")</f>
        <v>Павлик  В. А.</v>
      </c>
      <c r="L78" s="19" t="str">
        <f ca="1">IFERROR(__xludf.DUMMYFUNCTION("""COMPUTED_VALUE"""),"За")</f>
        <v>За</v>
      </c>
      <c r="M78" s="19">
        <f ca="1">IFERROR(__xludf.DUMMYFUNCTION("""COMPUTED_VALUE"""),101)</f>
        <v>101</v>
      </c>
      <c r="N78" s="19" t="str">
        <f ca="1">IFERROR(__xludf.DUMMYFUNCTION("""COMPUTED_VALUE"""),"Павлик  В. А.")</f>
        <v>Павлик  В. А.</v>
      </c>
      <c r="O78" s="19" t="str">
        <f ca="1">IFERROR(__xludf.DUMMYFUNCTION("""COMPUTED_VALUE"""),"За")</f>
        <v>За</v>
      </c>
      <c r="P78" s="19">
        <f ca="1">IFERROR(__xludf.DUMMYFUNCTION("""COMPUTED_VALUE"""),101)</f>
        <v>101</v>
      </c>
      <c r="Q78" s="19" t="str">
        <f ca="1">IFERROR(__xludf.DUMMYFUNCTION("""COMPUTED_VALUE"""),"Павлик  В. А.")</f>
        <v>Павлик  В. А.</v>
      </c>
      <c r="R78" s="19" t="str">
        <f ca="1">IFERROR(__xludf.DUMMYFUNCTION("""COMPUTED_VALUE"""),"Не голосував")</f>
        <v>Не голосував</v>
      </c>
      <c r="S78" s="19">
        <f ca="1">IFERROR(__xludf.DUMMYFUNCTION("""COMPUTED_VALUE"""),101)</f>
        <v>101</v>
      </c>
      <c r="T78" s="19" t="str">
        <f ca="1">IFERROR(__xludf.DUMMYFUNCTION("""COMPUTED_VALUE"""),"Павлик  В. А.")</f>
        <v>Павлик  В. А.</v>
      </c>
      <c r="U78" s="19" t="str">
        <f ca="1">IFERROR(__xludf.DUMMYFUNCTION("""COMPUTED_VALUE"""),"...")</f>
        <v>...</v>
      </c>
      <c r="V78" s="19">
        <f ca="1">IFERROR(__xludf.DUMMYFUNCTION("""COMPUTED_VALUE"""),101)</f>
        <v>101</v>
      </c>
      <c r="W78" s="19" t="str">
        <f ca="1">IFERROR(__xludf.DUMMYFUNCTION("""COMPUTED_VALUE"""),"Павлик  В. А.")</f>
        <v>Павлик  В. А.</v>
      </c>
      <c r="X78" s="19" t="str">
        <f ca="1">IFERROR(__xludf.DUMMYFUNCTION("""COMPUTED_VALUE"""),"За")</f>
        <v>За</v>
      </c>
      <c r="Y78" s="19">
        <f ca="1">IFERROR(__xludf.DUMMYFUNCTION("""COMPUTED_VALUE"""),101)</f>
        <v>101</v>
      </c>
      <c r="Z78" s="19" t="str">
        <f ca="1">IFERROR(__xludf.DUMMYFUNCTION("""COMPUTED_VALUE"""),"Павлик  В. А.")</f>
        <v>Павлик  В. А.</v>
      </c>
      <c r="AA78" s="19" t="str">
        <f ca="1">IFERROR(__xludf.DUMMYFUNCTION("""COMPUTED_VALUE"""),"За")</f>
        <v>За</v>
      </c>
      <c r="AB78" s="19">
        <f ca="1">IFERROR(__xludf.DUMMYFUNCTION("""COMPUTED_VALUE"""),101)</f>
        <v>101</v>
      </c>
      <c r="AC78" s="19" t="str">
        <f ca="1">IFERROR(__xludf.DUMMYFUNCTION("""COMPUTED_VALUE"""),"Павлик  В. А.")</f>
        <v>Павлик  В. А.</v>
      </c>
      <c r="AD78" s="19" t="str">
        <f ca="1">IFERROR(__xludf.DUMMYFUNCTION("""COMPUTED_VALUE"""),"За")</f>
        <v>За</v>
      </c>
      <c r="AE78" s="19">
        <f ca="1">IFERROR(__xludf.DUMMYFUNCTION("""COMPUTED_VALUE"""),101)</f>
        <v>101</v>
      </c>
      <c r="AF78" s="19" t="str">
        <f ca="1">IFERROR(__xludf.DUMMYFUNCTION("""COMPUTED_VALUE"""),"Павлик  В. А.")</f>
        <v>Павлик  В. А.</v>
      </c>
      <c r="AG78" s="19" t="str">
        <f ca="1">IFERROR(__xludf.DUMMYFUNCTION("""COMPUTED_VALUE"""),"За")</f>
        <v>За</v>
      </c>
      <c r="AH78" s="19">
        <f ca="1">IFERROR(__xludf.DUMMYFUNCTION("""COMPUTED_VALUE"""),101)</f>
        <v>101</v>
      </c>
      <c r="AI78" s="19" t="str">
        <f ca="1">IFERROR(__xludf.DUMMYFUNCTION("""COMPUTED_VALUE"""),"Павлик  В. А.")</f>
        <v>Павлик  В. А.</v>
      </c>
      <c r="AJ78" s="19" t="str">
        <f ca="1">IFERROR(__xludf.DUMMYFUNCTION("""COMPUTED_VALUE"""),"За")</f>
        <v>За</v>
      </c>
      <c r="AK78" s="19">
        <f ca="1">IFERROR(__xludf.DUMMYFUNCTION("""COMPUTED_VALUE"""),101)</f>
        <v>101</v>
      </c>
      <c r="AL78" s="19" t="str">
        <f ca="1">IFERROR(__xludf.DUMMYFUNCTION("""COMPUTED_VALUE"""),"Павлик  В. А.")</f>
        <v>Павлик  В. А.</v>
      </c>
      <c r="AM78" s="19" t="str">
        <f ca="1">IFERROR(__xludf.DUMMYFUNCTION("""COMPUTED_VALUE"""),"...")</f>
        <v>...</v>
      </c>
      <c r="AN78" s="19">
        <f ca="1">IFERROR(__xludf.DUMMYFUNCTION("""COMPUTED_VALUE"""),101)</f>
        <v>101</v>
      </c>
      <c r="AO78" s="19" t="str">
        <f ca="1">IFERROR(__xludf.DUMMYFUNCTION("""COMPUTED_VALUE"""),"Павлик  В. А.")</f>
        <v>Павлик  В. А.</v>
      </c>
      <c r="AP78" s="19" t="str">
        <f ca="1">IFERROR(__xludf.DUMMYFUNCTION("""COMPUTED_VALUE"""),"...")</f>
        <v>...</v>
      </c>
      <c r="AQ78" s="19">
        <f ca="1">IFERROR(__xludf.DUMMYFUNCTION("""COMPUTED_VALUE"""),101)</f>
        <v>101</v>
      </c>
      <c r="AR78" s="19" t="str">
        <f ca="1">IFERROR(__xludf.DUMMYFUNCTION("""COMPUTED_VALUE"""),"Павлик  В. А.")</f>
        <v>Павлик  В. А.</v>
      </c>
      <c r="AS78" s="19" t="str">
        <f ca="1">IFERROR(__xludf.DUMMYFUNCTION("""COMPUTED_VALUE"""),"...")</f>
        <v>...</v>
      </c>
      <c r="AT78" s="19">
        <f ca="1">IFERROR(__xludf.DUMMYFUNCTION("""COMPUTED_VALUE"""),101)</f>
        <v>101</v>
      </c>
      <c r="AU78" s="19" t="str">
        <f ca="1">IFERROR(__xludf.DUMMYFUNCTION("""COMPUTED_VALUE"""),"Павлик  В. А.")</f>
        <v>Павлик  В. А.</v>
      </c>
      <c r="AV78" s="19" t="str">
        <f ca="1">IFERROR(__xludf.DUMMYFUNCTION("""COMPUTED_VALUE"""),"За")</f>
        <v>За</v>
      </c>
      <c r="AW78" s="19">
        <f ca="1">IFERROR(__xludf.DUMMYFUNCTION("""COMPUTED_VALUE"""),101)</f>
        <v>101</v>
      </c>
      <c r="AX78" s="19" t="str">
        <f ca="1">IFERROR(__xludf.DUMMYFUNCTION("""COMPUTED_VALUE"""),"Павлик  В. А.")</f>
        <v>Павлик  В. А.</v>
      </c>
      <c r="AY78" s="19" t="str">
        <f ca="1">IFERROR(__xludf.DUMMYFUNCTION("""COMPUTED_VALUE"""),"За")</f>
        <v>За</v>
      </c>
      <c r="AZ78" s="19">
        <f ca="1">IFERROR(__xludf.DUMMYFUNCTION("""COMPUTED_VALUE"""),101)</f>
        <v>101</v>
      </c>
      <c r="BA78" s="19" t="str">
        <f ca="1">IFERROR(__xludf.DUMMYFUNCTION("""COMPUTED_VALUE"""),"Павлик  В. А.")</f>
        <v>Павлик  В. А.</v>
      </c>
      <c r="BB78" s="19" t="str">
        <f ca="1">IFERROR(__xludf.DUMMYFUNCTION("""COMPUTED_VALUE"""),"За")</f>
        <v>За</v>
      </c>
      <c r="BC78" s="19">
        <f ca="1">IFERROR(__xludf.DUMMYFUNCTION("""COMPUTED_VALUE"""),101)</f>
        <v>101</v>
      </c>
      <c r="BD78" s="19" t="str">
        <f ca="1">IFERROR(__xludf.DUMMYFUNCTION("""COMPUTED_VALUE"""),"Павлик  В. А.")</f>
        <v>Павлик  В. А.</v>
      </c>
      <c r="BE78" s="19" t="str">
        <f ca="1">IFERROR(__xludf.DUMMYFUNCTION("""COMPUTED_VALUE"""),"За")</f>
        <v>За</v>
      </c>
      <c r="BF78" s="19">
        <f ca="1">IFERROR(__xludf.DUMMYFUNCTION("""COMPUTED_VALUE"""),101)</f>
        <v>101</v>
      </c>
      <c r="BG78" s="19" t="str">
        <f ca="1">IFERROR(__xludf.DUMMYFUNCTION("""COMPUTED_VALUE"""),"Павлик  В. А.")</f>
        <v>Павлик  В. А.</v>
      </c>
      <c r="BH78" s="19" t="str">
        <f ca="1">IFERROR(__xludf.DUMMYFUNCTION("""COMPUTED_VALUE"""),"За")</f>
        <v>За</v>
      </c>
      <c r="BI78" s="19">
        <f ca="1">IFERROR(__xludf.DUMMYFUNCTION("""COMPUTED_VALUE"""),101)</f>
        <v>101</v>
      </c>
      <c r="BJ78" s="19" t="str">
        <f ca="1">IFERROR(__xludf.DUMMYFUNCTION("""COMPUTED_VALUE"""),"Павлик  В. А.")</f>
        <v>Павлик  В. А.</v>
      </c>
      <c r="BK78" s="19" t="str">
        <f ca="1">IFERROR(__xludf.DUMMYFUNCTION("""COMPUTED_VALUE"""),"За")</f>
        <v>За</v>
      </c>
      <c r="BL78" s="19">
        <f ca="1">IFERROR(__xludf.DUMMYFUNCTION("""COMPUTED_VALUE"""),101)</f>
        <v>101</v>
      </c>
      <c r="BM78" s="19" t="str">
        <f ca="1">IFERROR(__xludf.DUMMYFUNCTION("""COMPUTED_VALUE"""),"Павлик  В. А.")</f>
        <v>Павлик  В. А.</v>
      </c>
      <c r="BN78" s="19" t="str">
        <f ca="1">IFERROR(__xludf.DUMMYFUNCTION("""COMPUTED_VALUE"""),"За")</f>
        <v>За</v>
      </c>
      <c r="BO78" s="19">
        <f ca="1">IFERROR(__xludf.DUMMYFUNCTION("""COMPUTED_VALUE"""),101)</f>
        <v>101</v>
      </c>
      <c r="BP78" s="19" t="str">
        <f ca="1">IFERROR(__xludf.DUMMYFUNCTION("""COMPUTED_VALUE"""),"Павлик  В. А.")</f>
        <v>Павлик  В. А.</v>
      </c>
      <c r="BQ78" s="19" t="str">
        <f ca="1">IFERROR(__xludf.DUMMYFUNCTION("""COMPUTED_VALUE"""),"За")</f>
        <v>За</v>
      </c>
      <c r="BR78" s="19">
        <f ca="1">IFERROR(__xludf.DUMMYFUNCTION("""COMPUTED_VALUE"""),101)</f>
        <v>101</v>
      </c>
      <c r="BS78" s="19" t="str">
        <f ca="1">IFERROR(__xludf.DUMMYFUNCTION("""COMPUTED_VALUE"""),"Павлик  В. А.")</f>
        <v>Павлик  В. А.</v>
      </c>
      <c r="BT78" s="19" t="str">
        <f ca="1">IFERROR(__xludf.DUMMYFUNCTION("""COMPUTED_VALUE"""),"За")</f>
        <v>За</v>
      </c>
      <c r="BU78" s="19">
        <f ca="1">IFERROR(__xludf.DUMMYFUNCTION("""COMPUTED_VALUE"""),101)</f>
        <v>101</v>
      </c>
      <c r="BV78" s="19" t="str">
        <f ca="1">IFERROR(__xludf.DUMMYFUNCTION("""COMPUTED_VALUE"""),"Павлик  В. А.")</f>
        <v>Павлик  В. А.</v>
      </c>
      <c r="BW78" s="19" t="str">
        <f ca="1">IFERROR(__xludf.DUMMYFUNCTION("""COMPUTED_VALUE"""),"За")</f>
        <v>За</v>
      </c>
      <c r="BX78" s="19">
        <f ca="1">IFERROR(__xludf.DUMMYFUNCTION("""COMPUTED_VALUE"""),101)</f>
        <v>101</v>
      </c>
      <c r="BY78" s="19" t="str">
        <f ca="1">IFERROR(__xludf.DUMMYFUNCTION("""COMPUTED_VALUE"""),"Павлик  В. А.")</f>
        <v>Павлик  В. А.</v>
      </c>
      <c r="BZ78" s="19" t="str">
        <f ca="1">IFERROR(__xludf.DUMMYFUNCTION("""COMPUTED_VALUE"""),"За")</f>
        <v>За</v>
      </c>
      <c r="CA78" s="19">
        <f ca="1">IFERROR(__xludf.DUMMYFUNCTION("""COMPUTED_VALUE"""),101)</f>
        <v>101</v>
      </c>
      <c r="CB78" s="19" t="str">
        <f ca="1">IFERROR(__xludf.DUMMYFUNCTION("""COMPUTED_VALUE"""),"Павлик  В. А.")</f>
        <v>Павлик  В. А.</v>
      </c>
      <c r="CC78" s="19" t="str">
        <f ca="1">IFERROR(__xludf.DUMMYFUNCTION("""COMPUTED_VALUE"""),"За")</f>
        <v>За</v>
      </c>
      <c r="CD78" s="19">
        <f ca="1">IFERROR(__xludf.DUMMYFUNCTION("""COMPUTED_VALUE"""),101)</f>
        <v>101</v>
      </c>
      <c r="CE78" s="19" t="str">
        <f ca="1">IFERROR(__xludf.DUMMYFUNCTION("""COMPUTED_VALUE"""),"Павлик  В. А.")</f>
        <v>Павлик  В. А.</v>
      </c>
      <c r="CF78" s="19" t="str">
        <f ca="1">IFERROR(__xludf.DUMMYFUNCTION("""COMPUTED_VALUE"""),"Не голосував")</f>
        <v>Не голосував</v>
      </c>
      <c r="CG78" s="19">
        <f ca="1">IFERROR(__xludf.DUMMYFUNCTION("""COMPUTED_VALUE"""),101)</f>
        <v>101</v>
      </c>
      <c r="CH78" s="19" t="str">
        <f ca="1">IFERROR(__xludf.DUMMYFUNCTION("""COMPUTED_VALUE"""),"Павлик  В. А.")</f>
        <v>Павлик  В. А.</v>
      </c>
      <c r="CI78" s="19" t="str">
        <f ca="1">IFERROR(__xludf.DUMMYFUNCTION("""COMPUTED_VALUE"""),"...")</f>
        <v>...</v>
      </c>
      <c r="CJ78" s="19">
        <f ca="1">IFERROR(__xludf.DUMMYFUNCTION("""COMPUTED_VALUE"""),101)</f>
        <v>101</v>
      </c>
      <c r="CK78" s="19" t="str">
        <f ca="1">IFERROR(__xludf.DUMMYFUNCTION("""COMPUTED_VALUE"""),"Павлик  В. А.")</f>
        <v>Павлик  В. А.</v>
      </c>
      <c r="CL78" s="19" t="str">
        <f ca="1">IFERROR(__xludf.DUMMYFUNCTION("""COMPUTED_VALUE"""),"За")</f>
        <v>За</v>
      </c>
      <c r="CM78" s="19">
        <f ca="1">IFERROR(__xludf.DUMMYFUNCTION("""COMPUTED_VALUE"""),101)</f>
        <v>101</v>
      </c>
      <c r="CN78" s="19" t="str">
        <f ca="1">IFERROR(__xludf.DUMMYFUNCTION("""COMPUTED_VALUE"""),"Павлик  В. А.")</f>
        <v>Павлик  В. А.</v>
      </c>
      <c r="CO78" s="19" t="str">
        <f ca="1">IFERROR(__xludf.DUMMYFUNCTION("""COMPUTED_VALUE"""),"Не голосував")</f>
        <v>Не голосував</v>
      </c>
      <c r="CP78" s="19">
        <f ca="1">IFERROR(__xludf.DUMMYFUNCTION("""COMPUTED_VALUE"""),101)</f>
        <v>101</v>
      </c>
      <c r="CQ78" s="19" t="str">
        <f ca="1">IFERROR(__xludf.DUMMYFUNCTION("""COMPUTED_VALUE"""),"Павлик  В. А.")</f>
        <v>Павлик  В. А.</v>
      </c>
      <c r="CR78" s="19" t="str">
        <f ca="1">IFERROR(__xludf.DUMMYFUNCTION("""COMPUTED_VALUE"""),"Не голосував")</f>
        <v>Не голосував</v>
      </c>
      <c r="CS78" s="19">
        <f ca="1">IFERROR(__xludf.DUMMYFUNCTION("""COMPUTED_VALUE"""),101)</f>
        <v>101</v>
      </c>
      <c r="CT78" s="19" t="str">
        <f ca="1">IFERROR(__xludf.DUMMYFUNCTION("""COMPUTED_VALUE"""),"Павлик  В. А.")</f>
        <v>Павлик  В. А.</v>
      </c>
      <c r="CU78" s="19" t="str">
        <f ca="1">IFERROR(__xludf.DUMMYFUNCTION("""COMPUTED_VALUE"""),"За")</f>
        <v>За</v>
      </c>
      <c r="CV78" s="19">
        <f ca="1">IFERROR(__xludf.DUMMYFUNCTION("""COMPUTED_VALUE"""),101)</f>
        <v>101</v>
      </c>
      <c r="CW78" s="19" t="str">
        <f ca="1">IFERROR(__xludf.DUMMYFUNCTION("""COMPUTED_VALUE"""),"Павлик  В. А.")</f>
        <v>Павлик  В. А.</v>
      </c>
      <c r="CX78" s="19" t="str">
        <f ca="1">IFERROR(__xludf.DUMMYFUNCTION("""COMPUTED_VALUE"""),"За")</f>
        <v>За</v>
      </c>
      <c r="CY78" s="19">
        <f ca="1">IFERROR(__xludf.DUMMYFUNCTION("""COMPUTED_VALUE"""),101)</f>
        <v>101</v>
      </c>
      <c r="CZ78" s="19" t="str">
        <f ca="1">IFERROR(__xludf.DUMMYFUNCTION("""COMPUTED_VALUE"""),"Павлик  В. А.")</f>
        <v>Павлик  В. А.</v>
      </c>
      <c r="DA78" s="19" t="str">
        <f ca="1">IFERROR(__xludf.DUMMYFUNCTION("""COMPUTED_VALUE"""),"За")</f>
        <v>За</v>
      </c>
      <c r="DB78" s="19">
        <f ca="1">IFERROR(__xludf.DUMMYFUNCTION("""COMPUTED_VALUE"""),101)</f>
        <v>101</v>
      </c>
      <c r="DC78" s="19" t="str">
        <f ca="1">IFERROR(__xludf.DUMMYFUNCTION("""COMPUTED_VALUE"""),"Павлик  В. А.")</f>
        <v>Павлик  В. А.</v>
      </c>
      <c r="DD78" s="19" t="str">
        <f ca="1">IFERROR(__xludf.DUMMYFUNCTION("""COMPUTED_VALUE"""),"За")</f>
        <v>За</v>
      </c>
      <c r="DE78" s="19">
        <f ca="1">IFERROR(__xludf.DUMMYFUNCTION("""COMPUTED_VALUE"""),101)</f>
        <v>101</v>
      </c>
      <c r="DF78" s="19" t="str">
        <f ca="1">IFERROR(__xludf.DUMMYFUNCTION("""COMPUTED_VALUE"""),"Павлик  В. А.")</f>
        <v>Павлик  В. А.</v>
      </c>
      <c r="DG78" s="19" t="str">
        <f ca="1">IFERROR(__xludf.DUMMYFUNCTION("""COMPUTED_VALUE"""),"За")</f>
        <v>За</v>
      </c>
      <c r="DH78" s="19">
        <f ca="1">IFERROR(__xludf.DUMMYFUNCTION("""COMPUTED_VALUE"""),101)</f>
        <v>101</v>
      </c>
      <c r="DI78" s="19" t="str">
        <f ca="1">IFERROR(__xludf.DUMMYFUNCTION("""COMPUTED_VALUE"""),"Павлик  В. А.")</f>
        <v>Павлик  В. А.</v>
      </c>
      <c r="DJ78" s="19" t="str">
        <f ca="1">IFERROR(__xludf.DUMMYFUNCTION("""COMPUTED_VALUE"""),"За")</f>
        <v>За</v>
      </c>
      <c r="DK78" s="19">
        <f ca="1">IFERROR(__xludf.DUMMYFUNCTION("""COMPUTED_VALUE"""),101)</f>
        <v>101</v>
      </c>
      <c r="DL78" s="19" t="str">
        <f ca="1">IFERROR(__xludf.DUMMYFUNCTION("""COMPUTED_VALUE"""),"Павлик  В. А.")</f>
        <v>Павлик  В. А.</v>
      </c>
      <c r="DM78" s="19" t="str">
        <f ca="1">IFERROR(__xludf.DUMMYFUNCTION("""COMPUTED_VALUE"""),"За")</f>
        <v>За</v>
      </c>
      <c r="DN78" s="19">
        <f ca="1">IFERROR(__xludf.DUMMYFUNCTION("""COMPUTED_VALUE"""),101)</f>
        <v>101</v>
      </c>
      <c r="DO78" s="19" t="str">
        <f ca="1">IFERROR(__xludf.DUMMYFUNCTION("""COMPUTED_VALUE"""),"Павлик  В. А.")</f>
        <v>Павлик  В. А.</v>
      </c>
      <c r="DP78" s="19" t="str">
        <f ca="1">IFERROR(__xludf.DUMMYFUNCTION("""COMPUTED_VALUE"""),"За")</f>
        <v>За</v>
      </c>
      <c r="DQ78" s="19">
        <f ca="1">IFERROR(__xludf.DUMMYFUNCTION("""COMPUTED_VALUE"""),101)</f>
        <v>101</v>
      </c>
      <c r="DR78" s="19" t="str">
        <f ca="1">IFERROR(__xludf.DUMMYFUNCTION("""COMPUTED_VALUE"""),"Павлик  В. А.")</f>
        <v>Павлик  В. А.</v>
      </c>
      <c r="DS78" s="19" t="str">
        <f ca="1">IFERROR(__xludf.DUMMYFUNCTION("""COMPUTED_VALUE"""),"...")</f>
        <v>...</v>
      </c>
      <c r="DT78" s="19">
        <f ca="1">IFERROR(__xludf.DUMMYFUNCTION("""COMPUTED_VALUE"""),101)</f>
        <v>101</v>
      </c>
      <c r="DU78" s="19" t="str">
        <f ca="1">IFERROR(__xludf.DUMMYFUNCTION("""COMPUTED_VALUE"""),"Павлик  В. А.")</f>
        <v>Павлик  В. А.</v>
      </c>
      <c r="DV78" s="19" t="str">
        <f ca="1">IFERROR(__xludf.DUMMYFUNCTION("""COMPUTED_VALUE"""),"...")</f>
        <v>...</v>
      </c>
      <c r="DW78" s="19">
        <f ca="1">IFERROR(__xludf.DUMMYFUNCTION("""COMPUTED_VALUE"""),101)</f>
        <v>101</v>
      </c>
      <c r="DX78" s="19" t="str">
        <f ca="1">IFERROR(__xludf.DUMMYFUNCTION("""COMPUTED_VALUE"""),"Павлик  В. А.")</f>
        <v>Павлик  В. А.</v>
      </c>
      <c r="DY78" s="19" t="str">
        <f ca="1">IFERROR(__xludf.DUMMYFUNCTION("""COMPUTED_VALUE"""),"...")</f>
        <v>...</v>
      </c>
      <c r="DZ78" s="19">
        <f ca="1">IFERROR(__xludf.DUMMYFUNCTION("""COMPUTED_VALUE"""),101)</f>
        <v>101</v>
      </c>
      <c r="EA78" s="19" t="str">
        <f ca="1">IFERROR(__xludf.DUMMYFUNCTION("""COMPUTED_VALUE"""),"Павлик  В. А.")</f>
        <v>Павлик  В. А.</v>
      </c>
      <c r="EB78" s="19" t="str">
        <f ca="1">IFERROR(__xludf.DUMMYFUNCTION("""COMPUTED_VALUE"""),"...")</f>
        <v>...</v>
      </c>
      <c r="EC78" s="19">
        <f ca="1">IFERROR(__xludf.DUMMYFUNCTION("""COMPUTED_VALUE"""),101)</f>
        <v>101</v>
      </c>
      <c r="ED78" s="19" t="str">
        <f ca="1">IFERROR(__xludf.DUMMYFUNCTION("""COMPUTED_VALUE"""),"Павлик  В. А.")</f>
        <v>Павлик  В. А.</v>
      </c>
      <c r="EE78" s="19" t="str">
        <f ca="1">IFERROR(__xludf.DUMMYFUNCTION("""COMPUTED_VALUE"""),"За")</f>
        <v>За</v>
      </c>
      <c r="EF78" s="19">
        <f ca="1">IFERROR(__xludf.DUMMYFUNCTION("""COMPUTED_VALUE"""),101)</f>
        <v>101</v>
      </c>
      <c r="EG78" s="19" t="str">
        <f ca="1">IFERROR(__xludf.DUMMYFUNCTION("""COMPUTED_VALUE"""),"Павлик  В. А.")</f>
        <v>Павлик  В. А.</v>
      </c>
      <c r="EH78" s="19" t="str">
        <f ca="1">IFERROR(__xludf.DUMMYFUNCTION("""COMPUTED_VALUE"""),"За")</f>
        <v>За</v>
      </c>
      <c r="EI78" s="19">
        <f ca="1">IFERROR(__xludf.DUMMYFUNCTION("""COMPUTED_VALUE"""),101)</f>
        <v>101</v>
      </c>
      <c r="EJ78" s="19" t="str">
        <f ca="1">IFERROR(__xludf.DUMMYFUNCTION("""COMPUTED_VALUE"""),"Павлик  В. А.")</f>
        <v>Павлик  В. А.</v>
      </c>
      <c r="EK78" s="19" t="str">
        <f ca="1">IFERROR(__xludf.DUMMYFUNCTION("""COMPUTED_VALUE"""),"За")</f>
        <v>За</v>
      </c>
      <c r="EL78" s="19">
        <f ca="1">IFERROR(__xludf.DUMMYFUNCTION("""COMPUTED_VALUE"""),101)</f>
        <v>101</v>
      </c>
      <c r="EM78" s="19" t="str">
        <f ca="1">IFERROR(__xludf.DUMMYFUNCTION("""COMPUTED_VALUE"""),"Павлик  В. А.")</f>
        <v>Павлик  В. А.</v>
      </c>
      <c r="EN78" s="19" t="str">
        <f ca="1">IFERROR(__xludf.DUMMYFUNCTION("""COMPUTED_VALUE"""),"Не голосував")</f>
        <v>Не голосував</v>
      </c>
      <c r="EO78" s="19">
        <f ca="1">IFERROR(__xludf.DUMMYFUNCTION("""COMPUTED_VALUE"""),101)</f>
        <v>101</v>
      </c>
      <c r="EP78" s="19" t="str">
        <f ca="1">IFERROR(__xludf.DUMMYFUNCTION("""COMPUTED_VALUE"""),"Павлик  В. А.")</f>
        <v>Павлик  В. А.</v>
      </c>
      <c r="EQ78" s="19" t="str">
        <f ca="1">IFERROR(__xludf.DUMMYFUNCTION("""COMPUTED_VALUE"""),"Не голосував")</f>
        <v>Не голосував</v>
      </c>
      <c r="ER78" s="19">
        <f ca="1">IFERROR(__xludf.DUMMYFUNCTION("""COMPUTED_VALUE"""),101)</f>
        <v>101</v>
      </c>
      <c r="ES78" s="19" t="str">
        <f ca="1">IFERROR(__xludf.DUMMYFUNCTION("""COMPUTED_VALUE"""),"Павлик  В. А.")</f>
        <v>Павлик  В. А.</v>
      </c>
      <c r="ET78" s="19" t="str">
        <f ca="1">IFERROR(__xludf.DUMMYFUNCTION("""COMPUTED_VALUE"""),"За")</f>
        <v>За</v>
      </c>
      <c r="EU78" s="19">
        <f ca="1">IFERROR(__xludf.DUMMYFUNCTION("""COMPUTED_VALUE"""),101)</f>
        <v>101</v>
      </c>
      <c r="EV78" s="19" t="str">
        <f ca="1">IFERROR(__xludf.DUMMYFUNCTION("""COMPUTED_VALUE"""),"Павлик  В. А.")</f>
        <v>Павлик  В. А.</v>
      </c>
      <c r="EW78" s="19" t="str">
        <f ca="1">IFERROR(__xludf.DUMMYFUNCTION("""COMPUTED_VALUE"""),"...")</f>
        <v>...</v>
      </c>
      <c r="EX78" s="19">
        <f ca="1">IFERROR(__xludf.DUMMYFUNCTION("""COMPUTED_VALUE"""),101)</f>
        <v>101</v>
      </c>
      <c r="EY78" s="19" t="str">
        <f ca="1">IFERROR(__xludf.DUMMYFUNCTION("""COMPUTED_VALUE"""),"Павлик  В. А.")</f>
        <v>Павлик  В. А.</v>
      </c>
      <c r="EZ78" s="19" t="str">
        <f ca="1">IFERROR(__xludf.DUMMYFUNCTION("""COMPUTED_VALUE"""),"...")</f>
        <v>...</v>
      </c>
      <c r="FA78" s="19">
        <f ca="1">IFERROR(__xludf.DUMMYFUNCTION("""COMPUTED_VALUE"""),101)</f>
        <v>101</v>
      </c>
      <c r="FB78" s="19" t="str">
        <f ca="1">IFERROR(__xludf.DUMMYFUNCTION("""COMPUTED_VALUE"""),"Павлик  В. А.")</f>
        <v>Павлик  В. А.</v>
      </c>
      <c r="FC78" s="19" t="str">
        <f ca="1">IFERROR(__xludf.DUMMYFUNCTION("""COMPUTED_VALUE"""),"За")</f>
        <v>За</v>
      </c>
      <c r="FD78" s="19">
        <f ca="1">IFERROR(__xludf.DUMMYFUNCTION("""COMPUTED_VALUE"""),101)</f>
        <v>101</v>
      </c>
      <c r="FE78" s="19" t="str">
        <f ca="1">IFERROR(__xludf.DUMMYFUNCTION("""COMPUTED_VALUE"""),"Павлик  В. А.")</f>
        <v>Павлик  В. А.</v>
      </c>
      <c r="FF78" s="19" t="str">
        <f ca="1">IFERROR(__xludf.DUMMYFUNCTION("""COMPUTED_VALUE"""),"За")</f>
        <v>За</v>
      </c>
      <c r="FG78" s="19">
        <f ca="1">IFERROR(__xludf.DUMMYFUNCTION("""COMPUTED_VALUE"""),101)</f>
        <v>101</v>
      </c>
      <c r="FH78" s="19" t="str">
        <f ca="1">IFERROR(__xludf.DUMMYFUNCTION("""COMPUTED_VALUE"""),"Павлик  В. А.")</f>
        <v>Павлик  В. А.</v>
      </c>
      <c r="FI78" s="19" t="str">
        <f ca="1">IFERROR(__xludf.DUMMYFUNCTION("""COMPUTED_VALUE"""),"За")</f>
        <v>За</v>
      </c>
      <c r="FJ78" s="19">
        <f ca="1">IFERROR(__xludf.DUMMYFUNCTION("""COMPUTED_VALUE"""),101)</f>
        <v>101</v>
      </c>
      <c r="FK78" s="19" t="str">
        <f ca="1">IFERROR(__xludf.DUMMYFUNCTION("""COMPUTED_VALUE"""),"Павлик  В. А.")</f>
        <v>Павлик  В. А.</v>
      </c>
      <c r="FL78" s="19" t="str">
        <f ca="1">IFERROR(__xludf.DUMMYFUNCTION("""COMPUTED_VALUE"""),"Не голосував")</f>
        <v>Не голосував</v>
      </c>
      <c r="FM78" s="19">
        <f ca="1">IFERROR(__xludf.DUMMYFUNCTION("""COMPUTED_VALUE"""),101)</f>
        <v>101</v>
      </c>
      <c r="FN78" s="19" t="str">
        <f ca="1">IFERROR(__xludf.DUMMYFUNCTION("""COMPUTED_VALUE"""),"Павлик  В. А.")</f>
        <v>Павлик  В. А.</v>
      </c>
      <c r="FO78" s="19" t="str">
        <f ca="1">IFERROR(__xludf.DUMMYFUNCTION("""COMPUTED_VALUE"""),"За")</f>
        <v>За</v>
      </c>
      <c r="FP78" s="19">
        <f ca="1">IFERROR(__xludf.DUMMYFUNCTION("""COMPUTED_VALUE"""),101)</f>
        <v>101</v>
      </c>
      <c r="FQ78" s="19" t="str">
        <f ca="1">IFERROR(__xludf.DUMMYFUNCTION("""COMPUTED_VALUE"""),"Павлик  В. А.")</f>
        <v>Павлик  В. А.</v>
      </c>
      <c r="FR78" s="19" t="str">
        <f ca="1">IFERROR(__xludf.DUMMYFUNCTION("""COMPUTED_VALUE"""),"За")</f>
        <v>За</v>
      </c>
      <c r="FS78" s="19">
        <f ca="1">IFERROR(__xludf.DUMMYFUNCTION("""COMPUTED_VALUE"""),101)</f>
        <v>101</v>
      </c>
      <c r="FT78" s="19" t="str">
        <f ca="1">IFERROR(__xludf.DUMMYFUNCTION("""COMPUTED_VALUE"""),"Павлик  В. А.")</f>
        <v>Павлик  В. А.</v>
      </c>
      <c r="FU78" s="19" t="str">
        <f ca="1">IFERROR(__xludf.DUMMYFUNCTION("""COMPUTED_VALUE"""),"Не голосував")</f>
        <v>Не голосував</v>
      </c>
      <c r="FV78" s="19">
        <f ca="1">IFERROR(__xludf.DUMMYFUNCTION("""COMPUTED_VALUE"""),101)</f>
        <v>101</v>
      </c>
      <c r="FW78" s="19" t="str">
        <f ca="1">IFERROR(__xludf.DUMMYFUNCTION("""COMPUTED_VALUE"""),"Павлик  В. А.")</f>
        <v>Павлик  В. А.</v>
      </c>
      <c r="FX78" s="19" t="str">
        <f ca="1">IFERROR(__xludf.DUMMYFUNCTION("""COMPUTED_VALUE"""),"Не голосував")</f>
        <v>Не голосував</v>
      </c>
      <c r="FY78" s="19">
        <f ca="1">IFERROR(__xludf.DUMMYFUNCTION("""COMPUTED_VALUE"""),101)</f>
        <v>101</v>
      </c>
      <c r="FZ78" s="19" t="str">
        <f ca="1">IFERROR(__xludf.DUMMYFUNCTION("""COMPUTED_VALUE"""),"Павлик  В. А.")</f>
        <v>Павлик  В. А.</v>
      </c>
      <c r="GA78" s="19" t="str">
        <f ca="1">IFERROR(__xludf.DUMMYFUNCTION("""COMPUTED_VALUE"""),"Проти")</f>
        <v>Проти</v>
      </c>
      <c r="GB78" s="19">
        <f ca="1">IFERROR(__xludf.DUMMYFUNCTION("""COMPUTED_VALUE"""),101)</f>
        <v>101</v>
      </c>
      <c r="GC78" s="19" t="str">
        <f ca="1">IFERROR(__xludf.DUMMYFUNCTION("""COMPUTED_VALUE"""),"Павлик  В. А.")</f>
        <v>Павлик  В. А.</v>
      </c>
      <c r="GD78" s="19" t="str">
        <f ca="1">IFERROR(__xludf.DUMMYFUNCTION("""COMPUTED_VALUE"""),"За")</f>
        <v>За</v>
      </c>
      <c r="GE78" s="19">
        <f ca="1">IFERROR(__xludf.DUMMYFUNCTION("""COMPUTED_VALUE"""),101)</f>
        <v>101</v>
      </c>
      <c r="GF78" s="19" t="str">
        <f ca="1">IFERROR(__xludf.DUMMYFUNCTION("""COMPUTED_VALUE"""),"Павлик  В. А.")</f>
        <v>Павлик  В. А.</v>
      </c>
      <c r="GG78" s="19" t="str">
        <f ca="1">IFERROR(__xludf.DUMMYFUNCTION("""COMPUTED_VALUE"""),"Не голосував")</f>
        <v>Не голосував</v>
      </c>
      <c r="GH78" s="19">
        <f ca="1">IFERROR(__xludf.DUMMYFUNCTION("""COMPUTED_VALUE"""),101)</f>
        <v>101</v>
      </c>
      <c r="GI78" s="19" t="str">
        <f ca="1">IFERROR(__xludf.DUMMYFUNCTION("""COMPUTED_VALUE"""),"Павлик  В. А.")</f>
        <v>Павлик  В. А.</v>
      </c>
      <c r="GJ78" s="19" t="str">
        <f ca="1">IFERROR(__xludf.DUMMYFUNCTION("""COMPUTED_VALUE"""),"Не голосував")</f>
        <v>Не голосував</v>
      </c>
      <c r="GK78" s="19">
        <f ca="1">IFERROR(__xludf.DUMMYFUNCTION("""COMPUTED_VALUE"""),101)</f>
        <v>101</v>
      </c>
      <c r="GL78" s="19" t="str">
        <f ca="1">IFERROR(__xludf.DUMMYFUNCTION("""COMPUTED_VALUE"""),"Павлик  В. А.")</f>
        <v>Павлик  В. А.</v>
      </c>
      <c r="GM78" s="19" t="str">
        <f ca="1">IFERROR(__xludf.DUMMYFUNCTION("""COMPUTED_VALUE"""),"Не голосував")</f>
        <v>Не голосував</v>
      </c>
      <c r="GN78" s="19">
        <f ca="1">IFERROR(__xludf.DUMMYFUNCTION("""COMPUTED_VALUE"""),101)</f>
        <v>101</v>
      </c>
      <c r="GO78" s="19" t="str">
        <f ca="1">IFERROR(__xludf.DUMMYFUNCTION("""COMPUTED_VALUE"""),"Павлик  В. А.")</f>
        <v>Павлик  В. А.</v>
      </c>
      <c r="GP78" s="19" t="str">
        <f ca="1">IFERROR(__xludf.DUMMYFUNCTION("""COMPUTED_VALUE"""),"За")</f>
        <v>За</v>
      </c>
      <c r="GQ78" s="19">
        <f ca="1">IFERROR(__xludf.DUMMYFUNCTION("""COMPUTED_VALUE"""),101)</f>
        <v>101</v>
      </c>
      <c r="GR78" s="19" t="str">
        <f ca="1">IFERROR(__xludf.DUMMYFUNCTION("""COMPUTED_VALUE"""),"Павлик  В. А.")</f>
        <v>Павлик  В. А.</v>
      </c>
      <c r="GS78" s="19" t="str">
        <f ca="1">IFERROR(__xludf.DUMMYFUNCTION("""COMPUTED_VALUE"""),"Не голосував")</f>
        <v>Не голосував</v>
      </c>
      <c r="GT78" s="19">
        <f ca="1">IFERROR(__xludf.DUMMYFUNCTION("""COMPUTED_VALUE"""),101)</f>
        <v>101</v>
      </c>
      <c r="GU78" s="19" t="str">
        <f ca="1">IFERROR(__xludf.DUMMYFUNCTION("""COMPUTED_VALUE"""),"Павлик  В. А.")</f>
        <v>Павлик  В. А.</v>
      </c>
      <c r="GV78" s="19" t="str">
        <f ca="1">IFERROR(__xludf.DUMMYFUNCTION("""COMPUTED_VALUE"""),"Не голосував")</f>
        <v>Не голосував</v>
      </c>
      <c r="GW78" s="19">
        <f ca="1">IFERROR(__xludf.DUMMYFUNCTION("""COMPUTED_VALUE"""),101)</f>
        <v>101</v>
      </c>
      <c r="GX78" s="19" t="str">
        <f ca="1">IFERROR(__xludf.DUMMYFUNCTION("""COMPUTED_VALUE"""),"Павлик  В. А.")</f>
        <v>Павлик  В. А.</v>
      </c>
      <c r="GY78" s="19" t="str">
        <f ca="1">IFERROR(__xludf.DUMMYFUNCTION("""COMPUTED_VALUE"""),"За")</f>
        <v>За</v>
      </c>
      <c r="GZ78" s="19">
        <f ca="1">IFERROR(__xludf.DUMMYFUNCTION("""COMPUTED_VALUE"""),101)</f>
        <v>101</v>
      </c>
      <c r="HA78" s="19" t="str">
        <f ca="1">IFERROR(__xludf.DUMMYFUNCTION("""COMPUTED_VALUE"""),"Павлик  В. А.")</f>
        <v>Павлик  В. А.</v>
      </c>
      <c r="HB78" s="19" t="str">
        <f ca="1">IFERROR(__xludf.DUMMYFUNCTION("""COMPUTED_VALUE"""),"Не голосував")</f>
        <v>Не голосував</v>
      </c>
      <c r="HC78" s="19">
        <f ca="1">IFERROR(__xludf.DUMMYFUNCTION("""COMPUTED_VALUE"""),101)</f>
        <v>101</v>
      </c>
      <c r="HD78" s="19" t="str">
        <f ca="1">IFERROR(__xludf.DUMMYFUNCTION("""COMPUTED_VALUE"""),"Павлик  В. А.")</f>
        <v>Павлик  В. А.</v>
      </c>
      <c r="HE78" s="19" t="str">
        <f ca="1">IFERROR(__xludf.DUMMYFUNCTION("""COMPUTED_VALUE"""),"Не голосував")</f>
        <v>Не голосував</v>
      </c>
      <c r="HF78" s="19">
        <f ca="1">IFERROR(__xludf.DUMMYFUNCTION("""COMPUTED_VALUE"""),101)</f>
        <v>101</v>
      </c>
      <c r="HG78" s="19" t="str">
        <f ca="1">IFERROR(__xludf.DUMMYFUNCTION("""COMPUTED_VALUE"""),"Павлик  В. А.")</f>
        <v>Павлик  В. А.</v>
      </c>
      <c r="HH78" s="19" t="str">
        <f ca="1">IFERROR(__xludf.DUMMYFUNCTION("""COMPUTED_VALUE"""),"Не голосував")</f>
        <v>Не голосував</v>
      </c>
      <c r="HI78" s="19">
        <f ca="1">IFERROR(__xludf.DUMMYFUNCTION("""COMPUTED_VALUE"""),101)</f>
        <v>101</v>
      </c>
      <c r="HJ78" s="19" t="str">
        <f ca="1">IFERROR(__xludf.DUMMYFUNCTION("""COMPUTED_VALUE"""),"Павлик  В. А.")</f>
        <v>Павлик  В. А.</v>
      </c>
      <c r="HK78" s="19" t="str">
        <f ca="1">IFERROR(__xludf.DUMMYFUNCTION("""COMPUTED_VALUE"""),"Не голосував")</f>
        <v>Не голосував</v>
      </c>
      <c r="HL78" s="19">
        <f ca="1">IFERROR(__xludf.DUMMYFUNCTION("""COMPUTED_VALUE"""),101)</f>
        <v>101</v>
      </c>
      <c r="HM78" s="19" t="str">
        <f ca="1">IFERROR(__xludf.DUMMYFUNCTION("""COMPUTED_VALUE"""),"Павлик  В. А.")</f>
        <v>Павлик  В. А.</v>
      </c>
      <c r="HN78" s="19" t="str">
        <f ca="1">IFERROR(__xludf.DUMMYFUNCTION("""COMPUTED_VALUE"""),"Не голосував")</f>
        <v>Не голосував</v>
      </c>
      <c r="HO78" s="19">
        <f ca="1">IFERROR(__xludf.DUMMYFUNCTION("""COMPUTED_VALUE"""),101)</f>
        <v>101</v>
      </c>
      <c r="HP78" s="19" t="str">
        <f ca="1">IFERROR(__xludf.DUMMYFUNCTION("""COMPUTED_VALUE"""),"Павлик  В. А.")</f>
        <v>Павлик  В. А.</v>
      </c>
      <c r="HQ78" s="19" t="str">
        <f ca="1">IFERROR(__xludf.DUMMYFUNCTION("""COMPUTED_VALUE"""),"Не голосував")</f>
        <v>Не голосував</v>
      </c>
      <c r="HR78" s="19">
        <f ca="1">IFERROR(__xludf.DUMMYFUNCTION("""COMPUTED_VALUE"""),101)</f>
        <v>101</v>
      </c>
      <c r="HS78" s="19" t="str">
        <f ca="1">IFERROR(__xludf.DUMMYFUNCTION("""COMPUTED_VALUE"""),"Павлик  В. А.")</f>
        <v>Павлик  В. А.</v>
      </c>
      <c r="HT78" s="19" t="str">
        <f ca="1">IFERROR(__xludf.DUMMYFUNCTION("""COMPUTED_VALUE"""),"Не голосував")</f>
        <v>Не голосував</v>
      </c>
      <c r="HU78" s="19">
        <f ca="1">IFERROR(__xludf.DUMMYFUNCTION("""COMPUTED_VALUE"""),101)</f>
        <v>101</v>
      </c>
      <c r="HV78" s="19" t="str">
        <f ca="1">IFERROR(__xludf.DUMMYFUNCTION("""COMPUTED_VALUE"""),"Павлик  В. А.")</f>
        <v>Павлик  В. А.</v>
      </c>
      <c r="HW78" s="19" t="str">
        <f ca="1">IFERROR(__xludf.DUMMYFUNCTION("""COMPUTED_VALUE"""),"За")</f>
        <v>За</v>
      </c>
      <c r="HX78" s="19">
        <f ca="1">IFERROR(__xludf.DUMMYFUNCTION("""COMPUTED_VALUE"""),101)</f>
        <v>101</v>
      </c>
      <c r="HY78" s="19" t="str">
        <f ca="1">IFERROR(__xludf.DUMMYFUNCTION("""COMPUTED_VALUE"""),"Павлик  В. А.")</f>
        <v>Павлик  В. А.</v>
      </c>
      <c r="HZ78" s="19" t="str">
        <f ca="1">IFERROR(__xludf.DUMMYFUNCTION("""COMPUTED_VALUE"""),"Не голосував")</f>
        <v>Не голосував</v>
      </c>
      <c r="IA78" s="19">
        <f ca="1">IFERROR(__xludf.DUMMYFUNCTION("""COMPUTED_VALUE"""),101)</f>
        <v>101</v>
      </c>
      <c r="IB78" s="19" t="str">
        <f ca="1">IFERROR(__xludf.DUMMYFUNCTION("""COMPUTED_VALUE"""),"Павлик  В. А.")</f>
        <v>Павлик  В. А.</v>
      </c>
      <c r="IC78" s="19" t="str">
        <f ca="1">IFERROR(__xludf.DUMMYFUNCTION("""COMPUTED_VALUE"""),"Утримався")</f>
        <v>Утримався</v>
      </c>
      <c r="ID78" s="19">
        <f ca="1">IFERROR(__xludf.DUMMYFUNCTION("""COMPUTED_VALUE"""),101)</f>
        <v>101</v>
      </c>
      <c r="IE78" s="19" t="str">
        <f ca="1">IFERROR(__xludf.DUMMYFUNCTION("""COMPUTED_VALUE"""),"Павлик  В. А.")</f>
        <v>Павлик  В. А.</v>
      </c>
      <c r="IF78" s="19" t="str">
        <f ca="1">IFERROR(__xludf.DUMMYFUNCTION("""COMPUTED_VALUE"""),"Не голосував")</f>
        <v>Не голосував</v>
      </c>
      <c r="IG78" s="19">
        <f ca="1">IFERROR(__xludf.DUMMYFUNCTION("""COMPUTED_VALUE"""),101)</f>
        <v>101</v>
      </c>
      <c r="IH78" s="19" t="str">
        <f ca="1">IFERROR(__xludf.DUMMYFUNCTION("""COMPUTED_VALUE"""),"Павлик  В. А.")</f>
        <v>Павлик  В. А.</v>
      </c>
      <c r="II78" s="19" t="str">
        <f ca="1">IFERROR(__xludf.DUMMYFUNCTION("""COMPUTED_VALUE"""),"Не голосував")</f>
        <v>Не голосував</v>
      </c>
      <c r="IJ78" s="19">
        <f ca="1">IFERROR(__xludf.DUMMYFUNCTION("""COMPUTED_VALUE"""),101)</f>
        <v>101</v>
      </c>
      <c r="IK78" s="19" t="str">
        <f ca="1">IFERROR(__xludf.DUMMYFUNCTION("""COMPUTED_VALUE"""),"Павлик  В. А.")</f>
        <v>Павлик  В. А.</v>
      </c>
      <c r="IL78" s="19" t="str">
        <f ca="1">IFERROR(__xludf.DUMMYFUNCTION("""COMPUTED_VALUE"""),"Не голосував")</f>
        <v>Не голосував</v>
      </c>
      <c r="IM78" s="19">
        <f ca="1">IFERROR(__xludf.DUMMYFUNCTION("""COMPUTED_VALUE"""),101)</f>
        <v>101</v>
      </c>
      <c r="IN78" s="19" t="str">
        <f ca="1">IFERROR(__xludf.DUMMYFUNCTION("""COMPUTED_VALUE"""),"Павлик  В. А.")</f>
        <v>Павлик  В. А.</v>
      </c>
      <c r="IO78" s="19" t="str">
        <f ca="1">IFERROR(__xludf.DUMMYFUNCTION("""COMPUTED_VALUE"""),"Не голосував")</f>
        <v>Не голосував</v>
      </c>
      <c r="IP78" s="19">
        <f ca="1">IFERROR(__xludf.DUMMYFUNCTION("""COMPUTED_VALUE"""),101)</f>
        <v>101</v>
      </c>
      <c r="IQ78" s="19" t="str">
        <f ca="1">IFERROR(__xludf.DUMMYFUNCTION("""COMPUTED_VALUE"""),"Павлик  В. А.")</f>
        <v>Павлик  В. А.</v>
      </c>
      <c r="IR78" s="19" t="str">
        <f ca="1">IFERROR(__xludf.DUMMYFUNCTION("""COMPUTED_VALUE"""),"Не голосував")</f>
        <v>Не голосував</v>
      </c>
      <c r="IS78" s="19">
        <f ca="1">IFERROR(__xludf.DUMMYFUNCTION("""COMPUTED_VALUE"""),101)</f>
        <v>101</v>
      </c>
      <c r="IT78" s="19" t="str">
        <f ca="1">IFERROR(__xludf.DUMMYFUNCTION("""COMPUTED_VALUE"""),"Павлик  В. А.")</f>
        <v>Павлик  В. А.</v>
      </c>
      <c r="IU78" s="19" t="str">
        <f ca="1">IFERROR(__xludf.DUMMYFUNCTION("""COMPUTED_VALUE"""),"Не голосував")</f>
        <v>Не голосував</v>
      </c>
      <c r="IV78" s="19">
        <f ca="1">IFERROR(__xludf.DUMMYFUNCTION("""COMPUTED_VALUE"""),101)</f>
        <v>101</v>
      </c>
      <c r="IW78" s="19" t="str">
        <f ca="1">IFERROR(__xludf.DUMMYFUNCTION("""COMPUTED_VALUE"""),"Павлик  В. А.")</f>
        <v>Павлик  В. А.</v>
      </c>
      <c r="IX78" s="19" t="str">
        <f ca="1">IFERROR(__xludf.DUMMYFUNCTION("""COMPUTED_VALUE"""),"Не голосував")</f>
        <v>Не голосував</v>
      </c>
      <c r="IY78" s="19">
        <f ca="1">IFERROR(__xludf.DUMMYFUNCTION("""COMPUTED_VALUE"""),101)</f>
        <v>101</v>
      </c>
      <c r="IZ78" s="19" t="str">
        <f ca="1">IFERROR(__xludf.DUMMYFUNCTION("""COMPUTED_VALUE"""),"Павлик  В. А.")</f>
        <v>Павлик  В. А.</v>
      </c>
      <c r="JA78" s="19" t="str">
        <f ca="1">IFERROR(__xludf.DUMMYFUNCTION("""COMPUTED_VALUE"""),"Не голосував")</f>
        <v>Не голосував</v>
      </c>
      <c r="JB78" s="19">
        <f ca="1">IFERROR(__xludf.DUMMYFUNCTION("""COMPUTED_VALUE"""),101)</f>
        <v>101</v>
      </c>
      <c r="JC78" s="19" t="str">
        <f ca="1">IFERROR(__xludf.DUMMYFUNCTION("""COMPUTED_VALUE"""),"Павлик  В. А.")</f>
        <v>Павлик  В. А.</v>
      </c>
      <c r="JD78" s="19" t="str">
        <f ca="1">IFERROR(__xludf.DUMMYFUNCTION("""COMPUTED_VALUE"""),"За")</f>
        <v>За</v>
      </c>
      <c r="JE78" s="19">
        <f ca="1">IFERROR(__xludf.DUMMYFUNCTION("""COMPUTED_VALUE"""),101)</f>
        <v>101</v>
      </c>
      <c r="JF78" s="19" t="str">
        <f ca="1">IFERROR(__xludf.DUMMYFUNCTION("""COMPUTED_VALUE"""),"Павлик  В. А.")</f>
        <v>Павлик  В. А.</v>
      </c>
      <c r="JG78" s="19" t="str">
        <f ca="1">IFERROR(__xludf.DUMMYFUNCTION("""COMPUTED_VALUE"""),"За")</f>
        <v>За</v>
      </c>
      <c r="JH78" s="19">
        <f ca="1">IFERROR(__xludf.DUMMYFUNCTION("""COMPUTED_VALUE"""),101)</f>
        <v>101</v>
      </c>
      <c r="JI78" s="19" t="str">
        <f ca="1">IFERROR(__xludf.DUMMYFUNCTION("""COMPUTED_VALUE"""),"Павлик  В. А.")</f>
        <v>Павлик  В. А.</v>
      </c>
      <c r="JJ78" s="19" t="str">
        <f ca="1">IFERROR(__xludf.DUMMYFUNCTION("""COMPUTED_VALUE"""),"За")</f>
        <v>За</v>
      </c>
      <c r="JK78" s="19">
        <f ca="1">IFERROR(__xludf.DUMMYFUNCTION("""COMPUTED_VALUE"""),101)</f>
        <v>101</v>
      </c>
      <c r="JL78" s="19" t="str">
        <f ca="1">IFERROR(__xludf.DUMMYFUNCTION("""COMPUTED_VALUE"""),"Павлик  В. А.")</f>
        <v>Павлик  В. А.</v>
      </c>
      <c r="JM78" s="19" t="str">
        <f ca="1">IFERROR(__xludf.DUMMYFUNCTION("""COMPUTED_VALUE"""),"За")</f>
        <v>За</v>
      </c>
      <c r="JN78" s="19">
        <f ca="1">IFERROR(__xludf.DUMMYFUNCTION("""COMPUTED_VALUE"""),101)</f>
        <v>101</v>
      </c>
      <c r="JO78" s="19" t="str">
        <f ca="1">IFERROR(__xludf.DUMMYFUNCTION("""COMPUTED_VALUE"""),"Павлик  В. А.")</f>
        <v>Павлик  В. А.</v>
      </c>
      <c r="JP78" s="19" t="str">
        <f ca="1">IFERROR(__xludf.DUMMYFUNCTION("""COMPUTED_VALUE"""),"...")</f>
        <v>...</v>
      </c>
      <c r="JQ78" s="19">
        <f ca="1">IFERROR(__xludf.DUMMYFUNCTION("""COMPUTED_VALUE"""),101)</f>
        <v>101</v>
      </c>
      <c r="JR78" s="19" t="str">
        <f ca="1">IFERROR(__xludf.DUMMYFUNCTION("""COMPUTED_VALUE"""),"Павлик  В. А.")</f>
        <v>Павлик  В. А.</v>
      </c>
      <c r="JS78" s="19" t="str">
        <f ca="1">IFERROR(__xludf.DUMMYFUNCTION("""COMPUTED_VALUE"""),"...")</f>
        <v>...</v>
      </c>
      <c r="JT78" s="19">
        <f ca="1">IFERROR(__xludf.DUMMYFUNCTION("""COMPUTED_VALUE"""),101)</f>
        <v>101</v>
      </c>
      <c r="JU78" s="19" t="str">
        <f ca="1">IFERROR(__xludf.DUMMYFUNCTION("""COMPUTED_VALUE"""),"Павлик  В. А.")</f>
        <v>Павлик  В. А.</v>
      </c>
      <c r="JV78" s="19" t="str">
        <f ca="1">IFERROR(__xludf.DUMMYFUNCTION("""COMPUTED_VALUE"""),"...")</f>
        <v>...</v>
      </c>
      <c r="JW78" s="19">
        <f ca="1">IFERROR(__xludf.DUMMYFUNCTION("""COMPUTED_VALUE"""),101)</f>
        <v>101</v>
      </c>
      <c r="JX78" s="19" t="str">
        <f ca="1">IFERROR(__xludf.DUMMYFUNCTION("""COMPUTED_VALUE"""),"Павлик  В. А.")</f>
        <v>Павлик  В. А.</v>
      </c>
      <c r="JY78" s="19" t="str">
        <f ca="1">IFERROR(__xludf.DUMMYFUNCTION("""COMPUTED_VALUE"""),"...")</f>
        <v>...</v>
      </c>
      <c r="JZ78" s="19">
        <f ca="1">IFERROR(__xludf.DUMMYFUNCTION("""COMPUTED_VALUE"""),101)</f>
        <v>101</v>
      </c>
      <c r="KA78" s="19" t="str">
        <f ca="1">IFERROR(__xludf.DUMMYFUNCTION("""COMPUTED_VALUE"""),"Павлик  В. А.")</f>
        <v>Павлик  В. А.</v>
      </c>
      <c r="KB78" s="19" t="str">
        <f ca="1">IFERROR(__xludf.DUMMYFUNCTION("""COMPUTED_VALUE"""),"...")</f>
        <v>...</v>
      </c>
      <c r="KC78" s="19">
        <f ca="1">IFERROR(__xludf.DUMMYFUNCTION("""COMPUTED_VALUE"""),101)</f>
        <v>101</v>
      </c>
      <c r="KD78" s="19" t="str">
        <f ca="1">IFERROR(__xludf.DUMMYFUNCTION("""COMPUTED_VALUE"""),"Павлик  В. А.")</f>
        <v>Павлик  В. А.</v>
      </c>
      <c r="KE78" s="19" t="str">
        <f ca="1">IFERROR(__xludf.DUMMYFUNCTION("""COMPUTED_VALUE"""),"...")</f>
        <v>...</v>
      </c>
      <c r="KF78" s="19">
        <f ca="1">IFERROR(__xludf.DUMMYFUNCTION("""COMPUTED_VALUE"""),101)</f>
        <v>101</v>
      </c>
      <c r="KG78" s="19" t="str">
        <f ca="1">IFERROR(__xludf.DUMMYFUNCTION("""COMPUTED_VALUE"""),"Павлик  В. А.")</f>
        <v>Павлик  В. А.</v>
      </c>
      <c r="KH78" s="19" t="str">
        <f ca="1">IFERROR(__xludf.DUMMYFUNCTION("""COMPUTED_VALUE"""),"...")</f>
        <v>...</v>
      </c>
      <c r="KI78" s="19">
        <f ca="1">IFERROR(__xludf.DUMMYFUNCTION("""COMPUTED_VALUE"""),101)</f>
        <v>101</v>
      </c>
      <c r="KJ78" s="19" t="str">
        <f ca="1">IFERROR(__xludf.DUMMYFUNCTION("""COMPUTED_VALUE"""),"Павлик  В. А.")</f>
        <v>Павлик  В. А.</v>
      </c>
      <c r="KK78" s="19" t="str">
        <f ca="1">IFERROR(__xludf.DUMMYFUNCTION("""COMPUTED_VALUE"""),"...")</f>
        <v>...</v>
      </c>
      <c r="KL78" s="19">
        <f ca="1">IFERROR(__xludf.DUMMYFUNCTION("""COMPUTED_VALUE"""),101)</f>
        <v>101</v>
      </c>
      <c r="KM78" s="19" t="str">
        <f ca="1">IFERROR(__xludf.DUMMYFUNCTION("""COMPUTED_VALUE"""),"Павлик  В. А.")</f>
        <v>Павлик  В. А.</v>
      </c>
      <c r="KN78" s="19" t="str">
        <f ca="1">IFERROR(__xludf.DUMMYFUNCTION("""COMPUTED_VALUE"""),"...")</f>
        <v>...</v>
      </c>
      <c r="KO78" s="19">
        <f ca="1">IFERROR(__xludf.DUMMYFUNCTION("""COMPUTED_VALUE"""),101)</f>
        <v>101</v>
      </c>
      <c r="KP78" s="19" t="str">
        <f ca="1">IFERROR(__xludf.DUMMYFUNCTION("""COMPUTED_VALUE"""),"Павлик  В. А.")</f>
        <v>Павлик  В. А.</v>
      </c>
      <c r="KQ78" s="19" t="str">
        <f ca="1">IFERROR(__xludf.DUMMYFUNCTION("""COMPUTED_VALUE"""),"...")</f>
        <v>...</v>
      </c>
      <c r="KR78" s="19">
        <f ca="1">IFERROR(__xludf.DUMMYFUNCTION("""COMPUTED_VALUE"""),101)</f>
        <v>101</v>
      </c>
      <c r="KS78" s="19" t="str">
        <f ca="1">IFERROR(__xludf.DUMMYFUNCTION("""COMPUTED_VALUE"""),"Павлик  В. А.")</f>
        <v>Павлик  В. А.</v>
      </c>
      <c r="KT78" s="19" t="str">
        <f ca="1">IFERROR(__xludf.DUMMYFUNCTION("""COMPUTED_VALUE"""),"За")</f>
        <v>За</v>
      </c>
      <c r="KU78" s="19">
        <f ca="1">IFERROR(__xludf.DUMMYFUNCTION("""COMPUTED_VALUE"""),101)</f>
        <v>101</v>
      </c>
      <c r="KV78" s="19" t="str">
        <f ca="1">IFERROR(__xludf.DUMMYFUNCTION("""COMPUTED_VALUE"""),"Павлик  В. А.")</f>
        <v>Павлик  В. А.</v>
      </c>
      <c r="KW78" s="19" t="str">
        <f ca="1">IFERROR(__xludf.DUMMYFUNCTION("""COMPUTED_VALUE"""),"...")</f>
        <v>...</v>
      </c>
      <c r="KX78" s="19">
        <f ca="1">IFERROR(__xludf.DUMMYFUNCTION("""COMPUTED_VALUE"""),101)</f>
        <v>101</v>
      </c>
      <c r="KY78" s="19" t="str">
        <f ca="1">IFERROR(__xludf.DUMMYFUNCTION("""COMPUTED_VALUE"""),"Павлик  В. А.")</f>
        <v>Павлик  В. А.</v>
      </c>
      <c r="KZ78" s="19" t="str">
        <f ca="1">IFERROR(__xludf.DUMMYFUNCTION("""COMPUTED_VALUE"""),"Утримався")</f>
        <v>Утримався</v>
      </c>
      <c r="LA78" s="19">
        <f ca="1">IFERROR(__xludf.DUMMYFUNCTION("""COMPUTED_VALUE"""),101)</f>
        <v>101</v>
      </c>
      <c r="LB78" s="19" t="str">
        <f ca="1">IFERROR(__xludf.DUMMYFUNCTION("""COMPUTED_VALUE"""),"Павлик  В. А.")</f>
        <v>Павлик  В. А.</v>
      </c>
      <c r="LC78" s="19" t="str">
        <f ca="1">IFERROR(__xludf.DUMMYFUNCTION("""COMPUTED_VALUE"""),"Утримався")</f>
        <v>Утримався</v>
      </c>
      <c r="LD78" s="19">
        <f ca="1">IFERROR(__xludf.DUMMYFUNCTION("""COMPUTED_VALUE"""),101)</f>
        <v>101</v>
      </c>
      <c r="LE78" s="19" t="str">
        <f ca="1">IFERROR(__xludf.DUMMYFUNCTION("""COMPUTED_VALUE"""),"Павлик  В. А.")</f>
        <v>Павлик  В. А.</v>
      </c>
      <c r="LF78" s="19" t="str">
        <f ca="1">IFERROR(__xludf.DUMMYFUNCTION("""COMPUTED_VALUE"""),"За")</f>
        <v>За</v>
      </c>
      <c r="LG78" s="19">
        <f ca="1">IFERROR(__xludf.DUMMYFUNCTION("""COMPUTED_VALUE"""),101)</f>
        <v>101</v>
      </c>
      <c r="LH78" s="19" t="str">
        <f ca="1">IFERROR(__xludf.DUMMYFUNCTION("""COMPUTED_VALUE"""),"Павлик  В. А.")</f>
        <v>Павлик  В. А.</v>
      </c>
      <c r="LI78" s="19" t="str">
        <f ca="1">IFERROR(__xludf.DUMMYFUNCTION("""COMPUTED_VALUE"""),"За")</f>
        <v>За</v>
      </c>
      <c r="LJ78" s="19">
        <f ca="1">IFERROR(__xludf.DUMMYFUNCTION("""COMPUTED_VALUE"""),101)</f>
        <v>101</v>
      </c>
      <c r="LK78" s="19" t="str">
        <f ca="1">IFERROR(__xludf.DUMMYFUNCTION("""COMPUTED_VALUE"""),"Павлик  В. А.")</f>
        <v>Павлик  В. А.</v>
      </c>
      <c r="LL78" s="19" t="str">
        <f ca="1">IFERROR(__xludf.DUMMYFUNCTION("""COMPUTED_VALUE"""),"За")</f>
        <v>За</v>
      </c>
      <c r="LM78" s="19">
        <f ca="1">IFERROR(__xludf.DUMMYFUNCTION("""COMPUTED_VALUE"""),101)</f>
        <v>101</v>
      </c>
      <c r="LN78" s="19" t="str">
        <f ca="1">IFERROR(__xludf.DUMMYFUNCTION("""COMPUTED_VALUE"""),"Павлик  В. А.")</f>
        <v>Павлик  В. А.</v>
      </c>
      <c r="LO78" s="19" t="str">
        <f ca="1">IFERROR(__xludf.DUMMYFUNCTION("""COMPUTED_VALUE"""),"За")</f>
        <v>За</v>
      </c>
      <c r="LP78" s="19">
        <f ca="1">IFERROR(__xludf.DUMMYFUNCTION("""COMPUTED_VALUE"""),101)</f>
        <v>101</v>
      </c>
      <c r="LQ78" s="19" t="str">
        <f ca="1">IFERROR(__xludf.DUMMYFUNCTION("""COMPUTED_VALUE"""),"Павлик  В. А.")</f>
        <v>Павлик  В. А.</v>
      </c>
      <c r="LR78" s="19" t="str">
        <f ca="1">IFERROR(__xludf.DUMMYFUNCTION("""COMPUTED_VALUE"""),"За")</f>
        <v>За</v>
      </c>
      <c r="LS78" s="19">
        <f ca="1">IFERROR(__xludf.DUMMYFUNCTION("""COMPUTED_VALUE"""),101)</f>
        <v>101</v>
      </c>
      <c r="LT78" s="19" t="str">
        <f ca="1">IFERROR(__xludf.DUMMYFUNCTION("""COMPUTED_VALUE"""),"Павлик  В. А.")</f>
        <v>Павлик  В. А.</v>
      </c>
      <c r="LU78" s="19" t="str">
        <f ca="1">IFERROR(__xludf.DUMMYFUNCTION("""COMPUTED_VALUE"""),"За")</f>
        <v>За</v>
      </c>
      <c r="LV78" s="19">
        <f ca="1">IFERROR(__xludf.DUMMYFUNCTION("""COMPUTED_VALUE"""),101)</f>
        <v>101</v>
      </c>
      <c r="LW78" s="19" t="str">
        <f ca="1">IFERROR(__xludf.DUMMYFUNCTION("""COMPUTED_VALUE"""),"Павлик  В. А.")</f>
        <v>Павлик  В. А.</v>
      </c>
      <c r="LX78" s="19" t="str">
        <f ca="1">IFERROR(__xludf.DUMMYFUNCTION("""COMPUTED_VALUE"""),"Не голосував")</f>
        <v>Не голосував</v>
      </c>
      <c r="LY78" s="19">
        <f ca="1">IFERROR(__xludf.DUMMYFUNCTION("""COMPUTED_VALUE"""),101)</f>
        <v>101</v>
      </c>
      <c r="LZ78" s="19" t="str">
        <f ca="1">IFERROR(__xludf.DUMMYFUNCTION("""COMPUTED_VALUE"""),"Павлик  В. А.")</f>
        <v>Павлик  В. А.</v>
      </c>
      <c r="MA78" s="19" t="str">
        <f ca="1">IFERROR(__xludf.DUMMYFUNCTION("""COMPUTED_VALUE"""),"За")</f>
        <v>За</v>
      </c>
      <c r="MB78" s="19">
        <f ca="1">IFERROR(__xludf.DUMMYFUNCTION("""COMPUTED_VALUE"""),101)</f>
        <v>101</v>
      </c>
      <c r="MC78" s="19" t="str">
        <f ca="1">IFERROR(__xludf.DUMMYFUNCTION("""COMPUTED_VALUE"""),"Павлик  В. А.")</f>
        <v>Павлик  В. А.</v>
      </c>
      <c r="MD78" s="19" t="str">
        <f ca="1">IFERROR(__xludf.DUMMYFUNCTION("""COMPUTED_VALUE"""),"За")</f>
        <v>За</v>
      </c>
      <c r="ME78" s="19">
        <f ca="1">IFERROR(__xludf.DUMMYFUNCTION("""COMPUTED_VALUE"""),101)</f>
        <v>101</v>
      </c>
      <c r="MF78" s="19" t="str">
        <f ca="1">IFERROR(__xludf.DUMMYFUNCTION("""COMPUTED_VALUE"""),"Павлик  В. А.")</f>
        <v>Павлик  В. А.</v>
      </c>
      <c r="MG78" s="19" t="str">
        <f ca="1">IFERROR(__xludf.DUMMYFUNCTION("""COMPUTED_VALUE"""),"За")</f>
        <v>За</v>
      </c>
      <c r="MH78" s="19">
        <f ca="1">IFERROR(__xludf.DUMMYFUNCTION("""COMPUTED_VALUE"""),101)</f>
        <v>101</v>
      </c>
      <c r="MI78" s="19" t="str">
        <f ca="1">IFERROR(__xludf.DUMMYFUNCTION("""COMPUTED_VALUE"""),"Павлик  В. А.")</f>
        <v>Павлик  В. А.</v>
      </c>
      <c r="MJ78" s="19" t="str">
        <f ca="1">IFERROR(__xludf.DUMMYFUNCTION("""COMPUTED_VALUE"""),"За")</f>
        <v>За</v>
      </c>
      <c r="MK78" s="19">
        <f ca="1">IFERROR(__xludf.DUMMYFUNCTION("""COMPUTED_VALUE"""),101)</f>
        <v>101</v>
      </c>
      <c r="ML78" s="19" t="str">
        <f ca="1">IFERROR(__xludf.DUMMYFUNCTION("""COMPUTED_VALUE"""),"Павлик  В. А.")</f>
        <v>Павлик  В. А.</v>
      </c>
      <c r="MM78" s="19" t="str">
        <f ca="1">IFERROR(__xludf.DUMMYFUNCTION("""COMPUTED_VALUE"""),"За")</f>
        <v>За</v>
      </c>
      <c r="MN78" s="19">
        <f ca="1">IFERROR(__xludf.DUMMYFUNCTION("""COMPUTED_VALUE"""),101)</f>
        <v>101</v>
      </c>
      <c r="MO78" s="19" t="str">
        <f ca="1">IFERROR(__xludf.DUMMYFUNCTION("""COMPUTED_VALUE"""),"Павлик  В. А.")</f>
        <v>Павлик  В. А.</v>
      </c>
      <c r="MP78" s="19" t="str">
        <f ca="1">IFERROR(__xludf.DUMMYFUNCTION("""COMPUTED_VALUE"""),"За")</f>
        <v>За</v>
      </c>
      <c r="MQ78" s="19">
        <f ca="1">IFERROR(__xludf.DUMMYFUNCTION("""COMPUTED_VALUE"""),101)</f>
        <v>101</v>
      </c>
      <c r="MR78" s="19" t="str">
        <f ca="1">IFERROR(__xludf.DUMMYFUNCTION("""COMPUTED_VALUE"""),"Павлик  В. А.")</f>
        <v>Павлик  В. А.</v>
      </c>
      <c r="MS78" s="19" t="str">
        <f ca="1">IFERROR(__xludf.DUMMYFUNCTION("""COMPUTED_VALUE"""),"За")</f>
        <v>За</v>
      </c>
      <c r="MT78" s="19">
        <f ca="1">IFERROR(__xludf.DUMMYFUNCTION("""COMPUTED_VALUE"""),101)</f>
        <v>101</v>
      </c>
      <c r="MU78" s="19" t="str">
        <f ca="1">IFERROR(__xludf.DUMMYFUNCTION("""COMPUTED_VALUE"""),"Павлик  В. А.")</f>
        <v>Павлик  В. А.</v>
      </c>
      <c r="MV78" s="19" t="str">
        <f ca="1">IFERROR(__xludf.DUMMYFUNCTION("""COMPUTED_VALUE"""),"За")</f>
        <v>За</v>
      </c>
      <c r="MW78" s="19">
        <f ca="1">IFERROR(__xludf.DUMMYFUNCTION("""COMPUTED_VALUE"""),101)</f>
        <v>101</v>
      </c>
      <c r="MX78" s="19" t="str">
        <f ca="1">IFERROR(__xludf.DUMMYFUNCTION("""COMPUTED_VALUE"""),"Павлик  В. А.")</f>
        <v>Павлик  В. А.</v>
      </c>
      <c r="MY78" s="19" t="str">
        <f ca="1">IFERROR(__xludf.DUMMYFUNCTION("""COMPUTED_VALUE"""),"За")</f>
        <v>За</v>
      </c>
      <c r="MZ78" s="19">
        <f ca="1">IFERROR(__xludf.DUMMYFUNCTION("""COMPUTED_VALUE"""),101)</f>
        <v>101</v>
      </c>
      <c r="NA78" s="19" t="str">
        <f ca="1">IFERROR(__xludf.DUMMYFUNCTION("""COMPUTED_VALUE"""),"Павлик  В. А.")</f>
        <v>Павлик  В. А.</v>
      </c>
      <c r="NB78" s="19" t="str">
        <f ca="1">IFERROR(__xludf.DUMMYFUNCTION("""COMPUTED_VALUE"""),"За")</f>
        <v>За</v>
      </c>
      <c r="NC78" s="19">
        <f ca="1">IFERROR(__xludf.DUMMYFUNCTION("""COMPUTED_VALUE"""),101)</f>
        <v>101</v>
      </c>
      <c r="ND78" s="19" t="str">
        <f ca="1">IFERROR(__xludf.DUMMYFUNCTION("""COMPUTED_VALUE"""),"Павлик  В. А.")</f>
        <v>Павлик  В. А.</v>
      </c>
      <c r="NE78" s="19" t="str">
        <f ca="1">IFERROR(__xludf.DUMMYFUNCTION("""COMPUTED_VALUE"""),"Не голосував")</f>
        <v>Не голосував</v>
      </c>
      <c r="NF78" s="19">
        <f ca="1">IFERROR(__xludf.DUMMYFUNCTION("""COMPUTED_VALUE"""),101)</f>
        <v>101</v>
      </c>
      <c r="NG78" s="19" t="str">
        <f ca="1">IFERROR(__xludf.DUMMYFUNCTION("""COMPUTED_VALUE"""),"Павлик  В. А.")</f>
        <v>Павлик  В. А.</v>
      </c>
      <c r="NH78" s="19" t="str">
        <f ca="1">IFERROR(__xludf.DUMMYFUNCTION("""COMPUTED_VALUE"""),"Не голосував")</f>
        <v>Не голосував</v>
      </c>
      <c r="NI78" s="19">
        <f ca="1">IFERROR(__xludf.DUMMYFUNCTION("""COMPUTED_VALUE"""),101)</f>
        <v>101</v>
      </c>
      <c r="NJ78" s="19" t="str">
        <f ca="1">IFERROR(__xludf.DUMMYFUNCTION("""COMPUTED_VALUE"""),"Павлик  В. А.")</f>
        <v>Павлик  В. А.</v>
      </c>
      <c r="NK78" s="19" t="str">
        <f ca="1">IFERROR(__xludf.DUMMYFUNCTION("""COMPUTED_VALUE"""),"За")</f>
        <v>За</v>
      </c>
      <c r="NL78" s="19">
        <f ca="1">IFERROR(__xludf.DUMMYFUNCTION("""COMPUTED_VALUE"""),101)</f>
        <v>101</v>
      </c>
      <c r="NM78" s="19" t="str">
        <f ca="1">IFERROR(__xludf.DUMMYFUNCTION("""COMPUTED_VALUE"""),"Павлик  В. А.")</f>
        <v>Павлик  В. А.</v>
      </c>
      <c r="NN78" s="19" t="str">
        <f ca="1">IFERROR(__xludf.DUMMYFUNCTION("""COMPUTED_VALUE"""),"За")</f>
        <v>За</v>
      </c>
      <c r="NO78" s="19">
        <f ca="1">IFERROR(__xludf.DUMMYFUNCTION("""COMPUTED_VALUE"""),101)</f>
        <v>101</v>
      </c>
      <c r="NP78" s="19" t="str">
        <f ca="1">IFERROR(__xludf.DUMMYFUNCTION("""COMPUTED_VALUE"""),"Павлик  В. А.")</f>
        <v>Павлик  В. А.</v>
      </c>
      <c r="NQ78" s="19" t="str">
        <f ca="1">IFERROR(__xludf.DUMMYFUNCTION("""COMPUTED_VALUE"""),"За")</f>
        <v>За</v>
      </c>
      <c r="NR78" s="19">
        <f ca="1">IFERROR(__xludf.DUMMYFUNCTION("""COMPUTED_VALUE"""),101)</f>
        <v>101</v>
      </c>
      <c r="NS78" s="19" t="str">
        <f ca="1">IFERROR(__xludf.DUMMYFUNCTION("""COMPUTED_VALUE"""),"Павлик  В. А.")</f>
        <v>Павлик  В. А.</v>
      </c>
      <c r="NT78" s="19" t="str">
        <f ca="1">IFERROR(__xludf.DUMMYFUNCTION("""COMPUTED_VALUE"""),"Не голосував")</f>
        <v>Не голосував</v>
      </c>
      <c r="NU78" s="19">
        <f ca="1">IFERROR(__xludf.DUMMYFUNCTION("""COMPUTED_VALUE"""),101)</f>
        <v>101</v>
      </c>
      <c r="NV78" s="19" t="str">
        <f ca="1">IFERROR(__xludf.DUMMYFUNCTION("""COMPUTED_VALUE"""),"Павлик  В. А.")</f>
        <v>Павлик  В. А.</v>
      </c>
      <c r="NW78" s="19" t="str">
        <f ca="1">IFERROR(__xludf.DUMMYFUNCTION("""COMPUTED_VALUE"""),"Не голосував")</f>
        <v>Не голосував</v>
      </c>
      <c r="NX78" s="19">
        <f ca="1">IFERROR(__xludf.DUMMYFUNCTION("""COMPUTED_VALUE"""),101)</f>
        <v>101</v>
      </c>
      <c r="NY78" s="19" t="str">
        <f ca="1">IFERROR(__xludf.DUMMYFUNCTION("""COMPUTED_VALUE"""),"Павлик  В. А.")</f>
        <v>Павлик  В. А.</v>
      </c>
      <c r="NZ78" s="19" t="str">
        <f ca="1">IFERROR(__xludf.DUMMYFUNCTION("""COMPUTED_VALUE"""),"Не голосував")</f>
        <v>Не голосував</v>
      </c>
      <c r="OA78" s="19">
        <f ca="1">IFERROR(__xludf.DUMMYFUNCTION("""COMPUTED_VALUE"""),101)</f>
        <v>101</v>
      </c>
      <c r="OB78" s="19" t="str">
        <f ca="1">IFERROR(__xludf.DUMMYFUNCTION("""COMPUTED_VALUE"""),"Павлик  В. А.")</f>
        <v>Павлик  В. А.</v>
      </c>
      <c r="OC78" s="19" t="str">
        <f ca="1">IFERROR(__xludf.DUMMYFUNCTION("""COMPUTED_VALUE"""),"За")</f>
        <v>За</v>
      </c>
      <c r="OD78" s="19">
        <f ca="1">IFERROR(__xludf.DUMMYFUNCTION("""COMPUTED_VALUE"""),101)</f>
        <v>101</v>
      </c>
      <c r="OE78" s="19" t="str">
        <f ca="1">IFERROR(__xludf.DUMMYFUNCTION("""COMPUTED_VALUE"""),"Павлик  В. А.")</f>
        <v>Павлик  В. А.</v>
      </c>
      <c r="OF78" s="19" t="str">
        <f ca="1">IFERROR(__xludf.DUMMYFUNCTION("""COMPUTED_VALUE"""),"За")</f>
        <v>За</v>
      </c>
      <c r="OG78" s="19">
        <f ca="1">IFERROR(__xludf.DUMMYFUNCTION("""COMPUTED_VALUE"""),101)</f>
        <v>101</v>
      </c>
      <c r="OH78" s="19" t="str">
        <f ca="1">IFERROR(__xludf.DUMMYFUNCTION("""COMPUTED_VALUE"""),"Павлик  В. А.")</f>
        <v>Павлик  В. А.</v>
      </c>
      <c r="OI78" s="19" t="str">
        <f ca="1">IFERROR(__xludf.DUMMYFUNCTION("""COMPUTED_VALUE"""),"За")</f>
        <v>За</v>
      </c>
      <c r="OJ78" s="19">
        <f ca="1">IFERROR(__xludf.DUMMYFUNCTION("""COMPUTED_VALUE"""),101)</f>
        <v>101</v>
      </c>
      <c r="OK78" s="19" t="str">
        <f ca="1">IFERROR(__xludf.DUMMYFUNCTION("""COMPUTED_VALUE"""),"Павлик  В. А.")</f>
        <v>Павлик  В. А.</v>
      </c>
      <c r="OL78" s="19" t="str">
        <f ca="1">IFERROR(__xludf.DUMMYFUNCTION("""COMPUTED_VALUE"""),"За")</f>
        <v>За</v>
      </c>
      <c r="OM78" s="19">
        <f ca="1">IFERROR(__xludf.DUMMYFUNCTION("""COMPUTED_VALUE"""),101)</f>
        <v>101</v>
      </c>
      <c r="ON78" s="19" t="str">
        <f ca="1">IFERROR(__xludf.DUMMYFUNCTION("""COMPUTED_VALUE"""),"Павлик  В. А.")</f>
        <v>Павлик  В. А.</v>
      </c>
      <c r="OO78" s="19" t="str">
        <f ca="1">IFERROR(__xludf.DUMMYFUNCTION("""COMPUTED_VALUE"""),"За")</f>
        <v>За</v>
      </c>
      <c r="OP78" s="19">
        <f ca="1">IFERROR(__xludf.DUMMYFUNCTION("""COMPUTED_VALUE"""),101)</f>
        <v>101</v>
      </c>
      <c r="OQ78" s="19" t="str">
        <f ca="1">IFERROR(__xludf.DUMMYFUNCTION("""COMPUTED_VALUE"""),"Павлик  В. А.")</f>
        <v>Павлик  В. А.</v>
      </c>
      <c r="OR78" s="19" t="str">
        <f ca="1">IFERROR(__xludf.DUMMYFUNCTION("""COMPUTED_VALUE"""),"За")</f>
        <v>За</v>
      </c>
      <c r="OS78" s="19">
        <f ca="1">IFERROR(__xludf.DUMMYFUNCTION("""COMPUTED_VALUE"""),101)</f>
        <v>101</v>
      </c>
      <c r="OT78" s="19" t="str">
        <f ca="1">IFERROR(__xludf.DUMMYFUNCTION("""COMPUTED_VALUE"""),"Павлик  В. А.")</f>
        <v>Павлик  В. А.</v>
      </c>
      <c r="OU78" s="19" t="str">
        <f ca="1">IFERROR(__xludf.DUMMYFUNCTION("""COMPUTED_VALUE"""),"За")</f>
        <v>За</v>
      </c>
      <c r="OV78" s="19">
        <f ca="1">IFERROR(__xludf.DUMMYFUNCTION("""COMPUTED_VALUE"""),101)</f>
        <v>101</v>
      </c>
      <c r="OW78" s="19" t="str">
        <f ca="1">IFERROR(__xludf.DUMMYFUNCTION("""COMPUTED_VALUE"""),"Павлик  В. А.")</f>
        <v>Павлик  В. А.</v>
      </c>
      <c r="OX78" s="19" t="str">
        <f ca="1">IFERROR(__xludf.DUMMYFUNCTION("""COMPUTED_VALUE"""),"За")</f>
        <v>За</v>
      </c>
      <c r="OY78" s="19">
        <f ca="1">IFERROR(__xludf.DUMMYFUNCTION("""COMPUTED_VALUE"""),101)</f>
        <v>101</v>
      </c>
      <c r="OZ78" s="19" t="str">
        <f ca="1">IFERROR(__xludf.DUMMYFUNCTION("""COMPUTED_VALUE"""),"Павлик  В. А.")</f>
        <v>Павлик  В. А.</v>
      </c>
      <c r="PA78" s="19" t="str">
        <f ca="1">IFERROR(__xludf.DUMMYFUNCTION("""COMPUTED_VALUE"""),"За")</f>
        <v>За</v>
      </c>
      <c r="PB78" s="19">
        <f ca="1">IFERROR(__xludf.DUMMYFUNCTION("""COMPUTED_VALUE"""),101)</f>
        <v>101</v>
      </c>
      <c r="PC78" s="19" t="str">
        <f ca="1">IFERROR(__xludf.DUMMYFUNCTION("""COMPUTED_VALUE"""),"Павлик  В. А.")</f>
        <v>Павлик  В. А.</v>
      </c>
      <c r="PD78" s="19" t="str">
        <f ca="1">IFERROR(__xludf.DUMMYFUNCTION("""COMPUTED_VALUE"""),"За")</f>
        <v>За</v>
      </c>
      <c r="PE78" s="19">
        <f ca="1">IFERROR(__xludf.DUMMYFUNCTION("""COMPUTED_VALUE"""),101)</f>
        <v>101</v>
      </c>
      <c r="PF78" s="19" t="str">
        <f ca="1">IFERROR(__xludf.DUMMYFUNCTION("""COMPUTED_VALUE"""),"Павлик  В. А.")</f>
        <v>Павлик  В. А.</v>
      </c>
      <c r="PG78" s="19" t="str">
        <f ca="1">IFERROR(__xludf.DUMMYFUNCTION("""COMPUTED_VALUE"""),"За")</f>
        <v>За</v>
      </c>
      <c r="PH78" s="19">
        <f ca="1">IFERROR(__xludf.DUMMYFUNCTION("""COMPUTED_VALUE"""),101)</f>
        <v>101</v>
      </c>
      <c r="PI78" s="19" t="str">
        <f ca="1">IFERROR(__xludf.DUMMYFUNCTION("""COMPUTED_VALUE"""),"Павлик  В. А.")</f>
        <v>Павлик  В. А.</v>
      </c>
      <c r="PJ78" s="19" t="str">
        <f ca="1">IFERROR(__xludf.DUMMYFUNCTION("""COMPUTED_VALUE"""),"За")</f>
        <v>За</v>
      </c>
      <c r="PK78" s="19">
        <f ca="1">IFERROR(__xludf.DUMMYFUNCTION("""COMPUTED_VALUE"""),101)</f>
        <v>101</v>
      </c>
      <c r="PL78" s="19" t="str">
        <f ca="1">IFERROR(__xludf.DUMMYFUNCTION("""COMPUTED_VALUE"""),"Павлик  В. А.")</f>
        <v>Павлик  В. А.</v>
      </c>
      <c r="PM78" s="19" t="str">
        <f ca="1">IFERROR(__xludf.DUMMYFUNCTION("""COMPUTED_VALUE"""),"Не голосував")</f>
        <v>Не голосував</v>
      </c>
      <c r="PN78" s="19">
        <f ca="1">IFERROR(__xludf.DUMMYFUNCTION("""COMPUTED_VALUE"""),101)</f>
        <v>101</v>
      </c>
      <c r="PO78" s="19" t="str">
        <f ca="1">IFERROR(__xludf.DUMMYFUNCTION("""COMPUTED_VALUE"""),"Павлик  В. А.")</f>
        <v>Павлик  В. А.</v>
      </c>
      <c r="PP78" s="19" t="str">
        <f ca="1">IFERROR(__xludf.DUMMYFUNCTION("""COMPUTED_VALUE"""),"За")</f>
        <v>За</v>
      </c>
      <c r="PQ78" s="19">
        <f ca="1">IFERROR(__xludf.DUMMYFUNCTION("""COMPUTED_VALUE"""),101)</f>
        <v>101</v>
      </c>
      <c r="PR78" s="19" t="str">
        <f ca="1">IFERROR(__xludf.DUMMYFUNCTION("""COMPUTED_VALUE"""),"Павлик  В. А.")</f>
        <v>Павлик  В. А.</v>
      </c>
      <c r="PS78" s="19" t="str">
        <f ca="1">IFERROR(__xludf.DUMMYFUNCTION("""COMPUTED_VALUE"""),"За")</f>
        <v>За</v>
      </c>
      <c r="PT78" s="19">
        <f ca="1">IFERROR(__xludf.DUMMYFUNCTION("""COMPUTED_VALUE"""),101)</f>
        <v>101</v>
      </c>
      <c r="PU78" s="19" t="str">
        <f ca="1">IFERROR(__xludf.DUMMYFUNCTION("""COMPUTED_VALUE"""),"Павлик  В. А.")</f>
        <v>Павлик  В. А.</v>
      </c>
      <c r="PV78" s="19" t="str">
        <f ca="1">IFERROR(__xludf.DUMMYFUNCTION("""COMPUTED_VALUE"""),"За")</f>
        <v>За</v>
      </c>
      <c r="PW78" s="19">
        <f ca="1">IFERROR(__xludf.DUMMYFUNCTION("""COMPUTED_VALUE"""),101)</f>
        <v>101</v>
      </c>
      <c r="PX78" s="19" t="str">
        <f ca="1">IFERROR(__xludf.DUMMYFUNCTION("""COMPUTED_VALUE"""),"Павлик  В. А.")</f>
        <v>Павлик  В. А.</v>
      </c>
      <c r="PY78" s="19" t="str">
        <f ca="1">IFERROR(__xludf.DUMMYFUNCTION("""COMPUTED_VALUE"""),"За")</f>
        <v>За</v>
      </c>
      <c r="PZ78" s="19">
        <f ca="1">IFERROR(__xludf.DUMMYFUNCTION("""COMPUTED_VALUE"""),101)</f>
        <v>101</v>
      </c>
      <c r="QA78" s="19" t="str">
        <f ca="1">IFERROR(__xludf.DUMMYFUNCTION("""COMPUTED_VALUE"""),"Павлик  В. А.")</f>
        <v>Павлик  В. А.</v>
      </c>
      <c r="QB78" s="19" t="str">
        <f ca="1">IFERROR(__xludf.DUMMYFUNCTION("""COMPUTED_VALUE"""),"За")</f>
        <v>За</v>
      </c>
      <c r="QC78" s="19">
        <f ca="1">IFERROR(__xludf.DUMMYFUNCTION("""COMPUTED_VALUE"""),101)</f>
        <v>101</v>
      </c>
      <c r="QD78" s="19" t="str">
        <f ca="1">IFERROR(__xludf.DUMMYFUNCTION("""COMPUTED_VALUE"""),"Павлик  В. А.")</f>
        <v>Павлик  В. А.</v>
      </c>
      <c r="QE78" s="19" t="str">
        <f ca="1">IFERROR(__xludf.DUMMYFUNCTION("""COMPUTED_VALUE"""),"За")</f>
        <v>За</v>
      </c>
      <c r="QF78" s="19">
        <f ca="1">IFERROR(__xludf.DUMMYFUNCTION("""COMPUTED_VALUE"""),101)</f>
        <v>101</v>
      </c>
      <c r="QG78" s="19" t="str">
        <f ca="1">IFERROR(__xludf.DUMMYFUNCTION("""COMPUTED_VALUE"""),"Павлик  В. А.")</f>
        <v>Павлик  В. А.</v>
      </c>
      <c r="QH78" s="19" t="str">
        <f ca="1">IFERROR(__xludf.DUMMYFUNCTION("""COMPUTED_VALUE"""),"За")</f>
        <v>За</v>
      </c>
      <c r="QI78" s="19">
        <f ca="1">IFERROR(__xludf.DUMMYFUNCTION("""COMPUTED_VALUE"""),101)</f>
        <v>101</v>
      </c>
      <c r="QJ78" s="19" t="str">
        <f ca="1">IFERROR(__xludf.DUMMYFUNCTION("""COMPUTED_VALUE"""),"Павлик  В. А.")</f>
        <v>Павлик  В. А.</v>
      </c>
      <c r="QK78" s="19" t="str">
        <f ca="1">IFERROR(__xludf.DUMMYFUNCTION("""COMPUTED_VALUE"""),"За")</f>
        <v>За</v>
      </c>
    </row>
    <row r="79" spans="1:453" ht="12.75">
      <c r="A79" s="17">
        <f ca="1">IFERROR(__xludf.DUMMYFUNCTION("""COMPUTED_VALUE"""),33)</f>
        <v>33</v>
      </c>
      <c r="B79" s="17" t="str">
        <f ca="1">IFERROR(__xludf.DUMMYFUNCTION("""COMPUTED_VALUE"""),"Самолудченко О. А.")</f>
        <v>Самолудченко О. А.</v>
      </c>
      <c r="C79" s="19" t="str">
        <f ca="1">IFERROR(__xludf.DUMMYFUNCTION("""COMPUTED_VALUE"""),"За")</f>
        <v>За</v>
      </c>
      <c r="D79" s="19">
        <f ca="1">IFERROR(__xludf.DUMMYFUNCTION("""COMPUTED_VALUE"""),33)</f>
        <v>33</v>
      </c>
      <c r="E79" s="19" t="str">
        <f ca="1">IFERROR(__xludf.DUMMYFUNCTION("""COMPUTED_VALUE"""),"Самолудченко О. А.")</f>
        <v>Самолудченко О. А.</v>
      </c>
      <c r="F79" s="19" t="str">
        <f ca="1">IFERROR(__xludf.DUMMYFUNCTION("""COMPUTED_VALUE"""),"За")</f>
        <v>За</v>
      </c>
      <c r="G79" s="19">
        <f ca="1">IFERROR(__xludf.DUMMYFUNCTION("""COMPUTED_VALUE"""),33)</f>
        <v>33</v>
      </c>
      <c r="H79" s="19" t="str">
        <f ca="1">IFERROR(__xludf.DUMMYFUNCTION("""COMPUTED_VALUE"""),"Самолудченко О. А.")</f>
        <v>Самолудченко О. А.</v>
      </c>
      <c r="I79" s="19" t="str">
        <f ca="1">IFERROR(__xludf.DUMMYFUNCTION("""COMPUTED_VALUE"""),"За")</f>
        <v>За</v>
      </c>
      <c r="J79" s="19">
        <f ca="1">IFERROR(__xludf.DUMMYFUNCTION("""COMPUTED_VALUE"""),33)</f>
        <v>33</v>
      </c>
      <c r="K79" s="19" t="str">
        <f ca="1">IFERROR(__xludf.DUMMYFUNCTION("""COMPUTED_VALUE"""),"Самолудченко О. А.")</f>
        <v>Самолудченко О. А.</v>
      </c>
      <c r="L79" s="19" t="str">
        <f ca="1">IFERROR(__xludf.DUMMYFUNCTION("""COMPUTED_VALUE"""),"За")</f>
        <v>За</v>
      </c>
      <c r="M79" s="19">
        <f ca="1">IFERROR(__xludf.DUMMYFUNCTION("""COMPUTED_VALUE"""),33)</f>
        <v>33</v>
      </c>
      <c r="N79" s="19" t="str">
        <f ca="1">IFERROR(__xludf.DUMMYFUNCTION("""COMPUTED_VALUE"""),"Самолудченко О. А.")</f>
        <v>Самолудченко О. А.</v>
      </c>
      <c r="O79" s="19" t="str">
        <f ca="1">IFERROR(__xludf.DUMMYFUNCTION("""COMPUTED_VALUE"""),"За")</f>
        <v>За</v>
      </c>
      <c r="P79" s="19">
        <f ca="1">IFERROR(__xludf.DUMMYFUNCTION("""COMPUTED_VALUE"""),33)</f>
        <v>33</v>
      </c>
      <c r="Q79" s="19" t="str">
        <f ca="1">IFERROR(__xludf.DUMMYFUNCTION("""COMPUTED_VALUE"""),"Самолудченко О. А.")</f>
        <v>Самолудченко О. А.</v>
      </c>
      <c r="R79" s="19" t="str">
        <f ca="1">IFERROR(__xludf.DUMMYFUNCTION("""COMPUTED_VALUE"""),"Не голосував")</f>
        <v>Не голосував</v>
      </c>
      <c r="S79" s="19">
        <f ca="1">IFERROR(__xludf.DUMMYFUNCTION("""COMPUTED_VALUE"""),33)</f>
        <v>33</v>
      </c>
      <c r="T79" s="19" t="str">
        <f ca="1">IFERROR(__xludf.DUMMYFUNCTION("""COMPUTED_VALUE"""),"Самолудченко О. А.")</f>
        <v>Самолудченко О. А.</v>
      </c>
      <c r="U79" s="19" t="str">
        <f ca="1">IFERROR(__xludf.DUMMYFUNCTION("""COMPUTED_VALUE"""),"...")</f>
        <v>...</v>
      </c>
      <c r="V79" s="19">
        <f ca="1">IFERROR(__xludf.DUMMYFUNCTION("""COMPUTED_VALUE"""),33)</f>
        <v>33</v>
      </c>
      <c r="W79" s="19" t="str">
        <f ca="1">IFERROR(__xludf.DUMMYFUNCTION("""COMPUTED_VALUE"""),"Самолудченко О. А.")</f>
        <v>Самолудченко О. А.</v>
      </c>
      <c r="X79" s="19" t="str">
        <f ca="1">IFERROR(__xludf.DUMMYFUNCTION("""COMPUTED_VALUE"""),"За")</f>
        <v>За</v>
      </c>
      <c r="Y79" s="19">
        <f ca="1">IFERROR(__xludf.DUMMYFUNCTION("""COMPUTED_VALUE"""),33)</f>
        <v>33</v>
      </c>
      <c r="Z79" s="19" t="str">
        <f ca="1">IFERROR(__xludf.DUMMYFUNCTION("""COMPUTED_VALUE"""),"Самолудченко О. А.")</f>
        <v>Самолудченко О. А.</v>
      </c>
      <c r="AA79" s="19" t="str">
        <f ca="1">IFERROR(__xludf.DUMMYFUNCTION("""COMPUTED_VALUE"""),"За")</f>
        <v>За</v>
      </c>
      <c r="AB79" s="19">
        <f ca="1">IFERROR(__xludf.DUMMYFUNCTION("""COMPUTED_VALUE"""),33)</f>
        <v>33</v>
      </c>
      <c r="AC79" s="19" t="str">
        <f ca="1">IFERROR(__xludf.DUMMYFUNCTION("""COMPUTED_VALUE"""),"Самолудченко О. А.")</f>
        <v>Самолудченко О. А.</v>
      </c>
      <c r="AD79" s="19" t="str">
        <f ca="1">IFERROR(__xludf.DUMMYFUNCTION("""COMPUTED_VALUE"""),"За")</f>
        <v>За</v>
      </c>
      <c r="AE79" s="19">
        <f ca="1">IFERROR(__xludf.DUMMYFUNCTION("""COMPUTED_VALUE"""),33)</f>
        <v>33</v>
      </c>
      <c r="AF79" s="19" t="str">
        <f ca="1">IFERROR(__xludf.DUMMYFUNCTION("""COMPUTED_VALUE"""),"Самолудченко О. А.")</f>
        <v>Самолудченко О. А.</v>
      </c>
      <c r="AG79" s="19" t="str">
        <f ca="1">IFERROR(__xludf.DUMMYFUNCTION("""COMPUTED_VALUE"""),"За")</f>
        <v>За</v>
      </c>
      <c r="AH79" s="19">
        <f ca="1">IFERROR(__xludf.DUMMYFUNCTION("""COMPUTED_VALUE"""),33)</f>
        <v>33</v>
      </c>
      <c r="AI79" s="19" t="str">
        <f ca="1">IFERROR(__xludf.DUMMYFUNCTION("""COMPUTED_VALUE"""),"Самолудченко О. А.")</f>
        <v>Самолудченко О. А.</v>
      </c>
      <c r="AJ79" s="19" t="str">
        <f ca="1">IFERROR(__xludf.DUMMYFUNCTION("""COMPUTED_VALUE"""),"За")</f>
        <v>За</v>
      </c>
      <c r="AK79" s="19">
        <f ca="1">IFERROR(__xludf.DUMMYFUNCTION("""COMPUTED_VALUE"""),33)</f>
        <v>33</v>
      </c>
      <c r="AL79" s="19" t="str">
        <f ca="1">IFERROR(__xludf.DUMMYFUNCTION("""COMPUTED_VALUE"""),"Самолудченко О. А.")</f>
        <v>Самолудченко О. А.</v>
      </c>
      <c r="AM79" s="19" t="str">
        <f ca="1">IFERROR(__xludf.DUMMYFUNCTION("""COMPUTED_VALUE"""),"...")</f>
        <v>...</v>
      </c>
      <c r="AN79" s="19">
        <f ca="1">IFERROR(__xludf.DUMMYFUNCTION("""COMPUTED_VALUE"""),33)</f>
        <v>33</v>
      </c>
      <c r="AO79" s="19" t="str">
        <f ca="1">IFERROR(__xludf.DUMMYFUNCTION("""COMPUTED_VALUE"""),"Самолудченко О. А.")</f>
        <v>Самолудченко О. А.</v>
      </c>
      <c r="AP79" s="19" t="str">
        <f ca="1">IFERROR(__xludf.DUMMYFUNCTION("""COMPUTED_VALUE"""),"За")</f>
        <v>За</v>
      </c>
      <c r="AQ79" s="19">
        <f ca="1">IFERROR(__xludf.DUMMYFUNCTION("""COMPUTED_VALUE"""),33)</f>
        <v>33</v>
      </c>
      <c r="AR79" s="19" t="str">
        <f ca="1">IFERROR(__xludf.DUMMYFUNCTION("""COMPUTED_VALUE"""),"Самолудченко О. А.")</f>
        <v>Самолудченко О. А.</v>
      </c>
      <c r="AS79" s="19" t="str">
        <f ca="1">IFERROR(__xludf.DUMMYFUNCTION("""COMPUTED_VALUE"""),"За")</f>
        <v>За</v>
      </c>
      <c r="AT79" s="19">
        <f ca="1">IFERROR(__xludf.DUMMYFUNCTION("""COMPUTED_VALUE"""),33)</f>
        <v>33</v>
      </c>
      <c r="AU79" s="19" t="str">
        <f ca="1">IFERROR(__xludf.DUMMYFUNCTION("""COMPUTED_VALUE"""),"Самолудченко О. А.")</f>
        <v>Самолудченко О. А.</v>
      </c>
      <c r="AV79" s="19" t="str">
        <f ca="1">IFERROR(__xludf.DUMMYFUNCTION("""COMPUTED_VALUE"""),"За")</f>
        <v>За</v>
      </c>
      <c r="AW79" s="19">
        <f ca="1">IFERROR(__xludf.DUMMYFUNCTION("""COMPUTED_VALUE"""),33)</f>
        <v>33</v>
      </c>
      <c r="AX79" s="19" t="str">
        <f ca="1">IFERROR(__xludf.DUMMYFUNCTION("""COMPUTED_VALUE"""),"Самолудченко О. А.")</f>
        <v>Самолудченко О. А.</v>
      </c>
      <c r="AY79" s="19" t="str">
        <f ca="1">IFERROR(__xludf.DUMMYFUNCTION("""COMPUTED_VALUE"""),"За")</f>
        <v>За</v>
      </c>
      <c r="AZ79" s="19">
        <f ca="1">IFERROR(__xludf.DUMMYFUNCTION("""COMPUTED_VALUE"""),33)</f>
        <v>33</v>
      </c>
      <c r="BA79" s="19" t="str">
        <f ca="1">IFERROR(__xludf.DUMMYFUNCTION("""COMPUTED_VALUE"""),"Самолудченко О. А.")</f>
        <v>Самолудченко О. А.</v>
      </c>
      <c r="BB79" s="19" t="str">
        <f ca="1">IFERROR(__xludf.DUMMYFUNCTION("""COMPUTED_VALUE"""),"За")</f>
        <v>За</v>
      </c>
      <c r="BC79" s="19">
        <f ca="1">IFERROR(__xludf.DUMMYFUNCTION("""COMPUTED_VALUE"""),33)</f>
        <v>33</v>
      </c>
      <c r="BD79" s="19" t="str">
        <f ca="1">IFERROR(__xludf.DUMMYFUNCTION("""COMPUTED_VALUE"""),"Самолудченко О. А.")</f>
        <v>Самолудченко О. А.</v>
      </c>
      <c r="BE79" s="19" t="str">
        <f ca="1">IFERROR(__xludf.DUMMYFUNCTION("""COMPUTED_VALUE"""),"За")</f>
        <v>За</v>
      </c>
      <c r="BF79" s="19">
        <f ca="1">IFERROR(__xludf.DUMMYFUNCTION("""COMPUTED_VALUE"""),33)</f>
        <v>33</v>
      </c>
      <c r="BG79" s="19" t="str">
        <f ca="1">IFERROR(__xludf.DUMMYFUNCTION("""COMPUTED_VALUE"""),"Самолудченко О. А.")</f>
        <v>Самолудченко О. А.</v>
      </c>
      <c r="BH79" s="19" t="str">
        <f ca="1">IFERROR(__xludf.DUMMYFUNCTION("""COMPUTED_VALUE"""),"За")</f>
        <v>За</v>
      </c>
      <c r="BI79" s="19">
        <f ca="1">IFERROR(__xludf.DUMMYFUNCTION("""COMPUTED_VALUE"""),33)</f>
        <v>33</v>
      </c>
      <c r="BJ79" s="19" t="str">
        <f ca="1">IFERROR(__xludf.DUMMYFUNCTION("""COMPUTED_VALUE"""),"Самолудченко О. А.")</f>
        <v>Самолудченко О. А.</v>
      </c>
      <c r="BK79" s="19" t="str">
        <f ca="1">IFERROR(__xludf.DUMMYFUNCTION("""COMPUTED_VALUE"""),"За")</f>
        <v>За</v>
      </c>
      <c r="BL79" s="19">
        <f ca="1">IFERROR(__xludf.DUMMYFUNCTION("""COMPUTED_VALUE"""),33)</f>
        <v>33</v>
      </c>
      <c r="BM79" s="19" t="str">
        <f ca="1">IFERROR(__xludf.DUMMYFUNCTION("""COMPUTED_VALUE"""),"Самолудченко О. А.")</f>
        <v>Самолудченко О. А.</v>
      </c>
      <c r="BN79" s="19" t="str">
        <f ca="1">IFERROR(__xludf.DUMMYFUNCTION("""COMPUTED_VALUE"""),"За")</f>
        <v>За</v>
      </c>
      <c r="BO79" s="19">
        <f ca="1">IFERROR(__xludf.DUMMYFUNCTION("""COMPUTED_VALUE"""),33)</f>
        <v>33</v>
      </c>
      <c r="BP79" s="19" t="str">
        <f ca="1">IFERROR(__xludf.DUMMYFUNCTION("""COMPUTED_VALUE"""),"Самолудченко О. А.")</f>
        <v>Самолудченко О. А.</v>
      </c>
      <c r="BQ79" s="19" t="str">
        <f ca="1">IFERROR(__xludf.DUMMYFUNCTION("""COMPUTED_VALUE"""),"За")</f>
        <v>За</v>
      </c>
      <c r="BR79" s="19">
        <f ca="1">IFERROR(__xludf.DUMMYFUNCTION("""COMPUTED_VALUE"""),33)</f>
        <v>33</v>
      </c>
      <c r="BS79" s="19" t="str">
        <f ca="1">IFERROR(__xludf.DUMMYFUNCTION("""COMPUTED_VALUE"""),"Самолудченко О. А.")</f>
        <v>Самолудченко О. А.</v>
      </c>
      <c r="BT79" s="19" t="str">
        <f ca="1">IFERROR(__xludf.DUMMYFUNCTION("""COMPUTED_VALUE"""),"За")</f>
        <v>За</v>
      </c>
      <c r="BU79" s="19">
        <f ca="1">IFERROR(__xludf.DUMMYFUNCTION("""COMPUTED_VALUE"""),33)</f>
        <v>33</v>
      </c>
      <c r="BV79" s="19" t="str">
        <f ca="1">IFERROR(__xludf.DUMMYFUNCTION("""COMPUTED_VALUE"""),"Самолудченко О. А.")</f>
        <v>Самолудченко О. А.</v>
      </c>
      <c r="BW79" s="19" t="str">
        <f ca="1">IFERROR(__xludf.DUMMYFUNCTION("""COMPUTED_VALUE"""),"За")</f>
        <v>За</v>
      </c>
      <c r="BX79" s="19">
        <f ca="1">IFERROR(__xludf.DUMMYFUNCTION("""COMPUTED_VALUE"""),33)</f>
        <v>33</v>
      </c>
      <c r="BY79" s="19" t="str">
        <f ca="1">IFERROR(__xludf.DUMMYFUNCTION("""COMPUTED_VALUE"""),"Самолудченко О. А.")</f>
        <v>Самолудченко О. А.</v>
      </c>
      <c r="BZ79" s="19" t="str">
        <f ca="1">IFERROR(__xludf.DUMMYFUNCTION("""COMPUTED_VALUE"""),"Не голосував")</f>
        <v>Не голосував</v>
      </c>
      <c r="CA79" s="19">
        <f ca="1">IFERROR(__xludf.DUMMYFUNCTION("""COMPUTED_VALUE"""),33)</f>
        <v>33</v>
      </c>
      <c r="CB79" s="19" t="str">
        <f ca="1">IFERROR(__xludf.DUMMYFUNCTION("""COMPUTED_VALUE"""),"Самолудченко О. А.")</f>
        <v>Самолудченко О. А.</v>
      </c>
      <c r="CC79" s="19" t="str">
        <f ca="1">IFERROR(__xludf.DUMMYFUNCTION("""COMPUTED_VALUE"""),"За")</f>
        <v>За</v>
      </c>
      <c r="CD79" s="19">
        <f ca="1">IFERROR(__xludf.DUMMYFUNCTION("""COMPUTED_VALUE"""),33)</f>
        <v>33</v>
      </c>
      <c r="CE79" s="19" t="str">
        <f ca="1">IFERROR(__xludf.DUMMYFUNCTION("""COMPUTED_VALUE"""),"Самолудченко О. А.")</f>
        <v>Самолудченко О. А.</v>
      </c>
      <c r="CF79" s="19" t="str">
        <f ca="1">IFERROR(__xludf.DUMMYFUNCTION("""COMPUTED_VALUE"""),"За")</f>
        <v>За</v>
      </c>
      <c r="CG79" s="19">
        <f ca="1">IFERROR(__xludf.DUMMYFUNCTION("""COMPUTED_VALUE"""),33)</f>
        <v>33</v>
      </c>
      <c r="CH79" s="19" t="str">
        <f ca="1">IFERROR(__xludf.DUMMYFUNCTION("""COMPUTED_VALUE"""),"Самолудченко О. А.")</f>
        <v>Самолудченко О. А.</v>
      </c>
      <c r="CI79" s="19" t="str">
        <f ca="1">IFERROR(__xludf.DUMMYFUNCTION("""COMPUTED_VALUE"""),"...")</f>
        <v>...</v>
      </c>
      <c r="CJ79" s="19">
        <f ca="1">IFERROR(__xludf.DUMMYFUNCTION("""COMPUTED_VALUE"""),33)</f>
        <v>33</v>
      </c>
      <c r="CK79" s="19" t="str">
        <f ca="1">IFERROR(__xludf.DUMMYFUNCTION("""COMPUTED_VALUE"""),"Самолудченко О. А.")</f>
        <v>Самолудченко О. А.</v>
      </c>
      <c r="CL79" s="19" t="str">
        <f ca="1">IFERROR(__xludf.DUMMYFUNCTION("""COMPUTED_VALUE"""),"За")</f>
        <v>За</v>
      </c>
      <c r="CM79" s="19">
        <f ca="1">IFERROR(__xludf.DUMMYFUNCTION("""COMPUTED_VALUE"""),33)</f>
        <v>33</v>
      </c>
      <c r="CN79" s="19" t="str">
        <f ca="1">IFERROR(__xludf.DUMMYFUNCTION("""COMPUTED_VALUE"""),"Самолудченко О. А.")</f>
        <v>Самолудченко О. А.</v>
      </c>
      <c r="CO79" s="19" t="str">
        <f ca="1">IFERROR(__xludf.DUMMYFUNCTION("""COMPUTED_VALUE"""),"Не голосував")</f>
        <v>Не голосував</v>
      </c>
      <c r="CP79" s="19">
        <f ca="1">IFERROR(__xludf.DUMMYFUNCTION("""COMPUTED_VALUE"""),33)</f>
        <v>33</v>
      </c>
      <c r="CQ79" s="19" t="str">
        <f ca="1">IFERROR(__xludf.DUMMYFUNCTION("""COMPUTED_VALUE"""),"Самолудченко О. А.")</f>
        <v>Самолудченко О. А.</v>
      </c>
      <c r="CR79" s="19" t="str">
        <f ca="1">IFERROR(__xludf.DUMMYFUNCTION("""COMPUTED_VALUE"""),"Не голосував")</f>
        <v>Не голосував</v>
      </c>
      <c r="CS79" s="19">
        <f ca="1">IFERROR(__xludf.DUMMYFUNCTION("""COMPUTED_VALUE"""),33)</f>
        <v>33</v>
      </c>
      <c r="CT79" s="19" t="str">
        <f ca="1">IFERROR(__xludf.DUMMYFUNCTION("""COMPUTED_VALUE"""),"Самолудченко О. А.")</f>
        <v>Самолудченко О. А.</v>
      </c>
      <c r="CU79" s="19" t="str">
        <f ca="1">IFERROR(__xludf.DUMMYFUNCTION("""COMPUTED_VALUE"""),"За")</f>
        <v>За</v>
      </c>
      <c r="CV79" s="19">
        <f ca="1">IFERROR(__xludf.DUMMYFUNCTION("""COMPUTED_VALUE"""),33)</f>
        <v>33</v>
      </c>
      <c r="CW79" s="19" t="str">
        <f ca="1">IFERROR(__xludf.DUMMYFUNCTION("""COMPUTED_VALUE"""),"Самолудченко О. А.")</f>
        <v>Самолудченко О. А.</v>
      </c>
      <c r="CX79" s="19" t="str">
        <f ca="1">IFERROR(__xludf.DUMMYFUNCTION("""COMPUTED_VALUE"""),"За")</f>
        <v>За</v>
      </c>
      <c r="CY79" s="19">
        <f ca="1">IFERROR(__xludf.DUMMYFUNCTION("""COMPUTED_VALUE"""),33)</f>
        <v>33</v>
      </c>
      <c r="CZ79" s="19" t="str">
        <f ca="1">IFERROR(__xludf.DUMMYFUNCTION("""COMPUTED_VALUE"""),"Самолудченко О. А.")</f>
        <v>Самолудченко О. А.</v>
      </c>
      <c r="DA79" s="19" t="str">
        <f ca="1">IFERROR(__xludf.DUMMYFUNCTION("""COMPUTED_VALUE"""),"За")</f>
        <v>За</v>
      </c>
      <c r="DB79" s="19">
        <f ca="1">IFERROR(__xludf.DUMMYFUNCTION("""COMPUTED_VALUE"""),33)</f>
        <v>33</v>
      </c>
      <c r="DC79" s="19" t="str">
        <f ca="1">IFERROR(__xludf.DUMMYFUNCTION("""COMPUTED_VALUE"""),"Самолудченко О. А.")</f>
        <v>Самолудченко О. А.</v>
      </c>
      <c r="DD79" s="19" t="str">
        <f ca="1">IFERROR(__xludf.DUMMYFUNCTION("""COMPUTED_VALUE"""),"За")</f>
        <v>За</v>
      </c>
      <c r="DE79" s="19">
        <f ca="1">IFERROR(__xludf.DUMMYFUNCTION("""COMPUTED_VALUE"""),33)</f>
        <v>33</v>
      </c>
      <c r="DF79" s="19" t="str">
        <f ca="1">IFERROR(__xludf.DUMMYFUNCTION("""COMPUTED_VALUE"""),"Самолудченко О. А.")</f>
        <v>Самолудченко О. А.</v>
      </c>
      <c r="DG79" s="19" t="str">
        <f ca="1">IFERROR(__xludf.DUMMYFUNCTION("""COMPUTED_VALUE"""),"За")</f>
        <v>За</v>
      </c>
      <c r="DH79" s="19">
        <f ca="1">IFERROR(__xludf.DUMMYFUNCTION("""COMPUTED_VALUE"""),33)</f>
        <v>33</v>
      </c>
      <c r="DI79" s="19" t="str">
        <f ca="1">IFERROR(__xludf.DUMMYFUNCTION("""COMPUTED_VALUE"""),"Самолудченко О. А.")</f>
        <v>Самолудченко О. А.</v>
      </c>
      <c r="DJ79" s="19" t="str">
        <f ca="1">IFERROR(__xludf.DUMMYFUNCTION("""COMPUTED_VALUE"""),"За")</f>
        <v>За</v>
      </c>
      <c r="DK79" s="19">
        <f ca="1">IFERROR(__xludf.DUMMYFUNCTION("""COMPUTED_VALUE"""),33)</f>
        <v>33</v>
      </c>
      <c r="DL79" s="19" t="str">
        <f ca="1">IFERROR(__xludf.DUMMYFUNCTION("""COMPUTED_VALUE"""),"Самолудченко О. А.")</f>
        <v>Самолудченко О. А.</v>
      </c>
      <c r="DM79" s="19" t="str">
        <f ca="1">IFERROR(__xludf.DUMMYFUNCTION("""COMPUTED_VALUE"""),"За")</f>
        <v>За</v>
      </c>
      <c r="DN79" s="19">
        <f ca="1">IFERROR(__xludf.DUMMYFUNCTION("""COMPUTED_VALUE"""),33)</f>
        <v>33</v>
      </c>
      <c r="DO79" s="19" t="str">
        <f ca="1">IFERROR(__xludf.DUMMYFUNCTION("""COMPUTED_VALUE"""),"Самолудченко О. А.")</f>
        <v>Самолудченко О. А.</v>
      </c>
      <c r="DP79" s="19" t="str">
        <f ca="1">IFERROR(__xludf.DUMMYFUNCTION("""COMPUTED_VALUE"""),"За")</f>
        <v>За</v>
      </c>
      <c r="DQ79" s="19">
        <f ca="1">IFERROR(__xludf.DUMMYFUNCTION("""COMPUTED_VALUE"""),33)</f>
        <v>33</v>
      </c>
      <c r="DR79" s="19" t="str">
        <f ca="1">IFERROR(__xludf.DUMMYFUNCTION("""COMPUTED_VALUE"""),"Самолудченко О. А.")</f>
        <v>Самолудченко О. А.</v>
      </c>
      <c r="DS79" s="19" t="str">
        <f ca="1">IFERROR(__xludf.DUMMYFUNCTION("""COMPUTED_VALUE"""),"...")</f>
        <v>...</v>
      </c>
      <c r="DT79" s="19">
        <f ca="1">IFERROR(__xludf.DUMMYFUNCTION("""COMPUTED_VALUE"""),33)</f>
        <v>33</v>
      </c>
      <c r="DU79" s="19" t="str">
        <f ca="1">IFERROR(__xludf.DUMMYFUNCTION("""COMPUTED_VALUE"""),"Самолудченко О. А.")</f>
        <v>Самолудченко О. А.</v>
      </c>
      <c r="DV79" s="19" t="str">
        <f ca="1">IFERROR(__xludf.DUMMYFUNCTION("""COMPUTED_VALUE"""),"...")</f>
        <v>...</v>
      </c>
      <c r="DW79" s="19">
        <f ca="1">IFERROR(__xludf.DUMMYFUNCTION("""COMPUTED_VALUE"""),33)</f>
        <v>33</v>
      </c>
      <c r="DX79" s="19" t="str">
        <f ca="1">IFERROR(__xludf.DUMMYFUNCTION("""COMPUTED_VALUE"""),"Самолудченко О. А.")</f>
        <v>Самолудченко О. А.</v>
      </c>
      <c r="DY79" s="19" t="str">
        <f ca="1">IFERROR(__xludf.DUMMYFUNCTION("""COMPUTED_VALUE"""),"...")</f>
        <v>...</v>
      </c>
      <c r="DZ79" s="19">
        <f ca="1">IFERROR(__xludf.DUMMYFUNCTION("""COMPUTED_VALUE"""),33)</f>
        <v>33</v>
      </c>
      <c r="EA79" s="19" t="str">
        <f ca="1">IFERROR(__xludf.DUMMYFUNCTION("""COMPUTED_VALUE"""),"Самолудченко О. А.")</f>
        <v>Самолудченко О. А.</v>
      </c>
      <c r="EB79" s="19" t="str">
        <f ca="1">IFERROR(__xludf.DUMMYFUNCTION("""COMPUTED_VALUE"""),"...")</f>
        <v>...</v>
      </c>
      <c r="EC79" s="19">
        <f ca="1">IFERROR(__xludf.DUMMYFUNCTION("""COMPUTED_VALUE"""),33)</f>
        <v>33</v>
      </c>
      <c r="ED79" s="19" t="str">
        <f ca="1">IFERROR(__xludf.DUMMYFUNCTION("""COMPUTED_VALUE"""),"Самолудченко О. А.")</f>
        <v>Самолудченко О. А.</v>
      </c>
      <c r="EE79" s="19" t="str">
        <f ca="1">IFERROR(__xludf.DUMMYFUNCTION("""COMPUTED_VALUE"""),"За")</f>
        <v>За</v>
      </c>
      <c r="EF79" s="19">
        <f ca="1">IFERROR(__xludf.DUMMYFUNCTION("""COMPUTED_VALUE"""),33)</f>
        <v>33</v>
      </c>
      <c r="EG79" s="19" t="str">
        <f ca="1">IFERROR(__xludf.DUMMYFUNCTION("""COMPUTED_VALUE"""),"Самолудченко О. А.")</f>
        <v>Самолудченко О. А.</v>
      </c>
      <c r="EH79" s="19" t="str">
        <f ca="1">IFERROR(__xludf.DUMMYFUNCTION("""COMPUTED_VALUE"""),"За")</f>
        <v>За</v>
      </c>
      <c r="EI79" s="19">
        <f ca="1">IFERROR(__xludf.DUMMYFUNCTION("""COMPUTED_VALUE"""),33)</f>
        <v>33</v>
      </c>
      <c r="EJ79" s="19" t="str">
        <f ca="1">IFERROR(__xludf.DUMMYFUNCTION("""COMPUTED_VALUE"""),"Самолудченко О. А.")</f>
        <v>Самолудченко О. А.</v>
      </c>
      <c r="EK79" s="19" t="str">
        <f ca="1">IFERROR(__xludf.DUMMYFUNCTION("""COMPUTED_VALUE"""),"За")</f>
        <v>За</v>
      </c>
      <c r="EL79" s="19">
        <f ca="1">IFERROR(__xludf.DUMMYFUNCTION("""COMPUTED_VALUE"""),33)</f>
        <v>33</v>
      </c>
      <c r="EM79" s="19" t="str">
        <f ca="1">IFERROR(__xludf.DUMMYFUNCTION("""COMPUTED_VALUE"""),"Самолудченко О. А.")</f>
        <v>Самолудченко О. А.</v>
      </c>
      <c r="EN79" s="19" t="str">
        <f ca="1">IFERROR(__xludf.DUMMYFUNCTION("""COMPUTED_VALUE"""),"...")</f>
        <v>...</v>
      </c>
      <c r="EO79" s="19">
        <f ca="1">IFERROR(__xludf.DUMMYFUNCTION("""COMPUTED_VALUE"""),33)</f>
        <v>33</v>
      </c>
      <c r="EP79" s="19" t="str">
        <f ca="1">IFERROR(__xludf.DUMMYFUNCTION("""COMPUTED_VALUE"""),"Самолудченко О. А.")</f>
        <v>Самолудченко О. А.</v>
      </c>
      <c r="EQ79" s="19" t="str">
        <f ca="1">IFERROR(__xludf.DUMMYFUNCTION("""COMPUTED_VALUE"""),"...")</f>
        <v>...</v>
      </c>
      <c r="ER79" s="19">
        <f ca="1">IFERROR(__xludf.DUMMYFUNCTION("""COMPUTED_VALUE"""),33)</f>
        <v>33</v>
      </c>
      <c r="ES79" s="19" t="str">
        <f ca="1">IFERROR(__xludf.DUMMYFUNCTION("""COMPUTED_VALUE"""),"Самолудченко О. А.")</f>
        <v>Самолудченко О. А.</v>
      </c>
      <c r="ET79" s="19" t="str">
        <f ca="1">IFERROR(__xludf.DUMMYFUNCTION("""COMPUTED_VALUE"""),"За")</f>
        <v>За</v>
      </c>
      <c r="EU79" s="19">
        <f ca="1">IFERROR(__xludf.DUMMYFUNCTION("""COMPUTED_VALUE"""),33)</f>
        <v>33</v>
      </c>
      <c r="EV79" s="19" t="str">
        <f ca="1">IFERROR(__xludf.DUMMYFUNCTION("""COMPUTED_VALUE"""),"Самолудченко О. А.")</f>
        <v>Самолудченко О. А.</v>
      </c>
      <c r="EW79" s="19" t="str">
        <f ca="1">IFERROR(__xludf.DUMMYFUNCTION("""COMPUTED_VALUE"""),"За")</f>
        <v>За</v>
      </c>
      <c r="EX79" s="19">
        <f ca="1">IFERROR(__xludf.DUMMYFUNCTION("""COMPUTED_VALUE"""),33)</f>
        <v>33</v>
      </c>
      <c r="EY79" s="19" t="str">
        <f ca="1">IFERROR(__xludf.DUMMYFUNCTION("""COMPUTED_VALUE"""),"Самолудченко О. А.")</f>
        <v>Самолудченко О. А.</v>
      </c>
      <c r="EZ79" s="19" t="str">
        <f ca="1">IFERROR(__xludf.DUMMYFUNCTION("""COMPUTED_VALUE"""),"Не голосував")</f>
        <v>Не голосував</v>
      </c>
      <c r="FA79" s="19">
        <f ca="1">IFERROR(__xludf.DUMMYFUNCTION("""COMPUTED_VALUE"""),33)</f>
        <v>33</v>
      </c>
      <c r="FB79" s="19" t="str">
        <f ca="1">IFERROR(__xludf.DUMMYFUNCTION("""COMPUTED_VALUE"""),"Самолудченко О. А.")</f>
        <v>Самолудченко О. А.</v>
      </c>
      <c r="FC79" s="19" t="str">
        <f ca="1">IFERROR(__xludf.DUMMYFUNCTION("""COMPUTED_VALUE"""),"За")</f>
        <v>За</v>
      </c>
      <c r="FD79" s="19">
        <f ca="1">IFERROR(__xludf.DUMMYFUNCTION("""COMPUTED_VALUE"""),33)</f>
        <v>33</v>
      </c>
      <c r="FE79" s="19" t="str">
        <f ca="1">IFERROR(__xludf.DUMMYFUNCTION("""COMPUTED_VALUE"""),"Самолудченко О. А.")</f>
        <v>Самолудченко О. А.</v>
      </c>
      <c r="FF79" s="19" t="str">
        <f ca="1">IFERROR(__xludf.DUMMYFUNCTION("""COMPUTED_VALUE"""),"За")</f>
        <v>За</v>
      </c>
      <c r="FG79" s="19">
        <f ca="1">IFERROR(__xludf.DUMMYFUNCTION("""COMPUTED_VALUE"""),33)</f>
        <v>33</v>
      </c>
      <c r="FH79" s="19" t="str">
        <f ca="1">IFERROR(__xludf.DUMMYFUNCTION("""COMPUTED_VALUE"""),"Самолудченко О. А.")</f>
        <v>Самолудченко О. А.</v>
      </c>
      <c r="FI79" s="19" t="str">
        <f ca="1">IFERROR(__xludf.DUMMYFUNCTION("""COMPUTED_VALUE"""),"За")</f>
        <v>За</v>
      </c>
      <c r="FJ79" s="19">
        <f ca="1">IFERROR(__xludf.DUMMYFUNCTION("""COMPUTED_VALUE"""),33)</f>
        <v>33</v>
      </c>
      <c r="FK79" s="19" t="str">
        <f ca="1">IFERROR(__xludf.DUMMYFUNCTION("""COMPUTED_VALUE"""),"Самолудченко О. А.")</f>
        <v>Самолудченко О. А.</v>
      </c>
      <c r="FL79" s="19" t="str">
        <f ca="1">IFERROR(__xludf.DUMMYFUNCTION("""COMPUTED_VALUE"""),"За")</f>
        <v>За</v>
      </c>
      <c r="FM79" s="19">
        <f ca="1">IFERROR(__xludf.DUMMYFUNCTION("""COMPUTED_VALUE"""),33)</f>
        <v>33</v>
      </c>
      <c r="FN79" s="19" t="str">
        <f ca="1">IFERROR(__xludf.DUMMYFUNCTION("""COMPUTED_VALUE"""),"Самолудченко О. А.")</f>
        <v>Самолудченко О. А.</v>
      </c>
      <c r="FO79" s="19" t="str">
        <f ca="1">IFERROR(__xludf.DUMMYFUNCTION("""COMPUTED_VALUE"""),"За")</f>
        <v>За</v>
      </c>
      <c r="FP79" s="19">
        <f ca="1">IFERROR(__xludf.DUMMYFUNCTION("""COMPUTED_VALUE"""),33)</f>
        <v>33</v>
      </c>
      <c r="FQ79" s="19" t="str">
        <f ca="1">IFERROR(__xludf.DUMMYFUNCTION("""COMPUTED_VALUE"""),"Самолудченко О. А.")</f>
        <v>Самолудченко О. А.</v>
      </c>
      <c r="FR79" s="19" t="str">
        <f ca="1">IFERROR(__xludf.DUMMYFUNCTION("""COMPUTED_VALUE"""),"Не голосував")</f>
        <v>Не голосував</v>
      </c>
      <c r="FS79" s="19">
        <f ca="1">IFERROR(__xludf.DUMMYFUNCTION("""COMPUTED_VALUE"""),33)</f>
        <v>33</v>
      </c>
      <c r="FT79" s="19" t="str">
        <f ca="1">IFERROR(__xludf.DUMMYFUNCTION("""COMPUTED_VALUE"""),"Самолудченко О. А.")</f>
        <v>Самолудченко О. А.</v>
      </c>
      <c r="FU79" s="19" t="str">
        <f ca="1">IFERROR(__xludf.DUMMYFUNCTION("""COMPUTED_VALUE"""),"...")</f>
        <v>...</v>
      </c>
      <c r="FV79" s="19">
        <f ca="1">IFERROR(__xludf.DUMMYFUNCTION("""COMPUTED_VALUE"""),33)</f>
        <v>33</v>
      </c>
      <c r="FW79" s="19" t="str">
        <f ca="1">IFERROR(__xludf.DUMMYFUNCTION("""COMPUTED_VALUE"""),"Самолудченко О. А.")</f>
        <v>Самолудченко О. А.</v>
      </c>
      <c r="FX79" s="19" t="str">
        <f ca="1">IFERROR(__xludf.DUMMYFUNCTION("""COMPUTED_VALUE"""),"За")</f>
        <v>За</v>
      </c>
      <c r="FY79" s="19">
        <f ca="1">IFERROR(__xludf.DUMMYFUNCTION("""COMPUTED_VALUE"""),33)</f>
        <v>33</v>
      </c>
      <c r="FZ79" s="19" t="str">
        <f ca="1">IFERROR(__xludf.DUMMYFUNCTION("""COMPUTED_VALUE"""),"Самолудченко О. А.")</f>
        <v>Самолудченко О. А.</v>
      </c>
      <c r="GA79" s="19" t="str">
        <f ca="1">IFERROR(__xludf.DUMMYFUNCTION("""COMPUTED_VALUE"""),"Проти")</f>
        <v>Проти</v>
      </c>
      <c r="GB79" s="19">
        <f ca="1">IFERROR(__xludf.DUMMYFUNCTION("""COMPUTED_VALUE"""),33)</f>
        <v>33</v>
      </c>
      <c r="GC79" s="19" t="str">
        <f ca="1">IFERROR(__xludf.DUMMYFUNCTION("""COMPUTED_VALUE"""),"Самолудченко О. А.")</f>
        <v>Самолудченко О. А.</v>
      </c>
      <c r="GD79" s="19" t="str">
        <f ca="1">IFERROR(__xludf.DUMMYFUNCTION("""COMPUTED_VALUE"""),"За")</f>
        <v>За</v>
      </c>
      <c r="GE79" s="19">
        <f ca="1">IFERROR(__xludf.DUMMYFUNCTION("""COMPUTED_VALUE"""),33)</f>
        <v>33</v>
      </c>
      <c r="GF79" s="19" t="str">
        <f ca="1">IFERROR(__xludf.DUMMYFUNCTION("""COMPUTED_VALUE"""),"Самолудченко О. А.")</f>
        <v>Самолудченко О. А.</v>
      </c>
      <c r="GG79" s="19" t="str">
        <f ca="1">IFERROR(__xludf.DUMMYFUNCTION("""COMPUTED_VALUE"""),"Не голосував")</f>
        <v>Не голосував</v>
      </c>
      <c r="GH79" s="19">
        <f ca="1">IFERROR(__xludf.DUMMYFUNCTION("""COMPUTED_VALUE"""),33)</f>
        <v>33</v>
      </c>
      <c r="GI79" s="19" t="str">
        <f ca="1">IFERROR(__xludf.DUMMYFUNCTION("""COMPUTED_VALUE"""),"Самолудченко О. А.")</f>
        <v>Самолудченко О. А.</v>
      </c>
      <c r="GJ79" s="19" t="str">
        <f ca="1">IFERROR(__xludf.DUMMYFUNCTION("""COMPUTED_VALUE"""),"...")</f>
        <v>...</v>
      </c>
      <c r="GK79" s="19">
        <f ca="1">IFERROR(__xludf.DUMMYFUNCTION("""COMPUTED_VALUE"""),33)</f>
        <v>33</v>
      </c>
      <c r="GL79" s="19" t="str">
        <f ca="1">IFERROR(__xludf.DUMMYFUNCTION("""COMPUTED_VALUE"""),"Самолудченко О. А.")</f>
        <v>Самолудченко О. А.</v>
      </c>
      <c r="GM79" s="19" t="str">
        <f ca="1">IFERROR(__xludf.DUMMYFUNCTION("""COMPUTED_VALUE"""),"...")</f>
        <v>...</v>
      </c>
      <c r="GN79" s="19">
        <f ca="1">IFERROR(__xludf.DUMMYFUNCTION("""COMPUTED_VALUE"""),33)</f>
        <v>33</v>
      </c>
      <c r="GO79" s="19" t="str">
        <f ca="1">IFERROR(__xludf.DUMMYFUNCTION("""COMPUTED_VALUE"""),"Самолудченко О. А.")</f>
        <v>Самолудченко О. А.</v>
      </c>
      <c r="GP79" s="19" t="str">
        <f ca="1">IFERROR(__xludf.DUMMYFUNCTION("""COMPUTED_VALUE"""),"...")</f>
        <v>...</v>
      </c>
      <c r="GQ79" s="19">
        <f ca="1">IFERROR(__xludf.DUMMYFUNCTION("""COMPUTED_VALUE"""),33)</f>
        <v>33</v>
      </c>
      <c r="GR79" s="19" t="str">
        <f ca="1">IFERROR(__xludf.DUMMYFUNCTION("""COMPUTED_VALUE"""),"Самолудченко О. А.")</f>
        <v>Самолудченко О. А.</v>
      </c>
      <c r="GS79" s="19" t="str">
        <f ca="1">IFERROR(__xludf.DUMMYFUNCTION("""COMPUTED_VALUE"""),"...")</f>
        <v>...</v>
      </c>
      <c r="GT79" s="19">
        <f ca="1">IFERROR(__xludf.DUMMYFUNCTION("""COMPUTED_VALUE"""),33)</f>
        <v>33</v>
      </c>
      <c r="GU79" s="19" t="str">
        <f ca="1">IFERROR(__xludf.DUMMYFUNCTION("""COMPUTED_VALUE"""),"Самолудченко О. А.")</f>
        <v>Самолудченко О. А.</v>
      </c>
      <c r="GV79" s="19" t="str">
        <f ca="1">IFERROR(__xludf.DUMMYFUNCTION("""COMPUTED_VALUE"""),"...")</f>
        <v>...</v>
      </c>
      <c r="GW79" s="19">
        <f ca="1">IFERROR(__xludf.DUMMYFUNCTION("""COMPUTED_VALUE"""),33)</f>
        <v>33</v>
      </c>
      <c r="GX79" s="19" t="str">
        <f ca="1">IFERROR(__xludf.DUMMYFUNCTION("""COMPUTED_VALUE"""),"Самолудченко О. А.")</f>
        <v>Самолудченко О. А.</v>
      </c>
      <c r="GY79" s="19" t="str">
        <f ca="1">IFERROR(__xludf.DUMMYFUNCTION("""COMPUTED_VALUE"""),"За")</f>
        <v>За</v>
      </c>
      <c r="GZ79" s="19">
        <f ca="1">IFERROR(__xludf.DUMMYFUNCTION("""COMPUTED_VALUE"""),33)</f>
        <v>33</v>
      </c>
      <c r="HA79" s="19" t="str">
        <f ca="1">IFERROR(__xludf.DUMMYFUNCTION("""COMPUTED_VALUE"""),"Самолудченко О. А.")</f>
        <v>Самолудченко О. А.</v>
      </c>
      <c r="HB79" s="19" t="str">
        <f ca="1">IFERROR(__xludf.DUMMYFUNCTION("""COMPUTED_VALUE"""),"...")</f>
        <v>...</v>
      </c>
      <c r="HC79" s="19">
        <f ca="1">IFERROR(__xludf.DUMMYFUNCTION("""COMPUTED_VALUE"""),33)</f>
        <v>33</v>
      </c>
      <c r="HD79" s="19" t="str">
        <f ca="1">IFERROR(__xludf.DUMMYFUNCTION("""COMPUTED_VALUE"""),"Самолудченко О. А.")</f>
        <v>Самолудченко О. А.</v>
      </c>
      <c r="HE79" s="19" t="str">
        <f ca="1">IFERROR(__xludf.DUMMYFUNCTION("""COMPUTED_VALUE"""),"...")</f>
        <v>...</v>
      </c>
      <c r="HF79" s="19">
        <f ca="1">IFERROR(__xludf.DUMMYFUNCTION("""COMPUTED_VALUE"""),33)</f>
        <v>33</v>
      </c>
      <c r="HG79" s="19" t="str">
        <f ca="1">IFERROR(__xludf.DUMMYFUNCTION("""COMPUTED_VALUE"""),"Самолудченко О. А.")</f>
        <v>Самолудченко О. А.</v>
      </c>
      <c r="HH79" s="19" t="str">
        <f ca="1">IFERROR(__xludf.DUMMYFUNCTION("""COMPUTED_VALUE"""),"...")</f>
        <v>...</v>
      </c>
      <c r="HI79" s="19">
        <f ca="1">IFERROR(__xludf.DUMMYFUNCTION("""COMPUTED_VALUE"""),33)</f>
        <v>33</v>
      </c>
      <c r="HJ79" s="19" t="str">
        <f ca="1">IFERROR(__xludf.DUMMYFUNCTION("""COMPUTED_VALUE"""),"Самолудченко О. А.")</f>
        <v>Самолудченко О. А.</v>
      </c>
      <c r="HK79" s="19" t="str">
        <f ca="1">IFERROR(__xludf.DUMMYFUNCTION("""COMPUTED_VALUE"""),"...")</f>
        <v>...</v>
      </c>
      <c r="HL79" s="19">
        <f ca="1">IFERROR(__xludf.DUMMYFUNCTION("""COMPUTED_VALUE"""),33)</f>
        <v>33</v>
      </c>
      <c r="HM79" s="19" t="str">
        <f ca="1">IFERROR(__xludf.DUMMYFUNCTION("""COMPUTED_VALUE"""),"Самолудченко О. А.")</f>
        <v>Самолудченко О. А.</v>
      </c>
      <c r="HN79" s="19" t="str">
        <f ca="1">IFERROR(__xludf.DUMMYFUNCTION("""COMPUTED_VALUE"""),"...")</f>
        <v>...</v>
      </c>
      <c r="HO79" s="19">
        <f ca="1">IFERROR(__xludf.DUMMYFUNCTION("""COMPUTED_VALUE"""),33)</f>
        <v>33</v>
      </c>
      <c r="HP79" s="19" t="str">
        <f ca="1">IFERROR(__xludf.DUMMYFUNCTION("""COMPUTED_VALUE"""),"Самолудченко О. А.")</f>
        <v>Самолудченко О. А.</v>
      </c>
      <c r="HQ79" s="19" t="str">
        <f ca="1">IFERROR(__xludf.DUMMYFUNCTION("""COMPUTED_VALUE"""),"...")</f>
        <v>...</v>
      </c>
      <c r="HR79" s="19">
        <f ca="1">IFERROR(__xludf.DUMMYFUNCTION("""COMPUTED_VALUE"""),33)</f>
        <v>33</v>
      </c>
      <c r="HS79" s="19" t="str">
        <f ca="1">IFERROR(__xludf.DUMMYFUNCTION("""COMPUTED_VALUE"""),"Самолудченко О. А.")</f>
        <v>Самолудченко О. А.</v>
      </c>
      <c r="HT79" s="19" t="str">
        <f ca="1">IFERROR(__xludf.DUMMYFUNCTION("""COMPUTED_VALUE"""),"...")</f>
        <v>...</v>
      </c>
      <c r="HU79" s="19">
        <f ca="1">IFERROR(__xludf.DUMMYFUNCTION("""COMPUTED_VALUE"""),33)</f>
        <v>33</v>
      </c>
      <c r="HV79" s="19" t="str">
        <f ca="1">IFERROR(__xludf.DUMMYFUNCTION("""COMPUTED_VALUE"""),"Самолудченко О. А.")</f>
        <v>Самолудченко О. А.</v>
      </c>
      <c r="HW79" s="19" t="str">
        <f ca="1">IFERROR(__xludf.DUMMYFUNCTION("""COMPUTED_VALUE"""),"За")</f>
        <v>За</v>
      </c>
      <c r="HX79" s="19">
        <f ca="1">IFERROR(__xludf.DUMMYFUNCTION("""COMPUTED_VALUE"""),33)</f>
        <v>33</v>
      </c>
      <c r="HY79" s="19" t="str">
        <f ca="1">IFERROR(__xludf.DUMMYFUNCTION("""COMPUTED_VALUE"""),"Самолудченко О. А.")</f>
        <v>Самолудченко О. А.</v>
      </c>
      <c r="HZ79" s="19" t="str">
        <f ca="1">IFERROR(__xludf.DUMMYFUNCTION("""COMPUTED_VALUE"""),"...")</f>
        <v>...</v>
      </c>
      <c r="IA79" s="19">
        <f ca="1">IFERROR(__xludf.DUMMYFUNCTION("""COMPUTED_VALUE"""),33)</f>
        <v>33</v>
      </c>
      <c r="IB79" s="19" t="str">
        <f ca="1">IFERROR(__xludf.DUMMYFUNCTION("""COMPUTED_VALUE"""),"Самолудченко О. А.")</f>
        <v>Самолудченко О. А.</v>
      </c>
      <c r="IC79" s="19" t="str">
        <f ca="1">IFERROR(__xludf.DUMMYFUNCTION("""COMPUTED_VALUE"""),"Утримався")</f>
        <v>Утримався</v>
      </c>
      <c r="ID79" s="19">
        <f ca="1">IFERROR(__xludf.DUMMYFUNCTION("""COMPUTED_VALUE"""),33)</f>
        <v>33</v>
      </c>
      <c r="IE79" s="19" t="str">
        <f ca="1">IFERROR(__xludf.DUMMYFUNCTION("""COMPUTED_VALUE"""),"Самолудченко О. А.")</f>
        <v>Самолудченко О. А.</v>
      </c>
      <c r="IF79" s="19" t="str">
        <f ca="1">IFERROR(__xludf.DUMMYFUNCTION("""COMPUTED_VALUE"""),"Не голосував")</f>
        <v>Не голосував</v>
      </c>
      <c r="IG79" s="19">
        <f ca="1">IFERROR(__xludf.DUMMYFUNCTION("""COMPUTED_VALUE"""),33)</f>
        <v>33</v>
      </c>
      <c r="IH79" s="19" t="str">
        <f ca="1">IFERROR(__xludf.DUMMYFUNCTION("""COMPUTED_VALUE"""),"Самолудченко О. А.")</f>
        <v>Самолудченко О. А.</v>
      </c>
      <c r="II79" s="19" t="str">
        <f ca="1">IFERROR(__xludf.DUMMYFUNCTION("""COMPUTED_VALUE"""),"Не голосував")</f>
        <v>Не голосував</v>
      </c>
      <c r="IJ79" s="19">
        <f ca="1">IFERROR(__xludf.DUMMYFUNCTION("""COMPUTED_VALUE"""),33)</f>
        <v>33</v>
      </c>
      <c r="IK79" s="19" t="str">
        <f ca="1">IFERROR(__xludf.DUMMYFUNCTION("""COMPUTED_VALUE"""),"Самолудченко О. А.")</f>
        <v>Самолудченко О. А.</v>
      </c>
      <c r="IL79" s="19" t="str">
        <f ca="1">IFERROR(__xludf.DUMMYFUNCTION("""COMPUTED_VALUE"""),"Не голосував")</f>
        <v>Не голосував</v>
      </c>
      <c r="IM79" s="19">
        <f ca="1">IFERROR(__xludf.DUMMYFUNCTION("""COMPUTED_VALUE"""),33)</f>
        <v>33</v>
      </c>
      <c r="IN79" s="19" t="str">
        <f ca="1">IFERROR(__xludf.DUMMYFUNCTION("""COMPUTED_VALUE"""),"Самолудченко О. А.")</f>
        <v>Самолудченко О. А.</v>
      </c>
      <c r="IO79" s="19" t="str">
        <f ca="1">IFERROR(__xludf.DUMMYFUNCTION("""COMPUTED_VALUE"""),"Не голосував")</f>
        <v>Не голосував</v>
      </c>
      <c r="IP79" s="19">
        <f ca="1">IFERROR(__xludf.DUMMYFUNCTION("""COMPUTED_VALUE"""),33)</f>
        <v>33</v>
      </c>
      <c r="IQ79" s="19" t="str">
        <f ca="1">IFERROR(__xludf.DUMMYFUNCTION("""COMPUTED_VALUE"""),"Самолудченко О. А.")</f>
        <v>Самолудченко О. А.</v>
      </c>
      <c r="IR79" s="19" t="str">
        <f ca="1">IFERROR(__xludf.DUMMYFUNCTION("""COMPUTED_VALUE"""),"Не голосував")</f>
        <v>Не голосував</v>
      </c>
      <c r="IS79" s="19">
        <f ca="1">IFERROR(__xludf.DUMMYFUNCTION("""COMPUTED_VALUE"""),33)</f>
        <v>33</v>
      </c>
      <c r="IT79" s="19" t="str">
        <f ca="1">IFERROR(__xludf.DUMMYFUNCTION("""COMPUTED_VALUE"""),"Самолудченко О. А.")</f>
        <v>Самолудченко О. А.</v>
      </c>
      <c r="IU79" s="19" t="str">
        <f ca="1">IFERROR(__xludf.DUMMYFUNCTION("""COMPUTED_VALUE"""),"Не голосував")</f>
        <v>Не голосував</v>
      </c>
      <c r="IV79" s="19">
        <f ca="1">IFERROR(__xludf.DUMMYFUNCTION("""COMPUTED_VALUE"""),33)</f>
        <v>33</v>
      </c>
      <c r="IW79" s="19" t="str">
        <f ca="1">IFERROR(__xludf.DUMMYFUNCTION("""COMPUTED_VALUE"""),"Самолудченко О. А.")</f>
        <v>Самолудченко О. А.</v>
      </c>
      <c r="IX79" s="19" t="str">
        <f ca="1">IFERROR(__xludf.DUMMYFUNCTION("""COMPUTED_VALUE"""),"Не голосував")</f>
        <v>Не голосував</v>
      </c>
      <c r="IY79" s="19">
        <f ca="1">IFERROR(__xludf.DUMMYFUNCTION("""COMPUTED_VALUE"""),33)</f>
        <v>33</v>
      </c>
      <c r="IZ79" s="19" t="str">
        <f ca="1">IFERROR(__xludf.DUMMYFUNCTION("""COMPUTED_VALUE"""),"Самолудченко О. А.")</f>
        <v>Самолудченко О. А.</v>
      </c>
      <c r="JA79" s="19" t="str">
        <f ca="1">IFERROR(__xludf.DUMMYFUNCTION("""COMPUTED_VALUE"""),"Не голосував")</f>
        <v>Не голосував</v>
      </c>
      <c r="JB79" s="19">
        <f ca="1">IFERROR(__xludf.DUMMYFUNCTION("""COMPUTED_VALUE"""),33)</f>
        <v>33</v>
      </c>
      <c r="JC79" s="19" t="str">
        <f ca="1">IFERROR(__xludf.DUMMYFUNCTION("""COMPUTED_VALUE"""),"Самолудченко О. А.")</f>
        <v>Самолудченко О. А.</v>
      </c>
      <c r="JD79" s="19" t="str">
        <f ca="1">IFERROR(__xludf.DUMMYFUNCTION("""COMPUTED_VALUE"""),"За")</f>
        <v>За</v>
      </c>
      <c r="JE79" s="19">
        <f ca="1">IFERROR(__xludf.DUMMYFUNCTION("""COMPUTED_VALUE"""),33)</f>
        <v>33</v>
      </c>
      <c r="JF79" s="19" t="str">
        <f ca="1">IFERROR(__xludf.DUMMYFUNCTION("""COMPUTED_VALUE"""),"Самолудченко О. А.")</f>
        <v>Самолудченко О. А.</v>
      </c>
      <c r="JG79" s="19" t="str">
        <f ca="1">IFERROR(__xludf.DUMMYFUNCTION("""COMPUTED_VALUE"""),"За")</f>
        <v>За</v>
      </c>
      <c r="JH79" s="19">
        <f ca="1">IFERROR(__xludf.DUMMYFUNCTION("""COMPUTED_VALUE"""),33)</f>
        <v>33</v>
      </c>
      <c r="JI79" s="19" t="str">
        <f ca="1">IFERROR(__xludf.DUMMYFUNCTION("""COMPUTED_VALUE"""),"Самолудченко О. А.")</f>
        <v>Самолудченко О. А.</v>
      </c>
      <c r="JJ79" s="19" t="str">
        <f ca="1">IFERROR(__xludf.DUMMYFUNCTION("""COMPUTED_VALUE"""),"За")</f>
        <v>За</v>
      </c>
      <c r="JK79" s="19">
        <f ca="1">IFERROR(__xludf.DUMMYFUNCTION("""COMPUTED_VALUE"""),33)</f>
        <v>33</v>
      </c>
      <c r="JL79" s="19" t="str">
        <f ca="1">IFERROR(__xludf.DUMMYFUNCTION("""COMPUTED_VALUE"""),"Самолудченко О. А.")</f>
        <v>Самолудченко О. А.</v>
      </c>
      <c r="JM79" s="19" t="str">
        <f ca="1">IFERROR(__xludf.DUMMYFUNCTION("""COMPUTED_VALUE"""),"За")</f>
        <v>За</v>
      </c>
      <c r="JN79" s="19">
        <f ca="1">IFERROR(__xludf.DUMMYFUNCTION("""COMPUTED_VALUE"""),33)</f>
        <v>33</v>
      </c>
      <c r="JO79" s="19" t="str">
        <f ca="1">IFERROR(__xludf.DUMMYFUNCTION("""COMPUTED_VALUE"""),"Самолудченко О. А.")</f>
        <v>Самолудченко О. А.</v>
      </c>
      <c r="JP79" s="19" t="str">
        <f ca="1">IFERROR(__xludf.DUMMYFUNCTION("""COMPUTED_VALUE"""),"...")</f>
        <v>...</v>
      </c>
      <c r="JQ79" s="19">
        <f ca="1">IFERROR(__xludf.DUMMYFUNCTION("""COMPUTED_VALUE"""),33)</f>
        <v>33</v>
      </c>
      <c r="JR79" s="19" t="str">
        <f ca="1">IFERROR(__xludf.DUMMYFUNCTION("""COMPUTED_VALUE"""),"Самолудченко О. А.")</f>
        <v>Самолудченко О. А.</v>
      </c>
      <c r="JS79" s="19" t="str">
        <f ca="1">IFERROR(__xludf.DUMMYFUNCTION("""COMPUTED_VALUE"""),"...")</f>
        <v>...</v>
      </c>
      <c r="JT79" s="19">
        <f ca="1">IFERROR(__xludf.DUMMYFUNCTION("""COMPUTED_VALUE"""),33)</f>
        <v>33</v>
      </c>
      <c r="JU79" s="19" t="str">
        <f ca="1">IFERROR(__xludf.DUMMYFUNCTION("""COMPUTED_VALUE"""),"Самолудченко О. А.")</f>
        <v>Самолудченко О. А.</v>
      </c>
      <c r="JV79" s="19" t="str">
        <f ca="1">IFERROR(__xludf.DUMMYFUNCTION("""COMPUTED_VALUE"""),"...")</f>
        <v>...</v>
      </c>
      <c r="JW79" s="19">
        <f ca="1">IFERROR(__xludf.DUMMYFUNCTION("""COMPUTED_VALUE"""),33)</f>
        <v>33</v>
      </c>
      <c r="JX79" s="19" t="str">
        <f ca="1">IFERROR(__xludf.DUMMYFUNCTION("""COMPUTED_VALUE"""),"Самолудченко О. А.")</f>
        <v>Самолудченко О. А.</v>
      </c>
      <c r="JY79" s="19" t="str">
        <f ca="1">IFERROR(__xludf.DUMMYFUNCTION("""COMPUTED_VALUE"""),"...")</f>
        <v>...</v>
      </c>
      <c r="JZ79" s="19">
        <f ca="1">IFERROR(__xludf.DUMMYFUNCTION("""COMPUTED_VALUE"""),33)</f>
        <v>33</v>
      </c>
      <c r="KA79" s="19" t="str">
        <f ca="1">IFERROR(__xludf.DUMMYFUNCTION("""COMPUTED_VALUE"""),"Самолудченко О. А.")</f>
        <v>Самолудченко О. А.</v>
      </c>
      <c r="KB79" s="19" t="str">
        <f ca="1">IFERROR(__xludf.DUMMYFUNCTION("""COMPUTED_VALUE"""),"...")</f>
        <v>...</v>
      </c>
      <c r="KC79" s="19">
        <f ca="1">IFERROR(__xludf.DUMMYFUNCTION("""COMPUTED_VALUE"""),33)</f>
        <v>33</v>
      </c>
      <c r="KD79" s="19" t="str">
        <f ca="1">IFERROR(__xludf.DUMMYFUNCTION("""COMPUTED_VALUE"""),"Самолудченко О. А.")</f>
        <v>Самолудченко О. А.</v>
      </c>
      <c r="KE79" s="19" t="str">
        <f ca="1">IFERROR(__xludf.DUMMYFUNCTION("""COMPUTED_VALUE"""),"...")</f>
        <v>...</v>
      </c>
      <c r="KF79" s="19">
        <f ca="1">IFERROR(__xludf.DUMMYFUNCTION("""COMPUTED_VALUE"""),33)</f>
        <v>33</v>
      </c>
      <c r="KG79" s="19" t="str">
        <f ca="1">IFERROR(__xludf.DUMMYFUNCTION("""COMPUTED_VALUE"""),"Самолудченко О. А.")</f>
        <v>Самолудченко О. А.</v>
      </c>
      <c r="KH79" s="19" t="str">
        <f ca="1">IFERROR(__xludf.DUMMYFUNCTION("""COMPUTED_VALUE"""),"...")</f>
        <v>...</v>
      </c>
      <c r="KI79" s="19">
        <f ca="1">IFERROR(__xludf.DUMMYFUNCTION("""COMPUTED_VALUE"""),33)</f>
        <v>33</v>
      </c>
      <c r="KJ79" s="19" t="str">
        <f ca="1">IFERROR(__xludf.DUMMYFUNCTION("""COMPUTED_VALUE"""),"Самолудченко О. А.")</f>
        <v>Самолудченко О. А.</v>
      </c>
      <c r="KK79" s="19" t="str">
        <f ca="1">IFERROR(__xludf.DUMMYFUNCTION("""COMPUTED_VALUE"""),"...")</f>
        <v>...</v>
      </c>
      <c r="KL79" s="19">
        <f ca="1">IFERROR(__xludf.DUMMYFUNCTION("""COMPUTED_VALUE"""),33)</f>
        <v>33</v>
      </c>
      <c r="KM79" s="19" t="str">
        <f ca="1">IFERROR(__xludf.DUMMYFUNCTION("""COMPUTED_VALUE"""),"Самолудченко О. А.")</f>
        <v>Самолудченко О. А.</v>
      </c>
      <c r="KN79" s="19" t="str">
        <f ca="1">IFERROR(__xludf.DUMMYFUNCTION("""COMPUTED_VALUE"""),"...")</f>
        <v>...</v>
      </c>
      <c r="KO79" s="19">
        <f ca="1">IFERROR(__xludf.DUMMYFUNCTION("""COMPUTED_VALUE"""),33)</f>
        <v>33</v>
      </c>
      <c r="KP79" s="19" t="str">
        <f ca="1">IFERROR(__xludf.DUMMYFUNCTION("""COMPUTED_VALUE"""),"Самолудченко О. А.")</f>
        <v>Самолудченко О. А.</v>
      </c>
      <c r="KQ79" s="19" t="str">
        <f ca="1">IFERROR(__xludf.DUMMYFUNCTION("""COMPUTED_VALUE"""),"...")</f>
        <v>...</v>
      </c>
      <c r="KR79" s="19">
        <f ca="1">IFERROR(__xludf.DUMMYFUNCTION("""COMPUTED_VALUE"""),33)</f>
        <v>33</v>
      </c>
      <c r="KS79" s="19" t="str">
        <f ca="1">IFERROR(__xludf.DUMMYFUNCTION("""COMPUTED_VALUE"""),"Самолудченко О. А.")</f>
        <v>Самолудченко О. А.</v>
      </c>
      <c r="KT79" s="19" t="str">
        <f ca="1">IFERROR(__xludf.DUMMYFUNCTION("""COMPUTED_VALUE"""),"За")</f>
        <v>За</v>
      </c>
      <c r="KU79" s="19">
        <f ca="1">IFERROR(__xludf.DUMMYFUNCTION("""COMPUTED_VALUE"""),33)</f>
        <v>33</v>
      </c>
      <c r="KV79" s="19" t="str">
        <f ca="1">IFERROR(__xludf.DUMMYFUNCTION("""COMPUTED_VALUE"""),"Самолудченко О. А.")</f>
        <v>Самолудченко О. А.</v>
      </c>
      <c r="KW79" s="19" t="str">
        <f ca="1">IFERROR(__xludf.DUMMYFUNCTION("""COMPUTED_VALUE"""),"Утримався")</f>
        <v>Утримався</v>
      </c>
      <c r="KX79" s="19">
        <f ca="1">IFERROR(__xludf.DUMMYFUNCTION("""COMPUTED_VALUE"""),33)</f>
        <v>33</v>
      </c>
      <c r="KY79" s="19" t="str">
        <f ca="1">IFERROR(__xludf.DUMMYFUNCTION("""COMPUTED_VALUE"""),"Самолудченко О. А.")</f>
        <v>Самолудченко О. А.</v>
      </c>
      <c r="KZ79" s="19" t="str">
        <f ca="1">IFERROR(__xludf.DUMMYFUNCTION("""COMPUTED_VALUE"""),"Утримався")</f>
        <v>Утримався</v>
      </c>
      <c r="LA79" s="19">
        <f ca="1">IFERROR(__xludf.DUMMYFUNCTION("""COMPUTED_VALUE"""),33)</f>
        <v>33</v>
      </c>
      <c r="LB79" s="19" t="str">
        <f ca="1">IFERROR(__xludf.DUMMYFUNCTION("""COMPUTED_VALUE"""),"Самолудченко О. А.")</f>
        <v>Самолудченко О. А.</v>
      </c>
      <c r="LC79" s="19" t="str">
        <f ca="1">IFERROR(__xludf.DUMMYFUNCTION("""COMPUTED_VALUE"""),"Утримався")</f>
        <v>Утримався</v>
      </c>
      <c r="LD79" s="19">
        <f ca="1">IFERROR(__xludf.DUMMYFUNCTION("""COMPUTED_VALUE"""),33)</f>
        <v>33</v>
      </c>
      <c r="LE79" s="19" t="str">
        <f ca="1">IFERROR(__xludf.DUMMYFUNCTION("""COMPUTED_VALUE"""),"Самолудченко О. А.")</f>
        <v>Самолудченко О. А.</v>
      </c>
      <c r="LF79" s="19" t="str">
        <f ca="1">IFERROR(__xludf.DUMMYFUNCTION("""COMPUTED_VALUE"""),"За")</f>
        <v>За</v>
      </c>
      <c r="LG79" s="19">
        <f ca="1">IFERROR(__xludf.DUMMYFUNCTION("""COMPUTED_VALUE"""),33)</f>
        <v>33</v>
      </c>
      <c r="LH79" s="19" t="str">
        <f ca="1">IFERROR(__xludf.DUMMYFUNCTION("""COMPUTED_VALUE"""),"Самолудченко О. А.")</f>
        <v>Самолудченко О. А.</v>
      </c>
      <c r="LI79" s="19" t="str">
        <f ca="1">IFERROR(__xludf.DUMMYFUNCTION("""COMPUTED_VALUE"""),"За")</f>
        <v>За</v>
      </c>
      <c r="LJ79" s="19">
        <f ca="1">IFERROR(__xludf.DUMMYFUNCTION("""COMPUTED_VALUE"""),33)</f>
        <v>33</v>
      </c>
      <c r="LK79" s="19" t="str">
        <f ca="1">IFERROR(__xludf.DUMMYFUNCTION("""COMPUTED_VALUE"""),"Самолудченко О. А.")</f>
        <v>Самолудченко О. А.</v>
      </c>
      <c r="LL79" s="19" t="str">
        <f ca="1">IFERROR(__xludf.DUMMYFUNCTION("""COMPUTED_VALUE"""),"За")</f>
        <v>За</v>
      </c>
      <c r="LM79" s="19">
        <f ca="1">IFERROR(__xludf.DUMMYFUNCTION("""COMPUTED_VALUE"""),33)</f>
        <v>33</v>
      </c>
      <c r="LN79" s="19" t="str">
        <f ca="1">IFERROR(__xludf.DUMMYFUNCTION("""COMPUTED_VALUE"""),"Самолудченко О. А.")</f>
        <v>Самолудченко О. А.</v>
      </c>
      <c r="LO79" s="19" t="str">
        <f ca="1">IFERROR(__xludf.DUMMYFUNCTION("""COMPUTED_VALUE"""),"За")</f>
        <v>За</v>
      </c>
      <c r="LP79" s="19">
        <f ca="1">IFERROR(__xludf.DUMMYFUNCTION("""COMPUTED_VALUE"""),33)</f>
        <v>33</v>
      </c>
      <c r="LQ79" s="19" t="str">
        <f ca="1">IFERROR(__xludf.DUMMYFUNCTION("""COMPUTED_VALUE"""),"Самолудченко О. А.")</f>
        <v>Самолудченко О. А.</v>
      </c>
      <c r="LR79" s="19" t="str">
        <f ca="1">IFERROR(__xludf.DUMMYFUNCTION("""COMPUTED_VALUE"""),"Не голосував")</f>
        <v>Не голосував</v>
      </c>
      <c r="LS79" s="19">
        <f ca="1">IFERROR(__xludf.DUMMYFUNCTION("""COMPUTED_VALUE"""),33)</f>
        <v>33</v>
      </c>
      <c r="LT79" s="19" t="str">
        <f ca="1">IFERROR(__xludf.DUMMYFUNCTION("""COMPUTED_VALUE"""),"Самолудченко О. А.")</f>
        <v>Самолудченко О. А.</v>
      </c>
      <c r="LU79" s="19" t="str">
        <f ca="1">IFERROR(__xludf.DUMMYFUNCTION("""COMPUTED_VALUE"""),"За")</f>
        <v>За</v>
      </c>
      <c r="LV79" s="19">
        <f ca="1">IFERROR(__xludf.DUMMYFUNCTION("""COMPUTED_VALUE"""),33)</f>
        <v>33</v>
      </c>
      <c r="LW79" s="19" t="str">
        <f ca="1">IFERROR(__xludf.DUMMYFUNCTION("""COMPUTED_VALUE"""),"Самолудченко О. А.")</f>
        <v>Самолудченко О. А.</v>
      </c>
      <c r="LX79" s="19" t="str">
        <f ca="1">IFERROR(__xludf.DUMMYFUNCTION("""COMPUTED_VALUE"""),"Не голосував")</f>
        <v>Не голосував</v>
      </c>
      <c r="LY79" s="19">
        <f ca="1">IFERROR(__xludf.DUMMYFUNCTION("""COMPUTED_VALUE"""),33)</f>
        <v>33</v>
      </c>
      <c r="LZ79" s="19" t="str">
        <f ca="1">IFERROR(__xludf.DUMMYFUNCTION("""COMPUTED_VALUE"""),"Самолудченко О. А.")</f>
        <v>Самолудченко О. А.</v>
      </c>
      <c r="MA79" s="19" t="str">
        <f ca="1">IFERROR(__xludf.DUMMYFUNCTION("""COMPUTED_VALUE"""),"За")</f>
        <v>За</v>
      </c>
      <c r="MB79" s="19">
        <f ca="1">IFERROR(__xludf.DUMMYFUNCTION("""COMPUTED_VALUE"""),33)</f>
        <v>33</v>
      </c>
      <c r="MC79" s="19" t="str">
        <f ca="1">IFERROR(__xludf.DUMMYFUNCTION("""COMPUTED_VALUE"""),"Самолудченко О. А.")</f>
        <v>Самолудченко О. А.</v>
      </c>
      <c r="MD79" s="19" t="str">
        <f ca="1">IFERROR(__xludf.DUMMYFUNCTION("""COMPUTED_VALUE"""),"За")</f>
        <v>За</v>
      </c>
      <c r="ME79" s="19">
        <f ca="1">IFERROR(__xludf.DUMMYFUNCTION("""COMPUTED_VALUE"""),33)</f>
        <v>33</v>
      </c>
      <c r="MF79" s="19" t="str">
        <f ca="1">IFERROR(__xludf.DUMMYFUNCTION("""COMPUTED_VALUE"""),"Самолудченко О. А.")</f>
        <v>Самолудченко О. А.</v>
      </c>
      <c r="MG79" s="19" t="str">
        <f ca="1">IFERROR(__xludf.DUMMYFUNCTION("""COMPUTED_VALUE"""),"За")</f>
        <v>За</v>
      </c>
      <c r="MH79" s="19">
        <f ca="1">IFERROR(__xludf.DUMMYFUNCTION("""COMPUTED_VALUE"""),33)</f>
        <v>33</v>
      </c>
      <c r="MI79" s="19" t="str">
        <f ca="1">IFERROR(__xludf.DUMMYFUNCTION("""COMPUTED_VALUE"""),"Самолудченко О. А.")</f>
        <v>Самолудченко О. А.</v>
      </c>
      <c r="MJ79" s="19" t="str">
        <f ca="1">IFERROR(__xludf.DUMMYFUNCTION("""COMPUTED_VALUE"""),"За")</f>
        <v>За</v>
      </c>
      <c r="MK79" s="19">
        <f ca="1">IFERROR(__xludf.DUMMYFUNCTION("""COMPUTED_VALUE"""),33)</f>
        <v>33</v>
      </c>
      <c r="ML79" s="19" t="str">
        <f ca="1">IFERROR(__xludf.DUMMYFUNCTION("""COMPUTED_VALUE"""),"Самолудченко О. А.")</f>
        <v>Самолудченко О. А.</v>
      </c>
      <c r="MM79" s="19" t="str">
        <f ca="1">IFERROR(__xludf.DUMMYFUNCTION("""COMPUTED_VALUE"""),"За")</f>
        <v>За</v>
      </c>
      <c r="MN79" s="19">
        <f ca="1">IFERROR(__xludf.DUMMYFUNCTION("""COMPUTED_VALUE"""),33)</f>
        <v>33</v>
      </c>
      <c r="MO79" s="19" t="str">
        <f ca="1">IFERROR(__xludf.DUMMYFUNCTION("""COMPUTED_VALUE"""),"Самолудченко О. А.")</f>
        <v>Самолудченко О. А.</v>
      </c>
      <c r="MP79" s="19" t="str">
        <f ca="1">IFERROR(__xludf.DUMMYFUNCTION("""COMPUTED_VALUE"""),"За")</f>
        <v>За</v>
      </c>
      <c r="MQ79" s="19">
        <f ca="1">IFERROR(__xludf.DUMMYFUNCTION("""COMPUTED_VALUE"""),33)</f>
        <v>33</v>
      </c>
      <c r="MR79" s="19" t="str">
        <f ca="1">IFERROR(__xludf.DUMMYFUNCTION("""COMPUTED_VALUE"""),"Самолудченко О. А.")</f>
        <v>Самолудченко О. А.</v>
      </c>
      <c r="MS79" s="19" t="str">
        <f ca="1">IFERROR(__xludf.DUMMYFUNCTION("""COMPUTED_VALUE"""),"За")</f>
        <v>За</v>
      </c>
      <c r="MT79" s="19">
        <f ca="1">IFERROR(__xludf.DUMMYFUNCTION("""COMPUTED_VALUE"""),33)</f>
        <v>33</v>
      </c>
      <c r="MU79" s="19" t="str">
        <f ca="1">IFERROR(__xludf.DUMMYFUNCTION("""COMPUTED_VALUE"""),"Самолудченко О. А.")</f>
        <v>Самолудченко О. А.</v>
      </c>
      <c r="MV79" s="19" t="str">
        <f ca="1">IFERROR(__xludf.DUMMYFUNCTION("""COMPUTED_VALUE"""),"За")</f>
        <v>За</v>
      </c>
      <c r="MW79" s="19">
        <f ca="1">IFERROR(__xludf.DUMMYFUNCTION("""COMPUTED_VALUE"""),33)</f>
        <v>33</v>
      </c>
      <c r="MX79" s="19" t="str">
        <f ca="1">IFERROR(__xludf.DUMMYFUNCTION("""COMPUTED_VALUE"""),"Самолудченко О. А.")</f>
        <v>Самолудченко О. А.</v>
      </c>
      <c r="MY79" s="19" t="str">
        <f ca="1">IFERROR(__xludf.DUMMYFUNCTION("""COMPUTED_VALUE"""),"За")</f>
        <v>За</v>
      </c>
      <c r="MZ79" s="19">
        <f ca="1">IFERROR(__xludf.DUMMYFUNCTION("""COMPUTED_VALUE"""),33)</f>
        <v>33</v>
      </c>
      <c r="NA79" s="19" t="str">
        <f ca="1">IFERROR(__xludf.DUMMYFUNCTION("""COMPUTED_VALUE"""),"Самолудченко О. А.")</f>
        <v>Самолудченко О. А.</v>
      </c>
      <c r="NB79" s="19" t="str">
        <f ca="1">IFERROR(__xludf.DUMMYFUNCTION("""COMPUTED_VALUE"""),"За")</f>
        <v>За</v>
      </c>
      <c r="NC79" s="19">
        <f ca="1">IFERROR(__xludf.DUMMYFUNCTION("""COMPUTED_VALUE"""),33)</f>
        <v>33</v>
      </c>
      <c r="ND79" s="19" t="str">
        <f ca="1">IFERROR(__xludf.DUMMYFUNCTION("""COMPUTED_VALUE"""),"Самолудченко О. А.")</f>
        <v>Самолудченко О. А.</v>
      </c>
      <c r="NE79" s="19" t="str">
        <f ca="1">IFERROR(__xludf.DUMMYFUNCTION("""COMPUTED_VALUE"""),"...")</f>
        <v>...</v>
      </c>
      <c r="NF79" s="19">
        <f ca="1">IFERROR(__xludf.DUMMYFUNCTION("""COMPUTED_VALUE"""),33)</f>
        <v>33</v>
      </c>
      <c r="NG79" s="19" t="str">
        <f ca="1">IFERROR(__xludf.DUMMYFUNCTION("""COMPUTED_VALUE"""),"Самолудченко О. А.")</f>
        <v>Самолудченко О. А.</v>
      </c>
      <c r="NH79" s="19" t="str">
        <f ca="1">IFERROR(__xludf.DUMMYFUNCTION("""COMPUTED_VALUE"""),"Не голосував")</f>
        <v>Не голосував</v>
      </c>
      <c r="NI79" s="19">
        <f ca="1">IFERROR(__xludf.DUMMYFUNCTION("""COMPUTED_VALUE"""),33)</f>
        <v>33</v>
      </c>
      <c r="NJ79" s="19" t="str">
        <f ca="1">IFERROR(__xludf.DUMMYFUNCTION("""COMPUTED_VALUE"""),"Самолудченко О. А.")</f>
        <v>Самолудченко О. А.</v>
      </c>
      <c r="NK79" s="19" t="str">
        <f ca="1">IFERROR(__xludf.DUMMYFUNCTION("""COMPUTED_VALUE"""),"За")</f>
        <v>За</v>
      </c>
      <c r="NL79" s="19">
        <f ca="1">IFERROR(__xludf.DUMMYFUNCTION("""COMPUTED_VALUE"""),33)</f>
        <v>33</v>
      </c>
      <c r="NM79" s="19" t="str">
        <f ca="1">IFERROR(__xludf.DUMMYFUNCTION("""COMPUTED_VALUE"""),"Самолудченко О. А.")</f>
        <v>Самолудченко О. А.</v>
      </c>
      <c r="NN79" s="19" t="str">
        <f ca="1">IFERROR(__xludf.DUMMYFUNCTION("""COMPUTED_VALUE"""),"Не голосував")</f>
        <v>Не голосував</v>
      </c>
      <c r="NO79" s="19">
        <f ca="1">IFERROR(__xludf.DUMMYFUNCTION("""COMPUTED_VALUE"""),33)</f>
        <v>33</v>
      </c>
      <c r="NP79" s="19" t="str">
        <f ca="1">IFERROR(__xludf.DUMMYFUNCTION("""COMPUTED_VALUE"""),"Самолудченко О. А.")</f>
        <v>Самолудченко О. А.</v>
      </c>
      <c r="NQ79" s="19" t="str">
        <f ca="1">IFERROR(__xludf.DUMMYFUNCTION("""COMPUTED_VALUE"""),"За")</f>
        <v>За</v>
      </c>
      <c r="NR79" s="19">
        <f ca="1">IFERROR(__xludf.DUMMYFUNCTION("""COMPUTED_VALUE"""),33)</f>
        <v>33</v>
      </c>
      <c r="NS79" s="19" t="str">
        <f ca="1">IFERROR(__xludf.DUMMYFUNCTION("""COMPUTED_VALUE"""),"Самолудченко О. А.")</f>
        <v>Самолудченко О. А.</v>
      </c>
      <c r="NT79" s="19" t="str">
        <f ca="1">IFERROR(__xludf.DUMMYFUNCTION("""COMPUTED_VALUE"""),"Не голосував")</f>
        <v>Не голосував</v>
      </c>
      <c r="NU79" s="19">
        <f ca="1">IFERROR(__xludf.DUMMYFUNCTION("""COMPUTED_VALUE"""),33)</f>
        <v>33</v>
      </c>
      <c r="NV79" s="19" t="str">
        <f ca="1">IFERROR(__xludf.DUMMYFUNCTION("""COMPUTED_VALUE"""),"Самолудченко О. А.")</f>
        <v>Самолудченко О. А.</v>
      </c>
      <c r="NW79" s="19" t="str">
        <f ca="1">IFERROR(__xludf.DUMMYFUNCTION("""COMPUTED_VALUE"""),"Не голосував")</f>
        <v>Не голосував</v>
      </c>
      <c r="NX79" s="19">
        <f ca="1">IFERROR(__xludf.DUMMYFUNCTION("""COMPUTED_VALUE"""),33)</f>
        <v>33</v>
      </c>
      <c r="NY79" s="19" t="str">
        <f ca="1">IFERROR(__xludf.DUMMYFUNCTION("""COMPUTED_VALUE"""),"Самолудченко О. А.")</f>
        <v>Самолудченко О. А.</v>
      </c>
      <c r="NZ79" s="19" t="str">
        <f ca="1">IFERROR(__xludf.DUMMYFUNCTION("""COMPUTED_VALUE"""),"Не голосував")</f>
        <v>Не голосував</v>
      </c>
      <c r="OA79" s="19">
        <f ca="1">IFERROR(__xludf.DUMMYFUNCTION("""COMPUTED_VALUE"""),33)</f>
        <v>33</v>
      </c>
      <c r="OB79" s="19" t="str">
        <f ca="1">IFERROR(__xludf.DUMMYFUNCTION("""COMPUTED_VALUE"""),"Самолудченко О. А.")</f>
        <v>Самолудченко О. А.</v>
      </c>
      <c r="OC79" s="19" t="str">
        <f ca="1">IFERROR(__xludf.DUMMYFUNCTION("""COMPUTED_VALUE"""),"За")</f>
        <v>За</v>
      </c>
      <c r="OD79" s="19">
        <f ca="1">IFERROR(__xludf.DUMMYFUNCTION("""COMPUTED_VALUE"""),33)</f>
        <v>33</v>
      </c>
      <c r="OE79" s="19" t="str">
        <f ca="1">IFERROR(__xludf.DUMMYFUNCTION("""COMPUTED_VALUE"""),"Самолудченко О. А.")</f>
        <v>Самолудченко О. А.</v>
      </c>
      <c r="OF79" s="19" t="str">
        <f ca="1">IFERROR(__xludf.DUMMYFUNCTION("""COMPUTED_VALUE"""),"Не голосував")</f>
        <v>Не голосував</v>
      </c>
      <c r="OG79" s="19">
        <f ca="1">IFERROR(__xludf.DUMMYFUNCTION("""COMPUTED_VALUE"""),33)</f>
        <v>33</v>
      </c>
      <c r="OH79" s="19" t="str">
        <f ca="1">IFERROR(__xludf.DUMMYFUNCTION("""COMPUTED_VALUE"""),"Самолудченко О. А.")</f>
        <v>Самолудченко О. А.</v>
      </c>
      <c r="OI79" s="19" t="str">
        <f ca="1">IFERROR(__xludf.DUMMYFUNCTION("""COMPUTED_VALUE"""),"...")</f>
        <v>...</v>
      </c>
      <c r="OJ79" s="19">
        <f ca="1">IFERROR(__xludf.DUMMYFUNCTION("""COMPUTED_VALUE"""),33)</f>
        <v>33</v>
      </c>
      <c r="OK79" s="19" t="str">
        <f ca="1">IFERROR(__xludf.DUMMYFUNCTION("""COMPUTED_VALUE"""),"Самолудченко О. А.")</f>
        <v>Самолудченко О. А.</v>
      </c>
      <c r="OL79" s="19" t="str">
        <f ca="1">IFERROR(__xludf.DUMMYFUNCTION("""COMPUTED_VALUE"""),"...")</f>
        <v>...</v>
      </c>
      <c r="OM79" s="19">
        <f ca="1">IFERROR(__xludf.DUMMYFUNCTION("""COMPUTED_VALUE"""),33)</f>
        <v>33</v>
      </c>
      <c r="ON79" s="19" t="str">
        <f ca="1">IFERROR(__xludf.DUMMYFUNCTION("""COMPUTED_VALUE"""),"Самолудченко О. А.")</f>
        <v>Самолудченко О. А.</v>
      </c>
      <c r="OO79" s="19" t="str">
        <f ca="1">IFERROR(__xludf.DUMMYFUNCTION("""COMPUTED_VALUE"""),"...")</f>
        <v>...</v>
      </c>
      <c r="OP79" s="19">
        <f ca="1">IFERROR(__xludf.DUMMYFUNCTION("""COMPUTED_VALUE"""),33)</f>
        <v>33</v>
      </c>
      <c r="OQ79" s="19" t="str">
        <f ca="1">IFERROR(__xludf.DUMMYFUNCTION("""COMPUTED_VALUE"""),"Самолудченко О. А.")</f>
        <v>Самолудченко О. А.</v>
      </c>
      <c r="OR79" s="19" t="str">
        <f ca="1">IFERROR(__xludf.DUMMYFUNCTION("""COMPUTED_VALUE"""),"За")</f>
        <v>За</v>
      </c>
      <c r="OS79" s="19">
        <f ca="1">IFERROR(__xludf.DUMMYFUNCTION("""COMPUTED_VALUE"""),33)</f>
        <v>33</v>
      </c>
      <c r="OT79" s="19" t="str">
        <f ca="1">IFERROR(__xludf.DUMMYFUNCTION("""COMPUTED_VALUE"""),"Самолудченко О. А.")</f>
        <v>Самолудченко О. А.</v>
      </c>
      <c r="OU79" s="19" t="str">
        <f ca="1">IFERROR(__xludf.DUMMYFUNCTION("""COMPUTED_VALUE"""),"За")</f>
        <v>За</v>
      </c>
      <c r="OV79" s="19">
        <f ca="1">IFERROR(__xludf.DUMMYFUNCTION("""COMPUTED_VALUE"""),33)</f>
        <v>33</v>
      </c>
      <c r="OW79" s="19" t="str">
        <f ca="1">IFERROR(__xludf.DUMMYFUNCTION("""COMPUTED_VALUE"""),"Самолудченко О. А.")</f>
        <v>Самолудченко О. А.</v>
      </c>
      <c r="OX79" s="19" t="str">
        <f ca="1">IFERROR(__xludf.DUMMYFUNCTION("""COMPUTED_VALUE"""),"Не голосував")</f>
        <v>Не голосував</v>
      </c>
      <c r="OY79" s="19">
        <f ca="1">IFERROR(__xludf.DUMMYFUNCTION("""COMPUTED_VALUE"""),33)</f>
        <v>33</v>
      </c>
      <c r="OZ79" s="19" t="str">
        <f ca="1">IFERROR(__xludf.DUMMYFUNCTION("""COMPUTED_VALUE"""),"Самолудченко О. А.")</f>
        <v>Самолудченко О. А.</v>
      </c>
      <c r="PA79" s="19" t="str">
        <f ca="1">IFERROR(__xludf.DUMMYFUNCTION("""COMPUTED_VALUE"""),"За")</f>
        <v>За</v>
      </c>
      <c r="PB79" s="19">
        <f ca="1">IFERROR(__xludf.DUMMYFUNCTION("""COMPUTED_VALUE"""),33)</f>
        <v>33</v>
      </c>
      <c r="PC79" s="19" t="str">
        <f ca="1">IFERROR(__xludf.DUMMYFUNCTION("""COMPUTED_VALUE"""),"Самолудченко О. А.")</f>
        <v>Самолудченко О. А.</v>
      </c>
      <c r="PD79" s="19" t="str">
        <f ca="1">IFERROR(__xludf.DUMMYFUNCTION("""COMPUTED_VALUE"""),"За")</f>
        <v>За</v>
      </c>
      <c r="PE79" s="19">
        <f ca="1">IFERROR(__xludf.DUMMYFUNCTION("""COMPUTED_VALUE"""),33)</f>
        <v>33</v>
      </c>
      <c r="PF79" s="19" t="str">
        <f ca="1">IFERROR(__xludf.DUMMYFUNCTION("""COMPUTED_VALUE"""),"Самолудченко О. А.")</f>
        <v>Самолудченко О. А.</v>
      </c>
      <c r="PG79" s="19" t="str">
        <f ca="1">IFERROR(__xludf.DUMMYFUNCTION("""COMPUTED_VALUE"""),"За")</f>
        <v>За</v>
      </c>
      <c r="PH79" s="19">
        <f ca="1">IFERROR(__xludf.DUMMYFUNCTION("""COMPUTED_VALUE"""),33)</f>
        <v>33</v>
      </c>
      <c r="PI79" s="19" t="str">
        <f ca="1">IFERROR(__xludf.DUMMYFUNCTION("""COMPUTED_VALUE"""),"Самолудченко О. А.")</f>
        <v>Самолудченко О. А.</v>
      </c>
      <c r="PJ79" s="19" t="str">
        <f ca="1">IFERROR(__xludf.DUMMYFUNCTION("""COMPUTED_VALUE"""),"Не голосував")</f>
        <v>Не голосував</v>
      </c>
      <c r="PK79" s="19">
        <f ca="1">IFERROR(__xludf.DUMMYFUNCTION("""COMPUTED_VALUE"""),33)</f>
        <v>33</v>
      </c>
      <c r="PL79" s="19" t="str">
        <f ca="1">IFERROR(__xludf.DUMMYFUNCTION("""COMPUTED_VALUE"""),"Самолудченко О. А.")</f>
        <v>Самолудченко О. А.</v>
      </c>
      <c r="PM79" s="19" t="str">
        <f ca="1">IFERROR(__xludf.DUMMYFUNCTION("""COMPUTED_VALUE"""),"Не голосував")</f>
        <v>Не голосував</v>
      </c>
      <c r="PN79" s="19">
        <f ca="1">IFERROR(__xludf.DUMMYFUNCTION("""COMPUTED_VALUE"""),33)</f>
        <v>33</v>
      </c>
      <c r="PO79" s="19" t="str">
        <f ca="1">IFERROR(__xludf.DUMMYFUNCTION("""COMPUTED_VALUE"""),"Самолудченко О. А.")</f>
        <v>Самолудченко О. А.</v>
      </c>
      <c r="PP79" s="19" t="str">
        <f ca="1">IFERROR(__xludf.DUMMYFUNCTION("""COMPUTED_VALUE"""),"Не голосував")</f>
        <v>Не голосував</v>
      </c>
      <c r="PQ79" s="19">
        <f ca="1">IFERROR(__xludf.DUMMYFUNCTION("""COMPUTED_VALUE"""),33)</f>
        <v>33</v>
      </c>
      <c r="PR79" s="19" t="str">
        <f ca="1">IFERROR(__xludf.DUMMYFUNCTION("""COMPUTED_VALUE"""),"Самолудченко О. А.")</f>
        <v>Самолудченко О. А.</v>
      </c>
      <c r="PS79" s="19" t="str">
        <f ca="1">IFERROR(__xludf.DUMMYFUNCTION("""COMPUTED_VALUE"""),"За")</f>
        <v>За</v>
      </c>
      <c r="PT79" s="19">
        <f ca="1">IFERROR(__xludf.DUMMYFUNCTION("""COMPUTED_VALUE"""),33)</f>
        <v>33</v>
      </c>
      <c r="PU79" s="19" t="str">
        <f ca="1">IFERROR(__xludf.DUMMYFUNCTION("""COMPUTED_VALUE"""),"Самолудченко О. А.")</f>
        <v>Самолудченко О. А.</v>
      </c>
      <c r="PV79" s="19" t="str">
        <f ca="1">IFERROR(__xludf.DUMMYFUNCTION("""COMPUTED_VALUE"""),"За")</f>
        <v>За</v>
      </c>
      <c r="PW79" s="19">
        <f ca="1">IFERROR(__xludf.DUMMYFUNCTION("""COMPUTED_VALUE"""),33)</f>
        <v>33</v>
      </c>
      <c r="PX79" s="19" t="str">
        <f ca="1">IFERROR(__xludf.DUMMYFUNCTION("""COMPUTED_VALUE"""),"Самолудченко О. А.")</f>
        <v>Самолудченко О. А.</v>
      </c>
      <c r="PY79" s="19" t="str">
        <f ca="1">IFERROR(__xludf.DUMMYFUNCTION("""COMPUTED_VALUE"""),"Не голосував")</f>
        <v>Не голосував</v>
      </c>
      <c r="PZ79" s="19">
        <f ca="1">IFERROR(__xludf.DUMMYFUNCTION("""COMPUTED_VALUE"""),33)</f>
        <v>33</v>
      </c>
      <c r="QA79" s="19" t="str">
        <f ca="1">IFERROR(__xludf.DUMMYFUNCTION("""COMPUTED_VALUE"""),"Самолудченко О. А.")</f>
        <v>Самолудченко О. А.</v>
      </c>
      <c r="QB79" s="19" t="str">
        <f ca="1">IFERROR(__xludf.DUMMYFUNCTION("""COMPUTED_VALUE"""),"За")</f>
        <v>За</v>
      </c>
      <c r="QC79" s="19">
        <f ca="1">IFERROR(__xludf.DUMMYFUNCTION("""COMPUTED_VALUE"""),33)</f>
        <v>33</v>
      </c>
      <c r="QD79" s="19" t="str">
        <f ca="1">IFERROR(__xludf.DUMMYFUNCTION("""COMPUTED_VALUE"""),"Самолудченко О. А.")</f>
        <v>Самолудченко О. А.</v>
      </c>
      <c r="QE79" s="19" t="str">
        <f ca="1">IFERROR(__xludf.DUMMYFUNCTION("""COMPUTED_VALUE"""),"За")</f>
        <v>За</v>
      </c>
      <c r="QF79" s="19">
        <f ca="1">IFERROR(__xludf.DUMMYFUNCTION("""COMPUTED_VALUE"""),33)</f>
        <v>33</v>
      </c>
      <c r="QG79" s="19" t="str">
        <f ca="1">IFERROR(__xludf.DUMMYFUNCTION("""COMPUTED_VALUE"""),"Самолудченко О. А.")</f>
        <v>Самолудченко О. А.</v>
      </c>
      <c r="QH79" s="19" t="str">
        <f ca="1">IFERROR(__xludf.DUMMYFUNCTION("""COMPUTED_VALUE"""),"За")</f>
        <v>За</v>
      </c>
      <c r="QI79" s="19">
        <f ca="1">IFERROR(__xludf.DUMMYFUNCTION("""COMPUTED_VALUE"""),33)</f>
        <v>33</v>
      </c>
      <c r="QJ79" s="19" t="str">
        <f ca="1">IFERROR(__xludf.DUMMYFUNCTION("""COMPUTED_VALUE"""),"Самолудченко О. А.")</f>
        <v>Самолудченко О. А.</v>
      </c>
      <c r="QK79" s="19" t="str">
        <f ca="1">IFERROR(__xludf.DUMMYFUNCTION("""COMPUTED_VALUE"""),"За")</f>
        <v>За</v>
      </c>
    </row>
    <row r="80" spans="1:453" ht="12.75">
      <c r="A80" s="17">
        <f ca="1">IFERROR(__xludf.DUMMYFUNCTION("""COMPUTED_VALUE"""),45)</f>
        <v>45</v>
      </c>
      <c r="B80" s="17" t="str">
        <f ca="1">IFERROR(__xludf.DUMMYFUNCTION("""COMPUTED_VALUE"""),"Сулига  Ю. А.")</f>
        <v>Сулига  Ю. А.</v>
      </c>
      <c r="C80" s="19" t="str">
        <f ca="1">IFERROR(__xludf.DUMMYFUNCTION("""COMPUTED_VALUE"""),"За")</f>
        <v>За</v>
      </c>
      <c r="D80" s="19">
        <f ca="1">IFERROR(__xludf.DUMMYFUNCTION("""COMPUTED_VALUE"""),45)</f>
        <v>45</v>
      </c>
      <c r="E80" s="19" t="str">
        <f ca="1">IFERROR(__xludf.DUMMYFUNCTION("""COMPUTED_VALUE"""),"Сулига  Ю. А.")</f>
        <v>Сулига  Ю. А.</v>
      </c>
      <c r="F80" s="19" t="str">
        <f ca="1">IFERROR(__xludf.DUMMYFUNCTION("""COMPUTED_VALUE"""),"За")</f>
        <v>За</v>
      </c>
      <c r="G80" s="19">
        <f ca="1">IFERROR(__xludf.DUMMYFUNCTION("""COMPUTED_VALUE"""),45)</f>
        <v>45</v>
      </c>
      <c r="H80" s="19" t="str">
        <f ca="1">IFERROR(__xludf.DUMMYFUNCTION("""COMPUTED_VALUE"""),"Сулига  Ю. А.")</f>
        <v>Сулига  Ю. А.</v>
      </c>
      <c r="I80" s="19" t="str">
        <f ca="1">IFERROR(__xludf.DUMMYFUNCTION("""COMPUTED_VALUE"""),"За")</f>
        <v>За</v>
      </c>
      <c r="J80" s="19">
        <f ca="1">IFERROR(__xludf.DUMMYFUNCTION("""COMPUTED_VALUE"""),45)</f>
        <v>45</v>
      </c>
      <c r="K80" s="19" t="str">
        <f ca="1">IFERROR(__xludf.DUMMYFUNCTION("""COMPUTED_VALUE"""),"Сулига  Ю. А.")</f>
        <v>Сулига  Ю. А.</v>
      </c>
      <c r="L80" s="19" t="str">
        <f ca="1">IFERROR(__xludf.DUMMYFUNCTION("""COMPUTED_VALUE"""),"За")</f>
        <v>За</v>
      </c>
      <c r="M80" s="19">
        <f ca="1">IFERROR(__xludf.DUMMYFUNCTION("""COMPUTED_VALUE"""),45)</f>
        <v>45</v>
      </c>
      <c r="N80" s="19" t="str">
        <f ca="1">IFERROR(__xludf.DUMMYFUNCTION("""COMPUTED_VALUE"""),"Сулига  Ю. А.")</f>
        <v>Сулига  Ю. А.</v>
      </c>
      <c r="O80" s="19" t="str">
        <f ca="1">IFERROR(__xludf.DUMMYFUNCTION("""COMPUTED_VALUE"""),"За")</f>
        <v>За</v>
      </c>
      <c r="P80" s="19">
        <f ca="1">IFERROR(__xludf.DUMMYFUNCTION("""COMPUTED_VALUE"""),45)</f>
        <v>45</v>
      </c>
      <c r="Q80" s="19" t="str">
        <f ca="1">IFERROR(__xludf.DUMMYFUNCTION("""COMPUTED_VALUE"""),"Сулига  Ю. А.")</f>
        <v>Сулига  Ю. А.</v>
      </c>
      <c r="R80" s="19" t="str">
        <f ca="1">IFERROR(__xludf.DUMMYFUNCTION("""COMPUTED_VALUE"""),"За")</f>
        <v>За</v>
      </c>
      <c r="S80" s="19">
        <f ca="1">IFERROR(__xludf.DUMMYFUNCTION("""COMPUTED_VALUE"""),45)</f>
        <v>45</v>
      </c>
      <c r="T80" s="19" t="str">
        <f ca="1">IFERROR(__xludf.DUMMYFUNCTION("""COMPUTED_VALUE"""),"Сулига  Ю. А.")</f>
        <v>Сулига  Ю. А.</v>
      </c>
      <c r="U80" s="19" t="str">
        <f ca="1">IFERROR(__xludf.DUMMYFUNCTION("""COMPUTED_VALUE"""),"За")</f>
        <v>За</v>
      </c>
      <c r="V80" s="19">
        <f ca="1">IFERROR(__xludf.DUMMYFUNCTION("""COMPUTED_VALUE"""),45)</f>
        <v>45</v>
      </c>
      <c r="W80" s="19" t="str">
        <f ca="1">IFERROR(__xludf.DUMMYFUNCTION("""COMPUTED_VALUE"""),"Сулига  Ю. А.")</f>
        <v>Сулига  Ю. А.</v>
      </c>
      <c r="X80" s="19" t="str">
        <f ca="1">IFERROR(__xludf.DUMMYFUNCTION("""COMPUTED_VALUE"""),"За")</f>
        <v>За</v>
      </c>
      <c r="Y80" s="19">
        <f ca="1">IFERROR(__xludf.DUMMYFUNCTION("""COMPUTED_VALUE"""),45)</f>
        <v>45</v>
      </c>
      <c r="Z80" s="19" t="str">
        <f ca="1">IFERROR(__xludf.DUMMYFUNCTION("""COMPUTED_VALUE"""),"Сулига  Ю. А.")</f>
        <v>Сулига  Ю. А.</v>
      </c>
      <c r="AA80" s="19" t="str">
        <f ca="1">IFERROR(__xludf.DUMMYFUNCTION("""COMPUTED_VALUE"""),"За")</f>
        <v>За</v>
      </c>
      <c r="AB80" s="19">
        <f ca="1">IFERROR(__xludf.DUMMYFUNCTION("""COMPUTED_VALUE"""),45)</f>
        <v>45</v>
      </c>
      <c r="AC80" s="19" t="str">
        <f ca="1">IFERROR(__xludf.DUMMYFUNCTION("""COMPUTED_VALUE"""),"Сулига  Ю. А.")</f>
        <v>Сулига  Ю. А.</v>
      </c>
      <c r="AD80" s="19" t="str">
        <f ca="1">IFERROR(__xludf.DUMMYFUNCTION("""COMPUTED_VALUE"""),"За")</f>
        <v>За</v>
      </c>
      <c r="AE80" s="19">
        <f ca="1">IFERROR(__xludf.DUMMYFUNCTION("""COMPUTED_VALUE"""),45)</f>
        <v>45</v>
      </c>
      <c r="AF80" s="19" t="str">
        <f ca="1">IFERROR(__xludf.DUMMYFUNCTION("""COMPUTED_VALUE"""),"Сулига  Ю. А.")</f>
        <v>Сулига  Ю. А.</v>
      </c>
      <c r="AG80" s="19" t="str">
        <f ca="1">IFERROR(__xludf.DUMMYFUNCTION("""COMPUTED_VALUE"""),"За")</f>
        <v>За</v>
      </c>
      <c r="AH80" s="19">
        <f ca="1">IFERROR(__xludf.DUMMYFUNCTION("""COMPUTED_VALUE"""),45)</f>
        <v>45</v>
      </c>
      <c r="AI80" s="19" t="str">
        <f ca="1">IFERROR(__xludf.DUMMYFUNCTION("""COMPUTED_VALUE"""),"Сулига  Ю. А.")</f>
        <v>Сулига  Ю. А.</v>
      </c>
      <c r="AJ80" s="19" t="str">
        <f ca="1">IFERROR(__xludf.DUMMYFUNCTION("""COMPUTED_VALUE"""),"За")</f>
        <v>За</v>
      </c>
      <c r="AK80" s="19">
        <f ca="1">IFERROR(__xludf.DUMMYFUNCTION("""COMPUTED_VALUE"""),45)</f>
        <v>45</v>
      </c>
      <c r="AL80" s="19" t="str">
        <f ca="1">IFERROR(__xludf.DUMMYFUNCTION("""COMPUTED_VALUE"""),"Сулига  Ю. А.")</f>
        <v>Сулига  Ю. А.</v>
      </c>
      <c r="AM80" s="19" t="str">
        <f ca="1">IFERROR(__xludf.DUMMYFUNCTION("""COMPUTED_VALUE"""),"Не голосував")</f>
        <v>Не голосував</v>
      </c>
      <c r="AN80" s="19">
        <f ca="1">IFERROR(__xludf.DUMMYFUNCTION("""COMPUTED_VALUE"""),45)</f>
        <v>45</v>
      </c>
      <c r="AO80" s="19" t="str">
        <f ca="1">IFERROR(__xludf.DUMMYFUNCTION("""COMPUTED_VALUE"""),"Сулига  Ю. А.")</f>
        <v>Сулига  Ю. А.</v>
      </c>
      <c r="AP80" s="19" t="str">
        <f ca="1">IFERROR(__xludf.DUMMYFUNCTION("""COMPUTED_VALUE"""),"За")</f>
        <v>За</v>
      </c>
      <c r="AQ80" s="19">
        <f ca="1">IFERROR(__xludf.DUMMYFUNCTION("""COMPUTED_VALUE"""),45)</f>
        <v>45</v>
      </c>
      <c r="AR80" s="19" t="str">
        <f ca="1">IFERROR(__xludf.DUMMYFUNCTION("""COMPUTED_VALUE"""),"Сулига  Ю. А.")</f>
        <v>Сулига  Ю. А.</v>
      </c>
      <c r="AS80" s="19" t="str">
        <f ca="1">IFERROR(__xludf.DUMMYFUNCTION("""COMPUTED_VALUE"""),"За")</f>
        <v>За</v>
      </c>
      <c r="AT80" s="19">
        <f ca="1">IFERROR(__xludf.DUMMYFUNCTION("""COMPUTED_VALUE"""),45)</f>
        <v>45</v>
      </c>
      <c r="AU80" s="19" t="str">
        <f ca="1">IFERROR(__xludf.DUMMYFUNCTION("""COMPUTED_VALUE"""),"Сулига  Ю. А.")</f>
        <v>Сулига  Ю. А.</v>
      </c>
      <c r="AV80" s="19" t="str">
        <f ca="1">IFERROR(__xludf.DUMMYFUNCTION("""COMPUTED_VALUE"""),"За")</f>
        <v>За</v>
      </c>
      <c r="AW80" s="19">
        <f ca="1">IFERROR(__xludf.DUMMYFUNCTION("""COMPUTED_VALUE"""),45)</f>
        <v>45</v>
      </c>
      <c r="AX80" s="19" t="str">
        <f ca="1">IFERROR(__xludf.DUMMYFUNCTION("""COMPUTED_VALUE"""),"Сулига  Ю. А.")</f>
        <v>Сулига  Ю. А.</v>
      </c>
      <c r="AY80" s="19" t="str">
        <f ca="1">IFERROR(__xludf.DUMMYFUNCTION("""COMPUTED_VALUE"""),"За")</f>
        <v>За</v>
      </c>
      <c r="AZ80" s="19">
        <f ca="1">IFERROR(__xludf.DUMMYFUNCTION("""COMPUTED_VALUE"""),45)</f>
        <v>45</v>
      </c>
      <c r="BA80" s="19" t="str">
        <f ca="1">IFERROR(__xludf.DUMMYFUNCTION("""COMPUTED_VALUE"""),"Сулига  Ю. А.")</f>
        <v>Сулига  Ю. А.</v>
      </c>
      <c r="BB80" s="19" t="str">
        <f ca="1">IFERROR(__xludf.DUMMYFUNCTION("""COMPUTED_VALUE"""),"За")</f>
        <v>За</v>
      </c>
      <c r="BC80" s="19">
        <f ca="1">IFERROR(__xludf.DUMMYFUNCTION("""COMPUTED_VALUE"""),45)</f>
        <v>45</v>
      </c>
      <c r="BD80" s="19" t="str">
        <f ca="1">IFERROR(__xludf.DUMMYFUNCTION("""COMPUTED_VALUE"""),"Сулига  Ю. А.")</f>
        <v>Сулига  Ю. А.</v>
      </c>
      <c r="BE80" s="19" t="str">
        <f ca="1">IFERROR(__xludf.DUMMYFUNCTION("""COMPUTED_VALUE"""),"За")</f>
        <v>За</v>
      </c>
      <c r="BF80" s="19">
        <f ca="1">IFERROR(__xludf.DUMMYFUNCTION("""COMPUTED_VALUE"""),45)</f>
        <v>45</v>
      </c>
      <c r="BG80" s="19" t="str">
        <f ca="1">IFERROR(__xludf.DUMMYFUNCTION("""COMPUTED_VALUE"""),"Сулига  Ю. А.")</f>
        <v>Сулига  Ю. А.</v>
      </c>
      <c r="BH80" s="19" t="str">
        <f ca="1">IFERROR(__xludf.DUMMYFUNCTION("""COMPUTED_VALUE"""),"За")</f>
        <v>За</v>
      </c>
      <c r="BI80" s="19">
        <f ca="1">IFERROR(__xludf.DUMMYFUNCTION("""COMPUTED_VALUE"""),45)</f>
        <v>45</v>
      </c>
      <c r="BJ80" s="19" t="str">
        <f ca="1">IFERROR(__xludf.DUMMYFUNCTION("""COMPUTED_VALUE"""),"Сулига  Ю. А.")</f>
        <v>Сулига  Ю. А.</v>
      </c>
      <c r="BK80" s="19" t="str">
        <f ca="1">IFERROR(__xludf.DUMMYFUNCTION("""COMPUTED_VALUE"""),"За")</f>
        <v>За</v>
      </c>
      <c r="BL80" s="19">
        <f ca="1">IFERROR(__xludf.DUMMYFUNCTION("""COMPUTED_VALUE"""),45)</f>
        <v>45</v>
      </c>
      <c r="BM80" s="19" t="str">
        <f ca="1">IFERROR(__xludf.DUMMYFUNCTION("""COMPUTED_VALUE"""),"Сулига  Ю. А.")</f>
        <v>Сулига  Ю. А.</v>
      </c>
      <c r="BN80" s="19" t="str">
        <f ca="1">IFERROR(__xludf.DUMMYFUNCTION("""COMPUTED_VALUE"""),"За")</f>
        <v>За</v>
      </c>
      <c r="BO80" s="19">
        <f ca="1">IFERROR(__xludf.DUMMYFUNCTION("""COMPUTED_VALUE"""),45)</f>
        <v>45</v>
      </c>
      <c r="BP80" s="19" t="str">
        <f ca="1">IFERROR(__xludf.DUMMYFUNCTION("""COMPUTED_VALUE"""),"Сулига  Ю. А.")</f>
        <v>Сулига  Ю. А.</v>
      </c>
      <c r="BQ80" s="19" t="str">
        <f ca="1">IFERROR(__xludf.DUMMYFUNCTION("""COMPUTED_VALUE"""),"За")</f>
        <v>За</v>
      </c>
      <c r="BR80" s="19">
        <f ca="1">IFERROR(__xludf.DUMMYFUNCTION("""COMPUTED_VALUE"""),45)</f>
        <v>45</v>
      </c>
      <c r="BS80" s="19" t="str">
        <f ca="1">IFERROR(__xludf.DUMMYFUNCTION("""COMPUTED_VALUE"""),"Сулига  Ю. А.")</f>
        <v>Сулига  Ю. А.</v>
      </c>
      <c r="BT80" s="19" t="str">
        <f ca="1">IFERROR(__xludf.DUMMYFUNCTION("""COMPUTED_VALUE"""),"За")</f>
        <v>За</v>
      </c>
      <c r="BU80" s="19">
        <f ca="1">IFERROR(__xludf.DUMMYFUNCTION("""COMPUTED_VALUE"""),45)</f>
        <v>45</v>
      </c>
      <c r="BV80" s="19" t="str">
        <f ca="1">IFERROR(__xludf.DUMMYFUNCTION("""COMPUTED_VALUE"""),"Сулига  Ю. А.")</f>
        <v>Сулига  Ю. А.</v>
      </c>
      <c r="BW80" s="19" t="str">
        <f ca="1">IFERROR(__xludf.DUMMYFUNCTION("""COMPUTED_VALUE"""),"За")</f>
        <v>За</v>
      </c>
      <c r="BX80" s="19">
        <f ca="1">IFERROR(__xludf.DUMMYFUNCTION("""COMPUTED_VALUE"""),45)</f>
        <v>45</v>
      </c>
      <c r="BY80" s="19" t="str">
        <f ca="1">IFERROR(__xludf.DUMMYFUNCTION("""COMPUTED_VALUE"""),"Сулига  Ю. А.")</f>
        <v>Сулига  Ю. А.</v>
      </c>
      <c r="BZ80" s="19" t="str">
        <f ca="1">IFERROR(__xludf.DUMMYFUNCTION("""COMPUTED_VALUE"""),"За")</f>
        <v>За</v>
      </c>
      <c r="CA80" s="19">
        <f ca="1">IFERROR(__xludf.DUMMYFUNCTION("""COMPUTED_VALUE"""),45)</f>
        <v>45</v>
      </c>
      <c r="CB80" s="19" t="str">
        <f ca="1">IFERROR(__xludf.DUMMYFUNCTION("""COMPUTED_VALUE"""),"Сулига  Ю. А.")</f>
        <v>Сулига  Ю. А.</v>
      </c>
      <c r="CC80" s="19" t="str">
        <f ca="1">IFERROR(__xludf.DUMMYFUNCTION("""COMPUTED_VALUE"""),"За")</f>
        <v>За</v>
      </c>
      <c r="CD80" s="19">
        <f ca="1">IFERROR(__xludf.DUMMYFUNCTION("""COMPUTED_VALUE"""),45)</f>
        <v>45</v>
      </c>
      <c r="CE80" s="19" t="str">
        <f ca="1">IFERROR(__xludf.DUMMYFUNCTION("""COMPUTED_VALUE"""),"Сулига  Ю. А.")</f>
        <v>Сулига  Ю. А.</v>
      </c>
      <c r="CF80" s="19" t="str">
        <f ca="1">IFERROR(__xludf.DUMMYFUNCTION("""COMPUTED_VALUE"""),"За")</f>
        <v>За</v>
      </c>
      <c r="CG80" s="19">
        <f ca="1">IFERROR(__xludf.DUMMYFUNCTION("""COMPUTED_VALUE"""),45)</f>
        <v>45</v>
      </c>
      <c r="CH80" s="19" t="str">
        <f ca="1">IFERROR(__xludf.DUMMYFUNCTION("""COMPUTED_VALUE"""),"Сулига  Ю. А.")</f>
        <v>Сулига  Ю. А.</v>
      </c>
      <c r="CI80" s="19" t="str">
        <f ca="1">IFERROR(__xludf.DUMMYFUNCTION("""COMPUTED_VALUE"""),"Не голосував")</f>
        <v>Не голосував</v>
      </c>
      <c r="CJ80" s="19">
        <f ca="1">IFERROR(__xludf.DUMMYFUNCTION("""COMPUTED_VALUE"""),45)</f>
        <v>45</v>
      </c>
      <c r="CK80" s="19" t="str">
        <f ca="1">IFERROR(__xludf.DUMMYFUNCTION("""COMPUTED_VALUE"""),"Сулига  Ю. А.")</f>
        <v>Сулига  Ю. А.</v>
      </c>
      <c r="CL80" s="19" t="str">
        <f ca="1">IFERROR(__xludf.DUMMYFUNCTION("""COMPUTED_VALUE"""),"Не голосував")</f>
        <v>Не голосував</v>
      </c>
      <c r="CM80" s="19">
        <f ca="1">IFERROR(__xludf.DUMMYFUNCTION("""COMPUTED_VALUE"""),45)</f>
        <v>45</v>
      </c>
      <c r="CN80" s="19" t="str">
        <f ca="1">IFERROR(__xludf.DUMMYFUNCTION("""COMPUTED_VALUE"""),"Сулига  Ю. А.")</f>
        <v>Сулига  Ю. А.</v>
      </c>
      <c r="CO80" s="19" t="str">
        <f ca="1">IFERROR(__xludf.DUMMYFUNCTION("""COMPUTED_VALUE"""),"Не голосував")</f>
        <v>Не голосував</v>
      </c>
      <c r="CP80" s="19">
        <f ca="1">IFERROR(__xludf.DUMMYFUNCTION("""COMPUTED_VALUE"""),45)</f>
        <v>45</v>
      </c>
      <c r="CQ80" s="19" t="str">
        <f ca="1">IFERROR(__xludf.DUMMYFUNCTION("""COMPUTED_VALUE"""),"Сулига  Ю. А.")</f>
        <v>Сулига  Ю. А.</v>
      </c>
      <c r="CR80" s="19" t="str">
        <f ca="1">IFERROR(__xludf.DUMMYFUNCTION("""COMPUTED_VALUE"""),"Не голосував")</f>
        <v>Не голосував</v>
      </c>
      <c r="CS80" s="19">
        <f ca="1">IFERROR(__xludf.DUMMYFUNCTION("""COMPUTED_VALUE"""),45)</f>
        <v>45</v>
      </c>
      <c r="CT80" s="19" t="str">
        <f ca="1">IFERROR(__xludf.DUMMYFUNCTION("""COMPUTED_VALUE"""),"Сулига  Ю. А.")</f>
        <v>Сулига  Ю. А.</v>
      </c>
      <c r="CU80" s="19" t="str">
        <f ca="1">IFERROR(__xludf.DUMMYFUNCTION("""COMPUTED_VALUE"""),"За")</f>
        <v>За</v>
      </c>
      <c r="CV80" s="19">
        <f ca="1">IFERROR(__xludf.DUMMYFUNCTION("""COMPUTED_VALUE"""),45)</f>
        <v>45</v>
      </c>
      <c r="CW80" s="19" t="str">
        <f ca="1">IFERROR(__xludf.DUMMYFUNCTION("""COMPUTED_VALUE"""),"Сулига  Ю. А.")</f>
        <v>Сулига  Ю. А.</v>
      </c>
      <c r="CX80" s="19" t="str">
        <f ca="1">IFERROR(__xludf.DUMMYFUNCTION("""COMPUTED_VALUE"""),"За")</f>
        <v>За</v>
      </c>
      <c r="CY80" s="19">
        <f ca="1">IFERROR(__xludf.DUMMYFUNCTION("""COMPUTED_VALUE"""),45)</f>
        <v>45</v>
      </c>
      <c r="CZ80" s="19" t="str">
        <f ca="1">IFERROR(__xludf.DUMMYFUNCTION("""COMPUTED_VALUE"""),"Сулига  Ю. А.")</f>
        <v>Сулига  Ю. А.</v>
      </c>
      <c r="DA80" s="19" t="str">
        <f ca="1">IFERROR(__xludf.DUMMYFUNCTION("""COMPUTED_VALUE"""),"За")</f>
        <v>За</v>
      </c>
      <c r="DB80" s="19">
        <f ca="1">IFERROR(__xludf.DUMMYFUNCTION("""COMPUTED_VALUE"""),45)</f>
        <v>45</v>
      </c>
      <c r="DC80" s="19" t="str">
        <f ca="1">IFERROR(__xludf.DUMMYFUNCTION("""COMPUTED_VALUE"""),"Сулига  Ю. А.")</f>
        <v>Сулига  Ю. А.</v>
      </c>
      <c r="DD80" s="19" t="str">
        <f ca="1">IFERROR(__xludf.DUMMYFUNCTION("""COMPUTED_VALUE"""),"За")</f>
        <v>За</v>
      </c>
      <c r="DE80" s="19">
        <f ca="1">IFERROR(__xludf.DUMMYFUNCTION("""COMPUTED_VALUE"""),45)</f>
        <v>45</v>
      </c>
      <c r="DF80" s="19" t="str">
        <f ca="1">IFERROR(__xludf.DUMMYFUNCTION("""COMPUTED_VALUE"""),"Сулига  Ю. А.")</f>
        <v>Сулига  Ю. А.</v>
      </c>
      <c r="DG80" s="19" t="str">
        <f ca="1">IFERROR(__xludf.DUMMYFUNCTION("""COMPUTED_VALUE"""),"За")</f>
        <v>За</v>
      </c>
      <c r="DH80" s="19">
        <f ca="1">IFERROR(__xludf.DUMMYFUNCTION("""COMPUTED_VALUE"""),45)</f>
        <v>45</v>
      </c>
      <c r="DI80" s="19" t="str">
        <f ca="1">IFERROR(__xludf.DUMMYFUNCTION("""COMPUTED_VALUE"""),"Сулига  Ю. А.")</f>
        <v>Сулига  Ю. А.</v>
      </c>
      <c r="DJ80" s="19" t="str">
        <f ca="1">IFERROR(__xludf.DUMMYFUNCTION("""COMPUTED_VALUE"""),"За")</f>
        <v>За</v>
      </c>
      <c r="DK80" s="19">
        <f ca="1">IFERROR(__xludf.DUMMYFUNCTION("""COMPUTED_VALUE"""),45)</f>
        <v>45</v>
      </c>
      <c r="DL80" s="19" t="str">
        <f ca="1">IFERROR(__xludf.DUMMYFUNCTION("""COMPUTED_VALUE"""),"Сулига  Ю. А.")</f>
        <v>Сулига  Ю. А.</v>
      </c>
      <c r="DM80" s="19" t="str">
        <f ca="1">IFERROR(__xludf.DUMMYFUNCTION("""COMPUTED_VALUE"""),"За")</f>
        <v>За</v>
      </c>
      <c r="DN80" s="19">
        <f ca="1">IFERROR(__xludf.DUMMYFUNCTION("""COMPUTED_VALUE"""),45)</f>
        <v>45</v>
      </c>
      <c r="DO80" s="19" t="str">
        <f ca="1">IFERROR(__xludf.DUMMYFUNCTION("""COMPUTED_VALUE"""),"Сулига  Ю. А.")</f>
        <v>Сулига  Ю. А.</v>
      </c>
      <c r="DP80" s="19" t="str">
        <f ca="1">IFERROR(__xludf.DUMMYFUNCTION("""COMPUTED_VALUE"""),"За")</f>
        <v>За</v>
      </c>
      <c r="DQ80" s="19">
        <f ca="1">IFERROR(__xludf.DUMMYFUNCTION("""COMPUTED_VALUE"""),45)</f>
        <v>45</v>
      </c>
      <c r="DR80" s="19" t="str">
        <f ca="1">IFERROR(__xludf.DUMMYFUNCTION("""COMPUTED_VALUE"""),"Сулига  Ю. А.")</f>
        <v>Сулига  Ю. А.</v>
      </c>
      <c r="DS80" s="19" t="str">
        <f ca="1">IFERROR(__xludf.DUMMYFUNCTION("""COMPUTED_VALUE"""),"Не голосував")</f>
        <v>Не голосував</v>
      </c>
      <c r="DT80" s="19">
        <f ca="1">IFERROR(__xludf.DUMMYFUNCTION("""COMPUTED_VALUE"""),45)</f>
        <v>45</v>
      </c>
      <c r="DU80" s="19" t="str">
        <f ca="1">IFERROR(__xludf.DUMMYFUNCTION("""COMPUTED_VALUE"""),"Сулига  Ю. А.")</f>
        <v>Сулига  Ю. А.</v>
      </c>
      <c r="DV80" s="19" t="str">
        <f ca="1">IFERROR(__xludf.DUMMYFUNCTION("""COMPUTED_VALUE"""),"За")</f>
        <v>За</v>
      </c>
      <c r="DW80" s="19">
        <f ca="1">IFERROR(__xludf.DUMMYFUNCTION("""COMPUTED_VALUE"""),45)</f>
        <v>45</v>
      </c>
      <c r="DX80" s="19" t="str">
        <f ca="1">IFERROR(__xludf.DUMMYFUNCTION("""COMPUTED_VALUE"""),"Сулига  Ю. А.")</f>
        <v>Сулига  Ю. А.</v>
      </c>
      <c r="DY80" s="19" t="str">
        <f ca="1">IFERROR(__xludf.DUMMYFUNCTION("""COMPUTED_VALUE"""),"За")</f>
        <v>За</v>
      </c>
      <c r="DZ80" s="19">
        <f ca="1">IFERROR(__xludf.DUMMYFUNCTION("""COMPUTED_VALUE"""),45)</f>
        <v>45</v>
      </c>
      <c r="EA80" s="19" t="str">
        <f ca="1">IFERROR(__xludf.DUMMYFUNCTION("""COMPUTED_VALUE"""),"Сулига  Ю. А.")</f>
        <v>Сулига  Ю. А.</v>
      </c>
      <c r="EB80" s="19" t="str">
        <f ca="1">IFERROR(__xludf.DUMMYFUNCTION("""COMPUTED_VALUE"""),"За")</f>
        <v>За</v>
      </c>
      <c r="EC80" s="19">
        <f ca="1">IFERROR(__xludf.DUMMYFUNCTION("""COMPUTED_VALUE"""),45)</f>
        <v>45</v>
      </c>
      <c r="ED80" s="19" t="str">
        <f ca="1">IFERROR(__xludf.DUMMYFUNCTION("""COMPUTED_VALUE"""),"Сулига  Ю. А.")</f>
        <v>Сулига  Ю. А.</v>
      </c>
      <c r="EE80" s="19" t="str">
        <f ca="1">IFERROR(__xludf.DUMMYFUNCTION("""COMPUTED_VALUE"""),"За")</f>
        <v>За</v>
      </c>
      <c r="EF80" s="19">
        <f ca="1">IFERROR(__xludf.DUMMYFUNCTION("""COMPUTED_VALUE"""),45)</f>
        <v>45</v>
      </c>
      <c r="EG80" s="19" t="str">
        <f ca="1">IFERROR(__xludf.DUMMYFUNCTION("""COMPUTED_VALUE"""),"Сулига  Ю. А.")</f>
        <v>Сулига  Ю. А.</v>
      </c>
      <c r="EH80" s="19" t="str">
        <f ca="1">IFERROR(__xludf.DUMMYFUNCTION("""COMPUTED_VALUE"""),"За")</f>
        <v>За</v>
      </c>
      <c r="EI80" s="19">
        <f ca="1">IFERROR(__xludf.DUMMYFUNCTION("""COMPUTED_VALUE"""),45)</f>
        <v>45</v>
      </c>
      <c r="EJ80" s="19" t="str">
        <f ca="1">IFERROR(__xludf.DUMMYFUNCTION("""COMPUTED_VALUE"""),"Сулига  Ю. А.")</f>
        <v>Сулига  Ю. А.</v>
      </c>
      <c r="EK80" s="19" t="str">
        <f ca="1">IFERROR(__xludf.DUMMYFUNCTION("""COMPUTED_VALUE"""),"За")</f>
        <v>За</v>
      </c>
      <c r="EL80" s="19">
        <f ca="1">IFERROR(__xludf.DUMMYFUNCTION("""COMPUTED_VALUE"""),45)</f>
        <v>45</v>
      </c>
      <c r="EM80" s="19" t="str">
        <f ca="1">IFERROR(__xludf.DUMMYFUNCTION("""COMPUTED_VALUE"""),"Сулига  Ю. А.")</f>
        <v>Сулига  Ю. А.</v>
      </c>
      <c r="EN80" s="19" t="str">
        <f ca="1">IFERROR(__xludf.DUMMYFUNCTION("""COMPUTED_VALUE"""),"...")</f>
        <v>...</v>
      </c>
      <c r="EO80" s="19">
        <f ca="1">IFERROR(__xludf.DUMMYFUNCTION("""COMPUTED_VALUE"""),45)</f>
        <v>45</v>
      </c>
      <c r="EP80" s="19" t="str">
        <f ca="1">IFERROR(__xludf.DUMMYFUNCTION("""COMPUTED_VALUE"""),"Сулига  Ю. А.")</f>
        <v>Сулига  Ю. А.</v>
      </c>
      <c r="EQ80" s="19" t="str">
        <f ca="1">IFERROR(__xludf.DUMMYFUNCTION("""COMPUTED_VALUE"""),"Не голосував")</f>
        <v>Не голосував</v>
      </c>
      <c r="ER80" s="19">
        <f ca="1">IFERROR(__xludf.DUMMYFUNCTION("""COMPUTED_VALUE"""),45)</f>
        <v>45</v>
      </c>
      <c r="ES80" s="19" t="str">
        <f ca="1">IFERROR(__xludf.DUMMYFUNCTION("""COMPUTED_VALUE"""),"Сулига  Ю. А.")</f>
        <v>Сулига  Ю. А.</v>
      </c>
      <c r="ET80" s="19" t="str">
        <f ca="1">IFERROR(__xludf.DUMMYFUNCTION("""COMPUTED_VALUE"""),"За")</f>
        <v>За</v>
      </c>
      <c r="EU80" s="19">
        <f ca="1">IFERROR(__xludf.DUMMYFUNCTION("""COMPUTED_VALUE"""),45)</f>
        <v>45</v>
      </c>
      <c r="EV80" s="19" t="str">
        <f ca="1">IFERROR(__xludf.DUMMYFUNCTION("""COMPUTED_VALUE"""),"Сулига  Ю. А.")</f>
        <v>Сулига  Ю. А.</v>
      </c>
      <c r="EW80" s="19" t="str">
        <f ca="1">IFERROR(__xludf.DUMMYFUNCTION("""COMPUTED_VALUE"""),"За")</f>
        <v>За</v>
      </c>
      <c r="EX80" s="19">
        <f ca="1">IFERROR(__xludf.DUMMYFUNCTION("""COMPUTED_VALUE"""),45)</f>
        <v>45</v>
      </c>
      <c r="EY80" s="19" t="str">
        <f ca="1">IFERROR(__xludf.DUMMYFUNCTION("""COMPUTED_VALUE"""),"Сулига  Ю. А.")</f>
        <v>Сулига  Ю. А.</v>
      </c>
      <c r="EZ80" s="19" t="str">
        <f ca="1">IFERROR(__xludf.DUMMYFUNCTION("""COMPUTED_VALUE"""),"За")</f>
        <v>За</v>
      </c>
      <c r="FA80" s="19">
        <f ca="1">IFERROR(__xludf.DUMMYFUNCTION("""COMPUTED_VALUE"""),45)</f>
        <v>45</v>
      </c>
      <c r="FB80" s="19" t="str">
        <f ca="1">IFERROR(__xludf.DUMMYFUNCTION("""COMPUTED_VALUE"""),"Сулига  Ю. А.")</f>
        <v>Сулига  Ю. А.</v>
      </c>
      <c r="FC80" s="19" t="str">
        <f ca="1">IFERROR(__xludf.DUMMYFUNCTION("""COMPUTED_VALUE"""),"За")</f>
        <v>За</v>
      </c>
      <c r="FD80" s="19">
        <f ca="1">IFERROR(__xludf.DUMMYFUNCTION("""COMPUTED_VALUE"""),45)</f>
        <v>45</v>
      </c>
      <c r="FE80" s="19" t="str">
        <f ca="1">IFERROR(__xludf.DUMMYFUNCTION("""COMPUTED_VALUE"""),"Сулига  Ю. А.")</f>
        <v>Сулига  Ю. А.</v>
      </c>
      <c r="FF80" s="19" t="str">
        <f ca="1">IFERROR(__xludf.DUMMYFUNCTION("""COMPUTED_VALUE"""),"За")</f>
        <v>За</v>
      </c>
      <c r="FG80" s="19">
        <f ca="1">IFERROR(__xludf.DUMMYFUNCTION("""COMPUTED_VALUE"""),45)</f>
        <v>45</v>
      </c>
      <c r="FH80" s="19" t="str">
        <f ca="1">IFERROR(__xludf.DUMMYFUNCTION("""COMPUTED_VALUE"""),"Сулига  Ю. А.")</f>
        <v>Сулига  Ю. А.</v>
      </c>
      <c r="FI80" s="19" t="str">
        <f ca="1">IFERROR(__xludf.DUMMYFUNCTION("""COMPUTED_VALUE"""),"За")</f>
        <v>За</v>
      </c>
      <c r="FJ80" s="19">
        <f ca="1">IFERROR(__xludf.DUMMYFUNCTION("""COMPUTED_VALUE"""),45)</f>
        <v>45</v>
      </c>
      <c r="FK80" s="19" t="str">
        <f ca="1">IFERROR(__xludf.DUMMYFUNCTION("""COMPUTED_VALUE"""),"Сулига  Ю. А.")</f>
        <v>Сулига  Ю. А.</v>
      </c>
      <c r="FL80" s="19" t="str">
        <f ca="1">IFERROR(__xludf.DUMMYFUNCTION("""COMPUTED_VALUE"""),"За")</f>
        <v>За</v>
      </c>
      <c r="FM80" s="19">
        <f ca="1">IFERROR(__xludf.DUMMYFUNCTION("""COMPUTED_VALUE"""),45)</f>
        <v>45</v>
      </c>
      <c r="FN80" s="19" t="str">
        <f ca="1">IFERROR(__xludf.DUMMYFUNCTION("""COMPUTED_VALUE"""),"Сулига  Ю. А.")</f>
        <v>Сулига  Ю. А.</v>
      </c>
      <c r="FO80" s="19" t="str">
        <f ca="1">IFERROR(__xludf.DUMMYFUNCTION("""COMPUTED_VALUE"""),"За")</f>
        <v>За</v>
      </c>
      <c r="FP80" s="19">
        <f ca="1">IFERROR(__xludf.DUMMYFUNCTION("""COMPUTED_VALUE"""),45)</f>
        <v>45</v>
      </c>
      <c r="FQ80" s="19" t="str">
        <f ca="1">IFERROR(__xludf.DUMMYFUNCTION("""COMPUTED_VALUE"""),"Сулига  Ю. А.")</f>
        <v>Сулига  Ю. А.</v>
      </c>
      <c r="FR80" s="19" t="str">
        <f ca="1">IFERROR(__xludf.DUMMYFUNCTION("""COMPUTED_VALUE"""),"За")</f>
        <v>За</v>
      </c>
      <c r="FS80" s="19">
        <f ca="1">IFERROR(__xludf.DUMMYFUNCTION("""COMPUTED_VALUE"""),45)</f>
        <v>45</v>
      </c>
      <c r="FT80" s="19" t="str">
        <f ca="1">IFERROR(__xludf.DUMMYFUNCTION("""COMPUTED_VALUE"""),"Сулига  Ю. А.")</f>
        <v>Сулига  Ю. А.</v>
      </c>
      <c r="FU80" s="19" t="str">
        <f ca="1">IFERROR(__xludf.DUMMYFUNCTION("""COMPUTED_VALUE"""),"Не голосував")</f>
        <v>Не голосував</v>
      </c>
      <c r="FV80" s="19">
        <f ca="1">IFERROR(__xludf.DUMMYFUNCTION("""COMPUTED_VALUE"""),45)</f>
        <v>45</v>
      </c>
      <c r="FW80" s="19" t="str">
        <f ca="1">IFERROR(__xludf.DUMMYFUNCTION("""COMPUTED_VALUE"""),"Сулига  Ю. А.")</f>
        <v>Сулига  Ю. А.</v>
      </c>
      <c r="FX80" s="19" t="str">
        <f ca="1">IFERROR(__xludf.DUMMYFUNCTION("""COMPUTED_VALUE"""),"Не голосував")</f>
        <v>Не голосував</v>
      </c>
      <c r="FY80" s="19">
        <f ca="1">IFERROR(__xludf.DUMMYFUNCTION("""COMPUTED_VALUE"""),45)</f>
        <v>45</v>
      </c>
      <c r="FZ80" s="19" t="str">
        <f ca="1">IFERROR(__xludf.DUMMYFUNCTION("""COMPUTED_VALUE"""),"Сулига  Ю. А.")</f>
        <v>Сулига  Ю. А.</v>
      </c>
      <c r="GA80" s="19" t="str">
        <f ca="1">IFERROR(__xludf.DUMMYFUNCTION("""COMPUTED_VALUE"""),"Проти")</f>
        <v>Проти</v>
      </c>
      <c r="GB80" s="19">
        <f ca="1">IFERROR(__xludf.DUMMYFUNCTION("""COMPUTED_VALUE"""),45)</f>
        <v>45</v>
      </c>
      <c r="GC80" s="19" t="str">
        <f ca="1">IFERROR(__xludf.DUMMYFUNCTION("""COMPUTED_VALUE"""),"Сулига  Ю. А.")</f>
        <v>Сулига  Ю. А.</v>
      </c>
      <c r="GD80" s="19" t="str">
        <f ca="1">IFERROR(__xludf.DUMMYFUNCTION("""COMPUTED_VALUE"""),"Не голосував")</f>
        <v>Не голосував</v>
      </c>
      <c r="GE80" s="19">
        <f ca="1">IFERROR(__xludf.DUMMYFUNCTION("""COMPUTED_VALUE"""),45)</f>
        <v>45</v>
      </c>
      <c r="GF80" s="19" t="str">
        <f ca="1">IFERROR(__xludf.DUMMYFUNCTION("""COMPUTED_VALUE"""),"Сулига  Ю. А.")</f>
        <v>Сулига  Ю. А.</v>
      </c>
      <c r="GG80" s="19" t="str">
        <f ca="1">IFERROR(__xludf.DUMMYFUNCTION("""COMPUTED_VALUE"""),"Не голосував")</f>
        <v>Не голосував</v>
      </c>
      <c r="GH80" s="19">
        <f ca="1">IFERROR(__xludf.DUMMYFUNCTION("""COMPUTED_VALUE"""),45)</f>
        <v>45</v>
      </c>
      <c r="GI80" s="19" t="str">
        <f ca="1">IFERROR(__xludf.DUMMYFUNCTION("""COMPUTED_VALUE"""),"Сулига  Ю. А.")</f>
        <v>Сулига  Ю. А.</v>
      </c>
      <c r="GJ80" s="19" t="str">
        <f ca="1">IFERROR(__xludf.DUMMYFUNCTION("""COMPUTED_VALUE"""),"Не голосував")</f>
        <v>Не голосував</v>
      </c>
      <c r="GK80" s="19">
        <f ca="1">IFERROR(__xludf.DUMMYFUNCTION("""COMPUTED_VALUE"""),45)</f>
        <v>45</v>
      </c>
      <c r="GL80" s="19" t="str">
        <f ca="1">IFERROR(__xludf.DUMMYFUNCTION("""COMPUTED_VALUE"""),"Сулига  Ю. А.")</f>
        <v>Сулига  Ю. А.</v>
      </c>
      <c r="GM80" s="19" t="str">
        <f ca="1">IFERROR(__xludf.DUMMYFUNCTION("""COMPUTED_VALUE"""),"Не голосував")</f>
        <v>Не голосував</v>
      </c>
      <c r="GN80" s="19">
        <f ca="1">IFERROR(__xludf.DUMMYFUNCTION("""COMPUTED_VALUE"""),45)</f>
        <v>45</v>
      </c>
      <c r="GO80" s="19" t="str">
        <f ca="1">IFERROR(__xludf.DUMMYFUNCTION("""COMPUTED_VALUE"""),"Сулига  Ю. А.")</f>
        <v>Сулига  Ю. А.</v>
      </c>
      <c r="GP80" s="19" t="str">
        <f ca="1">IFERROR(__xludf.DUMMYFUNCTION("""COMPUTED_VALUE"""),"За")</f>
        <v>За</v>
      </c>
      <c r="GQ80" s="19">
        <f ca="1">IFERROR(__xludf.DUMMYFUNCTION("""COMPUTED_VALUE"""),45)</f>
        <v>45</v>
      </c>
      <c r="GR80" s="19" t="str">
        <f ca="1">IFERROR(__xludf.DUMMYFUNCTION("""COMPUTED_VALUE"""),"Сулига  Ю. А.")</f>
        <v>Сулига  Ю. А.</v>
      </c>
      <c r="GS80" s="19" t="str">
        <f ca="1">IFERROR(__xludf.DUMMYFUNCTION("""COMPUTED_VALUE"""),"Не голосував")</f>
        <v>Не голосував</v>
      </c>
      <c r="GT80" s="19">
        <f ca="1">IFERROR(__xludf.DUMMYFUNCTION("""COMPUTED_VALUE"""),45)</f>
        <v>45</v>
      </c>
      <c r="GU80" s="19" t="str">
        <f ca="1">IFERROR(__xludf.DUMMYFUNCTION("""COMPUTED_VALUE"""),"Сулига  Ю. А.")</f>
        <v>Сулига  Ю. А.</v>
      </c>
      <c r="GV80" s="19" t="str">
        <f ca="1">IFERROR(__xludf.DUMMYFUNCTION("""COMPUTED_VALUE"""),"Не голосував")</f>
        <v>Не голосував</v>
      </c>
      <c r="GW80" s="19">
        <f ca="1">IFERROR(__xludf.DUMMYFUNCTION("""COMPUTED_VALUE"""),45)</f>
        <v>45</v>
      </c>
      <c r="GX80" s="19" t="str">
        <f ca="1">IFERROR(__xludf.DUMMYFUNCTION("""COMPUTED_VALUE"""),"Сулига  Ю. А.")</f>
        <v>Сулига  Ю. А.</v>
      </c>
      <c r="GY80" s="19" t="str">
        <f ca="1">IFERROR(__xludf.DUMMYFUNCTION("""COMPUTED_VALUE"""),"За")</f>
        <v>За</v>
      </c>
      <c r="GZ80" s="19">
        <f ca="1">IFERROR(__xludf.DUMMYFUNCTION("""COMPUTED_VALUE"""),45)</f>
        <v>45</v>
      </c>
      <c r="HA80" s="19" t="str">
        <f ca="1">IFERROR(__xludf.DUMMYFUNCTION("""COMPUTED_VALUE"""),"Сулига  Ю. А.")</f>
        <v>Сулига  Ю. А.</v>
      </c>
      <c r="HB80" s="19" t="str">
        <f ca="1">IFERROR(__xludf.DUMMYFUNCTION("""COMPUTED_VALUE"""),"Не голосував")</f>
        <v>Не голосував</v>
      </c>
      <c r="HC80" s="19">
        <f ca="1">IFERROR(__xludf.DUMMYFUNCTION("""COMPUTED_VALUE"""),45)</f>
        <v>45</v>
      </c>
      <c r="HD80" s="19" t="str">
        <f ca="1">IFERROR(__xludf.DUMMYFUNCTION("""COMPUTED_VALUE"""),"Сулига  Ю. А.")</f>
        <v>Сулига  Ю. А.</v>
      </c>
      <c r="HE80" s="19" t="str">
        <f ca="1">IFERROR(__xludf.DUMMYFUNCTION("""COMPUTED_VALUE"""),"Не голосував")</f>
        <v>Не голосував</v>
      </c>
      <c r="HF80" s="19">
        <f ca="1">IFERROR(__xludf.DUMMYFUNCTION("""COMPUTED_VALUE"""),45)</f>
        <v>45</v>
      </c>
      <c r="HG80" s="19" t="str">
        <f ca="1">IFERROR(__xludf.DUMMYFUNCTION("""COMPUTED_VALUE"""),"Сулига  Ю. А.")</f>
        <v>Сулига  Ю. А.</v>
      </c>
      <c r="HH80" s="19" t="str">
        <f ca="1">IFERROR(__xludf.DUMMYFUNCTION("""COMPUTED_VALUE"""),"Не голосував")</f>
        <v>Не голосував</v>
      </c>
      <c r="HI80" s="19">
        <f ca="1">IFERROR(__xludf.DUMMYFUNCTION("""COMPUTED_VALUE"""),45)</f>
        <v>45</v>
      </c>
      <c r="HJ80" s="19" t="str">
        <f ca="1">IFERROR(__xludf.DUMMYFUNCTION("""COMPUTED_VALUE"""),"Сулига  Ю. А.")</f>
        <v>Сулига  Ю. А.</v>
      </c>
      <c r="HK80" s="19" t="str">
        <f ca="1">IFERROR(__xludf.DUMMYFUNCTION("""COMPUTED_VALUE"""),"Не голосував")</f>
        <v>Не голосував</v>
      </c>
      <c r="HL80" s="19">
        <f ca="1">IFERROR(__xludf.DUMMYFUNCTION("""COMPUTED_VALUE"""),45)</f>
        <v>45</v>
      </c>
      <c r="HM80" s="19" t="str">
        <f ca="1">IFERROR(__xludf.DUMMYFUNCTION("""COMPUTED_VALUE"""),"Сулига  Ю. А.")</f>
        <v>Сулига  Ю. А.</v>
      </c>
      <c r="HN80" s="19" t="str">
        <f ca="1">IFERROR(__xludf.DUMMYFUNCTION("""COMPUTED_VALUE"""),"Не голосував")</f>
        <v>Не голосував</v>
      </c>
      <c r="HO80" s="19">
        <f ca="1">IFERROR(__xludf.DUMMYFUNCTION("""COMPUTED_VALUE"""),45)</f>
        <v>45</v>
      </c>
      <c r="HP80" s="19" t="str">
        <f ca="1">IFERROR(__xludf.DUMMYFUNCTION("""COMPUTED_VALUE"""),"Сулига  Ю. А.")</f>
        <v>Сулига  Ю. А.</v>
      </c>
      <c r="HQ80" s="19" t="str">
        <f ca="1">IFERROR(__xludf.DUMMYFUNCTION("""COMPUTED_VALUE"""),"Не голосував")</f>
        <v>Не голосував</v>
      </c>
      <c r="HR80" s="19">
        <f ca="1">IFERROR(__xludf.DUMMYFUNCTION("""COMPUTED_VALUE"""),45)</f>
        <v>45</v>
      </c>
      <c r="HS80" s="19" t="str">
        <f ca="1">IFERROR(__xludf.DUMMYFUNCTION("""COMPUTED_VALUE"""),"Сулига  Ю. А.")</f>
        <v>Сулига  Ю. А.</v>
      </c>
      <c r="HT80" s="19" t="str">
        <f ca="1">IFERROR(__xludf.DUMMYFUNCTION("""COMPUTED_VALUE"""),"Не голосував")</f>
        <v>Не голосував</v>
      </c>
      <c r="HU80" s="19">
        <f ca="1">IFERROR(__xludf.DUMMYFUNCTION("""COMPUTED_VALUE"""),45)</f>
        <v>45</v>
      </c>
      <c r="HV80" s="19" t="str">
        <f ca="1">IFERROR(__xludf.DUMMYFUNCTION("""COMPUTED_VALUE"""),"Сулига  Ю. А.")</f>
        <v>Сулига  Ю. А.</v>
      </c>
      <c r="HW80" s="19" t="str">
        <f ca="1">IFERROR(__xludf.DUMMYFUNCTION("""COMPUTED_VALUE"""),"За")</f>
        <v>За</v>
      </c>
      <c r="HX80" s="19">
        <f ca="1">IFERROR(__xludf.DUMMYFUNCTION("""COMPUTED_VALUE"""),45)</f>
        <v>45</v>
      </c>
      <c r="HY80" s="19" t="str">
        <f ca="1">IFERROR(__xludf.DUMMYFUNCTION("""COMPUTED_VALUE"""),"Сулига  Ю. А.")</f>
        <v>Сулига  Ю. А.</v>
      </c>
      <c r="HZ80" s="19" t="str">
        <f ca="1">IFERROR(__xludf.DUMMYFUNCTION("""COMPUTED_VALUE"""),"Не голосував")</f>
        <v>Не голосував</v>
      </c>
      <c r="IA80" s="19">
        <f ca="1">IFERROR(__xludf.DUMMYFUNCTION("""COMPUTED_VALUE"""),45)</f>
        <v>45</v>
      </c>
      <c r="IB80" s="19" t="str">
        <f ca="1">IFERROR(__xludf.DUMMYFUNCTION("""COMPUTED_VALUE"""),"Сулига  Ю. А.")</f>
        <v>Сулига  Ю. А.</v>
      </c>
      <c r="IC80" s="19" t="str">
        <f ca="1">IFERROR(__xludf.DUMMYFUNCTION("""COMPUTED_VALUE"""),"Утримався")</f>
        <v>Утримався</v>
      </c>
      <c r="ID80" s="19">
        <f ca="1">IFERROR(__xludf.DUMMYFUNCTION("""COMPUTED_VALUE"""),45)</f>
        <v>45</v>
      </c>
      <c r="IE80" s="19" t="str">
        <f ca="1">IFERROR(__xludf.DUMMYFUNCTION("""COMPUTED_VALUE"""),"Сулига  Ю. А.")</f>
        <v>Сулига  Ю. А.</v>
      </c>
      <c r="IF80" s="19" t="str">
        <f ca="1">IFERROR(__xludf.DUMMYFUNCTION("""COMPUTED_VALUE"""),"Не голосував")</f>
        <v>Не голосував</v>
      </c>
      <c r="IG80" s="19">
        <f ca="1">IFERROR(__xludf.DUMMYFUNCTION("""COMPUTED_VALUE"""),45)</f>
        <v>45</v>
      </c>
      <c r="IH80" s="19" t="str">
        <f ca="1">IFERROR(__xludf.DUMMYFUNCTION("""COMPUTED_VALUE"""),"Сулига  Ю. А.")</f>
        <v>Сулига  Ю. А.</v>
      </c>
      <c r="II80" s="19" t="str">
        <f ca="1">IFERROR(__xludf.DUMMYFUNCTION("""COMPUTED_VALUE"""),"Не голосував")</f>
        <v>Не голосував</v>
      </c>
      <c r="IJ80" s="19">
        <f ca="1">IFERROR(__xludf.DUMMYFUNCTION("""COMPUTED_VALUE"""),45)</f>
        <v>45</v>
      </c>
      <c r="IK80" s="19" t="str">
        <f ca="1">IFERROR(__xludf.DUMMYFUNCTION("""COMPUTED_VALUE"""),"Сулига  Ю. А.")</f>
        <v>Сулига  Ю. А.</v>
      </c>
      <c r="IL80" s="19" t="str">
        <f ca="1">IFERROR(__xludf.DUMMYFUNCTION("""COMPUTED_VALUE"""),"Не голосував")</f>
        <v>Не голосував</v>
      </c>
      <c r="IM80" s="19">
        <f ca="1">IFERROR(__xludf.DUMMYFUNCTION("""COMPUTED_VALUE"""),45)</f>
        <v>45</v>
      </c>
      <c r="IN80" s="19" t="str">
        <f ca="1">IFERROR(__xludf.DUMMYFUNCTION("""COMPUTED_VALUE"""),"Сулига  Ю. А.")</f>
        <v>Сулига  Ю. А.</v>
      </c>
      <c r="IO80" s="19" t="str">
        <f ca="1">IFERROR(__xludf.DUMMYFUNCTION("""COMPUTED_VALUE"""),"Не голосував")</f>
        <v>Не голосував</v>
      </c>
      <c r="IP80" s="19">
        <f ca="1">IFERROR(__xludf.DUMMYFUNCTION("""COMPUTED_VALUE"""),45)</f>
        <v>45</v>
      </c>
      <c r="IQ80" s="19" t="str">
        <f ca="1">IFERROR(__xludf.DUMMYFUNCTION("""COMPUTED_VALUE"""),"Сулига  Ю. А.")</f>
        <v>Сулига  Ю. А.</v>
      </c>
      <c r="IR80" s="19" t="str">
        <f ca="1">IFERROR(__xludf.DUMMYFUNCTION("""COMPUTED_VALUE"""),"Не голосував")</f>
        <v>Не голосував</v>
      </c>
      <c r="IS80" s="19">
        <f ca="1">IFERROR(__xludf.DUMMYFUNCTION("""COMPUTED_VALUE"""),45)</f>
        <v>45</v>
      </c>
      <c r="IT80" s="19" t="str">
        <f ca="1">IFERROR(__xludf.DUMMYFUNCTION("""COMPUTED_VALUE"""),"Сулига  Ю. А.")</f>
        <v>Сулига  Ю. А.</v>
      </c>
      <c r="IU80" s="19" t="str">
        <f ca="1">IFERROR(__xludf.DUMMYFUNCTION("""COMPUTED_VALUE"""),"Не голосував")</f>
        <v>Не голосував</v>
      </c>
      <c r="IV80" s="19">
        <f ca="1">IFERROR(__xludf.DUMMYFUNCTION("""COMPUTED_VALUE"""),45)</f>
        <v>45</v>
      </c>
      <c r="IW80" s="19" t="str">
        <f ca="1">IFERROR(__xludf.DUMMYFUNCTION("""COMPUTED_VALUE"""),"Сулига  Ю. А.")</f>
        <v>Сулига  Ю. А.</v>
      </c>
      <c r="IX80" s="19" t="str">
        <f ca="1">IFERROR(__xludf.DUMMYFUNCTION("""COMPUTED_VALUE"""),"Не голосував")</f>
        <v>Не голосував</v>
      </c>
      <c r="IY80" s="19">
        <f ca="1">IFERROR(__xludf.DUMMYFUNCTION("""COMPUTED_VALUE"""),45)</f>
        <v>45</v>
      </c>
      <c r="IZ80" s="19" t="str">
        <f ca="1">IFERROR(__xludf.DUMMYFUNCTION("""COMPUTED_VALUE"""),"Сулига  Ю. А.")</f>
        <v>Сулига  Ю. А.</v>
      </c>
      <c r="JA80" s="19" t="str">
        <f ca="1">IFERROR(__xludf.DUMMYFUNCTION("""COMPUTED_VALUE"""),"Не голосував")</f>
        <v>Не голосував</v>
      </c>
      <c r="JB80" s="19">
        <f ca="1">IFERROR(__xludf.DUMMYFUNCTION("""COMPUTED_VALUE"""),45)</f>
        <v>45</v>
      </c>
      <c r="JC80" s="19" t="str">
        <f ca="1">IFERROR(__xludf.DUMMYFUNCTION("""COMPUTED_VALUE"""),"Сулига  Ю. А.")</f>
        <v>Сулига  Ю. А.</v>
      </c>
      <c r="JD80" s="19" t="str">
        <f ca="1">IFERROR(__xludf.DUMMYFUNCTION("""COMPUTED_VALUE"""),"За")</f>
        <v>За</v>
      </c>
      <c r="JE80" s="19">
        <f ca="1">IFERROR(__xludf.DUMMYFUNCTION("""COMPUTED_VALUE"""),45)</f>
        <v>45</v>
      </c>
      <c r="JF80" s="19" t="str">
        <f ca="1">IFERROR(__xludf.DUMMYFUNCTION("""COMPUTED_VALUE"""),"Сулига  Ю. А.")</f>
        <v>Сулига  Ю. А.</v>
      </c>
      <c r="JG80" s="19" t="str">
        <f ca="1">IFERROR(__xludf.DUMMYFUNCTION("""COMPUTED_VALUE"""),"За")</f>
        <v>За</v>
      </c>
      <c r="JH80" s="19">
        <f ca="1">IFERROR(__xludf.DUMMYFUNCTION("""COMPUTED_VALUE"""),45)</f>
        <v>45</v>
      </c>
      <c r="JI80" s="19" t="str">
        <f ca="1">IFERROR(__xludf.DUMMYFUNCTION("""COMPUTED_VALUE"""),"Сулига  Ю. А.")</f>
        <v>Сулига  Ю. А.</v>
      </c>
      <c r="JJ80" s="19" t="str">
        <f ca="1">IFERROR(__xludf.DUMMYFUNCTION("""COMPUTED_VALUE"""),"За")</f>
        <v>За</v>
      </c>
      <c r="JK80" s="19">
        <f ca="1">IFERROR(__xludf.DUMMYFUNCTION("""COMPUTED_VALUE"""),45)</f>
        <v>45</v>
      </c>
      <c r="JL80" s="19" t="str">
        <f ca="1">IFERROR(__xludf.DUMMYFUNCTION("""COMPUTED_VALUE"""),"Сулига  Ю. А.")</f>
        <v>Сулига  Ю. А.</v>
      </c>
      <c r="JM80" s="19" t="str">
        <f ca="1">IFERROR(__xludf.DUMMYFUNCTION("""COMPUTED_VALUE"""),"За")</f>
        <v>За</v>
      </c>
      <c r="JN80" s="19">
        <f ca="1">IFERROR(__xludf.DUMMYFUNCTION("""COMPUTED_VALUE"""),45)</f>
        <v>45</v>
      </c>
      <c r="JO80" s="19" t="str">
        <f ca="1">IFERROR(__xludf.DUMMYFUNCTION("""COMPUTED_VALUE"""),"Сулига  Ю. А.")</f>
        <v>Сулига  Ю. А.</v>
      </c>
      <c r="JP80" s="19" t="str">
        <f ca="1">IFERROR(__xludf.DUMMYFUNCTION("""COMPUTED_VALUE"""),"Не голосував")</f>
        <v>Не голосував</v>
      </c>
      <c r="JQ80" s="19">
        <f ca="1">IFERROR(__xludf.DUMMYFUNCTION("""COMPUTED_VALUE"""),45)</f>
        <v>45</v>
      </c>
      <c r="JR80" s="19" t="str">
        <f ca="1">IFERROR(__xludf.DUMMYFUNCTION("""COMPUTED_VALUE"""),"Сулига  Ю. А.")</f>
        <v>Сулига  Ю. А.</v>
      </c>
      <c r="JS80" s="19" t="str">
        <f ca="1">IFERROR(__xludf.DUMMYFUNCTION("""COMPUTED_VALUE"""),"Не голосував")</f>
        <v>Не голосував</v>
      </c>
      <c r="JT80" s="19">
        <f ca="1">IFERROR(__xludf.DUMMYFUNCTION("""COMPUTED_VALUE"""),45)</f>
        <v>45</v>
      </c>
      <c r="JU80" s="19" t="str">
        <f ca="1">IFERROR(__xludf.DUMMYFUNCTION("""COMPUTED_VALUE"""),"Сулига  Ю. А.")</f>
        <v>Сулига  Ю. А.</v>
      </c>
      <c r="JV80" s="19" t="str">
        <f ca="1">IFERROR(__xludf.DUMMYFUNCTION("""COMPUTED_VALUE"""),"Не голосував")</f>
        <v>Не голосував</v>
      </c>
      <c r="JW80" s="19">
        <f ca="1">IFERROR(__xludf.DUMMYFUNCTION("""COMPUTED_VALUE"""),45)</f>
        <v>45</v>
      </c>
      <c r="JX80" s="19" t="str">
        <f ca="1">IFERROR(__xludf.DUMMYFUNCTION("""COMPUTED_VALUE"""),"Сулига  Ю. А.")</f>
        <v>Сулига  Ю. А.</v>
      </c>
      <c r="JY80" s="19" t="str">
        <f ca="1">IFERROR(__xludf.DUMMYFUNCTION("""COMPUTED_VALUE"""),"Не голосував")</f>
        <v>Не голосував</v>
      </c>
      <c r="JZ80" s="19">
        <f ca="1">IFERROR(__xludf.DUMMYFUNCTION("""COMPUTED_VALUE"""),45)</f>
        <v>45</v>
      </c>
      <c r="KA80" s="19" t="str">
        <f ca="1">IFERROR(__xludf.DUMMYFUNCTION("""COMPUTED_VALUE"""),"Сулига  Ю. А.")</f>
        <v>Сулига  Ю. А.</v>
      </c>
      <c r="KB80" s="19" t="str">
        <f ca="1">IFERROR(__xludf.DUMMYFUNCTION("""COMPUTED_VALUE"""),"Не голосував")</f>
        <v>Не голосував</v>
      </c>
      <c r="KC80" s="19">
        <f ca="1">IFERROR(__xludf.DUMMYFUNCTION("""COMPUTED_VALUE"""),45)</f>
        <v>45</v>
      </c>
      <c r="KD80" s="19" t="str">
        <f ca="1">IFERROR(__xludf.DUMMYFUNCTION("""COMPUTED_VALUE"""),"Сулига  Ю. А.")</f>
        <v>Сулига  Ю. А.</v>
      </c>
      <c r="KE80" s="19" t="str">
        <f ca="1">IFERROR(__xludf.DUMMYFUNCTION("""COMPUTED_VALUE"""),"Не голосував")</f>
        <v>Не голосував</v>
      </c>
      <c r="KF80" s="19">
        <f ca="1">IFERROR(__xludf.DUMMYFUNCTION("""COMPUTED_VALUE"""),45)</f>
        <v>45</v>
      </c>
      <c r="KG80" s="19" t="str">
        <f ca="1">IFERROR(__xludf.DUMMYFUNCTION("""COMPUTED_VALUE"""),"Сулига  Ю. А.")</f>
        <v>Сулига  Ю. А.</v>
      </c>
      <c r="KH80" s="19" t="str">
        <f ca="1">IFERROR(__xludf.DUMMYFUNCTION("""COMPUTED_VALUE"""),"Не голосував")</f>
        <v>Не голосував</v>
      </c>
      <c r="KI80" s="19">
        <f ca="1">IFERROR(__xludf.DUMMYFUNCTION("""COMPUTED_VALUE"""),45)</f>
        <v>45</v>
      </c>
      <c r="KJ80" s="19" t="str">
        <f ca="1">IFERROR(__xludf.DUMMYFUNCTION("""COMPUTED_VALUE"""),"Сулига  Ю. А.")</f>
        <v>Сулига  Ю. А.</v>
      </c>
      <c r="KK80" s="19" t="str">
        <f ca="1">IFERROR(__xludf.DUMMYFUNCTION("""COMPUTED_VALUE"""),"Не голосував")</f>
        <v>Не голосував</v>
      </c>
      <c r="KL80" s="19">
        <f ca="1">IFERROR(__xludf.DUMMYFUNCTION("""COMPUTED_VALUE"""),45)</f>
        <v>45</v>
      </c>
      <c r="KM80" s="19" t="str">
        <f ca="1">IFERROR(__xludf.DUMMYFUNCTION("""COMPUTED_VALUE"""),"Сулига  Ю. А.")</f>
        <v>Сулига  Ю. А.</v>
      </c>
      <c r="KN80" s="19" t="str">
        <f ca="1">IFERROR(__xludf.DUMMYFUNCTION("""COMPUTED_VALUE"""),"Не голосував")</f>
        <v>Не голосував</v>
      </c>
      <c r="KO80" s="19">
        <f ca="1">IFERROR(__xludf.DUMMYFUNCTION("""COMPUTED_VALUE"""),45)</f>
        <v>45</v>
      </c>
      <c r="KP80" s="19" t="str">
        <f ca="1">IFERROR(__xludf.DUMMYFUNCTION("""COMPUTED_VALUE"""),"Сулига  Ю. А.")</f>
        <v>Сулига  Ю. А.</v>
      </c>
      <c r="KQ80" s="19" t="str">
        <f ca="1">IFERROR(__xludf.DUMMYFUNCTION("""COMPUTED_VALUE"""),"Не голосував")</f>
        <v>Не голосував</v>
      </c>
      <c r="KR80" s="19">
        <f ca="1">IFERROR(__xludf.DUMMYFUNCTION("""COMPUTED_VALUE"""),45)</f>
        <v>45</v>
      </c>
      <c r="KS80" s="19" t="str">
        <f ca="1">IFERROR(__xludf.DUMMYFUNCTION("""COMPUTED_VALUE"""),"Сулига  Ю. А.")</f>
        <v>Сулига  Ю. А.</v>
      </c>
      <c r="KT80" s="19" t="str">
        <f ca="1">IFERROR(__xludf.DUMMYFUNCTION("""COMPUTED_VALUE"""),"За")</f>
        <v>За</v>
      </c>
      <c r="KU80" s="19">
        <f ca="1">IFERROR(__xludf.DUMMYFUNCTION("""COMPUTED_VALUE"""),45)</f>
        <v>45</v>
      </c>
      <c r="KV80" s="19" t="str">
        <f ca="1">IFERROR(__xludf.DUMMYFUNCTION("""COMPUTED_VALUE"""),"Сулига  Ю. А.")</f>
        <v>Сулига  Ю. А.</v>
      </c>
      <c r="KW80" s="19" t="str">
        <f ca="1">IFERROR(__xludf.DUMMYFUNCTION("""COMPUTED_VALUE"""),"Утримався")</f>
        <v>Утримався</v>
      </c>
      <c r="KX80" s="19">
        <f ca="1">IFERROR(__xludf.DUMMYFUNCTION("""COMPUTED_VALUE"""),45)</f>
        <v>45</v>
      </c>
      <c r="KY80" s="19" t="str">
        <f ca="1">IFERROR(__xludf.DUMMYFUNCTION("""COMPUTED_VALUE"""),"Сулига  Ю. А.")</f>
        <v>Сулига  Ю. А.</v>
      </c>
      <c r="KZ80" s="19" t="str">
        <f ca="1">IFERROR(__xludf.DUMMYFUNCTION("""COMPUTED_VALUE"""),"Не голосував")</f>
        <v>Не голосував</v>
      </c>
      <c r="LA80" s="19">
        <f ca="1">IFERROR(__xludf.DUMMYFUNCTION("""COMPUTED_VALUE"""),45)</f>
        <v>45</v>
      </c>
      <c r="LB80" s="19" t="str">
        <f ca="1">IFERROR(__xludf.DUMMYFUNCTION("""COMPUTED_VALUE"""),"Сулига  Ю. А.")</f>
        <v>Сулига  Ю. А.</v>
      </c>
      <c r="LC80" s="19" t="str">
        <f ca="1">IFERROR(__xludf.DUMMYFUNCTION("""COMPUTED_VALUE"""),"Не голосував")</f>
        <v>Не голосував</v>
      </c>
      <c r="LD80" s="19">
        <f ca="1">IFERROR(__xludf.DUMMYFUNCTION("""COMPUTED_VALUE"""),45)</f>
        <v>45</v>
      </c>
      <c r="LE80" s="19" t="str">
        <f ca="1">IFERROR(__xludf.DUMMYFUNCTION("""COMPUTED_VALUE"""),"Сулига  Ю. А.")</f>
        <v>Сулига  Ю. А.</v>
      </c>
      <c r="LF80" s="19" t="str">
        <f ca="1">IFERROR(__xludf.DUMMYFUNCTION("""COMPUTED_VALUE"""),"За")</f>
        <v>За</v>
      </c>
      <c r="LG80" s="19">
        <f ca="1">IFERROR(__xludf.DUMMYFUNCTION("""COMPUTED_VALUE"""),45)</f>
        <v>45</v>
      </c>
      <c r="LH80" s="19" t="str">
        <f ca="1">IFERROR(__xludf.DUMMYFUNCTION("""COMPUTED_VALUE"""),"Сулига  Ю. А.")</f>
        <v>Сулига  Ю. А.</v>
      </c>
      <c r="LI80" s="19" t="str">
        <f ca="1">IFERROR(__xludf.DUMMYFUNCTION("""COMPUTED_VALUE"""),"За")</f>
        <v>За</v>
      </c>
      <c r="LJ80" s="19">
        <f ca="1">IFERROR(__xludf.DUMMYFUNCTION("""COMPUTED_VALUE"""),45)</f>
        <v>45</v>
      </c>
      <c r="LK80" s="19" t="str">
        <f ca="1">IFERROR(__xludf.DUMMYFUNCTION("""COMPUTED_VALUE"""),"Сулига  Ю. А.")</f>
        <v>Сулига  Ю. А.</v>
      </c>
      <c r="LL80" s="19" t="str">
        <f ca="1">IFERROR(__xludf.DUMMYFUNCTION("""COMPUTED_VALUE"""),"За")</f>
        <v>За</v>
      </c>
      <c r="LM80" s="19">
        <f ca="1">IFERROR(__xludf.DUMMYFUNCTION("""COMPUTED_VALUE"""),45)</f>
        <v>45</v>
      </c>
      <c r="LN80" s="19" t="str">
        <f ca="1">IFERROR(__xludf.DUMMYFUNCTION("""COMPUTED_VALUE"""),"Сулига  Ю. А.")</f>
        <v>Сулига  Ю. А.</v>
      </c>
      <c r="LO80" s="19" t="str">
        <f ca="1">IFERROR(__xludf.DUMMYFUNCTION("""COMPUTED_VALUE"""),"За")</f>
        <v>За</v>
      </c>
      <c r="LP80" s="19">
        <f ca="1">IFERROR(__xludf.DUMMYFUNCTION("""COMPUTED_VALUE"""),45)</f>
        <v>45</v>
      </c>
      <c r="LQ80" s="19" t="str">
        <f ca="1">IFERROR(__xludf.DUMMYFUNCTION("""COMPUTED_VALUE"""),"Сулига  Ю. А.")</f>
        <v>Сулига  Ю. А.</v>
      </c>
      <c r="LR80" s="19" t="str">
        <f ca="1">IFERROR(__xludf.DUMMYFUNCTION("""COMPUTED_VALUE"""),"Не голосував")</f>
        <v>Не голосував</v>
      </c>
      <c r="LS80" s="19">
        <f ca="1">IFERROR(__xludf.DUMMYFUNCTION("""COMPUTED_VALUE"""),45)</f>
        <v>45</v>
      </c>
      <c r="LT80" s="19" t="str">
        <f ca="1">IFERROR(__xludf.DUMMYFUNCTION("""COMPUTED_VALUE"""),"Сулига  Ю. А.")</f>
        <v>Сулига  Ю. А.</v>
      </c>
      <c r="LU80" s="19" t="str">
        <f ca="1">IFERROR(__xludf.DUMMYFUNCTION("""COMPUTED_VALUE"""),"Не голосував")</f>
        <v>Не голосував</v>
      </c>
      <c r="LV80" s="19">
        <f ca="1">IFERROR(__xludf.DUMMYFUNCTION("""COMPUTED_VALUE"""),45)</f>
        <v>45</v>
      </c>
      <c r="LW80" s="19" t="str">
        <f ca="1">IFERROR(__xludf.DUMMYFUNCTION("""COMPUTED_VALUE"""),"Сулига  Ю. А.")</f>
        <v>Сулига  Ю. А.</v>
      </c>
      <c r="LX80" s="19" t="str">
        <f ca="1">IFERROR(__xludf.DUMMYFUNCTION("""COMPUTED_VALUE"""),"Не голосував")</f>
        <v>Не голосував</v>
      </c>
      <c r="LY80" s="19">
        <f ca="1">IFERROR(__xludf.DUMMYFUNCTION("""COMPUTED_VALUE"""),45)</f>
        <v>45</v>
      </c>
      <c r="LZ80" s="19" t="str">
        <f ca="1">IFERROR(__xludf.DUMMYFUNCTION("""COMPUTED_VALUE"""),"Сулига  Ю. А.")</f>
        <v>Сулига  Ю. А.</v>
      </c>
      <c r="MA80" s="19" t="str">
        <f ca="1">IFERROR(__xludf.DUMMYFUNCTION("""COMPUTED_VALUE"""),"Не голосував")</f>
        <v>Не голосував</v>
      </c>
      <c r="MB80" s="19">
        <f ca="1">IFERROR(__xludf.DUMMYFUNCTION("""COMPUTED_VALUE"""),45)</f>
        <v>45</v>
      </c>
      <c r="MC80" s="19" t="str">
        <f ca="1">IFERROR(__xludf.DUMMYFUNCTION("""COMPUTED_VALUE"""),"Сулига  Ю. А.")</f>
        <v>Сулига  Ю. А.</v>
      </c>
      <c r="MD80" s="19" t="str">
        <f ca="1">IFERROR(__xludf.DUMMYFUNCTION("""COMPUTED_VALUE"""),"За")</f>
        <v>За</v>
      </c>
      <c r="ME80" s="19">
        <f ca="1">IFERROR(__xludf.DUMMYFUNCTION("""COMPUTED_VALUE"""),45)</f>
        <v>45</v>
      </c>
      <c r="MF80" s="19" t="str">
        <f ca="1">IFERROR(__xludf.DUMMYFUNCTION("""COMPUTED_VALUE"""),"Сулига  Ю. А.")</f>
        <v>Сулига  Ю. А.</v>
      </c>
      <c r="MG80" s="19" t="str">
        <f ca="1">IFERROR(__xludf.DUMMYFUNCTION("""COMPUTED_VALUE"""),"За")</f>
        <v>За</v>
      </c>
      <c r="MH80" s="19">
        <f ca="1">IFERROR(__xludf.DUMMYFUNCTION("""COMPUTED_VALUE"""),45)</f>
        <v>45</v>
      </c>
      <c r="MI80" s="19" t="str">
        <f ca="1">IFERROR(__xludf.DUMMYFUNCTION("""COMPUTED_VALUE"""),"Сулига  Ю. А.")</f>
        <v>Сулига  Ю. А.</v>
      </c>
      <c r="MJ80" s="19" t="str">
        <f ca="1">IFERROR(__xludf.DUMMYFUNCTION("""COMPUTED_VALUE"""),"За")</f>
        <v>За</v>
      </c>
      <c r="MK80" s="19">
        <f ca="1">IFERROR(__xludf.DUMMYFUNCTION("""COMPUTED_VALUE"""),45)</f>
        <v>45</v>
      </c>
      <c r="ML80" s="19" t="str">
        <f ca="1">IFERROR(__xludf.DUMMYFUNCTION("""COMPUTED_VALUE"""),"Сулига  Ю. А.")</f>
        <v>Сулига  Ю. А.</v>
      </c>
      <c r="MM80" s="19" t="str">
        <f ca="1">IFERROR(__xludf.DUMMYFUNCTION("""COMPUTED_VALUE"""),"За")</f>
        <v>За</v>
      </c>
      <c r="MN80" s="19">
        <f ca="1">IFERROR(__xludf.DUMMYFUNCTION("""COMPUTED_VALUE"""),45)</f>
        <v>45</v>
      </c>
      <c r="MO80" s="19" t="str">
        <f ca="1">IFERROR(__xludf.DUMMYFUNCTION("""COMPUTED_VALUE"""),"Сулига  Ю. А.")</f>
        <v>Сулига  Ю. А.</v>
      </c>
      <c r="MP80" s="19" t="str">
        <f ca="1">IFERROR(__xludf.DUMMYFUNCTION("""COMPUTED_VALUE"""),"За")</f>
        <v>За</v>
      </c>
      <c r="MQ80" s="19">
        <f ca="1">IFERROR(__xludf.DUMMYFUNCTION("""COMPUTED_VALUE"""),45)</f>
        <v>45</v>
      </c>
      <c r="MR80" s="19" t="str">
        <f ca="1">IFERROR(__xludf.DUMMYFUNCTION("""COMPUTED_VALUE"""),"Сулига  Ю. А.")</f>
        <v>Сулига  Ю. А.</v>
      </c>
      <c r="MS80" s="19" t="str">
        <f ca="1">IFERROR(__xludf.DUMMYFUNCTION("""COMPUTED_VALUE"""),"Не голосував")</f>
        <v>Не голосував</v>
      </c>
      <c r="MT80" s="19">
        <f ca="1">IFERROR(__xludf.DUMMYFUNCTION("""COMPUTED_VALUE"""),45)</f>
        <v>45</v>
      </c>
      <c r="MU80" s="19" t="str">
        <f ca="1">IFERROR(__xludf.DUMMYFUNCTION("""COMPUTED_VALUE"""),"Сулига  Ю. А.")</f>
        <v>Сулига  Ю. А.</v>
      </c>
      <c r="MV80" s="19" t="str">
        <f ca="1">IFERROR(__xludf.DUMMYFUNCTION("""COMPUTED_VALUE"""),"За")</f>
        <v>За</v>
      </c>
      <c r="MW80" s="19">
        <f ca="1">IFERROR(__xludf.DUMMYFUNCTION("""COMPUTED_VALUE"""),45)</f>
        <v>45</v>
      </c>
      <c r="MX80" s="19" t="str">
        <f ca="1">IFERROR(__xludf.DUMMYFUNCTION("""COMPUTED_VALUE"""),"Сулига  Ю. А.")</f>
        <v>Сулига  Ю. А.</v>
      </c>
      <c r="MY80" s="19" t="str">
        <f ca="1">IFERROR(__xludf.DUMMYFUNCTION("""COMPUTED_VALUE"""),"За")</f>
        <v>За</v>
      </c>
      <c r="MZ80" s="19">
        <f ca="1">IFERROR(__xludf.DUMMYFUNCTION("""COMPUTED_VALUE"""),45)</f>
        <v>45</v>
      </c>
      <c r="NA80" s="19" t="str">
        <f ca="1">IFERROR(__xludf.DUMMYFUNCTION("""COMPUTED_VALUE"""),"Сулига  Ю. А.")</f>
        <v>Сулига  Ю. А.</v>
      </c>
      <c r="NB80" s="19" t="str">
        <f ca="1">IFERROR(__xludf.DUMMYFUNCTION("""COMPUTED_VALUE"""),"За")</f>
        <v>За</v>
      </c>
      <c r="NC80" s="19">
        <f ca="1">IFERROR(__xludf.DUMMYFUNCTION("""COMPUTED_VALUE"""),45)</f>
        <v>45</v>
      </c>
      <c r="ND80" s="19" t="str">
        <f ca="1">IFERROR(__xludf.DUMMYFUNCTION("""COMPUTED_VALUE"""),"Сулига  Ю. А.")</f>
        <v>Сулига  Ю. А.</v>
      </c>
      <c r="NE80" s="19" t="str">
        <f ca="1">IFERROR(__xludf.DUMMYFUNCTION("""COMPUTED_VALUE"""),"Не голосував")</f>
        <v>Не голосував</v>
      </c>
      <c r="NF80" s="19">
        <f ca="1">IFERROR(__xludf.DUMMYFUNCTION("""COMPUTED_VALUE"""),45)</f>
        <v>45</v>
      </c>
      <c r="NG80" s="19" t="str">
        <f ca="1">IFERROR(__xludf.DUMMYFUNCTION("""COMPUTED_VALUE"""),"Сулига  Ю. А.")</f>
        <v>Сулига  Ю. А.</v>
      </c>
      <c r="NH80" s="19" t="str">
        <f ca="1">IFERROR(__xludf.DUMMYFUNCTION("""COMPUTED_VALUE"""),"Не голосував")</f>
        <v>Не голосував</v>
      </c>
      <c r="NI80" s="19">
        <f ca="1">IFERROR(__xludf.DUMMYFUNCTION("""COMPUTED_VALUE"""),45)</f>
        <v>45</v>
      </c>
      <c r="NJ80" s="19" t="str">
        <f ca="1">IFERROR(__xludf.DUMMYFUNCTION("""COMPUTED_VALUE"""),"Сулига  Ю. А.")</f>
        <v>Сулига  Ю. А.</v>
      </c>
      <c r="NK80" s="19" t="str">
        <f ca="1">IFERROR(__xludf.DUMMYFUNCTION("""COMPUTED_VALUE"""),"За")</f>
        <v>За</v>
      </c>
      <c r="NL80" s="19">
        <f ca="1">IFERROR(__xludf.DUMMYFUNCTION("""COMPUTED_VALUE"""),45)</f>
        <v>45</v>
      </c>
      <c r="NM80" s="19" t="str">
        <f ca="1">IFERROR(__xludf.DUMMYFUNCTION("""COMPUTED_VALUE"""),"Сулига  Ю. А.")</f>
        <v>Сулига  Ю. А.</v>
      </c>
      <c r="NN80" s="19" t="str">
        <f ca="1">IFERROR(__xludf.DUMMYFUNCTION("""COMPUTED_VALUE"""),"За")</f>
        <v>За</v>
      </c>
      <c r="NO80" s="19">
        <f ca="1">IFERROR(__xludf.DUMMYFUNCTION("""COMPUTED_VALUE"""),45)</f>
        <v>45</v>
      </c>
      <c r="NP80" s="19" t="str">
        <f ca="1">IFERROR(__xludf.DUMMYFUNCTION("""COMPUTED_VALUE"""),"Сулига  Ю. А.")</f>
        <v>Сулига  Ю. А.</v>
      </c>
      <c r="NQ80" s="19" t="str">
        <f ca="1">IFERROR(__xludf.DUMMYFUNCTION("""COMPUTED_VALUE"""),"За")</f>
        <v>За</v>
      </c>
      <c r="NR80" s="19">
        <f ca="1">IFERROR(__xludf.DUMMYFUNCTION("""COMPUTED_VALUE"""),45)</f>
        <v>45</v>
      </c>
      <c r="NS80" s="19" t="str">
        <f ca="1">IFERROR(__xludf.DUMMYFUNCTION("""COMPUTED_VALUE"""),"Сулига  Ю. А.")</f>
        <v>Сулига  Ю. А.</v>
      </c>
      <c r="NT80" s="19" t="str">
        <f ca="1">IFERROR(__xludf.DUMMYFUNCTION("""COMPUTED_VALUE"""),"Не голосував")</f>
        <v>Не голосував</v>
      </c>
      <c r="NU80" s="19">
        <f ca="1">IFERROR(__xludf.DUMMYFUNCTION("""COMPUTED_VALUE"""),45)</f>
        <v>45</v>
      </c>
      <c r="NV80" s="19" t="str">
        <f ca="1">IFERROR(__xludf.DUMMYFUNCTION("""COMPUTED_VALUE"""),"Сулига  Ю. А.")</f>
        <v>Сулига  Ю. А.</v>
      </c>
      <c r="NW80" s="19" t="str">
        <f ca="1">IFERROR(__xludf.DUMMYFUNCTION("""COMPUTED_VALUE"""),"Не голосував")</f>
        <v>Не голосував</v>
      </c>
      <c r="NX80" s="19">
        <f ca="1">IFERROR(__xludf.DUMMYFUNCTION("""COMPUTED_VALUE"""),45)</f>
        <v>45</v>
      </c>
      <c r="NY80" s="19" t="str">
        <f ca="1">IFERROR(__xludf.DUMMYFUNCTION("""COMPUTED_VALUE"""),"Сулига  Ю. А.")</f>
        <v>Сулига  Ю. А.</v>
      </c>
      <c r="NZ80" s="19" t="str">
        <f ca="1">IFERROR(__xludf.DUMMYFUNCTION("""COMPUTED_VALUE"""),"Не голосував")</f>
        <v>Не голосував</v>
      </c>
      <c r="OA80" s="19">
        <f ca="1">IFERROR(__xludf.DUMMYFUNCTION("""COMPUTED_VALUE"""),45)</f>
        <v>45</v>
      </c>
      <c r="OB80" s="19" t="str">
        <f ca="1">IFERROR(__xludf.DUMMYFUNCTION("""COMPUTED_VALUE"""),"Сулига  Ю. А.")</f>
        <v>Сулига  Ю. А.</v>
      </c>
      <c r="OC80" s="19" t="str">
        <f ca="1">IFERROR(__xludf.DUMMYFUNCTION("""COMPUTED_VALUE"""),"За")</f>
        <v>За</v>
      </c>
      <c r="OD80" s="19">
        <f ca="1">IFERROR(__xludf.DUMMYFUNCTION("""COMPUTED_VALUE"""),45)</f>
        <v>45</v>
      </c>
      <c r="OE80" s="19" t="str">
        <f ca="1">IFERROR(__xludf.DUMMYFUNCTION("""COMPUTED_VALUE"""),"Сулига  Ю. А.")</f>
        <v>Сулига  Ю. А.</v>
      </c>
      <c r="OF80" s="19" t="str">
        <f ca="1">IFERROR(__xludf.DUMMYFUNCTION("""COMPUTED_VALUE"""),"За")</f>
        <v>За</v>
      </c>
      <c r="OG80" s="19">
        <f ca="1">IFERROR(__xludf.DUMMYFUNCTION("""COMPUTED_VALUE"""),45)</f>
        <v>45</v>
      </c>
      <c r="OH80" s="19" t="str">
        <f ca="1">IFERROR(__xludf.DUMMYFUNCTION("""COMPUTED_VALUE"""),"Сулига  Ю. А.")</f>
        <v>Сулига  Ю. А.</v>
      </c>
      <c r="OI80" s="19" t="str">
        <f ca="1">IFERROR(__xludf.DUMMYFUNCTION("""COMPUTED_VALUE"""),"За")</f>
        <v>За</v>
      </c>
      <c r="OJ80" s="19">
        <f ca="1">IFERROR(__xludf.DUMMYFUNCTION("""COMPUTED_VALUE"""),45)</f>
        <v>45</v>
      </c>
      <c r="OK80" s="19" t="str">
        <f ca="1">IFERROR(__xludf.DUMMYFUNCTION("""COMPUTED_VALUE"""),"Сулига  Ю. А.")</f>
        <v>Сулига  Ю. А.</v>
      </c>
      <c r="OL80" s="19" t="str">
        <f ca="1">IFERROR(__xludf.DUMMYFUNCTION("""COMPUTED_VALUE"""),"За")</f>
        <v>За</v>
      </c>
      <c r="OM80" s="19">
        <f ca="1">IFERROR(__xludf.DUMMYFUNCTION("""COMPUTED_VALUE"""),45)</f>
        <v>45</v>
      </c>
      <c r="ON80" s="19" t="str">
        <f ca="1">IFERROR(__xludf.DUMMYFUNCTION("""COMPUTED_VALUE"""),"Сулига  Ю. А.")</f>
        <v>Сулига  Ю. А.</v>
      </c>
      <c r="OO80" s="19" t="str">
        <f ca="1">IFERROR(__xludf.DUMMYFUNCTION("""COMPUTED_VALUE"""),"За")</f>
        <v>За</v>
      </c>
      <c r="OP80" s="19">
        <f ca="1">IFERROR(__xludf.DUMMYFUNCTION("""COMPUTED_VALUE"""),45)</f>
        <v>45</v>
      </c>
      <c r="OQ80" s="19" t="str">
        <f ca="1">IFERROR(__xludf.DUMMYFUNCTION("""COMPUTED_VALUE"""),"Сулига  Ю. А.")</f>
        <v>Сулига  Ю. А.</v>
      </c>
      <c r="OR80" s="19" t="str">
        <f ca="1">IFERROR(__xludf.DUMMYFUNCTION("""COMPUTED_VALUE"""),"За")</f>
        <v>За</v>
      </c>
      <c r="OS80" s="19">
        <f ca="1">IFERROR(__xludf.DUMMYFUNCTION("""COMPUTED_VALUE"""),45)</f>
        <v>45</v>
      </c>
      <c r="OT80" s="19" t="str">
        <f ca="1">IFERROR(__xludf.DUMMYFUNCTION("""COMPUTED_VALUE"""),"Сулига  Ю. А.")</f>
        <v>Сулига  Ю. А.</v>
      </c>
      <c r="OU80" s="19" t="str">
        <f ca="1">IFERROR(__xludf.DUMMYFUNCTION("""COMPUTED_VALUE"""),"За")</f>
        <v>За</v>
      </c>
      <c r="OV80" s="19">
        <f ca="1">IFERROR(__xludf.DUMMYFUNCTION("""COMPUTED_VALUE"""),45)</f>
        <v>45</v>
      </c>
      <c r="OW80" s="19" t="str">
        <f ca="1">IFERROR(__xludf.DUMMYFUNCTION("""COMPUTED_VALUE"""),"Сулига  Ю. А.")</f>
        <v>Сулига  Ю. А.</v>
      </c>
      <c r="OX80" s="19" t="str">
        <f ca="1">IFERROR(__xludf.DUMMYFUNCTION("""COMPUTED_VALUE"""),"За")</f>
        <v>За</v>
      </c>
      <c r="OY80" s="19">
        <f ca="1">IFERROR(__xludf.DUMMYFUNCTION("""COMPUTED_VALUE"""),45)</f>
        <v>45</v>
      </c>
      <c r="OZ80" s="19" t="str">
        <f ca="1">IFERROR(__xludf.DUMMYFUNCTION("""COMPUTED_VALUE"""),"Сулига  Ю. А.")</f>
        <v>Сулига  Ю. А.</v>
      </c>
      <c r="PA80" s="19" t="str">
        <f ca="1">IFERROR(__xludf.DUMMYFUNCTION("""COMPUTED_VALUE"""),"За")</f>
        <v>За</v>
      </c>
      <c r="PB80" s="19">
        <f ca="1">IFERROR(__xludf.DUMMYFUNCTION("""COMPUTED_VALUE"""),45)</f>
        <v>45</v>
      </c>
      <c r="PC80" s="19" t="str">
        <f ca="1">IFERROR(__xludf.DUMMYFUNCTION("""COMPUTED_VALUE"""),"Сулига  Ю. А.")</f>
        <v>Сулига  Ю. А.</v>
      </c>
      <c r="PD80" s="19" t="str">
        <f ca="1">IFERROR(__xludf.DUMMYFUNCTION("""COMPUTED_VALUE"""),"За")</f>
        <v>За</v>
      </c>
      <c r="PE80" s="19">
        <f ca="1">IFERROR(__xludf.DUMMYFUNCTION("""COMPUTED_VALUE"""),45)</f>
        <v>45</v>
      </c>
      <c r="PF80" s="19" t="str">
        <f ca="1">IFERROR(__xludf.DUMMYFUNCTION("""COMPUTED_VALUE"""),"Сулига  Ю. А.")</f>
        <v>Сулига  Ю. А.</v>
      </c>
      <c r="PG80" s="19" t="str">
        <f ca="1">IFERROR(__xludf.DUMMYFUNCTION("""COMPUTED_VALUE"""),"За")</f>
        <v>За</v>
      </c>
      <c r="PH80" s="19">
        <f ca="1">IFERROR(__xludf.DUMMYFUNCTION("""COMPUTED_VALUE"""),45)</f>
        <v>45</v>
      </c>
      <c r="PI80" s="19" t="str">
        <f ca="1">IFERROR(__xludf.DUMMYFUNCTION("""COMPUTED_VALUE"""),"Сулига  Ю. А.")</f>
        <v>Сулига  Ю. А.</v>
      </c>
      <c r="PJ80" s="19" t="str">
        <f ca="1">IFERROR(__xludf.DUMMYFUNCTION("""COMPUTED_VALUE"""),"За")</f>
        <v>За</v>
      </c>
      <c r="PK80" s="19">
        <f ca="1">IFERROR(__xludf.DUMMYFUNCTION("""COMPUTED_VALUE"""),45)</f>
        <v>45</v>
      </c>
      <c r="PL80" s="19" t="str">
        <f ca="1">IFERROR(__xludf.DUMMYFUNCTION("""COMPUTED_VALUE"""),"Сулига  Ю. А.")</f>
        <v>Сулига  Ю. А.</v>
      </c>
      <c r="PM80" s="19" t="str">
        <f ca="1">IFERROR(__xludf.DUMMYFUNCTION("""COMPUTED_VALUE"""),"Не голосував")</f>
        <v>Не голосував</v>
      </c>
      <c r="PN80" s="19">
        <f ca="1">IFERROR(__xludf.DUMMYFUNCTION("""COMPUTED_VALUE"""),45)</f>
        <v>45</v>
      </c>
      <c r="PO80" s="19" t="str">
        <f ca="1">IFERROR(__xludf.DUMMYFUNCTION("""COMPUTED_VALUE"""),"Сулига  Ю. А.")</f>
        <v>Сулига  Ю. А.</v>
      </c>
      <c r="PP80" s="19" t="str">
        <f ca="1">IFERROR(__xludf.DUMMYFUNCTION("""COMPUTED_VALUE"""),"За")</f>
        <v>За</v>
      </c>
      <c r="PQ80" s="19">
        <f ca="1">IFERROR(__xludf.DUMMYFUNCTION("""COMPUTED_VALUE"""),45)</f>
        <v>45</v>
      </c>
      <c r="PR80" s="19" t="str">
        <f ca="1">IFERROR(__xludf.DUMMYFUNCTION("""COMPUTED_VALUE"""),"Сулига  Ю. А.")</f>
        <v>Сулига  Ю. А.</v>
      </c>
      <c r="PS80" s="19" t="str">
        <f ca="1">IFERROR(__xludf.DUMMYFUNCTION("""COMPUTED_VALUE"""),"За")</f>
        <v>За</v>
      </c>
      <c r="PT80" s="19">
        <f ca="1">IFERROR(__xludf.DUMMYFUNCTION("""COMPUTED_VALUE"""),45)</f>
        <v>45</v>
      </c>
      <c r="PU80" s="19" t="str">
        <f ca="1">IFERROR(__xludf.DUMMYFUNCTION("""COMPUTED_VALUE"""),"Сулига  Ю. А.")</f>
        <v>Сулига  Ю. А.</v>
      </c>
      <c r="PV80" s="19" t="str">
        <f ca="1">IFERROR(__xludf.DUMMYFUNCTION("""COMPUTED_VALUE"""),"За")</f>
        <v>За</v>
      </c>
      <c r="PW80" s="19">
        <f ca="1">IFERROR(__xludf.DUMMYFUNCTION("""COMPUTED_VALUE"""),45)</f>
        <v>45</v>
      </c>
      <c r="PX80" s="19" t="str">
        <f ca="1">IFERROR(__xludf.DUMMYFUNCTION("""COMPUTED_VALUE"""),"Сулига  Ю. А.")</f>
        <v>Сулига  Ю. А.</v>
      </c>
      <c r="PY80" s="19" t="str">
        <f ca="1">IFERROR(__xludf.DUMMYFUNCTION("""COMPUTED_VALUE"""),"За")</f>
        <v>За</v>
      </c>
      <c r="PZ80" s="19">
        <f ca="1">IFERROR(__xludf.DUMMYFUNCTION("""COMPUTED_VALUE"""),45)</f>
        <v>45</v>
      </c>
      <c r="QA80" s="19" t="str">
        <f ca="1">IFERROR(__xludf.DUMMYFUNCTION("""COMPUTED_VALUE"""),"Сулига  Ю. А.")</f>
        <v>Сулига  Ю. А.</v>
      </c>
      <c r="QB80" s="19" t="str">
        <f ca="1">IFERROR(__xludf.DUMMYFUNCTION("""COMPUTED_VALUE"""),"За")</f>
        <v>За</v>
      </c>
      <c r="QC80" s="19">
        <f ca="1">IFERROR(__xludf.DUMMYFUNCTION("""COMPUTED_VALUE"""),45)</f>
        <v>45</v>
      </c>
      <c r="QD80" s="19" t="str">
        <f ca="1">IFERROR(__xludf.DUMMYFUNCTION("""COMPUTED_VALUE"""),"Сулига  Ю. А.")</f>
        <v>Сулига  Ю. А.</v>
      </c>
      <c r="QE80" s="19" t="str">
        <f ca="1">IFERROR(__xludf.DUMMYFUNCTION("""COMPUTED_VALUE"""),"За")</f>
        <v>За</v>
      </c>
      <c r="QF80" s="19">
        <f ca="1">IFERROR(__xludf.DUMMYFUNCTION("""COMPUTED_VALUE"""),45)</f>
        <v>45</v>
      </c>
      <c r="QG80" s="19" t="str">
        <f ca="1">IFERROR(__xludf.DUMMYFUNCTION("""COMPUTED_VALUE"""),"Сулига  Ю. А.")</f>
        <v>Сулига  Ю. А.</v>
      </c>
      <c r="QH80" s="19" t="str">
        <f ca="1">IFERROR(__xludf.DUMMYFUNCTION("""COMPUTED_VALUE"""),"За")</f>
        <v>За</v>
      </c>
      <c r="QI80" s="19">
        <f ca="1">IFERROR(__xludf.DUMMYFUNCTION("""COMPUTED_VALUE"""),45)</f>
        <v>45</v>
      </c>
      <c r="QJ80" s="19" t="str">
        <f ca="1">IFERROR(__xludf.DUMMYFUNCTION("""COMPUTED_VALUE"""),"Сулига  Ю. А.")</f>
        <v>Сулига  Ю. А.</v>
      </c>
      <c r="QK80" s="19" t="str">
        <f ca="1">IFERROR(__xludf.DUMMYFUNCTION("""COMPUTED_VALUE"""),"За")</f>
        <v>За</v>
      </c>
    </row>
    <row r="81" spans="1:453" ht="12.75">
      <c r="A81" s="17">
        <f ca="1">IFERROR(__xludf.DUMMYFUNCTION("""COMPUTED_VALUE"""),90)</f>
        <v>90</v>
      </c>
      <c r="B81" s="17" t="str">
        <f ca="1">IFERROR(__xludf.DUMMYFUNCTION("""COMPUTED_VALUE"""),"Товмасян  В. Р.")</f>
        <v>Товмасян  В. Р.</v>
      </c>
      <c r="C81" s="19" t="str">
        <f ca="1">IFERROR(__xludf.DUMMYFUNCTION("""COMPUTED_VALUE"""),"...")</f>
        <v>...</v>
      </c>
      <c r="D81" s="19">
        <f ca="1">IFERROR(__xludf.DUMMYFUNCTION("""COMPUTED_VALUE"""),90)</f>
        <v>90</v>
      </c>
      <c r="E81" s="19" t="str">
        <f ca="1">IFERROR(__xludf.DUMMYFUNCTION("""COMPUTED_VALUE"""),"Товмасян  В. Р.")</f>
        <v>Товмасян  В. Р.</v>
      </c>
      <c r="F81" s="19" t="str">
        <f ca="1">IFERROR(__xludf.DUMMYFUNCTION("""COMPUTED_VALUE"""),"...")</f>
        <v>...</v>
      </c>
      <c r="G81" s="19">
        <f ca="1">IFERROR(__xludf.DUMMYFUNCTION("""COMPUTED_VALUE"""),90)</f>
        <v>90</v>
      </c>
      <c r="H81" s="19" t="str">
        <f ca="1">IFERROR(__xludf.DUMMYFUNCTION("""COMPUTED_VALUE"""),"Товмасян  В. Р.")</f>
        <v>Товмасян  В. Р.</v>
      </c>
      <c r="I81" s="19" t="str">
        <f ca="1">IFERROR(__xludf.DUMMYFUNCTION("""COMPUTED_VALUE"""),"...")</f>
        <v>...</v>
      </c>
      <c r="J81" s="19">
        <f ca="1">IFERROR(__xludf.DUMMYFUNCTION("""COMPUTED_VALUE"""),90)</f>
        <v>90</v>
      </c>
      <c r="K81" s="19" t="str">
        <f ca="1">IFERROR(__xludf.DUMMYFUNCTION("""COMPUTED_VALUE"""),"Товмасян  В. Р.")</f>
        <v>Товмасян  В. Р.</v>
      </c>
      <c r="L81" s="19" t="str">
        <f ca="1">IFERROR(__xludf.DUMMYFUNCTION("""COMPUTED_VALUE"""),"...")</f>
        <v>...</v>
      </c>
      <c r="M81" s="19">
        <f ca="1">IFERROR(__xludf.DUMMYFUNCTION("""COMPUTED_VALUE"""),90)</f>
        <v>90</v>
      </c>
      <c r="N81" s="19" t="str">
        <f ca="1">IFERROR(__xludf.DUMMYFUNCTION("""COMPUTED_VALUE"""),"Товмасян  В. Р.")</f>
        <v>Товмасян  В. Р.</v>
      </c>
      <c r="O81" s="19" t="str">
        <f ca="1">IFERROR(__xludf.DUMMYFUNCTION("""COMPUTED_VALUE"""),"...")</f>
        <v>...</v>
      </c>
      <c r="P81" s="19">
        <f ca="1">IFERROR(__xludf.DUMMYFUNCTION("""COMPUTED_VALUE"""),90)</f>
        <v>90</v>
      </c>
      <c r="Q81" s="19" t="str">
        <f ca="1">IFERROR(__xludf.DUMMYFUNCTION("""COMPUTED_VALUE"""),"Товмасян  В. Р.")</f>
        <v>Товмасян  В. Р.</v>
      </c>
      <c r="R81" s="19" t="str">
        <f ca="1">IFERROR(__xludf.DUMMYFUNCTION("""COMPUTED_VALUE"""),"...")</f>
        <v>...</v>
      </c>
      <c r="S81" s="19">
        <f ca="1">IFERROR(__xludf.DUMMYFUNCTION("""COMPUTED_VALUE"""),90)</f>
        <v>90</v>
      </c>
      <c r="T81" s="19" t="str">
        <f ca="1">IFERROR(__xludf.DUMMYFUNCTION("""COMPUTED_VALUE"""),"Товмасян  В. Р.")</f>
        <v>Товмасян  В. Р.</v>
      </c>
      <c r="U81" s="19" t="str">
        <f ca="1">IFERROR(__xludf.DUMMYFUNCTION("""COMPUTED_VALUE"""),"Не голосував")</f>
        <v>Не голосував</v>
      </c>
      <c r="V81" s="19">
        <f ca="1">IFERROR(__xludf.DUMMYFUNCTION("""COMPUTED_VALUE"""),90)</f>
        <v>90</v>
      </c>
      <c r="W81" s="19" t="str">
        <f ca="1">IFERROR(__xludf.DUMMYFUNCTION("""COMPUTED_VALUE"""),"Товмасян  В. Р.")</f>
        <v>Товмасян  В. Р.</v>
      </c>
      <c r="X81" s="19" t="str">
        <f ca="1">IFERROR(__xludf.DUMMYFUNCTION("""COMPUTED_VALUE"""),"За")</f>
        <v>За</v>
      </c>
      <c r="Y81" s="19">
        <f ca="1">IFERROR(__xludf.DUMMYFUNCTION("""COMPUTED_VALUE"""),90)</f>
        <v>90</v>
      </c>
      <c r="Z81" s="19" t="str">
        <f ca="1">IFERROR(__xludf.DUMMYFUNCTION("""COMPUTED_VALUE"""),"Товмасян  В. Р.")</f>
        <v>Товмасян  В. Р.</v>
      </c>
      <c r="AA81" s="19" t="str">
        <f ca="1">IFERROR(__xludf.DUMMYFUNCTION("""COMPUTED_VALUE"""),"За")</f>
        <v>За</v>
      </c>
      <c r="AB81" s="19">
        <f ca="1">IFERROR(__xludf.DUMMYFUNCTION("""COMPUTED_VALUE"""),90)</f>
        <v>90</v>
      </c>
      <c r="AC81" s="19" t="str">
        <f ca="1">IFERROR(__xludf.DUMMYFUNCTION("""COMPUTED_VALUE"""),"Товмасян  В. Р.")</f>
        <v>Товмасян  В. Р.</v>
      </c>
      <c r="AD81" s="19" t="str">
        <f ca="1">IFERROR(__xludf.DUMMYFUNCTION("""COMPUTED_VALUE"""),"За")</f>
        <v>За</v>
      </c>
      <c r="AE81" s="19">
        <f ca="1">IFERROR(__xludf.DUMMYFUNCTION("""COMPUTED_VALUE"""),90)</f>
        <v>90</v>
      </c>
      <c r="AF81" s="19" t="str">
        <f ca="1">IFERROR(__xludf.DUMMYFUNCTION("""COMPUTED_VALUE"""),"Товмасян  В. Р.")</f>
        <v>Товмасян  В. Р.</v>
      </c>
      <c r="AG81" s="19" t="str">
        <f ca="1">IFERROR(__xludf.DUMMYFUNCTION("""COMPUTED_VALUE"""),"За")</f>
        <v>За</v>
      </c>
      <c r="AH81" s="19">
        <f ca="1">IFERROR(__xludf.DUMMYFUNCTION("""COMPUTED_VALUE"""),90)</f>
        <v>90</v>
      </c>
      <c r="AI81" s="19" t="str">
        <f ca="1">IFERROR(__xludf.DUMMYFUNCTION("""COMPUTED_VALUE"""),"Товмасян  В. Р.")</f>
        <v>Товмасян  В. Р.</v>
      </c>
      <c r="AJ81" s="19" t="str">
        <f ca="1">IFERROR(__xludf.DUMMYFUNCTION("""COMPUTED_VALUE"""),"За")</f>
        <v>За</v>
      </c>
      <c r="AK81" s="19">
        <f ca="1">IFERROR(__xludf.DUMMYFUNCTION("""COMPUTED_VALUE"""),90)</f>
        <v>90</v>
      </c>
      <c r="AL81" s="19" t="str">
        <f ca="1">IFERROR(__xludf.DUMMYFUNCTION("""COMPUTED_VALUE"""),"Товмасян  В. Р.")</f>
        <v>Товмасян  В. Р.</v>
      </c>
      <c r="AM81" s="19" t="str">
        <f ca="1">IFERROR(__xludf.DUMMYFUNCTION("""COMPUTED_VALUE"""),"Не голосував")</f>
        <v>Не голосував</v>
      </c>
      <c r="AN81" s="19">
        <f ca="1">IFERROR(__xludf.DUMMYFUNCTION("""COMPUTED_VALUE"""),90)</f>
        <v>90</v>
      </c>
      <c r="AO81" s="19" t="str">
        <f ca="1">IFERROR(__xludf.DUMMYFUNCTION("""COMPUTED_VALUE"""),"Товмасян  В. Р.")</f>
        <v>Товмасян  В. Р.</v>
      </c>
      <c r="AP81" s="19" t="str">
        <f ca="1">IFERROR(__xludf.DUMMYFUNCTION("""COMPUTED_VALUE"""),"За")</f>
        <v>За</v>
      </c>
      <c r="AQ81" s="19">
        <f ca="1">IFERROR(__xludf.DUMMYFUNCTION("""COMPUTED_VALUE"""),90)</f>
        <v>90</v>
      </c>
      <c r="AR81" s="19" t="str">
        <f ca="1">IFERROR(__xludf.DUMMYFUNCTION("""COMPUTED_VALUE"""),"Товмасян  В. Р.")</f>
        <v>Товмасян  В. Р.</v>
      </c>
      <c r="AS81" s="19" t="str">
        <f ca="1">IFERROR(__xludf.DUMMYFUNCTION("""COMPUTED_VALUE"""),"За")</f>
        <v>За</v>
      </c>
      <c r="AT81" s="19">
        <f ca="1">IFERROR(__xludf.DUMMYFUNCTION("""COMPUTED_VALUE"""),90)</f>
        <v>90</v>
      </c>
      <c r="AU81" s="19" t="str">
        <f ca="1">IFERROR(__xludf.DUMMYFUNCTION("""COMPUTED_VALUE"""),"Товмасян  В. Р.")</f>
        <v>Товмасян  В. Р.</v>
      </c>
      <c r="AV81" s="19" t="str">
        <f ca="1">IFERROR(__xludf.DUMMYFUNCTION("""COMPUTED_VALUE"""),"За")</f>
        <v>За</v>
      </c>
      <c r="AW81" s="19">
        <f ca="1">IFERROR(__xludf.DUMMYFUNCTION("""COMPUTED_VALUE"""),90)</f>
        <v>90</v>
      </c>
      <c r="AX81" s="19" t="str">
        <f ca="1">IFERROR(__xludf.DUMMYFUNCTION("""COMPUTED_VALUE"""),"Товмасян  В. Р.")</f>
        <v>Товмасян  В. Р.</v>
      </c>
      <c r="AY81" s="19" t="str">
        <f ca="1">IFERROR(__xludf.DUMMYFUNCTION("""COMPUTED_VALUE"""),"За")</f>
        <v>За</v>
      </c>
      <c r="AZ81" s="19">
        <f ca="1">IFERROR(__xludf.DUMMYFUNCTION("""COMPUTED_VALUE"""),90)</f>
        <v>90</v>
      </c>
      <c r="BA81" s="19" t="str">
        <f ca="1">IFERROR(__xludf.DUMMYFUNCTION("""COMPUTED_VALUE"""),"Товмасян  В. Р.")</f>
        <v>Товмасян  В. Р.</v>
      </c>
      <c r="BB81" s="19" t="str">
        <f ca="1">IFERROR(__xludf.DUMMYFUNCTION("""COMPUTED_VALUE"""),"За")</f>
        <v>За</v>
      </c>
      <c r="BC81" s="19">
        <f ca="1">IFERROR(__xludf.DUMMYFUNCTION("""COMPUTED_VALUE"""),90)</f>
        <v>90</v>
      </c>
      <c r="BD81" s="19" t="str">
        <f ca="1">IFERROR(__xludf.DUMMYFUNCTION("""COMPUTED_VALUE"""),"Товмасян  В. Р.")</f>
        <v>Товмасян  В. Р.</v>
      </c>
      <c r="BE81" s="19" t="str">
        <f ca="1">IFERROR(__xludf.DUMMYFUNCTION("""COMPUTED_VALUE"""),"За")</f>
        <v>За</v>
      </c>
      <c r="BF81" s="19">
        <f ca="1">IFERROR(__xludf.DUMMYFUNCTION("""COMPUTED_VALUE"""),90)</f>
        <v>90</v>
      </c>
      <c r="BG81" s="19" t="str">
        <f ca="1">IFERROR(__xludf.DUMMYFUNCTION("""COMPUTED_VALUE"""),"Товмасян  В. Р.")</f>
        <v>Товмасян  В. Р.</v>
      </c>
      <c r="BH81" s="19" t="str">
        <f ca="1">IFERROR(__xludf.DUMMYFUNCTION("""COMPUTED_VALUE"""),"За")</f>
        <v>За</v>
      </c>
      <c r="BI81" s="19">
        <f ca="1">IFERROR(__xludf.DUMMYFUNCTION("""COMPUTED_VALUE"""),90)</f>
        <v>90</v>
      </c>
      <c r="BJ81" s="19" t="str">
        <f ca="1">IFERROR(__xludf.DUMMYFUNCTION("""COMPUTED_VALUE"""),"Товмасян  В. Р.")</f>
        <v>Товмасян  В. Р.</v>
      </c>
      <c r="BK81" s="19" t="str">
        <f ca="1">IFERROR(__xludf.DUMMYFUNCTION("""COMPUTED_VALUE"""),"За")</f>
        <v>За</v>
      </c>
      <c r="BL81" s="19">
        <f ca="1">IFERROR(__xludf.DUMMYFUNCTION("""COMPUTED_VALUE"""),90)</f>
        <v>90</v>
      </c>
      <c r="BM81" s="19" t="str">
        <f ca="1">IFERROR(__xludf.DUMMYFUNCTION("""COMPUTED_VALUE"""),"Товмасян  В. Р.")</f>
        <v>Товмасян  В. Р.</v>
      </c>
      <c r="BN81" s="19" t="str">
        <f ca="1">IFERROR(__xludf.DUMMYFUNCTION("""COMPUTED_VALUE"""),"За")</f>
        <v>За</v>
      </c>
      <c r="BO81" s="19">
        <f ca="1">IFERROR(__xludf.DUMMYFUNCTION("""COMPUTED_VALUE"""),90)</f>
        <v>90</v>
      </c>
      <c r="BP81" s="19" t="str">
        <f ca="1">IFERROR(__xludf.DUMMYFUNCTION("""COMPUTED_VALUE"""),"Товмасян  В. Р.")</f>
        <v>Товмасян  В. Р.</v>
      </c>
      <c r="BQ81" s="19" t="str">
        <f ca="1">IFERROR(__xludf.DUMMYFUNCTION("""COMPUTED_VALUE"""),"За")</f>
        <v>За</v>
      </c>
      <c r="BR81" s="19">
        <f ca="1">IFERROR(__xludf.DUMMYFUNCTION("""COMPUTED_VALUE"""),90)</f>
        <v>90</v>
      </c>
      <c r="BS81" s="19" t="str">
        <f ca="1">IFERROR(__xludf.DUMMYFUNCTION("""COMPUTED_VALUE"""),"Товмасян  В. Р.")</f>
        <v>Товмасян  В. Р.</v>
      </c>
      <c r="BT81" s="19" t="str">
        <f ca="1">IFERROR(__xludf.DUMMYFUNCTION("""COMPUTED_VALUE"""),"Не голосував")</f>
        <v>Не голосував</v>
      </c>
      <c r="BU81" s="19">
        <f ca="1">IFERROR(__xludf.DUMMYFUNCTION("""COMPUTED_VALUE"""),90)</f>
        <v>90</v>
      </c>
      <c r="BV81" s="19" t="str">
        <f ca="1">IFERROR(__xludf.DUMMYFUNCTION("""COMPUTED_VALUE"""),"Товмасян  В. Р.")</f>
        <v>Товмасян  В. Р.</v>
      </c>
      <c r="BW81" s="19" t="str">
        <f ca="1">IFERROR(__xludf.DUMMYFUNCTION("""COMPUTED_VALUE"""),"За")</f>
        <v>За</v>
      </c>
      <c r="BX81" s="19">
        <f ca="1">IFERROR(__xludf.DUMMYFUNCTION("""COMPUTED_VALUE"""),90)</f>
        <v>90</v>
      </c>
      <c r="BY81" s="19" t="str">
        <f ca="1">IFERROR(__xludf.DUMMYFUNCTION("""COMPUTED_VALUE"""),"Товмасян  В. Р.")</f>
        <v>Товмасян  В. Р.</v>
      </c>
      <c r="BZ81" s="19" t="str">
        <f ca="1">IFERROR(__xludf.DUMMYFUNCTION("""COMPUTED_VALUE"""),"За")</f>
        <v>За</v>
      </c>
      <c r="CA81" s="19">
        <f ca="1">IFERROR(__xludf.DUMMYFUNCTION("""COMPUTED_VALUE"""),90)</f>
        <v>90</v>
      </c>
      <c r="CB81" s="19" t="str">
        <f ca="1">IFERROR(__xludf.DUMMYFUNCTION("""COMPUTED_VALUE"""),"Товмасян  В. Р.")</f>
        <v>Товмасян  В. Р.</v>
      </c>
      <c r="CC81" s="19" t="str">
        <f ca="1">IFERROR(__xludf.DUMMYFUNCTION("""COMPUTED_VALUE"""),"За")</f>
        <v>За</v>
      </c>
      <c r="CD81" s="19">
        <f ca="1">IFERROR(__xludf.DUMMYFUNCTION("""COMPUTED_VALUE"""),90)</f>
        <v>90</v>
      </c>
      <c r="CE81" s="19" t="str">
        <f ca="1">IFERROR(__xludf.DUMMYFUNCTION("""COMPUTED_VALUE"""),"Товмасян  В. Р.")</f>
        <v>Товмасян  В. Р.</v>
      </c>
      <c r="CF81" s="19" t="str">
        <f ca="1">IFERROR(__xludf.DUMMYFUNCTION("""COMPUTED_VALUE"""),"Утримався")</f>
        <v>Утримався</v>
      </c>
      <c r="CG81" s="19">
        <f ca="1">IFERROR(__xludf.DUMMYFUNCTION("""COMPUTED_VALUE"""),90)</f>
        <v>90</v>
      </c>
      <c r="CH81" s="19" t="str">
        <f ca="1">IFERROR(__xludf.DUMMYFUNCTION("""COMPUTED_VALUE"""),"Товмасян  В. Р.")</f>
        <v>Товмасян  В. Р.</v>
      </c>
      <c r="CI81" s="19" t="str">
        <f ca="1">IFERROR(__xludf.DUMMYFUNCTION("""COMPUTED_VALUE"""),"За")</f>
        <v>За</v>
      </c>
      <c r="CJ81" s="19">
        <f ca="1">IFERROR(__xludf.DUMMYFUNCTION("""COMPUTED_VALUE"""),90)</f>
        <v>90</v>
      </c>
      <c r="CK81" s="19" t="str">
        <f ca="1">IFERROR(__xludf.DUMMYFUNCTION("""COMPUTED_VALUE"""),"Товмасян  В. Р.")</f>
        <v>Товмасян  В. Р.</v>
      </c>
      <c r="CL81" s="19" t="str">
        <f ca="1">IFERROR(__xludf.DUMMYFUNCTION("""COMPUTED_VALUE"""),"Не голосував")</f>
        <v>Не голосував</v>
      </c>
      <c r="CM81" s="19">
        <f ca="1">IFERROR(__xludf.DUMMYFUNCTION("""COMPUTED_VALUE"""),90)</f>
        <v>90</v>
      </c>
      <c r="CN81" s="19" t="str">
        <f ca="1">IFERROR(__xludf.DUMMYFUNCTION("""COMPUTED_VALUE"""),"Товмасян  В. Р.")</f>
        <v>Товмасян  В. Р.</v>
      </c>
      <c r="CO81" s="19" t="str">
        <f ca="1">IFERROR(__xludf.DUMMYFUNCTION("""COMPUTED_VALUE"""),"Не голосував")</f>
        <v>Не голосував</v>
      </c>
      <c r="CP81" s="19">
        <f ca="1">IFERROR(__xludf.DUMMYFUNCTION("""COMPUTED_VALUE"""),90)</f>
        <v>90</v>
      </c>
      <c r="CQ81" s="19" t="str">
        <f ca="1">IFERROR(__xludf.DUMMYFUNCTION("""COMPUTED_VALUE"""),"Товмасян  В. Р.")</f>
        <v>Товмасян  В. Р.</v>
      </c>
      <c r="CR81" s="19" t="str">
        <f ca="1">IFERROR(__xludf.DUMMYFUNCTION("""COMPUTED_VALUE"""),"Не голосував")</f>
        <v>Не голосував</v>
      </c>
      <c r="CS81" s="19">
        <f ca="1">IFERROR(__xludf.DUMMYFUNCTION("""COMPUTED_VALUE"""),90)</f>
        <v>90</v>
      </c>
      <c r="CT81" s="19" t="str">
        <f ca="1">IFERROR(__xludf.DUMMYFUNCTION("""COMPUTED_VALUE"""),"Товмасян  В. Р.")</f>
        <v>Товмасян  В. Р.</v>
      </c>
      <c r="CU81" s="19" t="str">
        <f ca="1">IFERROR(__xludf.DUMMYFUNCTION("""COMPUTED_VALUE"""),"За")</f>
        <v>За</v>
      </c>
      <c r="CV81" s="19">
        <f ca="1">IFERROR(__xludf.DUMMYFUNCTION("""COMPUTED_VALUE"""),90)</f>
        <v>90</v>
      </c>
      <c r="CW81" s="19" t="str">
        <f ca="1">IFERROR(__xludf.DUMMYFUNCTION("""COMPUTED_VALUE"""),"Товмасян  В. Р.")</f>
        <v>Товмасян  В. Р.</v>
      </c>
      <c r="CX81" s="19" t="str">
        <f ca="1">IFERROR(__xludf.DUMMYFUNCTION("""COMPUTED_VALUE"""),"За")</f>
        <v>За</v>
      </c>
      <c r="CY81" s="19">
        <f ca="1">IFERROR(__xludf.DUMMYFUNCTION("""COMPUTED_VALUE"""),90)</f>
        <v>90</v>
      </c>
      <c r="CZ81" s="19" t="str">
        <f ca="1">IFERROR(__xludf.DUMMYFUNCTION("""COMPUTED_VALUE"""),"Товмасян  В. Р.")</f>
        <v>Товмасян  В. Р.</v>
      </c>
      <c r="DA81" s="19" t="str">
        <f ca="1">IFERROR(__xludf.DUMMYFUNCTION("""COMPUTED_VALUE"""),"За")</f>
        <v>За</v>
      </c>
      <c r="DB81" s="19">
        <f ca="1">IFERROR(__xludf.DUMMYFUNCTION("""COMPUTED_VALUE"""),90)</f>
        <v>90</v>
      </c>
      <c r="DC81" s="19" t="str">
        <f ca="1">IFERROR(__xludf.DUMMYFUNCTION("""COMPUTED_VALUE"""),"Товмасян  В. Р.")</f>
        <v>Товмасян  В. Р.</v>
      </c>
      <c r="DD81" s="19" t="str">
        <f ca="1">IFERROR(__xludf.DUMMYFUNCTION("""COMPUTED_VALUE"""),"Не голосував")</f>
        <v>Не голосував</v>
      </c>
      <c r="DE81" s="19">
        <f ca="1">IFERROR(__xludf.DUMMYFUNCTION("""COMPUTED_VALUE"""),90)</f>
        <v>90</v>
      </c>
      <c r="DF81" s="19" t="str">
        <f ca="1">IFERROR(__xludf.DUMMYFUNCTION("""COMPUTED_VALUE"""),"Товмасян  В. Р.")</f>
        <v>Товмасян  В. Р.</v>
      </c>
      <c r="DG81" s="19" t="str">
        <f ca="1">IFERROR(__xludf.DUMMYFUNCTION("""COMPUTED_VALUE"""),"Не голосував")</f>
        <v>Не голосував</v>
      </c>
      <c r="DH81" s="19">
        <f ca="1">IFERROR(__xludf.DUMMYFUNCTION("""COMPUTED_VALUE"""),90)</f>
        <v>90</v>
      </c>
      <c r="DI81" s="19" t="str">
        <f ca="1">IFERROR(__xludf.DUMMYFUNCTION("""COMPUTED_VALUE"""),"Товмасян  В. Р.")</f>
        <v>Товмасян  В. Р.</v>
      </c>
      <c r="DJ81" s="19" t="str">
        <f ca="1">IFERROR(__xludf.DUMMYFUNCTION("""COMPUTED_VALUE"""),"Не голосував")</f>
        <v>Не голосував</v>
      </c>
      <c r="DK81" s="19">
        <f ca="1">IFERROR(__xludf.DUMMYFUNCTION("""COMPUTED_VALUE"""),90)</f>
        <v>90</v>
      </c>
      <c r="DL81" s="19" t="str">
        <f ca="1">IFERROR(__xludf.DUMMYFUNCTION("""COMPUTED_VALUE"""),"Товмасян  В. Р.")</f>
        <v>Товмасян  В. Р.</v>
      </c>
      <c r="DM81" s="19" t="str">
        <f ca="1">IFERROR(__xludf.DUMMYFUNCTION("""COMPUTED_VALUE"""),"Не голосував")</f>
        <v>Не голосував</v>
      </c>
      <c r="DN81" s="19">
        <f ca="1">IFERROR(__xludf.DUMMYFUNCTION("""COMPUTED_VALUE"""),90)</f>
        <v>90</v>
      </c>
      <c r="DO81" s="19" t="str">
        <f ca="1">IFERROR(__xludf.DUMMYFUNCTION("""COMPUTED_VALUE"""),"Товмасян  В. Р.")</f>
        <v>Товмасян  В. Р.</v>
      </c>
      <c r="DP81" s="19" t="str">
        <f ca="1">IFERROR(__xludf.DUMMYFUNCTION("""COMPUTED_VALUE"""),"Не голосував")</f>
        <v>Не голосував</v>
      </c>
      <c r="DQ81" s="19">
        <f ca="1">IFERROR(__xludf.DUMMYFUNCTION("""COMPUTED_VALUE"""),90)</f>
        <v>90</v>
      </c>
      <c r="DR81" s="19" t="str">
        <f ca="1">IFERROR(__xludf.DUMMYFUNCTION("""COMPUTED_VALUE"""),"Товмасян  В. Р.")</f>
        <v>Товмасян  В. Р.</v>
      </c>
      <c r="DS81" s="19" t="str">
        <f ca="1">IFERROR(__xludf.DUMMYFUNCTION("""COMPUTED_VALUE"""),"За")</f>
        <v>За</v>
      </c>
      <c r="DT81" s="19">
        <f ca="1">IFERROR(__xludf.DUMMYFUNCTION("""COMPUTED_VALUE"""),90)</f>
        <v>90</v>
      </c>
      <c r="DU81" s="19" t="str">
        <f ca="1">IFERROR(__xludf.DUMMYFUNCTION("""COMPUTED_VALUE"""),"Товмасян  В. Р.")</f>
        <v>Товмасян  В. Р.</v>
      </c>
      <c r="DV81" s="19" t="str">
        <f ca="1">IFERROR(__xludf.DUMMYFUNCTION("""COMPUTED_VALUE"""),"За")</f>
        <v>За</v>
      </c>
      <c r="DW81" s="19">
        <f ca="1">IFERROR(__xludf.DUMMYFUNCTION("""COMPUTED_VALUE"""),90)</f>
        <v>90</v>
      </c>
      <c r="DX81" s="19" t="str">
        <f ca="1">IFERROR(__xludf.DUMMYFUNCTION("""COMPUTED_VALUE"""),"Товмасян  В. Р.")</f>
        <v>Товмасян  В. Р.</v>
      </c>
      <c r="DY81" s="19" t="str">
        <f ca="1">IFERROR(__xludf.DUMMYFUNCTION("""COMPUTED_VALUE"""),"За")</f>
        <v>За</v>
      </c>
      <c r="DZ81" s="19">
        <f ca="1">IFERROR(__xludf.DUMMYFUNCTION("""COMPUTED_VALUE"""),90)</f>
        <v>90</v>
      </c>
      <c r="EA81" s="19" t="str">
        <f ca="1">IFERROR(__xludf.DUMMYFUNCTION("""COMPUTED_VALUE"""),"Товмасян  В. Р.")</f>
        <v>Товмасян  В. Р.</v>
      </c>
      <c r="EB81" s="19" t="str">
        <f ca="1">IFERROR(__xludf.DUMMYFUNCTION("""COMPUTED_VALUE"""),"За")</f>
        <v>За</v>
      </c>
      <c r="EC81" s="19">
        <f ca="1">IFERROR(__xludf.DUMMYFUNCTION("""COMPUTED_VALUE"""),90)</f>
        <v>90</v>
      </c>
      <c r="ED81" s="19" t="str">
        <f ca="1">IFERROR(__xludf.DUMMYFUNCTION("""COMPUTED_VALUE"""),"Товмасян  В. Р.")</f>
        <v>Товмасян  В. Р.</v>
      </c>
      <c r="EE81" s="19" t="str">
        <f ca="1">IFERROR(__xludf.DUMMYFUNCTION("""COMPUTED_VALUE"""),"За")</f>
        <v>За</v>
      </c>
      <c r="EF81" s="19">
        <f ca="1">IFERROR(__xludf.DUMMYFUNCTION("""COMPUTED_VALUE"""),90)</f>
        <v>90</v>
      </c>
      <c r="EG81" s="19" t="str">
        <f ca="1">IFERROR(__xludf.DUMMYFUNCTION("""COMPUTED_VALUE"""),"Товмасян  В. Р.")</f>
        <v>Товмасян  В. Р.</v>
      </c>
      <c r="EH81" s="19" t="str">
        <f ca="1">IFERROR(__xludf.DUMMYFUNCTION("""COMPUTED_VALUE"""),"За")</f>
        <v>За</v>
      </c>
      <c r="EI81" s="19">
        <f ca="1">IFERROR(__xludf.DUMMYFUNCTION("""COMPUTED_VALUE"""),90)</f>
        <v>90</v>
      </c>
      <c r="EJ81" s="19" t="str">
        <f ca="1">IFERROR(__xludf.DUMMYFUNCTION("""COMPUTED_VALUE"""),"Товмасян  В. Р.")</f>
        <v>Товмасян  В. Р.</v>
      </c>
      <c r="EK81" s="19" t="str">
        <f ca="1">IFERROR(__xludf.DUMMYFUNCTION("""COMPUTED_VALUE"""),"За")</f>
        <v>За</v>
      </c>
      <c r="EL81" s="19">
        <f ca="1">IFERROR(__xludf.DUMMYFUNCTION("""COMPUTED_VALUE"""),90)</f>
        <v>90</v>
      </c>
      <c r="EM81" s="19" t="str">
        <f ca="1">IFERROR(__xludf.DUMMYFUNCTION("""COMPUTED_VALUE"""),"Товмасян  В. Р.")</f>
        <v>Товмасян  В. Р.</v>
      </c>
      <c r="EN81" s="19" t="str">
        <f ca="1">IFERROR(__xludf.DUMMYFUNCTION("""COMPUTED_VALUE"""),"Не голосував")</f>
        <v>Не голосував</v>
      </c>
      <c r="EO81" s="19">
        <f ca="1">IFERROR(__xludf.DUMMYFUNCTION("""COMPUTED_VALUE"""),90)</f>
        <v>90</v>
      </c>
      <c r="EP81" s="19" t="str">
        <f ca="1">IFERROR(__xludf.DUMMYFUNCTION("""COMPUTED_VALUE"""),"Товмасян  В. Р.")</f>
        <v>Товмасян  В. Р.</v>
      </c>
      <c r="EQ81" s="19" t="str">
        <f ca="1">IFERROR(__xludf.DUMMYFUNCTION("""COMPUTED_VALUE"""),"Проти")</f>
        <v>Проти</v>
      </c>
      <c r="ER81" s="19">
        <f ca="1">IFERROR(__xludf.DUMMYFUNCTION("""COMPUTED_VALUE"""),90)</f>
        <v>90</v>
      </c>
      <c r="ES81" s="19" t="str">
        <f ca="1">IFERROR(__xludf.DUMMYFUNCTION("""COMPUTED_VALUE"""),"Товмасян  В. Р.")</f>
        <v>Товмасян  В. Р.</v>
      </c>
      <c r="ET81" s="19" t="str">
        <f ca="1">IFERROR(__xludf.DUMMYFUNCTION("""COMPUTED_VALUE"""),"За")</f>
        <v>За</v>
      </c>
      <c r="EU81" s="19">
        <f ca="1">IFERROR(__xludf.DUMMYFUNCTION("""COMPUTED_VALUE"""),90)</f>
        <v>90</v>
      </c>
      <c r="EV81" s="19" t="str">
        <f ca="1">IFERROR(__xludf.DUMMYFUNCTION("""COMPUTED_VALUE"""),"Товмасян  В. Р.")</f>
        <v>Товмасян  В. Р.</v>
      </c>
      <c r="EW81" s="19" t="str">
        <f ca="1">IFERROR(__xludf.DUMMYFUNCTION("""COMPUTED_VALUE"""),"За")</f>
        <v>За</v>
      </c>
      <c r="EX81" s="19">
        <f ca="1">IFERROR(__xludf.DUMMYFUNCTION("""COMPUTED_VALUE"""),90)</f>
        <v>90</v>
      </c>
      <c r="EY81" s="19" t="str">
        <f ca="1">IFERROR(__xludf.DUMMYFUNCTION("""COMPUTED_VALUE"""),"Товмасян  В. Р.")</f>
        <v>Товмасян  В. Р.</v>
      </c>
      <c r="EZ81" s="19" t="str">
        <f ca="1">IFERROR(__xludf.DUMMYFUNCTION("""COMPUTED_VALUE"""),"За")</f>
        <v>За</v>
      </c>
      <c r="FA81" s="19">
        <f ca="1">IFERROR(__xludf.DUMMYFUNCTION("""COMPUTED_VALUE"""),90)</f>
        <v>90</v>
      </c>
      <c r="FB81" s="19" t="str">
        <f ca="1">IFERROR(__xludf.DUMMYFUNCTION("""COMPUTED_VALUE"""),"Товмасян  В. Р.")</f>
        <v>Товмасян  В. Р.</v>
      </c>
      <c r="FC81" s="19" t="str">
        <f ca="1">IFERROR(__xludf.DUMMYFUNCTION("""COMPUTED_VALUE"""),"За")</f>
        <v>За</v>
      </c>
      <c r="FD81" s="19">
        <f ca="1">IFERROR(__xludf.DUMMYFUNCTION("""COMPUTED_VALUE"""),90)</f>
        <v>90</v>
      </c>
      <c r="FE81" s="19" t="str">
        <f ca="1">IFERROR(__xludf.DUMMYFUNCTION("""COMPUTED_VALUE"""),"Товмасян  В. Р.")</f>
        <v>Товмасян  В. Р.</v>
      </c>
      <c r="FF81" s="19" t="str">
        <f ca="1">IFERROR(__xludf.DUMMYFUNCTION("""COMPUTED_VALUE"""),"За")</f>
        <v>За</v>
      </c>
      <c r="FG81" s="19">
        <f ca="1">IFERROR(__xludf.DUMMYFUNCTION("""COMPUTED_VALUE"""),90)</f>
        <v>90</v>
      </c>
      <c r="FH81" s="19" t="str">
        <f ca="1">IFERROR(__xludf.DUMMYFUNCTION("""COMPUTED_VALUE"""),"Товмасян  В. Р.")</f>
        <v>Товмасян  В. Р.</v>
      </c>
      <c r="FI81" s="19" t="str">
        <f ca="1">IFERROR(__xludf.DUMMYFUNCTION("""COMPUTED_VALUE"""),"За")</f>
        <v>За</v>
      </c>
      <c r="FJ81" s="19">
        <f ca="1">IFERROR(__xludf.DUMMYFUNCTION("""COMPUTED_VALUE"""),90)</f>
        <v>90</v>
      </c>
      <c r="FK81" s="19" t="str">
        <f ca="1">IFERROR(__xludf.DUMMYFUNCTION("""COMPUTED_VALUE"""),"Товмасян  В. Р.")</f>
        <v>Товмасян  В. Р.</v>
      </c>
      <c r="FL81" s="19" t="str">
        <f ca="1">IFERROR(__xludf.DUMMYFUNCTION("""COMPUTED_VALUE"""),"За")</f>
        <v>За</v>
      </c>
      <c r="FM81" s="19">
        <f ca="1">IFERROR(__xludf.DUMMYFUNCTION("""COMPUTED_VALUE"""),90)</f>
        <v>90</v>
      </c>
      <c r="FN81" s="19" t="str">
        <f ca="1">IFERROR(__xludf.DUMMYFUNCTION("""COMPUTED_VALUE"""),"Товмасян  В. Р.")</f>
        <v>Товмасян  В. Р.</v>
      </c>
      <c r="FO81" s="19" t="str">
        <f ca="1">IFERROR(__xludf.DUMMYFUNCTION("""COMPUTED_VALUE"""),"За")</f>
        <v>За</v>
      </c>
      <c r="FP81" s="19">
        <f ca="1">IFERROR(__xludf.DUMMYFUNCTION("""COMPUTED_VALUE"""),90)</f>
        <v>90</v>
      </c>
      <c r="FQ81" s="19" t="str">
        <f ca="1">IFERROR(__xludf.DUMMYFUNCTION("""COMPUTED_VALUE"""),"Товмасян  В. Р.")</f>
        <v>Товмасян  В. Р.</v>
      </c>
      <c r="FR81" s="19" t="str">
        <f ca="1">IFERROR(__xludf.DUMMYFUNCTION("""COMPUTED_VALUE"""),"Не голосував")</f>
        <v>Не голосував</v>
      </c>
      <c r="FS81" s="19">
        <f ca="1">IFERROR(__xludf.DUMMYFUNCTION("""COMPUTED_VALUE"""),90)</f>
        <v>90</v>
      </c>
      <c r="FT81" s="19" t="str">
        <f ca="1">IFERROR(__xludf.DUMMYFUNCTION("""COMPUTED_VALUE"""),"Товмасян  В. Р.")</f>
        <v>Товмасян  В. Р.</v>
      </c>
      <c r="FU81" s="19" t="str">
        <f ca="1">IFERROR(__xludf.DUMMYFUNCTION("""COMPUTED_VALUE"""),"Не голосував")</f>
        <v>Не голосував</v>
      </c>
      <c r="FV81" s="19">
        <f ca="1">IFERROR(__xludf.DUMMYFUNCTION("""COMPUTED_VALUE"""),90)</f>
        <v>90</v>
      </c>
      <c r="FW81" s="19" t="str">
        <f ca="1">IFERROR(__xludf.DUMMYFUNCTION("""COMPUTED_VALUE"""),"Товмасян  В. Р.")</f>
        <v>Товмасян  В. Р.</v>
      </c>
      <c r="FX81" s="19" t="str">
        <f ca="1">IFERROR(__xludf.DUMMYFUNCTION("""COMPUTED_VALUE"""),"За")</f>
        <v>За</v>
      </c>
      <c r="FY81" s="19">
        <f ca="1">IFERROR(__xludf.DUMMYFUNCTION("""COMPUTED_VALUE"""),90)</f>
        <v>90</v>
      </c>
      <c r="FZ81" s="19" t="str">
        <f ca="1">IFERROR(__xludf.DUMMYFUNCTION("""COMPUTED_VALUE"""),"Товмасян  В. Р.")</f>
        <v>Товмасян  В. Р.</v>
      </c>
      <c r="GA81" s="19" t="str">
        <f ca="1">IFERROR(__xludf.DUMMYFUNCTION("""COMPUTED_VALUE"""),"Проти")</f>
        <v>Проти</v>
      </c>
      <c r="GB81" s="19">
        <f ca="1">IFERROR(__xludf.DUMMYFUNCTION("""COMPUTED_VALUE"""),90)</f>
        <v>90</v>
      </c>
      <c r="GC81" s="19" t="str">
        <f ca="1">IFERROR(__xludf.DUMMYFUNCTION("""COMPUTED_VALUE"""),"Товмасян  В. Р.")</f>
        <v>Товмасян  В. Р.</v>
      </c>
      <c r="GD81" s="19" t="str">
        <f ca="1">IFERROR(__xludf.DUMMYFUNCTION("""COMPUTED_VALUE"""),"Не голосував")</f>
        <v>Не голосував</v>
      </c>
      <c r="GE81" s="19">
        <f ca="1">IFERROR(__xludf.DUMMYFUNCTION("""COMPUTED_VALUE"""),90)</f>
        <v>90</v>
      </c>
      <c r="GF81" s="19" t="str">
        <f ca="1">IFERROR(__xludf.DUMMYFUNCTION("""COMPUTED_VALUE"""),"Товмасян  В. Р.")</f>
        <v>Товмасян  В. Р.</v>
      </c>
      <c r="GG81" s="19" t="str">
        <f ca="1">IFERROR(__xludf.DUMMYFUNCTION("""COMPUTED_VALUE"""),"Не голосував")</f>
        <v>Не голосував</v>
      </c>
      <c r="GH81" s="19">
        <f ca="1">IFERROR(__xludf.DUMMYFUNCTION("""COMPUTED_VALUE"""),90)</f>
        <v>90</v>
      </c>
      <c r="GI81" s="19" t="str">
        <f ca="1">IFERROR(__xludf.DUMMYFUNCTION("""COMPUTED_VALUE"""),"Товмасян  В. Р.")</f>
        <v>Товмасян  В. Р.</v>
      </c>
      <c r="GJ81" s="19" t="str">
        <f ca="1">IFERROR(__xludf.DUMMYFUNCTION("""COMPUTED_VALUE"""),"Не голосував")</f>
        <v>Не голосував</v>
      </c>
      <c r="GK81" s="19">
        <f ca="1">IFERROR(__xludf.DUMMYFUNCTION("""COMPUTED_VALUE"""),90)</f>
        <v>90</v>
      </c>
      <c r="GL81" s="19" t="str">
        <f ca="1">IFERROR(__xludf.DUMMYFUNCTION("""COMPUTED_VALUE"""),"Товмасян  В. Р.")</f>
        <v>Товмасян  В. Р.</v>
      </c>
      <c r="GM81" s="19" t="str">
        <f ca="1">IFERROR(__xludf.DUMMYFUNCTION("""COMPUTED_VALUE"""),"Утримався")</f>
        <v>Утримався</v>
      </c>
      <c r="GN81" s="19">
        <f ca="1">IFERROR(__xludf.DUMMYFUNCTION("""COMPUTED_VALUE"""),90)</f>
        <v>90</v>
      </c>
      <c r="GO81" s="19" t="str">
        <f ca="1">IFERROR(__xludf.DUMMYFUNCTION("""COMPUTED_VALUE"""),"Товмасян  В. Р.")</f>
        <v>Товмасян  В. Р.</v>
      </c>
      <c r="GP81" s="19" t="str">
        <f ca="1">IFERROR(__xludf.DUMMYFUNCTION("""COMPUTED_VALUE"""),"Не голосував")</f>
        <v>Не голосував</v>
      </c>
      <c r="GQ81" s="19">
        <f ca="1">IFERROR(__xludf.DUMMYFUNCTION("""COMPUTED_VALUE"""),90)</f>
        <v>90</v>
      </c>
      <c r="GR81" s="19" t="str">
        <f ca="1">IFERROR(__xludf.DUMMYFUNCTION("""COMPUTED_VALUE"""),"Товмасян  В. Р.")</f>
        <v>Товмасян  В. Р.</v>
      </c>
      <c r="GS81" s="19" t="str">
        <f ca="1">IFERROR(__xludf.DUMMYFUNCTION("""COMPUTED_VALUE"""),"Не голосував")</f>
        <v>Не голосував</v>
      </c>
      <c r="GT81" s="19">
        <f ca="1">IFERROR(__xludf.DUMMYFUNCTION("""COMPUTED_VALUE"""),90)</f>
        <v>90</v>
      </c>
      <c r="GU81" s="19" t="str">
        <f ca="1">IFERROR(__xludf.DUMMYFUNCTION("""COMPUTED_VALUE"""),"Товмасян  В. Р.")</f>
        <v>Товмасян  В. Р.</v>
      </c>
      <c r="GV81" s="19" t="str">
        <f ca="1">IFERROR(__xludf.DUMMYFUNCTION("""COMPUTED_VALUE"""),"Не голосував")</f>
        <v>Не голосував</v>
      </c>
      <c r="GW81" s="19">
        <f ca="1">IFERROR(__xludf.DUMMYFUNCTION("""COMPUTED_VALUE"""),90)</f>
        <v>90</v>
      </c>
      <c r="GX81" s="19" t="str">
        <f ca="1">IFERROR(__xludf.DUMMYFUNCTION("""COMPUTED_VALUE"""),"Товмасян  В. Р.")</f>
        <v>Товмасян  В. Р.</v>
      </c>
      <c r="GY81" s="19" t="str">
        <f ca="1">IFERROR(__xludf.DUMMYFUNCTION("""COMPUTED_VALUE"""),"За")</f>
        <v>За</v>
      </c>
      <c r="GZ81" s="19">
        <f ca="1">IFERROR(__xludf.DUMMYFUNCTION("""COMPUTED_VALUE"""),90)</f>
        <v>90</v>
      </c>
      <c r="HA81" s="19" t="str">
        <f ca="1">IFERROR(__xludf.DUMMYFUNCTION("""COMPUTED_VALUE"""),"Товмасян  В. Р.")</f>
        <v>Товмасян  В. Р.</v>
      </c>
      <c r="HB81" s="19" t="str">
        <f ca="1">IFERROR(__xludf.DUMMYFUNCTION("""COMPUTED_VALUE"""),"Не голосував")</f>
        <v>Не голосував</v>
      </c>
      <c r="HC81" s="19">
        <f ca="1">IFERROR(__xludf.DUMMYFUNCTION("""COMPUTED_VALUE"""),90)</f>
        <v>90</v>
      </c>
      <c r="HD81" s="19" t="str">
        <f ca="1">IFERROR(__xludf.DUMMYFUNCTION("""COMPUTED_VALUE"""),"Товмасян  В. Р.")</f>
        <v>Товмасян  В. Р.</v>
      </c>
      <c r="HE81" s="19" t="str">
        <f ca="1">IFERROR(__xludf.DUMMYFUNCTION("""COMPUTED_VALUE"""),"Утримався")</f>
        <v>Утримався</v>
      </c>
      <c r="HF81" s="19">
        <f ca="1">IFERROR(__xludf.DUMMYFUNCTION("""COMPUTED_VALUE"""),90)</f>
        <v>90</v>
      </c>
      <c r="HG81" s="19" t="str">
        <f ca="1">IFERROR(__xludf.DUMMYFUNCTION("""COMPUTED_VALUE"""),"Товмасян  В. Р.")</f>
        <v>Товмасян  В. Р.</v>
      </c>
      <c r="HH81" s="19" t="str">
        <f ca="1">IFERROR(__xludf.DUMMYFUNCTION("""COMPUTED_VALUE"""),"Не голосував")</f>
        <v>Не голосував</v>
      </c>
      <c r="HI81" s="19">
        <f ca="1">IFERROR(__xludf.DUMMYFUNCTION("""COMPUTED_VALUE"""),90)</f>
        <v>90</v>
      </c>
      <c r="HJ81" s="19" t="str">
        <f ca="1">IFERROR(__xludf.DUMMYFUNCTION("""COMPUTED_VALUE"""),"Товмасян  В. Р.")</f>
        <v>Товмасян  В. Р.</v>
      </c>
      <c r="HK81" s="19" t="str">
        <f ca="1">IFERROR(__xludf.DUMMYFUNCTION("""COMPUTED_VALUE"""),"Не голосував")</f>
        <v>Не голосував</v>
      </c>
      <c r="HL81" s="19">
        <f ca="1">IFERROR(__xludf.DUMMYFUNCTION("""COMPUTED_VALUE"""),90)</f>
        <v>90</v>
      </c>
      <c r="HM81" s="19" t="str">
        <f ca="1">IFERROR(__xludf.DUMMYFUNCTION("""COMPUTED_VALUE"""),"Товмасян  В. Р.")</f>
        <v>Товмасян  В. Р.</v>
      </c>
      <c r="HN81" s="19" t="str">
        <f ca="1">IFERROR(__xludf.DUMMYFUNCTION("""COMPUTED_VALUE"""),"Не голосував")</f>
        <v>Не голосував</v>
      </c>
      <c r="HO81" s="19">
        <f ca="1">IFERROR(__xludf.DUMMYFUNCTION("""COMPUTED_VALUE"""),90)</f>
        <v>90</v>
      </c>
      <c r="HP81" s="19" t="str">
        <f ca="1">IFERROR(__xludf.DUMMYFUNCTION("""COMPUTED_VALUE"""),"Товмасян  В. Р.")</f>
        <v>Товмасян  В. Р.</v>
      </c>
      <c r="HQ81" s="19" t="str">
        <f ca="1">IFERROR(__xludf.DUMMYFUNCTION("""COMPUTED_VALUE"""),"Не голосував")</f>
        <v>Не голосував</v>
      </c>
      <c r="HR81" s="19">
        <f ca="1">IFERROR(__xludf.DUMMYFUNCTION("""COMPUTED_VALUE"""),90)</f>
        <v>90</v>
      </c>
      <c r="HS81" s="19" t="str">
        <f ca="1">IFERROR(__xludf.DUMMYFUNCTION("""COMPUTED_VALUE"""),"Товмасян  В. Р.")</f>
        <v>Товмасян  В. Р.</v>
      </c>
      <c r="HT81" s="19" t="str">
        <f ca="1">IFERROR(__xludf.DUMMYFUNCTION("""COMPUTED_VALUE"""),"Не голосував")</f>
        <v>Не голосував</v>
      </c>
      <c r="HU81" s="19">
        <f ca="1">IFERROR(__xludf.DUMMYFUNCTION("""COMPUTED_VALUE"""),90)</f>
        <v>90</v>
      </c>
      <c r="HV81" s="19" t="str">
        <f ca="1">IFERROR(__xludf.DUMMYFUNCTION("""COMPUTED_VALUE"""),"Товмасян  В. Р.")</f>
        <v>Товмасян  В. Р.</v>
      </c>
      <c r="HW81" s="19" t="str">
        <f ca="1">IFERROR(__xludf.DUMMYFUNCTION("""COMPUTED_VALUE"""),"За")</f>
        <v>За</v>
      </c>
      <c r="HX81" s="19">
        <f ca="1">IFERROR(__xludf.DUMMYFUNCTION("""COMPUTED_VALUE"""),90)</f>
        <v>90</v>
      </c>
      <c r="HY81" s="19" t="str">
        <f ca="1">IFERROR(__xludf.DUMMYFUNCTION("""COMPUTED_VALUE"""),"Товмасян  В. Р.")</f>
        <v>Товмасян  В. Р.</v>
      </c>
      <c r="HZ81" s="19" t="str">
        <f ca="1">IFERROR(__xludf.DUMMYFUNCTION("""COMPUTED_VALUE"""),"Не голосував")</f>
        <v>Не голосував</v>
      </c>
      <c r="IA81" s="19">
        <f ca="1">IFERROR(__xludf.DUMMYFUNCTION("""COMPUTED_VALUE"""),90)</f>
        <v>90</v>
      </c>
      <c r="IB81" s="19" t="str">
        <f ca="1">IFERROR(__xludf.DUMMYFUNCTION("""COMPUTED_VALUE"""),"Товмасян  В. Р.")</f>
        <v>Товмасян  В. Р.</v>
      </c>
      <c r="IC81" s="19" t="str">
        <f ca="1">IFERROR(__xludf.DUMMYFUNCTION("""COMPUTED_VALUE"""),"Утримався")</f>
        <v>Утримався</v>
      </c>
      <c r="ID81" s="19">
        <f ca="1">IFERROR(__xludf.DUMMYFUNCTION("""COMPUTED_VALUE"""),90)</f>
        <v>90</v>
      </c>
      <c r="IE81" s="19" t="str">
        <f ca="1">IFERROR(__xludf.DUMMYFUNCTION("""COMPUTED_VALUE"""),"Товмасян  В. Р.")</f>
        <v>Товмасян  В. Р.</v>
      </c>
      <c r="IF81" s="19" t="str">
        <f ca="1">IFERROR(__xludf.DUMMYFUNCTION("""COMPUTED_VALUE"""),"Утримався")</f>
        <v>Утримався</v>
      </c>
      <c r="IG81" s="19">
        <f ca="1">IFERROR(__xludf.DUMMYFUNCTION("""COMPUTED_VALUE"""),90)</f>
        <v>90</v>
      </c>
      <c r="IH81" s="19" t="str">
        <f ca="1">IFERROR(__xludf.DUMMYFUNCTION("""COMPUTED_VALUE"""),"Товмасян  В. Р.")</f>
        <v>Товмасян  В. Р.</v>
      </c>
      <c r="II81" s="19" t="str">
        <f ca="1">IFERROR(__xludf.DUMMYFUNCTION("""COMPUTED_VALUE"""),"Не голосував")</f>
        <v>Не голосував</v>
      </c>
      <c r="IJ81" s="19">
        <f ca="1">IFERROR(__xludf.DUMMYFUNCTION("""COMPUTED_VALUE"""),90)</f>
        <v>90</v>
      </c>
      <c r="IK81" s="19" t="str">
        <f ca="1">IFERROR(__xludf.DUMMYFUNCTION("""COMPUTED_VALUE"""),"Товмасян  В. Р.")</f>
        <v>Товмасян  В. Р.</v>
      </c>
      <c r="IL81" s="19" t="str">
        <f ca="1">IFERROR(__xludf.DUMMYFUNCTION("""COMPUTED_VALUE"""),"Не голосував")</f>
        <v>Не голосував</v>
      </c>
      <c r="IM81" s="19">
        <f ca="1">IFERROR(__xludf.DUMMYFUNCTION("""COMPUTED_VALUE"""),90)</f>
        <v>90</v>
      </c>
      <c r="IN81" s="19" t="str">
        <f ca="1">IFERROR(__xludf.DUMMYFUNCTION("""COMPUTED_VALUE"""),"Товмасян  В. Р.")</f>
        <v>Товмасян  В. Р.</v>
      </c>
      <c r="IO81" s="19" t="str">
        <f ca="1">IFERROR(__xludf.DUMMYFUNCTION("""COMPUTED_VALUE"""),"Не голосував")</f>
        <v>Не голосував</v>
      </c>
      <c r="IP81" s="19">
        <f ca="1">IFERROR(__xludf.DUMMYFUNCTION("""COMPUTED_VALUE"""),90)</f>
        <v>90</v>
      </c>
      <c r="IQ81" s="19" t="str">
        <f ca="1">IFERROR(__xludf.DUMMYFUNCTION("""COMPUTED_VALUE"""),"Товмасян  В. Р.")</f>
        <v>Товмасян  В. Р.</v>
      </c>
      <c r="IR81" s="19" t="str">
        <f ca="1">IFERROR(__xludf.DUMMYFUNCTION("""COMPUTED_VALUE"""),"Не голосував")</f>
        <v>Не голосував</v>
      </c>
      <c r="IS81" s="19">
        <f ca="1">IFERROR(__xludf.DUMMYFUNCTION("""COMPUTED_VALUE"""),90)</f>
        <v>90</v>
      </c>
      <c r="IT81" s="19" t="str">
        <f ca="1">IFERROR(__xludf.DUMMYFUNCTION("""COMPUTED_VALUE"""),"Товмасян  В. Р.")</f>
        <v>Товмасян  В. Р.</v>
      </c>
      <c r="IU81" s="19" t="str">
        <f ca="1">IFERROR(__xludf.DUMMYFUNCTION("""COMPUTED_VALUE"""),"Не голосував")</f>
        <v>Не голосував</v>
      </c>
      <c r="IV81" s="19">
        <f ca="1">IFERROR(__xludf.DUMMYFUNCTION("""COMPUTED_VALUE"""),90)</f>
        <v>90</v>
      </c>
      <c r="IW81" s="19" t="str">
        <f ca="1">IFERROR(__xludf.DUMMYFUNCTION("""COMPUTED_VALUE"""),"Товмасян  В. Р.")</f>
        <v>Товмасян  В. Р.</v>
      </c>
      <c r="IX81" s="19" t="str">
        <f ca="1">IFERROR(__xludf.DUMMYFUNCTION("""COMPUTED_VALUE"""),"Не голосував")</f>
        <v>Не голосував</v>
      </c>
      <c r="IY81" s="19">
        <f ca="1">IFERROR(__xludf.DUMMYFUNCTION("""COMPUTED_VALUE"""),90)</f>
        <v>90</v>
      </c>
      <c r="IZ81" s="19" t="str">
        <f ca="1">IFERROR(__xludf.DUMMYFUNCTION("""COMPUTED_VALUE"""),"Товмасян  В. Р.")</f>
        <v>Товмасян  В. Р.</v>
      </c>
      <c r="JA81" s="19" t="str">
        <f ca="1">IFERROR(__xludf.DUMMYFUNCTION("""COMPUTED_VALUE"""),"Не голосував")</f>
        <v>Не голосував</v>
      </c>
      <c r="JB81" s="19">
        <f ca="1">IFERROR(__xludf.DUMMYFUNCTION("""COMPUTED_VALUE"""),90)</f>
        <v>90</v>
      </c>
      <c r="JC81" s="19" t="str">
        <f ca="1">IFERROR(__xludf.DUMMYFUNCTION("""COMPUTED_VALUE"""),"Товмасян  В. Р.")</f>
        <v>Товмасян  В. Р.</v>
      </c>
      <c r="JD81" s="19" t="str">
        <f ca="1">IFERROR(__xludf.DUMMYFUNCTION("""COMPUTED_VALUE"""),"За")</f>
        <v>За</v>
      </c>
      <c r="JE81" s="19">
        <f ca="1">IFERROR(__xludf.DUMMYFUNCTION("""COMPUTED_VALUE"""),90)</f>
        <v>90</v>
      </c>
      <c r="JF81" s="19" t="str">
        <f ca="1">IFERROR(__xludf.DUMMYFUNCTION("""COMPUTED_VALUE"""),"Товмасян  В. Р.")</f>
        <v>Товмасян  В. Р.</v>
      </c>
      <c r="JG81" s="19" t="str">
        <f ca="1">IFERROR(__xludf.DUMMYFUNCTION("""COMPUTED_VALUE"""),"За")</f>
        <v>За</v>
      </c>
      <c r="JH81" s="19">
        <f ca="1">IFERROR(__xludf.DUMMYFUNCTION("""COMPUTED_VALUE"""),90)</f>
        <v>90</v>
      </c>
      <c r="JI81" s="19" t="str">
        <f ca="1">IFERROR(__xludf.DUMMYFUNCTION("""COMPUTED_VALUE"""),"Товмасян  В. Р.")</f>
        <v>Товмасян  В. Р.</v>
      </c>
      <c r="JJ81" s="19" t="str">
        <f ca="1">IFERROR(__xludf.DUMMYFUNCTION("""COMPUTED_VALUE"""),"За")</f>
        <v>За</v>
      </c>
      <c r="JK81" s="19">
        <f ca="1">IFERROR(__xludf.DUMMYFUNCTION("""COMPUTED_VALUE"""),90)</f>
        <v>90</v>
      </c>
      <c r="JL81" s="19" t="str">
        <f ca="1">IFERROR(__xludf.DUMMYFUNCTION("""COMPUTED_VALUE"""),"Товмасян  В. Р.")</f>
        <v>Товмасян  В. Р.</v>
      </c>
      <c r="JM81" s="19" t="str">
        <f ca="1">IFERROR(__xludf.DUMMYFUNCTION("""COMPUTED_VALUE"""),"За")</f>
        <v>За</v>
      </c>
      <c r="JN81" s="19">
        <f ca="1">IFERROR(__xludf.DUMMYFUNCTION("""COMPUTED_VALUE"""),90)</f>
        <v>90</v>
      </c>
      <c r="JO81" s="19" t="str">
        <f ca="1">IFERROR(__xludf.DUMMYFUNCTION("""COMPUTED_VALUE"""),"Товмасян  В. Р.")</f>
        <v>Товмасян  В. Р.</v>
      </c>
      <c r="JP81" s="19" t="str">
        <f ca="1">IFERROR(__xludf.DUMMYFUNCTION("""COMPUTED_VALUE"""),"Не голосував")</f>
        <v>Не голосував</v>
      </c>
      <c r="JQ81" s="19">
        <f ca="1">IFERROR(__xludf.DUMMYFUNCTION("""COMPUTED_VALUE"""),90)</f>
        <v>90</v>
      </c>
      <c r="JR81" s="19" t="str">
        <f ca="1">IFERROR(__xludf.DUMMYFUNCTION("""COMPUTED_VALUE"""),"Товмасян  В. Р.")</f>
        <v>Товмасян  В. Р.</v>
      </c>
      <c r="JS81" s="19" t="str">
        <f ca="1">IFERROR(__xludf.DUMMYFUNCTION("""COMPUTED_VALUE"""),"Не голосував")</f>
        <v>Не голосував</v>
      </c>
      <c r="JT81" s="19">
        <f ca="1">IFERROR(__xludf.DUMMYFUNCTION("""COMPUTED_VALUE"""),90)</f>
        <v>90</v>
      </c>
      <c r="JU81" s="19" t="str">
        <f ca="1">IFERROR(__xludf.DUMMYFUNCTION("""COMPUTED_VALUE"""),"Товмасян  В. Р.")</f>
        <v>Товмасян  В. Р.</v>
      </c>
      <c r="JV81" s="19" t="str">
        <f ca="1">IFERROR(__xludf.DUMMYFUNCTION("""COMPUTED_VALUE"""),"Не голосував")</f>
        <v>Не голосував</v>
      </c>
      <c r="JW81" s="19">
        <f ca="1">IFERROR(__xludf.DUMMYFUNCTION("""COMPUTED_VALUE"""),90)</f>
        <v>90</v>
      </c>
      <c r="JX81" s="19" t="str">
        <f ca="1">IFERROR(__xludf.DUMMYFUNCTION("""COMPUTED_VALUE"""),"Товмасян  В. Р.")</f>
        <v>Товмасян  В. Р.</v>
      </c>
      <c r="JY81" s="19" t="str">
        <f ca="1">IFERROR(__xludf.DUMMYFUNCTION("""COMPUTED_VALUE"""),"Не голосував")</f>
        <v>Не голосував</v>
      </c>
      <c r="JZ81" s="19">
        <f ca="1">IFERROR(__xludf.DUMMYFUNCTION("""COMPUTED_VALUE"""),90)</f>
        <v>90</v>
      </c>
      <c r="KA81" s="19" t="str">
        <f ca="1">IFERROR(__xludf.DUMMYFUNCTION("""COMPUTED_VALUE"""),"Товмасян  В. Р.")</f>
        <v>Товмасян  В. Р.</v>
      </c>
      <c r="KB81" s="19" t="str">
        <f ca="1">IFERROR(__xludf.DUMMYFUNCTION("""COMPUTED_VALUE"""),"Не голосував")</f>
        <v>Не голосував</v>
      </c>
      <c r="KC81" s="19">
        <f ca="1">IFERROR(__xludf.DUMMYFUNCTION("""COMPUTED_VALUE"""),90)</f>
        <v>90</v>
      </c>
      <c r="KD81" s="19" t="str">
        <f ca="1">IFERROR(__xludf.DUMMYFUNCTION("""COMPUTED_VALUE"""),"Товмасян  В. Р.")</f>
        <v>Товмасян  В. Р.</v>
      </c>
      <c r="KE81" s="19" t="str">
        <f ca="1">IFERROR(__xludf.DUMMYFUNCTION("""COMPUTED_VALUE"""),"Не голосував")</f>
        <v>Не голосував</v>
      </c>
      <c r="KF81" s="19">
        <f ca="1">IFERROR(__xludf.DUMMYFUNCTION("""COMPUTED_VALUE"""),90)</f>
        <v>90</v>
      </c>
      <c r="KG81" s="19" t="str">
        <f ca="1">IFERROR(__xludf.DUMMYFUNCTION("""COMPUTED_VALUE"""),"Товмасян  В. Р.")</f>
        <v>Товмасян  В. Р.</v>
      </c>
      <c r="KH81" s="19" t="str">
        <f ca="1">IFERROR(__xludf.DUMMYFUNCTION("""COMPUTED_VALUE"""),"Не голосував")</f>
        <v>Не голосував</v>
      </c>
      <c r="KI81" s="19">
        <f ca="1">IFERROR(__xludf.DUMMYFUNCTION("""COMPUTED_VALUE"""),90)</f>
        <v>90</v>
      </c>
      <c r="KJ81" s="19" t="str">
        <f ca="1">IFERROR(__xludf.DUMMYFUNCTION("""COMPUTED_VALUE"""),"Товмасян  В. Р.")</f>
        <v>Товмасян  В. Р.</v>
      </c>
      <c r="KK81" s="19" t="str">
        <f ca="1">IFERROR(__xludf.DUMMYFUNCTION("""COMPUTED_VALUE"""),"Не голосував")</f>
        <v>Не голосував</v>
      </c>
      <c r="KL81" s="19">
        <f ca="1">IFERROR(__xludf.DUMMYFUNCTION("""COMPUTED_VALUE"""),90)</f>
        <v>90</v>
      </c>
      <c r="KM81" s="19" t="str">
        <f ca="1">IFERROR(__xludf.DUMMYFUNCTION("""COMPUTED_VALUE"""),"Товмасян  В. Р.")</f>
        <v>Товмасян  В. Р.</v>
      </c>
      <c r="KN81" s="19" t="str">
        <f ca="1">IFERROR(__xludf.DUMMYFUNCTION("""COMPUTED_VALUE"""),"Не голосував")</f>
        <v>Не голосував</v>
      </c>
      <c r="KO81" s="19">
        <f ca="1">IFERROR(__xludf.DUMMYFUNCTION("""COMPUTED_VALUE"""),90)</f>
        <v>90</v>
      </c>
      <c r="KP81" s="19" t="str">
        <f ca="1">IFERROR(__xludf.DUMMYFUNCTION("""COMPUTED_VALUE"""),"Товмасян  В. Р.")</f>
        <v>Товмасян  В. Р.</v>
      </c>
      <c r="KQ81" s="19" t="str">
        <f ca="1">IFERROR(__xludf.DUMMYFUNCTION("""COMPUTED_VALUE"""),"Не голосував")</f>
        <v>Не голосував</v>
      </c>
      <c r="KR81" s="19">
        <f ca="1">IFERROR(__xludf.DUMMYFUNCTION("""COMPUTED_VALUE"""),90)</f>
        <v>90</v>
      </c>
      <c r="KS81" s="19" t="str">
        <f ca="1">IFERROR(__xludf.DUMMYFUNCTION("""COMPUTED_VALUE"""),"Товмасян  В. Р.")</f>
        <v>Товмасян  В. Р.</v>
      </c>
      <c r="KT81" s="19" t="str">
        <f ca="1">IFERROR(__xludf.DUMMYFUNCTION("""COMPUTED_VALUE"""),"За")</f>
        <v>За</v>
      </c>
      <c r="KU81" s="19">
        <f ca="1">IFERROR(__xludf.DUMMYFUNCTION("""COMPUTED_VALUE"""),90)</f>
        <v>90</v>
      </c>
      <c r="KV81" s="19" t="str">
        <f ca="1">IFERROR(__xludf.DUMMYFUNCTION("""COMPUTED_VALUE"""),"Товмасян  В. Р.")</f>
        <v>Товмасян  В. Р.</v>
      </c>
      <c r="KW81" s="19" t="str">
        <f ca="1">IFERROR(__xludf.DUMMYFUNCTION("""COMPUTED_VALUE"""),"Утримався")</f>
        <v>Утримався</v>
      </c>
      <c r="KX81" s="19">
        <f ca="1">IFERROR(__xludf.DUMMYFUNCTION("""COMPUTED_VALUE"""),90)</f>
        <v>90</v>
      </c>
      <c r="KY81" s="19" t="str">
        <f ca="1">IFERROR(__xludf.DUMMYFUNCTION("""COMPUTED_VALUE"""),"Товмасян  В. Р.")</f>
        <v>Товмасян  В. Р.</v>
      </c>
      <c r="KZ81" s="19" t="str">
        <f ca="1">IFERROR(__xludf.DUMMYFUNCTION("""COMPUTED_VALUE"""),"Утримався")</f>
        <v>Утримався</v>
      </c>
      <c r="LA81" s="19">
        <f ca="1">IFERROR(__xludf.DUMMYFUNCTION("""COMPUTED_VALUE"""),90)</f>
        <v>90</v>
      </c>
      <c r="LB81" s="19" t="str">
        <f ca="1">IFERROR(__xludf.DUMMYFUNCTION("""COMPUTED_VALUE"""),"Товмасян  В. Р.")</f>
        <v>Товмасян  В. Р.</v>
      </c>
      <c r="LC81" s="19" t="str">
        <f ca="1">IFERROR(__xludf.DUMMYFUNCTION("""COMPUTED_VALUE"""),"Утримався")</f>
        <v>Утримався</v>
      </c>
      <c r="LD81" s="19">
        <f ca="1">IFERROR(__xludf.DUMMYFUNCTION("""COMPUTED_VALUE"""),90)</f>
        <v>90</v>
      </c>
      <c r="LE81" s="19" t="str">
        <f ca="1">IFERROR(__xludf.DUMMYFUNCTION("""COMPUTED_VALUE"""),"Товмасян  В. Р.")</f>
        <v>Товмасян  В. Р.</v>
      </c>
      <c r="LF81" s="19" t="str">
        <f ca="1">IFERROR(__xludf.DUMMYFUNCTION("""COMPUTED_VALUE"""),"За")</f>
        <v>За</v>
      </c>
      <c r="LG81" s="19">
        <f ca="1">IFERROR(__xludf.DUMMYFUNCTION("""COMPUTED_VALUE"""),90)</f>
        <v>90</v>
      </c>
      <c r="LH81" s="19" t="str">
        <f ca="1">IFERROR(__xludf.DUMMYFUNCTION("""COMPUTED_VALUE"""),"Товмасян  В. Р.")</f>
        <v>Товмасян  В. Р.</v>
      </c>
      <c r="LI81" s="19" t="str">
        <f ca="1">IFERROR(__xludf.DUMMYFUNCTION("""COMPUTED_VALUE"""),"За")</f>
        <v>За</v>
      </c>
      <c r="LJ81" s="19">
        <f ca="1">IFERROR(__xludf.DUMMYFUNCTION("""COMPUTED_VALUE"""),90)</f>
        <v>90</v>
      </c>
      <c r="LK81" s="19" t="str">
        <f ca="1">IFERROR(__xludf.DUMMYFUNCTION("""COMPUTED_VALUE"""),"Товмасян  В. Р.")</f>
        <v>Товмасян  В. Р.</v>
      </c>
      <c r="LL81" s="19" t="str">
        <f ca="1">IFERROR(__xludf.DUMMYFUNCTION("""COMPUTED_VALUE"""),"За")</f>
        <v>За</v>
      </c>
      <c r="LM81" s="19">
        <f ca="1">IFERROR(__xludf.DUMMYFUNCTION("""COMPUTED_VALUE"""),90)</f>
        <v>90</v>
      </c>
      <c r="LN81" s="19" t="str">
        <f ca="1">IFERROR(__xludf.DUMMYFUNCTION("""COMPUTED_VALUE"""),"Товмасян  В. Р.")</f>
        <v>Товмасян  В. Р.</v>
      </c>
      <c r="LO81" s="19" t="str">
        <f ca="1">IFERROR(__xludf.DUMMYFUNCTION("""COMPUTED_VALUE"""),"За")</f>
        <v>За</v>
      </c>
      <c r="LP81" s="19">
        <f ca="1">IFERROR(__xludf.DUMMYFUNCTION("""COMPUTED_VALUE"""),90)</f>
        <v>90</v>
      </c>
      <c r="LQ81" s="19" t="str">
        <f ca="1">IFERROR(__xludf.DUMMYFUNCTION("""COMPUTED_VALUE"""),"Товмасян  В. Р.")</f>
        <v>Товмасян  В. Р.</v>
      </c>
      <c r="LR81" s="19" t="str">
        <f ca="1">IFERROR(__xludf.DUMMYFUNCTION("""COMPUTED_VALUE"""),"За")</f>
        <v>За</v>
      </c>
      <c r="LS81" s="19">
        <f ca="1">IFERROR(__xludf.DUMMYFUNCTION("""COMPUTED_VALUE"""),90)</f>
        <v>90</v>
      </c>
      <c r="LT81" s="19" t="str">
        <f ca="1">IFERROR(__xludf.DUMMYFUNCTION("""COMPUTED_VALUE"""),"Товмасян  В. Р.")</f>
        <v>Товмасян  В. Р.</v>
      </c>
      <c r="LU81" s="19" t="str">
        <f ca="1">IFERROR(__xludf.DUMMYFUNCTION("""COMPUTED_VALUE"""),"За")</f>
        <v>За</v>
      </c>
      <c r="LV81" s="19">
        <f ca="1">IFERROR(__xludf.DUMMYFUNCTION("""COMPUTED_VALUE"""),90)</f>
        <v>90</v>
      </c>
      <c r="LW81" s="19" t="str">
        <f ca="1">IFERROR(__xludf.DUMMYFUNCTION("""COMPUTED_VALUE"""),"Товмасян  В. Р.")</f>
        <v>Товмасян  В. Р.</v>
      </c>
      <c r="LX81" s="19" t="str">
        <f ca="1">IFERROR(__xludf.DUMMYFUNCTION("""COMPUTED_VALUE"""),"Не голосував")</f>
        <v>Не голосував</v>
      </c>
      <c r="LY81" s="19">
        <f ca="1">IFERROR(__xludf.DUMMYFUNCTION("""COMPUTED_VALUE"""),90)</f>
        <v>90</v>
      </c>
      <c r="LZ81" s="19" t="str">
        <f ca="1">IFERROR(__xludf.DUMMYFUNCTION("""COMPUTED_VALUE"""),"Товмасян  В. Р.")</f>
        <v>Товмасян  В. Р.</v>
      </c>
      <c r="MA81" s="19" t="str">
        <f ca="1">IFERROR(__xludf.DUMMYFUNCTION("""COMPUTED_VALUE"""),"Не голосував")</f>
        <v>Не голосував</v>
      </c>
      <c r="MB81" s="19">
        <f ca="1">IFERROR(__xludf.DUMMYFUNCTION("""COMPUTED_VALUE"""),90)</f>
        <v>90</v>
      </c>
      <c r="MC81" s="19" t="str">
        <f ca="1">IFERROR(__xludf.DUMMYFUNCTION("""COMPUTED_VALUE"""),"Товмасян  В. Р.")</f>
        <v>Товмасян  В. Р.</v>
      </c>
      <c r="MD81" s="19" t="str">
        <f ca="1">IFERROR(__xludf.DUMMYFUNCTION("""COMPUTED_VALUE"""),"За")</f>
        <v>За</v>
      </c>
      <c r="ME81" s="19">
        <f ca="1">IFERROR(__xludf.DUMMYFUNCTION("""COMPUTED_VALUE"""),90)</f>
        <v>90</v>
      </c>
      <c r="MF81" s="19" t="str">
        <f ca="1">IFERROR(__xludf.DUMMYFUNCTION("""COMPUTED_VALUE"""),"Товмасян  В. Р.")</f>
        <v>Товмасян  В. Р.</v>
      </c>
      <c r="MG81" s="19" t="str">
        <f ca="1">IFERROR(__xludf.DUMMYFUNCTION("""COMPUTED_VALUE"""),"За")</f>
        <v>За</v>
      </c>
      <c r="MH81" s="19">
        <f ca="1">IFERROR(__xludf.DUMMYFUNCTION("""COMPUTED_VALUE"""),90)</f>
        <v>90</v>
      </c>
      <c r="MI81" s="19" t="str">
        <f ca="1">IFERROR(__xludf.DUMMYFUNCTION("""COMPUTED_VALUE"""),"Товмасян  В. Р.")</f>
        <v>Товмасян  В. Р.</v>
      </c>
      <c r="MJ81" s="19" t="str">
        <f ca="1">IFERROR(__xludf.DUMMYFUNCTION("""COMPUTED_VALUE"""),"За")</f>
        <v>За</v>
      </c>
      <c r="MK81" s="19">
        <f ca="1">IFERROR(__xludf.DUMMYFUNCTION("""COMPUTED_VALUE"""),90)</f>
        <v>90</v>
      </c>
      <c r="ML81" s="19" t="str">
        <f ca="1">IFERROR(__xludf.DUMMYFUNCTION("""COMPUTED_VALUE"""),"Товмасян  В. Р.")</f>
        <v>Товмасян  В. Р.</v>
      </c>
      <c r="MM81" s="19" t="str">
        <f ca="1">IFERROR(__xludf.DUMMYFUNCTION("""COMPUTED_VALUE"""),"Не голосував")</f>
        <v>Не голосував</v>
      </c>
      <c r="MN81" s="19">
        <f ca="1">IFERROR(__xludf.DUMMYFUNCTION("""COMPUTED_VALUE"""),90)</f>
        <v>90</v>
      </c>
      <c r="MO81" s="19" t="str">
        <f ca="1">IFERROR(__xludf.DUMMYFUNCTION("""COMPUTED_VALUE"""),"Товмасян  В. Р.")</f>
        <v>Товмасян  В. Р.</v>
      </c>
      <c r="MP81" s="19" t="str">
        <f ca="1">IFERROR(__xludf.DUMMYFUNCTION("""COMPUTED_VALUE"""),"За")</f>
        <v>За</v>
      </c>
      <c r="MQ81" s="19">
        <f ca="1">IFERROR(__xludf.DUMMYFUNCTION("""COMPUTED_VALUE"""),90)</f>
        <v>90</v>
      </c>
      <c r="MR81" s="19" t="str">
        <f ca="1">IFERROR(__xludf.DUMMYFUNCTION("""COMPUTED_VALUE"""),"Товмасян  В. Р.")</f>
        <v>Товмасян  В. Р.</v>
      </c>
      <c r="MS81" s="19" t="str">
        <f ca="1">IFERROR(__xludf.DUMMYFUNCTION("""COMPUTED_VALUE"""),"Не голосував")</f>
        <v>Не голосував</v>
      </c>
      <c r="MT81" s="19">
        <f ca="1">IFERROR(__xludf.DUMMYFUNCTION("""COMPUTED_VALUE"""),90)</f>
        <v>90</v>
      </c>
      <c r="MU81" s="19" t="str">
        <f ca="1">IFERROR(__xludf.DUMMYFUNCTION("""COMPUTED_VALUE"""),"Товмасян  В. Р.")</f>
        <v>Товмасян  В. Р.</v>
      </c>
      <c r="MV81" s="19" t="str">
        <f ca="1">IFERROR(__xludf.DUMMYFUNCTION("""COMPUTED_VALUE"""),"Не голосував")</f>
        <v>Не голосував</v>
      </c>
      <c r="MW81" s="19">
        <f ca="1">IFERROR(__xludf.DUMMYFUNCTION("""COMPUTED_VALUE"""),90)</f>
        <v>90</v>
      </c>
      <c r="MX81" s="19" t="str">
        <f ca="1">IFERROR(__xludf.DUMMYFUNCTION("""COMPUTED_VALUE"""),"Товмасян  В. Р.")</f>
        <v>Товмасян  В. Р.</v>
      </c>
      <c r="MY81" s="19" t="str">
        <f ca="1">IFERROR(__xludf.DUMMYFUNCTION("""COMPUTED_VALUE"""),"Не голосував")</f>
        <v>Не голосував</v>
      </c>
      <c r="MZ81" s="19">
        <f ca="1">IFERROR(__xludf.DUMMYFUNCTION("""COMPUTED_VALUE"""),90)</f>
        <v>90</v>
      </c>
      <c r="NA81" s="19" t="str">
        <f ca="1">IFERROR(__xludf.DUMMYFUNCTION("""COMPUTED_VALUE"""),"Товмасян  В. Р.")</f>
        <v>Товмасян  В. Р.</v>
      </c>
      <c r="NB81" s="19" t="str">
        <f ca="1">IFERROR(__xludf.DUMMYFUNCTION("""COMPUTED_VALUE"""),"Не голосував")</f>
        <v>Не голосував</v>
      </c>
      <c r="NC81" s="19">
        <f ca="1">IFERROR(__xludf.DUMMYFUNCTION("""COMPUTED_VALUE"""),90)</f>
        <v>90</v>
      </c>
      <c r="ND81" s="19" t="str">
        <f ca="1">IFERROR(__xludf.DUMMYFUNCTION("""COMPUTED_VALUE"""),"Товмасян  В. Р.")</f>
        <v>Товмасян  В. Р.</v>
      </c>
      <c r="NE81" s="19" t="str">
        <f ca="1">IFERROR(__xludf.DUMMYFUNCTION("""COMPUTED_VALUE"""),"Не голосував")</f>
        <v>Не голосував</v>
      </c>
      <c r="NF81" s="19">
        <f ca="1">IFERROR(__xludf.DUMMYFUNCTION("""COMPUTED_VALUE"""),90)</f>
        <v>90</v>
      </c>
      <c r="NG81" s="19" t="str">
        <f ca="1">IFERROR(__xludf.DUMMYFUNCTION("""COMPUTED_VALUE"""),"Товмасян  В. Р.")</f>
        <v>Товмасян  В. Р.</v>
      </c>
      <c r="NH81" s="19" t="str">
        <f ca="1">IFERROR(__xludf.DUMMYFUNCTION("""COMPUTED_VALUE"""),"Не голосував")</f>
        <v>Не голосував</v>
      </c>
      <c r="NI81" s="19">
        <f ca="1">IFERROR(__xludf.DUMMYFUNCTION("""COMPUTED_VALUE"""),90)</f>
        <v>90</v>
      </c>
      <c r="NJ81" s="19" t="str">
        <f ca="1">IFERROR(__xludf.DUMMYFUNCTION("""COMPUTED_VALUE"""),"Товмасян  В. Р.")</f>
        <v>Товмасян  В. Р.</v>
      </c>
      <c r="NK81" s="19" t="str">
        <f ca="1">IFERROR(__xludf.DUMMYFUNCTION("""COMPUTED_VALUE"""),"За")</f>
        <v>За</v>
      </c>
      <c r="NL81" s="19">
        <f ca="1">IFERROR(__xludf.DUMMYFUNCTION("""COMPUTED_VALUE"""),90)</f>
        <v>90</v>
      </c>
      <c r="NM81" s="19" t="str">
        <f ca="1">IFERROR(__xludf.DUMMYFUNCTION("""COMPUTED_VALUE"""),"Товмасян  В. Р.")</f>
        <v>Товмасян  В. Р.</v>
      </c>
      <c r="NN81" s="19" t="str">
        <f ca="1">IFERROR(__xludf.DUMMYFUNCTION("""COMPUTED_VALUE"""),"Не голосував")</f>
        <v>Не голосував</v>
      </c>
      <c r="NO81" s="19">
        <f ca="1">IFERROR(__xludf.DUMMYFUNCTION("""COMPUTED_VALUE"""),90)</f>
        <v>90</v>
      </c>
      <c r="NP81" s="19" t="str">
        <f ca="1">IFERROR(__xludf.DUMMYFUNCTION("""COMPUTED_VALUE"""),"Товмасян  В. Р.")</f>
        <v>Товмасян  В. Р.</v>
      </c>
      <c r="NQ81" s="19" t="str">
        <f ca="1">IFERROR(__xludf.DUMMYFUNCTION("""COMPUTED_VALUE"""),"За")</f>
        <v>За</v>
      </c>
      <c r="NR81" s="19">
        <f ca="1">IFERROR(__xludf.DUMMYFUNCTION("""COMPUTED_VALUE"""),90)</f>
        <v>90</v>
      </c>
      <c r="NS81" s="19" t="str">
        <f ca="1">IFERROR(__xludf.DUMMYFUNCTION("""COMPUTED_VALUE"""),"Товмасян  В. Р.")</f>
        <v>Товмасян  В. Р.</v>
      </c>
      <c r="NT81" s="19" t="str">
        <f ca="1">IFERROR(__xludf.DUMMYFUNCTION("""COMPUTED_VALUE"""),"Не голосував")</f>
        <v>Не голосував</v>
      </c>
      <c r="NU81" s="19">
        <f ca="1">IFERROR(__xludf.DUMMYFUNCTION("""COMPUTED_VALUE"""),90)</f>
        <v>90</v>
      </c>
      <c r="NV81" s="19" t="str">
        <f ca="1">IFERROR(__xludf.DUMMYFUNCTION("""COMPUTED_VALUE"""),"Товмасян  В. Р.")</f>
        <v>Товмасян  В. Р.</v>
      </c>
      <c r="NW81" s="19" t="str">
        <f ca="1">IFERROR(__xludf.DUMMYFUNCTION("""COMPUTED_VALUE"""),"Не голосував")</f>
        <v>Не голосував</v>
      </c>
      <c r="NX81" s="19">
        <f ca="1">IFERROR(__xludf.DUMMYFUNCTION("""COMPUTED_VALUE"""),90)</f>
        <v>90</v>
      </c>
      <c r="NY81" s="19" t="str">
        <f ca="1">IFERROR(__xludf.DUMMYFUNCTION("""COMPUTED_VALUE"""),"Товмасян  В. Р.")</f>
        <v>Товмасян  В. Р.</v>
      </c>
      <c r="NZ81" s="19" t="str">
        <f ca="1">IFERROR(__xludf.DUMMYFUNCTION("""COMPUTED_VALUE"""),"Не голосував")</f>
        <v>Не голосував</v>
      </c>
      <c r="OA81" s="19">
        <f ca="1">IFERROR(__xludf.DUMMYFUNCTION("""COMPUTED_VALUE"""),90)</f>
        <v>90</v>
      </c>
      <c r="OB81" s="19" t="str">
        <f ca="1">IFERROR(__xludf.DUMMYFUNCTION("""COMPUTED_VALUE"""),"Товмасян  В. Р.")</f>
        <v>Товмасян  В. Р.</v>
      </c>
      <c r="OC81" s="19" t="str">
        <f ca="1">IFERROR(__xludf.DUMMYFUNCTION("""COMPUTED_VALUE"""),"За")</f>
        <v>За</v>
      </c>
      <c r="OD81" s="19">
        <f ca="1">IFERROR(__xludf.DUMMYFUNCTION("""COMPUTED_VALUE"""),90)</f>
        <v>90</v>
      </c>
      <c r="OE81" s="19" t="str">
        <f ca="1">IFERROR(__xludf.DUMMYFUNCTION("""COMPUTED_VALUE"""),"Товмасян  В. Р.")</f>
        <v>Товмасян  В. Р.</v>
      </c>
      <c r="OF81" s="19" t="str">
        <f ca="1">IFERROR(__xludf.DUMMYFUNCTION("""COMPUTED_VALUE"""),"Не голосував")</f>
        <v>Не голосував</v>
      </c>
      <c r="OG81" s="19">
        <f ca="1">IFERROR(__xludf.DUMMYFUNCTION("""COMPUTED_VALUE"""),90)</f>
        <v>90</v>
      </c>
      <c r="OH81" s="19" t="str">
        <f ca="1">IFERROR(__xludf.DUMMYFUNCTION("""COMPUTED_VALUE"""),"Товмасян  В. Р.")</f>
        <v>Товмасян  В. Р.</v>
      </c>
      <c r="OI81" s="19" t="str">
        <f ca="1">IFERROR(__xludf.DUMMYFUNCTION("""COMPUTED_VALUE"""),"Не голосував")</f>
        <v>Не голосував</v>
      </c>
      <c r="OJ81" s="19">
        <f ca="1">IFERROR(__xludf.DUMMYFUNCTION("""COMPUTED_VALUE"""),90)</f>
        <v>90</v>
      </c>
      <c r="OK81" s="19" t="str">
        <f ca="1">IFERROR(__xludf.DUMMYFUNCTION("""COMPUTED_VALUE"""),"Товмасян  В. Р.")</f>
        <v>Товмасян  В. Р.</v>
      </c>
      <c r="OL81" s="19" t="str">
        <f ca="1">IFERROR(__xludf.DUMMYFUNCTION("""COMPUTED_VALUE"""),"Не голосував")</f>
        <v>Не голосував</v>
      </c>
      <c r="OM81" s="19">
        <f ca="1">IFERROR(__xludf.DUMMYFUNCTION("""COMPUTED_VALUE"""),90)</f>
        <v>90</v>
      </c>
      <c r="ON81" s="19" t="str">
        <f ca="1">IFERROR(__xludf.DUMMYFUNCTION("""COMPUTED_VALUE"""),"Товмасян  В. Р.")</f>
        <v>Товмасян  В. Р.</v>
      </c>
      <c r="OO81" s="19" t="str">
        <f ca="1">IFERROR(__xludf.DUMMYFUNCTION("""COMPUTED_VALUE"""),"Не голосував")</f>
        <v>Не голосував</v>
      </c>
      <c r="OP81" s="19">
        <f ca="1">IFERROR(__xludf.DUMMYFUNCTION("""COMPUTED_VALUE"""),90)</f>
        <v>90</v>
      </c>
      <c r="OQ81" s="19" t="str">
        <f ca="1">IFERROR(__xludf.DUMMYFUNCTION("""COMPUTED_VALUE"""),"Товмасян  В. Р.")</f>
        <v>Товмасян  В. Р.</v>
      </c>
      <c r="OR81" s="19" t="str">
        <f ca="1">IFERROR(__xludf.DUMMYFUNCTION("""COMPUTED_VALUE"""),"Не голосував")</f>
        <v>Не голосував</v>
      </c>
      <c r="OS81" s="19">
        <f ca="1">IFERROR(__xludf.DUMMYFUNCTION("""COMPUTED_VALUE"""),90)</f>
        <v>90</v>
      </c>
      <c r="OT81" s="19" t="str">
        <f ca="1">IFERROR(__xludf.DUMMYFUNCTION("""COMPUTED_VALUE"""),"Товмасян  В. Р.")</f>
        <v>Товмасян  В. Р.</v>
      </c>
      <c r="OU81" s="19" t="str">
        <f ca="1">IFERROR(__xludf.DUMMYFUNCTION("""COMPUTED_VALUE"""),"Не голосував")</f>
        <v>Не голосував</v>
      </c>
      <c r="OV81" s="19">
        <f ca="1">IFERROR(__xludf.DUMMYFUNCTION("""COMPUTED_VALUE"""),90)</f>
        <v>90</v>
      </c>
      <c r="OW81" s="19" t="str">
        <f ca="1">IFERROR(__xludf.DUMMYFUNCTION("""COMPUTED_VALUE"""),"Товмасян  В. Р.")</f>
        <v>Товмасян  В. Р.</v>
      </c>
      <c r="OX81" s="19" t="str">
        <f ca="1">IFERROR(__xludf.DUMMYFUNCTION("""COMPUTED_VALUE"""),"Не голосував")</f>
        <v>Не голосував</v>
      </c>
      <c r="OY81" s="19">
        <f ca="1">IFERROR(__xludf.DUMMYFUNCTION("""COMPUTED_VALUE"""),90)</f>
        <v>90</v>
      </c>
      <c r="OZ81" s="19" t="str">
        <f ca="1">IFERROR(__xludf.DUMMYFUNCTION("""COMPUTED_VALUE"""),"Товмасян  В. Р.")</f>
        <v>Товмасян  В. Р.</v>
      </c>
      <c r="PA81" s="19" t="str">
        <f ca="1">IFERROR(__xludf.DUMMYFUNCTION("""COMPUTED_VALUE"""),"Не голосував")</f>
        <v>Не голосував</v>
      </c>
      <c r="PB81" s="19">
        <f ca="1">IFERROR(__xludf.DUMMYFUNCTION("""COMPUTED_VALUE"""),90)</f>
        <v>90</v>
      </c>
      <c r="PC81" s="19" t="str">
        <f ca="1">IFERROR(__xludf.DUMMYFUNCTION("""COMPUTED_VALUE"""),"Товмасян  В. Р.")</f>
        <v>Товмасян  В. Р.</v>
      </c>
      <c r="PD81" s="19" t="str">
        <f ca="1">IFERROR(__xludf.DUMMYFUNCTION("""COMPUTED_VALUE"""),"Не голосував")</f>
        <v>Не голосував</v>
      </c>
      <c r="PE81" s="19">
        <f ca="1">IFERROR(__xludf.DUMMYFUNCTION("""COMPUTED_VALUE"""),90)</f>
        <v>90</v>
      </c>
      <c r="PF81" s="19" t="str">
        <f ca="1">IFERROR(__xludf.DUMMYFUNCTION("""COMPUTED_VALUE"""),"Товмасян  В. Р.")</f>
        <v>Товмасян  В. Р.</v>
      </c>
      <c r="PG81" s="19" t="str">
        <f ca="1">IFERROR(__xludf.DUMMYFUNCTION("""COMPUTED_VALUE"""),"Не голосував")</f>
        <v>Не голосував</v>
      </c>
      <c r="PH81" s="19">
        <f ca="1">IFERROR(__xludf.DUMMYFUNCTION("""COMPUTED_VALUE"""),90)</f>
        <v>90</v>
      </c>
      <c r="PI81" s="19" t="str">
        <f ca="1">IFERROR(__xludf.DUMMYFUNCTION("""COMPUTED_VALUE"""),"Товмасян  В. Р.")</f>
        <v>Товмасян  В. Р.</v>
      </c>
      <c r="PJ81" s="19" t="str">
        <f ca="1">IFERROR(__xludf.DUMMYFUNCTION("""COMPUTED_VALUE"""),"...")</f>
        <v>...</v>
      </c>
      <c r="PK81" s="19">
        <f ca="1">IFERROR(__xludf.DUMMYFUNCTION("""COMPUTED_VALUE"""),90)</f>
        <v>90</v>
      </c>
      <c r="PL81" s="19" t="str">
        <f ca="1">IFERROR(__xludf.DUMMYFUNCTION("""COMPUTED_VALUE"""),"Товмасян  В. Р.")</f>
        <v>Товмасян  В. Р.</v>
      </c>
      <c r="PM81" s="19" t="str">
        <f ca="1">IFERROR(__xludf.DUMMYFUNCTION("""COMPUTED_VALUE"""),"Не голосував")</f>
        <v>Не голосував</v>
      </c>
      <c r="PN81" s="19">
        <f ca="1">IFERROR(__xludf.DUMMYFUNCTION("""COMPUTED_VALUE"""),90)</f>
        <v>90</v>
      </c>
      <c r="PO81" s="19" t="str">
        <f ca="1">IFERROR(__xludf.DUMMYFUNCTION("""COMPUTED_VALUE"""),"Товмасян  В. Р.")</f>
        <v>Товмасян  В. Р.</v>
      </c>
      <c r="PP81" s="19" t="str">
        <f ca="1">IFERROR(__xludf.DUMMYFUNCTION("""COMPUTED_VALUE"""),"Не голосував")</f>
        <v>Не голосував</v>
      </c>
      <c r="PQ81" s="19">
        <f ca="1">IFERROR(__xludf.DUMMYFUNCTION("""COMPUTED_VALUE"""),90)</f>
        <v>90</v>
      </c>
      <c r="PR81" s="19" t="str">
        <f ca="1">IFERROR(__xludf.DUMMYFUNCTION("""COMPUTED_VALUE"""),"Товмасян  В. Р.")</f>
        <v>Товмасян  В. Р.</v>
      </c>
      <c r="PS81" s="19" t="str">
        <f ca="1">IFERROR(__xludf.DUMMYFUNCTION("""COMPUTED_VALUE"""),"За")</f>
        <v>За</v>
      </c>
      <c r="PT81" s="19">
        <f ca="1">IFERROR(__xludf.DUMMYFUNCTION("""COMPUTED_VALUE"""),90)</f>
        <v>90</v>
      </c>
      <c r="PU81" s="19" t="str">
        <f ca="1">IFERROR(__xludf.DUMMYFUNCTION("""COMPUTED_VALUE"""),"Товмасян  В. Р.")</f>
        <v>Товмасян  В. Р.</v>
      </c>
      <c r="PV81" s="19" t="str">
        <f ca="1">IFERROR(__xludf.DUMMYFUNCTION("""COMPUTED_VALUE"""),"За")</f>
        <v>За</v>
      </c>
      <c r="PW81" s="19">
        <f ca="1">IFERROR(__xludf.DUMMYFUNCTION("""COMPUTED_VALUE"""),90)</f>
        <v>90</v>
      </c>
      <c r="PX81" s="19" t="str">
        <f ca="1">IFERROR(__xludf.DUMMYFUNCTION("""COMPUTED_VALUE"""),"Товмасян  В. Р.")</f>
        <v>Товмасян  В. Р.</v>
      </c>
      <c r="PY81" s="19" t="str">
        <f ca="1">IFERROR(__xludf.DUMMYFUNCTION("""COMPUTED_VALUE"""),"Не голосував")</f>
        <v>Не голосував</v>
      </c>
      <c r="PZ81" s="19">
        <f ca="1">IFERROR(__xludf.DUMMYFUNCTION("""COMPUTED_VALUE"""),90)</f>
        <v>90</v>
      </c>
      <c r="QA81" s="19" t="str">
        <f ca="1">IFERROR(__xludf.DUMMYFUNCTION("""COMPUTED_VALUE"""),"Товмасян  В. Р.")</f>
        <v>Товмасян  В. Р.</v>
      </c>
      <c r="QB81" s="19" t="str">
        <f ca="1">IFERROR(__xludf.DUMMYFUNCTION("""COMPUTED_VALUE"""),"За")</f>
        <v>За</v>
      </c>
      <c r="QC81" s="19">
        <f ca="1">IFERROR(__xludf.DUMMYFUNCTION("""COMPUTED_VALUE"""),90)</f>
        <v>90</v>
      </c>
      <c r="QD81" s="19" t="str">
        <f ca="1">IFERROR(__xludf.DUMMYFUNCTION("""COMPUTED_VALUE"""),"Товмасян  В. Р.")</f>
        <v>Товмасян  В. Р.</v>
      </c>
      <c r="QE81" s="19" t="str">
        <f ca="1">IFERROR(__xludf.DUMMYFUNCTION("""COMPUTED_VALUE"""),"За")</f>
        <v>За</v>
      </c>
      <c r="QF81" s="19">
        <f ca="1">IFERROR(__xludf.DUMMYFUNCTION("""COMPUTED_VALUE"""),90)</f>
        <v>90</v>
      </c>
      <c r="QG81" s="19" t="str">
        <f ca="1">IFERROR(__xludf.DUMMYFUNCTION("""COMPUTED_VALUE"""),"Товмасян  В. Р.")</f>
        <v>Товмасян  В. Р.</v>
      </c>
      <c r="QH81" s="19" t="str">
        <f ca="1">IFERROR(__xludf.DUMMYFUNCTION("""COMPUTED_VALUE"""),"За")</f>
        <v>За</v>
      </c>
      <c r="QI81" s="19">
        <f ca="1">IFERROR(__xludf.DUMMYFUNCTION("""COMPUTED_VALUE"""),90)</f>
        <v>90</v>
      </c>
      <c r="QJ81" s="19" t="str">
        <f ca="1">IFERROR(__xludf.DUMMYFUNCTION("""COMPUTED_VALUE"""),"Товмасян  В. Р.")</f>
        <v>Товмасян  В. Р.</v>
      </c>
      <c r="QK81" s="19" t="str">
        <f ca="1">IFERROR(__xludf.DUMMYFUNCTION("""COMPUTED_VALUE"""),"За")</f>
        <v>За</v>
      </c>
    </row>
    <row r="82" spans="1:453" ht="12.75">
      <c r="A82" s="17">
        <f ca="1">IFERROR(__xludf.DUMMYFUNCTION("""COMPUTED_VALUE"""),36)</f>
        <v>36</v>
      </c>
      <c r="B82" s="17" t="str">
        <f ca="1">IFERROR(__xludf.DUMMYFUNCTION("""COMPUTED_VALUE"""),"Федоренко Я. Ю.")</f>
        <v>Федоренко Я. Ю.</v>
      </c>
      <c r="C82" s="19" t="str">
        <f ca="1">IFERROR(__xludf.DUMMYFUNCTION("""COMPUTED_VALUE"""),"За")</f>
        <v>За</v>
      </c>
      <c r="D82" s="19">
        <f ca="1">IFERROR(__xludf.DUMMYFUNCTION("""COMPUTED_VALUE"""),36)</f>
        <v>36</v>
      </c>
      <c r="E82" s="19" t="str">
        <f ca="1">IFERROR(__xludf.DUMMYFUNCTION("""COMPUTED_VALUE"""),"Федоренко Я. Ю.")</f>
        <v>Федоренко Я. Ю.</v>
      </c>
      <c r="F82" s="19" t="str">
        <f ca="1">IFERROR(__xludf.DUMMYFUNCTION("""COMPUTED_VALUE"""),"За")</f>
        <v>За</v>
      </c>
      <c r="G82" s="19">
        <f ca="1">IFERROR(__xludf.DUMMYFUNCTION("""COMPUTED_VALUE"""),36)</f>
        <v>36</v>
      </c>
      <c r="H82" s="19" t="str">
        <f ca="1">IFERROR(__xludf.DUMMYFUNCTION("""COMPUTED_VALUE"""),"Федоренко Я. Ю.")</f>
        <v>Федоренко Я. Ю.</v>
      </c>
      <c r="I82" s="19" t="str">
        <f ca="1">IFERROR(__xludf.DUMMYFUNCTION("""COMPUTED_VALUE"""),"За")</f>
        <v>За</v>
      </c>
      <c r="J82" s="19">
        <f ca="1">IFERROR(__xludf.DUMMYFUNCTION("""COMPUTED_VALUE"""),36)</f>
        <v>36</v>
      </c>
      <c r="K82" s="19" t="str">
        <f ca="1">IFERROR(__xludf.DUMMYFUNCTION("""COMPUTED_VALUE"""),"Федоренко Я. Ю.")</f>
        <v>Федоренко Я. Ю.</v>
      </c>
      <c r="L82" s="19" t="str">
        <f ca="1">IFERROR(__xludf.DUMMYFUNCTION("""COMPUTED_VALUE"""),"За")</f>
        <v>За</v>
      </c>
      <c r="M82" s="19">
        <f ca="1">IFERROR(__xludf.DUMMYFUNCTION("""COMPUTED_VALUE"""),36)</f>
        <v>36</v>
      </c>
      <c r="N82" s="19" t="str">
        <f ca="1">IFERROR(__xludf.DUMMYFUNCTION("""COMPUTED_VALUE"""),"Федоренко Я. Ю.")</f>
        <v>Федоренко Я. Ю.</v>
      </c>
      <c r="O82" s="19" t="str">
        <f ca="1">IFERROR(__xludf.DUMMYFUNCTION("""COMPUTED_VALUE"""),"За")</f>
        <v>За</v>
      </c>
      <c r="P82" s="19">
        <f ca="1">IFERROR(__xludf.DUMMYFUNCTION("""COMPUTED_VALUE"""),36)</f>
        <v>36</v>
      </c>
      <c r="Q82" s="19" t="str">
        <f ca="1">IFERROR(__xludf.DUMMYFUNCTION("""COMPUTED_VALUE"""),"Федоренко Я. Ю.")</f>
        <v>Федоренко Я. Ю.</v>
      </c>
      <c r="R82" s="19" t="str">
        <f ca="1">IFERROR(__xludf.DUMMYFUNCTION("""COMPUTED_VALUE"""),"Не голосував")</f>
        <v>Не голосував</v>
      </c>
      <c r="S82" s="19">
        <f ca="1">IFERROR(__xludf.DUMMYFUNCTION("""COMPUTED_VALUE"""),36)</f>
        <v>36</v>
      </c>
      <c r="T82" s="19" t="str">
        <f ca="1">IFERROR(__xludf.DUMMYFUNCTION("""COMPUTED_VALUE"""),"Федоренко Я. Ю.")</f>
        <v>Федоренко Я. Ю.</v>
      </c>
      <c r="U82" s="19" t="str">
        <f ca="1">IFERROR(__xludf.DUMMYFUNCTION("""COMPUTED_VALUE"""),"За")</f>
        <v>За</v>
      </c>
      <c r="V82" s="19">
        <f ca="1">IFERROR(__xludf.DUMMYFUNCTION("""COMPUTED_VALUE"""),36)</f>
        <v>36</v>
      </c>
      <c r="W82" s="19" t="str">
        <f ca="1">IFERROR(__xludf.DUMMYFUNCTION("""COMPUTED_VALUE"""),"Федоренко Я. Ю.")</f>
        <v>Федоренко Я. Ю.</v>
      </c>
      <c r="X82" s="19" t="str">
        <f ca="1">IFERROR(__xludf.DUMMYFUNCTION("""COMPUTED_VALUE"""),"За")</f>
        <v>За</v>
      </c>
      <c r="Y82" s="19">
        <f ca="1">IFERROR(__xludf.DUMMYFUNCTION("""COMPUTED_VALUE"""),36)</f>
        <v>36</v>
      </c>
      <c r="Z82" s="19" t="str">
        <f ca="1">IFERROR(__xludf.DUMMYFUNCTION("""COMPUTED_VALUE"""),"Федоренко Я. Ю.")</f>
        <v>Федоренко Я. Ю.</v>
      </c>
      <c r="AA82" s="19" t="str">
        <f ca="1">IFERROR(__xludf.DUMMYFUNCTION("""COMPUTED_VALUE"""),"За")</f>
        <v>За</v>
      </c>
      <c r="AB82" s="19">
        <f ca="1">IFERROR(__xludf.DUMMYFUNCTION("""COMPUTED_VALUE"""),36)</f>
        <v>36</v>
      </c>
      <c r="AC82" s="19" t="str">
        <f ca="1">IFERROR(__xludf.DUMMYFUNCTION("""COMPUTED_VALUE"""),"Федоренко Я. Ю.")</f>
        <v>Федоренко Я. Ю.</v>
      </c>
      <c r="AD82" s="19" t="str">
        <f ca="1">IFERROR(__xludf.DUMMYFUNCTION("""COMPUTED_VALUE"""),"За")</f>
        <v>За</v>
      </c>
      <c r="AE82" s="19">
        <f ca="1">IFERROR(__xludf.DUMMYFUNCTION("""COMPUTED_VALUE"""),36)</f>
        <v>36</v>
      </c>
      <c r="AF82" s="19" t="str">
        <f ca="1">IFERROR(__xludf.DUMMYFUNCTION("""COMPUTED_VALUE"""),"Федоренко Я. Ю.")</f>
        <v>Федоренко Я. Ю.</v>
      </c>
      <c r="AG82" s="19" t="str">
        <f ca="1">IFERROR(__xludf.DUMMYFUNCTION("""COMPUTED_VALUE"""),"За")</f>
        <v>За</v>
      </c>
      <c r="AH82" s="19">
        <f ca="1">IFERROR(__xludf.DUMMYFUNCTION("""COMPUTED_VALUE"""),36)</f>
        <v>36</v>
      </c>
      <c r="AI82" s="19" t="str">
        <f ca="1">IFERROR(__xludf.DUMMYFUNCTION("""COMPUTED_VALUE"""),"Федоренко Я. Ю.")</f>
        <v>Федоренко Я. Ю.</v>
      </c>
      <c r="AJ82" s="19" t="str">
        <f ca="1">IFERROR(__xludf.DUMMYFUNCTION("""COMPUTED_VALUE"""),"За")</f>
        <v>За</v>
      </c>
      <c r="AK82" s="19">
        <f ca="1">IFERROR(__xludf.DUMMYFUNCTION("""COMPUTED_VALUE"""),36)</f>
        <v>36</v>
      </c>
      <c r="AL82" s="19" t="str">
        <f ca="1">IFERROR(__xludf.DUMMYFUNCTION("""COMPUTED_VALUE"""),"Федоренко Я. Ю.")</f>
        <v>Федоренко Я. Ю.</v>
      </c>
      <c r="AM82" s="19" t="str">
        <f ca="1">IFERROR(__xludf.DUMMYFUNCTION("""COMPUTED_VALUE"""),"Не голосував")</f>
        <v>Не голосував</v>
      </c>
      <c r="AN82" s="19">
        <f ca="1">IFERROR(__xludf.DUMMYFUNCTION("""COMPUTED_VALUE"""),36)</f>
        <v>36</v>
      </c>
      <c r="AO82" s="19" t="str">
        <f ca="1">IFERROR(__xludf.DUMMYFUNCTION("""COMPUTED_VALUE"""),"Федоренко Я. Ю.")</f>
        <v>Федоренко Я. Ю.</v>
      </c>
      <c r="AP82" s="19" t="str">
        <f ca="1">IFERROR(__xludf.DUMMYFUNCTION("""COMPUTED_VALUE"""),"За")</f>
        <v>За</v>
      </c>
      <c r="AQ82" s="19">
        <f ca="1">IFERROR(__xludf.DUMMYFUNCTION("""COMPUTED_VALUE"""),36)</f>
        <v>36</v>
      </c>
      <c r="AR82" s="19" t="str">
        <f ca="1">IFERROR(__xludf.DUMMYFUNCTION("""COMPUTED_VALUE"""),"Федоренко Я. Ю.")</f>
        <v>Федоренко Я. Ю.</v>
      </c>
      <c r="AS82" s="19" t="str">
        <f ca="1">IFERROR(__xludf.DUMMYFUNCTION("""COMPUTED_VALUE"""),"За")</f>
        <v>За</v>
      </c>
      <c r="AT82" s="19">
        <f ca="1">IFERROR(__xludf.DUMMYFUNCTION("""COMPUTED_VALUE"""),36)</f>
        <v>36</v>
      </c>
      <c r="AU82" s="19" t="str">
        <f ca="1">IFERROR(__xludf.DUMMYFUNCTION("""COMPUTED_VALUE"""),"Федоренко Я. Ю.")</f>
        <v>Федоренко Я. Ю.</v>
      </c>
      <c r="AV82" s="19" t="str">
        <f ca="1">IFERROR(__xludf.DUMMYFUNCTION("""COMPUTED_VALUE"""),"За")</f>
        <v>За</v>
      </c>
      <c r="AW82" s="19">
        <f ca="1">IFERROR(__xludf.DUMMYFUNCTION("""COMPUTED_VALUE"""),36)</f>
        <v>36</v>
      </c>
      <c r="AX82" s="19" t="str">
        <f ca="1">IFERROR(__xludf.DUMMYFUNCTION("""COMPUTED_VALUE"""),"Федоренко Я. Ю.")</f>
        <v>Федоренко Я. Ю.</v>
      </c>
      <c r="AY82" s="19" t="str">
        <f ca="1">IFERROR(__xludf.DUMMYFUNCTION("""COMPUTED_VALUE"""),"За")</f>
        <v>За</v>
      </c>
      <c r="AZ82" s="19">
        <f ca="1">IFERROR(__xludf.DUMMYFUNCTION("""COMPUTED_VALUE"""),36)</f>
        <v>36</v>
      </c>
      <c r="BA82" s="19" t="str">
        <f ca="1">IFERROR(__xludf.DUMMYFUNCTION("""COMPUTED_VALUE"""),"Федоренко Я. Ю.")</f>
        <v>Федоренко Я. Ю.</v>
      </c>
      <c r="BB82" s="19" t="str">
        <f ca="1">IFERROR(__xludf.DUMMYFUNCTION("""COMPUTED_VALUE"""),"За")</f>
        <v>За</v>
      </c>
      <c r="BC82" s="19">
        <f ca="1">IFERROR(__xludf.DUMMYFUNCTION("""COMPUTED_VALUE"""),36)</f>
        <v>36</v>
      </c>
      <c r="BD82" s="19" t="str">
        <f ca="1">IFERROR(__xludf.DUMMYFUNCTION("""COMPUTED_VALUE"""),"Федоренко Я. Ю.")</f>
        <v>Федоренко Я. Ю.</v>
      </c>
      <c r="BE82" s="19" t="str">
        <f ca="1">IFERROR(__xludf.DUMMYFUNCTION("""COMPUTED_VALUE"""),"За")</f>
        <v>За</v>
      </c>
      <c r="BF82" s="19">
        <f ca="1">IFERROR(__xludf.DUMMYFUNCTION("""COMPUTED_VALUE"""),36)</f>
        <v>36</v>
      </c>
      <c r="BG82" s="19" t="str">
        <f ca="1">IFERROR(__xludf.DUMMYFUNCTION("""COMPUTED_VALUE"""),"Федоренко Я. Ю.")</f>
        <v>Федоренко Я. Ю.</v>
      </c>
      <c r="BH82" s="19" t="str">
        <f ca="1">IFERROR(__xludf.DUMMYFUNCTION("""COMPUTED_VALUE"""),"За")</f>
        <v>За</v>
      </c>
      <c r="BI82" s="19">
        <f ca="1">IFERROR(__xludf.DUMMYFUNCTION("""COMPUTED_VALUE"""),36)</f>
        <v>36</v>
      </c>
      <c r="BJ82" s="19" t="str">
        <f ca="1">IFERROR(__xludf.DUMMYFUNCTION("""COMPUTED_VALUE"""),"Федоренко Я. Ю.")</f>
        <v>Федоренко Я. Ю.</v>
      </c>
      <c r="BK82" s="19" t="str">
        <f ca="1">IFERROR(__xludf.DUMMYFUNCTION("""COMPUTED_VALUE"""),"За")</f>
        <v>За</v>
      </c>
      <c r="BL82" s="19">
        <f ca="1">IFERROR(__xludf.DUMMYFUNCTION("""COMPUTED_VALUE"""),36)</f>
        <v>36</v>
      </c>
      <c r="BM82" s="19" t="str">
        <f ca="1">IFERROR(__xludf.DUMMYFUNCTION("""COMPUTED_VALUE"""),"Федоренко Я. Ю.")</f>
        <v>Федоренко Я. Ю.</v>
      </c>
      <c r="BN82" s="19" t="str">
        <f ca="1">IFERROR(__xludf.DUMMYFUNCTION("""COMPUTED_VALUE"""),"За")</f>
        <v>За</v>
      </c>
      <c r="BO82" s="19">
        <f ca="1">IFERROR(__xludf.DUMMYFUNCTION("""COMPUTED_VALUE"""),36)</f>
        <v>36</v>
      </c>
      <c r="BP82" s="19" t="str">
        <f ca="1">IFERROR(__xludf.DUMMYFUNCTION("""COMPUTED_VALUE"""),"Федоренко Я. Ю.")</f>
        <v>Федоренко Я. Ю.</v>
      </c>
      <c r="BQ82" s="19" t="str">
        <f ca="1">IFERROR(__xludf.DUMMYFUNCTION("""COMPUTED_VALUE"""),"За")</f>
        <v>За</v>
      </c>
      <c r="BR82" s="19">
        <f ca="1">IFERROR(__xludf.DUMMYFUNCTION("""COMPUTED_VALUE"""),36)</f>
        <v>36</v>
      </c>
      <c r="BS82" s="19" t="str">
        <f ca="1">IFERROR(__xludf.DUMMYFUNCTION("""COMPUTED_VALUE"""),"Федоренко Я. Ю.")</f>
        <v>Федоренко Я. Ю.</v>
      </c>
      <c r="BT82" s="19" t="str">
        <f ca="1">IFERROR(__xludf.DUMMYFUNCTION("""COMPUTED_VALUE"""),"За")</f>
        <v>За</v>
      </c>
      <c r="BU82" s="19">
        <f ca="1">IFERROR(__xludf.DUMMYFUNCTION("""COMPUTED_VALUE"""),36)</f>
        <v>36</v>
      </c>
      <c r="BV82" s="19" t="str">
        <f ca="1">IFERROR(__xludf.DUMMYFUNCTION("""COMPUTED_VALUE"""),"Федоренко Я. Ю.")</f>
        <v>Федоренко Я. Ю.</v>
      </c>
      <c r="BW82" s="19" t="str">
        <f ca="1">IFERROR(__xludf.DUMMYFUNCTION("""COMPUTED_VALUE"""),"Не голосував")</f>
        <v>Не голосував</v>
      </c>
      <c r="BX82" s="19">
        <f ca="1">IFERROR(__xludf.DUMMYFUNCTION("""COMPUTED_VALUE"""),36)</f>
        <v>36</v>
      </c>
      <c r="BY82" s="19" t="str">
        <f ca="1">IFERROR(__xludf.DUMMYFUNCTION("""COMPUTED_VALUE"""),"Федоренко Я. Ю.")</f>
        <v>Федоренко Я. Ю.</v>
      </c>
      <c r="BZ82" s="19" t="str">
        <f ca="1">IFERROR(__xludf.DUMMYFUNCTION("""COMPUTED_VALUE"""),"Не голосував")</f>
        <v>Не голосував</v>
      </c>
      <c r="CA82" s="19">
        <f ca="1">IFERROR(__xludf.DUMMYFUNCTION("""COMPUTED_VALUE"""),36)</f>
        <v>36</v>
      </c>
      <c r="CB82" s="19" t="str">
        <f ca="1">IFERROR(__xludf.DUMMYFUNCTION("""COMPUTED_VALUE"""),"Федоренко Я. Ю.")</f>
        <v>Федоренко Я. Ю.</v>
      </c>
      <c r="CC82" s="19" t="str">
        <f ca="1">IFERROR(__xludf.DUMMYFUNCTION("""COMPUTED_VALUE"""),"Не голосував")</f>
        <v>Не голосував</v>
      </c>
      <c r="CD82" s="19">
        <f ca="1">IFERROR(__xludf.DUMMYFUNCTION("""COMPUTED_VALUE"""),36)</f>
        <v>36</v>
      </c>
      <c r="CE82" s="19" t="str">
        <f ca="1">IFERROR(__xludf.DUMMYFUNCTION("""COMPUTED_VALUE"""),"Федоренко Я. Ю.")</f>
        <v>Федоренко Я. Ю.</v>
      </c>
      <c r="CF82" s="19" t="str">
        <f ca="1">IFERROR(__xludf.DUMMYFUNCTION("""COMPUTED_VALUE"""),"Не голосував")</f>
        <v>Не голосував</v>
      </c>
      <c r="CG82" s="19">
        <f ca="1">IFERROR(__xludf.DUMMYFUNCTION("""COMPUTED_VALUE"""),36)</f>
        <v>36</v>
      </c>
      <c r="CH82" s="19" t="str">
        <f ca="1">IFERROR(__xludf.DUMMYFUNCTION("""COMPUTED_VALUE"""),"Федоренко Я. Ю.")</f>
        <v>Федоренко Я. Ю.</v>
      </c>
      <c r="CI82" s="19" t="str">
        <f ca="1">IFERROR(__xludf.DUMMYFUNCTION("""COMPUTED_VALUE"""),"За")</f>
        <v>За</v>
      </c>
      <c r="CJ82" s="19">
        <f ca="1">IFERROR(__xludf.DUMMYFUNCTION("""COMPUTED_VALUE"""),36)</f>
        <v>36</v>
      </c>
      <c r="CK82" s="19" t="str">
        <f ca="1">IFERROR(__xludf.DUMMYFUNCTION("""COMPUTED_VALUE"""),"Федоренко Я. Ю.")</f>
        <v>Федоренко Я. Ю.</v>
      </c>
      <c r="CL82" s="19" t="str">
        <f ca="1">IFERROR(__xludf.DUMMYFUNCTION("""COMPUTED_VALUE"""),"За")</f>
        <v>За</v>
      </c>
      <c r="CM82" s="19">
        <f ca="1">IFERROR(__xludf.DUMMYFUNCTION("""COMPUTED_VALUE"""),36)</f>
        <v>36</v>
      </c>
      <c r="CN82" s="19" t="str">
        <f ca="1">IFERROR(__xludf.DUMMYFUNCTION("""COMPUTED_VALUE"""),"Федоренко Я. Ю.")</f>
        <v>Федоренко Я. Ю.</v>
      </c>
      <c r="CO82" s="19" t="str">
        <f ca="1">IFERROR(__xludf.DUMMYFUNCTION("""COMPUTED_VALUE"""),"За")</f>
        <v>За</v>
      </c>
      <c r="CP82" s="19">
        <f ca="1">IFERROR(__xludf.DUMMYFUNCTION("""COMPUTED_VALUE"""),36)</f>
        <v>36</v>
      </c>
      <c r="CQ82" s="19" t="str">
        <f ca="1">IFERROR(__xludf.DUMMYFUNCTION("""COMPUTED_VALUE"""),"Федоренко Я. Ю.")</f>
        <v>Федоренко Я. Ю.</v>
      </c>
      <c r="CR82" s="19" t="str">
        <f ca="1">IFERROR(__xludf.DUMMYFUNCTION("""COMPUTED_VALUE"""),"Не голосував")</f>
        <v>Не голосував</v>
      </c>
      <c r="CS82" s="19">
        <f ca="1">IFERROR(__xludf.DUMMYFUNCTION("""COMPUTED_VALUE"""),36)</f>
        <v>36</v>
      </c>
      <c r="CT82" s="19" t="str">
        <f ca="1">IFERROR(__xludf.DUMMYFUNCTION("""COMPUTED_VALUE"""),"Федоренко Я. Ю.")</f>
        <v>Федоренко Я. Ю.</v>
      </c>
      <c r="CU82" s="19" t="str">
        <f ca="1">IFERROR(__xludf.DUMMYFUNCTION("""COMPUTED_VALUE"""),"За")</f>
        <v>За</v>
      </c>
      <c r="CV82" s="19">
        <f ca="1">IFERROR(__xludf.DUMMYFUNCTION("""COMPUTED_VALUE"""),36)</f>
        <v>36</v>
      </c>
      <c r="CW82" s="19" t="str">
        <f ca="1">IFERROR(__xludf.DUMMYFUNCTION("""COMPUTED_VALUE"""),"Федоренко Я. Ю.")</f>
        <v>Федоренко Я. Ю.</v>
      </c>
      <c r="CX82" s="19" t="str">
        <f ca="1">IFERROR(__xludf.DUMMYFUNCTION("""COMPUTED_VALUE"""),"За")</f>
        <v>За</v>
      </c>
      <c r="CY82" s="19">
        <f ca="1">IFERROR(__xludf.DUMMYFUNCTION("""COMPUTED_VALUE"""),36)</f>
        <v>36</v>
      </c>
      <c r="CZ82" s="19" t="str">
        <f ca="1">IFERROR(__xludf.DUMMYFUNCTION("""COMPUTED_VALUE"""),"Федоренко Я. Ю.")</f>
        <v>Федоренко Я. Ю.</v>
      </c>
      <c r="DA82" s="19" t="str">
        <f ca="1">IFERROR(__xludf.DUMMYFUNCTION("""COMPUTED_VALUE"""),"За")</f>
        <v>За</v>
      </c>
      <c r="DB82" s="19">
        <f ca="1">IFERROR(__xludf.DUMMYFUNCTION("""COMPUTED_VALUE"""),36)</f>
        <v>36</v>
      </c>
      <c r="DC82" s="19" t="str">
        <f ca="1">IFERROR(__xludf.DUMMYFUNCTION("""COMPUTED_VALUE"""),"Федоренко Я. Ю.")</f>
        <v>Федоренко Я. Ю.</v>
      </c>
      <c r="DD82" s="19" t="str">
        <f ca="1">IFERROR(__xludf.DUMMYFUNCTION("""COMPUTED_VALUE"""),"За")</f>
        <v>За</v>
      </c>
      <c r="DE82" s="19">
        <f ca="1">IFERROR(__xludf.DUMMYFUNCTION("""COMPUTED_VALUE"""),36)</f>
        <v>36</v>
      </c>
      <c r="DF82" s="19" t="str">
        <f ca="1">IFERROR(__xludf.DUMMYFUNCTION("""COMPUTED_VALUE"""),"Федоренко Я. Ю.")</f>
        <v>Федоренко Я. Ю.</v>
      </c>
      <c r="DG82" s="19" t="str">
        <f ca="1">IFERROR(__xludf.DUMMYFUNCTION("""COMPUTED_VALUE"""),"За")</f>
        <v>За</v>
      </c>
      <c r="DH82" s="19">
        <f ca="1">IFERROR(__xludf.DUMMYFUNCTION("""COMPUTED_VALUE"""),36)</f>
        <v>36</v>
      </c>
      <c r="DI82" s="19" t="str">
        <f ca="1">IFERROR(__xludf.DUMMYFUNCTION("""COMPUTED_VALUE"""),"Федоренко Я. Ю.")</f>
        <v>Федоренко Я. Ю.</v>
      </c>
      <c r="DJ82" s="19" t="str">
        <f ca="1">IFERROR(__xludf.DUMMYFUNCTION("""COMPUTED_VALUE"""),"За")</f>
        <v>За</v>
      </c>
      <c r="DK82" s="19">
        <f ca="1">IFERROR(__xludf.DUMMYFUNCTION("""COMPUTED_VALUE"""),36)</f>
        <v>36</v>
      </c>
      <c r="DL82" s="19" t="str">
        <f ca="1">IFERROR(__xludf.DUMMYFUNCTION("""COMPUTED_VALUE"""),"Федоренко Я. Ю.")</f>
        <v>Федоренко Я. Ю.</v>
      </c>
      <c r="DM82" s="19" t="str">
        <f ca="1">IFERROR(__xludf.DUMMYFUNCTION("""COMPUTED_VALUE"""),"За")</f>
        <v>За</v>
      </c>
      <c r="DN82" s="19">
        <f ca="1">IFERROR(__xludf.DUMMYFUNCTION("""COMPUTED_VALUE"""),36)</f>
        <v>36</v>
      </c>
      <c r="DO82" s="19" t="str">
        <f ca="1">IFERROR(__xludf.DUMMYFUNCTION("""COMPUTED_VALUE"""),"Федоренко Я. Ю.")</f>
        <v>Федоренко Я. Ю.</v>
      </c>
      <c r="DP82" s="19" t="str">
        <f ca="1">IFERROR(__xludf.DUMMYFUNCTION("""COMPUTED_VALUE"""),"За")</f>
        <v>За</v>
      </c>
      <c r="DQ82" s="19">
        <f ca="1">IFERROR(__xludf.DUMMYFUNCTION("""COMPUTED_VALUE"""),36)</f>
        <v>36</v>
      </c>
      <c r="DR82" s="19" t="str">
        <f ca="1">IFERROR(__xludf.DUMMYFUNCTION("""COMPUTED_VALUE"""),"Федоренко Я. Ю.")</f>
        <v>Федоренко Я. Ю.</v>
      </c>
      <c r="DS82" s="19" t="str">
        <f ca="1">IFERROR(__xludf.DUMMYFUNCTION("""COMPUTED_VALUE"""),"За")</f>
        <v>За</v>
      </c>
      <c r="DT82" s="19">
        <f ca="1">IFERROR(__xludf.DUMMYFUNCTION("""COMPUTED_VALUE"""),36)</f>
        <v>36</v>
      </c>
      <c r="DU82" s="19" t="str">
        <f ca="1">IFERROR(__xludf.DUMMYFUNCTION("""COMPUTED_VALUE"""),"Федоренко Я. Ю.")</f>
        <v>Федоренко Я. Ю.</v>
      </c>
      <c r="DV82" s="19" t="str">
        <f ca="1">IFERROR(__xludf.DUMMYFUNCTION("""COMPUTED_VALUE"""),"За")</f>
        <v>За</v>
      </c>
      <c r="DW82" s="19">
        <f ca="1">IFERROR(__xludf.DUMMYFUNCTION("""COMPUTED_VALUE"""),36)</f>
        <v>36</v>
      </c>
      <c r="DX82" s="19" t="str">
        <f ca="1">IFERROR(__xludf.DUMMYFUNCTION("""COMPUTED_VALUE"""),"Федоренко Я. Ю.")</f>
        <v>Федоренко Я. Ю.</v>
      </c>
      <c r="DY82" s="19" t="str">
        <f ca="1">IFERROR(__xludf.DUMMYFUNCTION("""COMPUTED_VALUE"""),"За")</f>
        <v>За</v>
      </c>
      <c r="DZ82" s="19">
        <f ca="1">IFERROR(__xludf.DUMMYFUNCTION("""COMPUTED_VALUE"""),36)</f>
        <v>36</v>
      </c>
      <c r="EA82" s="19" t="str">
        <f ca="1">IFERROR(__xludf.DUMMYFUNCTION("""COMPUTED_VALUE"""),"Федоренко Я. Ю.")</f>
        <v>Федоренко Я. Ю.</v>
      </c>
      <c r="EB82" s="19" t="str">
        <f ca="1">IFERROR(__xludf.DUMMYFUNCTION("""COMPUTED_VALUE"""),"За")</f>
        <v>За</v>
      </c>
      <c r="EC82" s="19">
        <f ca="1">IFERROR(__xludf.DUMMYFUNCTION("""COMPUTED_VALUE"""),36)</f>
        <v>36</v>
      </c>
      <c r="ED82" s="19" t="str">
        <f ca="1">IFERROR(__xludf.DUMMYFUNCTION("""COMPUTED_VALUE"""),"Федоренко Я. Ю.")</f>
        <v>Федоренко Я. Ю.</v>
      </c>
      <c r="EE82" s="19" t="str">
        <f ca="1">IFERROR(__xludf.DUMMYFUNCTION("""COMPUTED_VALUE"""),"За")</f>
        <v>За</v>
      </c>
      <c r="EF82" s="19">
        <f ca="1">IFERROR(__xludf.DUMMYFUNCTION("""COMPUTED_VALUE"""),36)</f>
        <v>36</v>
      </c>
      <c r="EG82" s="19" t="str">
        <f ca="1">IFERROR(__xludf.DUMMYFUNCTION("""COMPUTED_VALUE"""),"Федоренко Я. Ю.")</f>
        <v>Федоренко Я. Ю.</v>
      </c>
      <c r="EH82" s="19" t="str">
        <f ca="1">IFERROR(__xludf.DUMMYFUNCTION("""COMPUTED_VALUE"""),"За")</f>
        <v>За</v>
      </c>
      <c r="EI82" s="19">
        <f ca="1">IFERROR(__xludf.DUMMYFUNCTION("""COMPUTED_VALUE"""),36)</f>
        <v>36</v>
      </c>
      <c r="EJ82" s="19" t="str">
        <f ca="1">IFERROR(__xludf.DUMMYFUNCTION("""COMPUTED_VALUE"""),"Федоренко Я. Ю.")</f>
        <v>Федоренко Я. Ю.</v>
      </c>
      <c r="EK82" s="19" t="str">
        <f ca="1">IFERROR(__xludf.DUMMYFUNCTION("""COMPUTED_VALUE"""),"За")</f>
        <v>За</v>
      </c>
      <c r="EL82" s="19">
        <f ca="1">IFERROR(__xludf.DUMMYFUNCTION("""COMPUTED_VALUE"""),36)</f>
        <v>36</v>
      </c>
      <c r="EM82" s="19" t="str">
        <f ca="1">IFERROR(__xludf.DUMMYFUNCTION("""COMPUTED_VALUE"""),"Федоренко Я. Ю.")</f>
        <v>Федоренко Я. Ю.</v>
      </c>
      <c r="EN82" s="19" t="str">
        <f ca="1">IFERROR(__xludf.DUMMYFUNCTION("""COMPUTED_VALUE"""),"Не голосував")</f>
        <v>Не голосував</v>
      </c>
      <c r="EO82" s="19">
        <f ca="1">IFERROR(__xludf.DUMMYFUNCTION("""COMPUTED_VALUE"""),36)</f>
        <v>36</v>
      </c>
      <c r="EP82" s="19" t="str">
        <f ca="1">IFERROR(__xludf.DUMMYFUNCTION("""COMPUTED_VALUE"""),"Федоренко Я. Ю.")</f>
        <v>Федоренко Я. Ю.</v>
      </c>
      <c r="EQ82" s="19" t="str">
        <f ca="1">IFERROR(__xludf.DUMMYFUNCTION("""COMPUTED_VALUE"""),"Не голосував")</f>
        <v>Не голосував</v>
      </c>
      <c r="ER82" s="19">
        <f ca="1">IFERROR(__xludf.DUMMYFUNCTION("""COMPUTED_VALUE"""),36)</f>
        <v>36</v>
      </c>
      <c r="ES82" s="19" t="str">
        <f ca="1">IFERROR(__xludf.DUMMYFUNCTION("""COMPUTED_VALUE"""),"Федоренко Я. Ю.")</f>
        <v>Федоренко Я. Ю.</v>
      </c>
      <c r="ET82" s="19" t="str">
        <f ca="1">IFERROR(__xludf.DUMMYFUNCTION("""COMPUTED_VALUE"""),"За")</f>
        <v>За</v>
      </c>
      <c r="EU82" s="19">
        <f ca="1">IFERROR(__xludf.DUMMYFUNCTION("""COMPUTED_VALUE"""),36)</f>
        <v>36</v>
      </c>
      <c r="EV82" s="19" t="str">
        <f ca="1">IFERROR(__xludf.DUMMYFUNCTION("""COMPUTED_VALUE"""),"Федоренко Я. Ю.")</f>
        <v>Федоренко Я. Ю.</v>
      </c>
      <c r="EW82" s="19" t="str">
        <f ca="1">IFERROR(__xludf.DUMMYFUNCTION("""COMPUTED_VALUE"""),"За")</f>
        <v>За</v>
      </c>
      <c r="EX82" s="19">
        <f ca="1">IFERROR(__xludf.DUMMYFUNCTION("""COMPUTED_VALUE"""),36)</f>
        <v>36</v>
      </c>
      <c r="EY82" s="19" t="str">
        <f ca="1">IFERROR(__xludf.DUMMYFUNCTION("""COMPUTED_VALUE"""),"Федоренко Я. Ю.")</f>
        <v>Федоренко Я. Ю.</v>
      </c>
      <c r="EZ82" s="19" t="str">
        <f ca="1">IFERROR(__xludf.DUMMYFUNCTION("""COMPUTED_VALUE"""),"За")</f>
        <v>За</v>
      </c>
      <c r="FA82" s="19">
        <f ca="1">IFERROR(__xludf.DUMMYFUNCTION("""COMPUTED_VALUE"""),36)</f>
        <v>36</v>
      </c>
      <c r="FB82" s="19" t="str">
        <f ca="1">IFERROR(__xludf.DUMMYFUNCTION("""COMPUTED_VALUE"""),"Федоренко Я. Ю.")</f>
        <v>Федоренко Я. Ю.</v>
      </c>
      <c r="FC82" s="19" t="str">
        <f ca="1">IFERROR(__xludf.DUMMYFUNCTION("""COMPUTED_VALUE"""),"За")</f>
        <v>За</v>
      </c>
      <c r="FD82" s="19">
        <f ca="1">IFERROR(__xludf.DUMMYFUNCTION("""COMPUTED_VALUE"""),36)</f>
        <v>36</v>
      </c>
      <c r="FE82" s="19" t="str">
        <f ca="1">IFERROR(__xludf.DUMMYFUNCTION("""COMPUTED_VALUE"""),"Федоренко Я. Ю.")</f>
        <v>Федоренко Я. Ю.</v>
      </c>
      <c r="FF82" s="19" t="str">
        <f ca="1">IFERROR(__xludf.DUMMYFUNCTION("""COMPUTED_VALUE"""),"За")</f>
        <v>За</v>
      </c>
      <c r="FG82" s="19">
        <f ca="1">IFERROR(__xludf.DUMMYFUNCTION("""COMPUTED_VALUE"""),36)</f>
        <v>36</v>
      </c>
      <c r="FH82" s="19" t="str">
        <f ca="1">IFERROR(__xludf.DUMMYFUNCTION("""COMPUTED_VALUE"""),"Федоренко Я. Ю.")</f>
        <v>Федоренко Я. Ю.</v>
      </c>
      <c r="FI82" s="19" t="str">
        <f ca="1">IFERROR(__xludf.DUMMYFUNCTION("""COMPUTED_VALUE"""),"За")</f>
        <v>За</v>
      </c>
      <c r="FJ82" s="19">
        <f ca="1">IFERROR(__xludf.DUMMYFUNCTION("""COMPUTED_VALUE"""),36)</f>
        <v>36</v>
      </c>
      <c r="FK82" s="19" t="str">
        <f ca="1">IFERROR(__xludf.DUMMYFUNCTION("""COMPUTED_VALUE"""),"Федоренко Я. Ю.")</f>
        <v>Федоренко Я. Ю.</v>
      </c>
      <c r="FL82" s="19" t="str">
        <f ca="1">IFERROR(__xludf.DUMMYFUNCTION("""COMPUTED_VALUE"""),"За")</f>
        <v>За</v>
      </c>
      <c r="FM82" s="19">
        <f ca="1">IFERROR(__xludf.DUMMYFUNCTION("""COMPUTED_VALUE"""),36)</f>
        <v>36</v>
      </c>
      <c r="FN82" s="19" t="str">
        <f ca="1">IFERROR(__xludf.DUMMYFUNCTION("""COMPUTED_VALUE"""),"Федоренко Я. Ю.")</f>
        <v>Федоренко Я. Ю.</v>
      </c>
      <c r="FO82" s="19" t="str">
        <f ca="1">IFERROR(__xludf.DUMMYFUNCTION("""COMPUTED_VALUE"""),"За")</f>
        <v>За</v>
      </c>
      <c r="FP82" s="19">
        <f ca="1">IFERROR(__xludf.DUMMYFUNCTION("""COMPUTED_VALUE"""),36)</f>
        <v>36</v>
      </c>
      <c r="FQ82" s="19" t="str">
        <f ca="1">IFERROR(__xludf.DUMMYFUNCTION("""COMPUTED_VALUE"""),"Федоренко Я. Ю.")</f>
        <v>Федоренко Я. Ю.</v>
      </c>
      <c r="FR82" s="19" t="str">
        <f ca="1">IFERROR(__xludf.DUMMYFUNCTION("""COMPUTED_VALUE"""),"За")</f>
        <v>За</v>
      </c>
      <c r="FS82" s="19">
        <f ca="1">IFERROR(__xludf.DUMMYFUNCTION("""COMPUTED_VALUE"""),36)</f>
        <v>36</v>
      </c>
      <c r="FT82" s="19" t="str">
        <f ca="1">IFERROR(__xludf.DUMMYFUNCTION("""COMPUTED_VALUE"""),"Федоренко Я. Ю.")</f>
        <v>Федоренко Я. Ю.</v>
      </c>
      <c r="FU82" s="19" t="str">
        <f ca="1">IFERROR(__xludf.DUMMYFUNCTION("""COMPUTED_VALUE"""),"Не голосував")</f>
        <v>Не голосував</v>
      </c>
      <c r="FV82" s="19">
        <f ca="1">IFERROR(__xludf.DUMMYFUNCTION("""COMPUTED_VALUE"""),36)</f>
        <v>36</v>
      </c>
      <c r="FW82" s="19" t="str">
        <f ca="1">IFERROR(__xludf.DUMMYFUNCTION("""COMPUTED_VALUE"""),"Федоренко Я. Ю.")</f>
        <v>Федоренко Я. Ю.</v>
      </c>
      <c r="FX82" s="19" t="str">
        <f ca="1">IFERROR(__xludf.DUMMYFUNCTION("""COMPUTED_VALUE"""),"Не голосував")</f>
        <v>Не голосував</v>
      </c>
      <c r="FY82" s="19">
        <f ca="1">IFERROR(__xludf.DUMMYFUNCTION("""COMPUTED_VALUE"""),36)</f>
        <v>36</v>
      </c>
      <c r="FZ82" s="19" t="str">
        <f ca="1">IFERROR(__xludf.DUMMYFUNCTION("""COMPUTED_VALUE"""),"Федоренко Я. Ю.")</f>
        <v>Федоренко Я. Ю.</v>
      </c>
      <c r="GA82" s="19" t="str">
        <f ca="1">IFERROR(__xludf.DUMMYFUNCTION("""COMPUTED_VALUE"""),"Проти")</f>
        <v>Проти</v>
      </c>
      <c r="GB82" s="19">
        <f ca="1">IFERROR(__xludf.DUMMYFUNCTION("""COMPUTED_VALUE"""),36)</f>
        <v>36</v>
      </c>
      <c r="GC82" s="19" t="str">
        <f ca="1">IFERROR(__xludf.DUMMYFUNCTION("""COMPUTED_VALUE"""),"Федоренко Я. Ю.")</f>
        <v>Федоренко Я. Ю.</v>
      </c>
      <c r="GD82" s="19" t="str">
        <f ca="1">IFERROR(__xludf.DUMMYFUNCTION("""COMPUTED_VALUE"""),"За")</f>
        <v>За</v>
      </c>
      <c r="GE82" s="19">
        <f ca="1">IFERROR(__xludf.DUMMYFUNCTION("""COMPUTED_VALUE"""),36)</f>
        <v>36</v>
      </c>
      <c r="GF82" s="19" t="str">
        <f ca="1">IFERROR(__xludf.DUMMYFUNCTION("""COMPUTED_VALUE"""),"Федоренко Я. Ю.")</f>
        <v>Федоренко Я. Ю.</v>
      </c>
      <c r="GG82" s="19" t="str">
        <f ca="1">IFERROR(__xludf.DUMMYFUNCTION("""COMPUTED_VALUE"""),"Не голосував")</f>
        <v>Не голосував</v>
      </c>
      <c r="GH82" s="19">
        <f ca="1">IFERROR(__xludf.DUMMYFUNCTION("""COMPUTED_VALUE"""),36)</f>
        <v>36</v>
      </c>
      <c r="GI82" s="19" t="str">
        <f ca="1">IFERROR(__xludf.DUMMYFUNCTION("""COMPUTED_VALUE"""),"Федоренко Я. Ю.")</f>
        <v>Федоренко Я. Ю.</v>
      </c>
      <c r="GJ82" s="19" t="str">
        <f ca="1">IFERROR(__xludf.DUMMYFUNCTION("""COMPUTED_VALUE"""),"Не голосував")</f>
        <v>Не голосував</v>
      </c>
      <c r="GK82" s="19">
        <f ca="1">IFERROR(__xludf.DUMMYFUNCTION("""COMPUTED_VALUE"""),36)</f>
        <v>36</v>
      </c>
      <c r="GL82" s="19" t="str">
        <f ca="1">IFERROR(__xludf.DUMMYFUNCTION("""COMPUTED_VALUE"""),"Федоренко Я. Ю.")</f>
        <v>Федоренко Я. Ю.</v>
      </c>
      <c r="GM82" s="19" t="str">
        <f ca="1">IFERROR(__xludf.DUMMYFUNCTION("""COMPUTED_VALUE"""),"Не голосував")</f>
        <v>Не голосував</v>
      </c>
      <c r="GN82" s="19">
        <f ca="1">IFERROR(__xludf.DUMMYFUNCTION("""COMPUTED_VALUE"""),36)</f>
        <v>36</v>
      </c>
      <c r="GO82" s="19" t="str">
        <f ca="1">IFERROR(__xludf.DUMMYFUNCTION("""COMPUTED_VALUE"""),"Федоренко Я. Ю.")</f>
        <v>Федоренко Я. Ю.</v>
      </c>
      <c r="GP82" s="19" t="str">
        <f ca="1">IFERROR(__xludf.DUMMYFUNCTION("""COMPUTED_VALUE"""),"Не голосував")</f>
        <v>Не голосував</v>
      </c>
      <c r="GQ82" s="19">
        <f ca="1">IFERROR(__xludf.DUMMYFUNCTION("""COMPUTED_VALUE"""),36)</f>
        <v>36</v>
      </c>
      <c r="GR82" s="19" t="str">
        <f ca="1">IFERROR(__xludf.DUMMYFUNCTION("""COMPUTED_VALUE"""),"Федоренко Я. Ю.")</f>
        <v>Федоренко Я. Ю.</v>
      </c>
      <c r="GS82" s="19" t="str">
        <f ca="1">IFERROR(__xludf.DUMMYFUNCTION("""COMPUTED_VALUE"""),"Не голосував")</f>
        <v>Не голосував</v>
      </c>
      <c r="GT82" s="19">
        <f ca="1">IFERROR(__xludf.DUMMYFUNCTION("""COMPUTED_VALUE"""),36)</f>
        <v>36</v>
      </c>
      <c r="GU82" s="19" t="str">
        <f ca="1">IFERROR(__xludf.DUMMYFUNCTION("""COMPUTED_VALUE"""),"Федоренко Я. Ю.")</f>
        <v>Федоренко Я. Ю.</v>
      </c>
      <c r="GV82" s="19" t="str">
        <f ca="1">IFERROR(__xludf.DUMMYFUNCTION("""COMPUTED_VALUE"""),"Не голосував")</f>
        <v>Не голосував</v>
      </c>
      <c r="GW82" s="19">
        <f ca="1">IFERROR(__xludf.DUMMYFUNCTION("""COMPUTED_VALUE"""),36)</f>
        <v>36</v>
      </c>
      <c r="GX82" s="19" t="str">
        <f ca="1">IFERROR(__xludf.DUMMYFUNCTION("""COMPUTED_VALUE"""),"Федоренко Я. Ю.")</f>
        <v>Федоренко Я. Ю.</v>
      </c>
      <c r="GY82" s="19" t="str">
        <f ca="1">IFERROR(__xludf.DUMMYFUNCTION("""COMPUTED_VALUE"""),"За")</f>
        <v>За</v>
      </c>
      <c r="GZ82" s="19">
        <f ca="1">IFERROR(__xludf.DUMMYFUNCTION("""COMPUTED_VALUE"""),36)</f>
        <v>36</v>
      </c>
      <c r="HA82" s="19" t="str">
        <f ca="1">IFERROR(__xludf.DUMMYFUNCTION("""COMPUTED_VALUE"""),"Федоренко Я. Ю.")</f>
        <v>Федоренко Я. Ю.</v>
      </c>
      <c r="HB82" s="19" t="str">
        <f ca="1">IFERROR(__xludf.DUMMYFUNCTION("""COMPUTED_VALUE"""),"Не голосував")</f>
        <v>Не голосував</v>
      </c>
      <c r="HC82" s="19">
        <f ca="1">IFERROR(__xludf.DUMMYFUNCTION("""COMPUTED_VALUE"""),36)</f>
        <v>36</v>
      </c>
      <c r="HD82" s="19" t="str">
        <f ca="1">IFERROR(__xludf.DUMMYFUNCTION("""COMPUTED_VALUE"""),"Федоренко Я. Ю.")</f>
        <v>Федоренко Я. Ю.</v>
      </c>
      <c r="HE82" s="19" t="str">
        <f ca="1">IFERROR(__xludf.DUMMYFUNCTION("""COMPUTED_VALUE"""),"Не голосував")</f>
        <v>Не голосував</v>
      </c>
      <c r="HF82" s="19">
        <f ca="1">IFERROR(__xludf.DUMMYFUNCTION("""COMPUTED_VALUE"""),36)</f>
        <v>36</v>
      </c>
      <c r="HG82" s="19" t="str">
        <f ca="1">IFERROR(__xludf.DUMMYFUNCTION("""COMPUTED_VALUE"""),"Федоренко Я. Ю.")</f>
        <v>Федоренко Я. Ю.</v>
      </c>
      <c r="HH82" s="19" t="str">
        <f ca="1">IFERROR(__xludf.DUMMYFUNCTION("""COMPUTED_VALUE"""),"Не голосував")</f>
        <v>Не голосував</v>
      </c>
      <c r="HI82" s="19">
        <f ca="1">IFERROR(__xludf.DUMMYFUNCTION("""COMPUTED_VALUE"""),36)</f>
        <v>36</v>
      </c>
      <c r="HJ82" s="19" t="str">
        <f ca="1">IFERROR(__xludf.DUMMYFUNCTION("""COMPUTED_VALUE"""),"Федоренко Я. Ю.")</f>
        <v>Федоренко Я. Ю.</v>
      </c>
      <c r="HK82" s="19" t="str">
        <f ca="1">IFERROR(__xludf.DUMMYFUNCTION("""COMPUTED_VALUE"""),"Не голосував")</f>
        <v>Не голосував</v>
      </c>
      <c r="HL82" s="19">
        <f ca="1">IFERROR(__xludf.DUMMYFUNCTION("""COMPUTED_VALUE"""),36)</f>
        <v>36</v>
      </c>
      <c r="HM82" s="19" t="str">
        <f ca="1">IFERROR(__xludf.DUMMYFUNCTION("""COMPUTED_VALUE"""),"Федоренко Я. Ю.")</f>
        <v>Федоренко Я. Ю.</v>
      </c>
      <c r="HN82" s="19" t="str">
        <f ca="1">IFERROR(__xludf.DUMMYFUNCTION("""COMPUTED_VALUE"""),"Не голосував")</f>
        <v>Не голосував</v>
      </c>
      <c r="HO82" s="19">
        <f ca="1">IFERROR(__xludf.DUMMYFUNCTION("""COMPUTED_VALUE"""),36)</f>
        <v>36</v>
      </c>
      <c r="HP82" s="19" t="str">
        <f ca="1">IFERROR(__xludf.DUMMYFUNCTION("""COMPUTED_VALUE"""),"Федоренко Я. Ю.")</f>
        <v>Федоренко Я. Ю.</v>
      </c>
      <c r="HQ82" s="19" t="str">
        <f ca="1">IFERROR(__xludf.DUMMYFUNCTION("""COMPUTED_VALUE"""),"Не голосував")</f>
        <v>Не голосував</v>
      </c>
      <c r="HR82" s="19">
        <f ca="1">IFERROR(__xludf.DUMMYFUNCTION("""COMPUTED_VALUE"""),36)</f>
        <v>36</v>
      </c>
      <c r="HS82" s="19" t="str">
        <f ca="1">IFERROR(__xludf.DUMMYFUNCTION("""COMPUTED_VALUE"""),"Федоренко Я. Ю.")</f>
        <v>Федоренко Я. Ю.</v>
      </c>
      <c r="HT82" s="19" t="str">
        <f ca="1">IFERROR(__xludf.DUMMYFUNCTION("""COMPUTED_VALUE"""),"Не голосував")</f>
        <v>Не голосував</v>
      </c>
      <c r="HU82" s="19">
        <f ca="1">IFERROR(__xludf.DUMMYFUNCTION("""COMPUTED_VALUE"""),36)</f>
        <v>36</v>
      </c>
      <c r="HV82" s="19" t="str">
        <f ca="1">IFERROR(__xludf.DUMMYFUNCTION("""COMPUTED_VALUE"""),"Федоренко Я. Ю.")</f>
        <v>Федоренко Я. Ю.</v>
      </c>
      <c r="HW82" s="19" t="str">
        <f ca="1">IFERROR(__xludf.DUMMYFUNCTION("""COMPUTED_VALUE"""),"За")</f>
        <v>За</v>
      </c>
      <c r="HX82" s="19">
        <f ca="1">IFERROR(__xludf.DUMMYFUNCTION("""COMPUTED_VALUE"""),36)</f>
        <v>36</v>
      </c>
      <c r="HY82" s="19" t="str">
        <f ca="1">IFERROR(__xludf.DUMMYFUNCTION("""COMPUTED_VALUE"""),"Федоренко Я. Ю.")</f>
        <v>Федоренко Я. Ю.</v>
      </c>
      <c r="HZ82" s="19" t="str">
        <f ca="1">IFERROR(__xludf.DUMMYFUNCTION("""COMPUTED_VALUE"""),"Не голосував")</f>
        <v>Не голосував</v>
      </c>
      <c r="IA82" s="19">
        <f ca="1">IFERROR(__xludf.DUMMYFUNCTION("""COMPUTED_VALUE"""),36)</f>
        <v>36</v>
      </c>
      <c r="IB82" s="19" t="str">
        <f ca="1">IFERROR(__xludf.DUMMYFUNCTION("""COMPUTED_VALUE"""),"Федоренко Я. Ю.")</f>
        <v>Федоренко Я. Ю.</v>
      </c>
      <c r="IC82" s="19" t="str">
        <f ca="1">IFERROR(__xludf.DUMMYFUNCTION("""COMPUTED_VALUE"""),"Утримався")</f>
        <v>Утримався</v>
      </c>
      <c r="ID82" s="19">
        <f ca="1">IFERROR(__xludf.DUMMYFUNCTION("""COMPUTED_VALUE"""),36)</f>
        <v>36</v>
      </c>
      <c r="IE82" s="19" t="str">
        <f ca="1">IFERROR(__xludf.DUMMYFUNCTION("""COMPUTED_VALUE"""),"Федоренко Я. Ю.")</f>
        <v>Федоренко Я. Ю.</v>
      </c>
      <c r="IF82" s="19" t="str">
        <f ca="1">IFERROR(__xludf.DUMMYFUNCTION("""COMPUTED_VALUE"""),"Не голосував")</f>
        <v>Не голосував</v>
      </c>
      <c r="IG82" s="19">
        <f ca="1">IFERROR(__xludf.DUMMYFUNCTION("""COMPUTED_VALUE"""),36)</f>
        <v>36</v>
      </c>
      <c r="IH82" s="19" t="str">
        <f ca="1">IFERROR(__xludf.DUMMYFUNCTION("""COMPUTED_VALUE"""),"Федоренко Я. Ю.")</f>
        <v>Федоренко Я. Ю.</v>
      </c>
      <c r="II82" s="19" t="str">
        <f ca="1">IFERROR(__xludf.DUMMYFUNCTION("""COMPUTED_VALUE"""),"Не голосував")</f>
        <v>Не голосував</v>
      </c>
      <c r="IJ82" s="19">
        <f ca="1">IFERROR(__xludf.DUMMYFUNCTION("""COMPUTED_VALUE"""),36)</f>
        <v>36</v>
      </c>
      <c r="IK82" s="19" t="str">
        <f ca="1">IFERROR(__xludf.DUMMYFUNCTION("""COMPUTED_VALUE"""),"Федоренко Я. Ю.")</f>
        <v>Федоренко Я. Ю.</v>
      </c>
      <c r="IL82" s="19" t="str">
        <f ca="1">IFERROR(__xludf.DUMMYFUNCTION("""COMPUTED_VALUE"""),"Не голосував")</f>
        <v>Не голосував</v>
      </c>
      <c r="IM82" s="19">
        <f ca="1">IFERROR(__xludf.DUMMYFUNCTION("""COMPUTED_VALUE"""),36)</f>
        <v>36</v>
      </c>
      <c r="IN82" s="19" t="str">
        <f ca="1">IFERROR(__xludf.DUMMYFUNCTION("""COMPUTED_VALUE"""),"Федоренко Я. Ю.")</f>
        <v>Федоренко Я. Ю.</v>
      </c>
      <c r="IO82" s="19" t="str">
        <f ca="1">IFERROR(__xludf.DUMMYFUNCTION("""COMPUTED_VALUE"""),"Не голосував")</f>
        <v>Не голосував</v>
      </c>
      <c r="IP82" s="19">
        <f ca="1">IFERROR(__xludf.DUMMYFUNCTION("""COMPUTED_VALUE"""),36)</f>
        <v>36</v>
      </c>
      <c r="IQ82" s="19" t="str">
        <f ca="1">IFERROR(__xludf.DUMMYFUNCTION("""COMPUTED_VALUE"""),"Федоренко Я. Ю.")</f>
        <v>Федоренко Я. Ю.</v>
      </c>
      <c r="IR82" s="19" t="str">
        <f ca="1">IFERROR(__xludf.DUMMYFUNCTION("""COMPUTED_VALUE"""),"Не голосував")</f>
        <v>Не голосував</v>
      </c>
      <c r="IS82" s="19">
        <f ca="1">IFERROR(__xludf.DUMMYFUNCTION("""COMPUTED_VALUE"""),36)</f>
        <v>36</v>
      </c>
      <c r="IT82" s="19" t="str">
        <f ca="1">IFERROR(__xludf.DUMMYFUNCTION("""COMPUTED_VALUE"""),"Федоренко Я. Ю.")</f>
        <v>Федоренко Я. Ю.</v>
      </c>
      <c r="IU82" s="19" t="str">
        <f ca="1">IFERROR(__xludf.DUMMYFUNCTION("""COMPUTED_VALUE"""),"Не голосував")</f>
        <v>Не голосував</v>
      </c>
      <c r="IV82" s="19">
        <f ca="1">IFERROR(__xludf.DUMMYFUNCTION("""COMPUTED_VALUE"""),36)</f>
        <v>36</v>
      </c>
      <c r="IW82" s="19" t="str">
        <f ca="1">IFERROR(__xludf.DUMMYFUNCTION("""COMPUTED_VALUE"""),"Федоренко Я. Ю.")</f>
        <v>Федоренко Я. Ю.</v>
      </c>
      <c r="IX82" s="19" t="str">
        <f ca="1">IFERROR(__xludf.DUMMYFUNCTION("""COMPUTED_VALUE"""),"Не голосував")</f>
        <v>Не голосував</v>
      </c>
      <c r="IY82" s="19">
        <f ca="1">IFERROR(__xludf.DUMMYFUNCTION("""COMPUTED_VALUE"""),36)</f>
        <v>36</v>
      </c>
      <c r="IZ82" s="19" t="str">
        <f ca="1">IFERROR(__xludf.DUMMYFUNCTION("""COMPUTED_VALUE"""),"Федоренко Я. Ю.")</f>
        <v>Федоренко Я. Ю.</v>
      </c>
      <c r="JA82" s="19" t="str">
        <f ca="1">IFERROR(__xludf.DUMMYFUNCTION("""COMPUTED_VALUE"""),"Не голосував")</f>
        <v>Не голосував</v>
      </c>
      <c r="JB82" s="19">
        <f ca="1">IFERROR(__xludf.DUMMYFUNCTION("""COMPUTED_VALUE"""),36)</f>
        <v>36</v>
      </c>
      <c r="JC82" s="19" t="str">
        <f ca="1">IFERROR(__xludf.DUMMYFUNCTION("""COMPUTED_VALUE"""),"Федоренко Я. Ю.")</f>
        <v>Федоренко Я. Ю.</v>
      </c>
      <c r="JD82" s="19" t="str">
        <f ca="1">IFERROR(__xludf.DUMMYFUNCTION("""COMPUTED_VALUE"""),"За")</f>
        <v>За</v>
      </c>
      <c r="JE82" s="19">
        <f ca="1">IFERROR(__xludf.DUMMYFUNCTION("""COMPUTED_VALUE"""),36)</f>
        <v>36</v>
      </c>
      <c r="JF82" s="19" t="str">
        <f ca="1">IFERROR(__xludf.DUMMYFUNCTION("""COMPUTED_VALUE"""),"Федоренко Я. Ю.")</f>
        <v>Федоренко Я. Ю.</v>
      </c>
      <c r="JG82" s="19" t="str">
        <f ca="1">IFERROR(__xludf.DUMMYFUNCTION("""COMPUTED_VALUE"""),"За")</f>
        <v>За</v>
      </c>
      <c r="JH82" s="19">
        <f ca="1">IFERROR(__xludf.DUMMYFUNCTION("""COMPUTED_VALUE"""),36)</f>
        <v>36</v>
      </c>
      <c r="JI82" s="19" t="str">
        <f ca="1">IFERROR(__xludf.DUMMYFUNCTION("""COMPUTED_VALUE"""),"Федоренко Я. Ю.")</f>
        <v>Федоренко Я. Ю.</v>
      </c>
      <c r="JJ82" s="19" t="str">
        <f ca="1">IFERROR(__xludf.DUMMYFUNCTION("""COMPUTED_VALUE"""),"За")</f>
        <v>За</v>
      </c>
      <c r="JK82" s="19">
        <f ca="1">IFERROR(__xludf.DUMMYFUNCTION("""COMPUTED_VALUE"""),36)</f>
        <v>36</v>
      </c>
      <c r="JL82" s="19" t="str">
        <f ca="1">IFERROR(__xludf.DUMMYFUNCTION("""COMPUTED_VALUE"""),"Федоренко Я. Ю.")</f>
        <v>Федоренко Я. Ю.</v>
      </c>
      <c r="JM82" s="19" t="str">
        <f ca="1">IFERROR(__xludf.DUMMYFUNCTION("""COMPUTED_VALUE"""),"За")</f>
        <v>За</v>
      </c>
      <c r="JN82" s="19">
        <f ca="1">IFERROR(__xludf.DUMMYFUNCTION("""COMPUTED_VALUE"""),36)</f>
        <v>36</v>
      </c>
      <c r="JO82" s="19" t="str">
        <f ca="1">IFERROR(__xludf.DUMMYFUNCTION("""COMPUTED_VALUE"""),"Федоренко Я. Ю.")</f>
        <v>Федоренко Я. Ю.</v>
      </c>
      <c r="JP82" s="19" t="str">
        <f ca="1">IFERROR(__xludf.DUMMYFUNCTION("""COMPUTED_VALUE"""),"Не голосував")</f>
        <v>Не голосував</v>
      </c>
      <c r="JQ82" s="19">
        <f ca="1">IFERROR(__xludf.DUMMYFUNCTION("""COMPUTED_VALUE"""),36)</f>
        <v>36</v>
      </c>
      <c r="JR82" s="19" t="str">
        <f ca="1">IFERROR(__xludf.DUMMYFUNCTION("""COMPUTED_VALUE"""),"Федоренко Я. Ю.")</f>
        <v>Федоренко Я. Ю.</v>
      </c>
      <c r="JS82" s="19" t="str">
        <f ca="1">IFERROR(__xludf.DUMMYFUNCTION("""COMPUTED_VALUE"""),"Не голосував")</f>
        <v>Не голосував</v>
      </c>
      <c r="JT82" s="19">
        <f ca="1">IFERROR(__xludf.DUMMYFUNCTION("""COMPUTED_VALUE"""),36)</f>
        <v>36</v>
      </c>
      <c r="JU82" s="19" t="str">
        <f ca="1">IFERROR(__xludf.DUMMYFUNCTION("""COMPUTED_VALUE"""),"Федоренко Я. Ю.")</f>
        <v>Федоренко Я. Ю.</v>
      </c>
      <c r="JV82" s="19" t="str">
        <f ca="1">IFERROR(__xludf.DUMMYFUNCTION("""COMPUTED_VALUE"""),"Не голосував")</f>
        <v>Не голосував</v>
      </c>
      <c r="JW82" s="19">
        <f ca="1">IFERROR(__xludf.DUMMYFUNCTION("""COMPUTED_VALUE"""),36)</f>
        <v>36</v>
      </c>
      <c r="JX82" s="19" t="str">
        <f ca="1">IFERROR(__xludf.DUMMYFUNCTION("""COMPUTED_VALUE"""),"Федоренко Я. Ю.")</f>
        <v>Федоренко Я. Ю.</v>
      </c>
      <c r="JY82" s="19" t="str">
        <f ca="1">IFERROR(__xludf.DUMMYFUNCTION("""COMPUTED_VALUE"""),"Не голосував")</f>
        <v>Не голосував</v>
      </c>
      <c r="JZ82" s="19">
        <f ca="1">IFERROR(__xludf.DUMMYFUNCTION("""COMPUTED_VALUE"""),36)</f>
        <v>36</v>
      </c>
      <c r="KA82" s="19" t="str">
        <f ca="1">IFERROR(__xludf.DUMMYFUNCTION("""COMPUTED_VALUE"""),"Федоренко Я. Ю.")</f>
        <v>Федоренко Я. Ю.</v>
      </c>
      <c r="KB82" s="19" t="str">
        <f ca="1">IFERROR(__xludf.DUMMYFUNCTION("""COMPUTED_VALUE"""),"Не голосував")</f>
        <v>Не голосував</v>
      </c>
      <c r="KC82" s="19">
        <f ca="1">IFERROR(__xludf.DUMMYFUNCTION("""COMPUTED_VALUE"""),36)</f>
        <v>36</v>
      </c>
      <c r="KD82" s="19" t="str">
        <f ca="1">IFERROR(__xludf.DUMMYFUNCTION("""COMPUTED_VALUE"""),"Федоренко Я. Ю.")</f>
        <v>Федоренко Я. Ю.</v>
      </c>
      <c r="KE82" s="19" t="str">
        <f ca="1">IFERROR(__xludf.DUMMYFUNCTION("""COMPUTED_VALUE"""),"Не голосував")</f>
        <v>Не голосував</v>
      </c>
      <c r="KF82" s="19">
        <f ca="1">IFERROR(__xludf.DUMMYFUNCTION("""COMPUTED_VALUE"""),36)</f>
        <v>36</v>
      </c>
      <c r="KG82" s="19" t="str">
        <f ca="1">IFERROR(__xludf.DUMMYFUNCTION("""COMPUTED_VALUE"""),"Федоренко Я. Ю.")</f>
        <v>Федоренко Я. Ю.</v>
      </c>
      <c r="KH82" s="19" t="str">
        <f ca="1">IFERROR(__xludf.DUMMYFUNCTION("""COMPUTED_VALUE"""),"Не голосував")</f>
        <v>Не голосував</v>
      </c>
      <c r="KI82" s="19">
        <f ca="1">IFERROR(__xludf.DUMMYFUNCTION("""COMPUTED_VALUE"""),36)</f>
        <v>36</v>
      </c>
      <c r="KJ82" s="19" t="str">
        <f ca="1">IFERROR(__xludf.DUMMYFUNCTION("""COMPUTED_VALUE"""),"Федоренко Я. Ю.")</f>
        <v>Федоренко Я. Ю.</v>
      </c>
      <c r="KK82" s="19" t="str">
        <f ca="1">IFERROR(__xludf.DUMMYFUNCTION("""COMPUTED_VALUE"""),"Не голосував")</f>
        <v>Не голосував</v>
      </c>
      <c r="KL82" s="19">
        <f ca="1">IFERROR(__xludf.DUMMYFUNCTION("""COMPUTED_VALUE"""),36)</f>
        <v>36</v>
      </c>
      <c r="KM82" s="19" t="str">
        <f ca="1">IFERROR(__xludf.DUMMYFUNCTION("""COMPUTED_VALUE"""),"Федоренко Я. Ю.")</f>
        <v>Федоренко Я. Ю.</v>
      </c>
      <c r="KN82" s="19" t="str">
        <f ca="1">IFERROR(__xludf.DUMMYFUNCTION("""COMPUTED_VALUE"""),"Не голосував")</f>
        <v>Не голосував</v>
      </c>
      <c r="KO82" s="19">
        <f ca="1">IFERROR(__xludf.DUMMYFUNCTION("""COMPUTED_VALUE"""),36)</f>
        <v>36</v>
      </c>
      <c r="KP82" s="19" t="str">
        <f ca="1">IFERROR(__xludf.DUMMYFUNCTION("""COMPUTED_VALUE"""),"Федоренко Я. Ю.")</f>
        <v>Федоренко Я. Ю.</v>
      </c>
      <c r="KQ82" s="19" t="str">
        <f ca="1">IFERROR(__xludf.DUMMYFUNCTION("""COMPUTED_VALUE"""),"Не голосував")</f>
        <v>Не голосував</v>
      </c>
      <c r="KR82" s="19">
        <f ca="1">IFERROR(__xludf.DUMMYFUNCTION("""COMPUTED_VALUE"""),36)</f>
        <v>36</v>
      </c>
      <c r="KS82" s="19" t="str">
        <f ca="1">IFERROR(__xludf.DUMMYFUNCTION("""COMPUTED_VALUE"""),"Федоренко Я. Ю.")</f>
        <v>Федоренко Я. Ю.</v>
      </c>
      <c r="KT82" s="19" t="str">
        <f ca="1">IFERROR(__xludf.DUMMYFUNCTION("""COMPUTED_VALUE"""),"За")</f>
        <v>За</v>
      </c>
      <c r="KU82" s="19">
        <f ca="1">IFERROR(__xludf.DUMMYFUNCTION("""COMPUTED_VALUE"""),36)</f>
        <v>36</v>
      </c>
      <c r="KV82" s="19" t="str">
        <f ca="1">IFERROR(__xludf.DUMMYFUNCTION("""COMPUTED_VALUE"""),"Федоренко Я. Ю.")</f>
        <v>Федоренко Я. Ю.</v>
      </c>
      <c r="KW82" s="19" t="str">
        <f ca="1">IFERROR(__xludf.DUMMYFUNCTION("""COMPUTED_VALUE"""),"...")</f>
        <v>...</v>
      </c>
      <c r="KX82" s="19">
        <f ca="1">IFERROR(__xludf.DUMMYFUNCTION("""COMPUTED_VALUE"""),36)</f>
        <v>36</v>
      </c>
      <c r="KY82" s="19" t="str">
        <f ca="1">IFERROR(__xludf.DUMMYFUNCTION("""COMPUTED_VALUE"""),"Федоренко Я. Ю.")</f>
        <v>Федоренко Я. Ю.</v>
      </c>
      <c r="KZ82" s="19" t="str">
        <f ca="1">IFERROR(__xludf.DUMMYFUNCTION("""COMPUTED_VALUE"""),"Не голосував")</f>
        <v>Не голосував</v>
      </c>
      <c r="LA82" s="19">
        <f ca="1">IFERROR(__xludf.DUMMYFUNCTION("""COMPUTED_VALUE"""),36)</f>
        <v>36</v>
      </c>
      <c r="LB82" s="19" t="str">
        <f ca="1">IFERROR(__xludf.DUMMYFUNCTION("""COMPUTED_VALUE"""),"Федоренко Я. Ю.")</f>
        <v>Федоренко Я. Ю.</v>
      </c>
      <c r="LC82" s="19" t="str">
        <f ca="1">IFERROR(__xludf.DUMMYFUNCTION("""COMPUTED_VALUE"""),"...")</f>
        <v>...</v>
      </c>
      <c r="LD82" s="19">
        <f ca="1">IFERROR(__xludf.DUMMYFUNCTION("""COMPUTED_VALUE"""),36)</f>
        <v>36</v>
      </c>
      <c r="LE82" s="19" t="str">
        <f ca="1">IFERROR(__xludf.DUMMYFUNCTION("""COMPUTED_VALUE"""),"Федоренко Я. Ю.")</f>
        <v>Федоренко Я. Ю.</v>
      </c>
      <c r="LF82" s="19" t="str">
        <f ca="1">IFERROR(__xludf.DUMMYFUNCTION("""COMPUTED_VALUE"""),"За")</f>
        <v>За</v>
      </c>
      <c r="LG82" s="19">
        <f ca="1">IFERROR(__xludf.DUMMYFUNCTION("""COMPUTED_VALUE"""),36)</f>
        <v>36</v>
      </c>
      <c r="LH82" s="19" t="str">
        <f ca="1">IFERROR(__xludf.DUMMYFUNCTION("""COMPUTED_VALUE"""),"Федоренко Я. Ю.")</f>
        <v>Федоренко Я. Ю.</v>
      </c>
      <c r="LI82" s="19" t="str">
        <f ca="1">IFERROR(__xludf.DUMMYFUNCTION("""COMPUTED_VALUE"""),"За")</f>
        <v>За</v>
      </c>
      <c r="LJ82" s="19">
        <f ca="1">IFERROR(__xludf.DUMMYFUNCTION("""COMPUTED_VALUE"""),36)</f>
        <v>36</v>
      </c>
      <c r="LK82" s="19" t="str">
        <f ca="1">IFERROR(__xludf.DUMMYFUNCTION("""COMPUTED_VALUE"""),"Федоренко Я. Ю.")</f>
        <v>Федоренко Я. Ю.</v>
      </c>
      <c r="LL82" s="19" t="str">
        <f ca="1">IFERROR(__xludf.DUMMYFUNCTION("""COMPUTED_VALUE"""),"За")</f>
        <v>За</v>
      </c>
      <c r="LM82" s="19">
        <f ca="1">IFERROR(__xludf.DUMMYFUNCTION("""COMPUTED_VALUE"""),36)</f>
        <v>36</v>
      </c>
      <c r="LN82" s="19" t="str">
        <f ca="1">IFERROR(__xludf.DUMMYFUNCTION("""COMPUTED_VALUE"""),"Федоренко Я. Ю.")</f>
        <v>Федоренко Я. Ю.</v>
      </c>
      <c r="LO82" s="19" t="str">
        <f ca="1">IFERROR(__xludf.DUMMYFUNCTION("""COMPUTED_VALUE"""),"За")</f>
        <v>За</v>
      </c>
      <c r="LP82" s="19">
        <f ca="1">IFERROR(__xludf.DUMMYFUNCTION("""COMPUTED_VALUE"""),36)</f>
        <v>36</v>
      </c>
      <c r="LQ82" s="19" t="str">
        <f ca="1">IFERROR(__xludf.DUMMYFUNCTION("""COMPUTED_VALUE"""),"Федоренко Я. Ю.")</f>
        <v>Федоренко Я. Ю.</v>
      </c>
      <c r="LR82" s="19" t="str">
        <f ca="1">IFERROR(__xludf.DUMMYFUNCTION("""COMPUTED_VALUE"""),"Не голосував")</f>
        <v>Не голосував</v>
      </c>
      <c r="LS82" s="19">
        <f ca="1">IFERROR(__xludf.DUMMYFUNCTION("""COMPUTED_VALUE"""),36)</f>
        <v>36</v>
      </c>
      <c r="LT82" s="19" t="str">
        <f ca="1">IFERROR(__xludf.DUMMYFUNCTION("""COMPUTED_VALUE"""),"Федоренко Я. Ю.")</f>
        <v>Федоренко Я. Ю.</v>
      </c>
      <c r="LU82" s="19" t="str">
        <f ca="1">IFERROR(__xludf.DUMMYFUNCTION("""COMPUTED_VALUE"""),"За")</f>
        <v>За</v>
      </c>
      <c r="LV82" s="19">
        <f ca="1">IFERROR(__xludf.DUMMYFUNCTION("""COMPUTED_VALUE"""),36)</f>
        <v>36</v>
      </c>
      <c r="LW82" s="19" t="str">
        <f ca="1">IFERROR(__xludf.DUMMYFUNCTION("""COMPUTED_VALUE"""),"Федоренко Я. Ю.")</f>
        <v>Федоренко Я. Ю.</v>
      </c>
      <c r="LX82" s="19" t="str">
        <f ca="1">IFERROR(__xludf.DUMMYFUNCTION("""COMPUTED_VALUE"""),"Не голосував")</f>
        <v>Не голосував</v>
      </c>
      <c r="LY82" s="19">
        <f ca="1">IFERROR(__xludf.DUMMYFUNCTION("""COMPUTED_VALUE"""),36)</f>
        <v>36</v>
      </c>
      <c r="LZ82" s="19" t="str">
        <f ca="1">IFERROR(__xludf.DUMMYFUNCTION("""COMPUTED_VALUE"""),"Федоренко Я. Ю.")</f>
        <v>Федоренко Я. Ю.</v>
      </c>
      <c r="MA82" s="19" t="str">
        <f ca="1">IFERROR(__xludf.DUMMYFUNCTION("""COMPUTED_VALUE"""),"Не голосував")</f>
        <v>Не голосував</v>
      </c>
      <c r="MB82" s="19">
        <f ca="1">IFERROR(__xludf.DUMMYFUNCTION("""COMPUTED_VALUE"""),36)</f>
        <v>36</v>
      </c>
      <c r="MC82" s="19" t="str">
        <f ca="1">IFERROR(__xludf.DUMMYFUNCTION("""COMPUTED_VALUE"""),"Федоренко Я. Ю.")</f>
        <v>Федоренко Я. Ю.</v>
      </c>
      <c r="MD82" s="19" t="str">
        <f ca="1">IFERROR(__xludf.DUMMYFUNCTION("""COMPUTED_VALUE"""),"За")</f>
        <v>За</v>
      </c>
      <c r="ME82" s="19">
        <f ca="1">IFERROR(__xludf.DUMMYFUNCTION("""COMPUTED_VALUE"""),36)</f>
        <v>36</v>
      </c>
      <c r="MF82" s="19" t="str">
        <f ca="1">IFERROR(__xludf.DUMMYFUNCTION("""COMPUTED_VALUE"""),"Федоренко Я. Ю.")</f>
        <v>Федоренко Я. Ю.</v>
      </c>
      <c r="MG82" s="19" t="str">
        <f ca="1">IFERROR(__xludf.DUMMYFUNCTION("""COMPUTED_VALUE"""),"За")</f>
        <v>За</v>
      </c>
      <c r="MH82" s="19">
        <f ca="1">IFERROR(__xludf.DUMMYFUNCTION("""COMPUTED_VALUE"""),36)</f>
        <v>36</v>
      </c>
      <c r="MI82" s="19" t="str">
        <f ca="1">IFERROR(__xludf.DUMMYFUNCTION("""COMPUTED_VALUE"""),"Федоренко Я. Ю.")</f>
        <v>Федоренко Я. Ю.</v>
      </c>
      <c r="MJ82" s="19" t="str">
        <f ca="1">IFERROR(__xludf.DUMMYFUNCTION("""COMPUTED_VALUE"""),"За")</f>
        <v>За</v>
      </c>
      <c r="MK82" s="19">
        <f ca="1">IFERROR(__xludf.DUMMYFUNCTION("""COMPUTED_VALUE"""),36)</f>
        <v>36</v>
      </c>
      <c r="ML82" s="19" t="str">
        <f ca="1">IFERROR(__xludf.DUMMYFUNCTION("""COMPUTED_VALUE"""),"Федоренко Я. Ю.")</f>
        <v>Федоренко Я. Ю.</v>
      </c>
      <c r="MM82" s="19" t="str">
        <f ca="1">IFERROR(__xludf.DUMMYFUNCTION("""COMPUTED_VALUE"""),"За")</f>
        <v>За</v>
      </c>
      <c r="MN82" s="19">
        <f ca="1">IFERROR(__xludf.DUMMYFUNCTION("""COMPUTED_VALUE"""),36)</f>
        <v>36</v>
      </c>
      <c r="MO82" s="19" t="str">
        <f ca="1">IFERROR(__xludf.DUMMYFUNCTION("""COMPUTED_VALUE"""),"Федоренко Я. Ю.")</f>
        <v>Федоренко Я. Ю.</v>
      </c>
      <c r="MP82" s="19" t="str">
        <f ca="1">IFERROR(__xludf.DUMMYFUNCTION("""COMPUTED_VALUE"""),"За")</f>
        <v>За</v>
      </c>
      <c r="MQ82" s="19">
        <f ca="1">IFERROR(__xludf.DUMMYFUNCTION("""COMPUTED_VALUE"""),36)</f>
        <v>36</v>
      </c>
      <c r="MR82" s="19" t="str">
        <f ca="1">IFERROR(__xludf.DUMMYFUNCTION("""COMPUTED_VALUE"""),"Федоренко Я. Ю.")</f>
        <v>Федоренко Я. Ю.</v>
      </c>
      <c r="MS82" s="19" t="str">
        <f ca="1">IFERROR(__xludf.DUMMYFUNCTION("""COMPUTED_VALUE"""),"Не голосував")</f>
        <v>Не голосував</v>
      </c>
      <c r="MT82" s="19">
        <f ca="1">IFERROR(__xludf.DUMMYFUNCTION("""COMPUTED_VALUE"""),36)</f>
        <v>36</v>
      </c>
      <c r="MU82" s="19" t="str">
        <f ca="1">IFERROR(__xludf.DUMMYFUNCTION("""COMPUTED_VALUE"""),"Федоренко Я. Ю.")</f>
        <v>Федоренко Я. Ю.</v>
      </c>
      <c r="MV82" s="19" t="str">
        <f ca="1">IFERROR(__xludf.DUMMYFUNCTION("""COMPUTED_VALUE"""),"За")</f>
        <v>За</v>
      </c>
      <c r="MW82" s="19">
        <f ca="1">IFERROR(__xludf.DUMMYFUNCTION("""COMPUTED_VALUE"""),36)</f>
        <v>36</v>
      </c>
      <c r="MX82" s="19" t="str">
        <f ca="1">IFERROR(__xludf.DUMMYFUNCTION("""COMPUTED_VALUE"""),"Федоренко Я. Ю.")</f>
        <v>Федоренко Я. Ю.</v>
      </c>
      <c r="MY82" s="19" t="str">
        <f ca="1">IFERROR(__xludf.DUMMYFUNCTION("""COMPUTED_VALUE"""),"За")</f>
        <v>За</v>
      </c>
      <c r="MZ82" s="19">
        <f ca="1">IFERROR(__xludf.DUMMYFUNCTION("""COMPUTED_VALUE"""),36)</f>
        <v>36</v>
      </c>
      <c r="NA82" s="19" t="str">
        <f ca="1">IFERROR(__xludf.DUMMYFUNCTION("""COMPUTED_VALUE"""),"Федоренко Я. Ю.")</f>
        <v>Федоренко Я. Ю.</v>
      </c>
      <c r="NB82" s="19" t="str">
        <f ca="1">IFERROR(__xludf.DUMMYFUNCTION("""COMPUTED_VALUE"""),"За")</f>
        <v>За</v>
      </c>
      <c r="NC82" s="19">
        <f ca="1">IFERROR(__xludf.DUMMYFUNCTION("""COMPUTED_VALUE"""),36)</f>
        <v>36</v>
      </c>
      <c r="ND82" s="19" t="str">
        <f ca="1">IFERROR(__xludf.DUMMYFUNCTION("""COMPUTED_VALUE"""),"Федоренко Я. Ю.")</f>
        <v>Федоренко Я. Ю.</v>
      </c>
      <c r="NE82" s="19" t="str">
        <f ca="1">IFERROR(__xludf.DUMMYFUNCTION("""COMPUTED_VALUE"""),"Не голосував")</f>
        <v>Не голосував</v>
      </c>
      <c r="NF82" s="19">
        <f ca="1">IFERROR(__xludf.DUMMYFUNCTION("""COMPUTED_VALUE"""),36)</f>
        <v>36</v>
      </c>
      <c r="NG82" s="19" t="str">
        <f ca="1">IFERROR(__xludf.DUMMYFUNCTION("""COMPUTED_VALUE"""),"Федоренко Я. Ю.")</f>
        <v>Федоренко Я. Ю.</v>
      </c>
      <c r="NH82" s="19" t="str">
        <f ca="1">IFERROR(__xludf.DUMMYFUNCTION("""COMPUTED_VALUE"""),"Не голосував")</f>
        <v>Не голосував</v>
      </c>
      <c r="NI82" s="19">
        <f ca="1">IFERROR(__xludf.DUMMYFUNCTION("""COMPUTED_VALUE"""),36)</f>
        <v>36</v>
      </c>
      <c r="NJ82" s="19" t="str">
        <f ca="1">IFERROR(__xludf.DUMMYFUNCTION("""COMPUTED_VALUE"""),"Федоренко Я. Ю.")</f>
        <v>Федоренко Я. Ю.</v>
      </c>
      <c r="NK82" s="19" t="str">
        <f ca="1">IFERROR(__xludf.DUMMYFUNCTION("""COMPUTED_VALUE"""),"За")</f>
        <v>За</v>
      </c>
      <c r="NL82" s="19">
        <f ca="1">IFERROR(__xludf.DUMMYFUNCTION("""COMPUTED_VALUE"""),36)</f>
        <v>36</v>
      </c>
      <c r="NM82" s="19" t="str">
        <f ca="1">IFERROR(__xludf.DUMMYFUNCTION("""COMPUTED_VALUE"""),"Федоренко Я. Ю.")</f>
        <v>Федоренко Я. Ю.</v>
      </c>
      <c r="NN82" s="19" t="str">
        <f ca="1">IFERROR(__xludf.DUMMYFUNCTION("""COMPUTED_VALUE"""),"За")</f>
        <v>За</v>
      </c>
      <c r="NO82" s="19">
        <f ca="1">IFERROR(__xludf.DUMMYFUNCTION("""COMPUTED_VALUE"""),36)</f>
        <v>36</v>
      </c>
      <c r="NP82" s="19" t="str">
        <f ca="1">IFERROR(__xludf.DUMMYFUNCTION("""COMPUTED_VALUE"""),"Федоренко Я. Ю.")</f>
        <v>Федоренко Я. Ю.</v>
      </c>
      <c r="NQ82" s="19" t="str">
        <f ca="1">IFERROR(__xludf.DUMMYFUNCTION("""COMPUTED_VALUE"""),"За")</f>
        <v>За</v>
      </c>
      <c r="NR82" s="19">
        <f ca="1">IFERROR(__xludf.DUMMYFUNCTION("""COMPUTED_VALUE"""),36)</f>
        <v>36</v>
      </c>
      <c r="NS82" s="19" t="str">
        <f ca="1">IFERROR(__xludf.DUMMYFUNCTION("""COMPUTED_VALUE"""),"Федоренко Я. Ю.")</f>
        <v>Федоренко Я. Ю.</v>
      </c>
      <c r="NT82" s="19" t="str">
        <f ca="1">IFERROR(__xludf.DUMMYFUNCTION("""COMPUTED_VALUE"""),"Не голосував")</f>
        <v>Не голосував</v>
      </c>
      <c r="NU82" s="19">
        <f ca="1">IFERROR(__xludf.DUMMYFUNCTION("""COMPUTED_VALUE"""),36)</f>
        <v>36</v>
      </c>
      <c r="NV82" s="19" t="str">
        <f ca="1">IFERROR(__xludf.DUMMYFUNCTION("""COMPUTED_VALUE"""),"Федоренко Я. Ю.")</f>
        <v>Федоренко Я. Ю.</v>
      </c>
      <c r="NW82" s="19" t="str">
        <f ca="1">IFERROR(__xludf.DUMMYFUNCTION("""COMPUTED_VALUE"""),"Не голосував")</f>
        <v>Не голосував</v>
      </c>
      <c r="NX82" s="19">
        <f ca="1">IFERROR(__xludf.DUMMYFUNCTION("""COMPUTED_VALUE"""),36)</f>
        <v>36</v>
      </c>
      <c r="NY82" s="19" t="str">
        <f ca="1">IFERROR(__xludf.DUMMYFUNCTION("""COMPUTED_VALUE"""),"Федоренко Я. Ю.")</f>
        <v>Федоренко Я. Ю.</v>
      </c>
      <c r="NZ82" s="19" t="str">
        <f ca="1">IFERROR(__xludf.DUMMYFUNCTION("""COMPUTED_VALUE"""),"Не голосував")</f>
        <v>Не голосував</v>
      </c>
      <c r="OA82" s="19">
        <f ca="1">IFERROR(__xludf.DUMMYFUNCTION("""COMPUTED_VALUE"""),36)</f>
        <v>36</v>
      </c>
      <c r="OB82" s="19" t="str">
        <f ca="1">IFERROR(__xludf.DUMMYFUNCTION("""COMPUTED_VALUE"""),"Федоренко Я. Ю.")</f>
        <v>Федоренко Я. Ю.</v>
      </c>
      <c r="OC82" s="19" t="str">
        <f ca="1">IFERROR(__xludf.DUMMYFUNCTION("""COMPUTED_VALUE"""),"За")</f>
        <v>За</v>
      </c>
      <c r="OD82" s="19">
        <f ca="1">IFERROR(__xludf.DUMMYFUNCTION("""COMPUTED_VALUE"""),36)</f>
        <v>36</v>
      </c>
      <c r="OE82" s="19" t="str">
        <f ca="1">IFERROR(__xludf.DUMMYFUNCTION("""COMPUTED_VALUE"""),"Федоренко Я. Ю.")</f>
        <v>Федоренко Я. Ю.</v>
      </c>
      <c r="OF82" s="19" t="str">
        <f ca="1">IFERROR(__xludf.DUMMYFUNCTION("""COMPUTED_VALUE"""),"За")</f>
        <v>За</v>
      </c>
      <c r="OG82" s="19">
        <f ca="1">IFERROR(__xludf.DUMMYFUNCTION("""COMPUTED_VALUE"""),36)</f>
        <v>36</v>
      </c>
      <c r="OH82" s="19" t="str">
        <f ca="1">IFERROR(__xludf.DUMMYFUNCTION("""COMPUTED_VALUE"""),"Федоренко Я. Ю.")</f>
        <v>Федоренко Я. Ю.</v>
      </c>
      <c r="OI82" s="19" t="str">
        <f ca="1">IFERROR(__xludf.DUMMYFUNCTION("""COMPUTED_VALUE"""),"За")</f>
        <v>За</v>
      </c>
      <c r="OJ82" s="19">
        <f ca="1">IFERROR(__xludf.DUMMYFUNCTION("""COMPUTED_VALUE"""),36)</f>
        <v>36</v>
      </c>
      <c r="OK82" s="19" t="str">
        <f ca="1">IFERROR(__xludf.DUMMYFUNCTION("""COMPUTED_VALUE"""),"Федоренко Я. Ю.")</f>
        <v>Федоренко Я. Ю.</v>
      </c>
      <c r="OL82" s="19" t="str">
        <f ca="1">IFERROR(__xludf.DUMMYFUNCTION("""COMPUTED_VALUE"""),"Не голосував")</f>
        <v>Не голосував</v>
      </c>
      <c r="OM82" s="19">
        <f ca="1">IFERROR(__xludf.DUMMYFUNCTION("""COMPUTED_VALUE"""),36)</f>
        <v>36</v>
      </c>
      <c r="ON82" s="19" t="str">
        <f ca="1">IFERROR(__xludf.DUMMYFUNCTION("""COMPUTED_VALUE"""),"Федоренко Я. Ю.")</f>
        <v>Федоренко Я. Ю.</v>
      </c>
      <c r="OO82" s="19" t="str">
        <f ca="1">IFERROR(__xludf.DUMMYFUNCTION("""COMPUTED_VALUE"""),"За")</f>
        <v>За</v>
      </c>
      <c r="OP82" s="19">
        <f ca="1">IFERROR(__xludf.DUMMYFUNCTION("""COMPUTED_VALUE"""),36)</f>
        <v>36</v>
      </c>
      <c r="OQ82" s="19" t="str">
        <f ca="1">IFERROR(__xludf.DUMMYFUNCTION("""COMPUTED_VALUE"""),"Федоренко Я. Ю.")</f>
        <v>Федоренко Я. Ю.</v>
      </c>
      <c r="OR82" s="19" t="str">
        <f ca="1">IFERROR(__xludf.DUMMYFUNCTION("""COMPUTED_VALUE"""),"За")</f>
        <v>За</v>
      </c>
      <c r="OS82" s="19">
        <f ca="1">IFERROR(__xludf.DUMMYFUNCTION("""COMPUTED_VALUE"""),36)</f>
        <v>36</v>
      </c>
      <c r="OT82" s="19" t="str">
        <f ca="1">IFERROR(__xludf.DUMMYFUNCTION("""COMPUTED_VALUE"""),"Федоренко Я. Ю.")</f>
        <v>Федоренко Я. Ю.</v>
      </c>
      <c r="OU82" s="19" t="str">
        <f ca="1">IFERROR(__xludf.DUMMYFUNCTION("""COMPUTED_VALUE"""),"За")</f>
        <v>За</v>
      </c>
      <c r="OV82" s="19">
        <f ca="1">IFERROR(__xludf.DUMMYFUNCTION("""COMPUTED_VALUE"""),36)</f>
        <v>36</v>
      </c>
      <c r="OW82" s="19" t="str">
        <f ca="1">IFERROR(__xludf.DUMMYFUNCTION("""COMPUTED_VALUE"""),"Федоренко Я. Ю.")</f>
        <v>Федоренко Я. Ю.</v>
      </c>
      <c r="OX82" s="19" t="str">
        <f ca="1">IFERROR(__xludf.DUMMYFUNCTION("""COMPUTED_VALUE"""),"Не голосував")</f>
        <v>Не голосував</v>
      </c>
      <c r="OY82" s="19">
        <f ca="1">IFERROR(__xludf.DUMMYFUNCTION("""COMPUTED_VALUE"""),36)</f>
        <v>36</v>
      </c>
      <c r="OZ82" s="19" t="str">
        <f ca="1">IFERROR(__xludf.DUMMYFUNCTION("""COMPUTED_VALUE"""),"Федоренко Я. Ю.")</f>
        <v>Федоренко Я. Ю.</v>
      </c>
      <c r="PA82" s="19" t="str">
        <f ca="1">IFERROR(__xludf.DUMMYFUNCTION("""COMPUTED_VALUE"""),"За")</f>
        <v>За</v>
      </c>
      <c r="PB82" s="19">
        <f ca="1">IFERROR(__xludf.DUMMYFUNCTION("""COMPUTED_VALUE"""),36)</f>
        <v>36</v>
      </c>
      <c r="PC82" s="19" t="str">
        <f ca="1">IFERROR(__xludf.DUMMYFUNCTION("""COMPUTED_VALUE"""),"Федоренко Я. Ю.")</f>
        <v>Федоренко Я. Ю.</v>
      </c>
      <c r="PD82" s="19" t="str">
        <f ca="1">IFERROR(__xludf.DUMMYFUNCTION("""COMPUTED_VALUE"""),"За")</f>
        <v>За</v>
      </c>
      <c r="PE82" s="19">
        <f ca="1">IFERROR(__xludf.DUMMYFUNCTION("""COMPUTED_VALUE"""),36)</f>
        <v>36</v>
      </c>
      <c r="PF82" s="19" t="str">
        <f ca="1">IFERROR(__xludf.DUMMYFUNCTION("""COMPUTED_VALUE"""),"Федоренко Я. Ю.")</f>
        <v>Федоренко Я. Ю.</v>
      </c>
      <c r="PG82" s="19" t="str">
        <f ca="1">IFERROR(__xludf.DUMMYFUNCTION("""COMPUTED_VALUE"""),"За")</f>
        <v>За</v>
      </c>
      <c r="PH82" s="19">
        <f ca="1">IFERROR(__xludf.DUMMYFUNCTION("""COMPUTED_VALUE"""),36)</f>
        <v>36</v>
      </c>
      <c r="PI82" s="19" t="str">
        <f ca="1">IFERROR(__xludf.DUMMYFUNCTION("""COMPUTED_VALUE"""),"Федоренко Я. Ю.")</f>
        <v>Федоренко Я. Ю.</v>
      </c>
      <c r="PJ82" s="19" t="str">
        <f ca="1">IFERROR(__xludf.DUMMYFUNCTION("""COMPUTED_VALUE"""),"За")</f>
        <v>За</v>
      </c>
      <c r="PK82" s="19">
        <f ca="1">IFERROR(__xludf.DUMMYFUNCTION("""COMPUTED_VALUE"""),36)</f>
        <v>36</v>
      </c>
      <c r="PL82" s="19" t="str">
        <f ca="1">IFERROR(__xludf.DUMMYFUNCTION("""COMPUTED_VALUE"""),"Федоренко Я. Ю.")</f>
        <v>Федоренко Я. Ю.</v>
      </c>
      <c r="PM82" s="19" t="str">
        <f ca="1">IFERROR(__xludf.DUMMYFUNCTION("""COMPUTED_VALUE"""),"Не голосував")</f>
        <v>Не голосував</v>
      </c>
      <c r="PN82" s="19">
        <f ca="1">IFERROR(__xludf.DUMMYFUNCTION("""COMPUTED_VALUE"""),36)</f>
        <v>36</v>
      </c>
      <c r="PO82" s="19" t="str">
        <f ca="1">IFERROR(__xludf.DUMMYFUNCTION("""COMPUTED_VALUE"""),"Федоренко Я. Ю.")</f>
        <v>Федоренко Я. Ю.</v>
      </c>
      <c r="PP82" s="19" t="str">
        <f ca="1">IFERROR(__xludf.DUMMYFUNCTION("""COMPUTED_VALUE"""),"За")</f>
        <v>За</v>
      </c>
      <c r="PQ82" s="19">
        <f ca="1">IFERROR(__xludf.DUMMYFUNCTION("""COMPUTED_VALUE"""),36)</f>
        <v>36</v>
      </c>
      <c r="PR82" s="19" t="str">
        <f ca="1">IFERROR(__xludf.DUMMYFUNCTION("""COMPUTED_VALUE"""),"Федоренко Я. Ю.")</f>
        <v>Федоренко Я. Ю.</v>
      </c>
      <c r="PS82" s="19" t="str">
        <f ca="1">IFERROR(__xludf.DUMMYFUNCTION("""COMPUTED_VALUE"""),"За")</f>
        <v>За</v>
      </c>
      <c r="PT82" s="19">
        <f ca="1">IFERROR(__xludf.DUMMYFUNCTION("""COMPUTED_VALUE"""),36)</f>
        <v>36</v>
      </c>
      <c r="PU82" s="19" t="str">
        <f ca="1">IFERROR(__xludf.DUMMYFUNCTION("""COMPUTED_VALUE"""),"Федоренко Я. Ю.")</f>
        <v>Федоренко Я. Ю.</v>
      </c>
      <c r="PV82" s="19" t="str">
        <f ca="1">IFERROR(__xludf.DUMMYFUNCTION("""COMPUTED_VALUE"""),"За")</f>
        <v>За</v>
      </c>
      <c r="PW82" s="19">
        <f ca="1">IFERROR(__xludf.DUMMYFUNCTION("""COMPUTED_VALUE"""),36)</f>
        <v>36</v>
      </c>
      <c r="PX82" s="19" t="str">
        <f ca="1">IFERROR(__xludf.DUMMYFUNCTION("""COMPUTED_VALUE"""),"Федоренко Я. Ю.")</f>
        <v>Федоренко Я. Ю.</v>
      </c>
      <c r="PY82" s="19" t="str">
        <f ca="1">IFERROR(__xludf.DUMMYFUNCTION("""COMPUTED_VALUE"""),"За")</f>
        <v>За</v>
      </c>
      <c r="PZ82" s="19">
        <f ca="1">IFERROR(__xludf.DUMMYFUNCTION("""COMPUTED_VALUE"""),36)</f>
        <v>36</v>
      </c>
      <c r="QA82" s="19" t="str">
        <f ca="1">IFERROR(__xludf.DUMMYFUNCTION("""COMPUTED_VALUE"""),"Федоренко Я. Ю.")</f>
        <v>Федоренко Я. Ю.</v>
      </c>
      <c r="QB82" s="19" t="str">
        <f ca="1">IFERROR(__xludf.DUMMYFUNCTION("""COMPUTED_VALUE"""),"За")</f>
        <v>За</v>
      </c>
      <c r="QC82" s="19">
        <f ca="1">IFERROR(__xludf.DUMMYFUNCTION("""COMPUTED_VALUE"""),36)</f>
        <v>36</v>
      </c>
      <c r="QD82" s="19" t="str">
        <f ca="1">IFERROR(__xludf.DUMMYFUNCTION("""COMPUTED_VALUE"""),"Федоренко Я. Ю.")</f>
        <v>Федоренко Я. Ю.</v>
      </c>
      <c r="QE82" s="19" t="str">
        <f ca="1">IFERROR(__xludf.DUMMYFUNCTION("""COMPUTED_VALUE"""),"За")</f>
        <v>За</v>
      </c>
      <c r="QF82" s="19">
        <f ca="1">IFERROR(__xludf.DUMMYFUNCTION("""COMPUTED_VALUE"""),36)</f>
        <v>36</v>
      </c>
      <c r="QG82" s="19" t="str">
        <f ca="1">IFERROR(__xludf.DUMMYFUNCTION("""COMPUTED_VALUE"""),"Федоренко Я. Ю.")</f>
        <v>Федоренко Я. Ю.</v>
      </c>
      <c r="QH82" s="19" t="str">
        <f ca="1">IFERROR(__xludf.DUMMYFUNCTION("""COMPUTED_VALUE"""),"За")</f>
        <v>За</v>
      </c>
      <c r="QI82" s="19">
        <f ca="1">IFERROR(__xludf.DUMMYFUNCTION("""COMPUTED_VALUE"""),36)</f>
        <v>36</v>
      </c>
      <c r="QJ82" s="19" t="str">
        <f ca="1">IFERROR(__xludf.DUMMYFUNCTION("""COMPUTED_VALUE"""),"Федоренко Я. Ю.")</f>
        <v>Федоренко Я. Ю.</v>
      </c>
      <c r="QK82" s="19" t="str">
        <f ca="1">IFERROR(__xludf.DUMMYFUNCTION("""COMPUTED_VALUE"""),"За")</f>
        <v>За</v>
      </c>
    </row>
    <row r="83" spans="1:453" ht="12.75">
      <c r="A83" s="17">
        <f ca="1">IFERROR(__xludf.DUMMYFUNCTION("""COMPUTED_VALUE"""),37)</f>
        <v>37</v>
      </c>
      <c r="B83" s="17" t="str">
        <f ca="1">IFERROR(__xludf.DUMMYFUNCTION("""COMPUTED_VALUE"""),"Шпак І. В.")</f>
        <v>Шпак І. В.</v>
      </c>
      <c r="C83" s="19" t="str">
        <f ca="1">IFERROR(__xludf.DUMMYFUNCTION("""COMPUTED_VALUE"""),"Не голосував")</f>
        <v>Не голосував</v>
      </c>
      <c r="D83" s="19">
        <f ca="1">IFERROR(__xludf.DUMMYFUNCTION("""COMPUTED_VALUE"""),37)</f>
        <v>37</v>
      </c>
      <c r="E83" s="19" t="str">
        <f ca="1">IFERROR(__xludf.DUMMYFUNCTION("""COMPUTED_VALUE"""),"Шпак І. В.")</f>
        <v>Шпак І. В.</v>
      </c>
      <c r="F83" s="19" t="str">
        <f ca="1">IFERROR(__xludf.DUMMYFUNCTION("""COMPUTED_VALUE"""),"За")</f>
        <v>За</v>
      </c>
      <c r="G83" s="19">
        <f ca="1">IFERROR(__xludf.DUMMYFUNCTION("""COMPUTED_VALUE"""),37)</f>
        <v>37</v>
      </c>
      <c r="H83" s="19" t="str">
        <f ca="1">IFERROR(__xludf.DUMMYFUNCTION("""COMPUTED_VALUE"""),"Шпак І. В.")</f>
        <v>Шпак І. В.</v>
      </c>
      <c r="I83" s="19" t="str">
        <f ca="1">IFERROR(__xludf.DUMMYFUNCTION("""COMPUTED_VALUE"""),"За")</f>
        <v>За</v>
      </c>
      <c r="J83" s="19">
        <f ca="1">IFERROR(__xludf.DUMMYFUNCTION("""COMPUTED_VALUE"""),37)</f>
        <v>37</v>
      </c>
      <c r="K83" s="19" t="str">
        <f ca="1">IFERROR(__xludf.DUMMYFUNCTION("""COMPUTED_VALUE"""),"Шпак І. В.")</f>
        <v>Шпак І. В.</v>
      </c>
      <c r="L83" s="19" t="str">
        <f ca="1">IFERROR(__xludf.DUMMYFUNCTION("""COMPUTED_VALUE"""),"За")</f>
        <v>За</v>
      </c>
      <c r="M83" s="19">
        <f ca="1">IFERROR(__xludf.DUMMYFUNCTION("""COMPUTED_VALUE"""),37)</f>
        <v>37</v>
      </c>
      <c r="N83" s="19" t="str">
        <f ca="1">IFERROR(__xludf.DUMMYFUNCTION("""COMPUTED_VALUE"""),"Шпак І. В.")</f>
        <v>Шпак І. В.</v>
      </c>
      <c r="O83" s="19" t="str">
        <f ca="1">IFERROR(__xludf.DUMMYFUNCTION("""COMPUTED_VALUE"""),"За")</f>
        <v>За</v>
      </c>
      <c r="P83" s="19">
        <f ca="1">IFERROR(__xludf.DUMMYFUNCTION("""COMPUTED_VALUE"""),37)</f>
        <v>37</v>
      </c>
      <c r="Q83" s="19" t="str">
        <f ca="1">IFERROR(__xludf.DUMMYFUNCTION("""COMPUTED_VALUE"""),"Шпак І. В.")</f>
        <v>Шпак І. В.</v>
      </c>
      <c r="R83" s="19" t="str">
        <f ca="1">IFERROR(__xludf.DUMMYFUNCTION("""COMPUTED_VALUE"""),"За")</f>
        <v>За</v>
      </c>
      <c r="S83" s="19">
        <f ca="1">IFERROR(__xludf.DUMMYFUNCTION("""COMPUTED_VALUE"""),37)</f>
        <v>37</v>
      </c>
      <c r="T83" s="19" t="str">
        <f ca="1">IFERROR(__xludf.DUMMYFUNCTION("""COMPUTED_VALUE"""),"Шпак І. В.")</f>
        <v>Шпак І. В.</v>
      </c>
      <c r="U83" s="19" t="str">
        <f ca="1">IFERROR(__xludf.DUMMYFUNCTION("""COMPUTED_VALUE"""),"За")</f>
        <v>За</v>
      </c>
      <c r="V83" s="19">
        <f ca="1">IFERROR(__xludf.DUMMYFUNCTION("""COMPUTED_VALUE"""),37)</f>
        <v>37</v>
      </c>
      <c r="W83" s="19" t="str">
        <f ca="1">IFERROR(__xludf.DUMMYFUNCTION("""COMPUTED_VALUE"""),"Шпак І. В.")</f>
        <v>Шпак І. В.</v>
      </c>
      <c r="X83" s="19" t="str">
        <f ca="1">IFERROR(__xludf.DUMMYFUNCTION("""COMPUTED_VALUE"""),"За")</f>
        <v>За</v>
      </c>
      <c r="Y83" s="19">
        <f ca="1">IFERROR(__xludf.DUMMYFUNCTION("""COMPUTED_VALUE"""),37)</f>
        <v>37</v>
      </c>
      <c r="Z83" s="19" t="str">
        <f ca="1">IFERROR(__xludf.DUMMYFUNCTION("""COMPUTED_VALUE"""),"Шпак І. В.")</f>
        <v>Шпак І. В.</v>
      </c>
      <c r="AA83" s="19" t="str">
        <f ca="1">IFERROR(__xludf.DUMMYFUNCTION("""COMPUTED_VALUE"""),"За")</f>
        <v>За</v>
      </c>
      <c r="AB83" s="19">
        <f ca="1">IFERROR(__xludf.DUMMYFUNCTION("""COMPUTED_VALUE"""),37)</f>
        <v>37</v>
      </c>
      <c r="AC83" s="19" t="str">
        <f ca="1">IFERROR(__xludf.DUMMYFUNCTION("""COMPUTED_VALUE"""),"Шпак І. В.")</f>
        <v>Шпак І. В.</v>
      </c>
      <c r="AD83" s="19" t="str">
        <f ca="1">IFERROR(__xludf.DUMMYFUNCTION("""COMPUTED_VALUE"""),"За")</f>
        <v>За</v>
      </c>
      <c r="AE83" s="19">
        <f ca="1">IFERROR(__xludf.DUMMYFUNCTION("""COMPUTED_VALUE"""),37)</f>
        <v>37</v>
      </c>
      <c r="AF83" s="19" t="str">
        <f ca="1">IFERROR(__xludf.DUMMYFUNCTION("""COMPUTED_VALUE"""),"Шпак І. В.")</f>
        <v>Шпак І. В.</v>
      </c>
      <c r="AG83" s="19" t="str">
        <f ca="1">IFERROR(__xludf.DUMMYFUNCTION("""COMPUTED_VALUE"""),"За")</f>
        <v>За</v>
      </c>
      <c r="AH83" s="19">
        <f ca="1">IFERROR(__xludf.DUMMYFUNCTION("""COMPUTED_VALUE"""),37)</f>
        <v>37</v>
      </c>
      <c r="AI83" s="19" t="str">
        <f ca="1">IFERROR(__xludf.DUMMYFUNCTION("""COMPUTED_VALUE"""),"Шпак І. В.")</f>
        <v>Шпак І. В.</v>
      </c>
      <c r="AJ83" s="19" t="str">
        <f ca="1">IFERROR(__xludf.DUMMYFUNCTION("""COMPUTED_VALUE"""),"За")</f>
        <v>За</v>
      </c>
      <c r="AK83" s="19">
        <f ca="1">IFERROR(__xludf.DUMMYFUNCTION("""COMPUTED_VALUE"""),37)</f>
        <v>37</v>
      </c>
      <c r="AL83" s="19" t="str">
        <f ca="1">IFERROR(__xludf.DUMMYFUNCTION("""COMPUTED_VALUE"""),"Шпак І. В.")</f>
        <v>Шпак І. В.</v>
      </c>
      <c r="AM83" s="19" t="str">
        <f ca="1">IFERROR(__xludf.DUMMYFUNCTION("""COMPUTED_VALUE"""),"...")</f>
        <v>...</v>
      </c>
      <c r="AN83" s="19">
        <f ca="1">IFERROR(__xludf.DUMMYFUNCTION("""COMPUTED_VALUE"""),37)</f>
        <v>37</v>
      </c>
      <c r="AO83" s="19" t="str">
        <f ca="1">IFERROR(__xludf.DUMMYFUNCTION("""COMPUTED_VALUE"""),"Шпак І. В.")</f>
        <v>Шпак І. В.</v>
      </c>
      <c r="AP83" s="19" t="str">
        <f ca="1">IFERROR(__xludf.DUMMYFUNCTION("""COMPUTED_VALUE"""),"...")</f>
        <v>...</v>
      </c>
      <c r="AQ83" s="19">
        <f ca="1">IFERROR(__xludf.DUMMYFUNCTION("""COMPUTED_VALUE"""),37)</f>
        <v>37</v>
      </c>
      <c r="AR83" s="19" t="str">
        <f ca="1">IFERROR(__xludf.DUMMYFUNCTION("""COMPUTED_VALUE"""),"Шпак І. В.")</f>
        <v>Шпак І. В.</v>
      </c>
      <c r="AS83" s="19" t="str">
        <f ca="1">IFERROR(__xludf.DUMMYFUNCTION("""COMPUTED_VALUE"""),"...")</f>
        <v>...</v>
      </c>
      <c r="AT83" s="19">
        <f ca="1">IFERROR(__xludf.DUMMYFUNCTION("""COMPUTED_VALUE"""),37)</f>
        <v>37</v>
      </c>
      <c r="AU83" s="19" t="str">
        <f ca="1">IFERROR(__xludf.DUMMYFUNCTION("""COMPUTED_VALUE"""),"Шпак І. В.")</f>
        <v>Шпак І. В.</v>
      </c>
      <c r="AV83" s="19" t="str">
        <f ca="1">IFERROR(__xludf.DUMMYFUNCTION("""COMPUTED_VALUE"""),"...")</f>
        <v>...</v>
      </c>
      <c r="AW83" s="19">
        <f ca="1">IFERROR(__xludf.DUMMYFUNCTION("""COMPUTED_VALUE"""),37)</f>
        <v>37</v>
      </c>
      <c r="AX83" s="19" t="str">
        <f ca="1">IFERROR(__xludf.DUMMYFUNCTION("""COMPUTED_VALUE"""),"Шпак І. В.")</f>
        <v>Шпак І. В.</v>
      </c>
      <c r="AY83" s="19" t="str">
        <f ca="1">IFERROR(__xludf.DUMMYFUNCTION("""COMPUTED_VALUE"""),"...")</f>
        <v>...</v>
      </c>
      <c r="AZ83" s="19">
        <f ca="1">IFERROR(__xludf.DUMMYFUNCTION("""COMPUTED_VALUE"""),37)</f>
        <v>37</v>
      </c>
      <c r="BA83" s="19" t="str">
        <f ca="1">IFERROR(__xludf.DUMMYFUNCTION("""COMPUTED_VALUE"""),"Шпак І. В.")</f>
        <v>Шпак І. В.</v>
      </c>
      <c r="BB83" s="19" t="str">
        <f ca="1">IFERROR(__xludf.DUMMYFUNCTION("""COMPUTED_VALUE"""),"...")</f>
        <v>...</v>
      </c>
      <c r="BC83" s="19">
        <f ca="1">IFERROR(__xludf.DUMMYFUNCTION("""COMPUTED_VALUE"""),37)</f>
        <v>37</v>
      </c>
      <c r="BD83" s="19" t="str">
        <f ca="1">IFERROR(__xludf.DUMMYFUNCTION("""COMPUTED_VALUE"""),"Шпак І. В.")</f>
        <v>Шпак І. В.</v>
      </c>
      <c r="BE83" s="19" t="str">
        <f ca="1">IFERROR(__xludf.DUMMYFUNCTION("""COMPUTED_VALUE"""),"...")</f>
        <v>...</v>
      </c>
      <c r="BF83" s="19">
        <f ca="1">IFERROR(__xludf.DUMMYFUNCTION("""COMPUTED_VALUE"""),37)</f>
        <v>37</v>
      </c>
      <c r="BG83" s="19" t="str">
        <f ca="1">IFERROR(__xludf.DUMMYFUNCTION("""COMPUTED_VALUE"""),"Шпак І. В.")</f>
        <v>Шпак І. В.</v>
      </c>
      <c r="BH83" s="19" t="str">
        <f ca="1">IFERROR(__xludf.DUMMYFUNCTION("""COMPUTED_VALUE"""),"За")</f>
        <v>За</v>
      </c>
      <c r="BI83" s="19">
        <f ca="1">IFERROR(__xludf.DUMMYFUNCTION("""COMPUTED_VALUE"""),37)</f>
        <v>37</v>
      </c>
      <c r="BJ83" s="19" t="str">
        <f ca="1">IFERROR(__xludf.DUMMYFUNCTION("""COMPUTED_VALUE"""),"Шпак І. В.")</f>
        <v>Шпак І. В.</v>
      </c>
      <c r="BK83" s="19" t="str">
        <f ca="1">IFERROR(__xludf.DUMMYFUNCTION("""COMPUTED_VALUE"""),"За")</f>
        <v>За</v>
      </c>
      <c r="BL83" s="19">
        <f ca="1">IFERROR(__xludf.DUMMYFUNCTION("""COMPUTED_VALUE"""),37)</f>
        <v>37</v>
      </c>
      <c r="BM83" s="19" t="str">
        <f ca="1">IFERROR(__xludf.DUMMYFUNCTION("""COMPUTED_VALUE"""),"Шпак І. В.")</f>
        <v>Шпак І. В.</v>
      </c>
      <c r="BN83" s="19" t="str">
        <f ca="1">IFERROR(__xludf.DUMMYFUNCTION("""COMPUTED_VALUE"""),"За")</f>
        <v>За</v>
      </c>
      <c r="BO83" s="19">
        <f ca="1">IFERROR(__xludf.DUMMYFUNCTION("""COMPUTED_VALUE"""),37)</f>
        <v>37</v>
      </c>
      <c r="BP83" s="19" t="str">
        <f ca="1">IFERROR(__xludf.DUMMYFUNCTION("""COMPUTED_VALUE"""),"Шпак І. В.")</f>
        <v>Шпак І. В.</v>
      </c>
      <c r="BQ83" s="19" t="str">
        <f ca="1">IFERROR(__xludf.DUMMYFUNCTION("""COMPUTED_VALUE"""),"За")</f>
        <v>За</v>
      </c>
      <c r="BR83" s="19">
        <f ca="1">IFERROR(__xludf.DUMMYFUNCTION("""COMPUTED_VALUE"""),37)</f>
        <v>37</v>
      </c>
      <c r="BS83" s="19" t="str">
        <f ca="1">IFERROR(__xludf.DUMMYFUNCTION("""COMPUTED_VALUE"""),"Шпак І. В.")</f>
        <v>Шпак І. В.</v>
      </c>
      <c r="BT83" s="19" t="str">
        <f ca="1">IFERROR(__xludf.DUMMYFUNCTION("""COMPUTED_VALUE"""),"За")</f>
        <v>За</v>
      </c>
      <c r="BU83" s="19">
        <f ca="1">IFERROR(__xludf.DUMMYFUNCTION("""COMPUTED_VALUE"""),37)</f>
        <v>37</v>
      </c>
      <c r="BV83" s="19" t="str">
        <f ca="1">IFERROR(__xludf.DUMMYFUNCTION("""COMPUTED_VALUE"""),"Шпак І. В.")</f>
        <v>Шпак І. В.</v>
      </c>
      <c r="BW83" s="19" t="str">
        <f ca="1">IFERROR(__xludf.DUMMYFUNCTION("""COMPUTED_VALUE"""),"За")</f>
        <v>За</v>
      </c>
      <c r="BX83" s="19">
        <f ca="1">IFERROR(__xludf.DUMMYFUNCTION("""COMPUTED_VALUE"""),37)</f>
        <v>37</v>
      </c>
      <c r="BY83" s="19" t="str">
        <f ca="1">IFERROR(__xludf.DUMMYFUNCTION("""COMPUTED_VALUE"""),"Шпак І. В.")</f>
        <v>Шпак І. В.</v>
      </c>
      <c r="BZ83" s="19" t="str">
        <f ca="1">IFERROR(__xludf.DUMMYFUNCTION("""COMPUTED_VALUE"""),"За")</f>
        <v>За</v>
      </c>
      <c r="CA83" s="19">
        <f ca="1">IFERROR(__xludf.DUMMYFUNCTION("""COMPUTED_VALUE"""),37)</f>
        <v>37</v>
      </c>
      <c r="CB83" s="19" t="str">
        <f ca="1">IFERROR(__xludf.DUMMYFUNCTION("""COMPUTED_VALUE"""),"Шпак І. В.")</f>
        <v>Шпак І. В.</v>
      </c>
      <c r="CC83" s="19" t="str">
        <f ca="1">IFERROR(__xludf.DUMMYFUNCTION("""COMPUTED_VALUE"""),"За")</f>
        <v>За</v>
      </c>
      <c r="CD83" s="19">
        <f ca="1">IFERROR(__xludf.DUMMYFUNCTION("""COMPUTED_VALUE"""),37)</f>
        <v>37</v>
      </c>
      <c r="CE83" s="19" t="str">
        <f ca="1">IFERROR(__xludf.DUMMYFUNCTION("""COMPUTED_VALUE"""),"Шпак І. В.")</f>
        <v>Шпак І. В.</v>
      </c>
      <c r="CF83" s="19" t="str">
        <f ca="1">IFERROR(__xludf.DUMMYFUNCTION("""COMPUTED_VALUE"""),"За")</f>
        <v>За</v>
      </c>
      <c r="CG83" s="19">
        <f ca="1">IFERROR(__xludf.DUMMYFUNCTION("""COMPUTED_VALUE"""),37)</f>
        <v>37</v>
      </c>
      <c r="CH83" s="19" t="str">
        <f ca="1">IFERROR(__xludf.DUMMYFUNCTION("""COMPUTED_VALUE"""),"Шпак І. В.")</f>
        <v>Шпак І. В.</v>
      </c>
      <c r="CI83" s="19" t="str">
        <f ca="1">IFERROR(__xludf.DUMMYFUNCTION("""COMPUTED_VALUE"""),"Не голосував")</f>
        <v>Не голосував</v>
      </c>
      <c r="CJ83" s="19">
        <f ca="1">IFERROR(__xludf.DUMMYFUNCTION("""COMPUTED_VALUE"""),37)</f>
        <v>37</v>
      </c>
      <c r="CK83" s="19" t="str">
        <f ca="1">IFERROR(__xludf.DUMMYFUNCTION("""COMPUTED_VALUE"""),"Шпак І. В.")</f>
        <v>Шпак І. В.</v>
      </c>
      <c r="CL83" s="19" t="str">
        <f ca="1">IFERROR(__xludf.DUMMYFUNCTION("""COMPUTED_VALUE"""),"За")</f>
        <v>За</v>
      </c>
      <c r="CM83" s="19">
        <f ca="1">IFERROR(__xludf.DUMMYFUNCTION("""COMPUTED_VALUE"""),37)</f>
        <v>37</v>
      </c>
      <c r="CN83" s="19" t="str">
        <f ca="1">IFERROR(__xludf.DUMMYFUNCTION("""COMPUTED_VALUE"""),"Шпак І. В.")</f>
        <v>Шпак І. В.</v>
      </c>
      <c r="CO83" s="19" t="str">
        <f ca="1">IFERROR(__xludf.DUMMYFUNCTION("""COMPUTED_VALUE"""),"За")</f>
        <v>За</v>
      </c>
      <c r="CP83" s="19">
        <f ca="1">IFERROR(__xludf.DUMMYFUNCTION("""COMPUTED_VALUE"""),37)</f>
        <v>37</v>
      </c>
      <c r="CQ83" s="19" t="str">
        <f ca="1">IFERROR(__xludf.DUMMYFUNCTION("""COMPUTED_VALUE"""),"Шпак І. В.")</f>
        <v>Шпак І. В.</v>
      </c>
      <c r="CR83" s="19" t="str">
        <f ca="1">IFERROR(__xludf.DUMMYFUNCTION("""COMPUTED_VALUE"""),"Не голосував")</f>
        <v>Не голосував</v>
      </c>
      <c r="CS83" s="19">
        <f ca="1">IFERROR(__xludf.DUMMYFUNCTION("""COMPUTED_VALUE"""),37)</f>
        <v>37</v>
      </c>
      <c r="CT83" s="19" t="str">
        <f ca="1">IFERROR(__xludf.DUMMYFUNCTION("""COMPUTED_VALUE"""),"Шпак І. В.")</f>
        <v>Шпак І. В.</v>
      </c>
      <c r="CU83" s="19" t="str">
        <f ca="1">IFERROR(__xludf.DUMMYFUNCTION("""COMPUTED_VALUE"""),"Не голосував")</f>
        <v>Не голосував</v>
      </c>
      <c r="CV83" s="19">
        <f ca="1">IFERROR(__xludf.DUMMYFUNCTION("""COMPUTED_VALUE"""),37)</f>
        <v>37</v>
      </c>
      <c r="CW83" s="19" t="str">
        <f ca="1">IFERROR(__xludf.DUMMYFUNCTION("""COMPUTED_VALUE"""),"Шпак І. В.")</f>
        <v>Шпак І. В.</v>
      </c>
      <c r="CX83" s="19" t="str">
        <f ca="1">IFERROR(__xludf.DUMMYFUNCTION("""COMPUTED_VALUE"""),"За")</f>
        <v>За</v>
      </c>
      <c r="CY83" s="19">
        <f ca="1">IFERROR(__xludf.DUMMYFUNCTION("""COMPUTED_VALUE"""),37)</f>
        <v>37</v>
      </c>
      <c r="CZ83" s="19" t="str">
        <f ca="1">IFERROR(__xludf.DUMMYFUNCTION("""COMPUTED_VALUE"""),"Шпак І. В.")</f>
        <v>Шпак І. В.</v>
      </c>
      <c r="DA83" s="19" t="str">
        <f ca="1">IFERROR(__xludf.DUMMYFUNCTION("""COMPUTED_VALUE"""),"За")</f>
        <v>За</v>
      </c>
      <c r="DB83" s="19">
        <f ca="1">IFERROR(__xludf.DUMMYFUNCTION("""COMPUTED_VALUE"""),37)</f>
        <v>37</v>
      </c>
      <c r="DC83" s="19" t="str">
        <f ca="1">IFERROR(__xludf.DUMMYFUNCTION("""COMPUTED_VALUE"""),"Шпак І. В.")</f>
        <v>Шпак І. В.</v>
      </c>
      <c r="DD83" s="19" t="str">
        <f ca="1">IFERROR(__xludf.DUMMYFUNCTION("""COMPUTED_VALUE"""),"...")</f>
        <v>...</v>
      </c>
      <c r="DE83" s="19">
        <f ca="1">IFERROR(__xludf.DUMMYFUNCTION("""COMPUTED_VALUE"""),37)</f>
        <v>37</v>
      </c>
      <c r="DF83" s="19" t="str">
        <f ca="1">IFERROR(__xludf.DUMMYFUNCTION("""COMPUTED_VALUE"""),"Шпак І. В.")</f>
        <v>Шпак І. В.</v>
      </c>
      <c r="DG83" s="19" t="str">
        <f ca="1">IFERROR(__xludf.DUMMYFUNCTION("""COMPUTED_VALUE"""),"...")</f>
        <v>...</v>
      </c>
      <c r="DH83" s="19">
        <f ca="1">IFERROR(__xludf.DUMMYFUNCTION("""COMPUTED_VALUE"""),37)</f>
        <v>37</v>
      </c>
      <c r="DI83" s="19" t="str">
        <f ca="1">IFERROR(__xludf.DUMMYFUNCTION("""COMPUTED_VALUE"""),"Шпак І. В.")</f>
        <v>Шпак І. В.</v>
      </c>
      <c r="DJ83" s="19" t="str">
        <f ca="1">IFERROR(__xludf.DUMMYFUNCTION("""COMPUTED_VALUE"""),"...")</f>
        <v>...</v>
      </c>
      <c r="DK83" s="19">
        <f ca="1">IFERROR(__xludf.DUMMYFUNCTION("""COMPUTED_VALUE"""),37)</f>
        <v>37</v>
      </c>
      <c r="DL83" s="19" t="str">
        <f ca="1">IFERROR(__xludf.DUMMYFUNCTION("""COMPUTED_VALUE"""),"Шпак І. В.")</f>
        <v>Шпак І. В.</v>
      </c>
      <c r="DM83" s="19" t="str">
        <f ca="1">IFERROR(__xludf.DUMMYFUNCTION("""COMPUTED_VALUE"""),"...")</f>
        <v>...</v>
      </c>
      <c r="DN83" s="19">
        <f ca="1">IFERROR(__xludf.DUMMYFUNCTION("""COMPUTED_VALUE"""),37)</f>
        <v>37</v>
      </c>
      <c r="DO83" s="19" t="str">
        <f ca="1">IFERROR(__xludf.DUMMYFUNCTION("""COMPUTED_VALUE"""),"Шпак І. В.")</f>
        <v>Шпак І. В.</v>
      </c>
      <c r="DP83" s="19" t="str">
        <f ca="1">IFERROR(__xludf.DUMMYFUNCTION("""COMPUTED_VALUE"""),"...")</f>
        <v>...</v>
      </c>
      <c r="DQ83" s="19">
        <f ca="1">IFERROR(__xludf.DUMMYFUNCTION("""COMPUTED_VALUE"""),37)</f>
        <v>37</v>
      </c>
      <c r="DR83" s="19" t="str">
        <f ca="1">IFERROR(__xludf.DUMMYFUNCTION("""COMPUTED_VALUE"""),"Шпак І. В.")</f>
        <v>Шпак І. В.</v>
      </c>
      <c r="DS83" s="19" t="str">
        <f ca="1">IFERROR(__xludf.DUMMYFUNCTION("""COMPUTED_VALUE"""),"...")</f>
        <v>...</v>
      </c>
      <c r="DT83" s="19">
        <f ca="1">IFERROR(__xludf.DUMMYFUNCTION("""COMPUTED_VALUE"""),37)</f>
        <v>37</v>
      </c>
      <c r="DU83" s="19" t="str">
        <f ca="1">IFERROR(__xludf.DUMMYFUNCTION("""COMPUTED_VALUE"""),"Шпак І. В.")</f>
        <v>Шпак І. В.</v>
      </c>
      <c r="DV83" s="19" t="str">
        <f ca="1">IFERROR(__xludf.DUMMYFUNCTION("""COMPUTED_VALUE"""),"За")</f>
        <v>За</v>
      </c>
      <c r="DW83" s="19">
        <f ca="1">IFERROR(__xludf.DUMMYFUNCTION("""COMPUTED_VALUE"""),37)</f>
        <v>37</v>
      </c>
      <c r="DX83" s="19" t="str">
        <f ca="1">IFERROR(__xludf.DUMMYFUNCTION("""COMPUTED_VALUE"""),"Шпак І. В.")</f>
        <v>Шпак І. В.</v>
      </c>
      <c r="DY83" s="19" t="str">
        <f ca="1">IFERROR(__xludf.DUMMYFUNCTION("""COMPUTED_VALUE"""),"За")</f>
        <v>За</v>
      </c>
      <c r="DZ83" s="19">
        <f ca="1">IFERROR(__xludf.DUMMYFUNCTION("""COMPUTED_VALUE"""),37)</f>
        <v>37</v>
      </c>
      <c r="EA83" s="19" t="str">
        <f ca="1">IFERROR(__xludf.DUMMYFUNCTION("""COMPUTED_VALUE"""),"Шпак І. В.")</f>
        <v>Шпак І. В.</v>
      </c>
      <c r="EB83" s="19" t="str">
        <f ca="1">IFERROR(__xludf.DUMMYFUNCTION("""COMPUTED_VALUE"""),"За")</f>
        <v>За</v>
      </c>
      <c r="EC83" s="19">
        <f ca="1">IFERROR(__xludf.DUMMYFUNCTION("""COMPUTED_VALUE"""),37)</f>
        <v>37</v>
      </c>
      <c r="ED83" s="19" t="str">
        <f ca="1">IFERROR(__xludf.DUMMYFUNCTION("""COMPUTED_VALUE"""),"Шпак І. В.")</f>
        <v>Шпак І. В.</v>
      </c>
      <c r="EE83" s="19" t="str">
        <f ca="1">IFERROR(__xludf.DUMMYFUNCTION("""COMPUTED_VALUE"""),"За")</f>
        <v>За</v>
      </c>
      <c r="EF83" s="19">
        <f ca="1">IFERROR(__xludf.DUMMYFUNCTION("""COMPUTED_VALUE"""),37)</f>
        <v>37</v>
      </c>
      <c r="EG83" s="19" t="str">
        <f ca="1">IFERROR(__xludf.DUMMYFUNCTION("""COMPUTED_VALUE"""),"Шпак І. В.")</f>
        <v>Шпак І. В.</v>
      </c>
      <c r="EH83" s="19" t="str">
        <f ca="1">IFERROR(__xludf.DUMMYFUNCTION("""COMPUTED_VALUE"""),"За")</f>
        <v>За</v>
      </c>
      <c r="EI83" s="19">
        <f ca="1">IFERROR(__xludf.DUMMYFUNCTION("""COMPUTED_VALUE"""),37)</f>
        <v>37</v>
      </c>
      <c r="EJ83" s="19" t="str">
        <f ca="1">IFERROR(__xludf.DUMMYFUNCTION("""COMPUTED_VALUE"""),"Шпак І. В.")</f>
        <v>Шпак І. В.</v>
      </c>
      <c r="EK83" s="19" t="str">
        <f ca="1">IFERROR(__xludf.DUMMYFUNCTION("""COMPUTED_VALUE"""),"За")</f>
        <v>За</v>
      </c>
      <c r="EL83" s="19">
        <f ca="1">IFERROR(__xludf.DUMMYFUNCTION("""COMPUTED_VALUE"""),37)</f>
        <v>37</v>
      </c>
      <c r="EM83" s="19" t="str">
        <f ca="1">IFERROR(__xludf.DUMMYFUNCTION("""COMPUTED_VALUE"""),"Шпак І. В.")</f>
        <v>Шпак І. В.</v>
      </c>
      <c r="EN83" s="19" t="str">
        <f ca="1">IFERROR(__xludf.DUMMYFUNCTION("""COMPUTED_VALUE"""),"За")</f>
        <v>За</v>
      </c>
      <c r="EO83" s="19">
        <f ca="1">IFERROR(__xludf.DUMMYFUNCTION("""COMPUTED_VALUE"""),37)</f>
        <v>37</v>
      </c>
      <c r="EP83" s="19" t="str">
        <f ca="1">IFERROR(__xludf.DUMMYFUNCTION("""COMPUTED_VALUE"""),"Шпак І. В.")</f>
        <v>Шпак І. В.</v>
      </c>
      <c r="EQ83" s="19" t="str">
        <f ca="1">IFERROR(__xludf.DUMMYFUNCTION("""COMPUTED_VALUE"""),"Не голосував")</f>
        <v>Не голосував</v>
      </c>
      <c r="ER83" s="19">
        <f ca="1">IFERROR(__xludf.DUMMYFUNCTION("""COMPUTED_VALUE"""),37)</f>
        <v>37</v>
      </c>
      <c r="ES83" s="19" t="str">
        <f ca="1">IFERROR(__xludf.DUMMYFUNCTION("""COMPUTED_VALUE"""),"Шпак І. В.")</f>
        <v>Шпак І. В.</v>
      </c>
      <c r="ET83" s="19" t="str">
        <f ca="1">IFERROR(__xludf.DUMMYFUNCTION("""COMPUTED_VALUE"""),"За")</f>
        <v>За</v>
      </c>
      <c r="EU83" s="19">
        <f ca="1">IFERROR(__xludf.DUMMYFUNCTION("""COMPUTED_VALUE"""),37)</f>
        <v>37</v>
      </c>
      <c r="EV83" s="19" t="str">
        <f ca="1">IFERROR(__xludf.DUMMYFUNCTION("""COMPUTED_VALUE"""),"Шпак І. В.")</f>
        <v>Шпак І. В.</v>
      </c>
      <c r="EW83" s="19" t="str">
        <f ca="1">IFERROR(__xludf.DUMMYFUNCTION("""COMPUTED_VALUE"""),"За")</f>
        <v>За</v>
      </c>
      <c r="EX83" s="19">
        <f ca="1">IFERROR(__xludf.DUMMYFUNCTION("""COMPUTED_VALUE"""),37)</f>
        <v>37</v>
      </c>
      <c r="EY83" s="19" t="str">
        <f ca="1">IFERROR(__xludf.DUMMYFUNCTION("""COMPUTED_VALUE"""),"Шпак І. В.")</f>
        <v>Шпак І. В.</v>
      </c>
      <c r="EZ83" s="19" t="str">
        <f ca="1">IFERROR(__xludf.DUMMYFUNCTION("""COMPUTED_VALUE"""),"За")</f>
        <v>За</v>
      </c>
      <c r="FA83" s="19">
        <f ca="1">IFERROR(__xludf.DUMMYFUNCTION("""COMPUTED_VALUE"""),37)</f>
        <v>37</v>
      </c>
      <c r="FB83" s="19" t="str">
        <f ca="1">IFERROR(__xludf.DUMMYFUNCTION("""COMPUTED_VALUE"""),"Шпак І. В.")</f>
        <v>Шпак І. В.</v>
      </c>
      <c r="FC83" s="19" t="str">
        <f ca="1">IFERROR(__xludf.DUMMYFUNCTION("""COMPUTED_VALUE"""),"За")</f>
        <v>За</v>
      </c>
      <c r="FD83" s="19">
        <f ca="1">IFERROR(__xludf.DUMMYFUNCTION("""COMPUTED_VALUE"""),37)</f>
        <v>37</v>
      </c>
      <c r="FE83" s="19" t="str">
        <f ca="1">IFERROR(__xludf.DUMMYFUNCTION("""COMPUTED_VALUE"""),"Шпак І. В.")</f>
        <v>Шпак І. В.</v>
      </c>
      <c r="FF83" s="19" t="str">
        <f ca="1">IFERROR(__xludf.DUMMYFUNCTION("""COMPUTED_VALUE"""),"За")</f>
        <v>За</v>
      </c>
      <c r="FG83" s="19">
        <f ca="1">IFERROR(__xludf.DUMMYFUNCTION("""COMPUTED_VALUE"""),37)</f>
        <v>37</v>
      </c>
      <c r="FH83" s="19" t="str">
        <f ca="1">IFERROR(__xludf.DUMMYFUNCTION("""COMPUTED_VALUE"""),"Шпак І. В.")</f>
        <v>Шпак І. В.</v>
      </c>
      <c r="FI83" s="19" t="str">
        <f ca="1">IFERROR(__xludf.DUMMYFUNCTION("""COMPUTED_VALUE"""),"За")</f>
        <v>За</v>
      </c>
      <c r="FJ83" s="19">
        <f ca="1">IFERROR(__xludf.DUMMYFUNCTION("""COMPUTED_VALUE"""),37)</f>
        <v>37</v>
      </c>
      <c r="FK83" s="19" t="str">
        <f ca="1">IFERROR(__xludf.DUMMYFUNCTION("""COMPUTED_VALUE"""),"Шпак І. В.")</f>
        <v>Шпак І. В.</v>
      </c>
      <c r="FL83" s="19" t="str">
        <f ca="1">IFERROR(__xludf.DUMMYFUNCTION("""COMPUTED_VALUE"""),"За")</f>
        <v>За</v>
      </c>
      <c r="FM83" s="19">
        <f ca="1">IFERROR(__xludf.DUMMYFUNCTION("""COMPUTED_VALUE"""),37)</f>
        <v>37</v>
      </c>
      <c r="FN83" s="19" t="str">
        <f ca="1">IFERROR(__xludf.DUMMYFUNCTION("""COMPUTED_VALUE"""),"Шпак І. В.")</f>
        <v>Шпак І. В.</v>
      </c>
      <c r="FO83" s="19" t="str">
        <f ca="1">IFERROR(__xludf.DUMMYFUNCTION("""COMPUTED_VALUE"""),"За")</f>
        <v>За</v>
      </c>
      <c r="FP83" s="19">
        <f ca="1">IFERROR(__xludf.DUMMYFUNCTION("""COMPUTED_VALUE"""),37)</f>
        <v>37</v>
      </c>
      <c r="FQ83" s="19" t="str">
        <f ca="1">IFERROR(__xludf.DUMMYFUNCTION("""COMPUTED_VALUE"""),"Шпак І. В.")</f>
        <v>Шпак І. В.</v>
      </c>
      <c r="FR83" s="19" t="str">
        <f ca="1">IFERROR(__xludf.DUMMYFUNCTION("""COMPUTED_VALUE"""),"За")</f>
        <v>За</v>
      </c>
      <c r="FS83" s="19">
        <f ca="1">IFERROR(__xludf.DUMMYFUNCTION("""COMPUTED_VALUE"""),37)</f>
        <v>37</v>
      </c>
      <c r="FT83" s="19" t="str">
        <f ca="1">IFERROR(__xludf.DUMMYFUNCTION("""COMPUTED_VALUE"""),"Шпак І. В.")</f>
        <v>Шпак І. В.</v>
      </c>
      <c r="FU83" s="19" t="str">
        <f ca="1">IFERROR(__xludf.DUMMYFUNCTION("""COMPUTED_VALUE"""),"За")</f>
        <v>За</v>
      </c>
      <c r="FV83" s="19">
        <f ca="1">IFERROR(__xludf.DUMMYFUNCTION("""COMPUTED_VALUE"""),37)</f>
        <v>37</v>
      </c>
      <c r="FW83" s="19" t="str">
        <f ca="1">IFERROR(__xludf.DUMMYFUNCTION("""COMPUTED_VALUE"""),"Шпак І. В.")</f>
        <v>Шпак І. В.</v>
      </c>
      <c r="FX83" s="19" t="str">
        <f ca="1">IFERROR(__xludf.DUMMYFUNCTION("""COMPUTED_VALUE"""),"Не голосував")</f>
        <v>Не голосував</v>
      </c>
      <c r="FY83" s="19">
        <f ca="1">IFERROR(__xludf.DUMMYFUNCTION("""COMPUTED_VALUE"""),37)</f>
        <v>37</v>
      </c>
      <c r="FZ83" s="19" t="str">
        <f ca="1">IFERROR(__xludf.DUMMYFUNCTION("""COMPUTED_VALUE"""),"Шпак І. В.")</f>
        <v>Шпак І. В.</v>
      </c>
      <c r="GA83" s="19" t="str">
        <f ca="1">IFERROR(__xludf.DUMMYFUNCTION("""COMPUTED_VALUE"""),"Не голосував")</f>
        <v>Не голосував</v>
      </c>
      <c r="GB83" s="19">
        <f ca="1">IFERROR(__xludf.DUMMYFUNCTION("""COMPUTED_VALUE"""),37)</f>
        <v>37</v>
      </c>
      <c r="GC83" s="19" t="str">
        <f ca="1">IFERROR(__xludf.DUMMYFUNCTION("""COMPUTED_VALUE"""),"Шпак І. В.")</f>
        <v>Шпак І. В.</v>
      </c>
      <c r="GD83" s="19" t="str">
        <f ca="1">IFERROR(__xludf.DUMMYFUNCTION("""COMPUTED_VALUE"""),"За")</f>
        <v>За</v>
      </c>
      <c r="GE83" s="19">
        <f ca="1">IFERROR(__xludf.DUMMYFUNCTION("""COMPUTED_VALUE"""),37)</f>
        <v>37</v>
      </c>
      <c r="GF83" s="19" t="str">
        <f ca="1">IFERROR(__xludf.DUMMYFUNCTION("""COMPUTED_VALUE"""),"Шпак І. В.")</f>
        <v>Шпак І. В.</v>
      </c>
      <c r="GG83" s="19" t="str">
        <f ca="1">IFERROR(__xludf.DUMMYFUNCTION("""COMPUTED_VALUE"""),"Не голосував")</f>
        <v>Не голосував</v>
      </c>
      <c r="GH83" s="19">
        <f ca="1">IFERROR(__xludf.DUMMYFUNCTION("""COMPUTED_VALUE"""),37)</f>
        <v>37</v>
      </c>
      <c r="GI83" s="19" t="str">
        <f ca="1">IFERROR(__xludf.DUMMYFUNCTION("""COMPUTED_VALUE"""),"Шпак І. В.")</f>
        <v>Шпак І. В.</v>
      </c>
      <c r="GJ83" s="19" t="str">
        <f ca="1">IFERROR(__xludf.DUMMYFUNCTION("""COMPUTED_VALUE"""),"Не голосував")</f>
        <v>Не голосував</v>
      </c>
      <c r="GK83" s="19">
        <f ca="1">IFERROR(__xludf.DUMMYFUNCTION("""COMPUTED_VALUE"""),37)</f>
        <v>37</v>
      </c>
      <c r="GL83" s="19" t="str">
        <f ca="1">IFERROR(__xludf.DUMMYFUNCTION("""COMPUTED_VALUE"""),"Шпак І. В.")</f>
        <v>Шпак І. В.</v>
      </c>
      <c r="GM83" s="19" t="str">
        <f ca="1">IFERROR(__xludf.DUMMYFUNCTION("""COMPUTED_VALUE"""),"Не голосував")</f>
        <v>Не голосував</v>
      </c>
      <c r="GN83" s="19">
        <f ca="1">IFERROR(__xludf.DUMMYFUNCTION("""COMPUTED_VALUE"""),37)</f>
        <v>37</v>
      </c>
      <c r="GO83" s="19" t="str">
        <f ca="1">IFERROR(__xludf.DUMMYFUNCTION("""COMPUTED_VALUE"""),"Шпак І. В.")</f>
        <v>Шпак І. В.</v>
      </c>
      <c r="GP83" s="19" t="str">
        <f ca="1">IFERROR(__xludf.DUMMYFUNCTION("""COMPUTED_VALUE"""),"За")</f>
        <v>За</v>
      </c>
      <c r="GQ83" s="19">
        <f ca="1">IFERROR(__xludf.DUMMYFUNCTION("""COMPUTED_VALUE"""),37)</f>
        <v>37</v>
      </c>
      <c r="GR83" s="19" t="str">
        <f ca="1">IFERROR(__xludf.DUMMYFUNCTION("""COMPUTED_VALUE"""),"Шпак І. В.")</f>
        <v>Шпак І. В.</v>
      </c>
      <c r="GS83" s="19" t="str">
        <f ca="1">IFERROR(__xludf.DUMMYFUNCTION("""COMPUTED_VALUE"""),"Не голосував")</f>
        <v>Не голосував</v>
      </c>
      <c r="GT83" s="19">
        <f ca="1">IFERROR(__xludf.DUMMYFUNCTION("""COMPUTED_VALUE"""),37)</f>
        <v>37</v>
      </c>
      <c r="GU83" s="19" t="str">
        <f ca="1">IFERROR(__xludf.DUMMYFUNCTION("""COMPUTED_VALUE"""),"Шпак І. В.")</f>
        <v>Шпак І. В.</v>
      </c>
      <c r="GV83" s="19" t="str">
        <f ca="1">IFERROR(__xludf.DUMMYFUNCTION("""COMPUTED_VALUE"""),"Не голосував")</f>
        <v>Не голосував</v>
      </c>
      <c r="GW83" s="19">
        <f ca="1">IFERROR(__xludf.DUMMYFUNCTION("""COMPUTED_VALUE"""),37)</f>
        <v>37</v>
      </c>
      <c r="GX83" s="19" t="str">
        <f ca="1">IFERROR(__xludf.DUMMYFUNCTION("""COMPUTED_VALUE"""),"Шпак І. В.")</f>
        <v>Шпак І. В.</v>
      </c>
      <c r="GY83" s="19" t="str">
        <f ca="1">IFERROR(__xludf.DUMMYFUNCTION("""COMPUTED_VALUE"""),"За")</f>
        <v>За</v>
      </c>
      <c r="GZ83" s="19">
        <f ca="1">IFERROR(__xludf.DUMMYFUNCTION("""COMPUTED_VALUE"""),37)</f>
        <v>37</v>
      </c>
      <c r="HA83" s="19" t="str">
        <f ca="1">IFERROR(__xludf.DUMMYFUNCTION("""COMPUTED_VALUE"""),"Шпак І. В.")</f>
        <v>Шпак І. В.</v>
      </c>
      <c r="HB83" s="19" t="str">
        <f ca="1">IFERROR(__xludf.DUMMYFUNCTION("""COMPUTED_VALUE"""),"Не голосував")</f>
        <v>Не голосував</v>
      </c>
      <c r="HC83" s="19">
        <f ca="1">IFERROR(__xludf.DUMMYFUNCTION("""COMPUTED_VALUE"""),37)</f>
        <v>37</v>
      </c>
      <c r="HD83" s="19" t="str">
        <f ca="1">IFERROR(__xludf.DUMMYFUNCTION("""COMPUTED_VALUE"""),"Шпак І. В.")</f>
        <v>Шпак І. В.</v>
      </c>
      <c r="HE83" s="19" t="str">
        <f ca="1">IFERROR(__xludf.DUMMYFUNCTION("""COMPUTED_VALUE"""),"Не голосував")</f>
        <v>Не голосував</v>
      </c>
      <c r="HF83" s="19">
        <f ca="1">IFERROR(__xludf.DUMMYFUNCTION("""COMPUTED_VALUE"""),37)</f>
        <v>37</v>
      </c>
      <c r="HG83" s="19" t="str">
        <f ca="1">IFERROR(__xludf.DUMMYFUNCTION("""COMPUTED_VALUE"""),"Шпак І. В.")</f>
        <v>Шпак І. В.</v>
      </c>
      <c r="HH83" s="19" t="str">
        <f ca="1">IFERROR(__xludf.DUMMYFUNCTION("""COMPUTED_VALUE"""),"Не голосував")</f>
        <v>Не голосував</v>
      </c>
      <c r="HI83" s="19">
        <f ca="1">IFERROR(__xludf.DUMMYFUNCTION("""COMPUTED_VALUE"""),37)</f>
        <v>37</v>
      </c>
      <c r="HJ83" s="19" t="str">
        <f ca="1">IFERROR(__xludf.DUMMYFUNCTION("""COMPUTED_VALUE"""),"Шпак І. В.")</f>
        <v>Шпак І. В.</v>
      </c>
      <c r="HK83" s="19" t="str">
        <f ca="1">IFERROR(__xludf.DUMMYFUNCTION("""COMPUTED_VALUE"""),"Не голосував")</f>
        <v>Не голосував</v>
      </c>
      <c r="HL83" s="19">
        <f ca="1">IFERROR(__xludf.DUMMYFUNCTION("""COMPUTED_VALUE"""),37)</f>
        <v>37</v>
      </c>
      <c r="HM83" s="19" t="str">
        <f ca="1">IFERROR(__xludf.DUMMYFUNCTION("""COMPUTED_VALUE"""),"Шпак І. В.")</f>
        <v>Шпак І. В.</v>
      </c>
      <c r="HN83" s="19" t="str">
        <f ca="1">IFERROR(__xludf.DUMMYFUNCTION("""COMPUTED_VALUE"""),"Не голосував")</f>
        <v>Не голосував</v>
      </c>
      <c r="HO83" s="19">
        <f ca="1">IFERROR(__xludf.DUMMYFUNCTION("""COMPUTED_VALUE"""),37)</f>
        <v>37</v>
      </c>
      <c r="HP83" s="19" t="str">
        <f ca="1">IFERROR(__xludf.DUMMYFUNCTION("""COMPUTED_VALUE"""),"Шпак І. В.")</f>
        <v>Шпак І. В.</v>
      </c>
      <c r="HQ83" s="19" t="str">
        <f ca="1">IFERROR(__xludf.DUMMYFUNCTION("""COMPUTED_VALUE"""),"Не голосував")</f>
        <v>Не голосував</v>
      </c>
      <c r="HR83" s="19">
        <f ca="1">IFERROR(__xludf.DUMMYFUNCTION("""COMPUTED_VALUE"""),37)</f>
        <v>37</v>
      </c>
      <c r="HS83" s="19" t="str">
        <f ca="1">IFERROR(__xludf.DUMMYFUNCTION("""COMPUTED_VALUE"""),"Шпак І. В.")</f>
        <v>Шпак І. В.</v>
      </c>
      <c r="HT83" s="19" t="str">
        <f ca="1">IFERROR(__xludf.DUMMYFUNCTION("""COMPUTED_VALUE"""),"Не голосував")</f>
        <v>Не голосував</v>
      </c>
      <c r="HU83" s="19">
        <f ca="1">IFERROR(__xludf.DUMMYFUNCTION("""COMPUTED_VALUE"""),37)</f>
        <v>37</v>
      </c>
      <c r="HV83" s="19" t="str">
        <f ca="1">IFERROR(__xludf.DUMMYFUNCTION("""COMPUTED_VALUE"""),"Шпак І. В.")</f>
        <v>Шпак І. В.</v>
      </c>
      <c r="HW83" s="19" t="str">
        <f ca="1">IFERROR(__xludf.DUMMYFUNCTION("""COMPUTED_VALUE"""),"За")</f>
        <v>За</v>
      </c>
      <c r="HX83" s="19">
        <f ca="1">IFERROR(__xludf.DUMMYFUNCTION("""COMPUTED_VALUE"""),37)</f>
        <v>37</v>
      </c>
      <c r="HY83" s="19" t="str">
        <f ca="1">IFERROR(__xludf.DUMMYFUNCTION("""COMPUTED_VALUE"""),"Шпак І. В.")</f>
        <v>Шпак І. В.</v>
      </c>
      <c r="HZ83" s="19" t="str">
        <f ca="1">IFERROR(__xludf.DUMMYFUNCTION("""COMPUTED_VALUE"""),"Не голосував")</f>
        <v>Не голосував</v>
      </c>
      <c r="IA83" s="19">
        <f ca="1">IFERROR(__xludf.DUMMYFUNCTION("""COMPUTED_VALUE"""),37)</f>
        <v>37</v>
      </c>
      <c r="IB83" s="19" t="str">
        <f ca="1">IFERROR(__xludf.DUMMYFUNCTION("""COMPUTED_VALUE"""),"Шпак І. В.")</f>
        <v>Шпак І. В.</v>
      </c>
      <c r="IC83" s="19" t="str">
        <f ca="1">IFERROR(__xludf.DUMMYFUNCTION("""COMPUTED_VALUE"""),"Не голосував")</f>
        <v>Не голосував</v>
      </c>
      <c r="ID83" s="19">
        <f ca="1">IFERROR(__xludf.DUMMYFUNCTION("""COMPUTED_VALUE"""),37)</f>
        <v>37</v>
      </c>
      <c r="IE83" s="19" t="str">
        <f ca="1">IFERROR(__xludf.DUMMYFUNCTION("""COMPUTED_VALUE"""),"Шпак І. В.")</f>
        <v>Шпак І. В.</v>
      </c>
      <c r="IF83" s="19" t="str">
        <f ca="1">IFERROR(__xludf.DUMMYFUNCTION("""COMPUTED_VALUE"""),"Не голосував")</f>
        <v>Не голосував</v>
      </c>
      <c r="IG83" s="19">
        <f ca="1">IFERROR(__xludf.DUMMYFUNCTION("""COMPUTED_VALUE"""),37)</f>
        <v>37</v>
      </c>
      <c r="IH83" s="19" t="str">
        <f ca="1">IFERROR(__xludf.DUMMYFUNCTION("""COMPUTED_VALUE"""),"Шпак І. В.")</f>
        <v>Шпак І. В.</v>
      </c>
      <c r="II83" s="19" t="str">
        <f ca="1">IFERROR(__xludf.DUMMYFUNCTION("""COMPUTED_VALUE"""),"Не голосував")</f>
        <v>Не голосував</v>
      </c>
      <c r="IJ83" s="19">
        <f ca="1">IFERROR(__xludf.DUMMYFUNCTION("""COMPUTED_VALUE"""),37)</f>
        <v>37</v>
      </c>
      <c r="IK83" s="19" t="str">
        <f ca="1">IFERROR(__xludf.DUMMYFUNCTION("""COMPUTED_VALUE"""),"Шпак І. В.")</f>
        <v>Шпак І. В.</v>
      </c>
      <c r="IL83" s="19" t="str">
        <f ca="1">IFERROR(__xludf.DUMMYFUNCTION("""COMPUTED_VALUE"""),"Не голосував")</f>
        <v>Не голосував</v>
      </c>
      <c r="IM83" s="19">
        <f ca="1">IFERROR(__xludf.DUMMYFUNCTION("""COMPUTED_VALUE"""),37)</f>
        <v>37</v>
      </c>
      <c r="IN83" s="19" t="str">
        <f ca="1">IFERROR(__xludf.DUMMYFUNCTION("""COMPUTED_VALUE"""),"Шпак І. В.")</f>
        <v>Шпак І. В.</v>
      </c>
      <c r="IO83" s="19" t="str">
        <f ca="1">IFERROR(__xludf.DUMMYFUNCTION("""COMPUTED_VALUE"""),"Не голосував")</f>
        <v>Не голосував</v>
      </c>
      <c r="IP83" s="19">
        <f ca="1">IFERROR(__xludf.DUMMYFUNCTION("""COMPUTED_VALUE"""),37)</f>
        <v>37</v>
      </c>
      <c r="IQ83" s="19" t="str">
        <f ca="1">IFERROR(__xludf.DUMMYFUNCTION("""COMPUTED_VALUE"""),"Шпак І. В.")</f>
        <v>Шпак І. В.</v>
      </c>
      <c r="IR83" s="19" t="str">
        <f ca="1">IFERROR(__xludf.DUMMYFUNCTION("""COMPUTED_VALUE"""),"Не голосував")</f>
        <v>Не голосував</v>
      </c>
      <c r="IS83" s="19">
        <f ca="1">IFERROR(__xludf.DUMMYFUNCTION("""COMPUTED_VALUE"""),37)</f>
        <v>37</v>
      </c>
      <c r="IT83" s="19" t="str">
        <f ca="1">IFERROR(__xludf.DUMMYFUNCTION("""COMPUTED_VALUE"""),"Шпак І. В.")</f>
        <v>Шпак І. В.</v>
      </c>
      <c r="IU83" s="19" t="str">
        <f ca="1">IFERROR(__xludf.DUMMYFUNCTION("""COMPUTED_VALUE"""),"Не голосував")</f>
        <v>Не голосував</v>
      </c>
      <c r="IV83" s="19">
        <f ca="1">IFERROR(__xludf.DUMMYFUNCTION("""COMPUTED_VALUE"""),37)</f>
        <v>37</v>
      </c>
      <c r="IW83" s="19" t="str">
        <f ca="1">IFERROR(__xludf.DUMMYFUNCTION("""COMPUTED_VALUE"""),"Шпак І. В.")</f>
        <v>Шпак І. В.</v>
      </c>
      <c r="IX83" s="19" t="str">
        <f ca="1">IFERROR(__xludf.DUMMYFUNCTION("""COMPUTED_VALUE"""),"Не голосував")</f>
        <v>Не голосував</v>
      </c>
      <c r="IY83" s="19">
        <f ca="1">IFERROR(__xludf.DUMMYFUNCTION("""COMPUTED_VALUE"""),37)</f>
        <v>37</v>
      </c>
      <c r="IZ83" s="19" t="str">
        <f ca="1">IFERROR(__xludf.DUMMYFUNCTION("""COMPUTED_VALUE"""),"Шпак І. В.")</f>
        <v>Шпак І. В.</v>
      </c>
      <c r="JA83" s="19" t="str">
        <f ca="1">IFERROR(__xludf.DUMMYFUNCTION("""COMPUTED_VALUE"""),"Не голосував")</f>
        <v>Не голосував</v>
      </c>
      <c r="JB83" s="19">
        <f ca="1">IFERROR(__xludf.DUMMYFUNCTION("""COMPUTED_VALUE"""),37)</f>
        <v>37</v>
      </c>
      <c r="JC83" s="19" t="str">
        <f ca="1">IFERROR(__xludf.DUMMYFUNCTION("""COMPUTED_VALUE"""),"Шпак І. В.")</f>
        <v>Шпак І. В.</v>
      </c>
      <c r="JD83" s="19" t="str">
        <f ca="1">IFERROR(__xludf.DUMMYFUNCTION("""COMPUTED_VALUE"""),"За")</f>
        <v>За</v>
      </c>
      <c r="JE83" s="19">
        <f ca="1">IFERROR(__xludf.DUMMYFUNCTION("""COMPUTED_VALUE"""),37)</f>
        <v>37</v>
      </c>
      <c r="JF83" s="19" t="str">
        <f ca="1">IFERROR(__xludf.DUMMYFUNCTION("""COMPUTED_VALUE"""),"Шпак І. В.")</f>
        <v>Шпак І. В.</v>
      </c>
      <c r="JG83" s="19" t="str">
        <f ca="1">IFERROR(__xludf.DUMMYFUNCTION("""COMPUTED_VALUE"""),"За")</f>
        <v>За</v>
      </c>
      <c r="JH83" s="19">
        <f ca="1">IFERROR(__xludf.DUMMYFUNCTION("""COMPUTED_VALUE"""),37)</f>
        <v>37</v>
      </c>
      <c r="JI83" s="19" t="str">
        <f ca="1">IFERROR(__xludf.DUMMYFUNCTION("""COMPUTED_VALUE"""),"Шпак І. В.")</f>
        <v>Шпак І. В.</v>
      </c>
      <c r="JJ83" s="19" t="str">
        <f ca="1">IFERROR(__xludf.DUMMYFUNCTION("""COMPUTED_VALUE"""),"Не голосував")</f>
        <v>Не голосував</v>
      </c>
      <c r="JK83" s="19">
        <f ca="1">IFERROR(__xludf.DUMMYFUNCTION("""COMPUTED_VALUE"""),37)</f>
        <v>37</v>
      </c>
      <c r="JL83" s="19" t="str">
        <f ca="1">IFERROR(__xludf.DUMMYFUNCTION("""COMPUTED_VALUE"""),"Шпак І. В.")</f>
        <v>Шпак І. В.</v>
      </c>
      <c r="JM83" s="19" t="str">
        <f ca="1">IFERROR(__xludf.DUMMYFUNCTION("""COMPUTED_VALUE"""),"Не голосував")</f>
        <v>Не голосував</v>
      </c>
      <c r="JN83" s="19">
        <f ca="1">IFERROR(__xludf.DUMMYFUNCTION("""COMPUTED_VALUE"""),37)</f>
        <v>37</v>
      </c>
      <c r="JO83" s="19" t="str">
        <f ca="1">IFERROR(__xludf.DUMMYFUNCTION("""COMPUTED_VALUE"""),"Шпак І. В.")</f>
        <v>Шпак І. В.</v>
      </c>
      <c r="JP83" s="19" t="str">
        <f ca="1">IFERROR(__xludf.DUMMYFUNCTION("""COMPUTED_VALUE"""),"...")</f>
        <v>...</v>
      </c>
      <c r="JQ83" s="19">
        <f ca="1">IFERROR(__xludf.DUMMYFUNCTION("""COMPUTED_VALUE"""),37)</f>
        <v>37</v>
      </c>
      <c r="JR83" s="19" t="str">
        <f ca="1">IFERROR(__xludf.DUMMYFUNCTION("""COMPUTED_VALUE"""),"Шпак І. В.")</f>
        <v>Шпак І. В.</v>
      </c>
      <c r="JS83" s="19" t="str">
        <f ca="1">IFERROR(__xludf.DUMMYFUNCTION("""COMPUTED_VALUE"""),"Не голосував")</f>
        <v>Не голосував</v>
      </c>
      <c r="JT83" s="19">
        <f ca="1">IFERROR(__xludf.DUMMYFUNCTION("""COMPUTED_VALUE"""),37)</f>
        <v>37</v>
      </c>
      <c r="JU83" s="19" t="str">
        <f ca="1">IFERROR(__xludf.DUMMYFUNCTION("""COMPUTED_VALUE"""),"Шпак І. В.")</f>
        <v>Шпак І. В.</v>
      </c>
      <c r="JV83" s="19" t="str">
        <f ca="1">IFERROR(__xludf.DUMMYFUNCTION("""COMPUTED_VALUE"""),"Не голосував")</f>
        <v>Не голосував</v>
      </c>
      <c r="JW83" s="19">
        <f ca="1">IFERROR(__xludf.DUMMYFUNCTION("""COMPUTED_VALUE"""),37)</f>
        <v>37</v>
      </c>
      <c r="JX83" s="19" t="str">
        <f ca="1">IFERROR(__xludf.DUMMYFUNCTION("""COMPUTED_VALUE"""),"Шпак І. В.")</f>
        <v>Шпак І. В.</v>
      </c>
      <c r="JY83" s="19" t="str">
        <f ca="1">IFERROR(__xludf.DUMMYFUNCTION("""COMPUTED_VALUE"""),"Не голосував")</f>
        <v>Не голосував</v>
      </c>
      <c r="JZ83" s="19">
        <f ca="1">IFERROR(__xludf.DUMMYFUNCTION("""COMPUTED_VALUE"""),37)</f>
        <v>37</v>
      </c>
      <c r="KA83" s="19" t="str">
        <f ca="1">IFERROR(__xludf.DUMMYFUNCTION("""COMPUTED_VALUE"""),"Шпак І. В.")</f>
        <v>Шпак І. В.</v>
      </c>
      <c r="KB83" s="19" t="str">
        <f ca="1">IFERROR(__xludf.DUMMYFUNCTION("""COMPUTED_VALUE"""),"...")</f>
        <v>...</v>
      </c>
      <c r="KC83" s="19">
        <f ca="1">IFERROR(__xludf.DUMMYFUNCTION("""COMPUTED_VALUE"""),37)</f>
        <v>37</v>
      </c>
      <c r="KD83" s="19" t="str">
        <f ca="1">IFERROR(__xludf.DUMMYFUNCTION("""COMPUTED_VALUE"""),"Шпак І. В.")</f>
        <v>Шпак І. В.</v>
      </c>
      <c r="KE83" s="19" t="str">
        <f ca="1">IFERROR(__xludf.DUMMYFUNCTION("""COMPUTED_VALUE"""),"...")</f>
        <v>...</v>
      </c>
      <c r="KF83" s="19">
        <f ca="1">IFERROR(__xludf.DUMMYFUNCTION("""COMPUTED_VALUE"""),37)</f>
        <v>37</v>
      </c>
      <c r="KG83" s="19" t="str">
        <f ca="1">IFERROR(__xludf.DUMMYFUNCTION("""COMPUTED_VALUE"""),"Шпак І. В.")</f>
        <v>Шпак І. В.</v>
      </c>
      <c r="KH83" s="19" t="str">
        <f ca="1">IFERROR(__xludf.DUMMYFUNCTION("""COMPUTED_VALUE"""),"...")</f>
        <v>...</v>
      </c>
      <c r="KI83" s="19">
        <f ca="1">IFERROR(__xludf.DUMMYFUNCTION("""COMPUTED_VALUE"""),37)</f>
        <v>37</v>
      </c>
      <c r="KJ83" s="19" t="str">
        <f ca="1">IFERROR(__xludf.DUMMYFUNCTION("""COMPUTED_VALUE"""),"Шпак І. В.")</f>
        <v>Шпак І. В.</v>
      </c>
      <c r="KK83" s="19" t="str">
        <f ca="1">IFERROR(__xludf.DUMMYFUNCTION("""COMPUTED_VALUE"""),"...")</f>
        <v>...</v>
      </c>
      <c r="KL83" s="19">
        <f ca="1">IFERROR(__xludf.DUMMYFUNCTION("""COMPUTED_VALUE"""),37)</f>
        <v>37</v>
      </c>
      <c r="KM83" s="19" t="str">
        <f ca="1">IFERROR(__xludf.DUMMYFUNCTION("""COMPUTED_VALUE"""),"Шпак І. В.")</f>
        <v>Шпак І. В.</v>
      </c>
      <c r="KN83" s="19" t="str">
        <f ca="1">IFERROR(__xludf.DUMMYFUNCTION("""COMPUTED_VALUE"""),"...")</f>
        <v>...</v>
      </c>
      <c r="KO83" s="19">
        <f ca="1">IFERROR(__xludf.DUMMYFUNCTION("""COMPUTED_VALUE"""),37)</f>
        <v>37</v>
      </c>
      <c r="KP83" s="19" t="str">
        <f ca="1">IFERROR(__xludf.DUMMYFUNCTION("""COMPUTED_VALUE"""),"Шпак І. В.")</f>
        <v>Шпак І. В.</v>
      </c>
      <c r="KQ83" s="19" t="str">
        <f ca="1">IFERROR(__xludf.DUMMYFUNCTION("""COMPUTED_VALUE"""),"Не голосував")</f>
        <v>Не голосував</v>
      </c>
      <c r="KR83" s="19">
        <f ca="1">IFERROR(__xludf.DUMMYFUNCTION("""COMPUTED_VALUE"""),37)</f>
        <v>37</v>
      </c>
      <c r="KS83" s="19" t="str">
        <f ca="1">IFERROR(__xludf.DUMMYFUNCTION("""COMPUTED_VALUE"""),"Шпак І. В.")</f>
        <v>Шпак І. В.</v>
      </c>
      <c r="KT83" s="19" t="str">
        <f ca="1">IFERROR(__xludf.DUMMYFUNCTION("""COMPUTED_VALUE"""),"За")</f>
        <v>За</v>
      </c>
      <c r="KU83" s="19">
        <f ca="1">IFERROR(__xludf.DUMMYFUNCTION("""COMPUTED_VALUE"""),37)</f>
        <v>37</v>
      </c>
      <c r="KV83" s="19" t="str">
        <f ca="1">IFERROR(__xludf.DUMMYFUNCTION("""COMPUTED_VALUE"""),"Шпак І. В.")</f>
        <v>Шпак І. В.</v>
      </c>
      <c r="KW83" s="19" t="str">
        <f ca="1">IFERROR(__xludf.DUMMYFUNCTION("""COMPUTED_VALUE"""),"Не голосував")</f>
        <v>Не голосував</v>
      </c>
      <c r="KX83" s="19">
        <f ca="1">IFERROR(__xludf.DUMMYFUNCTION("""COMPUTED_VALUE"""),37)</f>
        <v>37</v>
      </c>
      <c r="KY83" s="19" t="str">
        <f ca="1">IFERROR(__xludf.DUMMYFUNCTION("""COMPUTED_VALUE"""),"Шпак І. В.")</f>
        <v>Шпак І. В.</v>
      </c>
      <c r="KZ83" s="19" t="str">
        <f ca="1">IFERROR(__xludf.DUMMYFUNCTION("""COMPUTED_VALUE"""),"Не голосував")</f>
        <v>Не голосував</v>
      </c>
      <c r="LA83" s="19">
        <f ca="1">IFERROR(__xludf.DUMMYFUNCTION("""COMPUTED_VALUE"""),37)</f>
        <v>37</v>
      </c>
      <c r="LB83" s="19" t="str">
        <f ca="1">IFERROR(__xludf.DUMMYFUNCTION("""COMPUTED_VALUE"""),"Шпак І. В.")</f>
        <v>Шпак І. В.</v>
      </c>
      <c r="LC83" s="19" t="str">
        <f ca="1">IFERROR(__xludf.DUMMYFUNCTION("""COMPUTED_VALUE"""),"Не голосував")</f>
        <v>Не голосував</v>
      </c>
      <c r="LD83" s="19">
        <f ca="1">IFERROR(__xludf.DUMMYFUNCTION("""COMPUTED_VALUE"""),37)</f>
        <v>37</v>
      </c>
      <c r="LE83" s="19" t="str">
        <f ca="1">IFERROR(__xludf.DUMMYFUNCTION("""COMPUTED_VALUE"""),"Шпак І. В.")</f>
        <v>Шпак І. В.</v>
      </c>
      <c r="LF83" s="19" t="str">
        <f ca="1">IFERROR(__xludf.DUMMYFUNCTION("""COMPUTED_VALUE"""),"За")</f>
        <v>За</v>
      </c>
      <c r="LG83" s="19">
        <f ca="1">IFERROR(__xludf.DUMMYFUNCTION("""COMPUTED_VALUE"""),37)</f>
        <v>37</v>
      </c>
      <c r="LH83" s="19" t="str">
        <f ca="1">IFERROR(__xludf.DUMMYFUNCTION("""COMPUTED_VALUE"""),"Шпак І. В.")</f>
        <v>Шпак І. В.</v>
      </c>
      <c r="LI83" s="19" t="str">
        <f ca="1">IFERROR(__xludf.DUMMYFUNCTION("""COMPUTED_VALUE"""),"За")</f>
        <v>За</v>
      </c>
      <c r="LJ83" s="19">
        <f ca="1">IFERROR(__xludf.DUMMYFUNCTION("""COMPUTED_VALUE"""),37)</f>
        <v>37</v>
      </c>
      <c r="LK83" s="19" t="str">
        <f ca="1">IFERROR(__xludf.DUMMYFUNCTION("""COMPUTED_VALUE"""),"Шпак І. В.")</f>
        <v>Шпак І. В.</v>
      </c>
      <c r="LL83" s="19" t="str">
        <f ca="1">IFERROR(__xludf.DUMMYFUNCTION("""COMPUTED_VALUE"""),"Не голосував")</f>
        <v>Не голосував</v>
      </c>
      <c r="LM83" s="19">
        <f ca="1">IFERROR(__xludf.DUMMYFUNCTION("""COMPUTED_VALUE"""),37)</f>
        <v>37</v>
      </c>
      <c r="LN83" s="19" t="str">
        <f ca="1">IFERROR(__xludf.DUMMYFUNCTION("""COMPUTED_VALUE"""),"Шпак І. В.")</f>
        <v>Шпак І. В.</v>
      </c>
      <c r="LO83" s="19" t="str">
        <f ca="1">IFERROR(__xludf.DUMMYFUNCTION("""COMPUTED_VALUE"""),"За")</f>
        <v>За</v>
      </c>
      <c r="LP83" s="19">
        <f ca="1">IFERROR(__xludf.DUMMYFUNCTION("""COMPUTED_VALUE"""),37)</f>
        <v>37</v>
      </c>
      <c r="LQ83" s="19" t="str">
        <f ca="1">IFERROR(__xludf.DUMMYFUNCTION("""COMPUTED_VALUE"""),"Шпак І. В.")</f>
        <v>Шпак І. В.</v>
      </c>
      <c r="LR83" s="19" t="str">
        <f ca="1">IFERROR(__xludf.DUMMYFUNCTION("""COMPUTED_VALUE"""),"Не голосував")</f>
        <v>Не голосував</v>
      </c>
      <c r="LS83" s="19">
        <f ca="1">IFERROR(__xludf.DUMMYFUNCTION("""COMPUTED_VALUE"""),37)</f>
        <v>37</v>
      </c>
      <c r="LT83" s="19" t="str">
        <f ca="1">IFERROR(__xludf.DUMMYFUNCTION("""COMPUTED_VALUE"""),"Шпак І. В.")</f>
        <v>Шпак І. В.</v>
      </c>
      <c r="LU83" s="19" t="str">
        <f ca="1">IFERROR(__xludf.DUMMYFUNCTION("""COMPUTED_VALUE"""),"Не голосував")</f>
        <v>Не голосував</v>
      </c>
      <c r="LV83" s="19">
        <f ca="1">IFERROR(__xludf.DUMMYFUNCTION("""COMPUTED_VALUE"""),37)</f>
        <v>37</v>
      </c>
      <c r="LW83" s="19" t="str">
        <f ca="1">IFERROR(__xludf.DUMMYFUNCTION("""COMPUTED_VALUE"""),"Шпак І. В.")</f>
        <v>Шпак І. В.</v>
      </c>
      <c r="LX83" s="19" t="str">
        <f ca="1">IFERROR(__xludf.DUMMYFUNCTION("""COMPUTED_VALUE"""),"Не голосував")</f>
        <v>Не голосував</v>
      </c>
      <c r="LY83" s="19">
        <f ca="1">IFERROR(__xludf.DUMMYFUNCTION("""COMPUTED_VALUE"""),37)</f>
        <v>37</v>
      </c>
      <c r="LZ83" s="19" t="str">
        <f ca="1">IFERROR(__xludf.DUMMYFUNCTION("""COMPUTED_VALUE"""),"Шпак І. В.")</f>
        <v>Шпак І. В.</v>
      </c>
      <c r="MA83" s="19" t="str">
        <f ca="1">IFERROR(__xludf.DUMMYFUNCTION("""COMPUTED_VALUE"""),"Не голосував")</f>
        <v>Не голосував</v>
      </c>
      <c r="MB83" s="19">
        <f ca="1">IFERROR(__xludf.DUMMYFUNCTION("""COMPUTED_VALUE"""),37)</f>
        <v>37</v>
      </c>
      <c r="MC83" s="19" t="str">
        <f ca="1">IFERROR(__xludf.DUMMYFUNCTION("""COMPUTED_VALUE"""),"Шпак І. В.")</f>
        <v>Шпак І. В.</v>
      </c>
      <c r="MD83" s="19" t="str">
        <f ca="1">IFERROR(__xludf.DUMMYFUNCTION("""COMPUTED_VALUE"""),"За")</f>
        <v>За</v>
      </c>
      <c r="ME83" s="19">
        <f ca="1">IFERROR(__xludf.DUMMYFUNCTION("""COMPUTED_VALUE"""),37)</f>
        <v>37</v>
      </c>
      <c r="MF83" s="19" t="str">
        <f ca="1">IFERROR(__xludf.DUMMYFUNCTION("""COMPUTED_VALUE"""),"Шпак І. В.")</f>
        <v>Шпак І. В.</v>
      </c>
      <c r="MG83" s="19" t="str">
        <f ca="1">IFERROR(__xludf.DUMMYFUNCTION("""COMPUTED_VALUE"""),"За")</f>
        <v>За</v>
      </c>
      <c r="MH83" s="19">
        <f ca="1">IFERROR(__xludf.DUMMYFUNCTION("""COMPUTED_VALUE"""),37)</f>
        <v>37</v>
      </c>
      <c r="MI83" s="19" t="str">
        <f ca="1">IFERROR(__xludf.DUMMYFUNCTION("""COMPUTED_VALUE"""),"Шпак І. В.")</f>
        <v>Шпак І. В.</v>
      </c>
      <c r="MJ83" s="19" t="str">
        <f ca="1">IFERROR(__xludf.DUMMYFUNCTION("""COMPUTED_VALUE"""),"За")</f>
        <v>За</v>
      </c>
      <c r="MK83" s="19">
        <f ca="1">IFERROR(__xludf.DUMMYFUNCTION("""COMPUTED_VALUE"""),37)</f>
        <v>37</v>
      </c>
      <c r="ML83" s="19" t="str">
        <f ca="1">IFERROR(__xludf.DUMMYFUNCTION("""COMPUTED_VALUE"""),"Шпак І. В.")</f>
        <v>Шпак І. В.</v>
      </c>
      <c r="MM83" s="19" t="str">
        <f ca="1">IFERROR(__xludf.DUMMYFUNCTION("""COMPUTED_VALUE"""),"За")</f>
        <v>За</v>
      </c>
      <c r="MN83" s="19">
        <f ca="1">IFERROR(__xludf.DUMMYFUNCTION("""COMPUTED_VALUE"""),37)</f>
        <v>37</v>
      </c>
      <c r="MO83" s="19" t="str">
        <f ca="1">IFERROR(__xludf.DUMMYFUNCTION("""COMPUTED_VALUE"""),"Шпак І. В.")</f>
        <v>Шпак І. В.</v>
      </c>
      <c r="MP83" s="19" t="str">
        <f ca="1">IFERROR(__xludf.DUMMYFUNCTION("""COMPUTED_VALUE"""),"Не голосував")</f>
        <v>Не голосував</v>
      </c>
      <c r="MQ83" s="19">
        <f ca="1">IFERROR(__xludf.DUMMYFUNCTION("""COMPUTED_VALUE"""),37)</f>
        <v>37</v>
      </c>
      <c r="MR83" s="19" t="str">
        <f ca="1">IFERROR(__xludf.DUMMYFUNCTION("""COMPUTED_VALUE"""),"Шпак І. В.")</f>
        <v>Шпак І. В.</v>
      </c>
      <c r="MS83" s="19" t="str">
        <f ca="1">IFERROR(__xludf.DUMMYFUNCTION("""COMPUTED_VALUE"""),"...")</f>
        <v>...</v>
      </c>
      <c r="MT83" s="19">
        <f ca="1">IFERROR(__xludf.DUMMYFUNCTION("""COMPUTED_VALUE"""),37)</f>
        <v>37</v>
      </c>
      <c r="MU83" s="19" t="str">
        <f ca="1">IFERROR(__xludf.DUMMYFUNCTION("""COMPUTED_VALUE"""),"Шпак І. В.")</f>
        <v>Шпак І. В.</v>
      </c>
      <c r="MV83" s="19" t="str">
        <f ca="1">IFERROR(__xludf.DUMMYFUNCTION("""COMPUTED_VALUE"""),"...")</f>
        <v>...</v>
      </c>
      <c r="MW83" s="19">
        <f ca="1">IFERROR(__xludf.DUMMYFUNCTION("""COMPUTED_VALUE"""),37)</f>
        <v>37</v>
      </c>
      <c r="MX83" s="19" t="str">
        <f ca="1">IFERROR(__xludf.DUMMYFUNCTION("""COMPUTED_VALUE"""),"Шпак І. В.")</f>
        <v>Шпак І. В.</v>
      </c>
      <c r="MY83" s="19" t="str">
        <f ca="1">IFERROR(__xludf.DUMMYFUNCTION("""COMPUTED_VALUE"""),"...")</f>
        <v>...</v>
      </c>
      <c r="MZ83" s="19">
        <f ca="1">IFERROR(__xludf.DUMMYFUNCTION("""COMPUTED_VALUE"""),37)</f>
        <v>37</v>
      </c>
      <c r="NA83" s="19" t="str">
        <f ca="1">IFERROR(__xludf.DUMMYFUNCTION("""COMPUTED_VALUE"""),"Шпак І. В.")</f>
        <v>Шпак І. В.</v>
      </c>
      <c r="NB83" s="19" t="str">
        <f ca="1">IFERROR(__xludf.DUMMYFUNCTION("""COMPUTED_VALUE"""),"...")</f>
        <v>...</v>
      </c>
      <c r="NC83" s="19">
        <f ca="1">IFERROR(__xludf.DUMMYFUNCTION("""COMPUTED_VALUE"""),37)</f>
        <v>37</v>
      </c>
      <c r="ND83" s="19" t="str">
        <f ca="1">IFERROR(__xludf.DUMMYFUNCTION("""COMPUTED_VALUE"""),"Шпак І. В.")</f>
        <v>Шпак І. В.</v>
      </c>
      <c r="NE83" s="19" t="str">
        <f ca="1">IFERROR(__xludf.DUMMYFUNCTION("""COMPUTED_VALUE"""),"...")</f>
        <v>...</v>
      </c>
      <c r="NF83" s="19">
        <f ca="1">IFERROR(__xludf.DUMMYFUNCTION("""COMPUTED_VALUE"""),37)</f>
        <v>37</v>
      </c>
      <c r="NG83" s="19" t="str">
        <f ca="1">IFERROR(__xludf.DUMMYFUNCTION("""COMPUTED_VALUE"""),"Шпак І. В.")</f>
        <v>Шпак І. В.</v>
      </c>
      <c r="NH83" s="19" t="str">
        <f ca="1">IFERROR(__xludf.DUMMYFUNCTION("""COMPUTED_VALUE"""),"...")</f>
        <v>...</v>
      </c>
      <c r="NI83" s="19">
        <f ca="1">IFERROR(__xludf.DUMMYFUNCTION("""COMPUTED_VALUE"""),37)</f>
        <v>37</v>
      </c>
      <c r="NJ83" s="19" t="str">
        <f ca="1">IFERROR(__xludf.DUMMYFUNCTION("""COMPUTED_VALUE"""),"Шпак І. В.")</f>
        <v>Шпак І. В.</v>
      </c>
      <c r="NK83" s="19" t="str">
        <f ca="1">IFERROR(__xludf.DUMMYFUNCTION("""COMPUTED_VALUE"""),"...")</f>
        <v>...</v>
      </c>
      <c r="NL83" s="19">
        <f ca="1">IFERROR(__xludf.DUMMYFUNCTION("""COMPUTED_VALUE"""),37)</f>
        <v>37</v>
      </c>
      <c r="NM83" s="19" t="str">
        <f ca="1">IFERROR(__xludf.DUMMYFUNCTION("""COMPUTED_VALUE"""),"Шпак І. В.")</f>
        <v>Шпак І. В.</v>
      </c>
      <c r="NN83" s="19" t="str">
        <f ca="1">IFERROR(__xludf.DUMMYFUNCTION("""COMPUTED_VALUE"""),"Не голосував")</f>
        <v>Не голосував</v>
      </c>
      <c r="NO83" s="19">
        <f ca="1">IFERROR(__xludf.DUMMYFUNCTION("""COMPUTED_VALUE"""),37)</f>
        <v>37</v>
      </c>
      <c r="NP83" s="19" t="str">
        <f ca="1">IFERROR(__xludf.DUMMYFUNCTION("""COMPUTED_VALUE"""),"Шпак І. В.")</f>
        <v>Шпак І. В.</v>
      </c>
      <c r="NQ83" s="19" t="str">
        <f ca="1">IFERROR(__xludf.DUMMYFUNCTION("""COMPUTED_VALUE"""),"За")</f>
        <v>За</v>
      </c>
      <c r="NR83" s="19">
        <f ca="1">IFERROR(__xludf.DUMMYFUNCTION("""COMPUTED_VALUE"""),37)</f>
        <v>37</v>
      </c>
      <c r="NS83" s="19" t="str">
        <f ca="1">IFERROR(__xludf.DUMMYFUNCTION("""COMPUTED_VALUE"""),"Шпак І. В.")</f>
        <v>Шпак І. В.</v>
      </c>
      <c r="NT83" s="19" t="str">
        <f ca="1">IFERROR(__xludf.DUMMYFUNCTION("""COMPUTED_VALUE"""),"Не голосував")</f>
        <v>Не голосував</v>
      </c>
      <c r="NU83" s="19">
        <f ca="1">IFERROR(__xludf.DUMMYFUNCTION("""COMPUTED_VALUE"""),37)</f>
        <v>37</v>
      </c>
      <c r="NV83" s="19" t="str">
        <f ca="1">IFERROR(__xludf.DUMMYFUNCTION("""COMPUTED_VALUE"""),"Шпак І. В.")</f>
        <v>Шпак І. В.</v>
      </c>
      <c r="NW83" s="19" t="str">
        <f ca="1">IFERROR(__xludf.DUMMYFUNCTION("""COMPUTED_VALUE"""),"Не голосував")</f>
        <v>Не голосував</v>
      </c>
      <c r="NX83" s="19">
        <f ca="1">IFERROR(__xludf.DUMMYFUNCTION("""COMPUTED_VALUE"""),37)</f>
        <v>37</v>
      </c>
      <c r="NY83" s="19" t="str">
        <f ca="1">IFERROR(__xludf.DUMMYFUNCTION("""COMPUTED_VALUE"""),"Шпак І. В.")</f>
        <v>Шпак І. В.</v>
      </c>
      <c r="NZ83" s="19" t="str">
        <f ca="1">IFERROR(__xludf.DUMMYFUNCTION("""COMPUTED_VALUE"""),"Не голосував")</f>
        <v>Не голосував</v>
      </c>
      <c r="OA83" s="19">
        <f ca="1">IFERROR(__xludf.DUMMYFUNCTION("""COMPUTED_VALUE"""),37)</f>
        <v>37</v>
      </c>
      <c r="OB83" s="19" t="str">
        <f ca="1">IFERROR(__xludf.DUMMYFUNCTION("""COMPUTED_VALUE"""),"Шпак І. В.")</f>
        <v>Шпак І. В.</v>
      </c>
      <c r="OC83" s="19" t="str">
        <f ca="1">IFERROR(__xludf.DUMMYFUNCTION("""COMPUTED_VALUE"""),"За")</f>
        <v>За</v>
      </c>
      <c r="OD83" s="19">
        <f ca="1">IFERROR(__xludf.DUMMYFUNCTION("""COMPUTED_VALUE"""),37)</f>
        <v>37</v>
      </c>
      <c r="OE83" s="19" t="str">
        <f ca="1">IFERROR(__xludf.DUMMYFUNCTION("""COMPUTED_VALUE"""),"Шпак І. В.")</f>
        <v>Шпак І. В.</v>
      </c>
      <c r="OF83" s="19" t="str">
        <f ca="1">IFERROR(__xludf.DUMMYFUNCTION("""COMPUTED_VALUE"""),"Не голосував")</f>
        <v>Не голосував</v>
      </c>
      <c r="OG83" s="19">
        <f ca="1">IFERROR(__xludf.DUMMYFUNCTION("""COMPUTED_VALUE"""),37)</f>
        <v>37</v>
      </c>
      <c r="OH83" s="19" t="str">
        <f ca="1">IFERROR(__xludf.DUMMYFUNCTION("""COMPUTED_VALUE"""),"Шпак І. В.")</f>
        <v>Шпак І. В.</v>
      </c>
      <c r="OI83" s="19" t="str">
        <f ca="1">IFERROR(__xludf.DUMMYFUNCTION("""COMPUTED_VALUE"""),"...")</f>
        <v>...</v>
      </c>
      <c r="OJ83" s="19">
        <f ca="1">IFERROR(__xludf.DUMMYFUNCTION("""COMPUTED_VALUE"""),37)</f>
        <v>37</v>
      </c>
      <c r="OK83" s="19" t="str">
        <f ca="1">IFERROR(__xludf.DUMMYFUNCTION("""COMPUTED_VALUE"""),"Шпак І. В.")</f>
        <v>Шпак І. В.</v>
      </c>
      <c r="OL83" s="19" t="str">
        <f ca="1">IFERROR(__xludf.DUMMYFUNCTION("""COMPUTED_VALUE"""),"...")</f>
        <v>...</v>
      </c>
      <c r="OM83" s="19">
        <f ca="1">IFERROR(__xludf.DUMMYFUNCTION("""COMPUTED_VALUE"""),37)</f>
        <v>37</v>
      </c>
      <c r="ON83" s="19" t="str">
        <f ca="1">IFERROR(__xludf.DUMMYFUNCTION("""COMPUTED_VALUE"""),"Шпак І. В.")</f>
        <v>Шпак І. В.</v>
      </c>
      <c r="OO83" s="19" t="str">
        <f ca="1">IFERROR(__xludf.DUMMYFUNCTION("""COMPUTED_VALUE"""),"За")</f>
        <v>За</v>
      </c>
      <c r="OP83" s="19">
        <f ca="1">IFERROR(__xludf.DUMMYFUNCTION("""COMPUTED_VALUE"""),37)</f>
        <v>37</v>
      </c>
      <c r="OQ83" s="19" t="str">
        <f ca="1">IFERROR(__xludf.DUMMYFUNCTION("""COMPUTED_VALUE"""),"Шпак І. В.")</f>
        <v>Шпак І. В.</v>
      </c>
      <c r="OR83" s="19" t="str">
        <f ca="1">IFERROR(__xludf.DUMMYFUNCTION("""COMPUTED_VALUE"""),"За")</f>
        <v>За</v>
      </c>
      <c r="OS83" s="19">
        <f ca="1">IFERROR(__xludf.DUMMYFUNCTION("""COMPUTED_VALUE"""),37)</f>
        <v>37</v>
      </c>
      <c r="OT83" s="19" t="str">
        <f ca="1">IFERROR(__xludf.DUMMYFUNCTION("""COMPUTED_VALUE"""),"Шпак І. В.")</f>
        <v>Шпак І. В.</v>
      </c>
      <c r="OU83" s="19" t="str">
        <f ca="1">IFERROR(__xludf.DUMMYFUNCTION("""COMPUTED_VALUE"""),"За")</f>
        <v>За</v>
      </c>
      <c r="OV83" s="19">
        <f ca="1">IFERROR(__xludf.DUMMYFUNCTION("""COMPUTED_VALUE"""),37)</f>
        <v>37</v>
      </c>
      <c r="OW83" s="19" t="str">
        <f ca="1">IFERROR(__xludf.DUMMYFUNCTION("""COMPUTED_VALUE"""),"Шпак І. В.")</f>
        <v>Шпак І. В.</v>
      </c>
      <c r="OX83" s="19" t="str">
        <f ca="1">IFERROR(__xludf.DUMMYFUNCTION("""COMPUTED_VALUE"""),"За")</f>
        <v>За</v>
      </c>
      <c r="OY83" s="19">
        <f ca="1">IFERROR(__xludf.DUMMYFUNCTION("""COMPUTED_VALUE"""),37)</f>
        <v>37</v>
      </c>
      <c r="OZ83" s="19" t="str">
        <f ca="1">IFERROR(__xludf.DUMMYFUNCTION("""COMPUTED_VALUE"""),"Шпак І. В.")</f>
        <v>Шпак І. В.</v>
      </c>
      <c r="PA83" s="19" t="str">
        <f ca="1">IFERROR(__xludf.DUMMYFUNCTION("""COMPUTED_VALUE"""),"За")</f>
        <v>За</v>
      </c>
      <c r="PB83" s="19">
        <f ca="1">IFERROR(__xludf.DUMMYFUNCTION("""COMPUTED_VALUE"""),37)</f>
        <v>37</v>
      </c>
      <c r="PC83" s="19" t="str">
        <f ca="1">IFERROR(__xludf.DUMMYFUNCTION("""COMPUTED_VALUE"""),"Шпак І. В.")</f>
        <v>Шпак І. В.</v>
      </c>
      <c r="PD83" s="19" t="str">
        <f ca="1">IFERROR(__xludf.DUMMYFUNCTION("""COMPUTED_VALUE"""),"Не голосував")</f>
        <v>Не голосував</v>
      </c>
      <c r="PE83" s="19">
        <f ca="1">IFERROR(__xludf.DUMMYFUNCTION("""COMPUTED_VALUE"""),37)</f>
        <v>37</v>
      </c>
      <c r="PF83" s="19" t="str">
        <f ca="1">IFERROR(__xludf.DUMMYFUNCTION("""COMPUTED_VALUE"""),"Шпак І. В.")</f>
        <v>Шпак І. В.</v>
      </c>
      <c r="PG83" s="19" t="str">
        <f ca="1">IFERROR(__xludf.DUMMYFUNCTION("""COMPUTED_VALUE"""),"За")</f>
        <v>За</v>
      </c>
      <c r="PH83" s="19">
        <f ca="1">IFERROR(__xludf.DUMMYFUNCTION("""COMPUTED_VALUE"""),37)</f>
        <v>37</v>
      </c>
      <c r="PI83" s="19" t="str">
        <f ca="1">IFERROR(__xludf.DUMMYFUNCTION("""COMPUTED_VALUE"""),"Шпак І. В.")</f>
        <v>Шпак І. В.</v>
      </c>
      <c r="PJ83" s="19" t="str">
        <f ca="1">IFERROR(__xludf.DUMMYFUNCTION("""COMPUTED_VALUE"""),"За")</f>
        <v>За</v>
      </c>
      <c r="PK83" s="19">
        <f ca="1">IFERROR(__xludf.DUMMYFUNCTION("""COMPUTED_VALUE"""),37)</f>
        <v>37</v>
      </c>
      <c r="PL83" s="19" t="str">
        <f ca="1">IFERROR(__xludf.DUMMYFUNCTION("""COMPUTED_VALUE"""),"Шпак І. В.")</f>
        <v>Шпак І. В.</v>
      </c>
      <c r="PM83" s="19" t="str">
        <f ca="1">IFERROR(__xludf.DUMMYFUNCTION("""COMPUTED_VALUE"""),"За")</f>
        <v>За</v>
      </c>
      <c r="PN83" s="19">
        <f ca="1">IFERROR(__xludf.DUMMYFUNCTION("""COMPUTED_VALUE"""),37)</f>
        <v>37</v>
      </c>
      <c r="PO83" s="19" t="str">
        <f ca="1">IFERROR(__xludf.DUMMYFUNCTION("""COMPUTED_VALUE"""),"Шпак І. В.")</f>
        <v>Шпак І. В.</v>
      </c>
      <c r="PP83" s="19" t="str">
        <f ca="1">IFERROR(__xludf.DUMMYFUNCTION("""COMPUTED_VALUE"""),"За")</f>
        <v>За</v>
      </c>
      <c r="PQ83" s="19">
        <f ca="1">IFERROR(__xludf.DUMMYFUNCTION("""COMPUTED_VALUE"""),37)</f>
        <v>37</v>
      </c>
      <c r="PR83" s="19" t="str">
        <f ca="1">IFERROR(__xludf.DUMMYFUNCTION("""COMPUTED_VALUE"""),"Шпак І. В.")</f>
        <v>Шпак І. В.</v>
      </c>
      <c r="PS83" s="19" t="str">
        <f ca="1">IFERROR(__xludf.DUMMYFUNCTION("""COMPUTED_VALUE"""),"За")</f>
        <v>За</v>
      </c>
      <c r="PT83" s="19">
        <f ca="1">IFERROR(__xludf.DUMMYFUNCTION("""COMPUTED_VALUE"""),37)</f>
        <v>37</v>
      </c>
      <c r="PU83" s="19" t="str">
        <f ca="1">IFERROR(__xludf.DUMMYFUNCTION("""COMPUTED_VALUE"""),"Шпак І. В.")</f>
        <v>Шпак І. В.</v>
      </c>
      <c r="PV83" s="19" t="str">
        <f ca="1">IFERROR(__xludf.DUMMYFUNCTION("""COMPUTED_VALUE"""),"За")</f>
        <v>За</v>
      </c>
      <c r="PW83" s="19">
        <f ca="1">IFERROR(__xludf.DUMMYFUNCTION("""COMPUTED_VALUE"""),37)</f>
        <v>37</v>
      </c>
      <c r="PX83" s="19" t="str">
        <f ca="1">IFERROR(__xludf.DUMMYFUNCTION("""COMPUTED_VALUE"""),"Шпак І. В.")</f>
        <v>Шпак І. В.</v>
      </c>
      <c r="PY83" s="19" t="str">
        <f ca="1">IFERROR(__xludf.DUMMYFUNCTION("""COMPUTED_VALUE"""),"За")</f>
        <v>За</v>
      </c>
      <c r="PZ83" s="19">
        <f ca="1">IFERROR(__xludf.DUMMYFUNCTION("""COMPUTED_VALUE"""),37)</f>
        <v>37</v>
      </c>
      <c r="QA83" s="19" t="str">
        <f ca="1">IFERROR(__xludf.DUMMYFUNCTION("""COMPUTED_VALUE"""),"Шпак І. В.")</f>
        <v>Шпак І. В.</v>
      </c>
      <c r="QB83" s="19" t="str">
        <f ca="1">IFERROR(__xludf.DUMMYFUNCTION("""COMPUTED_VALUE"""),"За")</f>
        <v>За</v>
      </c>
      <c r="QC83" s="19">
        <f ca="1">IFERROR(__xludf.DUMMYFUNCTION("""COMPUTED_VALUE"""),37)</f>
        <v>37</v>
      </c>
      <c r="QD83" s="19" t="str">
        <f ca="1">IFERROR(__xludf.DUMMYFUNCTION("""COMPUTED_VALUE"""),"Шпак І. В.")</f>
        <v>Шпак І. В.</v>
      </c>
      <c r="QE83" s="19" t="str">
        <f ca="1">IFERROR(__xludf.DUMMYFUNCTION("""COMPUTED_VALUE"""),"За")</f>
        <v>За</v>
      </c>
      <c r="QF83" s="19">
        <f ca="1">IFERROR(__xludf.DUMMYFUNCTION("""COMPUTED_VALUE"""),37)</f>
        <v>37</v>
      </c>
      <c r="QG83" s="19" t="str">
        <f ca="1">IFERROR(__xludf.DUMMYFUNCTION("""COMPUTED_VALUE"""),"Шпак І. В.")</f>
        <v>Шпак І. В.</v>
      </c>
      <c r="QH83" s="19" t="str">
        <f ca="1">IFERROR(__xludf.DUMMYFUNCTION("""COMPUTED_VALUE"""),"За")</f>
        <v>За</v>
      </c>
      <c r="QI83" s="19">
        <f ca="1">IFERROR(__xludf.DUMMYFUNCTION("""COMPUTED_VALUE"""),37)</f>
        <v>37</v>
      </c>
      <c r="QJ83" s="19" t="str">
        <f ca="1">IFERROR(__xludf.DUMMYFUNCTION("""COMPUTED_VALUE"""),"Шпак І. В.")</f>
        <v>Шпак І. В.</v>
      </c>
      <c r="QK83" s="19" t="str">
        <f ca="1">IFERROR(__xludf.DUMMYFUNCTION("""COMPUTED_VALUE"""),"За")</f>
        <v>За</v>
      </c>
    </row>
    <row r="84" spans="1:453" ht="12.75">
      <c r="A84" s="17">
        <f ca="1">IFERROR(__xludf.DUMMYFUNCTION("""COMPUTED_VALUE"""),51)</f>
        <v>51</v>
      </c>
      <c r="B84" s="17" t="str">
        <f ca="1">IFERROR(__xludf.DUMMYFUNCTION("""COMPUTED_VALUE"""),"Ярмоленко  Ю. О.")</f>
        <v>Ярмоленко  Ю. О.</v>
      </c>
      <c r="C84" s="19" t="str">
        <f ca="1">IFERROR(__xludf.DUMMYFUNCTION("""COMPUTED_VALUE"""),"...")</f>
        <v>...</v>
      </c>
      <c r="D84" s="19">
        <f ca="1">IFERROR(__xludf.DUMMYFUNCTION("""COMPUTED_VALUE"""),51)</f>
        <v>51</v>
      </c>
      <c r="E84" s="19" t="str">
        <f ca="1">IFERROR(__xludf.DUMMYFUNCTION("""COMPUTED_VALUE"""),"Ярмоленко  Ю. О.")</f>
        <v>Ярмоленко  Ю. О.</v>
      </c>
      <c r="F84" s="19" t="str">
        <f ca="1">IFERROR(__xludf.DUMMYFUNCTION("""COMPUTED_VALUE"""),"...")</f>
        <v>...</v>
      </c>
      <c r="G84" s="19">
        <f ca="1">IFERROR(__xludf.DUMMYFUNCTION("""COMPUTED_VALUE"""),51)</f>
        <v>51</v>
      </c>
      <c r="H84" s="19" t="str">
        <f ca="1">IFERROR(__xludf.DUMMYFUNCTION("""COMPUTED_VALUE"""),"Ярмоленко  Ю. О.")</f>
        <v>Ярмоленко  Ю. О.</v>
      </c>
      <c r="I84" s="19" t="str">
        <f ca="1">IFERROR(__xludf.DUMMYFUNCTION("""COMPUTED_VALUE"""),"...")</f>
        <v>...</v>
      </c>
      <c r="J84" s="19">
        <f ca="1">IFERROR(__xludf.DUMMYFUNCTION("""COMPUTED_VALUE"""),51)</f>
        <v>51</v>
      </c>
      <c r="K84" s="19" t="str">
        <f ca="1">IFERROR(__xludf.DUMMYFUNCTION("""COMPUTED_VALUE"""),"Ярмоленко  Ю. О.")</f>
        <v>Ярмоленко  Ю. О.</v>
      </c>
      <c r="L84" s="19" t="str">
        <f ca="1">IFERROR(__xludf.DUMMYFUNCTION("""COMPUTED_VALUE"""),"...")</f>
        <v>...</v>
      </c>
      <c r="M84" s="19">
        <f ca="1">IFERROR(__xludf.DUMMYFUNCTION("""COMPUTED_VALUE"""),51)</f>
        <v>51</v>
      </c>
      <c r="N84" s="19" t="str">
        <f ca="1">IFERROR(__xludf.DUMMYFUNCTION("""COMPUTED_VALUE"""),"Ярмоленко  Ю. О.")</f>
        <v>Ярмоленко  Ю. О.</v>
      </c>
      <c r="O84" s="19" t="str">
        <f ca="1">IFERROR(__xludf.DUMMYFUNCTION("""COMPUTED_VALUE"""),"...")</f>
        <v>...</v>
      </c>
      <c r="P84" s="19">
        <f ca="1">IFERROR(__xludf.DUMMYFUNCTION("""COMPUTED_VALUE"""),51)</f>
        <v>51</v>
      </c>
      <c r="Q84" s="19" t="str">
        <f ca="1">IFERROR(__xludf.DUMMYFUNCTION("""COMPUTED_VALUE"""),"Ярмоленко  Ю. О.")</f>
        <v>Ярмоленко  Ю. О.</v>
      </c>
      <c r="R84" s="19" t="str">
        <f ca="1">IFERROR(__xludf.DUMMYFUNCTION("""COMPUTED_VALUE"""),"...")</f>
        <v>...</v>
      </c>
      <c r="S84" s="19">
        <f ca="1">IFERROR(__xludf.DUMMYFUNCTION("""COMPUTED_VALUE"""),51)</f>
        <v>51</v>
      </c>
      <c r="T84" s="19" t="str">
        <f ca="1">IFERROR(__xludf.DUMMYFUNCTION("""COMPUTED_VALUE"""),"Ярмоленко  Ю. О.")</f>
        <v>Ярмоленко  Ю. О.</v>
      </c>
      <c r="U84" s="19" t="str">
        <f ca="1">IFERROR(__xludf.DUMMYFUNCTION("""COMPUTED_VALUE"""),"...")</f>
        <v>...</v>
      </c>
      <c r="V84" s="19">
        <f ca="1">IFERROR(__xludf.DUMMYFUNCTION("""COMPUTED_VALUE"""),51)</f>
        <v>51</v>
      </c>
      <c r="W84" s="19" t="str">
        <f ca="1">IFERROR(__xludf.DUMMYFUNCTION("""COMPUTED_VALUE"""),"Ярмоленко  Ю. О.")</f>
        <v>Ярмоленко  Ю. О.</v>
      </c>
      <c r="X84" s="19" t="str">
        <f ca="1">IFERROR(__xludf.DUMMYFUNCTION("""COMPUTED_VALUE"""),"...")</f>
        <v>...</v>
      </c>
      <c r="Y84" s="19">
        <f ca="1">IFERROR(__xludf.DUMMYFUNCTION("""COMPUTED_VALUE"""),51)</f>
        <v>51</v>
      </c>
      <c r="Z84" s="19" t="str">
        <f ca="1">IFERROR(__xludf.DUMMYFUNCTION("""COMPUTED_VALUE"""),"Ярмоленко  Ю. О.")</f>
        <v>Ярмоленко  Ю. О.</v>
      </c>
      <c r="AA84" s="19" t="str">
        <f ca="1">IFERROR(__xludf.DUMMYFUNCTION("""COMPUTED_VALUE"""),"...")</f>
        <v>...</v>
      </c>
      <c r="AB84" s="19">
        <f ca="1">IFERROR(__xludf.DUMMYFUNCTION("""COMPUTED_VALUE"""),51)</f>
        <v>51</v>
      </c>
      <c r="AC84" s="19" t="str">
        <f ca="1">IFERROR(__xludf.DUMMYFUNCTION("""COMPUTED_VALUE"""),"Ярмоленко  Ю. О.")</f>
        <v>Ярмоленко  Ю. О.</v>
      </c>
      <c r="AD84" s="19" t="str">
        <f ca="1">IFERROR(__xludf.DUMMYFUNCTION("""COMPUTED_VALUE"""),"...")</f>
        <v>...</v>
      </c>
      <c r="AE84" s="19">
        <f ca="1">IFERROR(__xludf.DUMMYFUNCTION("""COMPUTED_VALUE"""),51)</f>
        <v>51</v>
      </c>
      <c r="AF84" s="19" t="str">
        <f ca="1">IFERROR(__xludf.DUMMYFUNCTION("""COMPUTED_VALUE"""),"Ярмоленко  Ю. О.")</f>
        <v>Ярмоленко  Ю. О.</v>
      </c>
      <c r="AG84" s="19" t="str">
        <f ca="1">IFERROR(__xludf.DUMMYFUNCTION("""COMPUTED_VALUE"""),"...")</f>
        <v>...</v>
      </c>
      <c r="AH84" s="19">
        <f ca="1">IFERROR(__xludf.DUMMYFUNCTION("""COMPUTED_VALUE"""),51)</f>
        <v>51</v>
      </c>
      <c r="AI84" s="19" t="str">
        <f ca="1">IFERROR(__xludf.DUMMYFUNCTION("""COMPUTED_VALUE"""),"Ярмоленко  Ю. О.")</f>
        <v>Ярмоленко  Ю. О.</v>
      </c>
      <c r="AJ84" s="19" t="str">
        <f ca="1">IFERROR(__xludf.DUMMYFUNCTION("""COMPUTED_VALUE"""),"...")</f>
        <v>...</v>
      </c>
      <c r="AK84" s="19">
        <f ca="1">IFERROR(__xludf.DUMMYFUNCTION("""COMPUTED_VALUE"""),51)</f>
        <v>51</v>
      </c>
      <c r="AL84" s="19" t="str">
        <f ca="1">IFERROR(__xludf.DUMMYFUNCTION("""COMPUTED_VALUE"""),"Ярмоленко  Ю. О.")</f>
        <v>Ярмоленко  Ю. О.</v>
      </c>
      <c r="AM84" s="19" t="str">
        <f ca="1">IFERROR(__xludf.DUMMYFUNCTION("""COMPUTED_VALUE"""),"...")</f>
        <v>...</v>
      </c>
      <c r="AN84" s="19">
        <f ca="1">IFERROR(__xludf.DUMMYFUNCTION("""COMPUTED_VALUE"""),51)</f>
        <v>51</v>
      </c>
      <c r="AO84" s="19" t="str">
        <f ca="1">IFERROR(__xludf.DUMMYFUNCTION("""COMPUTED_VALUE"""),"Ярмоленко  Ю. О.")</f>
        <v>Ярмоленко  Ю. О.</v>
      </c>
      <c r="AP84" s="19" t="str">
        <f ca="1">IFERROR(__xludf.DUMMYFUNCTION("""COMPUTED_VALUE"""),"...")</f>
        <v>...</v>
      </c>
      <c r="AQ84" s="19">
        <f ca="1">IFERROR(__xludf.DUMMYFUNCTION("""COMPUTED_VALUE"""),51)</f>
        <v>51</v>
      </c>
      <c r="AR84" s="19" t="str">
        <f ca="1">IFERROR(__xludf.DUMMYFUNCTION("""COMPUTED_VALUE"""),"Ярмоленко  Ю. О.")</f>
        <v>Ярмоленко  Ю. О.</v>
      </c>
      <c r="AS84" s="19" t="str">
        <f ca="1">IFERROR(__xludf.DUMMYFUNCTION("""COMPUTED_VALUE"""),"...")</f>
        <v>...</v>
      </c>
      <c r="AT84" s="19">
        <f ca="1">IFERROR(__xludf.DUMMYFUNCTION("""COMPUTED_VALUE"""),51)</f>
        <v>51</v>
      </c>
      <c r="AU84" s="19" t="str">
        <f ca="1">IFERROR(__xludf.DUMMYFUNCTION("""COMPUTED_VALUE"""),"Ярмоленко  Ю. О.")</f>
        <v>Ярмоленко  Ю. О.</v>
      </c>
      <c r="AV84" s="19" t="str">
        <f ca="1">IFERROR(__xludf.DUMMYFUNCTION("""COMPUTED_VALUE"""),"...")</f>
        <v>...</v>
      </c>
      <c r="AW84" s="19">
        <f ca="1">IFERROR(__xludf.DUMMYFUNCTION("""COMPUTED_VALUE"""),51)</f>
        <v>51</v>
      </c>
      <c r="AX84" s="19" t="str">
        <f ca="1">IFERROR(__xludf.DUMMYFUNCTION("""COMPUTED_VALUE"""),"Ярмоленко  Ю. О.")</f>
        <v>Ярмоленко  Ю. О.</v>
      </c>
      <c r="AY84" s="19" t="str">
        <f ca="1">IFERROR(__xludf.DUMMYFUNCTION("""COMPUTED_VALUE"""),"...")</f>
        <v>...</v>
      </c>
      <c r="AZ84" s="19">
        <f ca="1">IFERROR(__xludf.DUMMYFUNCTION("""COMPUTED_VALUE"""),51)</f>
        <v>51</v>
      </c>
      <c r="BA84" s="19" t="str">
        <f ca="1">IFERROR(__xludf.DUMMYFUNCTION("""COMPUTED_VALUE"""),"Ярмоленко  Ю. О.")</f>
        <v>Ярмоленко  Ю. О.</v>
      </c>
      <c r="BB84" s="19" t="str">
        <f ca="1">IFERROR(__xludf.DUMMYFUNCTION("""COMPUTED_VALUE"""),"...")</f>
        <v>...</v>
      </c>
      <c r="BC84" s="19">
        <f ca="1">IFERROR(__xludf.DUMMYFUNCTION("""COMPUTED_VALUE"""),51)</f>
        <v>51</v>
      </c>
      <c r="BD84" s="19" t="str">
        <f ca="1">IFERROR(__xludf.DUMMYFUNCTION("""COMPUTED_VALUE"""),"Ярмоленко  Ю. О.")</f>
        <v>Ярмоленко  Ю. О.</v>
      </c>
      <c r="BE84" s="19" t="str">
        <f ca="1">IFERROR(__xludf.DUMMYFUNCTION("""COMPUTED_VALUE"""),"...")</f>
        <v>...</v>
      </c>
      <c r="BF84" s="19">
        <f ca="1">IFERROR(__xludf.DUMMYFUNCTION("""COMPUTED_VALUE"""),51)</f>
        <v>51</v>
      </c>
      <c r="BG84" s="19" t="str">
        <f ca="1">IFERROR(__xludf.DUMMYFUNCTION("""COMPUTED_VALUE"""),"Ярмоленко  Ю. О.")</f>
        <v>Ярмоленко  Ю. О.</v>
      </c>
      <c r="BH84" s="19" t="str">
        <f ca="1">IFERROR(__xludf.DUMMYFUNCTION("""COMPUTED_VALUE"""),"...")</f>
        <v>...</v>
      </c>
      <c r="BI84" s="19">
        <f ca="1">IFERROR(__xludf.DUMMYFUNCTION("""COMPUTED_VALUE"""),51)</f>
        <v>51</v>
      </c>
      <c r="BJ84" s="19" t="str">
        <f ca="1">IFERROR(__xludf.DUMMYFUNCTION("""COMPUTED_VALUE"""),"Ярмоленко  Ю. О.")</f>
        <v>Ярмоленко  Ю. О.</v>
      </c>
      <c r="BK84" s="19" t="str">
        <f ca="1">IFERROR(__xludf.DUMMYFUNCTION("""COMPUTED_VALUE"""),"...")</f>
        <v>...</v>
      </c>
      <c r="BL84" s="19">
        <f ca="1">IFERROR(__xludf.DUMMYFUNCTION("""COMPUTED_VALUE"""),51)</f>
        <v>51</v>
      </c>
      <c r="BM84" s="19" t="str">
        <f ca="1">IFERROR(__xludf.DUMMYFUNCTION("""COMPUTED_VALUE"""),"Ярмоленко  Ю. О.")</f>
        <v>Ярмоленко  Ю. О.</v>
      </c>
      <c r="BN84" s="19" t="str">
        <f ca="1">IFERROR(__xludf.DUMMYFUNCTION("""COMPUTED_VALUE"""),"...")</f>
        <v>...</v>
      </c>
      <c r="BO84" s="19">
        <f ca="1">IFERROR(__xludf.DUMMYFUNCTION("""COMPUTED_VALUE"""),51)</f>
        <v>51</v>
      </c>
      <c r="BP84" s="19" t="str">
        <f ca="1">IFERROR(__xludf.DUMMYFUNCTION("""COMPUTED_VALUE"""),"Ярмоленко  Ю. О.")</f>
        <v>Ярмоленко  Ю. О.</v>
      </c>
      <c r="BQ84" s="19" t="str">
        <f ca="1">IFERROR(__xludf.DUMMYFUNCTION("""COMPUTED_VALUE"""),"...")</f>
        <v>...</v>
      </c>
      <c r="BR84" s="19">
        <f ca="1">IFERROR(__xludf.DUMMYFUNCTION("""COMPUTED_VALUE"""),51)</f>
        <v>51</v>
      </c>
      <c r="BS84" s="19" t="str">
        <f ca="1">IFERROR(__xludf.DUMMYFUNCTION("""COMPUTED_VALUE"""),"Ярмоленко  Ю. О.")</f>
        <v>Ярмоленко  Ю. О.</v>
      </c>
      <c r="BT84" s="19" t="str">
        <f ca="1">IFERROR(__xludf.DUMMYFUNCTION("""COMPUTED_VALUE"""),"...")</f>
        <v>...</v>
      </c>
      <c r="BU84" s="19">
        <f ca="1">IFERROR(__xludf.DUMMYFUNCTION("""COMPUTED_VALUE"""),51)</f>
        <v>51</v>
      </c>
      <c r="BV84" s="19" t="str">
        <f ca="1">IFERROR(__xludf.DUMMYFUNCTION("""COMPUTED_VALUE"""),"Ярмоленко  Ю. О.")</f>
        <v>Ярмоленко  Ю. О.</v>
      </c>
      <c r="BW84" s="19" t="str">
        <f ca="1">IFERROR(__xludf.DUMMYFUNCTION("""COMPUTED_VALUE"""),"...")</f>
        <v>...</v>
      </c>
      <c r="BX84" s="19">
        <f ca="1">IFERROR(__xludf.DUMMYFUNCTION("""COMPUTED_VALUE"""),51)</f>
        <v>51</v>
      </c>
      <c r="BY84" s="19" t="str">
        <f ca="1">IFERROR(__xludf.DUMMYFUNCTION("""COMPUTED_VALUE"""),"Ярмоленко  Ю. О.")</f>
        <v>Ярмоленко  Ю. О.</v>
      </c>
      <c r="BZ84" s="19" t="str">
        <f ca="1">IFERROR(__xludf.DUMMYFUNCTION("""COMPUTED_VALUE"""),"...")</f>
        <v>...</v>
      </c>
      <c r="CA84" s="19">
        <f ca="1">IFERROR(__xludf.DUMMYFUNCTION("""COMPUTED_VALUE"""),51)</f>
        <v>51</v>
      </c>
      <c r="CB84" s="19" t="str">
        <f ca="1">IFERROR(__xludf.DUMMYFUNCTION("""COMPUTED_VALUE"""),"Ярмоленко  Ю. О.")</f>
        <v>Ярмоленко  Ю. О.</v>
      </c>
      <c r="CC84" s="19" t="str">
        <f ca="1">IFERROR(__xludf.DUMMYFUNCTION("""COMPUTED_VALUE"""),"...")</f>
        <v>...</v>
      </c>
      <c r="CD84" s="19">
        <f ca="1">IFERROR(__xludf.DUMMYFUNCTION("""COMPUTED_VALUE"""),51)</f>
        <v>51</v>
      </c>
      <c r="CE84" s="19" t="str">
        <f ca="1">IFERROR(__xludf.DUMMYFUNCTION("""COMPUTED_VALUE"""),"Ярмоленко  Ю. О.")</f>
        <v>Ярмоленко  Ю. О.</v>
      </c>
      <c r="CF84" s="19" t="str">
        <f ca="1">IFERROR(__xludf.DUMMYFUNCTION("""COMPUTED_VALUE"""),"...")</f>
        <v>...</v>
      </c>
      <c r="CG84" s="19">
        <f ca="1">IFERROR(__xludf.DUMMYFUNCTION("""COMPUTED_VALUE"""),51)</f>
        <v>51</v>
      </c>
      <c r="CH84" s="19" t="str">
        <f ca="1">IFERROR(__xludf.DUMMYFUNCTION("""COMPUTED_VALUE"""),"Ярмоленко  Ю. О.")</f>
        <v>Ярмоленко  Ю. О.</v>
      </c>
      <c r="CI84" s="19" t="str">
        <f ca="1">IFERROR(__xludf.DUMMYFUNCTION("""COMPUTED_VALUE"""),"...")</f>
        <v>...</v>
      </c>
      <c r="CJ84" s="19">
        <f ca="1">IFERROR(__xludf.DUMMYFUNCTION("""COMPUTED_VALUE"""),51)</f>
        <v>51</v>
      </c>
      <c r="CK84" s="19" t="str">
        <f ca="1">IFERROR(__xludf.DUMMYFUNCTION("""COMPUTED_VALUE"""),"Ярмоленко  Ю. О.")</f>
        <v>Ярмоленко  Ю. О.</v>
      </c>
      <c r="CL84" s="19" t="str">
        <f ca="1">IFERROR(__xludf.DUMMYFUNCTION("""COMPUTED_VALUE"""),"...")</f>
        <v>...</v>
      </c>
      <c r="CM84" s="19">
        <f ca="1">IFERROR(__xludf.DUMMYFUNCTION("""COMPUTED_VALUE"""),51)</f>
        <v>51</v>
      </c>
      <c r="CN84" s="19" t="str">
        <f ca="1">IFERROR(__xludf.DUMMYFUNCTION("""COMPUTED_VALUE"""),"Ярмоленко  Ю. О.")</f>
        <v>Ярмоленко  Ю. О.</v>
      </c>
      <c r="CO84" s="19" t="str">
        <f ca="1">IFERROR(__xludf.DUMMYFUNCTION("""COMPUTED_VALUE"""),"...")</f>
        <v>...</v>
      </c>
      <c r="CP84" s="19">
        <f ca="1">IFERROR(__xludf.DUMMYFUNCTION("""COMPUTED_VALUE"""),51)</f>
        <v>51</v>
      </c>
      <c r="CQ84" s="19" t="str">
        <f ca="1">IFERROR(__xludf.DUMMYFUNCTION("""COMPUTED_VALUE"""),"Ярмоленко  Ю. О.")</f>
        <v>Ярмоленко  Ю. О.</v>
      </c>
      <c r="CR84" s="19" t="str">
        <f ca="1">IFERROR(__xludf.DUMMYFUNCTION("""COMPUTED_VALUE"""),"...")</f>
        <v>...</v>
      </c>
      <c r="CS84" s="19">
        <f ca="1">IFERROR(__xludf.DUMMYFUNCTION("""COMPUTED_VALUE"""),51)</f>
        <v>51</v>
      </c>
      <c r="CT84" s="19" t="str">
        <f ca="1">IFERROR(__xludf.DUMMYFUNCTION("""COMPUTED_VALUE"""),"Ярмоленко  Ю. О.")</f>
        <v>Ярмоленко  Ю. О.</v>
      </c>
      <c r="CU84" s="19" t="str">
        <f ca="1">IFERROR(__xludf.DUMMYFUNCTION("""COMPUTED_VALUE"""),"...")</f>
        <v>...</v>
      </c>
      <c r="CV84" s="19">
        <f ca="1">IFERROR(__xludf.DUMMYFUNCTION("""COMPUTED_VALUE"""),51)</f>
        <v>51</v>
      </c>
      <c r="CW84" s="19" t="str">
        <f ca="1">IFERROR(__xludf.DUMMYFUNCTION("""COMPUTED_VALUE"""),"Ярмоленко  Ю. О.")</f>
        <v>Ярмоленко  Ю. О.</v>
      </c>
      <c r="CX84" s="19" t="str">
        <f ca="1">IFERROR(__xludf.DUMMYFUNCTION("""COMPUTED_VALUE"""),"...")</f>
        <v>...</v>
      </c>
      <c r="CY84" s="19">
        <f ca="1">IFERROR(__xludf.DUMMYFUNCTION("""COMPUTED_VALUE"""),51)</f>
        <v>51</v>
      </c>
      <c r="CZ84" s="19" t="str">
        <f ca="1">IFERROR(__xludf.DUMMYFUNCTION("""COMPUTED_VALUE"""),"Ярмоленко  Ю. О.")</f>
        <v>Ярмоленко  Ю. О.</v>
      </c>
      <c r="DA84" s="19" t="str">
        <f ca="1">IFERROR(__xludf.DUMMYFUNCTION("""COMPUTED_VALUE"""),"...")</f>
        <v>...</v>
      </c>
      <c r="DB84" s="19">
        <f ca="1">IFERROR(__xludf.DUMMYFUNCTION("""COMPUTED_VALUE"""),51)</f>
        <v>51</v>
      </c>
      <c r="DC84" s="19" t="str">
        <f ca="1">IFERROR(__xludf.DUMMYFUNCTION("""COMPUTED_VALUE"""),"Ярмоленко  Ю. О.")</f>
        <v>Ярмоленко  Ю. О.</v>
      </c>
      <c r="DD84" s="19" t="str">
        <f ca="1">IFERROR(__xludf.DUMMYFUNCTION("""COMPUTED_VALUE"""),"...")</f>
        <v>...</v>
      </c>
      <c r="DE84" s="19">
        <f ca="1">IFERROR(__xludf.DUMMYFUNCTION("""COMPUTED_VALUE"""),51)</f>
        <v>51</v>
      </c>
      <c r="DF84" s="19" t="str">
        <f ca="1">IFERROR(__xludf.DUMMYFUNCTION("""COMPUTED_VALUE"""),"Ярмоленко  Ю. О.")</f>
        <v>Ярмоленко  Ю. О.</v>
      </c>
      <c r="DG84" s="19" t="str">
        <f ca="1">IFERROR(__xludf.DUMMYFUNCTION("""COMPUTED_VALUE"""),"...")</f>
        <v>...</v>
      </c>
      <c r="DH84" s="19">
        <f ca="1">IFERROR(__xludf.DUMMYFUNCTION("""COMPUTED_VALUE"""),51)</f>
        <v>51</v>
      </c>
      <c r="DI84" s="19" t="str">
        <f ca="1">IFERROR(__xludf.DUMMYFUNCTION("""COMPUTED_VALUE"""),"Ярмоленко  Ю. О.")</f>
        <v>Ярмоленко  Ю. О.</v>
      </c>
      <c r="DJ84" s="19" t="str">
        <f ca="1">IFERROR(__xludf.DUMMYFUNCTION("""COMPUTED_VALUE"""),"...")</f>
        <v>...</v>
      </c>
      <c r="DK84" s="19">
        <f ca="1">IFERROR(__xludf.DUMMYFUNCTION("""COMPUTED_VALUE"""),51)</f>
        <v>51</v>
      </c>
      <c r="DL84" s="19" t="str">
        <f ca="1">IFERROR(__xludf.DUMMYFUNCTION("""COMPUTED_VALUE"""),"Ярмоленко  Ю. О.")</f>
        <v>Ярмоленко  Ю. О.</v>
      </c>
      <c r="DM84" s="19" t="str">
        <f ca="1">IFERROR(__xludf.DUMMYFUNCTION("""COMPUTED_VALUE"""),"...")</f>
        <v>...</v>
      </c>
      <c r="DN84" s="19">
        <f ca="1">IFERROR(__xludf.DUMMYFUNCTION("""COMPUTED_VALUE"""),51)</f>
        <v>51</v>
      </c>
      <c r="DO84" s="19" t="str">
        <f ca="1">IFERROR(__xludf.DUMMYFUNCTION("""COMPUTED_VALUE"""),"Ярмоленко  Ю. О.")</f>
        <v>Ярмоленко  Ю. О.</v>
      </c>
      <c r="DP84" s="19" t="str">
        <f ca="1">IFERROR(__xludf.DUMMYFUNCTION("""COMPUTED_VALUE"""),"...")</f>
        <v>...</v>
      </c>
      <c r="DQ84" s="19">
        <f ca="1">IFERROR(__xludf.DUMMYFUNCTION("""COMPUTED_VALUE"""),51)</f>
        <v>51</v>
      </c>
      <c r="DR84" s="19" t="str">
        <f ca="1">IFERROR(__xludf.DUMMYFUNCTION("""COMPUTED_VALUE"""),"Ярмоленко  Ю. О.")</f>
        <v>Ярмоленко  Ю. О.</v>
      </c>
      <c r="DS84" s="19" t="str">
        <f ca="1">IFERROR(__xludf.DUMMYFUNCTION("""COMPUTED_VALUE"""),"...")</f>
        <v>...</v>
      </c>
      <c r="DT84" s="19">
        <f ca="1">IFERROR(__xludf.DUMMYFUNCTION("""COMPUTED_VALUE"""),51)</f>
        <v>51</v>
      </c>
      <c r="DU84" s="19" t="str">
        <f ca="1">IFERROR(__xludf.DUMMYFUNCTION("""COMPUTED_VALUE"""),"Ярмоленко  Ю. О.")</f>
        <v>Ярмоленко  Ю. О.</v>
      </c>
      <c r="DV84" s="19" t="str">
        <f ca="1">IFERROR(__xludf.DUMMYFUNCTION("""COMPUTED_VALUE"""),"...")</f>
        <v>...</v>
      </c>
      <c r="DW84" s="19">
        <f ca="1">IFERROR(__xludf.DUMMYFUNCTION("""COMPUTED_VALUE"""),51)</f>
        <v>51</v>
      </c>
      <c r="DX84" s="19" t="str">
        <f ca="1">IFERROR(__xludf.DUMMYFUNCTION("""COMPUTED_VALUE"""),"Ярмоленко  Ю. О.")</f>
        <v>Ярмоленко  Ю. О.</v>
      </c>
      <c r="DY84" s="19" t="str">
        <f ca="1">IFERROR(__xludf.DUMMYFUNCTION("""COMPUTED_VALUE"""),"...")</f>
        <v>...</v>
      </c>
      <c r="DZ84" s="19">
        <f ca="1">IFERROR(__xludf.DUMMYFUNCTION("""COMPUTED_VALUE"""),51)</f>
        <v>51</v>
      </c>
      <c r="EA84" s="19" t="str">
        <f ca="1">IFERROR(__xludf.DUMMYFUNCTION("""COMPUTED_VALUE"""),"Ярмоленко  Ю. О.")</f>
        <v>Ярмоленко  Ю. О.</v>
      </c>
      <c r="EB84" s="19" t="str">
        <f ca="1">IFERROR(__xludf.DUMMYFUNCTION("""COMPUTED_VALUE"""),"...")</f>
        <v>...</v>
      </c>
      <c r="EC84" s="19">
        <f ca="1">IFERROR(__xludf.DUMMYFUNCTION("""COMPUTED_VALUE"""),51)</f>
        <v>51</v>
      </c>
      <c r="ED84" s="19" t="str">
        <f ca="1">IFERROR(__xludf.DUMMYFUNCTION("""COMPUTED_VALUE"""),"Ярмоленко  Ю. О.")</f>
        <v>Ярмоленко  Ю. О.</v>
      </c>
      <c r="EE84" s="19" t="str">
        <f ca="1">IFERROR(__xludf.DUMMYFUNCTION("""COMPUTED_VALUE"""),"...")</f>
        <v>...</v>
      </c>
      <c r="EF84" s="19">
        <f ca="1">IFERROR(__xludf.DUMMYFUNCTION("""COMPUTED_VALUE"""),51)</f>
        <v>51</v>
      </c>
      <c r="EG84" s="19" t="str">
        <f ca="1">IFERROR(__xludf.DUMMYFUNCTION("""COMPUTED_VALUE"""),"Ярмоленко  Ю. О.")</f>
        <v>Ярмоленко  Ю. О.</v>
      </c>
      <c r="EH84" s="19" t="str">
        <f ca="1">IFERROR(__xludf.DUMMYFUNCTION("""COMPUTED_VALUE"""),"...")</f>
        <v>...</v>
      </c>
      <c r="EI84" s="19">
        <f ca="1">IFERROR(__xludf.DUMMYFUNCTION("""COMPUTED_VALUE"""),51)</f>
        <v>51</v>
      </c>
      <c r="EJ84" s="19" t="str">
        <f ca="1">IFERROR(__xludf.DUMMYFUNCTION("""COMPUTED_VALUE"""),"Ярмоленко  Ю. О.")</f>
        <v>Ярмоленко  Ю. О.</v>
      </c>
      <c r="EK84" s="19" t="str">
        <f ca="1">IFERROR(__xludf.DUMMYFUNCTION("""COMPUTED_VALUE"""),"...")</f>
        <v>...</v>
      </c>
      <c r="EL84" s="19">
        <f ca="1">IFERROR(__xludf.DUMMYFUNCTION("""COMPUTED_VALUE"""),51)</f>
        <v>51</v>
      </c>
      <c r="EM84" s="19" t="str">
        <f ca="1">IFERROR(__xludf.DUMMYFUNCTION("""COMPUTED_VALUE"""),"Ярмоленко  Ю. О.")</f>
        <v>Ярмоленко  Ю. О.</v>
      </c>
      <c r="EN84" s="19" t="str">
        <f ca="1">IFERROR(__xludf.DUMMYFUNCTION("""COMPUTED_VALUE"""),"...")</f>
        <v>...</v>
      </c>
      <c r="EO84" s="19">
        <f ca="1">IFERROR(__xludf.DUMMYFUNCTION("""COMPUTED_VALUE"""),51)</f>
        <v>51</v>
      </c>
      <c r="EP84" s="19" t="str">
        <f ca="1">IFERROR(__xludf.DUMMYFUNCTION("""COMPUTED_VALUE"""),"Ярмоленко  Ю. О.")</f>
        <v>Ярмоленко  Ю. О.</v>
      </c>
      <c r="EQ84" s="19" t="str">
        <f ca="1">IFERROR(__xludf.DUMMYFUNCTION("""COMPUTED_VALUE"""),"...")</f>
        <v>...</v>
      </c>
      <c r="ER84" s="19">
        <f ca="1">IFERROR(__xludf.DUMMYFUNCTION("""COMPUTED_VALUE"""),51)</f>
        <v>51</v>
      </c>
      <c r="ES84" s="19" t="str">
        <f ca="1">IFERROR(__xludf.DUMMYFUNCTION("""COMPUTED_VALUE"""),"Ярмоленко  Ю. О.")</f>
        <v>Ярмоленко  Ю. О.</v>
      </c>
      <c r="ET84" s="19" t="str">
        <f ca="1">IFERROR(__xludf.DUMMYFUNCTION("""COMPUTED_VALUE"""),"...")</f>
        <v>...</v>
      </c>
      <c r="EU84" s="19">
        <f ca="1">IFERROR(__xludf.DUMMYFUNCTION("""COMPUTED_VALUE"""),51)</f>
        <v>51</v>
      </c>
      <c r="EV84" s="19" t="str">
        <f ca="1">IFERROR(__xludf.DUMMYFUNCTION("""COMPUTED_VALUE"""),"Ярмоленко  Ю. О.")</f>
        <v>Ярмоленко  Ю. О.</v>
      </c>
      <c r="EW84" s="19" t="str">
        <f ca="1">IFERROR(__xludf.DUMMYFUNCTION("""COMPUTED_VALUE"""),"...")</f>
        <v>...</v>
      </c>
      <c r="EX84" s="19">
        <f ca="1">IFERROR(__xludf.DUMMYFUNCTION("""COMPUTED_VALUE"""),51)</f>
        <v>51</v>
      </c>
      <c r="EY84" s="19" t="str">
        <f ca="1">IFERROR(__xludf.DUMMYFUNCTION("""COMPUTED_VALUE"""),"Ярмоленко  Ю. О.")</f>
        <v>Ярмоленко  Ю. О.</v>
      </c>
      <c r="EZ84" s="19" t="str">
        <f ca="1">IFERROR(__xludf.DUMMYFUNCTION("""COMPUTED_VALUE"""),"...")</f>
        <v>...</v>
      </c>
      <c r="FA84" s="19">
        <f ca="1">IFERROR(__xludf.DUMMYFUNCTION("""COMPUTED_VALUE"""),51)</f>
        <v>51</v>
      </c>
      <c r="FB84" s="19" t="str">
        <f ca="1">IFERROR(__xludf.DUMMYFUNCTION("""COMPUTED_VALUE"""),"Ярмоленко  Ю. О.")</f>
        <v>Ярмоленко  Ю. О.</v>
      </c>
      <c r="FC84" s="19" t="str">
        <f ca="1">IFERROR(__xludf.DUMMYFUNCTION("""COMPUTED_VALUE"""),"...")</f>
        <v>...</v>
      </c>
      <c r="FD84" s="19">
        <f ca="1">IFERROR(__xludf.DUMMYFUNCTION("""COMPUTED_VALUE"""),51)</f>
        <v>51</v>
      </c>
      <c r="FE84" s="19" t="str">
        <f ca="1">IFERROR(__xludf.DUMMYFUNCTION("""COMPUTED_VALUE"""),"Ярмоленко  Ю. О.")</f>
        <v>Ярмоленко  Ю. О.</v>
      </c>
      <c r="FF84" s="19" t="str">
        <f ca="1">IFERROR(__xludf.DUMMYFUNCTION("""COMPUTED_VALUE"""),"...")</f>
        <v>...</v>
      </c>
      <c r="FG84" s="19">
        <f ca="1">IFERROR(__xludf.DUMMYFUNCTION("""COMPUTED_VALUE"""),51)</f>
        <v>51</v>
      </c>
      <c r="FH84" s="19" t="str">
        <f ca="1">IFERROR(__xludf.DUMMYFUNCTION("""COMPUTED_VALUE"""),"Ярмоленко  Ю. О.")</f>
        <v>Ярмоленко  Ю. О.</v>
      </c>
      <c r="FI84" s="19" t="str">
        <f ca="1">IFERROR(__xludf.DUMMYFUNCTION("""COMPUTED_VALUE"""),"...")</f>
        <v>...</v>
      </c>
      <c r="FJ84" s="19">
        <f ca="1">IFERROR(__xludf.DUMMYFUNCTION("""COMPUTED_VALUE"""),51)</f>
        <v>51</v>
      </c>
      <c r="FK84" s="19" t="str">
        <f ca="1">IFERROR(__xludf.DUMMYFUNCTION("""COMPUTED_VALUE"""),"Ярмоленко  Ю. О.")</f>
        <v>Ярмоленко  Ю. О.</v>
      </c>
      <c r="FL84" s="19" t="str">
        <f ca="1">IFERROR(__xludf.DUMMYFUNCTION("""COMPUTED_VALUE"""),"...")</f>
        <v>...</v>
      </c>
      <c r="FM84" s="19">
        <f ca="1">IFERROR(__xludf.DUMMYFUNCTION("""COMPUTED_VALUE"""),51)</f>
        <v>51</v>
      </c>
      <c r="FN84" s="19" t="str">
        <f ca="1">IFERROR(__xludf.DUMMYFUNCTION("""COMPUTED_VALUE"""),"Ярмоленко  Ю. О.")</f>
        <v>Ярмоленко  Ю. О.</v>
      </c>
      <c r="FO84" s="19" t="str">
        <f ca="1">IFERROR(__xludf.DUMMYFUNCTION("""COMPUTED_VALUE"""),"...")</f>
        <v>...</v>
      </c>
      <c r="FP84" s="19">
        <f ca="1">IFERROR(__xludf.DUMMYFUNCTION("""COMPUTED_VALUE"""),51)</f>
        <v>51</v>
      </c>
      <c r="FQ84" s="19" t="str">
        <f ca="1">IFERROR(__xludf.DUMMYFUNCTION("""COMPUTED_VALUE"""),"Ярмоленко  Ю. О.")</f>
        <v>Ярмоленко  Ю. О.</v>
      </c>
      <c r="FR84" s="19" t="str">
        <f ca="1">IFERROR(__xludf.DUMMYFUNCTION("""COMPUTED_VALUE"""),"...")</f>
        <v>...</v>
      </c>
      <c r="FS84" s="19">
        <f ca="1">IFERROR(__xludf.DUMMYFUNCTION("""COMPUTED_VALUE"""),51)</f>
        <v>51</v>
      </c>
      <c r="FT84" s="19" t="str">
        <f ca="1">IFERROR(__xludf.DUMMYFUNCTION("""COMPUTED_VALUE"""),"Ярмоленко  Ю. О.")</f>
        <v>Ярмоленко  Ю. О.</v>
      </c>
      <c r="FU84" s="19" t="str">
        <f ca="1">IFERROR(__xludf.DUMMYFUNCTION("""COMPUTED_VALUE"""),"...")</f>
        <v>...</v>
      </c>
      <c r="FV84" s="19">
        <f ca="1">IFERROR(__xludf.DUMMYFUNCTION("""COMPUTED_VALUE"""),51)</f>
        <v>51</v>
      </c>
      <c r="FW84" s="19" t="str">
        <f ca="1">IFERROR(__xludf.DUMMYFUNCTION("""COMPUTED_VALUE"""),"Ярмоленко  Ю. О.")</f>
        <v>Ярмоленко  Ю. О.</v>
      </c>
      <c r="FX84" s="19" t="str">
        <f ca="1">IFERROR(__xludf.DUMMYFUNCTION("""COMPUTED_VALUE"""),"...")</f>
        <v>...</v>
      </c>
      <c r="FY84" s="19">
        <f ca="1">IFERROR(__xludf.DUMMYFUNCTION("""COMPUTED_VALUE"""),51)</f>
        <v>51</v>
      </c>
      <c r="FZ84" s="19" t="str">
        <f ca="1">IFERROR(__xludf.DUMMYFUNCTION("""COMPUTED_VALUE"""),"Ярмоленко  Ю. О.")</f>
        <v>Ярмоленко  Ю. О.</v>
      </c>
      <c r="GA84" s="19" t="str">
        <f ca="1">IFERROR(__xludf.DUMMYFUNCTION("""COMPUTED_VALUE"""),"...")</f>
        <v>...</v>
      </c>
      <c r="GB84" s="19">
        <f ca="1">IFERROR(__xludf.DUMMYFUNCTION("""COMPUTED_VALUE"""),51)</f>
        <v>51</v>
      </c>
      <c r="GC84" s="19" t="str">
        <f ca="1">IFERROR(__xludf.DUMMYFUNCTION("""COMPUTED_VALUE"""),"Ярмоленко  Ю. О.")</f>
        <v>Ярмоленко  Ю. О.</v>
      </c>
      <c r="GD84" s="19" t="str">
        <f ca="1">IFERROR(__xludf.DUMMYFUNCTION("""COMPUTED_VALUE"""),"...")</f>
        <v>...</v>
      </c>
      <c r="GE84" s="19">
        <f ca="1">IFERROR(__xludf.DUMMYFUNCTION("""COMPUTED_VALUE"""),51)</f>
        <v>51</v>
      </c>
      <c r="GF84" s="19" t="str">
        <f ca="1">IFERROR(__xludf.DUMMYFUNCTION("""COMPUTED_VALUE"""),"Ярмоленко  Ю. О.")</f>
        <v>Ярмоленко  Ю. О.</v>
      </c>
      <c r="GG84" s="19" t="str">
        <f ca="1">IFERROR(__xludf.DUMMYFUNCTION("""COMPUTED_VALUE"""),"...")</f>
        <v>...</v>
      </c>
      <c r="GH84" s="19">
        <f ca="1">IFERROR(__xludf.DUMMYFUNCTION("""COMPUTED_VALUE"""),51)</f>
        <v>51</v>
      </c>
      <c r="GI84" s="19" t="str">
        <f ca="1">IFERROR(__xludf.DUMMYFUNCTION("""COMPUTED_VALUE"""),"Ярмоленко  Ю. О.")</f>
        <v>Ярмоленко  Ю. О.</v>
      </c>
      <c r="GJ84" s="19" t="str">
        <f ca="1">IFERROR(__xludf.DUMMYFUNCTION("""COMPUTED_VALUE"""),"...")</f>
        <v>...</v>
      </c>
      <c r="GK84" s="19">
        <f ca="1">IFERROR(__xludf.DUMMYFUNCTION("""COMPUTED_VALUE"""),51)</f>
        <v>51</v>
      </c>
      <c r="GL84" s="19" t="str">
        <f ca="1">IFERROR(__xludf.DUMMYFUNCTION("""COMPUTED_VALUE"""),"Ярмоленко  Ю. О.")</f>
        <v>Ярмоленко  Ю. О.</v>
      </c>
      <c r="GM84" s="19" t="str">
        <f ca="1">IFERROR(__xludf.DUMMYFUNCTION("""COMPUTED_VALUE"""),"...")</f>
        <v>...</v>
      </c>
      <c r="GN84" s="19">
        <f ca="1">IFERROR(__xludf.DUMMYFUNCTION("""COMPUTED_VALUE"""),51)</f>
        <v>51</v>
      </c>
      <c r="GO84" s="19" t="str">
        <f ca="1">IFERROR(__xludf.DUMMYFUNCTION("""COMPUTED_VALUE"""),"Ярмоленко  Ю. О.")</f>
        <v>Ярмоленко  Ю. О.</v>
      </c>
      <c r="GP84" s="19" t="str">
        <f ca="1">IFERROR(__xludf.DUMMYFUNCTION("""COMPUTED_VALUE"""),"...")</f>
        <v>...</v>
      </c>
      <c r="GQ84" s="19">
        <f ca="1">IFERROR(__xludf.DUMMYFUNCTION("""COMPUTED_VALUE"""),51)</f>
        <v>51</v>
      </c>
      <c r="GR84" s="19" t="str">
        <f ca="1">IFERROR(__xludf.DUMMYFUNCTION("""COMPUTED_VALUE"""),"Ярмоленко  Ю. О.")</f>
        <v>Ярмоленко  Ю. О.</v>
      </c>
      <c r="GS84" s="19" t="str">
        <f ca="1">IFERROR(__xludf.DUMMYFUNCTION("""COMPUTED_VALUE"""),"...")</f>
        <v>...</v>
      </c>
      <c r="GT84" s="19">
        <f ca="1">IFERROR(__xludf.DUMMYFUNCTION("""COMPUTED_VALUE"""),51)</f>
        <v>51</v>
      </c>
      <c r="GU84" s="19" t="str">
        <f ca="1">IFERROR(__xludf.DUMMYFUNCTION("""COMPUTED_VALUE"""),"Ярмоленко  Ю. О.")</f>
        <v>Ярмоленко  Ю. О.</v>
      </c>
      <c r="GV84" s="19" t="str">
        <f ca="1">IFERROR(__xludf.DUMMYFUNCTION("""COMPUTED_VALUE"""),"...")</f>
        <v>...</v>
      </c>
      <c r="GW84" s="19">
        <f ca="1">IFERROR(__xludf.DUMMYFUNCTION("""COMPUTED_VALUE"""),51)</f>
        <v>51</v>
      </c>
      <c r="GX84" s="19" t="str">
        <f ca="1">IFERROR(__xludf.DUMMYFUNCTION("""COMPUTED_VALUE"""),"Ярмоленко  Ю. О.")</f>
        <v>Ярмоленко  Ю. О.</v>
      </c>
      <c r="GY84" s="19" t="str">
        <f ca="1">IFERROR(__xludf.DUMMYFUNCTION("""COMPUTED_VALUE"""),"...")</f>
        <v>...</v>
      </c>
      <c r="GZ84" s="19">
        <f ca="1">IFERROR(__xludf.DUMMYFUNCTION("""COMPUTED_VALUE"""),51)</f>
        <v>51</v>
      </c>
      <c r="HA84" s="19" t="str">
        <f ca="1">IFERROR(__xludf.DUMMYFUNCTION("""COMPUTED_VALUE"""),"Ярмоленко  Ю. О.")</f>
        <v>Ярмоленко  Ю. О.</v>
      </c>
      <c r="HB84" s="19" t="str">
        <f ca="1">IFERROR(__xludf.DUMMYFUNCTION("""COMPUTED_VALUE"""),"...")</f>
        <v>...</v>
      </c>
      <c r="HC84" s="19">
        <f ca="1">IFERROR(__xludf.DUMMYFUNCTION("""COMPUTED_VALUE"""),51)</f>
        <v>51</v>
      </c>
      <c r="HD84" s="19" t="str">
        <f ca="1">IFERROR(__xludf.DUMMYFUNCTION("""COMPUTED_VALUE"""),"Ярмоленко  Ю. О.")</f>
        <v>Ярмоленко  Ю. О.</v>
      </c>
      <c r="HE84" s="19" t="str">
        <f ca="1">IFERROR(__xludf.DUMMYFUNCTION("""COMPUTED_VALUE"""),"...")</f>
        <v>...</v>
      </c>
      <c r="HF84" s="19">
        <f ca="1">IFERROR(__xludf.DUMMYFUNCTION("""COMPUTED_VALUE"""),51)</f>
        <v>51</v>
      </c>
      <c r="HG84" s="19" t="str">
        <f ca="1">IFERROR(__xludf.DUMMYFUNCTION("""COMPUTED_VALUE"""),"Ярмоленко  Ю. О.")</f>
        <v>Ярмоленко  Ю. О.</v>
      </c>
      <c r="HH84" s="19" t="str">
        <f ca="1">IFERROR(__xludf.DUMMYFUNCTION("""COMPUTED_VALUE"""),"...")</f>
        <v>...</v>
      </c>
      <c r="HI84" s="19">
        <f ca="1">IFERROR(__xludf.DUMMYFUNCTION("""COMPUTED_VALUE"""),51)</f>
        <v>51</v>
      </c>
      <c r="HJ84" s="19" t="str">
        <f ca="1">IFERROR(__xludf.DUMMYFUNCTION("""COMPUTED_VALUE"""),"Ярмоленко  Ю. О.")</f>
        <v>Ярмоленко  Ю. О.</v>
      </c>
      <c r="HK84" s="19" t="str">
        <f ca="1">IFERROR(__xludf.DUMMYFUNCTION("""COMPUTED_VALUE"""),"...")</f>
        <v>...</v>
      </c>
      <c r="HL84" s="19">
        <f ca="1">IFERROR(__xludf.DUMMYFUNCTION("""COMPUTED_VALUE"""),51)</f>
        <v>51</v>
      </c>
      <c r="HM84" s="19" t="str">
        <f ca="1">IFERROR(__xludf.DUMMYFUNCTION("""COMPUTED_VALUE"""),"Ярмоленко  Ю. О.")</f>
        <v>Ярмоленко  Ю. О.</v>
      </c>
      <c r="HN84" s="19" t="str">
        <f ca="1">IFERROR(__xludf.DUMMYFUNCTION("""COMPUTED_VALUE"""),"Не голосував")</f>
        <v>Не голосував</v>
      </c>
      <c r="HO84" s="19">
        <f ca="1">IFERROR(__xludf.DUMMYFUNCTION("""COMPUTED_VALUE"""),51)</f>
        <v>51</v>
      </c>
      <c r="HP84" s="19" t="str">
        <f ca="1">IFERROR(__xludf.DUMMYFUNCTION("""COMPUTED_VALUE"""),"Ярмоленко  Ю. О.")</f>
        <v>Ярмоленко  Ю. О.</v>
      </c>
      <c r="HQ84" s="19" t="str">
        <f ca="1">IFERROR(__xludf.DUMMYFUNCTION("""COMPUTED_VALUE"""),"Не голосував")</f>
        <v>Не голосував</v>
      </c>
      <c r="HR84" s="19">
        <f ca="1">IFERROR(__xludf.DUMMYFUNCTION("""COMPUTED_VALUE"""),51)</f>
        <v>51</v>
      </c>
      <c r="HS84" s="19" t="str">
        <f ca="1">IFERROR(__xludf.DUMMYFUNCTION("""COMPUTED_VALUE"""),"Ярмоленко  Ю. О.")</f>
        <v>Ярмоленко  Ю. О.</v>
      </c>
      <c r="HT84" s="19" t="str">
        <f ca="1">IFERROR(__xludf.DUMMYFUNCTION("""COMPUTED_VALUE"""),"Не голосував")</f>
        <v>Не голосував</v>
      </c>
      <c r="HU84" s="19">
        <f ca="1">IFERROR(__xludf.DUMMYFUNCTION("""COMPUTED_VALUE"""),51)</f>
        <v>51</v>
      </c>
      <c r="HV84" s="19" t="str">
        <f ca="1">IFERROR(__xludf.DUMMYFUNCTION("""COMPUTED_VALUE"""),"Ярмоленко  Ю. О.")</f>
        <v>Ярмоленко  Ю. О.</v>
      </c>
      <c r="HW84" s="19" t="str">
        <f ca="1">IFERROR(__xludf.DUMMYFUNCTION("""COMPUTED_VALUE"""),"За")</f>
        <v>За</v>
      </c>
      <c r="HX84" s="19">
        <f ca="1">IFERROR(__xludf.DUMMYFUNCTION("""COMPUTED_VALUE"""),51)</f>
        <v>51</v>
      </c>
      <c r="HY84" s="19" t="str">
        <f ca="1">IFERROR(__xludf.DUMMYFUNCTION("""COMPUTED_VALUE"""),"Ярмоленко  Ю. О.")</f>
        <v>Ярмоленко  Ю. О.</v>
      </c>
      <c r="HZ84" s="19" t="str">
        <f ca="1">IFERROR(__xludf.DUMMYFUNCTION("""COMPUTED_VALUE"""),"Не голосував")</f>
        <v>Не голосував</v>
      </c>
      <c r="IA84" s="19">
        <f ca="1">IFERROR(__xludf.DUMMYFUNCTION("""COMPUTED_VALUE"""),51)</f>
        <v>51</v>
      </c>
      <c r="IB84" s="19" t="str">
        <f ca="1">IFERROR(__xludf.DUMMYFUNCTION("""COMPUTED_VALUE"""),"Ярмоленко  Ю. О.")</f>
        <v>Ярмоленко  Ю. О.</v>
      </c>
      <c r="IC84" s="19" t="str">
        <f ca="1">IFERROR(__xludf.DUMMYFUNCTION("""COMPUTED_VALUE"""),"Утримався")</f>
        <v>Утримався</v>
      </c>
      <c r="ID84" s="19">
        <f ca="1">IFERROR(__xludf.DUMMYFUNCTION("""COMPUTED_VALUE"""),51)</f>
        <v>51</v>
      </c>
      <c r="IE84" s="19" t="str">
        <f ca="1">IFERROR(__xludf.DUMMYFUNCTION("""COMPUTED_VALUE"""),"Ярмоленко  Ю. О.")</f>
        <v>Ярмоленко  Ю. О.</v>
      </c>
      <c r="IF84" s="19" t="str">
        <f ca="1">IFERROR(__xludf.DUMMYFUNCTION("""COMPUTED_VALUE"""),"Утримався")</f>
        <v>Утримався</v>
      </c>
      <c r="IG84" s="19">
        <f ca="1">IFERROR(__xludf.DUMMYFUNCTION("""COMPUTED_VALUE"""),51)</f>
        <v>51</v>
      </c>
      <c r="IH84" s="19" t="str">
        <f ca="1">IFERROR(__xludf.DUMMYFUNCTION("""COMPUTED_VALUE"""),"Ярмоленко  Ю. О.")</f>
        <v>Ярмоленко  Ю. О.</v>
      </c>
      <c r="II84" s="19" t="str">
        <f ca="1">IFERROR(__xludf.DUMMYFUNCTION("""COMPUTED_VALUE"""),"Не голосував")</f>
        <v>Не голосував</v>
      </c>
      <c r="IJ84" s="19">
        <f ca="1">IFERROR(__xludf.DUMMYFUNCTION("""COMPUTED_VALUE"""),51)</f>
        <v>51</v>
      </c>
      <c r="IK84" s="19" t="str">
        <f ca="1">IFERROR(__xludf.DUMMYFUNCTION("""COMPUTED_VALUE"""),"Ярмоленко  Ю. О.")</f>
        <v>Ярмоленко  Ю. О.</v>
      </c>
      <c r="IL84" s="19" t="str">
        <f ca="1">IFERROR(__xludf.DUMMYFUNCTION("""COMPUTED_VALUE"""),"Не голосував")</f>
        <v>Не голосував</v>
      </c>
      <c r="IM84" s="19">
        <f ca="1">IFERROR(__xludf.DUMMYFUNCTION("""COMPUTED_VALUE"""),51)</f>
        <v>51</v>
      </c>
      <c r="IN84" s="19" t="str">
        <f ca="1">IFERROR(__xludf.DUMMYFUNCTION("""COMPUTED_VALUE"""),"Ярмоленко  Ю. О.")</f>
        <v>Ярмоленко  Ю. О.</v>
      </c>
      <c r="IO84" s="19" t="str">
        <f ca="1">IFERROR(__xludf.DUMMYFUNCTION("""COMPUTED_VALUE"""),"Не голосував")</f>
        <v>Не голосував</v>
      </c>
      <c r="IP84" s="19">
        <f ca="1">IFERROR(__xludf.DUMMYFUNCTION("""COMPUTED_VALUE"""),51)</f>
        <v>51</v>
      </c>
      <c r="IQ84" s="19" t="str">
        <f ca="1">IFERROR(__xludf.DUMMYFUNCTION("""COMPUTED_VALUE"""),"Ярмоленко  Ю. О.")</f>
        <v>Ярмоленко  Ю. О.</v>
      </c>
      <c r="IR84" s="19" t="str">
        <f ca="1">IFERROR(__xludf.DUMMYFUNCTION("""COMPUTED_VALUE"""),"Не голосував")</f>
        <v>Не голосував</v>
      </c>
      <c r="IS84" s="19">
        <f ca="1">IFERROR(__xludf.DUMMYFUNCTION("""COMPUTED_VALUE"""),51)</f>
        <v>51</v>
      </c>
      <c r="IT84" s="19" t="str">
        <f ca="1">IFERROR(__xludf.DUMMYFUNCTION("""COMPUTED_VALUE"""),"Ярмоленко  Ю. О.")</f>
        <v>Ярмоленко  Ю. О.</v>
      </c>
      <c r="IU84" s="19" t="str">
        <f ca="1">IFERROR(__xludf.DUMMYFUNCTION("""COMPUTED_VALUE"""),"Не голосував")</f>
        <v>Не голосував</v>
      </c>
      <c r="IV84" s="19">
        <f ca="1">IFERROR(__xludf.DUMMYFUNCTION("""COMPUTED_VALUE"""),51)</f>
        <v>51</v>
      </c>
      <c r="IW84" s="19" t="str">
        <f ca="1">IFERROR(__xludf.DUMMYFUNCTION("""COMPUTED_VALUE"""),"Ярмоленко  Ю. О.")</f>
        <v>Ярмоленко  Ю. О.</v>
      </c>
      <c r="IX84" s="19" t="str">
        <f ca="1">IFERROR(__xludf.DUMMYFUNCTION("""COMPUTED_VALUE"""),"Не голосував")</f>
        <v>Не голосував</v>
      </c>
      <c r="IY84" s="19">
        <f ca="1">IFERROR(__xludf.DUMMYFUNCTION("""COMPUTED_VALUE"""),51)</f>
        <v>51</v>
      </c>
      <c r="IZ84" s="19" t="str">
        <f ca="1">IFERROR(__xludf.DUMMYFUNCTION("""COMPUTED_VALUE"""),"Ярмоленко  Ю. О.")</f>
        <v>Ярмоленко  Ю. О.</v>
      </c>
      <c r="JA84" s="19" t="str">
        <f ca="1">IFERROR(__xludf.DUMMYFUNCTION("""COMPUTED_VALUE"""),"Утримався")</f>
        <v>Утримався</v>
      </c>
      <c r="JB84" s="19">
        <f ca="1">IFERROR(__xludf.DUMMYFUNCTION("""COMPUTED_VALUE"""),51)</f>
        <v>51</v>
      </c>
      <c r="JC84" s="19" t="str">
        <f ca="1">IFERROR(__xludf.DUMMYFUNCTION("""COMPUTED_VALUE"""),"Ярмоленко  Ю. О.")</f>
        <v>Ярмоленко  Ю. О.</v>
      </c>
      <c r="JD84" s="19" t="str">
        <f ca="1">IFERROR(__xludf.DUMMYFUNCTION("""COMPUTED_VALUE"""),"За")</f>
        <v>За</v>
      </c>
      <c r="JE84" s="19">
        <f ca="1">IFERROR(__xludf.DUMMYFUNCTION("""COMPUTED_VALUE"""),51)</f>
        <v>51</v>
      </c>
      <c r="JF84" s="19" t="str">
        <f ca="1">IFERROR(__xludf.DUMMYFUNCTION("""COMPUTED_VALUE"""),"Ярмоленко  Ю. О.")</f>
        <v>Ярмоленко  Ю. О.</v>
      </c>
      <c r="JG84" s="19" t="str">
        <f ca="1">IFERROR(__xludf.DUMMYFUNCTION("""COMPUTED_VALUE"""),"За")</f>
        <v>За</v>
      </c>
      <c r="JH84" s="19">
        <f ca="1">IFERROR(__xludf.DUMMYFUNCTION("""COMPUTED_VALUE"""),51)</f>
        <v>51</v>
      </c>
      <c r="JI84" s="19" t="str">
        <f ca="1">IFERROR(__xludf.DUMMYFUNCTION("""COMPUTED_VALUE"""),"Ярмоленко  Ю. О.")</f>
        <v>Ярмоленко  Ю. О.</v>
      </c>
      <c r="JJ84" s="19" t="str">
        <f ca="1">IFERROR(__xludf.DUMMYFUNCTION("""COMPUTED_VALUE"""),"За")</f>
        <v>За</v>
      </c>
      <c r="JK84" s="19">
        <f ca="1">IFERROR(__xludf.DUMMYFUNCTION("""COMPUTED_VALUE"""),51)</f>
        <v>51</v>
      </c>
      <c r="JL84" s="19" t="str">
        <f ca="1">IFERROR(__xludf.DUMMYFUNCTION("""COMPUTED_VALUE"""),"Ярмоленко  Ю. О.")</f>
        <v>Ярмоленко  Ю. О.</v>
      </c>
      <c r="JM84" s="19" t="str">
        <f ca="1">IFERROR(__xludf.DUMMYFUNCTION("""COMPUTED_VALUE"""),"За")</f>
        <v>За</v>
      </c>
      <c r="JN84" s="19">
        <f ca="1">IFERROR(__xludf.DUMMYFUNCTION("""COMPUTED_VALUE"""),51)</f>
        <v>51</v>
      </c>
      <c r="JO84" s="19" t="str">
        <f ca="1">IFERROR(__xludf.DUMMYFUNCTION("""COMPUTED_VALUE"""),"Ярмоленко  Ю. О.")</f>
        <v>Ярмоленко  Ю. О.</v>
      </c>
      <c r="JP84" s="19" t="str">
        <f ca="1">IFERROR(__xludf.DUMMYFUNCTION("""COMPUTED_VALUE"""),"...")</f>
        <v>...</v>
      </c>
      <c r="JQ84" s="19">
        <f ca="1">IFERROR(__xludf.DUMMYFUNCTION("""COMPUTED_VALUE"""),51)</f>
        <v>51</v>
      </c>
      <c r="JR84" s="19" t="str">
        <f ca="1">IFERROR(__xludf.DUMMYFUNCTION("""COMPUTED_VALUE"""),"Ярмоленко  Ю. О.")</f>
        <v>Ярмоленко  Ю. О.</v>
      </c>
      <c r="JS84" s="19" t="str">
        <f ca="1">IFERROR(__xludf.DUMMYFUNCTION("""COMPUTED_VALUE"""),"Не голосував")</f>
        <v>Не голосував</v>
      </c>
      <c r="JT84" s="19">
        <f ca="1">IFERROR(__xludf.DUMMYFUNCTION("""COMPUTED_VALUE"""),51)</f>
        <v>51</v>
      </c>
      <c r="JU84" s="19" t="str">
        <f ca="1">IFERROR(__xludf.DUMMYFUNCTION("""COMPUTED_VALUE"""),"Ярмоленко  Ю. О.")</f>
        <v>Ярмоленко  Ю. О.</v>
      </c>
      <c r="JV84" s="19" t="str">
        <f ca="1">IFERROR(__xludf.DUMMYFUNCTION("""COMPUTED_VALUE"""),"Не голосував")</f>
        <v>Не голосував</v>
      </c>
      <c r="JW84" s="19">
        <f ca="1">IFERROR(__xludf.DUMMYFUNCTION("""COMPUTED_VALUE"""),51)</f>
        <v>51</v>
      </c>
      <c r="JX84" s="19" t="str">
        <f ca="1">IFERROR(__xludf.DUMMYFUNCTION("""COMPUTED_VALUE"""),"Ярмоленко  Ю. О.")</f>
        <v>Ярмоленко  Ю. О.</v>
      </c>
      <c r="JY84" s="19" t="str">
        <f ca="1">IFERROR(__xludf.DUMMYFUNCTION("""COMPUTED_VALUE"""),"...")</f>
        <v>...</v>
      </c>
      <c r="JZ84" s="19">
        <f ca="1">IFERROR(__xludf.DUMMYFUNCTION("""COMPUTED_VALUE"""),51)</f>
        <v>51</v>
      </c>
      <c r="KA84" s="19" t="str">
        <f ca="1">IFERROR(__xludf.DUMMYFUNCTION("""COMPUTED_VALUE"""),"Ярмоленко  Ю. О.")</f>
        <v>Ярмоленко  Ю. О.</v>
      </c>
      <c r="KB84" s="19" t="str">
        <f ca="1">IFERROR(__xludf.DUMMYFUNCTION("""COMPUTED_VALUE"""),"...")</f>
        <v>...</v>
      </c>
      <c r="KC84" s="19">
        <f ca="1">IFERROR(__xludf.DUMMYFUNCTION("""COMPUTED_VALUE"""),51)</f>
        <v>51</v>
      </c>
      <c r="KD84" s="19" t="str">
        <f ca="1">IFERROR(__xludf.DUMMYFUNCTION("""COMPUTED_VALUE"""),"Ярмоленко  Ю. О.")</f>
        <v>Ярмоленко  Ю. О.</v>
      </c>
      <c r="KE84" s="19" t="str">
        <f ca="1">IFERROR(__xludf.DUMMYFUNCTION("""COMPUTED_VALUE"""),"...")</f>
        <v>...</v>
      </c>
      <c r="KF84" s="19">
        <f ca="1">IFERROR(__xludf.DUMMYFUNCTION("""COMPUTED_VALUE"""),51)</f>
        <v>51</v>
      </c>
      <c r="KG84" s="19" t="str">
        <f ca="1">IFERROR(__xludf.DUMMYFUNCTION("""COMPUTED_VALUE"""),"Ярмоленко  Ю. О.")</f>
        <v>Ярмоленко  Ю. О.</v>
      </c>
      <c r="KH84" s="19" t="str">
        <f ca="1">IFERROR(__xludf.DUMMYFUNCTION("""COMPUTED_VALUE"""),"...")</f>
        <v>...</v>
      </c>
      <c r="KI84" s="19">
        <f ca="1">IFERROR(__xludf.DUMMYFUNCTION("""COMPUTED_VALUE"""),51)</f>
        <v>51</v>
      </c>
      <c r="KJ84" s="19" t="str">
        <f ca="1">IFERROR(__xludf.DUMMYFUNCTION("""COMPUTED_VALUE"""),"Ярмоленко  Ю. О.")</f>
        <v>Ярмоленко  Ю. О.</v>
      </c>
      <c r="KK84" s="19" t="str">
        <f ca="1">IFERROR(__xludf.DUMMYFUNCTION("""COMPUTED_VALUE"""),"...")</f>
        <v>...</v>
      </c>
      <c r="KL84" s="19">
        <f ca="1">IFERROR(__xludf.DUMMYFUNCTION("""COMPUTED_VALUE"""),51)</f>
        <v>51</v>
      </c>
      <c r="KM84" s="19" t="str">
        <f ca="1">IFERROR(__xludf.DUMMYFUNCTION("""COMPUTED_VALUE"""),"Ярмоленко  Ю. О.")</f>
        <v>Ярмоленко  Ю. О.</v>
      </c>
      <c r="KN84" s="19" t="str">
        <f ca="1">IFERROR(__xludf.DUMMYFUNCTION("""COMPUTED_VALUE"""),"...")</f>
        <v>...</v>
      </c>
      <c r="KO84" s="19">
        <f ca="1">IFERROR(__xludf.DUMMYFUNCTION("""COMPUTED_VALUE"""),51)</f>
        <v>51</v>
      </c>
      <c r="KP84" s="19" t="str">
        <f ca="1">IFERROR(__xludf.DUMMYFUNCTION("""COMPUTED_VALUE"""),"Ярмоленко  Ю. О.")</f>
        <v>Ярмоленко  Ю. О.</v>
      </c>
      <c r="KQ84" s="19" t="str">
        <f ca="1">IFERROR(__xludf.DUMMYFUNCTION("""COMPUTED_VALUE"""),"...")</f>
        <v>...</v>
      </c>
      <c r="KR84" s="19">
        <f ca="1">IFERROR(__xludf.DUMMYFUNCTION("""COMPUTED_VALUE"""),51)</f>
        <v>51</v>
      </c>
      <c r="KS84" s="19" t="str">
        <f ca="1">IFERROR(__xludf.DUMMYFUNCTION("""COMPUTED_VALUE"""),"Ярмоленко  Ю. О.")</f>
        <v>Ярмоленко  Ю. О.</v>
      </c>
      <c r="KT84" s="19" t="str">
        <f ca="1">IFERROR(__xludf.DUMMYFUNCTION("""COMPUTED_VALUE"""),"За")</f>
        <v>За</v>
      </c>
      <c r="KU84" s="19">
        <f ca="1">IFERROR(__xludf.DUMMYFUNCTION("""COMPUTED_VALUE"""),51)</f>
        <v>51</v>
      </c>
      <c r="KV84" s="19" t="str">
        <f ca="1">IFERROR(__xludf.DUMMYFUNCTION("""COMPUTED_VALUE"""),"Ярмоленко  Ю. О.")</f>
        <v>Ярмоленко  Ю. О.</v>
      </c>
      <c r="KW84" s="19" t="str">
        <f ca="1">IFERROR(__xludf.DUMMYFUNCTION("""COMPUTED_VALUE"""),"Не голосував")</f>
        <v>Не голосував</v>
      </c>
      <c r="KX84" s="19">
        <f ca="1">IFERROR(__xludf.DUMMYFUNCTION("""COMPUTED_VALUE"""),51)</f>
        <v>51</v>
      </c>
      <c r="KY84" s="19" t="str">
        <f ca="1">IFERROR(__xludf.DUMMYFUNCTION("""COMPUTED_VALUE"""),"Ярмоленко  Ю. О.")</f>
        <v>Ярмоленко  Ю. О.</v>
      </c>
      <c r="KZ84" s="19" t="str">
        <f ca="1">IFERROR(__xludf.DUMMYFUNCTION("""COMPUTED_VALUE"""),"Не голосував")</f>
        <v>Не голосував</v>
      </c>
      <c r="LA84" s="19">
        <f ca="1">IFERROR(__xludf.DUMMYFUNCTION("""COMPUTED_VALUE"""),51)</f>
        <v>51</v>
      </c>
      <c r="LB84" s="19" t="str">
        <f ca="1">IFERROR(__xludf.DUMMYFUNCTION("""COMPUTED_VALUE"""),"Ярмоленко  Ю. О.")</f>
        <v>Ярмоленко  Ю. О.</v>
      </c>
      <c r="LC84" s="19" t="str">
        <f ca="1">IFERROR(__xludf.DUMMYFUNCTION("""COMPUTED_VALUE"""),"Утримався")</f>
        <v>Утримався</v>
      </c>
      <c r="LD84" s="19">
        <f ca="1">IFERROR(__xludf.DUMMYFUNCTION("""COMPUTED_VALUE"""),51)</f>
        <v>51</v>
      </c>
      <c r="LE84" s="19" t="str">
        <f ca="1">IFERROR(__xludf.DUMMYFUNCTION("""COMPUTED_VALUE"""),"Ярмоленко  Ю. О.")</f>
        <v>Ярмоленко  Ю. О.</v>
      </c>
      <c r="LF84" s="19" t="str">
        <f ca="1">IFERROR(__xludf.DUMMYFUNCTION("""COMPUTED_VALUE"""),"За")</f>
        <v>За</v>
      </c>
      <c r="LG84" s="19">
        <f ca="1">IFERROR(__xludf.DUMMYFUNCTION("""COMPUTED_VALUE"""),51)</f>
        <v>51</v>
      </c>
      <c r="LH84" s="19" t="str">
        <f ca="1">IFERROR(__xludf.DUMMYFUNCTION("""COMPUTED_VALUE"""),"Ярмоленко  Ю. О.")</f>
        <v>Ярмоленко  Ю. О.</v>
      </c>
      <c r="LI84" s="19" t="str">
        <f ca="1">IFERROR(__xludf.DUMMYFUNCTION("""COMPUTED_VALUE"""),"За")</f>
        <v>За</v>
      </c>
      <c r="LJ84" s="19">
        <f ca="1">IFERROR(__xludf.DUMMYFUNCTION("""COMPUTED_VALUE"""),51)</f>
        <v>51</v>
      </c>
      <c r="LK84" s="19" t="str">
        <f ca="1">IFERROR(__xludf.DUMMYFUNCTION("""COMPUTED_VALUE"""),"Ярмоленко  Ю. О.")</f>
        <v>Ярмоленко  Ю. О.</v>
      </c>
      <c r="LL84" s="19" t="str">
        <f ca="1">IFERROR(__xludf.DUMMYFUNCTION("""COMPUTED_VALUE"""),"Не голосував")</f>
        <v>Не голосував</v>
      </c>
      <c r="LM84" s="19">
        <f ca="1">IFERROR(__xludf.DUMMYFUNCTION("""COMPUTED_VALUE"""),51)</f>
        <v>51</v>
      </c>
      <c r="LN84" s="19" t="str">
        <f ca="1">IFERROR(__xludf.DUMMYFUNCTION("""COMPUTED_VALUE"""),"Ярмоленко  Ю. О.")</f>
        <v>Ярмоленко  Ю. О.</v>
      </c>
      <c r="LO84" s="19" t="str">
        <f ca="1">IFERROR(__xludf.DUMMYFUNCTION("""COMPUTED_VALUE"""),"За")</f>
        <v>За</v>
      </c>
      <c r="LP84" s="19">
        <f ca="1">IFERROR(__xludf.DUMMYFUNCTION("""COMPUTED_VALUE"""),51)</f>
        <v>51</v>
      </c>
      <c r="LQ84" s="19" t="str">
        <f ca="1">IFERROR(__xludf.DUMMYFUNCTION("""COMPUTED_VALUE"""),"Ярмоленко  Ю. О.")</f>
        <v>Ярмоленко  Ю. О.</v>
      </c>
      <c r="LR84" s="19" t="str">
        <f ca="1">IFERROR(__xludf.DUMMYFUNCTION("""COMPUTED_VALUE"""),"Не голосував")</f>
        <v>Не голосував</v>
      </c>
      <c r="LS84" s="19">
        <f ca="1">IFERROR(__xludf.DUMMYFUNCTION("""COMPUTED_VALUE"""),51)</f>
        <v>51</v>
      </c>
      <c r="LT84" s="19" t="str">
        <f ca="1">IFERROR(__xludf.DUMMYFUNCTION("""COMPUTED_VALUE"""),"Ярмоленко  Ю. О.")</f>
        <v>Ярмоленко  Ю. О.</v>
      </c>
      <c r="LU84" s="19" t="str">
        <f ca="1">IFERROR(__xludf.DUMMYFUNCTION("""COMPUTED_VALUE"""),"За")</f>
        <v>За</v>
      </c>
      <c r="LV84" s="19">
        <f ca="1">IFERROR(__xludf.DUMMYFUNCTION("""COMPUTED_VALUE"""),51)</f>
        <v>51</v>
      </c>
      <c r="LW84" s="19" t="str">
        <f ca="1">IFERROR(__xludf.DUMMYFUNCTION("""COMPUTED_VALUE"""),"Ярмоленко  Ю. О.")</f>
        <v>Ярмоленко  Ю. О.</v>
      </c>
      <c r="LX84" s="19" t="str">
        <f ca="1">IFERROR(__xludf.DUMMYFUNCTION("""COMPUTED_VALUE"""),"Не голосував")</f>
        <v>Не голосував</v>
      </c>
      <c r="LY84" s="19">
        <f ca="1">IFERROR(__xludf.DUMMYFUNCTION("""COMPUTED_VALUE"""),51)</f>
        <v>51</v>
      </c>
      <c r="LZ84" s="19" t="str">
        <f ca="1">IFERROR(__xludf.DUMMYFUNCTION("""COMPUTED_VALUE"""),"Ярмоленко  Ю. О.")</f>
        <v>Ярмоленко  Ю. О.</v>
      </c>
      <c r="MA84" s="19" t="str">
        <f ca="1">IFERROR(__xludf.DUMMYFUNCTION("""COMPUTED_VALUE"""),"Не голосував")</f>
        <v>Не голосував</v>
      </c>
      <c r="MB84" s="19">
        <f ca="1">IFERROR(__xludf.DUMMYFUNCTION("""COMPUTED_VALUE"""),51)</f>
        <v>51</v>
      </c>
      <c r="MC84" s="19" t="str">
        <f ca="1">IFERROR(__xludf.DUMMYFUNCTION("""COMPUTED_VALUE"""),"Ярмоленко  Ю. О.")</f>
        <v>Ярмоленко  Ю. О.</v>
      </c>
      <c r="MD84" s="19" t="str">
        <f ca="1">IFERROR(__xludf.DUMMYFUNCTION("""COMPUTED_VALUE"""),"За")</f>
        <v>За</v>
      </c>
      <c r="ME84" s="19">
        <f ca="1">IFERROR(__xludf.DUMMYFUNCTION("""COMPUTED_VALUE"""),51)</f>
        <v>51</v>
      </c>
      <c r="MF84" s="19" t="str">
        <f ca="1">IFERROR(__xludf.DUMMYFUNCTION("""COMPUTED_VALUE"""),"Ярмоленко  Ю. О.")</f>
        <v>Ярмоленко  Ю. О.</v>
      </c>
      <c r="MG84" s="19" t="str">
        <f ca="1">IFERROR(__xludf.DUMMYFUNCTION("""COMPUTED_VALUE"""),"Не голосував")</f>
        <v>Не голосував</v>
      </c>
      <c r="MH84" s="19">
        <f ca="1">IFERROR(__xludf.DUMMYFUNCTION("""COMPUTED_VALUE"""),51)</f>
        <v>51</v>
      </c>
      <c r="MI84" s="19" t="str">
        <f ca="1">IFERROR(__xludf.DUMMYFUNCTION("""COMPUTED_VALUE"""),"Ярмоленко  Ю. О.")</f>
        <v>Ярмоленко  Ю. О.</v>
      </c>
      <c r="MJ84" s="19" t="str">
        <f ca="1">IFERROR(__xludf.DUMMYFUNCTION("""COMPUTED_VALUE"""),"За")</f>
        <v>За</v>
      </c>
      <c r="MK84" s="19">
        <f ca="1">IFERROR(__xludf.DUMMYFUNCTION("""COMPUTED_VALUE"""),51)</f>
        <v>51</v>
      </c>
      <c r="ML84" s="19" t="str">
        <f ca="1">IFERROR(__xludf.DUMMYFUNCTION("""COMPUTED_VALUE"""),"Ярмоленко  Ю. О.")</f>
        <v>Ярмоленко  Ю. О.</v>
      </c>
      <c r="MM84" s="19" t="str">
        <f ca="1">IFERROR(__xludf.DUMMYFUNCTION("""COMPUTED_VALUE"""),"За")</f>
        <v>За</v>
      </c>
      <c r="MN84" s="19">
        <f ca="1">IFERROR(__xludf.DUMMYFUNCTION("""COMPUTED_VALUE"""),51)</f>
        <v>51</v>
      </c>
      <c r="MO84" s="19" t="str">
        <f ca="1">IFERROR(__xludf.DUMMYFUNCTION("""COMPUTED_VALUE"""),"Ярмоленко  Ю. О.")</f>
        <v>Ярмоленко  Ю. О.</v>
      </c>
      <c r="MP84" s="19" t="str">
        <f ca="1">IFERROR(__xludf.DUMMYFUNCTION("""COMPUTED_VALUE"""),"За")</f>
        <v>За</v>
      </c>
      <c r="MQ84" s="19">
        <f ca="1">IFERROR(__xludf.DUMMYFUNCTION("""COMPUTED_VALUE"""),51)</f>
        <v>51</v>
      </c>
      <c r="MR84" s="19" t="str">
        <f ca="1">IFERROR(__xludf.DUMMYFUNCTION("""COMPUTED_VALUE"""),"Ярмоленко  Ю. О.")</f>
        <v>Ярмоленко  Ю. О.</v>
      </c>
      <c r="MS84" s="19" t="str">
        <f ca="1">IFERROR(__xludf.DUMMYFUNCTION("""COMPUTED_VALUE"""),"За")</f>
        <v>За</v>
      </c>
      <c r="MT84" s="19">
        <f ca="1">IFERROR(__xludf.DUMMYFUNCTION("""COMPUTED_VALUE"""),51)</f>
        <v>51</v>
      </c>
      <c r="MU84" s="19" t="str">
        <f ca="1">IFERROR(__xludf.DUMMYFUNCTION("""COMPUTED_VALUE"""),"Ярмоленко  Ю. О.")</f>
        <v>Ярмоленко  Ю. О.</v>
      </c>
      <c r="MV84" s="19" t="str">
        <f ca="1">IFERROR(__xludf.DUMMYFUNCTION("""COMPUTED_VALUE"""),"За")</f>
        <v>За</v>
      </c>
      <c r="MW84" s="19">
        <f ca="1">IFERROR(__xludf.DUMMYFUNCTION("""COMPUTED_VALUE"""),51)</f>
        <v>51</v>
      </c>
      <c r="MX84" s="19" t="str">
        <f ca="1">IFERROR(__xludf.DUMMYFUNCTION("""COMPUTED_VALUE"""),"Ярмоленко  Ю. О.")</f>
        <v>Ярмоленко  Ю. О.</v>
      </c>
      <c r="MY84" s="19" t="str">
        <f ca="1">IFERROR(__xludf.DUMMYFUNCTION("""COMPUTED_VALUE"""),"За")</f>
        <v>За</v>
      </c>
      <c r="MZ84" s="19">
        <f ca="1">IFERROR(__xludf.DUMMYFUNCTION("""COMPUTED_VALUE"""),51)</f>
        <v>51</v>
      </c>
      <c r="NA84" s="19" t="str">
        <f ca="1">IFERROR(__xludf.DUMMYFUNCTION("""COMPUTED_VALUE"""),"Ярмоленко  Ю. О.")</f>
        <v>Ярмоленко  Ю. О.</v>
      </c>
      <c r="NB84" s="19" t="str">
        <f ca="1">IFERROR(__xludf.DUMMYFUNCTION("""COMPUTED_VALUE"""),"За")</f>
        <v>За</v>
      </c>
      <c r="NC84" s="19">
        <f ca="1">IFERROR(__xludf.DUMMYFUNCTION("""COMPUTED_VALUE"""),51)</f>
        <v>51</v>
      </c>
      <c r="ND84" s="19" t="str">
        <f ca="1">IFERROR(__xludf.DUMMYFUNCTION("""COMPUTED_VALUE"""),"Ярмоленко  Ю. О.")</f>
        <v>Ярмоленко  Ю. О.</v>
      </c>
      <c r="NE84" s="19" t="str">
        <f ca="1">IFERROR(__xludf.DUMMYFUNCTION("""COMPUTED_VALUE"""),"Не голосував")</f>
        <v>Не голосував</v>
      </c>
      <c r="NF84" s="19">
        <f ca="1">IFERROR(__xludf.DUMMYFUNCTION("""COMPUTED_VALUE"""),51)</f>
        <v>51</v>
      </c>
      <c r="NG84" s="19" t="str">
        <f ca="1">IFERROR(__xludf.DUMMYFUNCTION("""COMPUTED_VALUE"""),"Ярмоленко  Ю. О.")</f>
        <v>Ярмоленко  Ю. О.</v>
      </c>
      <c r="NH84" s="19" t="str">
        <f ca="1">IFERROR(__xludf.DUMMYFUNCTION("""COMPUTED_VALUE"""),"Не голосував")</f>
        <v>Не голосував</v>
      </c>
      <c r="NI84" s="19">
        <f ca="1">IFERROR(__xludf.DUMMYFUNCTION("""COMPUTED_VALUE"""),51)</f>
        <v>51</v>
      </c>
      <c r="NJ84" s="19" t="str">
        <f ca="1">IFERROR(__xludf.DUMMYFUNCTION("""COMPUTED_VALUE"""),"Ярмоленко  Ю. О.")</f>
        <v>Ярмоленко  Ю. О.</v>
      </c>
      <c r="NK84" s="19" t="str">
        <f ca="1">IFERROR(__xludf.DUMMYFUNCTION("""COMPUTED_VALUE"""),"Не голосував")</f>
        <v>Не голосував</v>
      </c>
      <c r="NL84" s="19">
        <f ca="1">IFERROR(__xludf.DUMMYFUNCTION("""COMPUTED_VALUE"""),51)</f>
        <v>51</v>
      </c>
      <c r="NM84" s="19" t="str">
        <f ca="1">IFERROR(__xludf.DUMMYFUNCTION("""COMPUTED_VALUE"""),"Ярмоленко  Ю. О.")</f>
        <v>Ярмоленко  Ю. О.</v>
      </c>
      <c r="NN84" s="19" t="str">
        <f ca="1">IFERROR(__xludf.DUMMYFUNCTION("""COMPUTED_VALUE"""),"За")</f>
        <v>За</v>
      </c>
      <c r="NO84" s="19">
        <f ca="1">IFERROR(__xludf.DUMMYFUNCTION("""COMPUTED_VALUE"""),51)</f>
        <v>51</v>
      </c>
      <c r="NP84" s="19" t="str">
        <f ca="1">IFERROR(__xludf.DUMMYFUNCTION("""COMPUTED_VALUE"""),"Ярмоленко  Ю. О.")</f>
        <v>Ярмоленко  Ю. О.</v>
      </c>
      <c r="NQ84" s="19" t="str">
        <f ca="1">IFERROR(__xludf.DUMMYFUNCTION("""COMPUTED_VALUE"""),"За")</f>
        <v>За</v>
      </c>
      <c r="NR84" s="19">
        <f ca="1">IFERROR(__xludf.DUMMYFUNCTION("""COMPUTED_VALUE"""),51)</f>
        <v>51</v>
      </c>
      <c r="NS84" s="19" t="str">
        <f ca="1">IFERROR(__xludf.DUMMYFUNCTION("""COMPUTED_VALUE"""),"Ярмоленко  Ю. О.")</f>
        <v>Ярмоленко  Ю. О.</v>
      </c>
      <c r="NT84" s="19" t="str">
        <f ca="1">IFERROR(__xludf.DUMMYFUNCTION("""COMPUTED_VALUE"""),"Не голосував")</f>
        <v>Не голосував</v>
      </c>
      <c r="NU84" s="19">
        <f ca="1">IFERROR(__xludf.DUMMYFUNCTION("""COMPUTED_VALUE"""),51)</f>
        <v>51</v>
      </c>
      <c r="NV84" s="19" t="str">
        <f ca="1">IFERROR(__xludf.DUMMYFUNCTION("""COMPUTED_VALUE"""),"Ярмоленко  Ю. О.")</f>
        <v>Ярмоленко  Ю. О.</v>
      </c>
      <c r="NW84" s="19" t="str">
        <f ca="1">IFERROR(__xludf.DUMMYFUNCTION("""COMPUTED_VALUE"""),"Не голосував")</f>
        <v>Не голосував</v>
      </c>
      <c r="NX84" s="19">
        <f ca="1">IFERROR(__xludf.DUMMYFUNCTION("""COMPUTED_VALUE"""),51)</f>
        <v>51</v>
      </c>
      <c r="NY84" s="19" t="str">
        <f ca="1">IFERROR(__xludf.DUMMYFUNCTION("""COMPUTED_VALUE"""),"Ярмоленко  Ю. О.")</f>
        <v>Ярмоленко  Ю. О.</v>
      </c>
      <c r="NZ84" s="19" t="str">
        <f ca="1">IFERROR(__xludf.DUMMYFUNCTION("""COMPUTED_VALUE"""),"Не голосував")</f>
        <v>Не голосував</v>
      </c>
      <c r="OA84" s="19">
        <f ca="1">IFERROR(__xludf.DUMMYFUNCTION("""COMPUTED_VALUE"""),51)</f>
        <v>51</v>
      </c>
      <c r="OB84" s="19" t="str">
        <f ca="1">IFERROR(__xludf.DUMMYFUNCTION("""COMPUTED_VALUE"""),"Ярмоленко  Ю. О.")</f>
        <v>Ярмоленко  Ю. О.</v>
      </c>
      <c r="OC84" s="19" t="str">
        <f ca="1">IFERROR(__xludf.DUMMYFUNCTION("""COMPUTED_VALUE"""),"За")</f>
        <v>За</v>
      </c>
      <c r="OD84" s="19">
        <f ca="1">IFERROR(__xludf.DUMMYFUNCTION("""COMPUTED_VALUE"""),51)</f>
        <v>51</v>
      </c>
      <c r="OE84" s="19" t="str">
        <f ca="1">IFERROR(__xludf.DUMMYFUNCTION("""COMPUTED_VALUE"""),"Ярмоленко  Ю. О.")</f>
        <v>Ярмоленко  Ю. О.</v>
      </c>
      <c r="OF84" s="19" t="str">
        <f ca="1">IFERROR(__xludf.DUMMYFUNCTION("""COMPUTED_VALUE"""),"Не голосував")</f>
        <v>Не голосував</v>
      </c>
      <c r="OG84" s="19">
        <f ca="1">IFERROR(__xludf.DUMMYFUNCTION("""COMPUTED_VALUE"""),51)</f>
        <v>51</v>
      </c>
      <c r="OH84" s="19" t="str">
        <f ca="1">IFERROR(__xludf.DUMMYFUNCTION("""COMPUTED_VALUE"""),"Ярмоленко  Ю. О.")</f>
        <v>Ярмоленко  Ю. О.</v>
      </c>
      <c r="OI84" s="19" t="str">
        <f ca="1">IFERROR(__xludf.DUMMYFUNCTION("""COMPUTED_VALUE"""),"За")</f>
        <v>За</v>
      </c>
      <c r="OJ84" s="19">
        <f ca="1">IFERROR(__xludf.DUMMYFUNCTION("""COMPUTED_VALUE"""),51)</f>
        <v>51</v>
      </c>
      <c r="OK84" s="19" t="str">
        <f ca="1">IFERROR(__xludf.DUMMYFUNCTION("""COMPUTED_VALUE"""),"Ярмоленко  Ю. О.")</f>
        <v>Ярмоленко  Ю. О.</v>
      </c>
      <c r="OL84" s="19" t="str">
        <f ca="1">IFERROR(__xludf.DUMMYFUNCTION("""COMPUTED_VALUE"""),"За")</f>
        <v>За</v>
      </c>
      <c r="OM84" s="19">
        <f ca="1">IFERROR(__xludf.DUMMYFUNCTION("""COMPUTED_VALUE"""),51)</f>
        <v>51</v>
      </c>
      <c r="ON84" s="19" t="str">
        <f ca="1">IFERROR(__xludf.DUMMYFUNCTION("""COMPUTED_VALUE"""),"Ярмоленко  Ю. О.")</f>
        <v>Ярмоленко  Ю. О.</v>
      </c>
      <c r="OO84" s="19" t="str">
        <f ca="1">IFERROR(__xludf.DUMMYFUNCTION("""COMPUTED_VALUE"""),"За")</f>
        <v>За</v>
      </c>
      <c r="OP84" s="19">
        <f ca="1">IFERROR(__xludf.DUMMYFUNCTION("""COMPUTED_VALUE"""),51)</f>
        <v>51</v>
      </c>
      <c r="OQ84" s="19" t="str">
        <f ca="1">IFERROR(__xludf.DUMMYFUNCTION("""COMPUTED_VALUE"""),"Ярмоленко  Ю. О.")</f>
        <v>Ярмоленко  Ю. О.</v>
      </c>
      <c r="OR84" s="19" t="str">
        <f ca="1">IFERROR(__xludf.DUMMYFUNCTION("""COMPUTED_VALUE"""),"За")</f>
        <v>За</v>
      </c>
      <c r="OS84" s="19">
        <f ca="1">IFERROR(__xludf.DUMMYFUNCTION("""COMPUTED_VALUE"""),51)</f>
        <v>51</v>
      </c>
      <c r="OT84" s="19" t="str">
        <f ca="1">IFERROR(__xludf.DUMMYFUNCTION("""COMPUTED_VALUE"""),"Ярмоленко  Ю. О.")</f>
        <v>Ярмоленко  Ю. О.</v>
      </c>
      <c r="OU84" s="19" t="str">
        <f ca="1">IFERROR(__xludf.DUMMYFUNCTION("""COMPUTED_VALUE"""),"За")</f>
        <v>За</v>
      </c>
      <c r="OV84" s="19">
        <f ca="1">IFERROR(__xludf.DUMMYFUNCTION("""COMPUTED_VALUE"""),51)</f>
        <v>51</v>
      </c>
      <c r="OW84" s="19" t="str">
        <f ca="1">IFERROR(__xludf.DUMMYFUNCTION("""COMPUTED_VALUE"""),"Ярмоленко  Ю. О.")</f>
        <v>Ярмоленко  Ю. О.</v>
      </c>
      <c r="OX84" s="19" t="str">
        <f ca="1">IFERROR(__xludf.DUMMYFUNCTION("""COMPUTED_VALUE"""),"Не голосував")</f>
        <v>Не голосував</v>
      </c>
      <c r="OY84" s="19">
        <f ca="1">IFERROR(__xludf.DUMMYFUNCTION("""COMPUTED_VALUE"""),51)</f>
        <v>51</v>
      </c>
      <c r="OZ84" s="19" t="str">
        <f ca="1">IFERROR(__xludf.DUMMYFUNCTION("""COMPUTED_VALUE"""),"Ярмоленко  Ю. О.")</f>
        <v>Ярмоленко  Ю. О.</v>
      </c>
      <c r="PA84" s="19" t="str">
        <f ca="1">IFERROR(__xludf.DUMMYFUNCTION("""COMPUTED_VALUE"""),"За")</f>
        <v>За</v>
      </c>
      <c r="PB84" s="19">
        <f ca="1">IFERROR(__xludf.DUMMYFUNCTION("""COMPUTED_VALUE"""),51)</f>
        <v>51</v>
      </c>
      <c r="PC84" s="19" t="str">
        <f ca="1">IFERROR(__xludf.DUMMYFUNCTION("""COMPUTED_VALUE"""),"Ярмоленко  Ю. О.")</f>
        <v>Ярмоленко  Ю. О.</v>
      </c>
      <c r="PD84" s="19" t="str">
        <f ca="1">IFERROR(__xludf.DUMMYFUNCTION("""COMPUTED_VALUE"""),"За")</f>
        <v>За</v>
      </c>
      <c r="PE84" s="19">
        <f ca="1">IFERROR(__xludf.DUMMYFUNCTION("""COMPUTED_VALUE"""),51)</f>
        <v>51</v>
      </c>
      <c r="PF84" s="19" t="str">
        <f ca="1">IFERROR(__xludf.DUMMYFUNCTION("""COMPUTED_VALUE"""),"Ярмоленко  Ю. О.")</f>
        <v>Ярмоленко  Ю. О.</v>
      </c>
      <c r="PG84" s="19" t="str">
        <f ca="1">IFERROR(__xludf.DUMMYFUNCTION("""COMPUTED_VALUE"""),"За")</f>
        <v>За</v>
      </c>
      <c r="PH84" s="19">
        <f ca="1">IFERROR(__xludf.DUMMYFUNCTION("""COMPUTED_VALUE"""),51)</f>
        <v>51</v>
      </c>
      <c r="PI84" s="19" t="str">
        <f ca="1">IFERROR(__xludf.DUMMYFUNCTION("""COMPUTED_VALUE"""),"Ярмоленко  Ю. О.")</f>
        <v>Ярмоленко  Ю. О.</v>
      </c>
      <c r="PJ84" s="19" t="str">
        <f ca="1">IFERROR(__xludf.DUMMYFUNCTION("""COMPUTED_VALUE"""),"За")</f>
        <v>За</v>
      </c>
      <c r="PK84" s="19">
        <f ca="1">IFERROR(__xludf.DUMMYFUNCTION("""COMPUTED_VALUE"""),51)</f>
        <v>51</v>
      </c>
      <c r="PL84" s="19" t="str">
        <f ca="1">IFERROR(__xludf.DUMMYFUNCTION("""COMPUTED_VALUE"""),"Ярмоленко  Ю. О.")</f>
        <v>Ярмоленко  Ю. О.</v>
      </c>
      <c r="PM84" s="19" t="str">
        <f ca="1">IFERROR(__xludf.DUMMYFUNCTION("""COMPUTED_VALUE"""),"Не голосував")</f>
        <v>Не голосував</v>
      </c>
      <c r="PN84" s="19">
        <f ca="1">IFERROR(__xludf.DUMMYFUNCTION("""COMPUTED_VALUE"""),51)</f>
        <v>51</v>
      </c>
      <c r="PO84" s="19" t="str">
        <f ca="1">IFERROR(__xludf.DUMMYFUNCTION("""COMPUTED_VALUE"""),"Ярмоленко  Ю. О.")</f>
        <v>Ярмоленко  Ю. О.</v>
      </c>
      <c r="PP84" s="19" t="str">
        <f ca="1">IFERROR(__xludf.DUMMYFUNCTION("""COMPUTED_VALUE"""),"За")</f>
        <v>За</v>
      </c>
      <c r="PQ84" s="19">
        <f ca="1">IFERROR(__xludf.DUMMYFUNCTION("""COMPUTED_VALUE"""),51)</f>
        <v>51</v>
      </c>
      <c r="PR84" s="19" t="str">
        <f ca="1">IFERROR(__xludf.DUMMYFUNCTION("""COMPUTED_VALUE"""),"Ярмоленко  Ю. О.")</f>
        <v>Ярмоленко  Ю. О.</v>
      </c>
      <c r="PS84" s="19" t="str">
        <f ca="1">IFERROR(__xludf.DUMMYFUNCTION("""COMPUTED_VALUE"""),"За")</f>
        <v>За</v>
      </c>
      <c r="PT84" s="19">
        <f ca="1">IFERROR(__xludf.DUMMYFUNCTION("""COMPUTED_VALUE"""),51)</f>
        <v>51</v>
      </c>
      <c r="PU84" s="19" t="str">
        <f ca="1">IFERROR(__xludf.DUMMYFUNCTION("""COMPUTED_VALUE"""),"Ярмоленко  Ю. О.")</f>
        <v>Ярмоленко  Ю. О.</v>
      </c>
      <c r="PV84" s="19" t="str">
        <f ca="1">IFERROR(__xludf.DUMMYFUNCTION("""COMPUTED_VALUE"""),"За")</f>
        <v>За</v>
      </c>
      <c r="PW84" s="19">
        <f ca="1">IFERROR(__xludf.DUMMYFUNCTION("""COMPUTED_VALUE"""),51)</f>
        <v>51</v>
      </c>
      <c r="PX84" s="19" t="str">
        <f ca="1">IFERROR(__xludf.DUMMYFUNCTION("""COMPUTED_VALUE"""),"Ярмоленко  Ю. О.")</f>
        <v>Ярмоленко  Ю. О.</v>
      </c>
      <c r="PY84" s="19" t="str">
        <f ca="1">IFERROR(__xludf.DUMMYFUNCTION("""COMPUTED_VALUE"""),"Не голосував")</f>
        <v>Не голосував</v>
      </c>
      <c r="PZ84" s="19">
        <f ca="1">IFERROR(__xludf.DUMMYFUNCTION("""COMPUTED_VALUE"""),51)</f>
        <v>51</v>
      </c>
      <c r="QA84" s="19" t="str">
        <f ca="1">IFERROR(__xludf.DUMMYFUNCTION("""COMPUTED_VALUE"""),"Ярмоленко  Ю. О.")</f>
        <v>Ярмоленко  Ю. О.</v>
      </c>
      <c r="QB84" s="19" t="str">
        <f ca="1">IFERROR(__xludf.DUMMYFUNCTION("""COMPUTED_VALUE"""),"За")</f>
        <v>За</v>
      </c>
      <c r="QC84" s="19">
        <f ca="1">IFERROR(__xludf.DUMMYFUNCTION("""COMPUTED_VALUE"""),51)</f>
        <v>51</v>
      </c>
      <c r="QD84" s="19" t="str">
        <f ca="1">IFERROR(__xludf.DUMMYFUNCTION("""COMPUTED_VALUE"""),"Ярмоленко  Ю. О.")</f>
        <v>Ярмоленко  Ю. О.</v>
      </c>
      <c r="QE84" s="19" t="str">
        <f ca="1">IFERROR(__xludf.DUMMYFUNCTION("""COMPUTED_VALUE"""),"Не голосував")</f>
        <v>Не голосував</v>
      </c>
      <c r="QF84" s="19">
        <f ca="1">IFERROR(__xludf.DUMMYFUNCTION("""COMPUTED_VALUE"""),51)</f>
        <v>51</v>
      </c>
      <c r="QG84" s="19" t="str">
        <f ca="1">IFERROR(__xludf.DUMMYFUNCTION("""COMPUTED_VALUE"""),"Ярмоленко  Ю. О.")</f>
        <v>Ярмоленко  Ю. О.</v>
      </c>
      <c r="QH84" s="19" t="str">
        <f ca="1">IFERROR(__xludf.DUMMYFUNCTION("""COMPUTED_VALUE"""),"Не голосував")</f>
        <v>Не голосував</v>
      </c>
      <c r="QI84" s="19">
        <f ca="1">IFERROR(__xludf.DUMMYFUNCTION("""COMPUTED_VALUE"""),51)</f>
        <v>51</v>
      </c>
      <c r="QJ84" s="19" t="str">
        <f ca="1">IFERROR(__xludf.DUMMYFUNCTION("""COMPUTED_VALUE"""),"Ярмоленко  Ю. О.")</f>
        <v>Ярмоленко  Ю. О.</v>
      </c>
      <c r="QK84" s="19" t="str">
        <f ca="1">IFERROR(__xludf.DUMMYFUNCTION("""COMPUTED_VALUE"""),"За")</f>
        <v>За</v>
      </c>
    </row>
    <row r="85" spans="1:453" ht="12.75">
      <c r="A85" s="17">
        <f ca="1">IFERROR(__xludf.DUMMYFUNCTION("""COMPUTED_VALUE"""),106)</f>
        <v>106</v>
      </c>
      <c r="B85" s="17" t="str">
        <f ca="1">IFERROR(__xludf.DUMMYFUNCTION("""COMPUTED_VALUE"""),"Ярошенко  Р. В.")</f>
        <v>Ярошенко  Р. В.</v>
      </c>
      <c r="C85" s="19" t="str">
        <f ca="1">IFERROR(__xludf.DUMMYFUNCTION("""COMPUTED_VALUE"""),"...")</f>
        <v>...</v>
      </c>
      <c r="D85" s="19">
        <f ca="1">IFERROR(__xludf.DUMMYFUNCTION("""COMPUTED_VALUE"""),106)</f>
        <v>106</v>
      </c>
      <c r="E85" s="19" t="str">
        <f ca="1">IFERROR(__xludf.DUMMYFUNCTION("""COMPUTED_VALUE"""),"Ярошенко  Р. В.")</f>
        <v>Ярошенко  Р. В.</v>
      </c>
      <c r="F85" s="19" t="str">
        <f ca="1">IFERROR(__xludf.DUMMYFUNCTION("""COMPUTED_VALUE"""),"...")</f>
        <v>...</v>
      </c>
      <c r="G85" s="19">
        <f ca="1">IFERROR(__xludf.DUMMYFUNCTION("""COMPUTED_VALUE"""),106)</f>
        <v>106</v>
      </c>
      <c r="H85" s="19" t="str">
        <f ca="1">IFERROR(__xludf.DUMMYFUNCTION("""COMPUTED_VALUE"""),"Ярошенко  Р. В.")</f>
        <v>Ярошенко  Р. В.</v>
      </c>
      <c r="I85" s="19" t="str">
        <f ca="1">IFERROR(__xludf.DUMMYFUNCTION("""COMPUTED_VALUE"""),"...")</f>
        <v>...</v>
      </c>
      <c r="J85" s="19">
        <f ca="1">IFERROR(__xludf.DUMMYFUNCTION("""COMPUTED_VALUE"""),106)</f>
        <v>106</v>
      </c>
      <c r="K85" s="19" t="str">
        <f ca="1">IFERROR(__xludf.DUMMYFUNCTION("""COMPUTED_VALUE"""),"Ярошенко  Р. В.")</f>
        <v>Ярошенко  Р. В.</v>
      </c>
      <c r="L85" s="19" t="str">
        <f ca="1">IFERROR(__xludf.DUMMYFUNCTION("""COMPUTED_VALUE"""),"...")</f>
        <v>...</v>
      </c>
      <c r="M85" s="19">
        <f ca="1">IFERROR(__xludf.DUMMYFUNCTION("""COMPUTED_VALUE"""),106)</f>
        <v>106</v>
      </c>
      <c r="N85" s="19" t="str">
        <f ca="1">IFERROR(__xludf.DUMMYFUNCTION("""COMPUTED_VALUE"""),"Ярошенко  Р. В.")</f>
        <v>Ярошенко  Р. В.</v>
      </c>
      <c r="O85" s="19" t="str">
        <f ca="1">IFERROR(__xludf.DUMMYFUNCTION("""COMPUTED_VALUE"""),"...")</f>
        <v>...</v>
      </c>
      <c r="P85" s="19">
        <f ca="1">IFERROR(__xludf.DUMMYFUNCTION("""COMPUTED_VALUE"""),106)</f>
        <v>106</v>
      </c>
      <c r="Q85" s="19" t="str">
        <f ca="1">IFERROR(__xludf.DUMMYFUNCTION("""COMPUTED_VALUE"""),"Ярошенко  Р. В.")</f>
        <v>Ярошенко  Р. В.</v>
      </c>
      <c r="R85" s="19" t="str">
        <f ca="1">IFERROR(__xludf.DUMMYFUNCTION("""COMPUTED_VALUE"""),"...")</f>
        <v>...</v>
      </c>
      <c r="S85" s="19">
        <f ca="1">IFERROR(__xludf.DUMMYFUNCTION("""COMPUTED_VALUE"""),106)</f>
        <v>106</v>
      </c>
      <c r="T85" s="19" t="str">
        <f ca="1">IFERROR(__xludf.DUMMYFUNCTION("""COMPUTED_VALUE"""),"Ярошенко  Р. В.")</f>
        <v>Ярошенко  Р. В.</v>
      </c>
      <c r="U85" s="19" t="str">
        <f ca="1">IFERROR(__xludf.DUMMYFUNCTION("""COMPUTED_VALUE"""),"...")</f>
        <v>...</v>
      </c>
      <c r="V85" s="19">
        <f ca="1">IFERROR(__xludf.DUMMYFUNCTION("""COMPUTED_VALUE"""),106)</f>
        <v>106</v>
      </c>
      <c r="W85" s="19" t="str">
        <f ca="1">IFERROR(__xludf.DUMMYFUNCTION("""COMPUTED_VALUE"""),"Ярошенко  Р. В.")</f>
        <v>Ярошенко  Р. В.</v>
      </c>
      <c r="X85" s="19" t="str">
        <f ca="1">IFERROR(__xludf.DUMMYFUNCTION("""COMPUTED_VALUE"""),"...")</f>
        <v>...</v>
      </c>
      <c r="Y85" s="19">
        <f ca="1">IFERROR(__xludf.DUMMYFUNCTION("""COMPUTED_VALUE"""),106)</f>
        <v>106</v>
      </c>
      <c r="Z85" s="19" t="str">
        <f ca="1">IFERROR(__xludf.DUMMYFUNCTION("""COMPUTED_VALUE"""),"Ярошенко  Р. В.")</f>
        <v>Ярошенко  Р. В.</v>
      </c>
      <c r="AA85" s="19" t="str">
        <f ca="1">IFERROR(__xludf.DUMMYFUNCTION("""COMPUTED_VALUE"""),"...")</f>
        <v>...</v>
      </c>
      <c r="AB85" s="19">
        <f ca="1">IFERROR(__xludf.DUMMYFUNCTION("""COMPUTED_VALUE"""),106)</f>
        <v>106</v>
      </c>
      <c r="AC85" s="19" t="str">
        <f ca="1">IFERROR(__xludf.DUMMYFUNCTION("""COMPUTED_VALUE"""),"Ярошенко  Р. В.")</f>
        <v>Ярошенко  Р. В.</v>
      </c>
      <c r="AD85" s="19" t="str">
        <f ca="1">IFERROR(__xludf.DUMMYFUNCTION("""COMPUTED_VALUE"""),"...")</f>
        <v>...</v>
      </c>
      <c r="AE85" s="19">
        <f ca="1">IFERROR(__xludf.DUMMYFUNCTION("""COMPUTED_VALUE"""),106)</f>
        <v>106</v>
      </c>
      <c r="AF85" s="19" t="str">
        <f ca="1">IFERROR(__xludf.DUMMYFUNCTION("""COMPUTED_VALUE"""),"Ярошенко  Р. В.")</f>
        <v>Ярошенко  Р. В.</v>
      </c>
      <c r="AG85" s="19" t="str">
        <f ca="1">IFERROR(__xludf.DUMMYFUNCTION("""COMPUTED_VALUE"""),"...")</f>
        <v>...</v>
      </c>
      <c r="AH85" s="19">
        <f ca="1">IFERROR(__xludf.DUMMYFUNCTION("""COMPUTED_VALUE"""),106)</f>
        <v>106</v>
      </c>
      <c r="AI85" s="19" t="str">
        <f ca="1">IFERROR(__xludf.DUMMYFUNCTION("""COMPUTED_VALUE"""),"Ярошенко  Р. В.")</f>
        <v>Ярошенко  Р. В.</v>
      </c>
      <c r="AJ85" s="19" t="str">
        <f ca="1">IFERROR(__xludf.DUMMYFUNCTION("""COMPUTED_VALUE"""),"...")</f>
        <v>...</v>
      </c>
      <c r="AK85" s="19">
        <f ca="1">IFERROR(__xludf.DUMMYFUNCTION("""COMPUTED_VALUE"""),106)</f>
        <v>106</v>
      </c>
      <c r="AL85" s="19" t="str">
        <f ca="1">IFERROR(__xludf.DUMMYFUNCTION("""COMPUTED_VALUE"""),"Ярошенко  Р. В.")</f>
        <v>Ярошенко  Р. В.</v>
      </c>
      <c r="AM85" s="19" t="str">
        <f ca="1">IFERROR(__xludf.DUMMYFUNCTION("""COMPUTED_VALUE"""),"...")</f>
        <v>...</v>
      </c>
      <c r="AN85" s="19">
        <f ca="1">IFERROR(__xludf.DUMMYFUNCTION("""COMPUTED_VALUE"""),106)</f>
        <v>106</v>
      </c>
      <c r="AO85" s="19" t="str">
        <f ca="1">IFERROR(__xludf.DUMMYFUNCTION("""COMPUTED_VALUE"""),"Ярошенко  Р. В.")</f>
        <v>Ярошенко  Р. В.</v>
      </c>
      <c r="AP85" s="19" t="str">
        <f ca="1">IFERROR(__xludf.DUMMYFUNCTION("""COMPUTED_VALUE"""),"...")</f>
        <v>...</v>
      </c>
      <c r="AQ85" s="19">
        <f ca="1">IFERROR(__xludf.DUMMYFUNCTION("""COMPUTED_VALUE"""),106)</f>
        <v>106</v>
      </c>
      <c r="AR85" s="19" t="str">
        <f ca="1">IFERROR(__xludf.DUMMYFUNCTION("""COMPUTED_VALUE"""),"Ярошенко  Р. В.")</f>
        <v>Ярошенко  Р. В.</v>
      </c>
      <c r="AS85" s="19" t="str">
        <f ca="1">IFERROR(__xludf.DUMMYFUNCTION("""COMPUTED_VALUE"""),"...")</f>
        <v>...</v>
      </c>
      <c r="AT85" s="19">
        <f ca="1">IFERROR(__xludf.DUMMYFUNCTION("""COMPUTED_VALUE"""),106)</f>
        <v>106</v>
      </c>
      <c r="AU85" s="19" t="str">
        <f ca="1">IFERROR(__xludf.DUMMYFUNCTION("""COMPUTED_VALUE"""),"Ярошенко  Р. В.")</f>
        <v>Ярошенко  Р. В.</v>
      </c>
      <c r="AV85" s="19" t="str">
        <f ca="1">IFERROR(__xludf.DUMMYFUNCTION("""COMPUTED_VALUE"""),"...")</f>
        <v>...</v>
      </c>
      <c r="AW85" s="19">
        <f ca="1">IFERROR(__xludf.DUMMYFUNCTION("""COMPUTED_VALUE"""),106)</f>
        <v>106</v>
      </c>
      <c r="AX85" s="19" t="str">
        <f ca="1">IFERROR(__xludf.DUMMYFUNCTION("""COMPUTED_VALUE"""),"Ярошенко  Р. В.")</f>
        <v>Ярошенко  Р. В.</v>
      </c>
      <c r="AY85" s="19" t="str">
        <f ca="1">IFERROR(__xludf.DUMMYFUNCTION("""COMPUTED_VALUE"""),"...")</f>
        <v>...</v>
      </c>
      <c r="AZ85" s="19">
        <f ca="1">IFERROR(__xludf.DUMMYFUNCTION("""COMPUTED_VALUE"""),106)</f>
        <v>106</v>
      </c>
      <c r="BA85" s="19" t="str">
        <f ca="1">IFERROR(__xludf.DUMMYFUNCTION("""COMPUTED_VALUE"""),"Ярошенко  Р. В.")</f>
        <v>Ярошенко  Р. В.</v>
      </c>
      <c r="BB85" s="19" t="str">
        <f ca="1">IFERROR(__xludf.DUMMYFUNCTION("""COMPUTED_VALUE"""),"...")</f>
        <v>...</v>
      </c>
      <c r="BC85" s="19">
        <f ca="1">IFERROR(__xludf.DUMMYFUNCTION("""COMPUTED_VALUE"""),106)</f>
        <v>106</v>
      </c>
      <c r="BD85" s="19" t="str">
        <f ca="1">IFERROR(__xludf.DUMMYFUNCTION("""COMPUTED_VALUE"""),"Ярошенко  Р. В.")</f>
        <v>Ярошенко  Р. В.</v>
      </c>
      <c r="BE85" s="19" t="str">
        <f ca="1">IFERROR(__xludf.DUMMYFUNCTION("""COMPUTED_VALUE"""),"...")</f>
        <v>...</v>
      </c>
      <c r="BF85" s="19">
        <f ca="1">IFERROR(__xludf.DUMMYFUNCTION("""COMPUTED_VALUE"""),106)</f>
        <v>106</v>
      </c>
      <c r="BG85" s="19" t="str">
        <f ca="1">IFERROR(__xludf.DUMMYFUNCTION("""COMPUTED_VALUE"""),"Ярошенко  Р. В.")</f>
        <v>Ярошенко  Р. В.</v>
      </c>
      <c r="BH85" s="19" t="str">
        <f ca="1">IFERROR(__xludf.DUMMYFUNCTION("""COMPUTED_VALUE"""),"...")</f>
        <v>...</v>
      </c>
      <c r="BI85" s="19">
        <f ca="1">IFERROR(__xludf.DUMMYFUNCTION("""COMPUTED_VALUE"""),106)</f>
        <v>106</v>
      </c>
      <c r="BJ85" s="19" t="str">
        <f ca="1">IFERROR(__xludf.DUMMYFUNCTION("""COMPUTED_VALUE"""),"Ярошенко  Р. В.")</f>
        <v>Ярошенко  Р. В.</v>
      </c>
      <c r="BK85" s="19" t="str">
        <f ca="1">IFERROR(__xludf.DUMMYFUNCTION("""COMPUTED_VALUE"""),"...")</f>
        <v>...</v>
      </c>
      <c r="BL85" s="19">
        <f ca="1">IFERROR(__xludf.DUMMYFUNCTION("""COMPUTED_VALUE"""),106)</f>
        <v>106</v>
      </c>
      <c r="BM85" s="19" t="str">
        <f ca="1">IFERROR(__xludf.DUMMYFUNCTION("""COMPUTED_VALUE"""),"Ярошенко  Р. В.")</f>
        <v>Ярошенко  Р. В.</v>
      </c>
      <c r="BN85" s="19" t="str">
        <f ca="1">IFERROR(__xludf.DUMMYFUNCTION("""COMPUTED_VALUE"""),"...")</f>
        <v>...</v>
      </c>
      <c r="BO85" s="19">
        <f ca="1">IFERROR(__xludf.DUMMYFUNCTION("""COMPUTED_VALUE"""),106)</f>
        <v>106</v>
      </c>
      <c r="BP85" s="19" t="str">
        <f ca="1">IFERROR(__xludf.DUMMYFUNCTION("""COMPUTED_VALUE"""),"Ярошенко  Р. В.")</f>
        <v>Ярошенко  Р. В.</v>
      </c>
      <c r="BQ85" s="19" t="str">
        <f ca="1">IFERROR(__xludf.DUMMYFUNCTION("""COMPUTED_VALUE"""),"...")</f>
        <v>...</v>
      </c>
      <c r="BR85" s="19">
        <f ca="1">IFERROR(__xludf.DUMMYFUNCTION("""COMPUTED_VALUE"""),106)</f>
        <v>106</v>
      </c>
      <c r="BS85" s="19" t="str">
        <f ca="1">IFERROR(__xludf.DUMMYFUNCTION("""COMPUTED_VALUE"""),"Ярошенко  Р. В.")</f>
        <v>Ярошенко  Р. В.</v>
      </c>
      <c r="BT85" s="19" t="str">
        <f ca="1">IFERROR(__xludf.DUMMYFUNCTION("""COMPUTED_VALUE"""),"...")</f>
        <v>...</v>
      </c>
      <c r="BU85" s="19">
        <f ca="1">IFERROR(__xludf.DUMMYFUNCTION("""COMPUTED_VALUE"""),106)</f>
        <v>106</v>
      </c>
      <c r="BV85" s="19" t="str">
        <f ca="1">IFERROR(__xludf.DUMMYFUNCTION("""COMPUTED_VALUE"""),"Ярошенко  Р. В.")</f>
        <v>Ярошенко  Р. В.</v>
      </c>
      <c r="BW85" s="19" t="str">
        <f ca="1">IFERROR(__xludf.DUMMYFUNCTION("""COMPUTED_VALUE"""),"...")</f>
        <v>...</v>
      </c>
      <c r="BX85" s="19">
        <f ca="1">IFERROR(__xludf.DUMMYFUNCTION("""COMPUTED_VALUE"""),106)</f>
        <v>106</v>
      </c>
      <c r="BY85" s="19" t="str">
        <f ca="1">IFERROR(__xludf.DUMMYFUNCTION("""COMPUTED_VALUE"""),"Ярошенко  Р. В.")</f>
        <v>Ярошенко  Р. В.</v>
      </c>
      <c r="BZ85" s="19" t="str">
        <f ca="1">IFERROR(__xludf.DUMMYFUNCTION("""COMPUTED_VALUE"""),"...")</f>
        <v>...</v>
      </c>
      <c r="CA85" s="19">
        <f ca="1">IFERROR(__xludf.DUMMYFUNCTION("""COMPUTED_VALUE"""),106)</f>
        <v>106</v>
      </c>
      <c r="CB85" s="19" t="str">
        <f ca="1">IFERROR(__xludf.DUMMYFUNCTION("""COMPUTED_VALUE"""),"Ярошенко  Р. В.")</f>
        <v>Ярошенко  Р. В.</v>
      </c>
      <c r="CC85" s="19" t="str">
        <f ca="1">IFERROR(__xludf.DUMMYFUNCTION("""COMPUTED_VALUE"""),"...")</f>
        <v>...</v>
      </c>
      <c r="CD85" s="19">
        <f ca="1">IFERROR(__xludf.DUMMYFUNCTION("""COMPUTED_VALUE"""),106)</f>
        <v>106</v>
      </c>
      <c r="CE85" s="19" t="str">
        <f ca="1">IFERROR(__xludf.DUMMYFUNCTION("""COMPUTED_VALUE"""),"Ярошенко  Р. В.")</f>
        <v>Ярошенко  Р. В.</v>
      </c>
      <c r="CF85" s="19" t="str">
        <f ca="1">IFERROR(__xludf.DUMMYFUNCTION("""COMPUTED_VALUE"""),"...")</f>
        <v>...</v>
      </c>
      <c r="CG85" s="19">
        <f ca="1">IFERROR(__xludf.DUMMYFUNCTION("""COMPUTED_VALUE"""),106)</f>
        <v>106</v>
      </c>
      <c r="CH85" s="19" t="str">
        <f ca="1">IFERROR(__xludf.DUMMYFUNCTION("""COMPUTED_VALUE"""),"Ярошенко  Р. В.")</f>
        <v>Ярошенко  Р. В.</v>
      </c>
      <c r="CI85" s="19" t="str">
        <f ca="1">IFERROR(__xludf.DUMMYFUNCTION("""COMPUTED_VALUE"""),"...")</f>
        <v>...</v>
      </c>
      <c r="CJ85" s="19">
        <f ca="1">IFERROR(__xludf.DUMMYFUNCTION("""COMPUTED_VALUE"""),106)</f>
        <v>106</v>
      </c>
      <c r="CK85" s="19" t="str">
        <f ca="1">IFERROR(__xludf.DUMMYFUNCTION("""COMPUTED_VALUE"""),"Ярошенко  Р. В.")</f>
        <v>Ярошенко  Р. В.</v>
      </c>
      <c r="CL85" s="19" t="str">
        <f ca="1">IFERROR(__xludf.DUMMYFUNCTION("""COMPUTED_VALUE"""),"...")</f>
        <v>...</v>
      </c>
      <c r="CM85" s="19">
        <f ca="1">IFERROR(__xludf.DUMMYFUNCTION("""COMPUTED_VALUE"""),106)</f>
        <v>106</v>
      </c>
      <c r="CN85" s="19" t="str">
        <f ca="1">IFERROR(__xludf.DUMMYFUNCTION("""COMPUTED_VALUE"""),"Ярошенко  Р. В.")</f>
        <v>Ярошенко  Р. В.</v>
      </c>
      <c r="CO85" s="19" t="str">
        <f ca="1">IFERROR(__xludf.DUMMYFUNCTION("""COMPUTED_VALUE"""),"...")</f>
        <v>...</v>
      </c>
      <c r="CP85" s="19">
        <f ca="1">IFERROR(__xludf.DUMMYFUNCTION("""COMPUTED_VALUE"""),106)</f>
        <v>106</v>
      </c>
      <c r="CQ85" s="19" t="str">
        <f ca="1">IFERROR(__xludf.DUMMYFUNCTION("""COMPUTED_VALUE"""),"Ярошенко  Р. В.")</f>
        <v>Ярошенко  Р. В.</v>
      </c>
      <c r="CR85" s="19" t="str">
        <f ca="1">IFERROR(__xludf.DUMMYFUNCTION("""COMPUTED_VALUE"""),"...")</f>
        <v>...</v>
      </c>
      <c r="CS85" s="19">
        <f ca="1">IFERROR(__xludf.DUMMYFUNCTION("""COMPUTED_VALUE"""),106)</f>
        <v>106</v>
      </c>
      <c r="CT85" s="19" t="str">
        <f ca="1">IFERROR(__xludf.DUMMYFUNCTION("""COMPUTED_VALUE"""),"Ярошенко  Р. В.")</f>
        <v>Ярошенко  Р. В.</v>
      </c>
      <c r="CU85" s="19" t="str">
        <f ca="1">IFERROR(__xludf.DUMMYFUNCTION("""COMPUTED_VALUE"""),"...")</f>
        <v>...</v>
      </c>
      <c r="CV85" s="19">
        <f ca="1">IFERROR(__xludf.DUMMYFUNCTION("""COMPUTED_VALUE"""),106)</f>
        <v>106</v>
      </c>
      <c r="CW85" s="19" t="str">
        <f ca="1">IFERROR(__xludf.DUMMYFUNCTION("""COMPUTED_VALUE"""),"Ярошенко  Р. В.")</f>
        <v>Ярошенко  Р. В.</v>
      </c>
      <c r="CX85" s="19" t="str">
        <f ca="1">IFERROR(__xludf.DUMMYFUNCTION("""COMPUTED_VALUE"""),"...")</f>
        <v>...</v>
      </c>
      <c r="CY85" s="19">
        <f ca="1">IFERROR(__xludf.DUMMYFUNCTION("""COMPUTED_VALUE"""),106)</f>
        <v>106</v>
      </c>
      <c r="CZ85" s="19" t="str">
        <f ca="1">IFERROR(__xludf.DUMMYFUNCTION("""COMPUTED_VALUE"""),"Ярошенко  Р. В.")</f>
        <v>Ярошенко  Р. В.</v>
      </c>
      <c r="DA85" s="19" t="str">
        <f ca="1">IFERROR(__xludf.DUMMYFUNCTION("""COMPUTED_VALUE"""),"...")</f>
        <v>...</v>
      </c>
      <c r="DB85" s="19">
        <f ca="1">IFERROR(__xludf.DUMMYFUNCTION("""COMPUTED_VALUE"""),106)</f>
        <v>106</v>
      </c>
      <c r="DC85" s="19" t="str">
        <f ca="1">IFERROR(__xludf.DUMMYFUNCTION("""COMPUTED_VALUE"""),"Ярошенко  Р. В.")</f>
        <v>Ярошенко  Р. В.</v>
      </c>
      <c r="DD85" s="19" t="str">
        <f ca="1">IFERROR(__xludf.DUMMYFUNCTION("""COMPUTED_VALUE"""),"...")</f>
        <v>...</v>
      </c>
      <c r="DE85" s="19">
        <f ca="1">IFERROR(__xludf.DUMMYFUNCTION("""COMPUTED_VALUE"""),106)</f>
        <v>106</v>
      </c>
      <c r="DF85" s="19" t="str">
        <f ca="1">IFERROR(__xludf.DUMMYFUNCTION("""COMPUTED_VALUE"""),"Ярошенко  Р. В.")</f>
        <v>Ярошенко  Р. В.</v>
      </c>
      <c r="DG85" s="19" t="str">
        <f ca="1">IFERROR(__xludf.DUMMYFUNCTION("""COMPUTED_VALUE"""),"...")</f>
        <v>...</v>
      </c>
      <c r="DH85" s="19">
        <f ca="1">IFERROR(__xludf.DUMMYFUNCTION("""COMPUTED_VALUE"""),106)</f>
        <v>106</v>
      </c>
      <c r="DI85" s="19" t="str">
        <f ca="1">IFERROR(__xludf.DUMMYFUNCTION("""COMPUTED_VALUE"""),"Ярошенко  Р. В.")</f>
        <v>Ярошенко  Р. В.</v>
      </c>
      <c r="DJ85" s="19" t="str">
        <f ca="1">IFERROR(__xludf.DUMMYFUNCTION("""COMPUTED_VALUE"""),"...")</f>
        <v>...</v>
      </c>
      <c r="DK85" s="19">
        <f ca="1">IFERROR(__xludf.DUMMYFUNCTION("""COMPUTED_VALUE"""),106)</f>
        <v>106</v>
      </c>
      <c r="DL85" s="19" t="str">
        <f ca="1">IFERROR(__xludf.DUMMYFUNCTION("""COMPUTED_VALUE"""),"Ярошенко  Р. В.")</f>
        <v>Ярошенко  Р. В.</v>
      </c>
      <c r="DM85" s="19" t="str">
        <f ca="1">IFERROR(__xludf.DUMMYFUNCTION("""COMPUTED_VALUE"""),"...")</f>
        <v>...</v>
      </c>
      <c r="DN85" s="19">
        <f ca="1">IFERROR(__xludf.DUMMYFUNCTION("""COMPUTED_VALUE"""),106)</f>
        <v>106</v>
      </c>
      <c r="DO85" s="19" t="str">
        <f ca="1">IFERROR(__xludf.DUMMYFUNCTION("""COMPUTED_VALUE"""),"Ярошенко  Р. В.")</f>
        <v>Ярошенко  Р. В.</v>
      </c>
      <c r="DP85" s="19" t="str">
        <f ca="1">IFERROR(__xludf.DUMMYFUNCTION("""COMPUTED_VALUE"""),"...")</f>
        <v>...</v>
      </c>
      <c r="DQ85" s="19">
        <f ca="1">IFERROR(__xludf.DUMMYFUNCTION("""COMPUTED_VALUE"""),106)</f>
        <v>106</v>
      </c>
      <c r="DR85" s="19" t="str">
        <f ca="1">IFERROR(__xludf.DUMMYFUNCTION("""COMPUTED_VALUE"""),"Ярошенко  Р. В.")</f>
        <v>Ярошенко  Р. В.</v>
      </c>
      <c r="DS85" s="19" t="str">
        <f ca="1">IFERROR(__xludf.DUMMYFUNCTION("""COMPUTED_VALUE"""),"...")</f>
        <v>...</v>
      </c>
      <c r="DT85" s="19">
        <f ca="1">IFERROR(__xludf.DUMMYFUNCTION("""COMPUTED_VALUE"""),106)</f>
        <v>106</v>
      </c>
      <c r="DU85" s="19" t="str">
        <f ca="1">IFERROR(__xludf.DUMMYFUNCTION("""COMPUTED_VALUE"""),"Ярошенко  Р. В.")</f>
        <v>Ярошенко  Р. В.</v>
      </c>
      <c r="DV85" s="19" t="str">
        <f ca="1">IFERROR(__xludf.DUMMYFUNCTION("""COMPUTED_VALUE"""),"...")</f>
        <v>...</v>
      </c>
      <c r="DW85" s="19">
        <f ca="1">IFERROR(__xludf.DUMMYFUNCTION("""COMPUTED_VALUE"""),106)</f>
        <v>106</v>
      </c>
      <c r="DX85" s="19" t="str">
        <f ca="1">IFERROR(__xludf.DUMMYFUNCTION("""COMPUTED_VALUE"""),"Ярошенко  Р. В.")</f>
        <v>Ярошенко  Р. В.</v>
      </c>
      <c r="DY85" s="19" t="str">
        <f ca="1">IFERROR(__xludf.DUMMYFUNCTION("""COMPUTED_VALUE"""),"...")</f>
        <v>...</v>
      </c>
      <c r="DZ85" s="19">
        <f ca="1">IFERROR(__xludf.DUMMYFUNCTION("""COMPUTED_VALUE"""),106)</f>
        <v>106</v>
      </c>
      <c r="EA85" s="19" t="str">
        <f ca="1">IFERROR(__xludf.DUMMYFUNCTION("""COMPUTED_VALUE"""),"Ярошенко  Р. В.")</f>
        <v>Ярошенко  Р. В.</v>
      </c>
      <c r="EB85" s="19" t="str">
        <f ca="1">IFERROR(__xludf.DUMMYFUNCTION("""COMPUTED_VALUE"""),"...")</f>
        <v>...</v>
      </c>
      <c r="EC85" s="19">
        <f ca="1">IFERROR(__xludf.DUMMYFUNCTION("""COMPUTED_VALUE"""),106)</f>
        <v>106</v>
      </c>
      <c r="ED85" s="19" t="str">
        <f ca="1">IFERROR(__xludf.DUMMYFUNCTION("""COMPUTED_VALUE"""),"Ярошенко  Р. В.")</f>
        <v>Ярошенко  Р. В.</v>
      </c>
      <c r="EE85" s="19" t="str">
        <f ca="1">IFERROR(__xludf.DUMMYFUNCTION("""COMPUTED_VALUE"""),"...")</f>
        <v>...</v>
      </c>
      <c r="EF85" s="19">
        <f ca="1">IFERROR(__xludf.DUMMYFUNCTION("""COMPUTED_VALUE"""),106)</f>
        <v>106</v>
      </c>
      <c r="EG85" s="19" t="str">
        <f ca="1">IFERROR(__xludf.DUMMYFUNCTION("""COMPUTED_VALUE"""),"Ярошенко  Р. В.")</f>
        <v>Ярошенко  Р. В.</v>
      </c>
      <c r="EH85" s="19" t="str">
        <f ca="1">IFERROR(__xludf.DUMMYFUNCTION("""COMPUTED_VALUE"""),"...")</f>
        <v>...</v>
      </c>
      <c r="EI85" s="19">
        <f ca="1">IFERROR(__xludf.DUMMYFUNCTION("""COMPUTED_VALUE"""),106)</f>
        <v>106</v>
      </c>
      <c r="EJ85" s="19" t="str">
        <f ca="1">IFERROR(__xludf.DUMMYFUNCTION("""COMPUTED_VALUE"""),"Ярошенко  Р. В.")</f>
        <v>Ярошенко  Р. В.</v>
      </c>
      <c r="EK85" s="19" t="str">
        <f ca="1">IFERROR(__xludf.DUMMYFUNCTION("""COMPUTED_VALUE"""),"...")</f>
        <v>...</v>
      </c>
      <c r="EL85" s="19">
        <f ca="1">IFERROR(__xludf.DUMMYFUNCTION("""COMPUTED_VALUE"""),106)</f>
        <v>106</v>
      </c>
      <c r="EM85" s="19" t="str">
        <f ca="1">IFERROR(__xludf.DUMMYFUNCTION("""COMPUTED_VALUE"""),"Ярошенко  Р. В.")</f>
        <v>Ярошенко  Р. В.</v>
      </c>
      <c r="EN85" s="19" t="str">
        <f ca="1">IFERROR(__xludf.DUMMYFUNCTION("""COMPUTED_VALUE"""),"...")</f>
        <v>...</v>
      </c>
      <c r="EO85" s="19">
        <f ca="1">IFERROR(__xludf.DUMMYFUNCTION("""COMPUTED_VALUE"""),106)</f>
        <v>106</v>
      </c>
      <c r="EP85" s="19" t="str">
        <f ca="1">IFERROR(__xludf.DUMMYFUNCTION("""COMPUTED_VALUE"""),"Ярошенко  Р. В.")</f>
        <v>Ярошенко  Р. В.</v>
      </c>
      <c r="EQ85" s="19" t="str">
        <f ca="1">IFERROR(__xludf.DUMMYFUNCTION("""COMPUTED_VALUE"""),"...")</f>
        <v>...</v>
      </c>
      <c r="ER85" s="19">
        <f ca="1">IFERROR(__xludf.DUMMYFUNCTION("""COMPUTED_VALUE"""),106)</f>
        <v>106</v>
      </c>
      <c r="ES85" s="19" t="str">
        <f ca="1">IFERROR(__xludf.DUMMYFUNCTION("""COMPUTED_VALUE"""),"Ярошенко  Р. В.")</f>
        <v>Ярошенко  Р. В.</v>
      </c>
      <c r="ET85" s="19" t="str">
        <f ca="1">IFERROR(__xludf.DUMMYFUNCTION("""COMPUTED_VALUE"""),"...")</f>
        <v>...</v>
      </c>
      <c r="EU85" s="19">
        <f ca="1">IFERROR(__xludf.DUMMYFUNCTION("""COMPUTED_VALUE"""),106)</f>
        <v>106</v>
      </c>
      <c r="EV85" s="19" t="str">
        <f ca="1">IFERROR(__xludf.DUMMYFUNCTION("""COMPUTED_VALUE"""),"Ярошенко  Р. В.")</f>
        <v>Ярошенко  Р. В.</v>
      </c>
      <c r="EW85" s="19" t="str">
        <f ca="1">IFERROR(__xludf.DUMMYFUNCTION("""COMPUTED_VALUE"""),"...")</f>
        <v>...</v>
      </c>
      <c r="EX85" s="19">
        <f ca="1">IFERROR(__xludf.DUMMYFUNCTION("""COMPUTED_VALUE"""),106)</f>
        <v>106</v>
      </c>
      <c r="EY85" s="19" t="str">
        <f ca="1">IFERROR(__xludf.DUMMYFUNCTION("""COMPUTED_VALUE"""),"Ярошенко  Р. В.")</f>
        <v>Ярошенко  Р. В.</v>
      </c>
      <c r="EZ85" s="19" t="str">
        <f ca="1">IFERROR(__xludf.DUMMYFUNCTION("""COMPUTED_VALUE"""),"...")</f>
        <v>...</v>
      </c>
      <c r="FA85" s="19">
        <f ca="1">IFERROR(__xludf.DUMMYFUNCTION("""COMPUTED_VALUE"""),106)</f>
        <v>106</v>
      </c>
      <c r="FB85" s="19" t="str">
        <f ca="1">IFERROR(__xludf.DUMMYFUNCTION("""COMPUTED_VALUE"""),"Ярошенко  Р. В.")</f>
        <v>Ярошенко  Р. В.</v>
      </c>
      <c r="FC85" s="19" t="str">
        <f ca="1">IFERROR(__xludf.DUMMYFUNCTION("""COMPUTED_VALUE"""),"...")</f>
        <v>...</v>
      </c>
      <c r="FD85" s="19">
        <f ca="1">IFERROR(__xludf.DUMMYFUNCTION("""COMPUTED_VALUE"""),106)</f>
        <v>106</v>
      </c>
      <c r="FE85" s="19" t="str">
        <f ca="1">IFERROR(__xludf.DUMMYFUNCTION("""COMPUTED_VALUE"""),"Ярошенко  Р. В.")</f>
        <v>Ярошенко  Р. В.</v>
      </c>
      <c r="FF85" s="19" t="str">
        <f ca="1">IFERROR(__xludf.DUMMYFUNCTION("""COMPUTED_VALUE"""),"...")</f>
        <v>...</v>
      </c>
      <c r="FG85" s="19">
        <f ca="1">IFERROR(__xludf.DUMMYFUNCTION("""COMPUTED_VALUE"""),106)</f>
        <v>106</v>
      </c>
      <c r="FH85" s="19" t="str">
        <f ca="1">IFERROR(__xludf.DUMMYFUNCTION("""COMPUTED_VALUE"""),"Ярошенко  Р. В.")</f>
        <v>Ярошенко  Р. В.</v>
      </c>
      <c r="FI85" s="19" t="str">
        <f ca="1">IFERROR(__xludf.DUMMYFUNCTION("""COMPUTED_VALUE"""),"...")</f>
        <v>...</v>
      </c>
      <c r="FJ85" s="19">
        <f ca="1">IFERROR(__xludf.DUMMYFUNCTION("""COMPUTED_VALUE"""),106)</f>
        <v>106</v>
      </c>
      <c r="FK85" s="19" t="str">
        <f ca="1">IFERROR(__xludf.DUMMYFUNCTION("""COMPUTED_VALUE"""),"Ярошенко  Р. В.")</f>
        <v>Ярошенко  Р. В.</v>
      </c>
      <c r="FL85" s="19" t="str">
        <f ca="1">IFERROR(__xludf.DUMMYFUNCTION("""COMPUTED_VALUE"""),"...")</f>
        <v>...</v>
      </c>
      <c r="FM85" s="19">
        <f ca="1">IFERROR(__xludf.DUMMYFUNCTION("""COMPUTED_VALUE"""),106)</f>
        <v>106</v>
      </c>
      <c r="FN85" s="19" t="str">
        <f ca="1">IFERROR(__xludf.DUMMYFUNCTION("""COMPUTED_VALUE"""),"Ярошенко  Р. В.")</f>
        <v>Ярошенко  Р. В.</v>
      </c>
      <c r="FO85" s="19" t="str">
        <f ca="1">IFERROR(__xludf.DUMMYFUNCTION("""COMPUTED_VALUE"""),"...")</f>
        <v>...</v>
      </c>
      <c r="FP85" s="19">
        <f ca="1">IFERROR(__xludf.DUMMYFUNCTION("""COMPUTED_VALUE"""),106)</f>
        <v>106</v>
      </c>
      <c r="FQ85" s="19" t="str">
        <f ca="1">IFERROR(__xludf.DUMMYFUNCTION("""COMPUTED_VALUE"""),"Ярошенко  Р. В.")</f>
        <v>Ярошенко  Р. В.</v>
      </c>
      <c r="FR85" s="19" t="str">
        <f ca="1">IFERROR(__xludf.DUMMYFUNCTION("""COMPUTED_VALUE"""),"...")</f>
        <v>...</v>
      </c>
      <c r="FS85" s="19">
        <f ca="1">IFERROR(__xludf.DUMMYFUNCTION("""COMPUTED_VALUE"""),106)</f>
        <v>106</v>
      </c>
      <c r="FT85" s="19" t="str">
        <f ca="1">IFERROR(__xludf.DUMMYFUNCTION("""COMPUTED_VALUE"""),"Ярошенко  Р. В.")</f>
        <v>Ярошенко  Р. В.</v>
      </c>
      <c r="FU85" s="19" t="str">
        <f ca="1">IFERROR(__xludf.DUMMYFUNCTION("""COMPUTED_VALUE"""),"...")</f>
        <v>...</v>
      </c>
      <c r="FV85" s="19">
        <f ca="1">IFERROR(__xludf.DUMMYFUNCTION("""COMPUTED_VALUE"""),106)</f>
        <v>106</v>
      </c>
      <c r="FW85" s="19" t="str">
        <f ca="1">IFERROR(__xludf.DUMMYFUNCTION("""COMPUTED_VALUE"""),"Ярошенко  Р. В.")</f>
        <v>Ярошенко  Р. В.</v>
      </c>
      <c r="FX85" s="19" t="str">
        <f ca="1">IFERROR(__xludf.DUMMYFUNCTION("""COMPUTED_VALUE"""),"...")</f>
        <v>...</v>
      </c>
      <c r="FY85" s="19">
        <f ca="1">IFERROR(__xludf.DUMMYFUNCTION("""COMPUTED_VALUE"""),106)</f>
        <v>106</v>
      </c>
      <c r="FZ85" s="19" t="str">
        <f ca="1">IFERROR(__xludf.DUMMYFUNCTION("""COMPUTED_VALUE"""),"Ярошенко  Р. В.")</f>
        <v>Ярошенко  Р. В.</v>
      </c>
      <c r="GA85" s="19" t="str">
        <f ca="1">IFERROR(__xludf.DUMMYFUNCTION("""COMPUTED_VALUE"""),"...")</f>
        <v>...</v>
      </c>
      <c r="GB85" s="19">
        <f ca="1">IFERROR(__xludf.DUMMYFUNCTION("""COMPUTED_VALUE"""),106)</f>
        <v>106</v>
      </c>
      <c r="GC85" s="19" t="str">
        <f ca="1">IFERROR(__xludf.DUMMYFUNCTION("""COMPUTED_VALUE"""),"Ярошенко  Р. В.")</f>
        <v>Ярошенко  Р. В.</v>
      </c>
      <c r="GD85" s="19" t="str">
        <f ca="1">IFERROR(__xludf.DUMMYFUNCTION("""COMPUTED_VALUE"""),"...")</f>
        <v>...</v>
      </c>
      <c r="GE85" s="19">
        <f ca="1">IFERROR(__xludf.DUMMYFUNCTION("""COMPUTED_VALUE"""),106)</f>
        <v>106</v>
      </c>
      <c r="GF85" s="19" t="str">
        <f ca="1">IFERROR(__xludf.DUMMYFUNCTION("""COMPUTED_VALUE"""),"Ярошенко  Р. В.")</f>
        <v>Ярошенко  Р. В.</v>
      </c>
      <c r="GG85" s="19" t="str">
        <f ca="1">IFERROR(__xludf.DUMMYFUNCTION("""COMPUTED_VALUE"""),"...")</f>
        <v>...</v>
      </c>
      <c r="GH85" s="19">
        <f ca="1">IFERROR(__xludf.DUMMYFUNCTION("""COMPUTED_VALUE"""),106)</f>
        <v>106</v>
      </c>
      <c r="GI85" s="19" t="str">
        <f ca="1">IFERROR(__xludf.DUMMYFUNCTION("""COMPUTED_VALUE"""),"Ярошенко  Р. В.")</f>
        <v>Ярошенко  Р. В.</v>
      </c>
      <c r="GJ85" s="19" t="str">
        <f ca="1">IFERROR(__xludf.DUMMYFUNCTION("""COMPUTED_VALUE"""),"...")</f>
        <v>...</v>
      </c>
      <c r="GK85" s="19">
        <f ca="1">IFERROR(__xludf.DUMMYFUNCTION("""COMPUTED_VALUE"""),106)</f>
        <v>106</v>
      </c>
      <c r="GL85" s="19" t="str">
        <f ca="1">IFERROR(__xludf.DUMMYFUNCTION("""COMPUTED_VALUE"""),"Ярошенко  Р. В.")</f>
        <v>Ярошенко  Р. В.</v>
      </c>
      <c r="GM85" s="19" t="str">
        <f ca="1">IFERROR(__xludf.DUMMYFUNCTION("""COMPUTED_VALUE"""),"...")</f>
        <v>...</v>
      </c>
      <c r="GN85" s="19">
        <f ca="1">IFERROR(__xludf.DUMMYFUNCTION("""COMPUTED_VALUE"""),106)</f>
        <v>106</v>
      </c>
      <c r="GO85" s="19" t="str">
        <f ca="1">IFERROR(__xludf.DUMMYFUNCTION("""COMPUTED_VALUE"""),"Ярошенко  Р. В.")</f>
        <v>Ярошенко  Р. В.</v>
      </c>
      <c r="GP85" s="19" t="str">
        <f ca="1">IFERROR(__xludf.DUMMYFUNCTION("""COMPUTED_VALUE"""),"...")</f>
        <v>...</v>
      </c>
      <c r="GQ85" s="19">
        <f ca="1">IFERROR(__xludf.DUMMYFUNCTION("""COMPUTED_VALUE"""),106)</f>
        <v>106</v>
      </c>
      <c r="GR85" s="19" t="str">
        <f ca="1">IFERROR(__xludf.DUMMYFUNCTION("""COMPUTED_VALUE"""),"Ярошенко  Р. В.")</f>
        <v>Ярошенко  Р. В.</v>
      </c>
      <c r="GS85" s="19" t="str">
        <f ca="1">IFERROR(__xludf.DUMMYFUNCTION("""COMPUTED_VALUE"""),"...")</f>
        <v>...</v>
      </c>
      <c r="GT85" s="19">
        <f ca="1">IFERROR(__xludf.DUMMYFUNCTION("""COMPUTED_VALUE"""),106)</f>
        <v>106</v>
      </c>
      <c r="GU85" s="19" t="str">
        <f ca="1">IFERROR(__xludf.DUMMYFUNCTION("""COMPUTED_VALUE"""),"Ярошенко  Р. В.")</f>
        <v>Ярошенко  Р. В.</v>
      </c>
      <c r="GV85" s="19" t="str">
        <f ca="1">IFERROR(__xludf.DUMMYFUNCTION("""COMPUTED_VALUE"""),"...")</f>
        <v>...</v>
      </c>
      <c r="GW85" s="19">
        <f ca="1">IFERROR(__xludf.DUMMYFUNCTION("""COMPUTED_VALUE"""),106)</f>
        <v>106</v>
      </c>
      <c r="GX85" s="19" t="str">
        <f ca="1">IFERROR(__xludf.DUMMYFUNCTION("""COMPUTED_VALUE"""),"Ярошенко  Р. В.")</f>
        <v>Ярошенко  Р. В.</v>
      </c>
      <c r="GY85" s="19" t="str">
        <f ca="1">IFERROR(__xludf.DUMMYFUNCTION("""COMPUTED_VALUE"""),"...")</f>
        <v>...</v>
      </c>
      <c r="GZ85" s="19">
        <f ca="1">IFERROR(__xludf.DUMMYFUNCTION("""COMPUTED_VALUE"""),106)</f>
        <v>106</v>
      </c>
      <c r="HA85" s="19" t="str">
        <f ca="1">IFERROR(__xludf.DUMMYFUNCTION("""COMPUTED_VALUE"""),"Ярошенко  Р. В.")</f>
        <v>Ярошенко  Р. В.</v>
      </c>
      <c r="HB85" s="19" t="str">
        <f ca="1">IFERROR(__xludf.DUMMYFUNCTION("""COMPUTED_VALUE"""),"...")</f>
        <v>...</v>
      </c>
      <c r="HC85" s="19">
        <f ca="1">IFERROR(__xludf.DUMMYFUNCTION("""COMPUTED_VALUE"""),106)</f>
        <v>106</v>
      </c>
      <c r="HD85" s="19" t="str">
        <f ca="1">IFERROR(__xludf.DUMMYFUNCTION("""COMPUTED_VALUE"""),"Ярошенко  Р. В.")</f>
        <v>Ярошенко  Р. В.</v>
      </c>
      <c r="HE85" s="19" t="str">
        <f ca="1">IFERROR(__xludf.DUMMYFUNCTION("""COMPUTED_VALUE"""),"...")</f>
        <v>...</v>
      </c>
      <c r="HF85" s="19">
        <f ca="1">IFERROR(__xludf.DUMMYFUNCTION("""COMPUTED_VALUE"""),106)</f>
        <v>106</v>
      </c>
      <c r="HG85" s="19" t="str">
        <f ca="1">IFERROR(__xludf.DUMMYFUNCTION("""COMPUTED_VALUE"""),"Ярошенко  Р. В.")</f>
        <v>Ярошенко  Р. В.</v>
      </c>
      <c r="HH85" s="19" t="str">
        <f ca="1">IFERROR(__xludf.DUMMYFUNCTION("""COMPUTED_VALUE"""),"...")</f>
        <v>...</v>
      </c>
      <c r="HI85" s="19">
        <f ca="1">IFERROR(__xludf.DUMMYFUNCTION("""COMPUTED_VALUE"""),106)</f>
        <v>106</v>
      </c>
      <c r="HJ85" s="19" t="str">
        <f ca="1">IFERROR(__xludf.DUMMYFUNCTION("""COMPUTED_VALUE"""),"Ярошенко  Р. В.")</f>
        <v>Ярошенко  Р. В.</v>
      </c>
      <c r="HK85" s="19" t="str">
        <f ca="1">IFERROR(__xludf.DUMMYFUNCTION("""COMPUTED_VALUE"""),"...")</f>
        <v>...</v>
      </c>
      <c r="HL85" s="19">
        <f ca="1">IFERROR(__xludf.DUMMYFUNCTION("""COMPUTED_VALUE"""),106)</f>
        <v>106</v>
      </c>
      <c r="HM85" s="19" t="str">
        <f ca="1">IFERROR(__xludf.DUMMYFUNCTION("""COMPUTED_VALUE"""),"Ярошенко  Р. В.")</f>
        <v>Ярошенко  Р. В.</v>
      </c>
      <c r="HN85" s="19" t="str">
        <f ca="1">IFERROR(__xludf.DUMMYFUNCTION("""COMPUTED_VALUE"""),"...")</f>
        <v>...</v>
      </c>
      <c r="HO85" s="19">
        <f ca="1">IFERROR(__xludf.DUMMYFUNCTION("""COMPUTED_VALUE"""),106)</f>
        <v>106</v>
      </c>
      <c r="HP85" s="19" t="str">
        <f ca="1">IFERROR(__xludf.DUMMYFUNCTION("""COMPUTED_VALUE"""),"Ярошенко  Р. В.")</f>
        <v>Ярошенко  Р. В.</v>
      </c>
      <c r="HQ85" s="19" t="str">
        <f ca="1">IFERROR(__xludf.DUMMYFUNCTION("""COMPUTED_VALUE"""),"...")</f>
        <v>...</v>
      </c>
      <c r="HR85" s="19">
        <f ca="1">IFERROR(__xludf.DUMMYFUNCTION("""COMPUTED_VALUE"""),106)</f>
        <v>106</v>
      </c>
      <c r="HS85" s="19" t="str">
        <f ca="1">IFERROR(__xludf.DUMMYFUNCTION("""COMPUTED_VALUE"""),"Ярошенко  Р. В.")</f>
        <v>Ярошенко  Р. В.</v>
      </c>
      <c r="HT85" s="19" t="str">
        <f ca="1">IFERROR(__xludf.DUMMYFUNCTION("""COMPUTED_VALUE"""),"...")</f>
        <v>...</v>
      </c>
      <c r="HU85" s="19">
        <f ca="1">IFERROR(__xludf.DUMMYFUNCTION("""COMPUTED_VALUE"""),106)</f>
        <v>106</v>
      </c>
      <c r="HV85" s="19" t="str">
        <f ca="1">IFERROR(__xludf.DUMMYFUNCTION("""COMPUTED_VALUE"""),"Ярошенко  Р. В.")</f>
        <v>Ярошенко  Р. В.</v>
      </c>
      <c r="HW85" s="19" t="str">
        <f ca="1">IFERROR(__xludf.DUMMYFUNCTION("""COMPUTED_VALUE"""),"...")</f>
        <v>...</v>
      </c>
      <c r="HX85" s="19">
        <f ca="1">IFERROR(__xludf.DUMMYFUNCTION("""COMPUTED_VALUE"""),106)</f>
        <v>106</v>
      </c>
      <c r="HY85" s="19" t="str">
        <f ca="1">IFERROR(__xludf.DUMMYFUNCTION("""COMPUTED_VALUE"""),"Ярошенко  Р. В.")</f>
        <v>Ярошенко  Р. В.</v>
      </c>
      <c r="HZ85" s="19" t="str">
        <f ca="1">IFERROR(__xludf.DUMMYFUNCTION("""COMPUTED_VALUE"""),"...")</f>
        <v>...</v>
      </c>
      <c r="IA85" s="19">
        <f ca="1">IFERROR(__xludf.DUMMYFUNCTION("""COMPUTED_VALUE"""),106)</f>
        <v>106</v>
      </c>
      <c r="IB85" s="19" t="str">
        <f ca="1">IFERROR(__xludf.DUMMYFUNCTION("""COMPUTED_VALUE"""),"Ярошенко  Р. В.")</f>
        <v>Ярошенко  Р. В.</v>
      </c>
      <c r="IC85" s="19" t="str">
        <f ca="1">IFERROR(__xludf.DUMMYFUNCTION("""COMPUTED_VALUE"""),"...")</f>
        <v>...</v>
      </c>
      <c r="ID85" s="19">
        <f ca="1">IFERROR(__xludf.DUMMYFUNCTION("""COMPUTED_VALUE"""),106)</f>
        <v>106</v>
      </c>
      <c r="IE85" s="19" t="str">
        <f ca="1">IFERROR(__xludf.DUMMYFUNCTION("""COMPUTED_VALUE"""),"Ярошенко  Р. В.")</f>
        <v>Ярошенко  Р. В.</v>
      </c>
      <c r="IF85" s="19" t="str">
        <f ca="1">IFERROR(__xludf.DUMMYFUNCTION("""COMPUTED_VALUE"""),"...")</f>
        <v>...</v>
      </c>
      <c r="IG85" s="19">
        <f ca="1">IFERROR(__xludf.DUMMYFUNCTION("""COMPUTED_VALUE"""),106)</f>
        <v>106</v>
      </c>
      <c r="IH85" s="19" t="str">
        <f ca="1">IFERROR(__xludf.DUMMYFUNCTION("""COMPUTED_VALUE"""),"Ярошенко  Р. В.")</f>
        <v>Ярошенко  Р. В.</v>
      </c>
      <c r="II85" s="19" t="str">
        <f ca="1">IFERROR(__xludf.DUMMYFUNCTION("""COMPUTED_VALUE"""),"...")</f>
        <v>...</v>
      </c>
      <c r="IJ85" s="19">
        <f ca="1">IFERROR(__xludf.DUMMYFUNCTION("""COMPUTED_VALUE"""),106)</f>
        <v>106</v>
      </c>
      <c r="IK85" s="19" t="str">
        <f ca="1">IFERROR(__xludf.DUMMYFUNCTION("""COMPUTED_VALUE"""),"Ярошенко  Р. В.")</f>
        <v>Ярошенко  Р. В.</v>
      </c>
      <c r="IL85" s="19" t="str">
        <f ca="1">IFERROR(__xludf.DUMMYFUNCTION("""COMPUTED_VALUE"""),"...")</f>
        <v>...</v>
      </c>
      <c r="IM85" s="19">
        <f ca="1">IFERROR(__xludf.DUMMYFUNCTION("""COMPUTED_VALUE"""),106)</f>
        <v>106</v>
      </c>
      <c r="IN85" s="19" t="str">
        <f ca="1">IFERROR(__xludf.DUMMYFUNCTION("""COMPUTED_VALUE"""),"Ярошенко  Р. В.")</f>
        <v>Ярошенко  Р. В.</v>
      </c>
      <c r="IO85" s="19" t="str">
        <f ca="1">IFERROR(__xludf.DUMMYFUNCTION("""COMPUTED_VALUE"""),"...")</f>
        <v>...</v>
      </c>
      <c r="IP85" s="19">
        <f ca="1">IFERROR(__xludf.DUMMYFUNCTION("""COMPUTED_VALUE"""),106)</f>
        <v>106</v>
      </c>
      <c r="IQ85" s="19" t="str">
        <f ca="1">IFERROR(__xludf.DUMMYFUNCTION("""COMPUTED_VALUE"""),"Ярошенко  Р. В.")</f>
        <v>Ярошенко  Р. В.</v>
      </c>
      <c r="IR85" s="19" t="str">
        <f ca="1">IFERROR(__xludf.DUMMYFUNCTION("""COMPUTED_VALUE"""),"...")</f>
        <v>...</v>
      </c>
      <c r="IS85" s="19">
        <f ca="1">IFERROR(__xludf.DUMMYFUNCTION("""COMPUTED_VALUE"""),106)</f>
        <v>106</v>
      </c>
      <c r="IT85" s="19" t="str">
        <f ca="1">IFERROR(__xludf.DUMMYFUNCTION("""COMPUTED_VALUE"""),"Ярошенко  Р. В.")</f>
        <v>Ярошенко  Р. В.</v>
      </c>
      <c r="IU85" s="19" t="str">
        <f ca="1">IFERROR(__xludf.DUMMYFUNCTION("""COMPUTED_VALUE"""),"...")</f>
        <v>...</v>
      </c>
      <c r="IV85" s="19">
        <f ca="1">IFERROR(__xludf.DUMMYFUNCTION("""COMPUTED_VALUE"""),106)</f>
        <v>106</v>
      </c>
      <c r="IW85" s="19" t="str">
        <f ca="1">IFERROR(__xludf.DUMMYFUNCTION("""COMPUTED_VALUE"""),"Ярошенко  Р. В.")</f>
        <v>Ярошенко  Р. В.</v>
      </c>
      <c r="IX85" s="19" t="str">
        <f ca="1">IFERROR(__xludf.DUMMYFUNCTION("""COMPUTED_VALUE"""),"...")</f>
        <v>...</v>
      </c>
      <c r="IY85" s="19">
        <f ca="1">IFERROR(__xludf.DUMMYFUNCTION("""COMPUTED_VALUE"""),106)</f>
        <v>106</v>
      </c>
      <c r="IZ85" s="19" t="str">
        <f ca="1">IFERROR(__xludf.DUMMYFUNCTION("""COMPUTED_VALUE"""),"Ярошенко  Р. В.")</f>
        <v>Ярошенко  Р. В.</v>
      </c>
      <c r="JA85" s="19" t="str">
        <f ca="1">IFERROR(__xludf.DUMMYFUNCTION("""COMPUTED_VALUE"""),"...")</f>
        <v>...</v>
      </c>
      <c r="JB85" s="19">
        <f ca="1">IFERROR(__xludf.DUMMYFUNCTION("""COMPUTED_VALUE"""),106)</f>
        <v>106</v>
      </c>
      <c r="JC85" s="19" t="str">
        <f ca="1">IFERROR(__xludf.DUMMYFUNCTION("""COMPUTED_VALUE"""),"Ярошенко  Р. В.")</f>
        <v>Ярошенко  Р. В.</v>
      </c>
      <c r="JD85" s="19" t="str">
        <f ca="1">IFERROR(__xludf.DUMMYFUNCTION("""COMPUTED_VALUE"""),"...")</f>
        <v>...</v>
      </c>
      <c r="JE85" s="19">
        <f ca="1">IFERROR(__xludf.DUMMYFUNCTION("""COMPUTED_VALUE"""),106)</f>
        <v>106</v>
      </c>
      <c r="JF85" s="19" t="str">
        <f ca="1">IFERROR(__xludf.DUMMYFUNCTION("""COMPUTED_VALUE"""),"Ярошенко  Р. В.")</f>
        <v>Ярошенко  Р. В.</v>
      </c>
      <c r="JG85" s="19" t="str">
        <f ca="1">IFERROR(__xludf.DUMMYFUNCTION("""COMPUTED_VALUE"""),"...")</f>
        <v>...</v>
      </c>
      <c r="JH85" s="19">
        <f ca="1">IFERROR(__xludf.DUMMYFUNCTION("""COMPUTED_VALUE"""),106)</f>
        <v>106</v>
      </c>
      <c r="JI85" s="19" t="str">
        <f ca="1">IFERROR(__xludf.DUMMYFUNCTION("""COMPUTED_VALUE"""),"Ярошенко  Р. В.")</f>
        <v>Ярошенко  Р. В.</v>
      </c>
      <c r="JJ85" s="19" t="str">
        <f ca="1">IFERROR(__xludf.DUMMYFUNCTION("""COMPUTED_VALUE"""),"...")</f>
        <v>...</v>
      </c>
      <c r="JK85" s="19">
        <f ca="1">IFERROR(__xludf.DUMMYFUNCTION("""COMPUTED_VALUE"""),106)</f>
        <v>106</v>
      </c>
      <c r="JL85" s="19" t="str">
        <f ca="1">IFERROR(__xludf.DUMMYFUNCTION("""COMPUTED_VALUE"""),"Ярошенко  Р. В.")</f>
        <v>Ярошенко  Р. В.</v>
      </c>
      <c r="JM85" s="19" t="str">
        <f ca="1">IFERROR(__xludf.DUMMYFUNCTION("""COMPUTED_VALUE"""),"...")</f>
        <v>...</v>
      </c>
      <c r="JN85" s="19">
        <f ca="1">IFERROR(__xludf.DUMMYFUNCTION("""COMPUTED_VALUE"""),106)</f>
        <v>106</v>
      </c>
      <c r="JO85" s="19" t="str">
        <f ca="1">IFERROR(__xludf.DUMMYFUNCTION("""COMPUTED_VALUE"""),"Ярошенко  Р. В.")</f>
        <v>Ярошенко  Р. В.</v>
      </c>
      <c r="JP85" s="19" t="str">
        <f ca="1">IFERROR(__xludf.DUMMYFUNCTION("""COMPUTED_VALUE"""),"...")</f>
        <v>...</v>
      </c>
      <c r="JQ85" s="19">
        <f ca="1">IFERROR(__xludf.DUMMYFUNCTION("""COMPUTED_VALUE"""),106)</f>
        <v>106</v>
      </c>
      <c r="JR85" s="19" t="str">
        <f ca="1">IFERROR(__xludf.DUMMYFUNCTION("""COMPUTED_VALUE"""),"Ярошенко  Р. В.")</f>
        <v>Ярошенко  Р. В.</v>
      </c>
      <c r="JS85" s="19" t="str">
        <f ca="1">IFERROR(__xludf.DUMMYFUNCTION("""COMPUTED_VALUE"""),"...")</f>
        <v>...</v>
      </c>
      <c r="JT85" s="19">
        <f ca="1">IFERROR(__xludf.DUMMYFUNCTION("""COMPUTED_VALUE"""),106)</f>
        <v>106</v>
      </c>
      <c r="JU85" s="19" t="str">
        <f ca="1">IFERROR(__xludf.DUMMYFUNCTION("""COMPUTED_VALUE"""),"Ярошенко  Р. В.")</f>
        <v>Ярошенко  Р. В.</v>
      </c>
      <c r="JV85" s="19" t="str">
        <f ca="1">IFERROR(__xludf.DUMMYFUNCTION("""COMPUTED_VALUE"""),"...")</f>
        <v>...</v>
      </c>
      <c r="JW85" s="19">
        <f ca="1">IFERROR(__xludf.DUMMYFUNCTION("""COMPUTED_VALUE"""),106)</f>
        <v>106</v>
      </c>
      <c r="JX85" s="19" t="str">
        <f ca="1">IFERROR(__xludf.DUMMYFUNCTION("""COMPUTED_VALUE"""),"Ярошенко  Р. В.")</f>
        <v>Ярошенко  Р. В.</v>
      </c>
      <c r="JY85" s="19" t="str">
        <f ca="1">IFERROR(__xludf.DUMMYFUNCTION("""COMPUTED_VALUE"""),"...")</f>
        <v>...</v>
      </c>
      <c r="JZ85" s="19">
        <f ca="1">IFERROR(__xludf.DUMMYFUNCTION("""COMPUTED_VALUE"""),106)</f>
        <v>106</v>
      </c>
      <c r="KA85" s="19" t="str">
        <f ca="1">IFERROR(__xludf.DUMMYFUNCTION("""COMPUTED_VALUE"""),"Ярошенко  Р. В.")</f>
        <v>Ярошенко  Р. В.</v>
      </c>
      <c r="KB85" s="19" t="str">
        <f ca="1">IFERROR(__xludf.DUMMYFUNCTION("""COMPUTED_VALUE"""),"...")</f>
        <v>...</v>
      </c>
      <c r="KC85" s="19">
        <f ca="1">IFERROR(__xludf.DUMMYFUNCTION("""COMPUTED_VALUE"""),106)</f>
        <v>106</v>
      </c>
      <c r="KD85" s="19" t="str">
        <f ca="1">IFERROR(__xludf.DUMMYFUNCTION("""COMPUTED_VALUE"""),"Ярошенко  Р. В.")</f>
        <v>Ярошенко  Р. В.</v>
      </c>
      <c r="KE85" s="19" t="str">
        <f ca="1">IFERROR(__xludf.DUMMYFUNCTION("""COMPUTED_VALUE"""),"...")</f>
        <v>...</v>
      </c>
      <c r="KF85" s="19">
        <f ca="1">IFERROR(__xludf.DUMMYFUNCTION("""COMPUTED_VALUE"""),106)</f>
        <v>106</v>
      </c>
      <c r="KG85" s="19" t="str">
        <f ca="1">IFERROR(__xludf.DUMMYFUNCTION("""COMPUTED_VALUE"""),"Ярошенко  Р. В.")</f>
        <v>Ярошенко  Р. В.</v>
      </c>
      <c r="KH85" s="19" t="str">
        <f ca="1">IFERROR(__xludf.DUMMYFUNCTION("""COMPUTED_VALUE"""),"...")</f>
        <v>...</v>
      </c>
      <c r="KI85" s="19">
        <f ca="1">IFERROR(__xludf.DUMMYFUNCTION("""COMPUTED_VALUE"""),106)</f>
        <v>106</v>
      </c>
      <c r="KJ85" s="19" t="str">
        <f ca="1">IFERROR(__xludf.DUMMYFUNCTION("""COMPUTED_VALUE"""),"Ярошенко  Р. В.")</f>
        <v>Ярошенко  Р. В.</v>
      </c>
      <c r="KK85" s="19" t="str">
        <f ca="1">IFERROR(__xludf.DUMMYFUNCTION("""COMPUTED_VALUE"""),"...")</f>
        <v>...</v>
      </c>
      <c r="KL85" s="19">
        <f ca="1">IFERROR(__xludf.DUMMYFUNCTION("""COMPUTED_VALUE"""),106)</f>
        <v>106</v>
      </c>
      <c r="KM85" s="19" t="str">
        <f ca="1">IFERROR(__xludf.DUMMYFUNCTION("""COMPUTED_VALUE"""),"Ярошенко  Р. В.")</f>
        <v>Ярошенко  Р. В.</v>
      </c>
      <c r="KN85" s="19" t="str">
        <f ca="1">IFERROR(__xludf.DUMMYFUNCTION("""COMPUTED_VALUE"""),"...")</f>
        <v>...</v>
      </c>
      <c r="KO85" s="19">
        <f ca="1">IFERROR(__xludf.DUMMYFUNCTION("""COMPUTED_VALUE"""),106)</f>
        <v>106</v>
      </c>
      <c r="KP85" s="19" t="str">
        <f ca="1">IFERROR(__xludf.DUMMYFUNCTION("""COMPUTED_VALUE"""),"Ярошенко  Р. В.")</f>
        <v>Ярошенко  Р. В.</v>
      </c>
      <c r="KQ85" s="19" t="str">
        <f ca="1">IFERROR(__xludf.DUMMYFUNCTION("""COMPUTED_VALUE"""),"...")</f>
        <v>...</v>
      </c>
      <c r="KR85" s="19">
        <f ca="1">IFERROR(__xludf.DUMMYFUNCTION("""COMPUTED_VALUE"""),106)</f>
        <v>106</v>
      </c>
      <c r="KS85" s="19" t="str">
        <f ca="1">IFERROR(__xludf.DUMMYFUNCTION("""COMPUTED_VALUE"""),"Ярошенко  Р. В.")</f>
        <v>Ярошенко  Р. В.</v>
      </c>
      <c r="KT85" s="19" t="str">
        <f ca="1">IFERROR(__xludf.DUMMYFUNCTION("""COMPUTED_VALUE"""),"...")</f>
        <v>...</v>
      </c>
      <c r="KU85" s="19">
        <f ca="1">IFERROR(__xludf.DUMMYFUNCTION("""COMPUTED_VALUE"""),106)</f>
        <v>106</v>
      </c>
      <c r="KV85" s="19" t="str">
        <f ca="1">IFERROR(__xludf.DUMMYFUNCTION("""COMPUTED_VALUE"""),"Ярошенко  Р. В.")</f>
        <v>Ярошенко  Р. В.</v>
      </c>
      <c r="KW85" s="19" t="str">
        <f ca="1">IFERROR(__xludf.DUMMYFUNCTION("""COMPUTED_VALUE"""),"...")</f>
        <v>...</v>
      </c>
      <c r="KX85" s="19">
        <f ca="1">IFERROR(__xludf.DUMMYFUNCTION("""COMPUTED_VALUE"""),106)</f>
        <v>106</v>
      </c>
      <c r="KY85" s="19" t="str">
        <f ca="1">IFERROR(__xludf.DUMMYFUNCTION("""COMPUTED_VALUE"""),"Ярошенко  Р. В.")</f>
        <v>Ярошенко  Р. В.</v>
      </c>
      <c r="KZ85" s="19" t="str">
        <f ca="1">IFERROR(__xludf.DUMMYFUNCTION("""COMPUTED_VALUE"""),"...")</f>
        <v>...</v>
      </c>
      <c r="LA85" s="19">
        <f ca="1">IFERROR(__xludf.DUMMYFUNCTION("""COMPUTED_VALUE"""),106)</f>
        <v>106</v>
      </c>
      <c r="LB85" s="19" t="str">
        <f ca="1">IFERROR(__xludf.DUMMYFUNCTION("""COMPUTED_VALUE"""),"Ярошенко  Р. В.")</f>
        <v>Ярошенко  Р. В.</v>
      </c>
      <c r="LC85" s="19" t="str">
        <f ca="1">IFERROR(__xludf.DUMMYFUNCTION("""COMPUTED_VALUE"""),"...")</f>
        <v>...</v>
      </c>
      <c r="LD85" s="19">
        <f ca="1">IFERROR(__xludf.DUMMYFUNCTION("""COMPUTED_VALUE"""),106)</f>
        <v>106</v>
      </c>
      <c r="LE85" s="19" t="str">
        <f ca="1">IFERROR(__xludf.DUMMYFUNCTION("""COMPUTED_VALUE"""),"Ярошенко  Р. В.")</f>
        <v>Ярошенко  Р. В.</v>
      </c>
      <c r="LF85" s="19" t="str">
        <f ca="1">IFERROR(__xludf.DUMMYFUNCTION("""COMPUTED_VALUE"""),"...")</f>
        <v>...</v>
      </c>
      <c r="LG85" s="19">
        <f ca="1">IFERROR(__xludf.DUMMYFUNCTION("""COMPUTED_VALUE"""),106)</f>
        <v>106</v>
      </c>
      <c r="LH85" s="19" t="str">
        <f ca="1">IFERROR(__xludf.DUMMYFUNCTION("""COMPUTED_VALUE"""),"Ярошенко  Р. В.")</f>
        <v>Ярошенко  Р. В.</v>
      </c>
      <c r="LI85" s="19" t="str">
        <f ca="1">IFERROR(__xludf.DUMMYFUNCTION("""COMPUTED_VALUE"""),"...")</f>
        <v>...</v>
      </c>
      <c r="LJ85" s="19">
        <f ca="1">IFERROR(__xludf.DUMMYFUNCTION("""COMPUTED_VALUE"""),106)</f>
        <v>106</v>
      </c>
      <c r="LK85" s="19" t="str">
        <f ca="1">IFERROR(__xludf.DUMMYFUNCTION("""COMPUTED_VALUE"""),"Ярошенко  Р. В.")</f>
        <v>Ярошенко  Р. В.</v>
      </c>
      <c r="LL85" s="19" t="str">
        <f ca="1">IFERROR(__xludf.DUMMYFUNCTION("""COMPUTED_VALUE"""),"...")</f>
        <v>...</v>
      </c>
      <c r="LM85" s="19">
        <f ca="1">IFERROR(__xludf.DUMMYFUNCTION("""COMPUTED_VALUE"""),106)</f>
        <v>106</v>
      </c>
      <c r="LN85" s="19" t="str">
        <f ca="1">IFERROR(__xludf.DUMMYFUNCTION("""COMPUTED_VALUE"""),"Ярошенко  Р. В.")</f>
        <v>Ярошенко  Р. В.</v>
      </c>
      <c r="LO85" s="19" t="str">
        <f ca="1">IFERROR(__xludf.DUMMYFUNCTION("""COMPUTED_VALUE"""),"...")</f>
        <v>...</v>
      </c>
      <c r="LP85" s="19">
        <f ca="1">IFERROR(__xludf.DUMMYFUNCTION("""COMPUTED_VALUE"""),106)</f>
        <v>106</v>
      </c>
      <c r="LQ85" s="19" t="str">
        <f ca="1">IFERROR(__xludf.DUMMYFUNCTION("""COMPUTED_VALUE"""),"Ярошенко  Р. В.")</f>
        <v>Ярошенко  Р. В.</v>
      </c>
      <c r="LR85" s="19" t="str">
        <f ca="1">IFERROR(__xludf.DUMMYFUNCTION("""COMPUTED_VALUE"""),"...")</f>
        <v>...</v>
      </c>
      <c r="LS85" s="19">
        <f ca="1">IFERROR(__xludf.DUMMYFUNCTION("""COMPUTED_VALUE"""),106)</f>
        <v>106</v>
      </c>
      <c r="LT85" s="19" t="str">
        <f ca="1">IFERROR(__xludf.DUMMYFUNCTION("""COMPUTED_VALUE"""),"Ярошенко  Р. В.")</f>
        <v>Ярошенко  Р. В.</v>
      </c>
      <c r="LU85" s="19" t="str">
        <f ca="1">IFERROR(__xludf.DUMMYFUNCTION("""COMPUTED_VALUE"""),"...")</f>
        <v>...</v>
      </c>
      <c r="LV85" s="19">
        <f ca="1">IFERROR(__xludf.DUMMYFUNCTION("""COMPUTED_VALUE"""),106)</f>
        <v>106</v>
      </c>
      <c r="LW85" s="19" t="str">
        <f ca="1">IFERROR(__xludf.DUMMYFUNCTION("""COMPUTED_VALUE"""),"Ярошенко  Р. В.")</f>
        <v>Ярошенко  Р. В.</v>
      </c>
      <c r="LX85" s="19" t="str">
        <f ca="1">IFERROR(__xludf.DUMMYFUNCTION("""COMPUTED_VALUE"""),"...")</f>
        <v>...</v>
      </c>
      <c r="LY85" s="19">
        <f ca="1">IFERROR(__xludf.DUMMYFUNCTION("""COMPUTED_VALUE"""),106)</f>
        <v>106</v>
      </c>
      <c r="LZ85" s="19" t="str">
        <f ca="1">IFERROR(__xludf.DUMMYFUNCTION("""COMPUTED_VALUE"""),"Ярошенко  Р. В.")</f>
        <v>Ярошенко  Р. В.</v>
      </c>
      <c r="MA85" s="19" t="str">
        <f ca="1">IFERROR(__xludf.DUMMYFUNCTION("""COMPUTED_VALUE"""),"...")</f>
        <v>...</v>
      </c>
      <c r="MB85" s="19">
        <f ca="1">IFERROR(__xludf.DUMMYFUNCTION("""COMPUTED_VALUE"""),106)</f>
        <v>106</v>
      </c>
      <c r="MC85" s="19" t="str">
        <f ca="1">IFERROR(__xludf.DUMMYFUNCTION("""COMPUTED_VALUE"""),"Ярошенко  Р. В.")</f>
        <v>Ярошенко  Р. В.</v>
      </c>
      <c r="MD85" s="19" t="str">
        <f ca="1">IFERROR(__xludf.DUMMYFUNCTION("""COMPUTED_VALUE"""),"...")</f>
        <v>...</v>
      </c>
      <c r="ME85" s="19">
        <f ca="1">IFERROR(__xludf.DUMMYFUNCTION("""COMPUTED_VALUE"""),106)</f>
        <v>106</v>
      </c>
      <c r="MF85" s="19" t="str">
        <f ca="1">IFERROR(__xludf.DUMMYFUNCTION("""COMPUTED_VALUE"""),"Ярошенко  Р. В.")</f>
        <v>Ярошенко  Р. В.</v>
      </c>
      <c r="MG85" s="19" t="str">
        <f ca="1">IFERROR(__xludf.DUMMYFUNCTION("""COMPUTED_VALUE"""),"...")</f>
        <v>...</v>
      </c>
      <c r="MH85" s="19">
        <f ca="1">IFERROR(__xludf.DUMMYFUNCTION("""COMPUTED_VALUE"""),106)</f>
        <v>106</v>
      </c>
      <c r="MI85" s="19" t="str">
        <f ca="1">IFERROR(__xludf.DUMMYFUNCTION("""COMPUTED_VALUE"""),"Ярошенко  Р. В.")</f>
        <v>Ярошенко  Р. В.</v>
      </c>
      <c r="MJ85" s="19" t="str">
        <f ca="1">IFERROR(__xludf.DUMMYFUNCTION("""COMPUTED_VALUE"""),"...")</f>
        <v>...</v>
      </c>
      <c r="MK85" s="19">
        <f ca="1">IFERROR(__xludf.DUMMYFUNCTION("""COMPUTED_VALUE"""),106)</f>
        <v>106</v>
      </c>
      <c r="ML85" s="19" t="str">
        <f ca="1">IFERROR(__xludf.DUMMYFUNCTION("""COMPUTED_VALUE"""),"Ярошенко  Р. В.")</f>
        <v>Ярошенко  Р. В.</v>
      </c>
      <c r="MM85" s="19" t="str">
        <f ca="1">IFERROR(__xludf.DUMMYFUNCTION("""COMPUTED_VALUE"""),"...")</f>
        <v>...</v>
      </c>
      <c r="MN85" s="19">
        <f ca="1">IFERROR(__xludf.DUMMYFUNCTION("""COMPUTED_VALUE"""),106)</f>
        <v>106</v>
      </c>
      <c r="MO85" s="19" t="str">
        <f ca="1">IFERROR(__xludf.DUMMYFUNCTION("""COMPUTED_VALUE"""),"Ярошенко  Р. В.")</f>
        <v>Ярошенко  Р. В.</v>
      </c>
      <c r="MP85" s="19" t="str">
        <f ca="1">IFERROR(__xludf.DUMMYFUNCTION("""COMPUTED_VALUE"""),"...")</f>
        <v>...</v>
      </c>
      <c r="MQ85" s="19">
        <f ca="1">IFERROR(__xludf.DUMMYFUNCTION("""COMPUTED_VALUE"""),106)</f>
        <v>106</v>
      </c>
      <c r="MR85" s="19" t="str">
        <f ca="1">IFERROR(__xludf.DUMMYFUNCTION("""COMPUTED_VALUE"""),"Ярошенко  Р. В.")</f>
        <v>Ярошенко  Р. В.</v>
      </c>
      <c r="MS85" s="19" t="str">
        <f ca="1">IFERROR(__xludf.DUMMYFUNCTION("""COMPUTED_VALUE"""),"...")</f>
        <v>...</v>
      </c>
      <c r="MT85" s="19">
        <f ca="1">IFERROR(__xludf.DUMMYFUNCTION("""COMPUTED_VALUE"""),106)</f>
        <v>106</v>
      </c>
      <c r="MU85" s="19" t="str">
        <f ca="1">IFERROR(__xludf.DUMMYFUNCTION("""COMPUTED_VALUE"""),"Ярошенко  Р. В.")</f>
        <v>Ярошенко  Р. В.</v>
      </c>
      <c r="MV85" s="19" t="str">
        <f ca="1">IFERROR(__xludf.DUMMYFUNCTION("""COMPUTED_VALUE"""),"...")</f>
        <v>...</v>
      </c>
      <c r="MW85" s="19">
        <f ca="1">IFERROR(__xludf.DUMMYFUNCTION("""COMPUTED_VALUE"""),106)</f>
        <v>106</v>
      </c>
      <c r="MX85" s="19" t="str">
        <f ca="1">IFERROR(__xludf.DUMMYFUNCTION("""COMPUTED_VALUE"""),"Ярошенко  Р. В.")</f>
        <v>Ярошенко  Р. В.</v>
      </c>
      <c r="MY85" s="19" t="str">
        <f ca="1">IFERROR(__xludf.DUMMYFUNCTION("""COMPUTED_VALUE"""),"...")</f>
        <v>...</v>
      </c>
      <c r="MZ85" s="19">
        <f ca="1">IFERROR(__xludf.DUMMYFUNCTION("""COMPUTED_VALUE"""),106)</f>
        <v>106</v>
      </c>
      <c r="NA85" s="19" t="str">
        <f ca="1">IFERROR(__xludf.DUMMYFUNCTION("""COMPUTED_VALUE"""),"Ярошенко  Р. В.")</f>
        <v>Ярошенко  Р. В.</v>
      </c>
      <c r="NB85" s="19" t="str">
        <f ca="1">IFERROR(__xludf.DUMMYFUNCTION("""COMPUTED_VALUE"""),"...")</f>
        <v>...</v>
      </c>
      <c r="NC85" s="19">
        <f ca="1">IFERROR(__xludf.DUMMYFUNCTION("""COMPUTED_VALUE"""),106)</f>
        <v>106</v>
      </c>
      <c r="ND85" s="19" t="str">
        <f ca="1">IFERROR(__xludf.DUMMYFUNCTION("""COMPUTED_VALUE"""),"Ярошенко  Р. В.")</f>
        <v>Ярошенко  Р. В.</v>
      </c>
      <c r="NE85" s="19" t="str">
        <f ca="1">IFERROR(__xludf.DUMMYFUNCTION("""COMPUTED_VALUE"""),"...")</f>
        <v>...</v>
      </c>
      <c r="NF85" s="19">
        <f ca="1">IFERROR(__xludf.DUMMYFUNCTION("""COMPUTED_VALUE"""),106)</f>
        <v>106</v>
      </c>
      <c r="NG85" s="19" t="str">
        <f ca="1">IFERROR(__xludf.DUMMYFUNCTION("""COMPUTED_VALUE"""),"Ярошенко  Р. В.")</f>
        <v>Ярошенко  Р. В.</v>
      </c>
      <c r="NH85" s="19" t="str">
        <f ca="1">IFERROR(__xludf.DUMMYFUNCTION("""COMPUTED_VALUE"""),"...")</f>
        <v>...</v>
      </c>
      <c r="NI85" s="19">
        <f ca="1">IFERROR(__xludf.DUMMYFUNCTION("""COMPUTED_VALUE"""),106)</f>
        <v>106</v>
      </c>
      <c r="NJ85" s="19" t="str">
        <f ca="1">IFERROR(__xludf.DUMMYFUNCTION("""COMPUTED_VALUE"""),"Ярошенко  Р. В.")</f>
        <v>Ярошенко  Р. В.</v>
      </c>
      <c r="NK85" s="19" t="str">
        <f ca="1">IFERROR(__xludf.DUMMYFUNCTION("""COMPUTED_VALUE"""),"...")</f>
        <v>...</v>
      </c>
      <c r="NL85" s="19">
        <f ca="1">IFERROR(__xludf.DUMMYFUNCTION("""COMPUTED_VALUE"""),106)</f>
        <v>106</v>
      </c>
      <c r="NM85" s="19" t="str">
        <f ca="1">IFERROR(__xludf.DUMMYFUNCTION("""COMPUTED_VALUE"""),"Ярошенко  Р. В.")</f>
        <v>Ярошенко  Р. В.</v>
      </c>
      <c r="NN85" s="19" t="str">
        <f ca="1">IFERROR(__xludf.DUMMYFUNCTION("""COMPUTED_VALUE"""),"...")</f>
        <v>...</v>
      </c>
      <c r="NO85" s="19">
        <f ca="1">IFERROR(__xludf.DUMMYFUNCTION("""COMPUTED_VALUE"""),106)</f>
        <v>106</v>
      </c>
      <c r="NP85" s="19" t="str">
        <f ca="1">IFERROR(__xludf.DUMMYFUNCTION("""COMPUTED_VALUE"""),"Ярошенко  Р. В.")</f>
        <v>Ярошенко  Р. В.</v>
      </c>
      <c r="NQ85" s="19" t="str">
        <f ca="1">IFERROR(__xludf.DUMMYFUNCTION("""COMPUTED_VALUE"""),"...")</f>
        <v>...</v>
      </c>
      <c r="NR85" s="19">
        <f ca="1">IFERROR(__xludf.DUMMYFUNCTION("""COMPUTED_VALUE"""),106)</f>
        <v>106</v>
      </c>
      <c r="NS85" s="19" t="str">
        <f ca="1">IFERROR(__xludf.DUMMYFUNCTION("""COMPUTED_VALUE"""),"Ярошенко  Р. В.")</f>
        <v>Ярошенко  Р. В.</v>
      </c>
      <c r="NT85" s="19" t="str">
        <f ca="1">IFERROR(__xludf.DUMMYFUNCTION("""COMPUTED_VALUE"""),"...")</f>
        <v>...</v>
      </c>
      <c r="NU85" s="19">
        <f ca="1">IFERROR(__xludf.DUMMYFUNCTION("""COMPUTED_VALUE"""),106)</f>
        <v>106</v>
      </c>
      <c r="NV85" s="19" t="str">
        <f ca="1">IFERROR(__xludf.DUMMYFUNCTION("""COMPUTED_VALUE"""),"Ярошенко  Р. В.")</f>
        <v>Ярошенко  Р. В.</v>
      </c>
      <c r="NW85" s="19" t="str">
        <f ca="1">IFERROR(__xludf.DUMMYFUNCTION("""COMPUTED_VALUE"""),"...")</f>
        <v>...</v>
      </c>
      <c r="NX85" s="19">
        <f ca="1">IFERROR(__xludf.DUMMYFUNCTION("""COMPUTED_VALUE"""),106)</f>
        <v>106</v>
      </c>
      <c r="NY85" s="19" t="str">
        <f ca="1">IFERROR(__xludf.DUMMYFUNCTION("""COMPUTED_VALUE"""),"Ярошенко  Р. В.")</f>
        <v>Ярошенко  Р. В.</v>
      </c>
      <c r="NZ85" s="19" t="str">
        <f ca="1">IFERROR(__xludf.DUMMYFUNCTION("""COMPUTED_VALUE"""),"...")</f>
        <v>...</v>
      </c>
      <c r="OA85" s="19">
        <f ca="1">IFERROR(__xludf.DUMMYFUNCTION("""COMPUTED_VALUE"""),106)</f>
        <v>106</v>
      </c>
      <c r="OB85" s="19" t="str">
        <f ca="1">IFERROR(__xludf.DUMMYFUNCTION("""COMPUTED_VALUE"""),"Ярошенко  Р. В.")</f>
        <v>Ярошенко  Р. В.</v>
      </c>
      <c r="OC85" s="19" t="str">
        <f ca="1">IFERROR(__xludf.DUMMYFUNCTION("""COMPUTED_VALUE"""),"...")</f>
        <v>...</v>
      </c>
      <c r="OD85" s="19">
        <f ca="1">IFERROR(__xludf.DUMMYFUNCTION("""COMPUTED_VALUE"""),106)</f>
        <v>106</v>
      </c>
      <c r="OE85" s="19" t="str">
        <f ca="1">IFERROR(__xludf.DUMMYFUNCTION("""COMPUTED_VALUE"""),"Ярошенко  Р. В.")</f>
        <v>Ярошенко  Р. В.</v>
      </c>
      <c r="OF85" s="19" t="str">
        <f ca="1">IFERROR(__xludf.DUMMYFUNCTION("""COMPUTED_VALUE"""),"...")</f>
        <v>...</v>
      </c>
      <c r="OG85" s="19">
        <f ca="1">IFERROR(__xludf.DUMMYFUNCTION("""COMPUTED_VALUE"""),106)</f>
        <v>106</v>
      </c>
      <c r="OH85" s="19" t="str">
        <f ca="1">IFERROR(__xludf.DUMMYFUNCTION("""COMPUTED_VALUE"""),"Ярошенко  Р. В.")</f>
        <v>Ярошенко  Р. В.</v>
      </c>
      <c r="OI85" s="19" t="str">
        <f ca="1">IFERROR(__xludf.DUMMYFUNCTION("""COMPUTED_VALUE"""),"...")</f>
        <v>...</v>
      </c>
      <c r="OJ85" s="19">
        <f ca="1">IFERROR(__xludf.DUMMYFUNCTION("""COMPUTED_VALUE"""),106)</f>
        <v>106</v>
      </c>
      <c r="OK85" s="19" t="str">
        <f ca="1">IFERROR(__xludf.DUMMYFUNCTION("""COMPUTED_VALUE"""),"Ярошенко  Р. В.")</f>
        <v>Ярошенко  Р. В.</v>
      </c>
      <c r="OL85" s="19" t="str">
        <f ca="1">IFERROR(__xludf.DUMMYFUNCTION("""COMPUTED_VALUE"""),"...")</f>
        <v>...</v>
      </c>
      <c r="OM85" s="19">
        <f ca="1">IFERROR(__xludf.DUMMYFUNCTION("""COMPUTED_VALUE"""),106)</f>
        <v>106</v>
      </c>
      <c r="ON85" s="19" t="str">
        <f ca="1">IFERROR(__xludf.DUMMYFUNCTION("""COMPUTED_VALUE"""),"Ярошенко  Р. В.")</f>
        <v>Ярошенко  Р. В.</v>
      </c>
      <c r="OO85" s="19" t="str">
        <f ca="1">IFERROR(__xludf.DUMMYFUNCTION("""COMPUTED_VALUE"""),"...")</f>
        <v>...</v>
      </c>
      <c r="OP85" s="19">
        <f ca="1">IFERROR(__xludf.DUMMYFUNCTION("""COMPUTED_VALUE"""),106)</f>
        <v>106</v>
      </c>
      <c r="OQ85" s="19" t="str">
        <f ca="1">IFERROR(__xludf.DUMMYFUNCTION("""COMPUTED_VALUE"""),"Ярошенко  Р. В.")</f>
        <v>Ярошенко  Р. В.</v>
      </c>
      <c r="OR85" s="19" t="str">
        <f ca="1">IFERROR(__xludf.DUMMYFUNCTION("""COMPUTED_VALUE"""),"...")</f>
        <v>...</v>
      </c>
      <c r="OS85" s="19">
        <f ca="1">IFERROR(__xludf.DUMMYFUNCTION("""COMPUTED_VALUE"""),106)</f>
        <v>106</v>
      </c>
      <c r="OT85" s="19" t="str">
        <f ca="1">IFERROR(__xludf.DUMMYFUNCTION("""COMPUTED_VALUE"""),"Ярошенко  Р. В.")</f>
        <v>Ярошенко  Р. В.</v>
      </c>
      <c r="OU85" s="19" t="str">
        <f ca="1">IFERROR(__xludf.DUMMYFUNCTION("""COMPUTED_VALUE"""),"...")</f>
        <v>...</v>
      </c>
      <c r="OV85" s="19">
        <f ca="1">IFERROR(__xludf.DUMMYFUNCTION("""COMPUTED_VALUE"""),106)</f>
        <v>106</v>
      </c>
      <c r="OW85" s="19" t="str">
        <f ca="1">IFERROR(__xludf.DUMMYFUNCTION("""COMPUTED_VALUE"""),"Ярошенко  Р. В.")</f>
        <v>Ярошенко  Р. В.</v>
      </c>
      <c r="OX85" s="19" t="str">
        <f ca="1">IFERROR(__xludf.DUMMYFUNCTION("""COMPUTED_VALUE"""),"...")</f>
        <v>...</v>
      </c>
      <c r="OY85" s="19">
        <f ca="1">IFERROR(__xludf.DUMMYFUNCTION("""COMPUTED_VALUE"""),106)</f>
        <v>106</v>
      </c>
      <c r="OZ85" s="19" t="str">
        <f ca="1">IFERROR(__xludf.DUMMYFUNCTION("""COMPUTED_VALUE"""),"Ярошенко  Р. В.")</f>
        <v>Ярошенко  Р. В.</v>
      </c>
      <c r="PA85" s="19" t="str">
        <f ca="1">IFERROR(__xludf.DUMMYFUNCTION("""COMPUTED_VALUE"""),"...")</f>
        <v>...</v>
      </c>
      <c r="PB85" s="19">
        <f ca="1">IFERROR(__xludf.DUMMYFUNCTION("""COMPUTED_VALUE"""),106)</f>
        <v>106</v>
      </c>
      <c r="PC85" s="19" t="str">
        <f ca="1">IFERROR(__xludf.DUMMYFUNCTION("""COMPUTED_VALUE"""),"Ярошенко  Р. В.")</f>
        <v>Ярошенко  Р. В.</v>
      </c>
      <c r="PD85" s="19" t="str">
        <f ca="1">IFERROR(__xludf.DUMMYFUNCTION("""COMPUTED_VALUE"""),"...")</f>
        <v>...</v>
      </c>
      <c r="PE85" s="19">
        <f ca="1">IFERROR(__xludf.DUMMYFUNCTION("""COMPUTED_VALUE"""),106)</f>
        <v>106</v>
      </c>
      <c r="PF85" s="19" t="str">
        <f ca="1">IFERROR(__xludf.DUMMYFUNCTION("""COMPUTED_VALUE"""),"Ярошенко  Р. В.")</f>
        <v>Ярошенко  Р. В.</v>
      </c>
      <c r="PG85" s="19" t="str">
        <f ca="1">IFERROR(__xludf.DUMMYFUNCTION("""COMPUTED_VALUE"""),"...")</f>
        <v>...</v>
      </c>
      <c r="PH85" s="19">
        <f ca="1">IFERROR(__xludf.DUMMYFUNCTION("""COMPUTED_VALUE"""),106)</f>
        <v>106</v>
      </c>
      <c r="PI85" s="19" t="str">
        <f ca="1">IFERROR(__xludf.DUMMYFUNCTION("""COMPUTED_VALUE"""),"Ярошенко  Р. В.")</f>
        <v>Ярошенко  Р. В.</v>
      </c>
      <c r="PJ85" s="19" t="str">
        <f ca="1">IFERROR(__xludf.DUMMYFUNCTION("""COMPUTED_VALUE"""),"...")</f>
        <v>...</v>
      </c>
      <c r="PK85" s="19">
        <f ca="1">IFERROR(__xludf.DUMMYFUNCTION("""COMPUTED_VALUE"""),106)</f>
        <v>106</v>
      </c>
      <c r="PL85" s="19" t="str">
        <f ca="1">IFERROR(__xludf.DUMMYFUNCTION("""COMPUTED_VALUE"""),"Ярошенко  Р. В.")</f>
        <v>Ярошенко  Р. В.</v>
      </c>
      <c r="PM85" s="19" t="str">
        <f ca="1">IFERROR(__xludf.DUMMYFUNCTION("""COMPUTED_VALUE"""),"...")</f>
        <v>...</v>
      </c>
      <c r="PN85" s="19">
        <f ca="1">IFERROR(__xludf.DUMMYFUNCTION("""COMPUTED_VALUE"""),106)</f>
        <v>106</v>
      </c>
      <c r="PO85" s="19" t="str">
        <f ca="1">IFERROR(__xludf.DUMMYFUNCTION("""COMPUTED_VALUE"""),"Ярошенко  Р. В.")</f>
        <v>Ярошенко  Р. В.</v>
      </c>
      <c r="PP85" s="19" t="str">
        <f ca="1">IFERROR(__xludf.DUMMYFUNCTION("""COMPUTED_VALUE"""),"...")</f>
        <v>...</v>
      </c>
      <c r="PQ85" s="19">
        <f ca="1">IFERROR(__xludf.DUMMYFUNCTION("""COMPUTED_VALUE"""),106)</f>
        <v>106</v>
      </c>
      <c r="PR85" s="19" t="str">
        <f ca="1">IFERROR(__xludf.DUMMYFUNCTION("""COMPUTED_VALUE"""),"Ярошенко  Р. В.")</f>
        <v>Ярошенко  Р. В.</v>
      </c>
      <c r="PS85" s="19" t="str">
        <f ca="1">IFERROR(__xludf.DUMMYFUNCTION("""COMPUTED_VALUE"""),"...")</f>
        <v>...</v>
      </c>
      <c r="PT85" s="19">
        <f ca="1">IFERROR(__xludf.DUMMYFUNCTION("""COMPUTED_VALUE"""),106)</f>
        <v>106</v>
      </c>
      <c r="PU85" s="19" t="str">
        <f ca="1">IFERROR(__xludf.DUMMYFUNCTION("""COMPUTED_VALUE"""),"Ярошенко  Р. В.")</f>
        <v>Ярошенко  Р. В.</v>
      </c>
      <c r="PV85" s="19" t="str">
        <f ca="1">IFERROR(__xludf.DUMMYFUNCTION("""COMPUTED_VALUE"""),"...")</f>
        <v>...</v>
      </c>
      <c r="PW85" s="19">
        <f ca="1">IFERROR(__xludf.DUMMYFUNCTION("""COMPUTED_VALUE"""),106)</f>
        <v>106</v>
      </c>
      <c r="PX85" s="19" t="str">
        <f ca="1">IFERROR(__xludf.DUMMYFUNCTION("""COMPUTED_VALUE"""),"Ярошенко  Р. В.")</f>
        <v>Ярошенко  Р. В.</v>
      </c>
      <c r="PY85" s="19" t="str">
        <f ca="1">IFERROR(__xludf.DUMMYFUNCTION("""COMPUTED_VALUE"""),"...")</f>
        <v>...</v>
      </c>
      <c r="PZ85" s="19">
        <f ca="1">IFERROR(__xludf.DUMMYFUNCTION("""COMPUTED_VALUE"""),106)</f>
        <v>106</v>
      </c>
      <c r="QA85" s="19" t="str">
        <f ca="1">IFERROR(__xludf.DUMMYFUNCTION("""COMPUTED_VALUE"""),"Ярошенко  Р. В.")</f>
        <v>Ярошенко  Р. В.</v>
      </c>
      <c r="QB85" s="19" t="str">
        <f ca="1">IFERROR(__xludf.DUMMYFUNCTION("""COMPUTED_VALUE"""),"...")</f>
        <v>...</v>
      </c>
      <c r="QC85" s="19">
        <f ca="1">IFERROR(__xludf.DUMMYFUNCTION("""COMPUTED_VALUE"""),106)</f>
        <v>106</v>
      </c>
      <c r="QD85" s="19" t="str">
        <f ca="1">IFERROR(__xludf.DUMMYFUNCTION("""COMPUTED_VALUE"""),"Ярошенко  Р. В.")</f>
        <v>Ярошенко  Р. В.</v>
      </c>
      <c r="QE85" s="19" t="str">
        <f ca="1">IFERROR(__xludf.DUMMYFUNCTION("""COMPUTED_VALUE"""),"...")</f>
        <v>...</v>
      </c>
      <c r="QF85" s="19">
        <f ca="1">IFERROR(__xludf.DUMMYFUNCTION("""COMPUTED_VALUE"""),106)</f>
        <v>106</v>
      </c>
      <c r="QG85" s="19" t="str">
        <f ca="1">IFERROR(__xludf.DUMMYFUNCTION("""COMPUTED_VALUE"""),"Ярошенко  Р. В.")</f>
        <v>Ярошенко  Р. В.</v>
      </c>
      <c r="QH85" s="19" t="str">
        <f ca="1">IFERROR(__xludf.DUMMYFUNCTION("""COMPUTED_VALUE"""),"...")</f>
        <v>...</v>
      </c>
      <c r="QI85" s="19">
        <f ca="1">IFERROR(__xludf.DUMMYFUNCTION("""COMPUTED_VALUE"""),106)</f>
        <v>106</v>
      </c>
      <c r="QJ85" s="19" t="str">
        <f ca="1">IFERROR(__xludf.DUMMYFUNCTION("""COMPUTED_VALUE"""),"Ярошенко  Р. В.")</f>
        <v>Ярошенко  Р. В.</v>
      </c>
      <c r="QK85" s="19" t="str">
        <f ca="1">IFERROR(__xludf.DUMMYFUNCTION("""COMPUTED_VALUE"""),"...")</f>
        <v>...</v>
      </c>
    </row>
    <row r="86" spans="1:453" ht="12.75">
      <c r="A86" s="17"/>
      <c r="B86" s="17" t="str">
        <f ca="1">IFERROR(__xludf.DUMMYFUNCTION("""COMPUTED_VALUE"""),"Слуга народу")</f>
        <v>Слуга народу</v>
      </c>
      <c r="C86" s="19"/>
      <c r="D86" s="19"/>
      <c r="E86" s="19" t="str">
        <f ca="1">IFERROR(__xludf.DUMMYFUNCTION("""COMPUTED_VALUE"""),"Слуга народу")</f>
        <v>Слуга народу</v>
      </c>
      <c r="F86" s="19"/>
      <c r="G86" s="19"/>
      <c r="H86" s="19" t="str">
        <f ca="1">IFERROR(__xludf.DUMMYFUNCTION("""COMPUTED_VALUE"""),"Слуга народу")</f>
        <v>Слуга народу</v>
      </c>
      <c r="I86" s="19"/>
      <c r="J86" s="19"/>
      <c r="K86" s="19" t="str">
        <f ca="1">IFERROR(__xludf.DUMMYFUNCTION("""COMPUTED_VALUE"""),"Слуга народу")</f>
        <v>Слуга народу</v>
      </c>
      <c r="L86" s="19"/>
      <c r="M86" s="19"/>
      <c r="N86" s="19" t="str">
        <f ca="1">IFERROR(__xludf.DUMMYFUNCTION("""COMPUTED_VALUE"""),"Слуга народу")</f>
        <v>Слуга народу</v>
      </c>
      <c r="O86" s="19"/>
      <c r="P86" s="19"/>
      <c r="Q86" s="19" t="str">
        <f ca="1">IFERROR(__xludf.DUMMYFUNCTION("""COMPUTED_VALUE"""),"Слуга народу")</f>
        <v>Слуга народу</v>
      </c>
      <c r="R86" s="19"/>
      <c r="S86" s="19"/>
      <c r="T86" s="19" t="str">
        <f ca="1">IFERROR(__xludf.DUMMYFUNCTION("""COMPUTED_VALUE"""),"Слуга народу")</f>
        <v>Слуга народу</v>
      </c>
      <c r="U86" s="19"/>
      <c r="V86" s="19"/>
      <c r="W86" s="19" t="str">
        <f ca="1">IFERROR(__xludf.DUMMYFUNCTION("""COMPUTED_VALUE"""),"Слуга народу")</f>
        <v>Слуга народу</v>
      </c>
      <c r="X86" s="19"/>
      <c r="Y86" s="19"/>
      <c r="Z86" s="19" t="str">
        <f ca="1">IFERROR(__xludf.DUMMYFUNCTION("""COMPUTED_VALUE"""),"Слуга народу")</f>
        <v>Слуга народу</v>
      </c>
      <c r="AA86" s="19"/>
      <c r="AB86" s="19"/>
      <c r="AC86" s="19" t="str">
        <f ca="1">IFERROR(__xludf.DUMMYFUNCTION("""COMPUTED_VALUE"""),"Слуга народу")</f>
        <v>Слуга народу</v>
      </c>
      <c r="AD86" s="19"/>
      <c r="AE86" s="19"/>
      <c r="AF86" s="19" t="str">
        <f ca="1">IFERROR(__xludf.DUMMYFUNCTION("""COMPUTED_VALUE"""),"Слуга народу")</f>
        <v>Слуга народу</v>
      </c>
      <c r="AG86" s="19"/>
      <c r="AH86" s="19"/>
      <c r="AI86" s="19" t="str">
        <f ca="1">IFERROR(__xludf.DUMMYFUNCTION("""COMPUTED_VALUE"""),"Слуга народу")</f>
        <v>Слуга народу</v>
      </c>
      <c r="AJ86" s="19"/>
      <c r="AK86" s="19"/>
      <c r="AL86" s="19" t="str">
        <f ca="1">IFERROR(__xludf.DUMMYFUNCTION("""COMPUTED_VALUE"""),"Слуга народу")</f>
        <v>Слуга народу</v>
      </c>
      <c r="AM86" s="19"/>
      <c r="AN86" s="19"/>
      <c r="AO86" s="19" t="str">
        <f ca="1">IFERROR(__xludf.DUMMYFUNCTION("""COMPUTED_VALUE"""),"Слуга народу")</f>
        <v>Слуга народу</v>
      </c>
      <c r="AP86" s="19"/>
      <c r="AQ86" s="19"/>
      <c r="AR86" s="19" t="str">
        <f ca="1">IFERROR(__xludf.DUMMYFUNCTION("""COMPUTED_VALUE"""),"Слуга народу")</f>
        <v>Слуга народу</v>
      </c>
      <c r="AS86" s="19"/>
      <c r="AT86" s="19"/>
      <c r="AU86" s="19" t="str">
        <f ca="1">IFERROR(__xludf.DUMMYFUNCTION("""COMPUTED_VALUE"""),"Слуга народу")</f>
        <v>Слуга народу</v>
      </c>
      <c r="AV86" s="19"/>
      <c r="AW86" s="19"/>
      <c r="AX86" s="19" t="str">
        <f ca="1">IFERROR(__xludf.DUMMYFUNCTION("""COMPUTED_VALUE"""),"Слуга народу")</f>
        <v>Слуга народу</v>
      </c>
      <c r="AY86" s="19"/>
      <c r="AZ86" s="19"/>
      <c r="BA86" s="19" t="str">
        <f ca="1">IFERROR(__xludf.DUMMYFUNCTION("""COMPUTED_VALUE"""),"Слуга народу")</f>
        <v>Слуга народу</v>
      </c>
      <c r="BB86" s="19"/>
      <c r="BC86" s="19"/>
      <c r="BD86" s="19" t="str">
        <f ca="1">IFERROR(__xludf.DUMMYFUNCTION("""COMPUTED_VALUE"""),"Слуга народу")</f>
        <v>Слуга народу</v>
      </c>
      <c r="BE86" s="19"/>
      <c r="BF86" s="19"/>
      <c r="BG86" s="19" t="str">
        <f ca="1">IFERROR(__xludf.DUMMYFUNCTION("""COMPUTED_VALUE"""),"Слуга народу")</f>
        <v>Слуга народу</v>
      </c>
      <c r="BH86" s="19"/>
      <c r="BI86" s="19"/>
      <c r="BJ86" s="19" t="str">
        <f ca="1">IFERROR(__xludf.DUMMYFUNCTION("""COMPUTED_VALUE"""),"Слуга народу")</f>
        <v>Слуга народу</v>
      </c>
      <c r="BK86" s="19"/>
      <c r="BL86" s="19"/>
      <c r="BM86" s="19" t="str">
        <f ca="1">IFERROR(__xludf.DUMMYFUNCTION("""COMPUTED_VALUE"""),"Слуга народу")</f>
        <v>Слуга народу</v>
      </c>
      <c r="BN86" s="19"/>
      <c r="BO86" s="19"/>
      <c r="BP86" s="19" t="str">
        <f ca="1">IFERROR(__xludf.DUMMYFUNCTION("""COMPUTED_VALUE"""),"Слуга народу")</f>
        <v>Слуга народу</v>
      </c>
      <c r="BQ86" s="19"/>
      <c r="BR86" s="19"/>
      <c r="BS86" s="19" t="str">
        <f ca="1">IFERROR(__xludf.DUMMYFUNCTION("""COMPUTED_VALUE"""),"Слуга народу")</f>
        <v>Слуга народу</v>
      </c>
      <c r="BT86" s="19"/>
      <c r="BU86" s="19"/>
      <c r="BV86" s="19" t="str">
        <f ca="1">IFERROR(__xludf.DUMMYFUNCTION("""COMPUTED_VALUE"""),"Слуга народу")</f>
        <v>Слуга народу</v>
      </c>
      <c r="BW86" s="19"/>
      <c r="BX86" s="19"/>
      <c r="BY86" s="19" t="str">
        <f ca="1">IFERROR(__xludf.DUMMYFUNCTION("""COMPUTED_VALUE"""),"Слуга народу")</f>
        <v>Слуга народу</v>
      </c>
      <c r="BZ86" s="19"/>
      <c r="CA86" s="19"/>
      <c r="CB86" s="19" t="str">
        <f ca="1">IFERROR(__xludf.DUMMYFUNCTION("""COMPUTED_VALUE"""),"Слуга народу")</f>
        <v>Слуга народу</v>
      </c>
      <c r="CC86" s="19"/>
      <c r="CD86" s="19"/>
      <c r="CE86" s="19" t="str">
        <f ca="1">IFERROR(__xludf.DUMMYFUNCTION("""COMPUTED_VALUE"""),"Слуга народу")</f>
        <v>Слуга народу</v>
      </c>
      <c r="CF86" s="19"/>
      <c r="CG86" s="19"/>
      <c r="CH86" s="19" t="str">
        <f ca="1">IFERROR(__xludf.DUMMYFUNCTION("""COMPUTED_VALUE"""),"Слуга народу")</f>
        <v>Слуга народу</v>
      </c>
      <c r="CI86" s="19"/>
      <c r="CJ86" s="19"/>
      <c r="CK86" s="19" t="str">
        <f ca="1">IFERROR(__xludf.DUMMYFUNCTION("""COMPUTED_VALUE"""),"Слуга народу")</f>
        <v>Слуга народу</v>
      </c>
      <c r="CL86" s="19"/>
      <c r="CM86" s="19"/>
      <c r="CN86" s="19" t="str">
        <f ca="1">IFERROR(__xludf.DUMMYFUNCTION("""COMPUTED_VALUE"""),"Слуга народу")</f>
        <v>Слуга народу</v>
      </c>
      <c r="CO86" s="19"/>
      <c r="CP86" s="19"/>
      <c r="CQ86" s="19" t="str">
        <f ca="1">IFERROR(__xludf.DUMMYFUNCTION("""COMPUTED_VALUE"""),"Слуга народу")</f>
        <v>Слуга народу</v>
      </c>
      <c r="CR86" s="19"/>
      <c r="CS86" s="19"/>
      <c r="CT86" s="19" t="str">
        <f ca="1">IFERROR(__xludf.DUMMYFUNCTION("""COMPUTED_VALUE"""),"Слуга народу")</f>
        <v>Слуга народу</v>
      </c>
      <c r="CU86" s="19"/>
      <c r="CV86" s="19"/>
      <c r="CW86" s="19" t="str">
        <f ca="1">IFERROR(__xludf.DUMMYFUNCTION("""COMPUTED_VALUE"""),"Слуга народу")</f>
        <v>Слуга народу</v>
      </c>
      <c r="CX86" s="19"/>
      <c r="CY86" s="19"/>
      <c r="CZ86" s="19" t="str">
        <f ca="1">IFERROR(__xludf.DUMMYFUNCTION("""COMPUTED_VALUE"""),"Слуга народу")</f>
        <v>Слуга народу</v>
      </c>
      <c r="DA86" s="19"/>
      <c r="DB86" s="19"/>
      <c r="DC86" s="19" t="str">
        <f ca="1">IFERROR(__xludf.DUMMYFUNCTION("""COMPUTED_VALUE"""),"Слуга народу")</f>
        <v>Слуга народу</v>
      </c>
      <c r="DD86" s="19"/>
      <c r="DE86" s="19"/>
      <c r="DF86" s="19" t="str">
        <f ca="1">IFERROR(__xludf.DUMMYFUNCTION("""COMPUTED_VALUE"""),"Слуга народу")</f>
        <v>Слуга народу</v>
      </c>
      <c r="DG86" s="19"/>
      <c r="DH86" s="19"/>
      <c r="DI86" s="19" t="str">
        <f ca="1">IFERROR(__xludf.DUMMYFUNCTION("""COMPUTED_VALUE"""),"Слуга народу")</f>
        <v>Слуга народу</v>
      </c>
      <c r="DJ86" s="19"/>
      <c r="DK86" s="19"/>
      <c r="DL86" s="19" t="str">
        <f ca="1">IFERROR(__xludf.DUMMYFUNCTION("""COMPUTED_VALUE"""),"Слуга народу")</f>
        <v>Слуга народу</v>
      </c>
      <c r="DM86" s="19"/>
      <c r="DN86" s="19"/>
      <c r="DO86" s="19" t="str">
        <f ca="1">IFERROR(__xludf.DUMMYFUNCTION("""COMPUTED_VALUE"""),"Слуга народу")</f>
        <v>Слуга народу</v>
      </c>
      <c r="DP86" s="19"/>
      <c r="DQ86" s="19"/>
      <c r="DR86" s="19" t="str">
        <f ca="1">IFERROR(__xludf.DUMMYFUNCTION("""COMPUTED_VALUE"""),"Слуга народу")</f>
        <v>Слуга народу</v>
      </c>
      <c r="DS86" s="19"/>
      <c r="DT86" s="19"/>
      <c r="DU86" s="19" t="str">
        <f ca="1">IFERROR(__xludf.DUMMYFUNCTION("""COMPUTED_VALUE"""),"Слуга народу")</f>
        <v>Слуга народу</v>
      </c>
      <c r="DV86" s="19"/>
      <c r="DW86" s="19"/>
      <c r="DX86" s="19" t="str">
        <f ca="1">IFERROR(__xludf.DUMMYFUNCTION("""COMPUTED_VALUE"""),"Слуга народу")</f>
        <v>Слуга народу</v>
      </c>
      <c r="DY86" s="19"/>
      <c r="DZ86" s="19"/>
      <c r="EA86" s="19" t="str">
        <f ca="1">IFERROR(__xludf.DUMMYFUNCTION("""COMPUTED_VALUE"""),"Слуга народу")</f>
        <v>Слуга народу</v>
      </c>
      <c r="EB86" s="19"/>
      <c r="EC86" s="19"/>
      <c r="ED86" s="19" t="str">
        <f ca="1">IFERROR(__xludf.DUMMYFUNCTION("""COMPUTED_VALUE"""),"Слуга народу")</f>
        <v>Слуга народу</v>
      </c>
      <c r="EE86" s="19"/>
      <c r="EF86" s="19"/>
      <c r="EG86" s="19" t="str">
        <f ca="1">IFERROR(__xludf.DUMMYFUNCTION("""COMPUTED_VALUE"""),"Слуга народу")</f>
        <v>Слуга народу</v>
      </c>
      <c r="EH86" s="19"/>
      <c r="EI86" s="19"/>
      <c r="EJ86" s="19" t="str">
        <f ca="1">IFERROR(__xludf.DUMMYFUNCTION("""COMPUTED_VALUE"""),"Слуга народу")</f>
        <v>Слуга народу</v>
      </c>
      <c r="EK86" s="19"/>
      <c r="EL86" s="19"/>
      <c r="EM86" s="19" t="str">
        <f ca="1">IFERROR(__xludf.DUMMYFUNCTION("""COMPUTED_VALUE"""),"Слуга народу")</f>
        <v>Слуга народу</v>
      </c>
      <c r="EN86" s="19"/>
      <c r="EO86" s="19"/>
      <c r="EP86" s="19" t="str">
        <f ca="1">IFERROR(__xludf.DUMMYFUNCTION("""COMPUTED_VALUE"""),"Слуга народу")</f>
        <v>Слуга народу</v>
      </c>
      <c r="EQ86" s="19"/>
      <c r="ER86" s="19"/>
      <c r="ES86" s="19" t="str">
        <f ca="1">IFERROR(__xludf.DUMMYFUNCTION("""COMPUTED_VALUE"""),"Слуга народу")</f>
        <v>Слуга народу</v>
      </c>
      <c r="ET86" s="19"/>
      <c r="EU86" s="19"/>
      <c r="EV86" s="19" t="str">
        <f ca="1">IFERROR(__xludf.DUMMYFUNCTION("""COMPUTED_VALUE"""),"Слуга народу")</f>
        <v>Слуга народу</v>
      </c>
      <c r="EW86" s="19"/>
      <c r="EX86" s="19"/>
      <c r="EY86" s="19" t="str">
        <f ca="1">IFERROR(__xludf.DUMMYFUNCTION("""COMPUTED_VALUE"""),"Слуга народу")</f>
        <v>Слуга народу</v>
      </c>
      <c r="EZ86" s="19"/>
      <c r="FA86" s="19"/>
      <c r="FB86" s="19" t="str">
        <f ca="1">IFERROR(__xludf.DUMMYFUNCTION("""COMPUTED_VALUE"""),"Слуга народу")</f>
        <v>Слуга народу</v>
      </c>
      <c r="FC86" s="19"/>
      <c r="FD86" s="19"/>
      <c r="FE86" s="19" t="str">
        <f ca="1">IFERROR(__xludf.DUMMYFUNCTION("""COMPUTED_VALUE"""),"Слуга народу")</f>
        <v>Слуга народу</v>
      </c>
      <c r="FF86" s="19"/>
      <c r="FG86" s="19"/>
      <c r="FH86" s="19" t="str">
        <f ca="1">IFERROR(__xludf.DUMMYFUNCTION("""COMPUTED_VALUE"""),"Слуга народу")</f>
        <v>Слуга народу</v>
      </c>
      <c r="FI86" s="19"/>
      <c r="FJ86" s="19"/>
      <c r="FK86" s="19" t="str">
        <f ca="1">IFERROR(__xludf.DUMMYFUNCTION("""COMPUTED_VALUE"""),"Слуга народу")</f>
        <v>Слуга народу</v>
      </c>
      <c r="FL86" s="19"/>
      <c r="FM86" s="19"/>
      <c r="FN86" s="19" t="str">
        <f ca="1">IFERROR(__xludf.DUMMYFUNCTION("""COMPUTED_VALUE"""),"Слуга народу")</f>
        <v>Слуга народу</v>
      </c>
      <c r="FO86" s="19"/>
      <c r="FP86" s="19"/>
      <c r="FQ86" s="19" t="str">
        <f ca="1">IFERROR(__xludf.DUMMYFUNCTION("""COMPUTED_VALUE"""),"Слуга народу")</f>
        <v>Слуга народу</v>
      </c>
      <c r="FR86" s="19"/>
      <c r="FS86" s="19"/>
      <c r="FT86" s="19" t="str">
        <f ca="1">IFERROR(__xludf.DUMMYFUNCTION("""COMPUTED_VALUE"""),"Слуга народу")</f>
        <v>Слуга народу</v>
      </c>
      <c r="FU86" s="19"/>
      <c r="FV86" s="19"/>
      <c r="FW86" s="19" t="str">
        <f ca="1">IFERROR(__xludf.DUMMYFUNCTION("""COMPUTED_VALUE"""),"Слуга народу")</f>
        <v>Слуга народу</v>
      </c>
      <c r="FX86" s="19"/>
      <c r="FY86" s="19"/>
      <c r="FZ86" s="19" t="str">
        <f ca="1">IFERROR(__xludf.DUMMYFUNCTION("""COMPUTED_VALUE"""),"Слуга народу")</f>
        <v>Слуга народу</v>
      </c>
      <c r="GA86" s="19"/>
      <c r="GB86" s="19"/>
      <c r="GC86" s="19" t="str">
        <f ca="1">IFERROR(__xludf.DUMMYFUNCTION("""COMPUTED_VALUE"""),"Слуга народу")</f>
        <v>Слуга народу</v>
      </c>
      <c r="GD86" s="19"/>
      <c r="GE86" s="19"/>
      <c r="GF86" s="19" t="str">
        <f ca="1">IFERROR(__xludf.DUMMYFUNCTION("""COMPUTED_VALUE"""),"Слуга народу")</f>
        <v>Слуга народу</v>
      </c>
      <c r="GG86" s="19"/>
      <c r="GH86" s="19"/>
      <c r="GI86" s="19" t="str">
        <f ca="1">IFERROR(__xludf.DUMMYFUNCTION("""COMPUTED_VALUE"""),"Слуга народу")</f>
        <v>Слуга народу</v>
      </c>
      <c r="GJ86" s="19"/>
      <c r="GK86" s="19"/>
      <c r="GL86" s="19" t="str">
        <f ca="1">IFERROR(__xludf.DUMMYFUNCTION("""COMPUTED_VALUE"""),"Слуга народу")</f>
        <v>Слуга народу</v>
      </c>
      <c r="GM86" s="19"/>
      <c r="GN86" s="19"/>
      <c r="GO86" s="19" t="str">
        <f ca="1">IFERROR(__xludf.DUMMYFUNCTION("""COMPUTED_VALUE"""),"Слуга народу")</f>
        <v>Слуга народу</v>
      </c>
      <c r="GP86" s="19"/>
      <c r="GQ86" s="19"/>
      <c r="GR86" s="19" t="str">
        <f ca="1">IFERROR(__xludf.DUMMYFUNCTION("""COMPUTED_VALUE"""),"Слуга народу")</f>
        <v>Слуга народу</v>
      </c>
      <c r="GS86" s="19"/>
      <c r="GT86" s="19"/>
      <c r="GU86" s="19" t="str">
        <f ca="1">IFERROR(__xludf.DUMMYFUNCTION("""COMPUTED_VALUE"""),"Слуга народу")</f>
        <v>Слуга народу</v>
      </c>
      <c r="GV86" s="19"/>
      <c r="GW86" s="19"/>
      <c r="GX86" s="19" t="str">
        <f ca="1">IFERROR(__xludf.DUMMYFUNCTION("""COMPUTED_VALUE"""),"Слуга народу")</f>
        <v>Слуга народу</v>
      </c>
      <c r="GY86" s="19"/>
      <c r="GZ86" s="19"/>
      <c r="HA86" s="19" t="str">
        <f ca="1">IFERROR(__xludf.DUMMYFUNCTION("""COMPUTED_VALUE"""),"Слуга народу")</f>
        <v>Слуга народу</v>
      </c>
      <c r="HB86" s="19"/>
      <c r="HC86" s="19"/>
      <c r="HD86" s="19" t="str">
        <f ca="1">IFERROR(__xludf.DUMMYFUNCTION("""COMPUTED_VALUE"""),"Слуга народу")</f>
        <v>Слуга народу</v>
      </c>
      <c r="HE86" s="19"/>
      <c r="HF86" s="19"/>
      <c r="HG86" s="19" t="str">
        <f ca="1">IFERROR(__xludf.DUMMYFUNCTION("""COMPUTED_VALUE"""),"Слуга народу")</f>
        <v>Слуга народу</v>
      </c>
      <c r="HH86" s="19"/>
      <c r="HI86" s="19"/>
      <c r="HJ86" s="19" t="str">
        <f ca="1">IFERROR(__xludf.DUMMYFUNCTION("""COMPUTED_VALUE"""),"Слуга народу")</f>
        <v>Слуга народу</v>
      </c>
      <c r="HK86" s="19"/>
      <c r="HL86" s="19"/>
      <c r="HM86" s="19" t="str">
        <f ca="1">IFERROR(__xludf.DUMMYFUNCTION("""COMPUTED_VALUE"""),"Слуга народу")</f>
        <v>Слуга народу</v>
      </c>
      <c r="HN86" s="19"/>
      <c r="HO86" s="19"/>
      <c r="HP86" s="19" t="str">
        <f ca="1">IFERROR(__xludf.DUMMYFUNCTION("""COMPUTED_VALUE"""),"Слуга народу")</f>
        <v>Слуга народу</v>
      </c>
      <c r="HQ86" s="19"/>
      <c r="HR86" s="19"/>
      <c r="HS86" s="19" t="str">
        <f ca="1">IFERROR(__xludf.DUMMYFUNCTION("""COMPUTED_VALUE"""),"Слуга народу")</f>
        <v>Слуга народу</v>
      </c>
      <c r="HT86" s="19"/>
      <c r="HU86" s="19"/>
      <c r="HV86" s="19" t="str">
        <f ca="1">IFERROR(__xludf.DUMMYFUNCTION("""COMPUTED_VALUE"""),"Слуга народу")</f>
        <v>Слуга народу</v>
      </c>
      <c r="HW86" s="19"/>
      <c r="HX86" s="19"/>
      <c r="HY86" s="19" t="str">
        <f ca="1">IFERROR(__xludf.DUMMYFUNCTION("""COMPUTED_VALUE"""),"Слуга народу")</f>
        <v>Слуга народу</v>
      </c>
      <c r="HZ86" s="19"/>
      <c r="IA86" s="19"/>
      <c r="IB86" s="19" t="str">
        <f ca="1">IFERROR(__xludf.DUMMYFUNCTION("""COMPUTED_VALUE"""),"Слуга народу")</f>
        <v>Слуга народу</v>
      </c>
      <c r="IC86" s="19"/>
      <c r="ID86" s="19"/>
      <c r="IE86" s="19" t="str">
        <f ca="1">IFERROR(__xludf.DUMMYFUNCTION("""COMPUTED_VALUE"""),"Слуга народу")</f>
        <v>Слуга народу</v>
      </c>
      <c r="IF86" s="19"/>
      <c r="IG86" s="19"/>
      <c r="IH86" s="19" t="str">
        <f ca="1">IFERROR(__xludf.DUMMYFUNCTION("""COMPUTED_VALUE"""),"Слуга народу")</f>
        <v>Слуга народу</v>
      </c>
      <c r="II86" s="19"/>
      <c r="IJ86" s="19"/>
      <c r="IK86" s="19" t="str">
        <f ca="1">IFERROR(__xludf.DUMMYFUNCTION("""COMPUTED_VALUE"""),"Слуга народу")</f>
        <v>Слуга народу</v>
      </c>
      <c r="IL86" s="19"/>
      <c r="IM86" s="19"/>
      <c r="IN86" s="19" t="str">
        <f ca="1">IFERROR(__xludf.DUMMYFUNCTION("""COMPUTED_VALUE"""),"Слуга народу")</f>
        <v>Слуга народу</v>
      </c>
      <c r="IO86" s="19"/>
      <c r="IP86" s="19"/>
      <c r="IQ86" s="19" t="str">
        <f ca="1">IFERROR(__xludf.DUMMYFUNCTION("""COMPUTED_VALUE"""),"Слуга народу")</f>
        <v>Слуга народу</v>
      </c>
      <c r="IR86" s="19"/>
      <c r="IS86" s="19"/>
      <c r="IT86" s="19" t="str">
        <f ca="1">IFERROR(__xludf.DUMMYFUNCTION("""COMPUTED_VALUE"""),"Слуга народу")</f>
        <v>Слуга народу</v>
      </c>
      <c r="IU86" s="19"/>
      <c r="IV86" s="19"/>
      <c r="IW86" s="19" t="str">
        <f ca="1">IFERROR(__xludf.DUMMYFUNCTION("""COMPUTED_VALUE"""),"Слуга народу")</f>
        <v>Слуга народу</v>
      </c>
      <c r="IX86" s="19"/>
      <c r="IY86" s="19"/>
      <c r="IZ86" s="19" t="str">
        <f ca="1">IFERROR(__xludf.DUMMYFUNCTION("""COMPUTED_VALUE"""),"Слуга народу")</f>
        <v>Слуга народу</v>
      </c>
      <c r="JA86" s="19"/>
      <c r="JB86" s="19"/>
      <c r="JC86" s="19" t="str">
        <f ca="1">IFERROR(__xludf.DUMMYFUNCTION("""COMPUTED_VALUE"""),"Слуга народу")</f>
        <v>Слуга народу</v>
      </c>
      <c r="JD86" s="19"/>
      <c r="JE86" s="19"/>
      <c r="JF86" s="19" t="str">
        <f ca="1">IFERROR(__xludf.DUMMYFUNCTION("""COMPUTED_VALUE"""),"Слуга народу")</f>
        <v>Слуга народу</v>
      </c>
      <c r="JG86" s="19"/>
      <c r="JH86" s="19"/>
      <c r="JI86" s="19" t="str">
        <f ca="1">IFERROR(__xludf.DUMMYFUNCTION("""COMPUTED_VALUE"""),"Слуга народу")</f>
        <v>Слуга народу</v>
      </c>
      <c r="JJ86" s="19"/>
      <c r="JK86" s="19"/>
      <c r="JL86" s="19" t="str">
        <f ca="1">IFERROR(__xludf.DUMMYFUNCTION("""COMPUTED_VALUE"""),"Слуга народу")</f>
        <v>Слуга народу</v>
      </c>
      <c r="JM86" s="19"/>
      <c r="JN86" s="19"/>
      <c r="JO86" s="19" t="str">
        <f ca="1">IFERROR(__xludf.DUMMYFUNCTION("""COMPUTED_VALUE"""),"Слуга народу")</f>
        <v>Слуга народу</v>
      </c>
      <c r="JP86" s="19"/>
      <c r="JQ86" s="19"/>
      <c r="JR86" s="19" t="str">
        <f ca="1">IFERROR(__xludf.DUMMYFUNCTION("""COMPUTED_VALUE"""),"Слуга народу")</f>
        <v>Слуга народу</v>
      </c>
      <c r="JS86" s="19"/>
      <c r="JT86" s="19"/>
      <c r="JU86" s="19" t="str">
        <f ca="1">IFERROR(__xludf.DUMMYFUNCTION("""COMPUTED_VALUE"""),"Слуга народу")</f>
        <v>Слуга народу</v>
      </c>
      <c r="JV86" s="19"/>
      <c r="JW86" s="19"/>
      <c r="JX86" s="19" t="str">
        <f ca="1">IFERROR(__xludf.DUMMYFUNCTION("""COMPUTED_VALUE"""),"Слуга народу")</f>
        <v>Слуга народу</v>
      </c>
      <c r="JY86" s="19"/>
      <c r="JZ86" s="19"/>
      <c r="KA86" s="19" t="str">
        <f ca="1">IFERROR(__xludf.DUMMYFUNCTION("""COMPUTED_VALUE"""),"Слуга народу")</f>
        <v>Слуга народу</v>
      </c>
      <c r="KB86" s="19"/>
      <c r="KC86" s="19"/>
      <c r="KD86" s="19" t="str">
        <f ca="1">IFERROR(__xludf.DUMMYFUNCTION("""COMPUTED_VALUE"""),"Слуга народу")</f>
        <v>Слуга народу</v>
      </c>
      <c r="KE86" s="19"/>
      <c r="KF86" s="19"/>
      <c r="KG86" s="19" t="str">
        <f ca="1">IFERROR(__xludf.DUMMYFUNCTION("""COMPUTED_VALUE"""),"Слуга народу")</f>
        <v>Слуга народу</v>
      </c>
      <c r="KH86" s="19"/>
      <c r="KI86" s="19"/>
      <c r="KJ86" s="19" t="str">
        <f ca="1">IFERROR(__xludf.DUMMYFUNCTION("""COMPUTED_VALUE"""),"Слуга народу")</f>
        <v>Слуга народу</v>
      </c>
      <c r="KK86" s="19"/>
      <c r="KL86" s="19"/>
      <c r="KM86" s="19" t="str">
        <f ca="1">IFERROR(__xludf.DUMMYFUNCTION("""COMPUTED_VALUE"""),"Слуга народу")</f>
        <v>Слуга народу</v>
      </c>
      <c r="KN86" s="19"/>
      <c r="KO86" s="19"/>
      <c r="KP86" s="19" t="str">
        <f ca="1">IFERROR(__xludf.DUMMYFUNCTION("""COMPUTED_VALUE"""),"Слуга народу")</f>
        <v>Слуга народу</v>
      </c>
      <c r="KQ86" s="19"/>
      <c r="KR86" s="19"/>
      <c r="KS86" s="19" t="str">
        <f ca="1">IFERROR(__xludf.DUMMYFUNCTION("""COMPUTED_VALUE"""),"Слуга народу")</f>
        <v>Слуга народу</v>
      </c>
      <c r="KT86" s="19"/>
      <c r="KU86" s="19"/>
      <c r="KV86" s="19" t="str">
        <f ca="1">IFERROR(__xludf.DUMMYFUNCTION("""COMPUTED_VALUE"""),"Слуга народу")</f>
        <v>Слуга народу</v>
      </c>
      <c r="KW86" s="19"/>
      <c r="KX86" s="19"/>
      <c r="KY86" s="19" t="str">
        <f ca="1">IFERROR(__xludf.DUMMYFUNCTION("""COMPUTED_VALUE"""),"Слуга народу")</f>
        <v>Слуга народу</v>
      </c>
      <c r="KZ86" s="19"/>
      <c r="LA86" s="19"/>
      <c r="LB86" s="19" t="str">
        <f ca="1">IFERROR(__xludf.DUMMYFUNCTION("""COMPUTED_VALUE"""),"Слуга народу")</f>
        <v>Слуга народу</v>
      </c>
      <c r="LC86" s="19"/>
      <c r="LD86" s="19"/>
      <c r="LE86" s="19" t="str">
        <f ca="1">IFERROR(__xludf.DUMMYFUNCTION("""COMPUTED_VALUE"""),"Слуга народу")</f>
        <v>Слуга народу</v>
      </c>
      <c r="LF86" s="19"/>
      <c r="LG86" s="19"/>
      <c r="LH86" s="19" t="str">
        <f ca="1">IFERROR(__xludf.DUMMYFUNCTION("""COMPUTED_VALUE"""),"Слуга народу")</f>
        <v>Слуга народу</v>
      </c>
      <c r="LI86" s="19"/>
      <c r="LJ86" s="19"/>
      <c r="LK86" s="19" t="str">
        <f ca="1">IFERROR(__xludf.DUMMYFUNCTION("""COMPUTED_VALUE"""),"Слуга народу")</f>
        <v>Слуга народу</v>
      </c>
      <c r="LL86" s="19"/>
      <c r="LM86" s="19"/>
      <c r="LN86" s="19" t="str">
        <f ca="1">IFERROR(__xludf.DUMMYFUNCTION("""COMPUTED_VALUE"""),"Слуга народу")</f>
        <v>Слуга народу</v>
      </c>
      <c r="LO86" s="19"/>
      <c r="LP86" s="19"/>
      <c r="LQ86" s="19" t="str">
        <f ca="1">IFERROR(__xludf.DUMMYFUNCTION("""COMPUTED_VALUE"""),"Слуга народу")</f>
        <v>Слуга народу</v>
      </c>
      <c r="LR86" s="19"/>
      <c r="LS86" s="19"/>
      <c r="LT86" s="19" t="str">
        <f ca="1">IFERROR(__xludf.DUMMYFUNCTION("""COMPUTED_VALUE"""),"Слуга народу")</f>
        <v>Слуга народу</v>
      </c>
      <c r="LU86" s="19"/>
      <c r="LV86" s="19"/>
      <c r="LW86" s="19" t="str">
        <f ca="1">IFERROR(__xludf.DUMMYFUNCTION("""COMPUTED_VALUE"""),"Слуга народу")</f>
        <v>Слуга народу</v>
      </c>
      <c r="LX86" s="19"/>
      <c r="LY86" s="19"/>
      <c r="LZ86" s="19" t="str">
        <f ca="1">IFERROR(__xludf.DUMMYFUNCTION("""COMPUTED_VALUE"""),"Слуга народу")</f>
        <v>Слуга народу</v>
      </c>
      <c r="MA86" s="19"/>
      <c r="MB86" s="19"/>
      <c r="MC86" s="19" t="str">
        <f ca="1">IFERROR(__xludf.DUMMYFUNCTION("""COMPUTED_VALUE"""),"Слуга народу")</f>
        <v>Слуга народу</v>
      </c>
      <c r="MD86" s="19"/>
      <c r="ME86" s="19"/>
      <c r="MF86" s="19" t="str">
        <f ca="1">IFERROR(__xludf.DUMMYFUNCTION("""COMPUTED_VALUE"""),"Слуга народу")</f>
        <v>Слуга народу</v>
      </c>
      <c r="MG86" s="19"/>
      <c r="MH86" s="19"/>
      <c r="MI86" s="19" t="str">
        <f ca="1">IFERROR(__xludf.DUMMYFUNCTION("""COMPUTED_VALUE"""),"Слуга народу")</f>
        <v>Слуга народу</v>
      </c>
      <c r="MJ86" s="19"/>
      <c r="MK86" s="19"/>
      <c r="ML86" s="19" t="str">
        <f ca="1">IFERROR(__xludf.DUMMYFUNCTION("""COMPUTED_VALUE"""),"Слуга народу")</f>
        <v>Слуга народу</v>
      </c>
      <c r="MM86" s="19"/>
      <c r="MN86" s="19"/>
      <c r="MO86" s="19" t="str">
        <f ca="1">IFERROR(__xludf.DUMMYFUNCTION("""COMPUTED_VALUE"""),"Слуга народу")</f>
        <v>Слуга народу</v>
      </c>
      <c r="MP86" s="19"/>
      <c r="MQ86" s="19"/>
      <c r="MR86" s="19" t="str">
        <f ca="1">IFERROR(__xludf.DUMMYFUNCTION("""COMPUTED_VALUE"""),"Слуга народу")</f>
        <v>Слуга народу</v>
      </c>
      <c r="MS86" s="19"/>
      <c r="MT86" s="19"/>
      <c r="MU86" s="19" t="str">
        <f ca="1">IFERROR(__xludf.DUMMYFUNCTION("""COMPUTED_VALUE"""),"Слуга народу")</f>
        <v>Слуга народу</v>
      </c>
      <c r="MV86" s="19"/>
      <c r="MW86" s="19"/>
      <c r="MX86" s="19" t="str">
        <f ca="1">IFERROR(__xludf.DUMMYFUNCTION("""COMPUTED_VALUE"""),"Слуга народу")</f>
        <v>Слуга народу</v>
      </c>
      <c r="MY86" s="19"/>
      <c r="MZ86" s="19"/>
      <c r="NA86" s="19" t="str">
        <f ca="1">IFERROR(__xludf.DUMMYFUNCTION("""COMPUTED_VALUE"""),"Слуга народу")</f>
        <v>Слуга народу</v>
      </c>
      <c r="NB86" s="19"/>
      <c r="NC86" s="19"/>
      <c r="ND86" s="19" t="str">
        <f ca="1">IFERROR(__xludf.DUMMYFUNCTION("""COMPUTED_VALUE"""),"Слуга народу")</f>
        <v>Слуга народу</v>
      </c>
      <c r="NE86" s="19"/>
      <c r="NF86" s="19"/>
      <c r="NG86" s="19" t="str">
        <f ca="1">IFERROR(__xludf.DUMMYFUNCTION("""COMPUTED_VALUE"""),"Слуга народу")</f>
        <v>Слуга народу</v>
      </c>
      <c r="NH86" s="19"/>
      <c r="NI86" s="19"/>
      <c r="NJ86" s="19" t="str">
        <f ca="1">IFERROR(__xludf.DUMMYFUNCTION("""COMPUTED_VALUE"""),"Слуга народу")</f>
        <v>Слуга народу</v>
      </c>
      <c r="NK86" s="19"/>
      <c r="NL86" s="19"/>
      <c r="NM86" s="19" t="str">
        <f ca="1">IFERROR(__xludf.DUMMYFUNCTION("""COMPUTED_VALUE"""),"Слуга народу")</f>
        <v>Слуга народу</v>
      </c>
      <c r="NN86" s="19"/>
      <c r="NO86" s="19"/>
      <c r="NP86" s="19" t="str">
        <f ca="1">IFERROR(__xludf.DUMMYFUNCTION("""COMPUTED_VALUE"""),"Слуга народу")</f>
        <v>Слуга народу</v>
      </c>
      <c r="NQ86" s="19"/>
      <c r="NR86" s="19"/>
      <c r="NS86" s="19" t="str">
        <f ca="1">IFERROR(__xludf.DUMMYFUNCTION("""COMPUTED_VALUE"""),"Слуга народу")</f>
        <v>Слуга народу</v>
      </c>
      <c r="NT86" s="19"/>
      <c r="NU86" s="19"/>
      <c r="NV86" s="19" t="str">
        <f ca="1">IFERROR(__xludf.DUMMYFUNCTION("""COMPUTED_VALUE"""),"Слуга народу")</f>
        <v>Слуга народу</v>
      </c>
      <c r="NW86" s="19"/>
      <c r="NX86" s="19"/>
      <c r="NY86" s="19" t="str">
        <f ca="1">IFERROR(__xludf.DUMMYFUNCTION("""COMPUTED_VALUE"""),"Слуга народу")</f>
        <v>Слуга народу</v>
      </c>
      <c r="NZ86" s="19"/>
      <c r="OA86" s="19"/>
      <c r="OB86" s="19" t="str">
        <f ca="1">IFERROR(__xludf.DUMMYFUNCTION("""COMPUTED_VALUE"""),"Слуга народу")</f>
        <v>Слуга народу</v>
      </c>
      <c r="OC86" s="19"/>
      <c r="OD86" s="19"/>
      <c r="OE86" s="19" t="str">
        <f ca="1">IFERROR(__xludf.DUMMYFUNCTION("""COMPUTED_VALUE"""),"Слуга народу")</f>
        <v>Слуга народу</v>
      </c>
      <c r="OF86" s="19"/>
      <c r="OG86" s="19"/>
      <c r="OH86" s="19" t="str">
        <f ca="1">IFERROR(__xludf.DUMMYFUNCTION("""COMPUTED_VALUE"""),"Слуга народу")</f>
        <v>Слуга народу</v>
      </c>
      <c r="OI86" s="19"/>
      <c r="OJ86" s="19"/>
      <c r="OK86" s="19" t="str">
        <f ca="1">IFERROR(__xludf.DUMMYFUNCTION("""COMPUTED_VALUE"""),"Слуга народу")</f>
        <v>Слуга народу</v>
      </c>
      <c r="OL86" s="19"/>
      <c r="OM86" s="19"/>
      <c r="ON86" s="19" t="str">
        <f ca="1">IFERROR(__xludf.DUMMYFUNCTION("""COMPUTED_VALUE"""),"Слуга народу")</f>
        <v>Слуга народу</v>
      </c>
      <c r="OO86" s="19"/>
      <c r="OP86" s="19"/>
      <c r="OQ86" s="19" t="str">
        <f ca="1">IFERROR(__xludf.DUMMYFUNCTION("""COMPUTED_VALUE"""),"Слуга народу")</f>
        <v>Слуга народу</v>
      </c>
      <c r="OR86" s="19"/>
      <c r="OS86" s="19"/>
      <c r="OT86" s="19" t="str">
        <f ca="1">IFERROR(__xludf.DUMMYFUNCTION("""COMPUTED_VALUE"""),"Слуга народу")</f>
        <v>Слуга народу</v>
      </c>
      <c r="OU86" s="19"/>
      <c r="OV86" s="19"/>
      <c r="OW86" s="19" t="str">
        <f ca="1">IFERROR(__xludf.DUMMYFUNCTION("""COMPUTED_VALUE"""),"Слуга народу")</f>
        <v>Слуга народу</v>
      </c>
      <c r="OX86" s="19"/>
      <c r="OY86" s="19"/>
      <c r="OZ86" s="19" t="str">
        <f ca="1">IFERROR(__xludf.DUMMYFUNCTION("""COMPUTED_VALUE"""),"Слуга народу")</f>
        <v>Слуга народу</v>
      </c>
      <c r="PA86" s="19"/>
      <c r="PB86" s="19"/>
      <c r="PC86" s="19" t="str">
        <f ca="1">IFERROR(__xludf.DUMMYFUNCTION("""COMPUTED_VALUE"""),"Слуга народу")</f>
        <v>Слуга народу</v>
      </c>
      <c r="PD86" s="19"/>
      <c r="PE86" s="19"/>
      <c r="PF86" s="19" t="str">
        <f ca="1">IFERROR(__xludf.DUMMYFUNCTION("""COMPUTED_VALUE"""),"Слуга народу")</f>
        <v>Слуга народу</v>
      </c>
      <c r="PG86" s="19"/>
      <c r="PH86" s="19"/>
      <c r="PI86" s="19" t="str">
        <f ca="1">IFERROR(__xludf.DUMMYFUNCTION("""COMPUTED_VALUE"""),"Слуга народу")</f>
        <v>Слуга народу</v>
      </c>
      <c r="PJ86" s="19"/>
      <c r="PK86" s="19"/>
      <c r="PL86" s="19" t="str">
        <f ca="1">IFERROR(__xludf.DUMMYFUNCTION("""COMPUTED_VALUE"""),"Слуга народу")</f>
        <v>Слуга народу</v>
      </c>
      <c r="PM86" s="19"/>
      <c r="PN86" s="19"/>
      <c r="PO86" s="19" t="str">
        <f ca="1">IFERROR(__xludf.DUMMYFUNCTION("""COMPUTED_VALUE"""),"Слуга народу")</f>
        <v>Слуга народу</v>
      </c>
      <c r="PP86" s="19"/>
      <c r="PQ86" s="19"/>
      <c r="PR86" s="19" t="str">
        <f ca="1">IFERROR(__xludf.DUMMYFUNCTION("""COMPUTED_VALUE"""),"Слуга народу")</f>
        <v>Слуга народу</v>
      </c>
      <c r="PS86" s="19"/>
      <c r="PT86" s="19"/>
      <c r="PU86" s="19" t="str">
        <f ca="1">IFERROR(__xludf.DUMMYFUNCTION("""COMPUTED_VALUE"""),"Слуга народу")</f>
        <v>Слуга народу</v>
      </c>
      <c r="PV86" s="19"/>
      <c r="PW86" s="19"/>
      <c r="PX86" s="19" t="str">
        <f ca="1">IFERROR(__xludf.DUMMYFUNCTION("""COMPUTED_VALUE"""),"Слуга народу")</f>
        <v>Слуга народу</v>
      </c>
      <c r="PY86" s="19"/>
      <c r="PZ86" s="19"/>
      <c r="QA86" s="19" t="str">
        <f ca="1">IFERROR(__xludf.DUMMYFUNCTION("""COMPUTED_VALUE"""),"Слуга народу")</f>
        <v>Слуга народу</v>
      </c>
      <c r="QB86" s="19"/>
      <c r="QC86" s="19"/>
      <c r="QD86" s="19" t="str">
        <f ca="1">IFERROR(__xludf.DUMMYFUNCTION("""COMPUTED_VALUE"""),"Слуга народу")</f>
        <v>Слуга народу</v>
      </c>
      <c r="QE86" s="19"/>
      <c r="QF86" s="19"/>
      <c r="QG86" s="19" t="str">
        <f ca="1">IFERROR(__xludf.DUMMYFUNCTION("""COMPUTED_VALUE"""),"Слуга народу")</f>
        <v>Слуга народу</v>
      </c>
      <c r="QH86" s="19"/>
      <c r="QI86" s="19"/>
      <c r="QJ86" s="19" t="str">
        <f ca="1">IFERROR(__xludf.DUMMYFUNCTION("""COMPUTED_VALUE"""),"Слуга народу")</f>
        <v>Слуга народу</v>
      </c>
      <c r="QK86" s="19"/>
    </row>
    <row r="87" spans="1:453" ht="12.75">
      <c r="A87" s="17">
        <f ca="1">IFERROR(__xludf.DUMMYFUNCTION("""COMPUTED_VALUE"""),72)</f>
        <v>72</v>
      </c>
      <c r="B87" s="17" t="str">
        <f ca="1">IFERROR(__xludf.DUMMYFUNCTION("""COMPUTED_VALUE"""),"Бурдукова В. В.")</f>
        <v>Бурдукова В. В.</v>
      </c>
      <c r="C87" s="19" t="str">
        <f ca="1">IFERROR(__xludf.DUMMYFUNCTION("""COMPUTED_VALUE"""),"За")</f>
        <v>За</v>
      </c>
      <c r="D87" s="19">
        <f ca="1">IFERROR(__xludf.DUMMYFUNCTION("""COMPUTED_VALUE"""),72)</f>
        <v>72</v>
      </c>
      <c r="E87" s="19" t="str">
        <f ca="1">IFERROR(__xludf.DUMMYFUNCTION("""COMPUTED_VALUE"""),"Бурдукова В. В.")</f>
        <v>Бурдукова В. В.</v>
      </c>
      <c r="F87" s="19" t="str">
        <f ca="1">IFERROR(__xludf.DUMMYFUNCTION("""COMPUTED_VALUE"""),"За")</f>
        <v>За</v>
      </c>
      <c r="G87" s="19">
        <f ca="1">IFERROR(__xludf.DUMMYFUNCTION("""COMPUTED_VALUE"""),72)</f>
        <v>72</v>
      </c>
      <c r="H87" s="19" t="str">
        <f ca="1">IFERROR(__xludf.DUMMYFUNCTION("""COMPUTED_VALUE"""),"Бурдукова В. В.")</f>
        <v>Бурдукова В. В.</v>
      </c>
      <c r="I87" s="19" t="str">
        <f ca="1">IFERROR(__xludf.DUMMYFUNCTION("""COMPUTED_VALUE"""),"За")</f>
        <v>За</v>
      </c>
      <c r="J87" s="19">
        <f ca="1">IFERROR(__xludf.DUMMYFUNCTION("""COMPUTED_VALUE"""),72)</f>
        <v>72</v>
      </c>
      <c r="K87" s="19" t="str">
        <f ca="1">IFERROR(__xludf.DUMMYFUNCTION("""COMPUTED_VALUE"""),"Бурдукова В. В.")</f>
        <v>Бурдукова В. В.</v>
      </c>
      <c r="L87" s="19" t="str">
        <f ca="1">IFERROR(__xludf.DUMMYFUNCTION("""COMPUTED_VALUE"""),"За")</f>
        <v>За</v>
      </c>
      <c r="M87" s="19">
        <f ca="1">IFERROR(__xludf.DUMMYFUNCTION("""COMPUTED_VALUE"""),72)</f>
        <v>72</v>
      </c>
      <c r="N87" s="19" t="str">
        <f ca="1">IFERROR(__xludf.DUMMYFUNCTION("""COMPUTED_VALUE"""),"Бурдукова В. В.")</f>
        <v>Бурдукова В. В.</v>
      </c>
      <c r="O87" s="19" t="str">
        <f ca="1">IFERROR(__xludf.DUMMYFUNCTION("""COMPUTED_VALUE"""),"За")</f>
        <v>За</v>
      </c>
      <c r="P87" s="19">
        <f ca="1">IFERROR(__xludf.DUMMYFUNCTION("""COMPUTED_VALUE"""),72)</f>
        <v>72</v>
      </c>
      <c r="Q87" s="19" t="str">
        <f ca="1">IFERROR(__xludf.DUMMYFUNCTION("""COMPUTED_VALUE"""),"Бурдукова В. В.")</f>
        <v>Бурдукова В. В.</v>
      </c>
      <c r="R87" s="19" t="str">
        <f ca="1">IFERROR(__xludf.DUMMYFUNCTION("""COMPUTED_VALUE"""),"За")</f>
        <v>За</v>
      </c>
      <c r="S87" s="19">
        <f ca="1">IFERROR(__xludf.DUMMYFUNCTION("""COMPUTED_VALUE"""),72)</f>
        <v>72</v>
      </c>
      <c r="T87" s="19" t="str">
        <f ca="1">IFERROR(__xludf.DUMMYFUNCTION("""COMPUTED_VALUE"""),"Бурдукова В. В.")</f>
        <v>Бурдукова В. В.</v>
      </c>
      <c r="U87" s="19" t="str">
        <f ca="1">IFERROR(__xludf.DUMMYFUNCTION("""COMPUTED_VALUE"""),"Не голосував")</f>
        <v>Не голосував</v>
      </c>
      <c r="V87" s="19">
        <f ca="1">IFERROR(__xludf.DUMMYFUNCTION("""COMPUTED_VALUE"""),72)</f>
        <v>72</v>
      </c>
      <c r="W87" s="19" t="str">
        <f ca="1">IFERROR(__xludf.DUMMYFUNCTION("""COMPUTED_VALUE"""),"Бурдукова В. В.")</f>
        <v>Бурдукова В. В.</v>
      </c>
      <c r="X87" s="19" t="str">
        <f ca="1">IFERROR(__xludf.DUMMYFUNCTION("""COMPUTED_VALUE"""),"Не голосував")</f>
        <v>Не голосував</v>
      </c>
      <c r="Y87" s="19">
        <f ca="1">IFERROR(__xludf.DUMMYFUNCTION("""COMPUTED_VALUE"""),72)</f>
        <v>72</v>
      </c>
      <c r="Z87" s="19" t="str">
        <f ca="1">IFERROR(__xludf.DUMMYFUNCTION("""COMPUTED_VALUE"""),"Бурдукова В. В.")</f>
        <v>Бурдукова В. В.</v>
      </c>
      <c r="AA87" s="19" t="str">
        <f ca="1">IFERROR(__xludf.DUMMYFUNCTION("""COMPUTED_VALUE"""),"Не голосував")</f>
        <v>Не голосував</v>
      </c>
      <c r="AB87" s="19">
        <f ca="1">IFERROR(__xludf.DUMMYFUNCTION("""COMPUTED_VALUE"""),72)</f>
        <v>72</v>
      </c>
      <c r="AC87" s="19" t="str">
        <f ca="1">IFERROR(__xludf.DUMMYFUNCTION("""COMPUTED_VALUE"""),"Бурдукова В. В.")</f>
        <v>Бурдукова В. В.</v>
      </c>
      <c r="AD87" s="19" t="str">
        <f ca="1">IFERROR(__xludf.DUMMYFUNCTION("""COMPUTED_VALUE"""),"За")</f>
        <v>За</v>
      </c>
      <c r="AE87" s="19">
        <f ca="1">IFERROR(__xludf.DUMMYFUNCTION("""COMPUTED_VALUE"""),72)</f>
        <v>72</v>
      </c>
      <c r="AF87" s="19" t="str">
        <f ca="1">IFERROR(__xludf.DUMMYFUNCTION("""COMPUTED_VALUE"""),"Бурдукова В. В.")</f>
        <v>Бурдукова В. В.</v>
      </c>
      <c r="AG87" s="19" t="str">
        <f ca="1">IFERROR(__xludf.DUMMYFUNCTION("""COMPUTED_VALUE"""),"За")</f>
        <v>За</v>
      </c>
      <c r="AH87" s="19">
        <f ca="1">IFERROR(__xludf.DUMMYFUNCTION("""COMPUTED_VALUE"""),72)</f>
        <v>72</v>
      </c>
      <c r="AI87" s="19" t="str">
        <f ca="1">IFERROR(__xludf.DUMMYFUNCTION("""COMPUTED_VALUE"""),"Бурдукова В. В.")</f>
        <v>Бурдукова В. В.</v>
      </c>
      <c r="AJ87" s="19" t="str">
        <f ca="1">IFERROR(__xludf.DUMMYFUNCTION("""COMPUTED_VALUE"""),"За")</f>
        <v>За</v>
      </c>
      <c r="AK87" s="19">
        <f ca="1">IFERROR(__xludf.DUMMYFUNCTION("""COMPUTED_VALUE"""),72)</f>
        <v>72</v>
      </c>
      <c r="AL87" s="19" t="str">
        <f ca="1">IFERROR(__xludf.DUMMYFUNCTION("""COMPUTED_VALUE"""),"Бурдукова В. В.")</f>
        <v>Бурдукова В. В.</v>
      </c>
      <c r="AM87" s="19" t="str">
        <f ca="1">IFERROR(__xludf.DUMMYFUNCTION("""COMPUTED_VALUE"""),"Не голосував")</f>
        <v>Не голосував</v>
      </c>
      <c r="AN87" s="19">
        <f ca="1">IFERROR(__xludf.DUMMYFUNCTION("""COMPUTED_VALUE"""),72)</f>
        <v>72</v>
      </c>
      <c r="AO87" s="19" t="str">
        <f ca="1">IFERROR(__xludf.DUMMYFUNCTION("""COMPUTED_VALUE"""),"Бурдукова В. В.")</f>
        <v>Бурдукова В. В.</v>
      </c>
      <c r="AP87" s="19" t="str">
        <f ca="1">IFERROR(__xludf.DUMMYFUNCTION("""COMPUTED_VALUE"""),"За")</f>
        <v>За</v>
      </c>
      <c r="AQ87" s="19">
        <f ca="1">IFERROR(__xludf.DUMMYFUNCTION("""COMPUTED_VALUE"""),72)</f>
        <v>72</v>
      </c>
      <c r="AR87" s="19" t="str">
        <f ca="1">IFERROR(__xludf.DUMMYFUNCTION("""COMPUTED_VALUE"""),"Бурдукова В. В.")</f>
        <v>Бурдукова В. В.</v>
      </c>
      <c r="AS87" s="19" t="str">
        <f ca="1">IFERROR(__xludf.DUMMYFUNCTION("""COMPUTED_VALUE"""),"За")</f>
        <v>За</v>
      </c>
      <c r="AT87" s="19">
        <f ca="1">IFERROR(__xludf.DUMMYFUNCTION("""COMPUTED_VALUE"""),72)</f>
        <v>72</v>
      </c>
      <c r="AU87" s="19" t="str">
        <f ca="1">IFERROR(__xludf.DUMMYFUNCTION("""COMPUTED_VALUE"""),"Бурдукова В. В.")</f>
        <v>Бурдукова В. В.</v>
      </c>
      <c r="AV87" s="19" t="str">
        <f ca="1">IFERROR(__xludf.DUMMYFUNCTION("""COMPUTED_VALUE"""),"Не голосував")</f>
        <v>Не голосував</v>
      </c>
      <c r="AW87" s="19">
        <f ca="1">IFERROR(__xludf.DUMMYFUNCTION("""COMPUTED_VALUE"""),72)</f>
        <v>72</v>
      </c>
      <c r="AX87" s="19" t="str">
        <f ca="1">IFERROR(__xludf.DUMMYFUNCTION("""COMPUTED_VALUE"""),"Бурдукова В. В.")</f>
        <v>Бурдукова В. В.</v>
      </c>
      <c r="AY87" s="19" t="str">
        <f ca="1">IFERROR(__xludf.DUMMYFUNCTION("""COMPUTED_VALUE"""),"За")</f>
        <v>За</v>
      </c>
      <c r="AZ87" s="19">
        <f ca="1">IFERROR(__xludf.DUMMYFUNCTION("""COMPUTED_VALUE"""),72)</f>
        <v>72</v>
      </c>
      <c r="BA87" s="19" t="str">
        <f ca="1">IFERROR(__xludf.DUMMYFUNCTION("""COMPUTED_VALUE"""),"Бурдукова В. В.")</f>
        <v>Бурдукова В. В.</v>
      </c>
      <c r="BB87" s="19" t="str">
        <f ca="1">IFERROR(__xludf.DUMMYFUNCTION("""COMPUTED_VALUE"""),"За")</f>
        <v>За</v>
      </c>
      <c r="BC87" s="19">
        <f ca="1">IFERROR(__xludf.DUMMYFUNCTION("""COMPUTED_VALUE"""),72)</f>
        <v>72</v>
      </c>
      <c r="BD87" s="19" t="str">
        <f ca="1">IFERROR(__xludf.DUMMYFUNCTION("""COMPUTED_VALUE"""),"Бурдукова В. В.")</f>
        <v>Бурдукова В. В.</v>
      </c>
      <c r="BE87" s="19" t="str">
        <f ca="1">IFERROR(__xludf.DUMMYFUNCTION("""COMPUTED_VALUE"""),"За")</f>
        <v>За</v>
      </c>
      <c r="BF87" s="19">
        <f ca="1">IFERROR(__xludf.DUMMYFUNCTION("""COMPUTED_VALUE"""),72)</f>
        <v>72</v>
      </c>
      <c r="BG87" s="19" t="str">
        <f ca="1">IFERROR(__xludf.DUMMYFUNCTION("""COMPUTED_VALUE"""),"Бурдукова В. В.")</f>
        <v>Бурдукова В. В.</v>
      </c>
      <c r="BH87" s="19" t="str">
        <f ca="1">IFERROR(__xludf.DUMMYFUNCTION("""COMPUTED_VALUE"""),"За")</f>
        <v>За</v>
      </c>
      <c r="BI87" s="19">
        <f ca="1">IFERROR(__xludf.DUMMYFUNCTION("""COMPUTED_VALUE"""),72)</f>
        <v>72</v>
      </c>
      <c r="BJ87" s="19" t="str">
        <f ca="1">IFERROR(__xludf.DUMMYFUNCTION("""COMPUTED_VALUE"""),"Бурдукова В. В.")</f>
        <v>Бурдукова В. В.</v>
      </c>
      <c r="BK87" s="19" t="str">
        <f ca="1">IFERROR(__xludf.DUMMYFUNCTION("""COMPUTED_VALUE"""),"За")</f>
        <v>За</v>
      </c>
      <c r="BL87" s="19">
        <f ca="1">IFERROR(__xludf.DUMMYFUNCTION("""COMPUTED_VALUE"""),72)</f>
        <v>72</v>
      </c>
      <c r="BM87" s="19" t="str">
        <f ca="1">IFERROR(__xludf.DUMMYFUNCTION("""COMPUTED_VALUE"""),"Бурдукова В. В.")</f>
        <v>Бурдукова В. В.</v>
      </c>
      <c r="BN87" s="19" t="str">
        <f ca="1">IFERROR(__xludf.DUMMYFUNCTION("""COMPUTED_VALUE"""),"За")</f>
        <v>За</v>
      </c>
      <c r="BO87" s="19">
        <f ca="1">IFERROR(__xludf.DUMMYFUNCTION("""COMPUTED_VALUE"""),72)</f>
        <v>72</v>
      </c>
      <c r="BP87" s="19" t="str">
        <f ca="1">IFERROR(__xludf.DUMMYFUNCTION("""COMPUTED_VALUE"""),"Бурдукова В. В.")</f>
        <v>Бурдукова В. В.</v>
      </c>
      <c r="BQ87" s="19" t="str">
        <f ca="1">IFERROR(__xludf.DUMMYFUNCTION("""COMPUTED_VALUE"""),"За")</f>
        <v>За</v>
      </c>
      <c r="BR87" s="19">
        <f ca="1">IFERROR(__xludf.DUMMYFUNCTION("""COMPUTED_VALUE"""),72)</f>
        <v>72</v>
      </c>
      <c r="BS87" s="19" t="str">
        <f ca="1">IFERROR(__xludf.DUMMYFUNCTION("""COMPUTED_VALUE"""),"Бурдукова В. В.")</f>
        <v>Бурдукова В. В.</v>
      </c>
      <c r="BT87" s="19" t="str">
        <f ca="1">IFERROR(__xludf.DUMMYFUNCTION("""COMPUTED_VALUE"""),"Не голосував")</f>
        <v>Не голосував</v>
      </c>
      <c r="BU87" s="19">
        <f ca="1">IFERROR(__xludf.DUMMYFUNCTION("""COMPUTED_VALUE"""),72)</f>
        <v>72</v>
      </c>
      <c r="BV87" s="19" t="str">
        <f ca="1">IFERROR(__xludf.DUMMYFUNCTION("""COMPUTED_VALUE"""),"Бурдукова В. В.")</f>
        <v>Бурдукова В. В.</v>
      </c>
      <c r="BW87" s="19" t="str">
        <f ca="1">IFERROR(__xludf.DUMMYFUNCTION("""COMPUTED_VALUE"""),"За")</f>
        <v>За</v>
      </c>
      <c r="BX87" s="19">
        <f ca="1">IFERROR(__xludf.DUMMYFUNCTION("""COMPUTED_VALUE"""),72)</f>
        <v>72</v>
      </c>
      <c r="BY87" s="19" t="str">
        <f ca="1">IFERROR(__xludf.DUMMYFUNCTION("""COMPUTED_VALUE"""),"Бурдукова В. В.")</f>
        <v>Бурдукова В. В.</v>
      </c>
      <c r="BZ87" s="19" t="str">
        <f ca="1">IFERROR(__xludf.DUMMYFUNCTION("""COMPUTED_VALUE"""),"Не голосував")</f>
        <v>Не голосував</v>
      </c>
      <c r="CA87" s="19">
        <f ca="1">IFERROR(__xludf.DUMMYFUNCTION("""COMPUTED_VALUE"""),72)</f>
        <v>72</v>
      </c>
      <c r="CB87" s="19" t="str">
        <f ca="1">IFERROR(__xludf.DUMMYFUNCTION("""COMPUTED_VALUE"""),"Бурдукова В. В.")</f>
        <v>Бурдукова В. В.</v>
      </c>
      <c r="CC87" s="19" t="str">
        <f ca="1">IFERROR(__xludf.DUMMYFUNCTION("""COMPUTED_VALUE"""),"За")</f>
        <v>За</v>
      </c>
      <c r="CD87" s="19">
        <f ca="1">IFERROR(__xludf.DUMMYFUNCTION("""COMPUTED_VALUE"""),72)</f>
        <v>72</v>
      </c>
      <c r="CE87" s="19" t="str">
        <f ca="1">IFERROR(__xludf.DUMMYFUNCTION("""COMPUTED_VALUE"""),"Бурдукова В. В.")</f>
        <v>Бурдукова В. В.</v>
      </c>
      <c r="CF87" s="19" t="str">
        <f ca="1">IFERROR(__xludf.DUMMYFUNCTION("""COMPUTED_VALUE"""),"За")</f>
        <v>За</v>
      </c>
      <c r="CG87" s="19">
        <f ca="1">IFERROR(__xludf.DUMMYFUNCTION("""COMPUTED_VALUE"""),72)</f>
        <v>72</v>
      </c>
      <c r="CH87" s="19" t="str">
        <f ca="1">IFERROR(__xludf.DUMMYFUNCTION("""COMPUTED_VALUE"""),"Бурдукова В. В.")</f>
        <v>Бурдукова В. В.</v>
      </c>
      <c r="CI87" s="19" t="str">
        <f ca="1">IFERROR(__xludf.DUMMYFUNCTION("""COMPUTED_VALUE"""),"За")</f>
        <v>За</v>
      </c>
      <c r="CJ87" s="19">
        <f ca="1">IFERROR(__xludf.DUMMYFUNCTION("""COMPUTED_VALUE"""),72)</f>
        <v>72</v>
      </c>
      <c r="CK87" s="19" t="str">
        <f ca="1">IFERROR(__xludf.DUMMYFUNCTION("""COMPUTED_VALUE"""),"Бурдукова В. В.")</f>
        <v>Бурдукова В. В.</v>
      </c>
      <c r="CL87" s="19" t="str">
        <f ca="1">IFERROR(__xludf.DUMMYFUNCTION("""COMPUTED_VALUE"""),"Не голосував")</f>
        <v>Не голосував</v>
      </c>
      <c r="CM87" s="19">
        <f ca="1">IFERROR(__xludf.DUMMYFUNCTION("""COMPUTED_VALUE"""),72)</f>
        <v>72</v>
      </c>
      <c r="CN87" s="19" t="str">
        <f ca="1">IFERROR(__xludf.DUMMYFUNCTION("""COMPUTED_VALUE"""),"Бурдукова В. В.")</f>
        <v>Бурдукова В. В.</v>
      </c>
      <c r="CO87" s="19" t="str">
        <f ca="1">IFERROR(__xludf.DUMMYFUNCTION("""COMPUTED_VALUE"""),"За")</f>
        <v>За</v>
      </c>
      <c r="CP87" s="19">
        <f ca="1">IFERROR(__xludf.DUMMYFUNCTION("""COMPUTED_VALUE"""),72)</f>
        <v>72</v>
      </c>
      <c r="CQ87" s="19" t="str">
        <f ca="1">IFERROR(__xludf.DUMMYFUNCTION("""COMPUTED_VALUE"""),"Бурдукова В. В.")</f>
        <v>Бурдукова В. В.</v>
      </c>
      <c r="CR87" s="19" t="str">
        <f ca="1">IFERROR(__xludf.DUMMYFUNCTION("""COMPUTED_VALUE"""),"За")</f>
        <v>За</v>
      </c>
      <c r="CS87" s="19">
        <f ca="1">IFERROR(__xludf.DUMMYFUNCTION("""COMPUTED_VALUE"""),72)</f>
        <v>72</v>
      </c>
      <c r="CT87" s="19" t="str">
        <f ca="1">IFERROR(__xludf.DUMMYFUNCTION("""COMPUTED_VALUE"""),"Бурдукова В. В.")</f>
        <v>Бурдукова В. В.</v>
      </c>
      <c r="CU87" s="19" t="str">
        <f ca="1">IFERROR(__xludf.DUMMYFUNCTION("""COMPUTED_VALUE"""),"За")</f>
        <v>За</v>
      </c>
      <c r="CV87" s="19">
        <f ca="1">IFERROR(__xludf.DUMMYFUNCTION("""COMPUTED_VALUE"""),72)</f>
        <v>72</v>
      </c>
      <c r="CW87" s="19" t="str">
        <f ca="1">IFERROR(__xludf.DUMMYFUNCTION("""COMPUTED_VALUE"""),"Бурдукова В. В.")</f>
        <v>Бурдукова В. В.</v>
      </c>
      <c r="CX87" s="19" t="str">
        <f ca="1">IFERROR(__xludf.DUMMYFUNCTION("""COMPUTED_VALUE"""),"За")</f>
        <v>За</v>
      </c>
      <c r="CY87" s="19">
        <f ca="1">IFERROR(__xludf.DUMMYFUNCTION("""COMPUTED_VALUE"""),72)</f>
        <v>72</v>
      </c>
      <c r="CZ87" s="19" t="str">
        <f ca="1">IFERROR(__xludf.DUMMYFUNCTION("""COMPUTED_VALUE"""),"Бурдукова В. В.")</f>
        <v>Бурдукова В. В.</v>
      </c>
      <c r="DA87" s="19" t="str">
        <f ca="1">IFERROR(__xludf.DUMMYFUNCTION("""COMPUTED_VALUE"""),"За")</f>
        <v>За</v>
      </c>
      <c r="DB87" s="19">
        <f ca="1">IFERROR(__xludf.DUMMYFUNCTION("""COMPUTED_VALUE"""),72)</f>
        <v>72</v>
      </c>
      <c r="DC87" s="19" t="str">
        <f ca="1">IFERROR(__xludf.DUMMYFUNCTION("""COMPUTED_VALUE"""),"Бурдукова В. В.")</f>
        <v>Бурдукова В. В.</v>
      </c>
      <c r="DD87" s="19" t="str">
        <f ca="1">IFERROR(__xludf.DUMMYFUNCTION("""COMPUTED_VALUE"""),"За")</f>
        <v>За</v>
      </c>
      <c r="DE87" s="19">
        <f ca="1">IFERROR(__xludf.DUMMYFUNCTION("""COMPUTED_VALUE"""),72)</f>
        <v>72</v>
      </c>
      <c r="DF87" s="19" t="str">
        <f ca="1">IFERROR(__xludf.DUMMYFUNCTION("""COMPUTED_VALUE"""),"Бурдукова В. В.")</f>
        <v>Бурдукова В. В.</v>
      </c>
      <c r="DG87" s="19" t="str">
        <f ca="1">IFERROR(__xludf.DUMMYFUNCTION("""COMPUTED_VALUE"""),"За")</f>
        <v>За</v>
      </c>
      <c r="DH87" s="19">
        <f ca="1">IFERROR(__xludf.DUMMYFUNCTION("""COMPUTED_VALUE"""),72)</f>
        <v>72</v>
      </c>
      <c r="DI87" s="19" t="str">
        <f ca="1">IFERROR(__xludf.DUMMYFUNCTION("""COMPUTED_VALUE"""),"Бурдукова В. В.")</f>
        <v>Бурдукова В. В.</v>
      </c>
      <c r="DJ87" s="19" t="str">
        <f ca="1">IFERROR(__xludf.DUMMYFUNCTION("""COMPUTED_VALUE"""),"За")</f>
        <v>За</v>
      </c>
      <c r="DK87" s="19">
        <f ca="1">IFERROR(__xludf.DUMMYFUNCTION("""COMPUTED_VALUE"""),72)</f>
        <v>72</v>
      </c>
      <c r="DL87" s="19" t="str">
        <f ca="1">IFERROR(__xludf.DUMMYFUNCTION("""COMPUTED_VALUE"""),"Бурдукова В. В.")</f>
        <v>Бурдукова В. В.</v>
      </c>
      <c r="DM87" s="19" t="str">
        <f ca="1">IFERROR(__xludf.DUMMYFUNCTION("""COMPUTED_VALUE"""),"За")</f>
        <v>За</v>
      </c>
      <c r="DN87" s="19">
        <f ca="1">IFERROR(__xludf.DUMMYFUNCTION("""COMPUTED_VALUE"""),72)</f>
        <v>72</v>
      </c>
      <c r="DO87" s="19" t="str">
        <f ca="1">IFERROR(__xludf.DUMMYFUNCTION("""COMPUTED_VALUE"""),"Бурдукова В. В.")</f>
        <v>Бурдукова В. В.</v>
      </c>
      <c r="DP87" s="19" t="str">
        <f ca="1">IFERROR(__xludf.DUMMYFUNCTION("""COMPUTED_VALUE"""),"За")</f>
        <v>За</v>
      </c>
      <c r="DQ87" s="19">
        <f ca="1">IFERROR(__xludf.DUMMYFUNCTION("""COMPUTED_VALUE"""),72)</f>
        <v>72</v>
      </c>
      <c r="DR87" s="19" t="str">
        <f ca="1">IFERROR(__xludf.DUMMYFUNCTION("""COMPUTED_VALUE"""),"Бурдукова В. В.")</f>
        <v>Бурдукова В. В.</v>
      </c>
      <c r="DS87" s="19" t="str">
        <f ca="1">IFERROR(__xludf.DUMMYFUNCTION("""COMPUTED_VALUE"""),"За")</f>
        <v>За</v>
      </c>
      <c r="DT87" s="19">
        <f ca="1">IFERROR(__xludf.DUMMYFUNCTION("""COMPUTED_VALUE"""),72)</f>
        <v>72</v>
      </c>
      <c r="DU87" s="19" t="str">
        <f ca="1">IFERROR(__xludf.DUMMYFUNCTION("""COMPUTED_VALUE"""),"Бурдукова В. В.")</f>
        <v>Бурдукова В. В.</v>
      </c>
      <c r="DV87" s="19" t="str">
        <f ca="1">IFERROR(__xludf.DUMMYFUNCTION("""COMPUTED_VALUE"""),"Не голосував")</f>
        <v>Не голосував</v>
      </c>
      <c r="DW87" s="19">
        <f ca="1">IFERROR(__xludf.DUMMYFUNCTION("""COMPUTED_VALUE"""),72)</f>
        <v>72</v>
      </c>
      <c r="DX87" s="19" t="str">
        <f ca="1">IFERROR(__xludf.DUMMYFUNCTION("""COMPUTED_VALUE"""),"Бурдукова В. В.")</f>
        <v>Бурдукова В. В.</v>
      </c>
      <c r="DY87" s="19" t="str">
        <f ca="1">IFERROR(__xludf.DUMMYFUNCTION("""COMPUTED_VALUE"""),"За")</f>
        <v>За</v>
      </c>
      <c r="DZ87" s="19">
        <f ca="1">IFERROR(__xludf.DUMMYFUNCTION("""COMPUTED_VALUE"""),72)</f>
        <v>72</v>
      </c>
      <c r="EA87" s="19" t="str">
        <f ca="1">IFERROR(__xludf.DUMMYFUNCTION("""COMPUTED_VALUE"""),"Бурдукова В. В.")</f>
        <v>Бурдукова В. В.</v>
      </c>
      <c r="EB87" s="19" t="str">
        <f ca="1">IFERROR(__xludf.DUMMYFUNCTION("""COMPUTED_VALUE"""),"За")</f>
        <v>За</v>
      </c>
      <c r="EC87" s="19">
        <f ca="1">IFERROR(__xludf.DUMMYFUNCTION("""COMPUTED_VALUE"""),72)</f>
        <v>72</v>
      </c>
      <c r="ED87" s="19" t="str">
        <f ca="1">IFERROR(__xludf.DUMMYFUNCTION("""COMPUTED_VALUE"""),"Бурдукова В. В.")</f>
        <v>Бурдукова В. В.</v>
      </c>
      <c r="EE87" s="19" t="str">
        <f ca="1">IFERROR(__xludf.DUMMYFUNCTION("""COMPUTED_VALUE"""),"Не голосував")</f>
        <v>Не голосував</v>
      </c>
      <c r="EF87" s="19">
        <f ca="1">IFERROR(__xludf.DUMMYFUNCTION("""COMPUTED_VALUE"""),72)</f>
        <v>72</v>
      </c>
      <c r="EG87" s="19" t="str">
        <f ca="1">IFERROR(__xludf.DUMMYFUNCTION("""COMPUTED_VALUE"""),"Бурдукова В. В.")</f>
        <v>Бурдукова В. В.</v>
      </c>
      <c r="EH87" s="19" t="str">
        <f ca="1">IFERROR(__xludf.DUMMYFUNCTION("""COMPUTED_VALUE"""),"Не голосував")</f>
        <v>Не голосував</v>
      </c>
      <c r="EI87" s="19">
        <f ca="1">IFERROR(__xludf.DUMMYFUNCTION("""COMPUTED_VALUE"""),72)</f>
        <v>72</v>
      </c>
      <c r="EJ87" s="19" t="str">
        <f ca="1">IFERROR(__xludf.DUMMYFUNCTION("""COMPUTED_VALUE"""),"Бурдукова В. В.")</f>
        <v>Бурдукова В. В.</v>
      </c>
      <c r="EK87" s="19" t="str">
        <f ca="1">IFERROR(__xludf.DUMMYFUNCTION("""COMPUTED_VALUE"""),"За")</f>
        <v>За</v>
      </c>
      <c r="EL87" s="19">
        <f ca="1">IFERROR(__xludf.DUMMYFUNCTION("""COMPUTED_VALUE"""),72)</f>
        <v>72</v>
      </c>
      <c r="EM87" s="19" t="str">
        <f ca="1">IFERROR(__xludf.DUMMYFUNCTION("""COMPUTED_VALUE"""),"Бурдукова В. В.")</f>
        <v>Бурдукова В. В.</v>
      </c>
      <c r="EN87" s="19" t="str">
        <f ca="1">IFERROR(__xludf.DUMMYFUNCTION("""COMPUTED_VALUE"""),"За")</f>
        <v>За</v>
      </c>
      <c r="EO87" s="19">
        <f ca="1">IFERROR(__xludf.DUMMYFUNCTION("""COMPUTED_VALUE"""),72)</f>
        <v>72</v>
      </c>
      <c r="EP87" s="19" t="str">
        <f ca="1">IFERROR(__xludf.DUMMYFUNCTION("""COMPUTED_VALUE"""),"Бурдукова В. В.")</f>
        <v>Бурдукова В. В.</v>
      </c>
      <c r="EQ87" s="19" t="str">
        <f ca="1">IFERROR(__xludf.DUMMYFUNCTION("""COMPUTED_VALUE"""),"За")</f>
        <v>За</v>
      </c>
      <c r="ER87" s="19">
        <f ca="1">IFERROR(__xludf.DUMMYFUNCTION("""COMPUTED_VALUE"""),72)</f>
        <v>72</v>
      </c>
      <c r="ES87" s="19" t="str">
        <f ca="1">IFERROR(__xludf.DUMMYFUNCTION("""COMPUTED_VALUE"""),"Бурдукова В. В.")</f>
        <v>Бурдукова В. В.</v>
      </c>
      <c r="ET87" s="19" t="str">
        <f ca="1">IFERROR(__xludf.DUMMYFUNCTION("""COMPUTED_VALUE"""),"За")</f>
        <v>За</v>
      </c>
      <c r="EU87" s="19">
        <f ca="1">IFERROR(__xludf.DUMMYFUNCTION("""COMPUTED_VALUE"""),72)</f>
        <v>72</v>
      </c>
      <c r="EV87" s="19" t="str">
        <f ca="1">IFERROR(__xludf.DUMMYFUNCTION("""COMPUTED_VALUE"""),"Бурдукова В. В.")</f>
        <v>Бурдукова В. В.</v>
      </c>
      <c r="EW87" s="19" t="str">
        <f ca="1">IFERROR(__xludf.DUMMYFUNCTION("""COMPUTED_VALUE"""),"За")</f>
        <v>За</v>
      </c>
      <c r="EX87" s="19">
        <f ca="1">IFERROR(__xludf.DUMMYFUNCTION("""COMPUTED_VALUE"""),72)</f>
        <v>72</v>
      </c>
      <c r="EY87" s="19" t="str">
        <f ca="1">IFERROR(__xludf.DUMMYFUNCTION("""COMPUTED_VALUE"""),"Бурдукова В. В.")</f>
        <v>Бурдукова В. В.</v>
      </c>
      <c r="EZ87" s="19" t="str">
        <f ca="1">IFERROR(__xludf.DUMMYFUNCTION("""COMPUTED_VALUE"""),"За")</f>
        <v>За</v>
      </c>
      <c r="FA87" s="19">
        <f ca="1">IFERROR(__xludf.DUMMYFUNCTION("""COMPUTED_VALUE"""),72)</f>
        <v>72</v>
      </c>
      <c r="FB87" s="19" t="str">
        <f ca="1">IFERROR(__xludf.DUMMYFUNCTION("""COMPUTED_VALUE"""),"Бурдукова В. В.")</f>
        <v>Бурдукова В. В.</v>
      </c>
      <c r="FC87" s="19" t="str">
        <f ca="1">IFERROR(__xludf.DUMMYFUNCTION("""COMPUTED_VALUE"""),"За")</f>
        <v>За</v>
      </c>
      <c r="FD87" s="19">
        <f ca="1">IFERROR(__xludf.DUMMYFUNCTION("""COMPUTED_VALUE"""),72)</f>
        <v>72</v>
      </c>
      <c r="FE87" s="19" t="str">
        <f ca="1">IFERROR(__xludf.DUMMYFUNCTION("""COMPUTED_VALUE"""),"Бурдукова В. В.")</f>
        <v>Бурдукова В. В.</v>
      </c>
      <c r="FF87" s="19" t="str">
        <f ca="1">IFERROR(__xludf.DUMMYFUNCTION("""COMPUTED_VALUE"""),"За")</f>
        <v>За</v>
      </c>
      <c r="FG87" s="19">
        <f ca="1">IFERROR(__xludf.DUMMYFUNCTION("""COMPUTED_VALUE"""),72)</f>
        <v>72</v>
      </c>
      <c r="FH87" s="19" t="str">
        <f ca="1">IFERROR(__xludf.DUMMYFUNCTION("""COMPUTED_VALUE"""),"Бурдукова В. В.")</f>
        <v>Бурдукова В. В.</v>
      </c>
      <c r="FI87" s="19" t="str">
        <f ca="1">IFERROR(__xludf.DUMMYFUNCTION("""COMPUTED_VALUE"""),"За")</f>
        <v>За</v>
      </c>
      <c r="FJ87" s="19">
        <f ca="1">IFERROR(__xludf.DUMMYFUNCTION("""COMPUTED_VALUE"""),72)</f>
        <v>72</v>
      </c>
      <c r="FK87" s="19" t="str">
        <f ca="1">IFERROR(__xludf.DUMMYFUNCTION("""COMPUTED_VALUE"""),"Бурдукова В. В.")</f>
        <v>Бурдукова В. В.</v>
      </c>
      <c r="FL87" s="19" t="str">
        <f ca="1">IFERROR(__xludf.DUMMYFUNCTION("""COMPUTED_VALUE"""),"За")</f>
        <v>За</v>
      </c>
      <c r="FM87" s="19">
        <f ca="1">IFERROR(__xludf.DUMMYFUNCTION("""COMPUTED_VALUE"""),72)</f>
        <v>72</v>
      </c>
      <c r="FN87" s="19" t="str">
        <f ca="1">IFERROR(__xludf.DUMMYFUNCTION("""COMPUTED_VALUE"""),"Бурдукова В. В.")</f>
        <v>Бурдукова В. В.</v>
      </c>
      <c r="FO87" s="19" t="str">
        <f ca="1">IFERROR(__xludf.DUMMYFUNCTION("""COMPUTED_VALUE"""),"За")</f>
        <v>За</v>
      </c>
      <c r="FP87" s="19">
        <f ca="1">IFERROR(__xludf.DUMMYFUNCTION("""COMPUTED_VALUE"""),72)</f>
        <v>72</v>
      </c>
      <c r="FQ87" s="19" t="str">
        <f ca="1">IFERROR(__xludf.DUMMYFUNCTION("""COMPUTED_VALUE"""),"Бурдукова В. В.")</f>
        <v>Бурдукова В. В.</v>
      </c>
      <c r="FR87" s="19" t="str">
        <f ca="1">IFERROR(__xludf.DUMMYFUNCTION("""COMPUTED_VALUE"""),"За")</f>
        <v>За</v>
      </c>
      <c r="FS87" s="19">
        <f ca="1">IFERROR(__xludf.DUMMYFUNCTION("""COMPUTED_VALUE"""),72)</f>
        <v>72</v>
      </c>
      <c r="FT87" s="19" t="str">
        <f ca="1">IFERROR(__xludf.DUMMYFUNCTION("""COMPUTED_VALUE"""),"Бурдукова В. В.")</f>
        <v>Бурдукова В. В.</v>
      </c>
      <c r="FU87" s="19" t="str">
        <f ca="1">IFERROR(__xludf.DUMMYFUNCTION("""COMPUTED_VALUE"""),"За")</f>
        <v>За</v>
      </c>
      <c r="FV87" s="19">
        <f ca="1">IFERROR(__xludf.DUMMYFUNCTION("""COMPUTED_VALUE"""),72)</f>
        <v>72</v>
      </c>
      <c r="FW87" s="19" t="str">
        <f ca="1">IFERROR(__xludf.DUMMYFUNCTION("""COMPUTED_VALUE"""),"Бурдукова В. В.")</f>
        <v>Бурдукова В. В.</v>
      </c>
      <c r="FX87" s="19" t="str">
        <f ca="1">IFERROR(__xludf.DUMMYFUNCTION("""COMPUTED_VALUE"""),"Не голосував")</f>
        <v>Не голосував</v>
      </c>
      <c r="FY87" s="19">
        <f ca="1">IFERROR(__xludf.DUMMYFUNCTION("""COMPUTED_VALUE"""),72)</f>
        <v>72</v>
      </c>
      <c r="FZ87" s="19" t="str">
        <f ca="1">IFERROR(__xludf.DUMMYFUNCTION("""COMPUTED_VALUE"""),"Бурдукова В. В.")</f>
        <v>Бурдукова В. В.</v>
      </c>
      <c r="GA87" s="19" t="str">
        <f ca="1">IFERROR(__xludf.DUMMYFUNCTION("""COMPUTED_VALUE"""),"Проти")</f>
        <v>Проти</v>
      </c>
      <c r="GB87" s="19">
        <f ca="1">IFERROR(__xludf.DUMMYFUNCTION("""COMPUTED_VALUE"""),72)</f>
        <v>72</v>
      </c>
      <c r="GC87" s="19" t="str">
        <f ca="1">IFERROR(__xludf.DUMMYFUNCTION("""COMPUTED_VALUE"""),"Бурдукова В. В.")</f>
        <v>Бурдукова В. В.</v>
      </c>
      <c r="GD87" s="19" t="str">
        <f ca="1">IFERROR(__xludf.DUMMYFUNCTION("""COMPUTED_VALUE"""),"За")</f>
        <v>За</v>
      </c>
      <c r="GE87" s="19">
        <f ca="1">IFERROR(__xludf.DUMMYFUNCTION("""COMPUTED_VALUE"""),72)</f>
        <v>72</v>
      </c>
      <c r="GF87" s="19" t="str">
        <f ca="1">IFERROR(__xludf.DUMMYFUNCTION("""COMPUTED_VALUE"""),"Бурдукова В. В.")</f>
        <v>Бурдукова В. В.</v>
      </c>
      <c r="GG87" s="19" t="str">
        <f ca="1">IFERROR(__xludf.DUMMYFUNCTION("""COMPUTED_VALUE"""),"За")</f>
        <v>За</v>
      </c>
      <c r="GH87" s="19">
        <f ca="1">IFERROR(__xludf.DUMMYFUNCTION("""COMPUTED_VALUE"""),72)</f>
        <v>72</v>
      </c>
      <c r="GI87" s="19" t="str">
        <f ca="1">IFERROR(__xludf.DUMMYFUNCTION("""COMPUTED_VALUE"""),"Бурдукова В. В.")</f>
        <v>Бурдукова В. В.</v>
      </c>
      <c r="GJ87" s="19" t="str">
        <f ca="1">IFERROR(__xludf.DUMMYFUNCTION("""COMPUTED_VALUE"""),"За")</f>
        <v>За</v>
      </c>
      <c r="GK87" s="19">
        <f ca="1">IFERROR(__xludf.DUMMYFUNCTION("""COMPUTED_VALUE"""),72)</f>
        <v>72</v>
      </c>
      <c r="GL87" s="19" t="str">
        <f ca="1">IFERROR(__xludf.DUMMYFUNCTION("""COMPUTED_VALUE"""),"Бурдукова В. В.")</f>
        <v>Бурдукова В. В.</v>
      </c>
      <c r="GM87" s="19" t="str">
        <f ca="1">IFERROR(__xludf.DUMMYFUNCTION("""COMPUTED_VALUE"""),"За")</f>
        <v>За</v>
      </c>
      <c r="GN87" s="19">
        <f ca="1">IFERROR(__xludf.DUMMYFUNCTION("""COMPUTED_VALUE"""),72)</f>
        <v>72</v>
      </c>
      <c r="GO87" s="19" t="str">
        <f ca="1">IFERROR(__xludf.DUMMYFUNCTION("""COMPUTED_VALUE"""),"Бурдукова В. В.")</f>
        <v>Бурдукова В. В.</v>
      </c>
      <c r="GP87" s="19" t="str">
        <f ca="1">IFERROR(__xludf.DUMMYFUNCTION("""COMPUTED_VALUE"""),"За")</f>
        <v>За</v>
      </c>
      <c r="GQ87" s="19">
        <f ca="1">IFERROR(__xludf.DUMMYFUNCTION("""COMPUTED_VALUE"""),72)</f>
        <v>72</v>
      </c>
      <c r="GR87" s="19" t="str">
        <f ca="1">IFERROR(__xludf.DUMMYFUNCTION("""COMPUTED_VALUE"""),"Бурдукова В. В.")</f>
        <v>Бурдукова В. В.</v>
      </c>
      <c r="GS87" s="19" t="str">
        <f ca="1">IFERROR(__xludf.DUMMYFUNCTION("""COMPUTED_VALUE"""),"За")</f>
        <v>За</v>
      </c>
      <c r="GT87" s="19">
        <f ca="1">IFERROR(__xludf.DUMMYFUNCTION("""COMPUTED_VALUE"""),72)</f>
        <v>72</v>
      </c>
      <c r="GU87" s="19" t="str">
        <f ca="1">IFERROR(__xludf.DUMMYFUNCTION("""COMPUTED_VALUE"""),"Бурдукова В. В.")</f>
        <v>Бурдукова В. В.</v>
      </c>
      <c r="GV87" s="19" t="str">
        <f ca="1">IFERROR(__xludf.DUMMYFUNCTION("""COMPUTED_VALUE"""),"За")</f>
        <v>За</v>
      </c>
      <c r="GW87" s="19">
        <f ca="1">IFERROR(__xludf.DUMMYFUNCTION("""COMPUTED_VALUE"""),72)</f>
        <v>72</v>
      </c>
      <c r="GX87" s="19" t="str">
        <f ca="1">IFERROR(__xludf.DUMMYFUNCTION("""COMPUTED_VALUE"""),"Бурдукова В. В.")</f>
        <v>Бурдукова В. В.</v>
      </c>
      <c r="GY87" s="19" t="str">
        <f ca="1">IFERROR(__xludf.DUMMYFUNCTION("""COMPUTED_VALUE"""),"За")</f>
        <v>За</v>
      </c>
      <c r="GZ87" s="19">
        <f ca="1">IFERROR(__xludf.DUMMYFUNCTION("""COMPUTED_VALUE"""),72)</f>
        <v>72</v>
      </c>
      <c r="HA87" s="19" t="str">
        <f ca="1">IFERROR(__xludf.DUMMYFUNCTION("""COMPUTED_VALUE"""),"Бурдукова В. В.")</f>
        <v>Бурдукова В. В.</v>
      </c>
      <c r="HB87" s="19" t="str">
        <f ca="1">IFERROR(__xludf.DUMMYFUNCTION("""COMPUTED_VALUE"""),"За")</f>
        <v>За</v>
      </c>
      <c r="HC87" s="19">
        <f ca="1">IFERROR(__xludf.DUMMYFUNCTION("""COMPUTED_VALUE"""),72)</f>
        <v>72</v>
      </c>
      <c r="HD87" s="19" t="str">
        <f ca="1">IFERROR(__xludf.DUMMYFUNCTION("""COMPUTED_VALUE"""),"Бурдукова В. В.")</f>
        <v>Бурдукова В. В.</v>
      </c>
      <c r="HE87" s="19" t="str">
        <f ca="1">IFERROR(__xludf.DUMMYFUNCTION("""COMPUTED_VALUE"""),"За")</f>
        <v>За</v>
      </c>
      <c r="HF87" s="19">
        <f ca="1">IFERROR(__xludf.DUMMYFUNCTION("""COMPUTED_VALUE"""),72)</f>
        <v>72</v>
      </c>
      <c r="HG87" s="19" t="str">
        <f ca="1">IFERROR(__xludf.DUMMYFUNCTION("""COMPUTED_VALUE"""),"Бурдукова В. В.")</f>
        <v>Бурдукова В. В.</v>
      </c>
      <c r="HH87" s="19" t="str">
        <f ca="1">IFERROR(__xludf.DUMMYFUNCTION("""COMPUTED_VALUE"""),"За")</f>
        <v>За</v>
      </c>
      <c r="HI87" s="19">
        <f ca="1">IFERROR(__xludf.DUMMYFUNCTION("""COMPUTED_VALUE"""),72)</f>
        <v>72</v>
      </c>
      <c r="HJ87" s="19" t="str">
        <f ca="1">IFERROR(__xludf.DUMMYFUNCTION("""COMPUTED_VALUE"""),"Бурдукова В. В.")</f>
        <v>Бурдукова В. В.</v>
      </c>
      <c r="HK87" s="19" t="str">
        <f ca="1">IFERROR(__xludf.DUMMYFUNCTION("""COMPUTED_VALUE"""),"За")</f>
        <v>За</v>
      </c>
      <c r="HL87" s="19">
        <f ca="1">IFERROR(__xludf.DUMMYFUNCTION("""COMPUTED_VALUE"""),72)</f>
        <v>72</v>
      </c>
      <c r="HM87" s="19" t="str">
        <f ca="1">IFERROR(__xludf.DUMMYFUNCTION("""COMPUTED_VALUE"""),"Бурдукова В. В.")</f>
        <v>Бурдукова В. В.</v>
      </c>
      <c r="HN87" s="19" t="str">
        <f ca="1">IFERROR(__xludf.DUMMYFUNCTION("""COMPUTED_VALUE"""),"Проти")</f>
        <v>Проти</v>
      </c>
      <c r="HO87" s="19">
        <f ca="1">IFERROR(__xludf.DUMMYFUNCTION("""COMPUTED_VALUE"""),72)</f>
        <v>72</v>
      </c>
      <c r="HP87" s="19" t="str">
        <f ca="1">IFERROR(__xludf.DUMMYFUNCTION("""COMPUTED_VALUE"""),"Бурдукова В. В.")</f>
        <v>Бурдукова В. В.</v>
      </c>
      <c r="HQ87" s="19" t="str">
        <f ca="1">IFERROR(__xludf.DUMMYFUNCTION("""COMPUTED_VALUE"""),"За")</f>
        <v>За</v>
      </c>
      <c r="HR87" s="19">
        <f ca="1">IFERROR(__xludf.DUMMYFUNCTION("""COMPUTED_VALUE"""),72)</f>
        <v>72</v>
      </c>
      <c r="HS87" s="19" t="str">
        <f ca="1">IFERROR(__xludf.DUMMYFUNCTION("""COMPUTED_VALUE"""),"Бурдукова В. В.")</f>
        <v>Бурдукова В. В.</v>
      </c>
      <c r="HT87" s="19" t="str">
        <f ca="1">IFERROR(__xludf.DUMMYFUNCTION("""COMPUTED_VALUE"""),"За")</f>
        <v>За</v>
      </c>
      <c r="HU87" s="19">
        <f ca="1">IFERROR(__xludf.DUMMYFUNCTION("""COMPUTED_VALUE"""),72)</f>
        <v>72</v>
      </c>
      <c r="HV87" s="19" t="str">
        <f ca="1">IFERROR(__xludf.DUMMYFUNCTION("""COMPUTED_VALUE"""),"Бурдукова В. В.")</f>
        <v>Бурдукова В. В.</v>
      </c>
      <c r="HW87" s="19" t="str">
        <f ca="1">IFERROR(__xludf.DUMMYFUNCTION("""COMPUTED_VALUE"""),"За")</f>
        <v>За</v>
      </c>
      <c r="HX87" s="19">
        <f ca="1">IFERROR(__xludf.DUMMYFUNCTION("""COMPUTED_VALUE"""),72)</f>
        <v>72</v>
      </c>
      <c r="HY87" s="19" t="str">
        <f ca="1">IFERROR(__xludf.DUMMYFUNCTION("""COMPUTED_VALUE"""),"Бурдукова В. В.")</f>
        <v>Бурдукова В. В.</v>
      </c>
      <c r="HZ87" s="19" t="str">
        <f ca="1">IFERROR(__xludf.DUMMYFUNCTION("""COMPUTED_VALUE"""),"За")</f>
        <v>За</v>
      </c>
      <c r="IA87" s="19">
        <f ca="1">IFERROR(__xludf.DUMMYFUNCTION("""COMPUTED_VALUE"""),72)</f>
        <v>72</v>
      </c>
      <c r="IB87" s="19" t="str">
        <f ca="1">IFERROR(__xludf.DUMMYFUNCTION("""COMPUTED_VALUE"""),"Бурдукова В. В.")</f>
        <v>Бурдукова В. В.</v>
      </c>
      <c r="IC87" s="19" t="str">
        <f ca="1">IFERROR(__xludf.DUMMYFUNCTION("""COMPUTED_VALUE"""),"За")</f>
        <v>За</v>
      </c>
      <c r="ID87" s="19">
        <f ca="1">IFERROR(__xludf.DUMMYFUNCTION("""COMPUTED_VALUE"""),72)</f>
        <v>72</v>
      </c>
      <c r="IE87" s="19" t="str">
        <f ca="1">IFERROR(__xludf.DUMMYFUNCTION("""COMPUTED_VALUE"""),"Бурдукова В. В.")</f>
        <v>Бурдукова В. В.</v>
      </c>
      <c r="IF87" s="19" t="str">
        <f ca="1">IFERROR(__xludf.DUMMYFUNCTION("""COMPUTED_VALUE"""),"За")</f>
        <v>За</v>
      </c>
      <c r="IG87" s="19">
        <f ca="1">IFERROR(__xludf.DUMMYFUNCTION("""COMPUTED_VALUE"""),72)</f>
        <v>72</v>
      </c>
      <c r="IH87" s="19" t="str">
        <f ca="1">IFERROR(__xludf.DUMMYFUNCTION("""COMPUTED_VALUE"""),"Бурдукова В. В.")</f>
        <v>Бурдукова В. В.</v>
      </c>
      <c r="II87" s="19" t="str">
        <f ca="1">IFERROR(__xludf.DUMMYFUNCTION("""COMPUTED_VALUE"""),"За")</f>
        <v>За</v>
      </c>
      <c r="IJ87" s="19">
        <f ca="1">IFERROR(__xludf.DUMMYFUNCTION("""COMPUTED_VALUE"""),72)</f>
        <v>72</v>
      </c>
      <c r="IK87" s="19" t="str">
        <f ca="1">IFERROR(__xludf.DUMMYFUNCTION("""COMPUTED_VALUE"""),"Бурдукова В. В.")</f>
        <v>Бурдукова В. В.</v>
      </c>
      <c r="IL87" s="19" t="str">
        <f ca="1">IFERROR(__xludf.DUMMYFUNCTION("""COMPUTED_VALUE"""),"За")</f>
        <v>За</v>
      </c>
      <c r="IM87" s="19">
        <f ca="1">IFERROR(__xludf.DUMMYFUNCTION("""COMPUTED_VALUE"""),72)</f>
        <v>72</v>
      </c>
      <c r="IN87" s="19" t="str">
        <f ca="1">IFERROR(__xludf.DUMMYFUNCTION("""COMPUTED_VALUE"""),"Бурдукова В. В.")</f>
        <v>Бурдукова В. В.</v>
      </c>
      <c r="IO87" s="19" t="str">
        <f ca="1">IFERROR(__xludf.DUMMYFUNCTION("""COMPUTED_VALUE"""),"За")</f>
        <v>За</v>
      </c>
      <c r="IP87" s="19">
        <f ca="1">IFERROR(__xludf.DUMMYFUNCTION("""COMPUTED_VALUE"""),72)</f>
        <v>72</v>
      </c>
      <c r="IQ87" s="19" t="str">
        <f ca="1">IFERROR(__xludf.DUMMYFUNCTION("""COMPUTED_VALUE"""),"Бурдукова В. В.")</f>
        <v>Бурдукова В. В.</v>
      </c>
      <c r="IR87" s="19" t="str">
        <f ca="1">IFERROR(__xludf.DUMMYFUNCTION("""COMPUTED_VALUE"""),"За")</f>
        <v>За</v>
      </c>
      <c r="IS87" s="19">
        <f ca="1">IFERROR(__xludf.DUMMYFUNCTION("""COMPUTED_VALUE"""),72)</f>
        <v>72</v>
      </c>
      <c r="IT87" s="19" t="str">
        <f ca="1">IFERROR(__xludf.DUMMYFUNCTION("""COMPUTED_VALUE"""),"Бурдукова В. В.")</f>
        <v>Бурдукова В. В.</v>
      </c>
      <c r="IU87" s="19" t="str">
        <f ca="1">IFERROR(__xludf.DUMMYFUNCTION("""COMPUTED_VALUE"""),"За")</f>
        <v>За</v>
      </c>
      <c r="IV87" s="19">
        <f ca="1">IFERROR(__xludf.DUMMYFUNCTION("""COMPUTED_VALUE"""),72)</f>
        <v>72</v>
      </c>
      <c r="IW87" s="19" t="str">
        <f ca="1">IFERROR(__xludf.DUMMYFUNCTION("""COMPUTED_VALUE"""),"Бурдукова В. В.")</f>
        <v>Бурдукова В. В.</v>
      </c>
      <c r="IX87" s="19" t="str">
        <f ca="1">IFERROR(__xludf.DUMMYFUNCTION("""COMPUTED_VALUE"""),"За")</f>
        <v>За</v>
      </c>
      <c r="IY87" s="19">
        <f ca="1">IFERROR(__xludf.DUMMYFUNCTION("""COMPUTED_VALUE"""),72)</f>
        <v>72</v>
      </c>
      <c r="IZ87" s="19" t="str">
        <f ca="1">IFERROR(__xludf.DUMMYFUNCTION("""COMPUTED_VALUE"""),"Бурдукова В. В.")</f>
        <v>Бурдукова В. В.</v>
      </c>
      <c r="JA87" s="19" t="str">
        <f ca="1">IFERROR(__xludf.DUMMYFUNCTION("""COMPUTED_VALUE"""),"За")</f>
        <v>За</v>
      </c>
      <c r="JB87" s="19">
        <f ca="1">IFERROR(__xludf.DUMMYFUNCTION("""COMPUTED_VALUE"""),72)</f>
        <v>72</v>
      </c>
      <c r="JC87" s="19" t="str">
        <f ca="1">IFERROR(__xludf.DUMMYFUNCTION("""COMPUTED_VALUE"""),"Бурдукова В. В.")</f>
        <v>Бурдукова В. В.</v>
      </c>
      <c r="JD87" s="19" t="str">
        <f ca="1">IFERROR(__xludf.DUMMYFUNCTION("""COMPUTED_VALUE"""),"За")</f>
        <v>За</v>
      </c>
      <c r="JE87" s="19">
        <f ca="1">IFERROR(__xludf.DUMMYFUNCTION("""COMPUTED_VALUE"""),72)</f>
        <v>72</v>
      </c>
      <c r="JF87" s="19" t="str">
        <f ca="1">IFERROR(__xludf.DUMMYFUNCTION("""COMPUTED_VALUE"""),"Бурдукова В. В.")</f>
        <v>Бурдукова В. В.</v>
      </c>
      <c r="JG87" s="19" t="str">
        <f ca="1">IFERROR(__xludf.DUMMYFUNCTION("""COMPUTED_VALUE"""),"За")</f>
        <v>За</v>
      </c>
      <c r="JH87" s="19">
        <f ca="1">IFERROR(__xludf.DUMMYFUNCTION("""COMPUTED_VALUE"""),72)</f>
        <v>72</v>
      </c>
      <c r="JI87" s="19" t="str">
        <f ca="1">IFERROR(__xludf.DUMMYFUNCTION("""COMPUTED_VALUE"""),"Бурдукова В. В.")</f>
        <v>Бурдукова В. В.</v>
      </c>
      <c r="JJ87" s="19" t="str">
        <f ca="1">IFERROR(__xludf.DUMMYFUNCTION("""COMPUTED_VALUE"""),"За")</f>
        <v>За</v>
      </c>
      <c r="JK87" s="19">
        <f ca="1">IFERROR(__xludf.DUMMYFUNCTION("""COMPUTED_VALUE"""),72)</f>
        <v>72</v>
      </c>
      <c r="JL87" s="19" t="str">
        <f ca="1">IFERROR(__xludf.DUMMYFUNCTION("""COMPUTED_VALUE"""),"Бурдукова В. В.")</f>
        <v>Бурдукова В. В.</v>
      </c>
      <c r="JM87" s="19" t="str">
        <f ca="1">IFERROR(__xludf.DUMMYFUNCTION("""COMPUTED_VALUE"""),"За")</f>
        <v>За</v>
      </c>
      <c r="JN87" s="19">
        <f ca="1">IFERROR(__xludf.DUMMYFUNCTION("""COMPUTED_VALUE"""),72)</f>
        <v>72</v>
      </c>
      <c r="JO87" s="19" t="str">
        <f ca="1">IFERROR(__xludf.DUMMYFUNCTION("""COMPUTED_VALUE"""),"Бурдукова В. В.")</f>
        <v>Бурдукова В. В.</v>
      </c>
      <c r="JP87" s="19" t="str">
        <f ca="1">IFERROR(__xludf.DUMMYFUNCTION("""COMPUTED_VALUE"""),"За")</f>
        <v>За</v>
      </c>
      <c r="JQ87" s="19">
        <f ca="1">IFERROR(__xludf.DUMMYFUNCTION("""COMPUTED_VALUE"""),72)</f>
        <v>72</v>
      </c>
      <c r="JR87" s="19" t="str">
        <f ca="1">IFERROR(__xludf.DUMMYFUNCTION("""COMPUTED_VALUE"""),"Бурдукова В. В.")</f>
        <v>Бурдукова В. В.</v>
      </c>
      <c r="JS87" s="19" t="str">
        <f ca="1">IFERROR(__xludf.DUMMYFUNCTION("""COMPUTED_VALUE"""),"За")</f>
        <v>За</v>
      </c>
      <c r="JT87" s="19">
        <f ca="1">IFERROR(__xludf.DUMMYFUNCTION("""COMPUTED_VALUE"""),72)</f>
        <v>72</v>
      </c>
      <c r="JU87" s="19" t="str">
        <f ca="1">IFERROR(__xludf.DUMMYFUNCTION("""COMPUTED_VALUE"""),"Бурдукова В. В.")</f>
        <v>Бурдукова В. В.</v>
      </c>
      <c r="JV87" s="19" t="str">
        <f ca="1">IFERROR(__xludf.DUMMYFUNCTION("""COMPUTED_VALUE"""),"За")</f>
        <v>За</v>
      </c>
      <c r="JW87" s="19">
        <f ca="1">IFERROR(__xludf.DUMMYFUNCTION("""COMPUTED_VALUE"""),72)</f>
        <v>72</v>
      </c>
      <c r="JX87" s="19" t="str">
        <f ca="1">IFERROR(__xludf.DUMMYFUNCTION("""COMPUTED_VALUE"""),"Бурдукова В. В.")</f>
        <v>Бурдукова В. В.</v>
      </c>
      <c r="JY87" s="19" t="str">
        <f ca="1">IFERROR(__xludf.DUMMYFUNCTION("""COMPUTED_VALUE"""),"За")</f>
        <v>За</v>
      </c>
      <c r="JZ87" s="19">
        <f ca="1">IFERROR(__xludf.DUMMYFUNCTION("""COMPUTED_VALUE"""),72)</f>
        <v>72</v>
      </c>
      <c r="KA87" s="19" t="str">
        <f ca="1">IFERROR(__xludf.DUMMYFUNCTION("""COMPUTED_VALUE"""),"Бурдукова В. В.")</f>
        <v>Бурдукова В. В.</v>
      </c>
      <c r="KB87" s="19" t="str">
        <f ca="1">IFERROR(__xludf.DUMMYFUNCTION("""COMPUTED_VALUE"""),"За")</f>
        <v>За</v>
      </c>
      <c r="KC87" s="19">
        <f ca="1">IFERROR(__xludf.DUMMYFUNCTION("""COMPUTED_VALUE"""),72)</f>
        <v>72</v>
      </c>
      <c r="KD87" s="19" t="str">
        <f ca="1">IFERROR(__xludf.DUMMYFUNCTION("""COMPUTED_VALUE"""),"Бурдукова В. В.")</f>
        <v>Бурдукова В. В.</v>
      </c>
      <c r="KE87" s="19" t="str">
        <f ca="1">IFERROR(__xludf.DUMMYFUNCTION("""COMPUTED_VALUE"""),"За")</f>
        <v>За</v>
      </c>
      <c r="KF87" s="19">
        <f ca="1">IFERROR(__xludf.DUMMYFUNCTION("""COMPUTED_VALUE"""),72)</f>
        <v>72</v>
      </c>
      <c r="KG87" s="19" t="str">
        <f ca="1">IFERROR(__xludf.DUMMYFUNCTION("""COMPUTED_VALUE"""),"Бурдукова В. В.")</f>
        <v>Бурдукова В. В.</v>
      </c>
      <c r="KH87" s="19" t="str">
        <f ca="1">IFERROR(__xludf.DUMMYFUNCTION("""COMPUTED_VALUE"""),"За")</f>
        <v>За</v>
      </c>
      <c r="KI87" s="19">
        <f ca="1">IFERROR(__xludf.DUMMYFUNCTION("""COMPUTED_VALUE"""),72)</f>
        <v>72</v>
      </c>
      <c r="KJ87" s="19" t="str">
        <f ca="1">IFERROR(__xludf.DUMMYFUNCTION("""COMPUTED_VALUE"""),"Бурдукова В. В.")</f>
        <v>Бурдукова В. В.</v>
      </c>
      <c r="KK87" s="19" t="str">
        <f ca="1">IFERROR(__xludf.DUMMYFUNCTION("""COMPUTED_VALUE"""),"За")</f>
        <v>За</v>
      </c>
      <c r="KL87" s="19">
        <f ca="1">IFERROR(__xludf.DUMMYFUNCTION("""COMPUTED_VALUE"""),72)</f>
        <v>72</v>
      </c>
      <c r="KM87" s="19" t="str">
        <f ca="1">IFERROR(__xludf.DUMMYFUNCTION("""COMPUTED_VALUE"""),"Бурдукова В. В.")</f>
        <v>Бурдукова В. В.</v>
      </c>
      <c r="KN87" s="19" t="str">
        <f ca="1">IFERROR(__xludf.DUMMYFUNCTION("""COMPUTED_VALUE"""),"За")</f>
        <v>За</v>
      </c>
      <c r="KO87" s="19">
        <f ca="1">IFERROR(__xludf.DUMMYFUNCTION("""COMPUTED_VALUE"""),72)</f>
        <v>72</v>
      </c>
      <c r="KP87" s="19" t="str">
        <f ca="1">IFERROR(__xludf.DUMMYFUNCTION("""COMPUTED_VALUE"""),"Бурдукова В. В.")</f>
        <v>Бурдукова В. В.</v>
      </c>
      <c r="KQ87" s="19" t="str">
        <f ca="1">IFERROR(__xludf.DUMMYFUNCTION("""COMPUTED_VALUE"""),"Не голосував")</f>
        <v>Не голосував</v>
      </c>
      <c r="KR87" s="19">
        <f ca="1">IFERROR(__xludf.DUMMYFUNCTION("""COMPUTED_VALUE"""),72)</f>
        <v>72</v>
      </c>
      <c r="KS87" s="19" t="str">
        <f ca="1">IFERROR(__xludf.DUMMYFUNCTION("""COMPUTED_VALUE"""),"Бурдукова В. В.")</f>
        <v>Бурдукова В. В.</v>
      </c>
      <c r="KT87" s="19" t="str">
        <f ca="1">IFERROR(__xludf.DUMMYFUNCTION("""COMPUTED_VALUE"""),"За")</f>
        <v>За</v>
      </c>
      <c r="KU87" s="19">
        <f ca="1">IFERROR(__xludf.DUMMYFUNCTION("""COMPUTED_VALUE"""),72)</f>
        <v>72</v>
      </c>
      <c r="KV87" s="19" t="str">
        <f ca="1">IFERROR(__xludf.DUMMYFUNCTION("""COMPUTED_VALUE"""),"Бурдукова В. В.")</f>
        <v>Бурдукова В. В.</v>
      </c>
      <c r="KW87" s="19" t="str">
        <f ca="1">IFERROR(__xludf.DUMMYFUNCTION("""COMPUTED_VALUE"""),"За")</f>
        <v>За</v>
      </c>
      <c r="KX87" s="19">
        <f ca="1">IFERROR(__xludf.DUMMYFUNCTION("""COMPUTED_VALUE"""),72)</f>
        <v>72</v>
      </c>
      <c r="KY87" s="19" t="str">
        <f ca="1">IFERROR(__xludf.DUMMYFUNCTION("""COMPUTED_VALUE"""),"Бурдукова В. В.")</f>
        <v>Бурдукова В. В.</v>
      </c>
      <c r="KZ87" s="19" t="str">
        <f ca="1">IFERROR(__xludf.DUMMYFUNCTION("""COMPUTED_VALUE"""),"За")</f>
        <v>За</v>
      </c>
      <c r="LA87" s="19">
        <f ca="1">IFERROR(__xludf.DUMMYFUNCTION("""COMPUTED_VALUE"""),72)</f>
        <v>72</v>
      </c>
      <c r="LB87" s="19" t="str">
        <f ca="1">IFERROR(__xludf.DUMMYFUNCTION("""COMPUTED_VALUE"""),"Бурдукова В. В.")</f>
        <v>Бурдукова В. В.</v>
      </c>
      <c r="LC87" s="19" t="str">
        <f ca="1">IFERROR(__xludf.DUMMYFUNCTION("""COMPUTED_VALUE"""),"За")</f>
        <v>За</v>
      </c>
      <c r="LD87" s="19">
        <f ca="1">IFERROR(__xludf.DUMMYFUNCTION("""COMPUTED_VALUE"""),72)</f>
        <v>72</v>
      </c>
      <c r="LE87" s="19" t="str">
        <f ca="1">IFERROR(__xludf.DUMMYFUNCTION("""COMPUTED_VALUE"""),"Бурдукова В. В.")</f>
        <v>Бурдукова В. В.</v>
      </c>
      <c r="LF87" s="19" t="str">
        <f ca="1">IFERROR(__xludf.DUMMYFUNCTION("""COMPUTED_VALUE"""),"За")</f>
        <v>За</v>
      </c>
      <c r="LG87" s="19">
        <f ca="1">IFERROR(__xludf.DUMMYFUNCTION("""COMPUTED_VALUE"""),72)</f>
        <v>72</v>
      </c>
      <c r="LH87" s="19" t="str">
        <f ca="1">IFERROR(__xludf.DUMMYFUNCTION("""COMPUTED_VALUE"""),"Бурдукова В. В.")</f>
        <v>Бурдукова В. В.</v>
      </c>
      <c r="LI87" s="19" t="str">
        <f ca="1">IFERROR(__xludf.DUMMYFUNCTION("""COMPUTED_VALUE"""),"За")</f>
        <v>За</v>
      </c>
      <c r="LJ87" s="19">
        <f ca="1">IFERROR(__xludf.DUMMYFUNCTION("""COMPUTED_VALUE"""),72)</f>
        <v>72</v>
      </c>
      <c r="LK87" s="19" t="str">
        <f ca="1">IFERROR(__xludf.DUMMYFUNCTION("""COMPUTED_VALUE"""),"Бурдукова В. В.")</f>
        <v>Бурдукова В. В.</v>
      </c>
      <c r="LL87" s="19" t="str">
        <f ca="1">IFERROR(__xludf.DUMMYFUNCTION("""COMPUTED_VALUE"""),"За")</f>
        <v>За</v>
      </c>
      <c r="LM87" s="19">
        <f ca="1">IFERROR(__xludf.DUMMYFUNCTION("""COMPUTED_VALUE"""),72)</f>
        <v>72</v>
      </c>
      <c r="LN87" s="19" t="str">
        <f ca="1">IFERROR(__xludf.DUMMYFUNCTION("""COMPUTED_VALUE"""),"Бурдукова В. В.")</f>
        <v>Бурдукова В. В.</v>
      </c>
      <c r="LO87" s="19" t="str">
        <f ca="1">IFERROR(__xludf.DUMMYFUNCTION("""COMPUTED_VALUE"""),"За")</f>
        <v>За</v>
      </c>
      <c r="LP87" s="19">
        <f ca="1">IFERROR(__xludf.DUMMYFUNCTION("""COMPUTED_VALUE"""),72)</f>
        <v>72</v>
      </c>
      <c r="LQ87" s="19" t="str">
        <f ca="1">IFERROR(__xludf.DUMMYFUNCTION("""COMPUTED_VALUE"""),"Бурдукова В. В.")</f>
        <v>Бурдукова В. В.</v>
      </c>
      <c r="LR87" s="19" t="str">
        <f ca="1">IFERROR(__xludf.DUMMYFUNCTION("""COMPUTED_VALUE"""),"За")</f>
        <v>За</v>
      </c>
      <c r="LS87" s="19">
        <f ca="1">IFERROR(__xludf.DUMMYFUNCTION("""COMPUTED_VALUE"""),72)</f>
        <v>72</v>
      </c>
      <c r="LT87" s="19" t="str">
        <f ca="1">IFERROR(__xludf.DUMMYFUNCTION("""COMPUTED_VALUE"""),"Бурдукова В. В.")</f>
        <v>Бурдукова В. В.</v>
      </c>
      <c r="LU87" s="19" t="str">
        <f ca="1">IFERROR(__xludf.DUMMYFUNCTION("""COMPUTED_VALUE"""),"За")</f>
        <v>За</v>
      </c>
      <c r="LV87" s="19">
        <f ca="1">IFERROR(__xludf.DUMMYFUNCTION("""COMPUTED_VALUE"""),72)</f>
        <v>72</v>
      </c>
      <c r="LW87" s="19" t="str">
        <f ca="1">IFERROR(__xludf.DUMMYFUNCTION("""COMPUTED_VALUE"""),"Бурдукова В. В.")</f>
        <v>Бурдукова В. В.</v>
      </c>
      <c r="LX87" s="19" t="str">
        <f ca="1">IFERROR(__xludf.DUMMYFUNCTION("""COMPUTED_VALUE"""),"За")</f>
        <v>За</v>
      </c>
      <c r="LY87" s="19">
        <f ca="1">IFERROR(__xludf.DUMMYFUNCTION("""COMPUTED_VALUE"""),72)</f>
        <v>72</v>
      </c>
      <c r="LZ87" s="19" t="str">
        <f ca="1">IFERROR(__xludf.DUMMYFUNCTION("""COMPUTED_VALUE"""),"Бурдукова В. В.")</f>
        <v>Бурдукова В. В.</v>
      </c>
      <c r="MA87" s="19" t="str">
        <f ca="1">IFERROR(__xludf.DUMMYFUNCTION("""COMPUTED_VALUE"""),"За")</f>
        <v>За</v>
      </c>
      <c r="MB87" s="19">
        <f ca="1">IFERROR(__xludf.DUMMYFUNCTION("""COMPUTED_VALUE"""),72)</f>
        <v>72</v>
      </c>
      <c r="MC87" s="19" t="str">
        <f ca="1">IFERROR(__xludf.DUMMYFUNCTION("""COMPUTED_VALUE"""),"Бурдукова В. В.")</f>
        <v>Бурдукова В. В.</v>
      </c>
      <c r="MD87" s="19" t="str">
        <f ca="1">IFERROR(__xludf.DUMMYFUNCTION("""COMPUTED_VALUE"""),"За")</f>
        <v>За</v>
      </c>
      <c r="ME87" s="19">
        <f ca="1">IFERROR(__xludf.DUMMYFUNCTION("""COMPUTED_VALUE"""),72)</f>
        <v>72</v>
      </c>
      <c r="MF87" s="19" t="str">
        <f ca="1">IFERROR(__xludf.DUMMYFUNCTION("""COMPUTED_VALUE"""),"Бурдукова В. В.")</f>
        <v>Бурдукова В. В.</v>
      </c>
      <c r="MG87" s="19" t="str">
        <f ca="1">IFERROR(__xludf.DUMMYFUNCTION("""COMPUTED_VALUE"""),"За")</f>
        <v>За</v>
      </c>
      <c r="MH87" s="19">
        <f ca="1">IFERROR(__xludf.DUMMYFUNCTION("""COMPUTED_VALUE"""),72)</f>
        <v>72</v>
      </c>
      <c r="MI87" s="19" t="str">
        <f ca="1">IFERROR(__xludf.DUMMYFUNCTION("""COMPUTED_VALUE"""),"Бурдукова В. В.")</f>
        <v>Бурдукова В. В.</v>
      </c>
      <c r="MJ87" s="19" t="str">
        <f ca="1">IFERROR(__xludf.DUMMYFUNCTION("""COMPUTED_VALUE"""),"За")</f>
        <v>За</v>
      </c>
      <c r="MK87" s="19">
        <f ca="1">IFERROR(__xludf.DUMMYFUNCTION("""COMPUTED_VALUE"""),72)</f>
        <v>72</v>
      </c>
      <c r="ML87" s="19" t="str">
        <f ca="1">IFERROR(__xludf.DUMMYFUNCTION("""COMPUTED_VALUE"""),"Бурдукова В. В.")</f>
        <v>Бурдукова В. В.</v>
      </c>
      <c r="MM87" s="19" t="str">
        <f ca="1">IFERROR(__xludf.DUMMYFUNCTION("""COMPUTED_VALUE"""),"За")</f>
        <v>За</v>
      </c>
      <c r="MN87" s="19">
        <f ca="1">IFERROR(__xludf.DUMMYFUNCTION("""COMPUTED_VALUE"""),72)</f>
        <v>72</v>
      </c>
      <c r="MO87" s="19" t="str">
        <f ca="1">IFERROR(__xludf.DUMMYFUNCTION("""COMPUTED_VALUE"""),"Бурдукова В. В.")</f>
        <v>Бурдукова В. В.</v>
      </c>
      <c r="MP87" s="19" t="str">
        <f ca="1">IFERROR(__xludf.DUMMYFUNCTION("""COMPUTED_VALUE"""),"За")</f>
        <v>За</v>
      </c>
      <c r="MQ87" s="19">
        <f ca="1">IFERROR(__xludf.DUMMYFUNCTION("""COMPUTED_VALUE"""),72)</f>
        <v>72</v>
      </c>
      <c r="MR87" s="19" t="str">
        <f ca="1">IFERROR(__xludf.DUMMYFUNCTION("""COMPUTED_VALUE"""),"Бурдукова В. В.")</f>
        <v>Бурдукова В. В.</v>
      </c>
      <c r="MS87" s="19" t="str">
        <f ca="1">IFERROR(__xludf.DUMMYFUNCTION("""COMPUTED_VALUE"""),"За")</f>
        <v>За</v>
      </c>
      <c r="MT87" s="19">
        <f ca="1">IFERROR(__xludf.DUMMYFUNCTION("""COMPUTED_VALUE"""),72)</f>
        <v>72</v>
      </c>
      <c r="MU87" s="19" t="str">
        <f ca="1">IFERROR(__xludf.DUMMYFUNCTION("""COMPUTED_VALUE"""),"Бурдукова В. В.")</f>
        <v>Бурдукова В. В.</v>
      </c>
      <c r="MV87" s="19" t="str">
        <f ca="1">IFERROR(__xludf.DUMMYFUNCTION("""COMPUTED_VALUE"""),"За")</f>
        <v>За</v>
      </c>
      <c r="MW87" s="19">
        <f ca="1">IFERROR(__xludf.DUMMYFUNCTION("""COMPUTED_VALUE"""),72)</f>
        <v>72</v>
      </c>
      <c r="MX87" s="19" t="str">
        <f ca="1">IFERROR(__xludf.DUMMYFUNCTION("""COMPUTED_VALUE"""),"Бурдукова В. В.")</f>
        <v>Бурдукова В. В.</v>
      </c>
      <c r="MY87" s="19" t="str">
        <f ca="1">IFERROR(__xludf.DUMMYFUNCTION("""COMPUTED_VALUE"""),"За")</f>
        <v>За</v>
      </c>
      <c r="MZ87" s="19">
        <f ca="1">IFERROR(__xludf.DUMMYFUNCTION("""COMPUTED_VALUE"""),72)</f>
        <v>72</v>
      </c>
      <c r="NA87" s="19" t="str">
        <f ca="1">IFERROR(__xludf.DUMMYFUNCTION("""COMPUTED_VALUE"""),"Бурдукова В. В.")</f>
        <v>Бурдукова В. В.</v>
      </c>
      <c r="NB87" s="19" t="str">
        <f ca="1">IFERROR(__xludf.DUMMYFUNCTION("""COMPUTED_VALUE"""),"За")</f>
        <v>За</v>
      </c>
      <c r="NC87" s="19">
        <f ca="1">IFERROR(__xludf.DUMMYFUNCTION("""COMPUTED_VALUE"""),72)</f>
        <v>72</v>
      </c>
      <c r="ND87" s="19" t="str">
        <f ca="1">IFERROR(__xludf.DUMMYFUNCTION("""COMPUTED_VALUE"""),"Бурдукова В. В.")</f>
        <v>Бурдукова В. В.</v>
      </c>
      <c r="NE87" s="19" t="str">
        <f ca="1">IFERROR(__xludf.DUMMYFUNCTION("""COMPUTED_VALUE"""),"За")</f>
        <v>За</v>
      </c>
      <c r="NF87" s="19">
        <f ca="1">IFERROR(__xludf.DUMMYFUNCTION("""COMPUTED_VALUE"""),72)</f>
        <v>72</v>
      </c>
      <c r="NG87" s="19" t="str">
        <f ca="1">IFERROR(__xludf.DUMMYFUNCTION("""COMPUTED_VALUE"""),"Бурдукова В. В.")</f>
        <v>Бурдукова В. В.</v>
      </c>
      <c r="NH87" s="19" t="str">
        <f ca="1">IFERROR(__xludf.DUMMYFUNCTION("""COMPUTED_VALUE"""),"За")</f>
        <v>За</v>
      </c>
      <c r="NI87" s="19">
        <f ca="1">IFERROR(__xludf.DUMMYFUNCTION("""COMPUTED_VALUE"""),72)</f>
        <v>72</v>
      </c>
      <c r="NJ87" s="19" t="str">
        <f ca="1">IFERROR(__xludf.DUMMYFUNCTION("""COMPUTED_VALUE"""),"Бурдукова В. В.")</f>
        <v>Бурдукова В. В.</v>
      </c>
      <c r="NK87" s="19" t="str">
        <f ca="1">IFERROR(__xludf.DUMMYFUNCTION("""COMPUTED_VALUE"""),"За")</f>
        <v>За</v>
      </c>
      <c r="NL87" s="19">
        <f ca="1">IFERROR(__xludf.DUMMYFUNCTION("""COMPUTED_VALUE"""),72)</f>
        <v>72</v>
      </c>
      <c r="NM87" s="19" t="str">
        <f ca="1">IFERROR(__xludf.DUMMYFUNCTION("""COMPUTED_VALUE"""),"Бурдукова В. В.")</f>
        <v>Бурдукова В. В.</v>
      </c>
      <c r="NN87" s="19" t="str">
        <f ca="1">IFERROR(__xludf.DUMMYFUNCTION("""COMPUTED_VALUE"""),"За")</f>
        <v>За</v>
      </c>
      <c r="NO87" s="19">
        <f ca="1">IFERROR(__xludf.DUMMYFUNCTION("""COMPUTED_VALUE"""),72)</f>
        <v>72</v>
      </c>
      <c r="NP87" s="19" t="str">
        <f ca="1">IFERROR(__xludf.DUMMYFUNCTION("""COMPUTED_VALUE"""),"Бурдукова В. В.")</f>
        <v>Бурдукова В. В.</v>
      </c>
      <c r="NQ87" s="19" t="str">
        <f ca="1">IFERROR(__xludf.DUMMYFUNCTION("""COMPUTED_VALUE"""),"Не голосував")</f>
        <v>Не голосував</v>
      </c>
      <c r="NR87" s="19">
        <f ca="1">IFERROR(__xludf.DUMMYFUNCTION("""COMPUTED_VALUE"""),72)</f>
        <v>72</v>
      </c>
      <c r="NS87" s="19" t="str">
        <f ca="1">IFERROR(__xludf.DUMMYFUNCTION("""COMPUTED_VALUE"""),"Бурдукова В. В.")</f>
        <v>Бурдукова В. В.</v>
      </c>
      <c r="NT87" s="19" t="str">
        <f ca="1">IFERROR(__xludf.DUMMYFUNCTION("""COMPUTED_VALUE"""),"Утримався")</f>
        <v>Утримався</v>
      </c>
      <c r="NU87" s="19">
        <f ca="1">IFERROR(__xludf.DUMMYFUNCTION("""COMPUTED_VALUE"""),72)</f>
        <v>72</v>
      </c>
      <c r="NV87" s="19" t="str">
        <f ca="1">IFERROR(__xludf.DUMMYFUNCTION("""COMPUTED_VALUE"""),"Бурдукова В. В.")</f>
        <v>Бурдукова В. В.</v>
      </c>
      <c r="NW87" s="19" t="str">
        <f ca="1">IFERROR(__xludf.DUMMYFUNCTION("""COMPUTED_VALUE"""),"Утримався")</f>
        <v>Утримався</v>
      </c>
      <c r="NX87" s="19">
        <f ca="1">IFERROR(__xludf.DUMMYFUNCTION("""COMPUTED_VALUE"""),72)</f>
        <v>72</v>
      </c>
      <c r="NY87" s="19" t="str">
        <f ca="1">IFERROR(__xludf.DUMMYFUNCTION("""COMPUTED_VALUE"""),"Бурдукова В. В.")</f>
        <v>Бурдукова В. В.</v>
      </c>
      <c r="NZ87" s="19" t="str">
        <f ca="1">IFERROR(__xludf.DUMMYFUNCTION("""COMPUTED_VALUE"""),"За")</f>
        <v>За</v>
      </c>
      <c r="OA87" s="19">
        <f ca="1">IFERROR(__xludf.DUMMYFUNCTION("""COMPUTED_VALUE"""),72)</f>
        <v>72</v>
      </c>
      <c r="OB87" s="19" t="str">
        <f ca="1">IFERROR(__xludf.DUMMYFUNCTION("""COMPUTED_VALUE"""),"Бурдукова В. В.")</f>
        <v>Бурдукова В. В.</v>
      </c>
      <c r="OC87" s="19" t="str">
        <f ca="1">IFERROR(__xludf.DUMMYFUNCTION("""COMPUTED_VALUE"""),"Не голосував")</f>
        <v>Не голосував</v>
      </c>
      <c r="OD87" s="19">
        <f ca="1">IFERROR(__xludf.DUMMYFUNCTION("""COMPUTED_VALUE"""),72)</f>
        <v>72</v>
      </c>
      <c r="OE87" s="19" t="str">
        <f ca="1">IFERROR(__xludf.DUMMYFUNCTION("""COMPUTED_VALUE"""),"Бурдукова В. В.")</f>
        <v>Бурдукова В. В.</v>
      </c>
      <c r="OF87" s="19" t="str">
        <f ca="1">IFERROR(__xludf.DUMMYFUNCTION("""COMPUTED_VALUE"""),"За")</f>
        <v>За</v>
      </c>
      <c r="OG87" s="19">
        <f ca="1">IFERROR(__xludf.DUMMYFUNCTION("""COMPUTED_VALUE"""),72)</f>
        <v>72</v>
      </c>
      <c r="OH87" s="19" t="str">
        <f ca="1">IFERROR(__xludf.DUMMYFUNCTION("""COMPUTED_VALUE"""),"Бурдукова В. В.")</f>
        <v>Бурдукова В. В.</v>
      </c>
      <c r="OI87" s="19" t="str">
        <f ca="1">IFERROR(__xludf.DUMMYFUNCTION("""COMPUTED_VALUE"""),"За")</f>
        <v>За</v>
      </c>
      <c r="OJ87" s="19">
        <f ca="1">IFERROR(__xludf.DUMMYFUNCTION("""COMPUTED_VALUE"""),72)</f>
        <v>72</v>
      </c>
      <c r="OK87" s="19" t="str">
        <f ca="1">IFERROR(__xludf.DUMMYFUNCTION("""COMPUTED_VALUE"""),"Бурдукова В. В.")</f>
        <v>Бурдукова В. В.</v>
      </c>
      <c r="OL87" s="19" t="str">
        <f ca="1">IFERROR(__xludf.DUMMYFUNCTION("""COMPUTED_VALUE"""),"За")</f>
        <v>За</v>
      </c>
      <c r="OM87" s="19">
        <f ca="1">IFERROR(__xludf.DUMMYFUNCTION("""COMPUTED_VALUE"""),72)</f>
        <v>72</v>
      </c>
      <c r="ON87" s="19" t="str">
        <f ca="1">IFERROR(__xludf.DUMMYFUNCTION("""COMPUTED_VALUE"""),"Бурдукова В. В.")</f>
        <v>Бурдукова В. В.</v>
      </c>
      <c r="OO87" s="19" t="str">
        <f ca="1">IFERROR(__xludf.DUMMYFUNCTION("""COMPUTED_VALUE"""),"За")</f>
        <v>За</v>
      </c>
      <c r="OP87" s="19">
        <f ca="1">IFERROR(__xludf.DUMMYFUNCTION("""COMPUTED_VALUE"""),72)</f>
        <v>72</v>
      </c>
      <c r="OQ87" s="19" t="str">
        <f ca="1">IFERROR(__xludf.DUMMYFUNCTION("""COMPUTED_VALUE"""),"Бурдукова В. В.")</f>
        <v>Бурдукова В. В.</v>
      </c>
      <c r="OR87" s="19" t="str">
        <f ca="1">IFERROR(__xludf.DUMMYFUNCTION("""COMPUTED_VALUE"""),"За")</f>
        <v>За</v>
      </c>
      <c r="OS87" s="19">
        <f ca="1">IFERROR(__xludf.DUMMYFUNCTION("""COMPUTED_VALUE"""),72)</f>
        <v>72</v>
      </c>
      <c r="OT87" s="19" t="str">
        <f ca="1">IFERROR(__xludf.DUMMYFUNCTION("""COMPUTED_VALUE"""),"Бурдукова В. В.")</f>
        <v>Бурдукова В. В.</v>
      </c>
      <c r="OU87" s="19" t="str">
        <f ca="1">IFERROR(__xludf.DUMMYFUNCTION("""COMPUTED_VALUE"""),"За")</f>
        <v>За</v>
      </c>
      <c r="OV87" s="19">
        <f ca="1">IFERROR(__xludf.DUMMYFUNCTION("""COMPUTED_VALUE"""),72)</f>
        <v>72</v>
      </c>
      <c r="OW87" s="19" t="str">
        <f ca="1">IFERROR(__xludf.DUMMYFUNCTION("""COMPUTED_VALUE"""),"Бурдукова В. В.")</f>
        <v>Бурдукова В. В.</v>
      </c>
      <c r="OX87" s="19" t="str">
        <f ca="1">IFERROR(__xludf.DUMMYFUNCTION("""COMPUTED_VALUE"""),"За")</f>
        <v>За</v>
      </c>
      <c r="OY87" s="19">
        <f ca="1">IFERROR(__xludf.DUMMYFUNCTION("""COMPUTED_VALUE"""),72)</f>
        <v>72</v>
      </c>
      <c r="OZ87" s="19" t="str">
        <f ca="1">IFERROR(__xludf.DUMMYFUNCTION("""COMPUTED_VALUE"""),"Бурдукова В. В.")</f>
        <v>Бурдукова В. В.</v>
      </c>
      <c r="PA87" s="19" t="str">
        <f ca="1">IFERROR(__xludf.DUMMYFUNCTION("""COMPUTED_VALUE"""),"За")</f>
        <v>За</v>
      </c>
      <c r="PB87" s="19">
        <f ca="1">IFERROR(__xludf.DUMMYFUNCTION("""COMPUTED_VALUE"""),72)</f>
        <v>72</v>
      </c>
      <c r="PC87" s="19" t="str">
        <f ca="1">IFERROR(__xludf.DUMMYFUNCTION("""COMPUTED_VALUE"""),"Бурдукова В. В.")</f>
        <v>Бурдукова В. В.</v>
      </c>
      <c r="PD87" s="19" t="str">
        <f ca="1">IFERROR(__xludf.DUMMYFUNCTION("""COMPUTED_VALUE"""),"За")</f>
        <v>За</v>
      </c>
      <c r="PE87" s="19">
        <f ca="1">IFERROR(__xludf.DUMMYFUNCTION("""COMPUTED_VALUE"""),72)</f>
        <v>72</v>
      </c>
      <c r="PF87" s="19" t="str">
        <f ca="1">IFERROR(__xludf.DUMMYFUNCTION("""COMPUTED_VALUE"""),"Бурдукова В. В.")</f>
        <v>Бурдукова В. В.</v>
      </c>
      <c r="PG87" s="19" t="str">
        <f ca="1">IFERROR(__xludf.DUMMYFUNCTION("""COMPUTED_VALUE"""),"За")</f>
        <v>За</v>
      </c>
      <c r="PH87" s="19">
        <f ca="1">IFERROR(__xludf.DUMMYFUNCTION("""COMPUTED_VALUE"""),72)</f>
        <v>72</v>
      </c>
      <c r="PI87" s="19" t="str">
        <f ca="1">IFERROR(__xludf.DUMMYFUNCTION("""COMPUTED_VALUE"""),"Бурдукова В. В.")</f>
        <v>Бурдукова В. В.</v>
      </c>
      <c r="PJ87" s="19" t="str">
        <f ca="1">IFERROR(__xludf.DUMMYFUNCTION("""COMPUTED_VALUE"""),"За")</f>
        <v>За</v>
      </c>
      <c r="PK87" s="19">
        <f ca="1">IFERROR(__xludf.DUMMYFUNCTION("""COMPUTED_VALUE"""),72)</f>
        <v>72</v>
      </c>
      <c r="PL87" s="19" t="str">
        <f ca="1">IFERROR(__xludf.DUMMYFUNCTION("""COMPUTED_VALUE"""),"Бурдукова В. В.")</f>
        <v>Бурдукова В. В.</v>
      </c>
      <c r="PM87" s="19" t="str">
        <f ca="1">IFERROR(__xludf.DUMMYFUNCTION("""COMPUTED_VALUE"""),"Не голосував")</f>
        <v>Не голосував</v>
      </c>
      <c r="PN87" s="19">
        <f ca="1">IFERROR(__xludf.DUMMYFUNCTION("""COMPUTED_VALUE"""),72)</f>
        <v>72</v>
      </c>
      <c r="PO87" s="19" t="str">
        <f ca="1">IFERROR(__xludf.DUMMYFUNCTION("""COMPUTED_VALUE"""),"Бурдукова В. В.")</f>
        <v>Бурдукова В. В.</v>
      </c>
      <c r="PP87" s="19" t="str">
        <f ca="1">IFERROR(__xludf.DUMMYFUNCTION("""COMPUTED_VALUE"""),"За")</f>
        <v>За</v>
      </c>
      <c r="PQ87" s="19">
        <f ca="1">IFERROR(__xludf.DUMMYFUNCTION("""COMPUTED_VALUE"""),72)</f>
        <v>72</v>
      </c>
      <c r="PR87" s="19" t="str">
        <f ca="1">IFERROR(__xludf.DUMMYFUNCTION("""COMPUTED_VALUE"""),"Бурдукова В. В.")</f>
        <v>Бурдукова В. В.</v>
      </c>
      <c r="PS87" s="19" t="str">
        <f ca="1">IFERROR(__xludf.DUMMYFUNCTION("""COMPUTED_VALUE"""),"Не голосував")</f>
        <v>Не голосував</v>
      </c>
      <c r="PT87" s="19">
        <f ca="1">IFERROR(__xludf.DUMMYFUNCTION("""COMPUTED_VALUE"""),72)</f>
        <v>72</v>
      </c>
      <c r="PU87" s="19" t="str">
        <f ca="1">IFERROR(__xludf.DUMMYFUNCTION("""COMPUTED_VALUE"""),"Бурдукова В. В.")</f>
        <v>Бурдукова В. В.</v>
      </c>
      <c r="PV87" s="19" t="str">
        <f ca="1">IFERROR(__xludf.DUMMYFUNCTION("""COMPUTED_VALUE"""),"Не голосував")</f>
        <v>Не голосував</v>
      </c>
      <c r="PW87" s="19">
        <f ca="1">IFERROR(__xludf.DUMMYFUNCTION("""COMPUTED_VALUE"""),72)</f>
        <v>72</v>
      </c>
      <c r="PX87" s="19" t="str">
        <f ca="1">IFERROR(__xludf.DUMMYFUNCTION("""COMPUTED_VALUE"""),"Бурдукова В. В.")</f>
        <v>Бурдукова В. В.</v>
      </c>
      <c r="PY87" s="19" t="str">
        <f ca="1">IFERROR(__xludf.DUMMYFUNCTION("""COMPUTED_VALUE"""),"За")</f>
        <v>За</v>
      </c>
      <c r="PZ87" s="19">
        <f ca="1">IFERROR(__xludf.DUMMYFUNCTION("""COMPUTED_VALUE"""),72)</f>
        <v>72</v>
      </c>
      <c r="QA87" s="19" t="str">
        <f ca="1">IFERROR(__xludf.DUMMYFUNCTION("""COMPUTED_VALUE"""),"Бурдукова В. В.")</f>
        <v>Бурдукова В. В.</v>
      </c>
      <c r="QB87" s="19" t="str">
        <f ca="1">IFERROR(__xludf.DUMMYFUNCTION("""COMPUTED_VALUE"""),"За")</f>
        <v>За</v>
      </c>
      <c r="QC87" s="19">
        <f ca="1">IFERROR(__xludf.DUMMYFUNCTION("""COMPUTED_VALUE"""),72)</f>
        <v>72</v>
      </c>
      <c r="QD87" s="19" t="str">
        <f ca="1">IFERROR(__xludf.DUMMYFUNCTION("""COMPUTED_VALUE"""),"Бурдукова В. В.")</f>
        <v>Бурдукова В. В.</v>
      </c>
      <c r="QE87" s="19" t="str">
        <f ca="1">IFERROR(__xludf.DUMMYFUNCTION("""COMPUTED_VALUE"""),"Не голосував")</f>
        <v>Не голосував</v>
      </c>
      <c r="QF87" s="19">
        <f ca="1">IFERROR(__xludf.DUMMYFUNCTION("""COMPUTED_VALUE"""),72)</f>
        <v>72</v>
      </c>
      <c r="QG87" s="19" t="str">
        <f ca="1">IFERROR(__xludf.DUMMYFUNCTION("""COMPUTED_VALUE"""),"Бурдукова В. В.")</f>
        <v>Бурдукова В. В.</v>
      </c>
      <c r="QH87" s="19" t="str">
        <f ca="1">IFERROR(__xludf.DUMMYFUNCTION("""COMPUTED_VALUE"""),"Не голосував")</f>
        <v>Не голосував</v>
      </c>
      <c r="QI87" s="19">
        <f ca="1">IFERROR(__xludf.DUMMYFUNCTION("""COMPUTED_VALUE"""),72)</f>
        <v>72</v>
      </c>
      <c r="QJ87" s="19" t="str">
        <f ca="1">IFERROR(__xludf.DUMMYFUNCTION("""COMPUTED_VALUE"""),"Бурдукова В. В.")</f>
        <v>Бурдукова В. В.</v>
      </c>
      <c r="QK87" s="19" t="str">
        <f ca="1">IFERROR(__xludf.DUMMYFUNCTION("""COMPUTED_VALUE"""),"За")</f>
        <v>За</v>
      </c>
    </row>
    <row r="88" spans="1:453" ht="12.75">
      <c r="A88" s="17">
        <f ca="1">IFERROR(__xludf.DUMMYFUNCTION("""COMPUTED_VALUE"""),71)</f>
        <v>71</v>
      </c>
      <c r="B88" s="17" t="str">
        <f ca="1">IFERROR(__xludf.DUMMYFUNCTION("""COMPUTED_VALUE"""),"Вітренко А. О.")</f>
        <v>Вітренко А. О.</v>
      </c>
      <c r="C88" s="19" t="str">
        <f ca="1">IFERROR(__xludf.DUMMYFUNCTION("""COMPUTED_VALUE"""),"За")</f>
        <v>За</v>
      </c>
      <c r="D88" s="19">
        <f ca="1">IFERROR(__xludf.DUMMYFUNCTION("""COMPUTED_VALUE"""),71)</f>
        <v>71</v>
      </c>
      <c r="E88" s="19" t="str">
        <f ca="1">IFERROR(__xludf.DUMMYFUNCTION("""COMPUTED_VALUE"""),"Вітренко А. О.")</f>
        <v>Вітренко А. О.</v>
      </c>
      <c r="F88" s="19" t="str">
        <f ca="1">IFERROR(__xludf.DUMMYFUNCTION("""COMPUTED_VALUE"""),"За")</f>
        <v>За</v>
      </c>
      <c r="G88" s="19">
        <f ca="1">IFERROR(__xludf.DUMMYFUNCTION("""COMPUTED_VALUE"""),71)</f>
        <v>71</v>
      </c>
      <c r="H88" s="19" t="str">
        <f ca="1">IFERROR(__xludf.DUMMYFUNCTION("""COMPUTED_VALUE"""),"Вітренко А. О.")</f>
        <v>Вітренко А. О.</v>
      </c>
      <c r="I88" s="19" t="str">
        <f ca="1">IFERROR(__xludf.DUMMYFUNCTION("""COMPUTED_VALUE"""),"Не голосував")</f>
        <v>Не голосував</v>
      </c>
      <c r="J88" s="19">
        <f ca="1">IFERROR(__xludf.DUMMYFUNCTION("""COMPUTED_VALUE"""),71)</f>
        <v>71</v>
      </c>
      <c r="K88" s="19" t="str">
        <f ca="1">IFERROR(__xludf.DUMMYFUNCTION("""COMPUTED_VALUE"""),"Вітренко А. О.")</f>
        <v>Вітренко А. О.</v>
      </c>
      <c r="L88" s="19" t="str">
        <f ca="1">IFERROR(__xludf.DUMMYFUNCTION("""COMPUTED_VALUE"""),"Не голосував")</f>
        <v>Не голосував</v>
      </c>
      <c r="M88" s="19">
        <f ca="1">IFERROR(__xludf.DUMMYFUNCTION("""COMPUTED_VALUE"""),71)</f>
        <v>71</v>
      </c>
      <c r="N88" s="19" t="str">
        <f ca="1">IFERROR(__xludf.DUMMYFUNCTION("""COMPUTED_VALUE"""),"Вітренко А. О.")</f>
        <v>Вітренко А. О.</v>
      </c>
      <c r="O88" s="19" t="str">
        <f ca="1">IFERROR(__xludf.DUMMYFUNCTION("""COMPUTED_VALUE"""),"Не голосував")</f>
        <v>Не голосував</v>
      </c>
      <c r="P88" s="19">
        <f ca="1">IFERROR(__xludf.DUMMYFUNCTION("""COMPUTED_VALUE"""),71)</f>
        <v>71</v>
      </c>
      <c r="Q88" s="19" t="str">
        <f ca="1">IFERROR(__xludf.DUMMYFUNCTION("""COMPUTED_VALUE"""),"Вітренко А. О.")</f>
        <v>Вітренко А. О.</v>
      </c>
      <c r="R88" s="19" t="str">
        <f ca="1">IFERROR(__xludf.DUMMYFUNCTION("""COMPUTED_VALUE"""),"Не голосував")</f>
        <v>Не голосував</v>
      </c>
      <c r="S88" s="19">
        <f ca="1">IFERROR(__xludf.DUMMYFUNCTION("""COMPUTED_VALUE"""),71)</f>
        <v>71</v>
      </c>
      <c r="T88" s="19" t="str">
        <f ca="1">IFERROR(__xludf.DUMMYFUNCTION("""COMPUTED_VALUE"""),"Вітренко А. О.")</f>
        <v>Вітренко А. О.</v>
      </c>
      <c r="U88" s="19" t="str">
        <f ca="1">IFERROR(__xludf.DUMMYFUNCTION("""COMPUTED_VALUE"""),"...")</f>
        <v>...</v>
      </c>
      <c r="V88" s="19">
        <f ca="1">IFERROR(__xludf.DUMMYFUNCTION("""COMPUTED_VALUE"""),71)</f>
        <v>71</v>
      </c>
      <c r="W88" s="19" t="str">
        <f ca="1">IFERROR(__xludf.DUMMYFUNCTION("""COMPUTED_VALUE"""),"Вітренко А. О.")</f>
        <v>Вітренко А. О.</v>
      </c>
      <c r="X88" s="19" t="str">
        <f ca="1">IFERROR(__xludf.DUMMYFUNCTION("""COMPUTED_VALUE"""),"...")</f>
        <v>...</v>
      </c>
      <c r="Y88" s="19">
        <f ca="1">IFERROR(__xludf.DUMMYFUNCTION("""COMPUTED_VALUE"""),71)</f>
        <v>71</v>
      </c>
      <c r="Z88" s="19" t="str">
        <f ca="1">IFERROR(__xludf.DUMMYFUNCTION("""COMPUTED_VALUE"""),"Вітренко А. О.")</f>
        <v>Вітренко А. О.</v>
      </c>
      <c r="AA88" s="19" t="str">
        <f ca="1">IFERROR(__xludf.DUMMYFUNCTION("""COMPUTED_VALUE"""),"...")</f>
        <v>...</v>
      </c>
      <c r="AB88" s="19">
        <f ca="1">IFERROR(__xludf.DUMMYFUNCTION("""COMPUTED_VALUE"""),71)</f>
        <v>71</v>
      </c>
      <c r="AC88" s="19" t="str">
        <f ca="1">IFERROR(__xludf.DUMMYFUNCTION("""COMPUTED_VALUE"""),"Вітренко А. О.")</f>
        <v>Вітренко А. О.</v>
      </c>
      <c r="AD88" s="19" t="str">
        <f ca="1">IFERROR(__xludf.DUMMYFUNCTION("""COMPUTED_VALUE"""),"...")</f>
        <v>...</v>
      </c>
      <c r="AE88" s="19">
        <f ca="1">IFERROR(__xludf.DUMMYFUNCTION("""COMPUTED_VALUE"""),71)</f>
        <v>71</v>
      </c>
      <c r="AF88" s="19" t="str">
        <f ca="1">IFERROR(__xludf.DUMMYFUNCTION("""COMPUTED_VALUE"""),"Вітренко А. О.")</f>
        <v>Вітренко А. О.</v>
      </c>
      <c r="AG88" s="19" t="str">
        <f ca="1">IFERROR(__xludf.DUMMYFUNCTION("""COMPUTED_VALUE"""),"Не голосував")</f>
        <v>Не голосував</v>
      </c>
      <c r="AH88" s="19">
        <f ca="1">IFERROR(__xludf.DUMMYFUNCTION("""COMPUTED_VALUE"""),71)</f>
        <v>71</v>
      </c>
      <c r="AI88" s="19" t="str">
        <f ca="1">IFERROR(__xludf.DUMMYFUNCTION("""COMPUTED_VALUE"""),"Вітренко А. О.")</f>
        <v>Вітренко А. О.</v>
      </c>
      <c r="AJ88" s="19" t="str">
        <f ca="1">IFERROR(__xludf.DUMMYFUNCTION("""COMPUTED_VALUE"""),"Не голосував")</f>
        <v>Не голосував</v>
      </c>
      <c r="AK88" s="19">
        <f ca="1">IFERROR(__xludf.DUMMYFUNCTION("""COMPUTED_VALUE"""),71)</f>
        <v>71</v>
      </c>
      <c r="AL88" s="19" t="str">
        <f ca="1">IFERROR(__xludf.DUMMYFUNCTION("""COMPUTED_VALUE"""),"Вітренко А. О.")</f>
        <v>Вітренко А. О.</v>
      </c>
      <c r="AM88" s="19" t="str">
        <f ca="1">IFERROR(__xludf.DUMMYFUNCTION("""COMPUTED_VALUE"""),"За")</f>
        <v>За</v>
      </c>
      <c r="AN88" s="19">
        <f ca="1">IFERROR(__xludf.DUMMYFUNCTION("""COMPUTED_VALUE"""),71)</f>
        <v>71</v>
      </c>
      <c r="AO88" s="19" t="str">
        <f ca="1">IFERROR(__xludf.DUMMYFUNCTION("""COMPUTED_VALUE"""),"Вітренко А. О.")</f>
        <v>Вітренко А. О.</v>
      </c>
      <c r="AP88" s="19" t="str">
        <f ca="1">IFERROR(__xludf.DUMMYFUNCTION("""COMPUTED_VALUE"""),"За")</f>
        <v>За</v>
      </c>
      <c r="AQ88" s="19">
        <f ca="1">IFERROR(__xludf.DUMMYFUNCTION("""COMPUTED_VALUE"""),71)</f>
        <v>71</v>
      </c>
      <c r="AR88" s="19" t="str">
        <f ca="1">IFERROR(__xludf.DUMMYFUNCTION("""COMPUTED_VALUE"""),"Вітренко А. О.")</f>
        <v>Вітренко А. О.</v>
      </c>
      <c r="AS88" s="19" t="str">
        <f ca="1">IFERROR(__xludf.DUMMYFUNCTION("""COMPUTED_VALUE"""),"За")</f>
        <v>За</v>
      </c>
      <c r="AT88" s="19">
        <f ca="1">IFERROR(__xludf.DUMMYFUNCTION("""COMPUTED_VALUE"""),71)</f>
        <v>71</v>
      </c>
      <c r="AU88" s="19" t="str">
        <f ca="1">IFERROR(__xludf.DUMMYFUNCTION("""COMPUTED_VALUE"""),"Вітренко А. О.")</f>
        <v>Вітренко А. О.</v>
      </c>
      <c r="AV88" s="19" t="str">
        <f ca="1">IFERROR(__xludf.DUMMYFUNCTION("""COMPUTED_VALUE"""),"За")</f>
        <v>За</v>
      </c>
      <c r="AW88" s="19">
        <f ca="1">IFERROR(__xludf.DUMMYFUNCTION("""COMPUTED_VALUE"""),71)</f>
        <v>71</v>
      </c>
      <c r="AX88" s="19" t="str">
        <f ca="1">IFERROR(__xludf.DUMMYFUNCTION("""COMPUTED_VALUE"""),"Вітренко А. О.")</f>
        <v>Вітренко А. О.</v>
      </c>
      <c r="AY88" s="19" t="str">
        <f ca="1">IFERROR(__xludf.DUMMYFUNCTION("""COMPUTED_VALUE"""),"За")</f>
        <v>За</v>
      </c>
      <c r="AZ88" s="19">
        <f ca="1">IFERROR(__xludf.DUMMYFUNCTION("""COMPUTED_VALUE"""),71)</f>
        <v>71</v>
      </c>
      <c r="BA88" s="19" t="str">
        <f ca="1">IFERROR(__xludf.DUMMYFUNCTION("""COMPUTED_VALUE"""),"Вітренко А. О.")</f>
        <v>Вітренко А. О.</v>
      </c>
      <c r="BB88" s="19" t="str">
        <f ca="1">IFERROR(__xludf.DUMMYFUNCTION("""COMPUTED_VALUE"""),"За")</f>
        <v>За</v>
      </c>
      <c r="BC88" s="19">
        <f ca="1">IFERROR(__xludf.DUMMYFUNCTION("""COMPUTED_VALUE"""),71)</f>
        <v>71</v>
      </c>
      <c r="BD88" s="19" t="str">
        <f ca="1">IFERROR(__xludf.DUMMYFUNCTION("""COMPUTED_VALUE"""),"Вітренко А. О.")</f>
        <v>Вітренко А. О.</v>
      </c>
      <c r="BE88" s="19" t="str">
        <f ca="1">IFERROR(__xludf.DUMMYFUNCTION("""COMPUTED_VALUE"""),"За")</f>
        <v>За</v>
      </c>
      <c r="BF88" s="19">
        <f ca="1">IFERROR(__xludf.DUMMYFUNCTION("""COMPUTED_VALUE"""),71)</f>
        <v>71</v>
      </c>
      <c r="BG88" s="19" t="str">
        <f ca="1">IFERROR(__xludf.DUMMYFUNCTION("""COMPUTED_VALUE"""),"Вітренко А. О.")</f>
        <v>Вітренко А. О.</v>
      </c>
      <c r="BH88" s="19" t="str">
        <f ca="1">IFERROR(__xludf.DUMMYFUNCTION("""COMPUTED_VALUE"""),"За")</f>
        <v>За</v>
      </c>
      <c r="BI88" s="19">
        <f ca="1">IFERROR(__xludf.DUMMYFUNCTION("""COMPUTED_VALUE"""),71)</f>
        <v>71</v>
      </c>
      <c r="BJ88" s="19" t="str">
        <f ca="1">IFERROR(__xludf.DUMMYFUNCTION("""COMPUTED_VALUE"""),"Вітренко А. О.")</f>
        <v>Вітренко А. О.</v>
      </c>
      <c r="BK88" s="19" t="str">
        <f ca="1">IFERROR(__xludf.DUMMYFUNCTION("""COMPUTED_VALUE"""),"...")</f>
        <v>...</v>
      </c>
      <c r="BL88" s="19">
        <f ca="1">IFERROR(__xludf.DUMMYFUNCTION("""COMPUTED_VALUE"""),71)</f>
        <v>71</v>
      </c>
      <c r="BM88" s="19" t="str">
        <f ca="1">IFERROR(__xludf.DUMMYFUNCTION("""COMPUTED_VALUE"""),"Вітренко А. О.")</f>
        <v>Вітренко А. О.</v>
      </c>
      <c r="BN88" s="19" t="str">
        <f ca="1">IFERROR(__xludf.DUMMYFUNCTION("""COMPUTED_VALUE"""),"...")</f>
        <v>...</v>
      </c>
      <c r="BO88" s="19">
        <f ca="1">IFERROR(__xludf.DUMMYFUNCTION("""COMPUTED_VALUE"""),71)</f>
        <v>71</v>
      </c>
      <c r="BP88" s="19" t="str">
        <f ca="1">IFERROR(__xludf.DUMMYFUNCTION("""COMPUTED_VALUE"""),"Вітренко А. О.")</f>
        <v>Вітренко А. О.</v>
      </c>
      <c r="BQ88" s="19" t="str">
        <f ca="1">IFERROR(__xludf.DUMMYFUNCTION("""COMPUTED_VALUE"""),"...")</f>
        <v>...</v>
      </c>
      <c r="BR88" s="19">
        <f ca="1">IFERROR(__xludf.DUMMYFUNCTION("""COMPUTED_VALUE"""),71)</f>
        <v>71</v>
      </c>
      <c r="BS88" s="19" t="str">
        <f ca="1">IFERROR(__xludf.DUMMYFUNCTION("""COMPUTED_VALUE"""),"Вітренко А. О.")</f>
        <v>Вітренко А. О.</v>
      </c>
      <c r="BT88" s="19" t="str">
        <f ca="1">IFERROR(__xludf.DUMMYFUNCTION("""COMPUTED_VALUE"""),"...")</f>
        <v>...</v>
      </c>
      <c r="BU88" s="19">
        <f ca="1">IFERROR(__xludf.DUMMYFUNCTION("""COMPUTED_VALUE"""),71)</f>
        <v>71</v>
      </c>
      <c r="BV88" s="19" t="str">
        <f ca="1">IFERROR(__xludf.DUMMYFUNCTION("""COMPUTED_VALUE"""),"Вітренко А. О.")</f>
        <v>Вітренко А. О.</v>
      </c>
      <c r="BW88" s="19" t="str">
        <f ca="1">IFERROR(__xludf.DUMMYFUNCTION("""COMPUTED_VALUE"""),"...")</f>
        <v>...</v>
      </c>
      <c r="BX88" s="19">
        <f ca="1">IFERROR(__xludf.DUMMYFUNCTION("""COMPUTED_VALUE"""),71)</f>
        <v>71</v>
      </c>
      <c r="BY88" s="19" t="str">
        <f ca="1">IFERROR(__xludf.DUMMYFUNCTION("""COMPUTED_VALUE"""),"Вітренко А. О.")</f>
        <v>Вітренко А. О.</v>
      </c>
      <c r="BZ88" s="19" t="str">
        <f ca="1">IFERROR(__xludf.DUMMYFUNCTION("""COMPUTED_VALUE"""),"...")</f>
        <v>...</v>
      </c>
      <c r="CA88" s="19">
        <f ca="1">IFERROR(__xludf.DUMMYFUNCTION("""COMPUTED_VALUE"""),71)</f>
        <v>71</v>
      </c>
      <c r="CB88" s="19" t="str">
        <f ca="1">IFERROR(__xludf.DUMMYFUNCTION("""COMPUTED_VALUE"""),"Вітренко А. О.")</f>
        <v>Вітренко А. О.</v>
      </c>
      <c r="CC88" s="19" t="str">
        <f ca="1">IFERROR(__xludf.DUMMYFUNCTION("""COMPUTED_VALUE"""),"...")</f>
        <v>...</v>
      </c>
      <c r="CD88" s="19">
        <f ca="1">IFERROR(__xludf.DUMMYFUNCTION("""COMPUTED_VALUE"""),71)</f>
        <v>71</v>
      </c>
      <c r="CE88" s="19" t="str">
        <f ca="1">IFERROR(__xludf.DUMMYFUNCTION("""COMPUTED_VALUE"""),"Вітренко А. О.")</f>
        <v>Вітренко А. О.</v>
      </c>
      <c r="CF88" s="19" t="str">
        <f ca="1">IFERROR(__xludf.DUMMYFUNCTION("""COMPUTED_VALUE"""),"...")</f>
        <v>...</v>
      </c>
      <c r="CG88" s="19">
        <f ca="1">IFERROR(__xludf.DUMMYFUNCTION("""COMPUTED_VALUE"""),71)</f>
        <v>71</v>
      </c>
      <c r="CH88" s="19" t="str">
        <f ca="1">IFERROR(__xludf.DUMMYFUNCTION("""COMPUTED_VALUE"""),"Вітренко А. О.")</f>
        <v>Вітренко А. О.</v>
      </c>
      <c r="CI88" s="19" t="str">
        <f ca="1">IFERROR(__xludf.DUMMYFUNCTION("""COMPUTED_VALUE"""),"...")</f>
        <v>...</v>
      </c>
      <c r="CJ88" s="19">
        <f ca="1">IFERROR(__xludf.DUMMYFUNCTION("""COMPUTED_VALUE"""),71)</f>
        <v>71</v>
      </c>
      <c r="CK88" s="19" t="str">
        <f ca="1">IFERROR(__xludf.DUMMYFUNCTION("""COMPUTED_VALUE"""),"Вітренко А. О.")</f>
        <v>Вітренко А. О.</v>
      </c>
      <c r="CL88" s="19" t="str">
        <f ca="1">IFERROR(__xludf.DUMMYFUNCTION("""COMPUTED_VALUE"""),"...")</f>
        <v>...</v>
      </c>
      <c r="CM88" s="19">
        <f ca="1">IFERROR(__xludf.DUMMYFUNCTION("""COMPUTED_VALUE"""),71)</f>
        <v>71</v>
      </c>
      <c r="CN88" s="19" t="str">
        <f ca="1">IFERROR(__xludf.DUMMYFUNCTION("""COMPUTED_VALUE"""),"Вітренко А. О.")</f>
        <v>Вітренко А. О.</v>
      </c>
      <c r="CO88" s="19" t="str">
        <f ca="1">IFERROR(__xludf.DUMMYFUNCTION("""COMPUTED_VALUE"""),"...")</f>
        <v>...</v>
      </c>
      <c r="CP88" s="19">
        <f ca="1">IFERROR(__xludf.DUMMYFUNCTION("""COMPUTED_VALUE"""),71)</f>
        <v>71</v>
      </c>
      <c r="CQ88" s="19" t="str">
        <f ca="1">IFERROR(__xludf.DUMMYFUNCTION("""COMPUTED_VALUE"""),"Вітренко А. О.")</f>
        <v>Вітренко А. О.</v>
      </c>
      <c r="CR88" s="19" t="str">
        <f ca="1">IFERROR(__xludf.DUMMYFUNCTION("""COMPUTED_VALUE"""),"...")</f>
        <v>...</v>
      </c>
      <c r="CS88" s="19">
        <f ca="1">IFERROR(__xludf.DUMMYFUNCTION("""COMPUTED_VALUE"""),71)</f>
        <v>71</v>
      </c>
      <c r="CT88" s="19" t="str">
        <f ca="1">IFERROR(__xludf.DUMMYFUNCTION("""COMPUTED_VALUE"""),"Вітренко А. О.")</f>
        <v>Вітренко А. О.</v>
      </c>
      <c r="CU88" s="19" t="str">
        <f ca="1">IFERROR(__xludf.DUMMYFUNCTION("""COMPUTED_VALUE"""),"...")</f>
        <v>...</v>
      </c>
      <c r="CV88" s="19">
        <f ca="1">IFERROR(__xludf.DUMMYFUNCTION("""COMPUTED_VALUE"""),71)</f>
        <v>71</v>
      </c>
      <c r="CW88" s="19" t="str">
        <f ca="1">IFERROR(__xludf.DUMMYFUNCTION("""COMPUTED_VALUE"""),"Вітренко А. О.")</f>
        <v>Вітренко А. О.</v>
      </c>
      <c r="CX88" s="19" t="str">
        <f ca="1">IFERROR(__xludf.DUMMYFUNCTION("""COMPUTED_VALUE"""),"...")</f>
        <v>...</v>
      </c>
      <c r="CY88" s="19">
        <f ca="1">IFERROR(__xludf.DUMMYFUNCTION("""COMPUTED_VALUE"""),71)</f>
        <v>71</v>
      </c>
      <c r="CZ88" s="19" t="str">
        <f ca="1">IFERROR(__xludf.DUMMYFUNCTION("""COMPUTED_VALUE"""),"Вітренко А. О.")</f>
        <v>Вітренко А. О.</v>
      </c>
      <c r="DA88" s="19" t="str">
        <f ca="1">IFERROR(__xludf.DUMMYFUNCTION("""COMPUTED_VALUE"""),"...")</f>
        <v>...</v>
      </c>
      <c r="DB88" s="19">
        <f ca="1">IFERROR(__xludf.DUMMYFUNCTION("""COMPUTED_VALUE"""),71)</f>
        <v>71</v>
      </c>
      <c r="DC88" s="19" t="str">
        <f ca="1">IFERROR(__xludf.DUMMYFUNCTION("""COMPUTED_VALUE"""),"Вітренко А. О.")</f>
        <v>Вітренко А. О.</v>
      </c>
      <c r="DD88" s="19" t="str">
        <f ca="1">IFERROR(__xludf.DUMMYFUNCTION("""COMPUTED_VALUE"""),"...")</f>
        <v>...</v>
      </c>
      <c r="DE88" s="19">
        <f ca="1">IFERROR(__xludf.DUMMYFUNCTION("""COMPUTED_VALUE"""),71)</f>
        <v>71</v>
      </c>
      <c r="DF88" s="19" t="str">
        <f ca="1">IFERROR(__xludf.DUMMYFUNCTION("""COMPUTED_VALUE"""),"Вітренко А. О.")</f>
        <v>Вітренко А. О.</v>
      </c>
      <c r="DG88" s="19" t="str">
        <f ca="1">IFERROR(__xludf.DUMMYFUNCTION("""COMPUTED_VALUE"""),"...")</f>
        <v>...</v>
      </c>
      <c r="DH88" s="19">
        <f ca="1">IFERROR(__xludf.DUMMYFUNCTION("""COMPUTED_VALUE"""),71)</f>
        <v>71</v>
      </c>
      <c r="DI88" s="19" t="str">
        <f ca="1">IFERROR(__xludf.DUMMYFUNCTION("""COMPUTED_VALUE"""),"Вітренко А. О.")</f>
        <v>Вітренко А. О.</v>
      </c>
      <c r="DJ88" s="19" t="str">
        <f ca="1">IFERROR(__xludf.DUMMYFUNCTION("""COMPUTED_VALUE"""),"...")</f>
        <v>...</v>
      </c>
      <c r="DK88" s="19">
        <f ca="1">IFERROR(__xludf.DUMMYFUNCTION("""COMPUTED_VALUE"""),71)</f>
        <v>71</v>
      </c>
      <c r="DL88" s="19" t="str">
        <f ca="1">IFERROR(__xludf.DUMMYFUNCTION("""COMPUTED_VALUE"""),"Вітренко А. О.")</f>
        <v>Вітренко А. О.</v>
      </c>
      <c r="DM88" s="19" t="str">
        <f ca="1">IFERROR(__xludf.DUMMYFUNCTION("""COMPUTED_VALUE"""),"...")</f>
        <v>...</v>
      </c>
      <c r="DN88" s="19">
        <f ca="1">IFERROR(__xludf.DUMMYFUNCTION("""COMPUTED_VALUE"""),71)</f>
        <v>71</v>
      </c>
      <c r="DO88" s="19" t="str">
        <f ca="1">IFERROR(__xludf.DUMMYFUNCTION("""COMPUTED_VALUE"""),"Вітренко А. О.")</f>
        <v>Вітренко А. О.</v>
      </c>
      <c r="DP88" s="19" t="str">
        <f ca="1">IFERROR(__xludf.DUMMYFUNCTION("""COMPUTED_VALUE"""),"...")</f>
        <v>...</v>
      </c>
      <c r="DQ88" s="19">
        <f ca="1">IFERROR(__xludf.DUMMYFUNCTION("""COMPUTED_VALUE"""),71)</f>
        <v>71</v>
      </c>
      <c r="DR88" s="19" t="str">
        <f ca="1">IFERROR(__xludf.DUMMYFUNCTION("""COMPUTED_VALUE"""),"Вітренко А. О.")</f>
        <v>Вітренко А. О.</v>
      </c>
      <c r="DS88" s="19" t="str">
        <f ca="1">IFERROR(__xludf.DUMMYFUNCTION("""COMPUTED_VALUE"""),"...")</f>
        <v>...</v>
      </c>
      <c r="DT88" s="19">
        <f ca="1">IFERROR(__xludf.DUMMYFUNCTION("""COMPUTED_VALUE"""),71)</f>
        <v>71</v>
      </c>
      <c r="DU88" s="19" t="str">
        <f ca="1">IFERROR(__xludf.DUMMYFUNCTION("""COMPUTED_VALUE"""),"Вітренко А. О.")</f>
        <v>Вітренко А. О.</v>
      </c>
      <c r="DV88" s="19" t="str">
        <f ca="1">IFERROR(__xludf.DUMMYFUNCTION("""COMPUTED_VALUE"""),"...")</f>
        <v>...</v>
      </c>
      <c r="DW88" s="19">
        <f ca="1">IFERROR(__xludf.DUMMYFUNCTION("""COMPUTED_VALUE"""),71)</f>
        <v>71</v>
      </c>
      <c r="DX88" s="19" t="str">
        <f ca="1">IFERROR(__xludf.DUMMYFUNCTION("""COMPUTED_VALUE"""),"Вітренко А. О.")</f>
        <v>Вітренко А. О.</v>
      </c>
      <c r="DY88" s="19" t="str">
        <f ca="1">IFERROR(__xludf.DUMMYFUNCTION("""COMPUTED_VALUE"""),"...")</f>
        <v>...</v>
      </c>
      <c r="DZ88" s="19">
        <f ca="1">IFERROR(__xludf.DUMMYFUNCTION("""COMPUTED_VALUE"""),71)</f>
        <v>71</v>
      </c>
      <c r="EA88" s="19" t="str">
        <f ca="1">IFERROR(__xludf.DUMMYFUNCTION("""COMPUTED_VALUE"""),"Вітренко А. О.")</f>
        <v>Вітренко А. О.</v>
      </c>
      <c r="EB88" s="19" t="str">
        <f ca="1">IFERROR(__xludf.DUMMYFUNCTION("""COMPUTED_VALUE"""),"...")</f>
        <v>...</v>
      </c>
      <c r="EC88" s="19">
        <f ca="1">IFERROR(__xludf.DUMMYFUNCTION("""COMPUTED_VALUE"""),71)</f>
        <v>71</v>
      </c>
      <c r="ED88" s="19" t="str">
        <f ca="1">IFERROR(__xludf.DUMMYFUNCTION("""COMPUTED_VALUE"""),"Вітренко А. О.")</f>
        <v>Вітренко А. О.</v>
      </c>
      <c r="EE88" s="19" t="str">
        <f ca="1">IFERROR(__xludf.DUMMYFUNCTION("""COMPUTED_VALUE"""),"...")</f>
        <v>...</v>
      </c>
      <c r="EF88" s="19">
        <f ca="1">IFERROR(__xludf.DUMMYFUNCTION("""COMPUTED_VALUE"""),71)</f>
        <v>71</v>
      </c>
      <c r="EG88" s="19" t="str">
        <f ca="1">IFERROR(__xludf.DUMMYFUNCTION("""COMPUTED_VALUE"""),"Вітренко А. О.")</f>
        <v>Вітренко А. О.</v>
      </c>
      <c r="EH88" s="19" t="str">
        <f ca="1">IFERROR(__xludf.DUMMYFUNCTION("""COMPUTED_VALUE"""),"Проти")</f>
        <v>Проти</v>
      </c>
      <c r="EI88" s="19">
        <f ca="1">IFERROR(__xludf.DUMMYFUNCTION("""COMPUTED_VALUE"""),71)</f>
        <v>71</v>
      </c>
      <c r="EJ88" s="19" t="str">
        <f ca="1">IFERROR(__xludf.DUMMYFUNCTION("""COMPUTED_VALUE"""),"Вітренко А. О.")</f>
        <v>Вітренко А. О.</v>
      </c>
      <c r="EK88" s="19" t="str">
        <f ca="1">IFERROR(__xludf.DUMMYFUNCTION("""COMPUTED_VALUE"""),"За")</f>
        <v>За</v>
      </c>
      <c r="EL88" s="19">
        <f ca="1">IFERROR(__xludf.DUMMYFUNCTION("""COMPUTED_VALUE"""),71)</f>
        <v>71</v>
      </c>
      <c r="EM88" s="19" t="str">
        <f ca="1">IFERROR(__xludf.DUMMYFUNCTION("""COMPUTED_VALUE"""),"Вітренко А. О.")</f>
        <v>Вітренко А. О.</v>
      </c>
      <c r="EN88" s="19" t="str">
        <f ca="1">IFERROR(__xludf.DUMMYFUNCTION("""COMPUTED_VALUE"""),"За")</f>
        <v>За</v>
      </c>
      <c r="EO88" s="19">
        <f ca="1">IFERROR(__xludf.DUMMYFUNCTION("""COMPUTED_VALUE"""),71)</f>
        <v>71</v>
      </c>
      <c r="EP88" s="19" t="str">
        <f ca="1">IFERROR(__xludf.DUMMYFUNCTION("""COMPUTED_VALUE"""),"Вітренко А. О.")</f>
        <v>Вітренко А. О.</v>
      </c>
      <c r="EQ88" s="19" t="str">
        <f ca="1">IFERROR(__xludf.DUMMYFUNCTION("""COMPUTED_VALUE"""),"За")</f>
        <v>За</v>
      </c>
      <c r="ER88" s="19">
        <f ca="1">IFERROR(__xludf.DUMMYFUNCTION("""COMPUTED_VALUE"""),71)</f>
        <v>71</v>
      </c>
      <c r="ES88" s="19" t="str">
        <f ca="1">IFERROR(__xludf.DUMMYFUNCTION("""COMPUTED_VALUE"""),"Вітренко А. О.")</f>
        <v>Вітренко А. О.</v>
      </c>
      <c r="ET88" s="19" t="str">
        <f ca="1">IFERROR(__xludf.DUMMYFUNCTION("""COMPUTED_VALUE"""),"За")</f>
        <v>За</v>
      </c>
      <c r="EU88" s="19">
        <f ca="1">IFERROR(__xludf.DUMMYFUNCTION("""COMPUTED_VALUE"""),71)</f>
        <v>71</v>
      </c>
      <c r="EV88" s="19" t="str">
        <f ca="1">IFERROR(__xludf.DUMMYFUNCTION("""COMPUTED_VALUE"""),"Вітренко А. О.")</f>
        <v>Вітренко А. О.</v>
      </c>
      <c r="EW88" s="19" t="str">
        <f ca="1">IFERROR(__xludf.DUMMYFUNCTION("""COMPUTED_VALUE"""),"За")</f>
        <v>За</v>
      </c>
      <c r="EX88" s="19">
        <f ca="1">IFERROR(__xludf.DUMMYFUNCTION("""COMPUTED_VALUE"""),71)</f>
        <v>71</v>
      </c>
      <c r="EY88" s="19" t="str">
        <f ca="1">IFERROR(__xludf.DUMMYFUNCTION("""COMPUTED_VALUE"""),"Вітренко А. О.")</f>
        <v>Вітренко А. О.</v>
      </c>
      <c r="EZ88" s="19" t="str">
        <f ca="1">IFERROR(__xludf.DUMMYFUNCTION("""COMPUTED_VALUE"""),"За")</f>
        <v>За</v>
      </c>
      <c r="FA88" s="19">
        <f ca="1">IFERROR(__xludf.DUMMYFUNCTION("""COMPUTED_VALUE"""),71)</f>
        <v>71</v>
      </c>
      <c r="FB88" s="19" t="str">
        <f ca="1">IFERROR(__xludf.DUMMYFUNCTION("""COMPUTED_VALUE"""),"Вітренко А. О.")</f>
        <v>Вітренко А. О.</v>
      </c>
      <c r="FC88" s="19" t="str">
        <f ca="1">IFERROR(__xludf.DUMMYFUNCTION("""COMPUTED_VALUE"""),"За")</f>
        <v>За</v>
      </c>
      <c r="FD88" s="19">
        <f ca="1">IFERROR(__xludf.DUMMYFUNCTION("""COMPUTED_VALUE"""),71)</f>
        <v>71</v>
      </c>
      <c r="FE88" s="19" t="str">
        <f ca="1">IFERROR(__xludf.DUMMYFUNCTION("""COMPUTED_VALUE"""),"Вітренко А. О.")</f>
        <v>Вітренко А. О.</v>
      </c>
      <c r="FF88" s="19" t="str">
        <f ca="1">IFERROR(__xludf.DUMMYFUNCTION("""COMPUTED_VALUE"""),"За")</f>
        <v>За</v>
      </c>
      <c r="FG88" s="19">
        <f ca="1">IFERROR(__xludf.DUMMYFUNCTION("""COMPUTED_VALUE"""),71)</f>
        <v>71</v>
      </c>
      <c r="FH88" s="19" t="str">
        <f ca="1">IFERROR(__xludf.DUMMYFUNCTION("""COMPUTED_VALUE"""),"Вітренко А. О.")</f>
        <v>Вітренко А. О.</v>
      </c>
      <c r="FI88" s="19" t="str">
        <f ca="1">IFERROR(__xludf.DUMMYFUNCTION("""COMPUTED_VALUE"""),"За")</f>
        <v>За</v>
      </c>
      <c r="FJ88" s="19">
        <f ca="1">IFERROR(__xludf.DUMMYFUNCTION("""COMPUTED_VALUE"""),71)</f>
        <v>71</v>
      </c>
      <c r="FK88" s="19" t="str">
        <f ca="1">IFERROR(__xludf.DUMMYFUNCTION("""COMPUTED_VALUE"""),"Вітренко А. О.")</f>
        <v>Вітренко А. О.</v>
      </c>
      <c r="FL88" s="19" t="str">
        <f ca="1">IFERROR(__xludf.DUMMYFUNCTION("""COMPUTED_VALUE"""),"За")</f>
        <v>За</v>
      </c>
      <c r="FM88" s="19">
        <f ca="1">IFERROR(__xludf.DUMMYFUNCTION("""COMPUTED_VALUE"""),71)</f>
        <v>71</v>
      </c>
      <c r="FN88" s="19" t="str">
        <f ca="1">IFERROR(__xludf.DUMMYFUNCTION("""COMPUTED_VALUE"""),"Вітренко А. О.")</f>
        <v>Вітренко А. О.</v>
      </c>
      <c r="FO88" s="19" t="str">
        <f ca="1">IFERROR(__xludf.DUMMYFUNCTION("""COMPUTED_VALUE"""),"За")</f>
        <v>За</v>
      </c>
      <c r="FP88" s="19">
        <f ca="1">IFERROR(__xludf.DUMMYFUNCTION("""COMPUTED_VALUE"""),71)</f>
        <v>71</v>
      </c>
      <c r="FQ88" s="19" t="str">
        <f ca="1">IFERROR(__xludf.DUMMYFUNCTION("""COMPUTED_VALUE"""),"Вітренко А. О.")</f>
        <v>Вітренко А. О.</v>
      </c>
      <c r="FR88" s="19" t="str">
        <f ca="1">IFERROR(__xludf.DUMMYFUNCTION("""COMPUTED_VALUE"""),"За")</f>
        <v>За</v>
      </c>
      <c r="FS88" s="19">
        <f ca="1">IFERROR(__xludf.DUMMYFUNCTION("""COMPUTED_VALUE"""),71)</f>
        <v>71</v>
      </c>
      <c r="FT88" s="19" t="str">
        <f ca="1">IFERROR(__xludf.DUMMYFUNCTION("""COMPUTED_VALUE"""),"Вітренко А. О.")</f>
        <v>Вітренко А. О.</v>
      </c>
      <c r="FU88" s="19" t="str">
        <f ca="1">IFERROR(__xludf.DUMMYFUNCTION("""COMPUTED_VALUE"""),"За")</f>
        <v>За</v>
      </c>
      <c r="FV88" s="19">
        <f ca="1">IFERROR(__xludf.DUMMYFUNCTION("""COMPUTED_VALUE"""),71)</f>
        <v>71</v>
      </c>
      <c r="FW88" s="19" t="str">
        <f ca="1">IFERROR(__xludf.DUMMYFUNCTION("""COMPUTED_VALUE"""),"Вітренко А. О.")</f>
        <v>Вітренко А. О.</v>
      </c>
      <c r="FX88" s="19" t="str">
        <f ca="1">IFERROR(__xludf.DUMMYFUNCTION("""COMPUTED_VALUE"""),"Не голосував")</f>
        <v>Не голосував</v>
      </c>
      <c r="FY88" s="19">
        <f ca="1">IFERROR(__xludf.DUMMYFUNCTION("""COMPUTED_VALUE"""),71)</f>
        <v>71</v>
      </c>
      <c r="FZ88" s="19" t="str">
        <f ca="1">IFERROR(__xludf.DUMMYFUNCTION("""COMPUTED_VALUE"""),"Вітренко А. О.")</f>
        <v>Вітренко А. О.</v>
      </c>
      <c r="GA88" s="19" t="str">
        <f ca="1">IFERROR(__xludf.DUMMYFUNCTION("""COMPUTED_VALUE"""),"За")</f>
        <v>За</v>
      </c>
      <c r="GB88" s="19">
        <f ca="1">IFERROR(__xludf.DUMMYFUNCTION("""COMPUTED_VALUE"""),71)</f>
        <v>71</v>
      </c>
      <c r="GC88" s="19" t="str">
        <f ca="1">IFERROR(__xludf.DUMMYFUNCTION("""COMPUTED_VALUE"""),"Вітренко А. О.")</f>
        <v>Вітренко А. О.</v>
      </c>
      <c r="GD88" s="19" t="str">
        <f ca="1">IFERROR(__xludf.DUMMYFUNCTION("""COMPUTED_VALUE"""),"За")</f>
        <v>За</v>
      </c>
      <c r="GE88" s="19">
        <f ca="1">IFERROR(__xludf.DUMMYFUNCTION("""COMPUTED_VALUE"""),71)</f>
        <v>71</v>
      </c>
      <c r="GF88" s="19" t="str">
        <f ca="1">IFERROR(__xludf.DUMMYFUNCTION("""COMPUTED_VALUE"""),"Вітренко А. О.")</f>
        <v>Вітренко А. О.</v>
      </c>
      <c r="GG88" s="19" t="str">
        <f ca="1">IFERROR(__xludf.DUMMYFUNCTION("""COMPUTED_VALUE"""),"За")</f>
        <v>За</v>
      </c>
      <c r="GH88" s="19">
        <f ca="1">IFERROR(__xludf.DUMMYFUNCTION("""COMPUTED_VALUE"""),71)</f>
        <v>71</v>
      </c>
      <c r="GI88" s="19" t="str">
        <f ca="1">IFERROR(__xludf.DUMMYFUNCTION("""COMPUTED_VALUE"""),"Вітренко А. О.")</f>
        <v>Вітренко А. О.</v>
      </c>
      <c r="GJ88" s="19" t="str">
        <f ca="1">IFERROR(__xludf.DUMMYFUNCTION("""COMPUTED_VALUE"""),"За")</f>
        <v>За</v>
      </c>
      <c r="GK88" s="19">
        <f ca="1">IFERROR(__xludf.DUMMYFUNCTION("""COMPUTED_VALUE"""),71)</f>
        <v>71</v>
      </c>
      <c r="GL88" s="19" t="str">
        <f ca="1">IFERROR(__xludf.DUMMYFUNCTION("""COMPUTED_VALUE"""),"Вітренко А. О.")</f>
        <v>Вітренко А. О.</v>
      </c>
      <c r="GM88" s="19" t="str">
        <f ca="1">IFERROR(__xludf.DUMMYFUNCTION("""COMPUTED_VALUE"""),"За")</f>
        <v>За</v>
      </c>
      <c r="GN88" s="19">
        <f ca="1">IFERROR(__xludf.DUMMYFUNCTION("""COMPUTED_VALUE"""),71)</f>
        <v>71</v>
      </c>
      <c r="GO88" s="19" t="str">
        <f ca="1">IFERROR(__xludf.DUMMYFUNCTION("""COMPUTED_VALUE"""),"Вітренко А. О.")</f>
        <v>Вітренко А. О.</v>
      </c>
      <c r="GP88" s="19" t="str">
        <f ca="1">IFERROR(__xludf.DUMMYFUNCTION("""COMPUTED_VALUE"""),"За")</f>
        <v>За</v>
      </c>
      <c r="GQ88" s="19">
        <f ca="1">IFERROR(__xludf.DUMMYFUNCTION("""COMPUTED_VALUE"""),71)</f>
        <v>71</v>
      </c>
      <c r="GR88" s="19" t="str">
        <f ca="1">IFERROR(__xludf.DUMMYFUNCTION("""COMPUTED_VALUE"""),"Вітренко А. О.")</f>
        <v>Вітренко А. О.</v>
      </c>
      <c r="GS88" s="19" t="str">
        <f ca="1">IFERROR(__xludf.DUMMYFUNCTION("""COMPUTED_VALUE"""),"За")</f>
        <v>За</v>
      </c>
      <c r="GT88" s="19">
        <f ca="1">IFERROR(__xludf.DUMMYFUNCTION("""COMPUTED_VALUE"""),71)</f>
        <v>71</v>
      </c>
      <c r="GU88" s="19" t="str">
        <f ca="1">IFERROR(__xludf.DUMMYFUNCTION("""COMPUTED_VALUE"""),"Вітренко А. О.")</f>
        <v>Вітренко А. О.</v>
      </c>
      <c r="GV88" s="19" t="str">
        <f ca="1">IFERROR(__xludf.DUMMYFUNCTION("""COMPUTED_VALUE"""),"За")</f>
        <v>За</v>
      </c>
      <c r="GW88" s="19">
        <f ca="1">IFERROR(__xludf.DUMMYFUNCTION("""COMPUTED_VALUE"""),71)</f>
        <v>71</v>
      </c>
      <c r="GX88" s="19" t="str">
        <f ca="1">IFERROR(__xludf.DUMMYFUNCTION("""COMPUTED_VALUE"""),"Вітренко А. О.")</f>
        <v>Вітренко А. О.</v>
      </c>
      <c r="GY88" s="19" t="str">
        <f ca="1">IFERROR(__xludf.DUMMYFUNCTION("""COMPUTED_VALUE"""),"За")</f>
        <v>За</v>
      </c>
      <c r="GZ88" s="19">
        <f ca="1">IFERROR(__xludf.DUMMYFUNCTION("""COMPUTED_VALUE"""),71)</f>
        <v>71</v>
      </c>
      <c r="HA88" s="19" t="str">
        <f ca="1">IFERROR(__xludf.DUMMYFUNCTION("""COMPUTED_VALUE"""),"Вітренко А. О.")</f>
        <v>Вітренко А. О.</v>
      </c>
      <c r="HB88" s="19" t="str">
        <f ca="1">IFERROR(__xludf.DUMMYFUNCTION("""COMPUTED_VALUE"""),"За")</f>
        <v>За</v>
      </c>
      <c r="HC88" s="19">
        <f ca="1">IFERROR(__xludf.DUMMYFUNCTION("""COMPUTED_VALUE"""),71)</f>
        <v>71</v>
      </c>
      <c r="HD88" s="19" t="str">
        <f ca="1">IFERROR(__xludf.DUMMYFUNCTION("""COMPUTED_VALUE"""),"Вітренко А. О.")</f>
        <v>Вітренко А. О.</v>
      </c>
      <c r="HE88" s="19" t="str">
        <f ca="1">IFERROR(__xludf.DUMMYFUNCTION("""COMPUTED_VALUE"""),"За")</f>
        <v>За</v>
      </c>
      <c r="HF88" s="19">
        <f ca="1">IFERROR(__xludf.DUMMYFUNCTION("""COMPUTED_VALUE"""),71)</f>
        <v>71</v>
      </c>
      <c r="HG88" s="19" t="str">
        <f ca="1">IFERROR(__xludf.DUMMYFUNCTION("""COMPUTED_VALUE"""),"Вітренко А. О.")</f>
        <v>Вітренко А. О.</v>
      </c>
      <c r="HH88" s="19" t="str">
        <f ca="1">IFERROR(__xludf.DUMMYFUNCTION("""COMPUTED_VALUE"""),"За")</f>
        <v>За</v>
      </c>
      <c r="HI88" s="19">
        <f ca="1">IFERROR(__xludf.DUMMYFUNCTION("""COMPUTED_VALUE"""),71)</f>
        <v>71</v>
      </c>
      <c r="HJ88" s="19" t="str">
        <f ca="1">IFERROR(__xludf.DUMMYFUNCTION("""COMPUTED_VALUE"""),"Вітренко А. О.")</f>
        <v>Вітренко А. О.</v>
      </c>
      <c r="HK88" s="19" t="str">
        <f ca="1">IFERROR(__xludf.DUMMYFUNCTION("""COMPUTED_VALUE"""),"За")</f>
        <v>За</v>
      </c>
      <c r="HL88" s="19">
        <f ca="1">IFERROR(__xludf.DUMMYFUNCTION("""COMPUTED_VALUE"""),71)</f>
        <v>71</v>
      </c>
      <c r="HM88" s="19" t="str">
        <f ca="1">IFERROR(__xludf.DUMMYFUNCTION("""COMPUTED_VALUE"""),"Вітренко А. О.")</f>
        <v>Вітренко А. О.</v>
      </c>
      <c r="HN88" s="19" t="str">
        <f ca="1">IFERROR(__xludf.DUMMYFUNCTION("""COMPUTED_VALUE"""),"За")</f>
        <v>За</v>
      </c>
      <c r="HO88" s="19">
        <f ca="1">IFERROR(__xludf.DUMMYFUNCTION("""COMPUTED_VALUE"""),71)</f>
        <v>71</v>
      </c>
      <c r="HP88" s="19" t="str">
        <f ca="1">IFERROR(__xludf.DUMMYFUNCTION("""COMPUTED_VALUE"""),"Вітренко А. О.")</f>
        <v>Вітренко А. О.</v>
      </c>
      <c r="HQ88" s="19" t="str">
        <f ca="1">IFERROR(__xludf.DUMMYFUNCTION("""COMPUTED_VALUE"""),"За")</f>
        <v>За</v>
      </c>
      <c r="HR88" s="19">
        <f ca="1">IFERROR(__xludf.DUMMYFUNCTION("""COMPUTED_VALUE"""),71)</f>
        <v>71</v>
      </c>
      <c r="HS88" s="19" t="str">
        <f ca="1">IFERROR(__xludf.DUMMYFUNCTION("""COMPUTED_VALUE"""),"Вітренко А. О.")</f>
        <v>Вітренко А. О.</v>
      </c>
      <c r="HT88" s="19" t="str">
        <f ca="1">IFERROR(__xludf.DUMMYFUNCTION("""COMPUTED_VALUE"""),"За")</f>
        <v>За</v>
      </c>
      <c r="HU88" s="19">
        <f ca="1">IFERROR(__xludf.DUMMYFUNCTION("""COMPUTED_VALUE"""),71)</f>
        <v>71</v>
      </c>
      <c r="HV88" s="19" t="str">
        <f ca="1">IFERROR(__xludf.DUMMYFUNCTION("""COMPUTED_VALUE"""),"Вітренко А. О.")</f>
        <v>Вітренко А. О.</v>
      </c>
      <c r="HW88" s="19" t="str">
        <f ca="1">IFERROR(__xludf.DUMMYFUNCTION("""COMPUTED_VALUE"""),"За")</f>
        <v>За</v>
      </c>
      <c r="HX88" s="19">
        <f ca="1">IFERROR(__xludf.DUMMYFUNCTION("""COMPUTED_VALUE"""),71)</f>
        <v>71</v>
      </c>
      <c r="HY88" s="19" t="str">
        <f ca="1">IFERROR(__xludf.DUMMYFUNCTION("""COMPUTED_VALUE"""),"Вітренко А. О.")</f>
        <v>Вітренко А. О.</v>
      </c>
      <c r="HZ88" s="19" t="str">
        <f ca="1">IFERROR(__xludf.DUMMYFUNCTION("""COMPUTED_VALUE"""),"За")</f>
        <v>За</v>
      </c>
      <c r="IA88" s="19">
        <f ca="1">IFERROR(__xludf.DUMMYFUNCTION("""COMPUTED_VALUE"""),71)</f>
        <v>71</v>
      </c>
      <c r="IB88" s="19" t="str">
        <f ca="1">IFERROR(__xludf.DUMMYFUNCTION("""COMPUTED_VALUE"""),"Вітренко А. О.")</f>
        <v>Вітренко А. О.</v>
      </c>
      <c r="IC88" s="19" t="str">
        <f ca="1">IFERROR(__xludf.DUMMYFUNCTION("""COMPUTED_VALUE"""),"За")</f>
        <v>За</v>
      </c>
      <c r="ID88" s="19">
        <f ca="1">IFERROR(__xludf.DUMMYFUNCTION("""COMPUTED_VALUE"""),71)</f>
        <v>71</v>
      </c>
      <c r="IE88" s="19" t="str">
        <f ca="1">IFERROR(__xludf.DUMMYFUNCTION("""COMPUTED_VALUE"""),"Вітренко А. О.")</f>
        <v>Вітренко А. О.</v>
      </c>
      <c r="IF88" s="19" t="str">
        <f ca="1">IFERROR(__xludf.DUMMYFUNCTION("""COMPUTED_VALUE"""),"За")</f>
        <v>За</v>
      </c>
      <c r="IG88" s="19">
        <f ca="1">IFERROR(__xludf.DUMMYFUNCTION("""COMPUTED_VALUE"""),71)</f>
        <v>71</v>
      </c>
      <c r="IH88" s="19" t="str">
        <f ca="1">IFERROR(__xludf.DUMMYFUNCTION("""COMPUTED_VALUE"""),"Вітренко А. О.")</f>
        <v>Вітренко А. О.</v>
      </c>
      <c r="II88" s="19" t="str">
        <f ca="1">IFERROR(__xludf.DUMMYFUNCTION("""COMPUTED_VALUE"""),"За")</f>
        <v>За</v>
      </c>
      <c r="IJ88" s="19">
        <f ca="1">IFERROR(__xludf.DUMMYFUNCTION("""COMPUTED_VALUE"""),71)</f>
        <v>71</v>
      </c>
      <c r="IK88" s="19" t="str">
        <f ca="1">IFERROR(__xludf.DUMMYFUNCTION("""COMPUTED_VALUE"""),"Вітренко А. О.")</f>
        <v>Вітренко А. О.</v>
      </c>
      <c r="IL88" s="19" t="str">
        <f ca="1">IFERROR(__xludf.DUMMYFUNCTION("""COMPUTED_VALUE"""),"За")</f>
        <v>За</v>
      </c>
      <c r="IM88" s="19">
        <f ca="1">IFERROR(__xludf.DUMMYFUNCTION("""COMPUTED_VALUE"""),71)</f>
        <v>71</v>
      </c>
      <c r="IN88" s="19" t="str">
        <f ca="1">IFERROR(__xludf.DUMMYFUNCTION("""COMPUTED_VALUE"""),"Вітренко А. О.")</f>
        <v>Вітренко А. О.</v>
      </c>
      <c r="IO88" s="19" t="str">
        <f ca="1">IFERROR(__xludf.DUMMYFUNCTION("""COMPUTED_VALUE"""),"За")</f>
        <v>За</v>
      </c>
      <c r="IP88" s="19">
        <f ca="1">IFERROR(__xludf.DUMMYFUNCTION("""COMPUTED_VALUE"""),71)</f>
        <v>71</v>
      </c>
      <c r="IQ88" s="19" t="str">
        <f ca="1">IFERROR(__xludf.DUMMYFUNCTION("""COMPUTED_VALUE"""),"Вітренко А. О.")</f>
        <v>Вітренко А. О.</v>
      </c>
      <c r="IR88" s="19" t="str">
        <f ca="1">IFERROR(__xludf.DUMMYFUNCTION("""COMPUTED_VALUE"""),"За")</f>
        <v>За</v>
      </c>
      <c r="IS88" s="19">
        <f ca="1">IFERROR(__xludf.DUMMYFUNCTION("""COMPUTED_VALUE"""),71)</f>
        <v>71</v>
      </c>
      <c r="IT88" s="19" t="str">
        <f ca="1">IFERROR(__xludf.DUMMYFUNCTION("""COMPUTED_VALUE"""),"Вітренко А. О.")</f>
        <v>Вітренко А. О.</v>
      </c>
      <c r="IU88" s="19" t="str">
        <f ca="1">IFERROR(__xludf.DUMMYFUNCTION("""COMPUTED_VALUE"""),"За")</f>
        <v>За</v>
      </c>
      <c r="IV88" s="19">
        <f ca="1">IFERROR(__xludf.DUMMYFUNCTION("""COMPUTED_VALUE"""),71)</f>
        <v>71</v>
      </c>
      <c r="IW88" s="19" t="str">
        <f ca="1">IFERROR(__xludf.DUMMYFUNCTION("""COMPUTED_VALUE"""),"Вітренко А. О.")</f>
        <v>Вітренко А. О.</v>
      </c>
      <c r="IX88" s="19" t="str">
        <f ca="1">IFERROR(__xludf.DUMMYFUNCTION("""COMPUTED_VALUE"""),"За")</f>
        <v>За</v>
      </c>
      <c r="IY88" s="19">
        <f ca="1">IFERROR(__xludf.DUMMYFUNCTION("""COMPUTED_VALUE"""),71)</f>
        <v>71</v>
      </c>
      <c r="IZ88" s="19" t="str">
        <f ca="1">IFERROR(__xludf.DUMMYFUNCTION("""COMPUTED_VALUE"""),"Вітренко А. О.")</f>
        <v>Вітренко А. О.</v>
      </c>
      <c r="JA88" s="19" t="str">
        <f ca="1">IFERROR(__xludf.DUMMYFUNCTION("""COMPUTED_VALUE"""),"За")</f>
        <v>За</v>
      </c>
      <c r="JB88" s="19">
        <f ca="1">IFERROR(__xludf.DUMMYFUNCTION("""COMPUTED_VALUE"""),71)</f>
        <v>71</v>
      </c>
      <c r="JC88" s="19" t="str">
        <f ca="1">IFERROR(__xludf.DUMMYFUNCTION("""COMPUTED_VALUE"""),"Вітренко А. О.")</f>
        <v>Вітренко А. О.</v>
      </c>
      <c r="JD88" s="19" t="str">
        <f ca="1">IFERROR(__xludf.DUMMYFUNCTION("""COMPUTED_VALUE"""),"За")</f>
        <v>За</v>
      </c>
      <c r="JE88" s="19">
        <f ca="1">IFERROR(__xludf.DUMMYFUNCTION("""COMPUTED_VALUE"""),71)</f>
        <v>71</v>
      </c>
      <c r="JF88" s="19" t="str">
        <f ca="1">IFERROR(__xludf.DUMMYFUNCTION("""COMPUTED_VALUE"""),"Вітренко А. О.")</f>
        <v>Вітренко А. О.</v>
      </c>
      <c r="JG88" s="19" t="str">
        <f ca="1">IFERROR(__xludf.DUMMYFUNCTION("""COMPUTED_VALUE"""),"За")</f>
        <v>За</v>
      </c>
      <c r="JH88" s="19">
        <f ca="1">IFERROR(__xludf.DUMMYFUNCTION("""COMPUTED_VALUE"""),71)</f>
        <v>71</v>
      </c>
      <c r="JI88" s="19" t="str">
        <f ca="1">IFERROR(__xludf.DUMMYFUNCTION("""COMPUTED_VALUE"""),"Вітренко А. О.")</f>
        <v>Вітренко А. О.</v>
      </c>
      <c r="JJ88" s="19" t="str">
        <f ca="1">IFERROR(__xludf.DUMMYFUNCTION("""COMPUTED_VALUE"""),"За")</f>
        <v>За</v>
      </c>
      <c r="JK88" s="19">
        <f ca="1">IFERROR(__xludf.DUMMYFUNCTION("""COMPUTED_VALUE"""),71)</f>
        <v>71</v>
      </c>
      <c r="JL88" s="19" t="str">
        <f ca="1">IFERROR(__xludf.DUMMYFUNCTION("""COMPUTED_VALUE"""),"Вітренко А. О.")</f>
        <v>Вітренко А. О.</v>
      </c>
      <c r="JM88" s="19" t="str">
        <f ca="1">IFERROR(__xludf.DUMMYFUNCTION("""COMPUTED_VALUE"""),"За")</f>
        <v>За</v>
      </c>
      <c r="JN88" s="19">
        <f ca="1">IFERROR(__xludf.DUMMYFUNCTION("""COMPUTED_VALUE"""),71)</f>
        <v>71</v>
      </c>
      <c r="JO88" s="19" t="str">
        <f ca="1">IFERROR(__xludf.DUMMYFUNCTION("""COMPUTED_VALUE"""),"Вітренко А. О.")</f>
        <v>Вітренко А. О.</v>
      </c>
      <c r="JP88" s="19" t="str">
        <f ca="1">IFERROR(__xludf.DUMMYFUNCTION("""COMPUTED_VALUE"""),"За")</f>
        <v>За</v>
      </c>
      <c r="JQ88" s="19">
        <f ca="1">IFERROR(__xludf.DUMMYFUNCTION("""COMPUTED_VALUE"""),71)</f>
        <v>71</v>
      </c>
      <c r="JR88" s="19" t="str">
        <f ca="1">IFERROR(__xludf.DUMMYFUNCTION("""COMPUTED_VALUE"""),"Вітренко А. О.")</f>
        <v>Вітренко А. О.</v>
      </c>
      <c r="JS88" s="19" t="str">
        <f ca="1">IFERROR(__xludf.DUMMYFUNCTION("""COMPUTED_VALUE"""),"За")</f>
        <v>За</v>
      </c>
      <c r="JT88" s="19">
        <f ca="1">IFERROR(__xludf.DUMMYFUNCTION("""COMPUTED_VALUE"""),71)</f>
        <v>71</v>
      </c>
      <c r="JU88" s="19" t="str">
        <f ca="1">IFERROR(__xludf.DUMMYFUNCTION("""COMPUTED_VALUE"""),"Вітренко А. О.")</f>
        <v>Вітренко А. О.</v>
      </c>
      <c r="JV88" s="19" t="str">
        <f ca="1">IFERROR(__xludf.DUMMYFUNCTION("""COMPUTED_VALUE"""),"За")</f>
        <v>За</v>
      </c>
      <c r="JW88" s="19">
        <f ca="1">IFERROR(__xludf.DUMMYFUNCTION("""COMPUTED_VALUE"""),71)</f>
        <v>71</v>
      </c>
      <c r="JX88" s="19" t="str">
        <f ca="1">IFERROR(__xludf.DUMMYFUNCTION("""COMPUTED_VALUE"""),"Вітренко А. О.")</f>
        <v>Вітренко А. О.</v>
      </c>
      <c r="JY88" s="19" t="str">
        <f ca="1">IFERROR(__xludf.DUMMYFUNCTION("""COMPUTED_VALUE"""),"За")</f>
        <v>За</v>
      </c>
      <c r="JZ88" s="19">
        <f ca="1">IFERROR(__xludf.DUMMYFUNCTION("""COMPUTED_VALUE"""),71)</f>
        <v>71</v>
      </c>
      <c r="KA88" s="19" t="str">
        <f ca="1">IFERROR(__xludf.DUMMYFUNCTION("""COMPUTED_VALUE"""),"Вітренко А. О.")</f>
        <v>Вітренко А. О.</v>
      </c>
      <c r="KB88" s="19" t="str">
        <f ca="1">IFERROR(__xludf.DUMMYFUNCTION("""COMPUTED_VALUE"""),"За")</f>
        <v>За</v>
      </c>
      <c r="KC88" s="19">
        <f ca="1">IFERROR(__xludf.DUMMYFUNCTION("""COMPUTED_VALUE"""),71)</f>
        <v>71</v>
      </c>
      <c r="KD88" s="19" t="str">
        <f ca="1">IFERROR(__xludf.DUMMYFUNCTION("""COMPUTED_VALUE"""),"Вітренко А. О.")</f>
        <v>Вітренко А. О.</v>
      </c>
      <c r="KE88" s="19" t="str">
        <f ca="1">IFERROR(__xludf.DUMMYFUNCTION("""COMPUTED_VALUE"""),"За")</f>
        <v>За</v>
      </c>
      <c r="KF88" s="19">
        <f ca="1">IFERROR(__xludf.DUMMYFUNCTION("""COMPUTED_VALUE"""),71)</f>
        <v>71</v>
      </c>
      <c r="KG88" s="19" t="str">
        <f ca="1">IFERROR(__xludf.DUMMYFUNCTION("""COMPUTED_VALUE"""),"Вітренко А. О.")</f>
        <v>Вітренко А. О.</v>
      </c>
      <c r="KH88" s="19" t="str">
        <f ca="1">IFERROR(__xludf.DUMMYFUNCTION("""COMPUTED_VALUE"""),"За")</f>
        <v>За</v>
      </c>
      <c r="KI88" s="19">
        <f ca="1">IFERROR(__xludf.DUMMYFUNCTION("""COMPUTED_VALUE"""),71)</f>
        <v>71</v>
      </c>
      <c r="KJ88" s="19" t="str">
        <f ca="1">IFERROR(__xludf.DUMMYFUNCTION("""COMPUTED_VALUE"""),"Вітренко А. О.")</f>
        <v>Вітренко А. О.</v>
      </c>
      <c r="KK88" s="19" t="str">
        <f ca="1">IFERROR(__xludf.DUMMYFUNCTION("""COMPUTED_VALUE"""),"За")</f>
        <v>За</v>
      </c>
      <c r="KL88" s="19">
        <f ca="1">IFERROR(__xludf.DUMMYFUNCTION("""COMPUTED_VALUE"""),71)</f>
        <v>71</v>
      </c>
      <c r="KM88" s="19" t="str">
        <f ca="1">IFERROR(__xludf.DUMMYFUNCTION("""COMPUTED_VALUE"""),"Вітренко А. О.")</f>
        <v>Вітренко А. О.</v>
      </c>
      <c r="KN88" s="19" t="str">
        <f ca="1">IFERROR(__xludf.DUMMYFUNCTION("""COMPUTED_VALUE"""),"За")</f>
        <v>За</v>
      </c>
      <c r="KO88" s="19">
        <f ca="1">IFERROR(__xludf.DUMMYFUNCTION("""COMPUTED_VALUE"""),71)</f>
        <v>71</v>
      </c>
      <c r="KP88" s="19" t="str">
        <f ca="1">IFERROR(__xludf.DUMMYFUNCTION("""COMPUTED_VALUE"""),"Вітренко А. О.")</f>
        <v>Вітренко А. О.</v>
      </c>
      <c r="KQ88" s="19" t="str">
        <f ca="1">IFERROR(__xludf.DUMMYFUNCTION("""COMPUTED_VALUE"""),"За")</f>
        <v>За</v>
      </c>
      <c r="KR88" s="19">
        <f ca="1">IFERROR(__xludf.DUMMYFUNCTION("""COMPUTED_VALUE"""),71)</f>
        <v>71</v>
      </c>
      <c r="KS88" s="19" t="str">
        <f ca="1">IFERROR(__xludf.DUMMYFUNCTION("""COMPUTED_VALUE"""),"Вітренко А. О.")</f>
        <v>Вітренко А. О.</v>
      </c>
      <c r="KT88" s="19" t="str">
        <f ca="1">IFERROR(__xludf.DUMMYFUNCTION("""COMPUTED_VALUE"""),"Не голосував")</f>
        <v>Не голосував</v>
      </c>
      <c r="KU88" s="19">
        <f ca="1">IFERROR(__xludf.DUMMYFUNCTION("""COMPUTED_VALUE"""),71)</f>
        <v>71</v>
      </c>
      <c r="KV88" s="19" t="str">
        <f ca="1">IFERROR(__xludf.DUMMYFUNCTION("""COMPUTED_VALUE"""),"Вітренко А. О.")</f>
        <v>Вітренко А. О.</v>
      </c>
      <c r="KW88" s="19" t="str">
        <f ca="1">IFERROR(__xludf.DUMMYFUNCTION("""COMPUTED_VALUE"""),"За")</f>
        <v>За</v>
      </c>
      <c r="KX88" s="19">
        <f ca="1">IFERROR(__xludf.DUMMYFUNCTION("""COMPUTED_VALUE"""),71)</f>
        <v>71</v>
      </c>
      <c r="KY88" s="19" t="str">
        <f ca="1">IFERROR(__xludf.DUMMYFUNCTION("""COMPUTED_VALUE"""),"Вітренко А. О.")</f>
        <v>Вітренко А. О.</v>
      </c>
      <c r="KZ88" s="19" t="str">
        <f ca="1">IFERROR(__xludf.DUMMYFUNCTION("""COMPUTED_VALUE"""),"За")</f>
        <v>За</v>
      </c>
      <c r="LA88" s="19">
        <f ca="1">IFERROR(__xludf.DUMMYFUNCTION("""COMPUTED_VALUE"""),71)</f>
        <v>71</v>
      </c>
      <c r="LB88" s="19" t="str">
        <f ca="1">IFERROR(__xludf.DUMMYFUNCTION("""COMPUTED_VALUE"""),"Вітренко А. О.")</f>
        <v>Вітренко А. О.</v>
      </c>
      <c r="LC88" s="19" t="str">
        <f ca="1">IFERROR(__xludf.DUMMYFUNCTION("""COMPUTED_VALUE"""),"За")</f>
        <v>За</v>
      </c>
      <c r="LD88" s="19">
        <f ca="1">IFERROR(__xludf.DUMMYFUNCTION("""COMPUTED_VALUE"""),71)</f>
        <v>71</v>
      </c>
      <c r="LE88" s="19" t="str">
        <f ca="1">IFERROR(__xludf.DUMMYFUNCTION("""COMPUTED_VALUE"""),"Вітренко А. О.")</f>
        <v>Вітренко А. О.</v>
      </c>
      <c r="LF88" s="19" t="str">
        <f ca="1">IFERROR(__xludf.DUMMYFUNCTION("""COMPUTED_VALUE"""),"За")</f>
        <v>За</v>
      </c>
      <c r="LG88" s="19">
        <f ca="1">IFERROR(__xludf.DUMMYFUNCTION("""COMPUTED_VALUE"""),71)</f>
        <v>71</v>
      </c>
      <c r="LH88" s="19" t="str">
        <f ca="1">IFERROR(__xludf.DUMMYFUNCTION("""COMPUTED_VALUE"""),"Вітренко А. О.")</f>
        <v>Вітренко А. О.</v>
      </c>
      <c r="LI88" s="19" t="str">
        <f ca="1">IFERROR(__xludf.DUMMYFUNCTION("""COMPUTED_VALUE"""),"За")</f>
        <v>За</v>
      </c>
      <c r="LJ88" s="19">
        <f ca="1">IFERROR(__xludf.DUMMYFUNCTION("""COMPUTED_VALUE"""),71)</f>
        <v>71</v>
      </c>
      <c r="LK88" s="19" t="str">
        <f ca="1">IFERROR(__xludf.DUMMYFUNCTION("""COMPUTED_VALUE"""),"Вітренко А. О.")</f>
        <v>Вітренко А. О.</v>
      </c>
      <c r="LL88" s="19" t="str">
        <f ca="1">IFERROR(__xludf.DUMMYFUNCTION("""COMPUTED_VALUE"""),"За")</f>
        <v>За</v>
      </c>
      <c r="LM88" s="19">
        <f ca="1">IFERROR(__xludf.DUMMYFUNCTION("""COMPUTED_VALUE"""),71)</f>
        <v>71</v>
      </c>
      <c r="LN88" s="19" t="str">
        <f ca="1">IFERROR(__xludf.DUMMYFUNCTION("""COMPUTED_VALUE"""),"Вітренко А. О.")</f>
        <v>Вітренко А. О.</v>
      </c>
      <c r="LO88" s="19" t="str">
        <f ca="1">IFERROR(__xludf.DUMMYFUNCTION("""COMPUTED_VALUE"""),"За")</f>
        <v>За</v>
      </c>
      <c r="LP88" s="19">
        <f ca="1">IFERROR(__xludf.DUMMYFUNCTION("""COMPUTED_VALUE"""),71)</f>
        <v>71</v>
      </c>
      <c r="LQ88" s="19" t="str">
        <f ca="1">IFERROR(__xludf.DUMMYFUNCTION("""COMPUTED_VALUE"""),"Вітренко А. О.")</f>
        <v>Вітренко А. О.</v>
      </c>
      <c r="LR88" s="19" t="str">
        <f ca="1">IFERROR(__xludf.DUMMYFUNCTION("""COMPUTED_VALUE"""),"За")</f>
        <v>За</v>
      </c>
      <c r="LS88" s="19">
        <f ca="1">IFERROR(__xludf.DUMMYFUNCTION("""COMPUTED_VALUE"""),71)</f>
        <v>71</v>
      </c>
      <c r="LT88" s="19" t="str">
        <f ca="1">IFERROR(__xludf.DUMMYFUNCTION("""COMPUTED_VALUE"""),"Вітренко А. О.")</f>
        <v>Вітренко А. О.</v>
      </c>
      <c r="LU88" s="19" t="str">
        <f ca="1">IFERROR(__xludf.DUMMYFUNCTION("""COMPUTED_VALUE"""),"Не голосував")</f>
        <v>Не голосував</v>
      </c>
      <c r="LV88" s="19">
        <f ca="1">IFERROR(__xludf.DUMMYFUNCTION("""COMPUTED_VALUE"""),71)</f>
        <v>71</v>
      </c>
      <c r="LW88" s="19" t="str">
        <f ca="1">IFERROR(__xludf.DUMMYFUNCTION("""COMPUTED_VALUE"""),"Вітренко А. О.")</f>
        <v>Вітренко А. О.</v>
      </c>
      <c r="LX88" s="19" t="str">
        <f ca="1">IFERROR(__xludf.DUMMYFUNCTION("""COMPUTED_VALUE"""),"Не голосував")</f>
        <v>Не голосував</v>
      </c>
      <c r="LY88" s="19">
        <f ca="1">IFERROR(__xludf.DUMMYFUNCTION("""COMPUTED_VALUE"""),71)</f>
        <v>71</v>
      </c>
      <c r="LZ88" s="19" t="str">
        <f ca="1">IFERROR(__xludf.DUMMYFUNCTION("""COMPUTED_VALUE"""),"Вітренко А. О.")</f>
        <v>Вітренко А. О.</v>
      </c>
      <c r="MA88" s="19" t="str">
        <f ca="1">IFERROR(__xludf.DUMMYFUNCTION("""COMPUTED_VALUE"""),"За")</f>
        <v>За</v>
      </c>
      <c r="MB88" s="19">
        <f ca="1">IFERROR(__xludf.DUMMYFUNCTION("""COMPUTED_VALUE"""),71)</f>
        <v>71</v>
      </c>
      <c r="MC88" s="19" t="str">
        <f ca="1">IFERROR(__xludf.DUMMYFUNCTION("""COMPUTED_VALUE"""),"Вітренко А. О.")</f>
        <v>Вітренко А. О.</v>
      </c>
      <c r="MD88" s="19" t="str">
        <f ca="1">IFERROR(__xludf.DUMMYFUNCTION("""COMPUTED_VALUE"""),"За")</f>
        <v>За</v>
      </c>
      <c r="ME88" s="19">
        <f ca="1">IFERROR(__xludf.DUMMYFUNCTION("""COMPUTED_VALUE"""),71)</f>
        <v>71</v>
      </c>
      <c r="MF88" s="19" t="str">
        <f ca="1">IFERROR(__xludf.DUMMYFUNCTION("""COMPUTED_VALUE"""),"Вітренко А. О.")</f>
        <v>Вітренко А. О.</v>
      </c>
      <c r="MG88" s="19" t="str">
        <f ca="1">IFERROR(__xludf.DUMMYFUNCTION("""COMPUTED_VALUE"""),"За")</f>
        <v>За</v>
      </c>
      <c r="MH88" s="19">
        <f ca="1">IFERROR(__xludf.DUMMYFUNCTION("""COMPUTED_VALUE"""),71)</f>
        <v>71</v>
      </c>
      <c r="MI88" s="19" t="str">
        <f ca="1">IFERROR(__xludf.DUMMYFUNCTION("""COMPUTED_VALUE"""),"Вітренко А. О.")</f>
        <v>Вітренко А. О.</v>
      </c>
      <c r="MJ88" s="19" t="str">
        <f ca="1">IFERROR(__xludf.DUMMYFUNCTION("""COMPUTED_VALUE"""),"За")</f>
        <v>За</v>
      </c>
      <c r="MK88" s="19">
        <f ca="1">IFERROR(__xludf.DUMMYFUNCTION("""COMPUTED_VALUE"""),71)</f>
        <v>71</v>
      </c>
      <c r="ML88" s="19" t="str">
        <f ca="1">IFERROR(__xludf.DUMMYFUNCTION("""COMPUTED_VALUE"""),"Вітренко А. О.")</f>
        <v>Вітренко А. О.</v>
      </c>
      <c r="MM88" s="19" t="str">
        <f ca="1">IFERROR(__xludf.DUMMYFUNCTION("""COMPUTED_VALUE"""),"За")</f>
        <v>За</v>
      </c>
      <c r="MN88" s="19">
        <f ca="1">IFERROR(__xludf.DUMMYFUNCTION("""COMPUTED_VALUE"""),71)</f>
        <v>71</v>
      </c>
      <c r="MO88" s="19" t="str">
        <f ca="1">IFERROR(__xludf.DUMMYFUNCTION("""COMPUTED_VALUE"""),"Вітренко А. О.")</f>
        <v>Вітренко А. О.</v>
      </c>
      <c r="MP88" s="19" t="str">
        <f ca="1">IFERROR(__xludf.DUMMYFUNCTION("""COMPUTED_VALUE"""),"За")</f>
        <v>За</v>
      </c>
      <c r="MQ88" s="19">
        <f ca="1">IFERROR(__xludf.DUMMYFUNCTION("""COMPUTED_VALUE"""),71)</f>
        <v>71</v>
      </c>
      <c r="MR88" s="19" t="str">
        <f ca="1">IFERROR(__xludf.DUMMYFUNCTION("""COMPUTED_VALUE"""),"Вітренко А. О.")</f>
        <v>Вітренко А. О.</v>
      </c>
      <c r="MS88" s="19" t="str">
        <f ca="1">IFERROR(__xludf.DUMMYFUNCTION("""COMPUTED_VALUE"""),"За")</f>
        <v>За</v>
      </c>
      <c r="MT88" s="19">
        <f ca="1">IFERROR(__xludf.DUMMYFUNCTION("""COMPUTED_VALUE"""),71)</f>
        <v>71</v>
      </c>
      <c r="MU88" s="19" t="str">
        <f ca="1">IFERROR(__xludf.DUMMYFUNCTION("""COMPUTED_VALUE"""),"Вітренко А. О.")</f>
        <v>Вітренко А. О.</v>
      </c>
      <c r="MV88" s="19" t="str">
        <f ca="1">IFERROR(__xludf.DUMMYFUNCTION("""COMPUTED_VALUE"""),"За")</f>
        <v>За</v>
      </c>
      <c r="MW88" s="19">
        <f ca="1">IFERROR(__xludf.DUMMYFUNCTION("""COMPUTED_VALUE"""),71)</f>
        <v>71</v>
      </c>
      <c r="MX88" s="19" t="str">
        <f ca="1">IFERROR(__xludf.DUMMYFUNCTION("""COMPUTED_VALUE"""),"Вітренко А. О.")</f>
        <v>Вітренко А. О.</v>
      </c>
      <c r="MY88" s="19" t="str">
        <f ca="1">IFERROR(__xludf.DUMMYFUNCTION("""COMPUTED_VALUE"""),"За")</f>
        <v>За</v>
      </c>
      <c r="MZ88" s="19">
        <f ca="1">IFERROR(__xludf.DUMMYFUNCTION("""COMPUTED_VALUE"""),71)</f>
        <v>71</v>
      </c>
      <c r="NA88" s="19" t="str">
        <f ca="1">IFERROR(__xludf.DUMMYFUNCTION("""COMPUTED_VALUE"""),"Вітренко А. О.")</f>
        <v>Вітренко А. О.</v>
      </c>
      <c r="NB88" s="19" t="str">
        <f ca="1">IFERROR(__xludf.DUMMYFUNCTION("""COMPUTED_VALUE"""),"За")</f>
        <v>За</v>
      </c>
      <c r="NC88" s="19">
        <f ca="1">IFERROR(__xludf.DUMMYFUNCTION("""COMPUTED_VALUE"""),71)</f>
        <v>71</v>
      </c>
      <c r="ND88" s="19" t="str">
        <f ca="1">IFERROR(__xludf.DUMMYFUNCTION("""COMPUTED_VALUE"""),"Вітренко А. О.")</f>
        <v>Вітренко А. О.</v>
      </c>
      <c r="NE88" s="19" t="str">
        <f ca="1">IFERROR(__xludf.DUMMYFUNCTION("""COMPUTED_VALUE"""),"За")</f>
        <v>За</v>
      </c>
      <c r="NF88" s="19">
        <f ca="1">IFERROR(__xludf.DUMMYFUNCTION("""COMPUTED_VALUE"""),71)</f>
        <v>71</v>
      </c>
      <c r="NG88" s="19" t="str">
        <f ca="1">IFERROR(__xludf.DUMMYFUNCTION("""COMPUTED_VALUE"""),"Вітренко А. О.")</f>
        <v>Вітренко А. О.</v>
      </c>
      <c r="NH88" s="19" t="str">
        <f ca="1">IFERROR(__xludf.DUMMYFUNCTION("""COMPUTED_VALUE"""),"За")</f>
        <v>За</v>
      </c>
      <c r="NI88" s="19">
        <f ca="1">IFERROR(__xludf.DUMMYFUNCTION("""COMPUTED_VALUE"""),71)</f>
        <v>71</v>
      </c>
      <c r="NJ88" s="19" t="str">
        <f ca="1">IFERROR(__xludf.DUMMYFUNCTION("""COMPUTED_VALUE"""),"Вітренко А. О.")</f>
        <v>Вітренко А. О.</v>
      </c>
      <c r="NK88" s="19" t="str">
        <f ca="1">IFERROR(__xludf.DUMMYFUNCTION("""COMPUTED_VALUE"""),"Не голосував")</f>
        <v>Не голосував</v>
      </c>
      <c r="NL88" s="19">
        <f ca="1">IFERROR(__xludf.DUMMYFUNCTION("""COMPUTED_VALUE"""),71)</f>
        <v>71</v>
      </c>
      <c r="NM88" s="19" t="str">
        <f ca="1">IFERROR(__xludf.DUMMYFUNCTION("""COMPUTED_VALUE"""),"Вітренко А. О.")</f>
        <v>Вітренко А. О.</v>
      </c>
      <c r="NN88" s="19" t="str">
        <f ca="1">IFERROR(__xludf.DUMMYFUNCTION("""COMPUTED_VALUE"""),"За")</f>
        <v>За</v>
      </c>
      <c r="NO88" s="19">
        <f ca="1">IFERROR(__xludf.DUMMYFUNCTION("""COMPUTED_VALUE"""),71)</f>
        <v>71</v>
      </c>
      <c r="NP88" s="19" t="str">
        <f ca="1">IFERROR(__xludf.DUMMYFUNCTION("""COMPUTED_VALUE"""),"Вітренко А. О.")</f>
        <v>Вітренко А. О.</v>
      </c>
      <c r="NQ88" s="19" t="str">
        <f ca="1">IFERROR(__xludf.DUMMYFUNCTION("""COMPUTED_VALUE"""),"Не голосував")</f>
        <v>Не голосував</v>
      </c>
      <c r="NR88" s="19">
        <f ca="1">IFERROR(__xludf.DUMMYFUNCTION("""COMPUTED_VALUE"""),71)</f>
        <v>71</v>
      </c>
      <c r="NS88" s="19" t="str">
        <f ca="1">IFERROR(__xludf.DUMMYFUNCTION("""COMPUTED_VALUE"""),"Вітренко А. О.")</f>
        <v>Вітренко А. О.</v>
      </c>
      <c r="NT88" s="19" t="str">
        <f ca="1">IFERROR(__xludf.DUMMYFUNCTION("""COMPUTED_VALUE"""),"Утримався")</f>
        <v>Утримався</v>
      </c>
      <c r="NU88" s="19">
        <f ca="1">IFERROR(__xludf.DUMMYFUNCTION("""COMPUTED_VALUE"""),71)</f>
        <v>71</v>
      </c>
      <c r="NV88" s="19" t="str">
        <f ca="1">IFERROR(__xludf.DUMMYFUNCTION("""COMPUTED_VALUE"""),"Вітренко А. О.")</f>
        <v>Вітренко А. О.</v>
      </c>
      <c r="NW88" s="19" t="str">
        <f ca="1">IFERROR(__xludf.DUMMYFUNCTION("""COMPUTED_VALUE"""),"Не голосував")</f>
        <v>Не голосував</v>
      </c>
      <c r="NX88" s="19">
        <f ca="1">IFERROR(__xludf.DUMMYFUNCTION("""COMPUTED_VALUE"""),71)</f>
        <v>71</v>
      </c>
      <c r="NY88" s="19" t="str">
        <f ca="1">IFERROR(__xludf.DUMMYFUNCTION("""COMPUTED_VALUE"""),"Вітренко А. О.")</f>
        <v>Вітренко А. О.</v>
      </c>
      <c r="NZ88" s="19" t="str">
        <f ca="1">IFERROR(__xludf.DUMMYFUNCTION("""COMPUTED_VALUE"""),"За")</f>
        <v>За</v>
      </c>
      <c r="OA88" s="19">
        <f ca="1">IFERROR(__xludf.DUMMYFUNCTION("""COMPUTED_VALUE"""),71)</f>
        <v>71</v>
      </c>
      <c r="OB88" s="19" t="str">
        <f ca="1">IFERROR(__xludf.DUMMYFUNCTION("""COMPUTED_VALUE"""),"Вітренко А. О.")</f>
        <v>Вітренко А. О.</v>
      </c>
      <c r="OC88" s="19" t="str">
        <f ca="1">IFERROR(__xludf.DUMMYFUNCTION("""COMPUTED_VALUE"""),"Не голосував")</f>
        <v>Не голосував</v>
      </c>
      <c r="OD88" s="19">
        <f ca="1">IFERROR(__xludf.DUMMYFUNCTION("""COMPUTED_VALUE"""),71)</f>
        <v>71</v>
      </c>
      <c r="OE88" s="19" t="str">
        <f ca="1">IFERROR(__xludf.DUMMYFUNCTION("""COMPUTED_VALUE"""),"Вітренко А. О.")</f>
        <v>Вітренко А. О.</v>
      </c>
      <c r="OF88" s="19" t="str">
        <f ca="1">IFERROR(__xludf.DUMMYFUNCTION("""COMPUTED_VALUE"""),"За")</f>
        <v>За</v>
      </c>
      <c r="OG88" s="19">
        <f ca="1">IFERROR(__xludf.DUMMYFUNCTION("""COMPUTED_VALUE"""),71)</f>
        <v>71</v>
      </c>
      <c r="OH88" s="19" t="str">
        <f ca="1">IFERROR(__xludf.DUMMYFUNCTION("""COMPUTED_VALUE"""),"Вітренко А. О.")</f>
        <v>Вітренко А. О.</v>
      </c>
      <c r="OI88" s="19" t="str">
        <f ca="1">IFERROR(__xludf.DUMMYFUNCTION("""COMPUTED_VALUE"""),"Не голосував")</f>
        <v>Не голосував</v>
      </c>
      <c r="OJ88" s="19">
        <f ca="1">IFERROR(__xludf.DUMMYFUNCTION("""COMPUTED_VALUE"""),71)</f>
        <v>71</v>
      </c>
      <c r="OK88" s="19" t="str">
        <f ca="1">IFERROR(__xludf.DUMMYFUNCTION("""COMPUTED_VALUE"""),"Вітренко А. О.")</f>
        <v>Вітренко А. О.</v>
      </c>
      <c r="OL88" s="19" t="str">
        <f ca="1">IFERROR(__xludf.DUMMYFUNCTION("""COMPUTED_VALUE"""),"Не голосував")</f>
        <v>Не голосував</v>
      </c>
      <c r="OM88" s="19">
        <f ca="1">IFERROR(__xludf.DUMMYFUNCTION("""COMPUTED_VALUE"""),71)</f>
        <v>71</v>
      </c>
      <c r="ON88" s="19" t="str">
        <f ca="1">IFERROR(__xludf.DUMMYFUNCTION("""COMPUTED_VALUE"""),"Вітренко А. О.")</f>
        <v>Вітренко А. О.</v>
      </c>
      <c r="OO88" s="19" t="str">
        <f ca="1">IFERROR(__xludf.DUMMYFUNCTION("""COMPUTED_VALUE"""),"Не голосував")</f>
        <v>Не голосував</v>
      </c>
      <c r="OP88" s="19">
        <f ca="1">IFERROR(__xludf.DUMMYFUNCTION("""COMPUTED_VALUE"""),71)</f>
        <v>71</v>
      </c>
      <c r="OQ88" s="19" t="str">
        <f ca="1">IFERROR(__xludf.DUMMYFUNCTION("""COMPUTED_VALUE"""),"Вітренко А. О.")</f>
        <v>Вітренко А. О.</v>
      </c>
      <c r="OR88" s="19" t="str">
        <f ca="1">IFERROR(__xludf.DUMMYFUNCTION("""COMPUTED_VALUE"""),"Не голосував")</f>
        <v>Не голосував</v>
      </c>
      <c r="OS88" s="19">
        <f ca="1">IFERROR(__xludf.DUMMYFUNCTION("""COMPUTED_VALUE"""),71)</f>
        <v>71</v>
      </c>
      <c r="OT88" s="19" t="str">
        <f ca="1">IFERROR(__xludf.DUMMYFUNCTION("""COMPUTED_VALUE"""),"Вітренко А. О.")</f>
        <v>Вітренко А. О.</v>
      </c>
      <c r="OU88" s="19" t="str">
        <f ca="1">IFERROR(__xludf.DUMMYFUNCTION("""COMPUTED_VALUE"""),"Не голосував")</f>
        <v>Не голосував</v>
      </c>
      <c r="OV88" s="19">
        <f ca="1">IFERROR(__xludf.DUMMYFUNCTION("""COMPUTED_VALUE"""),71)</f>
        <v>71</v>
      </c>
      <c r="OW88" s="19" t="str">
        <f ca="1">IFERROR(__xludf.DUMMYFUNCTION("""COMPUTED_VALUE"""),"Вітренко А. О.")</f>
        <v>Вітренко А. О.</v>
      </c>
      <c r="OX88" s="19" t="str">
        <f ca="1">IFERROR(__xludf.DUMMYFUNCTION("""COMPUTED_VALUE"""),"Не голосував")</f>
        <v>Не голосував</v>
      </c>
      <c r="OY88" s="19">
        <f ca="1">IFERROR(__xludf.DUMMYFUNCTION("""COMPUTED_VALUE"""),71)</f>
        <v>71</v>
      </c>
      <c r="OZ88" s="19" t="str">
        <f ca="1">IFERROR(__xludf.DUMMYFUNCTION("""COMPUTED_VALUE"""),"Вітренко А. О.")</f>
        <v>Вітренко А. О.</v>
      </c>
      <c r="PA88" s="19" t="str">
        <f ca="1">IFERROR(__xludf.DUMMYFUNCTION("""COMPUTED_VALUE"""),"Не голосував")</f>
        <v>Не голосував</v>
      </c>
      <c r="PB88" s="19">
        <f ca="1">IFERROR(__xludf.DUMMYFUNCTION("""COMPUTED_VALUE"""),71)</f>
        <v>71</v>
      </c>
      <c r="PC88" s="19" t="str">
        <f ca="1">IFERROR(__xludf.DUMMYFUNCTION("""COMPUTED_VALUE"""),"Вітренко А. О.")</f>
        <v>Вітренко А. О.</v>
      </c>
      <c r="PD88" s="19" t="str">
        <f ca="1">IFERROR(__xludf.DUMMYFUNCTION("""COMPUTED_VALUE"""),"Не голосував")</f>
        <v>Не голосував</v>
      </c>
      <c r="PE88" s="19">
        <f ca="1">IFERROR(__xludf.DUMMYFUNCTION("""COMPUTED_VALUE"""),71)</f>
        <v>71</v>
      </c>
      <c r="PF88" s="19" t="str">
        <f ca="1">IFERROR(__xludf.DUMMYFUNCTION("""COMPUTED_VALUE"""),"Вітренко А. О.")</f>
        <v>Вітренко А. О.</v>
      </c>
      <c r="PG88" s="19" t="str">
        <f ca="1">IFERROR(__xludf.DUMMYFUNCTION("""COMPUTED_VALUE"""),"Не голосував")</f>
        <v>Не голосував</v>
      </c>
      <c r="PH88" s="19">
        <f ca="1">IFERROR(__xludf.DUMMYFUNCTION("""COMPUTED_VALUE"""),71)</f>
        <v>71</v>
      </c>
      <c r="PI88" s="19" t="str">
        <f ca="1">IFERROR(__xludf.DUMMYFUNCTION("""COMPUTED_VALUE"""),"Вітренко А. О.")</f>
        <v>Вітренко А. О.</v>
      </c>
      <c r="PJ88" s="19" t="str">
        <f ca="1">IFERROR(__xludf.DUMMYFUNCTION("""COMPUTED_VALUE"""),"Не голосував")</f>
        <v>Не голосував</v>
      </c>
      <c r="PK88" s="19">
        <f ca="1">IFERROR(__xludf.DUMMYFUNCTION("""COMPUTED_VALUE"""),71)</f>
        <v>71</v>
      </c>
      <c r="PL88" s="19" t="str">
        <f ca="1">IFERROR(__xludf.DUMMYFUNCTION("""COMPUTED_VALUE"""),"Вітренко А. О.")</f>
        <v>Вітренко А. О.</v>
      </c>
      <c r="PM88" s="19" t="str">
        <f ca="1">IFERROR(__xludf.DUMMYFUNCTION("""COMPUTED_VALUE"""),"Не голосував")</f>
        <v>Не голосував</v>
      </c>
      <c r="PN88" s="19">
        <f ca="1">IFERROR(__xludf.DUMMYFUNCTION("""COMPUTED_VALUE"""),71)</f>
        <v>71</v>
      </c>
      <c r="PO88" s="19" t="str">
        <f ca="1">IFERROR(__xludf.DUMMYFUNCTION("""COMPUTED_VALUE"""),"Вітренко А. О.")</f>
        <v>Вітренко А. О.</v>
      </c>
      <c r="PP88" s="19" t="str">
        <f ca="1">IFERROR(__xludf.DUMMYFUNCTION("""COMPUTED_VALUE"""),"Не голосував")</f>
        <v>Не голосував</v>
      </c>
      <c r="PQ88" s="19">
        <f ca="1">IFERROR(__xludf.DUMMYFUNCTION("""COMPUTED_VALUE"""),71)</f>
        <v>71</v>
      </c>
      <c r="PR88" s="19" t="str">
        <f ca="1">IFERROR(__xludf.DUMMYFUNCTION("""COMPUTED_VALUE"""),"Вітренко А. О.")</f>
        <v>Вітренко А. О.</v>
      </c>
      <c r="PS88" s="19" t="str">
        <f ca="1">IFERROR(__xludf.DUMMYFUNCTION("""COMPUTED_VALUE"""),"Не голосував")</f>
        <v>Не голосував</v>
      </c>
      <c r="PT88" s="19">
        <f ca="1">IFERROR(__xludf.DUMMYFUNCTION("""COMPUTED_VALUE"""),71)</f>
        <v>71</v>
      </c>
      <c r="PU88" s="19" t="str">
        <f ca="1">IFERROR(__xludf.DUMMYFUNCTION("""COMPUTED_VALUE"""),"Вітренко А. О.")</f>
        <v>Вітренко А. О.</v>
      </c>
      <c r="PV88" s="19" t="str">
        <f ca="1">IFERROR(__xludf.DUMMYFUNCTION("""COMPUTED_VALUE"""),"Не голосував")</f>
        <v>Не голосував</v>
      </c>
      <c r="PW88" s="19">
        <f ca="1">IFERROR(__xludf.DUMMYFUNCTION("""COMPUTED_VALUE"""),71)</f>
        <v>71</v>
      </c>
      <c r="PX88" s="19" t="str">
        <f ca="1">IFERROR(__xludf.DUMMYFUNCTION("""COMPUTED_VALUE"""),"Вітренко А. О.")</f>
        <v>Вітренко А. О.</v>
      </c>
      <c r="PY88" s="19" t="str">
        <f ca="1">IFERROR(__xludf.DUMMYFUNCTION("""COMPUTED_VALUE"""),"Не голосував")</f>
        <v>Не голосував</v>
      </c>
      <c r="PZ88" s="19">
        <f ca="1">IFERROR(__xludf.DUMMYFUNCTION("""COMPUTED_VALUE"""),71)</f>
        <v>71</v>
      </c>
      <c r="QA88" s="19" t="str">
        <f ca="1">IFERROR(__xludf.DUMMYFUNCTION("""COMPUTED_VALUE"""),"Вітренко А. О.")</f>
        <v>Вітренко А. О.</v>
      </c>
      <c r="QB88" s="19" t="str">
        <f ca="1">IFERROR(__xludf.DUMMYFUNCTION("""COMPUTED_VALUE"""),"Не голосував")</f>
        <v>Не голосував</v>
      </c>
      <c r="QC88" s="19">
        <f ca="1">IFERROR(__xludf.DUMMYFUNCTION("""COMPUTED_VALUE"""),71)</f>
        <v>71</v>
      </c>
      <c r="QD88" s="19" t="str">
        <f ca="1">IFERROR(__xludf.DUMMYFUNCTION("""COMPUTED_VALUE"""),"Вітренко А. О.")</f>
        <v>Вітренко А. О.</v>
      </c>
      <c r="QE88" s="19" t="str">
        <f ca="1">IFERROR(__xludf.DUMMYFUNCTION("""COMPUTED_VALUE"""),"Не голосував")</f>
        <v>Не голосував</v>
      </c>
      <c r="QF88" s="19">
        <f ca="1">IFERROR(__xludf.DUMMYFUNCTION("""COMPUTED_VALUE"""),71)</f>
        <v>71</v>
      </c>
      <c r="QG88" s="19" t="str">
        <f ca="1">IFERROR(__xludf.DUMMYFUNCTION("""COMPUTED_VALUE"""),"Вітренко А. О.")</f>
        <v>Вітренко А. О.</v>
      </c>
      <c r="QH88" s="19" t="str">
        <f ca="1">IFERROR(__xludf.DUMMYFUNCTION("""COMPUTED_VALUE"""),"Не голосував")</f>
        <v>Не голосував</v>
      </c>
      <c r="QI88" s="19">
        <f ca="1">IFERROR(__xludf.DUMMYFUNCTION("""COMPUTED_VALUE"""),71)</f>
        <v>71</v>
      </c>
      <c r="QJ88" s="19" t="str">
        <f ca="1">IFERROR(__xludf.DUMMYFUNCTION("""COMPUTED_VALUE"""),"Вітренко А. О.")</f>
        <v>Вітренко А. О.</v>
      </c>
      <c r="QK88" s="19" t="str">
        <f ca="1">IFERROR(__xludf.DUMMYFUNCTION("""COMPUTED_VALUE"""),"Не голосував")</f>
        <v>Не голосував</v>
      </c>
    </row>
    <row r="89" spans="1:453" ht="12.75">
      <c r="A89" s="17">
        <f ca="1">IFERROR(__xludf.DUMMYFUNCTION("""COMPUTED_VALUE"""),60)</f>
        <v>60</v>
      </c>
      <c r="B89" s="17" t="str">
        <f ca="1">IFERROR(__xludf.DUMMYFUNCTION("""COMPUTED_VALUE"""),"Говорова О. І.")</f>
        <v>Говорова О. І.</v>
      </c>
      <c r="C89" s="19" t="str">
        <f ca="1">IFERROR(__xludf.DUMMYFUNCTION("""COMPUTED_VALUE"""),"За")</f>
        <v>За</v>
      </c>
      <c r="D89" s="19">
        <f ca="1">IFERROR(__xludf.DUMMYFUNCTION("""COMPUTED_VALUE"""),60)</f>
        <v>60</v>
      </c>
      <c r="E89" s="19" t="str">
        <f ca="1">IFERROR(__xludf.DUMMYFUNCTION("""COMPUTED_VALUE"""),"Говорова О. І.")</f>
        <v>Говорова О. І.</v>
      </c>
      <c r="F89" s="19" t="str">
        <f ca="1">IFERROR(__xludf.DUMMYFUNCTION("""COMPUTED_VALUE"""),"За")</f>
        <v>За</v>
      </c>
      <c r="G89" s="19">
        <f ca="1">IFERROR(__xludf.DUMMYFUNCTION("""COMPUTED_VALUE"""),60)</f>
        <v>60</v>
      </c>
      <c r="H89" s="19" t="str">
        <f ca="1">IFERROR(__xludf.DUMMYFUNCTION("""COMPUTED_VALUE"""),"Говорова О. І.")</f>
        <v>Говорова О. І.</v>
      </c>
      <c r="I89" s="19" t="str">
        <f ca="1">IFERROR(__xludf.DUMMYFUNCTION("""COMPUTED_VALUE"""),"За")</f>
        <v>За</v>
      </c>
      <c r="J89" s="19">
        <f ca="1">IFERROR(__xludf.DUMMYFUNCTION("""COMPUTED_VALUE"""),60)</f>
        <v>60</v>
      </c>
      <c r="K89" s="19" t="str">
        <f ca="1">IFERROR(__xludf.DUMMYFUNCTION("""COMPUTED_VALUE"""),"Говорова О. І.")</f>
        <v>Говорова О. І.</v>
      </c>
      <c r="L89" s="19" t="str">
        <f ca="1">IFERROR(__xludf.DUMMYFUNCTION("""COMPUTED_VALUE"""),"За")</f>
        <v>За</v>
      </c>
      <c r="M89" s="19">
        <f ca="1">IFERROR(__xludf.DUMMYFUNCTION("""COMPUTED_VALUE"""),60)</f>
        <v>60</v>
      </c>
      <c r="N89" s="19" t="str">
        <f ca="1">IFERROR(__xludf.DUMMYFUNCTION("""COMPUTED_VALUE"""),"Говорова О. І.")</f>
        <v>Говорова О. І.</v>
      </c>
      <c r="O89" s="19" t="str">
        <f ca="1">IFERROR(__xludf.DUMMYFUNCTION("""COMPUTED_VALUE"""),"За")</f>
        <v>За</v>
      </c>
      <c r="P89" s="19">
        <f ca="1">IFERROR(__xludf.DUMMYFUNCTION("""COMPUTED_VALUE"""),60)</f>
        <v>60</v>
      </c>
      <c r="Q89" s="19" t="str">
        <f ca="1">IFERROR(__xludf.DUMMYFUNCTION("""COMPUTED_VALUE"""),"Говорова О. І.")</f>
        <v>Говорова О. І.</v>
      </c>
      <c r="R89" s="19" t="str">
        <f ca="1">IFERROR(__xludf.DUMMYFUNCTION("""COMPUTED_VALUE"""),"За")</f>
        <v>За</v>
      </c>
      <c r="S89" s="19">
        <f ca="1">IFERROR(__xludf.DUMMYFUNCTION("""COMPUTED_VALUE"""),60)</f>
        <v>60</v>
      </c>
      <c r="T89" s="19" t="str">
        <f ca="1">IFERROR(__xludf.DUMMYFUNCTION("""COMPUTED_VALUE"""),"Говорова О. І.")</f>
        <v>Говорова О. І.</v>
      </c>
      <c r="U89" s="19" t="str">
        <f ca="1">IFERROR(__xludf.DUMMYFUNCTION("""COMPUTED_VALUE"""),"...")</f>
        <v>...</v>
      </c>
      <c r="V89" s="19">
        <f ca="1">IFERROR(__xludf.DUMMYFUNCTION("""COMPUTED_VALUE"""),60)</f>
        <v>60</v>
      </c>
      <c r="W89" s="19" t="str">
        <f ca="1">IFERROR(__xludf.DUMMYFUNCTION("""COMPUTED_VALUE"""),"Говорова О. І.")</f>
        <v>Говорова О. І.</v>
      </c>
      <c r="X89" s="19" t="str">
        <f ca="1">IFERROR(__xludf.DUMMYFUNCTION("""COMPUTED_VALUE"""),"Не голосував")</f>
        <v>Не голосував</v>
      </c>
      <c r="Y89" s="19">
        <f ca="1">IFERROR(__xludf.DUMMYFUNCTION("""COMPUTED_VALUE"""),60)</f>
        <v>60</v>
      </c>
      <c r="Z89" s="19" t="str">
        <f ca="1">IFERROR(__xludf.DUMMYFUNCTION("""COMPUTED_VALUE"""),"Говорова О. І.")</f>
        <v>Говорова О. І.</v>
      </c>
      <c r="AA89" s="19" t="str">
        <f ca="1">IFERROR(__xludf.DUMMYFUNCTION("""COMPUTED_VALUE"""),"Не голосував")</f>
        <v>Не голосував</v>
      </c>
      <c r="AB89" s="19">
        <f ca="1">IFERROR(__xludf.DUMMYFUNCTION("""COMPUTED_VALUE"""),60)</f>
        <v>60</v>
      </c>
      <c r="AC89" s="19" t="str">
        <f ca="1">IFERROR(__xludf.DUMMYFUNCTION("""COMPUTED_VALUE"""),"Говорова О. І.")</f>
        <v>Говорова О. І.</v>
      </c>
      <c r="AD89" s="19" t="str">
        <f ca="1">IFERROR(__xludf.DUMMYFUNCTION("""COMPUTED_VALUE"""),"За")</f>
        <v>За</v>
      </c>
      <c r="AE89" s="19">
        <f ca="1">IFERROR(__xludf.DUMMYFUNCTION("""COMPUTED_VALUE"""),60)</f>
        <v>60</v>
      </c>
      <c r="AF89" s="19" t="str">
        <f ca="1">IFERROR(__xludf.DUMMYFUNCTION("""COMPUTED_VALUE"""),"Говорова О. І.")</f>
        <v>Говорова О. І.</v>
      </c>
      <c r="AG89" s="19" t="str">
        <f ca="1">IFERROR(__xludf.DUMMYFUNCTION("""COMPUTED_VALUE"""),"За")</f>
        <v>За</v>
      </c>
      <c r="AH89" s="19">
        <f ca="1">IFERROR(__xludf.DUMMYFUNCTION("""COMPUTED_VALUE"""),60)</f>
        <v>60</v>
      </c>
      <c r="AI89" s="19" t="str">
        <f ca="1">IFERROR(__xludf.DUMMYFUNCTION("""COMPUTED_VALUE"""),"Говорова О. І.")</f>
        <v>Говорова О. І.</v>
      </c>
      <c r="AJ89" s="19" t="str">
        <f ca="1">IFERROR(__xludf.DUMMYFUNCTION("""COMPUTED_VALUE"""),"За")</f>
        <v>За</v>
      </c>
      <c r="AK89" s="19">
        <f ca="1">IFERROR(__xludf.DUMMYFUNCTION("""COMPUTED_VALUE"""),60)</f>
        <v>60</v>
      </c>
      <c r="AL89" s="19" t="str">
        <f ca="1">IFERROR(__xludf.DUMMYFUNCTION("""COMPUTED_VALUE"""),"Говорова О. І.")</f>
        <v>Говорова О. І.</v>
      </c>
      <c r="AM89" s="19" t="str">
        <f ca="1">IFERROR(__xludf.DUMMYFUNCTION("""COMPUTED_VALUE"""),"За")</f>
        <v>За</v>
      </c>
      <c r="AN89" s="19">
        <f ca="1">IFERROR(__xludf.DUMMYFUNCTION("""COMPUTED_VALUE"""),60)</f>
        <v>60</v>
      </c>
      <c r="AO89" s="19" t="str">
        <f ca="1">IFERROR(__xludf.DUMMYFUNCTION("""COMPUTED_VALUE"""),"Говорова О. І.")</f>
        <v>Говорова О. І.</v>
      </c>
      <c r="AP89" s="19" t="str">
        <f ca="1">IFERROR(__xludf.DUMMYFUNCTION("""COMPUTED_VALUE"""),"За")</f>
        <v>За</v>
      </c>
      <c r="AQ89" s="19">
        <f ca="1">IFERROR(__xludf.DUMMYFUNCTION("""COMPUTED_VALUE"""),60)</f>
        <v>60</v>
      </c>
      <c r="AR89" s="19" t="str">
        <f ca="1">IFERROR(__xludf.DUMMYFUNCTION("""COMPUTED_VALUE"""),"Говорова О. І.")</f>
        <v>Говорова О. І.</v>
      </c>
      <c r="AS89" s="19" t="str">
        <f ca="1">IFERROR(__xludf.DUMMYFUNCTION("""COMPUTED_VALUE"""),"Не голосував")</f>
        <v>Не голосував</v>
      </c>
      <c r="AT89" s="19">
        <f ca="1">IFERROR(__xludf.DUMMYFUNCTION("""COMPUTED_VALUE"""),60)</f>
        <v>60</v>
      </c>
      <c r="AU89" s="19" t="str">
        <f ca="1">IFERROR(__xludf.DUMMYFUNCTION("""COMPUTED_VALUE"""),"Говорова О. І.")</f>
        <v>Говорова О. І.</v>
      </c>
      <c r="AV89" s="19" t="str">
        <f ca="1">IFERROR(__xludf.DUMMYFUNCTION("""COMPUTED_VALUE"""),"За")</f>
        <v>За</v>
      </c>
      <c r="AW89" s="19">
        <f ca="1">IFERROR(__xludf.DUMMYFUNCTION("""COMPUTED_VALUE"""),60)</f>
        <v>60</v>
      </c>
      <c r="AX89" s="19" t="str">
        <f ca="1">IFERROR(__xludf.DUMMYFUNCTION("""COMPUTED_VALUE"""),"Говорова О. І.")</f>
        <v>Говорова О. І.</v>
      </c>
      <c r="AY89" s="19" t="str">
        <f ca="1">IFERROR(__xludf.DUMMYFUNCTION("""COMPUTED_VALUE"""),"За")</f>
        <v>За</v>
      </c>
      <c r="AZ89" s="19">
        <f ca="1">IFERROR(__xludf.DUMMYFUNCTION("""COMPUTED_VALUE"""),60)</f>
        <v>60</v>
      </c>
      <c r="BA89" s="19" t="str">
        <f ca="1">IFERROR(__xludf.DUMMYFUNCTION("""COMPUTED_VALUE"""),"Говорова О. І.")</f>
        <v>Говорова О. І.</v>
      </c>
      <c r="BB89" s="19" t="str">
        <f ca="1">IFERROR(__xludf.DUMMYFUNCTION("""COMPUTED_VALUE"""),"За")</f>
        <v>За</v>
      </c>
      <c r="BC89" s="19">
        <f ca="1">IFERROR(__xludf.DUMMYFUNCTION("""COMPUTED_VALUE"""),60)</f>
        <v>60</v>
      </c>
      <c r="BD89" s="19" t="str">
        <f ca="1">IFERROR(__xludf.DUMMYFUNCTION("""COMPUTED_VALUE"""),"Говорова О. І.")</f>
        <v>Говорова О. І.</v>
      </c>
      <c r="BE89" s="19" t="str">
        <f ca="1">IFERROR(__xludf.DUMMYFUNCTION("""COMPUTED_VALUE"""),"За")</f>
        <v>За</v>
      </c>
      <c r="BF89" s="19">
        <f ca="1">IFERROR(__xludf.DUMMYFUNCTION("""COMPUTED_VALUE"""),60)</f>
        <v>60</v>
      </c>
      <c r="BG89" s="19" t="str">
        <f ca="1">IFERROR(__xludf.DUMMYFUNCTION("""COMPUTED_VALUE"""),"Говорова О. І.")</f>
        <v>Говорова О. І.</v>
      </c>
      <c r="BH89" s="19" t="str">
        <f ca="1">IFERROR(__xludf.DUMMYFUNCTION("""COMPUTED_VALUE"""),"За")</f>
        <v>За</v>
      </c>
      <c r="BI89" s="19">
        <f ca="1">IFERROR(__xludf.DUMMYFUNCTION("""COMPUTED_VALUE"""),60)</f>
        <v>60</v>
      </c>
      <c r="BJ89" s="19" t="str">
        <f ca="1">IFERROR(__xludf.DUMMYFUNCTION("""COMPUTED_VALUE"""),"Говорова О. І.")</f>
        <v>Говорова О. І.</v>
      </c>
      <c r="BK89" s="19" t="str">
        <f ca="1">IFERROR(__xludf.DUMMYFUNCTION("""COMPUTED_VALUE"""),"За")</f>
        <v>За</v>
      </c>
      <c r="BL89" s="19">
        <f ca="1">IFERROR(__xludf.DUMMYFUNCTION("""COMPUTED_VALUE"""),60)</f>
        <v>60</v>
      </c>
      <c r="BM89" s="19" t="str">
        <f ca="1">IFERROR(__xludf.DUMMYFUNCTION("""COMPUTED_VALUE"""),"Говорова О. І.")</f>
        <v>Говорова О. І.</v>
      </c>
      <c r="BN89" s="19" t="str">
        <f ca="1">IFERROR(__xludf.DUMMYFUNCTION("""COMPUTED_VALUE"""),"За")</f>
        <v>За</v>
      </c>
      <c r="BO89" s="19">
        <f ca="1">IFERROR(__xludf.DUMMYFUNCTION("""COMPUTED_VALUE"""),60)</f>
        <v>60</v>
      </c>
      <c r="BP89" s="19" t="str">
        <f ca="1">IFERROR(__xludf.DUMMYFUNCTION("""COMPUTED_VALUE"""),"Говорова О. І.")</f>
        <v>Говорова О. І.</v>
      </c>
      <c r="BQ89" s="19" t="str">
        <f ca="1">IFERROR(__xludf.DUMMYFUNCTION("""COMPUTED_VALUE"""),"За")</f>
        <v>За</v>
      </c>
      <c r="BR89" s="19">
        <f ca="1">IFERROR(__xludf.DUMMYFUNCTION("""COMPUTED_VALUE"""),60)</f>
        <v>60</v>
      </c>
      <c r="BS89" s="19" t="str">
        <f ca="1">IFERROR(__xludf.DUMMYFUNCTION("""COMPUTED_VALUE"""),"Говорова О. І.")</f>
        <v>Говорова О. І.</v>
      </c>
      <c r="BT89" s="19" t="str">
        <f ca="1">IFERROR(__xludf.DUMMYFUNCTION("""COMPUTED_VALUE"""),"За")</f>
        <v>За</v>
      </c>
      <c r="BU89" s="19">
        <f ca="1">IFERROR(__xludf.DUMMYFUNCTION("""COMPUTED_VALUE"""),60)</f>
        <v>60</v>
      </c>
      <c r="BV89" s="19" t="str">
        <f ca="1">IFERROR(__xludf.DUMMYFUNCTION("""COMPUTED_VALUE"""),"Говорова О. І.")</f>
        <v>Говорова О. І.</v>
      </c>
      <c r="BW89" s="19" t="str">
        <f ca="1">IFERROR(__xludf.DUMMYFUNCTION("""COMPUTED_VALUE"""),"За")</f>
        <v>За</v>
      </c>
      <c r="BX89" s="19">
        <f ca="1">IFERROR(__xludf.DUMMYFUNCTION("""COMPUTED_VALUE"""),60)</f>
        <v>60</v>
      </c>
      <c r="BY89" s="19" t="str">
        <f ca="1">IFERROR(__xludf.DUMMYFUNCTION("""COMPUTED_VALUE"""),"Говорова О. І.")</f>
        <v>Говорова О. І.</v>
      </c>
      <c r="BZ89" s="19" t="str">
        <f ca="1">IFERROR(__xludf.DUMMYFUNCTION("""COMPUTED_VALUE"""),"За")</f>
        <v>За</v>
      </c>
      <c r="CA89" s="19">
        <f ca="1">IFERROR(__xludf.DUMMYFUNCTION("""COMPUTED_VALUE"""),60)</f>
        <v>60</v>
      </c>
      <c r="CB89" s="19" t="str">
        <f ca="1">IFERROR(__xludf.DUMMYFUNCTION("""COMPUTED_VALUE"""),"Говорова О. І.")</f>
        <v>Говорова О. І.</v>
      </c>
      <c r="CC89" s="19" t="str">
        <f ca="1">IFERROR(__xludf.DUMMYFUNCTION("""COMPUTED_VALUE"""),"За")</f>
        <v>За</v>
      </c>
      <c r="CD89" s="19">
        <f ca="1">IFERROR(__xludf.DUMMYFUNCTION("""COMPUTED_VALUE"""),60)</f>
        <v>60</v>
      </c>
      <c r="CE89" s="19" t="str">
        <f ca="1">IFERROR(__xludf.DUMMYFUNCTION("""COMPUTED_VALUE"""),"Говорова О. І.")</f>
        <v>Говорова О. І.</v>
      </c>
      <c r="CF89" s="19" t="str">
        <f ca="1">IFERROR(__xludf.DUMMYFUNCTION("""COMPUTED_VALUE"""),"За")</f>
        <v>За</v>
      </c>
      <c r="CG89" s="19">
        <f ca="1">IFERROR(__xludf.DUMMYFUNCTION("""COMPUTED_VALUE"""),60)</f>
        <v>60</v>
      </c>
      <c r="CH89" s="19" t="str">
        <f ca="1">IFERROR(__xludf.DUMMYFUNCTION("""COMPUTED_VALUE"""),"Говорова О. І.")</f>
        <v>Говорова О. І.</v>
      </c>
      <c r="CI89" s="19" t="str">
        <f ca="1">IFERROR(__xludf.DUMMYFUNCTION("""COMPUTED_VALUE"""),"За")</f>
        <v>За</v>
      </c>
      <c r="CJ89" s="19">
        <f ca="1">IFERROR(__xludf.DUMMYFUNCTION("""COMPUTED_VALUE"""),60)</f>
        <v>60</v>
      </c>
      <c r="CK89" s="19" t="str">
        <f ca="1">IFERROR(__xludf.DUMMYFUNCTION("""COMPUTED_VALUE"""),"Говорова О. І.")</f>
        <v>Говорова О. І.</v>
      </c>
      <c r="CL89" s="19" t="str">
        <f ca="1">IFERROR(__xludf.DUMMYFUNCTION("""COMPUTED_VALUE"""),"Не голосував")</f>
        <v>Не голосував</v>
      </c>
      <c r="CM89" s="19">
        <f ca="1">IFERROR(__xludf.DUMMYFUNCTION("""COMPUTED_VALUE"""),60)</f>
        <v>60</v>
      </c>
      <c r="CN89" s="19" t="str">
        <f ca="1">IFERROR(__xludf.DUMMYFUNCTION("""COMPUTED_VALUE"""),"Говорова О. І.")</f>
        <v>Говорова О. І.</v>
      </c>
      <c r="CO89" s="19" t="str">
        <f ca="1">IFERROR(__xludf.DUMMYFUNCTION("""COMPUTED_VALUE"""),"За")</f>
        <v>За</v>
      </c>
      <c r="CP89" s="19">
        <f ca="1">IFERROR(__xludf.DUMMYFUNCTION("""COMPUTED_VALUE"""),60)</f>
        <v>60</v>
      </c>
      <c r="CQ89" s="19" t="str">
        <f ca="1">IFERROR(__xludf.DUMMYFUNCTION("""COMPUTED_VALUE"""),"Говорова О. І.")</f>
        <v>Говорова О. І.</v>
      </c>
      <c r="CR89" s="19" t="str">
        <f ca="1">IFERROR(__xludf.DUMMYFUNCTION("""COMPUTED_VALUE"""),"За")</f>
        <v>За</v>
      </c>
      <c r="CS89" s="19">
        <f ca="1">IFERROR(__xludf.DUMMYFUNCTION("""COMPUTED_VALUE"""),60)</f>
        <v>60</v>
      </c>
      <c r="CT89" s="19" t="str">
        <f ca="1">IFERROR(__xludf.DUMMYFUNCTION("""COMPUTED_VALUE"""),"Говорова О. І.")</f>
        <v>Говорова О. І.</v>
      </c>
      <c r="CU89" s="19" t="str">
        <f ca="1">IFERROR(__xludf.DUMMYFUNCTION("""COMPUTED_VALUE"""),"За")</f>
        <v>За</v>
      </c>
      <c r="CV89" s="19">
        <f ca="1">IFERROR(__xludf.DUMMYFUNCTION("""COMPUTED_VALUE"""),60)</f>
        <v>60</v>
      </c>
      <c r="CW89" s="19" t="str">
        <f ca="1">IFERROR(__xludf.DUMMYFUNCTION("""COMPUTED_VALUE"""),"Говорова О. І.")</f>
        <v>Говорова О. І.</v>
      </c>
      <c r="CX89" s="19" t="str">
        <f ca="1">IFERROR(__xludf.DUMMYFUNCTION("""COMPUTED_VALUE"""),"За")</f>
        <v>За</v>
      </c>
      <c r="CY89" s="19">
        <f ca="1">IFERROR(__xludf.DUMMYFUNCTION("""COMPUTED_VALUE"""),60)</f>
        <v>60</v>
      </c>
      <c r="CZ89" s="19" t="str">
        <f ca="1">IFERROR(__xludf.DUMMYFUNCTION("""COMPUTED_VALUE"""),"Говорова О. І.")</f>
        <v>Говорова О. І.</v>
      </c>
      <c r="DA89" s="19" t="str">
        <f ca="1">IFERROR(__xludf.DUMMYFUNCTION("""COMPUTED_VALUE"""),"За")</f>
        <v>За</v>
      </c>
      <c r="DB89" s="19">
        <f ca="1">IFERROR(__xludf.DUMMYFUNCTION("""COMPUTED_VALUE"""),60)</f>
        <v>60</v>
      </c>
      <c r="DC89" s="19" t="str">
        <f ca="1">IFERROR(__xludf.DUMMYFUNCTION("""COMPUTED_VALUE"""),"Говорова О. І.")</f>
        <v>Говорова О. І.</v>
      </c>
      <c r="DD89" s="19" t="str">
        <f ca="1">IFERROR(__xludf.DUMMYFUNCTION("""COMPUTED_VALUE"""),"За")</f>
        <v>За</v>
      </c>
      <c r="DE89" s="19">
        <f ca="1">IFERROR(__xludf.DUMMYFUNCTION("""COMPUTED_VALUE"""),60)</f>
        <v>60</v>
      </c>
      <c r="DF89" s="19" t="str">
        <f ca="1">IFERROR(__xludf.DUMMYFUNCTION("""COMPUTED_VALUE"""),"Говорова О. І.")</f>
        <v>Говорова О. І.</v>
      </c>
      <c r="DG89" s="19" t="str">
        <f ca="1">IFERROR(__xludf.DUMMYFUNCTION("""COMPUTED_VALUE"""),"За")</f>
        <v>За</v>
      </c>
      <c r="DH89" s="19">
        <f ca="1">IFERROR(__xludf.DUMMYFUNCTION("""COMPUTED_VALUE"""),60)</f>
        <v>60</v>
      </c>
      <c r="DI89" s="19" t="str">
        <f ca="1">IFERROR(__xludf.DUMMYFUNCTION("""COMPUTED_VALUE"""),"Говорова О. І.")</f>
        <v>Говорова О. І.</v>
      </c>
      <c r="DJ89" s="19" t="str">
        <f ca="1">IFERROR(__xludf.DUMMYFUNCTION("""COMPUTED_VALUE"""),"За")</f>
        <v>За</v>
      </c>
      <c r="DK89" s="19">
        <f ca="1">IFERROR(__xludf.DUMMYFUNCTION("""COMPUTED_VALUE"""),60)</f>
        <v>60</v>
      </c>
      <c r="DL89" s="19" t="str">
        <f ca="1">IFERROR(__xludf.DUMMYFUNCTION("""COMPUTED_VALUE"""),"Говорова О. І.")</f>
        <v>Говорова О. І.</v>
      </c>
      <c r="DM89" s="19" t="str">
        <f ca="1">IFERROR(__xludf.DUMMYFUNCTION("""COMPUTED_VALUE"""),"За")</f>
        <v>За</v>
      </c>
      <c r="DN89" s="19">
        <f ca="1">IFERROR(__xludf.DUMMYFUNCTION("""COMPUTED_VALUE"""),60)</f>
        <v>60</v>
      </c>
      <c r="DO89" s="19" t="str">
        <f ca="1">IFERROR(__xludf.DUMMYFUNCTION("""COMPUTED_VALUE"""),"Говорова О. І.")</f>
        <v>Говорова О. І.</v>
      </c>
      <c r="DP89" s="19" t="str">
        <f ca="1">IFERROR(__xludf.DUMMYFUNCTION("""COMPUTED_VALUE"""),"За")</f>
        <v>За</v>
      </c>
      <c r="DQ89" s="19">
        <f ca="1">IFERROR(__xludf.DUMMYFUNCTION("""COMPUTED_VALUE"""),60)</f>
        <v>60</v>
      </c>
      <c r="DR89" s="19" t="str">
        <f ca="1">IFERROR(__xludf.DUMMYFUNCTION("""COMPUTED_VALUE"""),"Говорова О. І.")</f>
        <v>Говорова О. І.</v>
      </c>
      <c r="DS89" s="19" t="str">
        <f ca="1">IFERROR(__xludf.DUMMYFUNCTION("""COMPUTED_VALUE"""),"За")</f>
        <v>За</v>
      </c>
      <c r="DT89" s="19">
        <f ca="1">IFERROR(__xludf.DUMMYFUNCTION("""COMPUTED_VALUE"""),60)</f>
        <v>60</v>
      </c>
      <c r="DU89" s="19" t="str">
        <f ca="1">IFERROR(__xludf.DUMMYFUNCTION("""COMPUTED_VALUE"""),"Говорова О. І.")</f>
        <v>Говорова О. І.</v>
      </c>
      <c r="DV89" s="19" t="str">
        <f ca="1">IFERROR(__xludf.DUMMYFUNCTION("""COMPUTED_VALUE"""),"За")</f>
        <v>За</v>
      </c>
      <c r="DW89" s="19">
        <f ca="1">IFERROR(__xludf.DUMMYFUNCTION("""COMPUTED_VALUE"""),60)</f>
        <v>60</v>
      </c>
      <c r="DX89" s="19" t="str">
        <f ca="1">IFERROR(__xludf.DUMMYFUNCTION("""COMPUTED_VALUE"""),"Говорова О. І.")</f>
        <v>Говорова О. І.</v>
      </c>
      <c r="DY89" s="19" t="str">
        <f ca="1">IFERROR(__xludf.DUMMYFUNCTION("""COMPUTED_VALUE"""),"За")</f>
        <v>За</v>
      </c>
      <c r="DZ89" s="19">
        <f ca="1">IFERROR(__xludf.DUMMYFUNCTION("""COMPUTED_VALUE"""),60)</f>
        <v>60</v>
      </c>
      <c r="EA89" s="19" t="str">
        <f ca="1">IFERROR(__xludf.DUMMYFUNCTION("""COMPUTED_VALUE"""),"Говорова О. І.")</f>
        <v>Говорова О. І.</v>
      </c>
      <c r="EB89" s="19" t="str">
        <f ca="1">IFERROR(__xludf.DUMMYFUNCTION("""COMPUTED_VALUE"""),"За")</f>
        <v>За</v>
      </c>
      <c r="EC89" s="19">
        <f ca="1">IFERROR(__xludf.DUMMYFUNCTION("""COMPUTED_VALUE"""),60)</f>
        <v>60</v>
      </c>
      <c r="ED89" s="19" t="str">
        <f ca="1">IFERROR(__xludf.DUMMYFUNCTION("""COMPUTED_VALUE"""),"Говорова О. І.")</f>
        <v>Говорова О. І.</v>
      </c>
      <c r="EE89" s="19" t="str">
        <f ca="1">IFERROR(__xludf.DUMMYFUNCTION("""COMPUTED_VALUE"""),"За")</f>
        <v>За</v>
      </c>
      <c r="EF89" s="19">
        <f ca="1">IFERROR(__xludf.DUMMYFUNCTION("""COMPUTED_VALUE"""),60)</f>
        <v>60</v>
      </c>
      <c r="EG89" s="19" t="str">
        <f ca="1">IFERROR(__xludf.DUMMYFUNCTION("""COMPUTED_VALUE"""),"Говорова О. І.")</f>
        <v>Говорова О. І.</v>
      </c>
      <c r="EH89" s="19" t="str">
        <f ca="1">IFERROR(__xludf.DUMMYFUNCTION("""COMPUTED_VALUE"""),"...")</f>
        <v>...</v>
      </c>
      <c r="EI89" s="19">
        <f ca="1">IFERROR(__xludf.DUMMYFUNCTION("""COMPUTED_VALUE"""),60)</f>
        <v>60</v>
      </c>
      <c r="EJ89" s="19" t="str">
        <f ca="1">IFERROR(__xludf.DUMMYFUNCTION("""COMPUTED_VALUE"""),"Говорова О. І.")</f>
        <v>Говорова О. І.</v>
      </c>
      <c r="EK89" s="19" t="str">
        <f ca="1">IFERROR(__xludf.DUMMYFUNCTION("""COMPUTED_VALUE"""),"За")</f>
        <v>За</v>
      </c>
      <c r="EL89" s="19">
        <f ca="1">IFERROR(__xludf.DUMMYFUNCTION("""COMPUTED_VALUE"""),60)</f>
        <v>60</v>
      </c>
      <c r="EM89" s="19" t="str">
        <f ca="1">IFERROR(__xludf.DUMMYFUNCTION("""COMPUTED_VALUE"""),"Говорова О. І.")</f>
        <v>Говорова О. І.</v>
      </c>
      <c r="EN89" s="19" t="str">
        <f ca="1">IFERROR(__xludf.DUMMYFUNCTION("""COMPUTED_VALUE"""),"За")</f>
        <v>За</v>
      </c>
      <c r="EO89" s="19">
        <f ca="1">IFERROR(__xludf.DUMMYFUNCTION("""COMPUTED_VALUE"""),60)</f>
        <v>60</v>
      </c>
      <c r="EP89" s="19" t="str">
        <f ca="1">IFERROR(__xludf.DUMMYFUNCTION("""COMPUTED_VALUE"""),"Говорова О. І.")</f>
        <v>Говорова О. І.</v>
      </c>
      <c r="EQ89" s="19" t="str">
        <f ca="1">IFERROR(__xludf.DUMMYFUNCTION("""COMPUTED_VALUE"""),"За")</f>
        <v>За</v>
      </c>
      <c r="ER89" s="19">
        <f ca="1">IFERROR(__xludf.DUMMYFUNCTION("""COMPUTED_VALUE"""),60)</f>
        <v>60</v>
      </c>
      <c r="ES89" s="19" t="str">
        <f ca="1">IFERROR(__xludf.DUMMYFUNCTION("""COMPUTED_VALUE"""),"Говорова О. І.")</f>
        <v>Говорова О. І.</v>
      </c>
      <c r="ET89" s="19" t="str">
        <f ca="1">IFERROR(__xludf.DUMMYFUNCTION("""COMPUTED_VALUE"""),"За")</f>
        <v>За</v>
      </c>
      <c r="EU89" s="19">
        <f ca="1">IFERROR(__xludf.DUMMYFUNCTION("""COMPUTED_VALUE"""),60)</f>
        <v>60</v>
      </c>
      <c r="EV89" s="19" t="str">
        <f ca="1">IFERROR(__xludf.DUMMYFUNCTION("""COMPUTED_VALUE"""),"Говорова О. І.")</f>
        <v>Говорова О. І.</v>
      </c>
      <c r="EW89" s="19" t="str">
        <f ca="1">IFERROR(__xludf.DUMMYFUNCTION("""COMPUTED_VALUE"""),"За")</f>
        <v>За</v>
      </c>
      <c r="EX89" s="19">
        <f ca="1">IFERROR(__xludf.DUMMYFUNCTION("""COMPUTED_VALUE"""),60)</f>
        <v>60</v>
      </c>
      <c r="EY89" s="19" t="str">
        <f ca="1">IFERROR(__xludf.DUMMYFUNCTION("""COMPUTED_VALUE"""),"Говорова О. І.")</f>
        <v>Говорова О. І.</v>
      </c>
      <c r="EZ89" s="19" t="str">
        <f ca="1">IFERROR(__xludf.DUMMYFUNCTION("""COMPUTED_VALUE"""),"За")</f>
        <v>За</v>
      </c>
      <c r="FA89" s="19">
        <f ca="1">IFERROR(__xludf.DUMMYFUNCTION("""COMPUTED_VALUE"""),60)</f>
        <v>60</v>
      </c>
      <c r="FB89" s="19" t="str">
        <f ca="1">IFERROR(__xludf.DUMMYFUNCTION("""COMPUTED_VALUE"""),"Говорова О. І.")</f>
        <v>Говорова О. І.</v>
      </c>
      <c r="FC89" s="19" t="str">
        <f ca="1">IFERROR(__xludf.DUMMYFUNCTION("""COMPUTED_VALUE"""),"Не голосував")</f>
        <v>Не голосував</v>
      </c>
      <c r="FD89" s="19">
        <f ca="1">IFERROR(__xludf.DUMMYFUNCTION("""COMPUTED_VALUE"""),60)</f>
        <v>60</v>
      </c>
      <c r="FE89" s="19" t="str">
        <f ca="1">IFERROR(__xludf.DUMMYFUNCTION("""COMPUTED_VALUE"""),"Говорова О. І.")</f>
        <v>Говорова О. І.</v>
      </c>
      <c r="FF89" s="19" t="str">
        <f ca="1">IFERROR(__xludf.DUMMYFUNCTION("""COMPUTED_VALUE"""),"За")</f>
        <v>За</v>
      </c>
      <c r="FG89" s="19">
        <f ca="1">IFERROR(__xludf.DUMMYFUNCTION("""COMPUTED_VALUE"""),60)</f>
        <v>60</v>
      </c>
      <c r="FH89" s="19" t="str">
        <f ca="1">IFERROR(__xludf.DUMMYFUNCTION("""COMPUTED_VALUE"""),"Говорова О. І.")</f>
        <v>Говорова О. І.</v>
      </c>
      <c r="FI89" s="19" t="str">
        <f ca="1">IFERROR(__xludf.DUMMYFUNCTION("""COMPUTED_VALUE"""),"За")</f>
        <v>За</v>
      </c>
      <c r="FJ89" s="19">
        <f ca="1">IFERROR(__xludf.DUMMYFUNCTION("""COMPUTED_VALUE"""),60)</f>
        <v>60</v>
      </c>
      <c r="FK89" s="19" t="str">
        <f ca="1">IFERROR(__xludf.DUMMYFUNCTION("""COMPUTED_VALUE"""),"Говорова О. І.")</f>
        <v>Говорова О. І.</v>
      </c>
      <c r="FL89" s="19" t="str">
        <f ca="1">IFERROR(__xludf.DUMMYFUNCTION("""COMPUTED_VALUE"""),"За")</f>
        <v>За</v>
      </c>
      <c r="FM89" s="19">
        <f ca="1">IFERROR(__xludf.DUMMYFUNCTION("""COMPUTED_VALUE"""),60)</f>
        <v>60</v>
      </c>
      <c r="FN89" s="19" t="str">
        <f ca="1">IFERROR(__xludf.DUMMYFUNCTION("""COMPUTED_VALUE"""),"Говорова О. І.")</f>
        <v>Говорова О. І.</v>
      </c>
      <c r="FO89" s="19" t="str">
        <f ca="1">IFERROR(__xludf.DUMMYFUNCTION("""COMPUTED_VALUE"""),"За")</f>
        <v>За</v>
      </c>
      <c r="FP89" s="19">
        <f ca="1">IFERROR(__xludf.DUMMYFUNCTION("""COMPUTED_VALUE"""),60)</f>
        <v>60</v>
      </c>
      <c r="FQ89" s="19" t="str">
        <f ca="1">IFERROR(__xludf.DUMMYFUNCTION("""COMPUTED_VALUE"""),"Говорова О. І.")</f>
        <v>Говорова О. І.</v>
      </c>
      <c r="FR89" s="19" t="str">
        <f ca="1">IFERROR(__xludf.DUMMYFUNCTION("""COMPUTED_VALUE"""),"За")</f>
        <v>За</v>
      </c>
      <c r="FS89" s="19">
        <f ca="1">IFERROR(__xludf.DUMMYFUNCTION("""COMPUTED_VALUE"""),60)</f>
        <v>60</v>
      </c>
      <c r="FT89" s="19" t="str">
        <f ca="1">IFERROR(__xludf.DUMMYFUNCTION("""COMPUTED_VALUE"""),"Говорова О. І.")</f>
        <v>Говорова О. І.</v>
      </c>
      <c r="FU89" s="19" t="str">
        <f ca="1">IFERROR(__xludf.DUMMYFUNCTION("""COMPUTED_VALUE"""),"За")</f>
        <v>За</v>
      </c>
      <c r="FV89" s="19">
        <f ca="1">IFERROR(__xludf.DUMMYFUNCTION("""COMPUTED_VALUE"""),60)</f>
        <v>60</v>
      </c>
      <c r="FW89" s="19" t="str">
        <f ca="1">IFERROR(__xludf.DUMMYFUNCTION("""COMPUTED_VALUE"""),"Говорова О. І.")</f>
        <v>Говорова О. І.</v>
      </c>
      <c r="FX89" s="19" t="str">
        <f ca="1">IFERROR(__xludf.DUMMYFUNCTION("""COMPUTED_VALUE"""),"За")</f>
        <v>За</v>
      </c>
      <c r="FY89" s="19">
        <f ca="1">IFERROR(__xludf.DUMMYFUNCTION("""COMPUTED_VALUE"""),60)</f>
        <v>60</v>
      </c>
      <c r="FZ89" s="19" t="str">
        <f ca="1">IFERROR(__xludf.DUMMYFUNCTION("""COMPUTED_VALUE"""),"Говорова О. І.")</f>
        <v>Говорова О. І.</v>
      </c>
      <c r="GA89" s="19" t="str">
        <f ca="1">IFERROR(__xludf.DUMMYFUNCTION("""COMPUTED_VALUE"""),"Не голосував")</f>
        <v>Не голосував</v>
      </c>
      <c r="GB89" s="19">
        <f ca="1">IFERROR(__xludf.DUMMYFUNCTION("""COMPUTED_VALUE"""),60)</f>
        <v>60</v>
      </c>
      <c r="GC89" s="19" t="str">
        <f ca="1">IFERROR(__xludf.DUMMYFUNCTION("""COMPUTED_VALUE"""),"Говорова О. І.")</f>
        <v>Говорова О. І.</v>
      </c>
      <c r="GD89" s="19" t="str">
        <f ca="1">IFERROR(__xludf.DUMMYFUNCTION("""COMPUTED_VALUE"""),"За")</f>
        <v>За</v>
      </c>
      <c r="GE89" s="19">
        <f ca="1">IFERROR(__xludf.DUMMYFUNCTION("""COMPUTED_VALUE"""),60)</f>
        <v>60</v>
      </c>
      <c r="GF89" s="19" t="str">
        <f ca="1">IFERROR(__xludf.DUMMYFUNCTION("""COMPUTED_VALUE"""),"Говорова О. І.")</f>
        <v>Говорова О. І.</v>
      </c>
      <c r="GG89" s="19" t="str">
        <f ca="1">IFERROR(__xludf.DUMMYFUNCTION("""COMPUTED_VALUE"""),"За")</f>
        <v>За</v>
      </c>
      <c r="GH89" s="19">
        <f ca="1">IFERROR(__xludf.DUMMYFUNCTION("""COMPUTED_VALUE"""),60)</f>
        <v>60</v>
      </c>
      <c r="GI89" s="19" t="str">
        <f ca="1">IFERROR(__xludf.DUMMYFUNCTION("""COMPUTED_VALUE"""),"Говорова О. І.")</f>
        <v>Говорова О. І.</v>
      </c>
      <c r="GJ89" s="19" t="str">
        <f ca="1">IFERROR(__xludf.DUMMYFUNCTION("""COMPUTED_VALUE"""),"За")</f>
        <v>За</v>
      </c>
      <c r="GK89" s="19">
        <f ca="1">IFERROR(__xludf.DUMMYFUNCTION("""COMPUTED_VALUE"""),60)</f>
        <v>60</v>
      </c>
      <c r="GL89" s="19" t="str">
        <f ca="1">IFERROR(__xludf.DUMMYFUNCTION("""COMPUTED_VALUE"""),"Говорова О. І.")</f>
        <v>Говорова О. І.</v>
      </c>
      <c r="GM89" s="19" t="str">
        <f ca="1">IFERROR(__xludf.DUMMYFUNCTION("""COMPUTED_VALUE"""),"За")</f>
        <v>За</v>
      </c>
      <c r="GN89" s="19">
        <f ca="1">IFERROR(__xludf.DUMMYFUNCTION("""COMPUTED_VALUE"""),60)</f>
        <v>60</v>
      </c>
      <c r="GO89" s="19" t="str">
        <f ca="1">IFERROR(__xludf.DUMMYFUNCTION("""COMPUTED_VALUE"""),"Говорова О. І.")</f>
        <v>Говорова О. І.</v>
      </c>
      <c r="GP89" s="19" t="str">
        <f ca="1">IFERROR(__xludf.DUMMYFUNCTION("""COMPUTED_VALUE"""),"За")</f>
        <v>За</v>
      </c>
      <c r="GQ89" s="19">
        <f ca="1">IFERROR(__xludf.DUMMYFUNCTION("""COMPUTED_VALUE"""),60)</f>
        <v>60</v>
      </c>
      <c r="GR89" s="19" t="str">
        <f ca="1">IFERROR(__xludf.DUMMYFUNCTION("""COMPUTED_VALUE"""),"Говорова О. І.")</f>
        <v>Говорова О. І.</v>
      </c>
      <c r="GS89" s="19" t="str">
        <f ca="1">IFERROR(__xludf.DUMMYFUNCTION("""COMPUTED_VALUE"""),"За")</f>
        <v>За</v>
      </c>
      <c r="GT89" s="19">
        <f ca="1">IFERROR(__xludf.DUMMYFUNCTION("""COMPUTED_VALUE"""),60)</f>
        <v>60</v>
      </c>
      <c r="GU89" s="19" t="str">
        <f ca="1">IFERROR(__xludf.DUMMYFUNCTION("""COMPUTED_VALUE"""),"Говорова О. І.")</f>
        <v>Говорова О. І.</v>
      </c>
      <c r="GV89" s="19" t="str">
        <f ca="1">IFERROR(__xludf.DUMMYFUNCTION("""COMPUTED_VALUE"""),"За")</f>
        <v>За</v>
      </c>
      <c r="GW89" s="19">
        <f ca="1">IFERROR(__xludf.DUMMYFUNCTION("""COMPUTED_VALUE"""),60)</f>
        <v>60</v>
      </c>
      <c r="GX89" s="19" t="str">
        <f ca="1">IFERROR(__xludf.DUMMYFUNCTION("""COMPUTED_VALUE"""),"Говорова О. І.")</f>
        <v>Говорова О. І.</v>
      </c>
      <c r="GY89" s="19" t="str">
        <f ca="1">IFERROR(__xludf.DUMMYFUNCTION("""COMPUTED_VALUE"""),"За")</f>
        <v>За</v>
      </c>
      <c r="GZ89" s="19">
        <f ca="1">IFERROR(__xludf.DUMMYFUNCTION("""COMPUTED_VALUE"""),60)</f>
        <v>60</v>
      </c>
      <c r="HA89" s="19" t="str">
        <f ca="1">IFERROR(__xludf.DUMMYFUNCTION("""COMPUTED_VALUE"""),"Говорова О. І.")</f>
        <v>Говорова О. І.</v>
      </c>
      <c r="HB89" s="19" t="str">
        <f ca="1">IFERROR(__xludf.DUMMYFUNCTION("""COMPUTED_VALUE"""),"За")</f>
        <v>За</v>
      </c>
      <c r="HC89" s="19">
        <f ca="1">IFERROR(__xludf.DUMMYFUNCTION("""COMPUTED_VALUE"""),60)</f>
        <v>60</v>
      </c>
      <c r="HD89" s="19" t="str">
        <f ca="1">IFERROR(__xludf.DUMMYFUNCTION("""COMPUTED_VALUE"""),"Говорова О. І.")</f>
        <v>Говорова О. І.</v>
      </c>
      <c r="HE89" s="19" t="str">
        <f ca="1">IFERROR(__xludf.DUMMYFUNCTION("""COMPUTED_VALUE"""),"За")</f>
        <v>За</v>
      </c>
      <c r="HF89" s="19">
        <f ca="1">IFERROR(__xludf.DUMMYFUNCTION("""COMPUTED_VALUE"""),60)</f>
        <v>60</v>
      </c>
      <c r="HG89" s="19" t="str">
        <f ca="1">IFERROR(__xludf.DUMMYFUNCTION("""COMPUTED_VALUE"""),"Говорова О. І.")</f>
        <v>Говорова О. І.</v>
      </c>
      <c r="HH89" s="19" t="str">
        <f ca="1">IFERROR(__xludf.DUMMYFUNCTION("""COMPUTED_VALUE"""),"За")</f>
        <v>За</v>
      </c>
      <c r="HI89" s="19">
        <f ca="1">IFERROR(__xludf.DUMMYFUNCTION("""COMPUTED_VALUE"""),60)</f>
        <v>60</v>
      </c>
      <c r="HJ89" s="19" t="str">
        <f ca="1">IFERROR(__xludf.DUMMYFUNCTION("""COMPUTED_VALUE"""),"Говорова О. І.")</f>
        <v>Говорова О. І.</v>
      </c>
      <c r="HK89" s="19" t="str">
        <f ca="1">IFERROR(__xludf.DUMMYFUNCTION("""COMPUTED_VALUE"""),"За")</f>
        <v>За</v>
      </c>
      <c r="HL89" s="19">
        <f ca="1">IFERROR(__xludf.DUMMYFUNCTION("""COMPUTED_VALUE"""),60)</f>
        <v>60</v>
      </c>
      <c r="HM89" s="19" t="str">
        <f ca="1">IFERROR(__xludf.DUMMYFUNCTION("""COMPUTED_VALUE"""),"Говорова О. І.")</f>
        <v>Говорова О. І.</v>
      </c>
      <c r="HN89" s="19" t="str">
        <f ca="1">IFERROR(__xludf.DUMMYFUNCTION("""COMPUTED_VALUE"""),"За")</f>
        <v>За</v>
      </c>
      <c r="HO89" s="19">
        <f ca="1">IFERROR(__xludf.DUMMYFUNCTION("""COMPUTED_VALUE"""),60)</f>
        <v>60</v>
      </c>
      <c r="HP89" s="19" t="str">
        <f ca="1">IFERROR(__xludf.DUMMYFUNCTION("""COMPUTED_VALUE"""),"Говорова О. І.")</f>
        <v>Говорова О. І.</v>
      </c>
      <c r="HQ89" s="19" t="str">
        <f ca="1">IFERROR(__xludf.DUMMYFUNCTION("""COMPUTED_VALUE"""),"За")</f>
        <v>За</v>
      </c>
      <c r="HR89" s="19">
        <f ca="1">IFERROR(__xludf.DUMMYFUNCTION("""COMPUTED_VALUE"""),60)</f>
        <v>60</v>
      </c>
      <c r="HS89" s="19" t="str">
        <f ca="1">IFERROR(__xludf.DUMMYFUNCTION("""COMPUTED_VALUE"""),"Говорова О. І.")</f>
        <v>Говорова О. І.</v>
      </c>
      <c r="HT89" s="19" t="str">
        <f ca="1">IFERROR(__xludf.DUMMYFUNCTION("""COMPUTED_VALUE"""),"За")</f>
        <v>За</v>
      </c>
      <c r="HU89" s="19">
        <f ca="1">IFERROR(__xludf.DUMMYFUNCTION("""COMPUTED_VALUE"""),60)</f>
        <v>60</v>
      </c>
      <c r="HV89" s="19" t="str">
        <f ca="1">IFERROR(__xludf.DUMMYFUNCTION("""COMPUTED_VALUE"""),"Говорова О. І.")</f>
        <v>Говорова О. І.</v>
      </c>
      <c r="HW89" s="19" t="str">
        <f ca="1">IFERROR(__xludf.DUMMYFUNCTION("""COMPUTED_VALUE"""),"За")</f>
        <v>За</v>
      </c>
      <c r="HX89" s="19">
        <f ca="1">IFERROR(__xludf.DUMMYFUNCTION("""COMPUTED_VALUE"""),60)</f>
        <v>60</v>
      </c>
      <c r="HY89" s="19" t="str">
        <f ca="1">IFERROR(__xludf.DUMMYFUNCTION("""COMPUTED_VALUE"""),"Говорова О. І.")</f>
        <v>Говорова О. І.</v>
      </c>
      <c r="HZ89" s="19" t="str">
        <f ca="1">IFERROR(__xludf.DUMMYFUNCTION("""COMPUTED_VALUE"""),"За")</f>
        <v>За</v>
      </c>
      <c r="IA89" s="19">
        <f ca="1">IFERROR(__xludf.DUMMYFUNCTION("""COMPUTED_VALUE"""),60)</f>
        <v>60</v>
      </c>
      <c r="IB89" s="19" t="str">
        <f ca="1">IFERROR(__xludf.DUMMYFUNCTION("""COMPUTED_VALUE"""),"Говорова О. І.")</f>
        <v>Говорова О. І.</v>
      </c>
      <c r="IC89" s="19" t="str">
        <f ca="1">IFERROR(__xludf.DUMMYFUNCTION("""COMPUTED_VALUE"""),"За")</f>
        <v>За</v>
      </c>
      <c r="ID89" s="19">
        <f ca="1">IFERROR(__xludf.DUMMYFUNCTION("""COMPUTED_VALUE"""),60)</f>
        <v>60</v>
      </c>
      <c r="IE89" s="19" t="str">
        <f ca="1">IFERROR(__xludf.DUMMYFUNCTION("""COMPUTED_VALUE"""),"Говорова О. І.")</f>
        <v>Говорова О. І.</v>
      </c>
      <c r="IF89" s="19" t="str">
        <f ca="1">IFERROR(__xludf.DUMMYFUNCTION("""COMPUTED_VALUE"""),"За")</f>
        <v>За</v>
      </c>
      <c r="IG89" s="19">
        <f ca="1">IFERROR(__xludf.DUMMYFUNCTION("""COMPUTED_VALUE"""),60)</f>
        <v>60</v>
      </c>
      <c r="IH89" s="19" t="str">
        <f ca="1">IFERROR(__xludf.DUMMYFUNCTION("""COMPUTED_VALUE"""),"Говорова О. І.")</f>
        <v>Говорова О. І.</v>
      </c>
      <c r="II89" s="19" t="str">
        <f ca="1">IFERROR(__xludf.DUMMYFUNCTION("""COMPUTED_VALUE"""),"За")</f>
        <v>За</v>
      </c>
      <c r="IJ89" s="19">
        <f ca="1">IFERROR(__xludf.DUMMYFUNCTION("""COMPUTED_VALUE"""),60)</f>
        <v>60</v>
      </c>
      <c r="IK89" s="19" t="str">
        <f ca="1">IFERROR(__xludf.DUMMYFUNCTION("""COMPUTED_VALUE"""),"Говорова О. І.")</f>
        <v>Говорова О. І.</v>
      </c>
      <c r="IL89" s="19" t="str">
        <f ca="1">IFERROR(__xludf.DUMMYFUNCTION("""COMPUTED_VALUE"""),"За")</f>
        <v>За</v>
      </c>
      <c r="IM89" s="19">
        <f ca="1">IFERROR(__xludf.DUMMYFUNCTION("""COMPUTED_VALUE"""),60)</f>
        <v>60</v>
      </c>
      <c r="IN89" s="19" t="str">
        <f ca="1">IFERROR(__xludf.DUMMYFUNCTION("""COMPUTED_VALUE"""),"Говорова О. І.")</f>
        <v>Говорова О. І.</v>
      </c>
      <c r="IO89" s="19" t="str">
        <f ca="1">IFERROR(__xludf.DUMMYFUNCTION("""COMPUTED_VALUE"""),"За")</f>
        <v>За</v>
      </c>
      <c r="IP89" s="19">
        <f ca="1">IFERROR(__xludf.DUMMYFUNCTION("""COMPUTED_VALUE"""),60)</f>
        <v>60</v>
      </c>
      <c r="IQ89" s="19" t="str">
        <f ca="1">IFERROR(__xludf.DUMMYFUNCTION("""COMPUTED_VALUE"""),"Говорова О. І.")</f>
        <v>Говорова О. І.</v>
      </c>
      <c r="IR89" s="19" t="str">
        <f ca="1">IFERROR(__xludf.DUMMYFUNCTION("""COMPUTED_VALUE"""),"За")</f>
        <v>За</v>
      </c>
      <c r="IS89" s="19">
        <f ca="1">IFERROR(__xludf.DUMMYFUNCTION("""COMPUTED_VALUE"""),60)</f>
        <v>60</v>
      </c>
      <c r="IT89" s="19" t="str">
        <f ca="1">IFERROR(__xludf.DUMMYFUNCTION("""COMPUTED_VALUE"""),"Говорова О. І.")</f>
        <v>Говорова О. І.</v>
      </c>
      <c r="IU89" s="19" t="str">
        <f ca="1">IFERROR(__xludf.DUMMYFUNCTION("""COMPUTED_VALUE"""),"За")</f>
        <v>За</v>
      </c>
      <c r="IV89" s="19">
        <f ca="1">IFERROR(__xludf.DUMMYFUNCTION("""COMPUTED_VALUE"""),60)</f>
        <v>60</v>
      </c>
      <c r="IW89" s="19" t="str">
        <f ca="1">IFERROR(__xludf.DUMMYFUNCTION("""COMPUTED_VALUE"""),"Говорова О. І.")</f>
        <v>Говорова О. І.</v>
      </c>
      <c r="IX89" s="19" t="str">
        <f ca="1">IFERROR(__xludf.DUMMYFUNCTION("""COMPUTED_VALUE"""),"За")</f>
        <v>За</v>
      </c>
      <c r="IY89" s="19">
        <f ca="1">IFERROR(__xludf.DUMMYFUNCTION("""COMPUTED_VALUE"""),60)</f>
        <v>60</v>
      </c>
      <c r="IZ89" s="19" t="str">
        <f ca="1">IFERROR(__xludf.DUMMYFUNCTION("""COMPUTED_VALUE"""),"Говорова О. І.")</f>
        <v>Говорова О. І.</v>
      </c>
      <c r="JA89" s="19" t="str">
        <f ca="1">IFERROR(__xludf.DUMMYFUNCTION("""COMPUTED_VALUE"""),"За")</f>
        <v>За</v>
      </c>
      <c r="JB89" s="19">
        <f ca="1">IFERROR(__xludf.DUMMYFUNCTION("""COMPUTED_VALUE"""),60)</f>
        <v>60</v>
      </c>
      <c r="JC89" s="19" t="str">
        <f ca="1">IFERROR(__xludf.DUMMYFUNCTION("""COMPUTED_VALUE"""),"Говорова О. І.")</f>
        <v>Говорова О. І.</v>
      </c>
      <c r="JD89" s="19" t="str">
        <f ca="1">IFERROR(__xludf.DUMMYFUNCTION("""COMPUTED_VALUE"""),"За")</f>
        <v>За</v>
      </c>
      <c r="JE89" s="19">
        <f ca="1">IFERROR(__xludf.DUMMYFUNCTION("""COMPUTED_VALUE"""),60)</f>
        <v>60</v>
      </c>
      <c r="JF89" s="19" t="str">
        <f ca="1">IFERROR(__xludf.DUMMYFUNCTION("""COMPUTED_VALUE"""),"Говорова О. І.")</f>
        <v>Говорова О. І.</v>
      </c>
      <c r="JG89" s="19" t="str">
        <f ca="1">IFERROR(__xludf.DUMMYFUNCTION("""COMPUTED_VALUE"""),"За")</f>
        <v>За</v>
      </c>
      <c r="JH89" s="19">
        <f ca="1">IFERROR(__xludf.DUMMYFUNCTION("""COMPUTED_VALUE"""),60)</f>
        <v>60</v>
      </c>
      <c r="JI89" s="19" t="str">
        <f ca="1">IFERROR(__xludf.DUMMYFUNCTION("""COMPUTED_VALUE"""),"Говорова О. І.")</f>
        <v>Говорова О. І.</v>
      </c>
      <c r="JJ89" s="19" t="str">
        <f ca="1">IFERROR(__xludf.DUMMYFUNCTION("""COMPUTED_VALUE"""),"За")</f>
        <v>За</v>
      </c>
      <c r="JK89" s="19">
        <f ca="1">IFERROR(__xludf.DUMMYFUNCTION("""COMPUTED_VALUE"""),60)</f>
        <v>60</v>
      </c>
      <c r="JL89" s="19" t="str">
        <f ca="1">IFERROR(__xludf.DUMMYFUNCTION("""COMPUTED_VALUE"""),"Говорова О. І.")</f>
        <v>Говорова О. І.</v>
      </c>
      <c r="JM89" s="19" t="str">
        <f ca="1">IFERROR(__xludf.DUMMYFUNCTION("""COMPUTED_VALUE"""),"За")</f>
        <v>За</v>
      </c>
      <c r="JN89" s="19">
        <f ca="1">IFERROR(__xludf.DUMMYFUNCTION("""COMPUTED_VALUE"""),60)</f>
        <v>60</v>
      </c>
      <c r="JO89" s="19" t="str">
        <f ca="1">IFERROR(__xludf.DUMMYFUNCTION("""COMPUTED_VALUE"""),"Говорова О. І.")</f>
        <v>Говорова О. І.</v>
      </c>
      <c r="JP89" s="19" t="str">
        <f ca="1">IFERROR(__xludf.DUMMYFUNCTION("""COMPUTED_VALUE"""),"За")</f>
        <v>За</v>
      </c>
      <c r="JQ89" s="19">
        <f ca="1">IFERROR(__xludf.DUMMYFUNCTION("""COMPUTED_VALUE"""),60)</f>
        <v>60</v>
      </c>
      <c r="JR89" s="19" t="str">
        <f ca="1">IFERROR(__xludf.DUMMYFUNCTION("""COMPUTED_VALUE"""),"Говорова О. І.")</f>
        <v>Говорова О. І.</v>
      </c>
      <c r="JS89" s="19" t="str">
        <f ca="1">IFERROR(__xludf.DUMMYFUNCTION("""COMPUTED_VALUE"""),"За")</f>
        <v>За</v>
      </c>
      <c r="JT89" s="19">
        <f ca="1">IFERROR(__xludf.DUMMYFUNCTION("""COMPUTED_VALUE"""),60)</f>
        <v>60</v>
      </c>
      <c r="JU89" s="19" t="str">
        <f ca="1">IFERROR(__xludf.DUMMYFUNCTION("""COMPUTED_VALUE"""),"Говорова О. І.")</f>
        <v>Говорова О. І.</v>
      </c>
      <c r="JV89" s="19" t="str">
        <f ca="1">IFERROR(__xludf.DUMMYFUNCTION("""COMPUTED_VALUE"""),"За")</f>
        <v>За</v>
      </c>
      <c r="JW89" s="19">
        <f ca="1">IFERROR(__xludf.DUMMYFUNCTION("""COMPUTED_VALUE"""),60)</f>
        <v>60</v>
      </c>
      <c r="JX89" s="19" t="str">
        <f ca="1">IFERROR(__xludf.DUMMYFUNCTION("""COMPUTED_VALUE"""),"Говорова О. І.")</f>
        <v>Говорова О. І.</v>
      </c>
      <c r="JY89" s="19" t="str">
        <f ca="1">IFERROR(__xludf.DUMMYFUNCTION("""COMPUTED_VALUE"""),"За")</f>
        <v>За</v>
      </c>
      <c r="JZ89" s="19">
        <f ca="1">IFERROR(__xludf.DUMMYFUNCTION("""COMPUTED_VALUE"""),60)</f>
        <v>60</v>
      </c>
      <c r="KA89" s="19" t="str">
        <f ca="1">IFERROR(__xludf.DUMMYFUNCTION("""COMPUTED_VALUE"""),"Говорова О. І.")</f>
        <v>Говорова О. І.</v>
      </c>
      <c r="KB89" s="19" t="str">
        <f ca="1">IFERROR(__xludf.DUMMYFUNCTION("""COMPUTED_VALUE"""),"За")</f>
        <v>За</v>
      </c>
      <c r="KC89" s="19">
        <f ca="1">IFERROR(__xludf.DUMMYFUNCTION("""COMPUTED_VALUE"""),60)</f>
        <v>60</v>
      </c>
      <c r="KD89" s="19" t="str">
        <f ca="1">IFERROR(__xludf.DUMMYFUNCTION("""COMPUTED_VALUE"""),"Говорова О. І.")</f>
        <v>Говорова О. І.</v>
      </c>
      <c r="KE89" s="19" t="str">
        <f ca="1">IFERROR(__xludf.DUMMYFUNCTION("""COMPUTED_VALUE"""),"За")</f>
        <v>За</v>
      </c>
      <c r="KF89" s="19">
        <f ca="1">IFERROR(__xludf.DUMMYFUNCTION("""COMPUTED_VALUE"""),60)</f>
        <v>60</v>
      </c>
      <c r="KG89" s="19" t="str">
        <f ca="1">IFERROR(__xludf.DUMMYFUNCTION("""COMPUTED_VALUE"""),"Говорова О. І.")</f>
        <v>Говорова О. І.</v>
      </c>
      <c r="KH89" s="19" t="str">
        <f ca="1">IFERROR(__xludf.DUMMYFUNCTION("""COMPUTED_VALUE"""),"За")</f>
        <v>За</v>
      </c>
      <c r="KI89" s="19">
        <f ca="1">IFERROR(__xludf.DUMMYFUNCTION("""COMPUTED_VALUE"""),60)</f>
        <v>60</v>
      </c>
      <c r="KJ89" s="19" t="str">
        <f ca="1">IFERROR(__xludf.DUMMYFUNCTION("""COMPUTED_VALUE"""),"Говорова О. І.")</f>
        <v>Говорова О. І.</v>
      </c>
      <c r="KK89" s="19" t="str">
        <f ca="1">IFERROR(__xludf.DUMMYFUNCTION("""COMPUTED_VALUE"""),"За")</f>
        <v>За</v>
      </c>
      <c r="KL89" s="19">
        <f ca="1">IFERROR(__xludf.DUMMYFUNCTION("""COMPUTED_VALUE"""),60)</f>
        <v>60</v>
      </c>
      <c r="KM89" s="19" t="str">
        <f ca="1">IFERROR(__xludf.DUMMYFUNCTION("""COMPUTED_VALUE"""),"Говорова О. І.")</f>
        <v>Говорова О. І.</v>
      </c>
      <c r="KN89" s="19" t="str">
        <f ca="1">IFERROR(__xludf.DUMMYFUNCTION("""COMPUTED_VALUE"""),"За")</f>
        <v>За</v>
      </c>
      <c r="KO89" s="19">
        <f ca="1">IFERROR(__xludf.DUMMYFUNCTION("""COMPUTED_VALUE"""),60)</f>
        <v>60</v>
      </c>
      <c r="KP89" s="19" t="str">
        <f ca="1">IFERROR(__xludf.DUMMYFUNCTION("""COMPUTED_VALUE"""),"Говорова О. І.")</f>
        <v>Говорова О. І.</v>
      </c>
      <c r="KQ89" s="19" t="str">
        <f ca="1">IFERROR(__xludf.DUMMYFUNCTION("""COMPUTED_VALUE"""),"За")</f>
        <v>За</v>
      </c>
      <c r="KR89" s="19">
        <f ca="1">IFERROR(__xludf.DUMMYFUNCTION("""COMPUTED_VALUE"""),60)</f>
        <v>60</v>
      </c>
      <c r="KS89" s="19" t="str">
        <f ca="1">IFERROR(__xludf.DUMMYFUNCTION("""COMPUTED_VALUE"""),"Говорова О. І.")</f>
        <v>Говорова О. І.</v>
      </c>
      <c r="KT89" s="19" t="str">
        <f ca="1">IFERROR(__xludf.DUMMYFUNCTION("""COMPUTED_VALUE"""),"Не голосував")</f>
        <v>Не голосував</v>
      </c>
      <c r="KU89" s="19">
        <f ca="1">IFERROR(__xludf.DUMMYFUNCTION("""COMPUTED_VALUE"""),60)</f>
        <v>60</v>
      </c>
      <c r="KV89" s="19" t="str">
        <f ca="1">IFERROR(__xludf.DUMMYFUNCTION("""COMPUTED_VALUE"""),"Говорова О. І.")</f>
        <v>Говорова О. І.</v>
      </c>
      <c r="KW89" s="19" t="str">
        <f ca="1">IFERROR(__xludf.DUMMYFUNCTION("""COMPUTED_VALUE"""),"За")</f>
        <v>За</v>
      </c>
      <c r="KX89" s="19">
        <f ca="1">IFERROR(__xludf.DUMMYFUNCTION("""COMPUTED_VALUE"""),60)</f>
        <v>60</v>
      </c>
      <c r="KY89" s="19" t="str">
        <f ca="1">IFERROR(__xludf.DUMMYFUNCTION("""COMPUTED_VALUE"""),"Говорова О. І.")</f>
        <v>Говорова О. І.</v>
      </c>
      <c r="KZ89" s="19" t="str">
        <f ca="1">IFERROR(__xludf.DUMMYFUNCTION("""COMPUTED_VALUE"""),"За")</f>
        <v>За</v>
      </c>
      <c r="LA89" s="19">
        <f ca="1">IFERROR(__xludf.DUMMYFUNCTION("""COMPUTED_VALUE"""),60)</f>
        <v>60</v>
      </c>
      <c r="LB89" s="19" t="str">
        <f ca="1">IFERROR(__xludf.DUMMYFUNCTION("""COMPUTED_VALUE"""),"Говорова О. І.")</f>
        <v>Говорова О. І.</v>
      </c>
      <c r="LC89" s="19" t="str">
        <f ca="1">IFERROR(__xludf.DUMMYFUNCTION("""COMPUTED_VALUE"""),"За")</f>
        <v>За</v>
      </c>
      <c r="LD89" s="19">
        <f ca="1">IFERROR(__xludf.DUMMYFUNCTION("""COMPUTED_VALUE"""),60)</f>
        <v>60</v>
      </c>
      <c r="LE89" s="19" t="str">
        <f ca="1">IFERROR(__xludf.DUMMYFUNCTION("""COMPUTED_VALUE"""),"Говорова О. І.")</f>
        <v>Говорова О. І.</v>
      </c>
      <c r="LF89" s="19" t="str">
        <f ca="1">IFERROR(__xludf.DUMMYFUNCTION("""COMPUTED_VALUE"""),"За")</f>
        <v>За</v>
      </c>
      <c r="LG89" s="19">
        <f ca="1">IFERROR(__xludf.DUMMYFUNCTION("""COMPUTED_VALUE"""),60)</f>
        <v>60</v>
      </c>
      <c r="LH89" s="19" t="str">
        <f ca="1">IFERROR(__xludf.DUMMYFUNCTION("""COMPUTED_VALUE"""),"Говорова О. І.")</f>
        <v>Говорова О. І.</v>
      </c>
      <c r="LI89" s="19" t="str">
        <f ca="1">IFERROR(__xludf.DUMMYFUNCTION("""COMPUTED_VALUE"""),"За")</f>
        <v>За</v>
      </c>
      <c r="LJ89" s="19">
        <f ca="1">IFERROR(__xludf.DUMMYFUNCTION("""COMPUTED_VALUE"""),60)</f>
        <v>60</v>
      </c>
      <c r="LK89" s="19" t="str">
        <f ca="1">IFERROR(__xludf.DUMMYFUNCTION("""COMPUTED_VALUE"""),"Говорова О. І.")</f>
        <v>Говорова О. І.</v>
      </c>
      <c r="LL89" s="19" t="str">
        <f ca="1">IFERROR(__xludf.DUMMYFUNCTION("""COMPUTED_VALUE"""),"За")</f>
        <v>За</v>
      </c>
      <c r="LM89" s="19">
        <f ca="1">IFERROR(__xludf.DUMMYFUNCTION("""COMPUTED_VALUE"""),60)</f>
        <v>60</v>
      </c>
      <c r="LN89" s="19" t="str">
        <f ca="1">IFERROR(__xludf.DUMMYFUNCTION("""COMPUTED_VALUE"""),"Говорова О. І.")</f>
        <v>Говорова О. І.</v>
      </c>
      <c r="LO89" s="19" t="str">
        <f ca="1">IFERROR(__xludf.DUMMYFUNCTION("""COMPUTED_VALUE"""),"За")</f>
        <v>За</v>
      </c>
      <c r="LP89" s="19">
        <f ca="1">IFERROR(__xludf.DUMMYFUNCTION("""COMPUTED_VALUE"""),60)</f>
        <v>60</v>
      </c>
      <c r="LQ89" s="19" t="str">
        <f ca="1">IFERROR(__xludf.DUMMYFUNCTION("""COMPUTED_VALUE"""),"Говорова О. І.")</f>
        <v>Говорова О. І.</v>
      </c>
      <c r="LR89" s="19" t="str">
        <f ca="1">IFERROR(__xludf.DUMMYFUNCTION("""COMPUTED_VALUE"""),"За")</f>
        <v>За</v>
      </c>
      <c r="LS89" s="19">
        <f ca="1">IFERROR(__xludf.DUMMYFUNCTION("""COMPUTED_VALUE"""),60)</f>
        <v>60</v>
      </c>
      <c r="LT89" s="19" t="str">
        <f ca="1">IFERROR(__xludf.DUMMYFUNCTION("""COMPUTED_VALUE"""),"Говорова О. І.")</f>
        <v>Говорова О. І.</v>
      </c>
      <c r="LU89" s="19" t="str">
        <f ca="1">IFERROR(__xludf.DUMMYFUNCTION("""COMPUTED_VALUE"""),"Не голосував")</f>
        <v>Не голосував</v>
      </c>
      <c r="LV89" s="19">
        <f ca="1">IFERROR(__xludf.DUMMYFUNCTION("""COMPUTED_VALUE"""),60)</f>
        <v>60</v>
      </c>
      <c r="LW89" s="19" t="str">
        <f ca="1">IFERROR(__xludf.DUMMYFUNCTION("""COMPUTED_VALUE"""),"Говорова О. І.")</f>
        <v>Говорова О. І.</v>
      </c>
      <c r="LX89" s="19" t="str">
        <f ca="1">IFERROR(__xludf.DUMMYFUNCTION("""COMPUTED_VALUE"""),"За")</f>
        <v>За</v>
      </c>
      <c r="LY89" s="19">
        <f ca="1">IFERROR(__xludf.DUMMYFUNCTION("""COMPUTED_VALUE"""),60)</f>
        <v>60</v>
      </c>
      <c r="LZ89" s="19" t="str">
        <f ca="1">IFERROR(__xludf.DUMMYFUNCTION("""COMPUTED_VALUE"""),"Говорова О. І.")</f>
        <v>Говорова О. І.</v>
      </c>
      <c r="MA89" s="19" t="str">
        <f ca="1">IFERROR(__xludf.DUMMYFUNCTION("""COMPUTED_VALUE"""),"За")</f>
        <v>За</v>
      </c>
      <c r="MB89" s="19">
        <f ca="1">IFERROR(__xludf.DUMMYFUNCTION("""COMPUTED_VALUE"""),60)</f>
        <v>60</v>
      </c>
      <c r="MC89" s="19" t="str">
        <f ca="1">IFERROR(__xludf.DUMMYFUNCTION("""COMPUTED_VALUE"""),"Говорова О. І.")</f>
        <v>Говорова О. І.</v>
      </c>
      <c r="MD89" s="19" t="str">
        <f ca="1">IFERROR(__xludf.DUMMYFUNCTION("""COMPUTED_VALUE"""),"За")</f>
        <v>За</v>
      </c>
      <c r="ME89" s="19">
        <f ca="1">IFERROR(__xludf.DUMMYFUNCTION("""COMPUTED_VALUE"""),60)</f>
        <v>60</v>
      </c>
      <c r="MF89" s="19" t="str">
        <f ca="1">IFERROR(__xludf.DUMMYFUNCTION("""COMPUTED_VALUE"""),"Говорова О. І.")</f>
        <v>Говорова О. І.</v>
      </c>
      <c r="MG89" s="19" t="str">
        <f ca="1">IFERROR(__xludf.DUMMYFUNCTION("""COMPUTED_VALUE"""),"За")</f>
        <v>За</v>
      </c>
      <c r="MH89" s="19">
        <f ca="1">IFERROR(__xludf.DUMMYFUNCTION("""COMPUTED_VALUE"""),60)</f>
        <v>60</v>
      </c>
      <c r="MI89" s="19" t="str">
        <f ca="1">IFERROR(__xludf.DUMMYFUNCTION("""COMPUTED_VALUE"""),"Говорова О. І.")</f>
        <v>Говорова О. І.</v>
      </c>
      <c r="MJ89" s="19" t="str">
        <f ca="1">IFERROR(__xludf.DUMMYFUNCTION("""COMPUTED_VALUE"""),"За")</f>
        <v>За</v>
      </c>
      <c r="MK89" s="19">
        <f ca="1">IFERROR(__xludf.DUMMYFUNCTION("""COMPUTED_VALUE"""),60)</f>
        <v>60</v>
      </c>
      <c r="ML89" s="19" t="str">
        <f ca="1">IFERROR(__xludf.DUMMYFUNCTION("""COMPUTED_VALUE"""),"Говорова О. І.")</f>
        <v>Говорова О. І.</v>
      </c>
      <c r="MM89" s="19" t="str">
        <f ca="1">IFERROR(__xludf.DUMMYFUNCTION("""COMPUTED_VALUE"""),"За")</f>
        <v>За</v>
      </c>
      <c r="MN89" s="19">
        <f ca="1">IFERROR(__xludf.DUMMYFUNCTION("""COMPUTED_VALUE"""),60)</f>
        <v>60</v>
      </c>
      <c r="MO89" s="19" t="str">
        <f ca="1">IFERROR(__xludf.DUMMYFUNCTION("""COMPUTED_VALUE"""),"Говорова О. І.")</f>
        <v>Говорова О. І.</v>
      </c>
      <c r="MP89" s="19" t="str">
        <f ca="1">IFERROR(__xludf.DUMMYFUNCTION("""COMPUTED_VALUE"""),"За")</f>
        <v>За</v>
      </c>
      <c r="MQ89" s="19">
        <f ca="1">IFERROR(__xludf.DUMMYFUNCTION("""COMPUTED_VALUE"""),60)</f>
        <v>60</v>
      </c>
      <c r="MR89" s="19" t="str">
        <f ca="1">IFERROR(__xludf.DUMMYFUNCTION("""COMPUTED_VALUE"""),"Говорова О. І.")</f>
        <v>Говорова О. І.</v>
      </c>
      <c r="MS89" s="19" t="str">
        <f ca="1">IFERROR(__xludf.DUMMYFUNCTION("""COMPUTED_VALUE"""),"За")</f>
        <v>За</v>
      </c>
      <c r="MT89" s="19">
        <f ca="1">IFERROR(__xludf.DUMMYFUNCTION("""COMPUTED_VALUE"""),60)</f>
        <v>60</v>
      </c>
      <c r="MU89" s="19" t="str">
        <f ca="1">IFERROR(__xludf.DUMMYFUNCTION("""COMPUTED_VALUE"""),"Говорова О. І.")</f>
        <v>Говорова О. І.</v>
      </c>
      <c r="MV89" s="19" t="str">
        <f ca="1">IFERROR(__xludf.DUMMYFUNCTION("""COMPUTED_VALUE"""),"За")</f>
        <v>За</v>
      </c>
      <c r="MW89" s="19">
        <f ca="1">IFERROR(__xludf.DUMMYFUNCTION("""COMPUTED_VALUE"""),60)</f>
        <v>60</v>
      </c>
      <c r="MX89" s="19" t="str">
        <f ca="1">IFERROR(__xludf.DUMMYFUNCTION("""COMPUTED_VALUE"""),"Говорова О. І.")</f>
        <v>Говорова О. І.</v>
      </c>
      <c r="MY89" s="19" t="str">
        <f ca="1">IFERROR(__xludf.DUMMYFUNCTION("""COMPUTED_VALUE"""),"За")</f>
        <v>За</v>
      </c>
      <c r="MZ89" s="19">
        <f ca="1">IFERROR(__xludf.DUMMYFUNCTION("""COMPUTED_VALUE"""),60)</f>
        <v>60</v>
      </c>
      <c r="NA89" s="19" t="str">
        <f ca="1">IFERROR(__xludf.DUMMYFUNCTION("""COMPUTED_VALUE"""),"Говорова О. І.")</f>
        <v>Говорова О. І.</v>
      </c>
      <c r="NB89" s="19" t="str">
        <f ca="1">IFERROR(__xludf.DUMMYFUNCTION("""COMPUTED_VALUE"""),"За")</f>
        <v>За</v>
      </c>
      <c r="NC89" s="19">
        <f ca="1">IFERROR(__xludf.DUMMYFUNCTION("""COMPUTED_VALUE"""),60)</f>
        <v>60</v>
      </c>
      <c r="ND89" s="19" t="str">
        <f ca="1">IFERROR(__xludf.DUMMYFUNCTION("""COMPUTED_VALUE"""),"Говорова О. І.")</f>
        <v>Говорова О. І.</v>
      </c>
      <c r="NE89" s="19" t="str">
        <f ca="1">IFERROR(__xludf.DUMMYFUNCTION("""COMPUTED_VALUE"""),"За")</f>
        <v>За</v>
      </c>
      <c r="NF89" s="19">
        <f ca="1">IFERROR(__xludf.DUMMYFUNCTION("""COMPUTED_VALUE"""),60)</f>
        <v>60</v>
      </c>
      <c r="NG89" s="19" t="str">
        <f ca="1">IFERROR(__xludf.DUMMYFUNCTION("""COMPUTED_VALUE"""),"Говорова О. І.")</f>
        <v>Говорова О. І.</v>
      </c>
      <c r="NH89" s="19" t="str">
        <f ca="1">IFERROR(__xludf.DUMMYFUNCTION("""COMPUTED_VALUE"""),"За")</f>
        <v>За</v>
      </c>
      <c r="NI89" s="19">
        <f ca="1">IFERROR(__xludf.DUMMYFUNCTION("""COMPUTED_VALUE"""),60)</f>
        <v>60</v>
      </c>
      <c r="NJ89" s="19" t="str">
        <f ca="1">IFERROR(__xludf.DUMMYFUNCTION("""COMPUTED_VALUE"""),"Говорова О. І.")</f>
        <v>Говорова О. І.</v>
      </c>
      <c r="NK89" s="19" t="str">
        <f ca="1">IFERROR(__xludf.DUMMYFUNCTION("""COMPUTED_VALUE"""),"Не голосував")</f>
        <v>Не голосував</v>
      </c>
      <c r="NL89" s="19">
        <f ca="1">IFERROR(__xludf.DUMMYFUNCTION("""COMPUTED_VALUE"""),60)</f>
        <v>60</v>
      </c>
      <c r="NM89" s="19" t="str">
        <f ca="1">IFERROR(__xludf.DUMMYFUNCTION("""COMPUTED_VALUE"""),"Говорова О. І.")</f>
        <v>Говорова О. І.</v>
      </c>
      <c r="NN89" s="19" t="str">
        <f ca="1">IFERROR(__xludf.DUMMYFUNCTION("""COMPUTED_VALUE"""),"За")</f>
        <v>За</v>
      </c>
      <c r="NO89" s="19">
        <f ca="1">IFERROR(__xludf.DUMMYFUNCTION("""COMPUTED_VALUE"""),60)</f>
        <v>60</v>
      </c>
      <c r="NP89" s="19" t="str">
        <f ca="1">IFERROR(__xludf.DUMMYFUNCTION("""COMPUTED_VALUE"""),"Говорова О. І.")</f>
        <v>Говорова О. І.</v>
      </c>
      <c r="NQ89" s="19" t="str">
        <f ca="1">IFERROR(__xludf.DUMMYFUNCTION("""COMPUTED_VALUE"""),"Не голосував")</f>
        <v>Не голосував</v>
      </c>
      <c r="NR89" s="19">
        <f ca="1">IFERROR(__xludf.DUMMYFUNCTION("""COMPUTED_VALUE"""),60)</f>
        <v>60</v>
      </c>
      <c r="NS89" s="19" t="str">
        <f ca="1">IFERROR(__xludf.DUMMYFUNCTION("""COMPUTED_VALUE"""),"Говорова О. І.")</f>
        <v>Говорова О. І.</v>
      </c>
      <c r="NT89" s="19" t="str">
        <f ca="1">IFERROR(__xludf.DUMMYFUNCTION("""COMPUTED_VALUE"""),"Утримався")</f>
        <v>Утримався</v>
      </c>
      <c r="NU89" s="19">
        <f ca="1">IFERROR(__xludf.DUMMYFUNCTION("""COMPUTED_VALUE"""),60)</f>
        <v>60</v>
      </c>
      <c r="NV89" s="19" t="str">
        <f ca="1">IFERROR(__xludf.DUMMYFUNCTION("""COMPUTED_VALUE"""),"Говорова О. І.")</f>
        <v>Говорова О. І.</v>
      </c>
      <c r="NW89" s="19" t="str">
        <f ca="1">IFERROR(__xludf.DUMMYFUNCTION("""COMPUTED_VALUE"""),"Утримався")</f>
        <v>Утримався</v>
      </c>
      <c r="NX89" s="19">
        <f ca="1">IFERROR(__xludf.DUMMYFUNCTION("""COMPUTED_VALUE"""),60)</f>
        <v>60</v>
      </c>
      <c r="NY89" s="19" t="str">
        <f ca="1">IFERROR(__xludf.DUMMYFUNCTION("""COMPUTED_VALUE"""),"Говорова О. І.")</f>
        <v>Говорова О. І.</v>
      </c>
      <c r="NZ89" s="19" t="str">
        <f ca="1">IFERROR(__xludf.DUMMYFUNCTION("""COMPUTED_VALUE"""),"За")</f>
        <v>За</v>
      </c>
      <c r="OA89" s="19">
        <f ca="1">IFERROR(__xludf.DUMMYFUNCTION("""COMPUTED_VALUE"""),60)</f>
        <v>60</v>
      </c>
      <c r="OB89" s="19" t="str">
        <f ca="1">IFERROR(__xludf.DUMMYFUNCTION("""COMPUTED_VALUE"""),"Говорова О. І.")</f>
        <v>Говорова О. І.</v>
      </c>
      <c r="OC89" s="19" t="str">
        <f ca="1">IFERROR(__xludf.DUMMYFUNCTION("""COMPUTED_VALUE"""),"Не голосував")</f>
        <v>Не голосував</v>
      </c>
      <c r="OD89" s="19">
        <f ca="1">IFERROR(__xludf.DUMMYFUNCTION("""COMPUTED_VALUE"""),60)</f>
        <v>60</v>
      </c>
      <c r="OE89" s="19" t="str">
        <f ca="1">IFERROR(__xludf.DUMMYFUNCTION("""COMPUTED_VALUE"""),"Говорова О. І.")</f>
        <v>Говорова О. І.</v>
      </c>
      <c r="OF89" s="19" t="str">
        <f ca="1">IFERROR(__xludf.DUMMYFUNCTION("""COMPUTED_VALUE"""),"За")</f>
        <v>За</v>
      </c>
      <c r="OG89" s="19">
        <f ca="1">IFERROR(__xludf.DUMMYFUNCTION("""COMPUTED_VALUE"""),60)</f>
        <v>60</v>
      </c>
      <c r="OH89" s="19" t="str">
        <f ca="1">IFERROR(__xludf.DUMMYFUNCTION("""COMPUTED_VALUE"""),"Говорова О. І.")</f>
        <v>Говорова О. І.</v>
      </c>
      <c r="OI89" s="19" t="str">
        <f ca="1">IFERROR(__xludf.DUMMYFUNCTION("""COMPUTED_VALUE"""),"...")</f>
        <v>...</v>
      </c>
      <c r="OJ89" s="19">
        <f ca="1">IFERROR(__xludf.DUMMYFUNCTION("""COMPUTED_VALUE"""),60)</f>
        <v>60</v>
      </c>
      <c r="OK89" s="19" t="str">
        <f ca="1">IFERROR(__xludf.DUMMYFUNCTION("""COMPUTED_VALUE"""),"Говорова О. І.")</f>
        <v>Говорова О. І.</v>
      </c>
      <c r="OL89" s="19" t="str">
        <f ca="1">IFERROR(__xludf.DUMMYFUNCTION("""COMPUTED_VALUE"""),"...")</f>
        <v>...</v>
      </c>
      <c r="OM89" s="19">
        <f ca="1">IFERROR(__xludf.DUMMYFUNCTION("""COMPUTED_VALUE"""),60)</f>
        <v>60</v>
      </c>
      <c r="ON89" s="19" t="str">
        <f ca="1">IFERROR(__xludf.DUMMYFUNCTION("""COMPUTED_VALUE"""),"Говорова О. І.")</f>
        <v>Говорова О. І.</v>
      </c>
      <c r="OO89" s="19" t="str">
        <f ca="1">IFERROR(__xludf.DUMMYFUNCTION("""COMPUTED_VALUE"""),"...")</f>
        <v>...</v>
      </c>
      <c r="OP89" s="19">
        <f ca="1">IFERROR(__xludf.DUMMYFUNCTION("""COMPUTED_VALUE"""),60)</f>
        <v>60</v>
      </c>
      <c r="OQ89" s="19" t="str">
        <f ca="1">IFERROR(__xludf.DUMMYFUNCTION("""COMPUTED_VALUE"""),"Говорова О. І.")</f>
        <v>Говорова О. І.</v>
      </c>
      <c r="OR89" s="19" t="str">
        <f ca="1">IFERROR(__xludf.DUMMYFUNCTION("""COMPUTED_VALUE"""),"Не голосував")</f>
        <v>Не голосував</v>
      </c>
      <c r="OS89" s="19">
        <f ca="1">IFERROR(__xludf.DUMMYFUNCTION("""COMPUTED_VALUE"""),60)</f>
        <v>60</v>
      </c>
      <c r="OT89" s="19" t="str">
        <f ca="1">IFERROR(__xludf.DUMMYFUNCTION("""COMPUTED_VALUE"""),"Говорова О. І.")</f>
        <v>Говорова О. І.</v>
      </c>
      <c r="OU89" s="19" t="str">
        <f ca="1">IFERROR(__xludf.DUMMYFUNCTION("""COMPUTED_VALUE"""),"За")</f>
        <v>За</v>
      </c>
      <c r="OV89" s="19">
        <f ca="1">IFERROR(__xludf.DUMMYFUNCTION("""COMPUTED_VALUE"""),60)</f>
        <v>60</v>
      </c>
      <c r="OW89" s="19" t="str">
        <f ca="1">IFERROR(__xludf.DUMMYFUNCTION("""COMPUTED_VALUE"""),"Говорова О. І.")</f>
        <v>Говорова О. І.</v>
      </c>
      <c r="OX89" s="19" t="str">
        <f ca="1">IFERROR(__xludf.DUMMYFUNCTION("""COMPUTED_VALUE"""),"За")</f>
        <v>За</v>
      </c>
      <c r="OY89" s="19">
        <f ca="1">IFERROR(__xludf.DUMMYFUNCTION("""COMPUTED_VALUE"""),60)</f>
        <v>60</v>
      </c>
      <c r="OZ89" s="19" t="str">
        <f ca="1">IFERROR(__xludf.DUMMYFUNCTION("""COMPUTED_VALUE"""),"Говорова О. І.")</f>
        <v>Говорова О. І.</v>
      </c>
      <c r="PA89" s="19" t="str">
        <f ca="1">IFERROR(__xludf.DUMMYFUNCTION("""COMPUTED_VALUE"""),"За")</f>
        <v>За</v>
      </c>
      <c r="PB89" s="19">
        <f ca="1">IFERROR(__xludf.DUMMYFUNCTION("""COMPUTED_VALUE"""),60)</f>
        <v>60</v>
      </c>
      <c r="PC89" s="19" t="str">
        <f ca="1">IFERROR(__xludf.DUMMYFUNCTION("""COMPUTED_VALUE"""),"Говорова О. І.")</f>
        <v>Говорова О. І.</v>
      </c>
      <c r="PD89" s="19" t="str">
        <f ca="1">IFERROR(__xludf.DUMMYFUNCTION("""COMPUTED_VALUE"""),"За")</f>
        <v>За</v>
      </c>
      <c r="PE89" s="19">
        <f ca="1">IFERROR(__xludf.DUMMYFUNCTION("""COMPUTED_VALUE"""),60)</f>
        <v>60</v>
      </c>
      <c r="PF89" s="19" t="str">
        <f ca="1">IFERROR(__xludf.DUMMYFUNCTION("""COMPUTED_VALUE"""),"Говорова О. І.")</f>
        <v>Говорова О. І.</v>
      </c>
      <c r="PG89" s="19" t="str">
        <f ca="1">IFERROR(__xludf.DUMMYFUNCTION("""COMPUTED_VALUE"""),"За")</f>
        <v>За</v>
      </c>
      <c r="PH89" s="19">
        <f ca="1">IFERROR(__xludf.DUMMYFUNCTION("""COMPUTED_VALUE"""),60)</f>
        <v>60</v>
      </c>
      <c r="PI89" s="19" t="str">
        <f ca="1">IFERROR(__xludf.DUMMYFUNCTION("""COMPUTED_VALUE"""),"Говорова О. І.")</f>
        <v>Говорова О. І.</v>
      </c>
      <c r="PJ89" s="19" t="str">
        <f ca="1">IFERROR(__xludf.DUMMYFUNCTION("""COMPUTED_VALUE"""),"За")</f>
        <v>За</v>
      </c>
      <c r="PK89" s="19">
        <f ca="1">IFERROR(__xludf.DUMMYFUNCTION("""COMPUTED_VALUE"""),60)</f>
        <v>60</v>
      </c>
      <c r="PL89" s="19" t="str">
        <f ca="1">IFERROR(__xludf.DUMMYFUNCTION("""COMPUTED_VALUE"""),"Говорова О. І.")</f>
        <v>Говорова О. І.</v>
      </c>
      <c r="PM89" s="19" t="str">
        <f ca="1">IFERROR(__xludf.DUMMYFUNCTION("""COMPUTED_VALUE"""),"Не голосував")</f>
        <v>Не голосував</v>
      </c>
      <c r="PN89" s="19">
        <f ca="1">IFERROR(__xludf.DUMMYFUNCTION("""COMPUTED_VALUE"""),60)</f>
        <v>60</v>
      </c>
      <c r="PO89" s="19" t="str">
        <f ca="1">IFERROR(__xludf.DUMMYFUNCTION("""COMPUTED_VALUE"""),"Говорова О. І.")</f>
        <v>Говорова О. І.</v>
      </c>
      <c r="PP89" s="19" t="str">
        <f ca="1">IFERROR(__xludf.DUMMYFUNCTION("""COMPUTED_VALUE"""),"За")</f>
        <v>За</v>
      </c>
      <c r="PQ89" s="19">
        <f ca="1">IFERROR(__xludf.DUMMYFUNCTION("""COMPUTED_VALUE"""),60)</f>
        <v>60</v>
      </c>
      <c r="PR89" s="19" t="str">
        <f ca="1">IFERROR(__xludf.DUMMYFUNCTION("""COMPUTED_VALUE"""),"Говорова О. І.")</f>
        <v>Говорова О. І.</v>
      </c>
      <c r="PS89" s="19" t="str">
        <f ca="1">IFERROR(__xludf.DUMMYFUNCTION("""COMPUTED_VALUE"""),"Не голосував")</f>
        <v>Не голосував</v>
      </c>
      <c r="PT89" s="19">
        <f ca="1">IFERROR(__xludf.DUMMYFUNCTION("""COMPUTED_VALUE"""),60)</f>
        <v>60</v>
      </c>
      <c r="PU89" s="19" t="str">
        <f ca="1">IFERROR(__xludf.DUMMYFUNCTION("""COMPUTED_VALUE"""),"Говорова О. І.")</f>
        <v>Говорова О. І.</v>
      </c>
      <c r="PV89" s="19" t="str">
        <f ca="1">IFERROR(__xludf.DUMMYFUNCTION("""COMPUTED_VALUE"""),"Не голосував")</f>
        <v>Не голосував</v>
      </c>
      <c r="PW89" s="19">
        <f ca="1">IFERROR(__xludf.DUMMYFUNCTION("""COMPUTED_VALUE"""),60)</f>
        <v>60</v>
      </c>
      <c r="PX89" s="19" t="str">
        <f ca="1">IFERROR(__xludf.DUMMYFUNCTION("""COMPUTED_VALUE"""),"Говорова О. І.")</f>
        <v>Говорова О. І.</v>
      </c>
      <c r="PY89" s="19" t="str">
        <f ca="1">IFERROR(__xludf.DUMMYFUNCTION("""COMPUTED_VALUE"""),"...")</f>
        <v>...</v>
      </c>
      <c r="PZ89" s="19">
        <f ca="1">IFERROR(__xludf.DUMMYFUNCTION("""COMPUTED_VALUE"""),60)</f>
        <v>60</v>
      </c>
      <c r="QA89" s="19" t="str">
        <f ca="1">IFERROR(__xludf.DUMMYFUNCTION("""COMPUTED_VALUE"""),"Говорова О. І.")</f>
        <v>Говорова О. І.</v>
      </c>
      <c r="QB89" s="19" t="str">
        <f ca="1">IFERROR(__xludf.DUMMYFUNCTION("""COMPUTED_VALUE"""),"...")</f>
        <v>...</v>
      </c>
      <c r="QC89" s="19">
        <f ca="1">IFERROR(__xludf.DUMMYFUNCTION("""COMPUTED_VALUE"""),60)</f>
        <v>60</v>
      </c>
      <c r="QD89" s="19" t="str">
        <f ca="1">IFERROR(__xludf.DUMMYFUNCTION("""COMPUTED_VALUE"""),"Говорова О. І.")</f>
        <v>Говорова О. І.</v>
      </c>
      <c r="QE89" s="19" t="str">
        <f ca="1">IFERROR(__xludf.DUMMYFUNCTION("""COMPUTED_VALUE"""),"...")</f>
        <v>...</v>
      </c>
      <c r="QF89" s="19">
        <f ca="1">IFERROR(__xludf.DUMMYFUNCTION("""COMPUTED_VALUE"""),60)</f>
        <v>60</v>
      </c>
      <c r="QG89" s="19" t="str">
        <f ca="1">IFERROR(__xludf.DUMMYFUNCTION("""COMPUTED_VALUE"""),"Говорова О. І.")</f>
        <v>Говорова О. І.</v>
      </c>
      <c r="QH89" s="19" t="str">
        <f ca="1">IFERROR(__xludf.DUMMYFUNCTION("""COMPUTED_VALUE"""),"...")</f>
        <v>...</v>
      </c>
      <c r="QI89" s="19">
        <f ca="1">IFERROR(__xludf.DUMMYFUNCTION("""COMPUTED_VALUE"""),60)</f>
        <v>60</v>
      </c>
      <c r="QJ89" s="19" t="str">
        <f ca="1">IFERROR(__xludf.DUMMYFUNCTION("""COMPUTED_VALUE"""),"Говорова О. І.")</f>
        <v>Говорова О. І.</v>
      </c>
      <c r="QK89" s="19" t="str">
        <f ca="1">IFERROR(__xludf.DUMMYFUNCTION("""COMPUTED_VALUE"""),"...")</f>
        <v>...</v>
      </c>
    </row>
    <row r="90" spans="1:453" ht="12.75">
      <c r="A90" s="17">
        <f ca="1">IFERROR(__xludf.DUMMYFUNCTION("""COMPUTED_VALUE"""),70)</f>
        <v>70</v>
      </c>
      <c r="B90" s="17" t="str">
        <f ca="1">IFERROR(__xludf.DUMMYFUNCTION("""COMPUTED_VALUE"""),"Зантарая Г. М.")</f>
        <v>Зантарая Г. М.</v>
      </c>
      <c r="C90" s="19" t="str">
        <f ca="1">IFERROR(__xludf.DUMMYFUNCTION("""COMPUTED_VALUE"""),"...")</f>
        <v>...</v>
      </c>
      <c r="D90" s="19">
        <f ca="1">IFERROR(__xludf.DUMMYFUNCTION("""COMPUTED_VALUE"""),70)</f>
        <v>70</v>
      </c>
      <c r="E90" s="19" t="str">
        <f ca="1">IFERROR(__xludf.DUMMYFUNCTION("""COMPUTED_VALUE"""),"Зантарая Г. М.")</f>
        <v>Зантарая Г. М.</v>
      </c>
      <c r="F90" s="19" t="str">
        <f ca="1">IFERROR(__xludf.DUMMYFUNCTION("""COMPUTED_VALUE"""),"...")</f>
        <v>...</v>
      </c>
      <c r="G90" s="19">
        <f ca="1">IFERROR(__xludf.DUMMYFUNCTION("""COMPUTED_VALUE"""),70)</f>
        <v>70</v>
      </c>
      <c r="H90" s="19" t="str">
        <f ca="1">IFERROR(__xludf.DUMMYFUNCTION("""COMPUTED_VALUE"""),"Зантарая Г. М.")</f>
        <v>Зантарая Г. М.</v>
      </c>
      <c r="I90" s="19" t="str">
        <f ca="1">IFERROR(__xludf.DUMMYFUNCTION("""COMPUTED_VALUE"""),"...")</f>
        <v>...</v>
      </c>
      <c r="J90" s="19">
        <f ca="1">IFERROR(__xludf.DUMMYFUNCTION("""COMPUTED_VALUE"""),70)</f>
        <v>70</v>
      </c>
      <c r="K90" s="19" t="str">
        <f ca="1">IFERROR(__xludf.DUMMYFUNCTION("""COMPUTED_VALUE"""),"Зантарая Г. М.")</f>
        <v>Зантарая Г. М.</v>
      </c>
      <c r="L90" s="19" t="str">
        <f ca="1">IFERROR(__xludf.DUMMYFUNCTION("""COMPUTED_VALUE"""),"...")</f>
        <v>...</v>
      </c>
      <c r="M90" s="19">
        <f ca="1">IFERROR(__xludf.DUMMYFUNCTION("""COMPUTED_VALUE"""),70)</f>
        <v>70</v>
      </c>
      <c r="N90" s="19" t="str">
        <f ca="1">IFERROR(__xludf.DUMMYFUNCTION("""COMPUTED_VALUE"""),"Зантарая Г. М.")</f>
        <v>Зантарая Г. М.</v>
      </c>
      <c r="O90" s="19" t="str">
        <f ca="1">IFERROR(__xludf.DUMMYFUNCTION("""COMPUTED_VALUE"""),"...")</f>
        <v>...</v>
      </c>
      <c r="P90" s="19">
        <f ca="1">IFERROR(__xludf.DUMMYFUNCTION("""COMPUTED_VALUE"""),70)</f>
        <v>70</v>
      </c>
      <c r="Q90" s="19" t="str">
        <f ca="1">IFERROR(__xludf.DUMMYFUNCTION("""COMPUTED_VALUE"""),"Зантарая Г. М.")</f>
        <v>Зантарая Г. М.</v>
      </c>
      <c r="R90" s="19" t="str">
        <f ca="1">IFERROR(__xludf.DUMMYFUNCTION("""COMPUTED_VALUE"""),"...")</f>
        <v>...</v>
      </c>
      <c r="S90" s="19">
        <f ca="1">IFERROR(__xludf.DUMMYFUNCTION("""COMPUTED_VALUE"""),70)</f>
        <v>70</v>
      </c>
      <c r="T90" s="19" t="str">
        <f ca="1">IFERROR(__xludf.DUMMYFUNCTION("""COMPUTED_VALUE"""),"Зантарая Г. М.")</f>
        <v>Зантарая Г. М.</v>
      </c>
      <c r="U90" s="19" t="str">
        <f ca="1">IFERROR(__xludf.DUMMYFUNCTION("""COMPUTED_VALUE"""),"...")</f>
        <v>...</v>
      </c>
      <c r="V90" s="19">
        <f ca="1">IFERROR(__xludf.DUMMYFUNCTION("""COMPUTED_VALUE"""),70)</f>
        <v>70</v>
      </c>
      <c r="W90" s="19" t="str">
        <f ca="1">IFERROR(__xludf.DUMMYFUNCTION("""COMPUTED_VALUE"""),"Зантарая Г. М.")</f>
        <v>Зантарая Г. М.</v>
      </c>
      <c r="X90" s="19" t="str">
        <f ca="1">IFERROR(__xludf.DUMMYFUNCTION("""COMPUTED_VALUE"""),"...")</f>
        <v>...</v>
      </c>
      <c r="Y90" s="19">
        <f ca="1">IFERROR(__xludf.DUMMYFUNCTION("""COMPUTED_VALUE"""),70)</f>
        <v>70</v>
      </c>
      <c r="Z90" s="19" t="str">
        <f ca="1">IFERROR(__xludf.DUMMYFUNCTION("""COMPUTED_VALUE"""),"Зантарая Г. М.")</f>
        <v>Зантарая Г. М.</v>
      </c>
      <c r="AA90" s="19" t="str">
        <f ca="1">IFERROR(__xludf.DUMMYFUNCTION("""COMPUTED_VALUE"""),"...")</f>
        <v>...</v>
      </c>
      <c r="AB90" s="19">
        <f ca="1">IFERROR(__xludf.DUMMYFUNCTION("""COMPUTED_VALUE"""),70)</f>
        <v>70</v>
      </c>
      <c r="AC90" s="19" t="str">
        <f ca="1">IFERROR(__xludf.DUMMYFUNCTION("""COMPUTED_VALUE"""),"Зантарая Г. М.")</f>
        <v>Зантарая Г. М.</v>
      </c>
      <c r="AD90" s="19" t="str">
        <f ca="1">IFERROR(__xludf.DUMMYFUNCTION("""COMPUTED_VALUE"""),"...")</f>
        <v>...</v>
      </c>
      <c r="AE90" s="19">
        <f ca="1">IFERROR(__xludf.DUMMYFUNCTION("""COMPUTED_VALUE"""),70)</f>
        <v>70</v>
      </c>
      <c r="AF90" s="19" t="str">
        <f ca="1">IFERROR(__xludf.DUMMYFUNCTION("""COMPUTED_VALUE"""),"Зантарая Г. М.")</f>
        <v>Зантарая Г. М.</v>
      </c>
      <c r="AG90" s="19" t="str">
        <f ca="1">IFERROR(__xludf.DUMMYFUNCTION("""COMPUTED_VALUE"""),"...")</f>
        <v>...</v>
      </c>
      <c r="AH90" s="19">
        <f ca="1">IFERROR(__xludf.DUMMYFUNCTION("""COMPUTED_VALUE"""),70)</f>
        <v>70</v>
      </c>
      <c r="AI90" s="19" t="str">
        <f ca="1">IFERROR(__xludf.DUMMYFUNCTION("""COMPUTED_VALUE"""),"Зантарая Г. М.")</f>
        <v>Зантарая Г. М.</v>
      </c>
      <c r="AJ90" s="19" t="str">
        <f ca="1">IFERROR(__xludf.DUMMYFUNCTION("""COMPUTED_VALUE"""),"...")</f>
        <v>...</v>
      </c>
      <c r="AK90" s="19">
        <f ca="1">IFERROR(__xludf.DUMMYFUNCTION("""COMPUTED_VALUE"""),70)</f>
        <v>70</v>
      </c>
      <c r="AL90" s="19" t="str">
        <f ca="1">IFERROR(__xludf.DUMMYFUNCTION("""COMPUTED_VALUE"""),"Зантарая Г. М.")</f>
        <v>Зантарая Г. М.</v>
      </c>
      <c r="AM90" s="19" t="str">
        <f ca="1">IFERROR(__xludf.DUMMYFUNCTION("""COMPUTED_VALUE"""),"...")</f>
        <v>...</v>
      </c>
      <c r="AN90" s="19">
        <f ca="1">IFERROR(__xludf.DUMMYFUNCTION("""COMPUTED_VALUE"""),70)</f>
        <v>70</v>
      </c>
      <c r="AO90" s="19" t="str">
        <f ca="1">IFERROR(__xludf.DUMMYFUNCTION("""COMPUTED_VALUE"""),"Зантарая Г. М.")</f>
        <v>Зантарая Г. М.</v>
      </c>
      <c r="AP90" s="19" t="str">
        <f ca="1">IFERROR(__xludf.DUMMYFUNCTION("""COMPUTED_VALUE"""),"...")</f>
        <v>...</v>
      </c>
      <c r="AQ90" s="19">
        <f ca="1">IFERROR(__xludf.DUMMYFUNCTION("""COMPUTED_VALUE"""),70)</f>
        <v>70</v>
      </c>
      <c r="AR90" s="19" t="str">
        <f ca="1">IFERROR(__xludf.DUMMYFUNCTION("""COMPUTED_VALUE"""),"Зантарая Г. М.")</f>
        <v>Зантарая Г. М.</v>
      </c>
      <c r="AS90" s="19" t="str">
        <f ca="1">IFERROR(__xludf.DUMMYFUNCTION("""COMPUTED_VALUE"""),"...")</f>
        <v>...</v>
      </c>
      <c r="AT90" s="19">
        <f ca="1">IFERROR(__xludf.DUMMYFUNCTION("""COMPUTED_VALUE"""),70)</f>
        <v>70</v>
      </c>
      <c r="AU90" s="19" t="str">
        <f ca="1">IFERROR(__xludf.DUMMYFUNCTION("""COMPUTED_VALUE"""),"Зантарая Г. М.")</f>
        <v>Зантарая Г. М.</v>
      </c>
      <c r="AV90" s="19" t="str">
        <f ca="1">IFERROR(__xludf.DUMMYFUNCTION("""COMPUTED_VALUE"""),"...")</f>
        <v>...</v>
      </c>
      <c r="AW90" s="19">
        <f ca="1">IFERROR(__xludf.DUMMYFUNCTION("""COMPUTED_VALUE"""),70)</f>
        <v>70</v>
      </c>
      <c r="AX90" s="19" t="str">
        <f ca="1">IFERROR(__xludf.DUMMYFUNCTION("""COMPUTED_VALUE"""),"Зантарая Г. М.")</f>
        <v>Зантарая Г. М.</v>
      </c>
      <c r="AY90" s="19" t="str">
        <f ca="1">IFERROR(__xludf.DUMMYFUNCTION("""COMPUTED_VALUE"""),"...")</f>
        <v>...</v>
      </c>
      <c r="AZ90" s="19">
        <f ca="1">IFERROR(__xludf.DUMMYFUNCTION("""COMPUTED_VALUE"""),70)</f>
        <v>70</v>
      </c>
      <c r="BA90" s="19" t="str">
        <f ca="1">IFERROR(__xludf.DUMMYFUNCTION("""COMPUTED_VALUE"""),"Зантарая Г. М.")</f>
        <v>Зантарая Г. М.</v>
      </c>
      <c r="BB90" s="19" t="str">
        <f ca="1">IFERROR(__xludf.DUMMYFUNCTION("""COMPUTED_VALUE"""),"...")</f>
        <v>...</v>
      </c>
      <c r="BC90" s="19">
        <f ca="1">IFERROR(__xludf.DUMMYFUNCTION("""COMPUTED_VALUE"""),70)</f>
        <v>70</v>
      </c>
      <c r="BD90" s="19" t="str">
        <f ca="1">IFERROR(__xludf.DUMMYFUNCTION("""COMPUTED_VALUE"""),"Зантарая Г. М.")</f>
        <v>Зантарая Г. М.</v>
      </c>
      <c r="BE90" s="19" t="str">
        <f ca="1">IFERROR(__xludf.DUMMYFUNCTION("""COMPUTED_VALUE"""),"...")</f>
        <v>...</v>
      </c>
      <c r="BF90" s="19">
        <f ca="1">IFERROR(__xludf.DUMMYFUNCTION("""COMPUTED_VALUE"""),70)</f>
        <v>70</v>
      </c>
      <c r="BG90" s="19" t="str">
        <f ca="1">IFERROR(__xludf.DUMMYFUNCTION("""COMPUTED_VALUE"""),"Зантарая Г. М.")</f>
        <v>Зантарая Г. М.</v>
      </c>
      <c r="BH90" s="19" t="str">
        <f ca="1">IFERROR(__xludf.DUMMYFUNCTION("""COMPUTED_VALUE"""),"...")</f>
        <v>...</v>
      </c>
      <c r="BI90" s="19">
        <f ca="1">IFERROR(__xludf.DUMMYFUNCTION("""COMPUTED_VALUE"""),70)</f>
        <v>70</v>
      </c>
      <c r="BJ90" s="19" t="str">
        <f ca="1">IFERROR(__xludf.DUMMYFUNCTION("""COMPUTED_VALUE"""),"Зантарая Г. М.")</f>
        <v>Зантарая Г. М.</v>
      </c>
      <c r="BK90" s="19" t="str">
        <f ca="1">IFERROR(__xludf.DUMMYFUNCTION("""COMPUTED_VALUE"""),"...")</f>
        <v>...</v>
      </c>
      <c r="BL90" s="19">
        <f ca="1">IFERROR(__xludf.DUMMYFUNCTION("""COMPUTED_VALUE"""),70)</f>
        <v>70</v>
      </c>
      <c r="BM90" s="19" t="str">
        <f ca="1">IFERROR(__xludf.DUMMYFUNCTION("""COMPUTED_VALUE"""),"Зантарая Г. М.")</f>
        <v>Зантарая Г. М.</v>
      </c>
      <c r="BN90" s="19" t="str">
        <f ca="1">IFERROR(__xludf.DUMMYFUNCTION("""COMPUTED_VALUE"""),"...")</f>
        <v>...</v>
      </c>
      <c r="BO90" s="19">
        <f ca="1">IFERROR(__xludf.DUMMYFUNCTION("""COMPUTED_VALUE"""),70)</f>
        <v>70</v>
      </c>
      <c r="BP90" s="19" t="str">
        <f ca="1">IFERROR(__xludf.DUMMYFUNCTION("""COMPUTED_VALUE"""),"Зантарая Г. М.")</f>
        <v>Зантарая Г. М.</v>
      </c>
      <c r="BQ90" s="19" t="str">
        <f ca="1">IFERROR(__xludf.DUMMYFUNCTION("""COMPUTED_VALUE"""),"...")</f>
        <v>...</v>
      </c>
      <c r="BR90" s="19">
        <f ca="1">IFERROR(__xludf.DUMMYFUNCTION("""COMPUTED_VALUE"""),70)</f>
        <v>70</v>
      </c>
      <c r="BS90" s="19" t="str">
        <f ca="1">IFERROR(__xludf.DUMMYFUNCTION("""COMPUTED_VALUE"""),"Зантарая Г. М.")</f>
        <v>Зантарая Г. М.</v>
      </c>
      <c r="BT90" s="19" t="str">
        <f ca="1">IFERROR(__xludf.DUMMYFUNCTION("""COMPUTED_VALUE"""),"...")</f>
        <v>...</v>
      </c>
      <c r="BU90" s="19">
        <f ca="1">IFERROR(__xludf.DUMMYFUNCTION("""COMPUTED_VALUE"""),70)</f>
        <v>70</v>
      </c>
      <c r="BV90" s="19" t="str">
        <f ca="1">IFERROR(__xludf.DUMMYFUNCTION("""COMPUTED_VALUE"""),"Зантарая Г. М.")</f>
        <v>Зантарая Г. М.</v>
      </c>
      <c r="BW90" s="19" t="str">
        <f ca="1">IFERROR(__xludf.DUMMYFUNCTION("""COMPUTED_VALUE"""),"...")</f>
        <v>...</v>
      </c>
      <c r="BX90" s="19">
        <f ca="1">IFERROR(__xludf.DUMMYFUNCTION("""COMPUTED_VALUE"""),70)</f>
        <v>70</v>
      </c>
      <c r="BY90" s="19" t="str">
        <f ca="1">IFERROR(__xludf.DUMMYFUNCTION("""COMPUTED_VALUE"""),"Зантарая Г. М.")</f>
        <v>Зантарая Г. М.</v>
      </c>
      <c r="BZ90" s="19" t="str">
        <f ca="1">IFERROR(__xludf.DUMMYFUNCTION("""COMPUTED_VALUE"""),"...")</f>
        <v>...</v>
      </c>
      <c r="CA90" s="19">
        <f ca="1">IFERROR(__xludf.DUMMYFUNCTION("""COMPUTED_VALUE"""),70)</f>
        <v>70</v>
      </c>
      <c r="CB90" s="19" t="str">
        <f ca="1">IFERROR(__xludf.DUMMYFUNCTION("""COMPUTED_VALUE"""),"Зантарая Г. М.")</f>
        <v>Зантарая Г. М.</v>
      </c>
      <c r="CC90" s="19" t="str">
        <f ca="1">IFERROR(__xludf.DUMMYFUNCTION("""COMPUTED_VALUE"""),"...")</f>
        <v>...</v>
      </c>
      <c r="CD90" s="19">
        <f ca="1">IFERROR(__xludf.DUMMYFUNCTION("""COMPUTED_VALUE"""),70)</f>
        <v>70</v>
      </c>
      <c r="CE90" s="19" t="str">
        <f ca="1">IFERROR(__xludf.DUMMYFUNCTION("""COMPUTED_VALUE"""),"Зантарая Г. М.")</f>
        <v>Зантарая Г. М.</v>
      </c>
      <c r="CF90" s="19" t="str">
        <f ca="1">IFERROR(__xludf.DUMMYFUNCTION("""COMPUTED_VALUE"""),"...")</f>
        <v>...</v>
      </c>
      <c r="CG90" s="19">
        <f ca="1">IFERROR(__xludf.DUMMYFUNCTION("""COMPUTED_VALUE"""),70)</f>
        <v>70</v>
      </c>
      <c r="CH90" s="19" t="str">
        <f ca="1">IFERROR(__xludf.DUMMYFUNCTION("""COMPUTED_VALUE"""),"Зантарая Г. М.")</f>
        <v>Зантарая Г. М.</v>
      </c>
      <c r="CI90" s="19" t="str">
        <f ca="1">IFERROR(__xludf.DUMMYFUNCTION("""COMPUTED_VALUE"""),"...")</f>
        <v>...</v>
      </c>
      <c r="CJ90" s="19">
        <f ca="1">IFERROR(__xludf.DUMMYFUNCTION("""COMPUTED_VALUE"""),70)</f>
        <v>70</v>
      </c>
      <c r="CK90" s="19" t="str">
        <f ca="1">IFERROR(__xludf.DUMMYFUNCTION("""COMPUTED_VALUE"""),"Зантарая Г. М.")</f>
        <v>Зантарая Г. М.</v>
      </c>
      <c r="CL90" s="19" t="str">
        <f ca="1">IFERROR(__xludf.DUMMYFUNCTION("""COMPUTED_VALUE"""),"...")</f>
        <v>...</v>
      </c>
      <c r="CM90" s="19">
        <f ca="1">IFERROR(__xludf.DUMMYFUNCTION("""COMPUTED_VALUE"""),70)</f>
        <v>70</v>
      </c>
      <c r="CN90" s="19" t="str">
        <f ca="1">IFERROR(__xludf.DUMMYFUNCTION("""COMPUTED_VALUE"""),"Зантарая Г. М.")</f>
        <v>Зантарая Г. М.</v>
      </c>
      <c r="CO90" s="19" t="str">
        <f ca="1">IFERROR(__xludf.DUMMYFUNCTION("""COMPUTED_VALUE"""),"...")</f>
        <v>...</v>
      </c>
      <c r="CP90" s="19">
        <f ca="1">IFERROR(__xludf.DUMMYFUNCTION("""COMPUTED_VALUE"""),70)</f>
        <v>70</v>
      </c>
      <c r="CQ90" s="19" t="str">
        <f ca="1">IFERROR(__xludf.DUMMYFUNCTION("""COMPUTED_VALUE"""),"Зантарая Г. М.")</f>
        <v>Зантарая Г. М.</v>
      </c>
      <c r="CR90" s="19" t="str">
        <f ca="1">IFERROR(__xludf.DUMMYFUNCTION("""COMPUTED_VALUE"""),"...")</f>
        <v>...</v>
      </c>
      <c r="CS90" s="19">
        <f ca="1">IFERROR(__xludf.DUMMYFUNCTION("""COMPUTED_VALUE"""),70)</f>
        <v>70</v>
      </c>
      <c r="CT90" s="19" t="str">
        <f ca="1">IFERROR(__xludf.DUMMYFUNCTION("""COMPUTED_VALUE"""),"Зантарая Г. М.")</f>
        <v>Зантарая Г. М.</v>
      </c>
      <c r="CU90" s="19" t="str">
        <f ca="1">IFERROR(__xludf.DUMMYFUNCTION("""COMPUTED_VALUE"""),"...")</f>
        <v>...</v>
      </c>
      <c r="CV90" s="19">
        <f ca="1">IFERROR(__xludf.DUMMYFUNCTION("""COMPUTED_VALUE"""),70)</f>
        <v>70</v>
      </c>
      <c r="CW90" s="19" t="str">
        <f ca="1">IFERROR(__xludf.DUMMYFUNCTION("""COMPUTED_VALUE"""),"Зантарая Г. М.")</f>
        <v>Зантарая Г. М.</v>
      </c>
      <c r="CX90" s="19" t="str">
        <f ca="1">IFERROR(__xludf.DUMMYFUNCTION("""COMPUTED_VALUE"""),"...")</f>
        <v>...</v>
      </c>
      <c r="CY90" s="19">
        <f ca="1">IFERROR(__xludf.DUMMYFUNCTION("""COMPUTED_VALUE"""),70)</f>
        <v>70</v>
      </c>
      <c r="CZ90" s="19" t="str">
        <f ca="1">IFERROR(__xludf.DUMMYFUNCTION("""COMPUTED_VALUE"""),"Зантарая Г. М.")</f>
        <v>Зантарая Г. М.</v>
      </c>
      <c r="DA90" s="19" t="str">
        <f ca="1">IFERROR(__xludf.DUMMYFUNCTION("""COMPUTED_VALUE"""),"...")</f>
        <v>...</v>
      </c>
      <c r="DB90" s="19">
        <f ca="1">IFERROR(__xludf.DUMMYFUNCTION("""COMPUTED_VALUE"""),70)</f>
        <v>70</v>
      </c>
      <c r="DC90" s="19" t="str">
        <f ca="1">IFERROR(__xludf.DUMMYFUNCTION("""COMPUTED_VALUE"""),"Зантарая Г. М.")</f>
        <v>Зантарая Г. М.</v>
      </c>
      <c r="DD90" s="19" t="str">
        <f ca="1">IFERROR(__xludf.DUMMYFUNCTION("""COMPUTED_VALUE"""),"...")</f>
        <v>...</v>
      </c>
      <c r="DE90" s="19">
        <f ca="1">IFERROR(__xludf.DUMMYFUNCTION("""COMPUTED_VALUE"""),70)</f>
        <v>70</v>
      </c>
      <c r="DF90" s="19" t="str">
        <f ca="1">IFERROR(__xludf.DUMMYFUNCTION("""COMPUTED_VALUE"""),"Зантарая Г. М.")</f>
        <v>Зантарая Г. М.</v>
      </c>
      <c r="DG90" s="19" t="str">
        <f ca="1">IFERROR(__xludf.DUMMYFUNCTION("""COMPUTED_VALUE"""),"...")</f>
        <v>...</v>
      </c>
      <c r="DH90" s="19">
        <f ca="1">IFERROR(__xludf.DUMMYFUNCTION("""COMPUTED_VALUE"""),70)</f>
        <v>70</v>
      </c>
      <c r="DI90" s="19" t="str">
        <f ca="1">IFERROR(__xludf.DUMMYFUNCTION("""COMPUTED_VALUE"""),"Зантарая Г. М.")</f>
        <v>Зантарая Г. М.</v>
      </c>
      <c r="DJ90" s="19" t="str">
        <f ca="1">IFERROR(__xludf.DUMMYFUNCTION("""COMPUTED_VALUE"""),"...")</f>
        <v>...</v>
      </c>
      <c r="DK90" s="19">
        <f ca="1">IFERROR(__xludf.DUMMYFUNCTION("""COMPUTED_VALUE"""),70)</f>
        <v>70</v>
      </c>
      <c r="DL90" s="19" t="str">
        <f ca="1">IFERROR(__xludf.DUMMYFUNCTION("""COMPUTED_VALUE"""),"Зантарая Г. М.")</f>
        <v>Зантарая Г. М.</v>
      </c>
      <c r="DM90" s="19" t="str">
        <f ca="1">IFERROR(__xludf.DUMMYFUNCTION("""COMPUTED_VALUE"""),"...")</f>
        <v>...</v>
      </c>
      <c r="DN90" s="19">
        <f ca="1">IFERROR(__xludf.DUMMYFUNCTION("""COMPUTED_VALUE"""),70)</f>
        <v>70</v>
      </c>
      <c r="DO90" s="19" t="str">
        <f ca="1">IFERROR(__xludf.DUMMYFUNCTION("""COMPUTED_VALUE"""),"Зантарая Г. М.")</f>
        <v>Зантарая Г. М.</v>
      </c>
      <c r="DP90" s="19" t="str">
        <f ca="1">IFERROR(__xludf.DUMMYFUNCTION("""COMPUTED_VALUE"""),"...")</f>
        <v>...</v>
      </c>
      <c r="DQ90" s="19">
        <f ca="1">IFERROR(__xludf.DUMMYFUNCTION("""COMPUTED_VALUE"""),70)</f>
        <v>70</v>
      </c>
      <c r="DR90" s="19" t="str">
        <f ca="1">IFERROR(__xludf.DUMMYFUNCTION("""COMPUTED_VALUE"""),"Зантарая Г. М.")</f>
        <v>Зантарая Г. М.</v>
      </c>
      <c r="DS90" s="19" t="str">
        <f ca="1">IFERROR(__xludf.DUMMYFUNCTION("""COMPUTED_VALUE"""),"...")</f>
        <v>...</v>
      </c>
      <c r="DT90" s="19">
        <f ca="1">IFERROR(__xludf.DUMMYFUNCTION("""COMPUTED_VALUE"""),70)</f>
        <v>70</v>
      </c>
      <c r="DU90" s="19" t="str">
        <f ca="1">IFERROR(__xludf.DUMMYFUNCTION("""COMPUTED_VALUE"""),"Зантарая Г. М.")</f>
        <v>Зантарая Г. М.</v>
      </c>
      <c r="DV90" s="19" t="str">
        <f ca="1">IFERROR(__xludf.DUMMYFUNCTION("""COMPUTED_VALUE"""),"...")</f>
        <v>...</v>
      </c>
      <c r="DW90" s="19">
        <f ca="1">IFERROR(__xludf.DUMMYFUNCTION("""COMPUTED_VALUE"""),70)</f>
        <v>70</v>
      </c>
      <c r="DX90" s="19" t="str">
        <f ca="1">IFERROR(__xludf.DUMMYFUNCTION("""COMPUTED_VALUE"""),"Зантарая Г. М.")</f>
        <v>Зантарая Г. М.</v>
      </c>
      <c r="DY90" s="19" t="str">
        <f ca="1">IFERROR(__xludf.DUMMYFUNCTION("""COMPUTED_VALUE"""),"...")</f>
        <v>...</v>
      </c>
      <c r="DZ90" s="19">
        <f ca="1">IFERROR(__xludf.DUMMYFUNCTION("""COMPUTED_VALUE"""),70)</f>
        <v>70</v>
      </c>
      <c r="EA90" s="19" t="str">
        <f ca="1">IFERROR(__xludf.DUMMYFUNCTION("""COMPUTED_VALUE"""),"Зантарая Г. М.")</f>
        <v>Зантарая Г. М.</v>
      </c>
      <c r="EB90" s="19" t="str">
        <f ca="1">IFERROR(__xludf.DUMMYFUNCTION("""COMPUTED_VALUE"""),"...")</f>
        <v>...</v>
      </c>
      <c r="EC90" s="19">
        <f ca="1">IFERROR(__xludf.DUMMYFUNCTION("""COMPUTED_VALUE"""),70)</f>
        <v>70</v>
      </c>
      <c r="ED90" s="19" t="str">
        <f ca="1">IFERROR(__xludf.DUMMYFUNCTION("""COMPUTED_VALUE"""),"Зантарая Г. М.")</f>
        <v>Зантарая Г. М.</v>
      </c>
      <c r="EE90" s="19" t="str">
        <f ca="1">IFERROR(__xludf.DUMMYFUNCTION("""COMPUTED_VALUE"""),"...")</f>
        <v>...</v>
      </c>
      <c r="EF90" s="19">
        <f ca="1">IFERROR(__xludf.DUMMYFUNCTION("""COMPUTED_VALUE"""),70)</f>
        <v>70</v>
      </c>
      <c r="EG90" s="19" t="str">
        <f ca="1">IFERROR(__xludf.DUMMYFUNCTION("""COMPUTED_VALUE"""),"Зантарая Г. М.")</f>
        <v>Зантарая Г. М.</v>
      </c>
      <c r="EH90" s="19" t="str">
        <f ca="1">IFERROR(__xludf.DUMMYFUNCTION("""COMPUTED_VALUE"""),"...")</f>
        <v>...</v>
      </c>
      <c r="EI90" s="19">
        <f ca="1">IFERROR(__xludf.DUMMYFUNCTION("""COMPUTED_VALUE"""),70)</f>
        <v>70</v>
      </c>
      <c r="EJ90" s="19" t="str">
        <f ca="1">IFERROR(__xludf.DUMMYFUNCTION("""COMPUTED_VALUE"""),"Зантарая Г. М.")</f>
        <v>Зантарая Г. М.</v>
      </c>
      <c r="EK90" s="19" t="str">
        <f ca="1">IFERROR(__xludf.DUMMYFUNCTION("""COMPUTED_VALUE"""),"...")</f>
        <v>...</v>
      </c>
      <c r="EL90" s="19">
        <f ca="1">IFERROR(__xludf.DUMMYFUNCTION("""COMPUTED_VALUE"""),70)</f>
        <v>70</v>
      </c>
      <c r="EM90" s="19" t="str">
        <f ca="1">IFERROR(__xludf.DUMMYFUNCTION("""COMPUTED_VALUE"""),"Зантарая Г. М.")</f>
        <v>Зантарая Г. М.</v>
      </c>
      <c r="EN90" s="19" t="str">
        <f ca="1">IFERROR(__xludf.DUMMYFUNCTION("""COMPUTED_VALUE"""),"...")</f>
        <v>...</v>
      </c>
      <c r="EO90" s="19">
        <f ca="1">IFERROR(__xludf.DUMMYFUNCTION("""COMPUTED_VALUE"""),70)</f>
        <v>70</v>
      </c>
      <c r="EP90" s="19" t="str">
        <f ca="1">IFERROR(__xludf.DUMMYFUNCTION("""COMPUTED_VALUE"""),"Зантарая Г. М.")</f>
        <v>Зантарая Г. М.</v>
      </c>
      <c r="EQ90" s="19" t="str">
        <f ca="1">IFERROR(__xludf.DUMMYFUNCTION("""COMPUTED_VALUE"""),"...")</f>
        <v>...</v>
      </c>
      <c r="ER90" s="19">
        <f ca="1">IFERROR(__xludf.DUMMYFUNCTION("""COMPUTED_VALUE"""),70)</f>
        <v>70</v>
      </c>
      <c r="ES90" s="19" t="str">
        <f ca="1">IFERROR(__xludf.DUMMYFUNCTION("""COMPUTED_VALUE"""),"Зантарая Г. М.")</f>
        <v>Зантарая Г. М.</v>
      </c>
      <c r="ET90" s="19" t="str">
        <f ca="1">IFERROR(__xludf.DUMMYFUNCTION("""COMPUTED_VALUE"""),"...")</f>
        <v>...</v>
      </c>
      <c r="EU90" s="19">
        <f ca="1">IFERROR(__xludf.DUMMYFUNCTION("""COMPUTED_VALUE"""),70)</f>
        <v>70</v>
      </c>
      <c r="EV90" s="19" t="str">
        <f ca="1">IFERROR(__xludf.DUMMYFUNCTION("""COMPUTED_VALUE"""),"Зантарая Г. М.")</f>
        <v>Зантарая Г. М.</v>
      </c>
      <c r="EW90" s="19" t="str">
        <f ca="1">IFERROR(__xludf.DUMMYFUNCTION("""COMPUTED_VALUE"""),"...")</f>
        <v>...</v>
      </c>
      <c r="EX90" s="19">
        <f ca="1">IFERROR(__xludf.DUMMYFUNCTION("""COMPUTED_VALUE"""),70)</f>
        <v>70</v>
      </c>
      <c r="EY90" s="19" t="str">
        <f ca="1">IFERROR(__xludf.DUMMYFUNCTION("""COMPUTED_VALUE"""),"Зантарая Г. М.")</f>
        <v>Зантарая Г. М.</v>
      </c>
      <c r="EZ90" s="19" t="str">
        <f ca="1">IFERROR(__xludf.DUMMYFUNCTION("""COMPUTED_VALUE"""),"...")</f>
        <v>...</v>
      </c>
      <c r="FA90" s="19">
        <f ca="1">IFERROR(__xludf.DUMMYFUNCTION("""COMPUTED_VALUE"""),70)</f>
        <v>70</v>
      </c>
      <c r="FB90" s="19" t="str">
        <f ca="1">IFERROR(__xludf.DUMMYFUNCTION("""COMPUTED_VALUE"""),"Зантарая Г. М.")</f>
        <v>Зантарая Г. М.</v>
      </c>
      <c r="FC90" s="19" t="str">
        <f ca="1">IFERROR(__xludf.DUMMYFUNCTION("""COMPUTED_VALUE"""),"...")</f>
        <v>...</v>
      </c>
      <c r="FD90" s="19">
        <f ca="1">IFERROR(__xludf.DUMMYFUNCTION("""COMPUTED_VALUE"""),70)</f>
        <v>70</v>
      </c>
      <c r="FE90" s="19" t="str">
        <f ca="1">IFERROR(__xludf.DUMMYFUNCTION("""COMPUTED_VALUE"""),"Зантарая Г. М.")</f>
        <v>Зантарая Г. М.</v>
      </c>
      <c r="FF90" s="19" t="str">
        <f ca="1">IFERROR(__xludf.DUMMYFUNCTION("""COMPUTED_VALUE"""),"...")</f>
        <v>...</v>
      </c>
      <c r="FG90" s="19">
        <f ca="1">IFERROR(__xludf.DUMMYFUNCTION("""COMPUTED_VALUE"""),70)</f>
        <v>70</v>
      </c>
      <c r="FH90" s="19" t="str">
        <f ca="1">IFERROR(__xludf.DUMMYFUNCTION("""COMPUTED_VALUE"""),"Зантарая Г. М.")</f>
        <v>Зантарая Г. М.</v>
      </c>
      <c r="FI90" s="19" t="str">
        <f ca="1">IFERROR(__xludf.DUMMYFUNCTION("""COMPUTED_VALUE"""),"...")</f>
        <v>...</v>
      </c>
      <c r="FJ90" s="19">
        <f ca="1">IFERROR(__xludf.DUMMYFUNCTION("""COMPUTED_VALUE"""),70)</f>
        <v>70</v>
      </c>
      <c r="FK90" s="19" t="str">
        <f ca="1">IFERROR(__xludf.DUMMYFUNCTION("""COMPUTED_VALUE"""),"Зантарая Г. М.")</f>
        <v>Зантарая Г. М.</v>
      </c>
      <c r="FL90" s="19" t="str">
        <f ca="1">IFERROR(__xludf.DUMMYFUNCTION("""COMPUTED_VALUE"""),"...")</f>
        <v>...</v>
      </c>
      <c r="FM90" s="19">
        <f ca="1">IFERROR(__xludf.DUMMYFUNCTION("""COMPUTED_VALUE"""),70)</f>
        <v>70</v>
      </c>
      <c r="FN90" s="19" t="str">
        <f ca="1">IFERROR(__xludf.DUMMYFUNCTION("""COMPUTED_VALUE"""),"Зантарая Г. М.")</f>
        <v>Зантарая Г. М.</v>
      </c>
      <c r="FO90" s="19" t="str">
        <f ca="1">IFERROR(__xludf.DUMMYFUNCTION("""COMPUTED_VALUE"""),"...")</f>
        <v>...</v>
      </c>
      <c r="FP90" s="19">
        <f ca="1">IFERROR(__xludf.DUMMYFUNCTION("""COMPUTED_VALUE"""),70)</f>
        <v>70</v>
      </c>
      <c r="FQ90" s="19" t="str">
        <f ca="1">IFERROR(__xludf.DUMMYFUNCTION("""COMPUTED_VALUE"""),"Зантарая Г. М.")</f>
        <v>Зантарая Г. М.</v>
      </c>
      <c r="FR90" s="19" t="str">
        <f ca="1">IFERROR(__xludf.DUMMYFUNCTION("""COMPUTED_VALUE"""),"...")</f>
        <v>...</v>
      </c>
      <c r="FS90" s="19">
        <f ca="1">IFERROR(__xludf.DUMMYFUNCTION("""COMPUTED_VALUE"""),70)</f>
        <v>70</v>
      </c>
      <c r="FT90" s="19" t="str">
        <f ca="1">IFERROR(__xludf.DUMMYFUNCTION("""COMPUTED_VALUE"""),"Зантарая Г. М.")</f>
        <v>Зантарая Г. М.</v>
      </c>
      <c r="FU90" s="19" t="str">
        <f ca="1">IFERROR(__xludf.DUMMYFUNCTION("""COMPUTED_VALUE"""),"...")</f>
        <v>...</v>
      </c>
      <c r="FV90" s="19">
        <f ca="1">IFERROR(__xludf.DUMMYFUNCTION("""COMPUTED_VALUE"""),70)</f>
        <v>70</v>
      </c>
      <c r="FW90" s="19" t="str">
        <f ca="1">IFERROR(__xludf.DUMMYFUNCTION("""COMPUTED_VALUE"""),"Зантарая Г. М.")</f>
        <v>Зантарая Г. М.</v>
      </c>
      <c r="FX90" s="19" t="str">
        <f ca="1">IFERROR(__xludf.DUMMYFUNCTION("""COMPUTED_VALUE"""),"...")</f>
        <v>...</v>
      </c>
      <c r="FY90" s="19">
        <f ca="1">IFERROR(__xludf.DUMMYFUNCTION("""COMPUTED_VALUE"""),70)</f>
        <v>70</v>
      </c>
      <c r="FZ90" s="19" t="str">
        <f ca="1">IFERROR(__xludf.DUMMYFUNCTION("""COMPUTED_VALUE"""),"Зантарая Г. М.")</f>
        <v>Зантарая Г. М.</v>
      </c>
      <c r="GA90" s="19" t="str">
        <f ca="1">IFERROR(__xludf.DUMMYFUNCTION("""COMPUTED_VALUE"""),"...")</f>
        <v>...</v>
      </c>
      <c r="GB90" s="19">
        <f ca="1">IFERROR(__xludf.DUMMYFUNCTION("""COMPUTED_VALUE"""),70)</f>
        <v>70</v>
      </c>
      <c r="GC90" s="19" t="str">
        <f ca="1">IFERROR(__xludf.DUMMYFUNCTION("""COMPUTED_VALUE"""),"Зантарая Г. М.")</f>
        <v>Зантарая Г. М.</v>
      </c>
      <c r="GD90" s="19" t="str">
        <f ca="1">IFERROR(__xludf.DUMMYFUNCTION("""COMPUTED_VALUE"""),"...")</f>
        <v>...</v>
      </c>
      <c r="GE90" s="19">
        <f ca="1">IFERROR(__xludf.DUMMYFUNCTION("""COMPUTED_VALUE"""),70)</f>
        <v>70</v>
      </c>
      <c r="GF90" s="19" t="str">
        <f ca="1">IFERROR(__xludf.DUMMYFUNCTION("""COMPUTED_VALUE"""),"Зантарая Г. М.")</f>
        <v>Зантарая Г. М.</v>
      </c>
      <c r="GG90" s="19" t="str">
        <f ca="1">IFERROR(__xludf.DUMMYFUNCTION("""COMPUTED_VALUE"""),"...")</f>
        <v>...</v>
      </c>
      <c r="GH90" s="19">
        <f ca="1">IFERROR(__xludf.DUMMYFUNCTION("""COMPUTED_VALUE"""),70)</f>
        <v>70</v>
      </c>
      <c r="GI90" s="19" t="str">
        <f ca="1">IFERROR(__xludf.DUMMYFUNCTION("""COMPUTED_VALUE"""),"Зантарая Г. М.")</f>
        <v>Зантарая Г. М.</v>
      </c>
      <c r="GJ90" s="19" t="str">
        <f ca="1">IFERROR(__xludf.DUMMYFUNCTION("""COMPUTED_VALUE"""),"...")</f>
        <v>...</v>
      </c>
      <c r="GK90" s="19">
        <f ca="1">IFERROR(__xludf.DUMMYFUNCTION("""COMPUTED_VALUE"""),70)</f>
        <v>70</v>
      </c>
      <c r="GL90" s="19" t="str">
        <f ca="1">IFERROR(__xludf.DUMMYFUNCTION("""COMPUTED_VALUE"""),"Зантарая Г. М.")</f>
        <v>Зантарая Г. М.</v>
      </c>
      <c r="GM90" s="19" t="str">
        <f ca="1">IFERROR(__xludf.DUMMYFUNCTION("""COMPUTED_VALUE"""),"...")</f>
        <v>...</v>
      </c>
      <c r="GN90" s="19">
        <f ca="1">IFERROR(__xludf.DUMMYFUNCTION("""COMPUTED_VALUE"""),70)</f>
        <v>70</v>
      </c>
      <c r="GO90" s="19" t="str">
        <f ca="1">IFERROR(__xludf.DUMMYFUNCTION("""COMPUTED_VALUE"""),"Зантарая Г. М.")</f>
        <v>Зантарая Г. М.</v>
      </c>
      <c r="GP90" s="19" t="str">
        <f ca="1">IFERROR(__xludf.DUMMYFUNCTION("""COMPUTED_VALUE"""),"...")</f>
        <v>...</v>
      </c>
      <c r="GQ90" s="19">
        <f ca="1">IFERROR(__xludf.DUMMYFUNCTION("""COMPUTED_VALUE"""),70)</f>
        <v>70</v>
      </c>
      <c r="GR90" s="19" t="str">
        <f ca="1">IFERROR(__xludf.DUMMYFUNCTION("""COMPUTED_VALUE"""),"Зантарая Г. М.")</f>
        <v>Зантарая Г. М.</v>
      </c>
      <c r="GS90" s="19" t="str">
        <f ca="1">IFERROR(__xludf.DUMMYFUNCTION("""COMPUTED_VALUE"""),"...")</f>
        <v>...</v>
      </c>
      <c r="GT90" s="19">
        <f ca="1">IFERROR(__xludf.DUMMYFUNCTION("""COMPUTED_VALUE"""),70)</f>
        <v>70</v>
      </c>
      <c r="GU90" s="19" t="str">
        <f ca="1">IFERROR(__xludf.DUMMYFUNCTION("""COMPUTED_VALUE"""),"Зантарая Г. М.")</f>
        <v>Зантарая Г. М.</v>
      </c>
      <c r="GV90" s="19" t="str">
        <f ca="1">IFERROR(__xludf.DUMMYFUNCTION("""COMPUTED_VALUE"""),"...")</f>
        <v>...</v>
      </c>
      <c r="GW90" s="19">
        <f ca="1">IFERROR(__xludf.DUMMYFUNCTION("""COMPUTED_VALUE"""),70)</f>
        <v>70</v>
      </c>
      <c r="GX90" s="19" t="str">
        <f ca="1">IFERROR(__xludf.DUMMYFUNCTION("""COMPUTED_VALUE"""),"Зантарая Г. М.")</f>
        <v>Зантарая Г. М.</v>
      </c>
      <c r="GY90" s="19" t="str">
        <f ca="1">IFERROR(__xludf.DUMMYFUNCTION("""COMPUTED_VALUE"""),"...")</f>
        <v>...</v>
      </c>
      <c r="GZ90" s="19">
        <f ca="1">IFERROR(__xludf.DUMMYFUNCTION("""COMPUTED_VALUE"""),70)</f>
        <v>70</v>
      </c>
      <c r="HA90" s="19" t="str">
        <f ca="1">IFERROR(__xludf.DUMMYFUNCTION("""COMPUTED_VALUE"""),"Зантарая Г. М.")</f>
        <v>Зантарая Г. М.</v>
      </c>
      <c r="HB90" s="19" t="str">
        <f ca="1">IFERROR(__xludf.DUMMYFUNCTION("""COMPUTED_VALUE"""),"...")</f>
        <v>...</v>
      </c>
      <c r="HC90" s="19">
        <f ca="1">IFERROR(__xludf.DUMMYFUNCTION("""COMPUTED_VALUE"""),70)</f>
        <v>70</v>
      </c>
      <c r="HD90" s="19" t="str">
        <f ca="1">IFERROR(__xludf.DUMMYFUNCTION("""COMPUTED_VALUE"""),"Зантарая Г. М.")</f>
        <v>Зантарая Г. М.</v>
      </c>
      <c r="HE90" s="19" t="str">
        <f ca="1">IFERROR(__xludf.DUMMYFUNCTION("""COMPUTED_VALUE"""),"...")</f>
        <v>...</v>
      </c>
      <c r="HF90" s="19">
        <f ca="1">IFERROR(__xludf.DUMMYFUNCTION("""COMPUTED_VALUE"""),70)</f>
        <v>70</v>
      </c>
      <c r="HG90" s="19" t="str">
        <f ca="1">IFERROR(__xludf.DUMMYFUNCTION("""COMPUTED_VALUE"""),"Зантарая Г. М.")</f>
        <v>Зантарая Г. М.</v>
      </c>
      <c r="HH90" s="19" t="str">
        <f ca="1">IFERROR(__xludf.DUMMYFUNCTION("""COMPUTED_VALUE"""),"...")</f>
        <v>...</v>
      </c>
      <c r="HI90" s="19">
        <f ca="1">IFERROR(__xludf.DUMMYFUNCTION("""COMPUTED_VALUE"""),70)</f>
        <v>70</v>
      </c>
      <c r="HJ90" s="19" t="str">
        <f ca="1">IFERROR(__xludf.DUMMYFUNCTION("""COMPUTED_VALUE"""),"Зантарая Г. М.")</f>
        <v>Зантарая Г. М.</v>
      </c>
      <c r="HK90" s="19" t="str">
        <f ca="1">IFERROR(__xludf.DUMMYFUNCTION("""COMPUTED_VALUE"""),"...")</f>
        <v>...</v>
      </c>
      <c r="HL90" s="19">
        <f ca="1">IFERROR(__xludf.DUMMYFUNCTION("""COMPUTED_VALUE"""),70)</f>
        <v>70</v>
      </c>
      <c r="HM90" s="19" t="str">
        <f ca="1">IFERROR(__xludf.DUMMYFUNCTION("""COMPUTED_VALUE"""),"Зантарая Г. М.")</f>
        <v>Зантарая Г. М.</v>
      </c>
      <c r="HN90" s="19" t="str">
        <f ca="1">IFERROR(__xludf.DUMMYFUNCTION("""COMPUTED_VALUE"""),"...")</f>
        <v>...</v>
      </c>
      <c r="HO90" s="19">
        <f ca="1">IFERROR(__xludf.DUMMYFUNCTION("""COMPUTED_VALUE"""),70)</f>
        <v>70</v>
      </c>
      <c r="HP90" s="19" t="str">
        <f ca="1">IFERROR(__xludf.DUMMYFUNCTION("""COMPUTED_VALUE"""),"Зантарая Г. М.")</f>
        <v>Зантарая Г. М.</v>
      </c>
      <c r="HQ90" s="19" t="str">
        <f ca="1">IFERROR(__xludf.DUMMYFUNCTION("""COMPUTED_VALUE"""),"...")</f>
        <v>...</v>
      </c>
      <c r="HR90" s="19">
        <f ca="1">IFERROR(__xludf.DUMMYFUNCTION("""COMPUTED_VALUE"""),70)</f>
        <v>70</v>
      </c>
      <c r="HS90" s="19" t="str">
        <f ca="1">IFERROR(__xludf.DUMMYFUNCTION("""COMPUTED_VALUE"""),"Зантарая Г. М.")</f>
        <v>Зантарая Г. М.</v>
      </c>
      <c r="HT90" s="19" t="str">
        <f ca="1">IFERROR(__xludf.DUMMYFUNCTION("""COMPUTED_VALUE"""),"...")</f>
        <v>...</v>
      </c>
      <c r="HU90" s="19">
        <f ca="1">IFERROR(__xludf.DUMMYFUNCTION("""COMPUTED_VALUE"""),70)</f>
        <v>70</v>
      </c>
      <c r="HV90" s="19" t="str">
        <f ca="1">IFERROR(__xludf.DUMMYFUNCTION("""COMPUTED_VALUE"""),"Зантарая Г. М.")</f>
        <v>Зантарая Г. М.</v>
      </c>
      <c r="HW90" s="19" t="str">
        <f ca="1">IFERROR(__xludf.DUMMYFUNCTION("""COMPUTED_VALUE"""),"...")</f>
        <v>...</v>
      </c>
      <c r="HX90" s="19">
        <f ca="1">IFERROR(__xludf.DUMMYFUNCTION("""COMPUTED_VALUE"""),70)</f>
        <v>70</v>
      </c>
      <c r="HY90" s="19" t="str">
        <f ca="1">IFERROR(__xludf.DUMMYFUNCTION("""COMPUTED_VALUE"""),"Зантарая Г. М.")</f>
        <v>Зантарая Г. М.</v>
      </c>
      <c r="HZ90" s="19" t="str">
        <f ca="1">IFERROR(__xludf.DUMMYFUNCTION("""COMPUTED_VALUE"""),"...")</f>
        <v>...</v>
      </c>
      <c r="IA90" s="19">
        <f ca="1">IFERROR(__xludf.DUMMYFUNCTION("""COMPUTED_VALUE"""),70)</f>
        <v>70</v>
      </c>
      <c r="IB90" s="19" t="str">
        <f ca="1">IFERROR(__xludf.DUMMYFUNCTION("""COMPUTED_VALUE"""),"Зантарая Г. М.")</f>
        <v>Зантарая Г. М.</v>
      </c>
      <c r="IC90" s="19" t="str">
        <f ca="1">IFERROR(__xludf.DUMMYFUNCTION("""COMPUTED_VALUE"""),"...")</f>
        <v>...</v>
      </c>
      <c r="ID90" s="19">
        <f ca="1">IFERROR(__xludf.DUMMYFUNCTION("""COMPUTED_VALUE"""),70)</f>
        <v>70</v>
      </c>
      <c r="IE90" s="19" t="str">
        <f ca="1">IFERROR(__xludf.DUMMYFUNCTION("""COMPUTED_VALUE"""),"Зантарая Г. М.")</f>
        <v>Зантарая Г. М.</v>
      </c>
      <c r="IF90" s="19" t="str">
        <f ca="1">IFERROR(__xludf.DUMMYFUNCTION("""COMPUTED_VALUE"""),"...")</f>
        <v>...</v>
      </c>
      <c r="IG90" s="19">
        <f ca="1">IFERROR(__xludf.DUMMYFUNCTION("""COMPUTED_VALUE"""),70)</f>
        <v>70</v>
      </c>
      <c r="IH90" s="19" t="str">
        <f ca="1">IFERROR(__xludf.DUMMYFUNCTION("""COMPUTED_VALUE"""),"Зантарая Г. М.")</f>
        <v>Зантарая Г. М.</v>
      </c>
      <c r="II90" s="19" t="str">
        <f ca="1">IFERROR(__xludf.DUMMYFUNCTION("""COMPUTED_VALUE"""),"...")</f>
        <v>...</v>
      </c>
      <c r="IJ90" s="19">
        <f ca="1">IFERROR(__xludf.DUMMYFUNCTION("""COMPUTED_VALUE"""),70)</f>
        <v>70</v>
      </c>
      <c r="IK90" s="19" t="str">
        <f ca="1">IFERROR(__xludf.DUMMYFUNCTION("""COMPUTED_VALUE"""),"Зантарая Г. М.")</f>
        <v>Зантарая Г. М.</v>
      </c>
      <c r="IL90" s="19" t="str">
        <f ca="1">IFERROR(__xludf.DUMMYFUNCTION("""COMPUTED_VALUE"""),"...")</f>
        <v>...</v>
      </c>
      <c r="IM90" s="19">
        <f ca="1">IFERROR(__xludf.DUMMYFUNCTION("""COMPUTED_VALUE"""),70)</f>
        <v>70</v>
      </c>
      <c r="IN90" s="19" t="str">
        <f ca="1">IFERROR(__xludf.DUMMYFUNCTION("""COMPUTED_VALUE"""),"Зантарая Г. М.")</f>
        <v>Зантарая Г. М.</v>
      </c>
      <c r="IO90" s="19" t="str">
        <f ca="1">IFERROR(__xludf.DUMMYFUNCTION("""COMPUTED_VALUE"""),"...")</f>
        <v>...</v>
      </c>
      <c r="IP90" s="19">
        <f ca="1">IFERROR(__xludf.DUMMYFUNCTION("""COMPUTED_VALUE"""),70)</f>
        <v>70</v>
      </c>
      <c r="IQ90" s="19" t="str">
        <f ca="1">IFERROR(__xludf.DUMMYFUNCTION("""COMPUTED_VALUE"""),"Зантарая Г. М.")</f>
        <v>Зантарая Г. М.</v>
      </c>
      <c r="IR90" s="19" t="str">
        <f ca="1">IFERROR(__xludf.DUMMYFUNCTION("""COMPUTED_VALUE"""),"...")</f>
        <v>...</v>
      </c>
      <c r="IS90" s="19">
        <f ca="1">IFERROR(__xludf.DUMMYFUNCTION("""COMPUTED_VALUE"""),70)</f>
        <v>70</v>
      </c>
      <c r="IT90" s="19" t="str">
        <f ca="1">IFERROR(__xludf.DUMMYFUNCTION("""COMPUTED_VALUE"""),"Зантарая Г. М.")</f>
        <v>Зантарая Г. М.</v>
      </c>
      <c r="IU90" s="19" t="str">
        <f ca="1">IFERROR(__xludf.DUMMYFUNCTION("""COMPUTED_VALUE"""),"...")</f>
        <v>...</v>
      </c>
      <c r="IV90" s="19">
        <f ca="1">IFERROR(__xludf.DUMMYFUNCTION("""COMPUTED_VALUE"""),70)</f>
        <v>70</v>
      </c>
      <c r="IW90" s="19" t="str">
        <f ca="1">IFERROR(__xludf.DUMMYFUNCTION("""COMPUTED_VALUE"""),"Зантарая Г. М.")</f>
        <v>Зантарая Г. М.</v>
      </c>
      <c r="IX90" s="19" t="str">
        <f ca="1">IFERROR(__xludf.DUMMYFUNCTION("""COMPUTED_VALUE"""),"...")</f>
        <v>...</v>
      </c>
      <c r="IY90" s="19">
        <f ca="1">IFERROR(__xludf.DUMMYFUNCTION("""COMPUTED_VALUE"""),70)</f>
        <v>70</v>
      </c>
      <c r="IZ90" s="19" t="str">
        <f ca="1">IFERROR(__xludf.DUMMYFUNCTION("""COMPUTED_VALUE"""),"Зантарая Г. М.")</f>
        <v>Зантарая Г. М.</v>
      </c>
      <c r="JA90" s="19" t="str">
        <f ca="1">IFERROR(__xludf.DUMMYFUNCTION("""COMPUTED_VALUE"""),"...")</f>
        <v>...</v>
      </c>
      <c r="JB90" s="19">
        <f ca="1">IFERROR(__xludf.DUMMYFUNCTION("""COMPUTED_VALUE"""),70)</f>
        <v>70</v>
      </c>
      <c r="JC90" s="19" t="str">
        <f ca="1">IFERROR(__xludf.DUMMYFUNCTION("""COMPUTED_VALUE"""),"Зантарая Г. М.")</f>
        <v>Зантарая Г. М.</v>
      </c>
      <c r="JD90" s="19" t="str">
        <f ca="1">IFERROR(__xludf.DUMMYFUNCTION("""COMPUTED_VALUE"""),"...")</f>
        <v>...</v>
      </c>
      <c r="JE90" s="19">
        <f ca="1">IFERROR(__xludf.DUMMYFUNCTION("""COMPUTED_VALUE"""),70)</f>
        <v>70</v>
      </c>
      <c r="JF90" s="19" t="str">
        <f ca="1">IFERROR(__xludf.DUMMYFUNCTION("""COMPUTED_VALUE"""),"Зантарая Г. М.")</f>
        <v>Зантарая Г. М.</v>
      </c>
      <c r="JG90" s="19" t="str">
        <f ca="1">IFERROR(__xludf.DUMMYFUNCTION("""COMPUTED_VALUE"""),"...")</f>
        <v>...</v>
      </c>
      <c r="JH90" s="19">
        <f ca="1">IFERROR(__xludf.DUMMYFUNCTION("""COMPUTED_VALUE"""),70)</f>
        <v>70</v>
      </c>
      <c r="JI90" s="19" t="str">
        <f ca="1">IFERROR(__xludf.DUMMYFUNCTION("""COMPUTED_VALUE"""),"Зантарая Г. М.")</f>
        <v>Зантарая Г. М.</v>
      </c>
      <c r="JJ90" s="19" t="str">
        <f ca="1">IFERROR(__xludf.DUMMYFUNCTION("""COMPUTED_VALUE"""),"...")</f>
        <v>...</v>
      </c>
      <c r="JK90" s="19">
        <f ca="1">IFERROR(__xludf.DUMMYFUNCTION("""COMPUTED_VALUE"""),70)</f>
        <v>70</v>
      </c>
      <c r="JL90" s="19" t="str">
        <f ca="1">IFERROR(__xludf.DUMMYFUNCTION("""COMPUTED_VALUE"""),"Зантарая Г. М.")</f>
        <v>Зантарая Г. М.</v>
      </c>
      <c r="JM90" s="19" t="str">
        <f ca="1">IFERROR(__xludf.DUMMYFUNCTION("""COMPUTED_VALUE"""),"...")</f>
        <v>...</v>
      </c>
      <c r="JN90" s="19">
        <f ca="1">IFERROR(__xludf.DUMMYFUNCTION("""COMPUTED_VALUE"""),70)</f>
        <v>70</v>
      </c>
      <c r="JO90" s="19" t="str">
        <f ca="1">IFERROR(__xludf.DUMMYFUNCTION("""COMPUTED_VALUE"""),"Зантарая Г. М.")</f>
        <v>Зантарая Г. М.</v>
      </c>
      <c r="JP90" s="19" t="str">
        <f ca="1">IFERROR(__xludf.DUMMYFUNCTION("""COMPUTED_VALUE"""),"...")</f>
        <v>...</v>
      </c>
      <c r="JQ90" s="19">
        <f ca="1">IFERROR(__xludf.DUMMYFUNCTION("""COMPUTED_VALUE"""),70)</f>
        <v>70</v>
      </c>
      <c r="JR90" s="19" t="str">
        <f ca="1">IFERROR(__xludf.DUMMYFUNCTION("""COMPUTED_VALUE"""),"Зантарая Г. М.")</f>
        <v>Зантарая Г. М.</v>
      </c>
      <c r="JS90" s="19" t="str">
        <f ca="1">IFERROR(__xludf.DUMMYFUNCTION("""COMPUTED_VALUE"""),"...")</f>
        <v>...</v>
      </c>
      <c r="JT90" s="19">
        <f ca="1">IFERROR(__xludf.DUMMYFUNCTION("""COMPUTED_VALUE"""),70)</f>
        <v>70</v>
      </c>
      <c r="JU90" s="19" t="str">
        <f ca="1">IFERROR(__xludf.DUMMYFUNCTION("""COMPUTED_VALUE"""),"Зантарая Г. М.")</f>
        <v>Зантарая Г. М.</v>
      </c>
      <c r="JV90" s="19" t="str">
        <f ca="1">IFERROR(__xludf.DUMMYFUNCTION("""COMPUTED_VALUE"""),"...")</f>
        <v>...</v>
      </c>
      <c r="JW90" s="19">
        <f ca="1">IFERROR(__xludf.DUMMYFUNCTION("""COMPUTED_VALUE"""),70)</f>
        <v>70</v>
      </c>
      <c r="JX90" s="19" t="str">
        <f ca="1">IFERROR(__xludf.DUMMYFUNCTION("""COMPUTED_VALUE"""),"Зантарая Г. М.")</f>
        <v>Зантарая Г. М.</v>
      </c>
      <c r="JY90" s="19" t="str">
        <f ca="1">IFERROR(__xludf.DUMMYFUNCTION("""COMPUTED_VALUE"""),"...")</f>
        <v>...</v>
      </c>
      <c r="JZ90" s="19">
        <f ca="1">IFERROR(__xludf.DUMMYFUNCTION("""COMPUTED_VALUE"""),70)</f>
        <v>70</v>
      </c>
      <c r="KA90" s="19" t="str">
        <f ca="1">IFERROR(__xludf.DUMMYFUNCTION("""COMPUTED_VALUE"""),"Зантарая Г. М.")</f>
        <v>Зантарая Г. М.</v>
      </c>
      <c r="KB90" s="19" t="str">
        <f ca="1">IFERROR(__xludf.DUMMYFUNCTION("""COMPUTED_VALUE"""),"...")</f>
        <v>...</v>
      </c>
      <c r="KC90" s="19">
        <f ca="1">IFERROR(__xludf.DUMMYFUNCTION("""COMPUTED_VALUE"""),70)</f>
        <v>70</v>
      </c>
      <c r="KD90" s="19" t="str">
        <f ca="1">IFERROR(__xludf.DUMMYFUNCTION("""COMPUTED_VALUE"""),"Зантарая Г. М.")</f>
        <v>Зантарая Г. М.</v>
      </c>
      <c r="KE90" s="19" t="str">
        <f ca="1">IFERROR(__xludf.DUMMYFUNCTION("""COMPUTED_VALUE"""),"...")</f>
        <v>...</v>
      </c>
      <c r="KF90" s="19">
        <f ca="1">IFERROR(__xludf.DUMMYFUNCTION("""COMPUTED_VALUE"""),70)</f>
        <v>70</v>
      </c>
      <c r="KG90" s="19" t="str">
        <f ca="1">IFERROR(__xludf.DUMMYFUNCTION("""COMPUTED_VALUE"""),"Зантарая Г. М.")</f>
        <v>Зантарая Г. М.</v>
      </c>
      <c r="KH90" s="19" t="str">
        <f ca="1">IFERROR(__xludf.DUMMYFUNCTION("""COMPUTED_VALUE"""),"...")</f>
        <v>...</v>
      </c>
      <c r="KI90" s="19">
        <f ca="1">IFERROR(__xludf.DUMMYFUNCTION("""COMPUTED_VALUE"""),70)</f>
        <v>70</v>
      </c>
      <c r="KJ90" s="19" t="str">
        <f ca="1">IFERROR(__xludf.DUMMYFUNCTION("""COMPUTED_VALUE"""),"Зантарая Г. М.")</f>
        <v>Зантарая Г. М.</v>
      </c>
      <c r="KK90" s="19" t="str">
        <f ca="1">IFERROR(__xludf.DUMMYFUNCTION("""COMPUTED_VALUE"""),"...")</f>
        <v>...</v>
      </c>
      <c r="KL90" s="19">
        <f ca="1">IFERROR(__xludf.DUMMYFUNCTION("""COMPUTED_VALUE"""),70)</f>
        <v>70</v>
      </c>
      <c r="KM90" s="19" t="str">
        <f ca="1">IFERROR(__xludf.DUMMYFUNCTION("""COMPUTED_VALUE"""),"Зантарая Г. М.")</f>
        <v>Зантарая Г. М.</v>
      </c>
      <c r="KN90" s="19" t="str">
        <f ca="1">IFERROR(__xludf.DUMMYFUNCTION("""COMPUTED_VALUE"""),"...")</f>
        <v>...</v>
      </c>
      <c r="KO90" s="19">
        <f ca="1">IFERROR(__xludf.DUMMYFUNCTION("""COMPUTED_VALUE"""),70)</f>
        <v>70</v>
      </c>
      <c r="KP90" s="19" t="str">
        <f ca="1">IFERROR(__xludf.DUMMYFUNCTION("""COMPUTED_VALUE"""),"Зантарая Г. М.")</f>
        <v>Зантарая Г. М.</v>
      </c>
      <c r="KQ90" s="19" t="str">
        <f ca="1">IFERROR(__xludf.DUMMYFUNCTION("""COMPUTED_VALUE"""),"...")</f>
        <v>...</v>
      </c>
      <c r="KR90" s="19">
        <f ca="1">IFERROR(__xludf.DUMMYFUNCTION("""COMPUTED_VALUE"""),70)</f>
        <v>70</v>
      </c>
      <c r="KS90" s="19" t="str">
        <f ca="1">IFERROR(__xludf.DUMMYFUNCTION("""COMPUTED_VALUE"""),"Зантарая Г. М.")</f>
        <v>Зантарая Г. М.</v>
      </c>
      <c r="KT90" s="19" t="str">
        <f ca="1">IFERROR(__xludf.DUMMYFUNCTION("""COMPUTED_VALUE"""),"...")</f>
        <v>...</v>
      </c>
      <c r="KU90" s="19">
        <f ca="1">IFERROR(__xludf.DUMMYFUNCTION("""COMPUTED_VALUE"""),70)</f>
        <v>70</v>
      </c>
      <c r="KV90" s="19" t="str">
        <f ca="1">IFERROR(__xludf.DUMMYFUNCTION("""COMPUTED_VALUE"""),"Зантарая Г. М.")</f>
        <v>Зантарая Г. М.</v>
      </c>
      <c r="KW90" s="19" t="str">
        <f ca="1">IFERROR(__xludf.DUMMYFUNCTION("""COMPUTED_VALUE"""),"...")</f>
        <v>...</v>
      </c>
      <c r="KX90" s="19">
        <f ca="1">IFERROR(__xludf.DUMMYFUNCTION("""COMPUTED_VALUE"""),70)</f>
        <v>70</v>
      </c>
      <c r="KY90" s="19" t="str">
        <f ca="1">IFERROR(__xludf.DUMMYFUNCTION("""COMPUTED_VALUE"""),"Зантарая Г. М.")</f>
        <v>Зантарая Г. М.</v>
      </c>
      <c r="KZ90" s="19" t="str">
        <f ca="1">IFERROR(__xludf.DUMMYFUNCTION("""COMPUTED_VALUE"""),"...")</f>
        <v>...</v>
      </c>
      <c r="LA90" s="19">
        <f ca="1">IFERROR(__xludf.DUMMYFUNCTION("""COMPUTED_VALUE"""),70)</f>
        <v>70</v>
      </c>
      <c r="LB90" s="19" t="str">
        <f ca="1">IFERROR(__xludf.DUMMYFUNCTION("""COMPUTED_VALUE"""),"Зантарая Г. М.")</f>
        <v>Зантарая Г. М.</v>
      </c>
      <c r="LC90" s="19" t="str">
        <f ca="1">IFERROR(__xludf.DUMMYFUNCTION("""COMPUTED_VALUE"""),"...")</f>
        <v>...</v>
      </c>
      <c r="LD90" s="19">
        <f ca="1">IFERROR(__xludf.DUMMYFUNCTION("""COMPUTED_VALUE"""),70)</f>
        <v>70</v>
      </c>
      <c r="LE90" s="19" t="str">
        <f ca="1">IFERROR(__xludf.DUMMYFUNCTION("""COMPUTED_VALUE"""),"Зантарая Г. М.")</f>
        <v>Зантарая Г. М.</v>
      </c>
      <c r="LF90" s="19" t="str">
        <f ca="1">IFERROR(__xludf.DUMMYFUNCTION("""COMPUTED_VALUE"""),"...")</f>
        <v>...</v>
      </c>
      <c r="LG90" s="19">
        <f ca="1">IFERROR(__xludf.DUMMYFUNCTION("""COMPUTED_VALUE"""),70)</f>
        <v>70</v>
      </c>
      <c r="LH90" s="19" t="str">
        <f ca="1">IFERROR(__xludf.DUMMYFUNCTION("""COMPUTED_VALUE"""),"Зантарая Г. М.")</f>
        <v>Зантарая Г. М.</v>
      </c>
      <c r="LI90" s="19" t="str">
        <f ca="1">IFERROR(__xludf.DUMMYFUNCTION("""COMPUTED_VALUE"""),"...")</f>
        <v>...</v>
      </c>
      <c r="LJ90" s="19">
        <f ca="1">IFERROR(__xludf.DUMMYFUNCTION("""COMPUTED_VALUE"""),70)</f>
        <v>70</v>
      </c>
      <c r="LK90" s="19" t="str">
        <f ca="1">IFERROR(__xludf.DUMMYFUNCTION("""COMPUTED_VALUE"""),"Зантарая Г. М.")</f>
        <v>Зантарая Г. М.</v>
      </c>
      <c r="LL90" s="19" t="str">
        <f ca="1">IFERROR(__xludf.DUMMYFUNCTION("""COMPUTED_VALUE"""),"...")</f>
        <v>...</v>
      </c>
      <c r="LM90" s="19">
        <f ca="1">IFERROR(__xludf.DUMMYFUNCTION("""COMPUTED_VALUE"""),70)</f>
        <v>70</v>
      </c>
      <c r="LN90" s="19" t="str">
        <f ca="1">IFERROR(__xludf.DUMMYFUNCTION("""COMPUTED_VALUE"""),"Зантарая Г. М.")</f>
        <v>Зантарая Г. М.</v>
      </c>
      <c r="LO90" s="19" t="str">
        <f ca="1">IFERROR(__xludf.DUMMYFUNCTION("""COMPUTED_VALUE"""),"...")</f>
        <v>...</v>
      </c>
      <c r="LP90" s="19">
        <f ca="1">IFERROR(__xludf.DUMMYFUNCTION("""COMPUTED_VALUE"""),70)</f>
        <v>70</v>
      </c>
      <c r="LQ90" s="19" t="str">
        <f ca="1">IFERROR(__xludf.DUMMYFUNCTION("""COMPUTED_VALUE"""),"Зантарая Г. М.")</f>
        <v>Зантарая Г. М.</v>
      </c>
      <c r="LR90" s="19" t="str">
        <f ca="1">IFERROR(__xludf.DUMMYFUNCTION("""COMPUTED_VALUE"""),"...")</f>
        <v>...</v>
      </c>
      <c r="LS90" s="19">
        <f ca="1">IFERROR(__xludf.DUMMYFUNCTION("""COMPUTED_VALUE"""),70)</f>
        <v>70</v>
      </c>
      <c r="LT90" s="19" t="str">
        <f ca="1">IFERROR(__xludf.DUMMYFUNCTION("""COMPUTED_VALUE"""),"Зантарая Г. М.")</f>
        <v>Зантарая Г. М.</v>
      </c>
      <c r="LU90" s="19" t="str">
        <f ca="1">IFERROR(__xludf.DUMMYFUNCTION("""COMPUTED_VALUE"""),"...")</f>
        <v>...</v>
      </c>
      <c r="LV90" s="19">
        <f ca="1">IFERROR(__xludf.DUMMYFUNCTION("""COMPUTED_VALUE"""),70)</f>
        <v>70</v>
      </c>
      <c r="LW90" s="19" t="str">
        <f ca="1">IFERROR(__xludf.DUMMYFUNCTION("""COMPUTED_VALUE"""),"Зантарая Г. М.")</f>
        <v>Зантарая Г. М.</v>
      </c>
      <c r="LX90" s="19" t="str">
        <f ca="1">IFERROR(__xludf.DUMMYFUNCTION("""COMPUTED_VALUE"""),"...")</f>
        <v>...</v>
      </c>
      <c r="LY90" s="19">
        <f ca="1">IFERROR(__xludf.DUMMYFUNCTION("""COMPUTED_VALUE"""),70)</f>
        <v>70</v>
      </c>
      <c r="LZ90" s="19" t="str">
        <f ca="1">IFERROR(__xludf.DUMMYFUNCTION("""COMPUTED_VALUE"""),"Зантарая Г. М.")</f>
        <v>Зантарая Г. М.</v>
      </c>
      <c r="MA90" s="19" t="str">
        <f ca="1">IFERROR(__xludf.DUMMYFUNCTION("""COMPUTED_VALUE"""),"...")</f>
        <v>...</v>
      </c>
      <c r="MB90" s="19">
        <f ca="1">IFERROR(__xludf.DUMMYFUNCTION("""COMPUTED_VALUE"""),70)</f>
        <v>70</v>
      </c>
      <c r="MC90" s="19" t="str">
        <f ca="1">IFERROR(__xludf.DUMMYFUNCTION("""COMPUTED_VALUE"""),"Зантарая Г. М.")</f>
        <v>Зантарая Г. М.</v>
      </c>
      <c r="MD90" s="19" t="str">
        <f ca="1">IFERROR(__xludf.DUMMYFUNCTION("""COMPUTED_VALUE"""),"...")</f>
        <v>...</v>
      </c>
      <c r="ME90" s="19">
        <f ca="1">IFERROR(__xludf.DUMMYFUNCTION("""COMPUTED_VALUE"""),70)</f>
        <v>70</v>
      </c>
      <c r="MF90" s="19" t="str">
        <f ca="1">IFERROR(__xludf.DUMMYFUNCTION("""COMPUTED_VALUE"""),"Зантарая Г. М.")</f>
        <v>Зантарая Г. М.</v>
      </c>
      <c r="MG90" s="19" t="str">
        <f ca="1">IFERROR(__xludf.DUMMYFUNCTION("""COMPUTED_VALUE"""),"...")</f>
        <v>...</v>
      </c>
      <c r="MH90" s="19">
        <f ca="1">IFERROR(__xludf.DUMMYFUNCTION("""COMPUTED_VALUE"""),70)</f>
        <v>70</v>
      </c>
      <c r="MI90" s="19" t="str">
        <f ca="1">IFERROR(__xludf.DUMMYFUNCTION("""COMPUTED_VALUE"""),"Зантарая Г. М.")</f>
        <v>Зантарая Г. М.</v>
      </c>
      <c r="MJ90" s="19" t="str">
        <f ca="1">IFERROR(__xludf.DUMMYFUNCTION("""COMPUTED_VALUE"""),"...")</f>
        <v>...</v>
      </c>
      <c r="MK90" s="19">
        <f ca="1">IFERROR(__xludf.DUMMYFUNCTION("""COMPUTED_VALUE"""),70)</f>
        <v>70</v>
      </c>
      <c r="ML90" s="19" t="str">
        <f ca="1">IFERROR(__xludf.DUMMYFUNCTION("""COMPUTED_VALUE"""),"Зантарая Г. М.")</f>
        <v>Зантарая Г. М.</v>
      </c>
      <c r="MM90" s="19" t="str">
        <f ca="1">IFERROR(__xludf.DUMMYFUNCTION("""COMPUTED_VALUE"""),"...")</f>
        <v>...</v>
      </c>
      <c r="MN90" s="19">
        <f ca="1">IFERROR(__xludf.DUMMYFUNCTION("""COMPUTED_VALUE"""),70)</f>
        <v>70</v>
      </c>
      <c r="MO90" s="19" t="str">
        <f ca="1">IFERROR(__xludf.DUMMYFUNCTION("""COMPUTED_VALUE"""),"Зантарая Г. М.")</f>
        <v>Зантарая Г. М.</v>
      </c>
      <c r="MP90" s="19" t="str">
        <f ca="1">IFERROR(__xludf.DUMMYFUNCTION("""COMPUTED_VALUE"""),"...")</f>
        <v>...</v>
      </c>
      <c r="MQ90" s="19">
        <f ca="1">IFERROR(__xludf.DUMMYFUNCTION("""COMPUTED_VALUE"""),70)</f>
        <v>70</v>
      </c>
      <c r="MR90" s="19" t="str">
        <f ca="1">IFERROR(__xludf.DUMMYFUNCTION("""COMPUTED_VALUE"""),"Зантарая Г. М.")</f>
        <v>Зантарая Г. М.</v>
      </c>
      <c r="MS90" s="19" t="str">
        <f ca="1">IFERROR(__xludf.DUMMYFUNCTION("""COMPUTED_VALUE"""),"...")</f>
        <v>...</v>
      </c>
      <c r="MT90" s="19">
        <f ca="1">IFERROR(__xludf.DUMMYFUNCTION("""COMPUTED_VALUE"""),70)</f>
        <v>70</v>
      </c>
      <c r="MU90" s="19" t="str">
        <f ca="1">IFERROR(__xludf.DUMMYFUNCTION("""COMPUTED_VALUE"""),"Зантарая Г. М.")</f>
        <v>Зантарая Г. М.</v>
      </c>
      <c r="MV90" s="19" t="str">
        <f ca="1">IFERROR(__xludf.DUMMYFUNCTION("""COMPUTED_VALUE"""),"...")</f>
        <v>...</v>
      </c>
      <c r="MW90" s="19">
        <f ca="1">IFERROR(__xludf.DUMMYFUNCTION("""COMPUTED_VALUE"""),70)</f>
        <v>70</v>
      </c>
      <c r="MX90" s="19" t="str">
        <f ca="1">IFERROR(__xludf.DUMMYFUNCTION("""COMPUTED_VALUE"""),"Зантарая Г. М.")</f>
        <v>Зантарая Г. М.</v>
      </c>
      <c r="MY90" s="19" t="str">
        <f ca="1">IFERROR(__xludf.DUMMYFUNCTION("""COMPUTED_VALUE"""),"...")</f>
        <v>...</v>
      </c>
      <c r="MZ90" s="19">
        <f ca="1">IFERROR(__xludf.DUMMYFUNCTION("""COMPUTED_VALUE"""),70)</f>
        <v>70</v>
      </c>
      <c r="NA90" s="19" t="str">
        <f ca="1">IFERROR(__xludf.DUMMYFUNCTION("""COMPUTED_VALUE"""),"Зантарая Г. М.")</f>
        <v>Зантарая Г. М.</v>
      </c>
      <c r="NB90" s="19" t="str">
        <f ca="1">IFERROR(__xludf.DUMMYFUNCTION("""COMPUTED_VALUE"""),"...")</f>
        <v>...</v>
      </c>
      <c r="NC90" s="19">
        <f ca="1">IFERROR(__xludf.DUMMYFUNCTION("""COMPUTED_VALUE"""),70)</f>
        <v>70</v>
      </c>
      <c r="ND90" s="19" t="str">
        <f ca="1">IFERROR(__xludf.DUMMYFUNCTION("""COMPUTED_VALUE"""),"Зантарая Г. М.")</f>
        <v>Зантарая Г. М.</v>
      </c>
      <c r="NE90" s="19" t="str">
        <f ca="1">IFERROR(__xludf.DUMMYFUNCTION("""COMPUTED_VALUE"""),"...")</f>
        <v>...</v>
      </c>
      <c r="NF90" s="19">
        <f ca="1">IFERROR(__xludf.DUMMYFUNCTION("""COMPUTED_VALUE"""),70)</f>
        <v>70</v>
      </c>
      <c r="NG90" s="19" t="str">
        <f ca="1">IFERROR(__xludf.DUMMYFUNCTION("""COMPUTED_VALUE"""),"Зантарая Г. М.")</f>
        <v>Зантарая Г. М.</v>
      </c>
      <c r="NH90" s="19" t="str">
        <f ca="1">IFERROR(__xludf.DUMMYFUNCTION("""COMPUTED_VALUE"""),"...")</f>
        <v>...</v>
      </c>
      <c r="NI90" s="19">
        <f ca="1">IFERROR(__xludf.DUMMYFUNCTION("""COMPUTED_VALUE"""),70)</f>
        <v>70</v>
      </c>
      <c r="NJ90" s="19" t="str">
        <f ca="1">IFERROR(__xludf.DUMMYFUNCTION("""COMPUTED_VALUE"""),"Зантарая Г. М.")</f>
        <v>Зантарая Г. М.</v>
      </c>
      <c r="NK90" s="19" t="str">
        <f ca="1">IFERROR(__xludf.DUMMYFUNCTION("""COMPUTED_VALUE"""),"...")</f>
        <v>...</v>
      </c>
      <c r="NL90" s="19">
        <f ca="1">IFERROR(__xludf.DUMMYFUNCTION("""COMPUTED_VALUE"""),70)</f>
        <v>70</v>
      </c>
      <c r="NM90" s="19" t="str">
        <f ca="1">IFERROR(__xludf.DUMMYFUNCTION("""COMPUTED_VALUE"""),"Зантарая Г. М.")</f>
        <v>Зантарая Г. М.</v>
      </c>
      <c r="NN90" s="19" t="str">
        <f ca="1">IFERROR(__xludf.DUMMYFUNCTION("""COMPUTED_VALUE"""),"...")</f>
        <v>...</v>
      </c>
      <c r="NO90" s="19">
        <f ca="1">IFERROR(__xludf.DUMMYFUNCTION("""COMPUTED_VALUE"""),70)</f>
        <v>70</v>
      </c>
      <c r="NP90" s="19" t="str">
        <f ca="1">IFERROR(__xludf.DUMMYFUNCTION("""COMPUTED_VALUE"""),"Зантарая Г. М.")</f>
        <v>Зантарая Г. М.</v>
      </c>
      <c r="NQ90" s="19" t="str">
        <f ca="1">IFERROR(__xludf.DUMMYFUNCTION("""COMPUTED_VALUE"""),"...")</f>
        <v>...</v>
      </c>
      <c r="NR90" s="19">
        <f ca="1">IFERROR(__xludf.DUMMYFUNCTION("""COMPUTED_VALUE"""),70)</f>
        <v>70</v>
      </c>
      <c r="NS90" s="19" t="str">
        <f ca="1">IFERROR(__xludf.DUMMYFUNCTION("""COMPUTED_VALUE"""),"Зантарая Г. М.")</f>
        <v>Зантарая Г. М.</v>
      </c>
      <c r="NT90" s="19" t="str">
        <f ca="1">IFERROR(__xludf.DUMMYFUNCTION("""COMPUTED_VALUE"""),"...")</f>
        <v>...</v>
      </c>
      <c r="NU90" s="19">
        <f ca="1">IFERROR(__xludf.DUMMYFUNCTION("""COMPUTED_VALUE"""),70)</f>
        <v>70</v>
      </c>
      <c r="NV90" s="19" t="str">
        <f ca="1">IFERROR(__xludf.DUMMYFUNCTION("""COMPUTED_VALUE"""),"Зантарая Г. М.")</f>
        <v>Зантарая Г. М.</v>
      </c>
      <c r="NW90" s="19" t="str">
        <f ca="1">IFERROR(__xludf.DUMMYFUNCTION("""COMPUTED_VALUE"""),"...")</f>
        <v>...</v>
      </c>
      <c r="NX90" s="19">
        <f ca="1">IFERROR(__xludf.DUMMYFUNCTION("""COMPUTED_VALUE"""),70)</f>
        <v>70</v>
      </c>
      <c r="NY90" s="19" t="str">
        <f ca="1">IFERROR(__xludf.DUMMYFUNCTION("""COMPUTED_VALUE"""),"Зантарая Г. М.")</f>
        <v>Зантарая Г. М.</v>
      </c>
      <c r="NZ90" s="19" t="str">
        <f ca="1">IFERROR(__xludf.DUMMYFUNCTION("""COMPUTED_VALUE"""),"...")</f>
        <v>...</v>
      </c>
      <c r="OA90" s="19">
        <f ca="1">IFERROR(__xludf.DUMMYFUNCTION("""COMPUTED_VALUE"""),70)</f>
        <v>70</v>
      </c>
      <c r="OB90" s="19" t="str">
        <f ca="1">IFERROR(__xludf.DUMMYFUNCTION("""COMPUTED_VALUE"""),"Зантарая Г. М.")</f>
        <v>Зантарая Г. М.</v>
      </c>
      <c r="OC90" s="19" t="str">
        <f ca="1">IFERROR(__xludf.DUMMYFUNCTION("""COMPUTED_VALUE"""),"...")</f>
        <v>...</v>
      </c>
      <c r="OD90" s="19">
        <f ca="1">IFERROR(__xludf.DUMMYFUNCTION("""COMPUTED_VALUE"""),70)</f>
        <v>70</v>
      </c>
      <c r="OE90" s="19" t="str">
        <f ca="1">IFERROR(__xludf.DUMMYFUNCTION("""COMPUTED_VALUE"""),"Зантарая Г. М.")</f>
        <v>Зантарая Г. М.</v>
      </c>
      <c r="OF90" s="19" t="str">
        <f ca="1">IFERROR(__xludf.DUMMYFUNCTION("""COMPUTED_VALUE"""),"...")</f>
        <v>...</v>
      </c>
      <c r="OG90" s="19">
        <f ca="1">IFERROR(__xludf.DUMMYFUNCTION("""COMPUTED_VALUE"""),70)</f>
        <v>70</v>
      </c>
      <c r="OH90" s="19" t="str">
        <f ca="1">IFERROR(__xludf.DUMMYFUNCTION("""COMPUTED_VALUE"""),"Зантарая Г. М.")</f>
        <v>Зантарая Г. М.</v>
      </c>
      <c r="OI90" s="19" t="str">
        <f ca="1">IFERROR(__xludf.DUMMYFUNCTION("""COMPUTED_VALUE"""),"...")</f>
        <v>...</v>
      </c>
      <c r="OJ90" s="19">
        <f ca="1">IFERROR(__xludf.DUMMYFUNCTION("""COMPUTED_VALUE"""),70)</f>
        <v>70</v>
      </c>
      <c r="OK90" s="19" t="str">
        <f ca="1">IFERROR(__xludf.DUMMYFUNCTION("""COMPUTED_VALUE"""),"Зантарая Г. М.")</f>
        <v>Зантарая Г. М.</v>
      </c>
      <c r="OL90" s="19" t="str">
        <f ca="1">IFERROR(__xludf.DUMMYFUNCTION("""COMPUTED_VALUE"""),"...")</f>
        <v>...</v>
      </c>
      <c r="OM90" s="19">
        <f ca="1">IFERROR(__xludf.DUMMYFUNCTION("""COMPUTED_VALUE"""),70)</f>
        <v>70</v>
      </c>
      <c r="ON90" s="19" t="str">
        <f ca="1">IFERROR(__xludf.DUMMYFUNCTION("""COMPUTED_VALUE"""),"Зантарая Г. М.")</f>
        <v>Зантарая Г. М.</v>
      </c>
      <c r="OO90" s="19" t="str">
        <f ca="1">IFERROR(__xludf.DUMMYFUNCTION("""COMPUTED_VALUE"""),"...")</f>
        <v>...</v>
      </c>
      <c r="OP90" s="19">
        <f ca="1">IFERROR(__xludf.DUMMYFUNCTION("""COMPUTED_VALUE"""),70)</f>
        <v>70</v>
      </c>
      <c r="OQ90" s="19" t="str">
        <f ca="1">IFERROR(__xludf.DUMMYFUNCTION("""COMPUTED_VALUE"""),"Зантарая Г. М.")</f>
        <v>Зантарая Г. М.</v>
      </c>
      <c r="OR90" s="19" t="str">
        <f ca="1">IFERROR(__xludf.DUMMYFUNCTION("""COMPUTED_VALUE"""),"...")</f>
        <v>...</v>
      </c>
      <c r="OS90" s="19">
        <f ca="1">IFERROR(__xludf.DUMMYFUNCTION("""COMPUTED_VALUE"""),70)</f>
        <v>70</v>
      </c>
      <c r="OT90" s="19" t="str">
        <f ca="1">IFERROR(__xludf.DUMMYFUNCTION("""COMPUTED_VALUE"""),"Зантарая Г. М.")</f>
        <v>Зантарая Г. М.</v>
      </c>
      <c r="OU90" s="19" t="str">
        <f ca="1">IFERROR(__xludf.DUMMYFUNCTION("""COMPUTED_VALUE"""),"...")</f>
        <v>...</v>
      </c>
      <c r="OV90" s="19">
        <f ca="1">IFERROR(__xludf.DUMMYFUNCTION("""COMPUTED_VALUE"""),70)</f>
        <v>70</v>
      </c>
      <c r="OW90" s="19" t="str">
        <f ca="1">IFERROR(__xludf.DUMMYFUNCTION("""COMPUTED_VALUE"""),"Зантарая Г. М.")</f>
        <v>Зантарая Г. М.</v>
      </c>
      <c r="OX90" s="19" t="str">
        <f ca="1">IFERROR(__xludf.DUMMYFUNCTION("""COMPUTED_VALUE"""),"...")</f>
        <v>...</v>
      </c>
      <c r="OY90" s="19">
        <f ca="1">IFERROR(__xludf.DUMMYFUNCTION("""COMPUTED_VALUE"""),70)</f>
        <v>70</v>
      </c>
      <c r="OZ90" s="19" t="str">
        <f ca="1">IFERROR(__xludf.DUMMYFUNCTION("""COMPUTED_VALUE"""),"Зантарая Г. М.")</f>
        <v>Зантарая Г. М.</v>
      </c>
      <c r="PA90" s="19" t="str">
        <f ca="1">IFERROR(__xludf.DUMMYFUNCTION("""COMPUTED_VALUE"""),"...")</f>
        <v>...</v>
      </c>
      <c r="PB90" s="19">
        <f ca="1">IFERROR(__xludf.DUMMYFUNCTION("""COMPUTED_VALUE"""),70)</f>
        <v>70</v>
      </c>
      <c r="PC90" s="19" t="str">
        <f ca="1">IFERROR(__xludf.DUMMYFUNCTION("""COMPUTED_VALUE"""),"Зантарая Г. М.")</f>
        <v>Зантарая Г. М.</v>
      </c>
      <c r="PD90" s="19" t="str">
        <f ca="1">IFERROR(__xludf.DUMMYFUNCTION("""COMPUTED_VALUE"""),"...")</f>
        <v>...</v>
      </c>
      <c r="PE90" s="19">
        <f ca="1">IFERROR(__xludf.DUMMYFUNCTION("""COMPUTED_VALUE"""),70)</f>
        <v>70</v>
      </c>
      <c r="PF90" s="19" t="str">
        <f ca="1">IFERROR(__xludf.DUMMYFUNCTION("""COMPUTED_VALUE"""),"Зантарая Г. М.")</f>
        <v>Зантарая Г. М.</v>
      </c>
      <c r="PG90" s="19" t="str">
        <f ca="1">IFERROR(__xludf.DUMMYFUNCTION("""COMPUTED_VALUE"""),"...")</f>
        <v>...</v>
      </c>
      <c r="PH90" s="19">
        <f ca="1">IFERROR(__xludf.DUMMYFUNCTION("""COMPUTED_VALUE"""),70)</f>
        <v>70</v>
      </c>
      <c r="PI90" s="19" t="str">
        <f ca="1">IFERROR(__xludf.DUMMYFUNCTION("""COMPUTED_VALUE"""),"Зантарая Г. М.")</f>
        <v>Зантарая Г. М.</v>
      </c>
      <c r="PJ90" s="19" t="str">
        <f ca="1">IFERROR(__xludf.DUMMYFUNCTION("""COMPUTED_VALUE"""),"...")</f>
        <v>...</v>
      </c>
      <c r="PK90" s="19">
        <f ca="1">IFERROR(__xludf.DUMMYFUNCTION("""COMPUTED_VALUE"""),70)</f>
        <v>70</v>
      </c>
      <c r="PL90" s="19" t="str">
        <f ca="1">IFERROR(__xludf.DUMMYFUNCTION("""COMPUTED_VALUE"""),"Зантарая Г. М.")</f>
        <v>Зантарая Г. М.</v>
      </c>
      <c r="PM90" s="19" t="str">
        <f ca="1">IFERROR(__xludf.DUMMYFUNCTION("""COMPUTED_VALUE"""),"...")</f>
        <v>...</v>
      </c>
      <c r="PN90" s="19">
        <f ca="1">IFERROR(__xludf.DUMMYFUNCTION("""COMPUTED_VALUE"""),70)</f>
        <v>70</v>
      </c>
      <c r="PO90" s="19" t="str">
        <f ca="1">IFERROR(__xludf.DUMMYFUNCTION("""COMPUTED_VALUE"""),"Зантарая Г. М.")</f>
        <v>Зантарая Г. М.</v>
      </c>
      <c r="PP90" s="19" t="str">
        <f ca="1">IFERROR(__xludf.DUMMYFUNCTION("""COMPUTED_VALUE"""),"...")</f>
        <v>...</v>
      </c>
      <c r="PQ90" s="19">
        <f ca="1">IFERROR(__xludf.DUMMYFUNCTION("""COMPUTED_VALUE"""),70)</f>
        <v>70</v>
      </c>
      <c r="PR90" s="19" t="str">
        <f ca="1">IFERROR(__xludf.DUMMYFUNCTION("""COMPUTED_VALUE"""),"Зантарая Г. М.")</f>
        <v>Зантарая Г. М.</v>
      </c>
      <c r="PS90" s="19" t="str">
        <f ca="1">IFERROR(__xludf.DUMMYFUNCTION("""COMPUTED_VALUE"""),"...")</f>
        <v>...</v>
      </c>
      <c r="PT90" s="19">
        <f ca="1">IFERROR(__xludf.DUMMYFUNCTION("""COMPUTED_VALUE"""),70)</f>
        <v>70</v>
      </c>
      <c r="PU90" s="19" t="str">
        <f ca="1">IFERROR(__xludf.DUMMYFUNCTION("""COMPUTED_VALUE"""),"Зантарая Г. М.")</f>
        <v>Зантарая Г. М.</v>
      </c>
      <c r="PV90" s="19" t="str">
        <f ca="1">IFERROR(__xludf.DUMMYFUNCTION("""COMPUTED_VALUE"""),"...")</f>
        <v>...</v>
      </c>
      <c r="PW90" s="19">
        <f ca="1">IFERROR(__xludf.DUMMYFUNCTION("""COMPUTED_VALUE"""),70)</f>
        <v>70</v>
      </c>
      <c r="PX90" s="19" t="str">
        <f ca="1">IFERROR(__xludf.DUMMYFUNCTION("""COMPUTED_VALUE"""),"Зантарая Г. М.")</f>
        <v>Зантарая Г. М.</v>
      </c>
      <c r="PY90" s="19" t="str">
        <f ca="1">IFERROR(__xludf.DUMMYFUNCTION("""COMPUTED_VALUE"""),"...")</f>
        <v>...</v>
      </c>
      <c r="PZ90" s="19">
        <f ca="1">IFERROR(__xludf.DUMMYFUNCTION("""COMPUTED_VALUE"""),70)</f>
        <v>70</v>
      </c>
      <c r="QA90" s="19" t="str">
        <f ca="1">IFERROR(__xludf.DUMMYFUNCTION("""COMPUTED_VALUE"""),"Зантарая Г. М.")</f>
        <v>Зантарая Г. М.</v>
      </c>
      <c r="QB90" s="19" t="str">
        <f ca="1">IFERROR(__xludf.DUMMYFUNCTION("""COMPUTED_VALUE"""),"...")</f>
        <v>...</v>
      </c>
      <c r="QC90" s="19">
        <f ca="1">IFERROR(__xludf.DUMMYFUNCTION("""COMPUTED_VALUE"""),70)</f>
        <v>70</v>
      </c>
      <c r="QD90" s="19" t="str">
        <f ca="1">IFERROR(__xludf.DUMMYFUNCTION("""COMPUTED_VALUE"""),"Зантарая Г. М.")</f>
        <v>Зантарая Г. М.</v>
      </c>
      <c r="QE90" s="19" t="str">
        <f ca="1">IFERROR(__xludf.DUMMYFUNCTION("""COMPUTED_VALUE"""),"...")</f>
        <v>...</v>
      </c>
      <c r="QF90" s="19">
        <f ca="1">IFERROR(__xludf.DUMMYFUNCTION("""COMPUTED_VALUE"""),70)</f>
        <v>70</v>
      </c>
      <c r="QG90" s="19" t="str">
        <f ca="1">IFERROR(__xludf.DUMMYFUNCTION("""COMPUTED_VALUE"""),"Зантарая Г. М.")</f>
        <v>Зантарая Г. М.</v>
      </c>
      <c r="QH90" s="19" t="str">
        <f ca="1">IFERROR(__xludf.DUMMYFUNCTION("""COMPUTED_VALUE"""),"...")</f>
        <v>...</v>
      </c>
      <c r="QI90" s="19">
        <f ca="1">IFERROR(__xludf.DUMMYFUNCTION("""COMPUTED_VALUE"""),70)</f>
        <v>70</v>
      </c>
      <c r="QJ90" s="19" t="str">
        <f ca="1">IFERROR(__xludf.DUMMYFUNCTION("""COMPUTED_VALUE"""),"Зантарая Г. М.")</f>
        <v>Зантарая Г. М.</v>
      </c>
      <c r="QK90" s="19" t="str">
        <f ca="1">IFERROR(__xludf.DUMMYFUNCTION("""COMPUTED_VALUE"""),"...")</f>
        <v>...</v>
      </c>
    </row>
    <row r="91" spans="1:453" ht="12.75">
      <c r="A91" s="17">
        <f ca="1">IFERROR(__xludf.DUMMYFUNCTION("""COMPUTED_VALUE"""),66)</f>
        <v>66</v>
      </c>
      <c r="B91" s="17" t="str">
        <f ca="1">IFERROR(__xludf.DUMMYFUNCTION("""COMPUTED_VALUE"""),"Конопелько М. В.")</f>
        <v>Конопелько М. В.</v>
      </c>
      <c r="C91" s="19" t="str">
        <f ca="1">IFERROR(__xludf.DUMMYFUNCTION("""COMPUTED_VALUE"""),"...")</f>
        <v>...</v>
      </c>
      <c r="D91" s="19">
        <f ca="1">IFERROR(__xludf.DUMMYFUNCTION("""COMPUTED_VALUE"""),66)</f>
        <v>66</v>
      </c>
      <c r="E91" s="19" t="str">
        <f ca="1">IFERROR(__xludf.DUMMYFUNCTION("""COMPUTED_VALUE"""),"Конопелько М. В.")</f>
        <v>Конопелько М. В.</v>
      </c>
      <c r="F91" s="19" t="str">
        <f ca="1">IFERROR(__xludf.DUMMYFUNCTION("""COMPUTED_VALUE"""),"...")</f>
        <v>...</v>
      </c>
      <c r="G91" s="19">
        <f ca="1">IFERROR(__xludf.DUMMYFUNCTION("""COMPUTED_VALUE"""),66)</f>
        <v>66</v>
      </c>
      <c r="H91" s="19" t="str">
        <f ca="1">IFERROR(__xludf.DUMMYFUNCTION("""COMPUTED_VALUE"""),"Конопелько М. В.")</f>
        <v>Конопелько М. В.</v>
      </c>
      <c r="I91" s="19" t="str">
        <f ca="1">IFERROR(__xludf.DUMMYFUNCTION("""COMPUTED_VALUE"""),"...")</f>
        <v>...</v>
      </c>
      <c r="J91" s="19">
        <f ca="1">IFERROR(__xludf.DUMMYFUNCTION("""COMPUTED_VALUE"""),66)</f>
        <v>66</v>
      </c>
      <c r="K91" s="19" t="str">
        <f ca="1">IFERROR(__xludf.DUMMYFUNCTION("""COMPUTED_VALUE"""),"Конопелько М. В.")</f>
        <v>Конопелько М. В.</v>
      </c>
      <c r="L91" s="19" t="str">
        <f ca="1">IFERROR(__xludf.DUMMYFUNCTION("""COMPUTED_VALUE"""),"...")</f>
        <v>...</v>
      </c>
      <c r="M91" s="19">
        <f ca="1">IFERROR(__xludf.DUMMYFUNCTION("""COMPUTED_VALUE"""),66)</f>
        <v>66</v>
      </c>
      <c r="N91" s="19" t="str">
        <f ca="1">IFERROR(__xludf.DUMMYFUNCTION("""COMPUTED_VALUE"""),"Конопелько М. В.")</f>
        <v>Конопелько М. В.</v>
      </c>
      <c r="O91" s="19" t="str">
        <f ca="1">IFERROR(__xludf.DUMMYFUNCTION("""COMPUTED_VALUE"""),"...")</f>
        <v>...</v>
      </c>
      <c r="P91" s="19">
        <f ca="1">IFERROR(__xludf.DUMMYFUNCTION("""COMPUTED_VALUE"""),66)</f>
        <v>66</v>
      </c>
      <c r="Q91" s="19" t="str">
        <f ca="1">IFERROR(__xludf.DUMMYFUNCTION("""COMPUTED_VALUE"""),"Конопелько М. В.")</f>
        <v>Конопелько М. В.</v>
      </c>
      <c r="R91" s="19" t="str">
        <f ca="1">IFERROR(__xludf.DUMMYFUNCTION("""COMPUTED_VALUE"""),"...")</f>
        <v>...</v>
      </c>
      <c r="S91" s="19">
        <f ca="1">IFERROR(__xludf.DUMMYFUNCTION("""COMPUTED_VALUE"""),66)</f>
        <v>66</v>
      </c>
      <c r="T91" s="19" t="str">
        <f ca="1">IFERROR(__xludf.DUMMYFUNCTION("""COMPUTED_VALUE"""),"Конопелько М. В.")</f>
        <v>Конопелько М. В.</v>
      </c>
      <c r="U91" s="19" t="str">
        <f ca="1">IFERROR(__xludf.DUMMYFUNCTION("""COMPUTED_VALUE"""),"...")</f>
        <v>...</v>
      </c>
      <c r="V91" s="19">
        <f ca="1">IFERROR(__xludf.DUMMYFUNCTION("""COMPUTED_VALUE"""),66)</f>
        <v>66</v>
      </c>
      <c r="W91" s="19" t="str">
        <f ca="1">IFERROR(__xludf.DUMMYFUNCTION("""COMPUTED_VALUE"""),"Конопелько М. В.")</f>
        <v>Конопелько М. В.</v>
      </c>
      <c r="X91" s="19" t="str">
        <f ca="1">IFERROR(__xludf.DUMMYFUNCTION("""COMPUTED_VALUE"""),"...")</f>
        <v>...</v>
      </c>
      <c r="Y91" s="19">
        <f ca="1">IFERROR(__xludf.DUMMYFUNCTION("""COMPUTED_VALUE"""),66)</f>
        <v>66</v>
      </c>
      <c r="Z91" s="19" t="str">
        <f ca="1">IFERROR(__xludf.DUMMYFUNCTION("""COMPUTED_VALUE"""),"Конопелько М. В.")</f>
        <v>Конопелько М. В.</v>
      </c>
      <c r="AA91" s="19" t="str">
        <f ca="1">IFERROR(__xludf.DUMMYFUNCTION("""COMPUTED_VALUE"""),"...")</f>
        <v>...</v>
      </c>
      <c r="AB91" s="19">
        <f ca="1">IFERROR(__xludf.DUMMYFUNCTION("""COMPUTED_VALUE"""),66)</f>
        <v>66</v>
      </c>
      <c r="AC91" s="19" t="str">
        <f ca="1">IFERROR(__xludf.DUMMYFUNCTION("""COMPUTED_VALUE"""),"Конопелько М. В.")</f>
        <v>Конопелько М. В.</v>
      </c>
      <c r="AD91" s="19" t="str">
        <f ca="1">IFERROR(__xludf.DUMMYFUNCTION("""COMPUTED_VALUE"""),"...")</f>
        <v>...</v>
      </c>
      <c r="AE91" s="19">
        <f ca="1">IFERROR(__xludf.DUMMYFUNCTION("""COMPUTED_VALUE"""),66)</f>
        <v>66</v>
      </c>
      <c r="AF91" s="19" t="str">
        <f ca="1">IFERROR(__xludf.DUMMYFUNCTION("""COMPUTED_VALUE"""),"Конопелько М. В.")</f>
        <v>Конопелько М. В.</v>
      </c>
      <c r="AG91" s="19" t="str">
        <f ca="1">IFERROR(__xludf.DUMMYFUNCTION("""COMPUTED_VALUE"""),"За")</f>
        <v>За</v>
      </c>
      <c r="AH91" s="19">
        <f ca="1">IFERROR(__xludf.DUMMYFUNCTION("""COMPUTED_VALUE"""),66)</f>
        <v>66</v>
      </c>
      <c r="AI91" s="19" t="str">
        <f ca="1">IFERROR(__xludf.DUMMYFUNCTION("""COMPUTED_VALUE"""),"Конопелько М. В.")</f>
        <v>Конопелько М. В.</v>
      </c>
      <c r="AJ91" s="19" t="str">
        <f ca="1">IFERROR(__xludf.DUMMYFUNCTION("""COMPUTED_VALUE"""),"За")</f>
        <v>За</v>
      </c>
      <c r="AK91" s="19">
        <f ca="1">IFERROR(__xludf.DUMMYFUNCTION("""COMPUTED_VALUE"""),66)</f>
        <v>66</v>
      </c>
      <c r="AL91" s="19" t="str">
        <f ca="1">IFERROR(__xludf.DUMMYFUNCTION("""COMPUTED_VALUE"""),"Конопелько М. В.")</f>
        <v>Конопелько М. В.</v>
      </c>
      <c r="AM91" s="19" t="str">
        <f ca="1">IFERROR(__xludf.DUMMYFUNCTION("""COMPUTED_VALUE"""),"Не голосував")</f>
        <v>Не голосував</v>
      </c>
      <c r="AN91" s="19">
        <f ca="1">IFERROR(__xludf.DUMMYFUNCTION("""COMPUTED_VALUE"""),66)</f>
        <v>66</v>
      </c>
      <c r="AO91" s="19" t="str">
        <f ca="1">IFERROR(__xludf.DUMMYFUNCTION("""COMPUTED_VALUE"""),"Конопелько М. В.")</f>
        <v>Конопелько М. В.</v>
      </c>
      <c r="AP91" s="19" t="str">
        <f ca="1">IFERROR(__xludf.DUMMYFUNCTION("""COMPUTED_VALUE"""),"Не голосував")</f>
        <v>Не голосував</v>
      </c>
      <c r="AQ91" s="19">
        <f ca="1">IFERROR(__xludf.DUMMYFUNCTION("""COMPUTED_VALUE"""),66)</f>
        <v>66</v>
      </c>
      <c r="AR91" s="19" t="str">
        <f ca="1">IFERROR(__xludf.DUMMYFUNCTION("""COMPUTED_VALUE"""),"Конопелько М. В.")</f>
        <v>Конопелько М. В.</v>
      </c>
      <c r="AS91" s="19" t="str">
        <f ca="1">IFERROR(__xludf.DUMMYFUNCTION("""COMPUTED_VALUE"""),"Не голосував")</f>
        <v>Не голосував</v>
      </c>
      <c r="AT91" s="19">
        <f ca="1">IFERROR(__xludf.DUMMYFUNCTION("""COMPUTED_VALUE"""),66)</f>
        <v>66</v>
      </c>
      <c r="AU91" s="19" t="str">
        <f ca="1">IFERROR(__xludf.DUMMYFUNCTION("""COMPUTED_VALUE"""),"Конопелько М. В.")</f>
        <v>Конопелько М. В.</v>
      </c>
      <c r="AV91" s="19" t="str">
        <f ca="1">IFERROR(__xludf.DUMMYFUNCTION("""COMPUTED_VALUE"""),"За")</f>
        <v>За</v>
      </c>
      <c r="AW91" s="19">
        <f ca="1">IFERROR(__xludf.DUMMYFUNCTION("""COMPUTED_VALUE"""),66)</f>
        <v>66</v>
      </c>
      <c r="AX91" s="19" t="str">
        <f ca="1">IFERROR(__xludf.DUMMYFUNCTION("""COMPUTED_VALUE"""),"Конопелько М. В.")</f>
        <v>Конопелько М. В.</v>
      </c>
      <c r="AY91" s="19" t="str">
        <f ca="1">IFERROR(__xludf.DUMMYFUNCTION("""COMPUTED_VALUE"""),"За")</f>
        <v>За</v>
      </c>
      <c r="AZ91" s="19">
        <f ca="1">IFERROR(__xludf.DUMMYFUNCTION("""COMPUTED_VALUE"""),66)</f>
        <v>66</v>
      </c>
      <c r="BA91" s="19" t="str">
        <f ca="1">IFERROR(__xludf.DUMMYFUNCTION("""COMPUTED_VALUE"""),"Конопелько М. В.")</f>
        <v>Конопелько М. В.</v>
      </c>
      <c r="BB91" s="19" t="str">
        <f ca="1">IFERROR(__xludf.DUMMYFUNCTION("""COMPUTED_VALUE"""),"За")</f>
        <v>За</v>
      </c>
      <c r="BC91" s="19">
        <f ca="1">IFERROR(__xludf.DUMMYFUNCTION("""COMPUTED_VALUE"""),66)</f>
        <v>66</v>
      </c>
      <c r="BD91" s="19" t="str">
        <f ca="1">IFERROR(__xludf.DUMMYFUNCTION("""COMPUTED_VALUE"""),"Конопелько М. В.")</f>
        <v>Конопелько М. В.</v>
      </c>
      <c r="BE91" s="19" t="str">
        <f ca="1">IFERROR(__xludf.DUMMYFUNCTION("""COMPUTED_VALUE"""),"За")</f>
        <v>За</v>
      </c>
      <c r="BF91" s="19">
        <f ca="1">IFERROR(__xludf.DUMMYFUNCTION("""COMPUTED_VALUE"""),66)</f>
        <v>66</v>
      </c>
      <c r="BG91" s="19" t="str">
        <f ca="1">IFERROR(__xludf.DUMMYFUNCTION("""COMPUTED_VALUE"""),"Конопелько М. В.")</f>
        <v>Конопелько М. В.</v>
      </c>
      <c r="BH91" s="19" t="str">
        <f ca="1">IFERROR(__xludf.DUMMYFUNCTION("""COMPUTED_VALUE"""),"За")</f>
        <v>За</v>
      </c>
      <c r="BI91" s="19">
        <f ca="1">IFERROR(__xludf.DUMMYFUNCTION("""COMPUTED_VALUE"""),66)</f>
        <v>66</v>
      </c>
      <c r="BJ91" s="19" t="str">
        <f ca="1">IFERROR(__xludf.DUMMYFUNCTION("""COMPUTED_VALUE"""),"Конопелько М. В.")</f>
        <v>Конопелько М. В.</v>
      </c>
      <c r="BK91" s="19" t="str">
        <f ca="1">IFERROR(__xludf.DUMMYFUNCTION("""COMPUTED_VALUE"""),"За")</f>
        <v>За</v>
      </c>
      <c r="BL91" s="19">
        <f ca="1">IFERROR(__xludf.DUMMYFUNCTION("""COMPUTED_VALUE"""),66)</f>
        <v>66</v>
      </c>
      <c r="BM91" s="19" t="str">
        <f ca="1">IFERROR(__xludf.DUMMYFUNCTION("""COMPUTED_VALUE"""),"Конопелько М. В.")</f>
        <v>Конопелько М. В.</v>
      </c>
      <c r="BN91" s="19" t="str">
        <f ca="1">IFERROR(__xludf.DUMMYFUNCTION("""COMPUTED_VALUE"""),"За")</f>
        <v>За</v>
      </c>
      <c r="BO91" s="19">
        <f ca="1">IFERROR(__xludf.DUMMYFUNCTION("""COMPUTED_VALUE"""),66)</f>
        <v>66</v>
      </c>
      <c r="BP91" s="19" t="str">
        <f ca="1">IFERROR(__xludf.DUMMYFUNCTION("""COMPUTED_VALUE"""),"Конопелько М. В.")</f>
        <v>Конопелько М. В.</v>
      </c>
      <c r="BQ91" s="19" t="str">
        <f ca="1">IFERROR(__xludf.DUMMYFUNCTION("""COMPUTED_VALUE"""),"За")</f>
        <v>За</v>
      </c>
      <c r="BR91" s="19">
        <f ca="1">IFERROR(__xludf.DUMMYFUNCTION("""COMPUTED_VALUE"""),66)</f>
        <v>66</v>
      </c>
      <c r="BS91" s="19" t="str">
        <f ca="1">IFERROR(__xludf.DUMMYFUNCTION("""COMPUTED_VALUE"""),"Конопелько М. В.")</f>
        <v>Конопелько М. В.</v>
      </c>
      <c r="BT91" s="19" t="str">
        <f ca="1">IFERROR(__xludf.DUMMYFUNCTION("""COMPUTED_VALUE"""),"За")</f>
        <v>За</v>
      </c>
      <c r="BU91" s="19">
        <f ca="1">IFERROR(__xludf.DUMMYFUNCTION("""COMPUTED_VALUE"""),66)</f>
        <v>66</v>
      </c>
      <c r="BV91" s="19" t="str">
        <f ca="1">IFERROR(__xludf.DUMMYFUNCTION("""COMPUTED_VALUE"""),"Конопелько М. В.")</f>
        <v>Конопелько М. В.</v>
      </c>
      <c r="BW91" s="19" t="str">
        <f ca="1">IFERROR(__xludf.DUMMYFUNCTION("""COMPUTED_VALUE"""),"За")</f>
        <v>За</v>
      </c>
      <c r="BX91" s="19">
        <f ca="1">IFERROR(__xludf.DUMMYFUNCTION("""COMPUTED_VALUE"""),66)</f>
        <v>66</v>
      </c>
      <c r="BY91" s="19" t="str">
        <f ca="1">IFERROR(__xludf.DUMMYFUNCTION("""COMPUTED_VALUE"""),"Конопелько М. В.")</f>
        <v>Конопелько М. В.</v>
      </c>
      <c r="BZ91" s="19" t="str">
        <f ca="1">IFERROR(__xludf.DUMMYFUNCTION("""COMPUTED_VALUE"""),"За")</f>
        <v>За</v>
      </c>
      <c r="CA91" s="19">
        <f ca="1">IFERROR(__xludf.DUMMYFUNCTION("""COMPUTED_VALUE"""),66)</f>
        <v>66</v>
      </c>
      <c r="CB91" s="19" t="str">
        <f ca="1">IFERROR(__xludf.DUMMYFUNCTION("""COMPUTED_VALUE"""),"Конопелько М. В.")</f>
        <v>Конопелько М. В.</v>
      </c>
      <c r="CC91" s="19" t="str">
        <f ca="1">IFERROR(__xludf.DUMMYFUNCTION("""COMPUTED_VALUE"""),"За")</f>
        <v>За</v>
      </c>
      <c r="CD91" s="19">
        <f ca="1">IFERROR(__xludf.DUMMYFUNCTION("""COMPUTED_VALUE"""),66)</f>
        <v>66</v>
      </c>
      <c r="CE91" s="19" t="str">
        <f ca="1">IFERROR(__xludf.DUMMYFUNCTION("""COMPUTED_VALUE"""),"Конопелько М. В.")</f>
        <v>Конопелько М. В.</v>
      </c>
      <c r="CF91" s="19" t="str">
        <f ca="1">IFERROR(__xludf.DUMMYFUNCTION("""COMPUTED_VALUE"""),"За")</f>
        <v>За</v>
      </c>
      <c r="CG91" s="19">
        <f ca="1">IFERROR(__xludf.DUMMYFUNCTION("""COMPUTED_VALUE"""),66)</f>
        <v>66</v>
      </c>
      <c r="CH91" s="19" t="str">
        <f ca="1">IFERROR(__xludf.DUMMYFUNCTION("""COMPUTED_VALUE"""),"Конопелько М. В.")</f>
        <v>Конопелько М. В.</v>
      </c>
      <c r="CI91" s="19" t="str">
        <f ca="1">IFERROR(__xludf.DUMMYFUNCTION("""COMPUTED_VALUE"""),"Не голосував")</f>
        <v>Не голосував</v>
      </c>
      <c r="CJ91" s="19">
        <f ca="1">IFERROR(__xludf.DUMMYFUNCTION("""COMPUTED_VALUE"""),66)</f>
        <v>66</v>
      </c>
      <c r="CK91" s="19" t="str">
        <f ca="1">IFERROR(__xludf.DUMMYFUNCTION("""COMPUTED_VALUE"""),"Конопелько М. В.")</f>
        <v>Конопелько М. В.</v>
      </c>
      <c r="CL91" s="19" t="str">
        <f ca="1">IFERROR(__xludf.DUMMYFUNCTION("""COMPUTED_VALUE"""),"Не голосував")</f>
        <v>Не голосував</v>
      </c>
      <c r="CM91" s="19">
        <f ca="1">IFERROR(__xludf.DUMMYFUNCTION("""COMPUTED_VALUE"""),66)</f>
        <v>66</v>
      </c>
      <c r="CN91" s="19" t="str">
        <f ca="1">IFERROR(__xludf.DUMMYFUNCTION("""COMPUTED_VALUE"""),"Конопелько М. В.")</f>
        <v>Конопелько М. В.</v>
      </c>
      <c r="CO91" s="19" t="str">
        <f ca="1">IFERROR(__xludf.DUMMYFUNCTION("""COMPUTED_VALUE"""),"Не голосував")</f>
        <v>Не голосував</v>
      </c>
      <c r="CP91" s="19">
        <f ca="1">IFERROR(__xludf.DUMMYFUNCTION("""COMPUTED_VALUE"""),66)</f>
        <v>66</v>
      </c>
      <c r="CQ91" s="19" t="str">
        <f ca="1">IFERROR(__xludf.DUMMYFUNCTION("""COMPUTED_VALUE"""),"Конопелько М. В.")</f>
        <v>Конопелько М. В.</v>
      </c>
      <c r="CR91" s="19" t="str">
        <f ca="1">IFERROR(__xludf.DUMMYFUNCTION("""COMPUTED_VALUE"""),"За")</f>
        <v>За</v>
      </c>
      <c r="CS91" s="19">
        <f ca="1">IFERROR(__xludf.DUMMYFUNCTION("""COMPUTED_VALUE"""),66)</f>
        <v>66</v>
      </c>
      <c r="CT91" s="19" t="str">
        <f ca="1">IFERROR(__xludf.DUMMYFUNCTION("""COMPUTED_VALUE"""),"Конопелько М. В.")</f>
        <v>Конопелько М. В.</v>
      </c>
      <c r="CU91" s="19" t="str">
        <f ca="1">IFERROR(__xludf.DUMMYFUNCTION("""COMPUTED_VALUE"""),"За")</f>
        <v>За</v>
      </c>
      <c r="CV91" s="19">
        <f ca="1">IFERROR(__xludf.DUMMYFUNCTION("""COMPUTED_VALUE"""),66)</f>
        <v>66</v>
      </c>
      <c r="CW91" s="19" t="str">
        <f ca="1">IFERROR(__xludf.DUMMYFUNCTION("""COMPUTED_VALUE"""),"Конопелько М. В.")</f>
        <v>Конопелько М. В.</v>
      </c>
      <c r="CX91" s="19" t="str">
        <f ca="1">IFERROR(__xludf.DUMMYFUNCTION("""COMPUTED_VALUE"""),"За")</f>
        <v>За</v>
      </c>
      <c r="CY91" s="19">
        <f ca="1">IFERROR(__xludf.DUMMYFUNCTION("""COMPUTED_VALUE"""),66)</f>
        <v>66</v>
      </c>
      <c r="CZ91" s="19" t="str">
        <f ca="1">IFERROR(__xludf.DUMMYFUNCTION("""COMPUTED_VALUE"""),"Конопелько М. В.")</f>
        <v>Конопелько М. В.</v>
      </c>
      <c r="DA91" s="19" t="str">
        <f ca="1">IFERROR(__xludf.DUMMYFUNCTION("""COMPUTED_VALUE"""),"За")</f>
        <v>За</v>
      </c>
      <c r="DB91" s="19">
        <f ca="1">IFERROR(__xludf.DUMMYFUNCTION("""COMPUTED_VALUE"""),66)</f>
        <v>66</v>
      </c>
      <c r="DC91" s="19" t="str">
        <f ca="1">IFERROR(__xludf.DUMMYFUNCTION("""COMPUTED_VALUE"""),"Конопелько М. В.")</f>
        <v>Конопелько М. В.</v>
      </c>
      <c r="DD91" s="19" t="str">
        <f ca="1">IFERROR(__xludf.DUMMYFUNCTION("""COMPUTED_VALUE"""),"За")</f>
        <v>За</v>
      </c>
      <c r="DE91" s="19">
        <f ca="1">IFERROR(__xludf.DUMMYFUNCTION("""COMPUTED_VALUE"""),66)</f>
        <v>66</v>
      </c>
      <c r="DF91" s="19" t="str">
        <f ca="1">IFERROR(__xludf.DUMMYFUNCTION("""COMPUTED_VALUE"""),"Конопелько М. В.")</f>
        <v>Конопелько М. В.</v>
      </c>
      <c r="DG91" s="19" t="str">
        <f ca="1">IFERROR(__xludf.DUMMYFUNCTION("""COMPUTED_VALUE"""),"За")</f>
        <v>За</v>
      </c>
      <c r="DH91" s="19">
        <f ca="1">IFERROR(__xludf.DUMMYFUNCTION("""COMPUTED_VALUE"""),66)</f>
        <v>66</v>
      </c>
      <c r="DI91" s="19" t="str">
        <f ca="1">IFERROR(__xludf.DUMMYFUNCTION("""COMPUTED_VALUE"""),"Конопелько М. В.")</f>
        <v>Конопелько М. В.</v>
      </c>
      <c r="DJ91" s="19" t="str">
        <f ca="1">IFERROR(__xludf.DUMMYFUNCTION("""COMPUTED_VALUE"""),"За")</f>
        <v>За</v>
      </c>
      <c r="DK91" s="19">
        <f ca="1">IFERROR(__xludf.DUMMYFUNCTION("""COMPUTED_VALUE"""),66)</f>
        <v>66</v>
      </c>
      <c r="DL91" s="19" t="str">
        <f ca="1">IFERROR(__xludf.DUMMYFUNCTION("""COMPUTED_VALUE"""),"Конопелько М. В.")</f>
        <v>Конопелько М. В.</v>
      </c>
      <c r="DM91" s="19" t="str">
        <f ca="1">IFERROR(__xludf.DUMMYFUNCTION("""COMPUTED_VALUE"""),"За")</f>
        <v>За</v>
      </c>
      <c r="DN91" s="19">
        <f ca="1">IFERROR(__xludf.DUMMYFUNCTION("""COMPUTED_VALUE"""),66)</f>
        <v>66</v>
      </c>
      <c r="DO91" s="19" t="str">
        <f ca="1">IFERROR(__xludf.DUMMYFUNCTION("""COMPUTED_VALUE"""),"Конопелько М. В.")</f>
        <v>Конопелько М. В.</v>
      </c>
      <c r="DP91" s="19" t="str">
        <f ca="1">IFERROR(__xludf.DUMMYFUNCTION("""COMPUTED_VALUE"""),"За")</f>
        <v>За</v>
      </c>
      <c r="DQ91" s="19">
        <f ca="1">IFERROR(__xludf.DUMMYFUNCTION("""COMPUTED_VALUE"""),66)</f>
        <v>66</v>
      </c>
      <c r="DR91" s="19" t="str">
        <f ca="1">IFERROR(__xludf.DUMMYFUNCTION("""COMPUTED_VALUE"""),"Конопелько М. В.")</f>
        <v>Конопелько М. В.</v>
      </c>
      <c r="DS91" s="19" t="str">
        <f ca="1">IFERROR(__xludf.DUMMYFUNCTION("""COMPUTED_VALUE"""),"За")</f>
        <v>За</v>
      </c>
      <c r="DT91" s="19">
        <f ca="1">IFERROR(__xludf.DUMMYFUNCTION("""COMPUTED_VALUE"""),66)</f>
        <v>66</v>
      </c>
      <c r="DU91" s="19" t="str">
        <f ca="1">IFERROR(__xludf.DUMMYFUNCTION("""COMPUTED_VALUE"""),"Конопелько М. В.")</f>
        <v>Конопелько М. В.</v>
      </c>
      <c r="DV91" s="19" t="str">
        <f ca="1">IFERROR(__xludf.DUMMYFUNCTION("""COMPUTED_VALUE"""),"За")</f>
        <v>За</v>
      </c>
      <c r="DW91" s="19">
        <f ca="1">IFERROR(__xludf.DUMMYFUNCTION("""COMPUTED_VALUE"""),66)</f>
        <v>66</v>
      </c>
      <c r="DX91" s="19" t="str">
        <f ca="1">IFERROR(__xludf.DUMMYFUNCTION("""COMPUTED_VALUE"""),"Конопелько М. В.")</f>
        <v>Конопелько М. В.</v>
      </c>
      <c r="DY91" s="19" t="str">
        <f ca="1">IFERROR(__xludf.DUMMYFUNCTION("""COMPUTED_VALUE"""),"За")</f>
        <v>За</v>
      </c>
      <c r="DZ91" s="19">
        <f ca="1">IFERROR(__xludf.DUMMYFUNCTION("""COMPUTED_VALUE"""),66)</f>
        <v>66</v>
      </c>
      <c r="EA91" s="19" t="str">
        <f ca="1">IFERROR(__xludf.DUMMYFUNCTION("""COMPUTED_VALUE"""),"Конопелько М. В.")</f>
        <v>Конопелько М. В.</v>
      </c>
      <c r="EB91" s="19" t="str">
        <f ca="1">IFERROR(__xludf.DUMMYFUNCTION("""COMPUTED_VALUE"""),"За")</f>
        <v>За</v>
      </c>
      <c r="EC91" s="19">
        <f ca="1">IFERROR(__xludf.DUMMYFUNCTION("""COMPUTED_VALUE"""),66)</f>
        <v>66</v>
      </c>
      <c r="ED91" s="19" t="str">
        <f ca="1">IFERROR(__xludf.DUMMYFUNCTION("""COMPUTED_VALUE"""),"Конопелько М. В.")</f>
        <v>Конопелько М. В.</v>
      </c>
      <c r="EE91" s="19" t="str">
        <f ca="1">IFERROR(__xludf.DUMMYFUNCTION("""COMPUTED_VALUE"""),"За")</f>
        <v>За</v>
      </c>
      <c r="EF91" s="19">
        <f ca="1">IFERROR(__xludf.DUMMYFUNCTION("""COMPUTED_VALUE"""),66)</f>
        <v>66</v>
      </c>
      <c r="EG91" s="19" t="str">
        <f ca="1">IFERROR(__xludf.DUMMYFUNCTION("""COMPUTED_VALUE"""),"Конопелько М. В.")</f>
        <v>Конопелько М. В.</v>
      </c>
      <c r="EH91" s="19" t="str">
        <f ca="1">IFERROR(__xludf.DUMMYFUNCTION("""COMPUTED_VALUE"""),"За")</f>
        <v>За</v>
      </c>
      <c r="EI91" s="19">
        <f ca="1">IFERROR(__xludf.DUMMYFUNCTION("""COMPUTED_VALUE"""),66)</f>
        <v>66</v>
      </c>
      <c r="EJ91" s="19" t="str">
        <f ca="1">IFERROR(__xludf.DUMMYFUNCTION("""COMPUTED_VALUE"""),"Конопелько М. В.")</f>
        <v>Конопелько М. В.</v>
      </c>
      <c r="EK91" s="19" t="str">
        <f ca="1">IFERROR(__xludf.DUMMYFUNCTION("""COMPUTED_VALUE"""),"За")</f>
        <v>За</v>
      </c>
      <c r="EL91" s="19">
        <f ca="1">IFERROR(__xludf.DUMMYFUNCTION("""COMPUTED_VALUE"""),66)</f>
        <v>66</v>
      </c>
      <c r="EM91" s="19" t="str">
        <f ca="1">IFERROR(__xludf.DUMMYFUNCTION("""COMPUTED_VALUE"""),"Конопелько М. В.")</f>
        <v>Конопелько М. В.</v>
      </c>
      <c r="EN91" s="19" t="str">
        <f ca="1">IFERROR(__xludf.DUMMYFUNCTION("""COMPUTED_VALUE"""),"За")</f>
        <v>За</v>
      </c>
      <c r="EO91" s="19">
        <f ca="1">IFERROR(__xludf.DUMMYFUNCTION("""COMPUTED_VALUE"""),66)</f>
        <v>66</v>
      </c>
      <c r="EP91" s="19" t="str">
        <f ca="1">IFERROR(__xludf.DUMMYFUNCTION("""COMPUTED_VALUE"""),"Конопелько М. В.")</f>
        <v>Конопелько М. В.</v>
      </c>
      <c r="EQ91" s="19" t="str">
        <f ca="1">IFERROR(__xludf.DUMMYFUNCTION("""COMPUTED_VALUE"""),"За")</f>
        <v>За</v>
      </c>
      <c r="ER91" s="19">
        <f ca="1">IFERROR(__xludf.DUMMYFUNCTION("""COMPUTED_VALUE"""),66)</f>
        <v>66</v>
      </c>
      <c r="ES91" s="19" t="str">
        <f ca="1">IFERROR(__xludf.DUMMYFUNCTION("""COMPUTED_VALUE"""),"Конопелько М. В.")</f>
        <v>Конопелько М. В.</v>
      </c>
      <c r="ET91" s="19" t="str">
        <f ca="1">IFERROR(__xludf.DUMMYFUNCTION("""COMPUTED_VALUE"""),"За")</f>
        <v>За</v>
      </c>
      <c r="EU91" s="19">
        <f ca="1">IFERROR(__xludf.DUMMYFUNCTION("""COMPUTED_VALUE"""),66)</f>
        <v>66</v>
      </c>
      <c r="EV91" s="19" t="str">
        <f ca="1">IFERROR(__xludf.DUMMYFUNCTION("""COMPUTED_VALUE"""),"Конопелько М. В.")</f>
        <v>Конопелько М. В.</v>
      </c>
      <c r="EW91" s="19" t="str">
        <f ca="1">IFERROR(__xludf.DUMMYFUNCTION("""COMPUTED_VALUE"""),"За")</f>
        <v>За</v>
      </c>
      <c r="EX91" s="19">
        <f ca="1">IFERROR(__xludf.DUMMYFUNCTION("""COMPUTED_VALUE"""),66)</f>
        <v>66</v>
      </c>
      <c r="EY91" s="19" t="str">
        <f ca="1">IFERROR(__xludf.DUMMYFUNCTION("""COMPUTED_VALUE"""),"Конопелько М. В.")</f>
        <v>Конопелько М. В.</v>
      </c>
      <c r="EZ91" s="19" t="str">
        <f ca="1">IFERROR(__xludf.DUMMYFUNCTION("""COMPUTED_VALUE"""),"За")</f>
        <v>За</v>
      </c>
      <c r="FA91" s="19">
        <f ca="1">IFERROR(__xludf.DUMMYFUNCTION("""COMPUTED_VALUE"""),66)</f>
        <v>66</v>
      </c>
      <c r="FB91" s="19" t="str">
        <f ca="1">IFERROR(__xludf.DUMMYFUNCTION("""COMPUTED_VALUE"""),"Конопелько М. В.")</f>
        <v>Конопелько М. В.</v>
      </c>
      <c r="FC91" s="19" t="str">
        <f ca="1">IFERROR(__xludf.DUMMYFUNCTION("""COMPUTED_VALUE"""),"За")</f>
        <v>За</v>
      </c>
      <c r="FD91" s="19">
        <f ca="1">IFERROR(__xludf.DUMMYFUNCTION("""COMPUTED_VALUE"""),66)</f>
        <v>66</v>
      </c>
      <c r="FE91" s="19" t="str">
        <f ca="1">IFERROR(__xludf.DUMMYFUNCTION("""COMPUTED_VALUE"""),"Конопелько М. В.")</f>
        <v>Конопелько М. В.</v>
      </c>
      <c r="FF91" s="19" t="str">
        <f ca="1">IFERROR(__xludf.DUMMYFUNCTION("""COMPUTED_VALUE"""),"За")</f>
        <v>За</v>
      </c>
      <c r="FG91" s="19">
        <f ca="1">IFERROR(__xludf.DUMMYFUNCTION("""COMPUTED_VALUE"""),66)</f>
        <v>66</v>
      </c>
      <c r="FH91" s="19" t="str">
        <f ca="1">IFERROR(__xludf.DUMMYFUNCTION("""COMPUTED_VALUE"""),"Конопелько М. В.")</f>
        <v>Конопелько М. В.</v>
      </c>
      <c r="FI91" s="19" t="str">
        <f ca="1">IFERROR(__xludf.DUMMYFUNCTION("""COMPUTED_VALUE"""),"За")</f>
        <v>За</v>
      </c>
      <c r="FJ91" s="19">
        <f ca="1">IFERROR(__xludf.DUMMYFUNCTION("""COMPUTED_VALUE"""),66)</f>
        <v>66</v>
      </c>
      <c r="FK91" s="19" t="str">
        <f ca="1">IFERROR(__xludf.DUMMYFUNCTION("""COMPUTED_VALUE"""),"Конопелько М. В.")</f>
        <v>Конопелько М. В.</v>
      </c>
      <c r="FL91" s="19" t="str">
        <f ca="1">IFERROR(__xludf.DUMMYFUNCTION("""COMPUTED_VALUE"""),"За")</f>
        <v>За</v>
      </c>
      <c r="FM91" s="19">
        <f ca="1">IFERROR(__xludf.DUMMYFUNCTION("""COMPUTED_VALUE"""),66)</f>
        <v>66</v>
      </c>
      <c r="FN91" s="19" t="str">
        <f ca="1">IFERROR(__xludf.DUMMYFUNCTION("""COMPUTED_VALUE"""),"Конопелько М. В.")</f>
        <v>Конопелько М. В.</v>
      </c>
      <c r="FO91" s="19" t="str">
        <f ca="1">IFERROR(__xludf.DUMMYFUNCTION("""COMPUTED_VALUE"""),"За")</f>
        <v>За</v>
      </c>
      <c r="FP91" s="19">
        <f ca="1">IFERROR(__xludf.DUMMYFUNCTION("""COMPUTED_VALUE"""),66)</f>
        <v>66</v>
      </c>
      <c r="FQ91" s="19" t="str">
        <f ca="1">IFERROR(__xludf.DUMMYFUNCTION("""COMPUTED_VALUE"""),"Конопелько М. В.")</f>
        <v>Конопелько М. В.</v>
      </c>
      <c r="FR91" s="19" t="str">
        <f ca="1">IFERROR(__xludf.DUMMYFUNCTION("""COMPUTED_VALUE"""),"За")</f>
        <v>За</v>
      </c>
      <c r="FS91" s="19">
        <f ca="1">IFERROR(__xludf.DUMMYFUNCTION("""COMPUTED_VALUE"""),66)</f>
        <v>66</v>
      </c>
      <c r="FT91" s="19" t="str">
        <f ca="1">IFERROR(__xludf.DUMMYFUNCTION("""COMPUTED_VALUE"""),"Конопелько М. В.")</f>
        <v>Конопелько М. В.</v>
      </c>
      <c r="FU91" s="19" t="str">
        <f ca="1">IFERROR(__xludf.DUMMYFUNCTION("""COMPUTED_VALUE"""),"За")</f>
        <v>За</v>
      </c>
      <c r="FV91" s="19">
        <f ca="1">IFERROR(__xludf.DUMMYFUNCTION("""COMPUTED_VALUE"""),66)</f>
        <v>66</v>
      </c>
      <c r="FW91" s="19" t="str">
        <f ca="1">IFERROR(__xludf.DUMMYFUNCTION("""COMPUTED_VALUE"""),"Конопелько М. В.")</f>
        <v>Конопелько М. В.</v>
      </c>
      <c r="FX91" s="19" t="str">
        <f ca="1">IFERROR(__xludf.DUMMYFUNCTION("""COMPUTED_VALUE"""),"За")</f>
        <v>За</v>
      </c>
      <c r="FY91" s="19">
        <f ca="1">IFERROR(__xludf.DUMMYFUNCTION("""COMPUTED_VALUE"""),66)</f>
        <v>66</v>
      </c>
      <c r="FZ91" s="19" t="str">
        <f ca="1">IFERROR(__xludf.DUMMYFUNCTION("""COMPUTED_VALUE"""),"Конопелько М. В.")</f>
        <v>Конопелько М. В.</v>
      </c>
      <c r="GA91" s="19" t="str">
        <f ca="1">IFERROR(__xludf.DUMMYFUNCTION("""COMPUTED_VALUE"""),"За")</f>
        <v>За</v>
      </c>
      <c r="GB91" s="19">
        <f ca="1">IFERROR(__xludf.DUMMYFUNCTION("""COMPUTED_VALUE"""),66)</f>
        <v>66</v>
      </c>
      <c r="GC91" s="19" t="str">
        <f ca="1">IFERROR(__xludf.DUMMYFUNCTION("""COMPUTED_VALUE"""),"Конопелько М. В.")</f>
        <v>Конопелько М. В.</v>
      </c>
      <c r="GD91" s="19" t="str">
        <f ca="1">IFERROR(__xludf.DUMMYFUNCTION("""COMPUTED_VALUE"""),"За")</f>
        <v>За</v>
      </c>
      <c r="GE91" s="19">
        <f ca="1">IFERROR(__xludf.DUMMYFUNCTION("""COMPUTED_VALUE"""),66)</f>
        <v>66</v>
      </c>
      <c r="GF91" s="19" t="str">
        <f ca="1">IFERROR(__xludf.DUMMYFUNCTION("""COMPUTED_VALUE"""),"Конопелько М. В.")</f>
        <v>Конопелько М. В.</v>
      </c>
      <c r="GG91" s="19" t="str">
        <f ca="1">IFERROR(__xludf.DUMMYFUNCTION("""COMPUTED_VALUE"""),"За")</f>
        <v>За</v>
      </c>
      <c r="GH91" s="19">
        <f ca="1">IFERROR(__xludf.DUMMYFUNCTION("""COMPUTED_VALUE"""),66)</f>
        <v>66</v>
      </c>
      <c r="GI91" s="19" t="str">
        <f ca="1">IFERROR(__xludf.DUMMYFUNCTION("""COMPUTED_VALUE"""),"Конопелько М. В.")</f>
        <v>Конопелько М. В.</v>
      </c>
      <c r="GJ91" s="19" t="str">
        <f ca="1">IFERROR(__xludf.DUMMYFUNCTION("""COMPUTED_VALUE"""),"За")</f>
        <v>За</v>
      </c>
      <c r="GK91" s="19">
        <f ca="1">IFERROR(__xludf.DUMMYFUNCTION("""COMPUTED_VALUE"""),66)</f>
        <v>66</v>
      </c>
      <c r="GL91" s="19" t="str">
        <f ca="1">IFERROR(__xludf.DUMMYFUNCTION("""COMPUTED_VALUE"""),"Конопелько М. В.")</f>
        <v>Конопелько М. В.</v>
      </c>
      <c r="GM91" s="19" t="str">
        <f ca="1">IFERROR(__xludf.DUMMYFUNCTION("""COMPUTED_VALUE"""),"За")</f>
        <v>За</v>
      </c>
      <c r="GN91" s="19">
        <f ca="1">IFERROR(__xludf.DUMMYFUNCTION("""COMPUTED_VALUE"""),66)</f>
        <v>66</v>
      </c>
      <c r="GO91" s="19" t="str">
        <f ca="1">IFERROR(__xludf.DUMMYFUNCTION("""COMPUTED_VALUE"""),"Конопелько М. В.")</f>
        <v>Конопелько М. В.</v>
      </c>
      <c r="GP91" s="19" t="str">
        <f ca="1">IFERROR(__xludf.DUMMYFUNCTION("""COMPUTED_VALUE"""),"За")</f>
        <v>За</v>
      </c>
      <c r="GQ91" s="19">
        <f ca="1">IFERROR(__xludf.DUMMYFUNCTION("""COMPUTED_VALUE"""),66)</f>
        <v>66</v>
      </c>
      <c r="GR91" s="19" t="str">
        <f ca="1">IFERROR(__xludf.DUMMYFUNCTION("""COMPUTED_VALUE"""),"Конопелько М. В.")</f>
        <v>Конопелько М. В.</v>
      </c>
      <c r="GS91" s="19" t="str">
        <f ca="1">IFERROR(__xludf.DUMMYFUNCTION("""COMPUTED_VALUE"""),"За")</f>
        <v>За</v>
      </c>
      <c r="GT91" s="19">
        <f ca="1">IFERROR(__xludf.DUMMYFUNCTION("""COMPUTED_VALUE"""),66)</f>
        <v>66</v>
      </c>
      <c r="GU91" s="19" t="str">
        <f ca="1">IFERROR(__xludf.DUMMYFUNCTION("""COMPUTED_VALUE"""),"Конопелько М. В.")</f>
        <v>Конопелько М. В.</v>
      </c>
      <c r="GV91" s="19" t="str">
        <f ca="1">IFERROR(__xludf.DUMMYFUNCTION("""COMPUTED_VALUE"""),"За")</f>
        <v>За</v>
      </c>
      <c r="GW91" s="19">
        <f ca="1">IFERROR(__xludf.DUMMYFUNCTION("""COMPUTED_VALUE"""),66)</f>
        <v>66</v>
      </c>
      <c r="GX91" s="19" t="str">
        <f ca="1">IFERROR(__xludf.DUMMYFUNCTION("""COMPUTED_VALUE"""),"Конопелько М. В.")</f>
        <v>Конопелько М. В.</v>
      </c>
      <c r="GY91" s="19" t="str">
        <f ca="1">IFERROR(__xludf.DUMMYFUNCTION("""COMPUTED_VALUE"""),"За")</f>
        <v>За</v>
      </c>
      <c r="GZ91" s="19">
        <f ca="1">IFERROR(__xludf.DUMMYFUNCTION("""COMPUTED_VALUE"""),66)</f>
        <v>66</v>
      </c>
      <c r="HA91" s="19" t="str">
        <f ca="1">IFERROR(__xludf.DUMMYFUNCTION("""COMPUTED_VALUE"""),"Конопелько М. В.")</f>
        <v>Конопелько М. В.</v>
      </c>
      <c r="HB91" s="19" t="str">
        <f ca="1">IFERROR(__xludf.DUMMYFUNCTION("""COMPUTED_VALUE"""),"За")</f>
        <v>За</v>
      </c>
      <c r="HC91" s="19">
        <f ca="1">IFERROR(__xludf.DUMMYFUNCTION("""COMPUTED_VALUE"""),66)</f>
        <v>66</v>
      </c>
      <c r="HD91" s="19" t="str">
        <f ca="1">IFERROR(__xludf.DUMMYFUNCTION("""COMPUTED_VALUE"""),"Конопелько М. В.")</f>
        <v>Конопелько М. В.</v>
      </c>
      <c r="HE91" s="19" t="str">
        <f ca="1">IFERROR(__xludf.DUMMYFUNCTION("""COMPUTED_VALUE"""),"За")</f>
        <v>За</v>
      </c>
      <c r="HF91" s="19">
        <f ca="1">IFERROR(__xludf.DUMMYFUNCTION("""COMPUTED_VALUE"""),66)</f>
        <v>66</v>
      </c>
      <c r="HG91" s="19" t="str">
        <f ca="1">IFERROR(__xludf.DUMMYFUNCTION("""COMPUTED_VALUE"""),"Конопелько М. В.")</f>
        <v>Конопелько М. В.</v>
      </c>
      <c r="HH91" s="19" t="str">
        <f ca="1">IFERROR(__xludf.DUMMYFUNCTION("""COMPUTED_VALUE"""),"За")</f>
        <v>За</v>
      </c>
      <c r="HI91" s="19">
        <f ca="1">IFERROR(__xludf.DUMMYFUNCTION("""COMPUTED_VALUE"""),66)</f>
        <v>66</v>
      </c>
      <c r="HJ91" s="19" t="str">
        <f ca="1">IFERROR(__xludf.DUMMYFUNCTION("""COMPUTED_VALUE"""),"Конопелько М. В.")</f>
        <v>Конопелько М. В.</v>
      </c>
      <c r="HK91" s="19" t="str">
        <f ca="1">IFERROR(__xludf.DUMMYFUNCTION("""COMPUTED_VALUE"""),"За")</f>
        <v>За</v>
      </c>
      <c r="HL91" s="19">
        <f ca="1">IFERROR(__xludf.DUMMYFUNCTION("""COMPUTED_VALUE"""),66)</f>
        <v>66</v>
      </c>
      <c r="HM91" s="19" t="str">
        <f ca="1">IFERROR(__xludf.DUMMYFUNCTION("""COMPUTED_VALUE"""),"Конопелько М. В.")</f>
        <v>Конопелько М. В.</v>
      </c>
      <c r="HN91" s="19" t="str">
        <f ca="1">IFERROR(__xludf.DUMMYFUNCTION("""COMPUTED_VALUE"""),"За")</f>
        <v>За</v>
      </c>
      <c r="HO91" s="19">
        <f ca="1">IFERROR(__xludf.DUMMYFUNCTION("""COMPUTED_VALUE"""),66)</f>
        <v>66</v>
      </c>
      <c r="HP91" s="19" t="str">
        <f ca="1">IFERROR(__xludf.DUMMYFUNCTION("""COMPUTED_VALUE"""),"Конопелько М. В.")</f>
        <v>Конопелько М. В.</v>
      </c>
      <c r="HQ91" s="19" t="str">
        <f ca="1">IFERROR(__xludf.DUMMYFUNCTION("""COMPUTED_VALUE"""),"За")</f>
        <v>За</v>
      </c>
      <c r="HR91" s="19">
        <f ca="1">IFERROR(__xludf.DUMMYFUNCTION("""COMPUTED_VALUE"""),66)</f>
        <v>66</v>
      </c>
      <c r="HS91" s="19" t="str">
        <f ca="1">IFERROR(__xludf.DUMMYFUNCTION("""COMPUTED_VALUE"""),"Конопелько М. В.")</f>
        <v>Конопелько М. В.</v>
      </c>
      <c r="HT91" s="19" t="str">
        <f ca="1">IFERROR(__xludf.DUMMYFUNCTION("""COMPUTED_VALUE"""),"За")</f>
        <v>За</v>
      </c>
      <c r="HU91" s="19">
        <f ca="1">IFERROR(__xludf.DUMMYFUNCTION("""COMPUTED_VALUE"""),66)</f>
        <v>66</v>
      </c>
      <c r="HV91" s="19" t="str">
        <f ca="1">IFERROR(__xludf.DUMMYFUNCTION("""COMPUTED_VALUE"""),"Конопелько М. В.")</f>
        <v>Конопелько М. В.</v>
      </c>
      <c r="HW91" s="19" t="str">
        <f ca="1">IFERROR(__xludf.DUMMYFUNCTION("""COMPUTED_VALUE"""),"За")</f>
        <v>За</v>
      </c>
      <c r="HX91" s="19">
        <f ca="1">IFERROR(__xludf.DUMMYFUNCTION("""COMPUTED_VALUE"""),66)</f>
        <v>66</v>
      </c>
      <c r="HY91" s="19" t="str">
        <f ca="1">IFERROR(__xludf.DUMMYFUNCTION("""COMPUTED_VALUE"""),"Конопелько М. В.")</f>
        <v>Конопелько М. В.</v>
      </c>
      <c r="HZ91" s="19" t="str">
        <f ca="1">IFERROR(__xludf.DUMMYFUNCTION("""COMPUTED_VALUE"""),"За")</f>
        <v>За</v>
      </c>
      <c r="IA91" s="19">
        <f ca="1">IFERROR(__xludf.DUMMYFUNCTION("""COMPUTED_VALUE"""),66)</f>
        <v>66</v>
      </c>
      <c r="IB91" s="19" t="str">
        <f ca="1">IFERROR(__xludf.DUMMYFUNCTION("""COMPUTED_VALUE"""),"Конопелько М. В.")</f>
        <v>Конопелько М. В.</v>
      </c>
      <c r="IC91" s="19" t="str">
        <f ca="1">IFERROR(__xludf.DUMMYFUNCTION("""COMPUTED_VALUE"""),"За")</f>
        <v>За</v>
      </c>
      <c r="ID91" s="19">
        <f ca="1">IFERROR(__xludf.DUMMYFUNCTION("""COMPUTED_VALUE"""),66)</f>
        <v>66</v>
      </c>
      <c r="IE91" s="19" t="str">
        <f ca="1">IFERROR(__xludf.DUMMYFUNCTION("""COMPUTED_VALUE"""),"Конопелько М. В.")</f>
        <v>Конопелько М. В.</v>
      </c>
      <c r="IF91" s="19" t="str">
        <f ca="1">IFERROR(__xludf.DUMMYFUNCTION("""COMPUTED_VALUE"""),"За")</f>
        <v>За</v>
      </c>
      <c r="IG91" s="19">
        <f ca="1">IFERROR(__xludf.DUMMYFUNCTION("""COMPUTED_VALUE"""),66)</f>
        <v>66</v>
      </c>
      <c r="IH91" s="19" t="str">
        <f ca="1">IFERROR(__xludf.DUMMYFUNCTION("""COMPUTED_VALUE"""),"Конопелько М. В.")</f>
        <v>Конопелько М. В.</v>
      </c>
      <c r="II91" s="19" t="str">
        <f ca="1">IFERROR(__xludf.DUMMYFUNCTION("""COMPUTED_VALUE"""),"За")</f>
        <v>За</v>
      </c>
      <c r="IJ91" s="19">
        <f ca="1">IFERROR(__xludf.DUMMYFUNCTION("""COMPUTED_VALUE"""),66)</f>
        <v>66</v>
      </c>
      <c r="IK91" s="19" t="str">
        <f ca="1">IFERROR(__xludf.DUMMYFUNCTION("""COMPUTED_VALUE"""),"Конопелько М. В.")</f>
        <v>Конопелько М. В.</v>
      </c>
      <c r="IL91" s="19" t="str">
        <f ca="1">IFERROR(__xludf.DUMMYFUNCTION("""COMPUTED_VALUE"""),"За")</f>
        <v>За</v>
      </c>
      <c r="IM91" s="19">
        <f ca="1">IFERROR(__xludf.DUMMYFUNCTION("""COMPUTED_VALUE"""),66)</f>
        <v>66</v>
      </c>
      <c r="IN91" s="19" t="str">
        <f ca="1">IFERROR(__xludf.DUMMYFUNCTION("""COMPUTED_VALUE"""),"Конопелько М. В.")</f>
        <v>Конопелько М. В.</v>
      </c>
      <c r="IO91" s="19" t="str">
        <f ca="1">IFERROR(__xludf.DUMMYFUNCTION("""COMPUTED_VALUE"""),"За")</f>
        <v>За</v>
      </c>
      <c r="IP91" s="19">
        <f ca="1">IFERROR(__xludf.DUMMYFUNCTION("""COMPUTED_VALUE"""),66)</f>
        <v>66</v>
      </c>
      <c r="IQ91" s="19" t="str">
        <f ca="1">IFERROR(__xludf.DUMMYFUNCTION("""COMPUTED_VALUE"""),"Конопелько М. В.")</f>
        <v>Конопелько М. В.</v>
      </c>
      <c r="IR91" s="19" t="str">
        <f ca="1">IFERROR(__xludf.DUMMYFUNCTION("""COMPUTED_VALUE"""),"За")</f>
        <v>За</v>
      </c>
      <c r="IS91" s="19">
        <f ca="1">IFERROR(__xludf.DUMMYFUNCTION("""COMPUTED_VALUE"""),66)</f>
        <v>66</v>
      </c>
      <c r="IT91" s="19" t="str">
        <f ca="1">IFERROR(__xludf.DUMMYFUNCTION("""COMPUTED_VALUE"""),"Конопелько М. В.")</f>
        <v>Конопелько М. В.</v>
      </c>
      <c r="IU91" s="19" t="str">
        <f ca="1">IFERROR(__xludf.DUMMYFUNCTION("""COMPUTED_VALUE"""),"За")</f>
        <v>За</v>
      </c>
      <c r="IV91" s="19">
        <f ca="1">IFERROR(__xludf.DUMMYFUNCTION("""COMPUTED_VALUE"""),66)</f>
        <v>66</v>
      </c>
      <c r="IW91" s="19" t="str">
        <f ca="1">IFERROR(__xludf.DUMMYFUNCTION("""COMPUTED_VALUE"""),"Конопелько М. В.")</f>
        <v>Конопелько М. В.</v>
      </c>
      <c r="IX91" s="19" t="str">
        <f ca="1">IFERROR(__xludf.DUMMYFUNCTION("""COMPUTED_VALUE"""),"За")</f>
        <v>За</v>
      </c>
      <c r="IY91" s="19">
        <f ca="1">IFERROR(__xludf.DUMMYFUNCTION("""COMPUTED_VALUE"""),66)</f>
        <v>66</v>
      </c>
      <c r="IZ91" s="19" t="str">
        <f ca="1">IFERROR(__xludf.DUMMYFUNCTION("""COMPUTED_VALUE"""),"Конопелько М. В.")</f>
        <v>Конопелько М. В.</v>
      </c>
      <c r="JA91" s="19" t="str">
        <f ca="1">IFERROR(__xludf.DUMMYFUNCTION("""COMPUTED_VALUE"""),"За")</f>
        <v>За</v>
      </c>
      <c r="JB91" s="19">
        <f ca="1">IFERROR(__xludf.DUMMYFUNCTION("""COMPUTED_VALUE"""),66)</f>
        <v>66</v>
      </c>
      <c r="JC91" s="19" t="str">
        <f ca="1">IFERROR(__xludf.DUMMYFUNCTION("""COMPUTED_VALUE"""),"Конопелько М. В.")</f>
        <v>Конопелько М. В.</v>
      </c>
      <c r="JD91" s="19" t="str">
        <f ca="1">IFERROR(__xludf.DUMMYFUNCTION("""COMPUTED_VALUE"""),"За")</f>
        <v>За</v>
      </c>
      <c r="JE91" s="19">
        <f ca="1">IFERROR(__xludf.DUMMYFUNCTION("""COMPUTED_VALUE"""),66)</f>
        <v>66</v>
      </c>
      <c r="JF91" s="19" t="str">
        <f ca="1">IFERROR(__xludf.DUMMYFUNCTION("""COMPUTED_VALUE"""),"Конопелько М. В.")</f>
        <v>Конопелько М. В.</v>
      </c>
      <c r="JG91" s="19" t="str">
        <f ca="1">IFERROR(__xludf.DUMMYFUNCTION("""COMPUTED_VALUE"""),"За")</f>
        <v>За</v>
      </c>
      <c r="JH91" s="19">
        <f ca="1">IFERROR(__xludf.DUMMYFUNCTION("""COMPUTED_VALUE"""),66)</f>
        <v>66</v>
      </c>
      <c r="JI91" s="19" t="str">
        <f ca="1">IFERROR(__xludf.DUMMYFUNCTION("""COMPUTED_VALUE"""),"Конопелько М. В.")</f>
        <v>Конопелько М. В.</v>
      </c>
      <c r="JJ91" s="19" t="str">
        <f ca="1">IFERROR(__xludf.DUMMYFUNCTION("""COMPUTED_VALUE"""),"За")</f>
        <v>За</v>
      </c>
      <c r="JK91" s="19">
        <f ca="1">IFERROR(__xludf.DUMMYFUNCTION("""COMPUTED_VALUE"""),66)</f>
        <v>66</v>
      </c>
      <c r="JL91" s="19" t="str">
        <f ca="1">IFERROR(__xludf.DUMMYFUNCTION("""COMPUTED_VALUE"""),"Конопелько М. В.")</f>
        <v>Конопелько М. В.</v>
      </c>
      <c r="JM91" s="19" t="str">
        <f ca="1">IFERROR(__xludf.DUMMYFUNCTION("""COMPUTED_VALUE"""),"За")</f>
        <v>За</v>
      </c>
      <c r="JN91" s="19">
        <f ca="1">IFERROR(__xludf.DUMMYFUNCTION("""COMPUTED_VALUE"""),66)</f>
        <v>66</v>
      </c>
      <c r="JO91" s="19" t="str">
        <f ca="1">IFERROR(__xludf.DUMMYFUNCTION("""COMPUTED_VALUE"""),"Конопелько М. В.")</f>
        <v>Конопелько М. В.</v>
      </c>
      <c r="JP91" s="19" t="str">
        <f ca="1">IFERROR(__xludf.DUMMYFUNCTION("""COMPUTED_VALUE"""),"За")</f>
        <v>За</v>
      </c>
      <c r="JQ91" s="19">
        <f ca="1">IFERROR(__xludf.DUMMYFUNCTION("""COMPUTED_VALUE"""),66)</f>
        <v>66</v>
      </c>
      <c r="JR91" s="19" t="str">
        <f ca="1">IFERROR(__xludf.DUMMYFUNCTION("""COMPUTED_VALUE"""),"Конопелько М. В.")</f>
        <v>Конопелько М. В.</v>
      </c>
      <c r="JS91" s="19" t="str">
        <f ca="1">IFERROR(__xludf.DUMMYFUNCTION("""COMPUTED_VALUE"""),"За")</f>
        <v>За</v>
      </c>
      <c r="JT91" s="19">
        <f ca="1">IFERROR(__xludf.DUMMYFUNCTION("""COMPUTED_VALUE"""),66)</f>
        <v>66</v>
      </c>
      <c r="JU91" s="19" t="str">
        <f ca="1">IFERROR(__xludf.DUMMYFUNCTION("""COMPUTED_VALUE"""),"Конопелько М. В.")</f>
        <v>Конопелько М. В.</v>
      </c>
      <c r="JV91" s="19" t="str">
        <f ca="1">IFERROR(__xludf.DUMMYFUNCTION("""COMPUTED_VALUE"""),"За")</f>
        <v>За</v>
      </c>
      <c r="JW91" s="19">
        <f ca="1">IFERROR(__xludf.DUMMYFUNCTION("""COMPUTED_VALUE"""),66)</f>
        <v>66</v>
      </c>
      <c r="JX91" s="19" t="str">
        <f ca="1">IFERROR(__xludf.DUMMYFUNCTION("""COMPUTED_VALUE"""),"Конопелько М. В.")</f>
        <v>Конопелько М. В.</v>
      </c>
      <c r="JY91" s="19" t="str">
        <f ca="1">IFERROR(__xludf.DUMMYFUNCTION("""COMPUTED_VALUE"""),"За")</f>
        <v>За</v>
      </c>
      <c r="JZ91" s="19">
        <f ca="1">IFERROR(__xludf.DUMMYFUNCTION("""COMPUTED_VALUE"""),66)</f>
        <v>66</v>
      </c>
      <c r="KA91" s="19" t="str">
        <f ca="1">IFERROR(__xludf.DUMMYFUNCTION("""COMPUTED_VALUE"""),"Конопелько М. В.")</f>
        <v>Конопелько М. В.</v>
      </c>
      <c r="KB91" s="19" t="str">
        <f ca="1">IFERROR(__xludf.DUMMYFUNCTION("""COMPUTED_VALUE"""),"За")</f>
        <v>За</v>
      </c>
      <c r="KC91" s="19">
        <f ca="1">IFERROR(__xludf.DUMMYFUNCTION("""COMPUTED_VALUE"""),66)</f>
        <v>66</v>
      </c>
      <c r="KD91" s="19" t="str">
        <f ca="1">IFERROR(__xludf.DUMMYFUNCTION("""COMPUTED_VALUE"""),"Конопелько М. В.")</f>
        <v>Конопелько М. В.</v>
      </c>
      <c r="KE91" s="19" t="str">
        <f ca="1">IFERROR(__xludf.DUMMYFUNCTION("""COMPUTED_VALUE"""),"За")</f>
        <v>За</v>
      </c>
      <c r="KF91" s="19">
        <f ca="1">IFERROR(__xludf.DUMMYFUNCTION("""COMPUTED_VALUE"""),66)</f>
        <v>66</v>
      </c>
      <c r="KG91" s="19" t="str">
        <f ca="1">IFERROR(__xludf.DUMMYFUNCTION("""COMPUTED_VALUE"""),"Конопелько М. В.")</f>
        <v>Конопелько М. В.</v>
      </c>
      <c r="KH91" s="19" t="str">
        <f ca="1">IFERROR(__xludf.DUMMYFUNCTION("""COMPUTED_VALUE"""),"За")</f>
        <v>За</v>
      </c>
      <c r="KI91" s="19">
        <f ca="1">IFERROR(__xludf.DUMMYFUNCTION("""COMPUTED_VALUE"""),66)</f>
        <v>66</v>
      </c>
      <c r="KJ91" s="19" t="str">
        <f ca="1">IFERROR(__xludf.DUMMYFUNCTION("""COMPUTED_VALUE"""),"Конопелько М. В.")</f>
        <v>Конопелько М. В.</v>
      </c>
      <c r="KK91" s="19" t="str">
        <f ca="1">IFERROR(__xludf.DUMMYFUNCTION("""COMPUTED_VALUE"""),"За")</f>
        <v>За</v>
      </c>
      <c r="KL91" s="19">
        <f ca="1">IFERROR(__xludf.DUMMYFUNCTION("""COMPUTED_VALUE"""),66)</f>
        <v>66</v>
      </c>
      <c r="KM91" s="19" t="str">
        <f ca="1">IFERROR(__xludf.DUMMYFUNCTION("""COMPUTED_VALUE"""),"Конопелько М. В.")</f>
        <v>Конопелько М. В.</v>
      </c>
      <c r="KN91" s="19" t="str">
        <f ca="1">IFERROR(__xludf.DUMMYFUNCTION("""COMPUTED_VALUE"""),"За")</f>
        <v>За</v>
      </c>
      <c r="KO91" s="19">
        <f ca="1">IFERROR(__xludf.DUMMYFUNCTION("""COMPUTED_VALUE"""),66)</f>
        <v>66</v>
      </c>
      <c r="KP91" s="19" t="str">
        <f ca="1">IFERROR(__xludf.DUMMYFUNCTION("""COMPUTED_VALUE"""),"Конопелько М. В.")</f>
        <v>Конопелько М. В.</v>
      </c>
      <c r="KQ91" s="19" t="str">
        <f ca="1">IFERROR(__xludf.DUMMYFUNCTION("""COMPUTED_VALUE"""),"За")</f>
        <v>За</v>
      </c>
      <c r="KR91" s="19">
        <f ca="1">IFERROR(__xludf.DUMMYFUNCTION("""COMPUTED_VALUE"""),66)</f>
        <v>66</v>
      </c>
      <c r="KS91" s="19" t="str">
        <f ca="1">IFERROR(__xludf.DUMMYFUNCTION("""COMPUTED_VALUE"""),"Конопелько М. В.")</f>
        <v>Конопелько М. В.</v>
      </c>
      <c r="KT91" s="19" t="str">
        <f ca="1">IFERROR(__xludf.DUMMYFUNCTION("""COMPUTED_VALUE"""),"Не голосував")</f>
        <v>Не голосував</v>
      </c>
      <c r="KU91" s="19">
        <f ca="1">IFERROR(__xludf.DUMMYFUNCTION("""COMPUTED_VALUE"""),66)</f>
        <v>66</v>
      </c>
      <c r="KV91" s="19" t="str">
        <f ca="1">IFERROR(__xludf.DUMMYFUNCTION("""COMPUTED_VALUE"""),"Конопелько М. В.")</f>
        <v>Конопелько М. В.</v>
      </c>
      <c r="KW91" s="19" t="str">
        <f ca="1">IFERROR(__xludf.DUMMYFUNCTION("""COMPUTED_VALUE"""),"За")</f>
        <v>За</v>
      </c>
      <c r="KX91" s="19">
        <f ca="1">IFERROR(__xludf.DUMMYFUNCTION("""COMPUTED_VALUE"""),66)</f>
        <v>66</v>
      </c>
      <c r="KY91" s="19" t="str">
        <f ca="1">IFERROR(__xludf.DUMMYFUNCTION("""COMPUTED_VALUE"""),"Конопелько М. В.")</f>
        <v>Конопелько М. В.</v>
      </c>
      <c r="KZ91" s="19" t="str">
        <f ca="1">IFERROR(__xludf.DUMMYFUNCTION("""COMPUTED_VALUE"""),"За")</f>
        <v>За</v>
      </c>
      <c r="LA91" s="19">
        <f ca="1">IFERROR(__xludf.DUMMYFUNCTION("""COMPUTED_VALUE"""),66)</f>
        <v>66</v>
      </c>
      <c r="LB91" s="19" t="str">
        <f ca="1">IFERROR(__xludf.DUMMYFUNCTION("""COMPUTED_VALUE"""),"Конопелько М. В.")</f>
        <v>Конопелько М. В.</v>
      </c>
      <c r="LC91" s="19" t="str">
        <f ca="1">IFERROR(__xludf.DUMMYFUNCTION("""COMPUTED_VALUE"""),"За")</f>
        <v>За</v>
      </c>
      <c r="LD91" s="19">
        <f ca="1">IFERROR(__xludf.DUMMYFUNCTION("""COMPUTED_VALUE"""),66)</f>
        <v>66</v>
      </c>
      <c r="LE91" s="19" t="str">
        <f ca="1">IFERROR(__xludf.DUMMYFUNCTION("""COMPUTED_VALUE"""),"Конопелько М. В.")</f>
        <v>Конопелько М. В.</v>
      </c>
      <c r="LF91" s="19" t="str">
        <f ca="1">IFERROR(__xludf.DUMMYFUNCTION("""COMPUTED_VALUE"""),"За")</f>
        <v>За</v>
      </c>
      <c r="LG91" s="19">
        <f ca="1">IFERROR(__xludf.DUMMYFUNCTION("""COMPUTED_VALUE"""),66)</f>
        <v>66</v>
      </c>
      <c r="LH91" s="19" t="str">
        <f ca="1">IFERROR(__xludf.DUMMYFUNCTION("""COMPUTED_VALUE"""),"Конопелько М. В.")</f>
        <v>Конопелько М. В.</v>
      </c>
      <c r="LI91" s="19" t="str">
        <f ca="1">IFERROR(__xludf.DUMMYFUNCTION("""COMPUTED_VALUE"""),"За")</f>
        <v>За</v>
      </c>
      <c r="LJ91" s="19">
        <f ca="1">IFERROR(__xludf.DUMMYFUNCTION("""COMPUTED_VALUE"""),66)</f>
        <v>66</v>
      </c>
      <c r="LK91" s="19" t="str">
        <f ca="1">IFERROR(__xludf.DUMMYFUNCTION("""COMPUTED_VALUE"""),"Конопелько М. В.")</f>
        <v>Конопелько М. В.</v>
      </c>
      <c r="LL91" s="19" t="str">
        <f ca="1">IFERROR(__xludf.DUMMYFUNCTION("""COMPUTED_VALUE"""),"Не голосував")</f>
        <v>Не голосував</v>
      </c>
      <c r="LM91" s="19">
        <f ca="1">IFERROR(__xludf.DUMMYFUNCTION("""COMPUTED_VALUE"""),66)</f>
        <v>66</v>
      </c>
      <c r="LN91" s="19" t="str">
        <f ca="1">IFERROR(__xludf.DUMMYFUNCTION("""COMPUTED_VALUE"""),"Конопелько М. В.")</f>
        <v>Конопелько М. В.</v>
      </c>
      <c r="LO91" s="19" t="str">
        <f ca="1">IFERROR(__xludf.DUMMYFUNCTION("""COMPUTED_VALUE"""),"Не голосував")</f>
        <v>Не голосував</v>
      </c>
      <c r="LP91" s="19">
        <f ca="1">IFERROR(__xludf.DUMMYFUNCTION("""COMPUTED_VALUE"""),66)</f>
        <v>66</v>
      </c>
      <c r="LQ91" s="19" t="str">
        <f ca="1">IFERROR(__xludf.DUMMYFUNCTION("""COMPUTED_VALUE"""),"Конопелько М. В.")</f>
        <v>Конопелько М. В.</v>
      </c>
      <c r="LR91" s="19" t="str">
        <f ca="1">IFERROR(__xludf.DUMMYFUNCTION("""COMPUTED_VALUE"""),"За")</f>
        <v>За</v>
      </c>
      <c r="LS91" s="19">
        <f ca="1">IFERROR(__xludf.DUMMYFUNCTION("""COMPUTED_VALUE"""),66)</f>
        <v>66</v>
      </c>
      <c r="LT91" s="19" t="str">
        <f ca="1">IFERROR(__xludf.DUMMYFUNCTION("""COMPUTED_VALUE"""),"Конопелько М. В.")</f>
        <v>Конопелько М. В.</v>
      </c>
      <c r="LU91" s="19" t="str">
        <f ca="1">IFERROR(__xludf.DUMMYFUNCTION("""COMPUTED_VALUE"""),"За")</f>
        <v>За</v>
      </c>
      <c r="LV91" s="19">
        <f ca="1">IFERROR(__xludf.DUMMYFUNCTION("""COMPUTED_VALUE"""),66)</f>
        <v>66</v>
      </c>
      <c r="LW91" s="19" t="str">
        <f ca="1">IFERROR(__xludf.DUMMYFUNCTION("""COMPUTED_VALUE"""),"Конопелько М. В.")</f>
        <v>Конопелько М. В.</v>
      </c>
      <c r="LX91" s="19" t="str">
        <f ca="1">IFERROR(__xludf.DUMMYFUNCTION("""COMPUTED_VALUE"""),"За")</f>
        <v>За</v>
      </c>
      <c r="LY91" s="19">
        <f ca="1">IFERROR(__xludf.DUMMYFUNCTION("""COMPUTED_VALUE"""),66)</f>
        <v>66</v>
      </c>
      <c r="LZ91" s="19" t="str">
        <f ca="1">IFERROR(__xludf.DUMMYFUNCTION("""COMPUTED_VALUE"""),"Конопелько М. В.")</f>
        <v>Конопелько М. В.</v>
      </c>
      <c r="MA91" s="19" t="str">
        <f ca="1">IFERROR(__xludf.DUMMYFUNCTION("""COMPUTED_VALUE"""),"За")</f>
        <v>За</v>
      </c>
      <c r="MB91" s="19">
        <f ca="1">IFERROR(__xludf.DUMMYFUNCTION("""COMPUTED_VALUE"""),66)</f>
        <v>66</v>
      </c>
      <c r="MC91" s="19" t="str">
        <f ca="1">IFERROR(__xludf.DUMMYFUNCTION("""COMPUTED_VALUE"""),"Конопелько М. В.")</f>
        <v>Конопелько М. В.</v>
      </c>
      <c r="MD91" s="19" t="str">
        <f ca="1">IFERROR(__xludf.DUMMYFUNCTION("""COMPUTED_VALUE"""),"За")</f>
        <v>За</v>
      </c>
      <c r="ME91" s="19">
        <f ca="1">IFERROR(__xludf.DUMMYFUNCTION("""COMPUTED_VALUE"""),66)</f>
        <v>66</v>
      </c>
      <c r="MF91" s="19" t="str">
        <f ca="1">IFERROR(__xludf.DUMMYFUNCTION("""COMPUTED_VALUE"""),"Конопелько М. В.")</f>
        <v>Конопелько М. В.</v>
      </c>
      <c r="MG91" s="19" t="str">
        <f ca="1">IFERROR(__xludf.DUMMYFUNCTION("""COMPUTED_VALUE"""),"За")</f>
        <v>За</v>
      </c>
      <c r="MH91" s="19">
        <f ca="1">IFERROR(__xludf.DUMMYFUNCTION("""COMPUTED_VALUE"""),66)</f>
        <v>66</v>
      </c>
      <c r="MI91" s="19" t="str">
        <f ca="1">IFERROR(__xludf.DUMMYFUNCTION("""COMPUTED_VALUE"""),"Конопелько М. В.")</f>
        <v>Конопелько М. В.</v>
      </c>
      <c r="MJ91" s="19" t="str">
        <f ca="1">IFERROR(__xludf.DUMMYFUNCTION("""COMPUTED_VALUE"""),"За")</f>
        <v>За</v>
      </c>
      <c r="MK91" s="19">
        <f ca="1">IFERROR(__xludf.DUMMYFUNCTION("""COMPUTED_VALUE"""),66)</f>
        <v>66</v>
      </c>
      <c r="ML91" s="19" t="str">
        <f ca="1">IFERROR(__xludf.DUMMYFUNCTION("""COMPUTED_VALUE"""),"Конопелько М. В.")</f>
        <v>Конопелько М. В.</v>
      </c>
      <c r="MM91" s="19" t="str">
        <f ca="1">IFERROR(__xludf.DUMMYFUNCTION("""COMPUTED_VALUE"""),"За")</f>
        <v>За</v>
      </c>
      <c r="MN91" s="19">
        <f ca="1">IFERROR(__xludf.DUMMYFUNCTION("""COMPUTED_VALUE"""),66)</f>
        <v>66</v>
      </c>
      <c r="MO91" s="19" t="str">
        <f ca="1">IFERROR(__xludf.DUMMYFUNCTION("""COMPUTED_VALUE"""),"Конопелько М. В.")</f>
        <v>Конопелько М. В.</v>
      </c>
      <c r="MP91" s="19" t="str">
        <f ca="1">IFERROR(__xludf.DUMMYFUNCTION("""COMPUTED_VALUE"""),"За")</f>
        <v>За</v>
      </c>
      <c r="MQ91" s="19">
        <f ca="1">IFERROR(__xludf.DUMMYFUNCTION("""COMPUTED_VALUE"""),66)</f>
        <v>66</v>
      </c>
      <c r="MR91" s="19" t="str">
        <f ca="1">IFERROR(__xludf.DUMMYFUNCTION("""COMPUTED_VALUE"""),"Конопелько М. В.")</f>
        <v>Конопелько М. В.</v>
      </c>
      <c r="MS91" s="19" t="str">
        <f ca="1">IFERROR(__xludf.DUMMYFUNCTION("""COMPUTED_VALUE"""),"За")</f>
        <v>За</v>
      </c>
      <c r="MT91" s="19">
        <f ca="1">IFERROR(__xludf.DUMMYFUNCTION("""COMPUTED_VALUE"""),66)</f>
        <v>66</v>
      </c>
      <c r="MU91" s="19" t="str">
        <f ca="1">IFERROR(__xludf.DUMMYFUNCTION("""COMPUTED_VALUE"""),"Конопелько М. В.")</f>
        <v>Конопелько М. В.</v>
      </c>
      <c r="MV91" s="19" t="str">
        <f ca="1">IFERROR(__xludf.DUMMYFUNCTION("""COMPUTED_VALUE"""),"За")</f>
        <v>За</v>
      </c>
      <c r="MW91" s="19">
        <f ca="1">IFERROR(__xludf.DUMMYFUNCTION("""COMPUTED_VALUE"""),66)</f>
        <v>66</v>
      </c>
      <c r="MX91" s="19" t="str">
        <f ca="1">IFERROR(__xludf.DUMMYFUNCTION("""COMPUTED_VALUE"""),"Конопелько М. В.")</f>
        <v>Конопелько М. В.</v>
      </c>
      <c r="MY91" s="19" t="str">
        <f ca="1">IFERROR(__xludf.DUMMYFUNCTION("""COMPUTED_VALUE"""),"За")</f>
        <v>За</v>
      </c>
      <c r="MZ91" s="19">
        <f ca="1">IFERROR(__xludf.DUMMYFUNCTION("""COMPUTED_VALUE"""),66)</f>
        <v>66</v>
      </c>
      <c r="NA91" s="19" t="str">
        <f ca="1">IFERROR(__xludf.DUMMYFUNCTION("""COMPUTED_VALUE"""),"Конопелько М. В.")</f>
        <v>Конопелько М. В.</v>
      </c>
      <c r="NB91" s="19" t="str">
        <f ca="1">IFERROR(__xludf.DUMMYFUNCTION("""COMPUTED_VALUE"""),"За")</f>
        <v>За</v>
      </c>
      <c r="NC91" s="19">
        <f ca="1">IFERROR(__xludf.DUMMYFUNCTION("""COMPUTED_VALUE"""),66)</f>
        <v>66</v>
      </c>
      <c r="ND91" s="19" t="str">
        <f ca="1">IFERROR(__xludf.DUMMYFUNCTION("""COMPUTED_VALUE"""),"Конопелько М. В.")</f>
        <v>Конопелько М. В.</v>
      </c>
      <c r="NE91" s="19" t="str">
        <f ca="1">IFERROR(__xludf.DUMMYFUNCTION("""COMPUTED_VALUE"""),"За")</f>
        <v>За</v>
      </c>
      <c r="NF91" s="19">
        <f ca="1">IFERROR(__xludf.DUMMYFUNCTION("""COMPUTED_VALUE"""),66)</f>
        <v>66</v>
      </c>
      <c r="NG91" s="19" t="str">
        <f ca="1">IFERROR(__xludf.DUMMYFUNCTION("""COMPUTED_VALUE"""),"Конопелько М. В.")</f>
        <v>Конопелько М. В.</v>
      </c>
      <c r="NH91" s="19" t="str">
        <f ca="1">IFERROR(__xludf.DUMMYFUNCTION("""COMPUTED_VALUE"""),"За")</f>
        <v>За</v>
      </c>
      <c r="NI91" s="19">
        <f ca="1">IFERROR(__xludf.DUMMYFUNCTION("""COMPUTED_VALUE"""),66)</f>
        <v>66</v>
      </c>
      <c r="NJ91" s="19" t="str">
        <f ca="1">IFERROR(__xludf.DUMMYFUNCTION("""COMPUTED_VALUE"""),"Конопелько М. В.")</f>
        <v>Конопелько М. В.</v>
      </c>
      <c r="NK91" s="19" t="str">
        <f ca="1">IFERROR(__xludf.DUMMYFUNCTION("""COMPUTED_VALUE"""),"За")</f>
        <v>За</v>
      </c>
      <c r="NL91" s="19">
        <f ca="1">IFERROR(__xludf.DUMMYFUNCTION("""COMPUTED_VALUE"""),66)</f>
        <v>66</v>
      </c>
      <c r="NM91" s="19" t="str">
        <f ca="1">IFERROR(__xludf.DUMMYFUNCTION("""COMPUTED_VALUE"""),"Конопелько М. В.")</f>
        <v>Конопелько М. В.</v>
      </c>
      <c r="NN91" s="19" t="str">
        <f ca="1">IFERROR(__xludf.DUMMYFUNCTION("""COMPUTED_VALUE"""),"За")</f>
        <v>За</v>
      </c>
      <c r="NO91" s="19">
        <f ca="1">IFERROR(__xludf.DUMMYFUNCTION("""COMPUTED_VALUE"""),66)</f>
        <v>66</v>
      </c>
      <c r="NP91" s="19" t="str">
        <f ca="1">IFERROR(__xludf.DUMMYFUNCTION("""COMPUTED_VALUE"""),"Конопелько М. В.")</f>
        <v>Конопелько М. В.</v>
      </c>
      <c r="NQ91" s="19" t="str">
        <f ca="1">IFERROR(__xludf.DUMMYFUNCTION("""COMPUTED_VALUE"""),"Не голосував")</f>
        <v>Не голосував</v>
      </c>
      <c r="NR91" s="19">
        <f ca="1">IFERROR(__xludf.DUMMYFUNCTION("""COMPUTED_VALUE"""),66)</f>
        <v>66</v>
      </c>
      <c r="NS91" s="19" t="str">
        <f ca="1">IFERROR(__xludf.DUMMYFUNCTION("""COMPUTED_VALUE"""),"Конопелько М. В.")</f>
        <v>Конопелько М. В.</v>
      </c>
      <c r="NT91" s="19" t="str">
        <f ca="1">IFERROR(__xludf.DUMMYFUNCTION("""COMPUTED_VALUE"""),"Утримався")</f>
        <v>Утримався</v>
      </c>
      <c r="NU91" s="19">
        <f ca="1">IFERROR(__xludf.DUMMYFUNCTION("""COMPUTED_VALUE"""),66)</f>
        <v>66</v>
      </c>
      <c r="NV91" s="19" t="str">
        <f ca="1">IFERROR(__xludf.DUMMYFUNCTION("""COMPUTED_VALUE"""),"Конопелько М. В.")</f>
        <v>Конопелько М. В.</v>
      </c>
      <c r="NW91" s="19" t="str">
        <f ca="1">IFERROR(__xludf.DUMMYFUNCTION("""COMPUTED_VALUE"""),"Утримався")</f>
        <v>Утримався</v>
      </c>
      <c r="NX91" s="19">
        <f ca="1">IFERROR(__xludf.DUMMYFUNCTION("""COMPUTED_VALUE"""),66)</f>
        <v>66</v>
      </c>
      <c r="NY91" s="19" t="str">
        <f ca="1">IFERROR(__xludf.DUMMYFUNCTION("""COMPUTED_VALUE"""),"Конопелько М. В.")</f>
        <v>Конопелько М. В.</v>
      </c>
      <c r="NZ91" s="19" t="str">
        <f ca="1">IFERROR(__xludf.DUMMYFUNCTION("""COMPUTED_VALUE"""),"За")</f>
        <v>За</v>
      </c>
      <c r="OA91" s="19">
        <f ca="1">IFERROR(__xludf.DUMMYFUNCTION("""COMPUTED_VALUE"""),66)</f>
        <v>66</v>
      </c>
      <c r="OB91" s="19" t="str">
        <f ca="1">IFERROR(__xludf.DUMMYFUNCTION("""COMPUTED_VALUE"""),"Конопелько М. В.")</f>
        <v>Конопелько М. В.</v>
      </c>
      <c r="OC91" s="19" t="str">
        <f ca="1">IFERROR(__xludf.DUMMYFUNCTION("""COMPUTED_VALUE"""),"Не голосував")</f>
        <v>Не голосував</v>
      </c>
      <c r="OD91" s="19">
        <f ca="1">IFERROR(__xludf.DUMMYFUNCTION("""COMPUTED_VALUE"""),66)</f>
        <v>66</v>
      </c>
      <c r="OE91" s="19" t="str">
        <f ca="1">IFERROR(__xludf.DUMMYFUNCTION("""COMPUTED_VALUE"""),"Конопелько М. В.")</f>
        <v>Конопелько М. В.</v>
      </c>
      <c r="OF91" s="19" t="str">
        <f ca="1">IFERROR(__xludf.DUMMYFUNCTION("""COMPUTED_VALUE"""),"За")</f>
        <v>За</v>
      </c>
      <c r="OG91" s="19">
        <f ca="1">IFERROR(__xludf.DUMMYFUNCTION("""COMPUTED_VALUE"""),66)</f>
        <v>66</v>
      </c>
      <c r="OH91" s="19" t="str">
        <f ca="1">IFERROR(__xludf.DUMMYFUNCTION("""COMPUTED_VALUE"""),"Конопелько М. В.")</f>
        <v>Конопелько М. В.</v>
      </c>
      <c r="OI91" s="19" t="str">
        <f ca="1">IFERROR(__xludf.DUMMYFUNCTION("""COMPUTED_VALUE"""),"За")</f>
        <v>За</v>
      </c>
      <c r="OJ91" s="19">
        <f ca="1">IFERROR(__xludf.DUMMYFUNCTION("""COMPUTED_VALUE"""),66)</f>
        <v>66</v>
      </c>
      <c r="OK91" s="19" t="str">
        <f ca="1">IFERROR(__xludf.DUMMYFUNCTION("""COMPUTED_VALUE"""),"Конопелько М. В.")</f>
        <v>Конопелько М. В.</v>
      </c>
      <c r="OL91" s="19" t="str">
        <f ca="1">IFERROR(__xludf.DUMMYFUNCTION("""COMPUTED_VALUE"""),"За")</f>
        <v>За</v>
      </c>
      <c r="OM91" s="19">
        <f ca="1">IFERROR(__xludf.DUMMYFUNCTION("""COMPUTED_VALUE"""),66)</f>
        <v>66</v>
      </c>
      <c r="ON91" s="19" t="str">
        <f ca="1">IFERROR(__xludf.DUMMYFUNCTION("""COMPUTED_VALUE"""),"Конопелько М. В.")</f>
        <v>Конопелько М. В.</v>
      </c>
      <c r="OO91" s="19" t="str">
        <f ca="1">IFERROR(__xludf.DUMMYFUNCTION("""COMPUTED_VALUE"""),"Не голосував")</f>
        <v>Не голосував</v>
      </c>
      <c r="OP91" s="19">
        <f ca="1">IFERROR(__xludf.DUMMYFUNCTION("""COMPUTED_VALUE"""),66)</f>
        <v>66</v>
      </c>
      <c r="OQ91" s="19" t="str">
        <f ca="1">IFERROR(__xludf.DUMMYFUNCTION("""COMPUTED_VALUE"""),"Конопелько М. В.")</f>
        <v>Конопелько М. В.</v>
      </c>
      <c r="OR91" s="19" t="str">
        <f ca="1">IFERROR(__xludf.DUMMYFUNCTION("""COMPUTED_VALUE"""),"За")</f>
        <v>За</v>
      </c>
      <c r="OS91" s="19">
        <f ca="1">IFERROR(__xludf.DUMMYFUNCTION("""COMPUTED_VALUE"""),66)</f>
        <v>66</v>
      </c>
      <c r="OT91" s="19" t="str">
        <f ca="1">IFERROR(__xludf.DUMMYFUNCTION("""COMPUTED_VALUE"""),"Конопелько М. В.")</f>
        <v>Конопелько М. В.</v>
      </c>
      <c r="OU91" s="19" t="str">
        <f ca="1">IFERROR(__xludf.DUMMYFUNCTION("""COMPUTED_VALUE"""),"За")</f>
        <v>За</v>
      </c>
      <c r="OV91" s="19">
        <f ca="1">IFERROR(__xludf.DUMMYFUNCTION("""COMPUTED_VALUE"""),66)</f>
        <v>66</v>
      </c>
      <c r="OW91" s="19" t="str">
        <f ca="1">IFERROR(__xludf.DUMMYFUNCTION("""COMPUTED_VALUE"""),"Конопелько М. В.")</f>
        <v>Конопелько М. В.</v>
      </c>
      <c r="OX91" s="19" t="str">
        <f ca="1">IFERROR(__xludf.DUMMYFUNCTION("""COMPUTED_VALUE"""),"За")</f>
        <v>За</v>
      </c>
      <c r="OY91" s="19">
        <f ca="1">IFERROR(__xludf.DUMMYFUNCTION("""COMPUTED_VALUE"""),66)</f>
        <v>66</v>
      </c>
      <c r="OZ91" s="19" t="str">
        <f ca="1">IFERROR(__xludf.DUMMYFUNCTION("""COMPUTED_VALUE"""),"Конопелько М. В.")</f>
        <v>Конопелько М. В.</v>
      </c>
      <c r="PA91" s="19" t="str">
        <f ca="1">IFERROR(__xludf.DUMMYFUNCTION("""COMPUTED_VALUE"""),"За")</f>
        <v>За</v>
      </c>
      <c r="PB91" s="19">
        <f ca="1">IFERROR(__xludf.DUMMYFUNCTION("""COMPUTED_VALUE"""),66)</f>
        <v>66</v>
      </c>
      <c r="PC91" s="19" t="str">
        <f ca="1">IFERROR(__xludf.DUMMYFUNCTION("""COMPUTED_VALUE"""),"Конопелько М. В.")</f>
        <v>Конопелько М. В.</v>
      </c>
      <c r="PD91" s="19" t="str">
        <f ca="1">IFERROR(__xludf.DUMMYFUNCTION("""COMPUTED_VALUE"""),"За")</f>
        <v>За</v>
      </c>
      <c r="PE91" s="19">
        <f ca="1">IFERROR(__xludf.DUMMYFUNCTION("""COMPUTED_VALUE"""),66)</f>
        <v>66</v>
      </c>
      <c r="PF91" s="19" t="str">
        <f ca="1">IFERROR(__xludf.DUMMYFUNCTION("""COMPUTED_VALUE"""),"Конопелько М. В.")</f>
        <v>Конопелько М. В.</v>
      </c>
      <c r="PG91" s="19" t="str">
        <f ca="1">IFERROR(__xludf.DUMMYFUNCTION("""COMPUTED_VALUE"""),"За")</f>
        <v>За</v>
      </c>
      <c r="PH91" s="19">
        <f ca="1">IFERROR(__xludf.DUMMYFUNCTION("""COMPUTED_VALUE"""),66)</f>
        <v>66</v>
      </c>
      <c r="PI91" s="19" t="str">
        <f ca="1">IFERROR(__xludf.DUMMYFUNCTION("""COMPUTED_VALUE"""),"Конопелько М. В.")</f>
        <v>Конопелько М. В.</v>
      </c>
      <c r="PJ91" s="19" t="str">
        <f ca="1">IFERROR(__xludf.DUMMYFUNCTION("""COMPUTED_VALUE"""),"За")</f>
        <v>За</v>
      </c>
      <c r="PK91" s="19">
        <f ca="1">IFERROR(__xludf.DUMMYFUNCTION("""COMPUTED_VALUE"""),66)</f>
        <v>66</v>
      </c>
      <c r="PL91" s="19" t="str">
        <f ca="1">IFERROR(__xludf.DUMMYFUNCTION("""COMPUTED_VALUE"""),"Конопелько М. В.")</f>
        <v>Конопелько М. В.</v>
      </c>
      <c r="PM91" s="19" t="str">
        <f ca="1">IFERROR(__xludf.DUMMYFUNCTION("""COMPUTED_VALUE"""),"Утримався")</f>
        <v>Утримався</v>
      </c>
      <c r="PN91" s="19">
        <f ca="1">IFERROR(__xludf.DUMMYFUNCTION("""COMPUTED_VALUE"""),66)</f>
        <v>66</v>
      </c>
      <c r="PO91" s="19" t="str">
        <f ca="1">IFERROR(__xludf.DUMMYFUNCTION("""COMPUTED_VALUE"""),"Конопелько М. В.")</f>
        <v>Конопелько М. В.</v>
      </c>
      <c r="PP91" s="19" t="str">
        <f ca="1">IFERROR(__xludf.DUMMYFUNCTION("""COMPUTED_VALUE"""),"За")</f>
        <v>За</v>
      </c>
      <c r="PQ91" s="19">
        <f ca="1">IFERROR(__xludf.DUMMYFUNCTION("""COMPUTED_VALUE"""),66)</f>
        <v>66</v>
      </c>
      <c r="PR91" s="19" t="str">
        <f ca="1">IFERROR(__xludf.DUMMYFUNCTION("""COMPUTED_VALUE"""),"Конопелько М. В.")</f>
        <v>Конопелько М. В.</v>
      </c>
      <c r="PS91" s="19" t="str">
        <f ca="1">IFERROR(__xludf.DUMMYFUNCTION("""COMPUTED_VALUE"""),"Не голосував")</f>
        <v>Не голосував</v>
      </c>
      <c r="PT91" s="19">
        <f ca="1">IFERROR(__xludf.DUMMYFUNCTION("""COMPUTED_VALUE"""),66)</f>
        <v>66</v>
      </c>
      <c r="PU91" s="19" t="str">
        <f ca="1">IFERROR(__xludf.DUMMYFUNCTION("""COMPUTED_VALUE"""),"Конопелько М. В.")</f>
        <v>Конопелько М. В.</v>
      </c>
      <c r="PV91" s="19" t="str">
        <f ca="1">IFERROR(__xludf.DUMMYFUNCTION("""COMPUTED_VALUE"""),"Не голосував")</f>
        <v>Не голосував</v>
      </c>
      <c r="PW91" s="19">
        <f ca="1">IFERROR(__xludf.DUMMYFUNCTION("""COMPUTED_VALUE"""),66)</f>
        <v>66</v>
      </c>
      <c r="PX91" s="19" t="str">
        <f ca="1">IFERROR(__xludf.DUMMYFUNCTION("""COMPUTED_VALUE"""),"Конопелько М. В.")</f>
        <v>Конопелько М. В.</v>
      </c>
      <c r="PY91" s="19" t="str">
        <f ca="1">IFERROR(__xludf.DUMMYFUNCTION("""COMPUTED_VALUE"""),"За")</f>
        <v>За</v>
      </c>
      <c r="PZ91" s="19">
        <f ca="1">IFERROR(__xludf.DUMMYFUNCTION("""COMPUTED_VALUE"""),66)</f>
        <v>66</v>
      </c>
      <c r="QA91" s="19" t="str">
        <f ca="1">IFERROR(__xludf.DUMMYFUNCTION("""COMPUTED_VALUE"""),"Конопелько М. В.")</f>
        <v>Конопелько М. В.</v>
      </c>
      <c r="QB91" s="19" t="str">
        <f ca="1">IFERROR(__xludf.DUMMYFUNCTION("""COMPUTED_VALUE"""),"За")</f>
        <v>За</v>
      </c>
      <c r="QC91" s="19">
        <f ca="1">IFERROR(__xludf.DUMMYFUNCTION("""COMPUTED_VALUE"""),66)</f>
        <v>66</v>
      </c>
      <c r="QD91" s="19" t="str">
        <f ca="1">IFERROR(__xludf.DUMMYFUNCTION("""COMPUTED_VALUE"""),"Конопелько М. В.")</f>
        <v>Конопелько М. В.</v>
      </c>
      <c r="QE91" s="19" t="str">
        <f ca="1">IFERROR(__xludf.DUMMYFUNCTION("""COMPUTED_VALUE"""),"Не голосував")</f>
        <v>Не голосував</v>
      </c>
      <c r="QF91" s="19">
        <f ca="1">IFERROR(__xludf.DUMMYFUNCTION("""COMPUTED_VALUE"""),66)</f>
        <v>66</v>
      </c>
      <c r="QG91" s="19" t="str">
        <f ca="1">IFERROR(__xludf.DUMMYFUNCTION("""COMPUTED_VALUE"""),"Конопелько М. В.")</f>
        <v>Конопелько М. В.</v>
      </c>
      <c r="QH91" s="19" t="str">
        <f ca="1">IFERROR(__xludf.DUMMYFUNCTION("""COMPUTED_VALUE"""),"Не голосував")</f>
        <v>Не голосував</v>
      </c>
      <c r="QI91" s="19">
        <f ca="1">IFERROR(__xludf.DUMMYFUNCTION("""COMPUTED_VALUE"""),66)</f>
        <v>66</v>
      </c>
      <c r="QJ91" s="19" t="str">
        <f ca="1">IFERROR(__xludf.DUMMYFUNCTION("""COMPUTED_VALUE"""),"Конопелько М. В.")</f>
        <v>Конопелько М. В.</v>
      </c>
      <c r="QK91" s="19" t="str">
        <f ca="1">IFERROR(__xludf.DUMMYFUNCTION("""COMPUTED_VALUE"""),"...")</f>
        <v>...</v>
      </c>
    </row>
    <row r="92" spans="1:453" ht="12.75">
      <c r="A92" s="17">
        <f ca="1">IFERROR(__xludf.DUMMYFUNCTION("""COMPUTED_VALUE"""),69)</f>
        <v>69</v>
      </c>
      <c r="B92" s="17" t="str">
        <f ca="1">IFERROR(__xludf.DUMMYFUNCTION("""COMPUTED_VALUE"""),"Кузьменко Є. А.")</f>
        <v>Кузьменко Є. А.</v>
      </c>
      <c r="C92" s="19" t="str">
        <f ca="1">IFERROR(__xludf.DUMMYFUNCTION("""COMPUTED_VALUE"""),"За")</f>
        <v>За</v>
      </c>
      <c r="D92" s="19">
        <f ca="1">IFERROR(__xludf.DUMMYFUNCTION("""COMPUTED_VALUE"""),69)</f>
        <v>69</v>
      </c>
      <c r="E92" s="19" t="str">
        <f ca="1">IFERROR(__xludf.DUMMYFUNCTION("""COMPUTED_VALUE"""),"Кузьменко Є. А.")</f>
        <v>Кузьменко Є. А.</v>
      </c>
      <c r="F92" s="19" t="str">
        <f ca="1">IFERROR(__xludf.DUMMYFUNCTION("""COMPUTED_VALUE"""),"За")</f>
        <v>За</v>
      </c>
      <c r="G92" s="19">
        <f ca="1">IFERROR(__xludf.DUMMYFUNCTION("""COMPUTED_VALUE"""),69)</f>
        <v>69</v>
      </c>
      <c r="H92" s="19" t="str">
        <f ca="1">IFERROR(__xludf.DUMMYFUNCTION("""COMPUTED_VALUE"""),"Кузьменко Є. А.")</f>
        <v>Кузьменко Є. А.</v>
      </c>
      <c r="I92" s="19" t="str">
        <f ca="1">IFERROR(__xludf.DUMMYFUNCTION("""COMPUTED_VALUE"""),"За")</f>
        <v>За</v>
      </c>
      <c r="J92" s="19">
        <f ca="1">IFERROR(__xludf.DUMMYFUNCTION("""COMPUTED_VALUE"""),69)</f>
        <v>69</v>
      </c>
      <c r="K92" s="19" t="str">
        <f ca="1">IFERROR(__xludf.DUMMYFUNCTION("""COMPUTED_VALUE"""),"Кузьменко Є. А.")</f>
        <v>Кузьменко Є. А.</v>
      </c>
      <c r="L92" s="19" t="str">
        <f ca="1">IFERROR(__xludf.DUMMYFUNCTION("""COMPUTED_VALUE"""),"За")</f>
        <v>За</v>
      </c>
      <c r="M92" s="19">
        <f ca="1">IFERROR(__xludf.DUMMYFUNCTION("""COMPUTED_VALUE"""),69)</f>
        <v>69</v>
      </c>
      <c r="N92" s="19" t="str">
        <f ca="1">IFERROR(__xludf.DUMMYFUNCTION("""COMPUTED_VALUE"""),"Кузьменко Є. А.")</f>
        <v>Кузьменко Є. А.</v>
      </c>
      <c r="O92" s="19" t="str">
        <f ca="1">IFERROR(__xludf.DUMMYFUNCTION("""COMPUTED_VALUE"""),"За")</f>
        <v>За</v>
      </c>
      <c r="P92" s="19">
        <f ca="1">IFERROR(__xludf.DUMMYFUNCTION("""COMPUTED_VALUE"""),69)</f>
        <v>69</v>
      </c>
      <c r="Q92" s="19" t="str">
        <f ca="1">IFERROR(__xludf.DUMMYFUNCTION("""COMPUTED_VALUE"""),"Кузьменко Є. А.")</f>
        <v>Кузьменко Є. А.</v>
      </c>
      <c r="R92" s="19" t="str">
        <f ca="1">IFERROR(__xludf.DUMMYFUNCTION("""COMPUTED_VALUE"""),"За")</f>
        <v>За</v>
      </c>
      <c r="S92" s="19">
        <f ca="1">IFERROR(__xludf.DUMMYFUNCTION("""COMPUTED_VALUE"""),69)</f>
        <v>69</v>
      </c>
      <c r="T92" s="19" t="str">
        <f ca="1">IFERROR(__xludf.DUMMYFUNCTION("""COMPUTED_VALUE"""),"Кузьменко Є. А.")</f>
        <v>Кузьменко Є. А.</v>
      </c>
      <c r="U92" s="19" t="str">
        <f ca="1">IFERROR(__xludf.DUMMYFUNCTION("""COMPUTED_VALUE"""),"...")</f>
        <v>...</v>
      </c>
      <c r="V92" s="19">
        <f ca="1">IFERROR(__xludf.DUMMYFUNCTION("""COMPUTED_VALUE"""),69)</f>
        <v>69</v>
      </c>
      <c r="W92" s="19" t="str">
        <f ca="1">IFERROR(__xludf.DUMMYFUNCTION("""COMPUTED_VALUE"""),"Кузьменко Є. А.")</f>
        <v>Кузьменко Є. А.</v>
      </c>
      <c r="X92" s="19" t="str">
        <f ca="1">IFERROR(__xludf.DUMMYFUNCTION("""COMPUTED_VALUE"""),"...")</f>
        <v>...</v>
      </c>
      <c r="Y92" s="19">
        <f ca="1">IFERROR(__xludf.DUMMYFUNCTION("""COMPUTED_VALUE"""),69)</f>
        <v>69</v>
      </c>
      <c r="Z92" s="19" t="str">
        <f ca="1">IFERROR(__xludf.DUMMYFUNCTION("""COMPUTED_VALUE"""),"Кузьменко Є. А.")</f>
        <v>Кузьменко Є. А.</v>
      </c>
      <c r="AA92" s="19" t="str">
        <f ca="1">IFERROR(__xludf.DUMMYFUNCTION("""COMPUTED_VALUE"""),"...")</f>
        <v>...</v>
      </c>
      <c r="AB92" s="19">
        <f ca="1">IFERROR(__xludf.DUMMYFUNCTION("""COMPUTED_VALUE"""),69)</f>
        <v>69</v>
      </c>
      <c r="AC92" s="19" t="str">
        <f ca="1">IFERROR(__xludf.DUMMYFUNCTION("""COMPUTED_VALUE"""),"Кузьменко Є. А.")</f>
        <v>Кузьменко Є. А.</v>
      </c>
      <c r="AD92" s="19" t="str">
        <f ca="1">IFERROR(__xludf.DUMMYFUNCTION("""COMPUTED_VALUE"""),"...")</f>
        <v>...</v>
      </c>
      <c r="AE92" s="19">
        <f ca="1">IFERROR(__xludf.DUMMYFUNCTION("""COMPUTED_VALUE"""),69)</f>
        <v>69</v>
      </c>
      <c r="AF92" s="19" t="str">
        <f ca="1">IFERROR(__xludf.DUMMYFUNCTION("""COMPUTED_VALUE"""),"Кузьменко Є. А.")</f>
        <v>Кузьменко Є. А.</v>
      </c>
      <c r="AG92" s="19" t="str">
        <f ca="1">IFERROR(__xludf.DUMMYFUNCTION("""COMPUTED_VALUE"""),"За")</f>
        <v>За</v>
      </c>
      <c r="AH92" s="19">
        <f ca="1">IFERROR(__xludf.DUMMYFUNCTION("""COMPUTED_VALUE"""),69)</f>
        <v>69</v>
      </c>
      <c r="AI92" s="19" t="str">
        <f ca="1">IFERROR(__xludf.DUMMYFUNCTION("""COMPUTED_VALUE"""),"Кузьменко Є. А.")</f>
        <v>Кузьменко Є. А.</v>
      </c>
      <c r="AJ92" s="19" t="str">
        <f ca="1">IFERROR(__xludf.DUMMYFUNCTION("""COMPUTED_VALUE"""),"За")</f>
        <v>За</v>
      </c>
      <c r="AK92" s="19">
        <f ca="1">IFERROR(__xludf.DUMMYFUNCTION("""COMPUTED_VALUE"""),69)</f>
        <v>69</v>
      </c>
      <c r="AL92" s="19" t="str">
        <f ca="1">IFERROR(__xludf.DUMMYFUNCTION("""COMPUTED_VALUE"""),"Кузьменко Є. А.")</f>
        <v>Кузьменко Є. А.</v>
      </c>
      <c r="AM92" s="19" t="str">
        <f ca="1">IFERROR(__xludf.DUMMYFUNCTION("""COMPUTED_VALUE"""),"...")</f>
        <v>...</v>
      </c>
      <c r="AN92" s="19">
        <f ca="1">IFERROR(__xludf.DUMMYFUNCTION("""COMPUTED_VALUE"""),69)</f>
        <v>69</v>
      </c>
      <c r="AO92" s="19" t="str">
        <f ca="1">IFERROR(__xludf.DUMMYFUNCTION("""COMPUTED_VALUE"""),"Кузьменко Є. А.")</f>
        <v>Кузьменко Є. А.</v>
      </c>
      <c r="AP92" s="19" t="str">
        <f ca="1">IFERROR(__xludf.DUMMYFUNCTION("""COMPUTED_VALUE"""),"За")</f>
        <v>За</v>
      </c>
      <c r="AQ92" s="19">
        <f ca="1">IFERROR(__xludf.DUMMYFUNCTION("""COMPUTED_VALUE"""),69)</f>
        <v>69</v>
      </c>
      <c r="AR92" s="19" t="str">
        <f ca="1">IFERROR(__xludf.DUMMYFUNCTION("""COMPUTED_VALUE"""),"Кузьменко Є. А.")</f>
        <v>Кузьменко Є. А.</v>
      </c>
      <c r="AS92" s="19" t="str">
        <f ca="1">IFERROR(__xludf.DUMMYFUNCTION("""COMPUTED_VALUE"""),"...")</f>
        <v>...</v>
      </c>
      <c r="AT92" s="19">
        <f ca="1">IFERROR(__xludf.DUMMYFUNCTION("""COMPUTED_VALUE"""),69)</f>
        <v>69</v>
      </c>
      <c r="AU92" s="19" t="str">
        <f ca="1">IFERROR(__xludf.DUMMYFUNCTION("""COMPUTED_VALUE"""),"Кузьменко Є. А.")</f>
        <v>Кузьменко Є. А.</v>
      </c>
      <c r="AV92" s="19" t="str">
        <f ca="1">IFERROR(__xludf.DUMMYFUNCTION("""COMPUTED_VALUE"""),"За")</f>
        <v>За</v>
      </c>
      <c r="AW92" s="19">
        <f ca="1">IFERROR(__xludf.DUMMYFUNCTION("""COMPUTED_VALUE"""),69)</f>
        <v>69</v>
      </c>
      <c r="AX92" s="19" t="str">
        <f ca="1">IFERROR(__xludf.DUMMYFUNCTION("""COMPUTED_VALUE"""),"Кузьменко Є. А.")</f>
        <v>Кузьменко Є. А.</v>
      </c>
      <c r="AY92" s="19" t="str">
        <f ca="1">IFERROR(__xludf.DUMMYFUNCTION("""COMPUTED_VALUE"""),"За")</f>
        <v>За</v>
      </c>
      <c r="AZ92" s="19">
        <f ca="1">IFERROR(__xludf.DUMMYFUNCTION("""COMPUTED_VALUE"""),69)</f>
        <v>69</v>
      </c>
      <c r="BA92" s="19" t="str">
        <f ca="1">IFERROR(__xludf.DUMMYFUNCTION("""COMPUTED_VALUE"""),"Кузьменко Є. А.")</f>
        <v>Кузьменко Є. А.</v>
      </c>
      <c r="BB92" s="19" t="str">
        <f ca="1">IFERROR(__xludf.DUMMYFUNCTION("""COMPUTED_VALUE"""),"За")</f>
        <v>За</v>
      </c>
      <c r="BC92" s="19">
        <f ca="1">IFERROR(__xludf.DUMMYFUNCTION("""COMPUTED_VALUE"""),69)</f>
        <v>69</v>
      </c>
      <c r="BD92" s="19" t="str">
        <f ca="1">IFERROR(__xludf.DUMMYFUNCTION("""COMPUTED_VALUE"""),"Кузьменко Є. А.")</f>
        <v>Кузьменко Є. А.</v>
      </c>
      <c r="BE92" s="19" t="str">
        <f ca="1">IFERROR(__xludf.DUMMYFUNCTION("""COMPUTED_VALUE"""),"За")</f>
        <v>За</v>
      </c>
      <c r="BF92" s="19">
        <f ca="1">IFERROR(__xludf.DUMMYFUNCTION("""COMPUTED_VALUE"""),69)</f>
        <v>69</v>
      </c>
      <c r="BG92" s="19" t="str">
        <f ca="1">IFERROR(__xludf.DUMMYFUNCTION("""COMPUTED_VALUE"""),"Кузьменко Є. А.")</f>
        <v>Кузьменко Є. А.</v>
      </c>
      <c r="BH92" s="19" t="str">
        <f ca="1">IFERROR(__xludf.DUMMYFUNCTION("""COMPUTED_VALUE"""),"За")</f>
        <v>За</v>
      </c>
      <c r="BI92" s="19">
        <f ca="1">IFERROR(__xludf.DUMMYFUNCTION("""COMPUTED_VALUE"""),69)</f>
        <v>69</v>
      </c>
      <c r="BJ92" s="19" t="str">
        <f ca="1">IFERROR(__xludf.DUMMYFUNCTION("""COMPUTED_VALUE"""),"Кузьменко Є. А.")</f>
        <v>Кузьменко Є. А.</v>
      </c>
      <c r="BK92" s="19" t="str">
        <f ca="1">IFERROR(__xludf.DUMMYFUNCTION("""COMPUTED_VALUE"""),"...")</f>
        <v>...</v>
      </c>
      <c r="BL92" s="19">
        <f ca="1">IFERROR(__xludf.DUMMYFUNCTION("""COMPUTED_VALUE"""),69)</f>
        <v>69</v>
      </c>
      <c r="BM92" s="19" t="str">
        <f ca="1">IFERROR(__xludf.DUMMYFUNCTION("""COMPUTED_VALUE"""),"Кузьменко Є. А.")</f>
        <v>Кузьменко Є. А.</v>
      </c>
      <c r="BN92" s="19" t="str">
        <f ca="1">IFERROR(__xludf.DUMMYFUNCTION("""COMPUTED_VALUE"""),"...")</f>
        <v>...</v>
      </c>
      <c r="BO92" s="19">
        <f ca="1">IFERROR(__xludf.DUMMYFUNCTION("""COMPUTED_VALUE"""),69)</f>
        <v>69</v>
      </c>
      <c r="BP92" s="19" t="str">
        <f ca="1">IFERROR(__xludf.DUMMYFUNCTION("""COMPUTED_VALUE"""),"Кузьменко Є. А.")</f>
        <v>Кузьменко Є. А.</v>
      </c>
      <c r="BQ92" s="19" t="str">
        <f ca="1">IFERROR(__xludf.DUMMYFUNCTION("""COMPUTED_VALUE"""),"...")</f>
        <v>...</v>
      </c>
      <c r="BR92" s="19">
        <f ca="1">IFERROR(__xludf.DUMMYFUNCTION("""COMPUTED_VALUE"""),69)</f>
        <v>69</v>
      </c>
      <c r="BS92" s="19" t="str">
        <f ca="1">IFERROR(__xludf.DUMMYFUNCTION("""COMPUTED_VALUE"""),"Кузьменко Є. А.")</f>
        <v>Кузьменко Є. А.</v>
      </c>
      <c r="BT92" s="19" t="str">
        <f ca="1">IFERROR(__xludf.DUMMYFUNCTION("""COMPUTED_VALUE"""),"...")</f>
        <v>...</v>
      </c>
      <c r="BU92" s="19">
        <f ca="1">IFERROR(__xludf.DUMMYFUNCTION("""COMPUTED_VALUE"""),69)</f>
        <v>69</v>
      </c>
      <c r="BV92" s="19" t="str">
        <f ca="1">IFERROR(__xludf.DUMMYFUNCTION("""COMPUTED_VALUE"""),"Кузьменко Є. А.")</f>
        <v>Кузьменко Є. А.</v>
      </c>
      <c r="BW92" s="19" t="str">
        <f ca="1">IFERROR(__xludf.DUMMYFUNCTION("""COMPUTED_VALUE"""),"...")</f>
        <v>...</v>
      </c>
      <c r="BX92" s="19">
        <f ca="1">IFERROR(__xludf.DUMMYFUNCTION("""COMPUTED_VALUE"""),69)</f>
        <v>69</v>
      </c>
      <c r="BY92" s="19" t="str">
        <f ca="1">IFERROR(__xludf.DUMMYFUNCTION("""COMPUTED_VALUE"""),"Кузьменко Є. А.")</f>
        <v>Кузьменко Є. А.</v>
      </c>
      <c r="BZ92" s="19" t="str">
        <f ca="1">IFERROR(__xludf.DUMMYFUNCTION("""COMPUTED_VALUE"""),"...")</f>
        <v>...</v>
      </c>
      <c r="CA92" s="19">
        <f ca="1">IFERROR(__xludf.DUMMYFUNCTION("""COMPUTED_VALUE"""),69)</f>
        <v>69</v>
      </c>
      <c r="CB92" s="19" t="str">
        <f ca="1">IFERROR(__xludf.DUMMYFUNCTION("""COMPUTED_VALUE"""),"Кузьменко Є. А.")</f>
        <v>Кузьменко Є. А.</v>
      </c>
      <c r="CC92" s="19" t="str">
        <f ca="1">IFERROR(__xludf.DUMMYFUNCTION("""COMPUTED_VALUE"""),"...")</f>
        <v>...</v>
      </c>
      <c r="CD92" s="19">
        <f ca="1">IFERROR(__xludf.DUMMYFUNCTION("""COMPUTED_VALUE"""),69)</f>
        <v>69</v>
      </c>
      <c r="CE92" s="19" t="str">
        <f ca="1">IFERROR(__xludf.DUMMYFUNCTION("""COMPUTED_VALUE"""),"Кузьменко Є. А.")</f>
        <v>Кузьменко Є. А.</v>
      </c>
      <c r="CF92" s="19" t="str">
        <f ca="1">IFERROR(__xludf.DUMMYFUNCTION("""COMPUTED_VALUE"""),"...")</f>
        <v>...</v>
      </c>
      <c r="CG92" s="19">
        <f ca="1">IFERROR(__xludf.DUMMYFUNCTION("""COMPUTED_VALUE"""),69)</f>
        <v>69</v>
      </c>
      <c r="CH92" s="19" t="str">
        <f ca="1">IFERROR(__xludf.DUMMYFUNCTION("""COMPUTED_VALUE"""),"Кузьменко Є. А.")</f>
        <v>Кузьменко Є. А.</v>
      </c>
      <c r="CI92" s="19" t="str">
        <f ca="1">IFERROR(__xludf.DUMMYFUNCTION("""COMPUTED_VALUE"""),"...")</f>
        <v>...</v>
      </c>
      <c r="CJ92" s="19">
        <f ca="1">IFERROR(__xludf.DUMMYFUNCTION("""COMPUTED_VALUE"""),69)</f>
        <v>69</v>
      </c>
      <c r="CK92" s="19" t="str">
        <f ca="1">IFERROR(__xludf.DUMMYFUNCTION("""COMPUTED_VALUE"""),"Кузьменко Є. А.")</f>
        <v>Кузьменко Є. А.</v>
      </c>
      <c r="CL92" s="19" t="str">
        <f ca="1">IFERROR(__xludf.DUMMYFUNCTION("""COMPUTED_VALUE"""),"...")</f>
        <v>...</v>
      </c>
      <c r="CM92" s="19">
        <f ca="1">IFERROR(__xludf.DUMMYFUNCTION("""COMPUTED_VALUE"""),69)</f>
        <v>69</v>
      </c>
      <c r="CN92" s="19" t="str">
        <f ca="1">IFERROR(__xludf.DUMMYFUNCTION("""COMPUTED_VALUE"""),"Кузьменко Є. А.")</f>
        <v>Кузьменко Є. А.</v>
      </c>
      <c r="CO92" s="19" t="str">
        <f ca="1">IFERROR(__xludf.DUMMYFUNCTION("""COMPUTED_VALUE"""),"...")</f>
        <v>...</v>
      </c>
      <c r="CP92" s="19">
        <f ca="1">IFERROR(__xludf.DUMMYFUNCTION("""COMPUTED_VALUE"""),69)</f>
        <v>69</v>
      </c>
      <c r="CQ92" s="19" t="str">
        <f ca="1">IFERROR(__xludf.DUMMYFUNCTION("""COMPUTED_VALUE"""),"Кузьменко Є. А.")</f>
        <v>Кузьменко Є. А.</v>
      </c>
      <c r="CR92" s="19" t="str">
        <f ca="1">IFERROR(__xludf.DUMMYFUNCTION("""COMPUTED_VALUE"""),"...")</f>
        <v>...</v>
      </c>
      <c r="CS92" s="19">
        <f ca="1">IFERROR(__xludf.DUMMYFUNCTION("""COMPUTED_VALUE"""),69)</f>
        <v>69</v>
      </c>
      <c r="CT92" s="19" t="str">
        <f ca="1">IFERROR(__xludf.DUMMYFUNCTION("""COMPUTED_VALUE"""),"Кузьменко Є. А.")</f>
        <v>Кузьменко Є. А.</v>
      </c>
      <c r="CU92" s="19" t="str">
        <f ca="1">IFERROR(__xludf.DUMMYFUNCTION("""COMPUTED_VALUE"""),"...")</f>
        <v>...</v>
      </c>
      <c r="CV92" s="19">
        <f ca="1">IFERROR(__xludf.DUMMYFUNCTION("""COMPUTED_VALUE"""),69)</f>
        <v>69</v>
      </c>
      <c r="CW92" s="19" t="str">
        <f ca="1">IFERROR(__xludf.DUMMYFUNCTION("""COMPUTED_VALUE"""),"Кузьменко Є. А.")</f>
        <v>Кузьменко Є. А.</v>
      </c>
      <c r="CX92" s="19" t="str">
        <f ca="1">IFERROR(__xludf.DUMMYFUNCTION("""COMPUTED_VALUE"""),"За")</f>
        <v>За</v>
      </c>
      <c r="CY92" s="19">
        <f ca="1">IFERROR(__xludf.DUMMYFUNCTION("""COMPUTED_VALUE"""),69)</f>
        <v>69</v>
      </c>
      <c r="CZ92" s="19" t="str">
        <f ca="1">IFERROR(__xludf.DUMMYFUNCTION("""COMPUTED_VALUE"""),"Кузьменко Є. А.")</f>
        <v>Кузьменко Є. А.</v>
      </c>
      <c r="DA92" s="19" t="str">
        <f ca="1">IFERROR(__xludf.DUMMYFUNCTION("""COMPUTED_VALUE"""),"За")</f>
        <v>За</v>
      </c>
      <c r="DB92" s="19">
        <f ca="1">IFERROR(__xludf.DUMMYFUNCTION("""COMPUTED_VALUE"""),69)</f>
        <v>69</v>
      </c>
      <c r="DC92" s="19" t="str">
        <f ca="1">IFERROR(__xludf.DUMMYFUNCTION("""COMPUTED_VALUE"""),"Кузьменко Є. А.")</f>
        <v>Кузьменко Є. А.</v>
      </c>
      <c r="DD92" s="19" t="str">
        <f ca="1">IFERROR(__xludf.DUMMYFUNCTION("""COMPUTED_VALUE"""),"За")</f>
        <v>За</v>
      </c>
      <c r="DE92" s="19">
        <f ca="1">IFERROR(__xludf.DUMMYFUNCTION("""COMPUTED_VALUE"""),69)</f>
        <v>69</v>
      </c>
      <c r="DF92" s="19" t="str">
        <f ca="1">IFERROR(__xludf.DUMMYFUNCTION("""COMPUTED_VALUE"""),"Кузьменко Є. А.")</f>
        <v>Кузьменко Є. А.</v>
      </c>
      <c r="DG92" s="19" t="str">
        <f ca="1">IFERROR(__xludf.DUMMYFUNCTION("""COMPUTED_VALUE"""),"За")</f>
        <v>За</v>
      </c>
      <c r="DH92" s="19">
        <f ca="1">IFERROR(__xludf.DUMMYFUNCTION("""COMPUTED_VALUE"""),69)</f>
        <v>69</v>
      </c>
      <c r="DI92" s="19" t="str">
        <f ca="1">IFERROR(__xludf.DUMMYFUNCTION("""COMPUTED_VALUE"""),"Кузьменко Є. А.")</f>
        <v>Кузьменко Є. А.</v>
      </c>
      <c r="DJ92" s="19" t="str">
        <f ca="1">IFERROR(__xludf.DUMMYFUNCTION("""COMPUTED_VALUE"""),"За")</f>
        <v>За</v>
      </c>
      <c r="DK92" s="19">
        <f ca="1">IFERROR(__xludf.DUMMYFUNCTION("""COMPUTED_VALUE"""),69)</f>
        <v>69</v>
      </c>
      <c r="DL92" s="19" t="str">
        <f ca="1">IFERROR(__xludf.DUMMYFUNCTION("""COMPUTED_VALUE"""),"Кузьменко Є. А.")</f>
        <v>Кузьменко Є. А.</v>
      </c>
      <c r="DM92" s="19" t="str">
        <f ca="1">IFERROR(__xludf.DUMMYFUNCTION("""COMPUTED_VALUE"""),"За")</f>
        <v>За</v>
      </c>
      <c r="DN92" s="19">
        <f ca="1">IFERROR(__xludf.DUMMYFUNCTION("""COMPUTED_VALUE"""),69)</f>
        <v>69</v>
      </c>
      <c r="DO92" s="19" t="str">
        <f ca="1">IFERROR(__xludf.DUMMYFUNCTION("""COMPUTED_VALUE"""),"Кузьменко Є. А.")</f>
        <v>Кузьменко Є. А.</v>
      </c>
      <c r="DP92" s="19" t="str">
        <f ca="1">IFERROR(__xludf.DUMMYFUNCTION("""COMPUTED_VALUE"""),"За")</f>
        <v>За</v>
      </c>
      <c r="DQ92" s="19">
        <f ca="1">IFERROR(__xludf.DUMMYFUNCTION("""COMPUTED_VALUE"""),69)</f>
        <v>69</v>
      </c>
      <c r="DR92" s="19" t="str">
        <f ca="1">IFERROR(__xludf.DUMMYFUNCTION("""COMPUTED_VALUE"""),"Кузьменко Є. А.")</f>
        <v>Кузьменко Є. А.</v>
      </c>
      <c r="DS92" s="19" t="str">
        <f ca="1">IFERROR(__xludf.DUMMYFUNCTION("""COMPUTED_VALUE"""),"За")</f>
        <v>За</v>
      </c>
      <c r="DT92" s="19">
        <f ca="1">IFERROR(__xludf.DUMMYFUNCTION("""COMPUTED_VALUE"""),69)</f>
        <v>69</v>
      </c>
      <c r="DU92" s="19" t="str">
        <f ca="1">IFERROR(__xludf.DUMMYFUNCTION("""COMPUTED_VALUE"""),"Кузьменко Є. А.")</f>
        <v>Кузьменко Є. А.</v>
      </c>
      <c r="DV92" s="19" t="str">
        <f ca="1">IFERROR(__xludf.DUMMYFUNCTION("""COMPUTED_VALUE"""),"За")</f>
        <v>За</v>
      </c>
      <c r="DW92" s="19">
        <f ca="1">IFERROR(__xludf.DUMMYFUNCTION("""COMPUTED_VALUE"""),69)</f>
        <v>69</v>
      </c>
      <c r="DX92" s="19" t="str">
        <f ca="1">IFERROR(__xludf.DUMMYFUNCTION("""COMPUTED_VALUE"""),"Кузьменко Є. А.")</f>
        <v>Кузьменко Є. А.</v>
      </c>
      <c r="DY92" s="19" t="str">
        <f ca="1">IFERROR(__xludf.DUMMYFUNCTION("""COMPUTED_VALUE"""),"За")</f>
        <v>За</v>
      </c>
      <c r="DZ92" s="19">
        <f ca="1">IFERROR(__xludf.DUMMYFUNCTION("""COMPUTED_VALUE"""),69)</f>
        <v>69</v>
      </c>
      <c r="EA92" s="19" t="str">
        <f ca="1">IFERROR(__xludf.DUMMYFUNCTION("""COMPUTED_VALUE"""),"Кузьменко Є. А.")</f>
        <v>Кузьменко Є. А.</v>
      </c>
      <c r="EB92" s="19" t="str">
        <f ca="1">IFERROR(__xludf.DUMMYFUNCTION("""COMPUTED_VALUE"""),"За")</f>
        <v>За</v>
      </c>
      <c r="EC92" s="19">
        <f ca="1">IFERROR(__xludf.DUMMYFUNCTION("""COMPUTED_VALUE"""),69)</f>
        <v>69</v>
      </c>
      <c r="ED92" s="19" t="str">
        <f ca="1">IFERROR(__xludf.DUMMYFUNCTION("""COMPUTED_VALUE"""),"Кузьменко Є. А.")</f>
        <v>Кузьменко Є. А.</v>
      </c>
      <c r="EE92" s="19" t="str">
        <f ca="1">IFERROR(__xludf.DUMMYFUNCTION("""COMPUTED_VALUE"""),"За")</f>
        <v>За</v>
      </c>
      <c r="EF92" s="19">
        <f ca="1">IFERROR(__xludf.DUMMYFUNCTION("""COMPUTED_VALUE"""),69)</f>
        <v>69</v>
      </c>
      <c r="EG92" s="19" t="str">
        <f ca="1">IFERROR(__xludf.DUMMYFUNCTION("""COMPUTED_VALUE"""),"Кузьменко Є. А.")</f>
        <v>Кузьменко Є. А.</v>
      </c>
      <c r="EH92" s="19" t="str">
        <f ca="1">IFERROR(__xludf.DUMMYFUNCTION("""COMPUTED_VALUE"""),"...")</f>
        <v>...</v>
      </c>
      <c r="EI92" s="19">
        <f ca="1">IFERROR(__xludf.DUMMYFUNCTION("""COMPUTED_VALUE"""),69)</f>
        <v>69</v>
      </c>
      <c r="EJ92" s="19" t="str">
        <f ca="1">IFERROR(__xludf.DUMMYFUNCTION("""COMPUTED_VALUE"""),"Кузьменко Є. А.")</f>
        <v>Кузьменко Є. А.</v>
      </c>
      <c r="EK92" s="19" t="str">
        <f ca="1">IFERROR(__xludf.DUMMYFUNCTION("""COMPUTED_VALUE"""),"...")</f>
        <v>...</v>
      </c>
      <c r="EL92" s="19">
        <f ca="1">IFERROR(__xludf.DUMMYFUNCTION("""COMPUTED_VALUE"""),69)</f>
        <v>69</v>
      </c>
      <c r="EM92" s="19" t="str">
        <f ca="1">IFERROR(__xludf.DUMMYFUNCTION("""COMPUTED_VALUE"""),"Кузьменко Є. А.")</f>
        <v>Кузьменко Є. А.</v>
      </c>
      <c r="EN92" s="19" t="str">
        <f ca="1">IFERROR(__xludf.DUMMYFUNCTION("""COMPUTED_VALUE"""),"...")</f>
        <v>...</v>
      </c>
      <c r="EO92" s="19">
        <f ca="1">IFERROR(__xludf.DUMMYFUNCTION("""COMPUTED_VALUE"""),69)</f>
        <v>69</v>
      </c>
      <c r="EP92" s="19" t="str">
        <f ca="1">IFERROR(__xludf.DUMMYFUNCTION("""COMPUTED_VALUE"""),"Кузьменко Є. А.")</f>
        <v>Кузьменко Є. А.</v>
      </c>
      <c r="EQ92" s="19" t="str">
        <f ca="1">IFERROR(__xludf.DUMMYFUNCTION("""COMPUTED_VALUE"""),"За")</f>
        <v>За</v>
      </c>
      <c r="ER92" s="19">
        <f ca="1">IFERROR(__xludf.DUMMYFUNCTION("""COMPUTED_VALUE"""),69)</f>
        <v>69</v>
      </c>
      <c r="ES92" s="19" t="str">
        <f ca="1">IFERROR(__xludf.DUMMYFUNCTION("""COMPUTED_VALUE"""),"Кузьменко Є. А.")</f>
        <v>Кузьменко Є. А.</v>
      </c>
      <c r="ET92" s="19" t="str">
        <f ca="1">IFERROR(__xludf.DUMMYFUNCTION("""COMPUTED_VALUE"""),"За")</f>
        <v>За</v>
      </c>
      <c r="EU92" s="19">
        <f ca="1">IFERROR(__xludf.DUMMYFUNCTION("""COMPUTED_VALUE"""),69)</f>
        <v>69</v>
      </c>
      <c r="EV92" s="19" t="str">
        <f ca="1">IFERROR(__xludf.DUMMYFUNCTION("""COMPUTED_VALUE"""),"Кузьменко Є. А.")</f>
        <v>Кузьменко Є. А.</v>
      </c>
      <c r="EW92" s="19" t="str">
        <f ca="1">IFERROR(__xludf.DUMMYFUNCTION("""COMPUTED_VALUE"""),"За")</f>
        <v>За</v>
      </c>
      <c r="EX92" s="19">
        <f ca="1">IFERROR(__xludf.DUMMYFUNCTION("""COMPUTED_VALUE"""),69)</f>
        <v>69</v>
      </c>
      <c r="EY92" s="19" t="str">
        <f ca="1">IFERROR(__xludf.DUMMYFUNCTION("""COMPUTED_VALUE"""),"Кузьменко Є. А.")</f>
        <v>Кузьменко Є. А.</v>
      </c>
      <c r="EZ92" s="19" t="str">
        <f ca="1">IFERROR(__xludf.DUMMYFUNCTION("""COMPUTED_VALUE"""),"За")</f>
        <v>За</v>
      </c>
      <c r="FA92" s="19">
        <f ca="1">IFERROR(__xludf.DUMMYFUNCTION("""COMPUTED_VALUE"""),69)</f>
        <v>69</v>
      </c>
      <c r="FB92" s="19" t="str">
        <f ca="1">IFERROR(__xludf.DUMMYFUNCTION("""COMPUTED_VALUE"""),"Кузьменко Є. А.")</f>
        <v>Кузьменко Є. А.</v>
      </c>
      <c r="FC92" s="19" t="str">
        <f ca="1">IFERROR(__xludf.DUMMYFUNCTION("""COMPUTED_VALUE"""),"За")</f>
        <v>За</v>
      </c>
      <c r="FD92" s="19">
        <f ca="1">IFERROR(__xludf.DUMMYFUNCTION("""COMPUTED_VALUE"""),69)</f>
        <v>69</v>
      </c>
      <c r="FE92" s="19" t="str">
        <f ca="1">IFERROR(__xludf.DUMMYFUNCTION("""COMPUTED_VALUE"""),"Кузьменко Є. А.")</f>
        <v>Кузьменко Є. А.</v>
      </c>
      <c r="FF92" s="19" t="str">
        <f ca="1">IFERROR(__xludf.DUMMYFUNCTION("""COMPUTED_VALUE"""),"За")</f>
        <v>За</v>
      </c>
      <c r="FG92" s="19">
        <f ca="1">IFERROR(__xludf.DUMMYFUNCTION("""COMPUTED_VALUE"""),69)</f>
        <v>69</v>
      </c>
      <c r="FH92" s="19" t="str">
        <f ca="1">IFERROR(__xludf.DUMMYFUNCTION("""COMPUTED_VALUE"""),"Кузьменко Є. А.")</f>
        <v>Кузьменко Є. А.</v>
      </c>
      <c r="FI92" s="19" t="str">
        <f ca="1">IFERROR(__xludf.DUMMYFUNCTION("""COMPUTED_VALUE"""),"За")</f>
        <v>За</v>
      </c>
      <c r="FJ92" s="19">
        <f ca="1">IFERROR(__xludf.DUMMYFUNCTION("""COMPUTED_VALUE"""),69)</f>
        <v>69</v>
      </c>
      <c r="FK92" s="19" t="str">
        <f ca="1">IFERROR(__xludf.DUMMYFUNCTION("""COMPUTED_VALUE"""),"Кузьменко Є. А.")</f>
        <v>Кузьменко Є. А.</v>
      </c>
      <c r="FL92" s="19" t="str">
        <f ca="1">IFERROR(__xludf.DUMMYFUNCTION("""COMPUTED_VALUE"""),"За")</f>
        <v>За</v>
      </c>
      <c r="FM92" s="19">
        <f ca="1">IFERROR(__xludf.DUMMYFUNCTION("""COMPUTED_VALUE"""),69)</f>
        <v>69</v>
      </c>
      <c r="FN92" s="19" t="str">
        <f ca="1">IFERROR(__xludf.DUMMYFUNCTION("""COMPUTED_VALUE"""),"Кузьменко Є. А.")</f>
        <v>Кузьменко Є. А.</v>
      </c>
      <c r="FO92" s="19" t="str">
        <f ca="1">IFERROR(__xludf.DUMMYFUNCTION("""COMPUTED_VALUE"""),"За")</f>
        <v>За</v>
      </c>
      <c r="FP92" s="19">
        <f ca="1">IFERROR(__xludf.DUMMYFUNCTION("""COMPUTED_VALUE"""),69)</f>
        <v>69</v>
      </c>
      <c r="FQ92" s="19" t="str">
        <f ca="1">IFERROR(__xludf.DUMMYFUNCTION("""COMPUTED_VALUE"""),"Кузьменко Є. А.")</f>
        <v>Кузьменко Є. А.</v>
      </c>
      <c r="FR92" s="19" t="str">
        <f ca="1">IFERROR(__xludf.DUMMYFUNCTION("""COMPUTED_VALUE"""),"За")</f>
        <v>За</v>
      </c>
      <c r="FS92" s="19">
        <f ca="1">IFERROR(__xludf.DUMMYFUNCTION("""COMPUTED_VALUE"""),69)</f>
        <v>69</v>
      </c>
      <c r="FT92" s="19" t="str">
        <f ca="1">IFERROR(__xludf.DUMMYFUNCTION("""COMPUTED_VALUE"""),"Кузьменко Є. А.")</f>
        <v>Кузьменко Є. А.</v>
      </c>
      <c r="FU92" s="19" t="str">
        <f ca="1">IFERROR(__xludf.DUMMYFUNCTION("""COMPUTED_VALUE"""),"За")</f>
        <v>За</v>
      </c>
      <c r="FV92" s="19">
        <f ca="1">IFERROR(__xludf.DUMMYFUNCTION("""COMPUTED_VALUE"""),69)</f>
        <v>69</v>
      </c>
      <c r="FW92" s="19" t="str">
        <f ca="1">IFERROR(__xludf.DUMMYFUNCTION("""COMPUTED_VALUE"""),"Кузьменко Є. А.")</f>
        <v>Кузьменко Є. А.</v>
      </c>
      <c r="FX92" s="19" t="str">
        <f ca="1">IFERROR(__xludf.DUMMYFUNCTION("""COMPUTED_VALUE"""),"За")</f>
        <v>За</v>
      </c>
      <c r="FY92" s="19">
        <f ca="1">IFERROR(__xludf.DUMMYFUNCTION("""COMPUTED_VALUE"""),69)</f>
        <v>69</v>
      </c>
      <c r="FZ92" s="19" t="str">
        <f ca="1">IFERROR(__xludf.DUMMYFUNCTION("""COMPUTED_VALUE"""),"Кузьменко Є. А.")</f>
        <v>Кузьменко Є. А.</v>
      </c>
      <c r="GA92" s="19" t="str">
        <f ca="1">IFERROR(__xludf.DUMMYFUNCTION("""COMPUTED_VALUE"""),"За")</f>
        <v>За</v>
      </c>
      <c r="GB92" s="19">
        <f ca="1">IFERROR(__xludf.DUMMYFUNCTION("""COMPUTED_VALUE"""),69)</f>
        <v>69</v>
      </c>
      <c r="GC92" s="19" t="str">
        <f ca="1">IFERROR(__xludf.DUMMYFUNCTION("""COMPUTED_VALUE"""),"Кузьменко Є. А.")</f>
        <v>Кузьменко Є. А.</v>
      </c>
      <c r="GD92" s="19" t="str">
        <f ca="1">IFERROR(__xludf.DUMMYFUNCTION("""COMPUTED_VALUE"""),"За")</f>
        <v>За</v>
      </c>
      <c r="GE92" s="19">
        <f ca="1">IFERROR(__xludf.DUMMYFUNCTION("""COMPUTED_VALUE"""),69)</f>
        <v>69</v>
      </c>
      <c r="GF92" s="19" t="str">
        <f ca="1">IFERROR(__xludf.DUMMYFUNCTION("""COMPUTED_VALUE"""),"Кузьменко Є. А.")</f>
        <v>Кузьменко Є. А.</v>
      </c>
      <c r="GG92" s="19" t="str">
        <f ca="1">IFERROR(__xludf.DUMMYFUNCTION("""COMPUTED_VALUE"""),"За")</f>
        <v>За</v>
      </c>
      <c r="GH92" s="19">
        <f ca="1">IFERROR(__xludf.DUMMYFUNCTION("""COMPUTED_VALUE"""),69)</f>
        <v>69</v>
      </c>
      <c r="GI92" s="19" t="str">
        <f ca="1">IFERROR(__xludf.DUMMYFUNCTION("""COMPUTED_VALUE"""),"Кузьменко Є. А.")</f>
        <v>Кузьменко Є. А.</v>
      </c>
      <c r="GJ92" s="19" t="str">
        <f ca="1">IFERROR(__xludf.DUMMYFUNCTION("""COMPUTED_VALUE"""),"За")</f>
        <v>За</v>
      </c>
      <c r="GK92" s="19">
        <f ca="1">IFERROR(__xludf.DUMMYFUNCTION("""COMPUTED_VALUE"""),69)</f>
        <v>69</v>
      </c>
      <c r="GL92" s="19" t="str">
        <f ca="1">IFERROR(__xludf.DUMMYFUNCTION("""COMPUTED_VALUE"""),"Кузьменко Є. А.")</f>
        <v>Кузьменко Є. А.</v>
      </c>
      <c r="GM92" s="19" t="str">
        <f ca="1">IFERROR(__xludf.DUMMYFUNCTION("""COMPUTED_VALUE"""),"За")</f>
        <v>За</v>
      </c>
      <c r="GN92" s="19">
        <f ca="1">IFERROR(__xludf.DUMMYFUNCTION("""COMPUTED_VALUE"""),69)</f>
        <v>69</v>
      </c>
      <c r="GO92" s="19" t="str">
        <f ca="1">IFERROR(__xludf.DUMMYFUNCTION("""COMPUTED_VALUE"""),"Кузьменко Є. А.")</f>
        <v>Кузьменко Є. А.</v>
      </c>
      <c r="GP92" s="19" t="str">
        <f ca="1">IFERROR(__xludf.DUMMYFUNCTION("""COMPUTED_VALUE"""),"За")</f>
        <v>За</v>
      </c>
      <c r="GQ92" s="19">
        <f ca="1">IFERROR(__xludf.DUMMYFUNCTION("""COMPUTED_VALUE"""),69)</f>
        <v>69</v>
      </c>
      <c r="GR92" s="19" t="str">
        <f ca="1">IFERROR(__xludf.DUMMYFUNCTION("""COMPUTED_VALUE"""),"Кузьменко Є. А.")</f>
        <v>Кузьменко Є. А.</v>
      </c>
      <c r="GS92" s="19" t="str">
        <f ca="1">IFERROR(__xludf.DUMMYFUNCTION("""COMPUTED_VALUE"""),"За")</f>
        <v>За</v>
      </c>
      <c r="GT92" s="19">
        <f ca="1">IFERROR(__xludf.DUMMYFUNCTION("""COMPUTED_VALUE"""),69)</f>
        <v>69</v>
      </c>
      <c r="GU92" s="19" t="str">
        <f ca="1">IFERROR(__xludf.DUMMYFUNCTION("""COMPUTED_VALUE"""),"Кузьменко Є. А.")</f>
        <v>Кузьменко Є. А.</v>
      </c>
      <c r="GV92" s="19" t="str">
        <f ca="1">IFERROR(__xludf.DUMMYFUNCTION("""COMPUTED_VALUE"""),"За")</f>
        <v>За</v>
      </c>
      <c r="GW92" s="19">
        <f ca="1">IFERROR(__xludf.DUMMYFUNCTION("""COMPUTED_VALUE"""),69)</f>
        <v>69</v>
      </c>
      <c r="GX92" s="19" t="str">
        <f ca="1">IFERROR(__xludf.DUMMYFUNCTION("""COMPUTED_VALUE"""),"Кузьменко Є. А.")</f>
        <v>Кузьменко Є. А.</v>
      </c>
      <c r="GY92" s="19" t="str">
        <f ca="1">IFERROR(__xludf.DUMMYFUNCTION("""COMPUTED_VALUE"""),"За")</f>
        <v>За</v>
      </c>
      <c r="GZ92" s="19">
        <f ca="1">IFERROR(__xludf.DUMMYFUNCTION("""COMPUTED_VALUE"""),69)</f>
        <v>69</v>
      </c>
      <c r="HA92" s="19" t="str">
        <f ca="1">IFERROR(__xludf.DUMMYFUNCTION("""COMPUTED_VALUE"""),"Кузьменко Є. А.")</f>
        <v>Кузьменко Є. А.</v>
      </c>
      <c r="HB92" s="19" t="str">
        <f ca="1">IFERROR(__xludf.DUMMYFUNCTION("""COMPUTED_VALUE"""),"За")</f>
        <v>За</v>
      </c>
      <c r="HC92" s="19">
        <f ca="1">IFERROR(__xludf.DUMMYFUNCTION("""COMPUTED_VALUE"""),69)</f>
        <v>69</v>
      </c>
      <c r="HD92" s="19" t="str">
        <f ca="1">IFERROR(__xludf.DUMMYFUNCTION("""COMPUTED_VALUE"""),"Кузьменко Є. А.")</f>
        <v>Кузьменко Є. А.</v>
      </c>
      <c r="HE92" s="19" t="str">
        <f ca="1">IFERROR(__xludf.DUMMYFUNCTION("""COMPUTED_VALUE"""),"За")</f>
        <v>За</v>
      </c>
      <c r="HF92" s="19">
        <f ca="1">IFERROR(__xludf.DUMMYFUNCTION("""COMPUTED_VALUE"""),69)</f>
        <v>69</v>
      </c>
      <c r="HG92" s="19" t="str">
        <f ca="1">IFERROR(__xludf.DUMMYFUNCTION("""COMPUTED_VALUE"""),"Кузьменко Є. А.")</f>
        <v>Кузьменко Є. А.</v>
      </c>
      <c r="HH92" s="19" t="str">
        <f ca="1">IFERROR(__xludf.DUMMYFUNCTION("""COMPUTED_VALUE"""),"За")</f>
        <v>За</v>
      </c>
      <c r="HI92" s="19">
        <f ca="1">IFERROR(__xludf.DUMMYFUNCTION("""COMPUTED_VALUE"""),69)</f>
        <v>69</v>
      </c>
      <c r="HJ92" s="19" t="str">
        <f ca="1">IFERROR(__xludf.DUMMYFUNCTION("""COMPUTED_VALUE"""),"Кузьменко Є. А.")</f>
        <v>Кузьменко Є. А.</v>
      </c>
      <c r="HK92" s="19" t="str">
        <f ca="1">IFERROR(__xludf.DUMMYFUNCTION("""COMPUTED_VALUE"""),"За")</f>
        <v>За</v>
      </c>
      <c r="HL92" s="19">
        <f ca="1">IFERROR(__xludf.DUMMYFUNCTION("""COMPUTED_VALUE"""),69)</f>
        <v>69</v>
      </c>
      <c r="HM92" s="19" t="str">
        <f ca="1">IFERROR(__xludf.DUMMYFUNCTION("""COMPUTED_VALUE"""),"Кузьменко Є. А.")</f>
        <v>Кузьменко Є. А.</v>
      </c>
      <c r="HN92" s="19" t="str">
        <f ca="1">IFERROR(__xludf.DUMMYFUNCTION("""COMPUTED_VALUE"""),"За")</f>
        <v>За</v>
      </c>
      <c r="HO92" s="19">
        <f ca="1">IFERROR(__xludf.DUMMYFUNCTION("""COMPUTED_VALUE"""),69)</f>
        <v>69</v>
      </c>
      <c r="HP92" s="19" t="str">
        <f ca="1">IFERROR(__xludf.DUMMYFUNCTION("""COMPUTED_VALUE"""),"Кузьменко Є. А.")</f>
        <v>Кузьменко Є. А.</v>
      </c>
      <c r="HQ92" s="19" t="str">
        <f ca="1">IFERROR(__xludf.DUMMYFUNCTION("""COMPUTED_VALUE"""),"За")</f>
        <v>За</v>
      </c>
      <c r="HR92" s="19">
        <f ca="1">IFERROR(__xludf.DUMMYFUNCTION("""COMPUTED_VALUE"""),69)</f>
        <v>69</v>
      </c>
      <c r="HS92" s="19" t="str">
        <f ca="1">IFERROR(__xludf.DUMMYFUNCTION("""COMPUTED_VALUE"""),"Кузьменко Є. А.")</f>
        <v>Кузьменко Є. А.</v>
      </c>
      <c r="HT92" s="19" t="str">
        <f ca="1">IFERROR(__xludf.DUMMYFUNCTION("""COMPUTED_VALUE"""),"За")</f>
        <v>За</v>
      </c>
      <c r="HU92" s="19">
        <f ca="1">IFERROR(__xludf.DUMMYFUNCTION("""COMPUTED_VALUE"""),69)</f>
        <v>69</v>
      </c>
      <c r="HV92" s="19" t="str">
        <f ca="1">IFERROR(__xludf.DUMMYFUNCTION("""COMPUTED_VALUE"""),"Кузьменко Є. А.")</f>
        <v>Кузьменко Є. А.</v>
      </c>
      <c r="HW92" s="19" t="str">
        <f ca="1">IFERROR(__xludf.DUMMYFUNCTION("""COMPUTED_VALUE"""),"За")</f>
        <v>За</v>
      </c>
      <c r="HX92" s="19">
        <f ca="1">IFERROR(__xludf.DUMMYFUNCTION("""COMPUTED_VALUE"""),69)</f>
        <v>69</v>
      </c>
      <c r="HY92" s="19" t="str">
        <f ca="1">IFERROR(__xludf.DUMMYFUNCTION("""COMPUTED_VALUE"""),"Кузьменко Є. А.")</f>
        <v>Кузьменко Є. А.</v>
      </c>
      <c r="HZ92" s="19" t="str">
        <f ca="1">IFERROR(__xludf.DUMMYFUNCTION("""COMPUTED_VALUE"""),"За")</f>
        <v>За</v>
      </c>
      <c r="IA92" s="19">
        <f ca="1">IFERROR(__xludf.DUMMYFUNCTION("""COMPUTED_VALUE"""),69)</f>
        <v>69</v>
      </c>
      <c r="IB92" s="19" t="str">
        <f ca="1">IFERROR(__xludf.DUMMYFUNCTION("""COMPUTED_VALUE"""),"Кузьменко Є. А.")</f>
        <v>Кузьменко Є. А.</v>
      </c>
      <c r="IC92" s="19" t="str">
        <f ca="1">IFERROR(__xludf.DUMMYFUNCTION("""COMPUTED_VALUE"""),"За")</f>
        <v>За</v>
      </c>
      <c r="ID92" s="19">
        <f ca="1">IFERROR(__xludf.DUMMYFUNCTION("""COMPUTED_VALUE"""),69)</f>
        <v>69</v>
      </c>
      <c r="IE92" s="19" t="str">
        <f ca="1">IFERROR(__xludf.DUMMYFUNCTION("""COMPUTED_VALUE"""),"Кузьменко Є. А.")</f>
        <v>Кузьменко Є. А.</v>
      </c>
      <c r="IF92" s="19" t="str">
        <f ca="1">IFERROR(__xludf.DUMMYFUNCTION("""COMPUTED_VALUE"""),"За")</f>
        <v>За</v>
      </c>
      <c r="IG92" s="19">
        <f ca="1">IFERROR(__xludf.DUMMYFUNCTION("""COMPUTED_VALUE"""),69)</f>
        <v>69</v>
      </c>
      <c r="IH92" s="19" t="str">
        <f ca="1">IFERROR(__xludf.DUMMYFUNCTION("""COMPUTED_VALUE"""),"Кузьменко Є. А.")</f>
        <v>Кузьменко Є. А.</v>
      </c>
      <c r="II92" s="19" t="str">
        <f ca="1">IFERROR(__xludf.DUMMYFUNCTION("""COMPUTED_VALUE"""),"За")</f>
        <v>За</v>
      </c>
      <c r="IJ92" s="19">
        <f ca="1">IFERROR(__xludf.DUMMYFUNCTION("""COMPUTED_VALUE"""),69)</f>
        <v>69</v>
      </c>
      <c r="IK92" s="19" t="str">
        <f ca="1">IFERROR(__xludf.DUMMYFUNCTION("""COMPUTED_VALUE"""),"Кузьменко Є. А.")</f>
        <v>Кузьменко Є. А.</v>
      </c>
      <c r="IL92" s="19" t="str">
        <f ca="1">IFERROR(__xludf.DUMMYFUNCTION("""COMPUTED_VALUE"""),"За")</f>
        <v>За</v>
      </c>
      <c r="IM92" s="19">
        <f ca="1">IFERROR(__xludf.DUMMYFUNCTION("""COMPUTED_VALUE"""),69)</f>
        <v>69</v>
      </c>
      <c r="IN92" s="19" t="str">
        <f ca="1">IFERROR(__xludf.DUMMYFUNCTION("""COMPUTED_VALUE"""),"Кузьменко Є. А.")</f>
        <v>Кузьменко Є. А.</v>
      </c>
      <c r="IO92" s="19" t="str">
        <f ca="1">IFERROR(__xludf.DUMMYFUNCTION("""COMPUTED_VALUE"""),"За")</f>
        <v>За</v>
      </c>
      <c r="IP92" s="19">
        <f ca="1">IFERROR(__xludf.DUMMYFUNCTION("""COMPUTED_VALUE"""),69)</f>
        <v>69</v>
      </c>
      <c r="IQ92" s="19" t="str">
        <f ca="1">IFERROR(__xludf.DUMMYFUNCTION("""COMPUTED_VALUE"""),"Кузьменко Є. А.")</f>
        <v>Кузьменко Є. А.</v>
      </c>
      <c r="IR92" s="19" t="str">
        <f ca="1">IFERROR(__xludf.DUMMYFUNCTION("""COMPUTED_VALUE"""),"За")</f>
        <v>За</v>
      </c>
      <c r="IS92" s="19">
        <f ca="1">IFERROR(__xludf.DUMMYFUNCTION("""COMPUTED_VALUE"""),69)</f>
        <v>69</v>
      </c>
      <c r="IT92" s="19" t="str">
        <f ca="1">IFERROR(__xludf.DUMMYFUNCTION("""COMPUTED_VALUE"""),"Кузьменко Є. А.")</f>
        <v>Кузьменко Є. А.</v>
      </c>
      <c r="IU92" s="19" t="str">
        <f ca="1">IFERROR(__xludf.DUMMYFUNCTION("""COMPUTED_VALUE"""),"За")</f>
        <v>За</v>
      </c>
      <c r="IV92" s="19">
        <f ca="1">IFERROR(__xludf.DUMMYFUNCTION("""COMPUTED_VALUE"""),69)</f>
        <v>69</v>
      </c>
      <c r="IW92" s="19" t="str">
        <f ca="1">IFERROR(__xludf.DUMMYFUNCTION("""COMPUTED_VALUE"""),"Кузьменко Є. А.")</f>
        <v>Кузьменко Є. А.</v>
      </c>
      <c r="IX92" s="19" t="str">
        <f ca="1">IFERROR(__xludf.DUMMYFUNCTION("""COMPUTED_VALUE"""),"За")</f>
        <v>За</v>
      </c>
      <c r="IY92" s="19">
        <f ca="1">IFERROR(__xludf.DUMMYFUNCTION("""COMPUTED_VALUE"""),69)</f>
        <v>69</v>
      </c>
      <c r="IZ92" s="19" t="str">
        <f ca="1">IFERROR(__xludf.DUMMYFUNCTION("""COMPUTED_VALUE"""),"Кузьменко Є. А.")</f>
        <v>Кузьменко Є. А.</v>
      </c>
      <c r="JA92" s="19" t="str">
        <f ca="1">IFERROR(__xludf.DUMMYFUNCTION("""COMPUTED_VALUE"""),"За")</f>
        <v>За</v>
      </c>
      <c r="JB92" s="19">
        <f ca="1">IFERROR(__xludf.DUMMYFUNCTION("""COMPUTED_VALUE"""),69)</f>
        <v>69</v>
      </c>
      <c r="JC92" s="19" t="str">
        <f ca="1">IFERROR(__xludf.DUMMYFUNCTION("""COMPUTED_VALUE"""),"Кузьменко Є. А.")</f>
        <v>Кузьменко Є. А.</v>
      </c>
      <c r="JD92" s="19" t="str">
        <f ca="1">IFERROR(__xludf.DUMMYFUNCTION("""COMPUTED_VALUE"""),"За")</f>
        <v>За</v>
      </c>
      <c r="JE92" s="19">
        <f ca="1">IFERROR(__xludf.DUMMYFUNCTION("""COMPUTED_VALUE"""),69)</f>
        <v>69</v>
      </c>
      <c r="JF92" s="19" t="str">
        <f ca="1">IFERROR(__xludf.DUMMYFUNCTION("""COMPUTED_VALUE"""),"Кузьменко Є. А.")</f>
        <v>Кузьменко Є. А.</v>
      </c>
      <c r="JG92" s="19" t="str">
        <f ca="1">IFERROR(__xludf.DUMMYFUNCTION("""COMPUTED_VALUE"""),"За")</f>
        <v>За</v>
      </c>
      <c r="JH92" s="19">
        <f ca="1">IFERROR(__xludf.DUMMYFUNCTION("""COMPUTED_VALUE"""),69)</f>
        <v>69</v>
      </c>
      <c r="JI92" s="19" t="str">
        <f ca="1">IFERROR(__xludf.DUMMYFUNCTION("""COMPUTED_VALUE"""),"Кузьменко Є. А.")</f>
        <v>Кузьменко Є. А.</v>
      </c>
      <c r="JJ92" s="19" t="str">
        <f ca="1">IFERROR(__xludf.DUMMYFUNCTION("""COMPUTED_VALUE"""),"За")</f>
        <v>За</v>
      </c>
      <c r="JK92" s="19">
        <f ca="1">IFERROR(__xludf.DUMMYFUNCTION("""COMPUTED_VALUE"""),69)</f>
        <v>69</v>
      </c>
      <c r="JL92" s="19" t="str">
        <f ca="1">IFERROR(__xludf.DUMMYFUNCTION("""COMPUTED_VALUE"""),"Кузьменко Є. А.")</f>
        <v>Кузьменко Є. А.</v>
      </c>
      <c r="JM92" s="19" t="str">
        <f ca="1">IFERROR(__xludf.DUMMYFUNCTION("""COMPUTED_VALUE"""),"За")</f>
        <v>За</v>
      </c>
      <c r="JN92" s="19">
        <f ca="1">IFERROR(__xludf.DUMMYFUNCTION("""COMPUTED_VALUE"""),69)</f>
        <v>69</v>
      </c>
      <c r="JO92" s="19" t="str">
        <f ca="1">IFERROR(__xludf.DUMMYFUNCTION("""COMPUTED_VALUE"""),"Кузьменко Є. А.")</f>
        <v>Кузьменко Є. А.</v>
      </c>
      <c r="JP92" s="19" t="str">
        <f ca="1">IFERROR(__xludf.DUMMYFUNCTION("""COMPUTED_VALUE"""),"За")</f>
        <v>За</v>
      </c>
      <c r="JQ92" s="19">
        <f ca="1">IFERROR(__xludf.DUMMYFUNCTION("""COMPUTED_VALUE"""),69)</f>
        <v>69</v>
      </c>
      <c r="JR92" s="19" t="str">
        <f ca="1">IFERROR(__xludf.DUMMYFUNCTION("""COMPUTED_VALUE"""),"Кузьменко Є. А.")</f>
        <v>Кузьменко Є. А.</v>
      </c>
      <c r="JS92" s="19" t="str">
        <f ca="1">IFERROR(__xludf.DUMMYFUNCTION("""COMPUTED_VALUE"""),"За")</f>
        <v>За</v>
      </c>
      <c r="JT92" s="19">
        <f ca="1">IFERROR(__xludf.DUMMYFUNCTION("""COMPUTED_VALUE"""),69)</f>
        <v>69</v>
      </c>
      <c r="JU92" s="19" t="str">
        <f ca="1">IFERROR(__xludf.DUMMYFUNCTION("""COMPUTED_VALUE"""),"Кузьменко Є. А.")</f>
        <v>Кузьменко Є. А.</v>
      </c>
      <c r="JV92" s="19" t="str">
        <f ca="1">IFERROR(__xludf.DUMMYFUNCTION("""COMPUTED_VALUE"""),"За")</f>
        <v>За</v>
      </c>
      <c r="JW92" s="19">
        <f ca="1">IFERROR(__xludf.DUMMYFUNCTION("""COMPUTED_VALUE"""),69)</f>
        <v>69</v>
      </c>
      <c r="JX92" s="19" t="str">
        <f ca="1">IFERROR(__xludf.DUMMYFUNCTION("""COMPUTED_VALUE"""),"Кузьменко Є. А.")</f>
        <v>Кузьменко Є. А.</v>
      </c>
      <c r="JY92" s="19" t="str">
        <f ca="1">IFERROR(__xludf.DUMMYFUNCTION("""COMPUTED_VALUE"""),"За")</f>
        <v>За</v>
      </c>
      <c r="JZ92" s="19">
        <f ca="1">IFERROR(__xludf.DUMMYFUNCTION("""COMPUTED_VALUE"""),69)</f>
        <v>69</v>
      </c>
      <c r="KA92" s="19" t="str">
        <f ca="1">IFERROR(__xludf.DUMMYFUNCTION("""COMPUTED_VALUE"""),"Кузьменко Є. А.")</f>
        <v>Кузьменко Є. А.</v>
      </c>
      <c r="KB92" s="19" t="str">
        <f ca="1">IFERROR(__xludf.DUMMYFUNCTION("""COMPUTED_VALUE"""),"За")</f>
        <v>За</v>
      </c>
      <c r="KC92" s="19">
        <f ca="1">IFERROR(__xludf.DUMMYFUNCTION("""COMPUTED_VALUE"""),69)</f>
        <v>69</v>
      </c>
      <c r="KD92" s="19" t="str">
        <f ca="1">IFERROR(__xludf.DUMMYFUNCTION("""COMPUTED_VALUE"""),"Кузьменко Є. А.")</f>
        <v>Кузьменко Є. А.</v>
      </c>
      <c r="KE92" s="19" t="str">
        <f ca="1">IFERROR(__xludf.DUMMYFUNCTION("""COMPUTED_VALUE"""),"За")</f>
        <v>За</v>
      </c>
      <c r="KF92" s="19">
        <f ca="1">IFERROR(__xludf.DUMMYFUNCTION("""COMPUTED_VALUE"""),69)</f>
        <v>69</v>
      </c>
      <c r="KG92" s="19" t="str">
        <f ca="1">IFERROR(__xludf.DUMMYFUNCTION("""COMPUTED_VALUE"""),"Кузьменко Є. А.")</f>
        <v>Кузьменко Є. А.</v>
      </c>
      <c r="KH92" s="19" t="str">
        <f ca="1">IFERROR(__xludf.DUMMYFUNCTION("""COMPUTED_VALUE"""),"За")</f>
        <v>За</v>
      </c>
      <c r="KI92" s="19">
        <f ca="1">IFERROR(__xludf.DUMMYFUNCTION("""COMPUTED_VALUE"""),69)</f>
        <v>69</v>
      </c>
      <c r="KJ92" s="19" t="str">
        <f ca="1">IFERROR(__xludf.DUMMYFUNCTION("""COMPUTED_VALUE"""),"Кузьменко Є. А.")</f>
        <v>Кузьменко Є. А.</v>
      </c>
      <c r="KK92" s="19" t="str">
        <f ca="1">IFERROR(__xludf.DUMMYFUNCTION("""COMPUTED_VALUE"""),"За")</f>
        <v>За</v>
      </c>
      <c r="KL92" s="19">
        <f ca="1">IFERROR(__xludf.DUMMYFUNCTION("""COMPUTED_VALUE"""),69)</f>
        <v>69</v>
      </c>
      <c r="KM92" s="19" t="str">
        <f ca="1">IFERROR(__xludf.DUMMYFUNCTION("""COMPUTED_VALUE"""),"Кузьменко Є. А.")</f>
        <v>Кузьменко Є. А.</v>
      </c>
      <c r="KN92" s="19" t="str">
        <f ca="1">IFERROR(__xludf.DUMMYFUNCTION("""COMPUTED_VALUE"""),"За")</f>
        <v>За</v>
      </c>
      <c r="KO92" s="19">
        <f ca="1">IFERROR(__xludf.DUMMYFUNCTION("""COMPUTED_VALUE"""),69)</f>
        <v>69</v>
      </c>
      <c r="KP92" s="19" t="str">
        <f ca="1">IFERROR(__xludf.DUMMYFUNCTION("""COMPUTED_VALUE"""),"Кузьменко Є. А.")</f>
        <v>Кузьменко Є. А.</v>
      </c>
      <c r="KQ92" s="19" t="str">
        <f ca="1">IFERROR(__xludf.DUMMYFUNCTION("""COMPUTED_VALUE"""),"За")</f>
        <v>За</v>
      </c>
      <c r="KR92" s="19">
        <f ca="1">IFERROR(__xludf.DUMMYFUNCTION("""COMPUTED_VALUE"""),69)</f>
        <v>69</v>
      </c>
      <c r="KS92" s="19" t="str">
        <f ca="1">IFERROR(__xludf.DUMMYFUNCTION("""COMPUTED_VALUE"""),"Кузьменко Є. А.")</f>
        <v>Кузьменко Є. А.</v>
      </c>
      <c r="KT92" s="19" t="str">
        <f ca="1">IFERROR(__xludf.DUMMYFUNCTION("""COMPUTED_VALUE"""),"За")</f>
        <v>За</v>
      </c>
      <c r="KU92" s="19">
        <f ca="1">IFERROR(__xludf.DUMMYFUNCTION("""COMPUTED_VALUE"""),69)</f>
        <v>69</v>
      </c>
      <c r="KV92" s="19" t="str">
        <f ca="1">IFERROR(__xludf.DUMMYFUNCTION("""COMPUTED_VALUE"""),"Кузьменко Є. А.")</f>
        <v>Кузьменко Є. А.</v>
      </c>
      <c r="KW92" s="19" t="str">
        <f ca="1">IFERROR(__xludf.DUMMYFUNCTION("""COMPUTED_VALUE"""),"За")</f>
        <v>За</v>
      </c>
      <c r="KX92" s="19">
        <f ca="1">IFERROR(__xludf.DUMMYFUNCTION("""COMPUTED_VALUE"""),69)</f>
        <v>69</v>
      </c>
      <c r="KY92" s="19" t="str">
        <f ca="1">IFERROR(__xludf.DUMMYFUNCTION("""COMPUTED_VALUE"""),"Кузьменко Є. А.")</f>
        <v>Кузьменко Є. А.</v>
      </c>
      <c r="KZ92" s="19" t="str">
        <f ca="1">IFERROR(__xludf.DUMMYFUNCTION("""COMPUTED_VALUE"""),"За")</f>
        <v>За</v>
      </c>
      <c r="LA92" s="19">
        <f ca="1">IFERROR(__xludf.DUMMYFUNCTION("""COMPUTED_VALUE"""),69)</f>
        <v>69</v>
      </c>
      <c r="LB92" s="19" t="str">
        <f ca="1">IFERROR(__xludf.DUMMYFUNCTION("""COMPUTED_VALUE"""),"Кузьменко Є. А.")</f>
        <v>Кузьменко Є. А.</v>
      </c>
      <c r="LC92" s="19" t="str">
        <f ca="1">IFERROR(__xludf.DUMMYFUNCTION("""COMPUTED_VALUE"""),"За")</f>
        <v>За</v>
      </c>
      <c r="LD92" s="19">
        <f ca="1">IFERROR(__xludf.DUMMYFUNCTION("""COMPUTED_VALUE"""),69)</f>
        <v>69</v>
      </c>
      <c r="LE92" s="19" t="str">
        <f ca="1">IFERROR(__xludf.DUMMYFUNCTION("""COMPUTED_VALUE"""),"Кузьменко Є. А.")</f>
        <v>Кузьменко Є. А.</v>
      </c>
      <c r="LF92" s="19" t="str">
        <f ca="1">IFERROR(__xludf.DUMMYFUNCTION("""COMPUTED_VALUE"""),"За")</f>
        <v>За</v>
      </c>
      <c r="LG92" s="19">
        <f ca="1">IFERROR(__xludf.DUMMYFUNCTION("""COMPUTED_VALUE"""),69)</f>
        <v>69</v>
      </c>
      <c r="LH92" s="19" t="str">
        <f ca="1">IFERROR(__xludf.DUMMYFUNCTION("""COMPUTED_VALUE"""),"Кузьменко Є. А.")</f>
        <v>Кузьменко Є. А.</v>
      </c>
      <c r="LI92" s="19" t="str">
        <f ca="1">IFERROR(__xludf.DUMMYFUNCTION("""COMPUTED_VALUE"""),"За")</f>
        <v>За</v>
      </c>
      <c r="LJ92" s="19">
        <f ca="1">IFERROR(__xludf.DUMMYFUNCTION("""COMPUTED_VALUE"""),69)</f>
        <v>69</v>
      </c>
      <c r="LK92" s="19" t="str">
        <f ca="1">IFERROR(__xludf.DUMMYFUNCTION("""COMPUTED_VALUE"""),"Кузьменко Є. А.")</f>
        <v>Кузьменко Є. А.</v>
      </c>
      <c r="LL92" s="19" t="str">
        <f ca="1">IFERROR(__xludf.DUMMYFUNCTION("""COMPUTED_VALUE"""),"...")</f>
        <v>...</v>
      </c>
      <c r="LM92" s="19">
        <f ca="1">IFERROR(__xludf.DUMMYFUNCTION("""COMPUTED_VALUE"""),69)</f>
        <v>69</v>
      </c>
      <c r="LN92" s="19" t="str">
        <f ca="1">IFERROR(__xludf.DUMMYFUNCTION("""COMPUTED_VALUE"""),"Кузьменко Є. А.")</f>
        <v>Кузьменко Є. А.</v>
      </c>
      <c r="LO92" s="19" t="str">
        <f ca="1">IFERROR(__xludf.DUMMYFUNCTION("""COMPUTED_VALUE"""),"...")</f>
        <v>...</v>
      </c>
      <c r="LP92" s="19">
        <f ca="1">IFERROR(__xludf.DUMMYFUNCTION("""COMPUTED_VALUE"""),69)</f>
        <v>69</v>
      </c>
      <c r="LQ92" s="19" t="str">
        <f ca="1">IFERROR(__xludf.DUMMYFUNCTION("""COMPUTED_VALUE"""),"Кузьменко Є. А.")</f>
        <v>Кузьменко Є. А.</v>
      </c>
      <c r="LR92" s="19" t="str">
        <f ca="1">IFERROR(__xludf.DUMMYFUNCTION("""COMPUTED_VALUE"""),"За")</f>
        <v>За</v>
      </c>
      <c r="LS92" s="19">
        <f ca="1">IFERROR(__xludf.DUMMYFUNCTION("""COMPUTED_VALUE"""),69)</f>
        <v>69</v>
      </c>
      <c r="LT92" s="19" t="str">
        <f ca="1">IFERROR(__xludf.DUMMYFUNCTION("""COMPUTED_VALUE"""),"Кузьменко Є. А.")</f>
        <v>Кузьменко Є. А.</v>
      </c>
      <c r="LU92" s="19" t="str">
        <f ca="1">IFERROR(__xludf.DUMMYFUNCTION("""COMPUTED_VALUE"""),"За")</f>
        <v>За</v>
      </c>
      <c r="LV92" s="19">
        <f ca="1">IFERROR(__xludf.DUMMYFUNCTION("""COMPUTED_VALUE"""),69)</f>
        <v>69</v>
      </c>
      <c r="LW92" s="19" t="str">
        <f ca="1">IFERROR(__xludf.DUMMYFUNCTION("""COMPUTED_VALUE"""),"Кузьменко Є. А.")</f>
        <v>Кузьменко Є. А.</v>
      </c>
      <c r="LX92" s="19" t="str">
        <f ca="1">IFERROR(__xludf.DUMMYFUNCTION("""COMPUTED_VALUE"""),"За")</f>
        <v>За</v>
      </c>
      <c r="LY92" s="19">
        <f ca="1">IFERROR(__xludf.DUMMYFUNCTION("""COMPUTED_VALUE"""),69)</f>
        <v>69</v>
      </c>
      <c r="LZ92" s="19" t="str">
        <f ca="1">IFERROR(__xludf.DUMMYFUNCTION("""COMPUTED_VALUE"""),"Кузьменко Є. А.")</f>
        <v>Кузьменко Є. А.</v>
      </c>
      <c r="MA92" s="19" t="str">
        <f ca="1">IFERROR(__xludf.DUMMYFUNCTION("""COMPUTED_VALUE"""),"За")</f>
        <v>За</v>
      </c>
      <c r="MB92" s="19">
        <f ca="1">IFERROR(__xludf.DUMMYFUNCTION("""COMPUTED_VALUE"""),69)</f>
        <v>69</v>
      </c>
      <c r="MC92" s="19" t="str">
        <f ca="1">IFERROR(__xludf.DUMMYFUNCTION("""COMPUTED_VALUE"""),"Кузьменко Є. А.")</f>
        <v>Кузьменко Є. А.</v>
      </c>
      <c r="MD92" s="19" t="str">
        <f ca="1">IFERROR(__xludf.DUMMYFUNCTION("""COMPUTED_VALUE"""),"За")</f>
        <v>За</v>
      </c>
      <c r="ME92" s="19">
        <f ca="1">IFERROR(__xludf.DUMMYFUNCTION("""COMPUTED_VALUE"""),69)</f>
        <v>69</v>
      </c>
      <c r="MF92" s="19" t="str">
        <f ca="1">IFERROR(__xludf.DUMMYFUNCTION("""COMPUTED_VALUE"""),"Кузьменко Є. А.")</f>
        <v>Кузьменко Є. А.</v>
      </c>
      <c r="MG92" s="19" t="str">
        <f ca="1">IFERROR(__xludf.DUMMYFUNCTION("""COMPUTED_VALUE"""),"За")</f>
        <v>За</v>
      </c>
      <c r="MH92" s="19">
        <f ca="1">IFERROR(__xludf.DUMMYFUNCTION("""COMPUTED_VALUE"""),69)</f>
        <v>69</v>
      </c>
      <c r="MI92" s="19" t="str">
        <f ca="1">IFERROR(__xludf.DUMMYFUNCTION("""COMPUTED_VALUE"""),"Кузьменко Є. А.")</f>
        <v>Кузьменко Є. А.</v>
      </c>
      <c r="MJ92" s="19" t="str">
        <f ca="1">IFERROR(__xludf.DUMMYFUNCTION("""COMPUTED_VALUE"""),"За")</f>
        <v>За</v>
      </c>
      <c r="MK92" s="19">
        <f ca="1">IFERROR(__xludf.DUMMYFUNCTION("""COMPUTED_VALUE"""),69)</f>
        <v>69</v>
      </c>
      <c r="ML92" s="19" t="str">
        <f ca="1">IFERROR(__xludf.DUMMYFUNCTION("""COMPUTED_VALUE"""),"Кузьменко Є. А.")</f>
        <v>Кузьменко Є. А.</v>
      </c>
      <c r="MM92" s="19" t="str">
        <f ca="1">IFERROR(__xludf.DUMMYFUNCTION("""COMPUTED_VALUE"""),"За")</f>
        <v>За</v>
      </c>
      <c r="MN92" s="19">
        <f ca="1">IFERROR(__xludf.DUMMYFUNCTION("""COMPUTED_VALUE"""),69)</f>
        <v>69</v>
      </c>
      <c r="MO92" s="19" t="str">
        <f ca="1">IFERROR(__xludf.DUMMYFUNCTION("""COMPUTED_VALUE"""),"Кузьменко Є. А.")</f>
        <v>Кузьменко Є. А.</v>
      </c>
      <c r="MP92" s="19" t="str">
        <f ca="1">IFERROR(__xludf.DUMMYFUNCTION("""COMPUTED_VALUE"""),"За")</f>
        <v>За</v>
      </c>
      <c r="MQ92" s="19">
        <f ca="1">IFERROR(__xludf.DUMMYFUNCTION("""COMPUTED_VALUE"""),69)</f>
        <v>69</v>
      </c>
      <c r="MR92" s="19" t="str">
        <f ca="1">IFERROR(__xludf.DUMMYFUNCTION("""COMPUTED_VALUE"""),"Кузьменко Є. А.")</f>
        <v>Кузьменко Є. А.</v>
      </c>
      <c r="MS92" s="19" t="str">
        <f ca="1">IFERROR(__xludf.DUMMYFUNCTION("""COMPUTED_VALUE"""),"За")</f>
        <v>За</v>
      </c>
      <c r="MT92" s="19">
        <f ca="1">IFERROR(__xludf.DUMMYFUNCTION("""COMPUTED_VALUE"""),69)</f>
        <v>69</v>
      </c>
      <c r="MU92" s="19" t="str">
        <f ca="1">IFERROR(__xludf.DUMMYFUNCTION("""COMPUTED_VALUE"""),"Кузьменко Є. А.")</f>
        <v>Кузьменко Є. А.</v>
      </c>
      <c r="MV92" s="19" t="str">
        <f ca="1">IFERROR(__xludf.DUMMYFUNCTION("""COMPUTED_VALUE"""),"За")</f>
        <v>За</v>
      </c>
      <c r="MW92" s="19">
        <f ca="1">IFERROR(__xludf.DUMMYFUNCTION("""COMPUTED_VALUE"""),69)</f>
        <v>69</v>
      </c>
      <c r="MX92" s="19" t="str">
        <f ca="1">IFERROR(__xludf.DUMMYFUNCTION("""COMPUTED_VALUE"""),"Кузьменко Є. А.")</f>
        <v>Кузьменко Є. А.</v>
      </c>
      <c r="MY92" s="19" t="str">
        <f ca="1">IFERROR(__xludf.DUMMYFUNCTION("""COMPUTED_VALUE"""),"За")</f>
        <v>За</v>
      </c>
      <c r="MZ92" s="19">
        <f ca="1">IFERROR(__xludf.DUMMYFUNCTION("""COMPUTED_VALUE"""),69)</f>
        <v>69</v>
      </c>
      <c r="NA92" s="19" t="str">
        <f ca="1">IFERROR(__xludf.DUMMYFUNCTION("""COMPUTED_VALUE"""),"Кузьменко Є. А.")</f>
        <v>Кузьменко Є. А.</v>
      </c>
      <c r="NB92" s="19" t="str">
        <f ca="1">IFERROR(__xludf.DUMMYFUNCTION("""COMPUTED_VALUE"""),"За")</f>
        <v>За</v>
      </c>
      <c r="NC92" s="19">
        <f ca="1">IFERROR(__xludf.DUMMYFUNCTION("""COMPUTED_VALUE"""),69)</f>
        <v>69</v>
      </c>
      <c r="ND92" s="19" t="str">
        <f ca="1">IFERROR(__xludf.DUMMYFUNCTION("""COMPUTED_VALUE"""),"Кузьменко Є. А.")</f>
        <v>Кузьменко Є. А.</v>
      </c>
      <c r="NE92" s="19" t="str">
        <f ca="1">IFERROR(__xludf.DUMMYFUNCTION("""COMPUTED_VALUE"""),"За")</f>
        <v>За</v>
      </c>
      <c r="NF92" s="19">
        <f ca="1">IFERROR(__xludf.DUMMYFUNCTION("""COMPUTED_VALUE"""),69)</f>
        <v>69</v>
      </c>
      <c r="NG92" s="19" t="str">
        <f ca="1">IFERROR(__xludf.DUMMYFUNCTION("""COMPUTED_VALUE"""),"Кузьменко Є. А.")</f>
        <v>Кузьменко Є. А.</v>
      </c>
      <c r="NH92" s="19" t="str">
        <f ca="1">IFERROR(__xludf.DUMMYFUNCTION("""COMPUTED_VALUE"""),"За")</f>
        <v>За</v>
      </c>
      <c r="NI92" s="19">
        <f ca="1">IFERROR(__xludf.DUMMYFUNCTION("""COMPUTED_VALUE"""),69)</f>
        <v>69</v>
      </c>
      <c r="NJ92" s="19" t="str">
        <f ca="1">IFERROR(__xludf.DUMMYFUNCTION("""COMPUTED_VALUE"""),"Кузьменко Є. А.")</f>
        <v>Кузьменко Є. А.</v>
      </c>
      <c r="NK92" s="19" t="str">
        <f ca="1">IFERROR(__xludf.DUMMYFUNCTION("""COMPUTED_VALUE"""),"За")</f>
        <v>За</v>
      </c>
      <c r="NL92" s="19">
        <f ca="1">IFERROR(__xludf.DUMMYFUNCTION("""COMPUTED_VALUE"""),69)</f>
        <v>69</v>
      </c>
      <c r="NM92" s="19" t="str">
        <f ca="1">IFERROR(__xludf.DUMMYFUNCTION("""COMPUTED_VALUE"""),"Кузьменко Є. А.")</f>
        <v>Кузьменко Є. А.</v>
      </c>
      <c r="NN92" s="19" t="str">
        <f ca="1">IFERROR(__xludf.DUMMYFUNCTION("""COMPUTED_VALUE"""),"Не голосував")</f>
        <v>Не голосував</v>
      </c>
      <c r="NO92" s="19">
        <f ca="1">IFERROR(__xludf.DUMMYFUNCTION("""COMPUTED_VALUE"""),69)</f>
        <v>69</v>
      </c>
      <c r="NP92" s="19" t="str">
        <f ca="1">IFERROR(__xludf.DUMMYFUNCTION("""COMPUTED_VALUE"""),"Кузьменко Є. А.")</f>
        <v>Кузьменко Є. А.</v>
      </c>
      <c r="NQ92" s="19" t="str">
        <f ca="1">IFERROR(__xludf.DUMMYFUNCTION("""COMPUTED_VALUE"""),"Не голосував")</f>
        <v>Не голосував</v>
      </c>
      <c r="NR92" s="19">
        <f ca="1">IFERROR(__xludf.DUMMYFUNCTION("""COMPUTED_VALUE"""),69)</f>
        <v>69</v>
      </c>
      <c r="NS92" s="19" t="str">
        <f ca="1">IFERROR(__xludf.DUMMYFUNCTION("""COMPUTED_VALUE"""),"Кузьменко Є. А.")</f>
        <v>Кузьменко Є. А.</v>
      </c>
      <c r="NT92" s="19" t="str">
        <f ca="1">IFERROR(__xludf.DUMMYFUNCTION("""COMPUTED_VALUE"""),"Утримався")</f>
        <v>Утримався</v>
      </c>
      <c r="NU92" s="19">
        <f ca="1">IFERROR(__xludf.DUMMYFUNCTION("""COMPUTED_VALUE"""),69)</f>
        <v>69</v>
      </c>
      <c r="NV92" s="19" t="str">
        <f ca="1">IFERROR(__xludf.DUMMYFUNCTION("""COMPUTED_VALUE"""),"Кузьменко Є. А.")</f>
        <v>Кузьменко Є. А.</v>
      </c>
      <c r="NW92" s="19" t="str">
        <f ca="1">IFERROR(__xludf.DUMMYFUNCTION("""COMPUTED_VALUE"""),"Утримався")</f>
        <v>Утримався</v>
      </c>
      <c r="NX92" s="19">
        <f ca="1">IFERROR(__xludf.DUMMYFUNCTION("""COMPUTED_VALUE"""),69)</f>
        <v>69</v>
      </c>
      <c r="NY92" s="19" t="str">
        <f ca="1">IFERROR(__xludf.DUMMYFUNCTION("""COMPUTED_VALUE"""),"Кузьменко Є. А.")</f>
        <v>Кузьменко Є. А.</v>
      </c>
      <c r="NZ92" s="19" t="str">
        <f ca="1">IFERROR(__xludf.DUMMYFUNCTION("""COMPUTED_VALUE"""),"За")</f>
        <v>За</v>
      </c>
      <c r="OA92" s="19">
        <f ca="1">IFERROR(__xludf.DUMMYFUNCTION("""COMPUTED_VALUE"""),69)</f>
        <v>69</v>
      </c>
      <c r="OB92" s="19" t="str">
        <f ca="1">IFERROR(__xludf.DUMMYFUNCTION("""COMPUTED_VALUE"""),"Кузьменко Є. А.")</f>
        <v>Кузьменко Є. А.</v>
      </c>
      <c r="OC92" s="19" t="str">
        <f ca="1">IFERROR(__xludf.DUMMYFUNCTION("""COMPUTED_VALUE"""),"Не голосував")</f>
        <v>Не голосував</v>
      </c>
      <c r="OD92" s="19">
        <f ca="1">IFERROR(__xludf.DUMMYFUNCTION("""COMPUTED_VALUE"""),69)</f>
        <v>69</v>
      </c>
      <c r="OE92" s="19" t="str">
        <f ca="1">IFERROR(__xludf.DUMMYFUNCTION("""COMPUTED_VALUE"""),"Кузьменко Є. А.")</f>
        <v>Кузьменко Є. А.</v>
      </c>
      <c r="OF92" s="19" t="str">
        <f ca="1">IFERROR(__xludf.DUMMYFUNCTION("""COMPUTED_VALUE"""),"За")</f>
        <v>За</v>
      </c>
      <c r="OG92" s="19">
        <f ca="1">IFERROR(__xludf.DUMMYFUNCTION("""COMPUTED_VALUE"""),69)</f>
        <v>69</v>
      </c>
      <c r="OH92" s="19" t="str">
        <f ca="1">IFERROR(__xludf.DUMMYFUNCTION("""COMPUTED_VALUE"""),"Кузьменко Є. А.")</f>
        <v>Кузьменко Є. А.</v>
      </c>
      <c r="OI92" s="19" t="str">
        <f ca="1">IFERROR(__xludf.DUMMYFUNCTION("""COMPUTED_VALUE"""),"...")</f>
        <v>...</v>
      </c>
      <c r="OJ92" s="19">
        <f ca="1">IFERROR(__xludf.DUMMYFUNCTION("""COMPUTED_VALUE"""),69)</f>
        <v>69</v>
      </c>
      <c r="OK92" s="19" t="str">
        <f ca="1">IFERROR(__xludf.DUMMYFUNCTION("""COMPUTED_VALUE"""),"Кузьменко Є. А.")</f>
        <v>Кузьменко Є. А.</v>
      </c>
      <c r="OL92" s="19" t="str">
        <f ca="1">IFERROR(__xludf.DUMMYFUNCTION("""COMPUTED_VALUE"""),"За")</f>
        <v>За</v>
      </c>
      <c r="OM92" s="19">
        <f ca="1">IFERROR(__xludf.DUMMYFUNCTION("""COMPUTED_VALUE"""),69)</f>
        <v>69</v>
      </c>
      <c r="ON92" s="19" t="str">
        <f ca="1">IFERROR(__xludf.DUMMYFUNCTION("""COMPUTED_VALUE"""),"Кузьменко Є. А.")</f>
        <v>Кузьменко Є. А.</v>
      </c>
      <c r="OO92" s="19" t="str">
        <f ca="1">IFERROR(__xludf.DUMMYFUNCTION("""COMPUTED_VALUE"""),"...")</f>
        <v>...</v>
      </c>
      <c r="OP92" s="19">
        <f ca="1">IFERROR(__xludf.DUMMYFUNCTION("""COMPUTED_VALUE"""),69)</f>
        <v>69</v>
      </c>
      <c r="OQ92" s="19" t="str">
        <f ca="1">IFERROR(__xludf.DUMMYFUNCTION("""COMPUTED_VALUE"""),"Кузьменко Є. А.")</f>
        <v>Кузьменко Є. А.</v>
      </c>
      <c r="OR92" s="19" t="str">
        <f ca="1">IFERROR(__xludf.DUMMYFUNCTION("""COMPUTED_VALUE"""),"За")</f>
        <v>За</v>
      </c>
      <c r="OS92" s="19">
        <f ca="1">IFERROR(__xludf.DUMMYFUNCTION("""COMPUTED_VALUE"""),69)</f>
        <v>69</v>
      </c>
      <c r="OT92" s="19" t="str">
        <f ca="1">IFERROR(__xludf.DUMMYFUNCTION("""COMPUTED_VALUE"""),"Кузьменко Є. А.")</f>
        <v>Кузьменко Є. А.</v>
      </c>
      <c r="OU92" s="19" t="str">
        <f ca="1">IFERROR(__xludf.DUMMYFUNCTION("""COMPUTED_VALUE"""),"За")</f>
        <v>За</v>
      </c>
      <c r="OV92" s="19">
        <f ca="1">IFERROR(__xludf.DUMMYFUNCTION("""COMPUTED_VALUE"""),69)</f>
        <v>69</v>
      </c>
      <c r="OW92" s="19" t="str">
        <f ca="1">IFERROR(__xludf.DUMMYFUNCTION("""COMPUTED_VALUE"""),"Кузьменко Є. А.")</f>
        <v>Кузьменко Є. А.</v>
      </c>
      <c r="OX92" s="19" t="str">
        <f ca="1">IFERROR(__xludf.DUMMYFUNCTION("""COMPUTED_VALUE"""),"За")</f>
        <v>За</v>
      </c>
      <c r="OY92" s="19">
        <f ca="1">IFERROR(__xludf.DUMMYFUNCTION("""COMPUTED_VALUE"""),69)</f>
        <v>69</v>
      </c>
      <c r="OZ92" s="19" t="str">
        <f ca="1">IFERROR(__xludf.DUMMYFUNCTION("""COMPUTED_VALUE"""),"Кузьменко Є. А.")</f>
        <v>Кузьменко Є. А.</v>
      </c>
      <c r="PA92" s="19" t="str">
        <f ca="1">IFERROR(__xludf.DUMMYFUNCTION("""COMPUTED_VALUE"""),"За")</f>
        <v>За</v>
      </c>
      <c r="PB92" s="19">
        <f ca="1">IFERROR(__xludf.DUMMYFUNCTION("""COMPUTED_VALUE"""),69)</f>
        <v>69</v>
      </c>
      <c r="PC92" s="19" t="str">
        <f ca="1">IFERROR(__xludf.DUMMYFUNCTION("""COMPUTED_VALUE"""),"Кузьменко Є. А.")</f>
        <v>Кузьменко Є. А.</v>
      </c>
      <c r="PD92" s="19" t="str">
        <f ca="1">IFERROR(__xludf.DUMMYFUNCTION("""COMPUTED_VALUE"""),"За")</f>
        <v>За</v>
      </c>
      <c r="PE92" s="19">
        <f ca="1">IFERROR(__xludf.DUMMYFUNCTION("""COMPUTED_VALUE"""),69)</f>
        <v>69</v>
      </c>
      <c r="PF92" s="19" t="str">
        <f ca="1">IFERROR(__xludf.DUMMYFUNCTION("""COMPUTED_VALUE"""),"Кузьменко Є. А.")</f>
        <v>Кузьменко Є. А.</v>
      </c>
      <c r="PG92" s="19" t="str">
        <f ca="1">IFERROR(__xludf.DUMMYFUNCTION("""COMPUTED_VALUE"""),"За")</f>
        <v>За</v>
      </c>
      <c r="PH92" s="19">
        <f ca="1">IFERROR(__xludf.DUMMYFUNCTION("""COMPUTED_VALUE"""),69)</f>
        <v>69</v>
      </c>
      <c r="PI92" s="19" t="str">
        <f ca="1">IFERROR(__xludf.DUMMYFUNCTION("""COMPUTED_VALUE"""),"Кузьменко Є. А.")</f>
        <v>Кузьменко Є. А.</v>
      </c>
      <c r="PJ92" s="19" t="str">
        <f ca="1">IFERROR(__xludf.DUMMYFUNCTION("""COMPUTED_VALUE"""),"За")</f>
        <v>За</v>
      </c>
      <c r="PK92" s="19">
        <f ca="1">IFERROR(__xludf.DUMMYFUNCTION("""COMPUTED_VALUE"""),69)</f>
        <v>69</v>
      </c>
      <c r="PL92" s="19" t="str">
        <f ca="1">IFERROR(__xludf.DUMMYFUNCTION("""COMPUTED_VALUE"""),"Кузьменко Є. А.")</f>
        <v>Кузьменко Є. А.</v>
      </c>
      <c r="PM92" s="19" t="str">
        <f ca="1">IFERROR(__xludf.DUMMYFUNCTION("""COMPUTED_VALUE"""),"Не голосував")</f>
        <v>Не голосував</v>
      </c>
      <c r="PN92" s="19">
        <f ca="1">IFERROR(__xludf.DUMMYFUNCTION("""COMPUTED_VALUE"""),69)</f>
        <v>69</v>
      </c>
      <c r="PO92" s="19" t="str">
        <f ca="1">IFERROR(__xludf.DUMMYFUNCTION("""COMPUTED_VALUE"""),"Кузьменко Є. А.")</f>
        <v>Кузьменко Є. А.</v>
      </c>
      <c r="PP92" s="19" t="str">
        <f ca="1">IFERROR(__xludf.DUMMYFUNCTION("""COMPUTED_VALUE"""),"За")</f>
        <v>За</v>
      </c>
      <c r="PQ92" s="19">
        <f ca="1">IFERROR(__xludf.DUMMYFUNCTION("""COMPUTED_VALUE"""),69)</f>
        <v>69</v>
      </c>
      <c r="PR92" s="19" t="str">
        <f ca="1">IFERROR(__xludf.DUMMYFUNCTION("""COMPUTED_VALUE"""),"Кузьменко Є. А.")</f>
        <v>Кузьменко Є. А.</v>
      </c>
      <c r="PS92" s="19" t="str">
        <f ca="1">IFERROR(__xludf.DUMMYFUNCTION("""COMPUTED_VALUE"""),"За")</f>
        <v>За</v>
      </c>
      <c r="PT92" s="19">
        <f ca="1">IFERROR(__xludf.DUMMYFUNCTION("""COMPUTED_VALUE"""),69)</f>
        <v>69</v>
      </c>
      <c r="PU92" s="19" t="str">
        <f ca="1">IFERROR(__xludf.DUMMYFUNCTION("""COMPUTED_VALUE"""),"Кузьменко Є. А.")</f>
        <v>Кузьменко Є. А.</v>
      </c>
      <c r="PV92" s="19" t="str">
        <f ca="1">IFERROR(__xludf.DUMMYFUNCTION("""COMPUTED_VALUE"""),"Не голосував")</f>
        <v>Не голосував</v>
      </c>
      <c r="PW92" s="19">
        <f ca="1">IFERROR(__xludf.DUMMYFUNCTION("""COMPUTED_VALUE"""),69)</f>
        <v>69</v>
      </c>
      <c r="PX92" s="19" t="str">
        <f ca="1">IFERROR(__xludf.DUMMYFUNCTION("""COMPUTED_VALUE"""),"Кузьменко Є. А.")</f>
        <v>Кузьменко Є. А.</v>
      </c>
      <c r="PY92" s="19" t="str">
        <f ca="1">IFERROR(__xludf.DUMMYFUNCTION("""COMPUTED_VALUE"""),"За")</f>
        <v>За</v>
      </c>
      <c r="PZ92" s="19">
        <f ca="1">IFERROR(__xludf.DUMMYFUNCTION("""COMPUTED_VALUE"""),69)</f>
        <v>69</v>
      </c>
      <c r="QA92" s="19" t="str">
        <f ca="1">IFERROR(__xludf.DUMMYFUNCTION("""COMPUTED_VALUE"""),"Кузьменко Є. А.")</f>
        <v>Кузьменко Є. А.</v>
      </c>
      <c r="QB92" s="19" t="str">
        <f ca="1">IFERROR(__xludf.DUMMYFUNCTION("""COMPUTED_VALUE"""),"За")</f>
        <v>За</v>
      </c>
      <c r="QC92" s="19">
        <f ca="1">IFERROR(__xludf.DUMMYFUNCTION("""COMPUTED_VALUE"""),69)</f>
        <v>69</v>
      </c>
      <c r="QD92" s="19" t="str">
        <f ca="1">IFERROR(__xludf.DUMMYFUNCTION("""COMPUTED_VALUE"""),"Кузьменко Є. А.")</f>
        <v>Кузьменко Є. А.</v>
      </c>
      <c r="QE92" s="19" t="str">
        <f ca="1">IFERROR(__xludf.DUMMYFUNCTION("""COMPUTED_VALUE"""),"...")</f>
        <v>...</v>
      </c>
      <c r="QF92" s="19">
        <f ca="1">IFERROR(__xludf.DUMMYFUNCTION("""COMPUTED_VALUE"""),69)</f>
        <v>69</v>
      </c>
      <c r="QG92" s="19" t="str">
        <f ca="1">IFERROR(__xludf.DUMMYFUNCTION("""COMPUTED_VALUE"""),"Кузьменко Є. А.")</f>
        <v>Кузьменко Є. А.</v>
      </c>
      <c r="QH92" s="19" t="str">
        <f ca="1">IFERROR(__xludf.DUMMYFUNCTION("""COMPUTED_VALUE"""),"...")</f>
        <v>...</v>
      </c>
      <c r="QI92" s="19">
        <f ca="1">IFERROR(__xludf.DUMMYFUNCTION("""COMPUTED_VALUE"""),69)</f>
        <v>69</v>
      </c>
      <c r="QJ92" s="19" t="str">
        <f ca="1">IFERROR(__xludf.DUMMYFUNCTION("""COMPUTED_VALUE"""),"Кузьменко Є. А.")</f>
        <v>Кузьменко Є. А.</v>
      </c>
      <c r="QK92" s="19" t="str">
        <f ca="1">IFERROR(__xludf.DUMMYFUNCTION("""COMPUTED_VALUE"""),"За")</f>
        <v>За</v>
      </c>
    </row>
    <row r="93" spans="1:453" ht="12.75">
      <c r="A93" s="17">
        <f ca="1">IFERROR(__xludf.DUMMYFUNCTION("""COMPUTED_VALUE"""),63)</f>
        <v>63</v>
      </c>
      <c r="B93" s="17" t="str">
        <f ca="1">IFERROR(__xludf.DUMMYFUNCTION("""COMPUTED_VALUE"""),"Кулеба Є. А.")</f>
        <v>Кулеба Є. А.</v>
      </c>
      <c r="C93" s="19" t="str">
        <f ca="1">IFERROR(__xludf.DUMMYFUNCTION("""COMPUTED_VALUE"""),"За")</f>
        <v>За</v>
      </c>
      <c r="D93" s="19">
        <f ca="1">IFERROR(__xludf.DUMMYFUNCTION("""COMPUTED_VALUE"""),63)</f>
        <v>63</v>
      </c>
      <c r="E93" s="19" t="str">
        <f ca="1">IFERROR(__xludf.DUMMYFUNCTION("""COMPUTED_VALUE"""),"Кулеба Є. А.")</f>
        <v>Кулеба Є. А.</v>
      </c>
      <c r="F93" s="19" t="str">
        <f ca="1">IFERROR(__xludf.DUMMYFUNCTION("""COMPUTED_VALUE"""),"За")</f>
        <v>За</v>
      </c>
      <c r="G93" s="19">
        <f ca="1">IFERROR(__xludf.DUMMYFUNCTION("""COMPUTED_VALUE"""),63)</f>
        <v>63</v>
      </c>
      <c r="H93" s="19" t="str">
        <f ca="1">IFERROR(__xludf.DUMMYFUNCTION("""COMPUTED_VALUE"""),"Кулеба Є. А.")</f>
        <v>Кулеба Є. А.</v>
      </c>
      <c r="I93" s="19" t="str">
        <f ca="1">IFERROR(__xludf.DUMMYFUNCTION("""COMPUTED_VALUE"""),"Не голосував")</f>
        <v>Не голосував</v>
      </c>
      <c r="J93" s="19">
        <f ca="1">IFERROR(__xludf.DUMMYFUNCTION("""COMPUTED_VALUE"""),63)</f>
        <v>63</v>
      </c>
      <c r="K93" s="19" t="str">
        <f ca="1">IFERROR(__xludf.DUMMYFUNCTION("""COMPUTED_VALUE"""),"Кулеба Є. А.")</f>
        <v>Кулеба Є. А.</v>
      </c>
      <c r="L93" s="19" t="str">
        <f ca="1">IFERROR(__xludf.DUMMYFUNCTION("""COMPUTED_VALUE"""),"Не голосував")</f>
        <v>Не голосував</v>
      </c>
      <c r="M93" s="19">
        <f ca="1">IFERROR(__xludf.DUMMYFUNCTION("""COMPUTED_VALUE"""),63)</f>
        <v>63</v>
      </c>
      <c r="N93" s="19" t="str">
        <f ca="1">IFERROR(__xludf.DUMMYFUNCTION("""COMPUTED_VALUE"""),"Кулеба Є. А.")</f>
        <v>Кулеба Є. А.</v>
      </c>
      <c r="O93" s="19" t="str">
        <f ca="1">IFERROR(__xludf.DUMMYFUNCTION("""COMPUTED_VALUE"""),"Не голосував")</f>
        <v>Не голосував</v>
      </c>
      <c r="P93" s="19">
        <f ca="1">IFERROR(__xludf.DUMMYFUNCTION("""COMPUTED_VALUE"""),63)</f>
        <v>63</v>
      </c>
      <c r="Q93" s="19" t="str">
        <f ca="1">IFERROR(__xludf.DUMMYFUNCTION("""COMPUTED_VALUE"""),"Кулеба Є. А.")</f>
        <v>Кулеба Є. А.</v>
      </c>
      <c r="R93" s="19" t="str">
        <f ca="1">IFERROR(__xludf.DUMMYFUNCTION("""COMPUTED_VALUE"""),"Не голосував")</f>
        <v>Не голосував</v>
      </c>
      <c r="S93" s="19">
        <f ca="1">IFERROR(__xludf.DUMMYFUNCTION("""COMPUTED_VALUE"""),63)</f>
        <v>63</v>
      </c>
      <c r="T93" s="19" t="str">
        <f ca="1">IFERROR(__xludf.DUMMYFUNCTION("""COMPUTED_VALUE"""),"Кулеба Є. А.")</f>
        <v>Кулеба Є. А.</v>
      </c>
      <c r="U93" s="19" t="str">
        <f ca="1">IFERROR(__xludf.DUMMYFUNCTION("""COMPUTED_VALUE"""),"За")</f>
        <v>За</v>
      </c>
      <c r="V93" s="19">
        <f ca="1">IFERROR(__xludf.DUMMYFUNCTION("""COMPUTED_VALUE"""),63)</f>
        <v>63</v>
      </c>
      <c r="W93" s="19" t="str">
        <f ca="1">IFERROR(__xludf.DUMMYFUNCTION("""COMPUTED_VALUE"""),"Кулеба Є. А.")</f>
        <v>Кулеба Є. А.</v>
      </c>
      <c r="X93" s="19" t="str">
        <f ca="1">IFERROR(__xludf.DUMMYFUNCTION("""COMPUTED_VALUE"""),"Не голосував")</f>
        <v>Не голосував</v>
      </c>
      <c r="Y93" s="19">
        <f ca="1">IFERROR(__xludf.DUMMYFUNCTION("""COMPUTED_VALUE"""),63)</f>
        <v>63</v>
      </c>
      <c r="Z93" s="19" t="str">
        <f ca="1">IFERROR(__xludf.DUMMYFUNCTION("""COMPUTED_VALUE"""),"Кулеба Є. А.")</f>
        <v>Кулеба Є. А.</v>
      </c>
      <c r="AA93" s="19" t="str">
        <f ca="1">IFERROR(__xludf.DUMMYFUNCTION("""COMPUTED_VALUE"""),"Не голосував")</f>
        <v>Не голосував</v>
      </c>
      <c r="AB93" s="19">
        <f ca="1">IFERROR(__xludf.DUMMYFUNCTION("""COMPUTED_VALUE"""),63)</f>
        <v>63</v>
      </c>
      <c r="AC93" s="19" t="str">
        <f ca="1">IFERROR(__xludf.DUMMYFUNCTION("""COMPUTED_VALUE"""),"Кулеба Є. А.")</f>
        <v>Кулеба Є. А.</v>
      </c>
      <c r="AD93" s="19" t="str">
        <f ca="1">IFERROR(__xludf.DUMMYFUNCTION("""COMPUTED_VALUE"""),"Не голосував")</f>
        <v>Не голосував</v>
      </c>
      <c r="AE93" s="19">
        <f ca="1">IFERROR(__xludf.DUMMYFUNCTION("""COMPUTED_VALUE"""),63)</f>
        <v>63</v>
      </c>
      <c r="AF93" s="19" t="str">
        <f ca="1">IFERROR(__xludf.DUMMYFUNCTION("""COMPUTED_VALUE"""),"Кулеба Є. А.")</f>
        <v>Кулеба Є. А.</v>
      </c>
      <c r="AG93" s="19" t="str">
        <f ca="1">IFERROR(__xludf.DUMMYFUNCTION("""COMPUTED_VALUE"""),"За")</f>
        <v>За</v>
      </c>
      <c r="AH93" s="19">
        <f ca="1">IFERROR(__xludf.DUMMYFUNCTION("""COMPUTED_VALUE"""),63)</f>
        <v>63</v>
      </c>
      <c r="AI93" s="19" t="str">
        <f ca="1">IFERROR(__xludf.DUMMYFUNCTION("""COMPUTED_VALUE"""),"Кулеба Є. А.")</f>
        <v>Кулеба Є. А.</v>
      </c>
      <c r="AJ93" s="19" t="str">
        <f ca="1">IFERROR(__xludf.DUMMYFUNCTION("""COMPUTED_VALUE"""),"За")</f>
        <v>За</v>
      </c>
      <c r="AK93" s="19">
        <f ca="1">IFERROR(__xludf.DUMMYFUNCTION("""COMPUTED_VALUE"""),63)</f>
        <v>63</v>
      </c>
      <c r="AL93" s="19" t="str">
        <f ca="1">IFERROR(__xludf.DUMMYFUNCTION("""COMPUTED_VALUE"""),"Кулеба Є. А.")</f>
        <v>Кулеба Є. А.</v>
      </c>
      <c r="AM93" s="19" t="str">
        <f ca="1">IFERROR(__xludf.DUMMYFUNCTION("""COMPUTED_VALUE"""),"Не голосував")</f>
        <v>Не голосував</v>
      </c>
      <c r="AN93" s="19">
        <f ca="1">IFERROR(__xludf.DUMMYFUNCTION("""COMPUTED_VALUE"""),63)</f>
        <v>63</v>
      </c>
      <c r="AO93" s="19" t="str">
        <f ca="1">IFERROR(__xludf.DUMMYFUNCTION("""COMPUTED_VALUE"""),"Кулеба Є. А.")</f>
        <v>Кулеба Є. А.</v>
      </c>
      <c r="AP93" s="19" t="str">
        <f ca="1">IFERROR(__xludf.DUMMYFUNCTION("""COMPUTED_VALUE"""),"Не голосував")</f>
        <v>Не голосував</v>
      </c>
      <c r="AQ93" s="19">
        <f ca="1">IFERROR(__xludf.DUMMYFUNCTION("""COMPUTED_VALUE"""),63)</f>
        <v>63</v>
      </c>
      <c r="AR93" s="19" t="str">
        <f ca="1">IFERROR(__xludf.DUMMYFUNCTION("""COMPUTED_VALUE"""),"Кулеба Є. А.")</f>
        <v>Кулеба Є. А.</v>
      </c>
      <c r="AS93" s="19" t="str">
        <f ca="1">IFERROR(__xludf.DUMMYFUNCTION("""COMPUTED_VALUE"""),"Не голосував")</f>
        <v>Не голосував</v>
      </c>
      <c r="AT93" s="19">
        <f ca="1">IFERROR(__xludf.DUMMYFUNCTION("""COMPUTED_VALUE"""),63)</f>
        <v>63</v>
      </c>
      <c r="AU93" s="19" t="str">
        <f ca="1">IFERROR(__xludf.DUMMYFUNCTION("""COMPUTED_VALUE"""),"Кулеба Є. А.")</f>
        <v>Кулеба Є. А.</v>
      </c>
      <c r="AV93" s="19" t="str">
        <f ca="1">IFERROR(__xludf.DUMMYFUNCTION("""COMPUTED_VALUE"""),"За")</f>
        <v>За</v>
      </c>
      <c r="AW93" s="19">
        <f ca="1">IFERROR(__xludf.DUMMYFUNCTION("""COMPUTED_VALUE"""),63)</f>
        <v>63</v>
      </c>
      <c r="AX93" s="19" t="str">
        <f ca="1">IFERROR(__xludf.DUMMYFUNCTION("""COMPUTED_VALUE"""),"Кулеба Є. А.")</f>
        <v>Кулеба Є. А.</v>
      </c>
      <c r="AY93" s="19" t="str">
        <f ca="1">IFERROR(__xludf.DUMMYFUNCTION("""COMPUTED_VALUE"""),"За")</f>
        <v>За</v>
      </c>
      <c r="AZ93" s="19">
        <f ca="1">IFERROR(__xludf.DUMMYFUNCTION("""COMPUTED_VALUE"""),63)</f>
        <v>63</v>
      </c>
      <c r="BA93" s="19" t="str">
        <f ca="1">IFERROR(__xludf.DUMMYFUNCTION("""COMPUTED_VALUE"""),"Кулеба Є. А.")</f>
        <v>Кулеба Є. А.</v>
      </c>
      <c r="BB93" s="19" t="str">
        <f ca="1">IFERROR(__xludf.DUMMYFUNCTION("""COMPUTED_VALUE"""),"За")</f>
        <v>За</v>
      </c>
      <c r="BC93" s="19">
        <f ca="1">IFERROR(__xludf.DUMMYFUNCTION("""COMPUTED_VALUE"""),63)</f>
        <v>63</v>
      </c>
      <c r="BD93" s="19" t="str">
        <f ca="1">IFERROR(__xludf.DUMMYFUNCTION("""COMPUTED_VALUE"""),"Кулеба Є. А.")</f>
        <v>Кулеба Є. А.</v>
      </c>
      <c r="BE93" s="19" t="str">
        <f ca="1">IFERROR(__xludf.DUMMYFUNCTION("""COMPUTED_VALUE"""),"За")</f>
        <v>За</v>
      </c>
      <c r="BF93" s="19">
        <f ca="1">IFERROR(__xludf.DUMMYFUNCTION("""COMPUTED_VALUE"""),63)</f>
        <v>63</v>
      </c>
      <c r="BG93" s="19" t="str">
        <f ca="1">IFERROR(__xludf.DUMMYFUNCTION("""COMPUTED_VALUE"""),"Кулеба Є. А.")</f>
        <v>Кулеба Є. А.</v>
      </c>
      <c r="BH93" s="19" t="str">
        <f ca="1">IFERROR(__xludf.DUMMYFUNCTION("""COMPUTED_VALUE"""),"За")</f>
        <v>За</v>
      </c>
      <c r="BI93" s="19">
        <f ca="1">IFERROR(__xludf.DUMMYFUNCTION("""COMPUTED_VALUE"""),63)</f>
        <v>63</v>
      </c>
      <c r="BJ93" s="19" t="str">
        <f ca="1">IFERROR(__xludf.DUMMYFUNCTION("""COMPUTED_VALUE"""),"Кулеба Є. А.")</f>
        <v>Кулеба Є. А.</v>
      </c>
      <c r="BK93" s="19" t="str">
        <f ca="1">IFERROR(__xludf.DUMMYFUNCTION("""COMPUTED_VALUE"""),"За")</f>
        <v>За</v>
      </c>
      <c r="BL93" s="19">
        <f ca="1">IFERROR(__xludf.DUMMYFUNCTION("""COMPUTED_VALUE"""),63)</f>
        <v>63</v>
      </c>
      <c r="BM93" s="19" t="str">
        <f ca="1">IFERROR(__xludf.DUMMYFUNCTION("""COMPUTED_VALUE"""),"Кулеба Є. А.")</f>
        <v>Кулеба Є. А.</v>
      </c>
      <c r="BN93" s="19" t="str">
        <f ca="1">IFERROR(__xludf.DUMMYFUNCTION("""COMPUTED_VALUE"""),"За")</f>
        <v>За</v>
      </c>
      <c r="BO93" s="19">
        <f ca="1">IFERROR(__xludf.DUMMYFUNCTION("""COMPUTED_VALUE"""),63)</f>
        <v>63</v>
      </c>
      <c r="BP93" s="19" t="str">
        <f ca="1">IFERROR(__xludf.DUMMYFUNCTION("""COMPUTED_VALUE"""),"Кулеба Є. А.")</f>
        <v>Кулеба Є. А.</v>
      </c>
      <c r="BQ93" s="19" t="str">
        <f ca="1">IFERROR(__xludf.DUMMYFUNCTION("""COMPUTED_VALUE"""),"За")</f>
        <v>За</v>
      </c>
      <c r="BR93" s="19">
        <f ca="1">IFERROR(__xludf.DUMMYFUNCTION("""COMPUTED_VALUE"""),63)</f>
        <v>63</v>
      </c>
      <c r="BS93" s="19" t="str">
        <f ca="1">IFERROR(__xludf.DUMMYFUNCTION("""COMPUTED_VALUE"""),"Кулеба Є. А.")</f>
        <v>Кулеба Є. А.</v>
      </c>
      <c r="BT93" s="19" t="str">
        <f ca="1">IFERROR(__xludf.DUMMYFUNCTION("""COMPUTED_VALUE"""),"За")</f>
        <v>За</v>
      </c>
      <c r="BU93" s="19">
        <f ca="1">IFERROR(__xludf.DUMMYFUNCTION("""COMPUTED_VALUE"""),63)</f>
        <v>63</v>
      </c>
      <c r="BV93" s="19" t="str">
        <f ca="1">IFERROR(__xludf.DUMMYFUNCTION("""COMPUTED_VALUE"""),"Кулеба Є. А.")</f>
        <v>Кулеба Є. А.</v>
      </c>
      <c r="BW93" s="19" t="str">
        <f ca="1">IFERROR(__xludf.DUMMYFUNCTION("""COMPUTED_VALUE"""),"За")</f>
        <v>За</v>
      </c>
      <c r="BX93" s="19">
        <f ca="1">IFERROR(__xludf.DUMMYFUNCTION("""COMPUTED_VALUE"""),63)</f>
        <v>63</v>
      </c>
      <c r="BY93" s="19" t="str">
        <f ca="1">IFERROR(__xludf.DUMMYFUNCTION("""COMPUTED_VALUE"""),"Кулеба Є. А.")</f>
        <v>Кулеба Є. А.</v>
      </c>
      <c r="BZ93" s="19" t="str">
        <f ca="1">IFERROR(__xludf.DUMMYFUNCTION("""COMPUTED_VALUE"""),"За")</f>
        <v>За</v>
      </c>
      <c r="CA93" s="19">
        <f ca="1">IFERROR(__xludf.DUMMYFUNCTION("""COMPUTED_VALUE"""),63)</f>
        <v>63</v>
      </c>
      <c r="CB93" s="19" t="str">
        <f ca="1">IFERROR(__xludf.DUMMYFUNCTION("""COMPUTED_VALUE"""),"Кулеба Є. А.")</f>
        <v>Кулеба Є. А.</v>
      </c>
      <c r="CC93" s="19" t="str">
        <f ca="1">IFERROR(__xludf.DUMMYFUNCTION("""COMPUTED_VALUE"""),"За")</f>
        <v>За</v>
      </c>
      <c r="CD93" s="19">
        <f ca="1">IFERROR(__xludf.DUMMYFUNCTION("""COMPUTED_VALUE"""),63)</f>
        <v>63</v>
      </c>
      <c r="CE93" s="19" t="str">
        <f ca="1">IFERROR(__xludf.DUMMYFUNCTION("""COMPUTED_VALUE"""),"Кулеба Є. А.")</f>
        <v>Кулеба Є. А.</v>
      </c>
      <c r="CF93" s="19" t="str">
        <f ca="1">IFERROR(__xludf.DUMMYFUNCTION("""COMPUTED_VALUE"""),"За")</f>
        <v>За</v>
      </c>
      <c r="CG93" s="19">
        <f ca="1">IFERROR(__xludf.DUMMYFUNCTION("""COMPUTED_VALUE"""),63)</f>
        <v>63</v>
      </c>
      <c r="CH93" s="19" t="str">
        <f ca="1">IFERROR(__xludf.DUMMYFUNCTION("""COMPUTED_VALUE"""),"Кулеба Є. А.")</f>
        <v>Кулеба Є. А.</v>
      </c>
      <c r="CI93" s="19" t="str">
        <f ca="1">IFERROR(__xludf.DUMMYFUNCTION("""COMPUTED_VALUE"""),"За")</f>
        <v>За</v>
      </c>
      <c r="CJ93" s="19">
        <f ca="1">IFERROR(__xludf.DUMMYFUNCTION("""COMPUTED_VALUE"""),63)</f>
        <v>63</v>
      </c>
      <c r="CK93" s="19" t="str">
        <f ca="1">IFERROR(__xludf.DUMMYFUNCTION("""COMPUTED_VALUE"""),"Кулеба Є. А.")</f>
        <v>Кулеба Є. А.</v>
      </c>
      <c r="CL93" s="19" t="str">
        <f ca="1">IFERROR(__xludf.DUMMYFUNCTION("""COMPUTED_VALUE"""),"Не голосував")</f>
        <v>Не голосував</v>
      </c>
      <c r="CM93" s="19">
        <f ca="1">IFERROR(__xludf.DUMMYFUNCTION("""COMPUTED_VALUE"""),63)</f>
        <v>63</v>
      </c>
      <c r="CN93" s="19" t="str">
        <f ca="1">IFERROR(__xludf.DUMMYFUNCTION("""COMPUTED_VALUE"""),"Кулеба Є. А.")</f>
        <v>Кулеба Є. А.</v>
      </c>
      <c r="CO93" s="19" t="str">
        <f ca="1">IFERROR(__xludf.DUMMYFUNCTION("""COMPUTED_VALUE"""),"За")</f>
        <v>За</v>
      </c>
      <c r="CP93" s="19">
        <f ca="1">IFERROR(__xludf.DUMMYFUNCTION("""COMPUTED_VALUE"""),63)</f>
        <v>63</v>
      </c>
      <c r="CQ93" s="19" t="str">
        <f ca="1">IFERROR(__xludf.DUMMYFUNCTION("""COMPUTED_VALUE"""),"Кулеба Є. А.")</f>
        <v>Кулеба Є. А.</v>
      </c>
      <c r="CR93" s="19" t="str">
        <f ca="1">IFERROR(__xludf.DUMMYFUNCTION("""COMPUTED_VALUE"""),"За")</f>
        <v>За</v>
      </c>
      <c r="CS93" s="19">
        <f ca="1">IFERROR(__xludf.DUMMYFUNCTION("""COMPUTED_VALUE"""),63)</f>
        <v>63</v>
      </c>
      <c r="CT93" s="19" t="str">
        <f ca="1">IFERROR(__xludf.DUMMYFUNCTION("""COMPUTED_VALUE"""),"Кулеба Є. А.")</f>
        <v>Кулеба Є. А.</v>
      </c>
      <c r="CU93" s="19" t="str">
        <f ca="1">IFERROR(__xludf.DUMMYFUNCTION("""COMPUTED_VALUE"""),"За")</f>
        <v>За</v>
      </c>
      <c r="CV93" s="19">
        <f ca="1">IFERROR(__xludf.DUMMYFUNCTION("""COMPUTED_VALUE"""),63)</f>
        <v>63</v>
      </c>
      <c r="CW93" s="19" t="str">
        <f ca="1">IFERROR(__xludf.DUMMYFUNCTION("""COMPUTED_VALUE"""),"Кулеба Є. А.")</f>
        <v>Кулеба Є. А.</v>
      </c>
      <c r="CX93" s="19" t="str">
        <f ca="1">IFERROR(__xludf.DUMMYFUNCTION("""COMPUTED_VALUE"""),"За")</f>
        <v>За</v>
      </c>
      <c r="CY93" s="19">
        <f ca="1">IFERROR(__xludf.DUMMYFUNCTION("""COMPUTED_VALUE"""),63)</f>
        <v>63</v>
      </c>
      <c r="CZ93" s="19" t="str">
        <f ca="1">IFERROR(__xludf.DUMMYFUNCTION("""COMPUTED_VALUE"""),"Кулеба Є. А.")</f>
        <v>Кулеба Є. А.</v>
      </c>
      <c r="DA93" s="19" t="str">
        <f ca="1">IFERROR(__xludf.DUMMYFUNCTION("""COMPUTED_VALUE"""),"Не голосував")</f>
        <v>Не голосував</v>
      </c>
      <c r="DB93" s="19">
        <f ca="1">IFERROR(__xludf.DUMMYFUNCTION("""COMPUTED_VALUE"""),63)</f>
        <v>63</v>
      </c>
      <c r="DC93" s="19" t="str">
        <f ca="1">IFERROR(__xludf.DUMMYFUNCTION("""COMPUTED_VALUE"""),"Кулеба Є. А.")</f>
        <v>Кулеба Є. А.</v>
      </c>
      <c r="DD93" s="19" t="str">
        <f ca="1">IFERROR(__xludf.DUMMYFUNCTION("""COMPUTED_VALUE"""),"За")</f>
        <v>За</v>
      </c>
      <c r="DE93" s="19">
        <f ca="1">IFERROR(__xludf.DUMMYFUNCTION("""COMPUTED_VALUE"""),63)</f>
        <v>63</v>
      </c>
      <c r="DF93" s="19" t="str">
        <f ca="1">IFERROR(__xludf.DUMMYFUNCTION("""COMPUTED_VALUE"""),"Кулеба Є. А.")</f>
        <v>Кулеба Є. А.</v>
      </c>
      <c r="DG93" s="19" t="str">
        <f ca="1">IFERROR(__xludf.DUMMYFUNCTION("""COMPUTED_VALUE"""),"За")</f>
        <v>За</v>
      </c>
      <c r="DH93" s="19">
        <f ca="1">IFERROR(__xludf.DUMMYFUNCTION("""COMPUTED_VALUE"""),63)</f>
        <v>63</v>
      </c>
      <c r="DI93" s="19" t="str">
        <f ca="1">IFERROR(__xludf.DUMMYFUNCTION("""COMPUTED_VALUE"""),"Кулеба Є. А.")</f>
        <v>Кулеба Є. А.</v>
      </c>
      <c r="DJ93" s="19" t="str">
        <f ca="1">IFERROR(__xludf.DUMMYFUNCTION("""COMPUTED_VALUE"""),"За")</f>
        <v>За</v>
      </c>
      <c r="DK93" s="19">
        <f ca="1">IFERROR(__xludf.DUMMYFUNCTION("""COMPUTED_VALUE"""),63)</f>
        <v>63</v>
      </c>
      <c r="DL93" s="19" t="str">
        <f ca="1">IFERROR(__xludf.DUMMYFUNCTION("""COMPUTED_VALUE"""),"Кулеба Є. А.")</f>
        <v>Кулеба Є. А.</v>
      </c>
      <c r="DM93" s="19" t="str">
        <f ca="1">IFERROR(__xludf.DUMMYFUNCTION("""COMPUTED_VALUE"""),"За")</f>
        <v>За</v>
      </c>
      <c r="DN93" s="19">
        <f ca="1">IFERROR(__xludf.DUMMYFUNCTION("""COMPUTED_VALUE"""),63)</f>
        <v>63</v>
      </c>
      <c r="DO93" s="19" t="str">
        <f ca="1">IFERROR(__xludf.DUMMYFUNCTION("""COMPUTED_VALUE"""),"Кулеба Є. А.")</f>
        <v>Кулеба Є. А.</v>
      </c>
      <c r="DP93" s="19" t="str">
        <f ca="1">IFERROR(__xludf.DUMMYFUNCTION("""COMPUTED_VALUE"""),"За")</f>
        <v>За</v>
      </c>
      <c r="DQ93" s="19">
        <f ca="1">IFERROR(__xludf.DUMMYFUNCTION("""COMPUTED_VALUE"""),63)</f>
        <v>63</v>
      </c>
      <c r="DR93" s="19" t="str">
        <f ca="1">IFERROR(__xludf.DUMMYFUNCTION("""COMPUTED_VALUE"""),"Кулеба Є. А.")</f>
        <v>Кулеба Є. А.</v>
      </c>
      <c r="DS93" s="19" t="str">
        <f ca="1">IFERROR(__xludf.DUMMYFUNCTION("""COMPUTED_VALUE"""),"За")</f>
        <v>За</v>
      </c>
      <c r="DT93" s="19">
        <f ca="1">IFERROR(__xludf.DUMMYFUNCTION("""COMPUTED_VALUE"""),63)</f>
        <v>63</v>
      </c>
      <c r="DU93" s="19" t="str">
        <f ca="1">IFERROR(__xludf.DUMMYFUNCTION("""COMPUTED_VALUE"""),"Кулеба Є. А.")</f>
        <v>Кулеба Є. А.</v>
      </c>
      <c r="DV93" s="19" t="str">
        <f ca="1">IFERROR(__xludf.DUMMYFUNCTION("""COMPUTED_VALUE"""),"За")</f>
        <v>За</v>
      </c>
      <c r="DW93" s="19">
        <f ca="1">IFERROR(__xludf.DUMMYFUNCTION("""COMPUTED_VALUE"""),63)</f>
        <v>63</v>
      </c>
      <c r="DX93" s="19" t="str">
        <f ca="1">IFERROR(__xludf.DUMMYFUNCTION("""COMPUTED_VALUE"""),"Кулеба Є. А.")</f>
        <v>Кулеба Є. А.</v>
      </c>
      <c r="DY93" s="19" t="str">
        <f ca="1">IFERROR(__xludf.DUMMYFUNCTION("""COMPUTED_VALUE"""),"За")</f>
        <v>За</v>
      </c>
      <c r="DZ93" s="19">
        <f ca="1">IFERROR(__xludf.DUMMYFUNCTION("""COMPUTED_VALUE"""),63)</f>
        <v>63</v>
      </c>
      <c r="EA93" s="19" t="str">
        <f ca="1">IFERROR(__xludf.DUMMYFUNCTION("""COMPUTED_VALUE"""),"Кулеба Є. А.")</f>
        <v>Кулеба Є. А.</v>
      </c>
      <c r="EB93" s="19" t="str">
        <f ca="1">IFERROR(__xludf.DUMMYFUNCTION("""COMPUTED_VALUE"""),"За")</f>
        <v>За</v>
      </c>
      <c r="EC93" s="19">
        <f ca="1">IFERROR(__xludf.DUMMYFUNCTION("""COMPUTED_VALUE"""),63)</f>
        <v>63</v>
      </c>
      <c r="ED93" s="19" t="str">
        <f ca="1">IFERROR(__xludf.DUMMYFUNCTION("""COMPUTED_VALUE"""),"Кулеба Є. А.")</f>
        <v>Кулеба Є. А.</v>
      </c>
      <c r="EE93" s="19" t="str">
        <f ca="1">IFERROR(__xludf.DUMMYFUNCTION("""COMPUTED_VALUE"""),"За")</f>
        <v>За</v>
      </c>
      <c r="EF93" s="19">
        <f ca="1">IFERROR(__xludf.DUMMYFUNCTION("""COMPUTED_VALUE"""),63)</f>
        <v>63</v>
      </c>
      <c r="EG93" s="19" t="str">
        <f ca="1">IFERROR(__xludf.DUMMYFUNCTION("""COMPUTED_VALUE"""),"Кулеба Є. А.")</f>
        <v>Кулеба Є. А.</v>
      </c>
      <c r="EH93" s="19" t="str">
        <f ca="1">IFERROR(__xludf.DUMMYFUNCTION("""COMPUTED_VALUE"""),"Утримався")</f>
        <v>Утримався</v>
      </c>
      <c r="EI93" s="19">
        <f ca="1">IFERROR(__xludf.DUMMYFUNCTION("""COMPUTED_VALUE"""),63)</f>
        <v>63</v>
      </c>
      <c r="EJ93" s="19" t="str">
        <f ca="1">IFERROR(__xludf.DUMMYFUNCTION("""COMPUTED_VALUE"""),"Кулеба Є. А.")</f>
        <v>Кулеба Є. А.</v>
      </c>
      <c r="EK93" s="19" t="str">
        <f ca="1">IFERROR(__xludf.DUMMYFUNCTION("""COMPUTED_VALUE"""),"За")</f>
        <v>За</v>
      </c>
      <c r="EL93" s="19">
        <f ca="1">IFERROR(__xludf.DUMMYFUNCTION("""COMPUTED_VALUE"""),63)</f>
        <v>63</v>
      </c>
      <c r="EM93" s="19" t="str">
        <f ca="1">IFERROR(__xludf.DUMMYFUNCTION("""COMPUTED_VALUE"""),"Кулеба Є. А.")</f>
        <v>Кулеба Є. А.</v>
      </c>
      <c r="EN93" s="19" t="str">
        <f ca="1">IFERROR(__xludf.DUMMYFUNCTION("""COMPUTED_VALUE"""),"За")</f>
        <v>За</v>
      </c>
      <c r="EO93" s="19">
        <f ca="1">IFERROR(__xludf.DUMMYFUNCTION("""COMPUTED_VALUE"""),63)</f>
        <v>63</v>
      </c>
      <c r="EP93" s="19" t="str">
        <f ca="1">IFERROR(__xludf.DUMMYFUNCTION("""COMPUTED_VALUE"""),"Кулеба Є. А.")</f>
        <v>Кулеба Є. А.</v>
      </c>
      <c r="EQ93" s="19" t="str">
        <f ca="1">IFERROR(__xludf.DUMMYFUNCTION("""COMPUTED_VALUE"""),"За")</f>
        <v>За</v>
      </c>
      <c r="ER93" s="19">
        <f ca="1">IFERROR(__xludf.DUMMYFUNCTION("""COMPUTED_VALUE"""),63)</f>
        <v>63</v>
      </c>
      <c r="ES93" s="19" t="str">
        <f ca="1">IFERROR(__xludf.DUMMYFUNCTION("""COMPUTED_VALUE"""),"Кулеба Є. А.")</f>
        <v>Кулеба Є. А.</v>
      </c>
      <c r="ET93" s="19" t="str">
        <f ca="1">IFERROR(__xludf.DUMMYFUNCTION("""COMPUTED_VALUE"""),"За")</f>
        <v>За</v>
      </c>
      <c r="EU93" s="19">
        <f ca="1">IFERROR(__xludf.DUMMYFUNCTION("""COMPUTED_VALUE"""),63)</f>
        <v>63</v>
      </c>
      <c r="EV93" s="19" t="str">
        <f ca="1">IFERROR(__xludf.DUMMYFUNCTION("""COMPUTED_VALUE"""),"Кулеба Є. А.")</f>
        <v>Кулеба Є. А.</v>
      </c>
      <c r="EW93" s="19" t="str">
        <f ca="1">IFERROR(__xludf.DUMMYFUNCTION("""COMPUTED_VALUE"""),"За")</f>
        <v>За</v>
      </c>
      <c r="EX93" s="19">
        <f ca="1">IFERROR(__xludf.DUMMYFUNCTION("""COMPUTED_VALUE"""),63)</f>
        <v>63</v>
      </c>
      <c r="EY93" s="19" t="str">
        <f ca="1">IFERROR(__xludf.DUMMYFUNCTION("""COMPUTED_VALUE"""),"Кулеба Є. А.")</f>
        <v>Кулеба Є. А.</v>
      </c>
      <c r="EZ93" s="19" t="str">
        <f ca="1">IFERROR(__xludf.DUMMYFUNCTION("""COMPUTED_VALUE"""),"За")</f>
        <v>За</v>
      </c>
      <c r="FA93" s="19">
        <f ca="1">IFERROR(__xludf.DUMMYFUNCTION("""COMPUTED_VALUE"""),63)</f>
        <v>63</v>
      </c>
      <c r="FB93" s="19" t="str">
        <f ca="1">IFERROR(__xludf.DUMMYFUNCTION("""COMPUTED_VALUE"""),"Кулеба Є. А.")</f>
        <v>Кулеба Є. А.</v>
      </c>
      <c r="FC93" s="19" t="str">
        <f ca="1">IFERROR(__xludf.DUMMYFUNCTION("""COMPUTED_VALUE"""),"Не голосував")</f>
        <v>Не голосував</v>
      </c>
      <c r="FD93" s="19">
        <f ca="1">IFERROR(__xludf.DUMMYFUNCTION("""COMPUTED_VALUE"""),63)</f>
        <v>63</v>
      </c>
      <c r="FE93" s="19" t="str">
        <f ca="1">IFERROR(__xludf.DUMMYFUNCTION("""COMPUTED_VALUE"""),"Кулеба Є. А.")</f>
        <v>Кулеба Є. А.</v>
      </c>
      <c r="FF93" s="19" t="str">
        <f ca="1">IFERROR(__xludf.DUMMYFUNCTION("""COMPUTED_VALUE"""),"За")</f>
        <v>За</v>
      </c>
      <c r="FG93" s="19">
        <f ca="1">IFERROR(__xludf.DUMMYFUNCTION("""COMPUTED_VALUE"""),63)</f>
        <v>63</v>
      </c>
      <c r="FH93" s="19" t="str">
        <f ca="1">IFERROR(__xludf.DUMMYFUNCTION("""COMPUTED_VALUE"""),"Кулеба Є. А.")</f>
        <v>Кулеба Є. А.</v>
      </c>
      <c r="FI93" s="19" t="str">
        <f ca="1">IFERROR(__xludf.DUMMYFUNCTION("""COMPUTED_VALUE"""),"За")</f>
        <v>За</v>
      </c>
      <c r="FJ93" s="19">
        <f ca="1">IFERROR(__xludf.DUMMYFUNCTION("""COMPUTED_VALUE"""),63)</f>
        <v>63</v>
      </c>
      <c r="FK93" s="19" t="str">
        <f ca="1">IFERROR(__xludf.DUMMYFUNCTION("""COMPUTED_VALUE"""),"Кулеба Є. А.")</f>
        <v>Кулеба Є. А.</v>
      </c>
      <c r="FL93" s="19" t="str">
        <f ca="1">IFERROR(__xludf.DUMMYFUNCTION("""COMPUTED_VALUE"""),"За")</f>
        <v>За</v>
      </c>
      <c r="FM93" s="19">
        <f ca="1">IFERROR(__xludf.DUMMYFUNCTION("""COMPUTED_VALUE"""),63)</f>
        <v>63</v>
      </c>
      <c r="FN93" s="19" t="str">
        <f ca="1">IFERROR(__xludf.DUMMYFUNCTION("""COMPUTED_VALUE"""),"Кулеба Є. А.")</f>
        <v>Кулеба Є. А.</v>
      </c>
      <c r="FO93" s="19" t="str">
        <f ca="1">IFERROR(__xludf.DUMMYFUNCTION("""COMPUTED_VALUE"""),"За")</f>
        <v>За</v>
      </c>
      <c r="FP93" s="19">
        <f ca="1">IFERROR(__xludf.DUMMYFUNCTION("""COMPUTED_VALUE"""),63)</f>
        <v>63</v>
      </c>
      <c r="FQ93" s="19" t="str">
        <f ca="1">IFERROR(__xludf.DUMMYFUNCTION("""COMPUTED_VALUE"""),"Кулеба Є. А.")</f>
        <v>Кулеба Є. А.</v>
      </c>
      <c r="FR93" s="19" t="str">
        <f ca="1">IFERROR(__xludf.DUMMYFUNCTION("""COMPUTED_VALUE"""),"За")</f>
        <v>За</v>
      </c>
      <c r="FS93" s="19">
        <f ca="1">IFERROR(__xludf.DUMMYFUNCTION("""COMPUTED_VALUE"""),63)</f>
        <v>63</v>
      </c>
      <c r="FT93" s="19" t="str">
        <f ca="1">IFERROR(__xludf.DUMMYFUNCTION("""COMPUTED_VALUE"""),"Кулеба Є. А.")</f>
        <v>Кулеба Є. А.</v>
      </c>
      <c r="FU93" s="19" t="str">
        <f ca="1">IFERROR(__xludf.DUMMYFUNCTION("""COMPUTED_VALUE"""),"За")</f>
        <v>За</v>
      </c>
      <c r="FV93" s="19">
        <f ca="1">IFERROR(__xludf.DUMMYFUNCTION("""COMPUTED_VALUE"""),63)</f>
        <v>63</v>
      </c>
      <c r="FW93" s="19" t="str">
        <f ca="1">IFERROR(__xludf.DUMMYFUNCTION("""COMPUTED_VALUE"""),"Кулеба Є. А.")</f>
        <v>Кулеба Є. А.</v>
      </c>
      <c r="FX93" s="19" t="str">
        <f ca="1">IFERROR(__xludf.DUMMYFUNCTION("""COMPUTED_VALUE"""),"За")</f>
        <v>За</v>
      </c>
      <c r="FY93" s="19">
        <f ca="1">IFERROR(__xludf.DUMMYFUNCTION("""COMPUTED_VALUE"""),63)</f>
        <v>63</v>
      </c>
      <c r="FZ93" s="19" t="str">
        <f ca="1">IFERROR(__xludf.DUMMYFUNCTION("""COMPUTED_VALUE"""),"Кулеба Є. А.")</f>
        <v>Кулеба Є. А.</v>
      </c>
      <c r="GA93" s="19" t="str">
        <f ca="1">IFERROR(__xludf.DUMMYFUNCTION("""COMPUTED_VALUE"""),"Проти")</f>
        <v>Проти</v>
      </c>
      <c r="GB93" s="19">
        <f ca="1">IFERROR(__xludf.DUMMYFUNCTION("""COMPUTED_VALUE"""),63)</f>
        <v>63</v>
      </c>
      <c r="GC93" s="19" t="str">
        <f ca="1">IFERROR(__xludf.DUMMYFUNCTION("""COMPUTED_VALUE"""),"Кулеба Є. А.")</f>
        <v>Кулеба Є. А.</v>
      </c>
      <c r="GD93" s="19" t="str">
        <f ca="1">IFERROR(__xludf.DUMMYFUNCTION("""COMPUTED_VALUE"""),"За")</f>
        <v>За</v>
      </c>
      <c r="GE93" s="19">
        <f ca="1">IFERROR(__xludf.DUMMYFUNCTION("""COMPUTED_VALUE"""),63)</f>
        <v>63</v>
      </c>
      <c r="GF93" s="19" t="str">
        <f ca="1">IFERROR(__xludf.DUMMYFUNCTION("""COMPUTED_VALUE"""),"Кулеба Є. А.")</f>
        <v>Кулеба Є. А.</v>
      </c>
      <c r="GG93" s="19" t="str">
        <f ca="1">IFERROR(__xludf.DUMMYFUNCTION("""COMPUTED_VALUE"""),"За")</f>
        <v>За</v>
      </c>
      <c r="GH93" s="19">
        <f ca="1">IFERROR(__xludf.DUMMYFUNCTION("""COMPUTED_VALUE"""),63)</f>
        <v>63</v>
      </c>
      <c r="GI93" s="19" t="str">
        <f ca="1">IFERROR(__xludf.DUMMYFUNCTION("""COMPUTED_VALUE"""),"Кулеба Є. А.")</f>
        <v>Кулеба Є. А.</v>
      </c>
      <c r="GJ93" s="19" t="str">
        <f ca="1">IFERROR(__xludf.DUMMYFUNCTION("""COMPUTED_VALUE"""),"За")</f>
        <v>За</v>
      </c>
      <c r="GK93" s="19">
        <f ca="1">IFERROR(__xludf.DUMMYFUNCTION("""COMPUTED_VALUE"""),63)</f>
        <v>63</v>
      </c>
      <c r="GL93" s="19" t="str">
        <f ca="1">IFERROR(__xludf.DUMMYFUNCTION("""COMPUTED_VALUE"""),"Кулеба Є. А.")</f>
        <v>Кулеба Є. А.</v>
      </c>
      <c r="GM93" s="19" t="str">
        <f ca="1">IFERROR(__xludf.DUMMYFUNCTION("""COMPUTED_VALUE"""),"Утримався")</f>
        <v>Утримався</v>
      </c>
      <c r="GN93" s="19">
        <f ca="1">IFERROR(__xludf.DUMMYFUNCTION("""COMPUTED_VALUE"""),63)</f>
        <v>63</v>
      </c>
      <c r="GO93" s="19" t="str">
        <f ca="1">IFERROR(__xludf.DUMMYFUNCTION("""COMPUTED_VALUE"""),"Кулеба Є. А.")</f>
        <v>Кулеба Є. А.</v>
      </c>
      <c r="GP93" s="19" t="str">
        <f ca="1">IFERROR(__xludf.DUMMYFUNCTION("""COMPUTED_VALUE"""),"За")</f>
        <v>За</v>
      </c>
      <c r="GQ93" s="19">
        <f ca="1">IFERROR(__xludf.DUMMYFUNCTION("""COMPUTED_VALUE"""),63)</f>
        <v>63</v>
      </c>
      <c r="GR93" s="19" t="str">
        <f ca="1">IFERROR(__xludf.DUMMYFUNCTION("""COMPUTED_VALUE"""),"Кулеба Є. А.")</f>
        <v>Кулеба Є. А.</v>
      </c>
      <c r="GS93" s="19" t="str">
        <f ca="1">IFERROR(__xludf.DUMMYFUNCTION("""COMPUTED_VALUE"""),"За")</f>
        <v>За</v>
      </c>
      <c r="GT93" s="19">
        <f ca="1">IFERROR(__xludf.DUMMYFUNCTION("""COMPUTED_VALUE"""),63)</f>
        <v>63</v>
      </c>
      <c r="GU93" s="19" t="str">
        <f ca="1">IFERROR(__xludf.DUMMYFUNCTION("""COMPUTED_VALUE"""),"Кулеба Є. А.")</f>
        <v>Кулеба Є. А.</v>
      </c>
      <c r="GV93" s="19" t="str">
        <f ca="1">IFERROR(__xludf.DUMMYFUNCTION("""COMPUTED_VALUE"""),"За")</f>
        <v>За</v>
      </c>
      <c r="GW93" s="19">
        <f ca="1">IFERROR(__xludf.DUMMYFUNCTION("""COMPUTED_VALUE"""),63)</f>
        <v>63</v>
      </c>
      <c r="GX93" s="19" t="str">
        <f ca="1">IFERROR(__xludf.DUMMYFUNCTION("""COMPUTED_VALUE"""),"Кулеба Є. А.")</f>
        <v>Кулеба Є. А.</v>
      </c>
      <c r="GY93" s="19" t="str">
        <f ca="1">IFERROR(__xludf.DUMMYFUNCTION("""COMPUTED_VALUE"""),"За")</f>
        <v>За</v>
      </c>
      <c r="GZ93" s="19">
        <f ca="1">IFERROR(__xludf.DUMMYFUNCTION("""COMPUTED_VALUE"""),63)</f>
        <v>63</v>
      </c>
      <c r="HA93" s="19" t="str">
        <f ca="1">IFERROR(__xludf.DUMMYFUNCTION("""COMPUTED_VALUE"""),"Кулеба Є. А.")</f>
        <v>Кулеба Є. А.</v>
      </c>
      <c r="HB93" s="19" t="str">
        <f ca="1">IFERROR(__xludf.DUMMYFUNCTION("""COMPUTED_VALUE"""),"За")</f>
        <v>За</v>
      </c>
      <c r="HC93" s="19">
        <f ca="1">IFERROR(__xludf.DUMMYFUNCTION("""COMPUTED_VALUE"""),63)</f>
        <v>63</v>
      </c>
      <c r="HD93" s="19" t="str">
        <f ca="1">IFERROR(__xludf.DUMMYFUNCTION("""COMPUTED_VALUE"""),"Кулеба Є. А.")</f>
        <v>Кулеба Є. А.</v>
      </c>
      <c r="HE93" s="19" t="str">
        <f ca="1">IFERROR(__xludf.DUMMYFUNCTION("""COMPUTED_VALUE"""),"За")</f>
        <v>За</v>
      </c>
      <c r="HF93" s="19">
        <f ca="1">IFERROR(__xludf.DUMMYFUNCTION("""COMPUTED_VALUE"""),63)</f>
        <v>63</v>
      </c>
      <c r="HG93" s="19" t="str">
        <f ca="1">IFERROR(__xludf.DUMMYFUNCTION("""COMPUTED_VALUE"""),"Кулеба Є. А.")</f>
        <v>Кулеба Є. А.</v>
      </c>
      <c r="HH93" s="19" t="str">
        <f ca="1">IFERROR(__xludf.DUMMYFUNCTION("""COMPUTED_VALUE"""),"За")</f>
        <v>За</v>
      </c>
      <c r="HI93" s="19">
        <f ca="1">IFERROR(__xludf.DUMMYFUNCTION("""COMPUTED_VALUE"""),63)</f>
        <v>63</v>
      </c>
      <c r="HJ93" s="19" t="str">
        <f ca="1">IFERROR(__xludf.DUMMYFUNCTION("""COMPUTED_VALUE"""),"Кулеба Є. А.")</f>
        <v>Кулеба Є. А.</v>
      </c>
      <c r="HK93" s="19" t="str">
        <f ca="1">IFERROR(__xludf.DUMMYFUNCTION("""COMPUTED_VALUE"""),"За")</f>
        <v>За</v>
      </c>
      <c r="HL93" s="19">
        <f ca="1">IFERROR(__xludf.DUMMYFUNCTION("""COMPUTED_VALUE"""),63)</f>
        <v>63</v>
      </c>
      <c r="HM93" s="19" t="str">
        <f ca="1">IFERROR(__xludf.DUMMYFUNCTION("""COMPUTED_VALUE"""),"Кулеба Є. А.")</f>
        <v>Кулеба Є. А.</v>
      </c>
      <c r="HN93" s="19" t="str">
        <f ca="1">IFERROR(__xludf.DUMMYFUNCTION("""COMPUTED_VALUE"""),"Утримався")</f>
        <v>Утримався</v>
      </c>
      <c r="HO93" s="19">
        <f ca="1">IFERROR(__xludf.DUMMYFUNCTION("""COMPUTED_VALUE"""),63)</f>
        <v>63</v>
      </c>
      <c r="HP93" s="19" t="str">
        <f ca="1">IFERROR(__xludf.DUMMYFUNCTION("""COMPUTED_VALUE"""),"Кулеба Є. А.")</f>
        <v>Кулеба Є. А.</v>
      </c>
      <c r="HQ93" s="19" t="str">
        <f ca="1">IFERROR(__xludf.DUMMYFUNCTION("""COMPUTED_VALUE"""),"За")</f>
        <v>За</v>
      </c>
      <c r="HR93" s="19">
        <f ca="1">IFERROR(__xludf.DUMMYFUNCTION("""COMPUTED_VALUE"""),63)</f>
        <v>63</v>
      </c>
      <c r="HS93" s="19" t="str">
        <f ca="1">IFERROR(__xludf.DUMMYFUNCTION("""COMPUTED_VALUE"""),"Кулеба Є. А.")</f>
        <v>Кулеба Є. А.</v>
      </c>
      <c r="HT93" s="19" t="str">
        <f ca="1">IFERROR(__xludf.DUMMYFUNCTION("""COMPUTED_VALUE"""),"За")</f>
        <v>За</v>
      </c>
      <c r="HU93" s="19">
        <f ca="1">IFERROR(__xludf.DUMMYFUNCTION("""COMPUTED_VALUE"""),63)</f>
        <v>63</v>
      </c>
      <c r="HV93" s="19" t="str">
        <f ca="1">IFERROR(__xludf.DUMMYFUNCTION("""COMPUTED_VALUE"""),"Кулеба Є. А.")</f>
        <v>Кулеба Є. А.</v>
      </c>
      <c r="HW93" s="19" t="str">
        <f ca="1">IFERROR(__xludf.DUMMYFUNCTION("""COMPUTED_VALUE"""),"За")</f>
        <v>За</v>
      </c>
      <c r="HX93" s="19">
        <f ca="1">IFERROR(__xludf.DUMMYFUNCTION("""COMPUTED_VALUE"""),63)</f>
        <v>63</v>
      </c>
      <c r="HY93" s="19" t="str">
        <f ca="1">IFERROR(__xludf.DUMMYFUNCTION("""COMPUTED_VALUE"""),"Кулеба Є. А.")</f>
        <v>Кулеба Є. А.</v>
      </c>
      <c r="HZ93" s="19" t="str">
        <f ca="1">IFERROR(__xludf.DUMMYFUNCTION("""COMPUTED_VALUE"""),"За")</f>
        <v>За</v>
      </c>
      <c r="IA93" s="19">
        <f ca="1">IFERROR(__xludf.DUMMYFUNCTION("""COMPUTED_VALUE"""),63)</f>
        <v>63</v>
      </c>
      <c r="IB93" s="19" t="str">
        <f ca="1">IFERROR(__xludf.DUMMYFUNCTION("""COMPUTED_VALUE"""),"Кулеба Є. А.")</f>
        <v>Кулеба Є. А.</v>
      </c>
      <c r="IC93" s="19" t="str">
        <f ca="1">IFERROR(__xludf.DUMMYFUNCTION("""COMPUTED_VALUE"""),"За")</f>
        <v>За</v>
      </c>
      <c r="ID93" s="19">
        <f ca="1">IFERROR(__xludf.DUMMYFUNCTION("""COMPUTED_VALUE"""),63)</f>
        <v>63</v>
      </c>
      <c r="IE93" s="19" t="str">
        <f ca="1">IFERROR(__xludf.DUMMYFUNCTION("""COMPUTED_VALUE"""),"Кулеба Є. А.")</f>
        <v>Кулеба Є. А.</v>
      </c>
      <c r="IF93" s="19" t="str">
        <f ca="1">IFERROR(__xludf.DUMMYFUNCTION("""COMPUTED_VALUE"""),"За")</f>
        <v>За</v>
      </c>
      <c r="IG93" s="19">
        <f ca="1">IFERROR(__xludf.DUMMYFUNCTION("""COMPUTED_VALUE"""),63)</f>
        <v>63</v>
      </c>
      <c r="IH93" s="19" t="str">
        <f ca="1">IFERROR(__xludf.DUMMYFUNCTION("""COMPUTED_VALUE"""),"Кулеба Є. А.")</f>
        <v>Кулеба Є. А.</v>
      </c>
      <c r="II93" s="19" t="str">
        <f ca="1">IFERROR(__xludf.DUMMYFUNCTION("""COMPUTED_VALUE"""),"Утримався")</f>
        <v>Утримався</v>
      </c>
      <c r="IJ93" s="19">
        <f ca="1">IFERROR(__xludf.DUMMYFUNCTION("""COMPUTED_VALUE"""),63)</f>
        <v>63</v>
      </c>
      <c r="IK93" s="19" t="str">
        <f ca="1">IFERROR(__xludf.DUMMYFUNCTION("""COMPUTED_VALUE"""),"Кулеба Є. А.")</f>
        <v>Кулеба Є. А.</v>
      </c>
      <c r="IL93" s="19" t="str">
        <f ca="1">IFERROR(__xludf.DUMMYFUNCTION("""COMPUTED_VALUE"""),"Утримався")</f>
        <v>Утримався</v>
      </c>
      <c r="IM93" s="19">
        <f ca="1">IFERROR(__xludf.DUMMYFUNCTION("""COMPUTED_VALUE"""),63)</f>
        <v>63</v>
      </c>
      <c r="IN93" s="19" t="str">
        <f ca="1">IFERROR(__xludf.DUMMYFUNCTION("""COMPUTED_VALUE"""),"Кулеба Є. А.")</f>
        <v>Кулеба Є. А.</v>
      </c>
      <c r="IO93" s="19" t="str">
        <f ca="1">IFERROR(__xludf.DUMMYFUNCTION("""COMPUTED_VALUE"""),"За")</f>
        <v>За</v>
      </c>
      <c r="IP93" s="19">
        <f ca="1">IFERROR(__xludf.DUMMYFUNCTION("""COMPUTED_VALUE"""),63)</f>
        <v>63</v>
      </c>
      <c r="IQ93" s="19" t="str">
        <f ca="1">IFERROR(__xludf.DUMMYFUNCTION("""COMPUTED_VALUE"""),"Кулеба Є. А.")</f>
        <v>Кулеба Є. А.</v>
      </c>
      <c r="IR93" s="19" t="str">
        <f ca="1">IFERROR(__xludf.DUMMYFUNCTION("""COMPUTED_VALUE"""),"За")</f>
        <v>За</v>
      </c>
      <c r="IS93" s="19">
        <f ca="1">IFERROR(__xludf.DUMMYFUNCTION("""COMPUTED_VALUE"""),63)</f>
        <v>63</v>
      </c>
      <c r="IT93" s="19" t="str">
        <f ca="1">IFERROR(__xludf.DUMMYFUNCTION("""COMPUTED_VALUE"""),"Кулеба Є. А.")</f>
        <v>Кулеба Є. А.</v>
      </c>
      <c r="IU93" s="19" t="str">
        <f ca="1">IFERROR(__xludf.DUMMYFUNCTION("""COMPUTED_VALUE"""),"За")</f>
        <v>За</v>
      </c>
      <c r="IV93" s="19">
        <f ca="1">IFERROR(__xludf.DUMMYFUNCTION("""COMPUTED_VALUE"""),63)</f>
        <v>63</v>
      </c>
      <c r="IW93" s="19" t="str">
        <f ca="1">IFERROR(__xludf.DUMMYFUNCTION("""COMPUTED_VALUE"""),"Кулеба Є. А.")</f>
        <v>Кулеба Є. А.</v>
      </c>
      <c r="IX93" s="19" t="str">
        <f ca="1">IFERROR(__xludf.DUMMYFUNCTION("""COMPUTED_VALUE"""),"За")</f>
        <v>За</v>
      </c>
      <c r="IY93" s="19">
        <f ca="1">IFERROR(__xludf.DUMMYFUNCTION("""COMPUTED_VALUE"""),63)</f>
        <v>63</v>
      </c>
      <c r="IZ93" s="19" t="str">
        <f ca="1">IFERROR(__xludf.DUMMYFUNCTION("""COMPUTED_VALUE"""),"Кулеба Є. А.")</f>
        <v>Кулеба Є. А.</v>
      </c>
      <c r="JA93" s="19" t="str">
        <f ca="1">IFERROR(__xludf.DUMMYFUNCTION("""COMPUTED_VALUE"""),"За")</f>
        <v>За</v>
      </c>
      <c r="JB93" s="19">
        <f ca="1">IFERROR(__xludf.DUMMYFUNCTION("""COMPUTED_VALUE"""),63)</f>
        <v>63</v>
      </c>
      <c r="JC93" s="19" t="str">
        <f ca="1">IFERROR(__xludf.DUMMYFUNCTION("""COMPUTED_VALUE"""),"Кулеба Є. А.")</f>
        <v>Кулеба Є. А.</v>
      </c>
      <c r="JD93" s="19" t="str">
        <f ca="1">IFERROR(__xludf.DUMMYFUNCTION("""COMPUTED_VALUE"""),"Не голосував")</f>
        <v>Не голосував</v>
      </c>
      <c r="JE93" s="19">
        <f ca="1">IFERROR(__xludf.DUMMYFUNCTION("""COMPUTED_VALUE"""),63)</f>
        <v>63</v>
      </c>
      <c r="JF93" s="19" t="str">
        <f ca="1">IFERROR(__xludf.DUMMYFUNCTION("""COMPUTED_VALUE"""),"Кулеба Є. А.")</f>
        <v>Кулеба Є. А.</v>
      </c>
      <c r="JG93" s="19" t="str">
        <f ca="1">IFERROR(__xludf.DUMMYFUNCTION("""COMPUTED_VALUE"""),"За")</f>
        <v>За</v>
      </c>
      <c r="JH93" s="19">
        <f ca="1">IFERROR(__xludf.DUMMYFUNCTION("""COMPUTED_VALUE"""),63)</f>
        <v>63</v>
      </c>
      <c r="JI93" s="19" t="str">
        <f ca="1">IFERROR(__xludf.DUMMYFUNCTION("""COMPUTED_VALUE"""),"Кулеба Є. А.")</f>
        <v>Кулеба Є. А.</v>
      </c>
      <c r="JJ93" s="19" t="str">
        <f ca="1">IFERROR(__xludf.DUMMYFUNCTION("""COMPUTED_VALUE"""),"За")</f>
        <v>За</v>
      </c>
      <c r="JK93" s="19">
        <f ca="1">IFERROR(__xludf.DUMMYFUNCTION("""COMPUTED_VALUE"""),63)</f>
        <v>63</v>
      </c>
      <c r="JL93" s="19" t="str">
        <f ca="1">IFERROR(__xludf.DUMMYFUNCTION("""COMPUTED_VALUE"""),"Кулеба Є. А.")</f>
        <v>Кулеба Є. А.</v>
      </c>
      <c r="JM93" s="19" t="str">
        <f ca="1">IFERROR(__xludf.DUMMYFUNCTION("""COMPUTED_VALUE"""),"За")</f>
        <v>За</v>
      </c>
      <c r="JN93" s="19">
        <f ca="1">IFERROR(__xludf.DUMMYFUNCTION("""COMPUTED_VALUE"""),63)</f>
        <v>63</v>
      </c>
      <c r="JO93" s="19" t="str">
        <f ca="1">IFERROR(__xludf.DUMMYFUNCTION("""COMPUTED_VALUE"""),"Кулеба Є. А.")</f>
        <v>Кулеба Є. А.</v>
      </c>
      <c r="JP93" s="19" t="str">
        <f ca="1">IFERROR(__xludf.DUMMYFUNCTION("""COMPUTED_VALUE"""),"За")</f>
        <v>За</v>
      </c>
      <c r="JQ93" s="19">
        <f ca="1">IFERROR(__xludf.DUMMYFUNCTION("""COMPUTED_VALUE"""),63)</f>
        <v>63</v>
      </c>
      <c r="JR93" s="19" t="str">
        <f ca="1">IFERROR(__xludf.DUMMYFUNCTION("""COMPUTED_VALUE"""),"Кулеба Є. А.")</f>
        <v>Кулеба Є. А.</v>
      </c>
      <c r="JS93" s="19" t="str">
        <f ca="1">IFERROR(__xludf.DUMMYFUNCTION("""COMPUTED_VALUE"""),"За")</f>
        <v>За</v>
      </c>
      <c r="JT93" s="19">
        <f ca="1">IFERROR(__xludf.DUMMYFUNCTION("""COMPUTED_VALUE"""),63)</f>
        <v>63</v>
      </c>
      <c r="JU93" s="19" t="str">
        <f ca="1">IFERROR(__xludf.DUMMYFUNCTION("""COMPUTED_VALUE"""),"Кулеба Є. А.")</f>
        <v>Кулеба Є. А.</v>
      </c>
      <c r="JV93" s="19" t="str">
        <f ca="1">IFERROR(__xludf.DUMMYFUNCTION("""COMPUTED_VALUE"""),"За")</f>
        <v>За</v>
      </c>
      <c r="JW93" s="19">
        <f ca="1">IFERROR(__xludf.DUMMYFUNCTION("""COMPUTED_VALUE"""),63)</f>
        <v>63</v>
      </c>
      <c r="JX93" s="19" t="str">
        <f ca="1">IFERROR(__xludf.DUMMYFUNCTION("""COMPUTED_VALUE"""),"Кулеба Є. А.")</f>
        <v>Кулеба Є. А.</v>
      </c>
      <c r="JY93" s="19" t="str">
        <f ca="1">IFERROR(__xludf.DUMMYFUNCTION("""COMPUTED_VALUE"""),"За")</f>
        <v>За</v>
      </c>
      <c r="JZ93" s="19">
        <f ca="1">IFERROR(__xludf.DUMMYFUNCTION("""COMPUTED_VALUE"""),63)</f>
        <v>63</v>
      </c>
      <c r="KA93" s="19" t="str">
        <f ca="1">IFERROR(__xludf.DUMMYFUNCTION("""COMPUTED_VALUE"""),"Кулеба Є. А.")</f>
        <v>Кулеба Є. А.</v>
      </c>
      <c r="KB93" s="19" t="str">
        <f ca="1">IFERROR(__xludf.DUMMYFUNCTION("""COMPUTED_VALUE"""),"За")</f>
        <v>За</v>
      </c>
      <c r="KC93" s="19">
        <f ca="1">IFERROR(__xludf.DUMMYFUNCTION("""COMPUTED_VALUE"""),63)</f>
        <v>63</v>
      </c>
      <c r="KD93" s="19" t="str">
        <f ca="1">IFERROR(__xludf.DUMMYFUNCTION("""COMPUTED_VALUE"""),"Кулеба Є. А.")</f>
        <v>Кулеба Є. А.</v>
      </c>
      <c r="KE93" s="19" t="str">
        <f ca="1">IFERROR(__xludf.DUMMYFUNCTION("""COMPUTED_VALUE"""),"За")</f>
        <v>За</v>
      </c>
      <c r="KF93" s="19">
        <f ca="1">IFERROR(__xludf.DUMMYFUNCTION("""COMPUTED_VALUE"""),63)</f>
        <v>63</v>
      </c>
      <c r="KG93" s="19" t="str">
        <f ca="1">IFERROR(__xludf.DUMMYFUNCTION("""COMPUTED_VALUE"""),"Кулеба Є. А.")</f>
        <v>Кулеба Є. А.</v>
      </c>
      <c r="KH93" s="19" t="str">
        <f ca="1">IFERROR(__xludf.DUMMYFUNCTION("""COMPUTED_VALUE"""),"За")</f>
        <v>За</v>
      </c>
      <c r="KI93" s="19">
        <f ca="1">IFERROR(__xludf.DUMMYFUNCTION("""COMPUTED_VALUE"""),63)</f>
        <v>63</v>
      </c>
      <c r="KJ93" s="19" t="str">
        <f ca="1">IFERROR(__xludf.DUMMYFUNCTION("""COMPUTED_VALUE"""),"Кулеба Є. А.")</f>
        <v>Кулеба Є. А.</v>
      </c>
      <c r="KK93" s="19" t="str">
        <f ca="1">IFERROR(__xludf.DUMMYFUNCTION("""COMPUTED_VALUE"""),"За")</f>
        <v>За</v>
      </c>
      <c r="KL93" s="19">
        <f ca="1">IFERROR(__xludf.DUMMYFUNCTION("""COMPUTED_VALUE"""),63)</f>
        <v>63</v>
      </c>
      <c r="KM93" s="19" t="str">
        <f ca="1">IFERROR(__xludf.DUMMYFUNCTION("""COMPUTED_VALUE"""),"Кулеба Є. А.")</f>
        <v>Кулеба Є. А.</v>
      </c>
      <c r="KN93" s="19" t="str">
        <f ca="1">IFERROR(__xludf.DUMMYFUNCTION("""COMPUTED_VALUE"""),"За")</f>
        <v>За</v>
      </c>
      <c r="KO93" s="19">
        <f ca="1">IFERROR(__xludf.DUMMYFUNCTION("""COMPUTED_VALUE"""),63)</f>
        <v>63</v>
      </c>
      <c r="KP93" s="19" t="str">
        <f ca="1">IFERROR(__xludf.DUMMYFUNCTION("""COMPUTED_VALUE"""),"Кулеба Є. А.")</f>
        <v>Кулеба Є. А.</v>
      </c>
      <c r="KQ93" s="19" t="str">
        <f ca="1">IFERROR(__xludf.DUMMYFUNCTION("""COMPUTED_VALUE"""),"За")</f>
        <v>За</v>
      </c>
      <c r="KR93" s="19">
        <f ca="1">IFERROR(__xludf.DUMMYFUNCTION("""COMPUTED_VALUE"""),63)</f>
        <v>63</v>
      </c>
      <c r="KS93" s="19" t="str">
        <f ca="1">IFERROR(__xludf.DUMMYFUNCTION("""COMPUTED_VALUE"""),"Кулеба Є. А.")</f>
        <v>Кулеба Є. А.</v>
      </c>
      <c r="KT93" s="19" t="str">
        <f ca="1">IFERROR(__xludf.DUMMYFUNCTION("""COMPUTED_VALUE"""),"За")</f>
        <v>За</v>
      </c>
      <c r="KU93" s="19">
        <f ca="1">IFERROR(__xludf.DUMMYFUNCTION("""COMPUTED_VALUE"""),63)</f>
        <v>63</v>
      </c>
      <c r="KV93" s="19" t="str">
        <f ca="1">IFERROR(__xludf.DUMMYFUNCTION("""COMPUTED_VALUE"""),"Кулеба Є. А.")</f>
        <v>Кулеба Є. А.</v>
      </c>
      <c r="KW93" s="19" t="str">
        <f ca="1">IFERROR(__xludf.DUMMYFUNCTION("""COMPUTED_VALUE"""),"Не голосував")</f>
        <v>Не голосував</v>
      </c>
      <c r="KX93" s="19">
        <f ca="1">IFERROR(__xludf.DUMMYFUNCTION("""COMPUTED_VALUE"""),63)</f>
        <v>63</v>
      </c>
      <c r="KY93" s="19" t="str">
        <f ca="1">IFERROR(__xludf.DUMMYFUNCTION("""COMPUTED_VALUE"""),"Кулеба Є. А.")</f>
        <v>Кулеба Є. А.</v>
      </c>
      <c r="KZ93" s="19" t="str">
        <f ca="1">IFERROR(__xludf.DUMMYFUNCTION("""COMPUTED_VALUE"""),"Не голосував")</f>
        <v>Не голосував</v>
      </c>
      <c r="LA93" s="19">
        <f ca="1">IFERROR(__xludf.DUMMYFUNCTION("""COMPUTED_VALUE"""),63)</f>
        <v>63</v>
      </c>
      <c r="LB93" s="19" t="str">
        <f ca="1">IFERROR(__xludf.DUMMYFUNCTION("""COMPUTED_VALUE"""),"Кулеба Є. А.")</f>
        <v>Кулеба Є. А.</v>
      </c>
      <c r="LC93" s="19" t="str">
        <f ca="1">IFERROR(__xludf.DUMMYFUNCTION("""COMPUTED_VALUE"""),"Не голосував")</f>
        <v>Не голосував</v>
      </c>
      <c r="LD93" s="19">
        <f ca="1">IFERROR(__xludf.DUMMYFUNCTION("""COMPUTED_VALUE"""),63)</f>
        <v>63</v>
      </c>
      <c r="LE93" s="19" t="str">
        <f ca="1">IFERROR(__xludf.DUMMYFUNCTION("""COMPUTED_VALUE"""),"Кулеба Є. А.")</f>
        <v>Кулеба Є. А.</v>
      </c>
      <c r="LF93" s="19" t="str">
        <f ca="1">IFERROR(__xludf.DUMMYFUNCTION("""COMPUTED_VALUE"""),"За")</f>
        <v>За</v>
      </c>
      <c r="LG93" s="19">
        <f ca="1">IFERROR(__xludf.DUMMYFUNCTION("""COMPUTED_VALUE"""),63)</f>
        <v>63</v>
      </c>
      <c r="LH93" s="19" t="str">
        <f ca="1">IFERROR(__xludf.DUMMYFUNCTION("""COMPUTED_VALUE"""),"Кулеба Є. А.")</f>
        <v>Кулеба Є. А.</v>
      </c>
      <c r="LI93" s="19" t="str">
        <f ca="1">IFERROR(__xludf.DUMMYFUNCTION("""COMPUTED_VALUE"""),"За")</f>
        <v>За</v>
      </c>
      <c r="LJ93" s="19">
        <f ca="1">IFERROR(__xludf.DUMMYFUNCTION("""COMPUTED_VALUE"""),63)</f>
        <v>63</v>
      </c>
      <c r="LK93" s="19" t="str">
        <f ca="1">IFERROR(__xludf.DUMMYFUNCTION("""COMPUTED_VALUE"""),"Кулеба Є. А.")</f>
        <v>Кулеба Є. А.</v>
      </c>
      <c r="LL93" s="19" t="str">
        <f ca="1">IFERROR(__xludf.DUMMYFUNCTION("""COMPUTED_VALUE"""),"За")</f>
        <v>За</v>
      </c>
      <c r="LM93" s="19">
        <f ca="1">IFERROR(__xludf.DUMMYFUNCTION("""COMPUTED_VALUE"""),63)</f>
        <v>63</v>
      </c>
      <c r="LN93" s="19" t="str">
        <f ca="1">IFERROR(__xludf.DUMMYFUNCTION("""COMPUTED_VALUE"""),"Кулеба Є. А.")</f>
        <v>Кулеба Є. А.</v>
      </c>
      <c r="LO93" s="19" t="str">
        <f ca="1">IFERROR(__xludf.DUMMYFUNCTION("""COMPUTED_VALUE"""),"За")</f>
        <v>За</v>
      </c>
      <c r="LP93" s="19">
        <f ca="1">IFERROR(__xludf.DUMMYFUNCTION("""COMPUTED_VALUE"""),63)</f>
        <v>63</v>
      </c>
      <c r="LQ93" s="19" t="str">
        <f ca="1">IFERROR(__xludf.DUMMYFUNCTION("""COMPUTED_VALUE"""),"Кулеба Є. А.")</f>
        <v>Кулеба Є. А.</v>
      </c>
      <c r="LR93" s="19" t="str">
        <f ca="1">IFERROR(__xludf.DUMMYFUNCTION("""COMPUTED_VALUE"""),"За")</f>
        <v>За</v>
      </c>
      <c r="LS93" s="19">
        <f ca="1">IFERROR(__xludf.DUMMYFUNCTION("""COMPUTED_VALUE"""),63)</f>
        <v>63</v>
      </c>
      <c r="LT93" s="19" t="str">
        <f ca="1">IFERROR(__xludf.DUMMYFUNCTION("""COMPUTED_VALUE"""),"Кулеба Є. А.")</f>
        <v>Кулеба Є. А.</v>
      </c>
      <c r="LU93" s="19" t="str">
        <f ca="1">IFERROR(__xludf.DUMMYFUNCTION("""COMPUTED_VALUE"""),"За")</f>
        <v>За</v>
      </c>
      <c r="LV93" s="19">
        <f ca="1">IFERROR(__xludf.DUMMYFUNCTION("""COMPUTED_VALUE"""),63)</f>
        <v>63</v>
      </c>
      <c r="LW93" s="19" t="str">
        <f ca="1">IFERROR(__xludf.DUMMYFUNCTION("""COMPUTED_VALUE"""),"Кулеба Є. А.")</f>
        <v>Кулеба Є. А.</v>
      </c>
      <c r="LX93" s="19" t="str">
        <f ca="1">IFERROR(__xludf.DUMMYFUNCTION("""COMPUTED_VALUE"""),"За")</f>
        <v>За</v>
      </c>
      <c r="LY93" s="19">
        <f ca="1">IFERROR(__xludf.DUMMYFUNCTION("""COMPUTED_VALUE"""),63)</f>
        <v>63</v>
      </c>
      <c r="LZ93" s="19" t="str">
        <f ca="1">IFERROR(__xludf.DUMMYFUNCTION("""COMPUTED_VALUE"""),"Кулеба Є. А.")</f>
        <v>Кулеба Є. А.</v>
      </c>
      <c r="MA93" s="19" t="str">
        <f ca="1">IFERROR(__xludf.DUMMYFUNCTION("""COMPUTED_VALUE"""),"За")</f>
        <v>За</v>
      </c>
      <c r="MB93" s="19">
        <f ca="1">IFERROR(__xludf.DUMMYFUNCTION("""COMPUTED_VALUE"""),63)</f>
        <v>63</v>
      </c>
      <c r="MC93" s="19" t="str">
        <f ca="1">IFERROR(__xludf.DUMMYFUNCTION("""COMPUTED_VALUE"""),"Кулеба Є. А.")</f>
        <v>Кулеба Є. А.</v>
      </c>
      <c r="MD93" s="19" t="str">
        <f ca="1">IFERROR(__xludf.DUMMYFUNCTION("""COMPUTED_VALUE"""),"За")</f>
        <v>За</v>
      </c>
      <c r="ME93" s="19">
        <f ca="1">IFERROR(__xludf.DUMMYFUNCTION("""COMPUTED_VALUE"""),63)</f>
        <v>63</v>
      </c>
      <c r="MF93" s="19" t="str">
        <f ca="1">IFERROR(__xludf.DUMMYFUNCTION("""COMPUTED_VALUE"""),"Кулеба Є. А.")</f>
        <v>Кулеба Є. А.</v>
      </c>
      <c r="MG93" s="19" t="str">
        <f ca="1">IFERROR(__xludf.DUMMYFUNCTION("""COMPUTED_VALUE"""),"За")</f>
        <v>За</v>
      </c>
      <c r="MH93" s="19">
        <f ca="1">IFERROR(__xludf.DUMMYFUNCTION("""COMPUTED_VALUE"""),63)</f>
        <v>63</v>
      </c>
      <c r="MI93" s="19" t="str">
        <f ca="1">IFERROR(__xludf.DUMMYFUNCTION("""COMPUTED_VALUE"""),"Кулеба Є. А.")</f>
        <v>Кулеба Є. А.</v>
      </c>
      <c r="MJ93" s="19" t="str">
        <f ca="1">IFERROR(__xludf.DUMMYFUNCTION("""COMPUTED_VALUE"""),"За")</f>
        <v>За</v>
      </c>
      <c r="MK93" s="19">
        <f ca="1">IFERROR(__xludf.DUMMYFUNCTION("""COMPUTED_VALUE"""),63)</f>
        <v>63</v>
      </c>
      <c r="ML93" s="19" t="str">
        <f ca="1">IFERROR(__xludf.DUMMYFUNCTION("""COMPUTED_VALUE"""),"Кулеба Є. А.")</f>
        <v>Кулеба Є. А.</v>
      </c>
      <c r="MM93" s="19" t="str">
        <f ca="1">IFERROR(__xludf.DUMMYFUNCTION("""COMPUTED_VALUE"""),"За")</f>
        <v>За</v>
      </c>
      <c r="MN93" s="19">
        <f ca="1">IFERROR(__xludf.DUMMYFUNCTION("""COMPUTED_VALUE"""),63)</f>
        <v>63</v>
      </c>
      <c r="MO93" s="19" t="str">
        <f ca="1">IFERROR(__xludf.DUMMYFUNCTION("""COMPUTED_VALUE"""),"Кулеба Є. А.")</f>
        <v>Кулеба Є. А.</v>
      </c>
      <c r="MP93" s="19" t="str">
        <f ca="1">IFERROR(__xludf.DUMMYFUNCTION("""COMPUTED_VALUE"""),"За")</f>
        <v>За</v>
      </c>
      <c r="MQ93" s="19">
        <f ca="1">IFERROR(__xludf.DUMMYFUNCTION("""COMPUTED_VALUE"""),63)</f>
        <v>63</v>
      </c>
      <c r="MR93" s="19" t="str">
        <f ca="1">IFERROR(__xludf.DUMMYFUNCTION("""COMPUTED_VALUE"""),"Кулеба Є. А.")</f>
        <v>Кулеба Є. А.</v>
      </c>
      <c r="MS93" s="19" t="str">
        <f ca="1">IFERROR(__xludf.DUMMYFUNCTION("""COMPUTED_VALUE"""),"За")</f>
        <v>За</v>
      </c>
      <c r="MT93" s="19">
        <f ca="1">IFERROR(__xludf.DUMMYFUNCTION("""COMPUTED_VALUE"""),63)</f>
        <v>63</v>
      </c>
      <c r="MU93" s="19" t="str">
        <f ca="1">IFERROR(__xludf.DUMMYFUNCTION("""COMPUTED_VALUE"""),"Кулеба Є. А.")</f>
        <v>Кулеба Є. А.</v>
      </c>
      <c r="MV93" s="19" t="str">
        <f ca="1">IFERROR(__xludf.DUMMYFUNCTION("""COMPUTED_VALUE"""),"За")</f>
        <v>За</v>
      </c>
      <c r="MW93" s="19">
        <f ca="1">IFERROR(__xludf.DUMMYFUNCTION("""COMPUTED_VALUE"""),63)</f>
        <v>63</v>
      </c>
      <c r="MX93" s="19" t="str">
        <f ca="1">IFERROR(__xludf.DUMMYFUNCTION("""COMPUTED_VALUE"""),"Кулеба Є. А.")</f>
        <v>Кулеба Є. А.</v>
      </c>
      <c r="MY93" s="19" t="str">
        <f ca="1">IFERROR(__xludf.DUMMYFUNCTION("""COMPUTED_VALUE"""),"За")</f>
        <v>За</v>
      </c>
      <c r="MZ93" s="19">
        <f ca="1">IFERROR(__xludf.DUMMYFUNCTION("""COMPUTED_VALUE"""),63)</f>
        <v>63</v>
      </c>
      <c r="NA93" s="19" t="str">
        <f ca="1">IFERROR(__xludf.DUMMYFUNCTION("""COMPUTED_VALUE"""),"Кулеба Є. А.")</f>
        <v>Кулеба Є. А.</v>
      </c>
      <c r="NB93" s="19" t="str">
        <f ca="1">IFERROR(__xludf.DUMMYFUNCTION("""COMPUTED_VALUE"""),"За")</f>
        <v>За</v>
      </c>
      <c r="NC93" s="19">
        <f ca="1">IFERROR(__xludf.DUMMYFUNCTION("""COMPUTED_VALUE"""),63)</f>
        <v>63</v>
      </c>
      <c r="ND93" s="19" t="str">
        <f ca="1">IFERROR(__xludf.DUMMYFUNCTION("""COMPUTED_VALUE"""),"Кулеба Є. А.")</f>
        <v>Кулеба Є. А.</v>
      </c>
      <c r="NE93" s="19" t="str">
        <f ca="1">IFERROR(__xludf.DUMMYFUNCTION("""COMPUTED_VALUE"""),"За")</f>
        <v>За</v>
      </c>
      <c r="NF93" s="19">
        <f ca="1">IFERROR(__xludf.DUMMYFUNCTION("""COMPUTED_VALUE"""),63)</f>
        <v>63</v>
      </c>
      <c r="NG93" s="19" t="str">
        <f ca="1">IFERROR(__xludf.DUMMYFUNCTION("""COMPUTED_VALUE"""),"Кулеба Є. А.")</f>
        <v>Кулеба Є. А.</v>
      </c>
      <c r="NH93" s="19" t="str">
        <f ca="1">IFERROR(__xludf.DUMMYFUNCTION("""COMPUTED_VALUE"""),"За")</f>
        <v>За</v>
      </c>
      <c r="NI93" s="19">
        <f ca="1">IFERROR(__xludf.DUMMYFUNCTION("""COMPUTED_VALUE"""),63)</f>
        <v>63</v>
      </c>
      <c r="NJ93" s="19" t="str">
        <f ca="1">IFERROR(__xludf.DUMMYFUNCTION("""COMPUTED_VALUE"""),"Кулеба Є. А.")</f>
        <v>Кулеба Є. А.</v>
      </c>
      <c r="NK93" s="19" t="str">
        <f ca="1">IFERROR(__xludf.DUMMYFUNCTION("""COMPUTED_VALUE"""),"За")</f>
        <v>За</v>
      </c>
      <c r="NL93" s="19">
        <f ca="1">IFERROR(__xludf.DUMMYFUNCTION("""COMPUTED_VALUE"""),63)</f>
        <v>63</v>
      </c>
      <c r="NM93" s="19" t="str">
        <f ca="1">IFERROR(__xludf.DUMMYFUNCTION("""COMPUTED_VALUE"""),"Кулеба Є. А.")</f>
        <v>Кулеба Є. А.</v>
      </c>
      <c r="NN93" s="19" t="str">
        <f ca="1">IFERROR(__xludf.DUMMYFUNCTION("""COMPUTED_VALUE"""),"За")</f>
        <v>За</v>
      </c>
      <c r="NO93" s="19">
        <f ca="1">IFERROR(__xludf.DUMMYFUNCTION("""COMPUTED_VALUE"""),63)</f>
        <v>63</v>
      </c>
      <c r="NP93" s="19" t="str">
        <f ca="1">IFERROR(__xludf.DUMMYFUNCTION("""COMPUTED_VALUE"""),"Кулеба Є. А.")</f>
        <v>Кулеба Є. А.</v>
      </c>
      <c r="NQ93" s="19" t="str">
        <f ca="1">IFERROR(__xludf.DUMMYFUNCTION("""COMPUTED_VALUE"""),"Не голосував")</f>
        <v>Не голосував</v>
      </c>
      <c r="NR93" s="19">
        <f ca="1">IFERROR(__xludf.DUMMYFUNCTION("""COMPUTED_VALUE"""),63)</f>
        <v>63</v>
      </c>
      <c r="NS93" s="19" t="str">
        <f ca="1">IFERROR(__xludf.DUMMYFUNCTION("""COMPUTED_VALUE"""),"Кулеба Є. А.")</f>
        <v>Кулеба Є. А.</v>
      </c>
      <c r="NT93" s="19" t="str">
        <f ca="1">IFERROR(__xludf.DUMMYFUNCTION("""COMPUTED_VALUE"""),"Утримався")</f>
        <v>Утримався</v>
      </c>
      <c r="NU93" s="19">
        <f ca="1">IFERROR(__xludf.DUMMYFUNCTION("""COMPUTED_VALUE"""),63)</f>
        <v>63</v>
      </c>
      <c r="NV93" s="19" t="str">
        <f ca="1">IFERROR(__xludf.DUMMYFUNCTION("""COMPUTED_VALUE"""),"Кулеба Є. А.")</f>
        <v>Кулеба Є. А.</v>
      </c>
      <c r="NW93" s="19" t="str">
        <f ca="1">IFERROR(__xludf.DUMMYFUNCTION("""COMPUTED_VALUE"""),"Утримався")</f>
        <v>Утримався</v>
      </c>
      <c r="NX93" s="19">
        <f ca="1">IFERROR(__xludf.DUMMYFUNCTION("""COMPUTED_VALUE"""),63)</f>
        <v>63</v>
      </c>
      <c r="NY93" s="19" t="str">
        <f ca="1">IFERROR(__xludf.DUMMYFUNCTION("""COMPUTED_VALUE"""),"Кулеба Є. А.")</f>
        <v>Кулеба Є. А.</v>
      </c>
      <c r="NZ93" s="19" t="str">
        <f ca="1">IFERROR(__xludf.DUMMYFUNCTION("""COMPUTED_VALUE"""),"За")</f>
        <v>За</v>
      </c>
      <c r="OA93" s="19">
        <f ca="1">IFERROR(__xludf.DUMMYFUNCTION("""COMPUTED_VALUE"""),63)</f>
        <v>63</v>
      </c>
      <c r="OB93" s="19" t="str">
        <f ca="1">IFERROR(__xludf.DUMMYFUNCTION("""COMPUTED_VALUE"""),"Кулеба Є. А.")</f>
        <v>Кулеба Є. А.</v>
      </c>
      <c r="OC93" s="19" t="str">
        <f ca="1">IFERROR(__xludf.DUMMYFUNCTION("""COMPUTED_VALUE"""),"Не голосував")</f>
        <v>Не голосував</v>
      </c>
      <c r="OD93" s="19">
        <f ca="1">IFERROR(__xludf.DUMMYFUNCTION("""COMPUTED_VALUE"""),63)</f>
        <v>63</v>
      </c>
      <c r="OE93" s="19" t="str">
        <f ca="1">IFERROR(__xludf.DUMMYFUNCTION("""COMPUTED_VALUE"""),"Кулеба Є. А.")</f>
        <v>Кулеба Є. А.</v>
      </c>
      <c r="OF93" s="19" t="str">
        <f ca="1">IFERROR(__xludf.DUMMYFUNCTION("""COMPUTED_VALUE"""),"За")</f>
        <v>За</v>
      </c>
      <c r="OG93" s="19">
        <f ca="1">IFERROR(__xludf.DUMMYFUNCTION("""COMPUTED_VALUE"""),63)</f>
        <v>63</v>
      </c>
      <c r="OH93" s="19" t="str">
        <f ca="1">IFERROR(__xludf.DUMMYFUNCTION("""COMPUTED_VALUE"""),"Кулеба Є. А.")</f>
        <v>Кулеба Є. А.</v>
      </c>
      <c r="OI93" s="19" t="str">
        <f ca="1">IFERROR(__xludf.DUMMYFUNCTION("""COMPUTED_VALUE"""),"Не голосував")</f>
        <v>Не голосував</v>
      </c>
      <c r="OJ93" s="19">
        <f ca="1">IFERROR(__xludf.DUMMYFUNCTION("""COMPUTED_VALUE"""),63)</f>
        <v>63</v>
      </c>
      <c r="OK93" s="19" t="str">
        <f ca="1">IFERROR(__xludf.DUMMYFUNCTION("""COMPUTED_VALUE"""),"Кулеба Є. А.")</f>
        <v>Кулеба Є. А.</v>
      </c>
      <c r="OL93" s="19" t="str">
        <f ca="1">IFERROR(__xludf.DUMMYFUNCTION("""COMPUTED_VALUE"""),"За")</f>
        <v>За</v>
      </c>
      <c r="OM93" s="19">
        <f ca="1">IFERROR(__xludf.DUMMYFUNCTION("""COMPUTED_VALUE"""),63)</f>
        <v>63</v>
      </c>
      <c r="ON93" s="19" t="str">
        <f ca="1">IFERROR(__xludf.DUMMYFUNCTION("""COMPUTED_VALUE"""),"Кулеба Є. А.")</f>
        <v>Кулеба Є. А.</v>
      </c>
      <c r="OO93" s="19" t="str">
        <f ca="1">IFERROR(__xludf.DUMMYFUNCTION("""COMPUTED_VALUE"""),"За")</f>
        <v>За</v>
      </c>
      <c r="OP93" s="19">
        <f ca="1">IFERROR(__xludf.DUMMYFUNCTION("""COMPUTED_VALUE"""),63)</f>
        <v>63</v>
      </c>
      <c r="OQ93" s="19" t="str">
        <f ca="1">IFERROR(__xludf.DUMMYFUNCTION("""COMPUTED_VALUE"""),"Кулеба Є. А.")</f>
        <v>Кулеба Є. А.</v>
      </c>
      <c r="OR93" s="19" t="str">
        <f ca="1">IFERROR(__xludf.DUMMYFUNCTION("""COMPUTED_VALUE"""),"За")</f>
        <v>За</v>
      </c>
      <c r="OS93" s="19">
        <f ca="1">IFERROR(__xludf.DUMMYFUNCTION("""COMPUTED_VALUE"""),63)</f>
        <v>63</v>
      </c>
      <c r="OT93" s="19" t="str">
        <f ca="1">IFERROR(__xludf.DUMMYFUNCTION("""COMPUTED_VALUE"""),"Кулеба Є. А.")</f>
        <v>Кулеба Є. А.</v>
      </c>
      <c r="OU93" s="19" t="str">
        <f ca="1">IFERROR(__xludf.DUMMYFUNCTION("""COMPUTED_VALUE"""),"За")</f>
        <v>За</v>
      </c>
      <c r="OV93" s="19">
        <f ca="1">IFERROR(__xludf.DUMMYFUNCTION("""COMPUTED_VALUE"""),63)</f>
        <v>63</v>
      </c>
      <c r="OW93" s="19" t="str">
        <f ca="1">IFERROR(__xludf.DUMMYFUNCTION("""COMPUTED_VALUE"""),"Кулеба Є. А.")</f>
        <v>Кулеба Є. А.</v>
      </c>
      <c r="OX93" s="19" t="str">
        <f ca="1">IFERROR(__xludf.DUMMYFUNCTION("""COMPUTED_VALUE"""),"За")</f>
        <v>За</v>
      </c>
      <c r="OY93" s="19">
        <f ca="1">IFERROR(__xludf.DUMMYFUNCTION("""COMPUTED_VALUE"""),63)</f>
        <v>63</v>
      </c>
      <c r="OZ93" s="19" t="str">
        <f ca="1">IFERROR(__xludf.DUMMYFUNCTION("""COMPUTED_VALUE"""),"Кулеба Є. А.")</f>
        <v>Кулеба Є. А.</v>
      </c>
      <c r="PA93" s="19" t="str">
        <f ca="1">IFERROR(__xludf.DUMMYFUNCTION("""COMPUTED_VALUE"""),"За")</f>
        <v>За</v>
      </c>
      <c r="PB93" s="19">
        <f ca="1">IFERROR(__xludf.DUMMYFUNCTION("""COMPUTED_VALUE"""),63)</f>
        <v>63</v>
      </c>
      <c r="PC93" s="19" t="str">
        <f ca="1">IFERROR(__xludf.DUMMYFUNCTION("""COMPUTED_VALUE"""),"Кулеба Є. А.")</f>
        <v>Кулеба Є. А.</v>
      </c>
      <c r="PD93" s="19" t="str">
        <f ca="1">IFERROR(__xludf.DUMMYFUNCTION("""COMPUTED_VALUE"""),"За")</f>
        <v>За</v>
      </c>
      <c r="PE93" s="19">
        <f ca="1">IFERROR(__xludf.DUMMYFUNCTION("""COMPUTED_VALUE"""),63)</f>
        <v>63</v>
      </c>
      <c r="PF93" s="19" t="str">
        <f ca="1">IFERROR(__xludf.DUMMYFUNCTION("""COMPUTED_VALUE"""),"Кулеба Є. А.")</f>
        <v>Кулеба Є. А.</v>
      </c>
      <c r="PG93" s="19" t="str">
        <f ca="1">IFERROR(__xludf.DUMMYFUNCTION("""COMPUTED_VALUE"""),"За")</f>
        <v>За</v>
      </c>
      <c r="PH93" s="19">
        <f ca="1">IFERROR(__xludf.DUMMYFUNCTION("""COMPUTED_VALUE"""),63)</f>
        <v>63</v>
      </c>
      <c r="PI93" s="19" t="str">
        <f ca="1">IFERROR(__xludf.DUMMYFUNCTION("""COMPUTED_VALUE"""),"Кулеба Є. А.")</f>
        <v>Кулеба Є. А.</v>
      </c>
      <c r="PJ93" s="19" t="str">
        <f ca="1">IFERROR(__xludf.DUMMYFUNCTION("""COMPUTED_VALUE"""),"Не голосував")</f>
        <v>Не голосував</v>
      </c>
      <c r="PK93" s="19">
        <f ca="1">IFERROR(__xludf.DUMMYFUNCTION("""COMPUTED_VALUE"""),63)</f>
        <v>63</v>
      </c>
      <c r="PL93" s="19" t="str">
        <f ca="1">IFERROR(__xludf.DUMMYFUNCTION("""COMPUTED_VALUE"""),"Кулеба Є. А.")</f>
        <v>Кулеба Є. А.</v>
      </c>
      <c r="PM93" s="19" t="str">
        <f ca="1">IFERROR(__xludf.DUMMYFUNCTION("""COMPUTED_VALUE"""),"Утримався")</f>
        <v>Утримався</v>
      </c>
      <c r="PN93" s="19">
        <f ca="1">IFERROR(__xludf.DUMMYFUNCTION("""COMPUTED_VALUE"""),63)</f>
        <v>63</v>
      </c>
      <c r="PO93" s="19" t="str">
        <f ca="1">IFERROR(__xludf.DUMMYFUNCTION("""COMPUTED_VALUE"""),"Кулеба Є. А.")</f>
        <v>Кулеба Є. А.</v>
      </c>
      <c r="PP93" s="19" t="str">
        <f ca="1">IFERROR(__xludf.DUMMYFUNCTION("""COMPUTED_VALUE"""),"За")</f>
        <v>За</v>
      </c>
      <c r="PQ93" s="19">
        <f ca="1">IFERROR(__xludf.DUMMYFUNCTION("""COMPUTED_VALUE"""),63)</f>
        <v>63</v>
      </c>
      <c r="PR93" s="19" t="str">
        <f ca="1">IFERROR(__xludf.DUMMYFUNCTION("""COMPUTED_VALUE"""),"Кулеба Є. А.")</f>
        <v>Кулеба Є. А.</v>
      </c>
      <c r="PS93" s="19" t="str">
        <f ca="1">IFERROR(__xludf.DUMMYFUNCTION("""COMPUTED_VALUE"""),"Не голосував")</f>
        <v>Не голосував</v>
      </c>
      <c r="PT93" s="19">
        <f ca="1">IFERROR(__xludf.DUMMYFUNCTION("""COMPUTED_VALUE"""),63)</f>
        <v>63</v>
      </c>
      <c r="PU93" s="19" t="str">
        <f ca="1">IFERROR(__xludf.DUMMYFUNCTION("""COMPUTED_VALUE"""),"Кулеба Є. А.")</f>
        <v>Кулеба Є. А.</v>
      </c>
      <c r="PV93" s="19" t="str">
        <f ca="1">IFERROR(__xludf.DUMMYFUNCTION("""COMPUTED_VALUE"""),"Не голосував")</f>
        <v>Не голосував</v>
      </c>
      <c r="PW93" s="19">
        <f ca="1">IFERROR(__xludf.DUMMYFUNCTION("""COMPUTED_VALUE"""),63)</f>
        <v>63</v>
      </c>
      <c r="PX93" s="19" t="str">
        <f ca="1">IFERROR(__xludf.DUMMYFUNCTION("""COMPUTED_VALUE"""),"Кулеба Є. А.")</f>
        <v>Кулеба Є. А.</v>
      </c>
      <c r="PY93" s="19" t="str">
        <f ca="1">IFERROR(__xludf.DUMMYFUNCTION("""COMPUTED_VALUE"""),"За")</f>
        <v>За</v>
      </c>
      <c r="PZ93" s="19">
        <f ca="1">IFERROR(__xludf.DUMMYFUNCTION("""COMPUTED_VALUE"""),63)</f>
        <v>63</v>
      </c>
      <c r="QA93" s="19" t="str">
        <f ca="1">IFERROR(__xludf.DUMMYFUNCTION("""COMPUTED_VALUE"""),"Кулеба Є. А.")</f>
        <v>Кулеба Є. А.</v>
      </c>
      <c r="QB93" s="19" t="str">
        <f ca="1">IFERROR(__xludf.DUMMYFUNCTION("""COMPUTED_VALUE"""),"Не голосував")</f>
        <v>Не голосував</v>
      </c>
      <c r="QC93" s="19">
        <f ca="1">IFERROR(__xludf.DUMMYFUNCTION("""COMPUTED_VALUE"""),63)</f>
        <v>63</v>
      </c>
      <c r="QD93" s="19" t="str">
        <f ca="1">IFERROR(__xludf.DUMMYFUNCTION("""COMPUTED_VALUE"""),"Кулеба Є. А.")</f>
        <v>Кулеба Є. А.</v>
      </c>
      <c r="QE93" s="19" t="str">
        <f ca="1">IFERROR(__xludf.DUMMYFUNCTION("""COMPUTED_VALUE"""),"Не голосував")</f>
        <v>Не голосував</v>
      </c>
      <c r="QF93" s="19">
        <f ca="1">IFERROR(__xludf.DUMMYFUNCTION("""COMPUTED_VALUE"""),63)</f>
        <v>63</v>
      </c>
      <c r="QG93" s="19" t="str">
        <f ca="1">IFERROR(__xludf.DUMMYFUNCTION("""COMPUTED_VALUE"""),"Кулеба Є. А.")</f>
        <v>Кулеба Є. А.</v>
      </c>
      <c r="QH93" s="19" t="str">
        <f ca="1">IFERROR(__xludf.DUMMYFUNCTION("""COMPUTED_VALUE"""),"Не голосував")</f>
        <v>Не голосував</v>
      </c>
      <c r="QI93" s="19">
        <f ca="1">IFERROR(__xludf.DUMMYFUNCTION("""COMPUTED_VALUE"""),63)</f>
        <v>63</v>
      </c>
      <c r="QJ93" s="19" t="str">
        <f ca="1">IFERROR(__xludf.DUMMYFUNCTION("""COMPUTED_VALUE"""),"Кулеба Є. А.")</f>
        <v>Кулеба Є. А.</v>
      </c>
      <c r="QK93" s="19" t="str">
        <f ca="1">IFERROR(__xludf.DUMMYFUNCTION("""COMPUTED_VALUE"""),"За")</f>
        <v>За</v>
      </c>
    </row>
    <row r="94" spans="1:453" ht="12.75">
      <c r="A94" s="17">
        <f ca="1">IFERROR(__xludf.DUMMYFUNCTION("""COMPUTED_VALUE"""),61)</f>
        <v>61</v>
      </c>
      <c r="B94" s="17" t="str">
        <f ca="1">IFERROR(__xludf.DUMMYFUNCTION("""COMPUTED_VALUE"""),"Пашинна Л. В.")</f>
        <v>Пашинна Л. В.</v>
      </c>
      <c r="C94" s="19" t="str">
        <f ca="1">IFERROR(__xludf.DUMMYFUNCTION("""COMPUTED_VALUE"""),"За")</f>
        <v>За</v>
      </c>
      <c r="D94" s="19">
        <f ca="1">IFERROR(__xludf.DUMMYFUNCTION("""COMPUTED_VALUE"""),61)</f>
        <v>61</v>
      </c>
      <c r="E94" s="19" t="str">
        <f ca="1">IFERROR(__xludf.DUMMYFUNCTION("""COMPUTED_VALUE"""),"Пашинна Л. В.")</f>
        <v>Пашинна Л. В.</v>
      </c>
      <c r="F94" s="19" t="str">
        <f ca="1">IFERROR(__xludf.DUMMYFUNCTION("""COMPUTED_VALUE"""),"За")</f>
        <v>За</v>
      </c>
      <c r="G94" s="19">
        <f ca="1">IFERROR(__xludf.DUMMYFUNCTION("""COMPUTED_VALUE"""),61)</f>
        <v>61</v>
      </c>
      <c r="H94" s="19" t="str">
        <f ca="1">IFERROR(__xludf.DUMMYFUNCTION("""COMPUTED_VALUE"""),"Пашинна Л. В.")</f>
        <v>Пашинна Л. В.</v>
      </c>
      <c r="I94" s="19" t="str">
        <f ca="1">IFERROR(__xludf.DUMMYFUNCTION("""COMPUTED_VALUE"""),"За")</f>
        <v>За</v>
      </c>
      <c r="J94" s="19">
        <f ca="1">IFERROR(__xludf.DUMMYFUNCTION("""COMPUTED_VALUE"""),61)</f>
        <v>61</v>
      </c>
      <c r="K94" s="19" t="str">
        <f ca="1">IFERROR(__xludf.DUMMYFUNCTION("""COMPUTED_VALUE"""),"Пашинна Л. В.")</f>
        <v>Пашинна Л. В.</v>
      </c>
      <c r="L94" s="19" t="str">
        <f ca="1">IFERROR(__xludf.DUMMYFUNCTION("""COMPUTED_VALUE"""),"За")</f>
        <v>За</v>
      </c>
      <c r="M94" s="19">
        <f ca="1">IFERROR(__xludf.DUMMYFUNCTION("""COMPUTED_VALUE"""),61)</f>
        <v>61</v>
      </c>
      <c r="N94" s="19" t="str">
        <f ca="1">IFERROR(__xludf.DUMMYFUNCTION("""COMPUTED_VALUE"""),"Пашинна Л. В.")</f>
        <v>Пашинна Л. В.</v>
      </c>
      <c r="O94" s="19" t="str">
        <f ca="1">IFERROR(__xludf.DUMMYFUNCTION("""COMPUTED_VALUE"""),"За")</f>
        <v>За</v>
      </c>
      <c r="P94" s="19">
        <f ca="1">IFERROR(__xludf.DUMMYFUNCTION("""COMPUTED_VALUE"""),61)</f>
        <v>61</v>
      </c>
      <c r="Q94" s="19" t="str">
        <f ca="1">IFERROR(__xludf.DUMMYFUNCTION("""COMPUTED_VALUE"""),"Пашинна Л. В.")</f>
        <v>Пашинна Л. В.</v>
      </c>
      <c r="R94" s="19" t="str">
        <f ca="1">IFERROR(__xludf.DUMMYFUNCTION("""COMPUTED_VALUE"""),"За")</f>
        <v>За</v>
      </c>
      <c r="S94" s="19">
        <f ca="1">IFERROR(__xludf.DUMMYFUNCTION("""COMPUTED_VALUE"""),61)</f>
        <v>61</v>
      </c>
      <c r="T94" s="19" t="str">
        <f ca="1">IFERROR(__xludf.DUMMYFUNCTION("""COMPUTED_VALUE"""),"Пашинна Л. В.")</f>
        <v>Пашинна Л. В.</v>
      </c>
      <c r="U94" s="19" t="str">
        <f ca="1">IFERROR(__xludf.DUMMYFUNCTION("""COMPUTED_VALUE"""),"...")</f>
        <v>...</v>
      </c>
      <c r="V94" s="19">
        <f ca="1">IFERROR(__xludf.DUMMYFUNCTION("""COMPUTED_VALUE"""),61)</f>
        <v>61</v>
      </c>
      <c r="W94" s="19" t="str">
        <f ca="1">IFERROR(__xludf.DUMMYFUNCTION("""COMPUTED_VALUE"""),"Пашинна Л. В.")</f>
        <v>Пашинна Л. В.</v>
      </c>
      <c r="X94" s="19" t="str">
        <f ca="1">IFERROR(__xludf.DUMMYFUNCTION("""COMPUTED_VALUE"""),"...")</f>
        <v>...</v>
      </c>
      <c r="Y94" s="19">
        <f ca="1">IFERROR(__xludf.DUMMYFUNCTION("""COMPUTED_VALUE"""),61)</f>
        <v>61</v>
      </c>
      <c r="Z94" s="19" t="str">
        <f ca="1">IFERROR(__xludf.DUMMYFUNCTION("""COMPUTED_VALUE"""),"Пашинна Л. В.")</f>
        <v>Пашинна Л. В.</v>
      </c>
      <c r="AA94" s="19" t="str">
        <f ca="1">IFERROR(__xludf.DUMMYFUNCTION("""COMPUTED_VALUE"""),"...")</f>
        <v>...</v>
      </c>
      <c r="AB94" s="19">
        <f ca="1">IFERROR(__xludf.DUMMYFUNCTION("""COMPUTED_VALUE"""),61)</f>
        <v>61</v>
      </c>
      <c r="AC94" s="19" t="str">
        <f ca="1">IFERROR(__xludf.DUMMYFUNCTION("""COMPUTED_VALUE"""),"Пашинна Л. В.")</f>
        <v>Пашинна Л. В.</v>
      </c>
      <c r="AD94" s="19" t="str">
        <f ca="1">IFERROR(__xludf.DUMMYFUNCTION("""COMPUTED_VALUE"""),"...")</f>
        <v>...</v>
      </c>
      <c r="AE94" s="19">
        <f ca="1">IFERROR(__xludf.DUMMYFUNCTION("""COMPUTED_VALUE"""),61)</f>
        <v>61</v>
      </c>
      <c r="AF94" s="19" t="str">
        <f ca="1">IFERROR(__xludf.DUMMYFUNCTION("""COMPUTED_VALUE"""),"Пашинна Л. В.")</f>
        <v>Пашинна Л. В.</v>
      </c>
      <c r="AG94" s="19" t="str">
        <f ca="1">IFERROR(__xludf.DUMMYFUNCTION("""COMPUTED_VALUE"""),"За")</f>
        <v>За</v>
      </c>
      <c r="AH94" s="19">
        <f ca="1">IFERROR(__xludf.DUMMYFUNCTION("""COMPUTED_VALUE"""),61)</f>
        <v>61</v>
      </c>
      <c r="AI94" s="19" t="str">
        <f ca="1">IFERROR(__xludf.DUMMYFUNCTION("""COMPUTED_VALUE"""),"Пашинна Л. В.")</f>
        <v>Пашинна Л. В.</v>
      </c>
      <c r="AJ94" s="19" t="str">
        <f ca="1">IFERROR(__xludf.DUMMYFUNCTION("""COMPUTED_VALUE"""),"За")</f>
        <v>За</v>
      </c>
      <c r="AK94" s="19">
        <f ca="1">IFERROR(__xludf.DUMMYFUNCTION("""COMPUTED_VALUE"""),61)</f>
        <v>61</v>
      </c>
      <c r="AL94" s="19" t="str">
        <f ca="1">IFERROR(__xludf.DUMMYFUNCTION("""COMPUTED_VALUE"""),"Пашинна Л. В.")</f>
        <v>Пашинна Л. В.</v>
      </c>
      <c r="AM94" s="19" t="str">
        <f ca="1">IFERROR(__xludf.DUMMYFUNCTION("""COMPUTED_VALUE"""),"За")</f>
        <v>За</v>
      </c>
      <c r="AN94" s="19">
        <f ca="1">IFERROR(__xludf.DUMMYFUNCTION("""COMPUTED_VALUE"""),61)</f>
        <v>61</v>
      </c>
      <c r="AO94" s="19" t="str">
        <f ca="1">IFERROR(__xludf.DUMMYFUNCTION("""COMPUTED_VALUE"""),"Пашинна Л. В.")</f>
        <v>Пашинна Л. В.</v>
      </c>
      <c r="AP94" s="19" t="str">
        <f ca="1">IFERROR(__xludf.DUMMYFUNCTION("""COMPUTED_VALUE"""),"За")</f>
        <v>За</v>
      </c>
      <c r="AQ94" s="19">
        <f ca="1">IFERROR(__xludf.DUMMYFUNCTION("""COMPUTED_VALUE"""),61)</f>
        <v>61</v>
      </c>
      <c r="AR94" s="19" t="str">
        <f ca="1">IFERROR(__xludf.DUMMYFUNCTION("""COMPUTED_VALUE"""),"Пашинна Л. В.")</f>
        <v>Пашинна Л. В.</v>
      </c>
      <c r="AS94" s="19" t="str">
        <f ca="1">IFERROR(__xludf.DUMMYFUNCTION("""COMPUTED_VALUE"""),"За")</f>
        <v>За</v>
      </c>
      <c r="AT94" s="19">
        <f ca="1">IFERROR(__xludf.DUMMYFUNCTION("""COMPUTED_VALUE"""),61)</f>
        <v>61</v>
      </c>
      <c r="AU94" s="19" t="str">
        <f ca="1">IFERROR(__xludf.DUMMYFUNCTION("""COMPUTED_VALUE"""),"Пашинна Л. В.")</f>
        <v>Пашинна Л. В.</v>
      </c>
      <c r="AV94" s="19" t="str">
        <f ca="1">IFERROR(__xludf.DUMMYFUNCTION("""COMPUTED_VALUE"""),"...")</f>
        <v>...</v>
      </c>
      <c r="AW94" s="19">
        <f ca="1">IFERROR(__xludf.DUMMYFUNCTION("""COMPUTED_VALUE"""),61)</f>
        <v>61</v>
      </c>
      <c r="AX94" s="19" t="str">
        <f ca="1">IFERROR(__xludf.DUMMYFUNCTION("""COMPUTED_VALUE"""),"Пашинна Л. В.")</f>
        <v>Пашинна Л. В.</v>
      </c>
      <c r="AY94" s="19" t="str">
        <f ca="1">IFERROR(__xludf.DUMMYFUNCTION("""COMPUTED_VALUE"""),"...")</f>
        <v>...</v>
      </c>
      <c r="AZ94" s="19">
        <f ca="1">IFERROR(__xludf.DUMMYFUNCTION("""COMPUTED_VALUE"""),61)</f>
        <v>61</v>
      </c>
      <c r="BA94" s="19" t="str">
        <f ca="1">IFERROR(__xludf.DUMMYFUNCTION("""COMPUTED_VALUE"""),"Пашинна Л. В.")</f>
        <v>Пашинна Л. В.</v>
      </c>
      <c r="BB94" s="19" t="str">
        <f ca="1">IFERROR(__xludf.DUMMYFUNCTION("""COMPUTED_VALUE"""),"За")</f>
        <v>За</v>
      </c>
      <c r="BC94" s="19">
        <f ca="1">IFERROR(__xludf.DUMMYFUNCTION("""COMPUTED_VALUE"""),61)</f>
        <v>61</v>
      </c>
      <c r="BD94" s="19" t="str">
        <f ca="1">IFERROR(__xludf.DUMMYFUNCTION("""COMPUTED_VALUE"""),"Пашинна Л. В.")</f>
        <v>Пашинна Л. В.</v>
      </c>
      <c r="BE94" s="19" t="str">
        <f ca="1">IFERROR(__xludf.DUMMYFUNCTION("""COMPUTED_VALUE"""),"За")</f>
        <v>За</v>
      </c>
      <c r="BF94" s="19">
        <f ca="1">IFERROR(__xludf.DUMMYFUNCTION("""COMPUTED_VALUE"""),61)</f>
        <v>61</v>
      </c>
      <c r="BG94" s="19" t="str">
        <f ca="1">IFERROR(__xludf.DUMMYFUNCTION("""COMPUTED_VALUE"""),"Пашинна Л. В.")</f>
        <v>Пашинна Л. В.</v>
      </c>
      <c r="BH94" s="19" t="str">
        <f ca="1">IFERROR(__xludf.DUMMYFUNCTION("""COMPUTED_VALUE"""),"За")</f>
        <v>За</v>
      </c>
      <c r="BI94" s="19">
        <f ca="1">IFERROR(__xludf.DUMMYFUNCTION("""COMPUTED_VALUE"""),61)</f>
        <v>61</v>
      </c>
      <c r="BJ94" s="19" t="str">
        <f ca="1">IFERROR(__xludf.DUMMYFUNCTION("""COMPUTED_VALUE"""),"Пашинна Л. В.")</f>
        <v>Пашинна Л. В.</v>
      </c>
      <c r="BK94" s="19" t="str">
        <f ca="1">IFERROR(__xludf.DUMMYFUNCTION("""COMPUTED_VALUE"""),"За")</f>
        <v>За</v>
      </c>
      <c r="BL94" s="19">
        <f ca="1">IFERROR(__xludf.DUMMYFUNCTION("""COMPUTED_VALUE"""),61)</f>
        <v>61</v>
      </c>
      <c r="BM94" s="19" t="str">
        <f ca="1">IFERROR(__xludf.DUMMYFUNCTION("""COMPUTED_VALUE"""),"Пашинна Л. В.")</f>
        <v>Пашинна Л. В.</v>
      </c>
      <c r="BN94" s="19" t="str">
        <f ca="1">IFERROR(__xludf.DUMMYFUNCTION("""COMPUTED_VALUE"""),"За")</f>
        <v>За</v>
      </c>
      <c r="BO94" s="19">
        <f ca="1">IFERROR(__xludf.DUMMYFUNCTION("""COMPUTED_VALUE"""),61)</f>
        <v>61</v>
      </c>
      <c r="BP94" s="19" t="str">
        <f ca="1">IFERROR(__xludf.DUMMYFUNCTION("""COMPUTED_VALUE"""),"Пашинна Л. В.")</f>
        <v>Пашинна Л. В.</v>
      </c>
      <c r="BQ94" s="19" t="str">
        <f ca="1">IFERROR(__xludf.DUMMYFUNCTION("""COMPUTED_VALUE"""),"За")</f>
        <v>За</v>
      </c>
      <c r="BR94" s="19">
        <f ca="1">IFERROR(__xludf.DUMMYFUNCTION("""COMPUTED_VALUE"""),61)</f>
        <v>61</v>
      </c>
      <c r="BS94" s="19" t="str">
        <f ca="1">IFERROR(__xludf.DUMMYFUNCTION("""COMPUTED_VALUE"""),"Пашинна Л. В.")</f>
        <v>Пашинна Л. В.</v>
      </c>
      <c r="BT94" s="19" t="str">
        <f ca="1">IFERROR(__xludf.DUMMYFUNCTION("""COMPUTED_VALUE"""),"За")</f>
        <v>За</v>
      </c>
      <c r="BU94" s="19">
        <f ca="1">IFERROR(__xludf.DUMMYFUNCTION("""COMPUTED_VALUE"""),61)</f>
        <v>61</v>
      </c>
      <c r="BV94" s="19" t="str">
        <f ca="1">IFERROR(__xludf.DUMMYFUNCTION("""COMPUTED_VALUE"""),"Пашинна Л. В.")</f>
        <v>Пашинна Л. В.</v>
      </c>
      <c r="BW94" s="19" t="str">
        <f ca="1">IFERROR(__xludf.DUMMYFUNCTION("""COMPUTED_VALUE"""),"За")</f>
        <v>За</v>
      </c>
      <c r="BX94" s="19">
        <f ca="1">IFERROR(__xludf.DUMMYFUNCTION("""COMPUTED_VALUE"""),61)</f>
        <v>61</v>
      </c>
      <c r="BY94" s="19" t="str">
        <f ca="1">IFERROR(__xludf.DUMMYFUNCTION("""COMPUTED_VALUE"""),"Пашинна Л. В.")</f>
        <v>Пашинна Л. В.</v>
      </c>
      <c r="BZ94" s="19" t="str">
        <f ca="1">IFERROR(__xludf.DUMMYFUNCTION("""COMPUTED_VALUE"""),"За")</f>
        <v>За</v>
      </c>
      <c r="CA94" s="19">
        <f ca="1">IFERROR(__xludf.DUMMYFUNCTION("""COMPUTED_VALUE"""),61)</f>
        <v>61</v>
      </c>
      <c r="CB94" s="19" t="str">
        <f ca="1">IFERROR(__xludf.DUMMYFUNCTION("""COMPUTED_VALUE"""),"Пашинна Л. В.")</f>
        <v>Пашинна Л. В.</v>
      </c>
      <c r="CC94" s="19" t="str">
        <f ca="1">IFERROR(__xludf.DUMMYFUNCTION("""COMPUTED_VALUE"""),"За")</f>
        <v>За</v>
      </c>
      <c r="CD94" s="19">
        <f ca="1">IFERROR(__xludf.DUMMYFUNCTION("""COMPUTED_VALUE"""),61)</f>
        <v>61</v>
      </c>
      <c r="CE94" s="19" t="str">
        <f ca="1">IFERROR(__xludf.DUMMYFUNCTION("""COMPUTED_VALUE"""),"Пашинна Л. В.")</f>
        <v>Пашинна Л. В.</v>
      </c>
      <c r="CF94" s="19" t="str">
        <f ca="1">IFERROR(__xludf.DUMMYFUNCTION("""COMPUTED_VALUE"""),"За")</f>
        <v>За</v>
      </c>
      <c r="CG94" s="19">
        <f ca="1">IFERROR(__xludf.DUMMYFUNCTION("""COMPUTED_VALUE"""),61)</f>
        <v>61</v>
      </c>
      <c r="CH94" s="19" t="str">
        <f ca="1">IFERROR(__xludf.DUMMYFUNCTION("""COMPUTED_VALUE"""),"Пашинна Л. В.")</f>
        <v>Пашинна Л. В.</v>
      </c>
      <c r="CI94" s="19" t="str">
        <f ca="1">IFERROR(__xludf.DUMMYFUNCTION("""COMPUTED_VALUE"""),"За")</f>
        <v>За</v>
      </c>
      <c r="CJ94" s="19">
        <f ca="1">IFERROR(__xludf.DUMMYFUNCTION("""COMPUTED_VALUE"""),61)</f>
        <v>61</v>
      </c>
      <c r="CK94" s="19" t="str">
        <f ca="1">IFERROR(__xludf.DUMMYFUNCTION("""COMPUTED_VALUE"""),"Пашинна Л. В.")</f>
        <v>Пашинна Л. В.</v>
      </c>
      <c r="CL94" s="19" t="str">
        <f ca="1">IFERROR(__xludf.DUMMYFUNCTION("""COMPUTED_VALUE"""),"Не голосував")</f>
        <v>Не голосував</v>
      </c>
      <c r="CM94" s="19">
        <f ca="1">IFERROR(__xludf.DUMMYFUNCTION("""COMPUTED_VALUE"""),61)</f>
        <v>61</v>
      </c>
      <c r="CN94" s="19" t="str">
        <f ca="1">IFERROR(__xludf.DUMMYFUNCTION("""COMPUTED_VALUE"""),"Пашинна Л. В.")</f>
        <v>Пашинна Л. В.</v>
      </c>
      <c r="CO94" s="19" t="str">
        <f ca="1">IFERROR(__xludf.DUMMYFUNCTION("""COMPUTED_VALUE"""),"За")</f>
        <v>За</v>
      </c>
      <c r="CP94" s="19">
        <f ca="1">IFERROR(__xludf.DUMMYFUNCTION("""COMPUTED_VALUE"""),61)</f>
        <v>61</v>
      </c>
      <c r="CQ94" s="19" t="str">
        <f ca="1">IFERROR(__xludf.DUMMYFUNCTION("""COMPUTED_VALUE"""),"Пашинна Л. В.")</f>
        <v>Пашинна Л. В.</v>
      </c>
      <c r="CR94" s="19" t="str">
        <f ca="1">IFERROR(__xludf.DUMMYFUNCTION("""COMPUTED_VALUE"""),"За")</f>
        <v>За</v>
      </c>
      <c r="CS94" s="19">
        <f ca="1">IFERROR(__xludf.DUMMYFUNCTION("""COMPUTED_VALUE"""),61)</f>
        <v>61</v>
      </c>
      <c r="CT94" s="19" t="str">
        <f ca="1">IFERROR(__xludf.DUMMYFUNCTION("""COMPUTED_VALUE"""),"Пашинна Л. В.")</f>
        <v>Пашинна Л. В.</v>
      </c>
      <c r="CU94" s="19" t="str">
        <f ca="1">IFERROR(__xludf.DUMMYFUNCTION("""COMPUTED_VALUE"""),"За")</f>
        <v>За</v>
      </c>
      <c r="CV94" s="19">
        <f ca="1">IFERROR(__xludf.DUMMYFUNCTION("""COMPUTED_VALUE"""),61)</f>
        <v>61</v>
      </c>
      <c r="CW94" s="19" t="str">
        <f ca="1">IFERROR(__xludf.DUMMYFUNCTION("""COMPUTED_VALUE"""),"Пашинна Л. В.")</f>
        <v>Пашинна Л. В.</v>
      </c>
      <c r="CX94" s="19" t="str">
        <f ca="1">IFERROR(__xludf.DUMMYFUNCTION("""COMPUTED_VALUE"""),"За")</f>
        <v>За</v>
      </c>
      <c r="CY94" s="19">
        <f ca="1">IFERROR(__xludf.DUMMYFUNCTION("""COMPUTED_VALUE"""),61)</f>
        <v>61</v>
      </c>
      <c r="CZ94" s="19" t="str">
        <f ca="1">IFERROR(__xludf.DUMMYFUNCTION("""COMPUTED_VALUE"""),"Пашинна Л. В.")</f>
        <v>Пашинна Л. В.</v>
      </c>
      <c r="DA94" s="19" t="str">
        <f ca="1">IFERROR(__xludf.DUMMYFUNCTION("""COMPUTED_VALUE"""),"За")</f>
        <v>За</v>
      </c>
      <c r="DB94" s="19">
        <f ca="1">IFERROR(__xludf.DUMMYFUNCTION("""COMPUTED_VALUE"""),61)</f>
        <v>61</v>
      </c>
      <c r="DC94" s="19" t="str">
        <f ca="1">IFERROR(__xludf.DUMMYFUNCTION("""COMPUTED_VALUE"""),"Пашинна Л. В.")</f>
        <v>Пашинна Л. В.</v>
      </c>
      <c r="DD94" s="19" t="str">
        <f ca="1">IFERROR(__xludf.DUMMYFUNCTION("""COMPUTED_VALUE"""),"За")</f>
        <v>За</v>
      </c>
      <c r="DE94" s="19">
        <f ca="1">IFERROR(__xludf.DUMMYFUNCTION("""COMPUTED_VALUE"""),61)</f>
        <v>61</v>
      </c>
      <c r="DF94" s="19" t="str">
        <f ca="1">IFERROR(__xludf.DUMMYFUNCTION("""COMPUTED_VALUE"""),"Пашинна Л. В.")</f>
        <v>Пашинна Л. В.</v>
      </c>
      <c r="DG94" s="19" t="str">
        <f ca="1">IFERROR(__xludf.DUMMYFUNCTION("""COMPUTED_VALUE"""),"За")</f>
        <v>За</v>
      </c>
      <c r="DH94" s="19">
        <f ca="1">IFERROR(__xludf.DUMMYFUNCTION("""COMPUTED_VALUE"""),61)</f>
        <v>61</v>
      </c>
      <c r="DI94" s="19" t="str">
        <f ca="1">IFERROR(__xludf.DUMMYFUNCTION("""COMPUTED_VALUE"""),"Пашинна Л. В.")</f>
        <v>Пашинна Л. В.</v>
      </c>
      <c r="DJ94" s="19" t="str">
        <f ca="1">IFERROR(__xludf.DUMMYFUNCTION("""COMPUTED_VALUE"""),"За")</f>
        <v>За</v>
      </c>
      <c r="DK94" s="19">
        <f ca="1">IFERROR(__xludf.DUMMYFUNCTION("""COMPUTED_VALUE"""),61)</f>
        <v>61</v>
      </c>
      <c r="DL94" s="19" t="str">
        <f ca="1">IFERROR(__xludf.DUMMYFUNCTION("""COMPUTED_VALUE"""),"Пашинна Л. В.")</f>
        <v>Пашинна Л. В.</v>
      </c>
      <c r="DM94" s="19" t="str">
        <f ca="1">IFERROR(__xludf.DUMMYFUNCTION("""COMPUTED_VALUE"""),"За")</f>
        <v>За</v>
      </c>
      <c r="DN94" s="19">
        <f ca="1">IFERROR(__xludf.DUMMYFUNCTION("""COMPUTED_VALUE"""),61)</f>
        <v>61</v>
      </c>
      <c r="DO94" s="19" t="str">
        <f ca="1">IFERROR(__xludf.DUMMYFUNCTION("""COMPUTED_VALUE"""),"Пашинна Л. В.")</f>
        <v>Пашинна Л. В.</v>
      </c>
      <c r="DP94" s="19" t="str">
        <f ca="1">IFERROR(__xludf.DUMMYFUNCTION("""COMPUTED_VALUE"""),"За")</f>
        <v>За</v>
      </c>
      <c r="DQ94" s="19">
        <f ca="1">IFERROR(__xludf.DUMMYFUNCTION("""COMPUTED_VALUE"""),61)</f>
        <v>61</v>
      </c>
      <c r="DR94" s="19" t="str">
        <f ca="1">IFERROR(__xludf.DUMMYFUNCTION("""COMPUTED_VALUE"""),"Пашинна Л. В.")</f>
        <v>Пашинна Л. В.</v>
      </c>
      <c r="DS94" s="19" t="str">
        <f ca="1">IFERROR(__xludf.DUMMYFUNCTION("""COMPUTED_VALUE"""),"За")</f>
        <v>За</v>
      </c>
      <c r="DT94" s="19">
        <f ca="1">IFERROR(__xludf.DUMMYFUNCTION("""COMPUTED_VALUE"""),61)</f>
        <v>61</v>
      </c>
      <c r="DU94" s="19" t="str">
        <f ca="1">IFERROR(__xludf.DUMMYFUNCTION("""COMPUTED_VALUE"""),"Пашинна Л. В.")</f>
        <v>Пашинна Л. В.</v>
      </c>
      <c r="DV94" s="19" t="str">
        <f ca="1">IFERROR(__xludf.DUMMYFUNCTION("""COMPUTED_VALUE"""),"За")</f>
        <v>За</v>
      </c>
      <c r="DW94" s="19">
        <f ca="1">IFERROR(__xludf.DUMMYFUNCTION("""COMPUTED_VALUE"""),61)</f>
        <v>61</v>
      </c>
      <c r="DX94" s="19" t="str">
        <f ca="1">IFERROR(__xludf.DUMMYFUNCTION("""COMPUTED_VALUE"""),"Пашинна Л. В.")</f>
        <v>Пашинна Л. В.</v>
      </c>
      <c r="DY94" s="19" t="str">
        <f ca="1">IFERROR(__xludf.DUMMYFUNCTION("""COMPUTED_VALUE"""),"За")</f>
        <v>За</v>
      </c>
      <c r="DZ94" s="19">
        <f ca="1">IFERROR(__xludf.DUMMYFUNCTION("""COMPUTED_VALUE"""),61)</f>
        <v>61</v>
      </c>
      <c r="EA94" s="19" t="str">
        <f ca="1">IFERROR(__xludf.DUMMYFUNCTION("""COMPUTED_VALUE"""),"Пашинна Л. В.")</f>
        <v>Пашинна Л. В.</v>
      </c>
      <c r="EB94" s="19" t="str">
        <f ca="1">IFERROR(__xludf.DUMMYFUNCTION("""COMPUTED_VALUE"""),"За")</f>
        <v>За</v>
      </c>
      <c r="EC94" s="19">
        <f ca="1">IFERROR(__xludf.DUMMYFUNCTION("""COMPUTED_VALUE"""),61)</f>
        <v>61</v>
      </c>
      <c r="ED94" s="19" t="str">
        <f ca="1">IFERROR(__xludf.DUMMYFUNCTION("""COMPUTED_VALUE"""),"Пашинна Л. В.")</f>
        <v>Пашинна Л. В.</v>
      </c>
      <c r="EE94" s="19" t="str">
        <f ca="1">IFERROR(__xludf.DUMMYFUNCTION("""COMPUTED_VALUE"""),"Не голосував")</f>
        <v>Не голосував</v>
      </c>
      <c r="EF94" s="19">
        <f ca="1">IFERROR(__xludf.DUMMYFUNCTION("""COMPUTED_VALUE"""),61)</f>
        <v>61</v>
      </c>
      <c r="EG94" s="19" t="str">
        <f ca="1">IFERROR(__xludf.DUMMYFUNCTION("""COMPUTED_VALUE"""),"Пашинна Л. В.")</f>
        <v>Пашинна Л. В.</v>
      </c>
      <c r="EH94" s="19" t="str">
        <f ca="1">IFERROR(__xludf.DUMMYFUNCTION("""COMPUTED_VALUE"""),"Утримався")</f>
        <v>Утримався</v>
      </c>
      <c r="EI94" s="19">
        <f ca="1">IFERROR(__xludf.DUMMYFUNCTION("""COMPUTED_VALUE"""),61)</f>
        <v>61</v>
      </c>
      <c r="EJ94" s="19" t="str">
        <f ca="1">IFERROR(__xludf.DUMMYFUNCTION("""COMPUTED_VALUE"""),"Пашинна Л. В.")</f>
        <v>Пашинна Л. В.</v>
      </c>
      <c r="EK94" s="19" t="str">
        <f ca="1">IFERROR(__xludf.DUMMYFUNCTION("""COMPUTED_VALUE"""),"За")</f>
        <v>За</v>
      </c>
      <c r="EL94" s="19">
        <f ca="1">IFERROR(__xludf.DUMMYFUNCTION("""COMPUTED_VALUE"""),61)</f>
        <v>61</v>
      </c>
      <c r="EM94" s="19" t="str">
        <f ca="1">IFERROR(__xludf.DUMMYFUNCTION("""COMPUTED_VALUE"""),"Пашинна Л. В.")</f>
        <v>Пашинна Л. В.</v>
      </c>
      <c r="EN94" s="19" t="str">
        <f ca="1">IFERROR(__xludf.DUMMYFUNCTION("""COMPUTED_VALUE"""),"За")</f>
        <v>За</v>
      </c>
      <c r="EO94" s="19">
        <f ca="1">IFERROR(__xludf.DUMMYFUNCTION("""COMPUTED_VALUE"""),61)</f>
        <v>61</v>
      </c>
      <c r="EP94" s="19" t="str">
        <f ca="1">IFERROR(__xludf.DUMMYFUNCTION("""COMPUTED_VALUE"""),"Пашинна Л. В.")</f>
        <v>Пашинна Л. В.</v>
      </c>
      <c r="EQ94" s="19" t="str">
        <f ca="1">IFERROR(__xludf.DUMMYFUNCTION("""COMPUTED_VALUE"""),"За")</f>
        <v>За</v>
      </c>
      <c r="ER94" s="19">
        <f ca="1">IFERROR(__xludf.DUMMYFUNCTION("""COMPUTED_VALUE"""),61)</f>
        <v>61</v>
      </c>
      <c r="ES94" s="19" t="str">
        <f ca="1">IFERROR(__xludf.DUMMYFUNCTION("""COMPUTED_VALUE"""),"Пашинна Л. В.")</f>
        <v>Пашинна Л. В.</v>
      </c>
      <c r="ET94" s="19" t="str">
        <f ca="1">IFERROR(__xludf.DUMMYFUNCTION("""COMPUTED_VALUE"""),"За")</f>
        <v>За</v>
      </c>
      <c r="EU94" s="19">
        <f ca="1">IFERROR(__xludf.DUMMYFUNCTION("""COMPUTED_VALUE"""),61)</f>
        <v>61</v>
      </c>
      <c r="EV94" s="19" t="str">
        <f ca="1">IFERROR(__xludf.DUMMYFUNCTION("""COMPUTED_VALUE"""),"Пашинна Л. В.")</f>
        <v>Пашинна Л. В.</v>
      </c>
      <c r="EW94" s="19" t="str">
        <f ca="1">IFERROR(__xludf.DUMMYFUNCTION("""COMPUTED_VALUE"""),"За")</f>
        <v>За</v>
      </c>
      <c r="EX94" s="19">
        <f ca="1">IFERROR(__xludf.DUMMYFUNCTION("""COMPUTED_VALUE"""),61)</f>
        <v>61</v>
      </c>
      <c r="EY94" s="19" t="str">
        <f ca="1">IFERROR(__xludf.DUMMYFUNCTION("""COMPUTED_VALUE"""),"Пашинна Л. В.")</f>
        <v>Пашинна Л. В.</v>
      </c>
      <c r="EZ94" s="19" t="str">
        <f ca="1">IFERROR(__xludf.DUMMYFUNCTION("""COMPUTED_VALUE"""),"За")</f>
        <v>За</v>
      </c>
      <c r="FA94" s="19">
        <f ca="1">IFERROR(__xludf.DUMMYFUNCTION("""COMPUTED_VALUE"""),61)</f>
        <v>61</v>
      </c>
      <c r="FB94" s="19" t="str">
        <f ca="1">IFERROR(__xludf.DUMMYFUNCTION("""COMPUTED_VALUE"""),"Пашинна Л. В.")</f>
        <v>Пашинна Л. В.</v>
      </c>
      <c r="FC94" s="19" t="str">
        <f ca="1">IFERROR(__xludf.DUMMYFUNCTION("""COMPUTED_VALUE"""),"За")</f>
        <v>За</v>
      </c>
      <c r="FD94" s="19">
        <f ca="1">IFERROR(__xludf.DUMMYFUNCTION("""COMPUTED_VALUE"""),61)</f>
        <v>61</v>
      </c>
      <c r="FE94" s="19" t="str">
        <f ca="1">IFERROR(__xludf.DUMMYFUNCTION("""COMPUTED_VALUE"""),"Пашинна Л. В.")</f>
        <v>Пашинна Л. В.</v>
      </c>
      <c r="FF94" s="19" t="str">
        <f ca="1">IFERROR(__xludf.DUMMYFUNCTION("""COMPUTED_VALUE"""),"За")</f>
        <v>За</v>
      </c>
      <c r="FG94" s="19">
        <f ca="1">IFERROR(__xludf.DUMMYFUNCTION("""COMPUTED_VALUE"""),61)</f>
        <v>61</v>
      </c>
      <c r="FH94" s="19" t="str">
        <f ca="1">IFERROR(__xludf.DUMMYFUNCTION("""COMPUTED_VALUE"""),"Пашинна Л. В.")</f>
        <v>Пашинна Л. В.</v>
      </c>
      <c r="FI94" s="19" t="str">
        <f ca="1">IFERROR(__xludf.DUMMYFUNCTION("""COMPUTED_VALUE"""),"За")</f>
        <v>За</v>
      </c>
      <c r="FJ94" s="19">
        <f ca="1">IFERROR(__xludf.DUMMYFUNCTION("""COMPUTED_VALUE"""),61)</f>
        <v>61</v>
      </c>
      <c r="FK94" s="19" t="str">
        <f ca="1">IFERROR(__xludf.DUMMYFUNCTION("""COMPUTED_VALUE"""),"Пашинна Л. В.")</f>
        <v>Пашинна Л. В.</v>
      </c>
      <c r="FL94" s="19" t="str">
        <f ca="1">IFERROR(__xludf.DUMMYFUNCTION("""COMPUTED_VALUE"""),"Не голосував")</f>
        <v>Не голосував</v>
      </c>
      <c r="FM94" s="19">
        <f ca="1">IFERROR(__xludf.DUMMYFUNCTION("""COMPUTED_VALUE"""),61)</f>
        <v>61</v>
      </c>
      <c r="FN94" s="19" t="str">
        <f ca="1">IFERROR(__xludf.DUMMYFUNCTION("""COMPUTED_VALUE"""),"Пашинна Л. В.")</f>
        <v>Пашинна Л. В.</v>
      </c>
      <c r="FO94" s="19" t="str">
        <f ca="1">IFERROR(__xludf.DUMMYFUNCTION("""COMPUTED_VALUE"""),"Не голосував")</f>
        <v>Не голосував</v>
      </c>
      <c r="FP94" s="19">
        <f ca="1">IFERROR(__xludf.DUMMYFUNCTION("""COMPUTED_VALUE"""),61)</f>
        <v>61</v>
      </c>
      <c r="FQ94" s="19" t="str">
        <f ca="1">IFERROR(__xludf.DUMMYFUNCTION("""COMPUTED_VALUE"""),"Пашинна Л. В.")</f>
        <v>Пашинна Л. В.</v>
      </c>
      <c r="FR94" s="19" t="str">
        <f ca="1">IFERROR(__xludf.DUMMYFUNCTION("""COMPUTED_VALUE"""),"За")</f>
        <v>За</v>
      </c>
      <c r="FS94" s="19">
        <f ca="1">IFERROR(__xludf.DUMMYFUNCTION("""COMPUTED_VALUE"""),61)</f>
        <v>61</v>
      </c>
      <c r="FT94" s="19" t="str">
        <f ca="1">IFERROR(__xludf.DUMMYFUNCTION("""COMPUTED_VALUE"""),"Пашинна Л. В.")</f>
        <v>Пашинна Л. В.</v>
      </c>
      <c r="FU94" s="19" t="str">
        <f ca="1">IFERROR(__xludf.DUMMYFUNCTION("""COMPUTED_VALUE"""),"За")</f>
        <v>За</v>
      </c>
      <c r="FV94" s="19">
        <f ca="1">IFERROR(__xludf.DUMMYFUNCTION("""COMPUTED_VALUE"""),61)</f>
        <v>61</v>
      </c>
      <c r="FW94" s="19" t="str">
        <f ca="1">IFERROR(__xludf.DUMMYFUNCTION("""COMPUTED_VALUE"""),"Пашинна Л. В.")</f>
        <v>Пашинна Л. В.</v>
      </c>
      <c r="FX94" s="19" t="str">
        <f ca="1">IFERROR(__xludf.DUMMYFUNCTION("""COMPUTED_VALUE"""),"За")</f>
        <v>За</v>
      </c>
      <c r="FY94" s="19">
        <f ca="1">IFERROR(__xludf.DUMMYFUNCTION("""COMPUTED_VALUE"""),61)</f>
        <v>61</v>
      </c>
      <c r="FZ94" s="19" t="str">
        <f ca="1">IFERROR(__xludf.DUMMYFUNCTION("""COMPUTED_VALUE"""),"Пашинна Л. В.")</f>
        <v>Пашинна Л. В.</v>
      </c>
      <c r="GA94" s="19" t="str">
        <f ca="1">IFERROR(__xludf.DUMMYFUNCTION("""COMPUTED_VALUE"""),"За")</f>
        <v>За</v>
      </c>
      <c r="GB94" s="19">
        <f ca="1">IFERROR(__xludf.DUMMYFUNCTION("""COMPUTED_VALUE"""),61)</f>
        <v>61</v>
      </c>
      <c r="GC94" s="19" t="str">
        <f ca="1">IFERROR(__xludf.DUMMYFUNCTION("""COMPUTED_VALUE"""),"Пашинна Л. В.")</f>
        <v>Пашинна Л. В.</v>
      </c>
      <c r="GD94" s="19" t="str">
        <f ca="1">IFERROR(__xludf.DUMMYFUNCTION("""COMPUTED_VALUE"""),"За")</f>
        <v>За</v>
      </c>
      <c r="GE94" s="19">
        <f ca="1">IFERROR(__xludf.DUMMYFUNCTION("""COMPUTED_VALUE"""),61)</f>
        <v>61</v>
      </c>
      <c r="GF94" s="19" t="str">
        <f ca="1">IFERROR(__xludf.DUMMYFUNCTION("""COMPUTED_VALUE"""),"Пашинна Л. В.")</f>
        <v>Пашинна Л. В.</v>
      </c>
      <c r="GG94" s="19" t="str">
        <f ca="1">IFERROR(__xludf.DUMMYFUNCTION("""COMPUTED_VALUE"""),"За")</f>
        <v>За</v>
      </c>
      <c r="GH94" s="19">
        <f ca="1">IFERROR(__xludf.DUMMYFUNCTION("""COMPUTED_VALUE"""),61)</f>
        <v>61</v>
      </c>
      <c r="GI94" s="19" t="str">
        <f ca="1">IFERROR(__xludf.DUMMYFUNCTION("""COMPUTED_VALUE"""),"Пашинна Л. В.")</f>
        <v>Пашинна Л. В.</v>
      </c>
      <c r="GJ94" s="19" t="str">
        <f ca="1">IFERROR(__xludf.DUMMYFUNCTION("""COMPUTED_VALUE"""),"За")</f>
        <v>За</v>
      </c>
      <c r="GK94" s="19">
        <f ca="1">IFERROR(__xludf.DUMMYFUNCTION("""COMPUTED_VALUE"""),61)</f>
        <v>61</v>
      </c>
      <c r="GL94" s="19" t="str">
        <f ca="1">IFERROR(__xludf.DUMMYFUNCTION("""COMPUTED_VALUE"""),"Пашинна Л. В.")</f>
        <v>Пашинна Л. В.</v>
      </c>
      <c r="GM94" s="19" t="str">
        <f ca="1">IFERROR(__xludf.DUMMYFUNCTION("""COMPUTED_VALUE"""),"За")</f>
        <v>За</v>
      </c>
      <c r="GN94" s="19">
        <f ca="1">IFERROR(__xludf.DUMMYFUNCTION("""COMPUTED_VALUE"""),61)</f>
        <v>61</v>
      </c>
      <c r="GO94" s="19" t="str">
        <f ca="1">IFERROR(__xludf.DUMMYFUNCTION("""COMPUTED_VALUE"""),"Пашинна Л. В.")</f>
        <v>Пашинна Л. В.</v>
      </c>
      <c r="GP94" s="19" t="str">
        <f ca="1">IFERROR(__xludf.DUMMYFUNCTION("""COMPUTED_VALUE"""),"За")</f>
        <v>За</v>
      </c>
      <c r="GQ94" s="19">
        <f ca="1">IFERROR(__xludf.DUMMYFUNCTION("""COMPUTED_VALUE"""),61)</f>
        <v>61</v>
      </c>
      <c r="GR94" s="19" t="str">
        <f ca="1">IFERROR(__xludf.DUMMYFUNCTION("""COMPUTED_VALUE"""),"Пашинна Л. В.")</f>
        <v>Пашинна Л. В.</v>
      </c>
      <c r="GS94" s="19" t="str">
        <f ca="1">IFERROR(__xludf.DUMMYFUNCTION("""COMPUTED_VALUE"""),"За")</f>
        <v>За</v>
      </c>
      <c r="GT94" s="19">
        <f ca="1">IFERROR(__xludf.DUMMYFUNCTION("""COMPUTED_VALUE"""),61)</f>
        <v>61</v>
      </c>
      <c r="GU94" s="19" t="str">
        <f ca="1">IFERROR(__xludf.DUMMYFUNCTION("""COMPUTED_VALUE"""),"Пашинна Л. В.")</f>
        <v>Пашинна Л. В.</v>
      </c>
      <c r="GV94" s="19" t="str">
        <f ca="1">IFERROR(__xludf.DUMMYFUNCTION("""COMPUTED_VALUE"""),"За")</f>
        <v>За</v>
      </c>
      <c r="GW94" s="19">
        <f ca="1">IFERROR(__xludf.DUMMYFUNCTION("""COMPUTED_VALUE"""),61)</f>
        <v>61</v>
      </c>
      <c r="GX94" s="19" t="str">
        <f ca="1">IFERROR(__xludf.DUMMYFUNCTION("""COMPUTED_VALUE"""),"Пашинна Л. В.")</f>
        <v>Пашинна Л. В.</v>
      </c>
      <c r="GY94" s="19" t="str">
        <f ca="1">IFERROR(__xludf.DUMMYFUNCTION("""COMPUTED_VALUE"""),"За")</f>
        <v>За</v>
      </c>
      <c r="GZ94" s="19">
        <f ca="1">IFERROR(__xludf.DUMMYFUNCTION("""COMPUTED_VALUE"""),61)</f>
        <v>61</v>
      </c>
      <c r="HA94" s="19" t="str">
        <f ca="1">IFERROR(__xludf.DUMMYFUNCTION("""COMPUTED_VALUE"""),"Пашинна Л. В.")</f>
        <v>Пашинна Л. В.</v>
      </c>
      <c r="HB94" s="19" t="str">
        <f ca="1">IFERROR(__xludf.DUMMYFUNCTION("""COMPUTED_VALUE"""),"За")</f>
        <v>За</v>
      </c>
      <c r="HC94" s="19">
        <f ca="1">IFERROR(__xludf.DUMMYFUNCTION("""COMPUTED_VALUE"""),61)</f>
        <v>61</v>
      </c>
      <c r="HD94" s="19" t="str">
        <f ca="1">IFERROR(__xludf.DUMMYFUNCTION("""COMPUTED_VALUE"""),"Пашинна Л. В.")</f>
        <v>Пашинна Л. В.</v>
      </c>
      <c r="HE94" s="19" t="str">
        <f ca="1">IFERROR(__xludf.DUMMYFUNCTION("""COMPUTED_VALUE"""),"За")</f>
        <v>За</v>
      </c>
      <c r="HF94" s="19">
        <f ca="1">IFERROR(__xludf.DUMMYFUNCTION("""COMPUTED_VALUE"""),61)</f>
        <v>61</v>
      </c>
      <c r="HG94" s="19" t="str">
        <f ca="1">IFERROR(__xludf.DUMMYFUNCTION("""COMPUTED_VALUE"""),"Пашинна Л. В.")</f>
        <v>Пашинна Л. В.</v>
      </c>
      <c r="HH94" s="19" t="str">
        <f ca="1">IFERROR(__xludf.DUMMYFUNCTION("""COMPUTED_VALUE"""),"За")</f>
        <v>За</v>
      </c>
      <c r="HI94" s="19">
        <f ca="1">IFERROR(__xludf.DUMMYFUNCTION("""COMPUTED_VALUE"""),61)</f>
        <v>61</v>
      </c>
      <c r="HJ94" s="19" t="str">
        <f ca="1">IFERROR(__xludf.DUMMYFUNCTION("""COMPUTED_VALUE"""),"Пашинна Л. В.")</f>
        <v>Пашинна Л. В.</v>
      </c>
      <c r="HK94" s="19" t="str">
        <f ca="1">IFERROR(__xludf.DUMMYFUNCTION("""COMPUTED_VALUE"""),"За")</f>
        <v>За</v>
      </c>
      <c r="HL94" s="19">
        <f ca="1">IFERROR(__xludf.DUMMYFUNCTION("""COMPUTED_VALUE"""),61)</f>
        <v>61</v>
      </c>
      <c r="HM94" s="19" t="str">
        <f ca="1">IFERROR(__xludf.DUMMYFUNCTION("""COMPUTED_VALUE"""),"Пашинна Л. В.")</f>
        <v>Пашинна Л. В.</v>
      </c>
      <c r="HN94" s="19" t="str">
        <f ca="1">IFERROR(__xludf.DUMMYFUNCTION("""COMPUTED_VALUE"""),"За")</f>
        <v>За</v>
      </c>
      <c r="HO94" s="19">
        <f ca="1">IFERROR(__xludf.DUMMYFUNCTION("""COMPUTED_VALUE"""),61)</f>
        <v>61</v>
      </c>
      <c r="HP94" s="19" t="str">
        <f ca="1">IFERROR(__xludf.DUMMYFUNCTION("""COMPUTED_VALUE"""),"Пашинна Л. В.")</f>
        <v>Пашинна Л. В.</v>
      </c>
      <c r="HQ94" s="19" t="str">
        <f ca="1">IFERROR(__xludf.DUMMYFUNCTION("""COMPUTED_VALUE"""),"За")</f>
        <v>За</v>
      </c>
      <c r="HR94" s="19">
        <f ca="1">IFERROR(__xludf.DUMMYFUNCTION("""COMPUTED_VALUE"""),61)</f>
        <v>61</v>
      </c>
      <c r="HS94" s="19" t="str">
        <f ca="1">IFERROR(__xludf.DUMMYFUNCTION("""COMPUTED_VALUE"""),"Пашинна Л. В.")</f>
        <v>Пашинна Л. В.</v>
      </c>
      <c r="HT94" s="19" t="str">
        <f ca="1">IFERROR(__xludf.DUMMYFUNCTION("""COMPUTED_VALUE"""),"За")</f>
        <v>За</v>
      </c>
      <c r="HU94" s="19">
        <f ca="1">IFERROR(__xludf.DUMMYFUNCTION("""COMPUTED_VALUE"""),61)</f>
        <v>61</v>
      </c>
      <c r="HV94" s="19" t="str">
        <f ca="1">IFERROR(__xludf.DUMMYFUNCTION("""COMPUTED_VALUE"""),"Пашинна Л. В.")</f>
        <v>Пашинна Л. В.</v>
      </c>
      <c r="HW94" s="19" t="str">
        <f ca="1">IFERROR(__xludf.DUMMYFUNCTION("""COMPUTED_VALUE"""),"За")</f>
        <v>За</v>
      </c>
      <c r="HX94" s="19">
        <f ca="1">IFERROR(__xludf.DUMMYFUNCTION("""COMPUTED_VALUE"""),61)</f>
        <v>61</v>
      </c>
      <c r="HY94" s="19" t="str">
        <f ca="1">IFERROR(__xludf.DUMMYFUNCTION("""COMPUTED_VALUE"""),"Пашинна Л. В.")</f>
        <v>Пашинна Л. В.</v>
      </c>
      <c r="HZ94" s="19" t="str">
        <f ca="1">IFERROR(__xludf.DUMMYFUNCTION("""COMPUTED_VALUE"""),"За")</f>
        <v>За</v>
      </c>
      <c r="IA94" s="19">
        <f ca="1">IFERROR(__xludf.DUMMYFUNCTION("""COMPUTED_VALUE"""),61)</f>
        <v>61</v>
      </c>
      <c r="IB94" s="19" t="str">
        <f ca="1">IFERROR(__xludf.DUMMYFUNCTION("""COMPUTED_VALUE"""),"Пашинна Л. В.")</f>
        <v>Пашинна Л. В.</v>
      </c>
      <c r="IC94" s="19" t="str">
        <f ca="1">IFERROR(__xludf.DUMMYFUNCTION("""COMPUTED_VALUE"""),"За")</f>
        <v>За</v>
      </c>
      <c r="ID94" s="19">
        <f ca="1">IFERROR(__xludf.DUMMYFUNCTION("""COMPUTED_VALUE"""),61)</f>
        <v>61</v>
      </c>
      <c r="IE94" s="19" t="str">
        <f ca="1">IFERROR(__xludf.DUMMYFUNCTION("""COMPUTED_VALUE"""),"Пашинна Л. В.")</f>
        <v>Пашинна Л. В.</v>
      </c>
      <c r="IF94" s="19" t="str">
        <f ca="1">IFERROR(__xludf.DUMMYFUNCTION("""COMPUTED_VALUE"""),"За")</f>
        <v>За</v>
      </c>
      <c r="IG94" s="19">
        <f ca="1">IFERROR(__xludf.DUMMYFUNCTION("""COMPUTED_VALUE"""),61)</f>
        <v>61</v>
      </c>
      <c r="IH94" s="19" t="str">
        <f ca="1">IFERROR(__xludf.DUMMYFUNCTION("""COMPUTED_VALUE"""),"Пашинна Л. В.")</f>
        <v>Пашинна Л. В.</v>
      </c>
      <c r="II94" s="19" t="str">
        <f ca="1">IFERROR(__xludf.DUMMYFUNCTION("""COMPUTED_VALUE"""),"За")</f>
        <v>За</v>
      </c>
      <c r="IJ94" s="19">
        <f ca="1">IFERROR(__xludf.DUMMYFUNCTION("""COMPUTED_VALUE"""),61)</f>
        <v>61</v>
      </c>
      <c r="IK94" s="19" t="str">
        <f ca="1">IFERROR(__xludf.DUMMYFUNCTION("""COMPUTED_VALUE"""),"Пашинна Л. В.")</f>
        <v>Пашинна Л. В.</v>
      </c>
      <c r="IL94" s="19" t="str">
        <f ca="1">IFERROR(__xludf.DUMMYFUNCTION("""COMPUTED_VALUE"""),"За")</f>
        <v>За</v>
      </c>
      <c r="IM94" s="19">
        <f ca="1">IFERROR(__xludf.DUMMYFUNCTION("""COMPUTED_VALUE"""),61)</f>
        <v>61</v>
      </c>
      <c r="IN94" s="19" t="str">
        <f ca="1">IFERROR(__xludf.DUMMYFUNCTION("""COMPUTED_VALUE"""),"Пашинна Л. В.")</f>
        <v>Пашинна Л. В.</v>
      </c>
      <c r="IO94" s="19" t="str">
        <f ca="1">IFERROR(__xludf.DUMMYFUNCTION("""COMPUTED_VALUE"""),"...")</f>
        <v>...</v>
      </c>
      <c r="IP94" s="19">
        <f ca="1">IFERROR(__xludf.DUMMYFUNCTION("""COMPUTED_VALUE"""),61)</f>
        <v>61</v>
      </c>
      <c r="IQ94" s="19" t="str">
        <f ca="1">IFERROR(__xludf.DUMMYFUNCTION("""COMPUTED_VALUE"""),"Пашинна Л. В.")</f>
        <v>Пашинна Л. В.</v>
      </c>
      <c r="IR94" s="19" t="str">
        <f ca="1">IFERROR(__xludf.DUMMYFUNCTION("""COMPUTED_VALUE"""),"...")</f>
        <v>...</v>
      </c>
      <c r="IS94" s="19">
        <f ca="1">IFERROR(__xludf.DUMMYFUNCTION("""COMPUTED_VALUE"""),61)</f>
        <v>61</v>
      </c>
      <c r="IT94" s="19" t="str">
        <f ca="1">IFERROR(__xludf.DUMMYFUNCTION("""COMPUTED_VALUE"""),"Пашинна Л. В.")</f>
        <v>Пашинна Л. В.</v>
      </c>
      <c r="IU94" s="19" t="str">
        <f ca="1">IFERROR(__xludf.DUMMYFUNCTION("""COMPUTED_VALUE"""),"...")</f>
        <v>...</v>
      </c>
      <c r="IV94" s="19">
        <f ca="1">IFERROR(__xludf.DUMMYFUNCTION("""COMPUTED_VALUE"""),61)</f>
        <v>61</v>
      </c>
      <c r="IW94" s="19" t="str">
        <f ca="1">IFERROR(__xludf.DUMMYFUNCTION("""COMPUTED_VALUE"""),"Пашинна Л. В.")</f>
        <v>Пашинна Л. В.</v>
      </c>
      <c r="IX94" s="19" t="str">
        <f ca="1">IFERROR(__xludf.DUMMYFUNCTION("""COMPUTED_VALUE"""),"...")</f>
        <v>...</v>
      </c>
      <c r="IY94" s="19">
        <f ca="1">IFERROR(__xludf.DUMMYFUNCTION("""COMPUTED_VALUE"""),61)</f>
        <v>61</v>
      </c>
      <c r="IZ94" s="19" t="str">
        <f ca="1">IFERROR(__xludf.DUMMYFUNCTION("""COMPUTED_VALUE"""),"Пашинна Л. В.")</f>
        <v>Пашинна Л. В.</v>
      </c>
      <c r="JA94" s="19" t="str">
        <f ca="1">IFERROR(__xludf.DUMMYFUNCTION("""COMPUTED_VALUE"""),"...")</f>
        <v>...</v>
      </c>
      <c r="JB94" s="19">
        <f ca="1">IFERROR(__xludf.DUMMYFUNCTION("""COMPUTED_VALUE"""),61)</f>
        <v>61</v>
      </c>
      <c r="JC94" s="19" t="str">
        <f ca="1">IFERROR(__xludf.DUMMYFUNCTION("""COMPUTED_VALUE"""),"Пашинна Л. В.")</f>
        <v>Пашинна Л. В.</v>
      </c>
      <c r="JD94" s="19" t="str">
        <f ca="1">IFERROR(__xludf.DUMMYFUNCTION("""COMPUTED_VALUE"""),"...")</f>
        <v>...</v>
      </c>
      <c r="JE94" s="19">
        <f ca="1">IFERROR(__xludf.DUMMYFUNCTION("""COMPUTED_VALUE"""),61)</f>
        <v>61</v>
      </c>
      <c r="JF94" s="19" t="str">
        <f ca="1">IFERROR(__xludf.DUMMYFUNCTION("""COMPUTED_VALUE"""),"Пашинна Л. В.")</f>
        <v>Пашинна Л. В.</v>
      </c>
      <c r="JG94" s="19" t="str">
        <f ca="1">IFERROR(__xludf.DUMMYFUNCTION("""COMPUTED_VALUE"""),"...")</f>
        <v>...</v>
      </c>
      <c r="JH94" s="19">
        <f ca="1">IFERROR(__xludf.DUMMYFUNCTION("""COMPUTED_VALUE"""),61)</f>
        <v>61</v>
      </c>
      <c r="JI94" s="19" t="str">
        <f ca="1">IFERROR(__xludf.DUMMYFUNCTION("""COMPUTED_VALUE"""),"Пашинна Л. В.")</f>
        <v>Пашинна Л. В.</v>
      </c>
      <c r="JJ94" s="19" t="str">
        <f ca="1">IFERROR(__xludf.DUMMYFUNCTION("""COMPUTED_VALUE"""),"...")</f>
        <v>...</v>
      </c>
      <c r="JK94" s="19">
        <f ca="1">IFERROR(__xludf.DUMMYFUNCTION("""COMPUTED_VALUE"""),61)</f>
        <v>61</v>
      </c>
      <c r="JL94" s="19" t="str">
        <f ca="1">IFERROR(__xludf.DUMMYFUNCTION("""COMPUTED_VALUE"""),"Пашинна Л. В.")</f>
        <v>Пашинна Л. В.</v>
      </c>
      <c r="JM94" s="19" t="str">
        <f ca="1">IFERROR(__xludf.DUMMYFUNCTION("""COMPUTED_VALUE"""),"...")</f>
        <v>...</v>
      </c>
      <c r="JN94" s="19">
        <f ca="1">IFERROR(__xludf.DUMMYFUNCTION("""COMPUTED_VALUE"""),61)</f>
        <v>61</v>
      </c>
      <c r="JO94" s="19" t="str">
        <f ca="1">IFERROR(__xludf.DUMMYFUNCTION("""COMPUTED_VALUE"""),"Пашинна Л. В.")</f>
        <v>Пашинна Л. В.</v>
      </c>
      <c r="JP94" s="19" t="str">
        <f ca="1">IFERROR(__xludf.DUMMYFUNCTION("""COMPUTED_VALUE"""),"...")</f>
        <v>...</v>
      </c>
      <c r="JQ94" s="19">
        <f ca="1">IFERROR(__xludf.DUMMYFUNCTION("""COMPUTED_VALUE"""),61)</f>
        <v>61</v>
      </c>
      <c r="JR94" s="19" t="str">
        <f ca="1">IFERROR(__xludf.DUMMYFUNCTION("""COMPUTED_VALUE"""),"Пашинна Л. В.")</f>
        <v>Пашинна Л. В.</v>
      </c>
      <c r="JS94" s="19" t="str">
        <f ca="1">IFERROR(__xludf.DUMMYFUNCTION("""COMPUTED_VALUE"""),"...")</f>
        <v>...</v>
      </c>
      <c r="JT94" s="19">
        <f ca="1">IFERROR(__xludf.DUMMYFUNCTION("""COMPUTED_VALUE"""),61)</f>
        <v>61</v>
      </c>
      <c r="JU94" s="19" t="str">
        <f ca="1">IFERROR(__xludf.DUMMYFUNCTION("""COMPUTED_VALUE"""),"Пашинна Л. В.")</f>
        <v>Пашинна Л. В.</v>
      </c>
      <c r="JV94" s="19" t="str">
        <f ca="1">IFERROR(__xludf.DUMMYFUNCTION("""COMPUTED_VALUE"""),"...")</f>
        <v>...</v>
      </c>
      <c r="JW94" s="19">
        <f ca="1">IFERROR(__xludf.DUMMYFUNCTION("""COMPUTED_VALUE"""),61)</f>
        <v>61</v>
      </c>
      <c r="JX94" s="19" t="str">
        <f ca="1">IFERROR(__xludf.DUMMYFUNCTION("""COMPUTED_VALUE"""),"Пашинна Л. В.")</f>
        <v>Пашинна Л. В.</v>
      </c>
      <c r="JY94" s="19" t="str">
        <f ca="1">IFERROR(__xludf.DUMMYFUNCTION("""COMPUTED_VALUE"""),"...")</f>
        <v>...</v>
      </c>
      <c r="JZ94" s="19">
        <f ca="1">IFERROR(__xludf.DUMMYFUNCTION("""COMPUTED_VALUE"""),61)</f>
        <v>61</v>
      </c>
      <c r="KA94" s="19" t="str">
        <f ca="1">IFERROR(__xludf.DUMMYFUNCTION("""COMPUTED_VALUE"""),"Пашинна Л. В.")</f>
        <v>Пашинна Л. В.</v>
      </c>
      <c r="KB94" s="19" t="str">
        <f ca="1">IFERROR(__xludf.DUMMYFUNCTION("""COMPUTED_VALUE"""),"...")</f>
        <v>...</v>
      </c>
      <c r="KC94" s="19">
        <f ca="1">IFERROR(__xludf.DUMMYFUNCTION("""COMPUTED_VALUE"""),61)</f>
        <v>61</v>
      </c>
      <c r="KD94" s="19" t="str">
        <f ca="1">IFERROR(__xludf.DUMMYFUNCTION("""COMPUTED_VALUE"""),"Пашинна Л. В.")</f>
        <v>Пашинна Л. В.</v>
      </c>
      <c r="KE94" s="19" t="str">
        <f ca="1">IFERROR(__xludf.DUMMYFUNCTION("""COMPUTED_VALUE"""),"...")</f>
        <v>...</v>
      </c>
      <c r="KF94" s="19">
        <f ca="1">IFERROR(__xludf.DUMMYFUNCTION("""COMPUTED_VALUE"""),61)</f>
        <v>61</v>
      </c>
      <c r="KG94" s="19" t="str">
        <f ca="1">IFERROR(__xludf.DUMMYFUNCTION("""COMPUTED_VALUE"""),"Пашинна Л. В.")</f>
        <v>Пашинна Л. В.</v>
      </c>
      <c r="KH94" s="19" t="str">
        <f ca="1">IFERROR(__xludf.DUMMYFUNCTION("""COMPUTED_VALUE"""),"...")</f>
        <v>...</v>
      </c>
      <c r="KI94" s="19">
        <f ca="1">IFERROR(__xludf.DUMMYFUNCTION("""COMPUTED_VALUE"""),61)</f>
        <v>61</v>
      </c>
      <c r="KJ94" s="19" t="str">
        <f ca="1">IFERROR(__xludf.DUMMYFUNCTION("""COMPUTED_VALUE"""),"Пашинна Л. В.")</f>
        <v>Пашинна Л. В.</v>
      </c>
      <c r="KK94" s="19" t="str">
        <f ca="1">IFERROR(__xludf.DUMMYFUNCTION("""COMPUTED_VALUE"""),"...")</f>
        <v>...</v>
      </c>
      <c r="KL94" s="19">
        <f ca="1">IFERROR(__xludf.DUMMYFUNCTION("""COMPUTED_VALUE"""),61)</f>
        <v>61</v>
      </c>
      <c r="KM94" s="19" t="str">
        <f ca="1">IFERROR(__xludf.DUMMYFUNCTION("""COMPUTED_VALUE"""),"Пашинна Л. В.")</f>
        <v>Пашинна Л. В.</v>
      </c>
      <c r="KN94" s="19" t="str">
        <f ca="1">IFERROR(__xludf.DUMMYFUNCTION("""COMPUTED_VALUE"""),"...")</f>
        <v>...</v>
      </c>
      <c r="KO94" s="19">
        <f ca="1">IFERROR(__xludf.DUMMYFUNCTION("""COMPUTED_VALUE"""),61)</f>
        <v>61</v>
      </c>
      <c r="KP94" s="19" t="str">
        <f ca="1">IFERROR(__xludf.DUMMYFUNCTION("""COMPUTED_VALUE"""),"Пашинна Л. В.")</f>
        <v>Пашинна Л. В.</v>
      </c>
      <c r="KQ94" s="19" t="str">
        <f ca="1">IFERROR(__xludf.DUMMYFUNCTION("""COMPUTED_VALUE"""),"...")</f>
        <v>...</v>
      </c>
      <c r="KR94" s="19">
        <f ca="1">IFERROR(__xludf.DUMMYFUNCTION("""COMPUTED_VALUE"""),61)</f>
        <v>61</v>
      </c>
      <c r="KS94" s="19" t="str">
        <f ca="1">IFERROR(__xludf.DUMMYFUNCTION("""COMPUTED_VALUE"""),"Пашинна Л. В.")</f>
        <v>Пашинна Л. В.</v>
      </c>
      <c r="KT94" s="19" t="str">
        <f ca="1">IFERROR(__xludf.DUMMYFUNCTION("""COMPUTED_VALUE"""),"...")</f>
        <v>...</v>
      </c>
      <c r="KU94" s="19">
        <f ca="1">IFERROR(__xludf.DUMMYFUNCTION("""COMPUTED_VALUE"""),61)</f>
        <v>61</v>
      </c>
      <c r="KV94" s="19" t="str">
        <f ca="1">IFERROR(__xludf.DUMMYFUNCTION("""COMPUTED_VALUE"""),"Пашинна Л. В.")</f>
        <v>Пашинна Л. В.</v>
      </c>
      <c r="KW94" s="19" t="str">
        <f ca="1">IFERROR(__xludf.DUMMYFUNCTION("""COMPUTED_VALUE"""),"...")</f>
        <v>...</v>
      </c>
      <c r="KX94" s="19">
        <f ca="1">IFERROR(__xludf.DUMMYFUNCTION("""COMPUTED_VALUE"""),61)</f>
        <v>61</v>
      </c>
      <c r="KY94" s="19" t="str">
        <f ca="1">IFERROR(__xludf.DUMMYFUNCTION("""COMPUTED_VALUE"""),"Пашинна Л. В.")</f>
        <v>Пашинна Л. В.</v>
      </c>
      <c r="KZ94" s="19" t="str">
        <f ca="1">IFERROR(__xludf.DUMMYFUNCTION("""COMPUTED_VALUE"""),"...")</f>
        <v>...</v>
      </c>
      <c r="LA94" s="19">
        <f ca="1">IFERROR(__xludf.DUMMYFUNCTION("""COMPUTED_VALUE"""),61)</f>
        <v>61</v>
      </c>
      <c r="LB94" s="19" t="str">
        <f ca="1">IFERROR(__xludf.DUMMYFUNCTION("""COMPUTED_VALUE"""),"Пашинна Л. В.")</f>
        <v>Пашинна Л. В.</v>
      </c>
      <c r="LC94" s="19" t="str">
        <f ca="1">IFERROR(__xludf.DUMMYFUNCTION("""COMPUTED_VALUE"""),"...")</f>
        <v>...</v>
      </c>
      <c r="LD94" s="19">
        <f ca="1">IFERROR(__xludf.DUMMYFUNCTION("""COMPUTED_VALUE"""),61)</f>
        <v>61</v>
      </c>
      <c r="LE94" s="19" t="str">
        <f ca="1">IFERROR(__xludf.DUMMYFUNCTION("""COMPUTED_VALUE"""),"Пашинна Л. В.")</f>
        <v>Пашинна Л. В.</v>
      </c>
      <c r="LF94" s="19" t="str">
        <f ca="1">IFERROR(__xludf.DUMMYFUNCTION("""COMPUTED_VALUE"""),"...")</f>
        <v>...</v>
      </c>
      <c r="LG94" s="19">
        <f ca="1">IFERROR(__xludf.DUMMYFUNCTION("""COMPUTED_VALUE"""),61)</f>
        <v>61</v>
      </c>
      <c r="LH94" s="19" t="str">
        <f ca="1">IFERROR(__xludf.DUMMYFUNCTION("""COMPUTED_VALUE"""),"Пашинна Л. В.")</f>
        <v>Пашинна Л. В.</v>
      </c>
      <c r="LI94" s="19" t="str">
        <f ca="1">IFERROR(__xludf.DUMMYFUNCTION("""COMPUTED_VALUE"""),"...")</f>
        <v>...</v>
      </c>
      <c r="LJ94" s="19">
        <f ca="1">IFERROR(__xludf.DUMMYFUNCTION("""COMPUTED_VALUE"""),61)</f>
        <v>61</v>
      </c>
      <c r="LK94" s="19" t="str">
        <f ca="1">IFERROR(__xludf.DUMMYFUNCTION("""COMPUTED_VALUE"""),"Пашинна Л. В.")</f>
        <v>Пашинна Л. В.</v>
      </c>
      <c r="LL94" s="19" t="str">
        <f ca="1">IFERROR(__xludf.DUMMYFUNCTION("""COMPUTED_VALUE"""),"...")</f>
        <v>...</v>
      </c>
      <c r="LM94" s="19">
        <f ca="1">IFERROR(__xludf.DUMMYFUNCTION("""COMPUTED_VALUE"""),61)</f>
        <v>61</v>
      </c>
      <c r="LN94" s="19" t="str">
        <f ca="1">IFERROR(__xludf.DUMMYFUNCTION("""COMPUTED_VALUE"""),"Пашинна Л. В.")</f>
        <v>Пашинна Л. В.</v>
      </c>
      <c r="LO94" s="19" t="str">
        <f ca="1">IFERROR(__xludf.DUMMYFUNCTION("""COMPUTED_VALUE"""),"...")</f>
        <v>...</v>
      </c>
      <c r="LP94" s="19">
        <f ca="1">IFERROR(__xludf.DUMMYFUNCTION("""COMPUTED_VALUE"""),61)</f>
        <v>61</v>
      </c>
      <c r="LQ94" s="19" t="str">
        <f ca="1">IFERROR(__xludf.DUMMYFUNCTION("""COMPUTED_VALUE"""),"Пашинна Л. В.")</f>
        <v>Пашинна Л. В.</v>
      </c>
      <c r="LR94" s="19" t="str">
        <f ca="1">IFERROR(__xludf.DUMMYFUNCTION("""COMPUTED_VALUE"""),"...")</f>
        <v>...</v>
      </c>
      <c r="LS94" s="19">
        <f ca="1">IFERROR(__xludf.DUMMYFUNCTION("""COMPUTED_VALUE"""),61)</f>
        <v>61</v>
      </c>
      <c r="LT94" s="19" t="str">
        <f ca="1">IFERROR(__xludf.DUMMYFUNCTION("""COMPUTED_VALUE"""),"Пашинна Л. В.")</f>
        <v>Пашинна Л. В.</v>
      </c>
      <c r="LU94" s="19" t="str">
        <f ca="1">IFERROR(__xludf.DUMMYFUNCTION("""COMPUTED_VALUE"""),"...")</f>
        <v>...</v>
      </c>
      <c r="LV94" s="19">
        <f ca="1">IFERROR(__xludf.DUMMYFUNCTION("""COMPUTED_VALUE"""),61)</f>
        <v>61</v>
      </c>
      <c r="LW94" s="19" t="str">
        <f ca="1">IFERROR(__xludf.DUMMYFUNCTION("""COMPUTED_VALUE"""),"Пашинна Л. В.")</f>
        <v>Пашинна Л. В.</v>
      </c>
      <c r="LX94" s="19" t="str">
        <f ca="1">IFERROR(__xludf.DUMMYFUNCTION("""COMPUTED_VALUE"""),"...")</f>
        <v>...</v>
      </c>
      <c r="LY94" s="19">
        <f ca="1">IFERROR(__xludf.DUMMYFUNCTION("""COMPUTED_VALUE"""),61)</f>
        <v>61</v>
      </c>
      <c r="LZ94" s="19" t="str">
        <f ca="1">IFERROR(__xludf.DUMMYFUNCTION("""COMPUTED_VALUE"""),"Пашинна Л. В.")</f>
        <v>Пашинна Л. В.</v>
      </c>
      <c r="MA94" s="19" t="str">
        <f ca="1">IFERROR(__xludf.DUMMYFUNCTION("""COMPUTED_VALUE"""),"...")</f>
        <v>...</v>
      </c>
      <c r="MB94" s="19">
        <f ca="1">IFERROR(__xludf.DUMMYFUNCTION("""COMPUTED_VALUE"""),61)</f>
        <v>61</v>
      </c>
      <c r="MC94" s="19" t="str">
        <f ca="1">IFERROR(__xludf.DUMMYFUNCTION("""COMPUTED_VALUE"""),"Пашинна Л. В.")</f>
        <v>Пашинна Л. В.</v>
      </c>
      <c r="MD94" s="19" t="str">
        <f ca="1">IFERROR(__xludf.DUMMYFUNCTION("""COMPUTED_VALUE"""),"...")</f>
        <v>...</v>
      </c>
      <c r="ME94" s="19">
        <f ca="1">IFERROR(__xludf.DUMMYFUNCTION("""COMPUTED_VALUE"""),61)</f>
        <v>61</v>
      </c>
      <c r="MF94" s="19" t="str">
        <f ca="1">IFERROR(__xludf.DUMMYFUNCTION("""COMPUTED_VALUE"""),"Пашинна Л. В.")</f>
        <v>Пашинна Л. В.</v>
      </c>
      <c r="MG94" s="19" t="str">
        <f ca="1">IFERROR(__xludf.DUMMYFUNCTION("""COMPUTED_VALUE"""),"...")</f>
        <v>...</v>
      </c>
      <c r="MH94" s="19">
        <f ca="1">IFERROR(__xludf.DUMMYFUNCTION("""COMPUTED_VALUE"""),61)</f>
        <v>61</v>
      </c>
      <c r="MI94" s="19" t="str">
        <f ca="1">IFERROR(__xludf.DUMMYFUNCTION("""COMPUTED_VALUE"""),"Пашинна Л. В.")</f>
        <v>Пашинна Л. В.</v>
      </c>
      <c r="MJ94" s="19" t="str">
        <f ca="1">IFERROR(__xludf.DUMMYFUNCTION("""COMPUTED_VALUE"""),"...")</f>
        <v>...</v>
      </c>
      <c r="MK94" s="19">
        <f ca="1">IFERROR(__xludf.DUMMYFUNCTION("""COMPUTED_VALUE"""),61)</f>
        <v>61</v>
      </c>
      <c r="ML94" s="19" t="str">
        <f ca="1">IFERROR(__xludf.DUMMYFUNCTION("""COMPUTED_VALUE"""),"Пашинна Л. В.")</f>
        <v>Пашинна Л. В.</v>
      </c>
      <c r="MM94" s="19" t="str">
        <f ca="1">IFERROR(__xludf.DUMMYFUNCTION("""COMPUTED_VALUE"""),"...")</f>
        <v>...</v>
      </c>
      <c r="MN94" s="19">
        <f ca="1">IFERROR(__xludf.DUMMYFUNCTION("""COMPUTED_VALUE"""),61)</f>
        <v>61</v>
      </c>
      <c r="MO94" s="19" t="str">
        <f ca="1">IFERROR(__xludf.DUMMYFUNCTION("""COMPUTED_VALUE"""),"Пашинна Л. В.")</f>
        <v>Пашинна Л. В.</v>
      </c>
      <c r="MP94" s="19" t="str">
        <f ca="1">IFERROR(__xludf.DUMMYFUNCTION("""COMPUTED_VALUE"""),"...")</f>
        <v>...</v>
      </c>
      <c r="MQ94" s="19">
        <f ca="1">IFERROR(__xludf.DUMMYFUNCTION("""COMPUTED_VALUE"""),61)</f>
        <v>61</v>
      </c>
      <c r="MR94" s="19" t="str">
        <f ca="1">IFERROR(__xludf.DUMMYFUNCTION("""COMPUTED_VALUE"""),"Пашинна Л. В.")</f>
        <v>Пашинна Л. В.</v>
      </c>
      <c r="MS94" s="19" t="str">
        <f ca="1">IFERROR(__xludf.DUMMYFUNCTION("""COMPUTED_VALUE"""),"...")</f>
        <v>...</v>
      </c>
      <c r="MT94" s="19">
        <f ca="1">IFERROR(__xludf.DUMMYFUNCTION("""COMPUTED_VALUE"""),61)</f>
        <v>61</v>
      </c>
      <c r="MU94" s="19" t="str">
        <f ca="1">IFERROR(__xludf.DUMMYFUNCTION("""COMPUTED_VALUE"""),"Пашинна Л. В.")</f>
        <v>Пашинна Л. В.</v>
      </c>
      <c r="MV94" s="19" t="str">
        <f ca="1">IFERROR(__xludf.DUMMYFUNCTION("""COMPUTED_VALUE"""),"...")</f>
        <v>...</v>
      </c>
      <c r="MW94" s="19">
        <f ca="1">IFERROR(__xludf.DUMMYFUNCTION("""COMPUTED_VALUE"""),61)</f>
        <v>61</v>
      </c>
      <c r="MX94" s="19" t="str">
        <f ca="1">IFERROR(__xludf.DUMMYFUNCTION("""COMPUTED_VALUE"""),"Пашинна Л. В.")</f>
        <v>Пашинна Л. В.</v>
      </c>
      <c r="MY94" s="19" t="str">
        <f ca="1">IFERROR(__xludf.DUMMYFUNCTION("""COMPUTED_VALUE"""),"...")</f>
        <v>...</v>
      </c>
      <c r="MZ94" s="19">
        <f ca="1">IFERROR(__xludf.DUMMYFUNCTION("""COMPUTED_VALUE"""),61)</f>
        <v>61</v>
      </c>
      <c r="NA94" s="19" t="str">
        <f ca="1">IFERROR(__xludf.DUMMYFUNCTION("""COMPUTED_VALUE"""),"Пашинна Л. В.")</f>
        <v>Пашинна Л. В.</v>
      </c>
      <c r="NB94" s="19" t="str">
        <f ca="1">IFERROR(__xludf.DUMMYFUNCTION("""COMPUTED_VALUE"""),"...")</f>
        <v>...</v>
      </c>
      <c r="NC94" s="19">
        <f ca="1">IFERROR(__xludf.DUMMYFUNCTION("""COMPUTED_VALUE"""),61)</f>
        <v>61</v>
      </c>
      <c r="ND94" s="19" t="str">
        <f ca="1">IFERROR(__xludf.DUMMYFUNCTION("""COMPUTED_VALUE"""),"Пашинна Л. В.")</f>
        <v>Пашинна Л. В.</v>
      </c>
      <c r="NE94" s="19" t="str">
        <f ca="1">IFERROR(__xludf.DUMMYFUNCTION("""COMPUTED_VALUE"""),"...")</f>
        <v>...</v>
      </c>
      <c r="NF94" s="19">
        <f ca="1">IFERROR(__xludf.DUMMYFUNCTION("""COMPUTED_VALUE"""),61)</f>
        <v>61</v>
      </c>
      <c r="NG94" s="19" t="str">
        <f ca="1">IFERROR(__xludf.DUMMYFUNCTION("""COMPUTED_VALUE"""),"Пашинна Л. В.")</f>
        <v>Пашинна Л. В.</v>
      </c>
      <c r="NH94" s="19" t="str">
        <f ca="1">IFERROR(__xludf.DUMMYFUNCTION("""COMPUTED_VALUE"""),"...")</f>
        <v>...</v>
      </c>
      <c r="NI94" s="19">
        <f ca="1">IFERROR(__xludf.DUMMYFUNCTION("""COMPUTED_VALUE"""),61)</f>
        <v>61</v>
      </c>
      <c r="NJ94" s="19" t="str">
        <f ca="1">IFERROR(__xludf.DUMMYFUNCTION("""COMPUTED_VALUE"""),"Пашинна Л. В.")</f>
        <v>Пашинна Л. В.</v>
      </c>
      <c r="NK94" s="19" t="str">
        <f ca="1">IFERROR(__xludf.DUMMYFUNCTION("""COMPUTED_VALUE"""),"...")</f>
        <v>...</v>
      </c>
      <c r="NL94" s="19">
        <f ca="1">IFERROR(__xludf.DUMMYFUNCTION("""COMPUTED_VALUE"""),61)</f>
        <v>61</v>
      </c>
      <c r="NM94" s="19" t="str">
        <f ca="1">IFERROR(__xludf.DUMMYFUNCTION("""COMPUTED_VALUE"""),"Пашинна Л. В.")</f>
        <v>Пашинна Л. В.</v>
      </c>
      <c r="NN94" s="19" t="str">
        <f ca="1">IFERROR(__xludf.DUMMYFUNCTION("""COMPUTED_VALUE"""),"...")</f>
        <v>...</v>
      </c>
      <c r="NO94" s="19">
        <f ca="1">IFERROR(__xludf.DUMMYFUNCTION("""COMPUTED_VALUE"""),61)</f>
        <v>61</v>
      </c>
      <c r="NP94" s="19" t="str">
        <f ca="1">IFERROR(__xludf.DUMMYFUNCTION("""COMPUTED_VALUE"""),"Пашинна Л. В.")</f>
        <v>Пашинна Л. В.</v>
      </c>
      <c r="NQ94" s="19" t="str">
        <f ca="1">IFERROR(__xludf.DUMMYFUNCTION("""COMPUTED_VALUE"""),"...")</f>
        <v>...</v>
      </c>
      <c r="NR94" s="19">
        <f ca="1">IFERROR(__xludf.DUMMYFUNCTION("""COMPUTED_VALUE"""),61)</f>
        <v>61</v>
      </c>
      <c r="NS94" s="19" t="str">
        <f ca="1">IFERROR(__xludf.DUMMYFUNCTION("""COMPUTED_VALUE"""),"Пашинна Л. В.")</f>
        <v>Пашинна Л. В.</v>
      </c>
      <c r="NT94" s="19" t="str">
        <f ca="1">IFERROR(__xludf.DUMMYFUNCTION("""COMPUTED_VALUE"""),"...")</f>
        <v>...</v>
      </c>
      <c r="NU94" s="19">
        <f ca="1">IFERROR(__xludf.DUMMYFUNCTION("""COMPUTED_VALUE"""),61)</f>
        <v>61</v>
      </c>
      <c r="NV94" s="19" t="str">
        <f ca="1">IFERROR(__xludf.DUMMYFUNCTION("""COMPUTED_VALUE"""),"Пашинна Л. В.")</f>
        <v>Пашинна Л. В.</v>
      </c>
      <c r="NW94" s="19" t="str">
        <f ca="1">IFERROR(__xludf.DUMMYFUNCTION("""COMPUTED_VALUE"""),"...")</f>
        <v>...</v>
      </c>
      <c r="NX94" s="19">
        <f ca="1">IFERROR(__xludf.DUMMYFUNCTION("""COMPUTED_VALUE"""),61)</f>
        <v>61</v>
      </c>
      <c r="NY94" s="19" t="str">
        <f ca="1">IFERROR(__xludf.DUMMYFUNCTION("""COMPUTED_VALUE"""),"Пашинна Л. В.")</f>
        <v>Пашинна Л. В.</v>
      </c>
      <c r="NZ94" s="19" t="str">
        <f ca="1">IFERROR(__xludf.DUMMYFUNCTION("""COMPUTED_VALUE"""),"...")</f>
        <v>...</v>
      </c>
      <c r="OA94" s="19">
        <f ca="1">IFERROR(__xludf.DUMMYFUNCTION("""COMPUTED_VALUE"""),61)</f>
        <v>61</v>
      </c>
      <c r="OB94" s="19" t="str">
        <f ca="1">IFERROR(__xludf.DUMMYFUNCTION("""COMPUTED_VALUE"""),"Пашинна Л. В.")</f>
        <v>Пашинна Л. В.</v>
      </c>
      <c r="OC94" s="19" t="str">
        <f ca="1">IFERROR(__xludf.DUMMYFUNCTION("""COMPUTED_VALUE"""),"...")</f>
        <v>...</v>
      </c>
      <c r="OD94" s="19">
        <f ca="1">IFERROR(__xludf.DUMMYFUNCTION("""COMPUTED_VALUE"""),61)</f>
        <v>61</v>
      </c>
      <c r="OE94" s="19" t="str">
        <f ca="1">IFERROR(__xludf.DUMMYFUNCTION("""COMPUTED_VALUE"""),"Пашинна Л. В.")</f>
        <v>Пашинна Л. В.</v>
      </c>
      <c r="OF94" s="19" t="str">
        <f ca="1">IFERROR(__xludf.DUMMYFUNCTION("""COMPUTED_VALUE"""),"...")</f>
        <v>...</v>
      </c>
      <c r="OG94" s="19">
        <f ca="1">IFERROR(__xludf.DUMMYFUNCTION("""COMPUTED_VALUE"""),61)</f>
        <v>61</v>
      </c>
      <c r="OH94" s="19" t="str">
        <f ca="1">IFERROR(__xludf.DUMMYFUNCTION("""COMPUTED_VALUE"""),"Пашинна Л. В.")</f>
        <v>Пашинна Л. В.</v>
      </c>
      <c r="OI94" s="19" t="str">
        <f ca="1">IFERROR(__xludf.DUMMYFUNCTION("""COMPUTED_VALUE"""),"...")</f>
        <v>...</v>
      </c>
      <c r="OJ94" s="19">
        <f ca="1">IFERROR(__xludf.DUMMYFUNCTION("""COMPUTED_VALUE"""),61)</f>
        <v>61</v>
      </c>
      <c r="OK94" s="19" t="str">
        <f ca="1">IFERROR(__xludf.DUMMYFUNCTION("""COMPUTED_VALUE"""),"Пашинна Л. В.")</f>
        <v>Пашинна Л. В.</v>
      </c>
      <c r="OL94" s="19" t="str">
        <f ca="1">IFERROR(__xludf.DUMMYFUNCTION("""COMPUTED_VALUE"""),"...")</f>
        <v>...</v>
      </c>
      <c r="OM94" s="19">
        <f ca="1">IFERROR(__xludf.DUMMYFUNCTION("""COMPUTED_VALUE"""),61)</f>
        <v>61</v>
      </c>
      <c r="ON94" s="19" t="str">
        <f ca="1">IFERROR(__xludf.DUMMYFUNCTION("""COMPUTED_VALUE"""),"Пашинна Л. В.")</f>
        <v>Пашинна Л. В.</v>
      </c>
      <c r="OO94" s="19" t="str">
        <f ca="1">IFERROR(__xludf.DUMMYFUNCTION("""COMPUTED_VALUE"""),"...")</f>
        <v>...</v>
      </c>
      <c r="OP94" s="19">
        <f ca="1">IFERROR(__xludf.DUMMYFUNCTION("""COMPUTED_VALUE"""),61)</f>
        <v>61</v>
      </c>
      <c r="OQ94" s="19" t="str">
        <f ca="1">IFERROR(__xludf.DUMMYFUNCTION("""COMPUTED_VALUE"""),"Пашинна Л. В.")</f>
        <v>Пашинна Л. В.</v>
      </c>
      <c r="OR94" s="19" t="str">
        <f ca="1">IFERROR(__xludf.DUMMYFUNCTION("""COMPUTED_VALUE"""),"...")</f>
        <v>...</v>
      </c>
      <c r="OS94" s="19">
        <f ca="1">IFERROR(__xludf.DUMMYFUNCTION("""COMPUTED_VALUE"""),61)</f>
        <v>61</v>
      </c>
      <c r="OT94" s="19" t="str">
        <f ca="1">IFERROR(__xludf.DUMMYFUNCTION("""COMPUTED_VALUE"""),"Пашинна Л. В.")</f>
        <v>Пашинна Л. В.</v>
      </c>
      <c r="OU94" s="19" t="str">
        <f ca="1">IFERROR(__xludf.DUMMYFUNCTION("""COMPUTED_VALUE"""),"...")</f>
        <v>...</v>
      </c>
      <c r="OV94" s="19">
        <f ca="1">IFERROR(__xludf.DUMMYFUNCTION("""COMPUTED_VALUE"""),61)</f>
        <v>61</v>
      </c>
      <c r="OW94" s="19" t="str">
        <f ca="1">IFERROR(__xludf.DUMMYFUNCTION("""COMPUTED_VALUE"""),"Пашинна Л. В.")</f>
        <v>Пашинна Л. В.</v>
      </c>
      <c r="OX94" s="19" t="str">
        <f ca="1">IFERROR(__xludf.DUMMYFUNCTION("""COMPUTED_VALUE"""),"...")</f>
        <v>...</v>
      </c>
      <c r="OY94" s="19">
        <f ca="1">IFERROR(__xludf.DUMMYFUNCTION("""COMPUTED_VALUE"""),61)</f>
        <v>61</v>
      </c>
      <c r="OZ94" s="19" t="str">
        <f ca="1">IFERROR(__xludf.DUMMYFUNCTION("""COMPUTED_VALUE"""),"Пашинна Л. В.")</f>
        <v>Пашинна Л. В.</v>
      </c>
      <c r="PA94" s="19" t="str">
        <f ca="1">IFERROR(__xludf.DUMMYFUNCTION("""COMPUTED_VALUE"""),"...")</f>
        <v>...</v>
      </c>
      <c r="PB94" s="19">
        <f ca="1">IFERROR(__xludf.DUMMYFUNCTION("""COMPUTED_VALUE"""),61)</f>
        <v>61</v>
      </c>
      <c r="PC94" s="19" t="str">
        <f ca="1">IFERROR(__xludf.DUMMYFUNCTION("""COMPUTED_VALUE"""),"Пашинна Л. В.")</f>
        <v>Пашинна Л. В.</v>
      </c>
      <c r="PD94" s="19" t="str">
        <f ca="1">IFERROR(__xludf.DUMMYFUNCTION("""COMPUTED_VALUE"""),"...")</f>
        <v>...</v>
      </c>
      <c r="PE94" s="19">
        <f ca="1">IFERROR(__xludf.DUMMYFUNCTION("""COMPUTED_VALUE"""),61)</f>
        <v>61</v>
      </c>
      <c r="PF94" s="19" t="str">
        <f ca="1">IFERROR(__xludf.DUMMYFUNCTION("""COMPUTED_VALUE"""),"Пашинна Л. В.")</f>
        <v>Пашинна Л. В.</v>
      </c>
      <c r="PG94" s="19" t="str">
        <f ca="1">IFERROR(__xludf.DUMMYFUNCTION("""COMPUTED_VALUE"""),"...")</f>
        <v>...</v>
      </c>
      <c r="PH94" s="19">
        <f ca="1">IFERROR(__xludf.DUMMYFUNCTION("""COMPUTED_VALUE"""),61)</f>
        <v>61</v>
      </c>
      <c r="PI94" s="19" t="str">
        <f ca="1">IFERROR(__xludf.DUMMYFUNCTION("""COMPUTED_VALUE"""),"Пашинна Л. В.")</f>
        <v>Пашинна Л. В.</v>
      </c>
      <c r="PJ94" s="19" t="str">
        <f ca="1">IFERROR(__xludf.DUMMYFUNCTION("""COMPUTED_VALUE"""),"...")</f>
        <v>...</v>
      </c>
      <c r="PK94" s="19">
        <f ca="1">IFERROR(__xludf.DUMMYFUNCTION("""COMPUTED_VALUE"""),61)</f>
        <v>61</v>
      </c>
      <c r="PL94" s="19" t="str">
        <f ca="1">IFERROR(__xludf.DUMMYFUNCTION("""COMPUTED_VALUE"""),"Пашинна Л. В.")</f>
        <v>Пашинна Л. В.</v>
      </c>
      <c r="PM94" s="19" t="str">
        <f ca="1">IFERROR(__xludf.DUMMYFUNCTION("""COMPUTED_VALUE"""),"...")</f>
        <v>...</v>
      </c>
      <c r="PN94" s="19">
        <f ca="1">IFERROR(__xludf.DUMMYFUNCTION("""COMPUTED_VALUE"""),61)</f>
        <v>61</v>
      </c>
      <c r="PO94" s="19" t="str">
        <f ca="1">IFERROR(__xludf.DUMMYFUNCTION("""COMPUTED_VALUE"""),"Пашинна Л. В.")</f>
        <v>Пашинна Л. В.</v>
      </c>
      <c r="PP94" s="19" t="str">
        <f ca="1">IFERROR(__xludf.DUMMYFUNCTION("""COMPUTED_VALUE"""),"...")</f>
        <v>...</v>
      </c>
      <c r="PQ94" s="19">
        <f ca="1">IFERROR(__xludf.DUMMYFUNCTION("""COMPUTED_VALUE"""),61)</f>
        <v>61</v>
      </c>
      <c r="PR94" s="19" t="str">
        <f ca="1">IFERROR(__xludf.DUMMYFUNCTION("""COMPUTED_VALUE"""),"Пашинна Л. В.")</f>
        <v>Пашинна Л. В.</v>
      </c>
      <c r="PS94" s="19" t="str">
        <f ca="1">IFERROR(__xludf.DUMMYFUNCTION("""COMPUTED_VALUE"""),"...")</f>
        <v>...</v>
      </c>
      <c r="PT94" s="19">
        <f ca="1">IFERROR(__xludf.DUMMYFUNCTION("""COMPUTED_VALUE"""),61)</f>
        <v>61</v>
      </c>
      <c r="PU94" s="19" t="str">
        <f ca="1">IFERROR(__xludf.DUMMYFUNCTION("""COMPUTED_VALUE"""),"Пашинна Л. В.")</f>
        <v>Пашинна Л. В.</v>
      </c>
      <c r="PV94" s="19" t="str">
        <f ca="1">IFERROR(__xludf.DUMMYFUNCTION("""COMPUTED_VALUE"""),"...")</f>
        <v>...</v>
      </c>
      <c r="PW94" s="19">
        <f ca="1">IFERROR(__xludf.DUMMYFUNCTION("""COMPUTED_VALUE"""),61)</f>
        <v>61</v>
      </c>
      <c r="PX94" s="19" t="str">
        <f ca="1">IFERROR(__xludf.DUMMYFUNCTION("""COMPUTED_VALUE"""),"Пашинна Л. В.")</f>
        <v>Пашинна Л. В.</v>
      </c>
      <c r="PY94" s="19" t="str">
        <f ca="1">IFERROR(__xludf.DUMMYFUNCTION("""COMPUTED_VALUE"""),"...")</f>
        <v>...</v>
      </c>
      <c r="PZ94" s="19">
        <f ca="1">IFERROR(__xludf.DUMMYFUNCTION("""COMPUTED_VALUE"""),61)</f>
        <v>61</v>
      </c>
      <c r="QA94" s="19" t="str">
        <f ca="1">IFERROR(__xludf.DUMMYFUNCTION("""COMPUTED_VALUE"""),"Пашинна Л. В.")</f>
        <v>Пашинна Л. В.</v>
      </c>
      <c r="QB94" s="19" t="str">
        <f ca="1">IFERROR(__xludf.DUMMYFUNCTION("""COMPUTED_VALUE"""),"...")</f>
        <v>...</v>
      </c>
      <c r="QC94" s="19">
        <f ca="1">IFERROR(__xludf.DUMMYFUNCTION("""COMPUTED_VALUE"""),61)</f>
        <v>61</v>
      </c>
      <c r="QD94" s="19" t="str">
        <f ca="1">IFERROR(__xludf.DUMMYFUNCTION("""COMPUTED_VALUE"""),"Пашинна Л. В.")</f>
        <v>Пашинна Л. В.</v>
      </c>
      <c r="QE94" s="19" t="str">
        <f ca="1">IFERROR(__xludf.DUMMYFUNCTION("""COMPUTED_VALUE"""),"...")</f>
        <v>...</v>
      </c>
      <c r="QF94" s="19">
        <f ca="1">IFERROR(__xludf.DUMMYFUNCTION("""COMPUTED_VALUE"""),61)</f>
        <v>61</v>
      </c>
      <c r="QG94" s="19" t="str">
        <f ca="1">IFERROR(__xludf.DUMMYFUNCTION("""COMPUTED_VALUE"""),"Пашинна Л. В.")</f>
        <v>Пашинна Л. В.</v>
      </c>
      <c r="QH94" s="19" t="str">
        <f ca="1">IFERROR(__xludf.DUMMYFUNCTION("""COMPUTED_VALUE"""),"...")</f>
        <v>...</v>
      </c>
      <c r="QI94" s="19">
        <f ca="1">IFERROR(__xludf.DUMMYFUNCTION("""COMPUTED_VALUE"""),61)</f>
        <v>61</v>
      </c>
      <c r="QJ94" s="19" t="str">
        <f ca="1">IFERROR(__xludf.DUMMYFUNCTION("""COMPUTED_VALUE"""),"Пашинна Л. В.")</f>
        <v>Пашинна Л. В.</v>
      </c>
      <c r="QK94" s="19" t="str">
        <f ca="1">IFERROR(__xludf.DUMMYFUNCTION("""COMPUTED_VALUE"""),"...")</f>
        <v>...</v>
      </c>
    </row>
    <row r="95" spans="1:453" ht="12.75">
      <c r="A95" s="17">
        <f ca="1">IFERROR(__xludf.DUMMYFUNCTION("""COMPUTED_VALUE"""),64)</f>
        <v>64</v>
      </c>
      <c r="B95" s="17" t="str">
        <f ca="1">IFERROR(__xludf.DUMMYFUNCTION("""COMPUTED_VALUE"""),"Присяжнюк М. О.")</f>
        <v>Присяжнюк М. О.</v>
      </c>
      <c r="C95" s="19" t="str">
        <f ca="1">IFERROR(__xludf.DUMMYFUNCTION("""COMPUTED_VALUE"""),"За")</f>
        <v>За</v>
      </c>
      <c r="D95" s="19">
        <f ca="1">IFERROR(__xludf.DUMMYFUNCTION("""COMPUTED_VALUE"""),64)</f>
        <v>64</v>
      </c>
      <c r="E95" s="19" t="str">
        <f ca="1">IFERROR(__xludf.DUMMYFUNCTION("""COMPUTED_VALUE"""),"Присяжнюк М. О.")</f>
        <v>Присяжнюк М. О.</v>
      </c>
      <c r="F95" s="19" t="str">
        <f ca="1">IFERROR(__xludf.DUMMYFUNCTION("""COMPUTED_VALUE"""),"За")</f>
        <v>За</v>
      </c>
      <c r="G95" s="19">
        <f ca="1">IFERROR(__xludf.DUMMYFUNCTION("""COMPUTED_VALUE"""),64)</f>
        <v>64</v>
      </c>
      <c r="H95" s="19" t="str">
        <f ca="1">IFERROR(__xludf.DUMMYFUNCTION("""COMPUTED_VALUE"""),"Присяжнюк М. О.")</f>
        <v>Присяжнюк М. О.</v>
      </c>
      <c r="I95" s="19" t="str">
        <f ca="1">IFERROR(__xludf.DUMMYFUNCTION("""COMPUTED_VALUE"""),"За")</f>
        <v>За</v>
      </c>
      <c r="J95" s="19">
        <f ca="1">IFERROR(__xludf.DUMMYFUNCTION("""COMPUTED_VALUE"""),64)</f>
        <v>64</v>
      </c>
      <c r="K95" s="19" t="str">
        <f ca="1">IFERROR(__xludf.DUMMYFUNCTION("""COMPUTED_VALUE"""),"Присяжнюк М. О.")</f>
        <v>Присяжнюк М. О.</v>
      </c>
      <c r="L95" s="19" t="str">
        <f ca="1">IFERROR(__xludf.DUMMYFUNCTION("""COMPUTED_VALUE"""),"За")</f>
        <v>За</v>
      </c>
      <c r="M95" s="19">
        <f ca="1">IFERROR(__xludf.DUMMYFUNCTION("""COMPUTED_VALUE"""),64)</f>
        <v>64</v>
      </c>
      <c r="N95" s="19" t="str">
        <f ca="1">IFERROR(__xludf.DUMMYFUNCTION("""COMPUTED_VALUE"""),"Присяжнюк М. О.")</f>
        <v>Присяжнюк М. О.</v>
      </c>
      <c r="O95" s="19" t="str">
        <f ca="1">IFERROR(__xludf.DUMMYFUNCTION("""COMPUTED_VALUE"""),"За")</f>
        <v>За</v>
      </c>
      <c r="P95" s="19">
        <f ca="1">IFERROR(__xludf.DUMMYFUNCTION("""COMPUTED_VALUE"""),64)</f>
        <v>64</v>
      </c>
      <c r="Q95" s="19" t="str">
        <f ca="1">IFERROR(__xludf.DUMMYFUNCTION("""COMPUTED_VALUE"""),"Присяжнюк М. О.")</f>
        <v>Присяжнюк М. О.</v>
      </c>
      <c r="R95" s="19" t="str">
        <f ca="1">IFERROR(__xludf.DUMMYFUNCTION("""COMPUTED_VALUE"""),"За")</f>
        <v>За</v>
      </c>
      <c r="S95" s="19">
        <f ca="1">IFERROR(__xludf.DUMMYFUNCTION("""COMPUTED_VALUE"""),64)</f>
        <v>64</v>
      </c>
      <c r="T95" s="19" t="str">
        <f ca="1">IFERROR(__xludf.DUMMYFUNCTION("""COMPUTED_VALUE"""),"Присяжнюк М. О.")</f>
        <v>Присяжнюк М. О.</v>
      </c>
      <c r="U95" s="19" t="str">
        <f ca="1">IFERROR(__xludf.DUMMYFUNCTION("""COMPUTED_VALUE"""),"За")</f>
        <v>За</v>
      </c>
      <c r="V95" s="19">
        <f ca="1">IFERROR(__xludf.DUMMYFUNCTION("""COMPUTED_VALUE"""),64)</f>
        <v>64</v>
      </c>
      <c r="W95" s="19" t="str">
        <f ca="1">IFERROR(__xludf.DUMMYFUNCTION("""COMPUTED_VALUE"""),"Присяжнюк М. О.")</f>
        <v>Присяжнюк М. О.</v>
      </c>
      <c r="X95" s="19" t="str">
        <f ca="1">IFERROR(__xludf.DUMMYFUNCTION("""COMPUTED_VALUE"""),"Не голосував")</f>
        <v>Не голосував</v>
      </c>
      <c r="Y95" s="19">
        <f ca="1">IFERROR(__xludf.DUMMYFUNCTION("""COMPUTED_VALUE"""),64)</f>
        <v>64</v>
      </c>
      <c r="Z95" s="19" t="str">
        <f ca="1">IFERROR(__xludf.DUMMYFUNCTION("""COMPUTED_VALUE"""),"Присяжнюк М. О.")</f>
        <v>Присяжнюк М. О.</v>
      </c>
      <c r="AA95" s="19" t="str">
        <f ca="1">IFERROR(__xludf.DUMMYFUNCTION("""COMPUTED_VALUE"""),"Не голосував")</f>
        <v>Не голосував</v>
      </c>
      <c r="AB95" s="19">
        <f ca="1">IFERROR(__xludf.DUMMYFUNCTION("""COMPUTED_VALUE"""),64)</f>
        <v>64</v>
      </c>
      <c r="AC95" s="19" t="str">
        <f ca="1">IFERROR(__xludf.DUMMYFUNCTION("""COMPUTED_VALUE"""),"Присяжнюк М. О.")</f>
        <v>Присяжнюк М. О.</v>
      </c>
      <c r="AD95" s="19" t="str">
        <f ca="1">IFERROR(__xludf.DUMMYFUNCTION("""COMPUTED_VALUE"""),"За")</f>
        <v>За</v>
      </c>
      <c r="AE95" s="19">
        <f ca="1">IFERROR(__xludf.DUMMYFUNCTION("""COMPUTED_VALUE"""),64)</f>
        <v>64</v>
      </c>
      <c r="AF95" s="19" t="str">
        <f ca="1">IFERROR(__xludf.DUMMYFUNCTION("""COMPUTED_VALUE"""),"Присяжнюк М. О.")</f>
        <v>Присяжнюк М. О.</v>
      </c>
      <c r="AG95" s="19" t="str">
        <f ca="1">IFERROR(__xludf.DUMMYFUNCTION("""COMPUTED_VALUE"""),"Не голосував")</f>
        <v>Не голосував</v>
      </c>
      <c r="AH95" s="19">
        <f ca="1">IFERROR(__xludf.DUMMYFUNCTION("""COMPUTED_VALUE"""),64)</f>
        <v>64</v>
      </c>
      <c r="AI95" s="19" t="str">
        <f ca="1">IFERROR(__xludf.DUMMYFUNCTION("""COMPUTED_VALUE"""),"Присяжнюк М. О.")</f>
        <v>Присяжнюк М. О.</v>
      </c>
      <c r="AJ95" s="19" t="str">
        <f ca="1">IFERROR(__xludf.DUMMYFUNCTION("""COMPUTED_VALUE"""),"За")</f>
        <v>За</v>
      </c>
      <c r="AK95" s="19">
        <f ca="1">IFERROR(__xludf.DUMMYFUNCTION("""COMPUTED_VALUE"""),64)</f>
        <v>64</v>
      </c>
      <c r="AL95" s="19" t="str">
        <f ca="1">IFERROR(__xludf.DUMMYFUNCTION("""COMPUTED_VALUE"""),"Присяжнюк М. О.")</f>
        <v>Присяжнюк М. О.</v>
      </c>
      <c r="AM95" s="19" t="str">
        <f ca="1">IFERROR(__xludf.DUMMYFUNCTION("""COMPUTED_VALUE"""),"За")</f>
        <v>За</v>
      </c>
      <c r="AN95" s="19">
        <f ca="1">IFERROR(__xludf.DUMMYFUNCTION("""COMPUTED_VALUE"""),64)</f>
        <v>64</v>
      </c>
      <c r="AO95" s="19" t="str">
        <f ca="1">IFERROR(__xludf.DUMMYFUNCTION("""COMPUTED_VALUE"""),"Присяжнюк М. О.")</f>
        <v>Присяжнюк М. О.</v>
      </c>
      <c r="AP95" s="19" t="str">
        <f ca="1">IFERROR(__xludf.DUMMYFUNCTION("""COMPUTED_VALUE"""),"За")</f>
        <v>За</v>
      </c>
      <c r="AQ95" s="19">
        <f ca="1">IFERROR(__xludf.DUMMYFUNCTION("""COMPUTED_VALUE"""),64)</f>
        <v>64</v>
      </c>
      <c r="AR95" s="19" t="str">
        <f ca="1">IFERROR(__xludf.DUMMYFUNCTION("""COMPUTED_VALUE"""),"Присяжнюк М. О.")</f>
        <v>Присяжнюк М. О.</v>
      </c>
      <c r="AS95" s="19" t="str">
        <f ca="1">IFERROR(__xludf.DUMMYFUNCTION("""COMPUTED_VALUE"""),"За")</f>
        <v>За</v>
      </c>
      <c r="AT95" s="19">
        <f ca="1">IFERROR(__xludf.DUMMYFUNCTION("""COMPUTED_VALUE"""),64)</f>
        <v>64</v>
      </c>
      <c r="AU95" s="19" t="str">
        <f ca="1">IFERROR(__xludf.DUMMYFUNCTION("""COMPUTED_VALUE"""),"Присяжнюк М. О.")</f>
        <v>Присяжнюк М. О.</v>
      </c>
      <c r="AV95" s="19" t="str">
        <f ca="1">IFERROR(__xludf.DUMMYFUNCTION("""COMPUTED_VALUE"""),"За")</f>
        <v>За</v>
      </c>
      <c r="AW95" s="19">
        <f ca="1">IFERROR(__xludf.DUMMYFUNCTION("""COMPUTED_VALUE"""),64)</f>
        <v>64</v>
      </c>
      <c r="AX95" s="19" t="str">
        <f ca="1">IFERROR(__xludf.DUMMYFUNCTION("""COMPUTED_VALUE"""),"Присяжнюк М. О.")</f>
        <v>Присяжнюк М. О.</v>
      </c>
      <c r="AY95" s="19" t="str">
        <f ca="1">IFERROR(__xludf.DUMMYFUNCTION("""COMPUTED_VALUE"""),"За")</f>
        <v>За</v>
      </c>
      <c r="AZ95" s="19">
        <f ca="1">IFERROR(__xludf.DUMMYFUNCTION("""COMPUTED_VALUE"""),64)</f>
        <v>64</v>
      </c>
      <c r="BA95" s="19" t="str">
        <f ca="1">IFERROR(__xludf.DUMMYFUNCTION("""COMPUTED_VALUE"""),"Присяжнюк М. О.")</f>
        <v>Присяжнюк М. О.</v>
      </c>
      <c r="BB95" s="19" t="str">
        <f ca="1">IFERROR(__xludf.DUMMYFUNCTION("""COMPUTED_VALUE"""),"За")</f>
        <v>За</v>
      </c>
      <c r="BC95" s="19">
        <f ca="1">IFERROR(__xludf.DUMMYFUNCTION("""COMPUTED_VALUE"""),64)</f>
        <v>64</v>
      </c>
      <c r="BD95" s="19" t="str">
        <f ca="1">IFERROR(__xludf.DUMMYFUNCTION("""COMPUTED_VALUE"""),"Присяжнюк М. О.")</f>
        <v>Присяжнюк М. О.</v>
      </c>
      <c r="BE95" s="19" t="str">
        <f ca="1">IFERROR(__xludf.DUMMYFUNCTION("""COMPUTED_VALUE"""),"За")</f>
        <v>За</v>
      </c>
      <c r="BF95" s="19">
        <f ca="1">IFERROR(__xludf.DUMMYFUNCTION("""COMPUTED_VALUE"""),64)</f>
        <v>64</v>
      </c>
      <c r="BG95" s="19" t="str">
        <f ca="1">IFERROR(__xludf.DUMMYFUNCTION("""COMPUTED_VALUE"""),"Присяжнюк М. О.")</f>
        <v>Присяжнюк М. О.</v>
      </c>
      <c r="BH95" s="19" t="str">
        <f ca="1">IFERROR(__xludf.DUMMYFUNCTION("""COMPUTED_VALUE"""),"За")</f>
        <v>За</v>
      </c>
      <c r="BI95" s="19">
        <f ca="1">IFERROR(__xludf.DUMMYFUNCTION("""COMPUTED_VALUE"""),64)</f>
        <v>64</v>
      </c>
      <c r="BJ95" s="19" t="str">
        <f ca="1">IFERROR(__xludf.DUMMYFUNCTION("""COMPUTED_VALUE"""),"Присяжнюк М. О.")</f>
        <v>Присяжнюк М. О.</v>
      </c>
      <c r="BK95" s="19" t="str">
        <f ca="1">IFERROR(__xludf.DUMMYFUNCTION("""COMPUTED_VALUE"""),"За")</f>
        <v>За</v>
      </c>
      <c r="BL95" s="19">
        <f ca="1">IFERROR(__xludf.DUMMYFUNCTION("""COMPUTED_VALUE"""),64)</f>
        <v>64</v>
      </c>
      <c r="BM95" s="19" t="str">
        <f ca="1">IFERROR(__xludf.DUMMYFUNCTION("""COMPUTED_VALUE"""),"Присяжнюк М. О.")</f>
        <v>Присяжнюк М. О.</v>
      </c>
      <c r="BN95" s="19" t="str">
        <f ca="1">IFERROR(__xludf.DUMMYFUNCTION("""COMPUTED_VALUE"""),"За")</f>
        <v>За</v>
      </c>
      <c r="BO95" s="19">
        <f ca="1">IFERROR(__xludf.DUMMYFUNCTION("""COMPUTED_VALUE"""),64)</f>
        <v>64</v>
      </c>
      <c r="BP95" s="19" t="str">
        <f ca="1">IFERROR(__xludf.DUMMYFUNCTION("""COMPUTED_VALUE"""),"Присяжнюк М. О.")</f>
        <v>Присяжнюк М. О.</v>
      </c>
      <c r="BQ95" s="19" t="str">
        <f ca="1">IFERROR(__xludf.DUMMYFUNCTION("""COMPUTED_VALUE"""),"За")</f>
        <v>За</v>
      </c>
      <c r="BR95" s="19">
        <f ca="1">IFERROR(__xludf.DUMMYFUNCTION("""COMPUTED_VALUE"""),64)</f>
        <v>64</v>
      </c>
      <c r="BS95" s="19" t="str">
        <f ca="1">IFERROR(__xludf.DUMMYFUNCTION("""COMPUTED_VALUE"""),"Присяжнюк М. О.")</f>
        <v>Присяжнюк М. О.</v>
      </c>
      <c r="BT95" s="19" t="str">
        <f ca="1">IFERROR(__xludf.DUMMYFUNCTION("""COMPUTED_VALUE"""),"За")</f>
        <v>За</v>
      </c>
      <c r="BU95" s="19">
        <f ca="1">IFERROR(__xludf.DUMMYFUNCTION("""COMPUTED_VALUE"""),64)</f>
        <v>64</v>
      </c>
      <c r="BV95" s="19" t="str">
        <f ca="1">IFERROR(__xludf.DUMMYFUNCTION("""COMPUTED_VALUE"""),"Присяжнюк М. О.")</f>
        <v>Присяжнюк М. О.</v>
      </c>
      <c r="BW95" s="19" t="str">
        <f ca="1">IFERROR(__xludf.DUMMYFUNCTION("""COMPUTED_VALUE"""),"...")</f>
        <v>...</v>
      </c>
      <c r="BX95" s="19">
        <f ca="1">IFERROR(__xludf.DUMMYFUNCTION("""COMPUTED_VALUE"""),64)</f>
        <v>64</v>
      </c>
      <c r="BY95" s="19" t="str">
        <f ca="1">IFERROR(__xludf.DUMMYFUNCTION("""COMPUTED_VALUE"""),"Присяжнюк М. О.")</f>
        <v>Присяжнюк М. О.</v>
      </c>
      <c r="BZ95" s="19" t="str">
        <f ca="1">IFERROR(__xludf.DUMMYFUNCTION("""COMPUTED_VALUE"""),"...")</f>
        <v>...</v>
      </c>
      <c r="CA95" s="19">
        <f ca="1">IFERROR(__xludf.DUMMYFUNCTION("""COMPUTED_VALUE"""),64)</f>
        <v>64</v>
      </c>
      <c r="CB95" s="19" t="str">
        <f ca="1">IFERROR(__xludf.DUMMYFUNCTION("""COMPUTED_VALUE"""),"Присяжнюк М. О.")</f>
        <v>Присяжнюк М. О.</v>
      </c>
      <c r="CC95" s="19" t="str">
        <f ca="1">IFERROR(__xludf.DUMMYFUNCTION("""COMPUTED_VALUE"""),"...")</f>
        <v>...</v>
      </c>
      <c r="CD95" s="19">
        <f ca="1">IFERROR(__xludf.DUMMYFUNCTION("""COMPUTED_VALUE"""),64)</f>
        <v>64</v>
      </c>
      <c r="CE95" s="19" t="str">
        <f ca="1">IFERROR(__xludf.DUMMYFUNCTION("""COMPUTED_VALUE"""),"Присяжнюк М. О.")</f>
        <v>Присяжнюк М. О.</v>
      </c>
      <c r="CF95" s="19" t="str">
        <f ca="1">IFERROR(__xludf.DUMMYFUNCTION("""COMPUTED_VALUE"""),"...")</f>
        <v>...</v>
      </c>
      <c r="CG95" s="19">
        <f ca="1">IFERROR(__xludf.DUMMYFUNCTION("""COMPUTED_VALUE"""),64)</f>
        <v>64</v>
      </c>
      <c r="CH95" s="19" t="str">
        <f ca="1">IFERROR(__xludf.DUMMYFUNCTION("""COMPUTED_VALUE"""),"Присяжнюк М. О.")</f>
        <v>Присяжнюк М. О.</v>
      </c>
      <c r="CI95" s="19" t="str">
        <f ca="1">IFERROR(__xludf.DUMMYFUNCTION("""COMPUTED_VALUE"""),"...")</f>
        <v>...</v>
      </c>
      <c r="CJ95" s="19">
        <f ca="1">IFERROR(__xludf.DUMMYFUNCTION("""COMPUTED_VALUE"""),64)</f>
        <v>64</v>
      </c>
      <c r="CK95" s="19" t="str">
        <f ca="1">IFERROR(__xludf.DUMMYFUNCTION("""COMPUTED_VALUE"""),"Присяжнюк М. О.")</f>
        <v>Присяжнюк М. О.</v>
      </c>
      <c r="CL95" s="19" t="str">
        <f ca="1">IFERROR(__xludf.DUMMYFUNCTION("""COMPUTED_VALUE"""),"...")</f>
        <v>...</v>
      </c>
      <c r="CM95" s="19">
        <f ca="1">IFERROR(__xludf.DUMMYFUNCTION("""COMPUTED_VALUE"""),64)</f>
        <v>64</v>
      </c>
      <c r="CN95" s="19" t="str">
        <f ca="1">IFERROR(__xludf.DUMMYFUNCTION("""COMPUTED_VALUE"""),"Присяжнюк М. О.")</f>
        <v>Присяжнюк М. О.</v>
      </c>
      <c r="CO95" s="19" t="str">
        <f ca="1">IFERROR(__xludf.DUMMYFUNCTION("""COMPUTED_VALUE"""),"...")</f>
        <v>...</v>
      </c>
      <c r="CP95" s="19">
        <f ca="1">IFERROR(__xludf.DUMMYFUNCTION("""COMPUTED_VALUE"""),64)</f>
        <v>64</v>
      </c>
      <c r="CQ95" s="19" t="str">
        <f ca="1">IFERROR(__xludf.DUMMYFUNCTION("""COMPUTED_VALUE"""),"Присяжнюк М. О.")</f>
        <v>Присяжнюк М. О.</v>
      </c>
      <c r="CR95" s="19" t="str">
        <f ca="1">IFERROR(__xludf.DUMMYFUNCTION("""COMPUTED_VALUE"""),"...")</f>
        <v>...</v>
      </c>
      <c r="CS95" s="19">
        <f ca="1">IFERROR(__xludf.DUMMYFUNCTION("""COMPUTED_VALUE"""),64)</f>
        <v>64</v>
      </c>
      <c r="CT95" s="19" t="str">
        <f ca="1">IFERROR(__xludf.DUMMYFUNCTION("""COMPUTED_VALUE"""),"Присяжнюк М. О.")</f>
        <v>Присяжнюк М. О.</v>
      </c>
      <c r="CU95" s="19" t="str">
        <f ca="1">IFERROR(__xludf.DUMMYFUNCTION("""COMPUTED_VALUE"""),"...")</f>
        <v>...</v>
      </c>
      <c r="CV95" s="19">
        <f ca="1">IFERROR(__xludf.DUMMYFUNCTION("""COMPUTED_VALUE"""),64)</f>
        <v>64</v>
      </c>
      <c r="CW95" s="19" t="str">
        <f ca="1">IFERROR(__xludf.DUMMYFUNCTION("""COMPUTED_VALUE"""),"Присяжнюк М. О.")</f>
        <v>Присяжнюк М. О.</v>
      </c>
      <c r="CX95" s="19" t="str">
        <f ca="1">IFERROR(__xludf.DUMMYFUNCTION("""COMPUTED_VALUE"""),"За")</f>
        <v>За</v>
      </c>
      <c r="CY95" s="19">
        <f ca="1">IFERROR(__xludf.DUMMYFUNCTION("""COMPUTED_VALUE"""),64)</f>
        <v>64</v>
      </c>
      <c r="CZ95" s="19" t="str">
        <f ca="1">IFERROR(__xludf.DUMMYFUNCTION("""COMPUTED_VALUE"""),"Присяжнюк М. О.")</f>
        <v>Присяжнюк М. О.</v>
      </c>
      <c r="DA95" s="19" t="str">
        <f ca="1">IFERROR(__xludf.DUMMYFUNCTION("""COMPUTED_VALUE"""),"За")</f>
        <v>За</v>
      </c>
      <c r="DB95" s="19">
        <f ca="1">IFERROR(__xludf.DUMMYFUNCTION("""COMPUTED_VALUE"""),64)</f>
        <v>64</v>
      </c>
      <c r="DC95" s="19" t="str">
        <f ca="1">IFERROR(__xludf.DUMMYFUNCTION("""COMPUTED_VALUE"""),"Присяжнюк М. О.")</f>
        <v>Присяжнюк М. О.</v>
      </c>
      <c r="DD95" s="19" t="str">
        <f ca="1">IFERROR(__xludf.DUMMYFUNCTION("""COMPUTED_VALUE"""),"За")</f>
        <v>За</v>
      </c>
      <c r="DE95" s="19">
        <f ca="1">IFERROR(__xludf.DUMMYFUNCTION("""COMPUTED_VALUE"""),64)</f>
        <v>64</v>
      </c>
      <c r="DF95" s="19" t="str">
        <f ca="1">IFERROR(__xludf.DUMMYFUNCTION("""COMPUTED_VALUE"""),"Присяжнюк М. О.")</f>
        <v>Присяжнюк М. О.</v>
      </c>
      <c r="DG95" s="19" t="str">
        <f ca="1">IFERROR(__xludf.DUMMYFUNCTION("""COMPUTED_VALUE"""),"За")</f>
        <v>За</v>
      </c>
      <c r="DH95" s="19">
        <f ca="1">IFERROR(__xludf.DUMMYFUNCTION("""COMPUTED_VALUE"""),64)</f>
        <v>64</v>
      </c>
      <c r="DI95" s="19" t="str">
        <f ca="1">IFERROR(__xludf.DUMMYFUNCTION("""COMPUTED_VALUE"""),"Присяжнюк М. О.")</f>
        <v>Присяжнюк М. О.</v>
      </c>
      <c r="DJ95" s="19" t="str">
        <f ca="1">IFERROR(__xludf.DUMMYFUNCTION("""COMPUTED_VALUE"""),"За")</f>
        <v>За</v>
      </c>
      <c r="DK95" s="19">
        <f ca="1">IFERROR(__xludf.DUMMYFUNCTION("""COMPUTED_VALUE"""),64)</f>
        <v>64</v>
      </c>
      <c r="DL95" s="19" t="str">
        <f ca="1">IFERROR(__xludf.DUMMYFUNCTION("""COMPUTED_VALUE"""),"Присяжнюк М. О.")</f>
        <v>Присяжнюк М. О.</v>
      </c>
      <c r="DM95" s="19" t="str">
        <f ca="1">IFERROR(__xludf.DUMMYFUNCTION("""COMPUTED_VALUE"""),"За")</f>
        <v>За</v>
      </c>
      <c r="DN95" s="19">
        <f ca="1">IFERROR(__xludf.DUMMYFUNCTION("""COMPUTED_VALUE"""),64)</f>
        <v>64</v>
      </c>
      <c r="DO95" s="19" t="str">
        <f ca="1">IFERROR(__xludf.DUMMYFUNCTION("""COMPUTED_VALUE"""),"Присяжнюк М. О.")</f>
        <v>Присяжнюк М. О.</v>
      </c>
      <c r="DP95" s="19" t="str">
        <f ca="1">IFERROR(__xludf.DUMMYFUNCTION("""COMPUTED_VALUE"""),"За")</f>
        <v>За</v>
      </c>
      <c r="DQ95" s="19">
        <f ca="1">IFERROR(__xludf.DUMMYFUNCTION("""COMPUTED_VALUE"""),64)</f>
        <v>64</v>
      </c>
      <c r="DR95" s="19" t="str">
        <f ca="1">IFERROR(__xludf.DUMMYFUNCTION("""COMPUTED_VALUE"""),"Присяжнюк М. О.")</f>
        <v>Присяжнюк М. О.</v>
      </c>
      <c r="DS95" s="19" t="str">
        <f ca="1">IFERROR(__xludf.DUMMYFUNCTION("""COMPUTED_VALUE"""),"За")</f>
        <v>За</v>
      </c>
      <c r="DT95" s="19">
        <f ca="1">IFERROR(__xludf.DUMMYFUNCTION("""COMPUTED_VALUE"""),64)</f>
        <v>64</v>
      </c>
      <c r="DU95" s="19" t="str">
        <f ca="1">IFERROR(__xludf.DUMMYFUNCTION("""COMPUTED_VALUE"""),"Присяжнюк М. О.")</f>
        <v>Присяжнюк М. О.</v>
      </c>
      <c r="DV95" s="19" t="str">
        <f ca="1">IFERROR(__xludf.DUMMYFUNCTION("""COMPUTED_VALUE"""),"За")</f>
        <v>За</v>
      </c>
      <c r="DW95" s="19">
        <f ca="1">IFERROR(__xludf.DUMMYFUNCTION("""COMPUTED_VALUE"""),64)</f>
        <v>64</v>
      </c>
      <c r="DX95" s="19" t="str">
        <f ca="1">IFERROR(__xludf.DUMMYFUNCTION("""COMPUTED_VALUE"""),"Присяжнюк М. О.")</f>
        <v>Присяжнюк М. О.</v>
      </c>
      <c r="DY95" s="19" t="str">
        <f ca="1">IFERROR(__xludf.DUMMYFUNCTION("""COMPUTED_VALUE"""),"За")</f>
        <v>За</v>
      </c>
      <c r="DZ95" s="19">
        <f ca="1">IFERROR(__xludf.DUMMYFUNCTION("""COMPUTED_VALUE"""),64)</f>
        <v>64</v>
      </c>
      <c r="EA95" s="19" t="str">
        <f ca="1">IFERROR(__xludf.DUMMYFUNCTION("""COMPUTED_VALUE"""),"Присяжнюк М. О.")</f>
        <v>Присяжнюк М. О.</v>
      </c>
      <c r="EB95" s="19" t="str">
        <f ca="1">IFERROR(__xludf.DUMMYFUNCTION("""COMPUTED_VALUE"""),"За")</f>
        <v>За</v>
      </c>
      <c r="EC95" s="19">
        <f ca="1">IFERROR(__xludf.DUMMYFUNCTION("""COMPUTED_VALUE"""),64)</f>
        <v>64</v>
      </c>
      <c r="ED95" s="19" t="str">
        <f ca="1">IFERROR(__xludf.DUMMYFUNCTION("""COMPUTED_VALUE"""),"Присяжнюк М. О.")</f>
        <v>Присяжнюк М. О.</v>
      </c>
      <c r="EE95" s="19" t="str">
        <f ca="1">IFERROR(__xludf.DUMMYFUNCTION("""COMPUTED_VALUE"""),"Не голосував")</f>
        <v>Не голосував</v>
      </c>
      <c r="EF95" s="19">
        <f ca="1">IFERROR(__xludf.DUMMYFUNCTION("""COMPUTED_VALUE"""),64)</f>
        <v>64</v>
      </c>
      <c r="EG95" s="19" t="str">
        <f ca="1">IFERROR(__xludf.DUMMYFUNCTION("""COMPUTED_VALUE"""),"Присяжнюк М. О.")</f>
        <v>Присяжнюк М. О.</v>
      </c>
      <c r="EH95" s="19" t="str">
        <f ca="1">IFERROR(__xludf.DUMMYFUNCTION("""COMPUTED_VALUE"""),"За")</f>
        <v>За</v>
      </c>
      <c r="EI95" s="19">
        <f ca="1">IFERROR(__xludf.DUMMYFUNCTION("""COMPUTED_VALUE"""),64)</f>
        <v>64</v>
      </c>
      <c r="EJ95" s="19" t="str">
        <f ca="1">IFERROR(__xludf.DUMMYFUNCTION("""COMPUTED_VALUE"""),"Присяжнюк М. О.")</f>
        <v>Присяжнюк М. О.</v>
      </c>
      <c r="EK95" s="19" t="str">
        <f ca="1">IFERROR(__xludf.DUMMYFUNCTION("""COMPUTED_VALUE"""),"За")</f>
        <v>За</v>
      </c>
      <c r="EL95" s="19">
        <f ca="1">IFERROR(__xludf.DUMMYFUNCTION("""COMPUTED_VALUE"""),64)</f>
        <v>64</v>
      </c>
      <c r="EM95" s="19" t="str">
        <f ca="1">IFERROR(__xludf.DUMMYFUNCTION("""COMPUTED_VALUE"""),"Присяжнюк М. О.")</f>
        <v>Присяжнюк М. О.</v>
      </c>
      <c r="EN95" s="19" t="str">
        <f ca="1">IFERROR(__xludf.DUMMYFUNCTION("""COMPUTED_VALUE"""),"За")</f>
        <v>За</v>
      </c>
      <c r="EO95" s="19">
        <f ca="1">IFERROR(__xludf.DUMMYFUNCTION("""COMPUTED_VALUE"""),64)</f>
        <v>64</v>
      </c>
      <c r="EP95" s="19" t="str">
        <f ca="1">IFERROR(__xludf.DUMMYFUNCTION("""COMPUTED_VALUE"""),"Присяжнюк М. О.")</f>
        <v>Присяжнюк М. О.</v>
      </c>
      <c r="EQ95" s="19" t="str">
        <f ca="1">IFERROR(__xludf.DUMMYFUNCTION("""COMPUTED_VALUE"""),"За")</f>
        <v>За</v>
      </c>
      <c r="ER95" s="19">
        <f ca="1">IFERROR(__xludf.DUMMYFUNCTION("""COMPUTED_VALUE"""),64)</f>
        <v>64</v>
      </c>
      <c r="ES95" s="19" t="str">
        <f ca="1">IFERROR(__xludf.DUMMYFUNCTION("""COMPUTED_VALUE"""),"Присяжнюк М. О.")</f>
        <v>Присяжнюк М. О.</v>
      </c>
      <c r="ET95" s="19" t="str">
        <f ca="1">IFERROR(__xludf.DUMMYFUNCTION("""COMPUTED_VALUE"""),"Не голосував")</f>
        <v>Не голосував</v>
      </c>
      <c r="EU95" s="19">
        <f ca="1">IFERROR(__xludf.DUMMYFUNCTION("""COMPUTED_VALUE"""),64)</f>
        <v>64</v>
      </c>
      <c r="EV95" s="19" t="str">
        <f ca="1">IFERROR(__xludf.DUMMYFUNCTION("""COMPUTED_VALUE"""),"Присяжнюк М. О.")</f>
        <v>Присяжнюк М. О.</v>
      </c>
      <c r="EW95" s="19" t="str">
        <f ca="1">IFERROR(__xludf.DUMMYFUNCTION("""COMPUTED_VALUE"""),"За")</f>
        <v>За</v>
      </c>
      <c r="EX95" s="19">
        <f ca="1">IFERROR(__xludf.DUMMYFUNCTION("""COMPUTED_VALUE"""),64)</f>
        <v>64</v>
      </c>
      <c r="EY95" s="19" t="str">
        <f ca="1">IFERROR(__xludf.DUMMYFUNCTION("""COMPUTED_VALUE"""),"Присяжнюк М. О.")</f>
        <v>Присяжнюк М. О.</v>
      </c>
      <c r="EZ95" s="19" t="str">
        <f ca="1">IFERROR(__xludf.DUMMYFUNCTION("""COMPUTED_VALUE"""),"За")</f>
        <v>За</v>
      </c>
      <c r="FA95" s="19">
        <f ca="1">IFERROR(__xludf.DUMMYFUNCTION("""COMPUTED_VALUE"""),64)</f>
        <v>64</v>
      </c>
      <c r="FB95" s="19" t="str">
        <f ca="1">IFERROR(__xludf.DUMMYFUNCTION("""COMPUTED_VALUE"""),"Присяжнюк М. О.")</f>
        <v>Присяжнюк М. О.</v>
      </c>
      <c r="FC95" s="19" t="str">
        <f ca="1">IFERROR(__xludf.DUMMYFUNCTION("""COMPUTED_VALUE"""),"За")</f>
        <v>За</v>
      </c>
      <c r="FD95" s="19">
        <f ca="1">IFERROR(__xludf.DUMMYFUNCTION("""COMPUTED_VALUE"""),64)</f>
        <v>64</v>
      </c>
      <c r="FE95" s="19" t="str">
        <f ca="1">IFERROR(__xludf.DUMMYFUNCTION("""COMPUTED_VALUE"""),"Присяжнюк М. О.")</f>
        <v>Присяжнюк М. О.</v>
      </c>
      <c r="FF95" s="19" t="str">
        <f ca="1">IFERROR(__xludf.DUMMYFUNCTION("""COMPUTED_VALUE"""),"За")</f>
        <v>За</v>
      </c>
      <c r="FG95" s="19">
        <f ca="1">IFERROR(__xludf.DUMMYFUNCTION("""COMPUTED_VALUE"""),64)</f>
        <v>64</v>
      </c>
      <c r="FH95" s="19" t="str">
        <f ca="1">IFERROR(__xludf.DUMMYFUNCTION("""COMPUTED_VALUE"""),"Присяжнюк М. О.")</f>
        <v>Присяжнюк М. О.</v>
      </c>
      <c r="FI95" s="19" t="str">
        <f ca="1">IFERROR(__xludf.DUMMYFUNCTION("""COMPUTED_VALUE"""),"Не голосував")</f>
        <v>Не голосував</v>
      </c>
      <c r="FJ95" s="19">
        <f ca="1">IFERROR(__xludf.DUMMYFUNCTION("""COMPUTED_VALUE"""),64)</f>
        <v>64</v>
      </c>
      <c r="FK95" s="19" t="str">
        <f ca="1">IFERROR(__xludf.DUMMYFUNCTION("""COMPUTED_VALUE"""),"Присяжнюк М. О.")</f>
        <v>Присяжнюк М. О.</v>
      </c>
      <c r="FL95" s="19" t="str">
        <f ca="1">IFERROR(__xludf.DUMMYFUNCTION("""COMPUTED_VALUE"""),"За")</f>
        <v>За</v>
      </c>
      <c r="FM95" s="19">
        <f ca="1">IFERROR(__xludf.DUMMYFUNCTION("""COMPUTED_VALUE"""),64)</f>
        <v>64</v>
      </c>
      <c r="FN95" s="19" t="str">
        <f ca="1">IFERROR(__xludf.DUMMYFUNCTION("""COMPUTED_VALUE"""),"Присяжнюк М. О.")</f>
        <v>Присяжнюк М. О.</v>
      </c>
      <c r="FO95" s="19" t="str">
        <f ca="1">IFERROR(__xludf.DUMMYFUNCTION("""COMPUTED_VALUE"""),"За")</f>
        <v>За</v>
      </c>
      <c r="FP95" s="19">
        <f ca="1">IFERROR(__xludf.DUMMYFUNCTION("""COMPUTED_VALUE"""),64)</f>
        <v>64</v>
      </c>
      <c r="FQ95" s="19" t="str">
        <f ca="1">IFERROR(__xludf.DUMMYFUNCTION("""COMPUTED_VALUE"""),"Присяжнюк М. О.")</f>
        <v>Присяжнюк М. О.</v>
      </c>
      <c r="FR95" s="19" t="str">
        <f ca="1">IFERROR(__xludf.DUMMYFUNCTION("""COMPUTED_VALUE"""),"Не голосував")</f>
        <v>Не голосував</v>
      </c>
      <c r="FS95" s="19">
        <f ca="1">IFERROR(__xludf.DUMMYFUNCTION("""COMPUTED_VALUE"""),64)</f>
        <v>64</v>
      </c>
      <c r="FT95" s="19" t="str">
        <f ca="1">IFERROR(__xludf.DUMMYFUNCTION("""COMPUTED_VALUE"""),"Присяжнюк М. О.")</f>
        <v>Присяжнюк М. О.</v>
      </c>
      <c r="FU95" s="19" t="str">
        <f ca="1">IFERROR(__xludf.DUMMYFUNCTION("""COMPUTED_VALUE"""),"За")</f>
        <v>За</v>
      </c>
      <c r="FV95" s="19">
        <f ca="1">IFERROR(__xludf.DUMMYFUNCTION("""COMPUTED_VALUE"""),64)</f>
        <v>64</v>
      </c>
      <c r="FW95" s="19" t="str">
        <f ca="1">IFERROR(__xludf.DUMMYFUNCTION("""COMPUTED_VALUE"""),"Присяжнюк М. О.")</f>
        <v>Присяжнюк М. О.</v>
      </c>
      <c r="FX95" s="19" t="str">
        <f ca="1">IFERROR(__xludf.DUMMYFUNCTION("""COMPUTED_VALUE"""),"За")</f>
        <v>За</v>
      </c>
      <c r="FY95" s="19">
        <f ca="1">IFERROR(__xludf.DUMMYFUNCTION("""COMPUTED_VALUE"""),64)</f>
        <v>64</v>
      </c>
      <c r="FZ95" s="19" t="str">
        <f ca="1">IFERROR(__xludf.DUMMYFUNCTION("""COMPUTED_VALUE"""),"Присяжнюк М. О.")</f>
        <v>Присяжнюк М. О.</v>
      </c>
      <c r="GA95" s="19" t="str">
        <f ca="1">IFERROR(__xludf.DUMMYFUNCTION("""COMPUTED_VALUE"""),"Проти")</f>
        <v>Проти</v>
      </c>
      <c r="GB95" s="19">
        <f ca="1">IFERROR(__xludf.DUMMYFUNCTION("""COMPUTED_VALUE"""),64)</f>
        <v>64</v>
      </c>
      <c r="GC95" s="19" t="str">
        <f ca="1">IFERROR(__xludf.DUMMYFUNCTION("""COMPUTED_VALUE"""),"Присяжнюк М. О.")</f>
        <v>Присяжнюк М. О.</v>
      </c>
      <c r="GD95" s="19" t="str">
        <f ca="1">IFERROR(__xludf.DUMMYFUNCTION("""COMPUTED_VALUE"""),"За")</f>
        <v>За</v>
      </c>
      <c r="GE95" s="19">
        <f ca="1">IFERROR(__xludf.DUMMYFUNCTION("""COMPUTED_VALUE"""),64)</f>
        <v>64</v>
      </c>
      <c r="GF95" s="19" t="str">
        <f ca="1">IFERROR(__xludf.DUMMYFUNCTION("""COMPUTED_VALUE"""),"Присяжнюк М. О.")</f>
        <v>Присяжнюк М. О.</v>
      </c>
      <c r="GG95" s="19" t="str">
        <f ca="1">IFERROR(__xludf.DUMMYFUNCTION("""COMPUTED_VALUE"""),"За")</f>
        <v>За</v>
      </c>
      <c r="GH95" s="19">
        <f ca="1">IFERROR(__xludf.DUMMYFUNCTION("""COMPUTED_VALUE"""),64)</f>
        <v>64</v>
      </c>
      <c r="GI95" s="19" t="str">
        <f ca="1">IFERROR(__xludf.DUMMYFUNCTION("""COMPUTED_VALUE"""),"Присяжнюк М. О.")</f>
        <v>Присяжнюк М. О.</v>
      </c>
      <c r="GJ95" s="19" t="str">
        <f ca="1">IFERROR(__xludf.DUMMYFUNCTION("""COMPUTED_VALUE"""),"За")</f>
        <v>За</v>
      </c>
      <c r="GK95" s="19">
        <f ca="1">IFERROR(__xludf.DUMMYFUNCTION("""COMPUTED_VALUE"""),64)</f>
        <v>64</v>
      </c>
      <c r="GL95" s="19" t="str">
        <f ca="1">IFERROR(__xludf.DUMMYFUNCTION("""COMPUTED_VALUE"""),"Присяжнюк М. О.")</f>
        <v>Присяжнюк М. О.</v>
      </c>
      <c r="GM95" s="19" t="str">
        <f ca="1">IFERROR(__xludf.DUMMYFUNCTION("""COMPUTED_VALUE"""),"За")</f>
        <v>За</v>
      </c>
      <c r="GN95" s="19">
        <f ca="1">IFERROR(__xludf.DUMMYFUNCTION("""COMPUTED_VALUE"""),64)</f>
        <v>64</v>
      </c>
      <c r="GO95" s="19" t="str">
        <f ca="1">IFERROR(__xludf.DUMMYFUNCTION("""COMPUTED_VALUE"""),"Присяжнюк М. О.")</f>
        <v>Присяжнюк М. О.</v>
      </c>
      <c r="GP95" s="19" t="str">
        <f ca="1">IFERROR(__xludf.DUMMYFUNCTION("""COMPUTED_VALUE"""),"За")</f>
        <v>За</v>
      </c>
      <c r="GQ95" s="19">
        <f ca="1">IFERROR(__xludf.DUMMYFUNCTION("""COMPUTED_VALUE"""),64)</f>
        <v>64</v>
      </c>
      <c r="GR95" s="19" t="str">
        <f ca="1">IFERROR(__xludf.DUMMYFUNCTION("""COMPUTED_VALUE"""),"Присяжнюк М. О.")</f>
        <v>Присяжнюк М. О.</v>
      </c>
      <c r="GS95" s="19" t="str">
        <f ca="1">IFERROR(__xludf.DUMMYFUNCTION("""COMPUTED_VALUE"""),"За")</f>
        <v>За</v>
      </c>
      <c r="GT95" s="19">
        <f ca="1">IFERROR(__xludf.DUMMYFUNCTION("""COMPUTED_VALUE"""),64)</f>
        <v>64</v>
      </c>
      <c r="GU95" s="19" t="str">
        <f ca="1">IFERROR(__xludf.DUMMYFUNCTION("""COMPUTED_VALUE"""),"Присяжнюк М. О.")</f>
        <v>Присяжнюк М. О.</v>
      </c>
      <c r="GV95" s="19" t="str">
        <f ca="1">IFERROR(__xludf.DUMMYFUNCTION("""COMPUTED_VALUE"""),"За")</f>
        <v>За</v>
      </c>
      <c r="GW95" s="19">
        <f ca="1">IFERROR(__xludf.DUMMYFUNCTION("""COMPUTED_VALUE"""),64)</f>
        <v>64</v>
      </c>
      <c r="GX95" s="19" t="str">
        <f ca="1">IFERROR(__xludf.DUMMYFUNCTION("""COMPUTED_VALUE"""),"Присяжнюк М. О.")</f>
        <v>Присяжнюк М. О.</v>
      </c>
      <c r="GY95" s="19" t="str">
        <f ca="1">IFERROR(__xludf.DUMMYFUNCTION("""COMPUTED_VALUE"""),"За")</f>
        <v>За</v>
      </c>
      <c r="GZ95" s="19">
        <f ca="1">IFERROR(__xludf.DUMMYFUNCTION("""COMPUTED_VALUE"""),64)</f>
        <v>64</v>
      </c>
      <c r="HA95" s="19" t="str">
        <f ca="1">IFERROR(__xludf.DUMMYFUNCTION("""COMPUTED_VALUE"""),"Присяжнюк М. О.")</f>
        <v>Присяжнюк М. О.</v>
      </c>
      <c r="HB95" s="19" t="str">
        <f ca="1">IFERROR(__xludf.DUMMYFUNCTION("""COMPUTED_VALUE"""),"За")</f>
        <v>За</v>
      </c>
      <c r="HC95" s="19">
        <f ca="1">IFERROR(__xludf.DUMMYFUNCTION("""COMPUTED_VALUE"""),64)</f>
        <v>64</v>
      </c>
      <c r="HD95" s="19" t="str">
        <f ca="1">IFERROR(__xludf.DUMMYFUNCTION("""COMPUTED_VALUE"""),"Присяжнюк М. О.")</f>
        <v>Присяжнюк М. О.</v>
      </c>
      <c r="HE95" s="19" t="str">
        <f ca="1">IFERROR(__xludf.DUMMYFUNCTION("""COMPUTED_VALUE"""),"За")</f>
        <v>За</v>
      </c>
      <c r="HF95" s="19">
        <f ca="1">IFERROR(__xludf.DUMMYFUNCTION("""COMPUTED_VALUE"""),64)</f>
        <v>64</v>
      </c>
      <c r="HG95" s="19" t="str">
        <f ca="1">IFERROR(__xludf.DUMMYFUNCTION("""COMPUTED_VALUE"""),"Присяжнюк М. О.")</f>
        <v>Присяжнюк М. О.</v>
      </c>
      <c r="HH95" s="19" t="str">
        <f ca="1">IFERROR(__xludf.DUMMYFUNCTION("""COMPUTED_VALUE"""),"За")</f>
        <v>За</v>
      </c>
      <c r="HI95" s="19">
        <f ca="1">IFERROR(__xludf.DUMMYFUNCTION("""COMPUTED_VALUE"""),64)</f>
        <v>64</v>
      </c>
      <c r="HJ95" s="19" t="str">
        <f ca="1">IFERROR(__xludf.DUMMYFUNCTION("""COMPUTED_VALUE"""),"Присяжнюк М. О.")</f>
        <v>Присяжнюк М. О.</v>
      </c>
      <c r="HK95" s="19" t="str">
        <f ca="1">IFERROR(__xludf.DUMMYFUNCTION("""COMPUTED_VALUE"""),"За")</f>
        <v>За</v>
      </c>
      <c r="HL95" s="19">
        <f ca="1">IFERROR(__xludf.DUMMYFUNCTION("""COMPUTED_VALUE"""),64)</f>
        <v>64</v>
      </c>
      <c r="HM95" s="19" t="str">
        <f ca="1">IFERROR(__xludf.DUMMYFUNCTION("""COMPUTED_VALUE"""),"Присяжнюк М. О.")</f>
        <v>Присяжнюк М. О.</v>
      </c>
      <c r="HN95" s="19" t="str">
        <f ca="1">IFERROR(__xludf.DUMMYFUNCTION("""COMPUTED_VALUE"""),"Не голосував")</f>
        <v>Не голосував</v>
      </c>
      <c r="HO95" s="19">
        <f ca="1">IFERROR(__xludf.DUMMYFUNCTION("""COMPUTED_VALUE"""),64)</f>
        <v>64</v>
      </c>
      <c r="HP95" s="19" t="str">
        <f ca="1">IFERROR(__xludf.DUMMYFUNCTION("""COMPUTED_VALUE"""),"Присяжнюк М. О.")</f>
        <v>Присяжнюк М. О.</v>
      </c>
      <c r="HQ95" s="19" t="str">
        <f ca="1">IFERROR(__xludf.DUMMYFUNCTION("""COMPUTED_VALUE"""),"За")</f>
        <v>За</v>
      </c>
      <c r="HR95" s="19">
        <f ca="1">IFERROR(__xludf.DUMMYFUNCTION("""COMPUTED_VALUE"""),64)</f>
        <v>64</v>
      </c>
      <c r="HS95" s="19" t="str">
        <f ca="1">IFERROR(__xludf.DUMMYFUNCTION("""COMPUTED_VALUE"""),"Присяжнюк М. О.")</f>
        <v>Присяжнюк М. О.</v>
      </c>
      <c r="HT95" s="19" t="str">
        <f ca="1">IFERROR(__xludf.DUMMYFUNCTION("""COMPUTED_VALUE"""),"Не голосував")</f>
        <v>Не голосував</v>
      </c>
      <c r="HU95" s="19">
        <f ca="1">IFERROR(__xludf.DUMMYFUNCTION("""COMPUTED_VALUE"""),64)</f>
        <v>64</v>
      </c>
      <c r="HV95" s="19" t="str">
        <f ca="1">IFERROR(__xludf.DUMMYFUNCTION("""COMPUTED_VALUE"""),"Присяжнюк М. О.")</f>
        <v>Присяжнюк М. О.</v>
      </c>
      <c r="HW95" s="19" t="str">
        <f ca="1">IFERROR(__xludf.DUMMYFUNCTION("""COMPUTED_VALUE"""),"За")</f>
        <v>За</v>
      </c>
      <c r="HX95" s="19">
        <f ca="1">IFERROR(__xludf.DUMMYFUNCTION("""COMPUTED_VALUE"""),64)</f>
        <v>64</v>
      </c>
      <c r="HY95" s="19" t="str">
        <f ca="1">IFERROR(__xludf.DUMMYFUNCTION("""COMPUTED_VALUE"""),"Присяжнюк М. О.")</f>
        <v>Присяжнюк М. О.</v>
      </c>
      <c r="HZ95" s="19" t="str">
        <f ca="1">IFERROR(__xludf.DUMMYFUNCTION("""COMPUTED_VALUE"""),"За")</f>
        <v>За</v>
      </c>
      <c r="IA95" s="19">
        <f ca="1">IFERROR(__xludf.DUMMYFUNCTION("""COMPUTED_VALUE"""),64)</f>
        <v>64</v>
      </c>
      <c r="IB95" s="19" t="str">
        <f ca="1">IFERROR(__xludf.DUMMYFUNCTION("""COMPUTED_VALUE"""),"Присяжнюк М. О.")</f>
        <v>Присяжнюк М. О.</v>
      </c>
      <c r="IC95" s="19" t="str">
        <f ca="1">IFERROR(__xludf.DUMMYFUNCTION("""COMPUTED_VALUE"""),"За")</f>
        <v>За</v>
      </c>
      <c r="ID95" s="19">
        <f ca="1">IFERROR(__xludf.DUMMYFUNCTION("""COMPUTED_VALUE"""),64)</f>
        <v>64</v>
      </c>
      <c r="IE95" s="19" t="str">
        <f ca="1">IFERROR(__xludf.DUMMYFUNCTION("""COMPUTED_VALUE"""),"Присяжнюк М. О.")</f>
        <v>Присяжнюк М. О.</v>
      </c>
      <c r="IF95" s="19" t="str">
        <f ca="1">IFERROR(__xludf.DUMMYFUNCTION("""COMPUTED_VALUE"""),"За")</f>
        <v>За</v>
      </c>
      <c r="IG95" s="19">
        <f ca="1">IFERROR(__xludf.DUMMYFUNCTION("""COMPUTED_VALUE"""),64)</f>
        <v>64</v>
      </c>
      <c r="IH95" s="19" t="str">
        <f ca="1">IFERROR(__xludf.DUMMYFUNCTION("""COMPUTED_VALUE"""),"Присяжнюк М. О.")</f>
        <v>Присяжнюк М. О.</v>
      </c>
      <c r="II95" s="19" t="str">
        <f ca="1">IFERROR(__xludf.DUMMYFUNCTION("""COMPUTED_VALUE"""),"За")</f>
        <v>За</v>
      </c>
      <c r="IJ95" s="19">
        <f ca="1">IFERROR(__xludf.DUMMYFUNCTION("""COMPUTED_VALUE"""),64)</f>
        <v>64</v>
      </c>
      <c r="IK95" s="19" t="str">
        <f ca="1">IFERROR(__xludf.DUMMYFUNCTION("""COMPUTED_VALUE"""),"Присяжнюк М. О.")</f>
        <v>Присяжнюк М. О.</v>
      </c>
      <c r="IL95" s="19" t="str">
        <f ca="1">IFERROR(__xludf.DUMMYFUNCTION("""COMPUTED_VALUE"""),"За")</f>
        <v>За</v>
      </c>
      <c r="IM95" s="19">
        <f ca="1">IFERROR(__xludf.DUMMYFUNCTION("""COMPUTED_VALUE"""),64)</f>
        <v>64</v>
      </c>
      <c r="IN95" s="19" t="str">
        <f ca="1">IFERROR(__xludf.DUMMYFUNCTION("""COMPUTED_VALUE"""),"Присяжнюк М. О.")</f>
        <v>Присяжнюк М. О.</v>
      </c>
      <c r="IO95" s="19" t="str">
        <f ca="1">IFERROR(__xludf.DUMMYFUNCTION("""COMPUTED_VALUE"""),"За")</f>
        <v>За</v>
      </c>
      <c r="IP95" s="19">
        <f ca="1">IFERROR(__xludf.DUMMYFUNCTION("""COMPUTED_VALUE"""),64)</f>
        <v>64</v>
      </c>
      <c r="IQ95" s="19" t="str">
        <f ca="1">IFERROR(__xludf.DUMMYFUNCTION("""COMPUTED_VALUE"""),"Присяжнюк М. О.")</f>
        <v>Присяжнюк М. О.</v>
      </c>
      <c r="IR95" s="19" t="str">
        <f ca="1">IFERROR(__xludf.DUMMYFUNCTION("""COMPUTED_VALUE"""),"За")</f>
        <v>За</v>
      </c>
      <c r="IS95" s="19">
        <f ca="1">IFERROR(__xludf.DUMMYFUNCTION("""COMPUTED_VALUE"""),64)</f>
        <v>64</v>
      </c>
      <c r="IT95" s="19" t="str">
        <f ca="1">IFERROR(__xludf.DUMMYFUNCTION("""COMPUTED_VALUE"""),"Присяжнюк М. О.")</f>
        <v>Присяжнюк М. О.</v>
      </c>
      <c r="IU95" s="19" t="str">
        <f ca="1">IFERROR(__xludf.DUMMYFUNCTION("""COMPUTED_VALUE"""),"За")</f>
        <v>За</v>
      </c>
      <c r="IV95" s="19">
        <f ca="1">IFERROR(__xludf.DUMMYFUNCTION("""COMPUTED_VALUE"""),64)</f>
        <v>64</v>
      </c>
      <c r="IW95" s="19" t="str">
        <f ca="1">IFERROR(__xludf.DUMMYFUNCTION("""COMPUTED_VALUE"""),"Присяжнюк М. О.")</f>
        <v>Присяжнюк М. О.</v>
      </c>
      <c r="IX95" s="19" t="str">
        <f ca="1">IFERROR(__xludf.DUMMYFUNCTION("""COMPUTED_VALUE"""),"За")</f>
        <v>За</v>
      </c>
      <c r="IY95" s="19">
        <f ca="1">IFERROR(__xludf.DUMMYFUNCTION("""COMPUTED_VALUE"""),64)</f>
        <v>64</v>
      </c>
      <c r="IZ95" s="19" t="str">
        <f ca="1">IFERROR(__xludf.DUMMYFUNCTION("""COMPUTED_VALUE"""),"Присяжнюк М. О.")</f>
        <v>Присяжнюк М. О.</v>
      </c>
      <c r="JA95" s="19" t="str">
        <f ca="1">IFERROR(__xludf.DUMMYFUNCTION("""COMPUTED_VALUE"""),"За")</f>
        <v>За</v>
      </c>
      <c r="JB95" s="19">
        <f ca="1">IFERROR(__xludf.DUMMYFUNCTION("""COMPUTED_VALUE"""),64)</f>
        <v>64</v>
      </c>
      <c r="JC95" s="19" t="str">
        <f ca="1">IFERROR(__xludf.DUMMYFUNCTION("""COMPUTED_VALUE"""),"Присяжнюк М. О.")</f>
        <v>Присяжнюк М. О.</v>
      </c>
      <c r="JD95" s="19" t="str">
        <f ca="1">IFERROR(__xludf.DUMMYFUNCTION("""COMPUTED_VALUE"""),"За")</f>
        <v>За</v>
      </c>
      <c r="JE95" s="19">
        <f ca="1">IFERROR(__xludf.DUMMYFUNCTION("""COMPUTED_VALUE"""),64)</f>
        <v>64</v>
      </c>
      <c r="JF95" s="19" t="str">
        <f ca="1">IFERROR(__xludf.DUMMYFUNCTION("""COMPUTED_VALUE"""),"Присяжнюк М. О.")</f>
        <v>Присяжнюк М. О.</v>
      </c>
      <c r="JG95" s="19" t="str">
        <f ca="1">IFERROR(__xludf.DUMMYFUNCTION("""COMPUTED_VALUE"""),"За")</f>
        <v>За</v>
      </c>
      <c r="JH95" s="19">
        <f ca="1">IFERROR(__xludf.DUMMYFUNCTION("""COMPUTED_VALUE"""),64)</f>
        <v>64</v>
      </c>
      <c r="JI95" s="19" t="str">
        <f ca="1">IFERROR(__xludf.DUMMYFUNCTION("""COMPUTED_VALUE"""),"Присяжнюк М. О.")</f>
        <v>Присяжнюк М. О.</v>
      </c>
      <c r="JJ95" s="19" t="str">
        <f ca="1">IFERROR(__xludf.DUMMYFUNCTION("""COMPUTED_VALUE"""),"За")</f>
        <v>За</v>
      </c>
      <c r="JK95" s="19">
        <f ca="1">IFERROR(__xludf.DUMMYFUNCTION("""COMPUTED_VALUE"""),64)</f>
        <v>64</v>
      </c>
      <c r="JL95" s="19" t="str">
        <f ca="1">IFERROR(__xludf.DUMMYFUNCTION("""COMPUTED_VALUE"""),"Присяжнюк М. О.")</f>
        <v>Присяжнюк М. О.</v>
      </c>
      <c r="JM95" s="19" t="str">
        <f ca="1">IFERROR(__xludf.DUMMYFUNCTION("""COMPUTED_VALUE"""),"За")</f>
        <v>За</v>
      </c>
      <c r="JN95" s="19">
        <f ca="1">IFERROR(__xludf.DUMMYFUNCTION("""COMPUTED_VALUE"""),64)</f>
        <v>64</v>
      </c>
      <c r="JO95" s="19" t="str">
        <f ca="1">IFERROR(__xludf.DUMMYFUNCTION("""COMPUTED_VALUE"""),"Присяжнюк М. О.")</f>
        <v>Присяжнюк М. О.</v>
      </c>
      <c r="JP95" s="19" t="str">
        <f ca="1">IFERROR(__xludf.DUMMYFUNCTION("""COMPUTED_VALUE"""),"За")</f>
        <v>За</v>
      </c>
      <c r="JQ95" s="19">
        <f ca="1">IFERROR(__xludf.DUMMYFUNCTION("""COMPUTED_VALUE"""),64)</f>
        <v>64</v>
      </c>
      <c r="JR95" s="19" t="str">
        <f ca="1">IFERROR(__xludf.DUMMYFUNCTION("""COMPUTED_VALUE"""),"Присяжнюк М. О.")</f>
        <v>Присяжнюк М. О.</v>
      </c>
      <c r="JS95" s="19" t="str">
        <f ca="1">IFERROR(__xludf.DUMMYFUNCTION("""COMPUTED_VALUE"""),"За")</f>
        <v>За</v>
      </c>
      <c r="JT95" s="19">
        <f ca="1">IFERROR(__xludf.DUMMYFUNCTION("""COMPUTED_VALUE"""),64)</f>
        <v>64</v>
      </c>
      <c r="JU95" s="19" t="str">
        <f ca="1">IFERROR(__xludf.DUMMYFUNCTION("""COMPUTED_VALUE"""),"Присяжнюк М. О.")</f>
        <v>Присяжнюк М. О.</v>
      </c>
      <c r="JV95" s="19" t="str">
        <f ca="1">IFERROR(__xludf.DUMMYFUNCTION("""COMPUTED_VALUE"""),"За")</f>
        <v>За</v>
      </c>
      <c r="JW95" s="19">
        <f ca="1">IFERROR(__xludf.DUMMYFUNCTION("""COMPUTED_VALUE"""),64)</f>
        <v>64</v>
      </c>
      <c r="JX95" s="19" t="str">
        <f ca="1">IFERROR(__xludf.DUMMYFUNCTION("""COMPUTED_VALUE"""),"Присяжнюк М. О.")</f>
        <v>Присяжнюк М. О.</v>
      </c>
      <c r="JY95" s="19" t="str">
        <f ca="1">IFERROR(__xludf.DUMMYFUNCTION("""COMPUTED_VALUE"""),"За")</f>
        <v>За</v>
      </c>
      <c r="JZ95" s="19">
        <f ca="1">IFERROR(__xludf.DUMMYFUNCTION("""COMPUTED_VALUE"""),64)</f>
        <v>64</v>
      </c>
      <c r="KA95" s="19" t="str">
        <f ca="1">IFERROR(__xludf.DUMMYFUNCTION("""COMPUTED_VALUE"""),"Присяжнюк М. О.")</f>
        <v>Присяжнюк М. О.</v>
      </c>
      <c r="KB95" s="19" t="str">
        <f ca="1">IFERROR(__xludf.DUMMYFUNCTION("""COMPUTED_VALUE"""),"За")</f>
        <v>За</v>
      </c>
      <c r="KC95" s="19">
        <f ca="1">IFERROR(__xludf.DUMMYFUNCTION("""COMPUTED_VALUE"""),64)</f>
        <v>64</v>
      </c>
      <c r="KD95" s="19" t="str">
        <f ca="1">IFERROR(__xludf.DUMMYFUNCTION("""COMPUTED_VALUE"""),"Присяжнюк М. О.")</f>
        <v>Присяжнюк М. О.</v>
      </c>
      <c r="KE95" s="19" t="str">
        <f ca="1">IFERROR(__xludf.DUMMYFUNCTION("""COMPUTED_VALUE"""),"За")</f>
        <v>За</v>
      </c>
      <c r="KF95" s="19">
        <f ca="1">IFERROR(__xludf.DUMMYFUNCTION("""COMPUTED_VALUE"""),64)</f>
        <v>64</v>
      </c>
      <c r="KG95" s="19" t="str">
        <f ca="1">IFERROR(__xludf.DUMMYFUNCTION("""COMPUTED_VALUE"""),"Присяжнюк М. О.")</f>
        <v>Присяжнюк М. О.</v>
      </c>
      <c r="KH95" s="19" t="str">
        <f ca="1">IFERROR(__xludf.DUMMYFUNCTION("""COMPUTED_VALUE"""),"За")</f>
        <v>За</v>
      </c>
      <c r="KI95" s="19">
        <f ca="1">IFERROR(__xludf.DUMMYFUNCTION("""COMPUTED_VALUE"""),64)</f>
        <v>64</v>
      </c>
      <c r="KJ95" s="19" t="str">
        <f ca="1">IFERROR(__xludf.DUMMYFUNCTION("""COMPUTED_VALUE"""),"Присяжнюк М. О.")</f>
        <v>Присяжнюк М. О.</v>
      </c>
      <c r="KK95" s="19" t="str">
        <f ca="1">IFERROR(__xludf.DUMMYFUNCTION("""COMPUTED_VALUE"""),"За")</f>
        <v>За</v>
      </c>
      <c r="KL95" s="19">
        <f ca="1">IFERROR(__xludf.DUMMYFUNCTION("""COMPUTED_VALUE"""),64)</f>
        <v>64</v>
      </c>
      <c r="KM95" s="19" t="str">
        <f ca="1">IFERROR(__xludf.DUMMYFUNCTION("""COMPUTED_VALUE"""),"Присяжнюк М. О.")</f>
        <v>Присяжнюк М. О.</v>
      </c>
      <c r="KN95" s="19" t="str">
        <f ca="1">IFERROR(__xludf.DUMMYFUNCTION("""COMPUTED_VALUE"""),"За")</f>
        <v>За</v>
      </c>
      <c r="KO95" s="19">
        <f ca="1">IFERROR(__xludf.DUMMYFUNCTION("""COMPUTED_VALUE"""),64)</f>
        <v>64</v>
      </c>
      <c r="KP95" s="19" t="str">
        <f ca="1">IFERROR(__xludf.DUMMYFUNCTION("""COMPUTED_VALUE"""),"Присяжнюк М. О.")</f>
        <v>Присяжнюк М. О.</v>
      </c>
      <c r="KQ95" s="19" t="str">
        <f ca="1">IFERROR(__xludf.DUMMYFUNCTION("""COMPUTED_VALUE"""),"За")</f>
        <v>За</v>
      </c>
      <c r="KR95" s="19">
        <f ca="1">IFERROR(__xludf.DUMMYFUNCTION("""COMPUTED_VALUE"""),64)</f>
        <v>64</v>
      </c>
      <c r="KS95" s="19" t="str">
        <f ca="1">IFERROR(__xludf.DUMMYFUNCTION("""COMPUTED_VALUE"""),"Присяжнюк М. О.")</f>
        <v>Присяжнюк М. О.</v>
      </c>
      <c r="KT95" s="19" t="str">
        <f ca="1">IFERROR(__xludf.DUMMYFUNCTION("""COMPUTED_VALUE"""),"За")</f>
        <v>За</v>
      </c>
      <c r="KU95" s="19">
        <f ca="1">IFERROR(__xludf.DUMMYFUNCTION("""COMPUTED_VALUE"""),64)</f>
        <v>64</v>
      </c>
      <c r="KV95" s="19" t="str">
        <f ca="1">IFERROR(__xludf.DUMMYFUNCTION("""COMPUTED_VALUE"""),"Присяжнюк М. О.")</f>
        <v>Присяжнюк М. О.</v>
      </c>
      <c r="KW95" s="19" t="str">
        <f ca="1">IFERROR(__xludf.DUMMYFUNCTION("""COMPUTED_VALUE"""),"За")</f>
        <v>За</v>
      </c>
      <c r="KX95" s="19">
        <f ca="1">IFERROR(__xludf.DUMMYFUNCTION("""COMPUTED_VALUE"""),64)</f>
        <v>64</v>
      </c>
      <c r="KY95" s="19" t="str">
        <f ca="1">IFERROR(__xludf.DUMMYFUNCTION("""COMPUTED_VALUE"""),"Присяжнюк М. О.")</f>
        <v>Присяжнюк М. О.</v>
      </c>
      <c r="KZ95" s="19" t="str">
        <f ca="1">IFERROR(__xludf.DUMMYFUNCTION("""COMPUTED_VALUE"""),"За")</f>
        <v>За</v>
      </c>
      <c r="LA95" s="19">
        <f ca="1">IFERROR(__xludf.DUMMYFUNCTION("""COMPUTED_VALUE"""),64)</f>
        <v>64</v>
      </c>
      <c r="LB95" s="19" t="str">
        <f ca="1">IFERROR(__xludf.DUMMYFUNCTION("""COMPUTED_VALUE"""),"Присяжнюк М. О.")</f>
        <v>Присяжнюк М. О.</v>
      </c>
      <c r="LC95" s="19" t="str">
        <f ca="1">IFERROR(__xludf.DUMMYFUNCTION("""COMPUTED_VALUE"""),"За")</f>
        <v>За</v>
      </c>
      <c r="LD95" s="19">
        <f ca="1">IFERROR(__xludf.DUMMYFUNCTION("""COMPUTED_VALUE"""),64)</f>
        <v>64</v>
      </c>
      <c r="LE95" s="19" t="str">
        <f ca="1">IFERROR(__xludf.DUMMYFUNCTION("""COMPUTED_VALUE"""),"Присяжнюк М. О.")</f>
        <v>Присяжнюк М. О.</v>
      </c>
      <c r="LF95" s="19" t="str">
        <f ca="1">IFERROR(__xludf.DUMMYFUNCTION("""COMPUTED_VALUE"""),"За")</f>
        <v>За</v>
      </c>
      <c r="LG95" s="19">
        <f ca="1">IFERROR(__xludf.DUMMYFUNCTION("""COMPUTED_VALUE"""),64)</f>
        <v>64</v>
      </c>
      <c r="LH95" s="19" t="str">
        <f ca="1">IFERROR(__xludf.DUMMYFUNCTION("""COMPUTED_VALUE"""),"Присяжнюк М. О.")</f>
        <v>Присяжнюк М. О.</v>
      </c>
      <c r="LI95" s="19" t="str">
        <f ca="1">IFERROR(__xludf.DUMMYFUNCTION("""COMPUTED_VALUE"""),"За")</f>
        <v>За</v>
      </c>
      <c r="LJ95" s="19">
        <f ca="1">IFERROR(__xludf.DUMMYFUNCTION("""COMPUTED_VALUE"""),64)</f>
        <v>64</v>
      </c>
      <c r="LK95" s="19" t="str">
        <f ca="1">IFERROR(__xludf.DUMMYFUNCTION("""COMPUTED_VALUE"""),"Присяжнюк М. О.")</f>
        <v>Присяжнюк М. О.</v>
      </c>
      <c r="LL95" s="19" t="str">
        <f ca="1">IFERROR(__xludf.DUMMYFUNCTION("""COMPUTED_VALUE"""),"За")</f>
        <v>За</v>
      </c>
      <c r="LM95" s="19">
        <f ca="1">IFERROR(__xludf.DUMMYFUNCTION("""COMPUTED_VALUE"""),64)</f>
        <v>64</v>
      </c>
      <c r="LN95" s="19" t="str">
        <f ca="1">IFERROR(__xludf.DUMMYFUNCTION("""COMPUTED_VALUE"""),"Присяжнюк М. О.")</f>
        <v>Присяжнюк М. О.</v>
      </c>
      <c r="LO95" s="19" t="str">
        <f ca="1">IFERROR(__xludf.DUMMYFUNCTION("""COMPUTED_VALUE"""),"За")</f>
        <v>За</v>
      </c>
      <c r="LP95" s="19">
        <f ca="1">IFERROR(__xludf.DUMMYFUNCTION("""COMPUTED_VALUE"""),64)</f>
        <v>64</v>
      </c>
      <c r="LQ95" s="19" t="str">
        <f ca="1">IFERROR(__xludf.DUMMYFUNCTION("""COMPUTED_VALUE"""),"Присяжнюк М. О.")</f>
        <v>Присяжнюк М. О.</v>
      </c>
      <c r="LR95" s="19" t="str">
        <f ca="1">IFERROR(__xludf.DUMMYFUNCTION("""COMPUTED_VALUE"""),"За")</f>
        <v>За</v>
      </c>
      <c r="LS95" s="19">
        <f ca="1">IFERROR(__xludf.DUMMYFUNCTION("""COMPUTED_VALUE"""),64)</f>
        <v>64</v>
      </c>
      <c r="LT95" s="19" t="str">
        <f ca="1">IFERROR(__xludf.DUMMYFUNCTION("""COMPUTED_VALUE"""),"Присяжнюк М. О.")</f>
        <v>Присяжнюк М. О.</v>
      </c>
      <c r="LU95" s="19" t="str">
        <f ca="1">IFERROR(__xludf.DUMMYFUNCTION("""COMPUTED_VALUE"""),"За")</f>
        <v>За</v>
      </c>
      <c r="LV95" s="19">
        <f ca="1">IFERROR(__xludf.DUMMYFUNCTION("""COMPUTED_VALUE"""),64)</f>
        <v>64</v>
      </c>
      <c r="LW95" s="19" t="str">
        <f ca="1">IFERROR(__xludf.DUMMYFUNCTION("""COMPUTED_VALUE"""),"Присяжнюк М. О.")</f>
        <v>Присяжнюк М. О.</v>
      </c>
      <c r="LX95" s="19" t="str">
        <f ca="1">IFERROR(__xludf.DUMMYFUNCTION("""COMPUTED_VALUE"""),"Не голосував")</f>
        <v>Не голосував</v>
      </c>
      <c r="LY95" s="19">
        <f ca="1">IFERROR(__xludf.DUMMYFUNCTION("""COMPUTED_VALUE"""),64)</f>
        <v>64</v>
      </c>
      <c r="LZ95" s="19" t="str">
        <f ca="1">IFERROR(__xludf.DUMMYFUNCTION("""COMPUTED_VALUE"""),"Присяжнюк М. О.")</f>
        <v>Присяжнюк М. О.</v>
      </c>
      <c r="MA95" s="19" t="str">
        <f ca="1">IFERROR(__xludf.DUMMYFUNCTION("""COMPUTED_VALUE"""),"За")</f>
        <v>За</v>
      </c>
      <c r="MB95" s="19">
        <f ca="1">IFERROR(__xludf.DUMMYFUNCTION("""COMPUTED_VALUE"""),64)</f>
        <v>64</v>
      </c>
      <c r="MC95" s="19" t="str">
        <f ca="1">IFERROR(__xludf.DUMMYFUNCTION("""COMPUTED_VALUE"""),"Присяжнюк М. О.")</f>
        <v>Присяжнюк М. О.</v>
      </c>
      <c r="MD95" s="19" t="str">
        <f ca="1">IFERROR(__xludf.DUMMYFUNCTION("""COMPUTED_VALUE"""),"За")</f>
        <v>За</v>
      </c>
      <c r="ME95" s="19">
        <f ca="1">IFERROR(__xludf.DUMMYFUNCTION("""COMPUTED_VALUE"""),64)</f>
        <v>64</v>
      </c>
      <c r="MF95" s="19" t="str">
        <f ca="1">IFERROR(__xludf.DUMMYFUNCTION("""COMPUTED_VALUE"""),"Присяжнюк М. О.")</f>
        <v>Присяжнюк М. О.</v>
      </c>
      <c r="MG95" s="19" t="str">
        <f ca="1">IFERROR(__xludf.DUMMYFUNCTION("""COMPUTED_VALUE"""),"За")</f>
        <v>За</v>
      </c>
      <c r="MH95" s="19">
        <f ca="1">IFERROR(__xludf.DUMMYFUNCTION("""COMPUTED_VALUE"""),64)</f>
        <v>64</v>
      </c>
      <c r="MI95" s="19" t="str">
        <f ca="1">IFERROR(__xludf.DUMMYFUNCTION("""COMPUTED_VALUE"""),"Присяжнюк М. О.")</f>
        <v>Присяжнюк М. О.</v>
      </c>
      <c r="MJ95" s="19" t="str">
        <f ca="1">IFERROR(__xludf.DUMMYFUNCTION("""COMPUTED_VALUE"""),"За")</f>
        <v>За</v>
      </c>
      <c r="MK95" s="19">
        <f ca="1">IFERROR(__xludf.DUMMYFUNCTION("""COMPUTED_VALUE"""),64)</f>
        <v>64</v>
      </c>
      <c r="ML95" s="19" t="str">
        <f ca="1">IFERROR(__xludf.DUMMYFUNCTION("""COMPUTED_VALUE"""),"Присяжнюк М. О.")</f>
        <v>Присяжнюк М. О.</v>
      </c>
      <c r="MM95" s="19" t="str">
        <f ca="1">IFERROR(__xludf.DUMMYFUNCTION("""COMPUTED_VALUE"""),"За")</f>
        <v>За</v>
      </c>
      <c r="MN95" s="19">
        <f ca="1">IFERROR(__xludf.DUMMYFUNCTION("""COMPUTED_VALUE"""),64)</f>
        <v>64</v>
      </c>
      <c r="MO95" s="19" t="str">
        <f ca="1">IFERROR(__xludf.DUMMYFUNCTION("""COMPUTED_VALUE"""),"Присяжнюк М. О.")</f>
        <v>Присяжнюк М. О.</v>
      </c>
      <c r="MP95" s="19" t="str">
        <f ca="1">IFERROR(__xludf.DUMMYFUNCTION("""COMPUTED_VALUE"""),"За")</f>
        <v>За</v>
      </c>
      <c r="MQ95" s="19">
        <f ca="1">IFERROR(__xludf.DUMMYFUNCTION("""COMPUTED_VALUE"""),64)</f>
        <v>64</v>
      </c>
      <c r="MR95" s="19" t="str">
        <f ca="1">IFERROR(__xludf.DUMMYFUNCTION("""COMPUTED_VALUE"""),"Присяжнюк М. О.")</f>
        <v>Присяжнюк М. О.</v>
      </c>
      <c r="MS95" s="19" t="str">
        <f ca="1">IFERROR(__xludf.DUMMYFUNCTION("""COMPUTED_VALUE"""),"За")</f>
        <v>За</v>
      </c>
      <c r="MT95" s="19">
        <f ca="1">IFERROR(__xludf.DUMMYFUNCTION("""COMPUTED_VALUE"""),64)</f>
        <v>64</v>
      </c>
      <c r="MU95" s="19" t="str">
        <f ca="1">IFERROR(__xludf.DUMMYFUNCTION("""COMPUTED_VALUE"""),"Присяжнюк М. О.")</f>
        <v>Присяжнюк М. О.</v>
      </c>
      <c r="MV95" s="19" t="str">
        <f ca="1">IFERROR(__xludf.DUMMYFUNCTION("""COMPUTED_VALUE"""),"За")</f>
        <v>За</v>
      </c>
      <c r="MW95" s="19">
        <f ca="1">IFERROR(__xludf.DUMMYFUNCTION("""COMPUTED_VALUE"""),64)</f>
        <v>64</v>
      </c>
      <c r="MX95" s="19" t="str">
        <f ca="1">IFERROR(__xludf.DUMMYFUNCTION("""COMPUTED_VALUE"""),"Присяжнюк М. О.")</f>
        <v>Присяжнюк М. О.</v>
      </c>
      <c r="MY95" s="19" t="str">
        <f ca="1">IFERROR(__xludf.DUMMYFUNCTION("""COMPUTED_VALUE"""),"За")</f>
        <v>За</v>
      </c>
      <c r="MZ95" s="19">
        <f ca="1">IFERROR(__xludf.DUMMYFUNCTION("""COMPUTED_VALUE"""),64)</f>
        <v>64</v>
      </c>
      <c r="NA95" s="19" t="str">
        <f ca="1">IFERROR(__xludf.DUMMYFUNCTION("""COMPUTED_VALUE"""),"Присяжнюк М. О.")</f>
        <v>Присяжнюк М. О.</v>
      </c>
      <c r="NB95" s="19" t="str">
        <f ca="1">IFERROR(__xludf.DUMMYFUNCTION("""COMPUTED_VALUE"""),"За")</f>
        <v>За</v>
      </c>
      <c r="NC95" s="19">
        <f ca="1">IFERROR(__xludf.DUMMYFUNCTION("""COMPUTED_VALUE"""),64)</f>
        <v>64</v>
      </c>
      <c r="ND95" s="19" t="str">
        <f ca="1">IFERROR(__xludf.DUMMYFUNCTION("""COMPUTED_VALUE"""),"Присяжнюк М. О.")</f>
        <v>Присяжнюк М. О.</v>
      </c>
      <c r="NE95" s="19" t="str">
        <f ca="1">IFERROR(__xludf.DUMMYFUNCTION("""COMPUTED_VALUE"""),"За")</f>
        <v>За</v>
      </c>
      <c r="NF95" s="19">
        <f ca="1">IFERROR(__xludf.DUMMYFUNCTION("""COMPUTED_VALUE"""),64)</f>
        <v>64</v>
      </c>
      <c r="NG95" s="19" t="str">
        <f ca="1">IFERROR(__xludf.DUMMYFUNCTION("""COMPUTED_VALUE"""),"Присяжнюк М. О.")</f>
        <v>Присяжнюк М. О.</v>
      </c>
      <c r="NH95" s="19" t="str">
        <f ca="1">IFERROR(__xludf.DUMMYFUNCTION("""COMPUTED_VALUE"""),"За")</f>
        <v>За</v>
      </c>
      <c r="NI95" s="19">
        <f ca="1">IFERROR(__xludf.DUMMYFUNCTION("""COMPUTED_VALUE"""),64)</f>
        <v>64</v>
      </c>
      <c r="NJ95" s="19" t="str">
        <f ca="1">IFERROR(__xludf.DUMMYFUNCTION("""COMPUTED_VALUE"""),"Присяжнюк М. О.")</f>
        <v>Присяжнюк М. О.</v>
      </c>
      <c r="NK95" s="19" t="str">
        <f ca="1">IFERROR(__xludf.DUMMYFUNCTION("""COMPUTED_VALUE"""),"За")</f>
        <v>За</v>
      </c>
      <c r="NL95" s="19">
        <f ca="1">IFERROR(__xludf.DUMMYFUNCTION("""COMPUTED_VALUE"""),64)</f>
        <v>64</v>
      </c>
      <c r="NM95" s="19" t="str">
        <f ca="1">IFERROR(__xludf.DUMMYFUNCTION("""COMPUTED_VALUE"""),"Присяжнюк М. О.")</f>
        <v>Присяжнюк М. О.</v>
      </c>
      <c r="NN95" s="19" t="str">
        <f ca="1">IFERROR(__xludf.DUMMYFUNCTION("""COMPUTED_VALUE"""),"За")</f>
        <v>За</v>
      </c>
      <c r="NO95" s="19">
        <f ca="1">IFERROR(__xludf.DUMMYFUNCTION("""COMPUTED_VALUE"""),64)</f>
        <v>64</v>
      </c>
      <c r="NP95" s="19" t="str">
        <f ca="1">IFERROR(__xludf.DUMMYFUNCTION("""COMPUTED_VALUE"""),"Присяжнюк М. О.")</f>
        <v>Присяжнюк М. О.</v>
      </c>
      <c r="NQ95" s="19" t="str">
        <f ca="1">IFERROR(__xludf.DUMMYFUNCTION("""COMPUTED_VALUE"""),"Не голосував")</f>
        <v>Не голосував</v>
      </c>
      <c r="NR95" s="19">
        <f ca="1">IFERROR(__xludf.DUMMYFUNCTION("""COMPUTED_VALUE"""),64)</f>
        <v>64</v>
      </c>
      <c r="NS95" s="19" t="str">
        <f ca="1">IFERROR(__xludf.DUMMYFUNCTION("""COMPUTED_VALUE"""),"Присяжнюк М. О.")</f>
        <v>Присяжнюк М. О.</v>
      </c>
      <c r="NT95" s="19" t="str">
        <f ca="1">IFERROR(__xludf.DUMMYFUNCTION("""COMPUTED_VALUE"""),"Утримався")</f>
        <v>Утримався</v>
      </c>
      <c r="NU95" s="19">
        <f ca="1">IFERROR(__xludf.DUMMYFUNCTION("""COMPUTED_VALUE"""),64)</f>
        <v>64</v>
      </c>
      <c r="NV95" s="19" t="str">
        <f ca="1">IFERROR(__xludf.DUMMYFUNCTION("""COMPUTED_VALUE"""),"Присяжнюк М. О.")</f>
        <v>Присяжнюк М. О.</v>
      </c>
      <c r="NW95" s="19" t="str">
        <f ca="1">IFERROR(__xludf.DUMMYFUNCTION("""COMPUTED_VALUE"""),"Утримався")</f>
        <v>Утримався</v>
      </c>
      <c r="NX95" s="19">
        <f ca="1">IFERROR(__xludf.DUMMYFUNCTION("""COMPUTED_VALUE"""),64)</f>
        <v>64</v>
      </c>
      <c r="NY95" s="19" t="str">
        <f ca="1">IFERROR(__xludf.DUMMYFUNCTION("""COMPUTED_VALUE"""),"Присяжнюк М. О.")</f>
        <v>Присяжнюк М. О.</v>
      </c>
      <c r="NZ95" s="19" t="str">
        <f ca="1">IFERROR(__xludf.DUMMYFUNCTION("""COMPUTED_VALUE"""),"За")</f>
        <v>За</v>
      </c>
      <c r="OA95" s="19">
        <f ca="1">IFERROR(__xludf.DUMMYFUNCTION("""COMPUTED_VALUE"""),64)</f>
        <v>64</v>
      </c>
      <c r="OB95" s="19" t="str">
        <f ca="1">IFERROR(__xludf.DUMMYFUNCTION("""COMPUTED_VALUE"""),"Присяжнюк М. О.")</f>
        <v>Присяжнюк М. О.</v>
      </c>
      <c r="OC95" s="19" t="str">
        <f ca="1">IFERROR(__xludf.DUMMYFUNCTION("""COMPUTED_VALUE"""),"Не голосував")</f>
        <v>Не голосував</v>
      </c>
      <c r="OD95" s="19">
        <f ca="1">IFERROR(__xludf.DUMMYFUNCTION("""COMPUTED_VALUE"""),64)</f>
        <v>64</v>
      </c>
      <c r="OE95" s="19" t="str">
        <f ca="1">IFERROR(__xludf.DUMMYFUNCTION("""COMPUTED_VALUE"""),"Присяжнюк М. О.")</f>
        <v>Присяжнюк М. О.</v>
      </c>
      <c r="OF95" s="19" t="str">
        <f ca="1">IFERROR(__xludf.DUMMYFUNCTION("""COMPUTED_VALUE"""),"За")</f>
        <v>За</v>
      </c>
      <c r="OG95" s="19">
        <f ca="1">IFERROR(__xludf.DUMMYFUNCTION("""COMPUTED_VALUE"""),64)</f>
        <v>64</v>
      </c>
      <c r="OH95" s="19" t="str">
        <f ca="1">IFERROR(__xludf.DUMMYFUNCTION("""COMPUTED_VALUE"""),"Присяжнюк М. О.")</f>
        <v>Присяжнюк М. О.</v>
      </c>
      <c r="OI95" s="19" t="str">
        <f ca="1">IFERROR(__xludf.DUMMYFUNCTION("""COMPUTED_VALUE"""),"За")</f>
        <v>За</v>
      </c>
      <c r="OJ95" s="19">
        <f ca="1">IFERROR(__xludf.DUMMYFUNCTION("""COMPUTED_VALUE"""),64)</f>
        <v>64</v>
      </c>
      <c r="OK95" s="19" t="str">
        <f ca="1">IFERROR(__xludf.DUMMYFUNCTION("""COMPUTED_VALUE"""),"Присяжнюк М. О.")</f>
        <v>Присяжнюк М. О.</v>
      </c>
      <c r="OL95" s="19" t="str">
        <f ca="1">IFERROR(__xludf.DUMMYFUNCTION("""COMPUTED_VALUE"""),"За")</f>
        <v>За</v>
      </c>
      <c r="OM95" s="19">
        <f ca="1">IFERROR(__xludf.DUMMYFUNCTION("""COMPUTED_VALUE"""),64)</f>
        <v>64</v>
      </c>
      <c r="ON95" s="19" t="str">
        <f ca="1">IFERROR(__xludf.DUMMYFUNCTION("""COMPUTED_VALUE"""),"Присяжнюк М. О.")</f>
        <v>Присяжнюк М. О.</v>
      </c>
      <c r="OO95" s="19" t="str">
        <f ca="1">IFERROR(__xludf.DUMMYFUNCTION("""COMPUTED_VALUE"""),"За")</f>
        <v>За</v>
      </c>
      <c r="OP95" s="19">
        <f ca="1">IFERROR(__xludf.DUMMYFUNCTION("""COMPUTED_VALUE"""),64)</f>
        <v>64</v>
      </c>
      <c r="OQ95" s="19" t="str">
        <f ca="1">IFERROR(__xludf.DUMMYFUNCTION("""COMPUTED_VALUE"""),"Присяжнюк М. О.")</f>
        <v>Присяжнюк М. О.</v>
      </c>
      <c r="OR95" s="19" t="str">
        <f ca="1">IFERROR(__xludf.DUMMYFUNCTION("""COMPUTED_VALUE"""),"За")</f>
        <v>За</v>
      </c>
      <c r="OS95" s="19">
        <f ca="1">IFERROR(__xludf.DUMMYFUNCTION("""COMPUTED_VALUE"""),64)</f>
        <v>64</v>
      </c>
      <c r="OT95" s="19" t="str">
        <f ca="1">IFERROR(__xludf.DUMMYFUNCTION("""COMPUTED_VALUE"""),"Присяжнюк М. О.")</f>
        <v>Присяжнюк М. О.</v>
      </c>
      <c r="OU95" s="19" t="str">
        <f ca="1">IFERROR(__xludf.DUMMYFUNCTION("""COMPUTED_VALUE"""),"За")</f>
        <v>За</v>
      </c>
      <c r="OV95" s="19">
        <f ca="1">IFERROR(__xludf.DUMMYFUNCTION("""COMPUTED_VALUE"""),64)</f>
        <v>64</v>
      </c>
      <c r="OW95" s="19" t="str">
        <f ca="1">IFERROR(__xludf.DUMMYFUNCTION("""COMPUTED_VALUE"""),"Присяжнюк М. О.")</f>
        <v>Присяжнюк М. О.</v>
      </c>
      <c r="OX95" s="19" t="str">
        <f ca="1">IFERROR(__xludf.DUMMYFUNCTION("""COMPUTED_VALUE"""),"За")</f>
        <v>За</v>
      </c>
      <c r="OY95" s="19">
        <f ca="1">IFERROR(__xludf.DUMMYFUNCTION("""COMPUTED_VALUE"""),64)</f>
        <v>64</v>
      </c>
      <c r="OZ95" s="19" t="str">
        <f ca="1">IFERROR(__xludf.DUMMYFUNCTION("""COMPUTED_VALUE"""),"Присяжнюк М. О.")</f>
        <v>Присяжнюк М. О.</v>
      </c>
      <c r="PA95" s="19" t="str">
        <f ca="1">IFERROR(__xludf.DUMMYFUNCTION("""COMPUTED_VALUE"""),"За")</f>
        <v>За</v>
      </c>
      <c r="PB95" s="19">
        <f ca="1">IFERROR(__xludf.DUMMYFUNCTION("""COMPUTED_VALUE"""),64)</f>
        <v>64</v>
      </c>
      <c r="PC95" s="19" t="str">
        <f ca="1">IFERROR(__xludf.DUMMYFUNCTION("""COMPUTED_VALUE"""),"Присяжнюк М. О.")</f>
        <v>Присяжнюк М. О.</v>
      </c>
      <c r="PD95" s="19" t="str">
        <f ca="1">IFERROR(__xludf.DUMMYFUNCTION("""COMPUTED_VALUE"""),"За")</f>
        <v>За</v>
      </c>
      <c r="PE95" s="19">
        <f ca="1">IFERROR(__xludf.DUMMYFUNCTION("""COMPUTED_VALUE"""),64)</f>
        <v>64</v>
      </c>
      <c r="PF95" s="19" t="str">
        <f ca="1">IFERROR(__xludf.DUMMYFUNCTION("""COMPUTED_VALUE"""),"Присяжнюк М. О.")</f>
        <v>Присяжнюк М. О.</v>
      </c>
      <c r="PG95" s="19" t="str">
        <f ca="1">IFERROR(__xludf.DUMMYFUNCTION("""COMPUTED_VALUE"""),"За")</f>
        <v>За</v>
      </c>
      <c r="PH95" s="19">
        <f ca="1">IFERROR(__xludf.DUMMYFUNCTION("""COMPUTED_VALUE"""),64)</f>
        <v>64</v>
      </c>
      <c r="PI95" s="19" t="str">
        <f ca="1">IFERROR(__xludf.DUMMYFUNCTION("""COMPUTED_VALUE"""),"Присяжнюк М. О.")</f>
        <v>Присяжнюк М. О.</v>
      </c>
      <c r="PJ95" s="19" t="str">
        <f ca="1">IFERROR(__xludf.DUMMYFUNCTION("""COMPUTED_VALUE"""),"За")</f>
        <v>За</v>
      </c>
      <c r="PK95" s="19">
        <f ca="1">IFERROR(__xludf.DUMMYFUNCTION("""COMPUTED_VALUE"""),64)</f>
        <v>64</v>
      </c>
      <c r="PL95" s="19" t="str">
        <f ca="1">IFERROR(__xludf.DUMMYFUNCTION("""COMPUTED_VALUE"""),"Присяжнюк М. О.")</f>
        <v>Присяжнюк М. О.</v>
      </c>
      <c r="PM95" s="19" t="str">
        <f ca="1">IFERROR(__xludf.DUMMYFUNCTION("""COMPUTED_VALUE"""),"Не голосував")</f>
        <v>Не голосував</v>
      </c>
      <c r="PN95" s="19">
        <f ca="1">IFERROR(__xludf.DUMMYFUNCTION("""COMPUTED_VALUE"""),64)</f>
        <v>64</v>
      </c>
      <c r="PO95" s="19" t="str">
        <f ca="1">IFERROR(__xludf.DUMMYFUNCTION("""COMPUTED_VALUE"""),"Присяжнюк М. О.")</f>
        <v>Присяжнюк М. О.</v>
      </c>
      <c r="PP95" s="19" t="str">
        <f ca="1">IFERROR(__xludf.DUMMYFUNCTION("""COMPUTED_VALUE"""),"За")</f>
        <v>За</v>
      </c>
      <c r="PQ95" s="19">
        <f ca="1">IFERROR(__xludf.DUMMYFUNCTION("""COMPUTED_VALUE"""),64)</f>
        <v>64</v>
      </c>
      <c r="PR95" s="19" t="str">
        <f ca="1">IFERROR(__xludf.DUMMYFUNCTION("""COMPUTED_VALUE"""),"Присяжнюк М. О.")</f>
        <v>Присяжнюк М. О.</v>
      </c>
      <c r="PS95" s="19" t="str">
        <f ca="1">IFERROR(__xludf.DUMMYFUNCTION("""COMPUTED_VALUE"""),"За")</f>
        <v>За</v>
      </c>
      <c r="PT95" s="19">
        <f ca="1">IFERROR(__xludf.DUMMYFUNCTION("""COMPUTED_VALUE"""),64)</f>
        <v>64</v>
      </c>
      <c r="PU95" s="19" t="str">
        <f ca="1">IFERROR(__xludf.DUMMYFUNCTION("""COMPUTED_VALUE"""),"Присяжнюк М. О.")</f>
        <v>Присяжнюк М. О.</v>
      </c>
      <c r="PV95" s="19" t="str">
        <f ca="1">IFERROR(__xludf.DUMMYFUNCTION("""COMPUTED_VALUE"""),"Не голосував")</f>
        <v>Не голосував</v>
      </c>
      <c r="PW95" s="19">
        <f ca="1">IFERROR(__xludf.DUMMYFUNCTION("""COMPUTED_VALUE"""),64)</f>
        <v>64</v>
      </c>
      <c r="PX95" s="19" t="str">
        <f ca="1">IFERROR(__xludf.DUMMYFUNCTION("""COMPUTED_VALUE"""),"Присяжнюк М. О.")</f>
        <v>Присяжнюк М. О.</v>
      </c>
      <c r="PY95" s="19" t="str">
        <f ca="1">IFERROR(__xludf.DUMMYFUNCTION("""COMPUTED_VALUE"""),"Не голосував")</f>
        <v>Не голосував</v>
      </c>
      <c r="PZ95" s="19">
        <f ca="1">IFERROR(__xludf.DUMMYFUNCTION("""COMPUTED_VALUE"""),64)</f>
        <v>64</v>
      </c>
      <c r="QA95" s="19" t="str">
        <f ca="1">IFERROR(__xludf.DUMMYFUNCTION("""COMPUTED_VALUE"""),"Присяжнюк М. О.")</f>
        <v>Присяжнюк М. О.</v>
      </c>
      <c r="QB95" s="19" t="str">
        <f ca="1">IFERROR(__xludf.DUMMYFUNCTION("""COMPUTED_VALUE"""),"Не голосував")</f>
        <v>Не голосував</v>
      </c>
      <c r="QC95" s="19">
        <f ca="1">IFERROR(__xludf.DUMMYFUNCTION("""COMPUTED_VALUE"""),64)</f>
        <v>64</v>
      </c>
      <c r="QD95" s="19" t="str">
        <f ca="1">IFERROR(__xludf.DUMMYFUNCTION("""COMPUTED_VALUE"""),"Присяжнюк М. О.")</f>
        <v>Присяжнюк М. О.</v>
      </c>
      <c r="QE95" s="19" t="str">
        <f ca="1">IFERROR(__xludf.DUMMYFUNCTION("""COMPUTED_VALUE"""),"Не голосував")</f>
        <v>Не голосував</v>
      </c>
      <c r="QF95" s="19">
        <f ca="1">IFERROR(__xludf.DUMMYFUNCTION("""COMPUTED_VALUE"""),64)</f>
        <v>64</v>
      </c>
      <c r="QG95" s="19" t="str">
        <f ca="1">IFERROR(__xludf.DUMMYFUNCTION("""COMPUTED_VALUE"""),"Присяжнюк М. О.")</f>
        <v>Присяжнюк М. О.</v>
      </c>
      <c r="QH95" s="19" t="str">
        <f ca="1">IFERROR(__xludf.DUMMYFUNCTION("""COMPUTED_VALUE"""),"Не голосував")</f>
        <v>Не голосував</v>
      </c>
      <c r="QI95" s="19">
        <f ca="1">IFERROR(__xludf.DUMMYFUNCTION("""COMPUTED_VALUE"""),64)</f>
        <v>64</v>
      </c>
      <c r="QJ95" s="19" t="str">
        <f ca="1">IFERROR(__xludf.DUMMYFUNCTION("""COMPUTED_VALUE"""),"Присяжнюк М. О.")</f>
        <v>Присяжнюк М. О.</v>
      </c>
      <c r="QK95" s="19" t="str">
        <f ca="1">IFERROR(__xludf.DUMMYFUNCTION("""COMPUTED_VALUE"""),"Не голосував")</f>
        <v>Не голосував</v>
      </c>
    </row>
    <row r="96" spans="1:453" ht="12.75">
      <c r="A96" s="17">
        <f ca="1">IFERROR(__xludf.DUMMYFUNCTION("""COMPUTED_VALUE"""),62)</f>
        <v>62</v>
      </c>
      <c r="B96" s="17" t="str">
        <f ca="1">IFERROR(__xludf.DUMMYFUNCTION("""COMPUTED_VALUE"""),"Семенова К. І.")</f>
        <v>Семенова К. І.</v>
      </c>
      <c r="C96" s="19" t="str">
        <f ca="1">IFERROR(__xludf.DUMMYFUNCTION("""COMPUTED_VALUE"""),"За")</f>
        <v>За</v>
      </c>
      <c r="D96" s="19">
        <f ca="1">IFERROR(__xludf.DUMMYFUNCTION("""COMPUTED_VALUE"""),62)</f>
        <v>62</v>
      </c>
      <c r="E96" s="19" t="str">
        <f ca="1">IFERROR(__xludf.DUMMYFUNCTION("""COMPUTED_VALUE"""),"Семенова К. І.")</f>
        <v>Семенова К. І.</v>
      </c>
      <c r="F96" s="19" t="str">
        <f ca="1">IFERROR(__xludf.DUMMYFUNCTION("""COMPUTED_VALUE"""),"За")</f>
        <v>За</v>
      </c>
      <c r="G96" s="19">
        <f ca="1">IFERROR(__xludf.DUMMYFUNCTION("""COMPUTED_VALUE"""),62)</f>
        <v>62</v>
      </c>
      <c r="H96" s="19" t="str">
        <f ca="1">IFERROR(__xludf.DUMMYFUNCTION("""COMPUTED_VALUE"""),"Семенова К. І.")</f>
        <v>Семенова К. І.</v>
      </c>
      <c r="I96" s="19" t="str">
        <f ca="1">IFERROR(__xludf.DUMMYFUNCTION("""COMPUTED_VALUE"""),"За")</f>
        <v>За</v>
      </c>
      <c r="J96" s="19">
        <f ca="1">IFERROR(__xludf.DUMMYFUNCTION("""COMPUTED_VALUE"""),62)</f>
        <v>62</v>
      </c>
      <c r="K96" s="19" t="str">
        <f ca="1">IFERROR(__xludf.DUMMYFUNCTION("""COMPUTED_VALUE"""),"Семенова К. І.")</f>
        <v>Семенова К. І.</v>
      </c>
      <c r="L96" s="19" t="str">
        <f ca="1">IFERROR(__xludf.DUMMYFUNCTION("""COMPUTED_VALUE"""),"За")</f>
        <v>За</v>
      </c>
      <c r="M96" s="19">
        <f ca="1">IFERROR(__xludf.DUMMYFUNCTION("""COMPUTED_VALUE"""),62)</f>
        <v>62</v>
      </c>
      <c r="N96" s="19" t="str">
        <f ca="1">IFERROR(__xludf.DUMMYFUNCTION("""COMPUTED_VALUE"""),"Семенова К. І.")</f>
        <v>Семенова К. І.</v>
      </c>
      <c r="O96" s="19" t="str">
        <f ca="1">IFERROR(__xludf.DUMMYFUNCTION("""COMPUTED_VALUE"""),"За")</f>
        <v>За</v>
      </c>
      <c r="P96" s="19">
        <f ca="1">IFERROR(__xludf.DUMMYFUNCTION("""COMPUTED_VALUE"""),62)</f>
        <v>62</v>
      </c>
      <c r="Q96" s="19" t="str">
        <f ca="1">IFERROR(__xludf.DUMMYFUNCTION("""COMPUTED_VALUE"""),"Семенова К. І.")</f>
        <v>Семенова К. І.</v>
      </c>
      <c r="R96" s="19" t="str">
        <f ca="1">IFERROR(__xludf.DUMMYFUNCTION("""COMPUTED_VALUE"""),"За")</f>
        <v>За</v>
      </c>
      <c r="S96" s="19">
        <f ca="1">IFERROR(__xludf.DUMMYFUNCTION("""COMPUTED_VALUE"""),62)</f>
        <v>62</v>
      </c>
      <c r="T96" s="19" t="str">
        <f ca="1">IFERROR(__xludf.DUMMYFUNCTION("""COMPUTED_VALUE"""),"Семенова К. І.")</f>
        <v>Семенова К. І.</v>
      </c>
      <c r="U96" s="19" t="str">
        <f ca="1">IFERROR(__xludf.DUMMYFUNCTION("""COMPUTED_VALUE"""),"За")</f>
        <v>За</v>
      </c>
      <c r="V96" s="19">
        <f ca="1">IFERROR(__xludf.DUMMYFUNCTION("""COMPUTED_VALUE"""),62)</f>
        <v>62</v>
      </c>
      <c r="W96" s="19" t="str">
        <f ca="1">IFERROR(__xludf.DUMMYFUNCTION("""COMPUTED_VALUE"""),"Семенова К. І.")</f>
        <v>Семенова К. І.</v>
      </c>
      <c r="X96" s="19" t="str">
        <f ca="1">IFERROR(__xludf.DUMMYFUNCTION("""COMPUTED_VALUE"""),"Не голосував")</f>
        <v>Не голосував</v>
      </c>
      <c r="Y96" s="19">
        <f ca="1">IFERROR(__xludf.DUMMYFUNCTION("""COMPUTED_VALUE"""),62)</f>
        <v>62</v>
      </c>
      <c r="Z96" s="19" t="str">
        <f ca="1">IFERROR(__xludf.DUMMYFUNCTION("""COMPUTED_VALUE"""),"Семенова К. І.")</f>
        <v>Семенова К. І.</v>
      </c>
      <c r="AA96" s="19" t="str">
        <f ca="1">IFERROR(__xludf.DUMMYFUNCTION("""COMPUTED_VALUE"""),"Не голосував")</f>
        <v>Не голосував</v>
      </c>
      <c r="AB96" s="19">
        <f ca="1">IFERROR(__xludf.DUMMYFUNCTION("""COMPUTED_VALUE"""),62)</f>
        <v>62</v>
      </c>
      <c r="AC96" s="19" t="str">
        <f ca="1">IFERROR(__xludf.DUMMYFUNCTION("""COMPUTED_VALUE"""),"Семенова К. І.")</f>
        <v>Семенова К. І.</v>
      </c>
      <c r="AD96" s="19" t="str">
        <f ca="1">IFERROR(__xludf.DUMMYFUNCTION("""COMPUTED_VALUE"""),"За")</f>
        <v>За</v>
      </c>
      <c r="AE96" s="19">
        <f ca="1">IFERROR(__xludf.DUMMYFUNCTION("""COMPUTED_VALUE"""),62)</f>
        <v>62</v>
      </c>
      <c r="AF96" s="19" t="str">
        <f ca="1">IFERROR(__xludf.DUMMYFUNCTION("""COMPUTED_VALUE"""),"Семенова К. І.")</f>
        <v>Семенова К. І.</v>
      </c>
      <c r="AG96" s="19" t="str">
        <f ca="1">IFERROR(__xludf.DUMMYFUNCTION("""COMPUTED_VALUE"""),"За")</f>
        <v>За</v>
      </c>
      <c r="AH96" s="19">
        <f ca="1">IFERROR(__xludf.DUMMYFUNCTION("""COMPUTED_VALUE"""),62)</f>
        <v>62</v>
      </c>
      <c r="AI96" s="19" t="str">
        <f ca="1">IFERROR(__xludf.DUMMYFUNCTION("""COMPUTED_VALUE"""),"Семенова К. І.")</f>
        <v>Семенова К. І.</v>
      </c>
      <c r="AJ96" s="19" t="str">
        <f ca="1">IFERROR(__xludf.DUMMYFUNCTION("""COMPUTED_VALUE"""),"За")</f>
        <v>За</v>
      </c>
      <c r="AK96" s="19">
        <f ca="1">IFERROR(__xludf.DUMMYFUNCTION("""COMPUTED_VALUE"""),62)</f>
        <v>62</v>
      </c>
      <c r="AL96" s="19" t="str">
        <f ca="1">IFERROR(__xludf.DUMMYFUNCTION("""COMPUTED_VALUE"""),"Семенова К. І.")</f>
        <v>Семенова К. І.</v>
      </c>
      <c r="AM96" s="19" t="str">
        <f ca="1">IFERROR(__xludf.DUMMYFUNCTION("""COMPUTED_VALUE"""),"Не голосував")</f>
        <v>Не голосував</v>
      </c>
      <c r="AN96" s="19">
        <f ca="1">IFERROR(__xludf.DUMMYFUNCTION("""COMPUTED_VALUE"""),62)</f>
        <v>62</v>
      </c>
      <c r="AO96" s="19" t="str">
        <f ca="1">IFERROR(__xludf.DUMMYFUNCTION("""COMPUTED_VALUE"""),"Семенова К. І.")</f>
        <v>Семенова К. І.</v>
      </c>
      <c r="AP96" s="19" t="str">
        <f ca="1">IFERROR(__xludf.DUMMYFUNCTION("""COMPUTED_VALUE"""),"За")</f>
        <v>За</v>
      </c>
      <c r="AQ96" s="19">
        <f ca="1">IFERROR(__xludf.DUMMYFUNCTION("""COMPUTED_VALUE"""),62)</f>
        <v>62</v>
      </c>
      <c r="AR96" s="19" t="str">
        <f ca="1">IFERROR(__xludf.DUMMYFUNCTION("""COMPUTED_VALUE"""),"Семенова К. І.")</f>
        <v>Семенова К. І.</v>
      </c>
      <c r="AS96" s="19" t="str">
        <f ca="1">IFERROR(__xludf.DUMMYFUNCTION("""COMPUTED_VALUE"""),"За")</f>
        <v>За</v>
      </c>
      <c r="AT96" s="19">
        <f ca="1">IFERROR(__xludf.DUMMYFUNCTION("""COMPUTED_VALUE"""),62)</f>
        <v>62</v>
      </c>
      <c r="AU96" s="19" t="str">
        <f ca="1">IFERROR(__xludf.DUMMYFUNCTION("""COMPUTED_VALUE"""),"Семенова К. І.")</f>
        <v>Семенова К. І.</v>
      </c>
      <c r="AV96" s="19" t="str">
        <f ca="1">IFERROR(__xludf.DUMMYFUNCTION("""COMPUTED_VALUE"""),"За")</f>
        <v>За</v>
      </c>
      <c r="AW96" s="19">
        <f ca="1">IFERROR(__xludf.DUMMYFUNCTION("""COMPUTED_VALUE"""),62)</f>
        <v>62</v>
      </c>
      <c r="AX96" s="19" t="str">
        <f ca="1">IFERROR(__xludf.DUMMYFUNCTION("""COMPUTED_VALUE"""),"Семенова К. І.")</f>
        <v>Семенова К. І.</v>
      </c>
      <c r="AY96" s="19" t="str">
        <f ca="1">IFERROR(__xludf.DUMMYFUNCTION("""COMPUTED_VALUE"""),"За")</f>
        <v>За</v>
      </c>
      <c r="AZ96" s="19">
        <f ca="1">IFERROR(__xludf.DUMMYFUNCTION("""COMPUTED_VALUE"""),62)</f>
        <v>62</v>
      </c>
      <c r="BA96" s="19" t="str">
        <f ca="1">IFERROR(__xludf.DUMMYFUNCTION("""COMPUTED_VALUE"""),"Семенова К. І.")</f>
        <v>Семенова К. І.</v>
      </c>
      <c r="BB96" s="19" t="str">
        <f ca="1">IFERROR(__xludf.DUMMYFUNCTION("""COMPUTED_VALUE"""),"За")</f>
        <v>За</v>
      </c>
      <c r="BC96" s="19">
        <f ca="1">IFERROR(__xludf.DUMMYFUNCTION("""COMPUTED_VALUE"""),62)</f>
        <v>62</v>
      </c>
      <c r="BD96" s="19" t="str">
        <f ca="1">IFERROR(__xludf.DUMMYFUNCTION("""COMPUTED_VALUE"""),"Семенова К. І.")</f>
        <v>Семенова К. І.</v>
      </c>
      <c r="BE96" s="19" t="str">
        <f ca="1">IFERROR(__xludf.DUMMYFUNCTION("""COMPUTED_VALUE"""),"За")</f>
        <v>За</v>
      </c>
      <c r="BF96" s="19">
        <f ca="1">IFERROR(__xludf.DUMMYFUNCTION("""COMPUTED_VALUE"""),62)</f>
        <v>62</v>
      </c>
      <c r="BG96" s="19" t="str">
        <f ca="1">IFERROR(__xludf.DUMMYFUNCTION("""COMPUTED_VALUE"""),"Семенова К. І.")</f>
        <v>Семенова К. І.</v>
      </c>
      <c r="BH96" s="19" t="str">
        <f ca="1">IFERROR(__xludf.DUMMYFUNCTION("""COMPUTED_VALUE"""),"За")</f>
        <v>За</v>
      </c>
      <c r="BI96" s="19">
        <f ca="1">IFERROR(__xludf.DUMMYFUNCTION("""COMPUTED_VALUE"""),62)</f>
        <v>62</v>
      </c>
      <c r="BJ96" s="19" t="str">
        <f ca="1">IFERROR(__xludf.DUMMYFUNCTION("""COMPUTED_VALUE"""),"Семенова К. І.")</f>
        <v>Семенова К. І.</v>
      </c>
      <c r="BK96" s="19" t="str">
        <f ca="1">IFERROR(__xludf.DUMMYFUNCTION("""COMPUTED_VALUE"""),"За")</f>
        <v>За</v>
      </c>
      <c r="BL96" s="19">
        <f ca="1">IFERROR(__xludf.DUMMYFUNCTION("""COMPUTED_VALUE"""),62)</f>
        <v>62</v>
      </c>
      <c r="BM96" s="19" t="str">
        <f ca="1">IFERROR(__xludf.DUMMYFUNCTION("""COMPUTED_VALUE"""),"Семенова К. І.")</f>
        <v>Семенова К. І.</v>
      </c>
      <c r="BN96" s="19" t="str">
        <f ca="1">IFERROR(__xludf.DUMMYFUNCTION("""COMPUTED_VALUE"""),"За")</f>
        <v>За</v>
      </c>
      <c r="BO96" s="19">
        <f ca="1">IFERROR(__xludf.DUMMYFUNCTION("""COMPUTED_VALUE"""),62)</f>
        <v>62</v>
      </c>
      <c r="BP96" s="19" t="str">
        <f ca="1">IFERROR(__xludf.DUMMYFUNCTION("""COMPUTED_VALUE"""),"Семенова К. І.")</f>
        <v>Семенова К. І.</v>
      </c>
      <c r="BQ96" s="19" t="str">
        <f ca="1">IFERROR(__xludf.DUMMYFUNCTION("""COMPUTED_VALUE"""),"За")</f>
        <v>За</v>
      </c>
      <c r="BR96" s="19">
        <f ca="1">IFERROR(__xludf.DUMMYFUNCTION("""COMPUTED_VALUE"""),62)</f>
        <v>62</v>
      </c>
      <c r="BS96" s="19" t="str">
        <f ca="1">IFERROR(__xludf.DUMMYFUNCTION("""COMPUTED_VALUE"""),"Семенова К. І.")</f>
        <v>Семенова К. І.</v>
      </c>
      <c r="BT96" s="19" t="str">
        <f ca="1">IFERROR(__xludf.DUMMYFUNCTION("""COMPUTED_VALUE"""),"За")</f>
        <v>За</v>
      </c>
      <c r="BU96" s="19">
        <f ca="1">IFERROR(__xludf.DUMMYFUNCTION("""COMPUTED_VALUE"""),62)</f>
        <v>62</v>
      </c>
      <c r="BV96" s="19" t="str">
        <f ca="1">IFERROR(__xludf.DUMMYFUNCTION("""COMPUTED_VALUE"""),"Семенова К. І.")</f>
        <v>Семенова К. І.</v>
      </c>
      <c r="BW96" s="19" t="str">
        <f ca="1">IFERROR(__xludf.DUMMYFUNCTION("""COMPUTED_VALUE"""),"За")</f>
        <v>За</v>
      </c>
      <c r="BX96" s="19">
        <f ca="1">IFERROR(__xludf.DUMMYFUNCTION("""COMPUTED_VALUE"""),62)</f>
        <v>62</v>
      </c>
      <c r="BY96" s="19" t="str">
        <f ca="1">IFERROR(__xludf.DUMMYFUNCTION("""COMPUTED_VALUE"""),"Семенова К. І.")</f>
        <v>Семенова К. І.</v>
      </c>
      <c r="BZ96" s="19" t="str">
        <f ca="1">IFERROR(__xludf.DUMMYFUNCTION("""COMPUTED_VALUE"""),"За")</f>
        <v>За</v>
      </c>
      <c r="CA96" s="19">
        <f ca="1">IFERROR(__xludf.DUMMYFUNCTION("""COMPUTED_VALUE"""),62)</f>
        <v>62</v>
      </c>
      <c r="CB96" s="19" t="str">
        <f ca="1">IFERROR(__xludf.DUMMYFUNCTION("""COMPUTED_VALUE"""),"Семенова К. І.")</f>
        <v>Семенова К. І.</v>
      </c>
      <c r="CC96" s="19" t="str">
        <f ca="1">IFERROR(__xludf.DUMMYFUNCTION("""COMPUTED_VALUE"""),"За")</f>
        <v>За</v>
      </c>
      <c r="CD96" s="19">
        <f ca="1">IFERROR(__xludf.DUMMYFUNCTION("""COMPUTED_VALUE"""),62)</f>
        <v>62</v>
      </c>
      <c r="CE96" s="19" t="str">
        <f ca="1">IFERROR(__xludf.DUMMYFUNCTION("""COMPUTED_VALUE"""),"Семенова К. І.")</f>
        <v>Семенова К. І.</v>
      </c>
      <c r="CF96" s="19" t="str">
        <f ca="1">IFERROR(__xludf.DUMMYFUNCTION("""COMPUTED_VALUE"""),"За")</f>
        <v>За</v>
      </c>
      <c r="CG96" s="19">
        <f ca="1">IFERROR(__xludf.DUMMYFUNCTION("""COMPUTED_VALUE"""),62)</f>
        <v>62</v>
      </c>
      <c r="CH96" s="19" t="str">
        <f ca="1">IFERROR(__xludf.DUMMYFUNCTION("""COMPUTED_VALUE"""),"Семенова К. І.")</f>
        <v>Семенова К. І.</v>
      </c>
      <c r="CI96" s="19" t="str">
        <f ca="1">IFERROR(__xludf.DUMMYFUNCTION("""COMPUTED_VALUE"""),"За")</f>
        <v>За</v>
      </c>
      <c r="CJ96" s="19">
        <f ca="1">IFERROR(__xludf.DUMMYFUNCTION("""COMPUTED_VALUE"""),62)</f>
        <v>62</v>
      </c>
      <c r="CK96" s="19" t="str">
        <f ca="1">IFERROR(__xludf.DUMMYFUNCTION("""COMPUTED_VALUE"""),"Семенова К. І.")</f>
        <v>Семенова К. І.</v>
      </c>
      <c r="CL96" s="19" t="str">
        <f ca="1">IFERROR(__xludf.DUMMYFUNCTION("""COMPUTED_VALUE"""),"Не голосував")</f>
        <v>Не голосував</v>
      </c>
      <c r="CM96" s="19">
        <f ca="1">IFERROR(__xludf.DUMMYFUNCTION("""COMPUTED_VALUE"""),62)</f>
        <v>62</v>
      </c>
      <c r="CN96" s="19" t="str">
        <f ca="1">IFERROR(__xludf.DUMMYFUNCTION("""COMPUTED_VALUE"""),"Семенова К. І.")</f>
        <v>Семенова К. І.</v>
      </c>
      <c r="CO96" s="19" t="str">
        <f ca="1">IFERROR(__xludf.DUMMYFUNCTION("""COMPUTED_VALUE"""),"За")</f>
        <v>За</v>
      </c>
      <c r="CP96" s="19">
        <f ca="1">IFERROR(__xludf.DUMMYFUNCTION("""COMPUTED_VALUE"""),62)</f>
        <v>62</v>
      </c>
      <c r="CQ96" s="19" t="str">
        <f ca="1">IFERROR(__xludf.DUMMYFUNCTION("""COMPUTED_VALUE"""),"Семенова К. І.")</f>
        <v>Семенова К. І.</v>
      </c>
      <c r="CR96" s="19" t="str">
        <f ca="1">IFERROR(__xludf.DUMMYFUNCTION("""COMPUTED_VALUE"""),"За")</f>
        <v>За</v>
      </c>
      <c r="CS96" s="19">
        <f ca="1">IFERROR(__xludf.DUMMYFUNCTION("""COMPUTED_VALUE"""),62)</f>
        <v>62</v>
      </c>
      <c r="CT96" s="19" t="str">
        <f ca="1">IFERROR(__xludf.DUMMYFUNCTION("""COMPUTED_VALUE"""),"Семенова К. І.")</f>
        <v>Семенова К. І.</v>
      </c>
      <c r="CU96" s="19" t="str">
        <f ca="1">IFERROR(__xludf.DUMMYFUNCTION("""COMPUTED_VALUE"""),"За")</f>
        <v>За</v>
      </c>
      <c r="CV96" s="19">
        <f ca="1">IFERROR(__xludf.DUMMYFUNCTION("""COMPUTED_VALUE"""),62)</f>
        <v>62</v>
      </c>
      <c r="CW96" s="19" t="str">
        <f ca="1">IFERROR(__xludf.DUMMYFUNCTION("""COMPUTED_VALUE"""),"Семенова К. І.")</f>
        <v>Семенова К. І.</v>
      </c>
      <c r="CX96" s="19" t="str">
        <f ca="1">IFERROR(__xludf.DUMMYFUNCTION("""COMPUTED_VALUE"""),"За")</f>
        <v>За</v>
      </c>
      <c r="CY96" s="19">
        <f ca="1">IFERROR(__xludf.DUMMYFUNCTION("""COMPUTED_VALUE"""),62)</f>
        <v>62</v>
      </c>
      <c r="CZ96" s="19" t="str">
        <f ca="1">IFERROR(__xludf.DUMMYFUNCTION("""COMPUTED_VALUE"""),"Семенова К. І.")</f>
        <v>Семенова К. І.</v>
      </c>
      <c r="DA96" s="19" t="str">
        <f ca="1">IFERROR(__xludf.DUMMYFUNCTION("""COMPUTED_VALUE"""),"За")</f>
        <v>За</v>
      </c>
      <c r="DB96" s="19">
        <f ca="1">IFERROR(__xludf.DUMMYFUNCTION("""COMPUTED_VALUE"""),62)</f>
        <v>62</v>
      </c>
      <c r="DC96" s="19" t="str">
        <f ca="1">IFERROR(__xludf.DUMMYFUNCTION("""COMPUTED_VALUE"""),"Семенова К. І.")</f>
        <v>Семенова К. І.</v>
      </c>
      <c r="DD96" s="19" t="str">
        <f ca="1">IFERROR(__xludf.DUMMYFUNCTION("""COMPUTED_VALUE"""),"За")</f>
        <v>За</v>
      </c>
      <c r="DE96" s="19">
        <f ca="1">IFERROR(__xludf.DUMMYFUNCTION("""COMPUTED_VALUE"""),62)</f>
        <v>62</v>
      </c>
      <c r="DF96" s="19" t="str">
        <f ca="1">IFERROR(__xludf.DUMMYFUNCTION("""COMPUTED_VALUE"""),"Семенова К. І.")</f>
        <v>Семенова К. І.</v>
      </c>
      <c r="DG96" s="19" t="str">
        <f ca="1">IFERROR(__xludf.DUMMYFUNCTION("""COMPUTED_VALUE"""),"За")</f>
        <v>За</v>
      </c>
      <c r="DH96" s="19">
        <f ca="1">IFERROR(__xludf.DUMMYFUNCTION("""COMPUTED_VALUE"""),62)</f>
        <v>62</v>
      </c>
      <c r="DI96" s="19" t="str">
        <f ca="1">IFERROR(__xludf.DUMMYFUNCTION("""COMPUTED_VALUE"""),"Семенова К. І.")</f>
        <v>Семенова К. І.</v>
      </c>
      <c r="DJ96" s="19" t="str">
        <f ca="1">IFERROR(__xludf.DUMMYFUNCTION("""COMPUTED_VALUE"""),"За")</f>
        <v>За</v>
      </c>
      <c r="DK96" s="19">
        <f ca="1">IFERROR(__xludf.DUMMYFUNCTION("""COMPUTED_VALUE"""),62)</f>
        <v>62</v>
      </c>
      <c r="DL96" s="19" t="str">
        <f ca="1">IFERROR(__xludf.DUMMYFUNCTION("""COMPUTED_VALUE"""),"Семенова К. І.")</f>
        <v>Семенова К. І.</v>
      </c>
      <c r="DM96" s="19" t="str">
        <f ca="1">IFERROR(__xludf.DUMMYFUNCTION("""COMPUTED_VALUE"""),"За")</f>
        <v>За</v>
      </c>
      <c r="DN96" s="19">
        <f ca="1">IFERROR(__xludf.DUMMYFUNCTION("""COMPUTED_VALUE"""),62)</f>
        <v>62</v>
      </c>
      <c r="DO96" s="19" t="str">
        <f ca="1">IFERROR(__xludf.DUMMYFUNCTION("""COMPUTED_VALUE"""),"Семенова К. І.")</f>
        <v>Семенова К. І.</v>
      </c>
      <c r="DP96" s="19" t="str">
        <f ca="1">IFERROR(__xludf.DUMMYFUNCTION("""COMPUTED_VALUE"""),"За")</f>
        <v>За</v>
      </c>
      <c r="DQ96" s="19">
        <f ca="1">IFERROR(__xludf.DUMMYFUNCTION("""COMPUTED_VALUE"""),62)</f>
        <v>62</v>
      </c>
      <c r="DR96" s="19" t="str">
        <f ca="1">IFERROR(__xludf.DUMMYFUNCTION("""COMPUTED_VALUE"""),"Семенова К. І.")</f>
        <v>Семенова К. І.</v>
      </c>
      <c r="DS96" s="19" t="str">
        <f ca="1">IFERROR(__xludf.DUMMYFUNCTION("""COMPUTED_VALUE"""),"За")</f>
        <v>За</v>
      </c>
      <c r="DT96" s="19">
        <f ca="1">IFERROR(__xludf.DUMMYFUNCTION("""COMPUTED_VALUE"""),62)</f>
        <v>62</v>
      </c>
      <c r="DU96" s="19" t="str">
        <f ca="1">IFERROR(__xludf.DUMMYFUNCTION("""COMPUTED_VALUE"""),"Семенова К. І.")</f>
        <v>Семенова К. І.</v>
      </c>
      <c r="DV96" s="19" t="str">
        <f ca="1">IFERROR(__xludf.DUMMYFUNCTION("""COMPUTED_VALUE"""),"За")</f>
        <v>За</v>
      </c>
      <c r="DW96" s="19">
        <f ca="1">IFERROR(__xludf.DUMMYFUNCTION("""COMPUTED_VALUE"""),62)</f>
        <v>62</v>
      </c>
      <c r="DX96" s="19" t="str">
        <f ca="1">IFERROR(__xludf.DUMMYFUNCTION("""COMPUTED_VALUE"""),"Семенова К. І.")</f>
        <v>Семенова К. І.</v>
      </c>
      <c r="DY96" s="19" t="str">
        <f ca="1">IFERROR(__xludf.DUMMYFUNCTION("""COMPUTED_VALUE"""),"За")</f>
        <v>За</v>
      </c>
      <c r="DZ96" s="19">
        <f ca="1">IFERROR(__xludf.DUMMYFUNCTION("""COMPUTED_VALUE"""),62)</f>
        <v>62</v>
      </c>
      <c r="EA96" s="19" t="str">
        <f ca="1">IFERROR(__xludf.DUMMYFUNCTION("""COMPUTED_VALUE"""),"Семенова К. І.")</f>
        <v>Семенова К. І.</v>
      </c>
      <c r="EB96" s="19" t="str">
        <f ca="1">IFERROR(__xludf.DUMMYFUNCTION("""COMPUTED_VALUE"""),"За")</f>
        <v>За</v>
      </c>
      <c r="EC96" s="19">
        <f ca="1">IFERROR(__xludf.DUMMYFUNCTION("""COMPUTED_VALUE"""),62)</f>
        <v>62</v>
      </c>
      <c r="ED96" s="19" t="str">
        <f ca="1">IFERROR(__xludf.DUMMYFUNCTION("""COMPUTED_VALUE"""),"Семенова К. І.")</f>
        <v>Семенова К. І.</v>
      </c>
      <c r="EE96" s="19" t="str">
        <f ca="1">IFERROR(__xludf.DUMMYFUNCTION("""COMPUTED_VALUE"""),"За")</f>
        <v>За</v>
      </c>
      <c r="EF96" s="19">
        <f ca="1">IFERROR(__xludf.DUMMYFUNCTION("""COMPUTED_VALUE"""),62)</f>
        <v>62</v>
      </c>
      <c r="EG96" s="19" t="str">
        <f ca="1">IFERROR(__xludf.DUMMYFUNCTION("""COMPUTED_VALUE"""),"Семенова К. І.")</f>
        <v>Семенова К. І.</v>
      </c>
      <c r="EH96" s="19" t="str">
        <f ca="1">IFERROR(__xludf.DUMMYFUNCTION("""COMPUTED_VALUE"""),"Не голосував")</f>
        <v>Не голосував</v>
      </c>
      <c r="EI96" s="19">
        <f ca="1">IFERROR(__xludf.DUMMYFUNCTION("""COMPUTED_VALUE"""),62)</f>
        <v>62</v>
      </c>
      <c r="EJ96" s="19" t="str">
        <f ca="1">IFERROR(__xludf.DUMMYFUNCTION("""COMPUTED_VALUE"""),"Семенова К. І.")</f>
        <v>Семенова К. І.</v>
      </c>
      <c r="EK96" s="19" t="str">
        <f ca="1">IFERROR(__xludf.DUMMYFUNCTION("""COMPUTED_VALUE"""),"За")</f>
        <v>За</v>
      </c>
      <c r="EL96" s="19">
        <f ca="1">IFERROR(__xludf.DUMMYFUNCTION("""COMPUTED_VALUE"""),62)</f>
        <v>62</v>
      </c>
      <c r="EM96" s="19" t="str">
        <f ca="1">IFERROR(__xludf.DUMMYFUNCTION("""COMPUTED_VALUE"""),"Семенова К. І.")</f>
        <v>Семенова К. І.</v>
      </c>
      <c r="EN96" s="19" t="str">
        <f ca="1">IFERROR(__xludf.DUMMYFUNCTION("""COMPUTED_VALUE"""),"За")</f>
        <v>За</v>
      </c>
      <c r="EO96" s="19">
        <f ca="1">IFERROR(__xludf.DUMMYFUNCTION("""COMPUTED_VALUE"""),62)</f>
        <v>62</v>
      </c>
      <c r="EP96" s="19" t="str">
        <f ca="1">IFERROR(__xludf.DUMMYFUNCTION("""COMPUTED_VALUE"""),"Семенова К. І.")</f>
        <v>Семенова К. І.</v>
      </c>
      <c r="EQ96" s="19" t="str">
        <f ca="1">IFERROR(__xludf.DUMMYFUNCTION("""COMPUTED_VALUE"""),"За")</f>
        <v>За</v>
      </c>
      <c r="ER96" s="19">
        <f ca="1">IFERROR(__xludf.DUMMYFUNCTION("""COMPUTED_VALUE"""),62)</f>
        <v>62</v>
      </c>
      <c r="ES96" s="19" t="str">
        <f ca="1">IFERROR(__xludf.DUMMYFUNCTION("""COMPUTED_VALUE"""),"Семенова К. І.")</f>
        <v>Семенова К. І.</v>
      </c>
      <c r="ET96" s="19" t="str">
        <f ca="1">IFERROR(__xludf.DUMMYFUNCTION("""COMPUTED_VALUE"""),"За")</f>
        <v>За</v>
      </c>
      <c r="EU96" s="19">
        <f ca="1">IFERROR(__xludf.DUMMYFUNCTION("""COMPUTED_VALUE"""),62)</f>
        <v>62</v>
      </c>
      <c r="EV96" s="19" t="str">
        <f ca="1">IFERROR(__xludf.DUMMYFUNCTION("""COMPUTED_VALUE"""),"Семенова К. І.")</f>
        <v>Семенова К. І.</v>
      </c>
      <c r="EW96" s="19" t="str">
        <f ca="1">IFERROR(__xludf.DUMMYFUNCTION("""COMPUTED_VALUE"""),"За")</f>
        <v>За</v>
      </c>
      <c r="EX96" s="19">
        <f ca="1">IFERROR(__xludf.DUMMYFUNCTION("""COMPUTED_VALUE"""),62)</f>
        <v>62</v>
      </c>
      <c r="EY96" s="19" t="str">
        <f ca="1">IFERROR(__xludf.DUMMYFUNCTION("""COMPUTED_VALUE"""),"Семенова К. І.")</f>
        <v>Семенова К. І.</v>
      </c>
      <c r="EZ96" s="19" t="str">
        <f ca="1">IFERROR(__xludf.DUMMYFUNCTION("""COMPUTED_VALUE"""),"За")</f>
        <v>За</v>
      </c>
      <c r="FA96" s="19">
        <f ca="1">IFERROR(__xludf.DUMMYFUNCTION("""COMPUTED_VALUE"""),62)</f>
        <v>62</v>
      </c>
      <c r="FB96" s="19" t="str">
        <f ca="1">IFERROR(__xludf.DUMMYFUNCTION("""COMPUTED_VALUE"""),"Семенова К. І.")</f>
        <v>Семенова К. І.</v>
      </c>
      <c r="FC96" s="19" t="str">
        <f ca="1">IFERROR(__xludf.DUMMYFUNCTION("""COMPUTED_VALUE"""),"За")</f>
        <v>За</v>
      </c>
      <c r="FD96" s="19">
        <f ca="1">IFERROR(__xludf.DUMMYFUNCTION("""COMPUTED_VALUE"""),62)</f>
        <v>62</v>
      </c>
      <c r="FE96" s="19" t="str">
        <f ca="1">IFERROR(__xludf.DUMMYFUNCTION("""COMPUTED_VALUE"""),"Семенова К. І.")</f>
        <v>Семенова К. І.</v>
      </c>
      <c r="FF96" s="19" t="str">
        <f ca="1">IFERROR(__xludf.DUMMYFUNCTION("""COMPUTED_VALUE"""),"За")</f>
        <v>За</v>
      </c>
      <c r="FG96" s="19">
        <f ca="1">IFERROR(__xludf.DUMMYFUNCTION("""COMPUTED_VALUE"""),62)</f>
        <v>62</v>
      </c>
      <c r="FH96" s="19" t="str">
        <f ca="1">IFERROR(__xludf.DUMMYFUNCTION("""COMPUTED_VALUE"""),"Семенова К. І.")</f>
        <v>Семенова К. І.</v>
      </c>
      <c r="FI96" s="19" t="str">
        <f ca="1">IFERROR(__xludf.DUMMYFUNCTION("""COMPUTED_VALUE"""),"За")</f>
        <v>За</v>
      </c>
      <c r="FJ96" s="19">
        <f ca="1">IFERROR(__xludf.DUMMYFUNCTION("""COMPUTED_VALUE"""),62)</f>
        <v>62</v>
      </c>
      <c r="FK96" s="19" t="str">
        <f ca="1">IFERROR(__xludf.DUMMYFUNCTION("""COMPUTED_VALUE"""),"Семенова К. І.")</f>
        <v>Семенова К. І.</v>
      </c>
      <c r="FL96" s="19" t="str">
        <f ca="1">IFERROR(__xludf.DUMMYFUNCTION("""COMPUTED_VALUE"""),"За")</f>
        <v>За</v>
      </c>
      <c r="FM96" s="19">
        <f ca="1">IFERROR(__xludf.DUMMYFUNCTION("""COMPUTED_VALUE"""),62)</f>
        <v>62</v>
      </c>
      <c r="FN96" s="19" t="str">
        <f ca="1">IFERROR(__xludf.DUMMYFUNCTION("""COMPUTED_VALUE"""),"Семенова К. І.")</f>
        <v>Семенова К. І.</v>
      </c>
      <c r="FO96" s="19" t="str">
        <f ca="1">IFERROR(__xludf.DUMMYFUNCTION("""COMPUTED_VALUE"""),"За")</f>
        <v>За</v>
      </c>
      <c r="FP96" s="19">
        <f ca="1">IFERROR(__xludf.DUMMYFUNCTION("""COMPUTED_VALUE"""),62)</f>
        <v>62</v>
      </c>
      <c r="FQ96" s="19" t="str">
        <f ca="1">IFERROR(__xludf.DUMMYFUNCTION("""COMPUTED_VALUE"""),"Семенова К. І.")</f>
        <v>Семенова К. І.</v>
      </c>
      <c r="FR96" s="19" t="str">
        <f ca="1">IFERROR(__xludf.DUMMYFUNCTION("""COMPUTED_VALUE"""),"За")</f>
        <v>За</v>
      </c>
      <c r="FS96" s="19">
        <f ca="1">IFERROR(__xludf.DUMMYFUNCTION("""COMPUTED_VALUE"""),62)</f>
        <v>62</v>
      </c>
      <c r="FT96" s="19" t="str">
        <f ca="1">IFERROR(__xludf.DUMMYFUNCTION("""COMPUTED_VALUE"""),"Семенова К. І.")</f>
        <v>Семенова К. І.</v>
      </c>
      <c r="FU96" s="19" t="str">
        <f ca="1">IFERROR(__xludf.DUMMYFUNCTION("""COMPUTED_VALUE"""),"За")</f>
        <v>За</v>
      </c>
      <c r="FV96" s="19">
        <f ca="1">IFERROR(__xludf.DUMMYFUNCTION("""COMPUTED_VALUE"""),62)</f>
        <v>62</v>
      </c>
      <c r="FW96" s="19" t="str">
        <f ca="1">IFERROR(__xludf.DUMMYFUNCTION("""COMPUTED_VALUE"""),"Семенова К. І.")</f>
        <v>Семенова К. І.</v>
      </c>
      <c r="FX96" s="19" t="str">
        <f ca="1">IFERROR(__xludf.DUMMYFUNCTION("""COMPUTED_VALUE"""),"За")</f>
        <v>За</v>
      </c>
      <c r="FY96" s="19">
        <f ca="1">IFERROR(__xludf.DUMMYFUNCTION("""COMPUTED_VALUE"""),62)</f>
        <v>62</v>
      </c>
      <c r="FZ96" s="19" t="str">
        <f ca="1">IFERROR(__xludf.DUMMYFUNCTION("""COMPUTED_VALUE"""),"Семенова К. І.")</f>
        <v>Семенова К. І.</v>
      </c>
      <c r="GA96" s="19" t="str">
        <f ca="1">IFERROR(__xludf.DUMMYFUNCTION("""COMPUTED_VALUE"""),"Проти")</f>
        <v>Проти</v>
      </c>
      <c r="GB96" s="19">
        <f ca="1">IFERROR(__xludf.DUMMYFUNCTION("""COMPUTED_VALUE"""),62)</f>
        <v>62</v>
      </c>
      <c r="GC96" s="19" t="str">
        <f ca="1">IFERROR(__xludf.DUMMYFUNCTION("""COMPUTED_VALUE"""),"Семенова К. І.")</f>
        <v>Семенова К. І.</v>
      </c>
      <c r="GD96" s="19" t="str">
        <f ca="1">IFERROR(__xludf.DUMMYFUNCTION("""COMPUTED_VALUE"""),"Проти")</f>
        <v>Проти</v>
      </c>
      <c r="GE96" s="19">
        <f ca="1">IFERROR(__xludf.DUMMYFUNCTION("""COMPUTED_VALUE"""),62)</f>
        <v>62</v>
      </c>
      <c r="GF96" s="19" t="str">
        <f ca="1">IFERROR(__xludf.DUMMYFUNCTION("""COMPUTED_VALUE"""),"Семенова К. І.")</f>
        <v>Семенова К. І.</v>
      </c>
      <c r="GG96" s="19" t="str">
        <f ca="1">IFERROR(__xludf.DUMMYFUNCTION("""COMPUTED_VALUE"""),"За")</f>
        <v>За</v>
      </c>
      <c r="GH96" s="19">
        <f ca="1">IFERROR(__xludf.DUMMYFUNCTION("""COMPUTED_VALUE"""),62)</f>
        <v>62</v>
      </c>
      <c r="GI96" s="19" t="str">
        <f ca="1">IFERROR(__xludf.DUMMYFUNCTION("""COMPUTED_VALUE"""),"Семенова К. І.")</f>
        <v>Семенова К. І.</v>
      </c>
      <c r="GJ96" s="19" t="str">
        <f ca="1">IFERROR(__xludf.DUMMYFUNCTION("""COMPUTED_VALUE"""),"За")</f>
        <v>За</v>
      </c>
      <c r="GK96" s="19">
        <f ca="1">IFERROR(__xludf.DUMMYFUNCTION("""COMPUTED_VALUE"""),62)</f>
        <v>62</v>
      </c>
      <c r="GL96" s="19" t="str">
        <f ca="1">IFERROR(__xludf.DUMMYFUNCTION("""COMPUTED_VALUE"""),"Семенова К. І.")</f>
        <v>Семенова К. І.</v>
      </c>
      <c r="GM96" s="19" t="str">
        <f ca="1">IFERROR(__xludf.DUMMYFUNCTION("""COMPUTED_VALUE"""),"Не голосував")</f>
        <v>Не голосував</v>
      </c>
      <c r="GN96" s="19">
        <f ca="1">IFERROR(__xludf.DUMMYFUNCTION("""COMPUTED_VALUE"""),62)</f>
        <v>62</v>
      </c>
      <c r="GO96" s="19" t="str">
        <f ca="1">IFERROR(__xludf.DUMMYFUNCTION("""COMPUTED_VALUE"""),"Семенова К. І.")</f>
        <v>Семенова К. І.</v>
      </c>
      <c r="GP96" s="19" t="str">
        <f ca="1">IFERROR(__xludf.DUMMYFUNCTION("""COMPUTED_VALUE"""),"За")</f>
        <v>За</v>
      </c>
      <c r="GQ96" s="19">
        <f ca="1">IFERROR(__xludf.DUMMYFUNCTION("""COMPUTED_VALUE"""),62)</f>
        <v>62</v>
      </c>
      <c r="GR96" s="19" t="str">
        <f ca="1">IFERROR(__xludf.DUMMYFUNCTION("""COMPUTED_VALUE"""),"Семенова К. І.")</f>
        <v>Семенова К. І.</v>
      </c>
      <c r="GS96" s="19" t="str">
        <f ca="1">IFERROR(__xludf.DUMMYFUNCTION("""COMPUTED_VALUE"""),"За")</f>
        <v>За</v>
      </c>
      <c r="GT96" s="19">
        <f ca="1">IFERROR(__xludf.DUMMYFUNCTION("""COMPUTED_VALUE"""),62)</f>
        <v>62</v>
      </c>
      <c r="GU96" s="19" t="str">
        <f ca="1">IFERROR(__xludf.DUMMYFUNCTION("""COMPUTED_VALUE"""),"Семенова К. І.")</f>
        <v>Семенова К. І.</v>
      </c>
      <c r="GV96" s="19" t="str">
        <f ca="1">IFERROR(__xludf.DUMMYFUNCTION("""COMPUTED_VALUE"""),"За")</f>
        <v>За</v>
      </c>
      <c r="GW96" s="19">
        <f ca="1">IFERROR(__xludf.DUMMYFUNCTION("""COMPUTED_VALUE"""),62)</f>
        <v>62</v>
      </c>
      <c r="GX96" s="19" t="str">
        <f ca="1">IFERROR(__xludf.DUMMYFUNCTION("""COMPUTED_VALUE"""),"Семенова К. І.")</f>
        <v>Семенова К. І.</v>
      </c>
      <c r="GY96" s="19" t="str">
        <f ca="1">IFERROR(__xludf.DUMMYFUNCTION("""COMPUTED_VALUE"""),"За")</f>
        <v>За</v>
      </c>
      <c r="GZ96" s="19">
        <f ca="1">IFERROR(__xludf.DUMMYFUNCTION("""COMPUTED_VALUE"""),62)</f>
        <v>62</v>
      </c>
      <c r="HA96" s="19" t="str">
        <f ca="1">IFERROR(__xludf.DUMMYFUNCTION("""COMPUTED_VALUE"""),"Семенова К. І.")</f>
        <v>Семенова К. І.</v>
      </c>
      <c r="HB96" s="19" t="str">
        <f ca="1">IFERROR(__xludf.DUMMYFUNCTION("""COMPUTED_VALUE"""),"За")</f>
        <v>За</v>
      </c>
      <c r="HC96" s="19">
        <f ca="1">IFERROR(__xludf.DUMMYFUNCTION("""COMPUTED_VALUE"""),62)</f>
        <v>62</v>
      </c>
      <c r="HD96" s="19" t="str">
        <f ca="1">IFERROR(__xludf.DUMMYFUNCTION("""COMPUTED_VALUE"""),"Семенова К. І.")</f>
        <v>Семенова К. І.</v>
      </c>
      <c r="HE96" s="19" t="str">
        <f ca="1">IFERROR(__xludf.DUMMYFUNCTION("""COMPUTED_VALUE"""),"За")</f>
        <v>За</v>
      </c>
      <c r="HF96" s="19">
        <f ca="1">IFERROR(__xludf.DUMMYFUNCTION("""COMPUTED_VALUE"""),62)</f>
        <v>62</v>
      </c>
      <c r="HG96" s="19" t="str">
        <f ca="1">IFERROR(__xludf.DUMMYFUNCTION("""COMPUTED_VALUE"""),"Семенова К. І.")</f>
        <v>Семенова К. І.</v>
      </c>
      <c r="HH96" s="19" t="str">
        <f ca="1">IFERROR(__xludf.DUMMYFUNCTION("""COMPUTED_VALUE"""),"За")</f>
        <v>За</v>
      </c>
      <c r="HI96" s="19">
        <f ca="1">IFERROR(__xludf.DUMMYFUNCTION("""COMPUTED_VALUE"""),62)</f>
        <v>62</v>
      </c>
      <c r="HJ96" s="19" t="str">
        <f ca="1">IFERROR(__xludf.DUMMYFUNCTION("""COMPUTED_VALUE"""),"Семенова К. І.")</f>
        <v>Семенова К. І.</v>
      </c>
      <c r="HK96" s="19" t="str">
        <f ca="1">IFERROR(__xludf.DUMMYFUNCTION("""COMPUTED_VALUE"""),"Не голосував")</f>
        <v>Не голосував</v>
      </c>
      <c r="HL96" s="19">
        <f ca="1">IFERROR(__xludf.DUMMYFUNCTION("""COMPUTED_VALUE"""),62)</f>
        <v>62</v>
      </c>
      <c r="HM96" s="19" t="str">
        <f ca="1">IFERROR(__xludf.DUMMYFUNCTION("""COMPUTED_VALUE"""),"Семенова К. І.")</f>
        <v>Семенова К. І.</v>
      </c>
      <c r="HN96" s="19" t="str">
        <f ca="1">IFERROR(__xludf.DUMMYFUNCTION("""COMPUTED_VALUE"""),"Проти")</f>
        <v>Проти</v>
      </c>
      <c r="HO96" s="19">
        <f ca="1">IFERROR(__xludf.DUMMYFUNCTION("""COMPUTED_VALUE"""),62)</f>
        <v>62</v>
      </c>
      <c r="HP96" s="19" t="str">
        <f ca="1">IFERROR(__xludf.DUMMYFUNCTION("""COMPUTED_VALUE"""),"Семенова К. І.")</f>
        <v>Семенова К. І.</v>
      </c>
      <c r="HQ96" s="19" t="str">
        <f ca="1">IFERROR(__xludf.DUMMYFUNCTION("""COMPUTED_VALUE"""),"За")</f>
        <v>За</v>
      </c>
      <c r="HR96" s="19">
        <f ca="1">IFERROR(__xludf.DUMMYFUNCTION("""COMPUTED_VALUE"""),62)</f>
        <v>62</v>
      </c>
      <c r="HS96" s="19" t="str">
        <f ca="1">IFERROR(__xludf.DUMMYFUNCTION("""COMPUTED_VALUE"""),"Семенова К. І.")</f>
        <v>Семенова К. І.</v>
      </c>
      <c r="HT96" s="19" t="str">
        <f ca="1">IFERROR(__xludf.DUMMYFUNCTION("""COMPUTED_VALUE"""),"За")</f>
        <v>За</v>
      </c>
      <c r="HU96" s="19">
        <f ca="1">IFERROR(__xludf.DUMMYFUNCTION("""COMPUTED_VALUE"""),62)</f>
        <v>62</v>
      </c>
      <c r="HV96" s="19" t="str">
        <f ca="1">IFERROR(__xludf.DUMMYFUNCTION("""COMPUTED_VALUE"""),"Семенова К. І.")</f>
        <v>Семенова К. І.</v>
      </c>
      <c r="HW96" s="19" t="str">
        <f ca="1">IFERROR(__xludf.DUMMYFUNCTION("""COMPUTED_VALUE"""),"За")</f>
        <v>За</v>
      </c>
      <c r="HX96" s="19">
        <f ca="1">IFERROR(__xludf.DUMMYFUNCTION("""COMPUTED_VALUE"""),62)</f>
        <v>62</v>
      </c>
      <c r="HY96" s="19" t="str">
        <f ca="1">IFERROR(__xludf.DUMMYFUNCTION("""COMPUTED_VALUE"""),"Семенова К. І.")</f>
        <v>Семенова К. І.</v>
      </c>
      <c r="HZ96" s="19" t="str">
        <f ca="1">IFERROR(__xludf.DUMMYFUNCTION("""COMPUTED_VALUE"""),"За")</f>
        <v>За</v>
      </c>
      <c r="IA96" s="19">
        <f ca="1">IFERROR(__xludf.DUMMYFUNCTION("""COMPUTED_VALUE"""),62)</f>
        <v>62</v>
      </c>
      <c r="IB96" s="19" t="str">
        <f ca="1">IFERROR(__xludf.DUMMYFUNCTION("""COMPUTED_VALUE"""),"Семенова К. І.")</f>
        <v>Семенова К. І.</v>
      </c>
      <c r="IC96" s="19" t="str">
        <f ca="1">IFERROR(__xludf.DUMMYFUNCTION("""COMPUTED_VALUE"""),"За")</f>
        <v>За</v>
      </c>
      <c r="ID96" s="19">
        <f ca="1">IFERROR(__xludf.DUMMYFUNCTION("""COMPUTED_VALUE"""),62)</f>
        <v>62</v>
      </c>
      <c r="IE96" s="19" t="str">
        <f ca="1">IFERROR(__xludf.DUMMYFUNCTION("""COMPUTED_VALUE"""),"Семенова К. І.")</f>
        <v>Семенова К. І.</v>
      </c>
      <c r="IF96" s="19" t="str">
        <f ca="1">IFERROR(__xludf.DUMMYFUNCTION("""COMPUTED_VALUE"""),"За")</f>
        <v>За</v>
      </c>
      <c r="IG96" s="19">
        <f ca="1">IFERROR(__xludf.DUMMYFUNCTION("""COMPUTED_VALUE"""),62)</f>
        <v>62</v>
      </c>
      <c r="IH96" s="19" t="str">
        <f ca="1">IFERROR(__xludf.DUMMYFUNCTION("""COMPUTED_VALUE"""),"Семенова К. І.")</f>
        <v>Семенова К. І.</v>
      </c>
      <c r="II96" s="19" t="str">
        <f ca="1">IFERROR(__xludf.DUMMYFUNCTION("""COMPUTED_VALUE"""),"За")</f>
        <v>За</v>
      </c>
      <c r="IJ96" s="19">
        <f ca="1">IFERROR(__xludf.DUMMYFUNCTION("""COMPUTED_VALUE"""),62)</f>
        <v>62</v>
      </c>
      <c r="IK96" s="19" t="str">
        <f ca="1">IFERROR(__xludf.DUMMYFUNCTION("""COMPUTED_VALUE"""),"Семенова К. І.")</f>
        <v>Семенова К. І.</v>
      </c>
      <c r="IL96" s="19" t="str">
        <f ca="1">IFERROR(__xludf.DUMMYFUNCTION("""COMPUTED_VALUE"""),"Утримався")</f>
        <v>Утримався</v>
      </c>
      <c r="IM96" s="19">
        <f ca="1">IFERROR(__xludf.DUMMYFUNCTION("""COMPUTED_VALUE"""),62)</f>
        <v>62</v>
      </c>
      <c r="IN96" s="19" t="str">
        <f ca="1">IFERROR(__xludf.DUMMYFUNCTION("""COMPUTED_VALUE"""),"Семенова К. І.")</f>
        <v>Семенова К. І.</v>
      </c>
      <c r="IO96" s="19" t="str">
        <f ca="1">IFERROR(__xludf.DUMMYFUNCTION("""COMPUTED_VALUE"""),"За")</f>
        <v>За</v>
      </c>
      <c r="IP96" s="19">
        <f ca="1">IFERROR(__xludf.DUMMYFUNCTION("""COMPUTED_VALUE"""),62)</f>
        <v>62</v>
      </c>
      <c r="IQ96" s="19" t="str">
        <f ca="1">IFERROR(__xludf.DUMMYFUNCTION("""COMPUTED_VALUE"""),"Семенова К. І.")</f>
        <v>Семенова К. І.</v>
      </c>
      <c r="IR96" s="19" t="str">
        <f ca="1">IFERROR(__xludf.DUMMYFUNCTION("""COMPUTED_VALUE"""),"За")</f>
        <v>За</v>
      </c>
      <c r="IS96" s="19">
        <f ca="1">IFERROR(__xludf.DUMMYFUNCTION("""COMPUTED_VALUE"""),62)</f>
        <v>62</v>
      </c>
      <c r="IT96" s="19" t="str">
        <f ca="1">IFERROR(__xludf.DUMMYFUNCTION("""COMPUTED_VALUE"""),"Семенова К. І.")</f>
        <v>Семенова К. І.</v>
      </c>
      <c r="IU96" s="19" t="str">
        <f ca="1">IFERROR(__xludf.DUMMYFUNCTION("""COMPUTED_VALUE"""),"За")</f>
        <v>За</v>
      </c>
      <c r="IV96" s="19">
        <f ca="1">IFERROR(__xludf.DUMMYFUNCTION("""COMPUTED_VALUE"""),62)</f>
        <v>62</v>
      </c>
      <c r="IW96" s="19" t="str">
        <f ca="1">IFERROR(__xludf.DUMMYFUNCTION("""COMPUTED_VALUE"""),"Семенова К. І.")</f>
        <v>Семенова К. І.</v>
      </c>
      <c r="IX96" s="19" t="str">
        <f ca="1">IFERROR(__xludf.DUMMYFUNCTION("""COMPUTED_VALUE"""),"За")</f>
        <v>За</v>
      </c>
      <c r="IY96" s="19">
        <f ca="1">IFERROR(__xludf.DUMMYFUNCTION("""COMPUTED_VALUE"""),62)</f>
        <v>62</v>
      </c>
      <c r="IZ96" s="19" t="str">
        <f ca="1">IFERROR(__xludf.DUMMYFUNCTION("""COMPUTED_VALUE"""),"Семенова К. І.")</f>
        <v>Семенова К. І.</v>
      </c>
      <c r="JA96" s="19" t="str">
        <f ca="1">IFERROR(__xludf.DUMMYFUNCTION("""COMPUTED_VALUE"""),"За")</f>
        <v>За</v>
      </c>
      <c r="JB96" s="19">
        <f ca="1">IFERROR(__xludf.DUMMYFUNCTION("""COMPUTED_VALUE"""),62)</f>
        <v>62</v>
      </c>
      <c r="JC96" s="19" t="str">
        <f ca="1">IFERROR(__xludf.DUMMYFUNCTION("""COMPUTED_VALUE"""),"Семенова К. І.")</f>
        <v>Семенова К. І.</v>
      </c>
      <c r="JD96" s="19" t="str">
        <f ca="1">IFERROR(__xludf.DUMMYFUNCTION("""COMPUTED_VALUE"""),"За")</f>
        <v>За</v>
      </c>
      <c r="JE96" s="19">
        <f ca="1">IFERROR(__xludf.DUMMYFUNCTION("""COMPUTED_VALUE"""),62)</f>
        <v>62</v>
      </c>
      <c r="JF96" s="19" t="str">
        <f ca="1">IFERROR(__xludf.DUMMYFUNCTION("""COMPUTED_VALUE"""),"Семенова К. І.")</f>
        <v>Семенова К. І.</v>
      </c>
      <c r="JG96" s="19" t="str">
        <f ca="1">IFERROR(__xludf.DUMMYFUNCTION("""COMPUTED_VALUE"""),"За")</f>
        <v>За</v>
      </c>
      <c r="JH96" s="19">
        <f ca="1">IFERROR(__xludf.DUMMYFUNCTION("""COMPUTED_VALUE"""),62)</f>
        <v>62</v>
      </c>
      <c r="JI96" s="19" t="str">
        <f ca="1">IFERROR(__xludf.DUMMYFUNCTION("""COMPUTED_VALUE"""),"Семенова К. І.")</f>
        <v>Семенова К. І.</v>
      </c>
      <c r="JJ96" s="19" t="str">
        <f ca="1">IFERROR(__xludf.DUMMYFUNCTION("""COMPUTED_VALUE"""),"За")</f>
        <v>За</v>
      </c>
      <c r="JK96" s="19">
        <f ca="1">IFERROR(__xludf.DUMMYFUNCTION("""COMPUTED_VALUE"""),62)</f>
        <v>62</v>
      </c>
      <c r="JL96" s="19" t="str">
        <f ca="1">IFERROR(__xludf.DUMMYFUNCTION("""COMPUTED_VALUE"""),"Семенова К. І.")</f>
        <v>Семенова К. І.</v>
      </c>
      <c r="JM96" s="19" t="str">
        <f ca="1">IFERROR(__xludf.DUMMYFUNCTION("""COMPUTED_VALUE"""),"За")</f>
        <v>За</v>
      </c>
      <c r="JN96" s="19">
        <f ca="1">IFERROR(__xludf.DUMMYFUNCTION("""COMPUTED_VALUE"""),62)</f>
        <v>62</v>
      </c>
      <c r="JO96" s="19" t="str">
        <f ca="1">IFERROR(__xludf.DUMMYFUNCTION("""COMPUTED_VALUE"""),"Семенова К. І.")</f>
        <v>Семенова К. І.</v>
      </c>
      <c r="JP96" s="19" t="str">
        <f ca="1">IFERROR(__xludf.DUMMYFUNCTION("""COMPUTED_VALUE"""),"За")</f>
        <v>За</v>
      </c>
      <c r="JQ96" s="19">
        <f ca="1">IFERROR(__xludf.DUMMYFUNCTION("""COMPUTED_VALUE"""),62)</f>
        <v>62</v>
      </c>
      <c r="JR96" s="19" t="str">
        <f ca="1">IFERROR(__xludf.DUMMYFUNCTION("""COMPUTED_VALUE"""),"Семенова К. І.")</f>
        <v>Семенова К. І.</v>
      </c>
      <c r="JS96" s="19" t="str">
        <f ca="1">IFERROR(__xludf.DUMMYFUNCTION("""COMPUTED_VALUE"""),"За")</f>
        <v>За</v>
      </c>
      <c r="JT96" s="19">
        <f ca="1">IFERROR(__xludf.DUMMYFUNCTION("""COMPUTED_VALUE"""),62)</f>
        <v>62</v>
      </c>
      <c r="JU96" s="19" t="str">
        <f ca="1">IFERROR(__xludf.DUMMYFUNCTION("""COMPUTED_VALUE"""),"Семенова К. І.")</f>
        <v>Семенова К. І.</v>
      </c>
      <c r="JV96" s="19" t="str">
        <f ca="1">IFERROR(__xludf.DUMMYFUNCTION("""COMPUTED_VALUE"""),"За")</f>
        <v>За</v>
      </c>
      <c r="JW96" s="19">
        <f ca="1">IFERROR(__xludf.DUMMYFUNCTION("""COMPUTED_VALUE"""),62)</f>
        <v>62</v>
      </c>
      <c r="JX96" s="19" t="str">
        <f ca="1">IFERROR(__xludf.DUMMYFUNCTION("""COMPUTED_VALUE"""),"Семенова К. І.")</f>
        <v>Семенова К. І.</v>
      </c>
      <c r="JY96" s="19" t="str">
        <f ca="1">IFERROR(__xludf.DUMMYFUNCTION("""COMPUTED_VALUE"""),"За")</f>
        <v>За</v>
      </c>
      <c r="JZ96" s="19">
        <f ca="1">IFERROR(__xludf.DUMMYFUNCTION("""COMPUTED_VALUE"""),62)</f>
        <v>62</v>
      </c>
      <c r="KA96" s="19" t="str">
        <f ca="1">IFERROR(__xludf.DUMMYFUNCTION("""COMPUTED_VALUE"""),"Семенова К. І.")</f>
        <v>Семенова К. І.</v>
      </c>
      <c r="KB96" s="19" t="str">
        <f ca="1">IFERROR(__xludf.DUMMYFUNCTION("""COMPUTED_VALUE"""),"За")</f>
        <v>За</v>
      </c>
      <c r="KC96" s="19">
        <f ca="1">IFERROR(__xludf.DUMMYFUNCTION("""COMPUTED_VALUE"""),62)</f>
        <v>62</v>
      </c>
      <c r="KD96" s="19" t="str">
        <f ca="1">IFERROR(__xludf.DUMMYFUNCTION("""COMPUTED_VALUE"""),"Семенова К. І.")</f>
        <v>Семенова К. І.</v>
      </c>
      <c r="KE96" s="19" t="str">
        <f ca="1">IFERROR(__xludf.DUMMYFUNCTION("""COMPUTED_VALUE"""),"За")</f>
        <v>За</v>
      </c>
      <c r="KF96" s="19">
        <f ca="1">IFERROR(__xludf.DUMMYFUNCTION("""COMPUTED_VALUE"""),62)</f>
        <v>62</v>
      </c>
      <c r="KG96" s="19" t="str">
        <f ca="1">IFERROR(__xludf.DUMMYFUNCTION("""COMPUTED_VALUE"""),"Семенова К. І.")</f>
        <v>Семенова К. І.</v>
      </c>
      <c r="KH96" s="19" t="str">
        <f ca="1">IFERROR(__xludf.DUMMYFUNCTION("""COMPUTED_VALUE"""),"За")</f>
        <v>За</v>
      </c>
      <c r="KI96" s="19">
        <f ca="1">IFERROR(__xludf.DUMMYFUNCTION("""COMPUTED_VALUE"""),62)</f>
        <v>62</v>
      </c>
      <c r="KJ96" s="19" t="str">
        <f ca="1">IFERROR(__xludf.DUMMYFUNCTION("""COMPUTED_VALUE"""),"Семенова К. І.")</f>
        <v>Семенова К. І.</v>
      </c>
      <c r="KK96" s="19" t="str">
        <f ca="1">IFERROR(__xludf.DUMMYFUNCTION("""COMPUTED_VALUE"""),"За")</f>
        <v>За</v>
      </c>
      <c r="KL96" s="19">
        <f ca="1">IFERROR(__xludf.DUMMYFUNCTION("""COMPUTED_VALUE"""),62)</f>
        <v>62</v>
      </c>
      <c r="KM96" s="19" t="str">
        <f ca="1">IFERROR(__xludf.DUMMYFUNCTION("""COMPUTED_VALUE"""),"Семенова К. І.")</f>
        <v>Семенова К. І.</v>
      </c>
      <c r="KN96" s="19" t="str">
        <f ca="1">IFERROR(__xludf.DUMMYFUNCTION("""COMPUTED_VALUE"""),"За")</f>
        <v>За</v>
      </c>
      <c r="KO96" s="19">
        <f ca="1">IFERROR(__xludf.DUMMYFUNCTION("""COMPUTED_VALUE"""),62)</f>
        <v>62</v>
      </c>
      <c r="KP96" s="19" t="str">
        <f ca="1">IFERROR(__xludf.DUMMYFUNCTION("""COMPUTED_VALUE"""),"Семенова К. І.")</f>
        <v>Семенова К. І.</v>
      </c>
      <c r="KQ96" s="19" t="str">
        <f ca="1">IFERROR(__xludf.DUMMYFUNCTION("""COMPUTED_VALUE"""),"Не голосував")</f>
        <v>Не голосував</v>
      </c>
      <c r="KR96" s="19">
        <f ca="1">IFERROR(__xludf.DUMMYFUNCTION("""COMPUTED_VALUE"""),62)</f>
        <v>62</v>
      </c>
      <c r="KS96" s="19" t="str">
        <f ca="1">IFERROR(__xludf.DUMMYFUNCTION("""COMPUTED_VALUE"""),"Семенова К. І.")</f>
        <v>Семенова К. І.</v>
      </c>
      <c r="KT96" s="19" t="str">
        <f ca="1">IFERROR(__xludf.DUMMYFUNCTION("""COMPUTED_VALUE"""),"За")</f>
        <v>За</v>
      </c>
      <c r="KU96" s="19">
        <f ca="1">IFERROR(__xludf.DUMMYFUNCTION("""COMPUTED_VALUE"""),62)</f>
        <v>62</v>
      </c>
      <c r="KV96" s="19" t="str">
        <f ca="1">IFERROR(__xludf.DUMMYFUNCTION("""COMPUTED_VALUE"""),"Семенова К. І.")</f>
        <v>Семенова К. І.</v>
      </c>
      <c r="KW96" s="19" t="str">
        <f ca="1">IFERROR(__xludf.DUMMYFUNCTION("""COMPUTED_VALUE"""),"Не голосував")</f>
        <v>Не голосував</v>
      </c>
      <c r="KX96" s="19">
        <f ca="1">IFERROR(__xludf.DUMMYFUNCTION("""COMPUTED_VALUE"""),62)</f>
        <v>62</v>
      </c>
      <c r="KY96" s="19" t="str">
        <f ca="1">IFERROR(__xludf.DUMMYFUNCTION("""COMPUTED_VALUE"""),"Семенова К. І.")</f>
        <v>Семенова К. І.</v>
      </c>
      <c r="KZ96" s="19" t="str">
        <f ca="1">IFERROR(__xludf.DUMMYFUNCTION("""COMPUTED_VALUE"""),"За")</f>
        <v>За</v>
      </c>
      <c r="LA96" s="19">
        <f ca="1">IFERROR(__xludf.DUMMYFUNCTION("""COMPUTED_VALUE"""),62)</f>
        <v>62</v>
      </c>
      <c r="LB96" s="19" t="str">
        <f ca="1">IFERROR(__xludf.DUMMYFUNCTION("""COMPUTED_VALUE"""),"Семенова К. І.")</f>
        <v>Семенова К. І.</v>
      </c>
      <c r="LC96" s="19" t="str">
        <f ca="1">IFERROR(__xludf.DUMMYFUNCTION("""COMPUTED_VALUE"""),"За")</f>
        <v>За</v>
      </c>
      <c r="LD96" s="19">
        <f ca="1">IFERROR(__xludf.DUMMYFUNCTION("""COMPUTED_VALUE"""),62)</f>
        <v>62</v>
      </c>
      <c r="LE96" s="19" t="str">
        <f ca="1">IFERROR(__xludf.DUMMYFUNCTION("""COMPUTED_VALUE"""),"Семенова К. І.")</f>
        <v>Семенова К. І.</v>
      </c>
      <c r="LF96" s="19" t="str">
        <f ca="1">IFERROR(__xludf.DUMMYFUNCTION("""COMPUTED_VALUE"""),"За")</f>
        <v>За</v>
      </c>
      <c r="LG96" s="19">
        <f ca="1">IFERROR(__xludf.DUMMYFUNCTION("""COMPUTED_VALUE"""),62)</f>
        <v>62</v>
      </c>
      <c r="LH96" s="19" t="str">
        <f ca="1">IFERROR(__xludf.DUMMYFUNCTION("""COMPUTED_VALUE"""),"Семенова К. І.")</f>
        <v>Семенова К. І.</v>
      </c>
      <c r="LI96" s="19" t="str">
        <f ca="1">IFERROR(__xludf.DUMMYFUNCTION("""COMPUTED_VALUE"""),"За")</f>
        <v>За</v>
      </c>
      <c r="LJ96" s="19">
        <f ca="1">IFERROR(__xludf.DUMMYFUNCTION("""COMPUTED_VALUE"""),62)</f>
        <v>62</v>
      </c>
      <c r="LK96" s="19" t="str">
        <f ca="1">IFERROR(__xludf.DUMMYFUNCTION("""COMPUTED_VALUE"""),"Семенова К. І.")</f>
        <v>Семенова К. І.</v>
      </c>
      <c r="LL96" s="19" t="str">
        <f ca="1">IFERROR(__xludf.DUMMYFUNCTION("""COMPUTED_VALUE"""),"За")</f>
        <v>За</v>
      </c>
      <c r="LM96" s="19">
        <f ca="1">IFERROR(__xludf.DUMMYFUNCTION("""COMPUTED_VALUE"""),62)</f>
        <v>62</v>
      </c>
      <c r="LN96" s="19" t="str">
        <f ca="1">IFERROR(__xludf.DUMMYFUNCTION("""COMPUTED_VALUE"""),"Семенова К. І.")</f>
        <v>Семенова К. І.</v>
      </c>
      <c r="LO96" s="19" t="str">
        <f ca="1">IFERROR(__xludf.DUMMYFUNCTION("""COMPUTED_VALUE"""),"За")</f>
        <v>За</v>
      </c>
      <c r="LP96" s="19">
        <f ca="1">IFERROR(__xludf.DUMMYFUNCTION("""COMPUTED_VALUE"""),62)</f>
        <v>62</v>
      </c>
      <c r="LQ96" s="19" t="str">
        <f ca="1">IFERROR(__xludf.DUMMYFUNCTION("""COMPUTED_VALUE"""),"Семенова К. І.")</f>
        <v>Семенова К. І.</v>
      </c>
      <c r="LR96" s="19" t="str">
        <f ca="1">IFERROR(__xludf.DUMMYFUNCTION("""COMPUTED_VALUE"""),"За")</f>
        <v>За</v>
      </c>
      <c r="LS96" s="19">
        <f ca="1">IFERROR(__xludf.DUMMYFUNCTION("""COMPUTED_VALUE"""),62)</f>
        <v>62</v>
      </c>
      <c r="LT96" s="19" t="str">
        <f ca="1">IFERROR(__xludf.DUMMYFUNCTION("""COMPUTED_VALUE"""),"Семенова К. І.")</f>
        <v>Семенова К. І.</v>
      </c>
      <c r="LU96" s="19" t="str">
        <f ca="1">IFERROR(__xludf.DUMMYFUNCTION("""COMPUTED_VALUE"""),"За")</f>
        <v>За</v>
      </c>
      <c r="LV96" s="19">
        <f ca="1">IFERROR(__xludf.DUMMYFUNCTION("""COMPUTED_VALUE"""),62)</f>
        <v>62</v>
      </c>
      <c r="LW96" s="19" t="str">
        <f ca="1">IFERROR(__xludf.DUMMYFUNCTION("""COMPUTED_VALUE"""),"Семенова К. І.")</f>
        <v>Семенова К. І.</v>
      </c>
      <c r="LX96" s="19" t="str">
        <f ca="1">IFERROR(__xludf.DUMMYFUNCTION("""COMPUTED_VALUE"""),"За")</f>
        <v>За</v>
      </c>
      <c r="LY96" s="19">
        <f ca="1">IFERROR(__xludf.DUMMYFUNCTION("""COMPUTED_VALUE"""),62)</f>
        <v>62</v>
      </c>
      <c r="LZ96" s="19" t="str">
        <f ca="1">IFERROR(__xludf.DUMMYFUNCTION("""COMPUTED_VALUE"""),"Семенова К. І.")</f>
        <v>Семенова К. І.</v>
      </c>
      <c r="MA96" s="19" t="str">
        <f ca="1">IFERROR(__xludf.DUMMYFUNCTION("""COMPUTED_VALUE"""),"За")</f>
        <v>За</v>
      </c>
      <c r="MB96" s="19">
        <f ca="1">IFERROR(__xludf.DUMMYFUNCTION("""COMPUTED_VALUE"""),62)</f>
        <v>62</v>
      </c>
      <c r="MC96" s="19" t="str">
        <f ca="1">IFERROR(__xludf.DUMMYFUNCTION("""COMPUTED_VALUE"""),"Семенова К. І.")</f>
        <v>Семенова К. І.</v>
      </c>
      <c r="MD96" s="19" t="str">
        <f ca="1">IFERROR(__xludf.DUMMYFUNCTION("""COMPUTED_VALUE"""),"За")</f>
        <v>За</v>
      </c>
      <c r="ME96" s="19">
        <f ca="1">IFERROR(__xludf.DUMMYFUNCTION("""COMPUTED_VALUE"""),62)</f>
        <v>62</v>
      </c>
      <c r="MF96" s="19" t="str">
        <f ca="1">IFERROR(__xludf.DUMMYFUNCTION("""COMPUTED_VALUE"""),"Семенова К. І.")</f>
        <v>Семенова К. І.</v>
      </c>
      <c r="MG96" s="19" t="str">
        <f ca="1">IFERROR(__xludf.DUMMYFUNCTION("""COMPUTED_VALUE"""),"За")</f>
        <v>За</v>
      </c>
      <c r="MH96" s="19">
        <f ca="1">IFERROR(__xludf.DUMMYFUNCTION("""COMPUTED_VALUE"""),62)</f>
        <v>62</v>
      </c>
      <c r="MI96" s="19" t="str">
        <f ca="1">IFERROR(__xludf.DUMMYFUNCTION("""COMPUTED_VALUE"""),"Семенова К. І.")</f>
        <v>Семенова К. І.</v>
      </c>
      <c r="MJ96" s="19" t="str">
        <f ca="1">IFERROR(__xludf.DUMMYFUNCTION("""COMPUTED_VALUE"""),"За")</f>
        <v>За</v>
      </c>
      <c r="MK96" s="19">
        <f ca="1">IFERROR(__xludf.DUMMYFUNCTION("""COMPUTED_VALUE"""),62)</f>
        <v>62</v>
      </c>
      <c r="ML96" s="19" t="str">
        <f ca="1">IFERROR(__xludf.DUMMYFUNCTION("""COMPUTED_VALUE"""),"Семенова К. І.")</f>
        <v>Семенова К. І.</v>
      </c>
      <c r="MM96" s="19" t="str">
        <f ca="1">IFERROR(__xludf.DUMMYFUNCTION("""COMPUTED_VALUE"""),"За")</f>
        <v>За</v>
      </c>
      <c r="MN96" s="19">
        <f ca="1">IFERROR(__xludf.DUMMYFUNCTION("""COMPUTED_VALUE"""),62)</f>
        <v>62</v>
      </c>
      <c r="MO96" s="19" t="str">
        <f ca="1">IFERROR(__xludf.DUMMYFUNCTION("""COMPUTED_VALUE"""),"Семенова К. І.")</f>
        <v>Семенова К. І.</v>
      </c>
      <c r="MP96" s="19" t="str">
        <f ca="1">IFERROR(__xludf.DUMMYFUNCTION("""COMPUTED_VALUE"""),"За")</f>
        <v>За</v>
      </c>
      <c r="MQ96" s="19">
        <f ca="1">IFERROR(__xludf.DUMMYFUNCTION("""COMPUTED_VALUE"""),62)</f>
        <v>62</v>
      </c>
      <c r="MR96" s="19" t="str">
        <f ca="1">IFERROR(__xludf.DUMMYFUNCTION("""COMPUTED_VALUE"""),"Семенова К. І.")</f>
        <v>Семенова К. І.</v>
      </c>
      <c r="MS96" s="19" t="str">
        <f ca="1">IFERROR(__xludf.DUMMYFUNCTION("""COMPUTED_VALUE"""),"За")</f>
        <v>За</v>
      </c>
      <c r="MT96" s="19">
        <f ca="1">IFERROR(__xludf.DUMMYFUNCTION("""COMPUTED_VALUE"""),62)</f>
        <v>62</v>
      </c>
      <c r="MU96" s="19" t="str">
        <f ca="1">IFERROR(__xludf.DUMMYFUNCTION("""COMPUTED_VALUE"""),"Семенова К. І.")</f>
        <v>Семенова К. І.</v>
      </c>
      <c r="MV96" s="19" t="str">
        <f ca="1">IFERROR(__xludf.DUMMYFUNCTION("""COMPUTED_VALUE"""),"За")</f>
        <v>За</v>
      </c>
      <c r="MW96" s="19">
        <f ca="1">IFERROR(__xludf.DUMMYFUNCTION("""COMPUTED_VALUE"""),62)</f>
        <v>62</v>
      </c>
      <c r="MX96" s="19" t="str">
        <f ca="1">IFERROR(__xludf.DUMMYFUNCTION("""COMPUTED_VALUE"""),"Семенова К. І.")</f>
        <v>Семенова К. І.</v>
      </c>
      <c r="MY96" s="19" t="str">
        <f ca="1">IFERROR(__xludf.DUMMYFUNCTION("""COMPUTED_VALUE"""),"За")</f>
        <v>За</v>
      </c>
      <c r="MZ96" s="19">
        <f ca="1">IFERROR(__xludf.DUMMYFUNCTION("""COMPUTED_VALUE"""),62)</f>
        <v>62</v>
      </c>
      <c r="NA96" s="19" t="str">
        <f ca="1">IFERROR(__xludf.DUMMYFUNCTION("""COMPUTED_VALUE"""),"Семенова К. І.")</f>
        <v>Семенова К. І.</v>
      </c>
      <c r="NB96" s="19" t="str">
        <f ca="1">IFERROR(__xludf.DUMMYFUNCTION("""COMPUTED_VALUE"""),"За")</f>
        <v>За</v>
      </c>
      <c r="NC96" s="19">
        <f ca="1">IFERROR(__xludf.DUMMYFUNCTION("""COMPUTED_VALUE"""),62)</f>
        <v>62</v>
      </c>
      <c r="ND96" s="19" t="str">
        <f ca="1">IFERROR(__xludf.DUMMYFUNCTION("""COMPUTED_VALUE"""),"Семенова К. І.")</f>
        <v>Семенова К. І.</v>
      </c>
      <c r="NE96" s="19" t="str">
        <f ca="1">IFERROR(__xludf.DUMMYFUNCTION("""COMPUTED_VALUE"""),"За")</f>
        <v>За</v>
      </c>
      <c r="NF96" s="19">
        <f ca="1">IFERROR(__xludf.DUMMYFUNCTION("""COMPUTED_VALUE"""),62)</f>
        <v>62</v>
      </c>
      <c r="NG96" s="19" t="str">
        <f ca="1">IFERROR(__xludf.DUMMYFUNCTION("""COMPUTED_VALUE"""),"Семенова К. І.")</f>
        <v>Семенова К. І.</v>
      </c>
      <c r="NH96" s="19" t="str">
        <f ca="1">IFERROR(__xludf.DUMMYFUNCTION("""COMPUTED_VALUE"""),"За")</f>
        <v>За</v>
      </c>
      <c r="NI96" s="19">
        <f ca="1">IFERROR(__xludf.DUMMYFUNCTION("""COMPUTED_VALUE"""),62)</f>
        <v>62</v>
      </c>
      <c r="NJ96" s="19" t="str">
        <f ca="1">IFERROR(__xludf.DUMMYFUNCTION("""COMPUTED_VALUE"""),"Семенова К. І.")</f>
        <v>Семенова К. І.</v>
      </c>
      <c r="NK96" s="19" t="str">
        <f ca="1">IFERROR(__xludf.DUMMYFUNCTION("""COMPUTED_VALUE"""),"За")</f>
        <v>За</v>
      </c>
      <c r="NL96" s="19">
        <f ca="1">IFERROR(__xludf.DUMMYFUNCTION("""COMPUTED_VALUE"""),62)</f>
        <v>62</v>
      </c>
      <c r="NM96" s="19" t="str">
        <f ca="1">IFERROR(__xludf.DUMMYFUNCTION("""COMPUTED_VALUE"""),"Семенова К. І.")</f>
        <v>Семенова К. І.</v>
      </c>
      <c r="NN96" s="19" t="str">
        <f ca="1">IFERROR(__xludf.DUMMYFUNCTION("""COMPUTED_VALUE"""),"За")</f>
        <v>За</v>
      </c>
      <c r="NO96" s="19">
        <f ca="1">IFERROR(__xludf.DUMMYFUNCTION("""COMPUTED_VALUE"""),62)</f>
        <v>62</v>
      </c>
      <c r="NP96" s="19" t="str">
        <f ca="1">IFERROR(__xludf.DUMMYFUNCTION("""COMPUTED_VALUE"""),"Семенова К. І.")</f>
        <v>Семенова К. І.</v>
      </c>
      <c r="NQ96" s="19" t="str">
        <f ca="1">IFERROR(__xludf.DUMMYFUNCTION("""COMPUTED_VALUE"""),"Не голосував")</f>
        <v>Не голосував</v>
      </c>
      <c r="NR96" s="19">
        <f ca="1">IFERROR(__xludf.DUMMYFUNCTION("""COMPUTED_VALUE"""),62)</f>
        <v>62</v>
      </c>
      <c r="NS96" s="19" t="str">
        <f ca="1">IFERROR(__xludf.DUMMYFUNCTION("""COMPUTED_VALUE"""),"Семенова К. І.")</f>
        <v>Семенова К. І.</v>
      </c>
      <c r="NT96" s="19" t="str">
        <f ca="1">IFERROR(__xludf.DUMMYFUNCTION("""COMPUTED_VALUE"""),"Не голосував")</f>
        <v>Не голосував</v>
      </c>
      <c r="NU96" s="19">
        <f ca="1">IFERROR(__xludf.DUMMYFUNCTION("""COMPUTED_VALUE"""),62)</f>
        <v>62</v>
      </c>
      <c r="NV96" s="19" t="str">
        <f ca="1">IFERROR(__xludf.DUMMYFUNCTION("""COMPUTED_VALUE"""),"Семенова К. І.")</f>
        <v>Семенова К. І.</v>
      </c>
      <c r="NW96" s="19" t="str">
        <f ca="1">IFERROR(__xludf.DUMMYFUNCTION("""COMPUTED_VALUE"""),"Не голосував")</f>
        <v>Не голосував</v>
      </c>
      <c r="NX96" s="19">
        <f ca="1">IFERROR(__xludf.DUMMYFUNCTION("""COMPUTED_VALUE"""),62)</f>
        <v>62</v>
      </c>
      <c r="NY96" s="19" t="str">
        <f ca="1">IFERROR(__xludf.DUMMYFUNCTION("""COMPUTED_VALUE"""),"Семенова К. І.")</f>
        <v>Семенова К. І.</v>
      </c>
      <c r="NZ96" s="19" t="str">
        <f ca="1">IFERROR(__xludf.DUMMYFUNCTION("""COMPUTED_VALUE"""),"За")</f>
        <v>За</v>
      </c>
      <c r="OA96" s="19">
        <f ca="1">IFERROR(__xludf.DUMMYFUNCTION("""COMPUTED_VALUE"""),62)</f>
        <v>62</v>
      </c>
      <c r="OB96" s="19" t="str">
        <f ca="1">IFERROR(__xludf.DUMMYFUNCTION("""COMPUTED_VALUE"""),"Семенова К. І.")</f>
        <v>Семенова К. І.</v>
      </c>
      <c r="OC96" s="19" t="str">
        <f ca="1">IFERROR(__xludf.DUMMYFUNCTION("""COMPUTED_VALUE"""),"Не голосував")</f>
        <v>Не голосував</v>
      </c>
      <c r="OD96" s="19">
        <f ca="1">IFERROR(__xludf.DUMMYFUNCTION("""COMPUTED_VALUE"""),62)</f>
        <v>62</v>
      </c>
      <c r="OE96" s="19" t="str">
        <f ca="1">IFERROR(__xludf.DUMMYFUNCTION("""COMPUTED_VALUE"""),"Семенова К. І.")</f>
        <v>Семенова К. І.</v>
      </c>
      <c r="OF96" s="19" t="str">
        <f ca="1">IFERROR(__xludf.DUMMYFUNCTION("""COMPUTED_VALUE"""),"За")</f>
        <v>За</v>
      </c>
      <c r="OG96" s="19">
        <f ca="1">IFERROR(__xludf.DUMMYFUNCTION("""COMPUTED_VALUE"""),62)</f>
        <v>62</v>
      </c>
      <c r="OH96" s="19" t="str">
        <f ca="1">IFERROR(__xludf.DUMMYFUNCTION("""COMPUTED_VALUE"""),"Семенова К. І.")</f>
        <v>Семенова К. І.</v>
      </c>
      <c r="OI96" s="19" t="str">
        <f ca="1">IFERROR(__xludf.DUMMYFUNCTION("""COMPUTED_VALUE"""),"За")</f>
        <v>За</v>
      </c>
      <c r="OJ96" s="19">
        <f ca="1">IFERROR(__xludf.DUMMYFUNCTION("""COMPUTED_VALUE"""),62)</f>
        <v>62</v>
      </c>
      <c r="OK96" s="19" t="str">
        <f ca="1">IFERROR(__xludf.DUMMYFUNCTION("""COMPUTED_VALUE"""),"Семенова К. І.")</f>
        <v>Семенова К. І.</v>
      </c>
      <c r="OL96" s="19" t="str">
        <f ca="1">IFERROR(__xludf.DUMMYFUNCTION("""COMPUTED_VALUE"""),"За")</f>
        <v>За</v>
      </c>
      <c r="OM96" s="19">
        <f ca="1">IFERROR(__xludf.DUMMYFUNCTION("""COMPUTED_VALUE"""),62)</f>
        <v>62</v>
      </c>
      <c r="ON96" s="19" t="str">
        <f ca="1">IFERROR(__xludf.DUMMYFUNCTION("""COMPUTED_VALUE"""),"Семенова К. І.")</f>
        <v>Семенова К. І.</v>
      </c>
      <c r="OO96" s="19" t="str">
        <f ca="1">IFERROR(__xludf.DUMMYFUNCTION("""COMPUTED_VALUE"""),"За")</f>
        <v>За</v>
      </c>
      <c r="OP96" s="19">
        <f ca="1">IFERROR(__xludf.DUMMYFUNCTION("""COMPUTED_VALUE"""),62)</f>
        <v>62</v>
      </c>
      <c r="OQ96" s="19" t="str">
        <f ca="1">IFERROR(__xludf.DUMMYFUNCTION("""COMPUTED_VALUE"""),"Семенова К. І.")</f>
        <v>Семенова К. І.</v>
      </c>
      <c r="OR96" s="19" t="str">
        <f ca="1">IFERROR(__xludf.DUMMYFUNCTION("""COMPUTED_VALUE"""),"За")</f>
        <v>За</v>
      </c>
      <c r="OS96" s="19">
        <f ca="1">IFERROR(__xludf.DUMMYFUNCTION("""COMPUTED_VALUE"""),62)</f>
        <v>62</v>
      </c>
      <c r="OT96" s="19" t="str">
        <f ca="1">IFERROR(__xludf.DUMMYFUNCTION("""COMPUTED_VALUE"""),"Семенова К. І.")</f>
        <v>Семенова К. І.</v>
      </c>
      <c r="OU96" s="19" t="str">
        <f ca="1">IFERROR(__xludf.DUMMYFUNCTION("""COMPUTED_VALUE"""),"За")</f>
        <v>За</v>
      </c>
      <c r="OV96" s="19">
        <f ca="1">IFERROR(__xludf.DUMMYFUNCTION("""COMPUTED_VALUE"""),62)</f>
        <v>62</v>
      </c>
      <c r="OW96" s="19" t="str">
        <f ca="1">IFERROR(__xludf.DUMMYFUNCTION("""COMPUTED_VALUE"""),"Семенова К. І.")</f>
        <v>Семенова К. І.</v>
      </c>
      <c r="OX96" s="19" t="str">
        <f ca="1">IFERROR(__xludf.DUMMYFUNCTION("""COMPUTED_VALUE"""),"За")</f>
        <v>За</v>
      </c>
      <c r="OY96" s="19">
        <f ca="1">IFERROR(__xludf.DUMMYFUNCTION("""COMPUTED_VALUE"""),62)</f>
        <v>62</v>
      </c>
      <c r="OZ96" s="19" t="str">
        <f ca="1">IFERROR(__xludf.DUMMYFUNCTION("""COMPUTED_VALUE"""),"Семенова К. І.")</f>
        <v>Семенова К. І.</v>
      </c>
      <c r="PA96" s="19" t="str">
        <f ca="1">IFERROR(__xludf.DUMMYFUNCTION("""COMPUTED_VALUE"""),"За")</f>
        <v>За</v>
      </c>
      <c r="PB96" s="19">
        <f ca="1">IFERROR(__xludf.DUMMYFUNCTION("""COMPUTED_VALUE"""),62)</f>
        <v>62</v>
      </c>
      <c r="PC96" s="19" t="str">
        <f ca="1">IFERROR(__xludf.DUMMYFUNCTION("""COMPUTED_VALUE"""),"Семенова К. І.")</f>
        <v>Семенова К. І.</v>
      </c>
      <c r="PD96" s="19" t="str">
        <f ca="1">IFERROR(__xludf.DUMMYFUNCTION("""COMPUTED_VALUE"""),"За")</f>
        <v>За</v>
      </c>
      <c r="PE96" s="19">
        <f ca="1">IFERROR(__xludf.DUMMYFUNCTION("""COMPUTED_VALUE"""),62)</f>
        <v>62</v>
      </c>
      <c r="PF96" s="19" t="str">
        <f ca="1">IFERROR(__xludf.DUMMYFUNCTION("""COMPUTED_VALUE"""),"Семенова К. І.")</f>
        <v>Семенова К. І.</v>
      </c>
      <c r="PG96" s="19" t="str">
        <f ca="1">IFERROR(__xludf.DUMMYFUNCTION("""COMPUTED_VALUE"""),"За")</f>
        <v>За</v>
      </c>
      <c r="PH96" s="19">
        <f ca="1">IFERROR(__xludf.DUMMYFUNCTION("""COMPUTED_VALUE"""),62)</f>
        <v>62</v>
      </c>
      <c r="PI96" s="19" t="str">
        <f ca="1">IFERROR(__xludf.DUMMYFUNCTION("""COMPUTED_VALUE"""),"Семенова К. І.")</f>
        <v>Семенова К. І.</v>
      </c>
      <c r="PJ96" s="19" t="str">
        <f ca="1">IFERROR(__xludf.DUMMYFUNCTION("""COMPUTED_VALUE"""),"За")</f>
        <v>За</v>
      </c>
      <c r="PK96" s="19">
        <f ca="1">IFERROR(__xludf.DUMMYFUNCTION("""COMPUTED_VALUE"""),62)</f>
        <v>62</v>
      </c>
      <c r="PL96" s="19" t="str">
        <f ca="1">IFERROR(__xludf.DUMMYFUNCTION("""COMPUTED_VALUE"""),"Семенова К. І.")</f>
        <v>Семенова К. І.</v>
      </c>
      <c r="PM96" s="19" t="str">
        <f ca="1">IFERROR(__xludf.DUMMYFUNCTION("""COMPUTED_VALUE"""),"Не голосував")</f>
        <v>Не голосував</v>
      </c>
      <c r="PN96" s="19">
        <f ca="1">IFERROR(__xludf.DUMMYFUNCTION("""COMPUTED_VALUE"""),62)</f>
        <v>62</v>
      </c>
      <c r="PO96" s="19" t="str">
        <f ca="1">IFERROR(__xludf.DUMMYFUNCTION("""COMPUTED_VALUE"""),"Семенова К. І.")</f>
        <v>Семенова К. І.</v>
      </c>
      <c r="PP96" s="19" t="str">
        <f ca="1">IFERROR(__xludf.DUMMYFUNCTION("""COMPUTED_VALUE"""),"За")</f>
        <v>За</v>
      </c>
      <c r="PQ96" s="19">
        <f ca="1">IFERROR(__xludf.DUMMYFUNCTION("""COMPUTED_VALUE"""),62)</f>
        <v>62</v>
      </c>
      <c r="PR96" s="19" t="str">
        <f ca="1">IFERROR(__xludf.DUMMYFUNCTION("""COMPUTED_VALUE"""),"Семенова К. І.")</f>
        <v>Семенова К. І.</v>
      </c>
      <c r="PS96" s="19" t="str">
        <f ca="1">IFERROR(__xludf.DUMMYFUNCTION("""COMPUTED_VALUE"""),"Не голосував")</f>
        <v>Не голосував</v>
      </c>
      <c r="PT96" s="19">
        <f ca="1">IFERROR(__xludf.DUMMYFUNCTION("""COMPUTED_VALUE"""),62)</f>
        <v>62</v>
      </c>
      <c r="PU96" s="19" t="str">
        <f ca="1">IFERROR(__xludf.DUMMYFUNCTION("""COMPUTED_VALUE"""),"Семенова К. І.")</f>
        <v>Семенова К. І.</v>
      </c>
      <c r="PV96" s="19" t="str">
        <f ca="1">IFERROR(__xludf.DUMMYFUNCTION("""COMPUTED_VALUE"""),"Не голосував")</f>
        <v>Не голосував</v>
      </c>
      <c r="PW96" s="19">
        <f ca="1">IFERROR(__xludf.DUMMYFUNCTION("""COMPUTED_VALUE"""),62)</f>
        <v>62</v>
      </c>
      <c r="PX96" s="19" t="str">
        <f ca="1">IFERROR(__xludf.DUMMYFUNCTION("""COMPUTED_VALUE"""),"Семенова К. І.")</f>
        <v>Семенова К. І.</v>
      </c>
      <c r="PY96" s="19" t="str">
        <f ca="1">IFERROR(__xludf.DUMMYFUNCTION("""COMPUTED_VALUE"""),"За")</f>
        <v>За</v>
      </c>
      <c r="PZ96" s="19">
        <f ca="1">IFERROR(__xludf.DUMMYFUNCTION("""COMPUTED_VALUE"""),62)</f>
        <v>62</v>
      </c>
      <c r="QA96" s="19" t="str">
        <f ca="1">IFERROR(__xludf.DUMMYFUNCTION("""COMPUTED_VALUE"""),"Семенова К. І.")</f>
        <v>Семенова К. І.</v>
      </c>
      <c r="QB96" s="19" t="str">
        <f ca="1">IFERROR(__xludf.DUMMYFUNCTION("""COMPUTED_VALUE"""),"За")</f>
        <v>За</v>
      </c>
      <c r="QC96" s="19">
        <f ca="1">IFERROR(__xludf.DUMMYFUNCTION("""COMPUTED_VALUE"""),62)</f>
        <v>62</v>
      </c>
      <c r="QD96" s="19" t="str">
        <f ca="1">IFERROR(__xludf.DUMMYFUNCTION("""COMPUTED_VALUE"""),"Семенова К. І.")</f>
        <v>Семенова К. І.</v>
      </c>
      <c r="QE96" s="19" t="str">
        <f ca="1">IFERROR(__xludf.DUMMYFUNCTION("""COMPUTED_VALUE"""),"Не голосував")</f>
        <v>Не голосував</v>
      </c>
      <c r="QF96" s="19">
        <f ca="1">IFERROR(__xludf.DUMMYFUNCTION("""COMPUTED_VALUE"""),62)</f>
        <v>62</v>
      </c>
      <c r="QG96" s="19" t="str">
        <f ca="1">IFERROR(__xludf.DUMMYFUNCTION("""COMPUTED_VALUE"""),"Семенова К. І.")</f>
        <v>Семенова К. І.</v>
      </c>
      <c r="QH96" s="19" t="str">
        <f ca="1">IFERROR(__xludf.DUMMYFUNCTION("""COMPUTED_VALUE"""),"Не голосував")</f>
        <v>Не голосував</v>
      </c>
      <c r="QI96" s="19">
        <f ca="1">IFERROR(__xludf.DUMMYFUNCTION("""COMPUTED_VALUE"""),62)</f>
        <v>62</v>
      </c>
      <c r="QJ96" s="19" t="str">
        <f ca="1">IFERROR(__xludf.DUMMYFUNCTION("""COMPUTED_VALUE"""),"Семенова К. І.")</f>
        <v>Семенова К. І.</v>
      </c>
      <c r="QK96" s="19" t="str">
        <f ca="1">IFERROR(__xludf.DUMMYFUNCTION("""COMPUTED_VALUE"""),"За")</f>
        <v>За</v>
      </c>
    </row>
    <row r="97" spans="1:453" ht="12.75">
      <c r="A97" s="17">
        <f ca="1">IFERROR(__xludf.DUMMYFUNCTION("""COMPUTED_VALUE"""),67)</f>
        <v>67</v>
      </c>
      <c r="B97" s="17" t="str">
        <f ca="1">IFERROR(__xludf.DUMMYFUNCTION("""COMPUTED_VALUE"""),"Трубіцин В. С.")</f>
        <v>Трубіцин В. С.</v>
      </c>
      <c r="C97" s="19" t="str">
        <f ca="1">IFERROR(__xludf.DUMMYFUNCTION("""COMPUTED_VALUE"""),"За")</f>
        <v>За</v>
      </c>
      <c r="D97" s="19">
        <f ca="1">IFERROR(__xludf.DUMMYFUNCTION("""COMPUTED_VALUE"""),67)</f>
        <v>67</v>
      </c>
      <c r="E97" s="19" t="str">
        <f ca="1">IFERROR(__xludf.DUMMYFUNCTION("""COMPUTED_VALUE"""),"Трубіцин В. С.")</f>
        <v>Трубіцин В. С.</v>
      </c>
      <c r="F97" s="19" t="str">
        <f ca="1">IFERROR(__xludf.DUMMYFUNCTION("""COMPUTED_VALUE"""),"За")</f>
        <v>За</v>
      </c>
      <c r="G97" s="19">
        <f ca="1">IFERROR(__xludf.DUMMYFUNCTION("""COMPUTED_VALUE"""),67)</f>
        <v>67</v>
      </c>
      <c r="H97" s="19" t="str">
        <f ca="1">IFERROR(__xludf.DUMMYFUNCTION("""COMPUTED_VALUE"""),"Трубіцин В. С.")</f>
        <v>Трубіцин В. С.</v>
      </c>
      <c r="I97" s="19" t="str">
        <f ca="1">IFERROR(__xludf.DUMMYFUNCTION("""COMPUTED_VALUE"""),"За")</f>
        <v>За</v>
      </c>
      <c r="J97" s="19">
        <f ca="1">IFERROR(__xludf.DUMMYFUNCTION("""COMPUTED_VALUE"""),67)</f>
        <v>67</v>
      </c>
      <c r="K97" s="19" t="str">
        <f ca="1">IFERROR(__xludf.DUMMYFUNCTION("""COMPUTED_VALUE"""),"Трубіцин В. С.")</f>
        <v>Трубіцин В. С.</v>
      </c>
      <c r="L97" s="19" t="str">
        <f ca="1">IFERROR(__xludf.DUMMYFUNCTION("""COMPUTED_VALUE"""),"За")</f>
        <v>За</v>
      </c>
      <c r="M97" s="19">
        <f ca="1">IFERROR(__xludf.DUMMYFUNCTION("""COMPUTED_VALUE"""),67)</f>
        <v>67</v>
      </c>
      <c r="N97" s="19" t="str">
        <f ca="1">IFERROR(__xludf.DUMMYFUNCTION("""COMPUTED_VALUE"""),"Трубіцин В. С.")</f>
        <v>Трубіцин В. С.</v>
      </c>
      <c r="O97" s="19" t="str">
        <f ca="1">IFERROR(__xludf.DUMMYFUNCTION("""COMPUTED_VALUE"""),"За")</f>
        <v>За</v>
      </c>
      <c r="P97" s="19">
        <f ca="1">IFERROR(__xludf.DUMMYFUNCTION("""COMPUTED_VALUE"""),67)</f>
        <v>67</v>
      </c>
      <c r="Q97" s="19" t="str">
        <f ca="1">IFERROR(__xludf.DUMMYFUNCTION("""COMPUTED_VALUE"""),"Трубіцин В. С.")</f>
        <v>Трубіцин В. С.</v>
      </c>
      <c r="R97" s="19" t="str">
        <f ca="1">IFERROR(__xludf.DUMMYFUNCTION("""COMPUTED_VALUE"""),"За")</f>
        <v>За</v>
      </c>
      <c r="S97" s="19">
        <f ca="1">IFERROR(__xludf.DUMMYFUNCTION("""COMPUTED_VALUE"""),67)</f>
        <v>67</v>
      </c>
      <c r="T97" s="19" t="str">
        <f ca="1">IFERROR(__xludf.DUMMYFUNCTION("""COMPUTED_VALUE"""),"Трубіцин В. С.")</f>
        <v>Трубіцин В. С.</v>
      </c>
      <c r="U97" s="19" t="str">
        <f ca="1">IFERROR(__xludf.DUMMYFUNCTION("""COMPUTED_VALUE"""),"Не голосував")</f>
        <v>Не голосував</v>
      </c>
      <c r="V97" s="19">
        <f ca="1">IFERROR(__xludf.DUMMYFUNCTION("""COMPUTED_VALUE"""),67)</f>
        <v>67</v>
      </c>
      <c r="W97" s="19" t="str">
        <f ca="1">IFERROR(__xludf.DUMMYFUNCTION("""COMPUTED_VALUE"""),"Трубіцин В. С.")</f>
        <v>Трубіцин В. С.</v>
      </c>
      <c r="X97" s="19" t="str">
        <f ca="1">IFERROR(__xludf.DUMMYFUNCTION("""COMPUTED_VALUE"""),"Не голосував")</f>
        <v>Не голосував</v>
      </c>
      <c r="Y97" s="19">
        <f ca="1">IFERROR(__xludf.DUMMYFUNCTION("""COMPUTED_VALUE"""),67)</f>
        <v>67</v>
      </c>
      <c r="Z97" s="19" t="str">
        <f ca="1">IFERROR(__xludf.DUMMYFUNCTION("""COMPUTED_VALUE"""),"Трубіцин В. С.")</f>
        <v>Трубіцин В. С.</v>
      </c>
      <c r="AA97" s="19" t="str">
        <f ca="1">IFERROR(__xludf.DUMMYFUNCTION("""COMPUTED_VALUE"""),"Не голосував")</f>
        <v>Не голосував</v>
      </c>
      <c r="AB97" s="19">
        <f ca="1">IFERROR(__xludf.DUMMYFUNCTION("""COMPUTED_VALUE"""),67)</f>
        <v>67</v>
      </c>
      <c r="AC97" s="19" t="str">
        <f ca="1">IFERROR(__xludf.DUMMYFUNCTION("""COMPUTED_VALUE"""),"Трубіцин В. С.")</f>
        <v>Трубіцин В. С.</v>
      </c>
      <c r="AD97" s="19" t="str">
        <f ca="1">IFERROR(__xludf.DUMMYFUNCTION("""COMPUTED_VALUE"""),"Не голосував")</f>
        <v>Не голосував</v>
      </c>
      <c r="AE97" s="19">
        <f ca="1">IFERROR(__xludf.DUMMYFUNCTION("""COMPUTED_VALUE"""),67)</f>
        <v>67</v>
      </c>
      <c r="AF97" s="19" t="str">
        <f ca="1">IFERROR(__xludf.DUMMYFUNCTION("""COMPUTED_VALUE"""),"Трубіцин В. С.")</f>
        <v>Трубіцин В. С.</v>
      </c>
      <c r="AG97" s="19" t="str">
        <f ca="1">IFERROR(__xludf.DUMMYFUNCTION("""COMPUTED_VALUE"""),"Не голосував")</f>
        <v>Не голосував</v>
      </c>
      <c r="AH97" s="19">
        <f ca="1">IFERROR(__xludf.DUMMYFUNCTION("""COMPUTED_VALUE"""),67)</f>
        <v>67</v>
      </c>
      <c r="AI97" s="19" t="str">
        <f ca="1">IFERROR(__xludf.DUMMYFUNCTION("""COMPUTED_VALUE"""),"Трубіцин В. С.")</f>
        <v>Трубіцин В. С.</v>
      </c>
      <c r="AJ97" s="19" t="str">
        <f ca="1">IFERROR(__xludf.DUMMYFUNCTION("""COMPUTED_VALUE"""),"Не голосував")</f>
        <v>Не голосував</v>
      </c>
      <c r="AK97" s="19">
        <f ca="1">IFERROR(__xludf.DUMMYFUNCTION("""COMPUTED_VALUE"""),67)</f>
        <v>67</v>
      </c>
      <c r="AL97" s="19" t="str">
        <f ca="1">IFERROR(__xludf.DUMMYFUNCTION("""COMPUTED_VALUE"""),"Трубіцин В. С.")</f>
        <v>Трубіцин В. С.</v>
      </c>
      <c r="AM97" s="19" t="str">
        <f ca="1">IFERROR(__xludf.DUMMYFUNCTION("""COMPUTED_VALUE"""),"Не голосував")</f>
        <v>Не голосував</v>
      </c>
      <c r="AN97" s="19">
        <f ca="1">IFERROR(__xludf.DUMMYFUNCTION("""COMPUTED_VALUE"""),67)</f>
        <v>67</v>
      </c>
      <c r="AO97" s="19" t="str">
        <f ca="1">IFERROR(__xludf.DUMMYFUNCTION("""COMPUTED_VALUE"""),"Трубіцин В. С.")</f>
        <v>Трубіцин В. С.</v>
      </c>
      <c r="AP97" s="19" t="str">
        <f ca="1">IFERROR(__xludf.DUMMYFUNCTION("""COMPUTED_VALUE"""),"Не голосував")</f>
        <v>Не голосував</v>
      </c>
      <c r="AQ97" s="19">
        <f ca="1">IFERROR(__xludf.DUMMYFUNCTION("""COMPUTED_VALUE"""),67)</f>
        <v>67</v>
      </c>
      <c r="AR97" s="19" t="str">
        <f ca="1">IFERROR(__xludf.DUMMYFUNCTION("""COMPUTED_VALUE"""),"Трубіцин В. С.")</f>
        <v>Трубіцин В. С.</v>
      </c>
      <c r="AS97" s="19" t="str">
        <f ca="1">IFERROR(__xludf.DUMMYFUNCTION("""COMPUTED_VALUE"""),"Не голосував")</f>
        <v>Не голосував</v>
      </c>
      <c r="AT97" s="19">
        <f ca="1">IFERROR(__xludf.DUMMYFUNCTION("""COMPUTED_VALUE"""),67)</f>
        <v>67</v>
      </c>
      <c r="AU97" s="19" t="str">
        <f ca="1">IFERROR(__xludf.DUMMYFUNCTION("""COMPUTED_VALUE"""),"Трубіцин В. С.")</f>
        <v>Трубіцин В. С.</v>
      </c>
      <c r="AV97" s="19" t="str">
        <f ca="1">IFERROR(__xludf.DUMMYFUNCTION("""COMPUTED_VALUE"""),"Не голосував")</f>
        <v>Не голосував</v>
      </c>
      <c r="AW97" s="19">
        <f ca="1">IFERROR(__xludf.DUMMYFUNCTION("""COMPUTED_VALUE"""),67)</f>
        <v>67</v>
      </c>
      <c r="AX97" s="19" t="str">
        <f ca="1">IFERROR(__xludf.DUMMYFUNCTION("""COMPUTED_VALUE"""),"Трубіцин В. С.")</f>
        <v>Трубіцин В. С.</v>
      </c>
      <c r="AY97" s="19" t="str">
        <f ca="1">IFERROR(__xludf.DUMMYFUNCTION("""COMPUTED_VALUE"""),"Не голосував")</f>
        <v>Не голосував</v>
      </c>
      <c r="AZ97" s="19">
        <f ca="1">IFERROR(__xludf.DUMMYFUNCTION("""COMPUTED_VALUE"""),67)</f>
        <v>67</v>
      </c>
      <c r="BA97" s="19" t="str">
        <f ca="1">IFERROR(__xludf.DUMMYFUNCTION("""COMPUTED_VALUE"""),"Трубіцин В. С.")</f>
        <v>Трубіцин В. С.</v>
      </c>
      <c r="BB97" s="19" t="str">
        <f ca="1">IFERROR(__xludf.DUMMYFUNCTION("""COMPUTED_VALUE"""),"Не голосував")</f>
        <v>Не голосував</v>
      </c>
      <c r="BC97" s="19">
        <f ca="1">IFERROR(__xludf.DUMMYFUNCTION("""COMPUTED_VALUE"""),67)</f>
        <v>67</v>
      </c>
      <c r="BD97" s="19" t="str">
        <f ca="1">IFERROR(__xludf.DUMMYFUNCTION("""COMPUTED_VALUE"""),"Трубіцин В. С.")</f>
        <v>Трубіцин В. С.</v>
      </c>
      <c r="BE97" s="19" t="str">
        <f ca="1">IFERROR(__xludf.DUMMYFUNCTION("""COMPUTED_VALUE"""),"Не голосував")</f>
        <v>Не голосував</v>
      </c>
      <c r="BF97" s="19">
        <f ca="1">IFERROR(__xludf.DUMMYFUNCTION("""COMPUTED_VALUE"""),67)</f>
        <v>67</v>
      </c>
      <c r="BG97" s="19" t="str">
        <f ca="1">IFERROR(__xludf.DUMMYFUNCTION("""COMPUTED_VALUE"""),"Трубіцин В. С.")</f>
        <v>Трубіцин В. С.</v>
      </c>
      <c r="BH97" s="19" t="str">
        <f ca="1">IFERROR(__xludf.DUMMYFUNCTION("""COMPUTED_VALUE"""),"Не голосував")</f>
        <v>Не голосував</v>
      </c>
      <c r="BI97" s="19">
        <f ca="1">IFERROR(__xludf.DUMMYFUNCTION("""COMPUTED_VALUE"""),67)</f>
        <v>67</v>
      </c>
      <c r="BJ97" s="19" t="str">
        <f ca="1">IFERROR(__xludf.DUMMYFUNCTION("""COMPUTED_VALUE"""),"Трубіцин В. С.")</f>
        <v>Трубіцин В. С.</v>
      </c>
      <c r="BK97" s="19" t="str">
        <f ca="1">IFERROR(__xludf.DUMMYFUNCTION("""COMPUTED_VALUE"""),"Не голосував")</f>
        <v>Не голосував</v>
      </c>
      <c r="BL97" s="19">
        <f ca="1">IFERROR(__xludf.DUMMYFUNCTION("""COMPUTED_VALUE"""),67)</f>
        <v>67</v>
      </c>
      <c r="BM97" s="19" t="str">
        <f ca="1">IFERROR(__xludf.DUMMYFUNCTION("""COMPUTED_VALUE"""),"Трубіцин В. С.")</f>
        <v>Трубіцин В. С.</v>
      </c>
      <c r="BN97" s="19" t="str">
        <f ca="1">IFERROR(__xludf.DUMMYFUNCTION("""COMPUTED_VALUE"""),"Не голосував")</f>
        <v>Не голосував</v>
      </c>
      <c r="BO97" s="19">
        <f ca="1">IFERROR(__xludf.DUMMYFUNCTION("""COMPUTED_VALUE"""),67)</f>
        <v>67</v>
      </c>
      <c r="BP97" s="19" t="str">
        <f ca="1">IFERROR(__xludf.DUMMYFUNCTION("""COMPUTED_VALUE"""),"Трубіцин В. С.")</f>
        <v>Трубіцин В. С.</v>
      </c>
      <c r="BQ97" s="19" t="str">
        <f ca="1">IFERROR(__xludf.DUMMYFUNCTION("""COMPUTED_VALUE"""),"Не голосував")</f>
        <v>Не голосував</v>
      </c>
      <c r="BR97" s="19">
        <f ca="1">IFERROR(__xludf.DUMMYFUNCTION("""COMPUTED_VALUE"""),67)</f>
        <v>67</v>
      </c>
      <c r="BS97" s="19" t="str">
        <f ca="1">IFERROR(__xludf.DUMMYFUNCTION("""COMPUTED_VALUE"""),"Трубіцин В. С.")</f>
        <v>Трубіцин В. С.</v>
      </c>
      <c r="BT97" s="19" t="str">
        <f ca="1">IFERROR(__xludf.DUMMYFUNCTION("""COMPUTED_VALUE"""),"Не голосував")</f>
        <v>Не голосував</v>
      </c>
      <c r="BU97" s="19">
        <f ca="1">IFERROR(__xludf.DUMMYFUNCTION("""COMPUTED_VALUE"""),67)</f>
        <v>67</v>
      </c>
      <c r="BV97" s="19" t="str">
        <f ca="1">IFERROR(__xludf.DUMMYFUNCTION("""COMPUTED_VALUE"""),"Трубіцин В. С.")</f>
        <v>Трубіцин В. С.</v>
      </c>
      <c r="BW97" s="19" t="str">
        <f ca="1">IFERROR(__xludf.DUMMYFUNCTION("""COMPUTED_VALUE"""),"Не голосував")</f>
        <v>Не голосував</v>
      </c>
      <c r="BX97" s="19">
        <f ca="1">IFERROR(__xludf.DUMMYFUNCTION("""COMPUTED_VALUE"""),67)</f>
        <v>67</v>
      </c>
      <c r="BY97" s="19" t="str">
        <f ca="1">IFERROR(__xludf.DUMMYFUNCTION("""COMPUTED_VALUE"""),"Трубіцин В. С.")</f>
        <v>Трубіцин В. С.</v>
      </c>
      <c r="BZ97" s="19" t="str">
        <f ca="1">IFERROR(__xludf.DUMMYFUNCTION("""COMPUTED_VALUE"""),"Не голосував")</f>
        <v>Не голосував</v>
      </c>
      <c r="CA97" s="19">
        <f ca="1">IFERROR(__xludf.DUMMYFUNCTION("""COMPUTED_VALUE"""),67)</f>
        <v>67</v>
      </c>
      <c r="CB97" s="19" t="str">
        <f ca="1">IFERROR(__xludf.DUMMYFUNCTION("""COMPUTED_VALUE"""),"Трубіцин В. С.")</f>
        <v>Трубіцин В. С.</v>
      </c>
      <c r="CC97" s="19" t="str">
        <f ca="1">IFERROR(__xludf.DUMMYFUNCTION("""COMPUTED_VALUE"""),"Не голосував")</f>
        <v>Не голосував</v>
      </c>
      <c r="CD97" s="19">
        <f ca="1">IFERROR(__xludf.DUMMYFUNCTION("""COMPUTED_VALUE"""),67)</f>
        <v>67</v>
      </c>
      <c r="CE97" s="19" t="str">
        <f ca="1">IFERROR(__xludf.DUMMYFUNCTION("""COMPUTED_VALUE"""),"Трубіцин В. С.")</f>
        <v>Трубіцин В. С.</v>
      </c>
      <c r="CF97" s="19" t="str">
        <f ca="1">IFERROR(__xludf.DUMMYFUNCTION("""COMPUTED_VALUE"""),"Не голосував")</f>
        <v>Не голосував</v>
      </c>
      <c r="CG97" s="19">
        <f ca="1">IFERROR(__xludf.DUMMYFUNCTION("""COMPUTED_VALUE"""),67)</f>
        <v>67</v>
      </c>
      <c r="CH97" s="19" t="str">
        <f ca="1">IFERROR(__xludf.DUMMYFUNCTION("""COMPUTED_VALUE"""),"Трубіцин В. С.")</f>
        <v>Трубіцин В. С.</v>
      </c>
      <c r="CI97" s="19" t="str">
        <f ca="1">IFERROR(__xludf.DUMMYFUNCTION("""COMPUTED_VALUE"""),"Не голосував")</f>
        <v>Не голосував</v>
      </c>
      <c r="CJ97" s="19">
        <f ca="1">IFERROR(__xludf.DUMMYFUNCTION("""COMPUTED_VALUE"""),67)</f>
        <v>67</v>
      </c>
      <c r="CK97" s="19" t="str">
        <f ca="1">IFERROR(__xludf.DUMMYFUNCTION("""COMPUTED_VALUE"""),"Трубіцин В. С.")</f>
        <v>Трубіцин В. С.</v>
      </c>
      <c r="CL97" s="19" t="str">
        <f ca="1">IFERROR(__xludf.DUMMYFUNCTION("""COMPUTED_VALUE"""),"Не голосував")</f>
        <v>Не голосував</v>
      </c>
      <c r="CM97" s="19">
        <f ca="1">IFERROR(__xludf.DUMMYFUNCTION("""COMPUTED_VALUE"""),67)</f>
        <v>67</v>
      </c>
      <c r="CN97" s="19" t="str">
        <f ca="1">IFERROR(__xludf.DUMMYFUNCTION("""COMPUTED_VALUE"""),"Трубіцин В. С.")</f>
        <v>Трубіцин В. С.</v>
      </c>
      <c r="CO97" s="19" t="str">
        <f ca="1">IFERROR(__xludf.DUMMYFUNCTION("""COMPUTED_VALUE"""),"Не голосував")</f>
        <v>Не голосував</v>
      </c>
      <c r="CP97" s="19">
        <f ca="1">IFERROR(__xludf.DUMMYFUNCTION("""COMPUTED_VALUE"""),67)</f>
        <v>67</v>
      </c>
      <c r="CQ97" s="19" t="str">
        <f ca="1">IFERROR(__xludf.DUMMYFUNCTION("""COMPUTED_VALUE"""),"Трубіцин В. С.")</f>
        <v>Трубіцин В. С.</v>
      </c>
      <c r="CR97" s="19" t="str">
        <f ca="1">IFERROR(__xludf.DUMMYFUNCTION("""COMPUTED_VALUE"""),"Не голосував")</f>
        <v>Не голосував</v>
      </c>
      <c r="CS97" s="19">
        <f ca="1">IFERROR(__xludf.DUMMYFUNCTION("""COMPUTED_VALUE"""),67)</f>
        <v>67</v>
      </c>
      <c r="CT97" s="19" t="str">
        <f ca="1">IFERROR(__xludf.DUMMYFUNCTION("""COMPUTED_VALUE"""),"Трубіцин В. С.")</f>
        <v>Трубіцин В. С.</v>
      </c>
      <c r="CU97" s="19" t="str">
        <f ca="1">IFERROR(__xludf.DUMMYFUNCTION("""COMPUTED_VALUE"""),"Не голосував")</f>
        <v>Не голосував</v>
      </c>
      <c r="CV97" s="19">
        <f ca="1">IFERROR(__xludf.DUMMYFUNCTION("""COMPUTED_VALUE"""),67)</f>
        <v>67</v>
      </c>
      <c r="CW97" s="19" t="str">
        <f ca="1">IFERROR(__xludf.DUMMYFUNCTION("""COMPUTED_VALUE"""),"Трубіцин В. С.")</f>
        <v>Трубіцин В. С.</v>
      </c>
      <c r="CX97" s="19" t="str">
        <f ca="1">IFERROR(__xludf.DUMMYFUNCTION("""COMPUTED_VALUE"""),"За")</f>
        <v>За</v>
      </c>
      <c r="CY97" s="19">
        <f ca="1">IFERROR(__xludf.DUMMYFUNCTION("""COMPUTED_VALUE"""),67)</f>
        <v>67</v>
      </c>
      <c r="CZ97" s="19" t="str">
        <f ca="1">IFERROR(__xludf.DUMMYFUNCTION("""COMPUTED_VALUE"""),"Трубіцин В. С.")</f>
        <v>Трубіцин В. С.</v>
      </c>
      <c r="DA97" s="19" t="str">
        <f ca="1">IFERROR(__xludf.DUMMYFUNCTION("""COMPUTED_VALUE"""),"За")</f>
        <v>За</v>
      </c>
      <c r="DB97" s="19">
        <f ca="1">IFERROR(__xludf.DUMMYFUNCTION("""COMPUTED_VALUE"""),67)</f>
        <v>67</v>
      </c>
      <c r="DC97" s="19" t="str">
        <f ca="1">IFERROR(__xludf.DUMMYFUNCTION("""COMPUTED_VALUE"""),"Трубіцин В. С.")</f>
        <v>Трубіцин В. С.</v>
      </c>
      <c r="DD97" s="19" t="str">
        <f ca="1">IFERROR(__xludf.DUMMYFUNCTION("""COMPUTED_VALUE"""),"За")</f>
        <v>За</v>
      </c>
      <c r="DE97" s="19">
        <f ca="1">IFERROR(__xludf.DUMMYFUNCTION("""COMPUTED_VALUE"""),67)</f>
        <v>67</v>
      </c>
      <c r="DF97" s="19" t="str">
        <f ca="1">IFERROR(__xludf.DUMMYFUNCTION("""COMPUTED_VALUE"""),"Трубіцин В. С.")</f>
        <v>Трубіцин В. С.</v>
      </c>
      <c r="DG97" s="19" t="str">
        <f ca="1">IFERROR(__xludf.DUMMYFUNCTION("""COMPUTED_VALUE"""),"За")</f>
        <v>За</v>
      </c>
      <c r="DH97" s="19">
        <f ca="1">IFERROR(__xludf.DUMMYFUNCTION("""COMPUTED_VALUE"""),67)</f>
        <v>67</v>
      </c>
      <c r="DI97" s="19" t="str">
        <f ca="1">IFERROR(__xludf.DUMMYFUNCTION("""COMPUTED_VALUE"""),"Трубіцин В. С.")</f>
        <v>Трубіцин В. С.</v>
      </c>
      <c r="DJ97" s="19" t="str">
        <f ca="1">IFERROR(__xludf.DUMMYFUNCTION("""COMPUTED_VALUE"""),"За")</f>
        <v>За</v>
      </c>
      <c r="DK97" s="19">
        <f ca="1">IFERROR(__xludf.DUMMYFUNCTION("""COMPUTED_VALUE"""),67)</f>
        <v>67</v>
      </c>
      <c r="DL97" s="19" t="str">
        <f ca="1">IFERROR(__xludf.DUMMYFUNCTION("""COMPUTED_VALUE"""),"Трубіцин В. С.")</f>
        <v>Трубіцин В. С.</v>
      </c>
      <c r="DM97" s="19" t="str">
        <f ca="1">IFERROR(__xludf.DUMMYFUNCTION("""COMPUTED_VALUE"""),"За")</f>
        <v>За</v>
      </c>
      <c r="DN97" s="19">
        <f ca="1">IFERROR(__xludf.DUMMYFUNCTION("""COMPUTED_VALUE"""),67)</f>
        <v>67</v>
      </c>
      <c r="DO97" s="19" t="str">
        <f ca="1">IFERROR(__xludf.DUMMYFUNCTION("""COMPUTED_VALUE"""),"Трубіцин В. С.")</f>
        <v>Трубіцин В. С.</v>
      </c>
      <c r="DP97" s="19" t="str">
        <f ca="1">IFERROR(__xludf.DUMMYFUNCTION("""COMPUTED_VALUE"""),"За")</f>
        <v>За</v>
      </c>
      <c r="DQ97" s="19">
        <f ca="1">IFERROR(__xludf.DUMMYFUNCTION("""COMPUTED_VALUE"""),67)</f>
        <v>67</v>
      </c>
      <c r="DR97" s="19" t="str">
        <f ca="1">IFERROR(__xludf.DUMMYFUNCTION("""COMPUTED_VALUE"""),"Трубіцин В. С.")</f>
        <v>Трубіцин В. С.</v>
      </c>
      <c r="DS97" s="19" t="str">
        <f ca="1">IFERROR(__xludf.DUMMYFUNCTION("""COMPUTED_VALUE"""),"Не голосував")</f>
        <v>Не голосував</v>
      </c>
      <c r="DT97" s="19">
        <f ca="1">IFERROR(__xludf.DUMMYFUNCTION("""COMPUTED_VALUE"""),67)</f>
        <v>67</v>
      </c>
      <c r="DU97" s="19" t="str">
        <f ca="1">IFERROR(__xludf.DUMMYFUNCTION("""COMPUTED_VALUE"""),"Трубіцин В. С.")</f>
        <v>Трубіцин В. С.</v>
      </c>
      <c r="DV97" s="19" t="str">
        <f ca="1">IFERROR(__xludf.DUMMYFUNCTION("""COMPUTED_VALUE"""),"За")</f>
        <v>За</v>
      </c>
      <c r="DW97" s="19">
        <f ca="1">IFERROR(__xludf.DUMMYFUNCTION("""COMPUTED_VALUE"""),67)</f>
        <v>67</v>
      </c>
      <c r="DX97" s="19" t="str">
        <f ca="1">IFERROR(__xludf.DUMMYFUNCTION("""COMPUTED_VALUE"""),"Трубіцин В. С.")</f>
        <v>Трубіцин В. С.</v>
      </c>
      <c r="DY97" s="19" t="str">
        <f ca="1">IFERROR(__xludf.DUMMYFUNCTION("""COMPUTED_VALUE"""),"За")</f>
        <v>За</v>
      </c>
      <c r="DZ97" s="19">
        <f ca="1">IFERROR(__xludf.DUMMYFUNCTION("""COMPUTED_VALUE"""),67)</f>
        <v>67</v>
      </c>
      <c r="EA97" s="19" t="str">
        <f ca="1">IFERROR(__xludf.DUMMYFUNCTION("""COMPUTED_VALUE"""),"Трубіцин В. С.")</f>
        <v>Трубіцин В. С.</v>
      </c>
      <c r="EB97" s="19" t="str">
        <f ca="1">IFERROR(__xludf.DUMMYFUNCTION("""COMPUTED_VALUE"""),"За")</f>
        <v>За</v>
      </c>
      <c r="EC97" s="19">
        <f ca="1">IFERROR(__xludf.DUMMYFUNCTION("""COMPUTED_VALUE"""),67)</f>
        <v>67</v>
      </c>
      <c r="ED97" s="19" t="str">
        <f ca="1">IFERROR(__xludf.DUMMYFUNCTION("""COMPUTED_VALUE"""),"Трубіцин В. С.")</f>
        <v>Трубіцин В. С.</v>
      </c>
      <c r="EE97" s="19" t="str">
        <f ca="1">IFERROR(__xludf.DUMMYFUNCTION("""COMPUTED_VALUE"""),"За")</f>
        <v>За</v>
      </c>
      <c r="EF97" s="19">
        <f ca="1">IFERROR(__xludf.DUMMYFUNCTION("""COMPUTED_VALUE"""),67)</f>
        <v>67</v>
      </c>
      <c r="EG97" s="19" t="str">
        <f ca="1">IFERROR(__xludf.DUMMYFUNCTION("""COMPUTED_VALUE"""),"Трубіцин В. С.")</f>
        <v>Трубіцин В. С.</v>
      </c>
      <c r="EH97" s="19" t="str">
        <f ca="1">IFERROR(__xludf.DUMMYFUNCTION("""COMPUTED_VALUE"""),"Не голосував")</f>
        <v>Не голосував</v>
      </c>
      <c r="EI97" s="19">
        <f ca="1">IFERROR(__xludf.DUMMYFUNCTION("""COMPUTED_VALUE"""),67)</f>
        <v>67</v>
      </c>
      <c r="EJ97" s="19" t="str">
        <f ca="1">IFERROR(__xludf.DUMMYFUNCTION("""COMPUTED_VALUE"""),"Трубіцин В. С.")</f>
        <v>Трубіцин В. С.</v>
      </c>
      <c r="EK97" s="19" t="str">
        <f ca="1">IFERROR(__xludf.DUMMYFUNCTION("""COMPUTED_VALUE"""),"За")</f>
        <v>За</v>
      </c>
      <c r="EL97" s="19">
        <f ca="1">IFERROR(__xludf.DUMMYFUNCTION("""COMPUTED_VALUE"""),67)</f>
        <v>67</v>
      </c>
      <c r="EM97" s="19" t="str">
        <f ca="1">IFERROR(__xludf.DUMMYFUNCTION("""COMPUTED_VALUE"""),"Трубіцин В. С.")</f>
        <v>Трубіцин В. С.</v>
      </c>
      <c r="EN97" s="19" t="str">
        <f ca="1">IFERROR(__xludf.DUMMYFUNCTION("""COMPUTED_VALUE"""),"За")</f>
        <v>За</v>
      </c>
      <c r="EO97" s="19">
        <f ca="1">IFERROR(__xludf.DUMMYFUNCTION("""COMPUTED_VALUE"""),67)</f>
        <v>67</v>
      </c>
      <c r="EP97" s="19" t="str">
        <f ca="1">IFERROR(__xludf.DUMMYFUNCTION("""COMPUTED_VALUE"""),"Трубіцин В. С.")</f>
        <v>Трубіцин В. С.</v>
      </c>
      <c r="EQ97" s="19" t="str">
        <f ca="1">IFERROR(__xludf.DUMMYFUNCTION("""COMPUTED_VALUE"""),"За")</f>
        <v>За</v>
      </c>
      <c r="ER97" s="19">
        <f ca="1">IFERROR(__xludf.DUMMYFUNCTION("""COMPUTED_VALUE"""),67)</f>
        <v>67</v>
      </c>
      <c r="ES97" s="19" t="str">
        <f ca="1">IFERROR(__xludf.DUMMYFUNCTION("""COMPUTED_VALUE"""),"Трубіцин В. С.")</f>
        <v>Трубіцин В. С.</v>
      </c>
      <c r="ET97" s="19" t="str">
        <f ca="1">IFERROR(__xludf.DUMMYFUNCTION("""COMPUTED_VALUE"""),"За")</f>
        <v>За</v>
      </c>
      <c r="EU97" s="19">
        <f ca="1">IFERROR(__xludf.DUMMYFUNCTION("""COMPUTED_VALUE"""),67)</f>
        <v>67</v>
      </c>
      <c r="EV97" s="19" t="str">
        <f ca="1">IFERROR(__xludf.DUMMYFUNCTION("""COMPUTED_VALUE"""),"Трубіцин В. С.")</f>
        <v>Трубіцин В. С.</v>
      </c>
      <c r="EW97" s="19" t="str">
        <f ca="1">IFERROR(__xludf.DUMMYFUNCTION("""COMPUTED_VALUE"""),"За")</f>
        <v>За</v>
      </c>
      <c r="EX97" s="19">
        <f ca="1">IFERROR(__xludf.DUMMYFUNCTION("""COMPUTED_VALUE"""),67)</f>
        <v>67</v>
      </c>
      <c r="EY97" s="19" t="str">
        <f ca="1">IFERROR(__xludf.DUMMYFUNCTION("""COMPUTED_VALUE"""),"Трубіцин В. С.")</f>
        <v>Трубіцин В. С.</v>
      </c>
      <c r="EZ97" s="19" t="str">
        <f ca="1">IFERROR(__xludf.DUMMYFUNCTION("""COMPUTED_VALUE"""),"За")</f>
        <v>За</v>
      </c>
      <c r="FA97" s="19">
        <f ca="1">IFERROR(__xludf.DUMMYFUNCTION("""COMPUTED_VALUE"""),67)</f>
        <v>67</v>
      </c>
      <c r="FB97" s="19" t="str">
        <f ca="1">IFERROR(__xludf.DUMMYFUNCTION("""COMPUTED_VALUE"""),"Трубіцин В. С.")</f>
        <v>Трубіцин В. С.</v>
      </c>
      <c r="FC97" s="19" t="str">
        <f ca="1">IFERROR(__xludf.DUMMYFUNCTION("""COMPUTED_VALUE"""),"...")</f>
        <v>...</v>
      </c>
      <c r="FD97" s="19">
        <f ca="1">IFERROR(__xludf.DUMMYFUNCTION("""COMPUTED_VALUE"""),67)</f>
        <v>67</v>
      </c>
      <c r="FE97" s="19" t="str">
        <f ca="1">IFERROR(__xludf.DUMMYFUNCTION("""COMPUTED_VALUE"""),"Трубіцин В. С.")</f>
        <v>Трубіцин В. С.</v>
      </c>
      <c r="FF97" s="19" t="str">
        <f ca="1">IFERROR(__xludf.DUMMYFUNCTION("""COMPUTED_VALUE"""),"...")</f>
        <v>...</v>
      </c>
      <c r="FG97" s="19">
        <f ca="1">IFERROR(__xludf.DUMMYFUNCTION("""COMPUTED_VALUE"""),67)</f>
        <v>67</v>
      </c>
      <c r="FH97" s="19" t="str">
        <f ca="1">IFERROR(__xludf.DUMMYFUNCTION("""COMPUTED_VALUE"""),"Трубіцин В. С.")</f>
        <v>Трубіцин В. С.</v>
      </c>
      <c r="FI97" s="19" t="str">
        <f ca="1">IFERROR(__xludf.DUMMYFUNCTION("""COMPUTED_VALUE"""),"...")</f>
        <v>...</v>
      </c>
      <c r="FJ97" s="19">
        <f ca="1">IFERROR(__xludf.DUMMYFUNCTION("""COMPUTED_VALUE"""),67)</f>
        <v>67</v>
      </c>
      <c r="FK97" s="19" t="str">
        <f ca="1">IFERROR(__xludf.DUMMYFUNCTION("""COMPUTED_VALUE"""),"Трубіцин В. С.")</f>
        <v>Трубіцин В. С.</v>
      </c>
      <c r="FL97" s="19" t="str">
        <f ca="1">IFERROR(__xludf.DUMMYFUNCTION("""COMPUTED_VALUE"""),"...")</f>
        <v>...</v>
      </c>
      <c r="FM97" s="19">
        <f ca="1">IFERROR(__xludf.DUMMYFUNCTION("""COMPUTED_VALUE"""),67)</f>
        <v>67</v>
      </c>
      <c r="FN97" s="19" t="str">
        <f ca="1">IFERROR(__xludf.DUMMYFUNCTION("""COMPUTED_VALUE"""),"Трубіцин В. С.")</f>
        <v>Трубіцин В. С.</v>
      </c>
      <c r="FO97" s="19" t="str">
        <f ca="1">IFERROR(__xludf.DUMMYFUNCTION("""COMPUTED_VALUE"""),"...")</f>
        <v>...</v>
      </c>
      <c r="FP97" s="19">
        <f ca="1">IFERROR(__xludf.DUMMYFUNCTION("""COMPUTED_VALUE"""),67)</f>
        <v>67</v>
      </c>
      <c r="FQ97" s="19" t="str">
        <f ca="1">IFERROR(__xludf.DUMMYFUNCTION("""COMPUTED_VALUE"""),"Трубіцин В. С.")</f>
        <v>Трубіцин В. С.</v>
      </c>
      <c r="FR97" s="19" t="str">
        <f ca="1">IFERROR(__xludf.DUMMYFUNCTION("""COMPUTED_VALUE"""),"...")</f>
        <v>...</v>
      </c>
      <c r="FS97" s="19">
        <f ca="1">IFERROR(__xludf.DUMMYFUNCTION("""COMPUTED_VALUE"""),67)</f>
        <v>67</v>
      </c>
      <c r="FT97" s="19" t="str">
        <f ca="1">IFERROR(__xludf.DUMMYFUNCTION("""COMPUTED_VALUE"""),"Трубіцин В. С.")</f>
        <v>Трубіцин В. С.</v>
      </c>
      <c r="FU97" s="19" t="str">
        <f ca="1">IFERROR(__xludf.DUMMYFUNCTION("""COMPUTED_VALUE"""),"...")</f>
        <v>...</v>
      </c>
      <c r="FV97" s="19">
        <f ca="1">IFERROR(__xludf.DUMMYFUNCTION("""COMPUTED_VALUE"""),67)</f>
        <v>67</v>
      </c>
      <c r="FW97" s="19" t="str">
        <f ca="1">IFERROR(__xludf.DUMMYFUNCTION("""COMPUTED_VALUE"""),"Трубіцин В. С.")</f>
        <v>Трубіцин В. С.</v>
      </c>
      <c r="FX97" s="19" t="str">
        <f ca="1">IFERROR(__xludf.DUMMYFUNCTION("""COMPUTED_VALUE"""),"...")</f>
        <v>...</v>
      </c>
      <c r="FY97" s="19">
        <f ca="1">IFERROR(__xludf.DUMMYFUNCTION("""COMPUTED_VALUE"""),67)</f>
        <v>67</v>
      </c>
      <c r="FZ97" s="19" t="str">
        <f ca="1">IFERROR(__xludf.DUMMYFUNCTION("""COMPUTED_VALUE"""),"Трубіцин В. С.")</f>
        <v>Трубіцин В. С.</v>
      </c>
      <c r="GA97" s="19" t="str">
        <f ca="1">IFERROR(__xludf.DUMMYFUNCTION("""COMPUTED_VALUE"""),"...")</f>
        <v>...</v>
      </c>
      <c r="GB97" s="19">
        <f ca="1">IFERROR(__xludf.DUMMYFUNCTION("""COMPUTED_VALUE"""),67)</f>
        <v>67</v>
      </c>
      <c r="GC97" s="19" t="str">
        <f ca="1">IFERROR(__xludf.DUMMYFUNCTION("""COMPUTED_VALUE"""),"Трубіцин В. С.")</f>
        <v>Трубіцин В. С.</v>
      </c>
      <c r="GD97" s="19" t="str">
        <f ca="1">IFERROR(__xludf.DUMMYFUNCTION("""COMPUTED_VALUE"""),"За")</f>
        <v>За</v>
      </c>
      <c r="GE97" s="19">
        <f ca="1">IFERROR(__xludf.DUMMYFUNCTION("""COMPUTED_VALUE"""),67)</f>
        <v>67</v>
      </c>
      <c r="GF97" s="19" t="str">
        <f ca="1">IFERROR(__xludf.DUMMYFUNCTION("""COMPUTED_VALUE"""),"Трубіцин В. С.")</f>
        <v>Трубіцин В. С.</v>
      </c>
      <c r="GG97" s="19" t="str">
        <f ca="1">IFERROR(__xludf.DUMMYFUNCTION("""COMPUTED_VALUE"""),"За")</f>
        <v>За</v>
      </c>
      <c r="GH97" s="19">
        <f ca="1">IFERROR(__xludf.DUMMYFUNCTION("""COMPUTED_VALUE"""),67)</f>
        <v>67</v>
      </c>
      <c r="GI97" s="19" t="str">
        <f ca="1">IFERROR(__xludf.DUMMYFUNCTION("""COMPUTED_VALUE"""),"Трубіцин В. С.")</f>
        <v>Трубіцин В. С.</v>
      </c>
      <c r="GJ97" s="19" t="str">
        <f ca="1">IFERROR(__xludf.DUMMYFUNCTION("""COMPUTED_VALUE"""),"За")</f>
        <v>За</v>
      </c>
      <c r="GK97" s="19">
        <f ca="1">IFERROR(__xludf.DUMMYFUNCTION("""COMPUTED_VALUE"""),67)</f>
        <v>67</v>
      </c>
      <c r="GL97" s="19" t="str">
        <f ca="1">IFERROR(__xludf.DUMMYFUNCTION("""COMPUTED_VALUE"""),"Трубіцин В. С.")</f>
        <v>Трубіцин В. С.</v>
      </c>
      <c r="GM97" s="19" t="str">
        <f ca="1">IFERROR(__xludf.DUMMYFUNCTION("""COMPUTED_VALUE"""),"Проти")</f>
        <v>Проти</v>
      </c>
      <c r="GN97" s="19">
        <f ca="1">IFERROR(__xludf.DUMMYFUNCTION("""COMPUTED_VALUE"""),67)</f>
        <v>67</v>
      </c>
      <c r="GO97" s="19" t="str">
        <f ca="1">IFERROR(__xludf.DUMMYFUNCTION("""COMPUTED_VALUE"""),"Трубіцин В. С.")</f>
        <v>Трубіцин В. С.</v>
      </c>
      <c r="GP97" s="19" t="str">
        <f ca="1">IFERROR(__xludf.DUMMYFUNCTION("""COMPUTED_VALUE"""),"За")</f>
        <v>За</v>
      </c>
      <c r="GQ97" s="19">
        <f ca="1">IFERROR(__xludf.DUMMYFUNCTION("""COMPUTED_VALUE"""),67)</f>
        <v>67</v>
      </c>
      <c r="GR97" s="19" t="str">
        <f ca="1">IFERROR(__xludf.DUMMYFUNCTION("""COMPUTED_VALUE"""),"Трубіцин В. С.")</f>
        <v>Трубіцин В. С.</v>
      </c>
      <c r="GS97" s="19" t="str">
        <f ca="1">IFERROR(__xludf.DUMMYFUNCTION("""COMPUTED_VALUE"""),"За")</f>
        <v>За</v>
      </c>
      <c r="GT97" s="19">
        <f ca="1">IFERROR(__xludf.DUMMYFUNCTION("""COMPUTED_VALUE"""),67)</f>
        <v>67</v>
      </c>
      <c r="GU97" s="19" t="str">
        <f ca="1">IFERROR(__xludf.DUMMYFUNCTION("""COMPUTED_VALUE"""),"Трубіцин В. С.")</f>
        <v>Трубіцин В. С.</v>
      </c>
      <c r="GV97" s="19" t="str">
        <f ca="1">IFERROR(__xludf.DUMMYFUNCTION("""COMPUTED_VALUE"""),"За")</f>
        <v>За</v>
      </c>
      <c r="GW97" s="19">
        <f ca="1">IFERROR(__xludf.DUMMYFUNCTION("""COMPUTED_VALUE"""),67)</f>
        <v>67</v>
      </c>
      <c r="GX97" s="19" t="str">
        <f ca="1">IFERROR(__xludf.DUMMYFUNCTION("""COMPUTED_VALUE"""),"Трубіцин В. С.")</f>
        <v>Трубіцин В. С.</v>
      </c>
      <c r="GY97" s="19" t="str">
        <f ca="1">IFERROR(__xludf.DUMMYFUNCTION("""COMPUTED_VALUE"""),"За")</f>
        <v>За</v>
      </c>
      <c r="GZ97" s="19">
        <f ca="1">IFERROR(__xludf.DUMMYFUNCTION("""COMPUTED_VALUE"""),67)</f>
        <v>67</v>
      </c>
      <c r="HA97" s="19" t="str">
        <f ca="1">IFERROR(__xludf.DUMMYFUNCTION("""COMPUTED_VALUE"""),"Трубіцин В. С.")</f>
        <v>Трубіцин В. С.</v>
      </c>
      <c r="HB97" s="19" t="str">
        <f ca="1">IFERROR(__xludf.DUMMYFUNCTION("""COMPUTED_VALUE"""),"За")</f>
        <v>За</v>
      </c>
      <c r="HC97" s="19">
        <f ca="1">IFERROR(__xludf.DUMMYFUNCTION("""COMPUTED_VALUE"""),67)</f>
        <v>67</v>
      </c>
      <c r="HD97" s="19" t="str">
        <f ca="1">IFERROR(__xludf.DUMMYFUNCTION("""COMPUTED_VALUE"""),"Трубіцин В. С.")</f>
        <v>Трубіцин В. С.</v>
      </c>
      <c r="HE97" s="19" t="str">
        <f ca="1">IFERROR(__xludf.DUMMYFUNCTION("""COMPUTED_VALUE"""),"За")</f>
        <v>За</v>
      </c>
      <c r="HF97" s="19">
        <f ca="1">IFERROR(__xludf.DUMMYFUNCTION("""COMPUTED_VALUE"""),67)</f>
        <v>67</v>
      </c>
      <c r="HG97" s="19" t="str">
        <f ca="1">IFERROR(__xludf.DUMMYFUNCTION("""COMPUTED_VALUE"""),"Трубіцин В. С.")</f>
        <v>Трубіцин В. С.</v>
      </c>
      <c r="HH97" s="19" t="str">
        <f ca="1">IFERROR(__xludf.DUMMYFUNCTION("""COMPUTED_VALUE"""),"За")</f>
        <v>За</v>
      </c>
      <c r="HI97" s="19">
        <f ca="1">IFERROR(__xludf.DUMMYFUNCTION("""COMPUTED_VALUE"""),67)</f>
        <v>67</v>
      </c>
      <c r="HJ97" s="19" t="str">
        <f ca="1">IFERROR(__xludf.DUMMYFUNCTION("""COMPUTED_VALUE"""),"Трубіцин В. С.")</f>
        <v>Трубіцин В. С.</v>
      </c>
      <c r="HK97" s="19" t="str">
        <f ca="1">IFERROR(__xludf.DUMMYFUNCTION("""COMPUTED_VALUE"""),"За")</f>
        <v>За</v>
      </c>
      <c r="HL97" s="19">
        <f ca="1">IFERROR(__xludf.DUMMYFUNCTION("""COMPUTED_VALUE"""),67)</f>
        <v>67</v>
      </c>
      <c r="HM97" s="19" t="str">
        <f ca="1">IFERROR(__xludf.DUMMYFUNCTION("""COMPUTED_VALUE"""),"Трубіцин В. С.")</f>
        <v>Трубіцин В. С.</v>
      </c>
      <c r="HN97" s="19" t="str">
        <f ca="1">IFERROR(__xludf.DUMMYFUNCTION("""COMPUTED_VALUE"""),"Проти")</f>
        <v>Проти</v>
      </c>
      <c r="HO97" s="19">
        <f ca="1">IFERROR(__xludf.DUMMYFUNCTION("""COMPUTED_VALUE"""),67)</f>
        <v>67</v>
      </c>
      <c r="HP97" s="19" t="str">
        <f ca="1">IFERROR(__xludf.DUMMYFUNCTION("""COMPUTED_VALUE"""),"Трубіцин В. С.")</f>
        <v>Трубіцин В. С.</v>
      </c>
      <c r="HQ97" s="19" t="str">
        <f ca="1">IFERROR(__xludf.DUMMYFUNCTION("""COMPUTED_VALUE"""),"За")</f>
        <v>За</v>
      </c>
      <c r="HR97" s="19">
        <f ca="1">IFERROR(__xludf.DUMMYFUNCTION("""COMPUTED_VALUE"""),67)</f>
        <v>67</v>
      </c>
      <c r="HS97" s="19" t="str">
        <f ca="1">IFERROR(__xludf.DUMMYFUNCTION("""COMPUTED_VALUE"""),"Трубіцин В. С.")</f>
        <v>Трубіцин В. С.</v>
      </c>
      <c r="HT97" s="19" t="str">
        <f ca="1">IFERROR(__xludf.DUMMYFUNCTION("""COMPUTED_VALUE"""),"За")</f>
        <v>За</v>
      </c>
      <c r="HU97" s="19">
        <f ca="1">IFERROR(__xludf.DUMMYFUNCTION("""COMPUTED_VALUE"""),67)</f>
        <v>67</v>
      </c>
      <c r="HV97" s="19" t="str">
        <f ca="1">IFERROR(__xludf.DUMMYFUNCTION("""COMPUTED_VALUE"""),"Трубіцин В. С.")</f>
        <v>Трубіцин В. С.</v>
      </c>
      <c r="HW97" s="19" t="str">
        <f ca="1">IFERROR(__xludf.DUMMYFUNCTION("""COMPUTED_VALUE"""),"За")</f>
        <v>За</v>
      </c>
      <c r="HX97" s="19">
        <f ca="1">IFERROR(__xludf.DUMMYFUNCTION("""COMPUTED_VALUE"""),67)</f>
        <v>67</v>
      </c>
      <c r="HY97" s="19" t="str">
        <f ca="1">IFERROR(__xludf.DUMMYFUNCTION("""COMPUTED_VALUE"""),"Трубіцин В. С.")</f>
        <v>Трубіцин В. С.</v>
      </c>
      <c r="HZ97" s="19" t="str">
        <f ca="1">IFERROR(__xludf.DUMMYFUNCTION("""COMPUTED_VALUE"""),"За")</f>
        <v>За</v>
      </c>
      <c r="IA97" s="19">
        <f ca="1">IFERROR(__xludf.DUMMYFUNCTION("""COMPUTED_VALUE"""),67)</f>
        <v>67</v>
      </c>
      <c r="IB97" s="19" t="str">
        <f ca="1">IFERROR(__xludf.DUMMYFUNCTION("""COMPUTED_VALUE"""),"Трубіцин В. С.")</f>
        <v>Трубіцин В. С.</v>
      </c>
      <c r="IC97" s="19" t="str">
        <f ca="1">IFERROR(__xludf.DUMMYFUNCTION("""COMPUTED_VALUE"""),"За")</f>
        <v>За</v>
      </c>
      <c r="ID97" s="19">
        <f ca="1">IFERROR(__xludf.DUMMYFUNCTION("""COMPUTED_VALUE"""),67)</f>
        <v>67</v>
      </c>
      <c r="IE97" s="19" t="str">
        <f ca="1">IFERROR(__xludf.DUMMYFUNCTION("""COMPUTED_VALUE"""),"Трубіцин В. С.")</f>
        <v>Трубіцин В. С.</v>
      </c>
      <c r="IF97" s="19" t="str">
        <f ca="1">IFERROR(__xludf.DUMMYFUNCTION("""COMPUTED_VALUE"""),"За")</f>
        <v>За</v>
      </c>
      <c r="IG97" s="19">
        <f ca="1">IFERROR(__xludf.DUMMYFUNCTION("""COMPUTED_VALUE"""),67)</f>
        <v>67</v>
      </c>
      <c r="IH97" s="19" t="str">
        <f ca="1">IFERROR(__xludf.DUMMYFUNCTION("""COMPUTED_VALUE"""),"Трубіцин В. С.")</f>
        <v>Трубіцин В. С.</v>
      </c>
      <c r="II97" s="19" t="str">
        <f ca="1">IFERROR(__xludf.DUMMYFUNCTION("""COMPUTED_VALUE"""),"За")</f>
        <v>За</v>
      </c>
      <c r="IJ97" s="19">
        <f ca="1">IFERROR(__xludf.DUMMYFUNCTION("""COMPUTED_VALUE"""),67)</f>
        <v>67</v>
      </c>
      <c r="IK97" s="19" t="str">
        <f ca="1">IFERROR(__xludf.DUMMYFUNCTION("""COMPUTED_VALUE"""),"Трубіцин В. С.")</f>
        <v>Трубіцин В. С.</v>
      </c>
      <c r="IL97" s="19" t="str">
        <f ca="1">IFERROR(__xludf.DUMMYFUNCTION("""COMPUTED_VALUE"""),"За")</f>
        <v>За</v>
      </c>
      <c r="IM97" s="19">
        <f ca="1">IFERROR(__xludf.DUMMYFUNCTION("""COMPUTED_VALUE"""),67)</f>
        <v>67</v>
      </c>
      <c r="IN97" s="19" t="str">
        <f ca="1">IFERROR(__xludf.DUMMYFUNCTION("""COMPUTED_VALUE"""),"Трубіцин В. С.")</f>
        <v>Трубіцин В. С.</v>
      </c>
      <c r="IO97" s="19" t="str">
        <f ca="1">IFERROR(__xludf.DUMMYFUNCTION("""COMPUTED_VALUE"""),"За")</f>
        <v>За</v>
      </c>
      <c r="IP97" s="19">
        <f ca="1">IFERROR(__xludf.DUMMYFUNCTION("""COMPUTED_VALUE"""),67)</f>
        <v>67</v>
      </c>
      <c r="IQ97" s="19" t="str">
        <f ca="1">IFERROR(__xludf.DUMMYFUNCTION("""COMPUTED_VALUE"""),"Трубіцин В. С.")</f>
        <v>Трубіцин В. С.</v>
      </c>
      <c r="IR97" s="19" t="str">
        <f ca="1">IFERROR(__xludf.DUMMYFUNCTION("""COMPUTED_VALUE"""),"За")</f>
        <v>За</v>
      </c>
      <c r="IS97" s="19">
        <f ca="1">IFERROR(__xludf.DUMMYFUNCTION("""COMPUTED_VALUE"""),67)</f>
        <v>67</v>
      </c>
      <c r="IT97" s="19" t="str">
        <f ca="1">IFERROR(__xludf.DUMMYFUNCTION("""COMPUTED_VALUE"""),"Трубіцин В. С.")</f>
        <v>Трубіцин В. С.</v>
      </c>
      <c r="IU97" s="19" t="str">
        <f ca="1">IFERROR(__xludf.DUMMYFUNCTION("""COMPUTED_VALUE"""),"За")</f>
        <v>За</v>
      </c>
      <c r="IV97" s="19">
        <f ca="1">IFERROR(__xludf.DUMMYFUNCTION("""COMPUTED_VALUE"""),67)</f>
        <v>67</v>
      </c>
      <c r="IW97" s="19" t="str">
        <f ca="1">IFERROR(__xludf.DUMMYFUNCTION("""COMPUTED_VALUE"""),"Трубіцин В. С.")</f>
        <v>Трубіцин В. С.</v>
      </c>
      <c r="IX97" s="19" t="str">
        <f ca="1">IFERROR(__xludf.DUMMYFUNCTION("""COMPUTED_VALUE"""),"За")</f>
        <v>За</v>
      </c>
      <c r="IY97" s="19">
        <f ca="1">IFERROR(__xludf.DUMMYFUNCTION("""COMPUTED_VALUE"""),67)</f>
        <v>67</v>
      </c>
      <c r="IZ97" s="19" t="str">
        <f ca="1">IFERROR(__xludf.DUMMYFUNCTION("""COMPUTED_VALUE"""),"Трубіцин В. С.")</f>
        <v>Трубіцин В. С.</v>
      </c>
      <c r="JA97" s="19" t="str">
        <f ca="1">IFERROR(__xludf.DUMMYFUNCTION("""COMPUTED_VALUE"""),"За")</f>
        <v>За</v>
      </c>
      <c r="JB97" s="19">
        <f ca="1">IFERROR(__xludf.DUMMYFUNCTION("""COMPUTED_VALUE"""),67)</f>
        <v>67</v>
      </c>
      <c r="JC97" s="19" t="str">
        <f ca="1">IFERROR(__xludf.DUMMYFUNCTION("""COMPUTED_VALUE"""),"Трубіцин В. С.")</f>
        <v>Трубіцин В. С.</v>
      </c>
      <c r="JD97" s="19" t="str">
        <f ca="1">IFERROR(__xludf.DUMMYFUNCTION("""COMPUTED_VALUE"""),"За")</f>
        <v>За</v>
      </c>
      <c r="JE97" s="19">
        <f ca="1">IFERROR(__xludf.DUMMYFUNCTION("""COMPUTED_VALUE"""),67)</f>
        <v>67</v>
      </c>
      <c r="JF97" s="19" t="str">
        <f ca="1">IFERROR(__xludf.DUMMYFUNCTION("""COMPUTED_VALUE"""),"Трубіцин В. С.")</f>
        <v>Трубіцин В. С.</v>
      </c>
      <c r="JG97" s="19" t="str">
        <f ca="1">IFERROR(__xludf.DUMMYFUNCTION("""COMPUTED_VALUE"""),"За")</f>
        <v>За</v>
      </c>
      <c r="JH97" s="19">
        <f ca="1">IFERROR(__xludf.DUMMYFUNCTION("""COMPUTED_VALUE"""),67)</f>
        <v>67</v>
      </c>
      <c r="JI97" s="19" t="str">
        <f ca="1">IFERROR(__xludf.DUMMYFUNCTION("""COMPUTED_VALUE"""),"Трубіцин В. С.")</f>
        <v>Трубіцин В. С.</v>
      </c>
      <c r="JJ97" s="19" t="str">
        <f ca="1">IFERROR(__xludf.DUMMYFUNCTION("""COMPUTED_VALUE"""),"За")</f>
        <v>За</v>
      </c>
      <c r="JK97" s="19">
        <f ca="1">IFERROR(__xludf.DUMMYFUNCTION("""COMPUTED_VALUE"""),67)</f>
        <v>67</v>
      </c>
      <c r="JL97" s="19" t="str">
        <f ca="1">IFERROR(__xludf.DUMMYFUNCTION("""COMPUTED_VALUE"""),"Трубіцин В. С.")</f>
        <v>Трубіцин В. С.</v>
      </c>
      <c r="JM97" s="19" t="str">
        <f ca="1">IFERROR(__xludf.DUMMYFUNCTION("""COMPUTED_VALUE"""),"За")</f>
        <v>За</v>
      </c>
      <c r="JN97" s="19">
        <f ca="1">IFERROR(__xludf.DUMMYFUNCTION("""COMPUTED_VALUE"""),67)</f>
        <v>67</v>
      </c>
      <c r="JO97" s="19" t="str">
        <f ca="1">IFERROR(__xludf.DUMMYFUNCTION("""COMPUTED_VALUE"""),"Трубіцин В. С.")</f>
        <v>Трубіцин В. С.</v>
      </c>
      <c r="JP97" s="19" t="str">
        <f ca="1">IFERROR(__xludf.DUMMYFUNCTION("""COMPUTED_VALUE"""),"За")</f>
        <v>За</v>
      </c>
      <c r="JQ97" s="19">
        <f ca="1">IFERROR(__xludf.DUMMYFUNCTION("""COMPUTED_VALUE"""),67)</f>
        <v>67</v>
      </c>
      <c r="JR97" s="19" t="str">
        <f ca="1">IFERROR(__xludf.DUMMYFUNCTION("""COMPUTED_VALUE"""),"Трубіцин В. С.")</f>
        <v>Трубіцин В. С.</v>
      </c>
      <c r="JS97" s="19" t="str">
        <f ca="1">IFERROR(__xludf.DUMMYFUNCTION("""COMPUTED_VALUE"""),"За")</f>
        <v>За</v>
      </c>
      <c r="JT97" s="19">
        <f ca="1">IFERROR(__xludf.DUMMYFUNCTION("""COMPUTED_VALUE"""),67)</f>
        <v>67</v>
      </c>
      <c r="JU97" s="19" t="str">
        <f ca="1">IFERROR(__xludf.DUMMYFUNCTION("""COMPUTED_VALUE"""),"Трубіцин В. С.")</f>
        <v>Трубіцин В. С.</v>
      </c>
      <c r="JV97" s="19" t="str">
        <f ca="1">IFERROR(__xludf.DUMMYFUNCTION("""COMPUTED_VALUE"""),"За")</f>
        <v>За</v>
      </c>
      <c r="JW97" s="19">
        <f ca="1">IFERROR(__xludf.DUMMYFUNCTION("""COMPUTED_VALUE"""),67)</f>
        <v>67</v>
      </c>
      <c r="JX97" s="19" t="str">
        <f ca="1">IFERROR(__xludf.DUMMYFUNCTION("""COMPUTED_VALUE"""),"Трубіцин В. С.")</f>
        <v>Трубіцин В. С.</v>
      </c>
      <c r="JY97" s="19" t="str">
        <f ca="1">IFERROR(__xludf.DUMMYFUNCTION("""COMPUTED_VALUE"""),"За")</f>
        <v>За</v>
      </c>
      <c r="JZ97" s="19">
        <f ca="1">IFERROR(__xludf.DUMMYFUNCTION("""COMPUTED_VALUE"""),67)</f>
        <v>67</v>
      </c>
      <c r="KA97" s="19" t="str">
        <f ca="1">IFERROR(__xludf.DUMMYFUNCTION("""COMPUTED_VALUE"""),"Трубіцин В. С.")</f>
        <v>Трубіцин В. С.</v>
      </c>
      <c r="KB97" s="19" t="str">
        <f ca="1">IFERROR(__xludf.DUMMYFUNCTION("""COMPUTED_VALUE"""),"За")</f>
        <v>За</v>
      </c>
      <c r="KC97" s="19">
        <f ca="1">IFERROR(__xludf.DUMMYFUNCTION("""COMPUTED_VALUE"""),67)</f>
        <v>67</v>
      </c>
      <c r="KD97" s="19" t="str">
        <f ca="1">IFERROR(__xludf.DUMMYFUNCTION("""COMPUTED_VALUE"""),"Трубіцин В. С.")</f>
        <v>Трубіцин В. С.</v>
      </c>
      <c r="KE97" s="19" t="str">
        <f ca="1">IFERROR(__xludf.DUMMYFUNCTION("""COMPUTED_VALUE"""),"За")</f>
        <v>За</v>
      </c>
      <c r="KF97" s="19">
        <f ca="1">IFERROR(__xludf.DUMMYFUNCTION("""COMPUTED_VALUE"""),67)</f>
        <v>67</v>
      </c>
      <c r="KG97" s="19" t="str">
        <f ca="1">IFERROR(__xludf.DUMMYFUNCTION("""COMPUTED_VALUE"""),"Трубіцин В. С.")</f>
        <v>Трубіцин В. С.</v>
      </c>
      <c r="KH97" s="19" t="str">
        <f ca="1">IFERROR(__xludf.DUMMYFUNCTION("""COMPUTED_VALUE"""),"За")</f>
        <v>За</v>
      </c>
      <c r="KI97" s="19">
        <f ca="1">IFERROR(__xludf.DUMMYFUNCTION("""COMPUTED_VALUE"""),67)</f>
        <v>67</v>
      </c>
      <c r="KJ97" s="19" t="str">
        <f ca="1">IFERROR(__xludf.DUMMYFUNCTION("""COMPUTED_VALUE"""),"Трубіцин В. С.")</f>
        <v>Трубіцин В. С.</v>
      </c>
      <c r="KK97" s="19" t="str">
        <f ca="1">IFERROR(__xludf.DUMMYFUNCTION("""COMPUTED_VALUE"""),"За")</f>
        <v>За</v>
      </c>
      <c r="KL97" s="19">
        <f ca="1">IFERROR(__xludf.DUMMYFUNCTION("""COMPUTED_VALUE"""),67)</f>
        <v>67</v>
      </c>
      <c r="KM97" s="19" t="str">
        <f ca="1">IFERROR(__xludf.DUMMYFUNCTION("""COMPUTED_VALUE"""),"Трубіцин В. С.")</f>
        <v>Трубіцин В. С.</v>
      </c>
      <c r="KN97" s="19" t="str">
        <f ca="1">IFERROR(__xludf.DUMMYFUNCTION("""COMPUTED_VALUE"""),"За")</f>
        <v>За</v>
      </c>
      <c r="KO97" s="19">
        <f ca="1">IFERROR(__xludf.DUMMYFUNCTION("""COMPUTED_VALUE"""),67)</f>
        <v>67</v>
      </c>
      <c r="KP97" s="19" t="str">
        <f ca="1">IFERROR(__xludf.DUMMYFUNCTION("""COMPUTED_VALUE"""),"Трубіцин В. С.")</f>
        <v>Трубіцин В. С.</v>
      </c>
      <c r="KQ97" s="19" t="str">
        <f ca="1">IFERROR(__xludf.DUMMYFUNCTION("""COMPUTED_VALUE"""),"Утримався")</f>
        <v>Утримався</v>
      </c>
      <c r="KR97" s="19">
        <f ca="1">IFERROR(__xludf.DUMMYFUNCTION("""COMPUTED_VALUE"""),67)</f>
        <v>67</v>
      </c>
      <c r="KS97" s="19" t="str">
        <f ca="1">IFERROR(__xludf.DUMMYFUNCTION("""COMPUTED_VALUE"""),"Трубіцин В. С.")</f>
        <v>Трубіцин В. С.</v>
      </c>
      <c r="KT97" s="19" t="str">
        <f ca="1">IFERROR(__xludf.DUMMYFUNCTION("""COMPUTED_VALUE"""),"За")</f>
        <v>За</v>
      </c>
      <c r="KU97" s="19">
        <f ca="1">IFERROR(__xludf.DUMMYFUNCTION("""COMPUTED_VALUE"""),67)</f>
        <v>67</v>
      </c>
      <c r="KV97" s="19" t="str">
        <f ca="1">IFERROR(__xludf.DUMMYFUNCTION("""COMPUTED_VALUE"""),"Трубіцин В. С.")</f>
        <v>Трубіцин В. С.</v>
      </c>
      <c r="KW97" s="19" t="str">
        <f ca="1">IFERROR(__xludf.DUMMYFUNCTION("""COMPUTED_VALUE"""),"За")</f>
        <v>За</v>
      </c>
      <c r="KX97" s="19">
        <f ca="1">IFERROR(__xludf.DUMMYFUNCTION("""COMPUTED_VALUE"""),67)</f>
        <v>67</v>
      </c>
      <c r="KY97" s="19" t="str">
        <f ca="1">IFERROR(__xludf.DUMMYFUNCTION("""COMPUTED_VALUE"""),"Трубіцин В. С.")</f>
        <v>Трубіцин В. С.</v>
      </c>
      <c r="KZ97" s="19" t="str">
        <f ca="1">IFERROR(__xludf.DUMMYFUNCTION("""COMPUTED_VALUE"""),"За")</f>
        <v>За</v>
      </c>
      <c r="LA97" s="19">
        <f ca="1">IFERROR(__xludf.DUMMYFUNCTION("""COMPUTED_VALUE"""),67)</f>
        <v>67</v>
      </c>
      <c r="LB97" s="19" t="str">
        <f ca="1">IFERROR(__xludf.DUMMYFUNCTION("""COMPUTED_VALUE"""),"Трубіцин В. С.")</f>
        <v>Трубіцин В. С.</v>
      </c>
      <c r="LC97" s="19" t="str">
        <f ca="1">IFERROR(__xludf.DUMMYFUNCTION("""COMPUTED_VALUE"""),"За")</f>
        <v>За</v>
      </c>
      <c r="LD97" s="19">
        <f ca="1">IFERROR(__xludf.DUMMYFUNCTION("""COMPUTED_VALUE"""),67)</f>
        <v>67</v>
      </c>
      <c r="LE97" s="19" t="str">
        <f ca="1">IFERROR(__xludf.DUMMYFUNCTION("""COMPUTED_VALUE"""),"Трубіцин В. С.")</f>
        <v>Трубіцин В. С.</v>
      </c>
      <c r="LF97" s="19" t="str">
        <f ca="1">IFERROR(__xludf.DUMMYFUNCTION("""COMPUTED_VALUE"""),"За")</f>
        <v>За</v>
      </c>
      <c r="LG97" s="19">
        <f ca="1">IFERROR(__xludf.DUMMYFUNCTION("""COMPUTED_VALUE"""),67)</f>
        <v>67</v>
      </c>
      <c r="LH97" s="19" t="str">
        <f ca="1">IFERROR(__xludf.DUMMYFUNCTION("""COMPUTED_VALUE"""),"Трубіцин В. С.")</f>
        <v>Трубіцин В. С.</v>
      </c>
      <c r="LI97" s="19" t="str">
        <f ca="1">IFERROR(__xludf.DUMMYFUNCTION("""COMPUTED_VALUE"""),"За")</f>
        <v>За</v>
      </c>
      <c r="LJ97" s="19">
        <f ca="1">IFERROR(__xludf.DUMMYFUNCTION("""COMPUTED_VALUE"""),67)</f>
        <v>67</v>
      </c>
      <c r="LK97" s="19" t="str">
        <f ca="1">IFERROR(__xludf.DUMMYFUNCTION("""COMPUTED_VALUE"""),"Трубіцин В. С.")</f>
        <v>Трубіцин В. С.</v>
      </c>
      <c r="LL97" s="19" t="str">
        <f ca="1">IFERROR(__xludf.DUMMYFUNCTION("""COMPUTED_VALUE"""),"За")</f>
        <v>За</v>
      </c>
      <c r="LM97" s="19">
        <f ca="1">IFERROR(__xludf.DUMMYFUNCTION("""COMPUTED_VALUE"""),67)</f>
        <v>67</v>
      </c>
      <c r="LN97" s="19" t="str">
        <f ca="1">IFERROR(__xludf.DUMMYFUNCTION("""COMPUTED_VALUE"""),"Трубіцин В. С.")</f>
        <v>Трубіцин В. С.</v>
      </c>
      <c r="LO97" s="19" t="str">
        <f ca="1">IFERROR(__xludf.DUMMYFUNCTION("""COMPUTED_VALUE"""),"За")</f>
        <v>За</v>
      </c>
      <c r="LP97" s="19">
        <f ca="1">IFERROR(__xludf.DUMMYFUNCTION("""COMPUTED_VALUE"""),67)</f>
        <v>67</v>
      </c>
      <c r="LQ97" s="19" t="str">
        <f ca="1">IFERROR(__xludf.DUMMYFUNCTION("""COMPUTED_VALUE"""),"Трубіцин В. С.")</f>
        <v>Трубіцин В. С.</v>
      </c>
      <c r="LR97" s="19" t="str">
        <f ca="1">IFERROR(__xludf.DUMMYFUNCTION("""COMPUTED_VALUE"""),"За")</f>
        <v>За</v>
      </c>
      <c r="LS97" s="19">
        <f ca="1">IFERROR(__xludf.DUMMYFUNCTION("""COMPUTED_VALUE"""),67)</f>
        <v>67</v>
      </c>
      <c r="LT97" s="19" t="str">
        <f ca="1">IFERROR(__xludf.DUMMYFUNCTION("""COMPUTED_VALUE"""),"Трубіцин В. С.")</f>
        <v>Трубіцин В. С.</v>
      </c>
      <c r="LU97" s="19" t="str">
        <f ca="1">IFERROR(__xludf.DUMMYFUNCTION("""COMPUTED_VALUE"""),"За")</f>
        <v>За</v>
      </c>
      <c r="LV97" s="19">
        <f ca="1">IFERROR(__xludf.DUMMYFUNCTION("""COMPUTED_VALUE"""),67)</f>
        <v>67</v>
      </c>
      <c r="LW97" s="19" t="str">
        <f ca="1">IFERROR(__xludf.DUMMYFUNCTION("""COMPUTED_VALUE"""),"Трубіцин В. С.")</f>
        <v>Трубіцин В. С.</v>
      </c>
      <c r="LX97" s="19" t="str">
        <f ca="1">IFERROR(__xludf.DUMMYFUNCTION("""COMPUTED_VALUE"""),"За")</f>
        <v>За</v>
      </c>
      <c r="LY97" s="19">
        <f ca="1">IFERROR(__xludf.DUMMYFUNCTION("""COMPUTED_VALUE"""),67)</f>
        <v>67</v>
      </c>
      <c r="LZ97" s="19" t="str">
        <f ca="1">IFERROR(__xludf.DUMMYFUNCTION("""COMPUTED_VALUE"""),"Трубіцин В. С.")</f>
        <v>Трубіцин В. С.</v>
      </c>
      <c r="MA97" s="19" t="str">
        <f ca="1">IFERROR(__xludf.DUMMYFUNCTION("""COMPUTED_VALUE"""),"За")</f>
        <v>За</v>
      </c>
      <c r="MB97" s="19">
        <f ca="1">IFERROR(__xludf.DUMMYFUNCTION("""COMPUTED_VALUE"""),67)</f>
        <v>67</v>
      </c>
      <c r="MC97" s="19" t="str">
        <f ca="1">IFERROR(__xludf.DUMMYFUNCTION("""COMPUTED_VALUE"""),"Трубіцин В. С.")</f>
        <v>Трубіцин В. С.</v>
      </c>
      <c r="MD97" s="19" t="str">
        <f ca="1">IFERROR(__xludf.DUMMYFUNCTION("""COMPUTED_VALUE"""),"За")</f>
        <v>За</v>
      </c>
      <c r="ME97" s="19">
        <f ca="1">IFERROR(__xludf.DUMMYFUNCTION("""COMPUTED_VALUE"""),67)</f>
        <v>67</v>
      </c>
      <c r="MF97" s="19" t="str">
        <f ca="1">IFERROR(__xludf.DUMMYFUNCTION("""COMPUTED_VALUE"""),"Трубіцин В. С.")</f>
        <v>Трубіцин В. С.</v>
      </c>
      <c r="MG97" s="19" t="str">
        <f ca="1">IFERROR(__xludf.DUMMYFUNCTION("""COMPUTED_VALUE"""),"За")</f>
        <v>За</v>
      </c>
      <c r="MH97" s="19">
        <f ca="1">IFERROR(__xludf.DUMMYFUNCTION("""COMPUTED_VALUE"""),67)</f>
        <v>67</v>
      </c>
      <c r="MI97" s="19" t="str">
        <f ca="1">IFERROR(__xludf.DUMMYFUNCTION("""COMPUTED_VALUE"""),"Трубіцин В. С.")</f>
        <v>Трубіцин В. С.</v>
      </c>
      <c r="MJ97" s="19" t="str">
        <f ca="1">IFERROR(__xludf.DUMMYFUNCTION("""COMPUTED_VALUE"""),"За")</f>
        <v>За</v>
      </c>
      <c r="MK97" s="19">
        <f ca="1">IFERROR(__xludf.DUMMYFUNCTION("""COMPUTED_VALUE"""),67)</f>
        <v>67</v>
      </c>
      <c r="ML97" s="19" t="str">
        <f ca="1">IFERROR(__xludf.DUMMYFUNCTION("""COMPUTED_VALUE"""),"Трубіцин В. С.")</f>
        <v>Трубіцин В. С.</v>
      </c>
      <c r="MM97" s="19" t="str">
        <f ca="1">IFERROR(__xludf.DUMMYFUNCTION("""COMPUTED_VALUE"""),"За")</f>
        <v>За</v>
      </c>
      <c r="MN97" s="19">
        <f ca="1">IFERROR(__xludf.DUMMYFUNCTION("""COMPUTED_VALUE"""),67)</f>
        <v>67</v>
      </c>
      <c r="MO97" s="19" t="str">
        <f ca="1">IFERROR(__xludf.DUMMYFUNCTION("""COMPUTED_VALUE"""),"Трубіцин В. С.")</f>
        <v>Трубіцин В. С.</v>
      </c>
      <c r="MP97" s="19" t="str">
        <f ca="1">IFERROR(__xludf.DUMMYFUNCTION("""COMPUTED_VALUE"""),"За")</f>
        <v>За</v>
      </c>
      <c r="MQ97" s="19">
        <f ca="1">IFERROR(__xludf.DUMMYFUNCTION("""COMPUTED_VALUE"""),67)</f>
        <v>67</v>
      </c>
      <c r="MR97" s="19" t="str">
        <f ca="1">IFERROR(__xludf.DUMMYFUNCTION("""COMPUTED_VALUE"""),"Трубіцин В. С.")</f>
        <v>Трубіцин В. С.</v>
      </c>
      <c r="MS97" s="19" t="str">
        <f ca="1">IFERROR(__xludf.DUMMYFUNCTION("""COMPUTED_VALUE"""),"За")</f>
        <v>За</v>
      </c>
      <c r="MT97" s="19">
        <f ca="1">IFERROR(__xludf.DUMMYFUNCTION("""COMPUTED_VALUE"""),67)</f>
        <v>67</v>
      </c>
      <c r="MU97" s="19" t="str">
        <f ca="1">IFERROR(__xludf.DUMMYFUNCTION("""COMPUTED_VALUE"""),"Трубіцин В. С.")</f>
        <v>Трубіцин В. С.</v>
      </c>
      <c r="MV97" s="19" t="str">
        <f ca="1">IFERROR(__xludf.DUMMYFUNCTION("""COMPUTED_VALUE"""),"За")</f>
        <v>За</v>
      </c>
      <c r="MW97" s="19">
        <f ca="1">IFERROR(__xludf.DUMMYFUNCTION("""COMPUTED_VALUE"""),67)</f>
        <v>67</v>
      </c>
      <c r="MX97" s="19" t="str">
        <f ca="1">IFERROR(__xludf.DUMMYFUNCTION("""COMPUTED_VALUE"""),"Трубіцин В. С.")</f>
        <v>Трубіцин В. С.</v>
      </c>
      <c r="MY97" s="19" t="str">
        <f ca="1">IFERROR(__xludf.DUMMYFUNCTION("""COMPUTED_VALUE"""),"Не голосував")</f>
        <v>Не голосував</v>
      </c>
      <c r="MZ97" s="19">
        <f ca="1">IFERROR(__xludf.DUMMYFUNCTION("""COMPUTED_VALUE"""),67)</f>
        <v>67</v>
      </c>
      <c r="NA97" s="19" t="str">
        <f ca="1">IFERROR(__xludf.DUMMYFUNCTION("""COMPUTED_VALUE"""),"Трубіцин В. С.")</f>
        <v>Трубіцин В. С.</v>
      </c>
      <c r="NB97" s="19" t="str">
        <f ca="1">IFERROR(__xludf.DUMMYFUNCTION("""COMPUTED_VALUE"""),"...")</f>
        <v>...</v>
      </c>
      <c r="NC97" s="19">
        <f ca="1">IFERROR(__xludf.DUMMYFUNCTION("""COMPUTED_VALUE"""),67)</f>
        <v>67</v>
      </c>
      <c r="ND97" s="19" t="str">
        <f ca="1">IFERROR(__xludf.DUMMYFUNCTION("""COMPUTED_VALUE"""),"Трубіцин В. С.")</f>
        <v>Трубіцин В. С.</v>
      </c>
      <c r="NE97" s="19" t="str">
        <f ca="1">IFERROR(__xludf.DUMMYFUNCTION("""COMPUTED_VALUE"""),"...")</f>
        <v>...</v>
      </c>
      <c r="NF97" s="19">
        <f ca="1">IFERROR(__xludf.DUMMYFUNCTION("""COMPUTED_VALUE"""),67)</f>
        <v>67</v>
      </c>
      <c r="NG97" s="19" t="str">
        <f ca="1">IFERROR(__xludf.DUMMYFUNCTION("""COMPUTED_VALUE"""),"Трубіцин В. С.")</f>
        <v>Трубіцин В. С.</v>
      </c>
      <c r="NH97" s="19" t="str">
        <f ca="1">IFERROR(__xludf.DUMMYFUNCTION("""COMPUTED_VALUE"""),"...")</f>
        <v>...</v>
      </c>
      <c r="NI97" s="19">
        <f ca="1">IFERROR(__xludf.DUMMYFUNCTION("""COMPUTED_VALUE"""),67)</f>
        <v>67</v>
      </c>
      <c r="NJ97" s="19" t="str">
        <f ca="1">IFERROR(__xludf.DUMMYFUNCTION("""COMPUTED_VALUE"""),"Трубіцин В. С.")</f>
        <v>Трубіцин В. С.</v>
      </c>
      <c r="NK97" s="19" t="str">
        <f ca="1">IFERROR(__xludf.DUMMYFUNCTION("""COMPUTED_VALUE"""),"...")</f>
        <v>...</v>
      </c>
      <c r="NL97" s="19">
        <f ca="1">IFERROR(__xludf.DUMMYFUNCTION("""COMPUTED_VALUE"""),67)</f>
        <v>67</v>
      </c>
      <c r="NM97" s="19" t="str">
        <f ca="1">IFERROR(__xludf.DUMMYFUNCTION("""COMPUTED_VALUE"""),"Трубіцин В. С.")</f>
        <v>Трубіцин В. С.</v>
      </c>
      <c r="NN97" s="19" t="str">
        <f ca="1">IFERROR(__xludf.DUMMYFUNCTION("""COMPUTED_VALUE"""),"...")</f>
        <v>...</v>
      </c>
      <c r="NO97" s="19">
        <f ca="1">IFERROR(__xludf.DUMMYFUNCTION("""COMPUTED_VALUE"""),67)</f>
        <v>67</v>
      </c>
      <c r="NP97" s="19" t="str">
        <f ca="1">IFERROR(__xludf.DUMMYFUNCTION("""COMPUTED_VALUE"""),"Трубіцин В. С.")</f>
        <v>Трубіцин В. С.</v>
      </c>
      <c r="NQ97" s="19" t="str">
        <f ca="1">IFERROR(__xludf.DUMMYFUNCTION("""COMPUTED_VALUE"""),"...")</f>
        <v>...</v>
      </c>
      <c r="NR97" s="19">
        <f ca="1">IFERROR(__xludf.DUMMYFUNCTION("""COMPUTED_VALUE"""),67)</f>
        <v>67</v>
      </c>
      <c r="NS97" s="19" t="str">
        <f ca="1">IFERROR(__xludf.DUMMYFUNCTION("""COMPUTED_VALUE"""),"Трубіцин В. С.")</f>
        <v>Трубіцин В. С.</v>
      </c>
      <c r="NT97" s="19" t="str">
        <f ca="1">IFERROR(__xludf.DUMMYFUNCTION("""COMPUTED_VALUE"""),"...")</f>
        <v>...</v>
      </c>
      <c r="NU97" s="19">
        <f ca="1">IFERROR(__xludf.DUMMYFUNCTION("""COMPUTED_VALUE"""),67)</f>
        <v>67</v>
      </c>
      <c r="NV97" s="19" t="str">
        <f ca="1">IFERROR(__xludf.DUMMYFUNCTION("""COMPUTED_VALUE"""),"Трубіцин В. С.")</f>
        <v>Трубіцин В. С.</v>
      </c>
      <c r="NW97" s="19" t="str">
        <f ca="1">IFERROR(__xludf.DUMMYFUNCTION("""COMPUTED_VALUE"""),"...")</f>
        <v>...</v>
      </c>
      <c r="NX97" s="19">
        <f ca="1">IFERROR(__xludf.DUMMYFUNCTION("""COMPUTED_VALUE"""),67)</f>
        <v>67</v>
      </c>
      <c r="NY97" s="19" t="str">
        <f ca="1">IFERROR(__xludf.DUMMYFUNCTION("""COMPUTED_VALUE"""),"Трубіцин В. С.")</f>
        <v>Трубіцин В. С.</v>
      </c>
      <c r="NZ97" s="19" t="str">
        <f ca="1">IFERROR(__xludf.DUMMYFUNCTION("""COMPUTED_VALUE"""),"...")</f>
        <v>...</v>
      </c>
      <c r="OA97" s="19">
        <f ca="1">IFERROR(__xludf.DUMMYFUNCTION("""COMPUTED_VALUE"""),67)</f>
        <v>67</v>
      </c>
      <c r="OB97" s="19" t="str">
        <f ca="1">IFERROR(__xludf.DUMMYFUNCTION("""COMPUTED_VALUE"""),"Трубіцин В. С.")</f>
        <v>Трубіцин В. С.</v>
      </c>
      <c r="OC97" s="19" t="str">
        <f ca="1">IFERROR(__xludf.DUMMYFUNCTION("""COMPUTED_VALUE"""),"...")</f>
        <v>...</v>
      </c>
      <c r="OD97" s="19">
        <f ca="1">IFERROR(__xludf.DUMMYFUNCTION("""COMPUTED_VALUE"""),67)</f>
        <v>67</v>
      </c>
      <c r="OE97" s="19" t="str">
        <f ca="1">IFERROR(__xludf.DUMMYFUNCTION("""COMPUTED_VALUE"""),"Трубіцин В. С.")</f>
        <v>Трубіцин В. С.</v>
      </c>
      <c r="OF97" s="19" t="str">
        <f ca="1">IFERROR(__xludf.DUMMYFUNCTION("""COMPUTED_VALUE"""),"...")</f>
        <v>...</v>
      </c>
      <c r="OG97" s="19">
        <f ca="1">IFERROR(__xludf.DUMMYFUNCTION("""COMPUTED_VALUE"""),67)</f>
        <v>67</v>
      </c>
      <c r="OH97" s="19" t="str">
        <f ca="1">IFERROR(__xludf.DUMMYFUNCTION("""COMPUTED_VALUE"""),"Трубіцин В. С.")</f>
        <v>Трубіцин В. С.</v>
      </c>
      <c r="OI97" s="19" t="str">
        <f ca="1">IFERROR(__xludf.DUMMYFUNCTION("""COMPUTED_VALUE"""),"...")</f>
        <v>...</v>
      </c>
      <c r="OJ97" s="19">
        <f ca="1">IFERROR(__xludf.DUMMYFUNCTION("""COMPUTED_VALUE"""),67)</f>
        <v>67</v>
      </c>
      <c r="OK97" s="19" t="str">
        <f ca="1">IFERROR(__xludf.DUMMYFUNCTION("""COMPUTED_VALUE"""),"Трубіцин В. С.")</f>
        <v>Трубіцин В. С.</v>
      </c>
      <c r="OL97" s="19" t="str">
        <f ca="1">IFERROR(__xludf.DUMMYFUNCTION("""COMPUTED_VALUE"""),"...")</f>
        <v>...</v>
      </c>
      <c r="OM97" s="19">
        <f ca="1">IFERROR(__xludf.DUMMYFUNCTION("""COMPUTED_VALUE"""),67)</f>
        <v>67</v>
      </c>
      <c r="ON97" s="19" t="str">
        <f ca="1">IFERROR(__xludf.DUMMYFUNCTION("""COMPUTED_VALUE"""),"Трубіцин В. С.")</f>
        <v>Трубіцин В. С.</v>
      </c>
      <c r="OO97" s="19" t="str">
        <f ca="1">IFERROR(__xludf.DUMMYFUNCTION("""COMPUTED_VALUE"""),"...")</f>
        <v>...</v>
      </c>
      <c r="OP97" s="19">
        <f ca="1">IFERROR(__xludf.DUMMYFUNCTION("""COMPUTED_VALUE"""),67)</f>
        <v>67</v>
      </c>
      <c r="OQ97" s="19" t="str">
        <f ca="1">IFERROR(__xludf.DUMMYFUNCTION("""COMPUTED_VALUE"""),"Трубіцин В. С.")</f>
        <v>Трубіцин В. С.</v>
      </c>
      <c r="OR97" s="19" t="str">
        <f ca="1">IFERROR(__xludf.DUMMYFUNCTION("""COMPUTED_VALUE"""),"...")</f>
        <v>...</v>
      </c>
      <c r="OS97" s="19">
        <f ca="1">IFERROR(__xludf.DUMMYFUNCTION("""COMPUTED_VALUE"""),67)</f>
        <v>67</v>
      </c>
      <c r="OT97" s="19" t="str">
        <f ca="1">IFERROR(__xludf.DUMMYFUNCTION("""COMPUTED_VALUE"""),"Трубіцин В. С.")</f>
        <v>Трубіцин В. С.</v>
      </c>
      <c r="OU97" s="19" t="str">
        <f ca="1">IFERROR(__xludf.DUMMYFUNCTION("""COMPUTED_VALUE"""),"...")</f>
        <v>...</v>
      </c>
      <c r="OV97" s="19">
        <f ca="1">IFERROR(__xludf.DUMMYFUNCTION("""COMPUTED_VALUE"""),67)</f>
        <v>67</v>
      </c>
      <c r="OW97" s="19" t="str">
        <f ca="1">IFERROR(__xludf.DUMMYFUNCTION("""COMPUTED_VALUE"""),"Трубіцин В. С.")</f>
        <v>Трубіцин В. С.</v>
      </c>
      <c r="OX97" s="19" t="str">
        <f ca="1">IFERROR(__xludf.DUMMYFUNCTION("""COMPUTED_VALUE"""),"...")</f>
        <v>...</v>
      </c>
      <c r="OY97" s="19">
        <f ca="1">IFERROR(__xludf.DUMMYFUNCTION("""COMPUTED_VALUE"""),67)</f>
        <v>67</v>
      </c>
      <c r="OZ97" s="19" t="str">
        <f ca="1">IFERROR(__xludf.DUMMYFUNCTION("""COMPUTED_VALUE"""),"Трубіцин В. С.")</f>
        <v>Трубіцин В. С.</v>
      </c>
      <c r="PA97" s="19" t="str">
        <f ca="1">IFERROR(__xludf.DUMMYFUNCTION("""COMPUTED_VALUE"""),"...")</f>
        <v>...</v>
      </c>
      <c r="PB97" s="19">
        <f ca="1">IFERROR(__xludf.DUMMYFUNCTION("""COMPUTED_VALUE"""),67)</f>
        <v>67</v>
      </c>
      <c r="PC97" s="19" t="str">
        <f ca="1">IFERROR(__xludf.DUMMYFUNCTION("""COMPUTED_VALUE"""),"Трубіцин В. С.")</f>
        <v>Трубіцин В. С.</v>
      </c>
      <c r="PD97" s="19" t="str">
        <f ca="1">IFERROR(__xludf.DUMMYFUNCTION("""COMPUTED_VALUE"""),"...")</f>
        <v>...</v>
      </c>
      <c r="PE97" s="19">
        <f ca="1">IFERROR(__xludf.DUMMYFUNCTION("""COMPUTED_VALUE"""),67)</f>
        <v>67</v>
      </c>
      <c r="PF97" s="19" t="str">
        <f ca="1">IFERROR(__xludf.DUMMYFUNCTION("""COMPUTED_VALUE"""),"Трубіцин В. С.")</f>
        <v>Трубіцин В. С.</v>
      </c>
      <c r="PG97" s="19" t="str">
        <f ca="1">IFERROR(__xludf.DUMMYFUNCTION("""COMPUTED_VALUE"""),"...")</f>
        <v>...</v>
      </c>
      <c r="PH97" s="19">
        <f ca="1">IFERROR(__xludf.DUMMYFUNCTION("""COMPUTED_VALUE"""),67)</f>
        <v>67</v>
      </c>
      <c r="PI97" s="19" t="str">
        <f ca="1">IFERROR(__xludf.DUMMYFUNCTION("""COMPUTED_VALUE"""),"Трубіцин В. С.")</f>
        <v>Трубіцин В. С.</v>
      </c>
      <c r="PJ97" s="19" t="str">
        <f ca="1">IFERROR(__xludf.DUMMYFUNCTION("""COMPUTED_VALUE"""),"...")</f>
        <v>...</v>
      </c>
      <c r="PK97" s="19">
        <f ca="1">IFERROR(__xludf.DUMMYFUNCTION("""COMPUTED_VALUE"""),67)</f>
        <v>67</v>
      </c>
      <c r="PL97" s="19" t="str">
        <f ca="1">IFERROR(__xludf.DUMMYFUNCTION("""COMPUTED_VALUE"""),"Трубіцин В. С.")</f>
        <v>Трубіцин В. С.</v>
      </c>
      <c r="PM97" s="19" t="str">
        <f ca="1">IFERROR(__xludf.DUMMYFUNCTION("""COMPUTED_VALUE"""),"...")</f>
        <v>...</v>
      </c>
      <c r="PN97" s="19">
        <f ca="1">IFERROR(__xludf.DUMMYFUNCTION("""COMPUTED_VALUE"""),67)</f>
        <v>67</v>
      </c>
      <c r="PO97" s="19" t="str">
        <f ca="1">IFERROR(__xludf.DUMMYFUNCTION("""COMPUTED_VALUE"""),"Трубіцин В. С.")</f>
        <v>Трубіцин В. С.</v>
      </c>
      <c r="PP97" s="19" t="str">
        <f ca="1">IFERROR(__xludf.DUMMYFUNCTION("""COMPUTED_VALUE"""),"...")</f>
        <v>...</v>
      </c>
      <c r="PQ97" s="19">
        <f ca="1">IFERROR(__xludf.DUMMYFUNCTION("""COMPUTED_VALUE"""),67)</f>
        <v>67</v>
      </c>
      <c r="PR97" s="19" t="str">
        <f ca="1">IFERROR(__xludf.DUMMYFUNCTION("""COMPUTED_VALUE"""),"Трубіцин В. С.")</f>
        <v>Трубіцин В. С.</v>
      </c>
      <c r="PS97" s="19" t="str">
        <f ca="1">IFERROR(__xludf.DUMMYFUNCTION("""COMPUTED_VALUE"""),"...")</f>
        <v>...</v>
      </c>
      <c r="PT97" s="19">
        <f ca="1">IFERROR(__xludf.DUMMYFUNCTION("""COMPUTED_VALUE"""),67)</f>
        <v>67</v>
      </c>
      <c r="PU97" s="19" t="str">
        <f ca="1">IFERROR(__xludf.DUMMYFUNCTION("""COMPUTED_VALUE"""),"Трубіцин В. С.")</f>
        <v>Трубіцин В. С.</v>
      </c>
      <c r="PV97" s="19" t="str">
        <f ca="1">IFERROR(__xludf.DUMMYFUNCTION("""COMPUTED_VALUE"""),"...")</f>
        <v>...</v>
      </c>
      <c r="PW97" s="19">
        <f ca="1">IFERROR(__xludf.DUMMYFUNCTION("""COMPUTED_VALUE"""),67)</f>
        <v>67</v>
      </c>
      <c r="PX97" s="19" t="str">
        <f ca="1">IFERROR(__xludf.DUMMYFUNCTION("""COMPUTED_VALUE"""),"Трубіцин В. С.")</f>
        <v>Трубіцин В. С.</v>
      </c>
      <c r="PY97" s="19" t="str">
        <f ca="1">IFERROR(__xludf.DUMMYFUNCTION("""COMPUTED_VALUE"""),"...")</f>
        <v>...</v>
      </c>
      <c r="PZ97" s="19">
        <f ca="1">IFERROR(__xludf.DUMMYFUNCTION("""COMPUTED_VALUE"""),67)</f>
        <v>67</v>
      </c>
      <c r="QA97" s="19" t="str">
        <f ca="1">IFERROR(__xludf.DUMMYFUNCTION("""COMPUTED_VALUE"""),"Трубіцин В. С.")</f>
        <v>Трубіцин В. С.</v>
      </c>
      <c r="QB97" s="19" t="str">
        <f ca="1">IFERROR(__xludf.DUMMYFUNCTION("""COMPUTED_VALUE"""),"...")</f>
        <v>...</v>
      </c>
      <c r="QC97" s="19">
        <f ca="1">IFERROR(__xludf.DUMMYFUNCTION("""COMPUTED_VALUE"""),67)</f>
        <v>67</v>
      </c>
      <c r="QD97" s="19" t="str">
        <f ca="1">IFERROR(__xludf.DUMMYFUNCTION("""COMPUTED_VALUE"""),"Трубіцин В. С.")</f>
        <v>Трубіцин В. С.</v>
      </c>
      <c r="QE97" s="19" t="str">
        <f ca="1">IFERROR(__xludf.DUMMYFUNCTION("""COMPUTED_VALUE"""),"...")</f>
        <v>...</v>
      </c>
      <c r="QF97" s="19">
        <f ca="1">IFERROR(__xludf.DUMMYFUNCTION("""COMPUTED_VALUE"""),67)</f>
        <v>67</v>
      </c>
      <c r="QG97" s="19" t="str">
        <f ca="1">IFERROR(__xludf.DUMMYFUNCTION("""COMPUTED_VALUE"""),"Трубіцин В. С.")</f>
        <v>Трубіцин В. С.</v>
      </c>
      <c r="QH97" s="19" t="str">
        <f ca="1">IFERROR(__xludf.DUMMYFUNCTION("""COMPUTED_VALUE"""),"...")</f>
        <v>...</v>
      </c>
      <c r="QI97" s="19">
        <f ca="1">IFERROR(__xludf.DUMMYFUNCTION("""COMPUTED_VALUE"""),67)</f>
        <v>67</v>
      </c>
      <c r="QJ97" s="19" t="str">
        <f ca="1">IFERROR(__xludf.DUMMYFUNCTION("""COMPUTED_VALUE"""),"Трубіцин В. С.")</f>
        <v>Трубіцин В. С.</v>
      </c>
      <c r="QK97" s="19" t="str">
        <f ca="1">IFERROR(__xludf.DUMMYFUNCTION("""COMPUTED_VALUE"""),"...")</f>
        <v>...</v>
      </c>
    </row>
    <row r="98" spans="1:453" ht="12.75">
      <c r="A98" s="17">
        <f ca="1">IFERROR(__xludf.DUMMYFUNCTION("""COMPUTED_VALUE"""),65)</f>
        <v>65</v>
      </c>
      <c r="B98" s="17" t="str">
        <f ca="1">IFERROR(__xludf.DUMMYFUNCTION("""COMPUTED_VALUE"""),"Федоренко Ю. С.")</f>
        <v>Федоренко Ю. С.</v>
      </c>
      <c r="C98" s="19" t="str">
        <f ca="1">IFERROR(__xludf.DUMMYFUNCTION("""COMPUTED_VALUE"""),"За")</f>
        <v>За</v>
      </c>
      <c r="D98" s="19">
        <f ca="1">IFERROR(__xludf.DUMMYFUNCTION("""COMPUTED_VALUE"""),65)</f>
        <v>65</v>
      </c>
      <c r="E98" s="19" t="str">
        <f ca="1">IFERROR(__xludf.DUMMYFUNCTION("""COMPUTED_VALUE"""),"Федоренко Ю. С.")</f>
        <v>Федоренко Ю. С.</v>
      </c>
      <c r="F98" s="19" t="str">
        <f ca="1">IFERROR(__xludf.DUMMYFUNCTION("""COMPUTED_VALUE"""),"За")</f>
        <v>За</v>
      </c>
      <c r="G98" s="19">
        <f ca="1">IFERROR(__xludf.DUMMYFUNCTION("""COMPUTED_VALUE"""),65)</f>
        <v>65</v>
      </c>
      <c r="H98" s="19" t="str">
        <f ca="1">IFERROR(__xludf.DUMMYFUNCTION("""COMPUTED_VALUE"""),"Федоренко Ю. С.")</f>
        <v>Федоренко Ю. С.</v>
      </c>
      <c r="I98" s="19" t="str">
        <f ca="1">IFERROR(__xludf.DUMMYFUNCTION("""COMPUTED_VALUE"""),"За")</f>
        <v>За</v>
      </c>
      <c r="J98" s="19">
        <f ca="1">IFERROR(__xludf.DUMMYFUNCTION("""COMPUTED_VALUE"""),65)</f>
        <v>65</v>
      </c>
      <c r="K98" s="19" t="str">
        <f ca="1">IFERROR(__xludf.DUMMYFUNCTION("""COMPUTED_VALUE"""),"Федоренко Ю. С.")</f>
        <v>Федоренко Ю. С.</v>
      </c>
      <c r="L98" s="19" t="str">
        <f ca="1">IFERROR(__xludf.DUMMYFUNCTION("""COMPUTED_VALUE"""),"За")</f>
        <v>За</v>
      </c>
      <c r="M98" s="19">
        <f ca="1">IFERROR(__xludf.DUMMYFUNCTION("""COMPUTED_VALUE"""),65)</f>
        <v>65</v>
      </c>
      <c r="N98" s="19" t="str">
        <f ca="1">IFERROR(__xludf.DUMMYFUNCTION("""COMPUTED_VALUE"""),"Федоренко Ю. С.")</f>
        <v>Федоренко Ю. С.</v>
      </c>
      <c r="O98" s="19" t="str">
        <f ca="1">IFERROR(__xludf.DUMMYFUNCTION("""COMPUTED_VALUE"""),"За")</f>
        <v>За</v>
      </c>
      <c r="P98" s="19">
        <f ca="1">IFERROR(__xludf.DUMMYFUNCTION("""COMPUTED_VALUE"""),65)</f>
        <v>65</v>
      </c>
      <c r="Q98" s="19" t="str">
        <f ca="1">IFERROR(__xludf.DUMMYFUNCTION("""COMPUTED_VALUE"""),"Федоренко Ю. С.")</f>
        <v>Федоренко Ю. С.</v>
      </c>
      <c r="R98" s="19" t="str">
        <f ca="1">IFERROR(__xludf.DUMMYFUNCTION("""COMPUTED_VALUE"""),"За")</f>
        <v>За</v>
      </c>
      <c r="S98" s="19">
        <f ca="1">IFERROR(__xludf.DUMMYFUNCTION("""COMPUTED_VALUE"""),65)</f>
        <v>65</v>
      </c>
      <c r="T98" s="19" t="str">
        <f ca="1">IFERROR(__xludf.DUMMYFUNCTION("""COMPUTED_VALUE"""),"Федоренко Ю. С.")</f>
        <v>Федоренко Ю. С.</v>
      </c>
      <c r="U98" s="19" t="str">
        <f ca="1">IFERROR(__xludf.DUMMYFUNCTION("""COMPUTED_VALUE"""),"...")</f>
        <v>...</v>
      </c>
      <c r="V98" s="19">
        <f ca="1">IFERROR(__xludf.DUMMYFUNCTION("""COMPUTED_VALUE"""),65)</f>
        <v>65</v>
      </c>
      <c r="W98" s="19" t="str">
        <f ca="1">IFERROR(__xludf.DUMMYFUNCTION("""COMPUTED_VALUE"""),"Федоренко Ю. С.")</f>
        <v>Федоренко Ю. С.</v>
      </c>
      <c r="X98" s="19" t="str">
        <f ca="1">IFERROR(__xludf.DUMMYFUNCTION("""COMPUTED_VALUE"""),"...")</f>
        <v>...</v>
      </c>
      <c r="Y98" s="19">
        <f ca="1">IFERROR(__xludf.DUMMYFUNCTION("""COMPUTED_VALUE"""),65)</f>
        <v>65</v>
      </c>
      <c r="Z98" s="19" t="str">
        <f ca="1">IFERROR(__xludf.DUMMYFUNCTION("""COMPUTED_VALUE"""),"Федоренко Ю. С.")</f>
        <v>Федоренко Ю. С.</v>
      </c>
      <c r="AA98" s="19" t="str">
        <f ca="1">IFERROR(__xludf.DUMMYFUNCTION("""COMPUTED_VALUE"""),"...")</f>
        <v>...</v>
      </c>
      <c r="AB98" s="19">
        <f ca="1">IFERROR(__xludf.DUMMYFUNCTION("""COMPUTED_VALUE"""),65)</f>
        <v>65</v>
      </c>
      <c r="AC98" s="19" t="str">
        <f ca="1">IFERROR(__xludf.DUMMYFUNCTION("""COMPUTED_VALUE"""),"Федоренко Ю. С.")</f>
        <v>Федоренко Ю. С.</v>
      </c>
      <c r="AD98" s="19" t="str">
        <f ca="1">IFERROR(__xludf.DUMMYFUNCTION("""COMPUTED_VALUE"""),"...")</f>
        <v>...</v>
      </c>
      <c r="AE98" s="19">
        <f ca="1">IFERROR(__xludf.DUMMYFUNCTION("""COMPUTED_VALUE"""),65)</f>
        <v>65</v>
      </c>
      <c r="AF98" s="19" t="str">
        <f ca="1">IFERROR(__xludf.DUMMYFUNCTION("""COMPUTED_VALUE"""),"Федоренко Ю. С.")</f>
        <v>Федоренко Ю. С.</v>
      </c>
      <c r="AG98" s="19" t="str">
        <f ca="1">IFERROR(__xludf.DUMMYFUNCTION("""COMPUTED_VALUE"""),"Не голосував")</f>
        <v>Не голосував</v>
      </c>
      <c r="AH98" s="19">
        <f ca="1">IFERROR(__xludf.DUMMYFUNCTION("""COMPUTED_VALUE"""),65)</f>
        <v>65</v>
      </c>
      <c r="AI98" s="19" t="str">
        <f ca="1">IFERROR(__xludf.DUMMYFUNCTION("""COMPUTED_VALUE"""),"Федоренко Ю. С.")</f>
        <v>Федоренко Ю. С.</v>
      </c>
      <c r="AJ98" s="19" t="str">
        <f ca="1">IFERROR(__xludf.DUMMYFUNCTION("""COMPUTED_VALUE"""),"Не голосував")</f>
        <v>Не голосував</v>
      </c>
      <c r="AK98" s="19">
        <f ca="1">IFERROR(__xludf.DUMMYFUNCTION("""COMPUTED_VALUE"""),65)</f>
        <v>65</v>
      </c>
      <c r="AL98" s="19" t="str">
        <f ca="1">IFERROR(__xludf.DUMMYFUNCTION("""COMPUTED_VALUE"""),"Федоренко Ю. С.")</f>
        <v>Федоренко Ю. С.</v>
      </c>
      <c r="AM98" s="19" t="str">
        <f ca="1">IFERROR(__xludf.DUMMYFUNCTION("""COMPUTED_VALUE"""),"За")</f>
        <v>За</v>
      </c>
      <c r="AN98" s="19">
        <f ca="1">IFERROR(__xludf.DUMMYFUNCTION("""COMPUTED_VALUE"""),65)</f>
        <v>65</v>
      </c>
      <c r="AO98" s="19" t="str">
        <f ca="1">IFERROR(__xludf.DUMMYFUNCTION("""COMPUTED_VALUE"""),"Федоренко Ю. С.")</f>
        <v>Федоренко Ю. С.</v>
      </c>
      <c r="AP98" s="19" t="str">
        <f ca="1">IFERROR(__xludf.DUMMYFUNCTION("""COMPUTED_VALUE"""),"За")</f>
        <v>За</v>
      </c>
      <c r="AQ98" s="19">
        <f ca="1">IFERROR(__xludf.DUMMYFUNCTION("""COMPUTED_VALUE"""),65)</f>
        <v>65</v>
      </c>
      <c r="AR98" s="19" t="str">
        <f ca="1">IFERROR(__xludf.DUMMYFUNCTION("""COMPUTED_VALUE"""),"Федоренко Ю. С.")</f>
        <v>Федоренко Ю. С.</v>
      </c>
      <c r="AS98" s="19" t="str">
        <f ca="1">IFERROR(__xludf.DUMMYFUNCTION("""COMPUTED_VALUE"""),"Не голосував")</f>
        <v>Не голосував</v>
      </c>
      <c r="AT98" s="19">
        <f ca="1">IFERROR(__xludf.DUMMYFUNCTION("""COMPUTED_VALUE"""),65)</f>
        <v>65</v>
      </c>
      <c r="AU98" s="19" t="str">
        <f ca="1">IFERROR(__xludf.DUMMYFUNCTION("""COMPUTED_VALUE"""),"Федоренко Ю. С.")</f>
        <v>Федоренко Ю. С.</v>
      </c>
      <c r="AV98" s="19" t="str">
        <f ca="1">IFERROR(__xludf.DUMMYFUNCTION("""COMPUTED_VALUE"""),"За")</f>
        <v>За</v>
      </c>
      <c r="AW98" s="19">
        <f ca="1">IFERROR(__xludf.DUMMYFUNCTION("""COMPUTED_VALUE"""),65)</f>
        <v>65</v>
      </c>
      <c r="AX98" s="19" t="str">
        <f ca="1">IFERROR(__xludf.DUMMYFUNCTION("""COMPUTED_VALUE"""),"Федоренко Ю. С.")</f>
        <v>Федоренко Ю. С.</v>
      </c>
      <c r="AY98" s="19" t="str">
        <f ca="1">IFERROR(__xludf.DUMMYFUNCTION("""COMPUTED_VALUE"""),"За")</f>
        <v>За</v>
      </c>
      <c r="AZ98" s="19">
        <f ca="1">IFERROR(__xludf.DUMMYFUNCTION("""COMPUTED_VALUE"""),65)</f>
        <v>65</v>
      </c>
      <c r="BA98" s="19" t="str">
        <f ca="1">IFERROR(__xludf.DUMMYFUNCTION("""COMPUTED_VALUE"""),"Федоренко Ю. С.")</f>
        <v>Федоренко Ю. С.</v>
      </c>
      <c r="BB98" s="19" t="str">
        <f ca="1">IFERROR(__xludf.DUMMYFUNCTION("""COMPUTED_VALUE"""),"За")</f>
        <v>За</v>
      </c>
      <c r="BC98" s="19">
        <f ca="1">IFERROR(__xludf.DUMMYFUNCTION("""COMPUTED_VALUE"""),65)</f>
        <v>65</v>
      </c>
      <c r="BD98" s="19" t="str">
        <f ca="1">IFERROR(__xludf.DUMMYFUNCTION("""COMPUTED_VALUE"""),"Федоренко Ю. С.")</f>
        <v>Федоренко Ю. С.</v>
      </c>
      <c r="BE98" s="19" t="str">
        <f ca="1">IFERROR(__xludf.DUMMYFUNCTION("""COMPUTED_VALUE"""),"За")</f>
        <v>За</v>
      </c>
      <c r="BF98" s="19">
        <f ca="1">IFERROR(__xludf.DUMMYFUNCTION("""COMPUTED_VALUE"""),65)</f>
        <v>65</v>
      </c>
      <c r="BG98" s="19" t="str">
        <f ca="1">IFERROR(__xludf.DUMMYFUNCTION("""COMPUTED_VALUE"""),"Федоренко Ю. С.")</f>
        <v>Федоренко Ю. С.</v>
      </c>
      <c r="BH98" s="19" t="str">
        <f ca="1">IFERROR(__xludf.DUMMYFUNCTION("""COMPUTED_VALUE"""),"За")</f>
        <v>За</v>
      </c>
      <c r="BI98" s="19">
        <f ca="1">IFERROR(__xludf.DUMMYFUNCTION("""COMPUTED_VALUE"""),65)</f>
        <v>65</v>
      </c>
      <c r="BJ98" s="19" t="str">
        <f ca="1">IFERROR(__xludf.DUMMYFUNCTION("""COMPUTED_VALUE"""),"Федоренко Ю. С.")</f>
        <v>Федоренко Ю. С.</v>
      </c>
      <c r="BK98" s="19" t="str">
        <f ca="1">IFERROR(__xludf.DUMMYFUNCTION("""COMPUTED_VALUE"""),"...")</f>
        <v>...</v>
      </c>
      <c r="BL98" s="19">
        <f ca="1">IFERROR(__xludf.DUMMYFUNCTION("""COMPUTED_VALUE"""),65)</f>
        <v>65</v>
      </c>
      <c r="BM98" s="19" t="str">
        <f ca="1">IFERROR(__xludf.DUMMYFUNCTION("""COMPUTED_VALUE"""),"Федоренко Ю. С.")</f>
        <v>Федоренко Ю. С.</v>
      </c>
      <c r="BN98" s="19" t="str">
        <f ca="1">IFERROR(__xludf.DUMMYFUNCTION("""COMPUTED_VALUE"""),"...")</f>
        <v>...</v>
      </c>
      <c r="BO98" s="19">
        <f ca="1">IFERROR(__xludf.DUMMYFUNCTION("""COMPUTED_VALUE"""),65)</f>
        <v>65</v>
      </c>
      <c r="BP98" s="19" t="str">
        <f ca="1">IFERROR(__xludf.DUMMYFUNCTION("""COMPUTED_VALUE"""),"Федоренко Ю. С.")</f>
        <v>Федоренко Ю. С.</v>
      </c>
      <c r="BQ98" s="19" t="str">
        <f ca="1">IFERROR(__xludf.DUMMYFUNCTION("""COMPUTED_VALUE"""),"...")</f>
        <v>...</v>
      </c>
      <c r="BR98" s="19">
        <f ca="1">IFERROR(__xludf.DUMMYFUNCTION("""COMPUTED_VALUE"""),65)</f>
        <v>65</v>
      </c>
      <c r="BS98" s="19" t="str">
        <f ca="1">IFERROR(__xludf.DUMMYFUNCTION("""COMPUTED_VALUE"""),"Федоренко Ю. С.")</f>
        <v>Федоренко Ю. С.</v>
      </c>
      <c r="BT98" s="19" t="str">
        <f ca="1">IFERROR(__xludf.DUMMYFUNCTION("""COMPUTED_VALUE"""),"...")</f>
        <v>...</v>
      </c>
      <c r="BU98" s="19">
        <f ca="1">IFERROR(__xludf.DUMMYFUNCTION("""COMPUTED_VALUE"""),65)</f>
        <v>65</v>
      </c>
      <c r="BV98" s="19" t="str">
        <f ca="1">IFERROR(__xludf.DUMMYFUNCTION("""COMPUTED_VALUE"""),"Федоренко Ю. С.")</f>
        <v>Федоренко Ю. С.</v>
      </c>
      <c r="BW98" s="19" t="str">
        <f ca="1">IFERROR(__xludf.DUMMYFUNCTION("""COMPUTED_VALUE"""),"...")</f>
        <v>...</v>
      </c>
      <c r="BX98" s="19">
        <f ca="1">IFERROR(__xludf.DUMMYFUNCTION("""COMPUTED_VALUE"""),65)</f>
        <v>65</v>
      </c>
      <c r="BY98" s="19" t="str">
        <f ca="1">IFERROR(__xludf.DUMMYFUNCTION("""COMPUTED_VALUE"""),"Федоренко Ю. С.")</f>
        <v>Федоренко Ю. С.</v>
      </c>
      <c r="BZ98" s="19" t="str">
        <f ca="1">IFERROR(__xludf.DUMMYFUNCTION("""COMPUTED_VALUE"""),"...")</f>
        <v>...</v>
      </c>
      <c r="CA98" s="19">
        <f ca="1">IFERROR(__xludf.DUMMYFUNCTION("""COMPUTED_VALUE"""),65)</f>
        <v>65</v>
      </c>
      <c r="CB98" s="19" t="str">
        <f ca="1">IFERROR(__xludf.DUMMYFUNCTION("""COMPUTED_VALUE"""),"Федоренко Ю. С.")</f>
        <v>Федоренко Ю. С.</v>
      </c>
      <c r="CC98" s="19" t="str">
        <f ca="1">IFERROR(__xludf.DUMMYFUNCTION("""COMPUTED_VALUE"""),"...")</f>
        <v>...</v>
      </c>
      <c r="CD98" s="19">
        <f ca="1">IFERROR(__xludf.DUMMYFUNCTION("""COMPUTED_VALUE"""),65)</f>
        <v>65</v>
      </c>
      <c r="CE98" s="19" t="str">
        <f ca="1">IFERROR(__xludf.DUMMYFUNCTION("""COMPUTED_VALUE"""),"Федоренко Ю. С.")</f>
        <v>Федоренко Ю. С.</v>
      </c>
      <c r="CF98" s="19" t="str">
        <f ca="1">IFERROR(__xludf.DUMMYFUNCTION("""COMPUTED_VALUE"""),"...")</f>
        <v>...</v>
      </c>
      <c r="CG98" s="19">
        <f ca="1">IFERROR(__xludf.DUMMYFUNCTION("""COMPUTED_VALUE"""),65)</f>
        <v>65</v>
      </c>
      <c r="CH98" s="19" t="str">
        <f ca="1">IFERROR(__xludf.DUMMYFUNCTION("""COMPUTED_VALUE"""),"Федоренко Ю. С.")</f>
        <v>Федоренко Ю. С.</v>
      </c>
      <c r="CI98" s="19" t="str">
        <f ca="1">IFERROR(__xludf.DUMMYFUNCTION("""COMPUTED_VALUE"""),"...")</f>
        <v>...</v>
      </c>
      <c r="CJ98" s="19">
        <f ca="1">IFERROR(__xludf.DUMMYFUNCTION("""COMPUTED_VALUE"""),65)</f>
        <v>65</v>
      </c>
      <c r="CK98" s="19" t="str">
        <f ca="1">IFERROR(__xludf.DUMMYFUNCTION("""COMPUTED_VALUE"""),"Федоренко Ю. С.")</f>
        <v>Федоренко Ю. С.</v>
      </c>
      <c r="CL98" s="19" t="str">
        <f ca="1">IFERROR(__xludf.DUMMYFUNCTION("""COMPUTED_VALUE"""),"...")</f>
        <v>...</v>
      </c>
      <c r="CM98" s="19">
        <f ca="1">IFERROR(__xludf.DUMMYFUNCTION("""COMPUTED_VALUE"""),65)</f>
        <v>65</v>
      </c>
      <c r="CN98" s="19" t="str">
        <f ca="1">IFERROR(__xludf.DUMMYFUNCTION("""COMPUTED_VALUE"""),"Федоренко Ю. С.")</f>
        <v>Федоренко Ю. С.</v>
      </c>
      <c r="CO98" s="19" t="str">
        <f ca="1">IFERROR(__xludf.DUMMYFUNCTION("""COMPUTED_VALUE"""),"...")</f>
        <v>...</v>
      </c>
      <c r="CP98" s="19">
        <f ca="1">IFERROR(__xludf.DUMMYFUNCTION("""COMPUTED_VALUE"""),65)</f>
        <v>65</v>
      </c>
      <c r="CQ98" s="19" t="str">
        <f ca="1">IFERROR(__xludf.DUMMYFUNCTION("""COMPUTED_VALUE"""),"Федоренко Ю. С.")</f>
        <v>Федоренко Ю. С.</v>
      </c>
      <c r="CR98" s="19" t="str">
        <f ca="1">IFERROR(__xludf.DUMMYFUNCTION("""COMPUTED_VALUE"""),"...")</f>
        <v>...</v>
      </c>
      <c r="CS98" s="19">
        <f ca="1">IFERROR(__xludf.DUMMYFUNCTION("""COMPUTED_VALUE"""),65)</f>
        <v>65</v>
      </c>
      <c r="CT98" s="19" t="str">
        <f ca="1">IFERROR(__xludf.DUMMYFUNCTION("""COMPUTED_VALUE"""),"Федоренко Ю. С.")</f>
        <v>Федоренко Ю. С.</v>
      </c>
      <c r="CU98" s="19" t="str">
        <f ca="1">IFERROR(__xludf.DUMMYFUNCTION("""COMPUTED_VALUE"""),"За")</f>
        <v>За</v>
      </c>
      <c r="CV98" s="19">
        <f ca="1">IFERROR(__xludf.DUMMYFUNCTION("""COMPUTED_VALUE"""),65)</f>
        <v>65</v>
      </c>
      <c r="CW98" s="19" t="str">
        <f ca="1">IFERROR(__xludf.DUMMYFUNCTION("""COMPUTED_VALUE"""),"Федоренко Ю. С.")</f>
        <v>Федоренко Ю. С.</v>
      </c>
      <c r="CX98" s="19" t="str">
        <f ca="1">IFERROR(__xludf.DUMMYFUNCTION("""COMPUTED_VALUE"""),"За")</f>
        <v>За</v>
      </c>
      <c r="CY98" s="19">
        <f ca="1">IFERROR(__xludf.DUMMYFUNCTION("""COMPUTED_VALUE"""),65)</f>
        <v>65</v>
      </c>
      <c r="CZ98" s="19" t="str">
        <f ca="1">IFERROR(__xludf.DUMMYFUNCTION("""COMPUTED_VALUE"""),"Федоренко Ю. С.")</f>
        <v>Федоренко Ю. С.</v>
      </c>
      <c r="DA98" s="19" t="str">
        <f ca="1">IFERROR(__xludf.DUMMYFUNCTION("""COMPUTED_VALUE"""),"За")</f>
        <v>За</v>
      </c>
      <c r="DB98" s="19">
        <f ca="1">IFERROR(__xludf.DUMMYFUNCTION("""COMPUTED_VALUE"""),65)</f>
        <v>65</v>
      </c>
      <c r="DC98" s="19" t="str">
        <f ca="1">IFERROR(__xludf.DUMMYFUNCTION("""COMPUTED_VALUE"""),"Федоренко Ю. С.")</f>
        <v>Федоренко Ю. С.</v>
      </c>
      <c r="DD98" s="19" t="str">
        <f ca="1">IFERROR(__xludf.DUMMYFUNCTION("""COMPUTED_VALUE"""),"За")</f>
        <v>За</v>
      </c>
      <c r="DE98" s="19">
        <f ca="1">IFERROR(__xludf.DUMMYFUNCTION("""COMPUTED_VALUE"""),65)</f>
        <v>65</v>
      </c>
      <c r="DF98" s="19" t="str">
        <f ca="1">IFERROR(__xludf.DUMMYFUNCTION("""COMPUTED_VALUE"""),"Федоренко Ю. С.")</f>
        <v>Федоренко Ю. С.</v>
      </c>
      <c r="DG98" s="19" t="str">
        <f ca="1">IFERROR(__xludf.DUMMYFUNCTION("""COMPUTED_VALUE"""),"За")</f>
        <v>За</v>
      </c>
      <c r="DH98" s="19">
        <f ca="1">IFERROR(__xludf.DUMMYFUNCTION("""COMPUTED_VALUE"""),65)</f>
        <v>65</v>
      </c>
      <c r="DI98" s="19" t="str">
        <f ca="1">IFERROR(__xludf.DUMMYFUNCTION("""COMPUTED_VALUE"""),"Федоренко Ю. С.")</f>
        <v>Федоренко Ю. С.</v>
      </c>
      <c r="DJ98" s="19" t="str">
        <f ca="1">IFERROR(__xludf.DUMMYFUNCTION("""COMPUTED_VALUE"""),"За")</f>
        <v>За</v>
      </c>
      <c r="DK98" s="19">
        <f ca="1">IFERROR(__xludf.DUMMYFUNCTION("""COMPUTED_VALUE"""),65)</f>
        <v>65</v>
      </c>
      <c r="DL98" s="19" t="str">
        <f ca="1">IFERROR(__xludf.DUMMYFUNCTION("""COMPUTED_VALUE"""),"Федоренко Ю. С.")</f>
        <v>Федоренко Ю. С.</v>
      </c>
      <c r="DM98" s="19" t="str">
        <f ca="1">IFERROR(__xludf.DUMMYFUNCTION("""COMPUTED_VALUE"""),"За")</f>
        <v>За</v>
      </c>
      <c r="DN98" s="19">
        <f ca="1">IFERROR(__xludf.DUMMYFUNCTION("""COMPUTED_VALUE"""),65)</f>
        <v>65</v>
      </c>
      <c r="DO98" s="19" t="str">
        <f ca="1">IFERROR(__xludf.DUMMYFUNCTION("""COMPUTED_VALUE"""),"Федоренко Ю. С.")</f>
        <v>Федоренко Ю. С.</v>
      </c>
      <c r="DP98" s="19" t="str">
        <f ca="1">IFERROR(__xludf.DUMMYFUNCTION("""COMPUTED_VALUE"""),"За")</f>
        <v>За</v>
      </c>
      <c r="DQ98" s="19">
        <f ca="1">IFERROR(__xludf.DUMMYFUNCTION("""COMPUTED_VALUE"""),65)</f>
        <v>65</v>
      </c>
      <c r="DR98" s="19" t="str">
        <f ca="1">IFERROR(__xludf.DUMMYFUNCTION("""COMPUTED_VALUE"""),"Федоренко Ю. С.")</f>
        <v>Федоренко Ю. С.</v>
      </c>
      <c r="DS98" s="19" t="str">
        <f ca="1">IFERROR(__xludf.DUMMYFUNCTION("""COMPUTED_VALUE"""),"За")</f>
        <v>За</v>
      </c>
      <c r="DT98" s="19">
        <f ca="1">IFERROR(__xludf.DUMMYFUNCTION("""COMPUTED_VALUE"""),65)</f>
        <v>65</v>
      </c>
      <c r="DU98" s="19" t="str">
        <f ca="1">IFERROR(__xludf.DUMMYFUNCTION("""COMPUTED_VALUE"""),"Федоренко Ю. С.")</f>
        <v>Федоренко Ю. С.</v>
      </c>
      <c r="DV98" s="19" t="str">
        <f ca="1">IFERROR(__xludf.DUMMYFUNCTION("""COMPUTED_VALUE"""),"За")</f>
        <v>За</v>
      </c>
      <c r="DW98" s="19">
        <f ca="1">IFERROR(__xludf.DUMMYFUNCTION("""COMPUTED_VALUE"""),65)</f>
        <v>65</v>
      </c>
      <c r="DX98" s="19" t="str">
        <f ca="1">IFERROR(__xludf.DUMMYFUNCTION("""COMPUTED_VALUE"""),"Федоренко Ю. С.")</f>
        <v>Федоренко Ю. С.</v>
      </c>
      <c r="DY98" s="19" t="str">
        <f ca="1">IFERROR(__xludf.DUMMYFUNCTION("""COMPUTED_VALUE"""),"За")</f>
        <v>За</v>
      </c>
      <c r="DZ98" s="19">
        <f ca="1">IFERROR(__xludf.DUMMYFUNCTION("""COMPUTED_VALUE"""),65)</f>
        <v>65</v>
      </c>
      <c r="EA98" s="19" t="str">
        <f ca="1">IFERROR(__xludf.DUMMYFUNCTION("""COMPUTED_VALUE"""),"Федоренко Ю. С.")</f>
        <v>Федоренко Ю. С.</v>
      </c>
      <c r="EB98" s="19" t="str">
        <f ca="1">IFERROR(__xludf.DUMMYFUNCTION("""COMPUTED_VALUE"""),"За")</f>
        <v>За</v>
      </c>
      <c r="EC98" s="19">
        <f ca="1">IFERROR(__xludf.DUMMYFUNCTION("""COMPUTED_VALUE"""),65)</f>
        <v>65</v>
      </c>
      <c r="ED98" s="19" t="str">
        <f ca="1">IFERROR(__xludf.DUMMYFUNCTION("""COMPUTED_VALUE"""),"Федоренко Ю. С.")</f>
        <v>Федоренко Ю. С.</v>
      </c>
      <c r="EE98" s="19" t="str">
        <f ca="1">IFERROR(__xludf.DUMMYFUNCTION("""COMPUTED_VALUE"""),"Не голосував")</f>
        <v>Не голосував</v>
      </c>
      <c r="EF98" s="19">
        <f ca="1">IFERROR(__xludf.DUMMYFUNCTION("""COMPUTED_VALUE"""),65)</f>
        <v>65</v>
      </c>
      <c r="EG98" s="19" t="str">
        <f ca="1">IFERROR(__xludf.DUMMYFUNCTION("""COMPUTED_VALUE"""),"Федоренко Ю. С.")</f>
        <v>Федоренко Ю. С.</v>
      </c>
      <c r="EH98" s="19" t="str">
        <f ca="1">IFERROR(__xludf.DUMMYFUNCTION("""COMPUTED_VALUE"""),"Не голосував")</f>
        <v>Не голосував</v>
      </c>
      <c r="EI98" s="19">
        <f ca="1">IFERROR(__xludf.DUMMYFUNCTION("""COMPUTED_VALUE"""),65)</f>
        <v>65</v>
      </c>
      <c r="EJ98" s="19" t="str">
        <f ca="1">IFERROR(__xludf.DUMMYFUNCTION("""COMPUTED_VALUE"""),"Федоренко Ю. С.")</f>
        <v>Федоренко Ю. С.</v>
      </c>
      <c r="EK98" s="19" t="str">
        <f ca="1">IFERROR(__xludf.DUMMYFUNCTION("""COMPUTED_VALUE"""),"За")</f>
        <v>За</v>
      </c>
      <c r="EL98" s="19">
        <f ca="1">IFERROR(__xludf.DUMMYFUNCTION("""COMPUTED_VALUE"""),65)</f>
        <v>65</v>
      </c>
      <c r="EM98" s="19" t="str">
        <f ca="1">IFERROR(__xludf.DUMMYFUNCTION("""COMPUTED_VALUE"""),"Федоренко Ю. С.")</f>
        <v>Федоренко Ю. С.</v>
      </c>
      <c r="EN98" s="19" t="str">
        <f ca="1">IFERROR(__xludf.DUMMYFUNCTION("""COMPUTED_VALUE"""),"За")</f>
        <v>За</v>
      </c>
      <c r="EO98" s="19">
        <f ca="1">IFERROR(__xludf.DUMMYFUNCTION("""COMPUTED_VALUE"""),65)</f>
        <v>65</v>
      </c>
      <c r="EP98" s="19" t="str">
        <f ca="1">IFERROR(__xludf.DUMMYFUNCTION("""COMPUTED_VALUE"""),"Федоренко Ю. С.")</f>
        <v>Федоренко Ю. С.</v>
      </c>
      <c r="EQ98" s="19" t="str">
        <f ca="1">IFERROR(__xludf.DUMMYFUNCTION("""COMPUTED_VALUE"""),"За")</f>
        <v>За</v>
      </c>
      <c r="ER98" s="19">
        <f ca="1">IFERROR(__xludf.DUMMYFUNCTION("""COMPUTED_VALUE"""),65)</f>
        <v>65</v>
      </c>
      <c r="ES98" s="19" t="str">
        <f ca="1">IFERROR(__xludf.DUMMYFUNCTION("""COMPUTED_VALUE"""),"Федоренко Ю. С.")</f>
        <v>Федоренко Ю. С.</v>
      </c>
      <c r="ET98" s="19" t="str">
        <f ca="1">IFERROR(__xludf.DUMMYFUNCTION("""COMPUTED_VALUE"""),"За")</f>
        <v>За</v>
      </c>
      <c r="EU98" s="19">
        <f ca="1">IFERROR(__xludf.DUMMYFUNCTION("""COMPUTED_VALUE"""),65)</f>
        <v>65</v>
      </c>
      <c r="EV98" s="19" t="str">
        <f ca="1">IFERROR(__xludf.DUMMYFUNCTION("""COMPUTED_VALUE"""),"Федоренко Ю. С.")</f>
        <v>Федоренко Ю. С.</v>
      </c>
      <c r="EW98" s="19" t="str">
        <f ca="1">IFERROR(__xludf.DUMMYFUNCTION("""COMPUTED_VALUE"""),"За")</f>
        <v>За</v>
      </c>
      <c r="EX98" s="19">
        <f ca="1">IFERROR(__xludf.DUMMYFUNCTION("""COMPUTED_VALUE"""),65)</f>
        <v>65</v>
      </c>
      <c r="EY98" s="19" t="str">
        <f ca="1">IFERROR(__xludf.DUMMYFUNCTION("""COMPUTED_VALUE"""),"Федоренко Ю. С.")</f>
        <v>Федоренко Ю. С.</v>
      </c>
      <c r="EZ98" s="19" t="str">
        <f ca="1">IFERROR(__xludf.DUMMYFUNCTION("""COMPUTED_VALUE"""),"За")</f>
        <v>За</v>
      </c>
      <c r="FA98" s="19">
        <f ca="1">IFERROR(__xludf.DUMMYFUNCTION("""COMPUTED_VALUE"""),65)</f>
        <v>65</v>
      </c>
      <c r="FB98" s="19" t="str">
        <f ca="1">IFERROR(__xludf.DUMMYFUNCTION("""COMPUTED_VALUE"""),"Федоренко Ю. С.")</f>
        <v>Федоренко Ю. С.</v>
      </c>
      <c r="FC98" s="19" t="str">
        <f ca="1">IFERROR(__xludf.DUMMYFUNCTION("""COMPUTED_VALUE"""),"За")</f>
        <v>За</v>
      </c>
      <c r="FD98" s="19">
        <f ca="1">IFERROR(__xludf.DUMMYFUNCTION("""COMPUTED_VALUE"""),65)</f>
        <v>65</v>
      </c>
      <c r="FE98" s="19" t="str">
        <f ca="1">IFERROR(__xludf.DUMMYFUNCTION("""COMPUTED_VALUE"""),"Федоренко Ю. С.")</f>
        <v>Федоренко Ю. С.</v>
      </c>
      <c r="FF98" s="19" t="str">
        <f ca="1">IFERROR(__xludf.DUMMYFUNCTION("""COMPUTED_VALUE"""),"За")</f>
        <v>За</v>
      </c>
      <c r="FG98" s="19">
        <f ca="1">IFERROR(__xludf.DUMMYFUNCTION("""COMPUTED_VALUE"""),65)</f>
        <v>65</v>
      </c>
      <c r="FH98" s="19" t="str">
        <f ca="1">IFERROR(__xludf.DUMMYFUNCTION("""COMPUTED_VALUE"""),"Федоренко Ю. С.")</f>
        <v>Федоренко Ю. С.</v>
      </c>
      <c r="FI98" s="19" t="str">
        <f ca="1">IFERROR(__xludf.DUMMYFUNCTION("""COMPUTED_VALUE"""),"За")</f>
        <v>За</v>
      </c>
      <c r="FJ98" s="19">
        <f ca="1">IFERROR(__xludf.DUMMYFUNCTION("""COMPUTED_VALUE"""),65)</f>
        <v>65</v>
      </c>
      <c r="FK98" s="19" t="str">
        <f ca="1">IFERROR(__xludf.DUMMYFUNCTION("""COMPUTED_VALUE"""),"Федоренко Ю. С.")</f>
        <v>Федоренко Ю. С.</v>
      </c>
      <c r="FL98" s="19" t="str">
        <f ca="1">IFERROR(__xludf.DUMMYFUNCTION("""COMPUTED_VALUE"""),"За")</f>
        <v>За</v>
      </c>
      <c r="FM98" s="19">
        <f ca="1">IFERROR(__xludf.DUMMYFUNCTION("""COMPUTED_VALUE"""),65)</f>
        <v>65</v>
      </c>
      <c r="FN98" s="19" t="str">
        <f ca="1">IFERROR(__xludf.DUMMYFUNCTION("""COMPUTED_VALUE"""),"Федоренко Ю. С.")</f>
        <v>Федоренко Ю. С.</v>
      </c>
      <c r="FO98" s="19" t="str">
        <f ca="1">IFERROR(__xludf.DUMMYFUNCTION("""COMPUTED_VALUE"""),"За")</f>
        <v>За</v>
      </c>
      <c r="FP98" s="19">
        <f ca="1">IFERROR(__xludf.DUMMYFUNCTION("""COMPUTED_VALUE"""),65)</f>
        <v>65</v>
      </c>
      <c r="FQ98" s="19" t="str">
        <f ca="1">IFERROR(__xludf.DUMMYFUNCTION("""COMPUTED_VALUE"""),"Федоренко Ю. С.")</f>
        <v>Федоренко Ю. С.</v>
      </c>
      <c r="FR98" s="19" t="str">
        <f ca="1">IFERROR(__xludf.DUMMYFUNCTION("""COMPUTED_VALUE"""),"За")</f>
        <v>За</v>
      </c>
      <c r="FS98" s="19">
        <f ca="1">IFERROR(__xludf.DUMMYFUNCTION("""COMPUTED_VALUE"""),65)</f>
        <v>65</v>
      </c>
      <c r="FT98" s="19" t="str">
        <f ca="1">IFERROR(__xludf.DUMMYFUNCTION("""COMPUTED_VALUE"""),"Федоренко Ю. С.")</f>
        <v>Федоренко Ю. С.</v>
      </c>
      <c r="FU98" s="19" t="str">
        <f ca="1">IFERROR(__xludf.DUMMYFUNCTION("""COMPUTED_VALUE"""),"За")</f>
        <v>За</v>
      </c>
      <c r="FV98" s="19">
        <f ca="1">IFERROR(__xludf.DUMMYFUNCTION("""COMPUTED_VALUE"""),65)</f>
        <v>65</v>
      </c>
      <c r="FW98" s="19" t="str">
        <f ca="1">IFERROR(__xludf.DUMMYFUNCTION("""COMPUTED_VALUE"""),"Федоренко Ю. С.")</f>
        <v>Федоренко Ю. С.</v>
      </c>
      <c r="FX98" s="19" t="str">
        <f ca="1">IFERROR(__xludf.DUMMYFUNCTION("""COMPUTED_VALUE"""),"За")</f>
        <v>За</v>
      </c>
      <c r="FY98" s="19">
        <f ca="1">IFERROR(__xludf.DUMMYFUNCTION("""COMPUTED_VALUE"""),65)</f>
        <v>65</v>
      </c>
      <c r="FZ98" s="19" t="str">
        <f ca="1">IFERROR(__xludf.DUMMYFUNCTION("""COMPUTED_VALUE"""),"Федоренко Ю. С.")</f>
        <v>Федоренко Ю. С.</v>
      </c>
      <c r="GA98" s="19" t="str">
        <f ca="1">IFERROR(__xludf.DUMMYFUNCTION("""COMPUTED_VALUE"""),"За")</f>
        <v>За</v>
      </c>
      <c r="GB98" s="19">
        <f ca="1">IFERROR(__xludf.DUMMYFUNCTION("""COMPUTED_VALUE"""),65)</f>
        <v>65</v>
      </c>
      <c r="GC98" s="19" t="str">
        <f ca="1">IFERROR(__xludf.DUMMYFUNCTION("""COMPUTED_VALUE"""),"Федоренко Ю. С.")</f>
        <v>Федоренко Ю. С.</v>
      </c>
      <c r="GD98" s="19" t="str">
        <f ca="1">IFERROR(__xludf.DUMMYFUNCTION("""COMPUTED_VALUE"""),"За")</f>
        <v>За</v>
      </c>
      <c r="GE98" s="19">
        <f ca="1">IFERROR(__xludf.DUMMYFUNCTION("""COMPUTED_VALUE"""),65)</f>
        <v>65</v>
      </c>
      <c r="GF98" s="19" t="str">
        <f ca="1">IFERROR(__xludf.DUMMYFUNCTION("""COMPUTED_VALUE"""),"Федоренко Ю. С.")</f>
        <v>Федоренко Ю. С.</v>
      </c>
      <c r="GG98" s="19" t="str">
        <f ca="1">IFERROR(__xludf.DUMMYFUNCTION("""COMPUTED_VALUE"""),"За")</f>
        <v>За</v>
      </c>
      <c r="GH98" s="19">
        <f ca="1">IFERROR(__xludf.DUMMYFUNCTION("""COMPUTED_VALUE"""),65)</f>
        <v>65</v>
      </c>
      <c r="GI98" s="19" t="str">
        <f ca="1">IFERROR(__xludf.DUMMYFUNCTION("""COMPUTED_VALUE"""),"Федоренко Ю. С.")</f>
        <v>Федоренко Ю. С.</v>
      </c>
      <c r="GJ98" s="19" t="str">
        <f ca="1">IFERROR(__xludf.DUMMYFUNCTION("""COMPUTED_VALUE"""),"За")</f>
        <v>За</v>
      </c>
      <c r="GK98" s="19">
        <f ca="1">IFERROR(__xludf.DUMMYFUNCTION("""COMPUTED_VALUE"""),65)</f>
        <v>65</v>
      </c>
      <c r="GL98" s="19" t="str">
        <f ca="1">IFERROR(__xludf.DUMMYFUNCTION("""COMPUTED_VALUE"""),"Федоренко Ю. С.")</f>
        <v>Федоренко Ю. С.</v>
      </c>
      <c r="GM98" s="19" t="str">
        <f ca="1">IFERROR(__xludf.DUMMYFUNCTION("""COMPUTED_VALUE"""),"За")</f>
        <v>За</v>
      </c>
      <c r="GN98" s="19">
        <f ca="1">IFERROR(__xludf.DUMMYFUNCTION("""COMPUTED_VALUE"""),65)</f>
        <v>65</v>
      </c>
      <c r="GO98" s="19" t="str">
        <f ca="1">IFERROR(__xludf.DUMMYFUNCTION("""COMPUTED_VALUE"""),"Федоренко Ю. С.")</f>
        <v>Федоренко Ю. С.</v>
      </c>
      <c r="GP98" s="19" t="str">
        <f ca="1">IFERROR(__xludf.DUMMYFUNCTION("""COMPUTED_VALUE"""),"За")</f>
        <v>За</v>
      </c>
      <c r="GQ98" s="19">
        <f ca="1">IFERROR(__xludf.DUMMYFUNCTION("""COMPUTED_VALUE"""),65)</f>
        <v>65</v>
      </c>
      <c r="GR98" s="19" t="str">
        <f ca="1">IFERROR(__xludf.DUMMYFUNCTION("""COMPUTED_VALUE"""),"Федоренко Ю. С.")</f>
        <v>Федоренко Ю. С.</v>
      </c>
      <c r="GS98" s="19" t="str">
        <f ca="1">IFERROR(__xludf.DUMMYFUNCTION("""COMPUTED_VALUE"""),"За")</f>
        <v>За</v>
      </c>
      <c r="GT98" s="19">
        <f ca="1">IFERROR(__xludf.DUMMYFUNCTION("""COMPUTED_VALUE"""),65)</f>
        <v>65</v>
      </c>
      <c r="GU98" s="19" t="str">
        <f ca="1">IFERROR(__xludf.DUMMYFUNCTION("""COMPUTED_VALUE"""),"Федоренко Ю. С.")</f>
        <v>Федоренко Ю. С.</v>
      </c>
      <c r="GV98" s="19" t="str">
        <f ca="1">IFERROR(__xludf.DUMMYFUNCTION("""COMPUTED_VALUE"""),"За")</f>
        <v>За</v>
      </c>
      <c r="GW98" s="19">
        <f ca="1">IFERROR(__xludf.DUMMYFUNCTION("""COMPUTED_VALUE"""),65)</f>
        <v>65</v>
      </c>
      <c r="GX98" s="19" t="str">
        <f ca="1">IFERROR(__xludf.DUMMYFUNCTION("""COMPUTED_VALUE"""),"Федоренко Ю. С.")</f>
        <v>Федоренко Ю. С.</v>
      </c>
      <c r="GY98" s="19" t="str">
        <f ca="1">IFERROR(__xludf.DUMMYFUNCTION("""COMPUTED_VALUE"""),"За")</f>
        <v>За</v>
      </c>
      <c r="GZ98" s="19">
        <f ca="1">IFERROR(__xludf.DUMMYFUNCTION("""COMPUTED_VALUE"""),65)</f>
        <v>65</v>
      </c>
      <c r="HA98" s="19" t="str">
        <f ca="1">IFERROR(__xludf.DUMMYFUNCTION("""COMPUTED_VALUE"""),"Федоренко Ю. С.")</f>
        <v>Федоренко Ю. С.</v>
      </c>
      <c r="HB98" s="19" t="str">
        <f ca="1">IFERROR(__xludf.DUMMYFUNCTION("""COMPUTED_VALUE"""),"За")</f>
        <v>За</v>
      </c>
      <c r="HC98" s="19">
        <f ca="1">IFERROR(__xludf.DUMMYFUNCTION("""COMPUTED_VALUE"""),65)</f>
        <v>65</v>
      </c>
      <c r="HD98" s="19" t="str">
        <f ca="1">IFERROR(__xludf.DUMMYFUNCTION("""COMPUTED_VALUE"""),"Федоренко Ю. С.")</f>
        <v>Федоренко Ю. С.</v>
      </c>
      <c r="HE98" s="19" t="str">
        <f ca="1">IFERROR(__xludf.DUMMYFUNCTION("""COMPUTED_VALUE"""),"За")</f>
        <v>За</v>
      </c>
      <c r="HF98" s="19">
        <f ca="1">IFERROR(__xludf.DUMMYFUNCTION("""COMPUTED_VALUE"""),65)</f>
        <v>65</v>
      </c>
      <c r="HG98" s="19" t="str">
        <f ca="1">IFERROR(__xludf.DUMMYFUNCTION("""COMPUTED_VALUE"""),"Федоренко Ю. С.")</f>
        <v>Федоренко Ю. С.</v>
      </c>
      <c r="HH98" s="19" t="str">
        <f ca="1">IFERROR(__xludf.DUMMYFUNCTION("""COMPUTED_VALUE"""),"За")</f>
        <v>За</v>
      </c>
      <c r="HI98" s="19">
        <f ca="1">IFERROR(__xludf.DUMMYFUNCTION("""COMPUTED_VALUE"""),65)</f>
        <v>65</v>
      </c>
      <c r="HJ98" s="19" t="str">
        <f ca="1">IFERROR(__xludf.DUMMYFUNCTION("""COMPUTED_VALUE"""),"Федоренко Ю. С.")</f>
        <v>Федоренко Ю. С.</v>
      </c>
      <c r="HK98" s="19" t="str">
        <f ca="1">IFERROR(__xludf.DUMMYFUNCTION("""COMPUTED_VALUE"""),"За")</f>
        <v>За</v>
      </c>
      <c r="HL98" s="19">
        <f ca="1">IFERROR(__xludf.DUMMYFUNCTION("""COMPUTED_VALUE"""),65)</f>
        <v>65</v>
      </c>
      <c r="HM98" s="19" t="str">
        <f ca="1">IFERROR(__xludf.DUMMYFUNCTION("""COMPUTED_VALUE"""),"Федоренко Ю. С.")</f>
        <v>Федоренко Ю. С.</v>
      </c>
      <c r="HN98" s="19" t="str">
        <f ca="1">IFERROR(__xludf.DUMMYFUNCTION("""COMPUTED_VALUE"""),"За")</f>
        <v>За</v>
      </c>
      <c r="HO98" s="19">
        <f ca="1">IFERROR(__xludf.DUMMYFUNCTION("""COMPUTED_VALUE"""),65)</f>
        <v>65</v>
      </c>
      <c r="HP98" s="19" t="str">
        <f ca="1">IFERROR(__xludf.DUMMYFUNCTION("""COMPUTED_VALUE"""),"Федоренко Ю. С.")</f>
        <v>Федоренко Ю. С.</v>
      </c>
      <c r="HQ98" s="19" t="str">
        <f ca="1">IFERROR(__xludf.DUMMYFUNCTION("""COMPUTED_VALUE"""),"За")</f>
        <v>За</v>
      </c>
      <c r="HR98" s="19">
        <f ca="1">IFERROR(__xludf.DUMMYFUNCTION("""COMPUTED_VALUE"""),65)</f>
        <v>65</v>
      </c>
      <c r="HS98" s="19" t="str">
        <f ca="1">IFERROR(__xludf.DUMMYFUNCTION("""COMPUTED_VALUE"""),"Федоренко Ю. С.")</f>
        <v>Федоренко Ю. С.</v>
      </c>
      <c r="HT98" s="19" t="str">
        <f ca="1">IFERROR(__xludf.DUMMYFUNCTION("""COMPUTED_VALUE"""),"За")</f>
        <v>За</v>
      </c>
      <c r="HU98" s="19">
        <f ca="1">IFERROR(__xludf.DUMMYFUNCTION("""COMPUTED_VALUE"""),65)</f>
        <v>65</v>
      </c>
      <c r="HV98" s="19" t="str">
        <f ca="1">IFERROR(__xludf.DUMMYFUNCTION("""COMPUTED_VALUE"""),"Федоренко Ю. С.")</f>
        <v>Федоренко Ю. С.</v>
      </c>
      <c r="HW98" s="19" t="str">
        <f ca="1">IFERROR(__xludf.DUMMYFUNCTION("""COMPUTED_VALUE"""),"За")</f>
        <v>За</v>
      </c>
      <c r="HX98" s="19">
        <f ca="1">IFERROR(__xludf.DUMMYFUNCTION("""COMPUTED_VALUE"""),65)</f>
        <v>65</v>
      </c>
      <c r="HY98" s="19" t="str">
        <f ca="1">IFERROR(__xludf.DUMMYFUNCTION("""COMPUTED_VALUE"""),"Федоренко Ю. С.")</f>
        <v>Федоренко Ю. С.</v>
      </c>
      <c r="HZ98" s="19" t="str">
        <f ca="1">IFERROR(__xludf.DUMMYFUNCTION("""COMPUTED_VALUE"""),"За")</f>
        <v>За</v>
      </c>
      <c r="IA98" s="19">
        <f ca="1">IFERROR(__xludf.DUMMYFUNCTION("""COMPUTED_VALUE"""),65)</f>
        <v>65</v>
      </c>
      <c r="IB98" s="19" t="str">
        <f ca="1">IFERROR(__xludf.DUMMYFUNCTION("""COMPUTED_VALUE"""),"Федоренко Ю. С.")</f>
        <v>Федоренко Ю. С.</v>
      </c>
      <c r="IC98" s="19" t="str">
        <f ca="1">IFERROR(__xludf.DUMMYFUNCTION("""COMPUTED_VALUE"""),"За")</f>
        <v>За</v>
      </c>
      <c r="ID98" s="19">
        <f ca="1">IFERROR(__xludf.DUMMYFUNCTION("""COMPUTED_VALUE"""),65)</f>
        <v>65</v>
      </c>
      <c r="IE98" s="19" t="str">
        <f ca="1">IFERROR(__xludf.DUMMYFUNCTION("""COMPUTED_VALUE"""),"Федоренко Ю. С.")</f>
        <v>Федоренко Ю. С.</v>
      </c>
      <c r="IF98" s="19" t="str">
        <f ca="1">IFERROR(__xludf.DUMMYFUNCTION("""COMPUTED_VALUE"""),"За")</f>
        <v>За</v>
      </c>
      <c r="IG98" s="19">
        <f ca="1">IFERROR(__xludf.DUMMYFUNCTION("""COMPUTED_VALUE"""),65)</f>
        <v>65</v>
      </c>
      <c r="IH98" s="19" t="str">
        <f ca="1">IFERROR(__xludf.DUMMYFUNCTION("""COMPUTED_VALUE"""),"Федоренко Ю. С.")</f>
        <v>Федоренко Ю. С.</v>
      </c>
      <c r="II98" s="19" t="str">
        <f ca="1">IFERROR(__xludf.DUMMYFUNCTION("""COMPUTED_VALUE"""),"За")</f>
        <v>За</v>
      </c>
      <c r="IJ98" s="19">
        <f ca="1">IFERROR(__xludf.DUMMYFUNCTION("""COMPUTED_VALUE"""),65)</f>
        <v>65</v>
      </c>
      <c r="IK98" s="19" t="str">
        <f ca="1">IFERROR(__xludf.DUMMYFUNCTION("""COMPUTED_VALUE"""),"Федоренко Ю. С.")</f>
        <v>Федоренко Ю. С.</v>
      </c>
      <c r="IL98" s="19" t="str">
        <f ca="1">IFERROR(__xludf.DUMMYFUNCTION("""COMPUTED_VALUE"""),"За")</f>
        <v>За</v>
      </c>
      <c r="IM98" s="19">
        <f ca="1">IFERROR(__xludf.DUMMYFUNCTION("""COMPUTED_VALUE"""),65)</f>
        <v>65</v>
      </c>
      <c r="IN98" s="19" t="str">
        <f ca="1">IFERROR(__xludf.DUMMYFUNCTION("""COMPUTED_VALUE"""),"Федоренко Ю. С.")</f>
        <v>Федоренко Ю. С.</v>
      </c>
      <c r="IO98" s="19" t="str">
        <f ca="1">IFERROR(__xludf.DUMMYFUNCTION("""COMPUTED_VALUE"""),"За")</f>
        <v>За</v>
      </c>
      <c r="IP98" s="19">
        <f ca="1">IFERROR(__xludf.DUMMYFUNCTION("""COMPUTED_VALUE"""),65)</f>
        <v>65</v>
      </c>
      <c r="IQ98" s="19" t="str">
        <f ca="1">IFERROR(__xludf.DUMMYFUNCTION("""COMPUTED_VALUE"""),"Федоренко Ю. С.")</f>
        <v>Федоренко Ю. С.</v>
      </c>
      <c r="IR98" s="19" t="str">
        <f ca="1">IFERROR(__xludf.DUMMYFUNCTION("""COMPUTED_VALUE"""),"За")</f>
        <v>За</v>
      </c>
      <c r="IS98" s="19">
        <f ca="1">IFERROR(__xludf.DUMMYFUNCTION("""COMPUTED_VALUE"""),65)</f>
        <v>65</v>
      </c>
      <c r="IT98" s="19" t="str">
        <f ca="1">IFERROR(__xludf.DUMMYFUNCTION("""COMPUTED_VALUE"""),"Федоренко Ю. С.")</f>
        <v>Федоренко Ю. С.</v>
      </c>
      <c r="IU98" s="19" t="str">
        <f ca="1">IFERROR(__xludf.DUMMYFUNCTION("""COMPUTED_VALUE"""),"За")</f>
        <v>За</v>
      </c>
      <c r="IV98" s="19">
        <f ca="1">IFERROR(__xludf.DUMMYFUNCTION("""COMPUTED_VALUE"""),65)</f>
        <v>65</v>
      </c>
      <c r="IW98" s="19" t="str">
        <f ca="1">IFERROR(__xludf.DUMMYFUNCTION("""COMPUTED_VALUE"""),"Федоренко Ю. С.")</f>
        <v>Федоренко Ю. С.</v>
      </c>
      <c r="IX98" s="19" t="str">
        <f ca="1">IFERROR(__xludf.DUMMYFUNCTION("""COMPUTED_VALUE"""),"За")</f>
        <v>За</v>
      </c>
      <c r="IY98" s="19">
        <f ca="1">IFERROR(__xludf.DUMMYFUNCTION("""COMPUTED_VALUE"""),65)</f>
        <v>65</v>
      </c>
      <c r="IZ98" s="19" t="str">
        <f ca="1">IFERROR(__xludf.DUMMYFUNCTION("""COMPUTED_VALUE"""),"Федоренко Ю. С.")</f>
        <v>Федоренко Ю. С.</v>
      </c>
      <c r="JA98" s="19" t="str">
        <f ca="1">IFERROR(__xludf.DUMMYFUNCTION("""COMPUTED_VALUE"""),"За")</f>
        <v>За</v>
      </c>
      <c r="JB98" s="19">
        <f ca="1">IFERROR(__xludf.DUMMYFUNCTION("""COMPUTED_VALUE"""),65)</f>
        <v>65</v>
      </c>
      <c r="JC98" s="19" t="str">
        <f ca="1">IFERROR(__xludf.DUMMYFUNCTION("""COMPUTED_VALUE"""),"Федоренко Ю. С.")</f>
        <v>Федоренко Ю. С.</v>
      </c>
      <c r="JD98" s="19" t="str">
        <f ca="1">IFERROR(__xludf.DUMMYFUNCTION("""COMPUTED_VALUE"""),"За")</f>
        <v>За</v>
      </c>
      <c r="JE98" s="19">
        <f ca="1">IFERROR(__xludf.DUMMYFUNCTION("""COMPUTED_VALUE"""),65)</f>
        <v>65</v>
      </c>
      <c r="JF98" s="19" t="str">
        <f ca="1">IFERROR(__xludf.DUMMYFUNCTION("""COMPUTED_VALUE"""),"Федоренко Ю. С.")</f>
        <v>Федоренко Ю. С.</v>
      </c>
      <c r="JG98" s="19" t="str">
        <f ca="1">IFERROR(__xludf.DUMMYFUNCTION("""COMPUTED_VALUE"""),"За")</f>
        <v>За</v>
      </c>
      <c r="JH98" s="19">
        <f ca="1">IFERROR(__xludf.DUMMYFUNCTION("""COMPUTED_VALUE"""),65)</f>
        <v>65</v>
      </c>
      <c r="JI98" s="19" t="str">
        <f ca="1">IFERROR(__xludf.DUMMYFUNCTION("""COMPUTED_VALUE"""),"Федоренко Ю. С.")</f>
        <v>Федоренко Ю. С.</v>
      </c>
      <c r="JJ98" s="19" t="str">
        <f ca="1">IFERROR(__xludf.DUMMYFUNCTION("""COMPUTED_VALUE"""),"За")</f>
        <v>За</v>
      </c>
      <c r="JK98" s="19">
        <f ca="1">IFERROR(__xludf.DUMMYFUNCTION("""COMPUTED_VALUE"""),65)</f>
        <v>65</v>
      </c>
      <c r="JL98" s="19" t="str">
        <f ca="1">IFERROR(__xludf.DUMMYFUNCTION("""COMPUTED_VALUE"""),"Федоренко Ю. С.")</f>
        <v>Федоренко Ю. С.</v>
      </c>
      <c r="JM98" s="19" t="str">
        <f ca="1">IFERROR(__xludf.DUMMYFUNCTION("""COMPUTED_VALUE"""),"За")</f>
        <v>За</v>
      </c>
      <c r="JN98" s="19">
        <f ca="1">IFERROR(__xludf.DUMMYFUNCTION("""COMPUTED_VALUE"""),65)</f>
        <v>65</v>
      </c>
      <c r="JO98" s="19" t="str">
        <f ca="1">IFERROR(__xludf.DUMMYFUNCTION("""COMPUTED_VALUE"""),"Федоренко Ю. С.")</f>
        <v>Федоренко Ю. С.</v>
      </c>
      <c r="JP98" s="19" t="str">
        <f ca="1">IFERROR(__xludf.DUMMYFUNCTION("""COMPUTED_VALUE"""),"За")</f>
        <v>За</v>
      </c>
      <c r="JQ98" s="19">
        <f ca="1">IFERROR(__xludf.DUMMYFUNCTION("""COMPUTED_VALUE"""),65)</f>
        <v>65</v>
      </c>
      <c r="JR98" s="19" t="str">
        <f ca="1">IFERROR(__xludf.DUMMYFUNCTION("""COMPUTED_VALUE"""),"Федоренко Ю. С.")</f>
        <v>Федоренко Ю. С.</v>
      </c>
      <c r="JS98" s="19" t="str">
        <f ca="1">IFERROR(__xludf.DUMMYFUNCTION("""COMPUTED_VALUE"""),"За")</f>
        <v>За</v>
      </c>
      <c r="JT98" s="19">
        <f ca="1">IFERROR(__xludf.DUMMYFUNCTION("""COMPUTED_VALUE"""),65)</f>
        <v>65</v>
      </c>
      <c r="JU98" s="19" t="str">
        <f ca="1">IFERROR(__xludf.DUMMYFUNCTION("""COMPUTED_VALUE"""),"Федоренко Ю. С.")</f>
        <v>Федоренко Ю. С.</v>
      </c>
      <c r="JV98" s="19" t="str">
        <f ca="1">IFERROR(__xludf.DUMMYFUNCTION("""COMPUTED_VALUE"""),"За")</f>
        <v>За</v>
      </c>
      <c r="JW98" s="19">
        <f ca="1">IFERROR(__xludf.DUMMYFUNCTION("""COMPUTED_VALUE"""),65)</f>
        <v>65</v>
      </c>
      <c r="JX98" s="19" t="str">
        <f ca="1">IFERROR(__xludf.DUMMYFUNCTION("""COMPUTED_VALUE"""),"Федоренко Ю. С.")</f>
        <v>Федоренко Ю. С.</v>
      </c>
      <c r="JY98" s="19" t="str">
        <f ca="1">IFERROR(__xludf.DUMMYFUNCTION("""COMPUTED_VALUE"""),"За")</f>
        <v>За</v>
      </c>
      <c r="JZ98" s="19">
        <f ca="1">IFERROR(__xludf.DUMMYFUNCTION("""COMPUTED_VALUE"""),65)</f>
        <v>65</v>
      </c>
      <c r="KA98" s="19" t="str">
        <f ca="1">IFERROR(__xludf.DUMMYFUNCTION("""COMPUTED_VALUE"""),"Федоренко Ю. С.")</f>
        <v>Федоренко Ю. С.</v>
      </c>
      <c r="KB98" s="19" t="str">
        <f ca="1">IFERROR(__xludf.DUMMYFUNCTION("""COMPUTED_VALUE"""),"За")</f>
        <v>За</v>
      </c>
      <c r="KC98" s="19">
        <f ca="1">IFERROR(__xludf.DUMMYFUNCTION("""COMPUTED_VALUE"""),65)</f>
        <v>65</v>
      </c>
      <c r="KD98" s="19" t="str">
        <f ca="1">IFERROR(__xludf.DUMMYFUNCTION("""COMPUTED_VALUE"""),"Федоренко Ю. С.")</f>
        <v>Федоренко Ю. С.</v>
      </c>
      <c r="KE98" s="19" t="str">
        <f ca="1">IFERROR(__xludf.DUMMYFUNCTION("""COMPUTED_VALUE"""),"За")</f>
        <v>За</v>
      </c>
      <c r="KF98" s="19">
        <f ca="1">IFERROR(__xludf.DUMMYFUNCTION("""COMPUTED_VALUE"""),65)</f>
        <v>65</v>
      </c>
      <c r="KG98" s="19" t="str">
        <f ca="1">IFERROR(__xludf.DUMMYFUNCTION("""COMPUTED_VALUE"""),"Федоренко Ю. С.")</f>
        <v>Федоренко Ю. С.</v>
      </c>
      <c r="KH98" s="19" t="str">
        <f ca="1">IFERROR(__xludf.DUMMYFUNCTION("""COMPUTED_VALUE"""),"За")</f>
        <v>За</v>
      </c>
      <c r="KI98" s="19">
        <f ca="1">IFERROR(__xludf.DUMMYFUNCTION("""COMPUTED_VALUE"""),65)</f>
        <v>65</v>
      </c>
      <c r="KJ98" s="19" t="str">
        <f ca="1">IFERROR(__xludf.DUMMYFUNCTION("""COMPUTED_VALUE"""),"Федоренко Ю. С.")</f>
        <v>Федоренко Ю. С.</v>
      </c>
      <c r="KK98" s="19" t="str">
        <f ca="1">IFERROR(__xludf.DUMMYFUNCTION("""COMPUTED_VALUE"""),"За")</f>
        <v>За</v>
      </c>
      <c r="KL98" s="19">
        <f ca="1">IFERROR(__xludf.DUMMYFUNCTION("""COMPUTED_VALUE"""),65)</f>
        <v>65</v>
      </c>
      <c r="KM98" s="19" t="str">
        <f ca="1">IFERROR(__xludf.DUMMYFUNCTION("""COMPUTED_VALUE"""),"Федоренко Ю. С.")</f>
        <v>Федоренко Ю. С.</v>
      </c>
      <c r="KN98" s="19" t="str">
        <f ca="1">IFERROR(__xludf.DUMMYFUNCTION("""COMPUTED_VALUE"""),"За")</f>
        <v>За</v>
      </c>
      <c r="KO98" s="19">
        <f ca="1">IFERROR(__xludf.DUMMYFUNCTION("""COMPUTED_VALUE"""),65)</f>
        <v>65</v>
      </c>
      <c r="KP98" s="19" t="str">
        <f ca="1">IFERROR(__xludf.DUMMYFUNCTION("""COMPUTED_VALUE"""),"Федоренко Ю. С.")</f>
        <v>Федоренко Ю. С.</v>
      </c>
      <c r="KQ98" s="19" t="str">
        <f ca="1">IFERROR(__xludf.DUMMYFUNCTION("""COMPUTED_VALUE"""),"За")</f>
        <v>За</v>
      </c>
      <c r="KR98" s="19">
        <f ca="1">IFERROR(__xludf.DUMMYFUNCTION("""COMPUTED_VALUE"""),65)</f>
        <v>65</v>
      </c>
      <c r="KS98" s="19" t="str">
        <f ca="1">IFERROR(__xludf.DUMMYFUNCTION("""COMPUTED_VALUE"""),"Федоренко Ю. С.")</f>
        <v>Федоренко Ю. С.</v>
      </c>
      <c r="KT98" s="19" t="str">
        <f ca="1">IFERROR(__xludf.DUMMYFUNCTION("""COMPUTED_VALUE"""),"За")</f>
        <v>За</v>
      </c>
      <c r="KU98" s="19">
        <f ca="1">IFERROR(__xludf.DUMMYFUNCTION("""COMPUTED_VALUE"""),65)</f>
        <v>65</v>
      </c>
      <c r="KV98" s="19" t="str">
        <f ca="1">IFERROR(__xludf.DUMMYFUNCTION("""COMPUTED_VALUE"""),"Федоренко Ю. С.")</f>
        <v>Федоренко Ю. С.</v>
      </c>
      <c r="KW98" s="19" t="str">
        <f ca="1">IFERROR(__xludf.DUMMYFUNCTION("""COMPUTED_VALUE"""),"За")</f>
        <v>За</v>
      </c>
      <c r="KX98" s="19">
        <f ca="1">IFERROR(__xludf.DUMMYFUNCTION("""COMPUTED_VALUE"""),65)</f>
        <v>65</v>
      </c>
      <c r="KY98" s="19" t="str">
        <f ca="1">IFERROR(__xludf.DUMMYFUNCTION("""COMPUTED_VALUE"""),"Федоренко Ю. С.")</f>
        <v>Федоренко Ю. С.</v>
      </c>
      <c r="KZ98" s="19" t="str">
        <f ca="1">IFERROR(__xludf.DUMMYFUNCTION("""COMPUTED_VALUE"""),"За")</f>
        <v>За</v>
      </c>
      <c r="LA98" s="19">
        <f ca="1">IFERROR(__xludf.DUMMYFUNCTION("""COMPUTED_VALUE"""),65)</f>
        <v>65</v>
      </c>
      <c r="LB98" s="19" t="str">
        <f ca="1">IFERROR(__xludf.DUMMYFUNCTION("""COMPUTED_VALUE"""),"Федоренко Ю. С.")</f>
        <v>Федоренко Ю. С.</v>
      </c>
      <c r="LC98" s="19" t="str">
        <f ca="1">IFERROR(__xludf.DUMMYFUNCTION("""COMPUTED_VALUE"""),"За")</f>
        <v>За</v>
      </c>
      <c r="LD98" s="19">
        <f ca="1">IFERROR(__xludf.DUMMYFUNCTION("""COMPUTED_VALUE"""),65)</f>
        <v>65</v>
      </c>
      <c r="LE98" s="19" t="str">
        <f ca="1">IFERROR(__xludf.DUMMYFUNCTION("""COMPUTED_VALUE"""),"Федоренко Ю. С.")</f>
        <v>Федоренко Ю. С.</v>
      </c>
      <c r="LF98" s="19" t="str">
        <f ca="1">IFERROR(__xludf.DUMMYFUNCTION("""COMPUTED_VALUE"""),"За")</f>
        <v>За</v>
      </c>
      <c r="LG98" s="19">
        <f ca="1">IFERROR(__xludf.DUMMYFUNCTION("""COMPUTED_VALUE"""),65)</f>
        <v>65</v>
      </c>
      <c r="LH98" s="19" t="str">
        <f ca="1">IFERROR(__xludf.DUMMYFUNCTION("""COMPUTED_VALUE"""),"Федоренко Ю. С.")</f>
        <v>Федоренко Ю. С.</v>
      </c>
      <c r="LI98" s="19" t="str">
        <f ca="1">IFERROR(__xludf.DUMMYFUNCTION("""COMPUTED_VALUE"""),"Не голосував")</f>
        <v>Не голосував</v>
      </c>
      <c r="LJ98" s="19">
        <f ca="1">IFERROR(__xludf.DUMMYFUNCTION("""COMPUTED_VALUE"""),65)</f>
        <v>65</v>
      </c>
      <c r="LK98" s="19" t="str">
        <f ca="1">IFERROR(__xludf.DUMMYFUNCTION("""COMPUTED_VALUE"""),"Федоренко Ю. С.")</f>
        <v>Федоренко Ю. С.</v>
      </c>
      <c r="LL98" s="19" t="str">
        <f ca="1">IFERROR(__xludf.DUMMYFUNCTION("""COMPUTED_VALUE"""),"За")</f>
        <v>За</v>
      </c>
      <c r="LM98" s="19">
        <f ca="1">IFERROR(__xludf.DUMMYFUNCTION("""COMPUTED_VALUE"""),65)</f>
        <v>65</v>
      </c>
      <c r="LN98" s="19" t="str">
        <f ca="1">IFERROR(__xludf.DUMMYFUNCTION("""COMPUTED_VALUE"""),"Федоренко Ю. С.")</f>
        <v>Федоренко Ю. С.</v>
      </c>
      <c r="LO98" s="19" t="str">
        <f ca="1">IFERROR(__xludf.DUMMYFUNCTION("""COMPUTED_VALUE"""),"За")</f>
        <v>За</v>
      </c>
      <c r="LP98" s="19">
        <f ca="1">IFERROR(__xludf.DUMMYFUNCTION("""COMPUTED_VALUE"""),65)</f>
        <v>65</v>
      </c>
      <c r="LQ98" s="19" t="str">
        <f ca="1">IFERROR(__xludf.DUMMYFUNCTION("""COMPUTED_VALUE"""),"Федоренко Ю. С.")</f>
        <v>Федоренко Ю. С.</v>
      </c>
      <c r="LR98" s="19" t="str">
        <f ca="1">IFERROR(__xludf.DUMMYFUNCTION("""COMPUTED_VALUE"""),"За")</f>
        <v>За</v>
      </c>
      <c r="LS98" s="19">
        <f ca="1">IFERROR(__xludf.DUMMYFUNCTION("""COMPUTED_VALUE"""),65)</f>
        <v>65</v>
      </c>
      <c r="LT98" s="19" t="str">
        <f ca="1">IFERROR(__xludf.DUMMYFUNCTION("""COMPUTED_VALUE"""),"Федоренко Ю. С.")</f>
        <v>Федоренко Ю. С.</v>
      </c>
      <c r="LU98" s="19" t="str">
        <f ca="1">IFERROR(__xludf.DUMMYFUNCTION("""COMPUTED_VALUE"""),"За")</f>
        <v>За</v>
      </c>
      <c r="LV98" s="19">
        <f ca="1">IFERROR(__xludf.DUMMYFUNCTION("""COMPUTED_VALUE"""),65)</f>
        <v>65</v>
      </c>
      <c r="LW98" s="19" t="str">
        <f ca="1">IFERROR(__xludf.DUMMYFUNCTION("""COMPUTED_VALUE"""),"Федоренко Ю. С.")</f>
        <v>Федоренко Ю. С.</v>
      </c>
      <c r="LX98" s="19" t="str">
        <f ca="1">IFERROR(__xludf.DUMMYFUNCTION("""COMPUTED_VALUE"""),"За")</f>
        <v>За</v>
      </c>
      <c r="LY98" s="19">
        <f ca="1">IFERROR(__xludf.DUMMYFUNCTION("""COMPUTED_VALUE"""),65)</f>
        <v>65</v>
      </c>
      <c r="LZ98" s="19" t="str">
        <f ca="1">IFERROR(__xludf.DUMMYFUNCTION("""COMPUTED_VALUE"""),"Федоренко Ю. С.")</f>
        <v>Федоренко Ю. С.</v>
      </c>
      <c r="MA98" s="19" t="str">
        <f ca="1">IFERROR(__xludf.DUMMYFUNCTION("""COMPUTED_VALUE"""),"За")</f>
        <v>За</v>
      </c>
      <c r="MB98" s="19">
        <f ca="1">IFERROR(__xludf.DUMMYFUNCTION("""COMPUTED_VALUE"""),65)</f>
        <v>65</v>
      </c>
      <c r="MC98" s="19" t="str">
        <f ca="1">IFERROR(__xludf.DUMMYFUNCTION("""COMPUTED_VALUE"""),"Федоренко Ю. С.")</f>
        <v>Федоренко Ю. С.</v>
      </c>
      <c r="MD98" s="19" t="str">
        <f ca="1">IFERROR(__xludf.DUMMYFUNCTION("""COMPUTED_VALUE"""),"За")</f>
        <v>За</v>
      </c>
      <c r="ME98" s="19">
        <f ca="1">IFERROR(__xludf.DUMMYFUNCTION("""COMPUTED_VALUE"""),65)</f>
        <v>65</v>
      </c>
      <c r="MF98" s="19" t="str">
        <f ca="1">IFERROR(__xludf.DUMMYFUNCTION("""COMPUTED_VALUE"""),"Федоренко Ю. С.")</f>
        <v>Федоренко Ю. С.</v>
      </c>
      <c r="MG98" s="19" t="str">
        <f ca="1">IFERROR(__xludf.DUMMYFUNCTION("""COMPUTED_VALUE"""),"За")</f>
        <v>За</v>
      </c>
      <c r="MH98" s="19">
        <f ca="1">IFERROR(__xludf.DUMMYFUNCTION("""COMPUTED_VALUE"""),65)</f>
        <v>65</v>
      </c>
      <c r="MI98" s="19" t="str">
        <f ca="1">IFERROR(__xludf.DUMMYFUNCTION("""COMPUTED_VALUE"""),"Федоренко Ю. С.")</f>
        <v>Федоренко Ю. С.</v>
      </c>
      <c r="MJ98" s="19" t="str">
        <f ca="1">IFERROR(__xludf.DUMMYFUNCTION("""COMPUTED_VALUE"""),"За")</f>
        <v>За</v>
      </c>
      <c r="MK98" s="19">
        <f ca="1">IFERROR(__xludf.DUMMYFUNCTION("""COMPUTED_VALUE"""),65)</f>
        <v>65</v>
      </c>
      <c r="ML98" s="19" t="str">
        <f ca="1">IFERROR(__xludf.DUMMYFUNCTION("""COMPUTED_VALUE"""),"Федоренко Ю. С.")</f>
        <v>Федоренко Ю. С.</v>
      </c>
      <c r="MM98" s="19" t="str">
        <f ca="1">IFERROR(__xludf.DUMMYFUNCTION("""COMPUTED_VALUE"""),"За")</f>
        <v>За</v>
      </c>
      <c r="MN98" s="19">
        <f ca="1">IFERROR(__xludf.DUMMYFUNCTION("""COMPUTED_VALUE"""),65)</f>
        <v>65</v>
      </c>
      <c r="MO98" s="19" t="str">
        <f ca="1">IFERROR(__xludf.DUMMYFUNCTION("""COMPUTED_VALUE"""),"Федоренко Ю. С.")</f>
        <v>Федоренко Ю. С.</v>
      </c>
      <c r="MP98" s="19" t="str">
        <f ca="1">IFERROR(__xludf.DUMMYFUNCTION("""COMPUTED_VALUE"""),"За")</f>
        <v>За</v>
      </c>
      <c r="MQ98" s="19">
        <f ca="1">IFERROR(__xludf.DUMMYFUNCTION("""COMPUTED_VALUE"""),65)</f>
        <v>65</v>
      </c>
      <c r="MR98" s="19" t="str">
        <f ca="1">IFERROR(__xludf.DUMMYFUNCTION("""COMPUTED_VALUE"""),"Федоренко Ю. С.")</f>
        <v>Федоренко Ю. С.</v>
      </c>
      <c r="MS98" s="19" t="str">
        <f ca="1">IFERROR(__xludf.DUMMYFUNCTION("""COMPUTED_VALUE"""),"За")</f>
        <v>За</v>
      </c>
      <c r="MT98" s="19">
        <f ca="1">IFERROR(__xludf.DUMMYFUNCTION("""COMPUTED_VALUE"""),65)</f>
        <v>65</v>
      </c>
      <c r="MU98" s="19" t="str">
        <f ca="1">IFERROR(__xludf.DUMMYFUNCTION("""COMPUTED_VALUE"""),"Федоренко Ю. С.")</f>
        <v>Федоренко Ю. С.</v>
      </c>
      <c r="MV98" s="19" t="str">
        <f ca="1">IFERROR(__xludf.DUMMYFUNCTION("""COMPUTED_VALUE"""),"За")</f>
        <v>За</v>
      </c>
      <c r="MW98" s="19">
        <f ca="1">IFERROR(__xludf.DUMMYFUNCTION("""COMPUTED_VALUE"""),65)</f>
        <v>65</v>
      </c>
      <c r="MX98" s="19" t="str">
        <f ca="1">IFERROR(__xludf.DUMMYFUNCTION("""COMPUTED_VALUE"""),"Федоренко Ю. С.")</f>
        <v>Федоренко Ю. С.</v>
      </c>
      <c r="MY98" s="19" t="str">
        <f ca="1">IFERROR(__xludf.DUMMYFUNCTION("""COMPUTED_VALUE"""),"За")</f>
        <v>За</v>
      </c>
      <c r="MZ98" s="19">
        <f ca="1">IFERROR(__xludf.DUMMYFUNCTION("""COMPUTED_VALUE"""),65)</f>
        <v>65</v>
      </c>
      <c r="NA98" s="19" t="str">
        <f ca="1">IFERROR(__xludf.DUMMYFUNCTION("""COMPUTED_VALUE"""),"Федоренко Ю. С.")</f>
        <v>Федоренко Ю. С.</v>
      </c>
      <c r="NB98" s="19" t="str">
        <f ca="1">IFERROR(__xludf.DUMMYFUNCTION("""COMPUTED_VALUE"""),"За")</f>
        <v>За</v>
      </c>
      <c r="NC98" s="19">
        <f ca="1">IFERROR(__xludf.DUMMYFUNCTION("""COMPUTED_VALUE"""),65)</f>
        <v>65</v>
      </c>
      <c r="ND98" s="19" t="str">
        <f ca="1">IFERROR(__xludf.DUMMYFUNCTION("""COMPUTED_VALUE"""),"Федоренко Ю. С.")</f>
        <v>Федоренко Ю. С.</v>
      </c>
      <c r="NE98" s="19" t="str">
        <f ca="1">IFERROR(__xludf.DUMMYFUNCTION("""COMPUTED_VALUE"""),"За")</f>
        <v>За</v>
      </c>
      <c r="NF98" s="19">
        <f ca="1">IFERROR(__xludf.DUMMYFUNCTION("""COMPUTED_VALUE"""),65)</f>
        <v>65</v>
      </c>
      <c r="NG98" s="19" t="str">
        <f ca="1">IFERROR(__xludf.DUMMYFUNCTION("""COMPUTED_VALUE"""),"Федоренко Ю. С.")</f>
        <v>Федоренко Ю. С.</v>
      </c>
      <c r="NH98" s="19" t="str">
        <f ca="1">IFERROR(__xludf.DUMMYFUNCTION("""COMPUTED_VALUE"""),"За")</f>
        <v>За</v>
      </c>
      <c r="NI98" s="19">
        <f ca="1">IFERROR(__xludf.DUMMYFUNCTION("""COMPUTED_VALUE"""),65)</f>
        <v>65</v>
      </c>
      <c r="NJ98" s="19" t="str">
        <f ca="1">IFERROR(__xludf.DUMMYFUNCTION("""COMPUTED_VALUE"""),"Федоренко Ю. С.")</f>
        <v>Федоренко Ю. С.</v>
      </c>
      <c r="NK98" s="19" t="str">
        <f ca="1">IFERROR(__xludf.DUMMYFUNCTION("""COMPUTED_VALUE"""),"За")</f>
        <v>За</v>
      </c>
      <c r="NL98" s="19">
        <f ca="1">IFERROR(__xludf.DUMMYFUNCTION("""COMPUTED_VALUE"""),65)</f>
        <v>65</v>
      </c>
      <c r="NM98" s="19" t="str">
        <f ca="1">IFERROR(__xludf.DUMMYFUNCTION("""COMPUTED_VALUE"""),"Федоренко Ю. С.")</f>
        <v>Федоренко Ю. С.</v>
      </c>
      <c r="NN98" s="19" t="str">
        <f ca="1">IFERROR(__xludf.DUMMYFUNCTION("""COMPUTED_VALUE"""),"За")</f>
        <v>За</v>
      </c>
      <c r="NO98" s="19">
        <f ca="1">IFERROR(__xludf.DUMMYFUNCTION("""COMPUTED_VALUE"""),65)</f>
        <v>65</v>
      </c>
      <c r="NP98" s="19" t="str">
        <f ca="1">IFERROR(__xludf.DUMMYFUNCTION("""COMPUTED_VALUE"""),"Федоренко Ю. С.")</f>
        <v>Федоренко Ю. С.</v>
      </c>
      <c r="NQ98" s="19" t="str">
        <f ca="1">IFERROR(__xludf.DUMMYFUNCTION("""COMPUTED_VALUE"""),"Не голосував")</f>
        <v>Не голосував</v>
      </c>
      <c r="NR98" s="19">
        <f ca="1">IFERROR(__xludf.DUMMYFUNCTION("""COMPUTED_VALUE"""),65)</f>
        <v>65</v>
      </c>
      <c r="NS98" s="19" t="str">
        <f ca="1">IFERROR(__xludf.DUMMYFUNCTION("""COMPUTED_VALUE"""),"Федоренко Ю. С.")</f>
        <v>Федоренко Ю. С.</v>
      </c>
      <c r="NT98" s="19" t="str">
        <f ca="1">IFERROR(__xludf.DUMMYFUNCTION("""COMPUTED_VALUE"""),"Утримався")</f>
        <v>Утримався</v>
      </c>
      <c r="NU98" s="19">
        <f ca="1">IFERROR(__xludf.DUMMYFUNCTION("""COMPUTED_VALUE"""),65)</f>
        <v>65</v>
      </c>
      <c r="NV98" s="19" t="str">
        <f ca="1">IFERROR(__xludf.DUMMYFUNCTION("""COMPUTED_VALUE"""),"Федоренко Ю. С.")</f>
        <v>Федоренко Ю. С.</v>
      </c>
      <c r="NW98" s="19" t="str">
        <f ca="1">IFERROR(__xludf.DUMMYFUNCTION("""COMPUTED_VALUE"""),"Утримався")</f>
        <v>Утримався</v>
      </c>
      <c r="NX98" s="19">
        <f ca="1">IFERROR(__xludf.DUMMYFUNCTION("""COMPUTED_VALUE"""),65)</f>
        <v>65</v>
      </c>
      <c r="NY98" s="19" t="str">
        <f ca="1">IFERROR(__xludf.DUMMYFUNCTION("""COMPUTED_VALUE"""),"Федоренко Ю. С.")</f>
        <v>Федоренко Ю. С.</v>
      </c>
      <c r="NZ98" s="19" t="str">
        <f ca="1">IFERROR(__xludf.DUMMYFUNCTION("""COMPUTED_VALUE"""),"За")</f>
        <v>За</v>
      </c>
      <c r="OA98" s="19">
        <f ca="1">IFERROR(__xludf.DUMMYFUNCTION("""COMPUTED_VALUE"""),65)</f>
        <v>65</v>
      </c>
      <c r="OB98" s="19" t="str">
        <f ca="1">IFERROR(__xludf.DUMMYFUNCTION("""COMPUTED_VALUE"""),"Федоренко Ю. С.")</f>
        <v>Федоренко Ю. С.</v>
      </c>
      <c r="OC98" s="19" t="str">
        <f ca="1">IFERROR(__xludf.DUMMYFUNCTION("""COMPUTED_VALUE"""),"Не голосував")</f>
        <v>Не голосував</v>
      </c>
      <c r="OD98" s="19">
        <f ca="1">IFERROR(__xludf.DUMMYFUNCTION("""COMPUTED_VALUE"""),65)</f>
        <v>65</v>
      </c>
      <c r="OE98" s="19" t="str">
        <f ca="1">IFERROR(__xludf.DUMMYFUNCTION("""COMPUTED_VALUE"""),"Федоренко Ю. С.")</f>
        <v>Федоренко Ю. С.</v>
      </c>
      <c r="OF98" s="19" t="str">
        <f ca="1">IFERROR(__xludf.DUMMYFUNCTION("""COMPUTED_VALUE"""),"За")</f>
        <v>За</v>
      </c>
      <c r="OG98" s="19">
        <f ca="1">IFERROR(__xludf.DUMMYFUNCTION("""COMPUTED_VALUE"""),65)</f>
        <v>65</v>
      </c>
      <c r="OH98" s="19" t="str">
        <f ca="1">IFERROR(__xludf.DUMMYFUNCTION("""COMPUTED_VALUE"""),"Федоренко Ю. С.")</f>
        <v>Федоренко Ю. С.</v>
      </c>
      <c r="OI98" s="19" t="str">
        <f ca="1">IFERROR(__xludf.DUMMYFUNCTION("""COMPUTED_VALUE"""),"Утримався")</f>
        <v>Утримався</v>
      </c>
      <c r="OJ98" s="19">
        <f ca="1">IFERROR(__xludf.DUMMYFUNCTION("""COMPUTED_VALUE"""),65)</f>
        <v>65</v>
      </c>
      <c r="OK98" s="19" t="str">
        <f ca="1">IFERROR(__xludf.DUMMYFUNCTION("""COMPUTED_VALUE"""),"Федоренко Ю. С.")</f>
        <v>Федоренко Ю. С.</v>
      </c>
      <c r="OL98" s="19" t="str">
        <f ca="1">IFERROR(__xludf.DUMMYFUNCTION("""COMPUTED_VALUE"""),"За")</f>
        <v>За</v>
      </c>
      <c r="OM98" s="19">
        <f ca="1">IFERROR(__xludf.DUMMYFUNCTION("""COMPUTED_VALUE"""),65)</f>
        <v>65</v>
      </c>
      <c r="ON98" s="19" t="str">
        <f ca="1">IFERROR(__xludf.DUMMYFUNCTION("""COMPUTED_VALUE"""),"Федоренко Ю. С.")</f>
        <v>Федоренко Ю. С.</v>
      </c>
      <c r="OO98" s="19" t="str">
        <f ca="1">IFERROR(__xludf.DUMMYFUNCTION("""COMPUTED_VALUE"""),"За")</f>
        <v>За</v>
      </c>
      <c r="OP98" s="19">
        <f ca="1">IFERROR(__xludf.DUMMYFUNCTION("""COMPUTED_VALUE"""),65)</f>
        <v>65</v>
      </c>
      <c r="OQ98" s="19" t="str">
        <f ca="1">IFERROR(__xludf.DUMMYFUNCTION("""COMPUTED_VALUE"""),"Федоренко Ю. С.")</f>
        <v>Федоренко Ю. С.</v>
      </c>
      <c r="OR98" s="19" t="str">
        <f ca="1">IFERROR(__xludf.DUMMYFUNCTION("""COMPUTED_VALUE"""),"За")</f>
        <v>За</v>
      </c>
      <c r="OS98" s="19">
        <f ca="1">IFERROR(__xludf.DUMMYFUNCTION("""COMPUTED_VALUE"""),65)</f>
        <v>65</v>
      </c>
      <c r="OT98" s="19" t="str">
        <f ca="1">IFERROR(__xludf.DUMMYFUNCTION("""COMPUTED_VALUE"""),"Федоренко Ю. С.")</f>
        <v>Федоренко Ю. С.</v>
      </c>
      <c r="OU98" s="19" t="str">
        <f ca="1">IFERROR(__xludf.DUMMYFUNCTION("""COMPUTED_VALUE"""),"За")</f>
        <v>За</v>
      </c>
      <c r="OV98" s="19">
        <f ca="1">IFERROR(__xludf.DUMMYFUNCTION("""COMPUTED_VALUE"""),65)</f>
        <v>65</v>
      </c>
      <c r="OW98" s="19" t="str">
        <f ca="1">IFERROR(__xludf.DUMMYFUNCTION("""COMPUTED_VALUE"""),"Федоренко Ю. С.")</f>
        <v>Федоренко Ю. С.</v>
      </c>
      <c r="OX98" s="19" t="str">
        <f ca="1">IFERROR(__xludf.DUMMYFUNCTION("""COMPUTED_VALUE"""),"За")</f>
        <v>За</v>
      </c>
      <c r="OY98" s="19">
        <f ca="1">IFERROR(__xludf.DUMMYFUNCTION("""COMPUTED_VALUE"""),65)</f>
        <v>65</v>
      </c>
      <c r="OZ98" s="19" t="str">
        <f ca="1">IFERROR(__xludf.DUMMYFUNCTION("""COMPUTED_VALUE"""),"Федоренко Ю. С.")</f>
        <v>Федоренко Ю. С.</v>
      </c>
      <c r="PA98" s="19" t="str">
        <f ca="1">IFERROR(__xludf.DUMMYFUNCTION("""COMPUTED_VALUE"""),"За")</f>
        <v>За</v>
      </c>
      <c r="PB98" s="19">
        <f ca="1">IFERROR(__xludf.DUMMYFUNCTION("""COMPUTED_VALUE"""),65)</f>
        <v>65</v>
      </c>
      <c r="PC98" s="19" t="str">
        <f ca="1">IFERROR(__xludf.DUMMYFUNCTION("""COMPUTED_VALUE"""),"Федоренко Ю. С.")</f>
        <v>Федоренко Ю. С.</v>
      </c>
      <c r="PD98" s="19" t="str">
        <f ca="1">IFERROR(__xludf.DUMMYFUNCTION("""COMPUTED_VALUE"""),"За")</f>
        <v>За</v>
      </c>
      <c r="PE98" s="19">
        <f ca="1">IFERROR(__xludf.DUMMYFUNCTION("""COMPUTED_VALUE"""),65)</f>
        <v>65</v>
      </c>
      <c r="PF98" s="19" t="str">
        <f ca="1">IFERROR(__xludf.DUMMYFUNCTION("""COMPUTED_VALUE"""),"Федоренко Ю. С.")</f>
        <v>Федоренко Ю. С.</v>
      </c>
      <c r="PG98" s="19" t="str">
        <f ca="1">IFERROR(__xludf.DUMMYFUNCTION("""COMPUTED_VALUE"""),"За")</f>
        <v>За</v>
      </c>
      <c r="PH98" s="19">
        <f ca="1">IFERROR(__xludf.DUMMYFUNCTION("""COMPUTED_VALUE"""),65)</f>
        <v>65</v>
      </c>
      <c r="PI98" s="19" t="str">
        <f ca="1">IFERROR(__xludf.DUMMYFUNCTION("""COMPUTED_VALUE"""),"Федоренко Ю. С.")</f>
        <v>Федоренко Ю. С.</v>
      </c>
      <c r="PJ98" s="19" t="str">
        <f ca="1">IFERROR(__xludf.DUMMYFUNCTION("""COMPUTED_VALUE"""),"За")</f>
        <v>За</v>
      </c>
      <c r="PK98" s="19">
        <f ca="1">IFERROR(__xludf.DUMMYFUNCTION("""COMPUTED_VALUE"""),65)</f>
        <v>65</v>
      </c>
      <c r="PL98" s="19" t="str">
        <f ca="1">IFERROR(__xludf.DUMMYFUNCTION("""COMPUTED_VALUE"""),"Федоренко Ю. С.")</f>
        <v>Федоренко Ю. С.</v>
      </c>
      <c r="PM98" s="19" t="str">
        <f ca="1">IFERROR(__xludf.DUMMYFUNCTION("""COMPUTED_VALUE"""),"Утримався")</f>
        <v>Утримався</v>
      </c>
      <c r="PN98" s="19">
        <f ca="1">IFERROR(__xludf.DUMMYFUNCTION("""COMPUTED_VALUE"""),65)</f>
        <v>65</v>
      </c>
      <c r="PO98" s="19" t="str">
        <f ca="1">IFERROR(__xludf.DUMMYFUNCTION("""COMPUTED_VALUE"""),"Федоренко Ю. С.")</f>
        <v>Федоренко Ю. С.</v>
      </c>
      <c r="PP98" s="19" t="str">
        <f ca="1">IFERROR(__xludf.DUMMYFUNCTION("""COMPUTED_VALUE"""),"За")</f>
        <v>За</v>
      </c>
      <c r="PQ98" s="19">
        <f ca="1">IFERROR(__xludf.DUMMYFUNCTION("""COMPUTED_VALUE"""),65)</f>
        <v>65</v>
      </c>
      <c r="PR98" s="19" t="str">
        <f ca="1">IFERROR(__xludf.DUMMYFUNCTION("""COMPUTED_VALUE"""),"Федоренко Ю. С.")</f>
        <v>Федоренко Ю. С.</v>
      </c>
      <c r="PS98" s="19" t="str">
        <f ca="1">IFERROR(__xludf.DUMMYFUNCTION("""COMPUTED_VALUE"""),"Не голосував")</f>
        <v>Не голосував</v>
      </c>
      <c r="PT98" s="19">
        <f ca="1">IFERROR(__xludf.DUMMYFUNCTION("""COMPUTED_VALUE"""),65)</f>
        <v>65</v>
      </c>
      <c r="PU98" s="19" t="str">
        <f ca="1">IFERROR(__xludf.DUMMYFUNCTION("""COMPUTED_VALUE"""),"Федоренко Ю. С.")</f>
        <v>Федоренко Ю. С.</v>
      </c>
      <c r="PV98" s="19" t="str">
        <f ca="1">IFERROR(__xludf.DUMMYFUNCTION("""COMPUTED_VALUE"""),"Не голосував")</f>
        <v>Не голосував</v>
      </c>
      <c r="PW98" s="19">
        <f ca="1">IFERROR(__xludf.DUMMYFUNCTION("""COMPUTED_VALUE"""),65)</f>
        <v>65</v>
      </c>
      <c r="PX98" s="19" t="str">
        <f ca="1">IFERROR(__xludf.DUMMYFUNCTION("""COMPUTED_VALUE"""),"Федоренко Ю. С.")</f>
        <v>Федоренко Ю. С.</v>
      </c>
      <c r="PY98" s="19" t="str">
        <f ca="1">IFERROR(__xludf.DUMMYFUNCTION("""COMPUTED_VALUE"""),"За")</f>
        <v>За</v>
      </c>
      <c r="PZ98" s="19">
        <f ca="1">IFERROR(__xludf.DUMMYFUNCTION("""COMPUTED_VALUE"""),65)</f>
        <v>65</v>
      </c>
      <c r="QA98" s="19" t="str">
        <f ca="1">IFERROR(__xludf.DUMMYFUNCTION("""COMPUTED_VALUE"""),"Федоренко Ю. С.")</f>
        <v>Федоренко Ю. С.</v>
      </c>
      <c r="QB98" s="19" t="str">
        <f ca="1">IFERROR(__xludf.DUMMYFUNCTION("""COMPUTED_VALUE"""),"За")</f>
        <v>За</v>
      </c>
      <c r="QC98" s="19">
        <f ca="1">IFERROR(__xludf.DUMMYFUNCTION("""COMPUTED_VALUE"""),65)</f>
        <v>65</v>
      </c>
      <c r="QD98" s="19" t="str">
        <f ca="1">IFERROR(__xludf.DUMMYFUNCTION("""COMPUTED_VALUE"""),"Федоренко Ю. С.")</f>
        <v>Федоренко Ю. С.</v>
      </c>
      <c r="QE98" s="19" t="str">
        <f ca="1">IFERROR(__xludf.DUMMYFUNCTION("""COMPUTED_VALUE"""),"Не голосував")</f>
        <v>Не голосував</v>
      </c>
      <c r="QF98" s="19">
        <f ca="1">IFERROR(__xludf.DUMMYFUNCTION("""COMPUTED_VALUE"""),65)</f>
        <v>65</v>
      </c>
      <c r="QG98" s="19" t="str">
        <f ca="1">IFERROR(__xludf.DUMMYFUNCTION("""COMPUTED_VALUE"""),"Федоренко Ю. С.")</f>
        <v>Федоренко Ю. С.</v>
      </c>
      <c r="QH98" s="19" t="str">
        <f ca="1">IFERROR(__xludf.DUMMYFUNCTION("""COMPUTED_VALUE"""),"Не голосував")</f>
        <v>Не голосував</v>
      </c>
      <c r="QI98" s="19">
        <f ca="1">IFERROR(__xludf.DUMMYFUNCTION("""COMPUTED_VALUE"""),65)</f>
        <v>65</v>
      </c>
      <c r="QJ98" s="19" t="str">
        <f ca="1">IFERROR(__xludf.DUMMYFUNCTION("""COMPUTED_VALUE"""),"Федоренко Ю. С.")</f>
        <v>Федоренко Ю. С.</v>
      </c>
      <c r="QK98" s="19" t="str">
        <f ca="1">IFERROR(__xludf.DUMMYFUNCTION("""COMPUTED_VALUE"""),"За")</f>
        <v>За</v>
      </c>
    </row>
    <row r="99" spans="1:453" ht="12.75">
      <c r="A99" s="17"/>
      <c r="B99" s="17" t="str">
        <f ca="1">IFERROR(__xludf.DUMMYFUNCTION("""COMPUTED_VALUE"""),"ВО «Батьківщина»")</f>
        <v>ВО «Батьківщина»</v>
      </c>
      <c r="C99" s="19"/>
      <c r="D99" s="19"/>
      <c r="E99" s="19" t="str">
        <f ca="1">IFERROR(__xludf.DUMMYFUNCTION("""COMPUTED_VALUE"""),"ВО «Батьківщина»")</f>
        <v>ВО «Батьківщина»</v>
      </c>
      <c r="F99" s="19"/>
      <c r="G99" s="19"/>
      <c r="H99" s="19" t="str">
        <f ca="1">IFERROR(__xludf.DUMMYFUNCTION("""COMPUTED_VALUE"""),"ВО «Батьківщина»")</f>
        <v>ВО «Батьківщина»</v>
      </c>
      <c r="I99" s="19"/>
      <c r="J99" s="19"/>
      <c r="K99" s="19" t="str">
        <f ca="1">IFERROR(__xludf.DUMMYFUNCTION("""COMPUTED_VALUE"""),"ВО «Батьківщина»")</f>
        <v>ВО «Батьківщина»</v>
      </c>
      <c r="L99" s="19"/>
      <c r="M99" s="19"/>
      <c r="N99" s="19" t="str">
        <f ca="1">IFERROR(__xludf.DUMMYFUNCTION("""COMPUTED_VALUE"""),"ВО «Батьківщина»")</f>
        <v>ВО «Батьківщина»</v>
      </c>
      <c r="O99" s="19"/>
      <c r="P99" s="19"/>
      <c r="Q99" s="19" t="str">
        <f ca="1">IFERROR(__xludf.DUMMYFUNCTION("""COMPUTED_VALUE"""),"ВО «Батьківщина»")</f>
        <v>ВО «Батьківщина»</v>
      </c>
      <c r="R99" s="19"/>
      <c r="S99" s="19"/>
      <c r="T99" s="19" t="str">
        <f ca="1">IFERROR(__xludf.DUMMYFUNCTION("""COMPUTED_VALUE"""),"ВО «Батьківщина»")</f>
        <v>ВО «Батьківщина»</v>
      </c>
      <c r="U99" s="19"/>
      <c r="V99" s="19"/>
      <c r="W99" s="19" t="str">
        <f ca="1">IFERROR(__xludf.DUMMYFUNCTION("""COMPUTED_VALUE"""),"ВО «Батьківщина»")</f>
        <v>ВО «Батьківщина»</v>
      </c>
      <c r="X99" s="19"/>
      <c r="Y99" s="19"/>
      <c r="Z99" s="19" t="str">
        <f ca="1">IFERROR(__xludf.DUMMYFUNCTION("""COMPUTED_VALUE"""),"ВО «Батьківщина»")</f>
        <v>ВО «Батьківщина»</v>
      </c>
      <c r="AA99" s="19"/>
      <c r="AB99" s="19"/>
      <c r="AC99" s="19" t="str">
        <f ca="1">IFERROR(__xludf.DUMMYFUNCTION("""COMPUTED_VALUE"""),"ВО «Батьківщина»")</f>
        <v>ВО «Батьківщина»</v>
      </c>
      <c r="AD99" s="19"/>
      <c r="AE99" s="19"/>
      <c r="AF99" s="19" t="str">
        <f ca="1">IFERROR(__xludf.DUMMYFUNCTION("""COMPUTED_VALUE"""),"ВО «Батьківщина»")</f>
        <v>ВО «Батьківщина»</v>
      </c>
      <c r="AG99" s="19"/>
      <c r="AH99" s="19"/>
      <c r="AI99" s="19" t="str">
        <f ca="1">IFERROR(__xludf.DUMMYFUNCTION("""COMPUTED_VALUE"""),"ВО «Батьківщина»")</f>
        <v>ВО «Батьківщина»</v>
      </c>
      <c r="AJ99" s="19"/>
      <c r="AK99" s="19"/>
      <c r="AL99" s="19" t="str">
        <f ca="1">IFERROR(__xludf.DUMMYFUNCTION("""COMPUTED_VALUE"""),"ВО «Батьківщина»")</f>
        <v>ВО «Батьківщина»</v>
      </c>
      <c r="AM99" s="19"/>
      <c r="AN99" s="19"/>
      <c r="AO99" s="19" t="str">
        <f ca="1">IFERROR(__xludf.DUMMYFUNCTION("""COMPUTED_VALUE"""),"ВО «Батьківщина»")</f>
        <v>ВО «Батьківщина»</v>
      </c>
      <c r="AP99" s="19"/>
      <c r="AQ99" s="19"/>
      <c r="AR99" s="19" t="str">
        <f ca="1">IFERROR(__xludf.DUMMYFUNCTION("""COMPUTED_VALUE"""),"ВО «Батьківщина»")</f>
        <v>ВО «Батьківщина»</v>
      </c>
      <c r="AS99" s="19"/>
      <c r="AT99" s="19"/>
      <c r="AU99" s="19" t="str">
        <f ca="1">IFERROR(__xludf.DUMMYFUNCTION("""COMPUTED_VALUE"""),"ВО «Батьківщина»")</f>
        <v>ВО «Батьківщина»</v>
      </c>
      <c r="AV99" s="19"/>
      <c r="AW99" s="19"/>
      <c r="AX99" s="19" t="str">
        <f ca="1">IFERROR(__xludf.DUMMYFUNCTION("""COMPUTED_VALUE"""),"ВО «Батьківщина»")</f>
        <v>ВО «Батьківщина»</v>
      </c>
      <c r="AY99" s="19"/>
      <c r="AZ99" s="19"/>
      <c r="BA99" s="19" t="str">
        <f ca="1">IFERROR(__xludf.DUMMYFUNCTION("""COMPUTED_VALUE"""),"ВО «Батьківщина»")</f>
        <v>ВО «Батьківщина»</v>
      </c>
      <c r="BB99" s="19"/>
      <c r="BC99" s="19"/>
      <c r="BD99" s="19" t="str">
        <f ca="1">IFERROR(__xludf.DUMMYFUNCTION("""COMPUTED_VALUE"""),"ВО «Батьківщина»")</f>
        <v>ВО «Батьківщина»</v>
      </c>
      <c r="BE99" s="19"/>
      <c r="BF99" s="19"/>
      <c r="BG99" s="19" t="str">
        <f ca="1">IFERROR(__xludf.DUMMYFUNCTION("""COMPUTED_VALUE"""),"ВО «Батьківщина»")</f>
        <v>ВО «Батьківщина»</v>
      </c>
      <c r="BH99" s="19"/>
      <c r="BI99" s="19"/>
      <c r="BJ99" s="19" t="str">
        <f ca="1">IFERROR(__xludf.DUMMYFUNCTION("""COMPUTED_VALUE"""),"ВО «Батьківщина»")</f>
        <v>ВО «Батьківщина»</v>
      </c>
      <c r="BK99" s="19"/>
      <c r="BL99" s="19"/>
      <c r="BM99" s="19" t="str">
        <f ca="1">IFERROR(__xludf.DUMMYFUNCTION("""COMPUTED_VALUE"""),"ВО «Батьківщина»")</f>
        <v>ВО «Батьківщина»</v>
      </c>
      <c r="BN99" s="19"/>
      <c r="BO99" s="19"/>
      <c r="BP99" s="19" t="str">
        <f ca="1">IFERROR(__xludf.DUMMYFUNCTION("""COMPUTED_VALUE"""),"ВО «Батьківщина»")</f>
        <v>ВО «Батьківщина»</v>
      </c>
      <c r="BQ99" s="19"/>
      <c r="BR99" s="19"/>
      <c r="BS99" s="19" t="str">
        <f ca="1">IFERROR(__xludf.DUMMYFUNCTION("""COMPUTED_VALUE"""),"ВО «Батьківщина»")</f>
        <v>ВО «Батьківщина»</v>
      </c>
      <c r="BT99" s="19"/>
      <c r="BU99" s="19"/>
      <c r="BV99" s="19" t="str">
        <f ca="1">IFERROR(__xludf.DUMMYFUNCTION("""COMPUTED_VALUE"""),"ВО «Батьківщина»")</f>
        <v>ВО «Батьківщина»</v>
      </c>
      <c r="BW99" s="19"/>
      <c r="BX99" s="19"/>
      <c r="BY99" s="19" t="str">
        <f ca="1">IFERROR(__xludf.DUMMYFUNCTION("""COMPUTED_VALUE"""),"ВО «Батьківщина»")</f>
        <v>ВО «Батьківщина»</v>
      </c>
      <c r="BZ99" s="19"/>
      <c r="CA99" s="19"/>
      <c r="CB99" s="19" t="str">
        <f ca="1">IFERROR(__xludf.DUMMYFUNCTION("""COMPUTED_VALUE"""),"ВО «Батьківщина»")</f>
        <v>ВО «Батьківщина»</v>
      </c>
      <c r="CC99" s="19"/>
      <c r="CD99" s="19"/>
      <c r="CE99" s="19" t="str">
        <f ca="1">IFERROR(__xludf.DUMMYFUNCTION("""COMPUTED_VALUE"""),"ВО «Батьківщина»")</f>
        <v>ВО «Батьківщина»</v>
      </c>
      <c r="CF99" s="19"/>
      <c r="CG99" s="19"/>
      <c r="CH99" s="19" t="str">
        <f ca="1">IFERROR(__xludf.DUMMYFUNCTION("""COMPUTED_VALUE"""),"ВО «Батьківщина»")</f>
        <v>ВО «Батьківщина»</v>
      </c>
      <c r="CI99" s="19"/>
      <c r="CJ99" s="19"/>
      <c r="CK99" s="19" t="str">
        <f ca="1">IFERROR(__xludf.DUMMYFUNCTION("""COMPUTED_VALUE"""),"ВО «Батьківщина»")</f>
        <v>ВО «Батьківщина»</v>
      </c>
      <c r="CL99" s="19"/>
      <c r="CM99" s="19"/>
      <c r="CN99" s="19" t="str">
        <f ca="1">IFERROR(__xludf.DUMMYFUNCTION("""COMPUTED_VALUE"""),"ВО «Батьківщина»")</f>
        <v>ВО «Батьківщина»</v>
      </c>
      <c r="CO99" s="19"/>
      <c r="CP99" s="19"/>
      <c r="CQ99" s="19" t="str">
        <f ca="1">IFERROR(__xludf.DUMMYFUNCTION("""COMPUTED_VALUE"""),"ВО «Батьківщина»")</f>
        <v>ВО «Батьківщина»</v>
      </c>
      <c r="CR99" s="19"/>
      <c r="CS99" s="19"/>
      <c r="CT99" s="19" t="str">
        <f ca="1">IFERROR(__xludf.DUMMYFUNCTION("""COMPUTED_VALUE"""),"ВО «Батьківщина»")</f>
        <v>ВО «Батьківщина»</v>
      </c>
      <c r="CU99" s="19"/>
      <c r="CV99" s="19"/>
      <c r="CW99" s="19" t="str">
        <f ca="1">IFERROR(__xludf.DUMMYFUNCTION("""COMPUTED_VALUE"""),"ВО «Батьківщина»")</f>
        <v>ВО «Батьківщина»</v>
      </c>
      <c r="CX99" s="19"/>
      <c r="CY99" s="19"/>
      <c r="CZ99" s="19" t="str">
        <f ca="1">IFERROR(__xludf.DUMMYFUNCTION("""COMPUTED_VALUE"""),"ВО «Батьківщина»")</f>
        <v>ВО «Батьківщина»</v>
      </c>
      <c r="DA99" s="19"/>
      <c r="DB99" s="19"/>
      <c r="DC99" s="19" t="str">
        <f ca="1">IFERROR(__xludf.DUMMYFUNCTION("""COMPUTED_VALUE"""),"ВО «Батьківщина»")</f>
        <v>ВО «Батьківщина»</v>
      </c>
      <c r="DD99" s="19"/>
      <c r="DE99" s="19"/>
      <c r="DF99" s="19" t="str">
        <f ca="1">IFERROR(__xludf.DUMMYFUNCTION("""COMPUTED_VALUE"""),"ВО «Батьківщина»")</f>
        <v>ВО «Батьківщина»</v>
      </c>
      <c r="DG99" s="19"/>
      <c r="DH99" s="19"/>
      <c r="DI99" s="19" t="str">
        <f ca="1">IFERROR(__xludf.DUMMYFUNCTION("""COMPUTED_VALUE"""),"ВО «Батьківщина»")</f>
        <v>ВО «Батьківщина»</v>
      </c>
      <c r="DJ99" s="19"/>
      <c r="DK99" s="19"/>
      <c r="DL99" s="19" t="str">
        <f ca="1">IFERROR(__xludf.DUMMYFUNCTION("""COMPUTED_VALUE"""),"ВО «Батьківщина»")</f>
        <v>ВО «Батьківщина»</v>
      </c>
      <c r="DM99" s="19"/>
      <c r="DN99" s="19"/>
      <c r="DO99" s="19" t="str">
        <f ca="1">IFERROR(__xludf.DUMMYFUNCTION("""COMPUTED_VALUE"""),"ВО «Батьківщина»")</f>
        <v>ВО «Батьківщина»</v>
      </c>
      <c r="DP99" s="19"/>
      <c r="DQ99" s="19"/>
      <c r="DR99" s="19" t="str">
        <f ca="1">IFERROR(__xludf.DUMMYFUNCTION("""COMPUTED_VALUE"""),"ВО «Батьківщина»")</f>
        <v>ВО «Батьківщина»</v>
      </c>
      <c r="DS99" s="19"/>
      <c r="DT99" s="19"/>
      <c r="DU99" s="19" t="str">
        <f ca="1">IFERROR(__xludf.DUMMYFUNCTION("""COMPUTED_VALUE"""),"ВО «Батьківщина»")</f>
        <v>ВО «Батьківщина»</v>
      </c>
      <c r="DV99" s="19"/>
      <c r="DW99" s="19"/>
      <c r="DX99" s="19" t="str">
        <f ca="1">IFERROR(__xludf.DUMMYFUNCTION("""COMPUTED_VALUE"""),"ВО «Батьківщина»")</f>
        <v>ВО «Батьківщина»</v>
      </c>
      <c r="DY99" s="19"/>
      <c r="DZ99" s="19"/>
      <c r="EA99" s="19" t="str">
        <f ca="1">IFERROR(__xludf.DUMMYFUNCTION("""COMPUTED_VALUE"""),"ВО «Батьківщина»")</f>
        <v>ВО «Батьківщина»</v>
      </c>
      <c r="EB99" s="19"/>
      <c r="EC99" s="19"/>
      <c r="ED99" s="19" t="str">
        <f ca="1">IFERROR(__xludf.DUMMYFUNCTION("""COMPUTED_VALUE"""),"ВО «Батьківщина»")</f>
        <v>ВО «Батьківщина»</v>
      </c>
      <c r="EE99" s="19"/>
      <c r="EF99" s="19"/>
      <c r="EG99" s="19" t="str">
        <f ca="1">IFERROR(__xludf.DUMMYFUNCTION("""COMPUTED_VALUE"""),"ВО «Батьківщина»")</f>
        <v>ВО «Батьківщина»</v>
      </c>
      <c r="EH99" s="19"/>
      <c r="EI99" s="19"/>
      <c r="EJ99" s="19" t="str">
        <f ca="1">IFERROR(__xludf.DUMMYFUNCTION("""COMPUTED_VALUE"""),"ВО «Батьківщина»")</f>
        <v>ВО «Батьківщина»</v>
      </c>
      <c r="EK99" s="19"/>
      <c r="EL99" s="19"/>
      <c r="EM99" s="19" t="str">
        <f ca="1">IFERROR(__xludf.DUMMYFUNCTION("""COMPUTED_VALUE"""),"ВО «Батьківщина»")</f>
        <v>ВО «Батьківщина»</v>
      </c>
      <c r="EN99" s="19"/>
      <c r="EO99" s="19"/>
      <c r="EP99" s="19" t="str">
        <f ca="1">IFERROR(__xludf.DUMMYFUNCTION("""COMPUTED_VALUE"""),"ВО «Батьківщина»")</f>
        <v>ВО «Батьківщина»</v>
      </c>
      <c r="EQ99" s="19"/>
      <c r="ER99" s="19"/>
      <c r="ES99" s="19" t="str">
        <f ca="1">IFERROR(__xludf.DUMMYFUNCTION("""COMPUTED_VALUE"""),"ВО «Батьківщина»")</f>
        <v>ВО «Батьківщина»</v>
      </c>
      <c r="ET99" s="19"/>
      <c r="EU99" s="19"/>
      <c r="EV99" s="19" t="str">
        <f ca="1">IFERROR(__xludf.DUMMYFUNCTION("""COMPUTED_VALUE"""),"ВО «Батьківщина»")</f>
        <v>ВО «Батьківщина»</v>
      </c>
      <c r="EW99" s="19"/>
      <c r="EX99" s="19"/>
      <c r="EY99" s="19" t="str">
        <f ca="1">IFERROR(__xludf.DUMMYFUNCTION("""COMPUTED_VALUE"""),"ВО «Батьківщина»")</f>
        <v>ВО «Батьківщина»</v>
      </c>
      <c r="EZ99" s="19"/>
      <c r="FA99" s="19"/>
      <c r="FB99" s="19" t="str">
        <f ca="1">IFERROR(__xludf.DUMMYFUNCTION("""COMPUTED_VALUE"""),"ВО «Батьківщина»")</f>
        <v>ВО «Батьківщина»</v>
      </c>
      <c r="FC99" s="19"/>
      <c r="FD99" s="19"/>
      <c r="FE99" s="19" t="str">
        <f ca="1">IFERROR(__xludf.DUMMYFUNCTION("""COMPUTED_VALUE"""),"ВО «Батьківщина»")</f>
        <v>ВО «Батьківщина»</v>
      </c>
      <c r="FF99" s="19"/>
      <c r="FG99" s="19"/>
      <c r="FH99" s="19" t="str">
        <f ca="1">IFERROR(__xludf.DUMMYFUNCTION("""COMPUTED_VALUE"""),"ВО «Батьківщина»")</f>
        <v>ВО «Батьківщина»</v>
      </c>
      <c r="FI99" s="19"/>
      <c r="FJ99" s="19"/>
      <c r="FK99" s="19" t="str">
        <f ca="1">IFERROR(__xludf.DUMMYFUNCTION("""COMPUTED_VALUE"""),"ВО «Батьківщина»")</f>
        <v>ВО «Батьківщина»</v>
      </c>
      <c r="FL99" s="19"/>
      <c r="FM99" s="19"/>
      <c r="FN99" s="19" t="str">
        <f ca="1">IFERROR(__xludf.DUMMYFUNCTION("""COMPUTED_VALUE"""),"ВО «Батьківщина»")</f>
        <v>ВО «Батьківщина»</v>
      </c>
      <c r="FO99" s="19"/>
      <c r="FP99" s="19"/>
      <c r="FQ99" s="19" t="str">
        <f ca="1">IFERROR(__xludf.DUMMYFUNCTION("""COMPUTED_VALUE"""),"ВО «Батьківщина»")</f>
        <v>ВО «Батьківщина»</v>
      </c>
      <c r="FR99" s="19"/>
      <c r="FS99" s="19"/>
      <c r="FT99" s="19" t="str">
        <f ca="1">IFERROR(__xludf.DUMMYFUNCTION("""COMPUTED_VALUE"""),"ВО «Батьківщина»")</f>
        <v>ВО «Батьківщина»</v>
      </c>
      <c r="FU99" s="19"/>
      <c r="FV99" s="19"/>
      <c r="FW99" s="19" t="str">
        <f ca="1">IFERROR(__xludf.DUMMYFUNCTION("""COMPUTED_VALUE"""),"ВО «Батьківщина»")</f>
        <v>ВО «Батьківщина»</v>
      </c>
      <c r="FX99" s="19"/>
      <c r="FY99" s="19"/>
      <c r="FZ99" s="19" t="str">
        <f ca="1">IFERROR(__xludf.DUMMYFUNCTION("""COMPUTED_VALUE"""),"ВО «Батьківщина»")</f>
        <v>ВО «Батьківщина»</v>
      </c>
      <c r="GA99" s="19"/>
      <c r="GB99" s="19"/>
      <c r="GC99" s="19" t="str">
        <f ca="1">IFERROR(__xludf.DUMMYFUNCTION("""COMPUTED_VALUE"""),"ВО «Батьківщина»")</f>
        <v>ВО «Батьківщина»</v>
      </c>
      <c r="GD99" s="19"/>
      <c r="GE99" s="19"/>
      <c r="GF99" s="19" t="str">
        <f ca="1">IFERROR(__xludf.DUMMYFUNCTION("""COMPUTED_VALUE"""),"ВО «Батьківщина»")</f>
        <v>ВО «Батьківщина»</v>
      </c>
      <c r="GG99" s="19"/>
      <c r="GH99" s="19"/>
      <c r="GI99" s="19" t="str">
        <f ca="1">IFERROR(__xludf.DUMMYFUNCTION("""COMPUTED_VALUE"""),"ВО «Батьківщина»")</f>
        <v>ВО «Батьківщина»</v>
      </c>
      <c r="GJ99" s="19"/>
      <c r="GK99" s="19"/>
      <c r="GL99" s="19" t="str">
        <f ca="1">IFERROR(__xludf.DUMMYFUNCTION("""COMPUTED_VALUE"""),"ВО «Батьківщина»")</f>
        <v>ВО «Батьківщина»</v>
      </c>
      <c r="GM99" s="19"/>
      <c r="GN99" s="19"/>
      <c r="GO99" s="19" t="str">
        <f ca="1">IFERROR(__xludf.DUMMYFUNCTION("""COMPUTED_VALUE"""),"ВО «Батьківщина»")</f>
        <v>ВО «Батьківщина»</v>
      </c>
      <c r="GP99" s="19"/>
      <c r="GQ99" s="19"/>
      <c r="GR99" s="19" t="str">
        <f ca="1">IFERROR(__xludf.DUMMYFUNCTION("""COMPUTED_VALUE"""),"ВО «Батьківщина»")</f>
        <v>ВО «Батьківщина»</v>
      </c>
      <c r="GS99" s="19"/>
      <c r="GT99" s="19"/>
      <c r="GU99" s="19" t="str">
        <f ca="1">IFERROR(__xludf.DUMMYFUNCTION("""COMPUTED_VALUE"""),"ВО «Батьківщина»")</f>
        <v>ВО «Батьківщина»</v>
      </c>
      <c r="GV99" s="19"/>
      <c r="GW99" s="19"/>
      <c r="GX99" s="19" t="str">
        <f ca="1">IFERROR(__xludf.DUMMYFUNCTION("""COMPUTED_VALUE"""),"ВО «Батьківщина»")</f>
        <v>ВО «Батьківщина»</v>
      </c>
      <c r="GY99" s="19"/>
      <c r="GZ99" s="19"/>
      <c r="HA99" s="19" t="str">
        <f ca="1">IFERROR(__xludf.DUMMYFUNCTION("""COMPUTED_VALUE"""),"ВО «Батьківщина»")</f>
        <v>ВО «Батьківщина»</v>
      </c>
      <c r="HB99" s="19"/>
      <c r="HC99" s="19"/>
      <c r="HD99" s="19" t="str">
        <f ca="1">IFERROR(__xludf.DUMMYFUNCTION("""COMPUTED_VALUE"""),"ВО «Батьківщина»")</f>
        <v>ВО «Батьківщина»</v>
      </c>
      <c r="HE99" s="19"/>
      <c r="HF99" s="19"/>
      <c r="HG99" s="19" t="str">
        <f ca="1">IFERROR(__xludf.DUMMYFUNCTION("""COMPUTED_VALUE"""),"ВО «Батьківщина»")</f>
        <v>ВО «Батьківщина»</v>
      </c>
      <c r="HH99" s="19"/>
      <c r="HI99" s="19"/>
      <c r="HJ99" s="19" t="str">
        <f ca="1">IFERROR(__xludf.DUMMYFUNCTION("""COMPUTED_VALUE"""),"ВО «Батьківщина»")</f>
        <v>ВО «Батьківщина»</v>
      </c>
      <c r="HK99" s="19"/>
      <c r="HL99" s="19"/>
      <c r="HM99" s="19" t="str">
        <f ca="1">IFERROR(__xludf.DUMMYFUNCTION("""COMPUTED_VALUE"""),"ВО «Батьківщина»")</f>
        <v>ВО «Батьківщина»</v>
      </c>
      <c r="HN99" s="19"/>
      <c r="HO99" s="19"/>
      <c r="HP99" s="19" t="str">
        <f ca="1">IFERROR(__xludf.DUMMYFUNCTION("""COMPUTED_VALUE"""),"ВО «Батьківщина»")</f>
        <v>ВО «Батьківщина»</v>
      </c>
      <c r="HQ99" s="19"/>
      <c r="HR99" s="19"/>
      <c r="HS99" s="19" t="str">
        <f ca="1">IFERROR(__xludf.DUMMYFUNCTION("""COMPUTED_VALUE"""),"ВО «Батьківщина»")</f>
        <v>ВО «Батьківщина»</v>
      </c>
      <c r="HT99" s="19"/>
      <c r="HU99" s="19"/>
      <c r="HV99" s="19" t="str">
        <f ca="1">IFERROR(__xludf.DUMMYFUNCTION("""COMPUTED_VALUE"""),"ВО «Батьківщина»")</f>
        <v>ВО «Батьківщина»</v>
      </c>
      <c r="HW99" s="19"/>
      <c r="HX99" s="19"/>
      <c r="HY99" s="19" t="str">
        <f ca="1">IFERROR(__xludf.DUMMYFUNCTION("""COMPUTED_VALUE"""),"ВО «Батьківщина»")</f>
        <v>ВО «Батьківщина»</v>
      </c>
      <c r="HZ99" s="19"/>
      <c r="IA99" s="19"/>
      <c r="IB99" s="19" t="str">
        <f ca="1">IFERROR(__xludf.DUMMYFUNCTION("""COMPUTED_VALUE"""),"ВО «Батьківщина»")</f>
        <v>ВО «Батьківщина»</v>
      </c>
      <c r="IC99" s="19"/>
      <c r="ID99" s="19"/>
      <c r="IE99" s="19" t="str">
        <f ca="1">IFERROR(__xludf.DUMMYFUNCTION("""COMPUTED_VALUE"""),"ВО «Батьківщина»")</f>
        <v>ВО «Батьківщина»</v>
      </c>
      <c r="IF99" s="19"/>
      <c r="IG99" s="19"/>
      <c r="IH99" s="19" t="str">
        <f ca="1">IFERROR(__xludf.DUMMYFUNCTION("""COMPUTED_VALUE"""),"ВО «Батьківщина»")</f>
        <v>ВО «Батьківщина»</v>
      </c>
      <c r="II99" s="19"/>
      <c r="IJ99" s="19"/>
      <c r="IK99" s="19" t="str">
        <f ca="1">IFERROR(__xludf.DUMMYFUNCTION("""COMPUTED_VALUE"""),"ВО «Батьківщина»")</f>
        <v>ВО «Батьківщина»</v>
      </c>
      <c r="IL99" s="19"/>
      <c r="IM99" s="19"/>
      <c r="IN99" s="19" t="str">
        <f ca="1">IFERROR(__xludf.DUMMYFUNCTION("""COMPUTED_VALUE"""),"ВО «Батьківщина»")</f>
        <v>ВО «Батьківщина»</v>
      </c>
      <c r="IO99" s="19"/>
      <c r="IP99" s="19"/>
      <c r="IQ99" s="19" t="str">
        <f ca="1">IFERROR(__xludf.DUMMYFUNCTION("""COMPUTED_VALUE"""),"ВО «Батьківщина»")</f>
        <v>ВО «Батьківщина»</v>
      </c>
      <c r="IR99" s="19"/>
      <c r="IS99" s="19"/>
      <c r="IT99" s="19" t="str">
        <f ca="1">IFERROR(__xludf.DUMMYFUNCTION("""COMPUTED_VALUE"""),"ВО «Батьківщина»")</f>
        <v>ВО «Батьківщина»</v>
      </c>
      <c r="IU99" s="19"/>
      <c r="IV99" s="19"/>
      <c r="IW99" s="19" t="str">
        <f ca="1">IFERROR(__xludf.DUMMYFUNCTION("""COMPUTED_VALUE"""),"ВО «Батьківщина»")</f>
        <v>ВО «Батьківщина»</v>
      </c>
      <c r="IX99" s="19"/>
      <c r="IY99" s="19"/>
      <c r="IZ99" s="19" t="str">
        <f ca="1">IFERROR(__xludf.DUMMYFUNCTION("""COMPUTED_VALUE"""),"ВО «Батьківщина»")</f>
        <v>ВО «Батьківщина»</v>
      </c>
      <c r="JA99" s="19"/>
      <c r="JB99" s="19"/>
      <c r="JC99" s="19" t="str">
        <f ca="1">IFERROR(__xludf.DUMMYFUNCTION("""COMPUTED_VALUE"""),"ВО «Батьківщина»")</f>
        <v>ВО «Батьківщина»</v>
      </c>
      <c r="JD99" s="19"/>
      <c r="JE99" s="19"/>
      <c r="JF99" s="19" t="str">
        <f ca="1">IFERROR(__xludf.DUMMYFUNCTION("""COMPUTED_VALUE"""),"ВО «Батьківщина»")</f>
        <v>ВО «Батьківщина»</v>
      </c>
      <c r="JG99" s="19"/>
      <c r="JH99" s="19"/>
      <c r="JI99" s="19" t="str">
        <f ca="1">IFERROR(__xludf.DUMMYFUNCTION("""COMPUTED_VALUE"""),"ВО «Батьківщина»")</f>
        <v>ВО «Батьківщина»</v>
      </c>
      <c r="JJ99" s="19"/>
      <c r="JK99" s="19"/>
      <c r="JL99" s="19" t="str">
        <f ca="1">IFERROR(__xludf.DUMMYFUNCTION("""COMPUTED_VALUE"""),"ВО «Батьківщина»")</f>
        <v>ВО «Батьківщина»</v>
      </c>
      <c r="JM99" s="19"/>
      <c r="JN99" s="19"/>
      <c r="JO99" s="19" t="str">
        <f ca="1">IFERROR(__xludf.DUMMYFUNCTION("""COMPUTED_VALUE"""),"ВО «Батьківщина»")</f>
        <v>ВО «Батьківщина»</v>
      </c>
      <c r="JP99" s="19"/>
      <c r="JQ99" s="19"/>
      <c r="JR99" s="19" t="str">
        <f ca="1">IFERROR(__xludf.DUMMYFUNCTION("""COMPUTED_VALUE"""),"ВО «Батьківщина»")</f>
        <v>ВО «Батьківщина»</v>
      </c>
      <c r="JS99" s="19"/>
      <c r="JT99" s="19"/>
      <c r="JU99" s="19" t="str">
        <f ca="1">IFERROR(__xludf.DUMMYFUNCTION("""COMPUTED_VALUE"""),"ВО «Батьківщина»")</f>
        <v>ВО «Батьківщина»</v>
      </c>
      <c r="JV99" s="19"/>
      <c r="JW99" s="19"/>
      <c r="JX99" s="19" t="str">
        <f ca="1">IFERROR(__xludf.DUMMYFUNCTION("""COMPUTED_VALUE"""),"ВО «Батьківщина»")</f>
        <v>ВО «Батьківщина»</v>
      </c>
      <c r="JY99" s="19"/>
      <c r="JZ99" s="19"/>
      <c r="KA99" s="19" t="str">
        <f ca="1">IFERROR(__xludf.DUMMYFUNCTION("""COMPUTED_VALUE"""),"ВО «Батьківщина»")</f>
        <v>ВО «Батьківщина»</v>
      </c>
      <c r="KB99" s="19"/>
      <c r="KC99" s="19"/>
      <c r="KD99" s="19" t="str">
        <f ca="1">IFERROR(__xludf.DUMMYFUNCTION("""COMPUTED_VALUE"""),"ВО «Батьківщина»")</f>
        <v>ВО «Батьківщина»</v>
      </c>
      <c r="KE99" s="19"/>
      <c r="KF99" s="19"/>
      <c r="KG99" s="19" t="str">
        <f ca="1">IFERROR(__xludf.DUMMYFUNCTION("""COMPUTED_VALUE"""),"ВО «Батьківщина»")</f>
        <v>ВО «Батьківщина»</v>
      </c>
      <c r="KH99" s="19"/>
      <c r="KI99" s="19"/>
      <c r="KJ99" s="19" t="str">
        <f ca="1">IFERROR(__xludf.DUMMYFUNCTION("""COMPUTED_VALUE"""),"ВО «Батьківщина»")</f>
        <v>ВО «Батьківщина»</v>
      </c>
      <c r="KK99" s="19"/>
      <c r="KL99" s="19"/>
      <c r="KM99" s="19" t="str">
        <f ca="1">IFERROR(__xludf.DUMMYFUNCTION("""COMPUTED_VALUE"""),"ВО «Батьківщина»")</f>
        <v>ВО «Батьківщина»</v>
      </c>
      <c r="KN99" s="19"/>
      <c r="KO99" s="19"/>
      <c r="KP99" s="19" t="str">
        <f ca="1">IFERROR(__xludf.DUMMYFUNCTION("""COMPUTED_VALUE"""),"ВО «Батьківщина»")</f>
        <v>ВО «Батьківщина»</v>
      </c>
      <c r="KQ99" s="19"/>
      <c r="KR99" s="19"/>
      <c r="KS99" s="19" t="str">
        <f ca="1">IFERROR(__xludf.DUMMYFUNCTION("""COMPUTED_VALUE"""),"ВО «Батьківщина»")</f>
        <v>ВО «Батьківщина»</v>
      </c>
      <c r="KT99" s="19"/>
      <c r="KU99" s="19"/>
      <c r="KV99" s="19" t="str">
        <f ca="1">IFERROR(__xludf.DUMMYFUNCTION("""COMPUTED_VALUE"""),"ВО «Батьківщина»")</f>
        <v>ВО «Батьківщина»</v>
      </c>
      <c r="KW99" s="19"/>
      <c r="KX99" s="19"/>
      <c r="KY99" s="19" t="str">
        <f ca="1">IFERROR(__xludf.DUMMYFUNCTION("""COMPUTED_VALUE"""),"ВО «Батьківщина»")</f>
        <v>ВО «Батьківщина»</v>
      </c>
      <c r="KZ99" s="19"/>
      <c r="LA99" s="19"/>
      <c r="LB99" s="19" t="str">
        <f ca="1">IFERROR(__xludf.DUMMYFUNCTION("""COMPUTED_VALUE"""),"ВО «Батьківщина»")</f>
        <v>ВО «Батьківщина»</v>
      </c>
      <c r="LC99" s="19"/>
      <c r="LD99" s="19"/>
      <c r="LE99" s="19" t="str">
        <f ca="1">IFERROR(__xludf.DUMMYFUNCTION("""COMPUTED_VALUE"""),"ВО «Батьківщина»")</f>
        <v>ВО «Батьківщина»</v>
      </c>
      <c r="LF99" s="19"/>
      <c r="LG99" s="19"/>
      <c r="LH99" s="19" t="str">
        <f ca="1">IFERROR(__xludf.DUMMYFUNCTION("""COMPUTED_VALUE"""),"ВО «Батьківщина»")</f>
        <v>ВО «Батьківщина»</v>
      </c>
      <c r="LI99" s="19"/>
      <c r="LJ99" s="19"/>
      <c r="LK99" s="19" t="str">
        <f ca="1">IFERROR(__xludf.DUMMYFUNCTION("""COMPUTED_VALUE"""),"ВО «Батьківщина»")</f>
        <v>ВО «Батьківщина»</v>
      </c>
      <c r="LL99" s="19"/>
      <c r="LM99" s="19"/>
      <c r="LN99" s="19" t="str">
        <f ca="1">IFERROR(__xludf.DUMMYFUNCTION("""COMPUTED_VALUE"""),"ВО «Батьківщина»")</f>
        <v>ВО «Батьківщина»</v>
      </c>
      <c r="LO99" s="19"/>
      <c r="LP99" s="19"/>
      <c r="LQ99" s="19" t="str">
        <f ca="1">IFERROR(__xludf.DUMMYFUNCTION("""COMPUTED_VALUE"""),"ВО «Батьківщина»")</f>
        <v>ВО «Батьківщина»</v>
      </c>
      <c r="LR99" s="19"/>
      <c r="LS99" s="19"/>
      <c r="LT99" s="19" t="str">
        <f ca="1">IFERROR(__xludf.DUMMYFUNCTION("""COMPUTED_VALUE"""),"ВО «Батьківщина»")</f>
        <v>ВО «Батьківщина»</v>
      </c>
      <c r="LU99" s="19"/>
      <c r="LV99" s="19"/>
      <c r="LW99" s="19" t="str">
        <f ca="1">IFERROR(__xludf.DUMMYFUNCTION("""COMPUTED_VALUE"""),"ВО «Батьківщина»")</f>
        <v>ВО «Батьківщина»</v>
      </c>
      <c r="LX99" s="19"/>
      <c r="LY99" s="19"/>
      <c r="LZ99" s="19" t="str">
        <f ca="1">IFERROR(__xludf.DUMMYFUNCTION("""COMPUTED_VALUE"""),"ВО «Батьківщина»")</f>
        <v>ВО «Батьківщина»</v>
      </c>
      <c r="MA99" s="19"/>
      <c r="MB99" s="19"/>
      <c r="MC99" s="19" t="str">
        <f ca="1">IFERROR(__xludf.DUMMYFUNCTION("""COMPUTED_VALUE"""),"ВО «Батьківщина»")</f>
        <v>ВО «Батьківщина»</v>
      </c>
      <c r="MD99" s="19"/>
      <c r="ME99" s="19"/>
      <c r="MF99" s="19" t="str">
        <f ca="1">IFERROR(__xludf.DUMMYFUNCTION("""COMPUTED_VALUE"""),"ВО «Батьківщина»")</f>
        <v>ВО «Батьківщина»</v>
      </c>
      <c r="MG99" s="19"/>
      <c r="MH99" s="19"/>
      <c r="MI99" s="19" t="str">
        <f ca="1">IFERROR(__xludf.DUMMYFUNCTION("""COMPUTED_VALUE"""),"ВО «Батьківщина»")</f>
        <v>ВО «Батьківщина»</v>
      </c>
      <c r="MJ99" s="19"/>
      <c r="MK99" s="19"/>
      <c r="ML99" s="19" t="str">
        <f ca="1">IFERROR(__xludf.DUMMYFUNCTION("""COMPUTED_VALUE"""),"ВО «Батьківщина»")</f>
        <v>ВО «Батьківщина»</v>
      </c>
      <c r="MM99" s="19"/>
      <c r="MN99" s="19"/>
      <c r="MO99" s="19" t="str">
        <f ca="1">IFERROR(__xludf.DUMMYFUNCTION("""COMPUTED_VALUE"""),"ВО «Батьківщина»")</f>
        <v>ВО «Батьківщина»</v>
      </c>
      <c r="MP99" s="19"/>
      <c r="MQ99" s="19"/>
      <c r="MR99" s="19" t="str">
        <f ca="1">IFERROR(__xludf.DUMMYFUNCTION("""COMPUTED_VALUE"""),"ВО «Батьківщина»")</f>
        <v>ВО «Батьківщина»</v>
      </c>
      <c r="MS99" s="19"/>
      <c r="MT99" s="19"/>
      <c r="MU99" s="19" t="str">
        <f ca="1">IFERROR(__xludf.DUMMYFUNCTION("""COMPUTED_VALUE"""),"ВО «Батьківщина»")</f>
        <v>ВО «Батьківщина»</v>
      </c>
      <c r="MV99" s="19"/>
      <c r="MW99" s="19"/>
      <c r="MX99" s="19" t="str">
        <f ca="1">IFERROR(__xludf.DUMMYFUNCTION("""COMPUTED_VALUE"""),"ВО «Батьківщина»")</f>
        <v>ВО «Батьківщина»</v>
      </c>
      <c r="MY99" s="19"/>
      <c r="MZ99" s="19"/>
      <c r="NA99" s="19" t="str">
        <f ca="1">IFERROR(__xludf.DUMMYFUNCTION("""COMPUTED_VALUE"""),"ВО «Батьківщина»")</f>
        <v>ВО «Батьківщина»</v>
      </c>
      <c r="NB99" s="19"/>
      <c r="NC99" s="19"/>
      <c r="ND99" s="19" t="str">
        <f ca="1">IFERROR(__xludf.DUMMYFUNCTION("""COMPUTED_VALUE"""),"ВО «Батьківщина»")</f>
        <v>ВО «Батьківщина»</v>
      </c>
      <c r="NE99" s="19"/>
      <c r="NF99" s="19"/>
      <c r="NG99" s="19" t="str">
        <f ca="1">IFERROR(__xludf.DUMMYFUNCTION("""COMPUTED_VALUE"""),"ВО «Батьківщина»")</f>
        <v>ВО «Батьківщина»</v>
      </c>
      <c r="NH99" s="19"/>
      <c r="NI99" s="19"/>
      <c r="NJ99" s="19" t="str">
        <f ca="1">IFERROR(__xludf.DUMMYFUNCTION("""COMPUTED_VALUE"""),"ВО «Батьківщина»")</f>
        <v>ВО «Батьківщина»</v>
      </c>
      <c r="NK99" s="19"/>
      <c r="NL99" s="19"/>
      <c r="NM99" s="19" t="str">
        <f ca="1">IFERROR(__xludf.DUMMYFUNCTION("""COMPUTED_VALUE"""),"ВО «Батьківщина»")</f>
        <v>ВО «Батьківщина»</v>
      </c>
      <c r="NN99" s="19"/>
      <c r="NO99" s="19"/>
      <c r="NP99" s="19" t="str">
        <f ca="1">IFERROR(__xludf.DUMMYFUNCTION("""COMPUTED_VALUE"""),"ВО «Батьківщина»")</f>
        <v>ВО «Батьківщина»</v>
      </c>
      <c r="NQ99" s="19"/>
      <c r="NR99" s="19"/>
      <c r="NS99" s="19" t="str">
        <f ca="1">IFERROR(__xludf.DUMMYFUNCTION("""COMPUTED_VALUE"""),"ВО «Батьківщина»")</f>
        <v>ВО «Батьківщина»</v>
      </c>
      <c r="NT99" s="19"/>
      <c r="NU99" s="19"/>
      <c r="NV99" s="19" t="str">
        <f ca="1">IFERROR(__xludf.DUMMYFUNCTION("""COMPUTED_VALUE"""),"ВО «Батьківщина»")</f>
        <v>ВО «Батьківщина»</v>
      </c>
      <c r="NW99" s="19"/>
      <c r="NX99" s="19"/>
      <c r="NY99" s="19" t="str">
        <f ca="1">IFERROR(__xludf.DUMMYFUNCTION("""COMPUTED_VALUE"""),"ВО «Батьківщина»")</f>
        <v>ВО «Батьківщина»</v>
      </c>
      <c r="NZ99" s="19"/>
      <c r="OA99" s="19"/>
      <c r="OB99" s="19" t="str">
        <f ca="1">IFERROR(__xludf.DUMMYFUNCTION("""COMPUTED_VALUE"""),"ВО «Батьківщина»")</f>
        <v>ВО «Батьківщина»</v>
      </c>
      <c r="OC99" s="19"/>
      <c r="OD99" s="19"/>
      <c r="OE99" s="19" t="str">
        <f ca="1">IFERROR(__xludf.DUMMYFUNCTION("""COMPUTED_VALUE"""),"ВО «Батьківщина»")</f>
        <v>ВО «Батьківщина»</v>
      </c>
      <c r="OF99" s="19"/>
      <c r="OG99" s="19"/>
      <c r="OH99" s="19" t="str">
        <f ca="1">IFERROR(__xludf.DUMMYFUNCTION("""COMPUTED_VALUE"""),"ВО «Батьківщина»")</f>
        <v>ВО «Батьківщина»</v>
      </c>
      <c r="OI99" s="19"/>
      <c r="OJ99" s="19"/>
      <c r="OK99" s="19" t="str">
        <f ca="1">IFERROR(__xludf.DUMMYFUNCTION("""COMPUTED_VALUE"""),"ВО «Батьківщина»")</f>
        <v>ВО «Батьківщина»</v>
      </c>
      <c r="OL99" s="19"/>
      <c r="OM99" s="19"/>
      <c r="ON99" s="19" t="str">
        <f ca="1">IFERROR(__xludf.DUMMYFUNCTION("""COMPUTED_VALUE"""),"ВО «Батьківщина»")</f>
        <v>ВО «Батьківщина»</v>
      </c>
      <c r="OO99" s="19"/>
      <c r="OP99" s="19"/>
      <c r="OQ99" s="19" t="str">
        <f ca="1">IFERROR(__xludf.DUMMYFUNCTION("""COMPUTED_VALUE"""),"ВО «Батьківщина»")</f>
        <v>ВО «Батьківщина»</v>
      </c>
      <c r="OR99" s="19"/>
      <c r="OS99" s="19"/>
      <c r="OT99" s="19" t="str">
        <f ca="1">IFERROR(__xludf.DUMMYFUNCTION("""COMPUTED_VALUE"""),"ВО «Батьківщина»")</f>
        <v>ВО «Батьківщина»</v>
      </c>
      <c r="OU99" s="19"/>
      <c r="OV99" s="19"/>
      <c r="OW99" s="19" t="str">
        <f ca="1">IFERROR(__xludf.DUMMYFUNCTION("""COMPUTED_VALUE"""),"ВО «Батьківщина»")</f>
        <v>ВО «Батьківщина»</v>
      </c>
      <c r="OX99" s="19"/>
      <c r="OY99" s="19"/>
      <c r="OZ99" s="19" t="str">
        <f ca="1">IFERROR(__xludf.DUMMYFUNCTION("""COMPUTED_VALUE"""),"ВО «Батьківщина»")</f>
        <v>ВО «Батьківщина»</v>
      </c>
      <c r="PA99" s="19"/>
      <c r="PB99" s="19"/>
      <c r="PC99" s="19" t="str">
        <f ca="1">IFERROR(__xludf.DUMMYFUNCTION("""COMPUTED_VALUE"""),"ВО «Батьківщина»")</f>
        <v>ВО «Батьківщина»</v>
      </c>
      <c r="PD99" s="19"/>
      <c r="PE99" s="19"/>
      <c r="PF99" s="19" t="str">
        <f ca="1">IFERROR(__xludf.DUMMYFUNCTION("""COMPUTED_VALUE"""),"ВО «Батьківщина»")</f>
        <v>ВО «Батьківщина»</v>
      </c>
      <c r="PG99" s="19"/>
      <c r="PH99" s="19"/>
      <c r="PI99" s="19" t="str">
        <f ca="1">IFERROR(__xludf.DUMMYFUNCTION("""COMPUTED_VALUE"""),"ВО «Батьківщина»")</f>
        <v>ВО «Батьківщина»</v>
      </c>
      <c r="PJ99" s="19"/>
      <c r="PK99" s="19"/>
      <c r="PL99" s="19" t="str">
        <f ca="1">IFERROR(__xludf.DUMMYFUNCTION("""COMPUTED_VALUE"""),"ВО «Батьківщина»")</f>
        <v>ВО «Батьківщина»</v>
      </c>
      <c r="PM99" s="19"/>
      <c r="PN99" s="19"/>
      <c r="PO99" s="19" t="str">
        <f ca="1">IFERROR(__xludf.DUMMYFUNCTION("""COMPUTED_VALUE"""),"ВО «Батьківщина»")</f>
        <v>ВО «Батьківщина»</v>
      </c>
      <c r="PP99" s="19"/>
      <c r="PQ99" s="19"/>
      <c r="PR99" s="19" t="str">
        <f ca="1">IFERROR(__xludf.DUMMYFUNCTION("""COMPUTED_VALUE"""),"ВО «Батьківщина»")</f>
        <v>ВО «Батьківщина»</v>
      </c>
      <c r="PS99" s="19"/>
      <c r="PT99" s="19"/>
      <c r="PU99" s="19" t="str">
        <f ca="1">IFERROR(__xludf.DUMMYFUNCTION("""COMPUTED_VALUE"""),"ВО «Батьківщина»")</f>
        <v>ВО «Батьківщина»</v>
      </c>
      <c r="PV99" s="19"/>
      <c r="PW99" s="19"/>
      <c r="PX99" s="19" t="str">
        <f ca="1">IFERROR(__xludf.DUMMYFUNCTION("""COMPUTED_VALUE"""),"ВО «Батьківщина»")</f>
        <v>ВО «Батьківщина»</v>
      </c>
      <c r="PY99" s="19"/>
      <c r="PZ99" s="19"/>
      <c r="QA99" s="19" t="str">
        <f ca="1">IFERROR(__xludf.DUMMYFUNCTION("""COMPUTED_VALUE"""),"ВО «Батьківщина»")</f>
        <v>ВО «Батьківщина»</v>
      </c>
      <c r="QB99" s="19"/>
      <c r="QC99" s="19"/>
      <c r="QD99" s="19" t="str">
        <f ca="1">IFERROR(__xludf.DUMMYFUNCTION("""COMPUTED_VALUE"""),"ВО «Батьківщина»")</f>
        <v>ВО «Батьківщина»</v>
      </c>
      <c r="QE99" s="19"/>
      <c r="QF99" s="19"/>
      <c r="QG99" s="19" t="str">
        <f ca="1">IFERROR(__xludf.DUMMYFUNCTION("""COMPUTED_VALUE"""),"ВО «Батьківщина»")</f>
        <v>ВО «Батьківщина»</v>
      </c>
      <c r="QH99" s="19"/>
      <c r="QI99" s="19"/>
      <c r="QJ99" s="19" t="str">
        <f ca="1">IFERROR(__xludf.DUMMYFUNCTION("""COMPUTED_VALUE"""),"ВО «Батьківщина»")</f>
        <v>ВО «Батьківщина»</v>
      </c>
      <c r="QK99" s="19"/>
    </row>
    <row r="100" spans="1:453" ht="12.75">
      <c r="A100" s="17">
        <f ca="1">IFERROR(__xludf.DUMMYFUNCTION("""COMPUTED_VALUE"""),93)</f>
        <v>93</v>
      </c>
      <c r="B100" s="17" t="str">
        <f ca="1">IFERROR(__xludf.DUMMYFUNCTION("""COMPUTED_VALUE"""),"Бродський  О. Я.")</f>
        <v>Бродський  О. Я.</v>
      </c>
      <c r="C100" s="19" t="str">
        <f ca="1">IFERROR(__xludf.DUMMYFUNCTION("""COMPUTED_VALUE"""),"За")</f>
        <v>За</v>
      </c>
      <c r="D100" s="19">
        <f ca="1">IFERROR(__xludf.DUMMYFUNCTION("""COMPUTED_VALUE"""),93)</f>
        <v>93</v>
      </c>
      <c r="E100" s="19" t="str">
        <f ca="1">IFERROR(__xludf.DUMMYFUNCTION("""COMPUTED_VALUE"""),"Бродський  О. Я.")</f>
        <v>Бродський  О. Я.</v>
      </c>
      <c r="F100" s="19" t="str">
        <f ca="1">IFERROR(__xludf.DUMMYFUNCTION("""COMPUTED_VALUE"""),"За")</f>
        <v>За</v>
      </c>
      <c r="G100" s="19">
        <f ca="1">IFERROR(__xludf.DUMMYFUNCTION("""COMPUTED_VALUE"""),93)</f>
        <v>93</v>
      </c>
      <c r="H100" s="19" t="str">
        <f ca="1">IFERROR(__xludf.DUMMYFUNCTION("""COMPUTED_VALUE"""),"Бродський  О. Я.")</f>
        <v>Бродський  О. Я.</v>
      </c>
      <c r="I100" s="19" t="str">
        <f ca="1">IFERROR(__xludf.DUMMYFUNCTION("""COMPUTED_VALUE"""),"За")</f>
        <v>За</v>
      </c>
      <c r="J100" s="19">
        <f ca="1">IFERROR(__xludf.DUMMYFUNCTION("""COMPUTED_VALUE"""),93)</f>
        <v>93</v>
      </c>
      <c r="K100" s="19" t="str">
        <f ca="1">IFERROR(__xludf.DUMMYFUNCTION("""COMPUTED_VALUE"""),"Бродський  О. Я.")</f>
        <v>Бродський  О. Я.</v>
      </c>
      <c r="L100" s="19" t="str">
        <f ca="1">IFERROR(__xludf.DUMMYFUNCTION("""COMPUTED_VALUE"""),"За")</f>
        <v>За</v>
      </c>
      <c r="M100" s="19">
        <f ca="1">IFERROR(__xludf.DUMMYFUNCTION("""COMPUTED_VALUE"""),93)</f>
        <v>93</v>
      </c>
      <c r="N100" s="19" t="str">
        <f ca="1">IFERROR(__xludf.DUMMYFUNCTION("""COMPUTED_VALUE"""),"Бродський  О. Я.")</f>
        <v>Бродський  О. Я.</v>
      </c>
      <c r="O100" s="19" t="str">
        <f ca="1">IFERROR(__xludf.DUMMYFUNCTION("""COMPUTED_VALUE"""),"За")</f>
        <v>За</v>
      </c>
      <c r="P100" s="19">
        <f ca="1">IFERROR(__xludf.DUMMYFUNCTION("""COMPUTED_VALUE"""),93)</f>
        <v>93</v>
      </c>
      <c r="Q100" s="19" t="str">
        <f ca="1">IFERROR(__xludf.DUMMYFUNCTION("""COMPUTED_VALUE"""),"Бродський  О. Я.")</f>
        <v>Бродський  О. Я.</v>
      </c>
      <c r="R100" s="19" t="str">
        <f ca="1">IFERROR(__xludf.DUMMYFUNCTION("""COMPUTED_VALUE"""),"За")</f>
        <v>За</v>
      </c>
      <c r="S100" s="19">
        <f ca="1">IFERROR(__xludf.DUMMYFUNCTION("""COMPUTED_VALUE"""),93)</f>
        <v>93</v>
      </c>
      <c r="T100" s="19" t="str">
        <f ca="1">IFERROR(__xludf.DUMMYFUNCTION("""COMPUTED_VALUE"""),"Бродський  О. Я.")</f>
        <v>Бродський  О. Я.</v>
      </c>
      <c r="U100" s="19" t="str">
        <f ca="1">IFERROR(__xludf.DUMMYFUNCTION("""COMPUTED_VALUE"""),"За")</f>
        <v>За</v>
      </c>
      <c r="V100" s="19">
        <f ca="1">IFERROR(__xludf.DUMMYFUNCTION("""COMPUTED_VALUE"""),93)</f>
        <v>93</v>
      </c>
      <c r="W100" s="19" t="str">
        <f ca="1">IFERROR(__xludf.DUMMYFUNCTION("""COMPUTED_VALUE"""),"Бродський  О. Я.")</f>
        <v>Бродський  О. Я.</v>
      </c>
      <c r="X100" s="19" t="str">
        <f ca="1">IFERROR(__xludf.DUMMYFUNCTION("""COMPUTED_VALUE"""),"За")</f>
        <v>За</v>
      </c>
      <c r="Y100" s="19">
        <f ca="1">IFERROR(__xludf.DUMMYFUNCTION("""COMPUTED_VALUE"""),93)</f>
        <v>93</v>
      </c>
      <c r="Z100" s="19" t="str">
        <f ca="1">IFERROR(__xludf.DUMMYFUNCTION("""COMPUTED_VALUE"""),"Бродський  О. Я.")</f>
        <v>Бродський  О. Я.</v>
      </c>
      <c r="AA100" s="19" t="str">
        <f ca="1">IFERROR(__xludf.DUMMYFUNCTION("""COMPUTED_VALUE"""),"За")</f>
        <v>За</v>
      </c>
      <c r="AB100" s="19">
        <f ca="1">IFERROR(__xludf.DUMMYFUNCTION("""COMPUTED_VALUE"""),93)</f>
        <v>93</v>
      </c>
      <c r="AC100" s="19" t="str">
        <f ca="1">IFERROR(__xludf.DUMMYFUNCTION("""COMPUTED_VALUE"""),"Бродський  О. Я.")</f>
        <v>Бродський  О. Я.</v>
      </c>
      <c r="AD100" s="19" t="str">
        <f ca="1">IFERROR(__xludf.DUMMYFUNCTION("""COMPUTED_VALUE"""),"За")</f>
        <v>За</v>
      </c>
      <c r="AE100" s="19">
        <f ca="1">IFERROR(__xludf.DUMMYFUNCTION("""COMPUTED_VALUE"""),93)</f>
        <v>93</v>
      </c>
      <c r="AF100" s="19" t="str">
        <f ca="1">IFERROR(__xludf.DUMMYFUNCTION("""COMPUTED_VALUE"""),"Бродський  О. Я.")</f>
        <v>Бродський  О. Я.</v>
      </c>
      <c r="AG100" s="19" t="str">
        <f ca="1">IFERROR(__xludf.DUMMYFUNCTION("""COMPUTED_VALUE"""),"За")</f>
        <v>За</v>
      </c>
      <c r="AH100" s="19">
        <f ca="1">IFERROR(__xludf.DUMMYFUNCTION("""COMPUTED_VALUE"""),93)</f>
        <v>93</v>
      </c>
      <c r="AI100" s="19" t="str">
        <f ca="1">IFERROR(__xludf.DUMMYFUNCTION("""COMPUTED_VALUE"""),"Бродський  О. Я.")</f>
        <v>Бродський  О. Я.</v>
      </c>
      <c r="AJ100" s="19" t="str">
        <f ca="1">IFERROR(__xludf.DUMMYFUNCTION("""COMPUTED_VALUE"""),"За")</f>
        <v>За</v>
      </c>
      <c r="AK100" s="19">
        <f ca="1">IFERROR(__xludf.DUMMYFUNCTION("""COMPUTED_VALUE"""),93)</f>
        <v>93</v>
      </c>
      <c r="AL100" s="19" t="str">
        <f ca="1">IFERROR(__xludf.DUMMYFUNCTION("""COMPUTED_VALUE"""),"Бродський  О. Я.")</f>
        <v>Бродський  О. Я.</v>
      </c>
      <c r="AM100" s="19" t="str">
        <f ca="1">IFERROR(__xludf.DUMMYFUNCTION("""COMPUTED_VALUE"""),"За")</f>
        <v>За</v>
      </c>
      <c r="AN100" s="19">
        <f ca="1">IFERROR(__xludf.DUMMYFUNCTION("""COMPUTED_VALUE"""),93)</f>
        <v>93</v>
      </c>
      <c r="AO100" s="19" t="str">
        <f ca="1">IFERROR(__xludf.DUMMYFUNCTION("""COMPUTED_VALUE"""),"Бродський  О. Я.")</f>
        <v>Бродський  О. Я.</v>
      </c>
      <c r="AP100" s="19" t="str">
        <f ca="1">IFERROR(__xludf.DUMMYFUNCTION("""COMPUTED_VALUE"""),"За")</f>
        <v>За</v>
      </c>
      <c r="AQ100" s="19">
        <f ca="1">IFERROR(__xludf.DUMMYFUNCTION("""COMPUTED_VALUE"""),93)</f>
        <v>93</v>
      </c>
      <c r="AR100" s="19" t="str">
        <f ca="1">IFERROR(__xludf.DUMMYFUNCTION("""COMPUTED_VALUE"""),"Бродський  О. Я.")</f>
        <v>Бродський  О. Я.</v>
      </c>
      <c r="AS100" s="19" t="str">
        <f ca="1">IFERROR(__xludf.DUMMYFUNCTION("""COMPUTED_VALUE"""),"За")</f>
        <v>За</v>
      </c>
      <c r="AT100" s="19">
        <f ca="1">IFERROR(__xludf.DUMMYFUNCTION("""COMPUTED_VALUE"""),93)</f>
        <v>93</v>
      </c>
      <c r="AU100" s="19" t="str">
        <f ca="1">IFERROR(__xludf.DUMMYFUNCTION("""COMPUTED_VALUE"""),"Бродський  О. Я.")</f>
        <v>Бродський  О. Я.</v>
      </c>
      <c r="AV100" s="19" t="str">
        <f ca="1">IFERROR(__xludf.DUMMYFUNCTION("""COMPUTED_VALUE"""),"Не голосував")</f>
        <v>Не голосував</v>
      </c>
      <c r="AW100" s="19">
        <f ca="1">IFERROR(__xludf.DUMMYFUNCTION("""COMPUTED_VALUE"""),93)</f>
        <v>93</v>
      </c>
      <c r="AX100" s="19" t="str">
        <f ca="1">IFERROR(__xludf.DUMMYFUNCTION("""COMPUTED_VALUE"""),"Бродський  О. Я.")</f>
        <v>Бродський  О. Я.</v>
      </c>
      <c r="AY100" s="19" t="str">
        <f ca="1">IFERROR(__xludf.DUMMYFUNCTION("""COMPUTED_VALUE"""),"За")</f>
        <v>За</v>
      </c>
      <c r="AZ100" s="19">
        <f ca="1">IFERROR(__xludf.DUMMYFUNCTION("""COMPUTED_VALUE"""),93)</f>
        <v>93</v>
      </c>
      <c r="BA100" s="19" t="str">
        <f ca="1">IFERROR(__xludf.DUMMYFUNCTION("""COMPUTED_VALUE"""),"Бродський  О. Я.")</f>
        <v>Бродський  О. Я.</v>
      </c>
      <c r="BB100" s="19" t="str">
        <f ca="1">IFERROR(__xludf.DUMMYFUNCTION("""COMPUTED_VALUE"""),"За")</f>
        <v>За</v>
      </c>
      <c r="BC100" s="19">
        <f ca="1">IFERROR(__xludf.DUMMYFUNCTION("""COMPUTED_VALUE"""),93)</f>
        <v>93</v>
      </c>
      <c r="BD100" s="19" t="str">
        <f ca="1">IFERROR(__xludf.DUMMYFUNCTION("""COMPUTED_VALUE"""),"Бродський  О. Я.")</f>
        <v>Бродський  О. Я.</v>
      </c>
      <c r="BE100" s="19" t="str">
        <f ca="1">IFERROR(__xludf.DUMMYFUNCTION("""COMPUTED_VALUE"""),"За")</f>
        <v>За</v>
      </c>
      <c r="BF100" s="19">
        <f ca="1">IFERROR(__xludf.DUMMYFUNCTION("""COMPUTED_VALUE"""),93)</f>
        <v>93</v>
      </c>
      <c r="BG100" s="19" t="str">
        <f ca="1">IFERROR(__xludf.DUMMYFUNCTION("""COMPUTED_VALUE"""),"Бродський  О. Я.")</f>
        <v>Бродський  О. Я.</v>
      </c>
      <c r="BH100" s="19" t="str">
        <f ca="1">IFERROR(__xludf.DUMMYFUNCTION("""COMPUTED_VALUE"""),"За")</f>
        <v>За</v>
      </c>
      <c r="BI100" s="19">
        <f ca="1">IFERROR(__xludf.DUMMYFUNCTION("""COMPUTED_VALUE"""),93)</f>
        <v>93</v>
      </c>
      <c r="BJ100" s="19" t="str">
        <f ca="1">IFERROR(__xludf.DUMMYFUNCTION("""COMPUTED_VALUE"""),"Бродський  О. Я.")</f>
        <v>Бродський  О. Я.</v>
      </c>
      <c r="BK100" s="19" t="str">
        <f ca="1">IFERROR(__xludf.DUMMYFUNCTION("""COMPUTED_VALUE"""),"...")</f>
        <v>...</v>
      </c>
      <c r="BL100" s="19">
        <f ca="1">IFERROR(__xludf.DUMMYFUNCTION("""COMPUTED_VALUE"""),93)</f>
        <v>93</v>
      </c>
      <c r="BM100" s="19" t="str">
        <f ca="1">IFERROR(__xludf.DUMMYFUNCTION("""COMPUTED_VALUE"""),"Бродський  О. Я.")</f>
        <v>Бродський  О. Я.</v>
      </c>
      <c r="BN100" s="19" t="str">
        <f ca="1">IFERROR(__xludf.DUMMYFUNCTION("""COMPUTED_VALUE"""),"...")</f>
        <v>...</v>
      </c>
      <c r="BO100" s="19">
        <f ca="1">IFERROR(__xludf.DUMMYFUNCTION("""COMPUTED_VALUE"""),93)</f>
        <v>93</v>
      </c>
      <c r="BP100" s="19" t="str">
        <f ca="1">IFERROR(__xludf.DUMMYFUNCTION("""COMPUTED_VALUE"""),"Бродський  О. Я.")</f>
        <v>Бродський  О. Я.</v>
      </c>
      <c r="BQ100" s="19" t="str">
        <f ca="1">IFERROR(__xludf.DUMMYFUNCTION("""COMPUTED_VALUE"""),"...")</f>
        <v>...</v>
      </c>
      <c r="BR100" s="19">
        <f ca="1">IFERROR(__xludf.DUMMYFUNCTION("""COMPUTED_VALUE"""),93)</f>
        <v>93</v>
      </c>
      <c r="BS100" s="19" t="str">
        <f ca="1">IFERROR(__xludf.DUMMYFUNCTION("""COMPUTED_VALUE"""),"Бродський  О. Я.")</f>
        <v>Бродський  О. Я.</v>
      </c>
      <c r="BT100" s="19" t="str">
        <f ca="1">IFERROR(__xludf.DUMMYFUNCTION("""COMPUTED_VALUE"""),"За")</f>
        <v>За</v>
      </c>
      <c r="BU100" s="19">
        <f ca="1">IFERROR(__xludf.DUMMYFUNCTION("""COMPUTED_VALUE"""),93)</f>
        <v>93</v>
      </c>
      <c r="BV100" s="19" t="str">
        <f ca="1">IFERROR(__xludf.DUMMYFUNCTION("""COMPUTED_VALUE"""),"Бродський  О. Я.")</f>
        <v>Бродський  О. Я.</v>
      </c>
      <c r="BW100" s="19" t="str">
        <f ca="1">IFERROR(__xludf.DUMMYFUNCTION("""COMPUTED_VALUE"""),"За")</f>
        <v>За</v>
      </c>
      <c r="BX100" s="19">
        <f ca="1">IFERROR(__xludf.DUMMYFUNCTION("""COMPUTED_VALUE"""),93)</f>
        <v>93</v>
      </c>
      <c r="BY100" s="19" t="str">
        <f ca="1">IFERROR(__xludf.DUMMYFUNCTION("""COMPUTED_VALUE"""),"Бродський  О. Я.")</f>
        <v>Бродський  О. Я.</v>
      </c>
      <c r="BZ100" s="19" t="str">
        <f ca="1">IFERROR(__xludf.DUMMYFUNCTION("""COMPUTED_VALUE"""),"За")</f>
        <v>За</v>
      </c>
      <c r="CA100" s="19">
        <f ca="1">IFERROR(__xludf.DUMMYFUNCTION("""COMPUTED_VALUE"""),93)</f>
        <v>93</v>
      </c>
      <c r="CB100" s="19" t="str">
        <f ca="1">IFERROR(__xludf.DUMMYFUNCTION("""COMPUTED_VALUE"""),"Бродський  О. Я.")</f>
        <v>Бродський  О. Я.</v>
      </c>
      <c r="CC100" s="19" t="str">
        <f ca="1">IFERROR(__xludf.DUMMYFUNCTION("""COMPUTED_VALUE"""),"За")</f>
        <v>За</v>
      </c>
      <c r="CD100" s="19">
        <f ca="1">IFERROR(__xludf.DUMMYFUNCTION("""COMPUTED_VALUE"""),93)</f>
        <v>93</v>
      </c>
      <c r="CE100" s="19" t="str">
        <f ca="1">IFERROR(__xludf.DUMMYFUNCTION("""COMPUTED_VALUE"""),"Бродський  О. Я.")</f>
        <v>Бродський  О. Я.</v>
      </c>
      <c r="CF100" s="19" t="str">
        <f ca="1">IFERROR(__xludf.DUMMYFUNCTION("""COMPUTED_VALUE"""),"За")</f>
        <v>За</v>
      </c>
      <c r="CG100" s="19">
        <f ca="1">IFERROR(__xludf.DUMMYFUNCTION("""COMPUTED_VALUE"""),93)</f>
        <v>93</v>
      </c>
      <c r="CH100" s="19" t="str">
        <f ca="1">IFERROR(__xludf.DUMMYFUNCTION("""COMPUTED_VALUE"""),"Бродський  О. Я.")</f>
        <v>Бродський  О. Я.</v>
      </c>
      <c r="CI100" s="19" t="str">
        <f ca="1">IFERROR(__xludf.DUMMYFUNCTION("""COMPUTED_VALUE"""),"За")</f>
        <v>За</v>
      </c>
      <c r="CJ100" s="19">
        <f ca="1">IFERROR(__xludf.DUMMYFUNCTION("""COMPUTED_VALUE"""),93)</f>
        <v>93</v>
      </c>
      <c r="CK100" s="19" t="str">
        <f ca="1">IFERROR(__xludf.DUMMYFUNCTION("""COMPUTED_VALUE"""),"Бродський  О. Я.")</f>
        <v>Бродський  О. Я.</v>
      </c>
      <c r="CL100" s="19" t="str">
        <f ca="1">IFERROR(__xludf.DUMMYFUNCTION("""COMPUTED_VALUE"""),"За")</f>
        <v>За</v>
      </c>
      <c r="CM100" s="19">
        <f ca="1">IFERROR(__xludf.DUMMYFUNCTION("""COMPUTED_VALUE"""),93)</f>
        <v>93</v>
      </c>
      <c r="CN100" s="19" t="str">
        <f ca="1">IFERROR(__xludf.DUMMYFUNCTION("""COMPUTED_VALUE"""),"Бродський  О. Я.")</f>
        <v>Бродський  О. Я.</v>
      </c>
      <c r="CO100" s="19" t="str">
        <f ca="1">IFERROR(__xludf.DUMMYFUNCTION("""COMPUTED_VALUE"""),"Не голосував")</f>
        <v>Не голосував</v>
      </c>
      <c r="CP100" s="19">
        <f ca="1">IFERROR(__xludf.DUMMYFUNCTION("""COMPUTED_VALUE"""),93)</f>
        <v>93</v>
      </c>
      <c r="CQ100" s="19" t="str">
        <f ca="1">IFERROR(__xludf.DUMMYFUNCTION("""COMPUTED_VALUE"""),"Бродський  О. Я.")</f>
        <v>Бродський  О. Я.</v>
      </c>
      <c r="CR100" s="19" t="str">
        <f ca="1">IFERROR(__xludf.DUMMYFUNCTION("""COMPUTED_VALUE"""),"За")</f>
        <v>За</v>
      </c>
      <c r="CS100" s="19">
        <f ca="1">IFERROR(__xludf.DUMMYFUNCTION("""COMPUTED_VALUE"""),93)</f>
        <v>93</v>
      </c>
      <c r="CT100" s="19" t="str">
        <f ca="1">IFERROR(__xludf.DUMMYFUNCTION("""COMPUTED_VALUE"""),"Бродський  О. Я.")</f>
        <v>Бродський  О. Я.</v>
      </c>
      <c r="CU100" s="19" t="str">
        <f ca="1">IFERROR(__xludf.DUMMYFUNCTION("""COMPUTED_VALUE"""),"За")</f>
        <v>За</v>
      </c>
      <c r="CV100" s="19">
        <f ca="1">IFERROR(__xludf.DUMMYFUNCTION("""COMPUTED_VALUE"""),93)</f>
        <v>93</v>
      </c>
      <c r="CW100" s="19" t="str">
        <f ca="1">IFERROR(__xludf.DUMMYFUNCTION("""COMPUTED_VALUE"""),"Бродський  О. Я.")</f>
        <v>Бродський  О. Я.</v>
      </c>
      <c r="CX100" s="19" t="str">
        <f ca="1">IFERROR(__xludf.DUMMYFUNCTION("""COMPUTED_VALUE"""),"За")</f>
        <v>За</v>
      </c>
      <c r="CY100" s="19">
        <f ca="1">IFERROR(__xludf.DUMMYFUNCTION("""COMPUTED_VALUE"""),93)</f>
        <v>93</v>
      </c>
      <c r="CZ100" s="19" t="str">
        <f ca="1">IFERROR(__xludf.DUMMYFUNCTION("""COMPUTED_VALUE"""),"Бродський  О. Я.")</f>
        <v>Бродський  О. Я.</v>
      </c>
      <c r="DA100" s="19" t="str">
        <f ca="1">IFERROR(__xludf.DUMMYFUNCTION("""COMPUTED_VALUE"""),"За")</f>
        <v>За</v>
      </c>
      <c r="DB100" s="19">
        <f ca="1">IFERROR(__xludf.DUMMYFUNCTION("""COMPUTED_VALUE"""),93)</f>
        <v>93</v>
      </c>
      <c r="DC100" s="19" t="str">
        <f ca="1">IFERROR(__xludf.DUMMYFUNCTION("""COMPUTED_VALUE"""),"Бродський  О. Я.")</f>
        <v>Бродський  О. Я.</v>
      </c>
      <c r="DD100" s="19" t="str">
        <f ca="1">IFERROR(__xludf.DUMMYFUNCTION("""COMPUTED_VALUE"""),"За")</f>
        <v>За</v>
      </c>
      <c r="DE100" s="19">
        <f ca="1">IFERROR(__xludf.DUMMYFUNCTION("""COMPUTED_VALUE"""),93)</f>
        <v>93</v>
      </c>
      <c r="DF100" s="19" t="str">
        <f ca="1">IFERROR(__xludf.DUMMYFUNCTION("""COMPUTED_VALUE"""),"Бродський  О. Я.")</f>
        <v>Бродський  О. Я.</v>
      </c>
      <c r="DG100" s="19" t="str">
        <f ca="1">IFERROR(__xludf.DUMMYFUNCTION("""COMPUTED_VALUE"""),"За")</f>
        <v>За</v>
      </c>
      <c r="DH100" s="19">
        <f ca="1">IFERROR(__xludf.DUMMYFUNCTION("""COMPUTED_VALUE"""),93)</f>
        <v>93</v>
      </c>
      <c r="DI100" s="19" t="str">
        <f ca="1">IFERROR(__xludf.DUMMYFUNCTION("""COMPUTED_VALUE"""),"Бродський  О. Я.")</f>
        <v>Бродський  О. Я.</v>
      </c>
      <c r="DJ100" s="19" t="str">
        <f ca="1">IFERROR(__xludf.DUMMYFUNCTION("""COMPUTED_VALUE"""),"За")</f>
        <v>За</v>
      </c>
      <c r="DK100" s="19">
        <f ca="1">IFERROR(__xludf.DUMMYFUNCTION("""COMPUTED_VALUE"""),93)</f>
        <v>93</v>
      </c>
      <c r="DL100" s="19" t="str">
        <f ca="1">IFERROR(__xludf.DUMMYFUNCTION("""COMPUTED_VALUE"""),"Бродський  О. Я.")</f>
        <v>Бродський  О. Я.</v>
      </c>
      <c r="DM100" s="19" t="str">
        <f ca="1">IFERROR(__xludf.DUMMYFUNCTION("""COMPUTED_VALUE"""),"За")</f>
        <v>За</v>
      </c>
      <c r="DN100" s="19">
        <f ca="1">IFERROR(__xludf.DUMMYFUNCTION("""COMPUTED_VALUE"""),93)</f>
        <v>93</v>
      </c>
      <c r="DO100" s="19" t="str">
        <f ca="1">IFERROR(__xludf.DUMMYFUNCTION("""COMPUTED_VALUE"""),"Бродський  О. Я.")</f>
        <v>Бродський  О. Я.</v>
      </c>
      <c r="DP100" s="19" t="str">
        <f ca="1">IFERROR(__xludf.DUMMYFUNCTION("""COMPUTED_VALUE"""),"За")</f>
        <v>За</v>
      </c>
      <c r="DQ100" s="19">
        <f ca="1">IFERROR(__xludf.DUMMYFUNCTION("""COMPUTED_VALUE"""),93)</f>
        <v>93</v>
      </c>
      <c r="DR100" s="19" t="str">
        <f ca="1">IFERROR(__xludf.DUMMYFUNCTION("""COMPUTED_VALUE"""),"Бродський  О. Я.")</f>
        <v>Бродський  О. Я.</v>
      </c>
      <c r="DS100" s="19" t="str">
        <f ca="1">IFERROR(__xludf.DUMMYFUNCTION("""COMPUTED_VALUE"""),"Не голосував")</f>
        <v>Не голосував</v>
      </c>
      <c r="DT100" s="19">
        <f ca="1">IFERROR(__xludf.DUMMYFUNCTION("""COMPUTED_VALUE"""),93)</f>
        <v>93</v>
      </c>
      <c r="DU100" s="19" t="str">
        <f ca="1">IFERROR(__xludf.DUMMYFUNCTION("""COMPUTED_VALUE"""),"Бродський  О. Я.")</f>
        <v>Бродський  О. Я.</v>
      </c>
      <c r="DV100" s="19" t="str">
        <f ca="1">IFERROR(__xludf.DUMMYFUNCTION("""COMPUTED_VALUE"""),"За")</f>
        <v>За</v>
      </c>
      <c r="DW100" s="19">
        <f ca="1">IFERROR(__xludf.DUMMYFUNCTION("""COMPUTED_VALUE"""),93)</f>
        <v>93</v>
      </c>
      <c r="DX100" s="19" t="str">
        <f ca="1">IFERROR(__xludf.DUMMYFUNCTION("""COMPUTED_VALUE"""),"Бродський  О. Я.")</f>
        <v>Бродський  О. Я.</v>
      </c>
      <c r="DY100" s="19" t="str">
        <f ca="1">IFERROR(__xludf.DUMMYFUNCTION("""COMPUTED_VALUE"""),"За")</f>
        <v>За</v>
      </c>
      <c r="DZ100" s="19">
        <f ca="1">IFERROR(__xludf.DUMMYFUNCTION("""COMPUTED_VALUE"""),93)</f>
        <v>93</v>
      </c>
      <c r="EA100" s="19" t="str">
        <f ca="1">IFERROR(__xludf.DUMMYFUNCTION("""COMPUTED_VALUE"""),"Бродський  О. Я.")</f>
        <v>Бродський  О. Я.</v>
      </c>
      <c r="EB100" s="19" t="str">
        <f ca="1">IFERROR(__xludf.DUMMYFUNCTION("""COMPUTED_VALUE"""),"За")</f>
        <v>За</v>
      </c>
      <c r="EC100" s="19">
        <f ca="1">IFERROR(__xludf.DUMMYFUNCTION("""COMPUTED_VALUE"""),93)</f>
        <v>93</v>
      </c>
      <c r="ED100" s="19" t="str">
        <f ca="1">IFERROR(__xludf.DUMMYFUNCTION("""COMPUTED_VALUE"""),"Бродський  О. Я.")</f>
        <v>Бродський  О. Я.</v>
      </c>
      <c r="EE100" s="19" t="str">
        <f ca="1">IFERROR(__xludf.DUMMYFUNCTION("""COMPUTED_VALUE"""),"За")</f>
        <v>За</v>
      </c>
      <c r="EF100" s="19">
        <f ca="1">IFERROR(__xludf.DUMMYFUNCTION("""COMPUTED_VALUE"""),93)</f>
        <v>93</v>
      </c>
      <c r="EG100" s="19" t="str">
        <f ca="1">IFERROR(__xludf.DUMMYFUNCTION("""COMPUTED_VALUE"""),"Бродський  О. Я.")</f>
        <v>Бродський  О. Я.</v>
      </c>
      <c r="EH100" s="19" t="str">
        <f ca="1">IFERROR(__xludf.DUMMYFUNCTION("""COMPUTED_VALUE"""),"За")</f>
        <v>За</v>
      </c>
      <c r="EI100" s="19">
        <f ca="1">IFERROR(__xludf.DUMMYFUNCTION("""COMPUTED_VALUE"""),93)</f>
        <v>93</v>
      </c>
      <c r="EJ100" s="19" t="str">
        <f ca="1">IFERROR(__xludf.DUMMYFUNCTION("""COMPUTED_VALUE"""),"Бродський  О. Я.")</f>
        <v>Бродський  О. Я.</v>
      </c>
      <c r="EK100" s="19" t="str">
        <f ca="1">IFERROR(__xludf.DUMMYFUNCTION("""COMPUTED_VALUE"""),"За")</f>
        <v>За</v>
      </c>
      <c r="EL100" s="19">
        <f ca="1">IFERROR(__xludf.DUMMYFUNCTION("""COMPUTED_VALUE"""),93)</f>
        <v>93</v>
      </c>
      <c r="EM100" s="19" t="str">
        <f ca="1">IFERROR(__xludf.DUMMYFUNCTION("""COMPUTED_VALUE"""),"Бродський  О. Я.")</f>
        <v>Бродський  О. Я.</v>
      </c>
      <c r="EN100" s="19" t="str">
        <f ca="1">IFERROR(__xludf.DUMMYFUNCTION("""COMPUTED_VALUE"""),"За")</f>
        <v>За</v>
      </c>
      <c r="EO100" s="19">
        <f ca="1">IFERROR(__xludf.DUMMYFUNCTION("""COMPUTED_VALUE"""),93)</f>
        <v>93</v>
      </c>
      <c r="EP100" s="19" t="str">
        <f ca="1">IFERROR(__xludf.DUMMYFUNCTION("""COMPUTED_VALUE"""),"Бродський  О. Я.")</f>
        <v>Бродський  О. Я.</v>
      </c>
      <c r="EQ100" s="19" t="str">
        <f ca="1">IFERROR(__xludf.DUMMYFUNCTION("""COMPUTED_VALUE"""),"За")</f>
        <v>За</v>
      </c>
      <c r="ER100" s="19">
        <f ca="1">IFERROR(__xludf.DUMMYFUNCTION("""COMPUTED_VALUE"""),93)</f>
        <v>93</v>
      </c>
      <c r="ES100" s="19" t="str">
        <f ca="1">IFERROR(__xludf.DUMMYFUNCTION("""COMPUTED_VALUE"""),"Бродський  О. Я.")</f>
        <v>Бродський  О. Я.</v>
      </c>
      <c r="ET100" s="19" t="str">
        <f ca="1">IFERROR(__xludf.DUMMYFUNCTION("""COMPUTED_VALUE"""),"За")</f>
        <v>За</v>
      </c>
      <c r="EU100" s="19">
        <f ca="1">IFERROR(__xludf.DUMMYFUNCTION("""COMPUTED_VALUE"""),93)</f>
        <v>93</v>
      </c>
      <c r="EV100" s="19" t="str">
        <f ca="1">IFERROR(__xludf.DUMMYFUNCTION("""COMPUTED_VALUE"""),"Бродський  О. Я.")</f>
        <v>Бродський  О. Я.</v>
      </c>
      <c r="EW100" s="19" t="str">
        <f ca="1">IFERROR(__xludf.DUMMYFUNCTION("""COMPUTED_VALUE"""),"За")</f>
        <v>За</v>
      </c>
      <c r="EX100" s="19">
        <f ca="1">IFERROR(__xludf.DUMMYFUNCTION("""COMPUTED_VALUE"""),93)</f>
        <v>93</v>
      </c>
      <c r="EY100" s="19" t="str">
        <f ca="1">IFERROR(__xludf.DUMMYFUNCTION("""COMPUTED_VALUE"""),"Бродський  О. Я.")</f>
        <v>Бродський  О. Я.</v>
      </c>
      <c r="EZ100" s="19" t="str">
        <f ca="1">IFERROR(__xludf.DUMMYFUNCTION("""COMPUTED_VALUE"""),"За")</f>
        <v>За</v>
      </c>
      <c r="FA100" s="19">
        <f ca="1">IFERROR(__xludf.DUMMYFUNCTION("""COMPUTED_VALUE"""),93)</f>
        <v>93</v>
      </c>
      <c r="FB100" s="19" t="str">
        <f ca="1">IFERROR(__xludf.DUMMYFUNCTION("""COMPUTED_VALUE"""),"Бродський  О. Я.")</f>
        <v>Бродський  О. Я.</v>
      </c>
      <c r="FC100" s="19" t="str">
        <f ca="1">IFERROR(__xludf.DUMMYFUNCTION("""COMPUTED_VALUE"""),"За")</f>
        <v>За</v>
      </c>
      <c r="FD100" s="19">
        <f ca="1">IFERROR(__xludf.DUMMYFUNCTION("""COMPUTED_VALUE"""),93)</f>
        <v>93</v>
      </c>
      <c r="FE100" s="19" t="str">
        <f ca="1">IFERROR(__xludf.DUMMYFUNCTION("""COMPUTED_VALUE"""),"Бродський  О. Я.")</f>
        <v>Бродський  О. Я.</v>
      </c>
      <c r="FF100" s="19" t="str">
        <f ca="1">IFERROR(__xludf.DUMMYFUNCTION("""COMPUTED_VALUE"""),"За")</f>
        <v>За</v>
      </c>
      <c r="FG100" s="19">
        <f ca="1">IFERROR(__xludf.DUMMYFUNCTION("""COMPUTED_VALUE"""),93)</f>
        <v>93</v>
      </c>
      <c r="FH100" s="19" t="str">
        <f ca="1">IFERROR(__xludf.DUMMYFUNCTION("""COMPUTED_VALUE"""),"Бродський  О. Я.")</f>
        <v>Бродський  О. Я.</v>
      </c>
      <c r="FI100" s="19" t="str">
        <f ca="1">IFERROR(__xludf.DUMMYFUNCTION("""COMPUTED_VALUE"""),"За")</f>
        <v>За</v>
      </c>
      <c r="FJ100" s="19">
        <f ca="1">IFERROR(__xludf.DUMMYFUNCTION("""COMPUTED_VALUE"""),93)</f>
        <v>93</v>
      </c>
      <c r="FK100" s="19" t="str">
        <f ca="1">IFERROR(__xludf.DUMMYFUNCTION("""COMPUTED_VALUE"""),"Бродський  О. Я.")</f>
        <v>Бродський  О. Я.</v>
      </c>
      <c r="FL100" s="19" t="str">
        <f ca="1">IFERROR(__xludf.DUMMYFUNCTION("""COMPUTED_VALUE"""),"За")</f>
        <v>За</v>
      </c>
      <c r="FM100" s="19">
        <f ca="1">IFERROR(__xludf.DUMMYFUNCTION("""COMPUTED_VALUE"""),93)</f>
        <v>93</v>
      </c>
      <c r="FN100" s="19" t="str">
        <f ca="1">IFERROR(__xludf.DUMMYFUNCTION("""COMPUTED_VALUE"""),"Бродський  О. Я.")</f>
        <v>Бродський  О. Я.</v>
      </c>
      <c r="FO100" s="19" t="str">
        <f ca="1">IFERROR(__xludf.DUMMYFUNCTION("""COMPUTED_VALUE"""),"За")</f>
        <v>За</v>
      </c>
      <c r="FP100" s="19">
        <f ca="1">IFERROR(__xludf.DUMMYFUNCTION("""COMPUTED_VALUE"""),93)</f>
        <v>93</v>
      </c>
      <c r="FQ100" s="19" t="str">
        <f ca="1">IFERROR(__xludf.DUMMYFUNCTION("""COMPUTED_VALUE"""),"Бродський  О. Я.")</f>
        <v>Бродський  О. Я.</v>
      </c>
      <c r="FR100" s="19" t="str">
        <f ca="1">IFERROR(__xludf.DUMMYFUNCTION("""COMPUTED_VALUE"""),"Не голосував")</f>
        <v>Не голосував</v>
      </c>
      <c r="FS100" s="19">
        <f ca="1">IFERROR(__xludf.DUMMYFUNCTION("""COMPUTED_VALUE"""),93)</f>
        <v>93</v>
      </c>
      <c r="FT100" s="19" t="str">
        <f ca="1">IFERROR(__xludf.DUMMYFUNCTION("""COMPUTED_VALUE"""),"Бродський  О. Я.")</f>
        <v>Бродський  О. Я.</v>
      </c>
      <c r="FU100" s="19" t="str">
        <f ca="1">IFERROR(__xludf.DUMMYFUNCTION("""COMPUTED_VALUE"""),"...")</f>
        <v>...</v>
      </c>
      <c r="FV100" s="19">
        <f ca="1">IFERROR(__xludf.DUMMYFUNCTION("""COMPUTED_VALUE"""),93)</f>
        <v>93</v>
      </c>
      <c r="FW100" s="19" t="str">
        <f ca="1">IFERROR(__xludf.DUMMYFUNCTION("""COMPUTED_VALUE"""),"Бродський  О. Я.")</f>
        <v>Бродський  О. Я.</v>
      </c>
      <c r="FX100" s="19" t="str">
        <f ca="1">IFERROR(__xludf.DUMMYFUNCTION("""COMPUTED_VALUE"""),"Не голосував")</f>
        <v>Не голосував</v>
      </c>
      <c r="FY100" s="19">
        <f ca="1">IFERROR(__xludf.DUMMYFUNCTION("""COMPUTED_VALUE"""),93)</f>
        <v>93</v>
      </c>
      <c r="FZ100" s="19" t="str">
        <f ca="1">IFERROR(__xludf.DUMMYFUNCTION("""COMPUTED_VALUE"""),"Бродський  О. Я.")</f>
        <v>Бродський  О. Я.</v>
      </c>
      <c r="GA100" s="19" t="str">
        <f ca="1">IFERROR(__xludf.DUMMYFUNCTION("""COMPUTED_VALUE"""),"За")</f>
        <v>За</v>
      </c>
      <c r="GB100" s="19">
        <f ca="1">IFERROR(__xludf.DUMMYFUNCTION("""COMPUTED_VALUE"""),93)</f>
        <v>93</v>
      </c>
      <c r="GC100" s="19" t="str">
        <f ca="1">IFERROR(__xludf.DUMMYFUNCTION("""COMPUTED_VALUE"""),"Бродський  О. Я.")</f>
        <v>Бродський  О. Я.</v>
      </c>
      <c r="GD100" s="19" t="str">
        <f ca="1">IFERROR(__xludf.DUMMYFUNCTION("""COMPUTED_VALUE"""),"За")</f>
        <v>За</v>
      </c>
      <c r="GE100" s="19">
        <f ca="1">IFERROR(__xludf.DUMMYFUNCTION("""COMPUTED_VALUE"""),93)</f>
        <v>93</v>
      </c>
      <c r="GF100" s="19" t="str">
        <f ca="1">IFERROR(__xludf.DUMMYFUNCTION("""COMPUTED_VALUE"""),"Бродський  О. Я.")</f>
        <v>Бродський  О. Я.</v>
      </c>
      <c r="GG100" s="19" t="str">
        <f ca="1">IFERROR(__xludf.DUMMYFUNCTION("""COMPUTED_VALUE"""),"За")</f>
        <v>За</v>
      </c>
      <c r="GH100" s="19">
        <f ca="1">IFERROR(__xludf.DUMMYFUNCTION("""COMPUTED_VALUE"""),93)</f>
        <v>93</v>
      </c>
      <c r="GI100" s="19" t="str">
        <f ca="1">IFERROR(__xludf.DUMMYFUNCTION("""COMPUTED_VALUE"""),"Бродський  О. Я.")</f>
        <v>Бродський  О. Я.</v>
      </c>
      <c r="GJ100" s="19" t="str">
        <f ca="1">IFERROR(__xludf.DUMMYFUNCTION("""COMPUTED_VALUE"""),"За")</f>
        <v>За</v>
      </c>
      <c r="GK100" s="19">
        <f ca="1">IFERROR(__xludf.DUMMYFUNCTION("""COMPUTED_VALUE"""),93)</f>
        <v>93</v>
      </c>
      <c r="GL100" s="19" t="str">
        <f ca="1">IFERROR(__xludf.DUMMYFUNCTION("""COMPUTED_VALUE"""),"Бродський  О. Я.")</f>
        <v>Бродський  О. Я.</v>
      </c>
      <c r="GM100" s="19" t="str">
        <f ca="1">IFERROR(__xludf.DUMMYFUNCTION("""COMPUTED_VALUE"""),"За")</f>
        <v>За</v>
      </c>
      <c r="GN100" s="19">
        <f ca="1">IFERROR(__xludf.DUMMYFUNCTION("""COMPUTED_VALUE"""),93)</f>
        <v>93</v>
      </c>
      <c r="GO100" s="19" t="str">
        <f ca="1">IFERROR(__xludf.DUMMYFUNCTION("""COMPUTED_VALUE"""),"Бродський  О. Я.")</f>
        <v>Бродський  О. Я.</v>
      </c>
      <c r="GP100" s="19" t="str">
        <f ca="1">IFERROR(__xludf.DUMMYFUNCTION("""COMPUTED_VALUE"""),"Не голосував")</f>
        <v>Не голосував</v>
      </c>
      <c r="GQ100" s="19">
        <f ca="1">IFERROR(__xludf.DUMMYFUNCTION("""COMPUTED_VALUE"""),93)</f>
        <v>93</v>
      </c>
      <c r="GR100" s="19" t="str">
        <f ca="1">IFERROR(__xludf.DUMMYFUNCTION("""COMPUTED_VALUE"""),"Бродський  О. Я.")</f>
        <v>Бродський  О. Я.</v>
      </c>
      <c r="GS100" s="19" t="str">
        <f ca="1">IFERROR(__xludf.DUMMYFUNCTION("""COMPUTED_VALUE"""),"За")</f>
        <v>За</v>
      </c>
      <c r="GT100" s="19">
        <f ca="1">IFERROR(__xludf.DUMMYFUNCTION("""COMPUTED_VALUE"""),93)</f>
        <v>93</v>
      </c>
      <c r="GU100" s="19" t="str">
        <f ca="1">IFERROR(__xludf.DUMMYFUNCTION("""COMPUTED_VALUE"""),"Бродський  О. Я.")</f>
        <v>Бродський  О. Я.</v>
      </c>
      <c r="GV100" s="19" t="str">
        <f ca="1">IFERROR(__xludf.DUMMYFUNCTION("""COMPUTED_VALUE"""),"Не голосував")</f>
        <v>Не голосував</v>
      </c>
      <c r="GW100" s="19">
        <f ca="1">IFERROR(__xludf.DUMMYFUNCTION("""COMPUTED_VALUE"""),93)</f>
        <v>93</v>
      </c>
      <c r="GX100" s="19" t="str">
        <f ca="1">IFERROR(__xludf.DUMMYFUNCTION("""COMPUTED_VALUE"""),"Бродський  О. Я.")</f>
        <v>Бродський  О. Я.</v>
      </c>
      <c r="GY100" s="19" t="str">
        <f ca="1">IFERROR(__xludf.DUMMYFUNCTION("""COMPUTED_VALUE"""),"За")</f>
        <v>За</v>
      </c>
      <c r="GZ100" s="19">
        <f ca="1">IFERROR(__xludf.DUMMYFUNCTION("""COMPUTED_VALUE"""),93)</f>
        <v>93</v>
      </c>
      <c r="HA100" s="19" t="str">
        <f ca="1">IFERROR(__xludf.DUMMYFUNCTION("""COMPUTED_VALUE"""),"Бродський  О. Я.")</f>
        <v>Бродський  О. Я.</v>
      </c>
      <c r="HB100" s="19" t="str">
        <f ca="1">IFERROR(__xludf.DUMMYFUNCTION("""COMPUTED_VALUE"""),"За")</f>
        <v>За</v>
      </c>
      <c r="HC100" s="19">
        <f ca="1">IFERROR(__xludf.DUMMYFUNCTION("""COMPUTED_VALUE"""),93)</f>
        <v>93</v>
      </c>
      <c r="HD100" s="19" t="str">
        <f ca="1">IFERROR(__xludf.DUMMYFUNCTION("""COMPUTED_VALUE"""),"Бродський  О. Я.")</f>
        <v>Бродський  О. Я.</v>
      </c>
      <c r="HE100" s="19" t="str">
        <f ca="1">IFERROR(__xludf.DUMMYFUNCTION("""COMPUTED_VALUE"""),"За")</f>
        <v>За</v>
      </c>
      <c r="HF100" s="19">
        <f ca="1">IFERROR(__xludf.DUMMYFUNCTION("""COMPUTED_VALUE"""),93)</f>
        <v>93</v>
      </c>
      <c r="HG100" s="19" t="str">
        <f ca="1">IFERROR(__xludf.DUMMYFUNCTION("""COMPUTED_VALUE"""),"Бродський  О. Я.")</f>
        <v>Бродський  О. Я.</v>
      </c>
      <c r="HH100" s="19" t="str">
        <f ca="1">IFERROR(__xludf.DUMMYFUNCTION("""COMPUTED_VALUE"""),"За")</f>
        <v>За</v>
      </c>
      <c r="HI100" s="19">
        <f ca="1">IFERROR(__xludf.DUMMYFUNCTION("""COMPUTED_VALUE"""),93)</f>
        <v>93</v>
      </c>
      <c r="HJ100" s="19" t="str">
        <f ca="1">IFERROR(__xludf.DUMMYFUNCTION("""COMPUTED_VALUE"""),"Бродський  О. Я.")</f>
        <v>Бродський  О. Я.</v>
      </c>
      <c r="HK100" s="19" t="str">
        <f ca="1">IFERROR(__xludf.DUMMYFUNCTION("""COMPUTED_VALUE"""),"Не голосував")</f>
        <v>Не голосував</v>
      </c>
      <c r="HL100" s="19">
        <f ca="1">IFERROR(__xludf.DUMMYFUNCTION("""COMPUTED_VALUE"""),93)</f>
        <v>93</v>
      </c>
      <c r="HM100" s="19" t="str">
        <f ca="1">IFERROR(__xludf.DUMMYFUNCTION("""COMPUTED_VALUE"""),"Бродський  О. Я.")</f>
        <v>Бродський  О. Я.</v>
      </c>
      <c r="HN100" s="19" t="str">
        <f ca="1">IFERROR(__xludf.DUMMYFUNCTION("""COMPUTED_VALUE"""),"Не голосував")</f>
        <v>Не голосував</v>
      </c>
      <c r="HO100" s="19">
        <f ca="1">IFERROR(__xludf.DUMMYFUNCTION("""COMPUTED_VALUE"""),93)</f>
        <v>93</v>
      </c>
      <c r="HP100" s="19" t="str">
        <f ca="1">IFERROR(__xludf.DUMMYFUNCTION("""COMPUTED_VALUE"""),"Бродський  О. Я.")</f>
        <v>Бродський  О. Я.</v>
      </c>
      <c r="HQ100" s="19" t="str">
        <f ca="1">IFERROR(__xludf.DUMMYFUNCTION("""COMPUTED_VALUE"""),"За")</f>
        <v>За</v>
      </c>
      <c r="HR100" s="19">
        <f ca="1">IFERROR(__xludf.DUMMYFUNCTION("""COMPUTED_VALUE"""),93)</f>
        <v>93</v>
      </c>
      <c r="HS100" s="19" t="str">
        <f ca="1">IFERROR(__xludf.DUMMYFUNCTION("""COMPUTED_VALUE"""),"Бродський  О. Я.")</f>
        <v>Бродський  О. Я.</v>
      </c>
      <c r="HT100" s="19" t="str">
        <f ca="1">IFERROR(__xludf.DUMMYFUNCTION("""COMPUTED_VALUE"""),"За")</f>
        <v>За</v>
      </c>
      <c r="HU100" s="19">
        <f ca="1">IFERROR(__xludf.DUMMYFUNCTION("""COMPUTED_VALUE"""),93)</f>
        <v>93</v>
      </c>
      <c r="HV100" s="19" t="str">
        <f ca="1">IFERROR(__xludf.DUMMYFUNCTION("""COMPUTED_VALUE"""),"Бродський  О. Я.")</f>
        <v>Бродський  О. Я.</v>
      </c>
      <c r="HW100" s="19" t="str">
        <f ca="1">IFERROR(__xludf.DUMMYFUNCTION("""COMPUTED_VALUE"""),"За")</f>
        <v>За</v>
      </c>
      <c r="HX100" s="19">
        <f ca="1">IFERROR(__xludf.DUMMYFUNCTION("""COMPUTED_VALUE"""),93)</f>
        <v>93</v>
      </c>
      <c r="HY100" s="19" t="str">
        <f ca="1">IFERROR(__xludf.DUMMYFUNCTION("""COMPUTED_VALUE"""),"Бродський  О. Я.")</f>
        <v>Бродський  О. Я.</v>
      </c>
      <c r="HZ100" s="19" t="str">
        <f ca="1">IFERROR(__xludf.DUMMYFUNCTION("""COMPUTED_VALUE"""),"За")</f>
        <v>За</v>
      </c>
      <c r="IA100" s="19">
        <f ca="1">IFERROR(__xludf.DUMMYFUNCTION("""COMPUTED_VALUE"""),93)</f>
        <v>93</v>
      </c>
      <c r="IB100" s="19" t="str">
        <f ca="1">IFERROR(__xludf.DUMMYFUNCTION("""COMPUTED_VALUE"""),"Бродський  О. Я.")</f>
        <v>Бродський  О. Я.</v>
      </c>
      <c r="IC100" s="19" t="str">
        <f ca="1">IFERROR(__xludf.DUMMYFUNCTION("""COMPUTED_VALUE"""),"За")</f>
        <v>За</v>
      </c>
      <c r="ID100" s="19">
        <f ca="1">IFERROR(__xludf.DUMMYFUNCTION("""COMPUTED_VALUE"""),93)</f>
        <v>93</v>
      </c>
      <c r="IE100" s="19" t="str">
        <f ca="1">IFERROR(__xludf.DUMMYFUNCTION("""COMPUTED_VALUE"""),"Бродський  О. Я.")</f>
        <v>Бродський  О. Я.</v>
      </c>
      <c r="IF100" s="19" t="str">
        <f ca="1">IFERROR(__xludf.DUMMYFUNCTION("""COMPUTED_VALUE"""),"За")</f>
        <v>За</v>
      </c>
      <c r="IG100" s="19">
        <f ca="1">IFERROR(__xludf.DUMMYFUNCTION("""COMPUTED_VALUE"""),93)</f>
        <v>93</v>
      </c>
      <c r="IH100" s="19" t="str">
        <f ca="1">IFERROR(__xludf.DUMMYFUNCTION("""COMPUTED_VALUE"""),"Бродський  О. Я.")</f>
        <v>Бродський  О. Я.</v>
      </c>
      <c r="II100" s="19" t="str">
        <f ca="1">IFERROR(__xludf.DUMMYFUNCTION("""COMPUTED_VALUE"""),"За")</f>
        <v>За</v>
      </c>
      <c r="IJ100" s="19">
        <f ca="1">IFERROR(__xludf.DUMMYFUNCTION("""COMPUTED_VALUE"""),93)</f>
        <v>93</v>
      </c>
      <c r="IK100" s="19" t="str">
        <f ca="1">IFERROR(__xludf.DUMMYFUNCTION("""COMPUTED_VALUE"""),"Бродський  О. Я.")</f>
        <v>Бродський  О. Я.</v>
      </c>
      <c r="IL100" s="19" t="str">
        <f ca="1">IFERROR(__xludf.DUMMYFUNCTION("""COMPUTED_VALUE"""),"Не голосував")</f>
        <v>Не голосував</v>
      </c>
      <c r="IM100" s="19">
        <f ca="1">IFERROR(__xludf.DUMMYFUNCTION("""COMPUTED_VALUE"""),93)</f>
        <v>93</v>
      </c>
      <c r="IN100" s="19" t="str">
        <f ca="1">IFERROR(__xludf.DUMMYFUNCTION("""COMPUTED_VALUE"""),"Бродський  О. Я.")</f>
        <v>Бродський  О. Я.</v>
      </c>
      <c r="IO100" s="19" t="str">
        <f ca="1">IFERROR(__xludf.DUMMYFUNCTION("""COMPUTED_VALUE"""),"Не голосував")</f>
        <v>Не голосував</v>
      </c>
      <c r="IP100" s="19">
        <f ca="1">IFERROR(__xludf.DUMMYFUNCTION("""COMPUTED_VALUE"""),93)</f>
        <v>93</v>
      </c>
      <c r="IQ100" s="19" t="str">
        <f ca="1">IFERROR(__xludf.DUMMYFUNCTION("""COMPUTED_VALUE"""),"Бродський  О. Я.")</f>
        <v>Бродський  О. Я.</v>
      </c>
      <c r="IR100" s="19" t="str">
        <f ca="1">IFERROR(__xludf.DUMMYFUNCTION("""COMPUTED_VALUE"""),"За")</f>
        <v>За</v>
      </c>
      <c r="IS100" s="19">
        <f ca="1">IFERROR(__xludf.DUMMYFUNCTION("""COMPUTED_VALUE"""),93)</f>
        <v>93</v>
      </c>
      <c r="IT100" s="19" t="str">
        <f ca="1">IFERROR(__xludf.DUMMYFUNCTION("""COMPUTED_VALUE"""),"Бродський  О. Я.")</f>
        <v>Бродський  О. Я.</v>
      </c>
      <c r="IU100" s="19" t="str">
        <f ca="1">IFERROR(__xludf.DUMMYFUNCTION("""COMPUTED_VALUE"""),"За")</f>
        <v>За</v>
      </c>
      <c r="IV100" s="19">
        <f ca="1">IFERROR(__xludf.DUMMYFUNCTION("""COMPUTED_VALUE"""),93)</f>
        <v>93</v>
      </c>
      <c r="IW100" s="19" t="str">
        <f ca="1">IFERROR(__xludf.DUMMYFUNCTION("""COMPUTED_VALUE"""),"Бродський  О. Я.")</f>
        <v>Бродський  О. Я.</v>
      </c>
      <c r="IX100" s="19" t="str">
        <f ca="1">IFERROR(__xludf.DUMMYFUNCTION("""COMPUTED_VALUE"""),"За")</f>
        <v>За</v>
      </c>
      <c r="IY100" s="19">
        <f ca="1">IFERROR(__xludf.DUMMYFUNCTION("""COMPUTED_VALUE"""),93)</f>
        <v>93</v>
      </c>
      <c r="IZ100" s="19" t="str">
        <f ca="1">IFERROR(__xludf.DUMMYFUNCTION("""COMPUTED_VALUE"""),"Бродський  О. Я.")</f>
        <v>Бродський  О. Я.</v>
      </c>
      <c r="JA100" s="19" t="str">
        <f ca="1">IFERROR(__xludf.DUMMYFUNCTION("""COMPUTED_VALUE"""),"За")</f>
        <v>За</v>
      </c>
      <c r="JB100" s="19">
        <f ca="1">IFERROR(__xludf.DUMMYFUNCTION("""COMPUTED_VALUE"""),93)</f>
        <v>93</v>
      </c>
      <c r="JC100" s="19" t="str">
        <f ca="1">IFERROR(__xludf.DUMMYFUNCTION("""COMPUTED_VALUE"""),"Бродський  О. Я.")</f>
        <v>Бродський  О. Я.</v>
      </c>
      <c r="JD100" s="19" t="str">
        <f ca="1">IFERROR(__xludf.DUMMYFUNCTION("""COMPUTED_VALUE"""),"За")</f>
        <v>За</v>
      </c>
      <c r="JE100" s="19">
        <f ca="1">IFERROR(__xludf.DUMMYFUNCTION("""COMPUTED_VALUE"""),93)</f>
        <v>93</v>
      </c>
      <c r="JF100" s="19" t="str">
        <f ca="1">IFERROR(__xludf.DUMMYFUNCTION("""COMPUTED_VALUE"""),"Бродський  О. Я.")</f>
        <v>Бродський  О. Я.</v>
      </c>
      <c r="JG100" s="19" t="str">
        <f ca="1">IFERROR(__xludf.DUMMYFUNCTION("""COMPUTED_VALUE"""),"За")</f>
        <v>За</v>
      </c>
      <c r="JH100" s="19">
        <f ca="1">IFERROR(__xludf.DUMMYFUNCTION("""COMPUTED_VALUE"""),93)</f>
        <v>93</v>
      </c>
      <c r="JI100" s="19" t="str">
        <f ca="1">IFERROR(__xludf.DUMMYFUNCTION("""COMPUTED_VALUE"""),"Бродський  О. Я.")</f>
        <v>Бродський  О. Я.</v>
      </c>
      <c r="JJ100" s="19" t="str">
        <f ca="1">IFERROR(__xludf.DUMMYFUNCTION("""COMPUTED_VALUE"""),"За")</f>
        <v>За</v>
      </c>
      <c r="JK100" s="19">
        <f ca="1">IFERROR(__xludf.DUMMYFUNCTION("""COMPUTED_VALUE"""),93)</f>
        <v>93</v>
      </c>
      <c r="JL100" s="19" t="str">
        <f ca="1">IFERROR(__xludf.DUMMYFUNCTION("""COMPUTED_VALUE"""),"Бродський  О. Я.")</f>
        <v>Бродський  О. Я.</v>
      </c>
      <c r="JM100" s="19" t="str">
        <f ca="1">IFERROR(__xludf.DUMMYFUNCTION("""COMPUTED_VALUE"""),"За")</f>
        <v>За</v>
      </c>
      <c r="JN100" s="19">
        <f ca="1">IFERROR(__xludf.DUMMYFUNCTION("""COMPUTED_VALUE"""),93)</f>
        <v>93</v>
      </c>
      <c r="JO100" s="19" t="str">
        <f ca="1">IFERROR(__xludf.DUMMYFUNCTION("""COMPUTED_VALUE"""),"Бродський  О. Я.")</f>
        <v>Бродський  О. Я.</v>
      </c>
      <c r="JP100" s="19" t="str">
        <f ca="1">IFERROR(__xludf.DUMMYFUNCTION("""COMPUTED_VALUE"""),"За")</f>
        <v>За</v>
      </c>
      <c r="JQ100" s="19">
        <f ca="1">IFERROR(__xludf.DUMMYFUNCTION("""COMPUTED_VALUE"""),93)</f>
        <v>93</v>
      </c>
      <c r="JR100" s="19" t="str">
        <f ca="1">IFERROR(__xludf.DUMMYFUNCTION("""COMPUTED_VALUE"""),"Бродський  О. Я.")</f>
        <v>Бродський  О. Я.</v>
      </c>
      <c r="JS100" s="19" t="str">
        <f ca="1">IFERROR(__xludf.DUMMYFUNCTION("""COMPUTED_VALUE"""),"Не голосував")</f>
        <v>Не голосував</v>
      </c>
      <c r="JT100" s="19">
        <f ca="1">IFERROR(__xludf.DUMMYFUNCTION("""COMPUTED_VALUE"""),93)</f>
        <v>93</v>
      </c>
      <c r="JU100" s="19" t="str">
        <f ca="1">IFERROR(__xludf.DUMMYFUNCTION("""COMPUTED_VALUE"""),"Бродський  О. Я.")</f>
        <v>Бродський  О. Я.</v>
      </c>
      <c r="JV100" s="19" t="str">
        <f ca="1">IFERROR(__xludf.DUMMYFUNCTION("""COMPUTED_VALUE"""),"...")</f>
        <v>...</v>
      </c>
      <c r="JW100" s="19">
        <f ca="1">IFERROR(__xludf.DUMMYFUNCTION("""COMPUTED_VALUE"""),93)</f>
        <v>93</v>
      </c>
      <c r="JX100" s="19" t="str">
        <f ca="1">IFERROR(__xludf.DUMMYFUNCTION("""COMPUTED_VALUE"""),"Бродський  О. Я.")</f>
        <v>Бродський  О. Я.</v>
      </c>
      <c r="JY100" s="19" t="str">
        <f ca="1">IFERROR(__xludf.DUMMYFUNCTION("""COMPUTED_VALUE"""),"...")</f>
        <v>...</v>
      </c>
      <c r="JZ100" s="19">
        <f ca="1">IFERROR(__xludf.DUMMYFUNCTION("""COMPUTED_VALUE"""),93)</f>
        <v>93</v>
      </c>
      <c r="KA100" s="19" t="str">
        <f ca="1">IFERROR(__xludf.DUMMYFUNCTION("""COMPUTED_VALUE"""),"Бродський  О. Я.")</f>
        <v>Бродський  О. Я.</v>
      </c>
      <c r="KB100" s="19" t="str">
        <f ca="1">IFERROR(__xludf.DUMMYFUNCTION("""COMPUTED_VALUE"""),"...")</f>
        <v>...</v>
      </c>
      <c r="KC100" s="19">
        <f ca="1">IFERROR(__xludf.DUMMYFUNCTION("""COMPUTED_VALUE"""),93)</f>
        <v>93</v>
      </c>
      <c r="KD100" s="19" t="str">
        <f ca="1">IFERROR(__xludf.DUMMYFUNCTION("""COMPUTED_VALUE"""),"Бродський  О. Я.")</f>
        <v>Бродський  О. Я.</v>
      </c>
      <c r="KE100" s="19" t="str">
        <f ca="1">IFERROR(__xludf.DUMMYFUNCTION("""COMPUTED_VALUE"""),"...")</f>
        <v>...</v>
      </c>
      <c r="KF100" s="19">
        <f ca="1">IFERROR(__xludf.DUMMYFUNCTION("""COMPUTED_VALUE"""),93)</f>
        <v>93</v>
      </c>
      <c r="KG100" s="19" t="str">
        <f ca="1">IFERROR(__xludf.DUMMYFUNCTION("""COMPUTED_VALUE"""),"Бродський  О. Я.")</f>
        <v>Бродський  О. Я.</v>
      </c>
      <c r="KH100" s="19" t="str">
        <f ca="1">IFERROR(__xludf.DUMMYFUNCTION("""COMPUTED_VALUE"""),"...")</f>
        <v>...</v>
      </c>
      <c r="KI100" s="19">
        <f ca="1">IFERROR(__xludf.DUMMYFUNCTION("""COMPUTED_VALUE"""),93)</f>
        <v>93</v>
      </c>
      <c r="KJ100" s="19" t="str">
        <f ca="1">IFERROR(__xludf.DUMMYFUNCTION("""COMPUTED_VALUE"""),"Бродський  О. Я.")</f>
        <v>Бродський  О. Я.</v>
      </c>
      <c r="KK100" s="19" t="str">
        <f ca="1">IFERROR(__xludf.DUMMYFUNCTION("""COMPUTED_VALUE"""),"...")</f>
        <v>...</v>
      </c>
      <c r="KL100" s="19">
        <f ca="1">IFERROR(__xludf.DUMMYFUNCTION("""COMPUTED_VALUE"""),93)</f>
        <v>93</v>
      </c>
      <c r="KM100" s="19" t="str">
        <f ca="1">IFERROR(__xludf.DUMMYFUNCTION("""COMPUTED_VALUE"""),"Бродський  О. Я.")</f>
        <v>Бродський  О. Я.</v>
      </c>
      <c r="KN100" s="19" t="str">
        <f ca="1">IFERROR(__xludf.DUMMYFUNCTION("""COMPUTED_VALUE"""),"...")</f>
        <v>...</v>
      </c>
      <c r="KO100" s="19">
        <f ca="1">IFERROR(__xludf.DUMMYFUNCTION("""COMPUTED_VALUE"""),93)</f>
        <v>93</v>
      </c>
      <c r="KP100" s="19" t="str">
        <f ca="1">IFERROR(__xludf.DUMMYFUNCTION("""COMPUTED_VALUE"""),"Бродський  О. Я.")</f>
        <v>Бродський  О. Я.</v>
      </c>
      <c r="KQ100" s="19" t="str">
        <f ca="1">IFERROR(__xludf.DUMMYFUNCTION("""COMPUTED_VALUE"""),"...")</f>
        <v>...</v>
      </c>
      <c r="KR100" s="19">
        <f ca="1">IFERROR(__xludf.DUMMYFUNCTION("""COMPUTED_VALUE"""),93)</f>
        <v>93</v>
      </c>
      <c r="KS100" s="19" t="str">
        <f ca="1">IFERROR(__xludf.DUMMYFUNCTION("""COMPUTED_VALUE"""),"Бродський  О. Я.")</f>
        <v>Бродський  О. Я.</v>
      </c>
      <c r="KT100" s="19" t="str">
        <f ca="1">IFERROR(__xludf.DUMMYFUNCTION("""COMPUTED_VALUE"""),"...")</f>
        <v>...</v>
      </c>
      <c r="KU100" s="19">
        <f ca="1">IFERROR(__xludf.DUMMYFUNCTION("""COMPUTED_VALUE"""),93)</f>
        <v>93</v>
      </c>
      <c r="KV100" s="19" t="str">
        <f ca="1">IFERROR(__xludf.DUMMYFUNCTION("""COMPUTED_VALUE"""),"Бродський  О. Я.")</f>
        <v>Бродський  О. Я.</v>
      </c>
      <c r="KW100" s="19" t="str">
        <f ca="1">IFERROR(__xludf.DUMMYFUNCTION("""COMPUTED_VALUE"""),"...")</f>
        <v>...</v>
      </c>
      <c r="KX100" s="19">
        <f ca="1">IFERROR(__xludf.DUMMYFUNCTION("""COMPUTED_VALUE"""),93)</f>
        <v>93</v>
      </c>
      <c r="KY100" s="19" t="str">
        <f ca="1">IFERROR(__xludf.DUMMYFUNCTION("""COMPUTED_VALUE"""),"Бродський  О. Я.")</f>
        <v>Бродський  О. Я.</v>
      </c>
      <c r="KZ100" s="19" t="str">
        <f ca="1">IFERROR(__xludf.DUMMYFUNCTION("""COMPUTED_VALUE"""),"...")</f>
        <v>...</v>
      </c>
      <c r="LA100" s="19">
        <f ca="1">IFERROR(__xludf.DUMMYFUNCTION("""COMPUTED_VALUE"""),93)</f>
        <v>93</v>
      </c>
      <c r="LB100" s="19" t="str">
        <f ca="1">IFERROR(__xludf.DUMMYFUNCTION("""COMPUTED_VALUE"""),"Бродський  О. Я.")</f>
        <v>Бродський  О. Я.</v>
      </c>
      <c r="LC100" s="19" t="str">
        <f ca="1">IFERROR(__xludf.DUMMYFUNCTION("""COMPUTED_VALUE"""),"...")</f>
        <v>...</v>
      </c>
      <c r="LD100" s="19">
        <f ca="1">IFERROR(__xludf.DUMMYFUNCTION("""COMPUTED_VALUE"""),93)</f>
        <v>93</v>
      </c>
      <c r="LE100" s="19" t="str">
        <f ca="1">IFERROR(__xludf.DUMMYFUNCTION("""COMPUTED_VALUE"""),"Бродський  О. Я.")</f>
        <v>Бродський  О. Я.</v>
      </c>
      <c r="LF100" s="19" t="str">
        <f ca="1">IFERROR(__xludf.DUMMYFUNCTION("""COMPUTED_VALUE"""),"За")</f>
        <v>За</v>
      </c>
      <c r="LG100" s="19">
        <f ca="1">IFERROR(__xludf.DUMMYFUNCTION("""COMPUTED_VALUE"""),93)</f>
        <v>93</v>
      </c>
      <c r="LH100" s="19" t="str">
        <f ca="1">IFERROR(__xludf.DUMMYFUNCTION("""COMPUTED_VALUE"""),"Бродський  О. Я.")</f>
        <v>Бродський  О. Я.</v>
      </c>
      <c r="LI100" s="19" t="str">
        <f ca="1">IFERROR(__xludf.DUMMYFUNCTION("""COMPUTED_VALUE"""),"За")</f>
        <v>За</v>
      </c>
      <c r="LJ100" s="19">
        <f ca="1">IFERROR(__xludf.DUMMYFUNCTION("""COMPUTED_VALUE"""),93)</f>
        <v>93</v>
      </c>
      <c r="LK100" s="19" t="str">
        <f ca="1">IFERROR(__xludf.DUMMYFUNCTION("""COMPUTED_VALUE"""),"Бродський  О. Я.")</f>
        <v>Бродський  О. Я.</v>
      </c>
      <c r="LL100" s="19" t="str">
        <f ca="1">IFERROR(__xludf.DUMMYFUNCTION("""COMPUTED_VALUE"""),"За")</f>
        <v>За</v>
      </c>
      <c r="LM100" s="19">
        <f ca="1">IFERROR(__xludf.DUMMYFUNCTION("""COMPUTED_VALUE"""),93)</f>
        <v>93</v>
      </c>
      <c r="LN100" s="19" t="str">
        <f ca="1">IFERROR(__xludf.DUMMYFUNCTION("""COMPUTED_VALUE"""),"Бродський  О. Я.")</f>
        <v>Бродський  О. Я.</v>
      </c>
      <c r="LO100" s="19" t="str">
        <f ca="1">IFERROR(__xludf.DUMMYFUNCTION("""COMPUTED_VALUE"""),"За")</f>
        <v>За</v>
      </c>
      <c r="LP100" s="19">
        <f ca="1">IFERROR(__xludf.DUMMYFUNCTION("""COMPUTED_VALUE"""),93)</f>
        <v>93</v>
      </c>
      <c r="LQ100" s="19" t="str">
        <f ca="1">IFERROR(__xludf.DUMMYFUNCTION("""COMPUTED_VALUE"""),"Бродський  О. Я.")</f>
        <v>Бродський  О. Я.</v>
      </c>
      <c r="LR100" s="19" t="str">
        <f ca="1">IFERROR(__xludf.DUMMYFUNCTION("""COMPUTED_VALUE"""),"За")</f>
        <v>За</v>
      </c>
      <c r="LS100" s="19">
        <f ca="1">IFERROR(__xludf.DUMMYFUNCTION("""COMPUTED_VALUE"""),93)</f>
        <v>93</v>
      </c>
      <c r="LT100" s="19" t="str">
        <f ca="1">IFERROR(__xludf.DUMMYFUNCTION("""COMPUTED_VALUE"""),"Бродський  О. Я.")</f>
        <v>Бродський  О. Я.</v>
      </c>
      <c r="LU100" s="19" t="str">
        <f ca="1">IFERROR(__xludf.DUMMYFUNCTION("""COMPUTED_VALUE"""),"За")</f>
        <v>За</v>
      </c>
      <c r="LV100" s="19">
        <f ca="1">IFERROR(__xludf.DUMMYFUNCTION("""COMPUTED_VALUE"""),93)</f>
        <v>93</v>
      </c>
      <c r="LW100" s="19" t="str">
        <f ca="1">IFERROR(__xludf.DUMMYFUNCTION("""COMPUTED_VALUE"""),"Бродський  О. Я.")</f>
        <v>Бродський  О. Я.</v>
      </c>
      <c r="LX100" s="19" t="str">
        <f ca="1">IFERROR(__xludf.DUMMYFUNCTION("""COMPUTED_VALUE"""),"За")</f>
        <v>За</v>
      </c>
      <c r="LY100" s="19">
        <f ca="1">IFERROR(__xludf.DUMMYFUNCTION("""COMPUTED_VALUE"""),93)</f>
        <v>93</v>
      </c>
      <c r="LZ100" s="19" t="str">
        <f ca="1">IFERROR(__xludf.DUMMYFUNCTION("""COMPUTED_VALUE"""),"Бродський  О. Я.")</f>
        <v>Бродський  О. Я.</v>
      </c>
      <c r="MA100" s="19" t="str">
        <f ca="1">IFERROR(__xludf.DUMMYFUNCTION("""COMPUTED_VALUE"""),"За")</f>
        <v>За</v>
      </c>
      <c r="MB100" s="19">
        <f ca="1">IFERROR(__xludf.DUMMYFUNCTION("""COMPUTED_VALUE"""),93)</f>
        <v>93</v>
      </c>
      <c r="MC100" s="19" t="str">
        <f ca="1">IFERROR(__xludf.DUMMYFUNCTION("""COMPUTED_VALUE"""),"Бродський  О. Я.")</f>
        <v>Бродський  О. Я.</v>
      </c>
      <c r="MD100" s="19" t="str">
        <f ca="1">IFERROR(__xludf.DUMMYFUNCTION("""COMPUTED_VALUE"""),"За")</f>
        <v>За</v>
      </c>
      <c r="ME100" s="19">
        <f ca="1">IFERROR(__xludf.DUMMYFUNCTION("""COMPUTED_VALUE"""),93)</f>
        <v>93</v>
      </c>
      <c r="MF100" s="19" t="str">
        <f ca="1">IFERROR(__xludf.DUMMYFUNCTION("""COMPUTED_VALUE"""),"Бродський  О. Я.")</f>
        <v>Бродський  О. Я.</v>
      </c>
      <c r="MG100" s="19" t="str">
        <f ca="1">IFERROR(__xludf.DUMMYFUNCTION("""COMPUTED_VALUE"""),"За")</f>
        <v>За</v>
      </c>
      <c r="MH100" s="19">
        <f ca="1">IFERROR(__xludf.DUMMYFUNCTION("""COMPUTED_VALUE"""),93)</f>
        <v>93</v>
      </c>
      <c r="MI100" s="19" t="str">
        <f ca="1">IFERROR(__xludf.DUMMYFUNCTION("""COMPUTED_VALUE"""),"Бродський  О. Я.")</f>
        <v>Бродський  О. Я.</v>
      </c>
      <c r="MJ100" s="19" t="str">
        <f ca="1">IFERROR(__xludf.DUMMYFUNCTION("""COMPUTED_VALUE"""),"За")</f>
        <v>За</v>
      </c>
      <c r="MK100" s="19">
        <f ca="1">IFERROR(__xludf.DUMMYFUNCTION("""COMPUTED_VALUE"""),93)</f>
        <v>93</v>
      </c>
      <c r="ML100" s="19" t="str">
        <f ca="1">IFERROR(__xludf.DUMMYFUNCTION("""COMPUTED_VALUE"""),"Бродський  О. Я.")</f>
        <v>Бродський  О. Я.</v>
      </c>
      <c r="MM100" s="19" t="str">
        <f ca="1">IFERROR(__xludf.DUMMYFUNCTION("""COMPUTED_VALUE"""),"За")</f>
        <v>За</v>
      </c>
      <c r="MN100" s="19">
        <f ca="1">IFERROR(__xludf.DUMMYFUNCTION("""COMPUTED_VALUE"""),93)</f>
        <v>93</v>
      </c>
      <c r="MO100" s="19" t="str">
        <f ca="1">IFERROR(__xludf.DUMMYFUNCTION("""COMPUTED_VALUE"""),"Бродський  О. Я.")</f>
        <v>Бродський  О. Я.</v>
      </c>
      <c r="MP100" s="19" t="str">
        <f ca="1">IFERROR(__xludf.DUMMYFUNCTION("""COMPUTED_VALUE"""),"Не голосував")</f>
        <v>Не голосував</v>
      </c>
      <c r="MQ100" s="19">
        <f ca="1">IFERROR(__xludf.DUMMYFUNCTION("""COMPUTED_VALUE"""),93)</f>
        <v>93</v>
      </c>
      <c r="MR100" s="19" t="str">
        <f ca="1">IFERROR(__xludf.DUMMYFUNCTION("""COMPUTED_VALUE"""),"Бродський  О. Я.")</f>
        <v>Бродський  О. Я.</v>
      </c>
      <c r="MS100" s="19" t="str">
        <f ca="1">IFERROR(__xludf.DUMMYFUNCTION("""COMPUTED_VALUE"""),"За")</f>
        <v>За</v>
      </c>
      <c r="MT100" s="19">
        <f ca="1">IFERROR(__xludf.DUMMYFUNCTION("""COMPUTED_VALUE"""),93)</f>
        <v>93</v>
      </c>
      <c r="MU100" s="19" t="str">
        <f ca="1">IFERROR(__xludf.DUMMYFUNCTION("""COMPUTED_VALUE"""),"Бродський  О. Я.")</f>
        <v>Бродський  О. Я.</v>
      </c>
      <c r="MV100" s="19" t="str">
        <f ca="1">IFERROR(__xludf.DUMMYFUNCTION("""COMPUTED_VALUE"""),"За")</f>
        <v>За</v>
      </c>
      <c r="MW100" s="19">
        <f ca="1">IFERROR(__xludf.DUMMYFUNCTION("""COMPUTED_VALUE"""),93)</f>
        <v>93</v>
      </c>
      <c r="MX100" s="19" t="str">
        <f ca="1">IFERROR(__xludf.DUMMYFUNCTION("""COMPUTED_VALUE"""),"Бродський  О. Я.")</f>
        <v>Бродський  О. Я.</v>
      </c>
      <c r="MY100" s="19" t="str">
        <f ca="1">IFERROR(__xludf.DUMMYFUNCTION("""COMPUTED_VALUE"""),"За")</f>
        <v>За</v>
      </c>
      <c r="MZ100" s="19">
        <f ca="1">IFERROR(__xludf.DUMMYFUNCTION("""COMPUTED_VALUE"""),93)</f>
        <v>93</v>
      </c>
      <c r="NA100" s="19" t="str">
        <f ca="1">IFERROR(__xludf.DUMMYFUNCTION("""COMPUTED_VALUE"""),"Бродський  О. Я.")</f>
        <v>Бродський  О. Я.</v>
      </c>
      <c r="NB100" s="19" t="str">
        <f ca="1">IFERROR(__xludf.DUMMYFUNCTION("""COMPUTED_VALUE"""),"За")</f>
        <v>За</v>
      </c>
      <c r="NC100" s="19">
        <f ca="1">IFERROR(__xludf.DUMMYFUNCTION("""COMPUTED_VALUE"""),93)</f>
        <v>93</v>
      </c>
      <c r="ND100" s="19" t="str">
        <f ca="1">IFERROR(__xludf.DUMMYFUNCTION("""COMPUTED_VALUE"""),"Бродський  О. Я.")</f>
        <v>Бродський  О. Я.</v>
      </c>
      <c r="NE100" s="19" t="str">
        <f ca="1">IFERROR(__xludf.DUMMYFUNCTION("""COMPUTED_VALUE"""),"За")</f>
        <v>За</v>
      </c>
      <c r="NF100" s="19">
        <f ca="1">IFERROR(__xludf.DUMMYFUNCTION("""COMPUTED_VALUE"""),93)</f>
        <v>93</v>
      </c>
      <c r="NG100" s="19" t="str">
        <f ca="1">IFERROR(__xludf.DUMMYFUNCTION("""COMPUTED_VALUE"""),"Бродський  О. Я.")</f>
        <v>Бродський  О. Я.</v>
      </c>
      <c r="NH100" s="19" t="str">
        <f ca="1">IFERROR(__xludf.DUMMYFUNCTION("""COMPUTED_VALUE"""),"Не голосував")</f>
        <v>Не голосував</v>
      </c>
      <c r="NI100" s="19">
        <f ca="1">IFERROR(__xludf.DUMMYFUNCTION("""COMPUTED_VALUE"""),93)</f>
        <v>93</v>
      </c>
      <c r="NJ100" s="19" t="str">
        <f ca="1">IFERROR(__xludf.DUMMYFUNCTION("""COMPUTED_VALUE"""),"Бродський  О. Я.")</f>
        <v>Бродський  О. Я.</v>
      </c>
      <c r="NK100" s="19" t="str">
        <f ca="1">IFERROR(__xludf.DUMMYFUNCTION("""COMPUTED_VALUE"""),"Не голосував")</f>
        <v>Не голосував</v>
      </c>
      <c r="NL100" s="19">
        <f ca="1">IFERROR(__xludf.DUMMYFUNCTION("""COMPUTED_VALUE"""),93)</f>
        <v>93</v>
      </c>
      <c r="NM100" s="19" t="str">
        <f ca="1">IFERROR(__xludf.DUMMYFUNCTION("""COMPUTED_VALUE"""),"Бродський  О. Я.")</f>
        <v>Бродський  О. Я.</v>
      </c>
      <c r="NN100" s="19" t="str">
        <f ca="1">IFERROR(__xludf.DUMMYFUNCTION("""COMPUTED_VALUE"""),"Не голосував")</f>
        <v>Не голосував</v>
      </c>
      <c r="NO100" s="19">
        <f ca="1">IFERROR(__xludf.DUMMYFUNCTION("""COMPUTED_VALUE"""),93)</f>
        <v>93</v>
      </c>
      <c r="NP100" s="19" t="str">
        <f ca="1">IFERROR(__xludf.DUMMYFUNCTION("""COMPUTED_VALUE"""),"Бродський  О. Я.")</f>
        <v>Бродський  О. Я.</v>
      </c>
      <c r="NQ100" s="19" t="str">
        <f ca="1">IFERROR(__xludf.DUMMYFUNCTION("""COMPUTED_VALUE"""),"Не голосував")</f>
        <v>Не голосував</v>
      </c>
      <c r="NR100" s="19">
        <f ca="1">IFERROR(__xludf.DUMMYFUNCTION("""COMPUTED_VALUE"""),93)</f>
        <v>93</v>
      </c>
      <c r="NS100" s="19" t="str">
        <f ca="1">IFERROR(__xludf.DUMMYFUNCTION("""COMPUTED_VALUE"""),"Бродський  О. Я.")</f>
        <v>Бродський  О. Я.</v>
      </c>
      <c r="NT100" s="19" t="str">
        <f ca="1">IFERROR(__xludf.DUMMYFUNCTION("""COMPUTED_VALUE"""),"Не голосував")</f>
        <v>Не голосував</v>
      </c>
      <c r="NU100" s="19">
        <f ca="1">IFERROR(__xludf.DUMMYFUNCTION("""COMPUTED_VALUE"""),93)</f>
        <v>93</v>
      </c>
      <c r="NV100" s="19" t="str">
        <f ca="1">IFERROR(__xludf.DUMMYFUNCTION("""COMPUTED_VALUE"""),"Бродський  О. Я.")</f>
        <v>Бродський  О. Я.</v>
      </c>
      <c r="NW100" s="19" t="str">
        <f ca="1">IFERROR(__xludf.DUMMYFUNCTION("""COMPUTED_VALUE"""),"Не голосував")</f>
        <v>Не голосував</v>
      </c>
      <c r="NX100" s="19">
        <f ca="1">IFERROR(__xludf.DUMMYFUNCTION("""COMPUTED_VALUE"""),93)</f>
        <v>93</v>
      </c>
      <c r="NY100" s="19" t="str">
        <f ca="1">IFERROR(__xludf.DUMMYFUNCTION("""COMPUTED_VALUE"""),"Бродський  О. Я.")</f>
        <v>Бродський  О. Я.</v>
      </c>
      <c r="NZ100" s="19" t="str">
        <f ca="1">IFERROR(__xludf.DUMMYFUNCTION("""COMPUTED_VALUE"""),"Не голосував")</f>
        <v>Не голосував</v>
      </c>
      <c r="OA100" s="19">
        <f ca="1">IFERROR(__xludf.DUMMYFUNCTION("""COMPUTED_VALUE"""),93)</f>
        <v>93</v>
      </c>
      <c r="OB100" s="19" t="str">
        <f ca="1">IFERROR(__xludf.DUMMYFUNCTION("""COMPUTED_VALUE"""),"Бродський  О. Я.")</f>
        <v>Бродський  О. Я.</v>
      </c>
      <c r="OC100" s="19" t="str">
        <f ca="1">IFERROR(__xludf.DUMMYFUNCTION("""COMPUTED_VALUE"""),"За")</f>
        <v>За</v>
      </c>
      <c r="OD100" s="19">
        <f ca="1">IFERROR(__xludf.DUMMYFUNCTION("""COMPUTED_VALUE"""),93)</f>
        <v>93</v>
      </c>
      <c r="OE100" s="19" t="str">
        <f ca="1">IFERROR(__xludf.DUMMYFUNCTION("""COMPUTED_VALUE"""),"Бродський  О. Я.")</f>
        <v>Бродський  О. Я.</v>
      </c>
      <c r="OF100" s="19" t="str">
        <f ca="1">IFERROR(__xludf.DUMMYFUNCTION("""COMPUTED_VALUE"""),"За")</f>
        <v>За</v>
      </c>
      <c r="OG100" s="19">
        <f ca="1">IFERROR(__xludf.DUMMYFUNCTION("""COMPUTED_VALUE"""),93)</f>
        <v>93</v>
      </c>
      <c r="OH100" s="19" t="str">
        <f ca="1">IFERROR(__xludf.DUMMYFUNCTION("""COMPUTED_VALUE"""),"Бродський  О. Я.")</f>
        <v>Бродський  О. Я.</v>
      </c>
      <c r="OI100" s="19" t="str">
        <f ca="1">IFERROR(__xludf.DUMMYFUNCTION("""COMPUTED_VALUE"""),"За")</f>
        <v>За</v>
      </c>
      <c r="OJ100" s="19">
        <f ca="1">IFERROR(__xludf.DUMMYFUNCTION("""COMPUTED_VALUE"""),93)</f>
        <v>93</v>
      </c>
      <c r="OK100" s="19" t="str">
        <f ca="1">IFERROR(__xludf.DUMMYFUNCTION("""COMPUTED_VALUE"""),"Бродський  О. Я.")</f>
        <v>Бродський  О. Я.</v>
      </c>
      <c r="OL100" s="19" t="str">
        <f ca="1">IFERROR(__xludf.DUMMYFUNCTION("""COMPUTED_VALUE"""),"За")</f>
        <v>За</v>
      </c>
      <c r="OM100" s="19">
        <f ca="1">IFERROR(__xludf.DUMMYFUNCTION("""COMPUTED_VALUE"""),93)</f>
        <v>93</v>
      </c>
      <c r="ON100" s="19" t="str">
        <f ca="1">IFERROR(__xludf.DUMMYFUNCTION("""COMPUTED_VALUE"""),"Бродський  О. Я.")</f>
        <v>Бродський  О. Я.</v>
      </c>
      <c r="OO100" s="19" t="str">
        <f ca="1">IFERROR(__xludf.DUMMYFUNCTION("""COMPUTED_VALUE"""),"За")</f>
        <v>За</v>
      </c>
      <c r="OP100" s="19">
        <f ca="1">IFERROR(__xludf.DUMMYFUNCTION("""COMPUTED_VALUE"""),93)</f>
        <v>93</v>
      </c>
      <c r="OQ100" s="19" t="str">
        <f ca="1">IFERROR(__xludf.DUMMYFUNCTION("""COMPUTED_VALUE"""),"Бродський  О. Я.")</f>
        <v>Бродський  О. Я.</v>
      </c>
      <c r="OR100" s="19" t="str">
        <f ca="1">IFERROR(__xludf.DUMMYFUNCTION("""COMPUTED_VALUE"""),"За")</f>
        <v>За</v>
      </c>
      <c r="OS100" s="19">
        <f ca="1">IFERROR(__xludf.DUMMYFUNCTION("""COMPUTED_VALUE"""),93)</f>
        <v>93</v>
      </c>
      <c r="OT100" s="19" t="str">
        <f ca="1">IFERROR(__xludf.DUMMYFUNCTION("""COMPUTED_VALUE"""),"Бродський  О. Я.")</f>
        <v>Бродський  О. Я.</v>
      </c>
      <c r="OU100" s="19" t="str">
        <f ca="1">IFERROR(__xludf.DUMMYFUNCTION("""COMPUTED_VALUE"""),"За")</f>
        <v>За</v>
      </c>
      <c r="OV100" s="19">
        <f ca="1">IFERROR(__xludf.DUMMYFUNCTION("""COMPUTED_VALUE"""),93)</f>
        <v>93</v>
      </c>
      <c r="OW100" s="19" t="str">
        <f ca="1">IFERROR(__xludf.DUMMYFUNCTION("""COMPUTED_VALUE"""),"Бродський  О. Я.")</f>
        <v>Бродський  О. Я.</v>
      </c>
      <c r="OX100" s="19" t="str">
        <f ca="1">IFERROR(__xludf.DUMMYFUNCTION("""COMPUTED_VALUE"""),"За")</f>
        <v>За</v>
      </c>
      <c r="OY100" s="19">
        <f ca="1">IFERROR(__xludf.DUMMYFUNCTION("""COMPUTED_VALUE"""),93)</f>
        <v>93</v>
      </c>
      <c r="OZ100" s="19" t="str">
        <f ca="1">IFERROR(__xludf.DUMMYFUNCTION("""COMPUTED_VALUE"""),"Бродський  О. Я.")</f>
        <v>Бродський  О. Я.</v>
      </c>
      <c r="PA100" s="19" t="str">
        <f ca="1">IFERROR(__xludf.DUMMYFUNCTION("""COMPUTED_VALUE"""),"За")</f>
        <v>За</v>
      </c>
      <c r="PB100" s="19">
        <f ca="1">IFERROR(__xludf.DUMMYFUNCTION("""COMPUTED_VALUE"""),93)</f>
        <v>93</v>
      </c>
      <c r="PC100" s="19" t="str">
        <f ca="1">IFERROR(__xludf.DUMMYFUNCTION("""COMPUTED_VALUE"""),"Бродський  О. Я.")</f>
        <v>Бродський  О. Я.</v>
      </c>
      <c r="PD100" s="19" t="str">
        <f ca="1">IFERROR(__xludf.DUMMYFUNCTION("""COMPUTED_VALUE"""),"За")</f>
        <v>За</v>
      </c>
      <c r="PE100" s="19">
        <f ca="1">IFERROR(__xludf.DUMMYFUNCTION("""COMPUTED_VALUE"""),93)</f>
        <v>93</v>
      </c>
      <c r="PF100" s="19" t="str">
        <f ca="1">IFERROR(__xludf.DUMMYFUNCTION("""COMPUTED_VALUE"""),"Бродський  О. Я.")</f>
        <v>Бродський  О. Я.</v>
      </c>
      <c r="PG100" s="19" t="str">
        <f ca="1">IFERROR(__xludf.DUMMYFUNCTION("""COMPUTED_VALUE"""),"За")</f>
        <v>За</v>
      </c>
      <c r="PH100" s="19">
        <f ca="1">IFERROR(__xludf.DUMMYFUNCTION("""COMPUTED_VALUE"""),93)</f>
        <v>93</v>
      </c>
      <c r="PI100" s="19" t="str">
        <f ca="1">IFERROR(__xludf.DUMMYFUNCTION("""COMPUTED_VALUE"""),"Бродський  О. Я.")</f>
        <v>Бродський  О. Я.</v>
      </c>
      <c r="PJ100" s="19" t="str">
        <f ca="1">IFERROR(__xludf.DUMMYFUNCTION("""COMPUTED_VALUE"""),"За")</f>
        <v>За</v>
      </c>
      <c r="PK100" s="19">
        <f ca="1">IFERROR(__xludf.DUMMYFUNCTION("""COMPUTED_VALUE"""),93)</f>
        <v>93</v>
      </c>
      <c r="PL100" s="19" t="str">
        <f ca="1">IFERROR(__xludf.DUMMYFUNCTION("""COMPUTED_VALUE"""),"Бродський  О. Я.")</f>
        <v>Бродський  О. Я.</v>
      </c>
      <c r="PM100" s="19" t="str">
        <f ca="1">IFERROR(__xludf.DUMMYFUNCTION("""COMPUTED_VALUE"""),"Не голосував")</f>
        <v>Не голосував</v>
      </c>
      <c r="PN100" s="19">
        <f ca="1">IFERROR(__xludf.DUMMYFUNCTION("""COMPUTED_VALUE"""),93)</f>
        <v>93</v>
      </c>
      <c r="PO100" s="19" t="str">
        <f ca="1">IFERROR(__xludf.DUMMYFUNCTION("""COMPUTED_VALUE"""),"Бродський  О. Я.")</f>
        <v>Бродський  О. Я.</v>
      </c>
      <c r="PP100" s="19" t="str">
        <f ca="1">IFERROR(__xludf.DUMMYFUNCTION("""COMPUTED_VALUE"""),"За")</f>
        <v>За</v>
      </c>
      <c r="PQ100" s="19">
        <f ca="1">IFERROR(__xludf.DUMMYFUNCTION("""COMPUTED_VALUE"""),93)</f>
        <v>93</v>
      </c>
      <c r="PR100" s="19" t="str">
        <f ca="1">IFERROR(__xludf.DUMMYFUNCTION("""COMPUTED_VALUE"""),"Бродський  О. Я.")</f>
        <v>Бродський  О. Я.</v>
      </c>
      <c r="PS100" s="19" t="str">
        <f ca="1">IFERROR(__xludf.DUMMYFUNCTION("""COMPUTED_VALUE"""),"За")</f>
        <v>За</v>
      </c>
      <c r="PT100" s="19">
        <f ca="1">IFERROR(__xludf.DUMMYFUNCTION("""COMPUTED_VALUE"""),93)</f>
        <v>93</v>
      </c>
      <c r="PU100" s="19" t="str">
        <f ca="1">IFERROR(__xludf.DUMMYFUNCTION("""COMPUTED_VALUE"""),"Бродський  О. Я.")</f>
        <v>Бродський  О. Я.</v>
      </c>
      <c r="PV100" s="19" t="str">
        <f ca="1">IFERROR(__xludf.DUMMYFUNCTION("""COMPUTED_VALUE"""),"За")</f>
        <v>За</v>
      </c>
      <c r="PW100" s="19">
        <f ca="1">IFERROR(__xludf.DUMMYFUNCTION("""COMPUTED_VALUE"""),93)</f>
        <v>93</v>
      </c>
      <c r="PX100" s="19" t="str">
        <f ca="1">IFERROR(__xludf.DUMMYFUNCTION("""COMPUTED_VALUE"""),"Бродський  О. Я.")</f>
        <v>Бродський  О. Я.</v>
      </c>
      <c r="PY100" s="19" t="str">
        <f ca="1">IFERROR(__xludf.DUMMYFUNCTION("""COMPUTED_VALUE"""),"...")</f>
        <v>...</v>
      </c>
      <c r="PZ100" s="19">
        <f ca="1">IFERROR(__xludf.DUMMYFUNCTION("""COMPUTED_VALUE"""),93)</f>
        <v>93</v>
      </c>
      <c r="QA100" s="19" t="str">
        <f ca="1">IFERROR(__xludf.DUMMYFUNCTION("""COMPUTED_VALUE"""),"Бродський  О. Я.")</f>
        <v>Бродський  О. Я.</v>
      </c>
      <c r="QB100" s="19" t="str">
        <f ca="1">IFERROR(__xludf.DUMMYFUNCTION("""COMPUTED_VALUE"""),"...")</f>
        <v>...</v>
      </c>
      <c r="QC100" s="19">
        <f ca="1">IFERROR(__xludf.DUMMYFUNCTION("""COMPUTED_VALUE"""),93)</f>
        <v>93</v>
      </c>
      <c r="QD100" s="19" t="str">
        <f ca="1">IFERROR(__xludf.DUMMYFUNCTION("""COMPUTED_VALUE"""),"Бродський  О. Я.")</f>
        <v>Бродський  О. Я.</v>
      </c>
      <c r="QE100" s="19" t="str">
        <f ca="1">IFERROR(__xludf.DUMMYFUNCTION("""COMPUTED_VALUE"""),"...")</f>
        <v>...</v>
      </c>
      <c r="QF100" s="19">
        <f ca="1">IFERROR(__xludf.DUMMYFUNCTION("""COMPUTED_VALUE"""),93)</f>
        <v>93</v>
      </c>
      <c r="QG100" s="19" t="str">
        <f ca="1">IFERROR(__xludf.DUMMYFUNCTION("""COMPUTED_VALUE"""),"Бродський  О. Я.")</f>
        <v>Бродський  О. Я.</v>
      </c>
      <c r="QH100" s="19" t="str">
        <f ca="1">IFERROR(__xludf.DUMMYFUNCTION("""COMPUTED_VALUE"""),"...")</f>
        <v>...</v>
      </c>
      <c r="QI100" s="19">
        <f ca="1">IFERROR(__xludf.DUMMYFUNCTION("""COMPUTED_VALUE"""),93)</f>
        <v>93</v>
      </c>
      <c r="QJ100" s="19" t="str">
        <f ca="1">IFERROR(__xludf.DUMMYFUNCTION("""COMPUTED_VALUE"""),"Бродський  О. Я.")</f>
        <v>Бродський  О. Я.</v>
      </c>
      <c r="QK100" s="19" t="str">
        <f ca="1">IFERROR(__xludf.DUMMYFUNCTION("""COMPUTED_VALUE"""),"...")</f>
        <v>...</v>
      </c>
    </row>
    <row r="101" spans="1:453" ht="12.75">
      <c r="A101" s="17">
        <f ca="1">IFERROR(__xludf.DUMMYFUNCTION("""COMPUTED_VALUE"""),79)</f>
        <v>79</v>
      </c>
      <c r="B101" s="17" t="str">
        <f ca="1">IFERROR(__xludf.DUMMYFUNCTION("""COMPUTED_VALUE"""),"Галайчук  І. В.")</f>
        <v>Галайчук  І. В.</v>
      </c>
      <c r="C101" s="19" t="str">
        <f ca="1">IFERROR(__xludf.DUMMYFUNCTION("""COMPUTED_VALUE"""),"За")</f>
        <v>За</v>
      </c>
      <c r="D101" s="19">
        <f ca="1">IFERROR(__xludf.DUMMYFUNCTION("""COMPUTED_VALUE"""),79)</f>
        <v>79</v>
      </c>
      <c r="E101" s="19" t="str">
        <f ca="1">IFERROR(__xludf.DUMMYFUNCTION("""COMPUTED_VALUE"""),"Галайчук  І. В.")</f>
        <v>Галайчук  І. В.</v>
      </c>
      <c r="F101" s="19" t="str">
        <f ca="1">IFERROR(__xludf.DUMMYFUNCTION("""COMPUTED_VALUE"""),"За")</f>
        <v>За</v>
      </c>
      <c r="G101" s="19">
        <f ca="1">IFERROR(__xludf.DUMMYFUNCTION("""COMPUTED_VALUE"""),79)</f>
        <v>79</v>
      </c>
      <c r="H101" s="19" t="str">
        <f ca="1">IFERROR(__xludf.DUMMYFUNCTION("""COMPUTED_VALUE"""),"Галайчук  І. В.")</f>
        <v>Галайчук  І. В.</v>
      </c>
      <c r="I101" s="19" t="str">
        <f ca="1">IFERROR(__xludf.DUMMYFUNCTION("""COMPUTED_VALUE"""),"За")</f>
        <v>За</v>
      </c>
      <c r="J101" s="19">
        <f ca="1">IFERROR(__xludf.DUMMYFUNCTION("""COMPUTED_VALUE"""),79)</f>
        <v>79</v>
      </c>
      <c r="K101" s="19" t="str">
        <f ca="1">IFERROR(__xludf.DUMMYFUNCTION("""COMPUTED_VALUE"""),"Галайчук  І. В.")</f>
        <v>Галайчук  І. В.</v>
      </c>
      <c r="L101" s="19" t="str">
        <f ca="1">IFERROR(__xludf.DUMMYFUNCTION("""COMPUTED_VALUE"""),"За")</f>
        <v>За</v>
      </c>
      <c r="M101" s="19">
        <f ca="1">IFERROR(__xludf.DUMMYFUNCTION("""COMPUTED_VALUE"""),79)</f>
        <v>79</v>
      </c>
      <c r="N101" s="19" t="str">
        <f ca="1">IFERROR(__xludf.DUMMYFUNCTION("""COMPUTED_VALUE"""),"Галайчук  І. В.")</f>
        <v>Галайчук  І. В.</v>
      </c>
      <c r="O101" s="19" t="str">
        <f ca="1">IFERROR(__xludf.DUMMYFUNCTION("""COMPUTED_VALUE"""),"За")</f>
        <v>За</v>
      </c>
      <c r="P101" s="19">
        <f ca="1">IFERROR(__xludf.DUMMYFUNCTION("""COMPUTED_VALUE"""),79)</f>
        <v>79</v>
      </c>
      <c r="Q101" s="19" t="str">
        <f ca="1">IFERROR(__xludf.DUMMYFUNCTION("""COMPUTED_VALUE"""),"Галайчук  І. В.")</f>
        <v>Галайчук  І. В.</v>
      </c>
      <c r="R101" s="19" t="str">
        <f ca="1">IFERROR(__xludf.DUMMYFUNCTION("""COMPUTED_VALUE"""),"За")</f>
        <v>За</v>
      </c>
      <c r="S101" s="19">
        <f ca="1">IFERROR(__xludf.DUMMYFUNCTION("""COMPUTED_VALUE"""),79)</f>
        <v>79</v>
      </c>
      <c r="T101" s="19" t="str">
        <f ca="1">IFERROR(__xludf.DUMMYFUNCTION("""COMPUTED_VALUE"""),"Галайчук  І. В.")</f>
        <v>Галайчук  І. В.</v>
      </c>
      <c r="U101" s="19" t="str">
        <f ca="1">IFERROR(__xludf.DUMMYFUNCTION("""COMPUTED_VALUE"""),"За")</f>
        <v>За</v>
      </c>
      <c r="V101" s="19">
        <f ca="1">IFERROR(__xludf.DUMMYFUNCTION("""COMPUTED_VALUE"""),79)</f>
        <v>79</v>
      </c>
      <c r="W101" s="19" t="str">
        <f ca="1">IFERROR(__xludf.DUMMYFUNCTION("""COMPUTED_VALUE"""),"Галайчук  І. В.")</f>
        <v>Галайчук  І. В.</v>
      </c>
      <c r="X101" s="19" t="str">
        <f ca="1">IFERROR(__xludf.DUMMYFUNCTION("""COMPUTED_VALUE"""),"За")</f>
        <v>За</v>
      </c>
      <c r="Y101" s="19">
        <f ca="1">IFERROR(__xludf.DUMMYFUNCTION("""COMPUTED_VALUE"""),79)</f>
        <v>79</v>
      </c>
      <c r="Z101" s="19" t="str">
        <f ca="1">IFERROR(__xludf.DUMMYFUNCTION("""COMPUTED_VALUE"""),"Галайчук  І. В.")</f>
        <v>Галайчук  І. В.</v>
      </c>
      <c r="AA101" s="19" t="str">
        <f ca="1">IFERROR(__xludf.DUMMYFUNCTION("""COMPUTED_VALUE"""),"За")</f>
        <v>За</v>
      </c>
      <c r="AB101" s="19">
        <f ca="1">IFERROR(__xludf.DUMMYFUNCTION("""COMPUTED_VALUE"""),79)</f>
        <v>79</v>
      </c>
      <c r="AC101" s="19" t="str">
        <f ca="1">IFERROR(__xludf.DUMMYFUNCTION("""COMPUTED_VALUE"""),"Галайчук  І. В.")</f>
        <v>Галайчук  І. В.</v>
      </c>
      <c r="AD101" s="19" t="str">
        <f ca="1">IFERROR(__xludf.DUMMYFUNCTION("""COMPUTED_VALUE"""),"За")</f>
        <v>За</v>
      </c>
      <c r="AE101" s="19">
        <f ca="1">IFERROR(__xludf.DUMMYFUNCTION("""COMPUTED_VALUE"""),79)</f>
        <v>79</v>
      </c>
      <c r="AF101" s="19" t="str">
        <f ca="1">IFERROR(__xludf.DUMMYFUNCTION("""COMPUTED_VALUE"""),"Галайчук  І. В.")</f>
        <v>Галайчук  І. В.</v>
      </c>
      <c r="AG101" s="19" t="str">
        <f ca="1">IFERROR(__xludf.DUMMYFUNCTION("""COMPUTED_VALUE"""),"Не голосував")</f>
        <v>Не голосував</v>
      </c>
      <c r="AH101" s="19">
        <f ca="1">IFERROR(__xludf.DUMMYFUNCTION("""COMPUTED_VALUE"""),79)</f>
        <v>79</v>
      </c>
      <c r="AI101" s="19" t="str">
        <f ca="1">IFERROR(__xludf.DUMMYFUNCTION("""COMPUTED_VALUE"""),"Галайчук  І. В.")</f>
        <v>Галайчук  І. В.</v>
      </c>
      <c r="AJ101" s="19" t="str">
        <f ca="1">IFERROR(__xludf.DUMMYFUNCTION("""COMPUTED_VALUE"""),"За")</f>
        <v>За</v>
      </c>
      <c r="AK101" s="19">
        <f ca="1">IFERROR(__xludf.DUMMYFUNCTION("""COMPUTED_VALUE"""),79)</f>
        <v>79</v>
      </c>
      <c r="AL101" s="19" t="str">
        <f ca="1">IFERROR(__xludf.DUMMYFUNCTION("""COMPUTED_VALUE"""),"Галайчук  І. В.")</f>
        <v>Галайчук  І. В.</v>
      </c>
      <c r="AM101" s="19" t="str">
        <f ca="1">IFERROR(__xludf.DUMMYFUNCTION("""COMPUTED_VALUE"""),"За")</f>
        <v>За</v>
      </c>
      <c r="AN101" s="19">
        <f ca="1">IFERROR(__xludf.DUMMYFUNCTION("""COMPUTED_VALUE"""),79)</f>
        <v>79</v>
      </c>
      <c r="AO101" s="19" t="str">
        <f ca="1">IFERROR(__xludf.DUMMYFUNCTION("""COMPUTED_VALUE"""),"Галайчук  І. В.")</f>
        <v>Галайчук  І. В.</v>
      </c>
      <c r="AP101" s="19" t="str">
        <f ca="1">IFERROR(__xludf.DUMMYFUNCTION("""COMPUTED_VALUE"""),"За")</f>
        <v>За</v>
      </c>
      <c r="AQ101" s="19">
        <f ca="1">IFERROR(__xludf.DUMMYFUNCTION("""COMPUTED_VALUE"""),79)</f>
        <v>79</v>
      </c>
      <c r="AR101" s="19" t="str">
        <f ca="1">IFERROR(__xludf.DUMMYFUNCTION("""COMPUTED_VALUE"""),"Галайчук  І. В.")</f>
        <v>Галайчук  І. В.</v>
      </c>
      <c r="AS101" s="19" t="str">
        <f ca="1">IFERROR(__xludf.DUMMYFUNCTION("""COMPUTED_VALUE"""),"За")</f>
        <v>За</v>
      </c>
      <c r="AT101" s="19">
        <f ca="1">IFERROR(__xludf.DUMMYFUNCTION("""COMPUTED_VALUE"""),79)</f>
        <v>79</v>
      </c>
      <c r="AU101" s="19" t="str">
        <f ca="1">IFERROR(__xludf.DUMMYFUNCTION("""COMPUTED_VALUE"""),"Галайчук  І. В.")</f>
        <v>Галайчук  І. В.</v>
      </c>
      <c r="AV101" s="19" t="str">
        <f ca="1">IFERROR(__xludf.DUMMYFUNCTION("""COMPUTED_VALUE"""),"За")</f>
        <v>За</v>
      </c>
      <c r="AW101" s="19">
        <f ca="1">IFERROR(__xludf.DUMMYFUNCTION("""COMPUTED_VALUE"""),79)</f>
        <v>79</v>
      </c>
      <c r="AX101" s="19" t="str">
        <f ca="1">IFERROR(__xludf.DUMMYFUNCTION("""COMPUTED_VALUE"""),"Галайчук  І. В.")</f>
        <v>Галайчук  І. В.</v>
      </c>
      <c r="AY101" s="19" t="str">
        <f ca="1">IFERROR(__xludf.DUMMYFUNCTION("""COMPUTED_VALUE"""),"Не голосував")</f>
        <v>Не голосував</v>
      </c>
      <c r="AZ101" s="19">
        <f ca="1">IFERROR(__xludf.DUMMYFUNCTION("""COMPUTED_VALUE"""),79)</f>
        <v>79</v>
      </c>
      <c r="BA101" s="19" t="str">
        <f ca="1">IFERROR(__xludf.DUMMYFUNCTION("""COMPUTED_VALUE"""),"Галайчук  І. В.")</f>
        <v>Галайчук  І. В.</v>
      </c>
      <c r="BB101" s="19" t="str">
        <f ca="1">IFERROR(__xludf.DUMMYFUNCTION("""COMPUTED_VALUE"""),"...")</f>
        <v>...</v>
      </c>
      <c r="BC101" s="19">
        <f ca="1">IFERROR(__xludf.DUMMYFUNCTION("""COMPUTED_VALUE"""),79)</f>
        <v>79</v>
      </c>
      <c r="BD101" s="19" t="str">
        <f ca="1">IFERROR(__xludf.DUMMYFUNCTION("""COMPUTED_VALUE"""),"Галайчук  І. В.")</f>
        <v>Галайчук  І. В.</v>
      </c>
      <c r="BE101" s="19" t="str">
        <f ca="1">IFERROR(__xludf.DUMMYFUNCTION("""COMPUTED_VALUE"""),"...")</f>
        <v>...</v>
      </c>
      <c r="BF101" s="19">
        <f ca="1">IFERROR(__xludf.DUMMYFUNCTION("""COMPUTED_VALUE"""),79)</f>
        <v>79</v>
      </c>
      <c r="BG101" s="19" t="str">
        <f ca="1">IFERROR(__xludf.DUMMYFUNCTION("""COMPUTED_VALUE"""),"Галайчук  І. В.")</f>
        <v>Галайчук  І. В.</v>
      </c>
      <c r="BH101" s="19" t="str">
        <f ca="1">IFERROR(__xludf.DUMMYFUNCTION("""COMPUTED_VALUE"""),"...")</f>
        <v>...</v>
      </c>
      <c r="BI101" s="19">
        <f ca="1">IFERROR(__xludf.DUMMYFUNCTION("""COMPUTED_VALUE"""),79)</f>
        <v>79</v>
      </c>
      <c r="BJ101" s="19" t="str">
        <f ca="1">IFERROR(__xludf.DUMMYFUNCTION("""COMPUTED_VALUE"""),"Галайчук  І. В.")</f>
        <v>Галайчук  І. В.</v>
      </c>
      <c r="BK101" s="19" t="str">
        <f ca="1">IFERROR(__xludf.DUMMYFUNCTION("""COMPUTED_VALUE"""),"...")</f>
        <v>...</v>
      </c>
      <c r="BL101" s="19">
        <f ca="1">IFERROR(__xludf.DUMMYFUNCTION("""COMPUTED_VALUE"""),79)</f>
        <v>79</v>
      </c>
      <c r="BM101" s="19" t="str">
        <f ca="1">IFERROR(__xludf.DUMMYFUNCTION("""COMPUTED_VALUE"""),"Галайчук  І. В.")</f>
        <v>Галайчук  І. В.</v>
      </c>
      <c r="BN101" s="19" t="str">
        <f ca="1">IFERROR(__xludf.DUMMYFUNCTION("""COMPUTED_VALUE"""),"...")</f>
        <v>...</v>
      </c>
      <c r="BO101" s="19">
        <f ca="1">IFERROR(__xludf.DUMMYFUNCTION("""COMPUTED_VALUE"""),79)</f>
        <v>79</v>
      </c>
      <c r="BP101" s="19" t="str">
        <f ca="1">IFERROR(__xludf.DUMMYFUNCTION("""COMPUTED_VALUE"""),"Галайчук  І. В.")</f>
        <v>Галайчук  І. В.</v>
      </c>
      <c r="BQ101" s="19" t="str">
        <f ca="1">IFERROR(__xludf.DUMMYFUNCTION("""COMPUTED_VALUE"""),"...")</f>
        <v>...</v>
      </c>
      <c r="BR101" s="19">
        <f ca="1">IFERROR(__xludf.DUMMYFUNCTION("""COMPUTED_VALUE"""),79)</f>
        <v>79</v>
      </c>
      <c r="BS101" s="19" t="str">
        <f ca="1">IFERROR(__xludf.DUMMYFUNCTION("""COMPUTED_VALUE"""),"Галайчук  І. В.")</f>
        <v>Галайчук  І. В.</v>
      </c>
      <c r="BT101" s="19" t="str">
        <f ca="1">IFERROR(__xludf.DUMMYFUNCTION("""COMPUTED_VALUE"""),"За")</f>
        <v>За</v>
      </c>
      <c r="BU101" s="19">
        <f ca="1">IFERROR(__xludf.DUMMYFUNCTION("""COMPUTED_VALUE"""),79)</f>
        <v>79</v>
      </c>
      <c r="BV101" s="19" t="str">
        <f ca="1">IFERROR(__xludf.DUMMYFUNCTION("""COMPUTED_VALUE"""),"Галайчук  І. В.")</f>
        <v>Галайчук  І. В.</v>
      </c>
      <c r="BW101" s="19" t="str">
        <f ca="1">IFERROR(__xludf.DUMMYFUNCTION("""COMPUTED_VALUE"""),"За")</f>
        <v>За</v>
      </c>
      <c r="BX101" s="19">
        <f ca="1">IFERROR(__xludf.DUMMYFUNCTION("""COMPUTED_VALUE"""),79)</f>
        <v>79</v>
      </c>
      <c r="BY101" s="19" t="str">
        <f ca="1">IFERROR(__xludf.DUMMYFUNCTION("""COMPUTED_VALUE"""),"Галайчук  І. В.")</f>
        <v>Галайчук  І. В.</v>
      </c>
      <c r="BZ101" s="19" t="str">
        <f ca="1">IFERROR(__xludf.DUMMYFUNCTION("""COMPUTED_VALUE"""),"За")</f>
        <v>За</v>
      </c>
      <c r="CA101" s="19">
        <f ca="1">IFERROR(__xludf.DUMMYFUNCTION("""COMPUTED_VALUE"""),79)</f>
        <v>79</v>
      </c>
      <c r="CB101" s="19" t="str">
        <f ca="1">IFERROR(__xludf.DUMMYFUNCTION("""COMPUTED_VALUE"""),"Галайчук  І. В.")</f>
        <v>Галайчук  І. В.</v>
      </c>
      <c r="CC101" s="19" t="str">
        <f ca="1">IFERROR(__xludf.DUMMYFUNCTION("""COMPUTED_VALUE"""),"За")</f>
        <v>За</v>
      </c>
      <c r="CD101" s="19">
        <f ca="1">IFERROR(__xludf.DUMMYFUNCTION("""COMPUTED_VALUE"""),79)</f>
        <v>79</v>
      </c>
      <c r="CE101" s="19" t="str">
        <f ca="1">IFERROR(__xludf.DUMMYFUNCTION("""COMPUTED_VALUE"""),"Галайчук  І. В.")</f>
        <v>Галайчук  І. В.</v>
      </c>
      <c r="CF101" s="19" t="str">
        <f ca="1">IFERROR(__xludf.DUMMYFUNCTION("""COMPUTED_VALUE"""),"За")</f>
        <v>За</v>
      </c>
      <c r="CG101" s="19">
        <f ca="1">IFERROR(__xludf.DUMMYFUNCTION("""COMPUTED_VALUE"""),79)</f>
        <v>79</v>
      </c>
      <c r="CH101" s="19" t="str">
        <f ca="1">IFERROR(__xludf.DUMMYFUNCTION("""COMPUTED_VALUE"""),"Галайчук  І. В.")</f>
        <v>Галайчук  І. В.</v>
      </c>
      <c r="CI101" s="19" t="str">
        <f ca="1">IFERROR(__xludf.DUMMYFUNCTION("""COMPUTED_VALUE"""),"За")</f>
        <v>За</v>
      </c>
      <c r="CJ101" s="19">
        <f ca="1">IFERROR(__xludf.DUMMYFUNCTION("""COMPUTED_VALUE"""),79)</f>
        <v>79</v>
      </c>
      <c r="CK101" s="19" t="str">
        <f ca="1">IFERROR(__xludf.DUMMYFUNCTION("""COMPUTED_VALUE"""),"Галайчук  І. В.")</f>
        <v>Галайчук  І. В.</v>
      </c>
      <c r="CL101" s="19" t="str">
        <f ca="1">IFERROR(__xludf.DUMMYFUNCTION("""COMPUTED_VALUE"""),"За")</f>
        <v>За</v>
      </c>
      <c r="CM101" s="19">
        <f ca="1">IFERROR(__xludf.DUMMYFUNCTION("""COMPUTED_VALUE"""),79)</f>
        <v>79</v>
      </c>
      <c r="CN101" s="19" t="str">
        <f ca="1">IFERROR(__xludf.DUMMYFUNCTION("""COMPUTED_VALUE"""),"Галайчук  І. В.")</f>
        <v>Галайчук  І. В.</v>
      </c>
      <c r="CO101" s="19" t="str">
        <f ca="1">IFERROR(__xludf.DUMMYFUNCTION("""COMPUTED_VALUE"""),"...")</f>
        <v>...</v>
      </c>
      <c r="CP101" s="19">
        <f ca="1">IFERROR(__xludf.DUMMYFUNCTION("""COMPUTED_VALUE"""),79)</f>
        <v>79</v>
      </c>
      <c r="CQ101" s="19" t="str">
        <f ca="1">IFERROR(__xludf.DUMMYFUNCTION("""COMPUTED_VALUE"""),"Галайчук  І. В.")</f>
        <v>Галайчук  І. В.</v>
      </c>
      <c r="CR101" s="19" t="str">
        <f ca="1">IFERROR(__xludf.DUMMYFUNCTION("""COMPUTED_VALUE"""),"За")</f>
        <v>За</v>
      </c>
      <c r="CS101" s="19">
        <f ca="1">IFERROR(__xludf.DUMMYFUNCTION("""COMPUTED_VALUE"""),79)</f>
        <v>79</v>
      </c>
      <c r="CT101" s="19" t="str">
        <f ca="1">IFERROR(__xludf.DUMMYFUNCTION("""COMPUTED_VALUE"""),"Галайчук  І. В.")</f>
        <v>Галайчук  І. В.</v>
      </c>
      <c r="CU101" s="19" t="str">
        <f ca="1">IFERROR(__xludf.DUMMYFUNCTION("""COMPUTED_VALUE"""),"За")</f>
        <v>За</v>
      </c>
      <c r="CV101" s="19">
        <f ca="1">IFERROR(__xludf.DUMMYFUNCTION("""COMPUTED_VALUE"""),79)</f>
        <v>79</v>
      </c>
      <c r="CW101" s="19" t="str">
        <f ca="1">IFERROR(__xludf.DUMMYFUNCTION("""COMPUTED_VALUE"""),"Галайчук  І. В.")</f>
        <v>Галайчук  І. В.</v>
      </c>
      <c r="CX101" s="19" t="str">
        <f ca="1">IFERROR(__xludf.DUMMYFUNCTION("""COMPUTED_VALUE"""),"За")</f>
        <v>За</v>
      </c>
      <c r="CY101" s="19">
        <f ca="1">IFERROR(__xludf.DUMMYFUNCTION("""COMPUTED_VALUE"""),79)</f>
        <v>79</v>
      </c>
      <c r="CZ101" s="19" t="str">
        <f ca="1">IFERROR(__xludf.DUMMYFUNCTION("""COMPUTED_VALUE"""),"Галайчук  І. В.")</f>
        <v>Галайчук  І. В.</v>
      </c>
      <c r="DA101" s="19" t="str">
        <f ca="1">IFERROR(__xludf.DUMMYFUNCTION("""COMPUTED_VALUE"""),"За")</f>
        <v>За</v>
      </c>
      <c r="DB101" s="19">
        <f ca="1">IFERROR(__xludf.DUMMYFUNCTION("""COMPUTED_VALUE"""),79)</f>
        <v>79</v>
      </c>
      <c r="DC101" s="19" t="str">
        <f ca="1">IFERROR(__xludf.DUMMYFUNCTION("""COMPUTED_VALUE"""),"Галайчук  І. В.")</f>
        <v>Галайчук  І. В.</v>
      </c>
      <c r="DD101" s="19" t="str">
        <f ca="1">IFERROR(__xludf.DUMMYFUNCTION("""COMPUTED_VALUE"""),"За")</f>
        <v>За</v>
      </c>
      <c r="DE101" s="19">
        <f ca="1">IFERROR(__xludf.DUMMYFUNCTION("""COMPUTED_VALUE"""),79)</f>
        <v>79</v>
      </c>
      <c r="DF101" s="19" t="str">
        <f ca="1">IFERROR(__xludf.DUMMYFUNCTION("""COMPUTED_VALUE"""),"Галайчук  І. В.")</f>
        <v>Галайчук  І. В.</v>
      </c>
      <c r="DG101" s="19" t="str">
        <f ca="1">IFERROR(__xludf.DUMMYFUNCTION("""COMPUTED_VALUE"""),"За")</f>
        <v>За</v>
      </c>
      <c r="DH101" s="19">
        <f ca="1">IFERROR(__xludf.DUMMYFUNCTION("""COMPUTED_VALUE"""),79)</f>
        <v>79</v>
      </c>
      <c r="DI101" s="19" t="str">
        <f ca="1">IFERROR(__xludf.DUMMYFUNCTION("""COMPUTED_VALUE"""),"Галайчук  І. В.")</f>
        <v>Галайчук  І. В.</v>
      </c>
      <c r="DJ101" s="19" t="str">
        <f ca="1">IFERROR(__xludf.DUMMYFUNCTION("""COMPUTED_VALUE"""),"За")</f>
        <v>За</v>
      </c>
      <c r="DK101" s="19">
        <f ca="1">IFERROR(__xludf.DUMMYFUNCTION("""COMPUTED_VALUE"""),79)</f>
        <v>79</v>
      </c>
      <c r="DL101" s="19" t="str">
        <f ca="1">IFERROR(__xludf.DUMMYFUNCTION("""COMPUTED_VALUE"""),"Галайчук  І. В.")</f>
        <v>Галайчук  І. В.</v>
      </c>
      <c r="DM101" s="19" t="str">
        <f ca="1">IFERROR(__xludf.DUMMYFUNCTION("""COMPUTED_VALUE"""),"За")</f>
        <v>За</v>
      </c>
      <c r="DN101" s="19">
        <f ca="1">IFERROR(__xludf.DUMMYFUNCTION("""COMPUTED_VALUE"""),79)</f>
        <v>79</v>
      </c>
      <c r="DO101" s="19" t="str">
        <f ca="1">IFERROR(__xludf.DUMMYFUNCTION("""COMPUTED_VALUE"""),"Галайчук  І. В.")</f>
        <v>Галайчук  І. В.</v>
      </c>
      <c r="DP101" s="19" t="str">
        <f ca="1">IFERROR(__xludf.DUMMYFUNCTION("""COMPUTED_VALUE"""),"За")</f>
        <v>За</v>
      </c>
      <c r="DQ101" s="19">
        <f ca="1">IFERROR(__xludf.DUMMYFUNCTION("""COMPUTED_VALUE"""),79)</f>
        <v>79</v>
      </c>
      <c r="DR101" s="19" t="str">
        <f ca="1">IFERROR(__xludf.DUMMYFUNCTION("""COMPUTED_VALUE"""),"Галайчук  І. В.")</f>
        <v>Галайчук  І. В.</v>
      </c>
      <c r="DS101" s="19" t="str">
        <f ca="1">IFERROR(__xludf.DUMMYFUNCTION("""COMPUTED_VALUE"""),"За")</f>
        <v>За</v>
      </c>
      <c r="DT101" s="19">
        <f ca="1">IFERROR(__xludf.DUMMYFUNCTION("""COMPUTED_VALUE"""),79)</f>
        <v>79</v>
      </c>
      <c r="DU101" s="19" t="str">
        <f ca="1">IFERROR(__xludf.DUMMYFUNCTION("""COMPUTED_VALUE"""),"Галайчук  І. В.")</f>
        <v>Галайчук  І. В.</v>
      </c>
      <c r="DV101" s="19" t="str">
        <f ca="1">IFERROR(__xludf.DUMMYFUNCTION("""COMPUTED_VALUE"""),"За")</f>
        <v>За</v>
      </c>
      <c r="DW101" s="19">
        <f ca="1">IFERROR(__xludf.DUMMYFUNCTION("""COMPUTED_VALUE"""),79)</f>
        <v>79</v>
      </c>
      <c r="DX101" s="19" t="str">
        <f ca="1">IFERROR(__xludf.DUMMYFUNCTION("""COMPUTED_VALUE"""),"Галайчук  І. В.")</f>
        <v>Галайчук  І. В.</v>
      </c>
      <c r="DY101" s="19" t="str">
        <f ca="1">IFERROR(__xludf.DUMMYFUNCTION("""COMPUTED_VALUE"""),"За")</f>
        <v>За</v>
      </c>
      <c r="DZ101" s="19">
        <f ca="1">IFERROR(__xludf.DUMMYFUNCTION("""COMPUTED_VALUE"""),79)</f>
        <v>79</v>
      </c>
      <c r="EA101" s="19" t="str">
        <f ca="1">IFERROR(__xludf.DUMMYFUNCTION("""COMPUTED_VALUE"""),"Галайчук  І. В.")</f>
        <v>Галайчук  І. В.</v>
      </c>
      <c r="EB101" s="19" t="str">
        <f ca="1">IFERROR(__xludf.DUMMYFUNCTION("""COMPUTED_VALUE"""),"За")</f>
        <v>За</v>
      </c>
      <c r="EC101" s="19">
        <f ca="1">IFERROR(__xludf.DUMMYFUNCTION("""COMPUTED_VALUE"""),79)</f>
        <v>79</v>
      </c>
      <c r="ED101" s="19" t="str">
        <f ca="1">IFERROR(__xludf.DUMMYFUNCTION("""COMPUTED_VALUE"""),"Галайчук  І. В.")</f>
        <v>Галайчук  І. В.</v>
      </c>
      <c r="EE101" s="19" t="str">
        <f ca="1">IFERROR(__xludf.DUMMYFUNCTION("""COMPUTED_VALUE"""),"За")</f>
        <v>За</v>
      </c>
      <c r="EF101" s="19">
        <f ca="1">IFERROR(__xludf.DUMMYFUNCTION("""COMPUTED_VALUE"""),79)</f>
        <v>79</v>
      </c>
      <c r="EG101" s="19" t="str">
        <f ca="1">IFERROR(__xludf.DUMMYFUNCTION("""COMPUTED_VALUE"""),"Галайчук  І. В.")</f>
        <v>Галайчук  І. В.</v>
      </c>
      <c r="EH101" s="19" t="str">
        <f ca="1">IFERROR(__xludf.DUMMYFUNCTION("""COMPUTED_VALUE"""),"...")</f>
        <v>...</v>
      </c>
      <c r="EI101" s="19">
        <f ca="1">IFERROR(__xludf.DUMMYFUNCTION("""COMPUTED_VALUE"""),79)</f>
        <v>79</v>
      </c>
      <c r="EJ101" s="19" t="str">
        <f ca="1">IFERROR(__xludf.DUMMYFUNCTION("""COMPUTED_VALUE"""),"Галайчук  І. В.")</f>
        <v>Галайчук  І. В.</v>
      </c>
      <c r="EK101" s="19" t="str">
        <f ca="1">IFERROR(__xludf.DUMMYFUNCTION("""COMPUTED_VALUE"""),"...")</f>
        <v>...</v>
      </c>
      <c r="EL101" s="19">
        <f ca="1">IFERROR(__xludf.DUMMYFUNCTION("""COMPUTED_VALUE"""),79)</f>
        <v>79</v>
      </c>
      <c r="EM101" s="19" t="str">
        <f ca="1">IFERROR(__xludf.DUMMYFUNCTION("""COMPUTED_VALUE"""),"Галайчук  І. В.")</f>
        <v>Галайчук  І. В.</v>
      </c>
      <c r="EN101" s="19" t="str">
        <f ca="1">IFERROR(__xludf.DUMMYFUNCTION("""COMPUTED_VALUE"""),"...")</f>
        <v>...</v>
      </c>
      <c r="EO101" s="19">
        <f ca="1">IFERROR(__xludf.DUMMYFUNCTION("""COMPUTED_VALUE"""),79)</f>
        <v>79</v>
      </c>
      <c r="EP101" s="19" t="str">
        <f ca="1">IFERROR(__xludf.DUMMYFUNCTION("""COMPUTED_VALUE"""),"Галайчук  І. В.")</f>
        <v>Галайчук  І. В.</v>
      </c>
      <c r="EQ101" s="19" t="str">
        <f ca="1">IFERROR(__xludf.DUMMYFUNCTION("""COMPUTED_VALUE"""),"...")</f>
        <v>...</v>
      </c>
      <c r="ER101" s="19">
        <f ca="1">IFERROR(__xludf.DUMMYFUNCTION("""COMPUTED_VALUE"""),79)</f>
        <v>79</v>
      </c>
      <c r="ES101" s="19" t="str">
        <f ca="1">IFERROR(__xludf.DUMMYFUNCTION("""COMPUTED_VALUE"""),"Галайчук  І. В.")</f>
        <v>Галайчук  І. В.</v>
      </c>
      <c r="ET101" s="19" t="str">
        <f ca="1">IFERROR(__xludf.DUMMYFUNCTION("""COMPUTED_VALUE"""),"...")</f>
        <v>...</v>
      </c>
      <c r="EU101" s="19">
        <f ca="1">IFERROR(__xludf.DUMMYFUNCTION("""COMPUTED_VALUE"""),79)</f>
        <v>79</v>
      </c>
      <c r="EV101" s="19" t="str">
        <f ca="1">IFERROR(__xludf.DUMMYFUNCTION("""COMPUTED_VALUE"""),"Галайчук  І. В.")</f>
        <v>Галайчук  І. В.</v>
      </c>
      <c r="EW101" s="19" t="str">
        <f ca="1">IFERROR(__xludf.DUMMYFUNCTION("""COMPUTED_VALUE"""),"...")</f>
        <v>...</v>
      </c>
      <c r="EX101" s="19">
        <f ca="1">IFERROR(__xludf.DUMMYFUNCTION("""COMPUTED_VALUE"""),79)</f>
        <v>79</v>
      </c>
      <c r="EY101" s="19" t="str">
        <f ca="1">IFERROR(__xludf.DUMMYFUNCTION("""COMPUTED_VALUE"""),"Галайчук  І. В.")</f>
        <v>Галайчук  І. В.</v>
      </c>
      <c r="EZ101" s="19" t="str">
        <f ca="1">IFERROR(__xludf.DUMMYFUNCTION("""COMPUTED_VALUE"""),"...")</f>
        <v>...</v>
      </c>
      <c r="FA101" s="19">
        <f ca="1">IFERROR(__xludf.DUMMYFUNCTION("""COMPUTED_VALUE"""),79)</f>
        <v>79</v>
      </c>
      <c r="FB101" s="19" t="str">
        <f ca="1">IFERROR(__xludf.DUMMYFUNCTION("""COMPUTED_VALUE"""),"Галайчук  І. В.")</f>
        <v>Галайчук  І. В.</v>
      </c>
      <c r="FC101" s="19" t="str">
        <f ca="1">IFERROR(__xludf.DUMMYFUNCTION("""COMPUTED_VALUE"""),"За")</f>
        <v>За</v>
      </c>
      <c r="FD101" s="19">
        <f ca="1">IFERROR(__xludf.DUMMYFUNCTION("""COMPUTED_VALUE"""),79)</f>
        <v>79</v>
      </c>
      <c r="FE101" s="19" t="str">
        <f ca="1">IFERROR(__xludf.DUMMYFUNCTION("""COMPUTED_VALUE"""),"Галайчук  І. В.")</f>
        <v>Галайчук  І. В.</v>
      </c>
      <c r="FF101" s="19" t="str">
        <f ca="1">IFERROR(__xludf.DUMMYFUNCTION("""COMPUTED_VALUE"""),"За")</f>
        <v>За</v>
      </c>
      <c r="FG101" s="19">
        <f ca="1">IFERROR(__xludf.DUMMYFUNCTION("""COMPUTED_VALUE"""),79)</f>
        <v>79</v>
      </c>
      <c r="FH101" s="19" t="str">
        <f ca="1">IFERROR(__xludf.DUMMYFUNCTION("""COMPUTED_VALUE"""),"Галайчук  І. В.")</f>
        <v>Галайчук  І. В.</v>
      </c>
      <c r="FI101" s="19" t="str">
        <f ca="1">IFERROR(__xludf.DUMMYFUNCTION("""COMPUTED_VALUE"""),"За")</f>
        <v>За</v>
      </c>
      <c r="FJ101" s="19">
        <f ca="1">IFERROR(__xludf.DUMMYFUNCTION("""COMPUTED_VALUE"""),79)</f>
        <v>79</v>
      </c>
      <c r="FK101" s="19" t="str">
        <f ca="1">IFERROR(__xludf.DUMMYFUNCTION("""COMPUTED_VALUE"""),"Галайчук  І. В.")</f>
        <v>Галайчук  І. В.</v>
      </c>
      <c r="FL101" s="19" t="str">
        <f ca="1">IFERROR(__xludf.DUMMYFUNCTION("""COMPUTED_VALUE"""),"За")</f>
        <v>За</v>
      </c>
      <c r="FM101" s="19">
        <f ca="1">IFERROR(__xludf.DUMMYFUNCTION("""COMPUTED_VALUE"""),79)</f>
        <v>79</v>
      </c>
      <c r="FN101" s="19" t="str">
        <f ca="1">IFERROR(__xludf.DUMMYFUNCTION("""COMPUTED_VALUE"""),"Галайчук  І. В.")</f>
        <v>Галайчук  І. В.</v>
      </c>
      <c r="FO101" s="19" t="str">
        <f ca="1">IFERROR(__xludf.DUMMYFUNCTION("""COMPUTED_VALUE"""),"За")</f>
        <v>За</v>
      </c>
      <c r="FP101" s="19">
        <f ca="1">IFERROR(__xludf.DUMMYFUNCTION("""COMPUTED_VALUE"""),79)</f>
        <v>79</v>
      </c>
      <c r="FQ101" s="19" t="str">
        <f ca="1">IFERROR(__xludf.DUMMYFUNCTION("""COMPUTED_VALUE"""),"Галайчук  І. В.")</f>
        <v>Галайчук  І. В.</v>
      </c>
      <c r="FR101" s="19" t="str">
        <f ca="1">IFERROR(__xludf.DUMMYFUNCTION("""COMPUTED_VALUE"""),"Не голосував")</f>
        <v>Не голосував</v>
      </c>
      <c r="FS101" s="19">
        <f ca="1">IFERROR(__xludf.DUMMYFUNCTION("""COMPUTED_VALUE"""),79)</f>
        <v>79</v>
      </c>
      <c r="FT101" s="19" t="str">
        <f ca="1">IFERROR(__xludf.DUMMYFUNCTION("""COMPUTED_VALUE"""),"Галайчук  І. В.")</f>
        <v>Галайчук  І. В.</v>
      </c>
      <c r="FU101" s="19" t="str">
        <f ca="1">IFERROR(__xludf.DUMMYFUNCTION("""COMPUTED_VALUE"""),"...")</f>
        <v>...</v>
      </c>
      <c r="FV101" s="19">
        <f ca="1">IFERROR(__xludf.DUMMYFUNCTION("""COMPUTED_VALUE"""),79)</f>
        <v>79</v>
      </c>
      <c r="FW101" s="19" t="str">
        <f ca="1">IFERROR(__xludf.DUMMYFUNCTION("""COMPUTED_VALUE"""),"Галайчук  І. В.")</f>
        <v>Галайчук  І. В.</v>
      </c>
      <c r="FX101" s="19" t="str">
        <f ca="1">IFERROR(__xludf.DUMMYFUNCTION("""COMPUTED_VALUE"""),"За")</f>
        <v>За</v>
      </c>
      <c r="FY101" s="19">
        <f ca="1">IFERROR(__xludf.DUMMYFUNCTION("""COMPUTED_VALUE"""),79)</f>
        <v>79</v>
      </c>
      <c r="FZ101" s="19" t="str">
        <f ca="1">IFERROR(__xludf.DUMMYFUNCTION("""COMPUTED_VALUE"""),"Галайчук  І. В.")</f>
        <v>Галайчук  І. В.</v>
      </c>
      <c r="GA101" s="19" t="str">
        <f ca="1">IFERROR(__xludf.DUMMYFUNCTION("""COMPUTED_VALUE"""),"За")</f>
        <v>За</v>
      </c>
      <c r="GB101" s="19">
        <f ca="1">IFERROR(__xludf.DUMMYFUNCTION("""COMPUTED_VALUE"""),79)</f>
        <v>79</v>
      </c>
      <c r="GC101" s="19" t="str">
        <f ca="1">IFERROR(__xludf.DUMMYFUNCTION("""COMPUTED_VALUE"""),"Галайчук  І. В.")</f>
        <v>Галайчук  І. В.</v>
      </c>
      <c r="GD101" s="19" t="str">
        <f ca="1">IFERROR(__xludf.DUMMYFUNCTION("""COMPUTED_VALUE"""),"За")</f>
        <v>За</v>
      </c>
      <c r="GE101" s="19">
        <f ca="1">IFERROR(__xludf.DUMMYFUNCTION("""COMPUTED_VALUE"""),79)</f>
        <v>79</v>
      </c>
      <c r="GF101" s="19" t="str">
        <f ca="1">IFERROR(__xludf.DUMMYFUNCTION("""COMPUTED_VALUE"""),"Галайчук  І. В.")</f>
        <v>Галайчук  І. В.</v>
      </c>
      <c r="GG101" s="19" t="str">
        <f ca="1">IFERROR(__xludf.DUMMYFUNCTION("""COMPUTED_VALUE"""),"За")</f>
        <v>За</v>
      </c>
      <c r="GH101" s="19">
        <f ca="1">IFERROR(__xludf.DUMMYFUNCTION("""COMPUTED_VALUE"""),79)</f>
        <v>79</v>
      </c>
      <c r="GI101" s="19" t="str">
        <f ca="1">IFERROR(__xludf.DUMMYFUNCTION("""COMPUTED_VALUE"""),"Галайчук  І. В.")</f>
        <v>Галайчук  І. В.</v>
      </c>
      <c r="GJ101" s="19" t="str">
        <f ca="1">IFERROR(__xludf.DUMMYFUNCTION("""COMPUTED_VALUE"""),"За")</f>
        <v>За</v>
      </c>
      <c r="GK101" s="19">
        <f ca="1">IFERROR(__xludf.DUMMYFUNCTION("""COMPUTED_VALUE"""),79)</f>
        <v>79</v>
      </c>
      <c r="GL101" s="19" t="str">
        <f ca="1">IFERROR(__xludf.DUMMYFUNCTION("""COMPUTED_VALUE"""),"Галайчук  І. В.")</f>
        <v>Галайчук  І. В.</v>
      </c>
      <c r="GM101" s="19" t="str">
        <f ca="1">IFERROR(__xludf.DUMMYFUNCTION("""COMPUTED_VALUE"""),"За")</f>
        <v>За</v>
      </c>
      <c r="GN101" s="19">
        <f ca="1">IFERROR(__xludf.DUMMYFUNCTION("""COMPUTED_VALUE"""),79)</f>
        <v>79</v>
      </c>
      <c r="GO101" s="19" t="str">
        <f ca="1">IFERROR(__xludf.DUMMYFUNCTION("""COMPUTED_VALUE"""),"Галайчук  І. В.")</f>
        <v>Галайчук  І. В.</v>
      </c>
      <c r="GP101" s="19" t="str">
        <f ca="1">IFERROR(__xludf.DUMMYFUNCTION("""COMPUTED_VALUE"""),"Не голосував")</f>
        <v>Не голосував</v>
      </c>
      <c r="GQ101" s="19">
        <f ca="1">IFERROR(__xludf.DUMMYFUNCTION("""COMPUTED_VALUE"""),79)</f>
        <v>79</v>
      </c>
      <c r="GR101" s="19" t="str">
        <f ca="1">IFERROR(__xludf.DUMMYFUNCTION("""COMPUTED_VALUE"""),"Галайчук  І. В.")</f>
        <v>Галайчук  І. В.</v>
      </c>
      <c r="GS101" s="19" t="str">
        <f ca="1">IFERROR(__xludf.DUMMYFUNCTION("""COMPUTED_VALUE"""),"За")</f>
        <v>За</v>
      </c>
      <c r="GT101" s="19">
        <f ca="1">IFERROR(__xludf.DUMMYFUNCTION("""COMPUTED_VALUE"""),79)</f>
        <v>79</v>
      </c>
      <c r="GU101" s="19" t="str">
        <f ca="1">IFERROR(__xludf.DUMMYFUNCTION("""COMPUTED_VALUE"""),"Галайчук  І. В.")</f>
        <v>Галайчук  І. В.</v>
      </c>
      <c r="GV101" s="19" t="str">
        <f ca="1">IFERROR(__xludf.DUMMYFUNCTION("""COMPUTED_VALUE"""),"Не голосував")</f>
        <v>Не голосував</v>
      </c>
      <c r="GW101" s="19">
        <f ca="1">IFERROR(__xludf.DUMMYFUNCTION("""COMPUTED_VALUE"""),79)</f>
        <v>79</v>
      </c>
      <c r="GX101" s="19" t="str">
        <f ca="1">IFERROR(__xludf.DUMMYFUNCTION("""COMPUTED_VALUE"""),"Галайчук  І. В.")</f>
        <v>Галайчук  І. В.</v>
      </c>
      <c r="GY101" s="19" t="str">
        <f ca="1">IFERROR(__xludf.DUMMYFUNCTION("""COMPUTED_VALUE"""),"За")</f>
        <v>За</v>
      </c>
      <c r="GZ101" s="19">
        <f ca="1">IFERROR(__xludf.DUMMYFUNCTION("""COMPUTED_VALUE"""),79)</f>
        <v>79</v>
      </c>
      <c r="HA101" s="19" t="str">
        <f ca="1">IFERROR(__xludf.DUMMYFUNCTION("""COMPUTED_VALUE"""),"Галайчук  І. В.")</f>
        <v>Галайчук  І. В.</v>
      </c>
      <c r="HB101" s="19" t="str">
        <f ca="1">IFERROR(__xludf.DUMMYFUNCTION("""COMPUTED_VALUE"""),"За")</f>
        <v>За</v>
      </c>
      <c r="HC101" s="19">
        <f ca="1">IFERROR(__xludf.DUMMYFUNCTION("""COMPUTED_VALUE"""),79)</f>
        <v>79</v>
      </c>
      <c r="HD101" s="19" t="str">
        <f ca="1">IFERROR(__xludf.DUMMYFUNCTION("""COMPUTED_VALUE"""),"Галайчук  І. В.")</f>
        <v>Галайчук  І. В.</v>
      </c>
      <c r="HE101" s="19" t="str">
        <f ca="1">IFERROR(__xludf.DUMMYFUNCTION("""COMPUTED_VALUE"""),"За")</f>
        <v>За</v>
      </c>
      <c r="HF101" s="19">
        <f ca="1">IFERROR(__xludf.DUMMYFUNCTION("""COMPUTED_VALUE"""),79)</f>
        <v>79</v>
      </c>
      <c r="HG101" s="19" t="str">
        <f ca="1">IFERROR(__xludf.DUMMYFUNCTION("""COMPUTED_VALUE"""),"Галайчук  І. В.")</f>
        <v>Галайчук  І. В.</v>
      </c>
      <c r="HH101" s="19" t="str">
        <f ca="1">IFERROR(__xludf.DUMMYFUNCTION("""COMPUTED_VALUE"""),"За")</f>
        <v>За</v>
      </c>
      <c r="HI101" s="19">
        <f ca="1">IFERROR(__xludf.DUMMYFUNCTION("""COMPUTED_VALUE"""),79)</f>
        <v>79</v>
      </c>
      <c r="HJ101" s="19" t="str">
        <f ca="1">IFERROR(__xludf.DUMMYFUNCTION("""COMPUTED_VALUE"""),"Галайчук  І. В.")</f>
        <v>Галайчук  І. В.</v>
      </c>
      <c r="HK101" s="19" t="str">
        <f ca="1">IFERROR(__xludf.DUMMYFUNCTION("""COMPUTED_VALUE"""),"...")</f>
        <v>...</v>
      </c>
      <c r="HL101" s="19">
        <f ca="1">IFERROR(__xludf.DUMMYFUNCTION("""COMPUTED_VALUE"""),79)</f>
        <v>79</v>
      </c>
      <c r="HM101" s="19" t="str">
        <f ca="1">IFERROR(__xludf.DUMMYFUNCTION("""COMPUTED_VALUE"""),"Галайчук  І. В.")</f>
        <v>Галайчук  І. В.</v>
      </c>
      <c r="HN101" s="19" t="str">
        <f ca="1">IFERROR(__xludf.DUMMYFUNCTION("""COMPUTED_VALUE"""),"Не голосував")</f>
        <v>Не голосував</v>
      </c>
      <c r="HO101" s="19">
        <f ca="1">IFERROR(__xludf.DUMMYFUNCTION("""COMPUTED_VALUE"""),79)</f>
        <v>79</v>
      </c>
      <c r="HP101" s="19" t="str">
        <f ca="1">IFERROR(__xludf.DUMMYFUNCTION("""COMPUTED_VALUE"""),"Галайчук  І. В.")</f>
        <v>Галайчук  І. В.</v>
      </c>
      <c r="HQ101" s="19" t="str">
        <f ca="1">IFERROR(__xludf.DUMMYFUNCTION("""COMPUTED_VALUE"""),"За")</f>
        <v>За</v>
      </c>
      <c r="HR101" s="19">
        <f ca="1">IFERROR(__xludf.DUMMYFUNCTION("""COMPUTED_VALUE"""),79)</f>
        <v>79</v>
      </c>
      <c r="HS101" s="19" t="str">
        <f ca="1">IFERROR(__xludf.DUMMYFUNCTION("""COMPUTED_VALUE"""),"Галайчук  І. В.")</f>
        <v>Галайчук  І. В.</v>
      </c>
      <c r="HT101" s="19" t="str">
        <f ca="1">IFERROR(__xludf.DUMMYFUNCTION("""COMPUTED_VALUE"""),"За")</f>
        <v>За</v>
      </c>
      <c r="HU101" s="19">
        <f ca="1">IFERROR(__xludf.DUMMYFUNCTION("""COMPUTED_VALUE"""),79)</f>
        <v>79</v>
      </c>
      <c r="HV101" s="19" t="str">
        <f ca="1">IFERROR(__xludf.DUMMYFUNCTION("""COMPUTED_VALUE"""),"Галайчук  І. В.")</f>
        <v>Галайчук  І. В.</v>
      </c>
      <c r="HW101" s="19" t="str">
        <f ca="1">IFERROR(__xludf.DUMMYFUNCTION("""COMPUTED_VALUE"""),"За")</f>
        <v>За</v>
      </c>
      <c r="HX101" s="19">
        <f ca="1">IFERROR(__xludf.DUMMYFUNCTION("""COMPUTED_VALUE"""),79)</f>
        <v>79</v>
      </c>
      <c r="HY101" s="19" t="str">
        <f ca="1">IFERROR(__xludf.DUMMYFUNCTION("""COMPUTED_VALUE"""),"Галайчук  І. В.")</f>
        <v>Галайчук  І. В.</v>
      </c>
      <c r="HZ101" s="19" t="str">
        <f ca="1">IFERROR(__xludf.DUMMYFUNCTION("""COMPUTED_VALUE"""),"За")</f>
        <v>За</v>
      </c>
      <c r="IA101" s="19">
        <f ca="1">IFERROR(__xludf.DUMMYFUNCTION("""COMPUTED_VALUE"""),79)</f>
        <v>79</v>
      </c>
      <c r="IB101" s="19" t="str">
        <f ca="1">IFERROR(__xludf.DUMMYFUNCTION("""COMPUTED_VALUE"""),"Галайчук  І. В.")</f>
        <v>Галайчук  І. В.</v>
      </c>
      <c r="IC101" s="19" t="str">
        <f ca="1">IFERROR(__xludf.DUMMYFUNCTION("""COMPUTED_VALUE"""),"За")</f>
        <v>За</v>
      </c>
      <c r="ID101" s="19">
        <f ca="1">IFERROR(__xludf.DUMMYFUNCTION("""COMPUTED_VALUE"""),79)</f>
        <v>79</v>
      </c>
      <c r="IE101" s="19" t="str">
        <f ca="1">IFERROR(__xludf.DUMMYFUNCTION("""COMPUTED_VALUE"""),"Галайчук  І. В.")</f>
        <v>Галайчук  І. В.</v>
      </c>
      <c r="IF101" s="19" t="str">
        <f ca="1">IFERROR(__xludf.DUMMYFUNCTION("""COMPUTED_VALUE"""),"За")</f>
        <v>За</v>
      </c>
      <c r="IG101" s="19">
        <f ca="1">IFERROR(__xludf.DUMMYFUNCTION("""COMPUTED_VALUE"""),79)</f>
        <v>79</v>
      </c>
      <c r="IH101" s="19" t="str">
        <f ca="1">IFERROR(__xludf.DUMMYFUNCTION("""COMPUTED_VALUE"""),"Галайчук  І. В.")</f>
        <v>Галайчук  І. В.</v>
      </c>
      <c r="II101" s="19" t="str">
        <f ca="1">IFERROR(__xludf.DUMMYFUNCTION("""COMPUTED_VALUE"""),"За")</f>
        <v>За</v>
      </c>
      <c r="IJ101" s="19">
        <f ca="1">IFERROR(__xludf.DUMMYFUNCTION("""COMPUTED_VALUE"""),79)</f>
        <v>79</v>
      </c>
      <c r="IK101" s="19" t="str">
        <f ca="1">IFERROR(__xludf.DUMMYFUNCTION("""COMPUTED_VALUE"""),"Галайчук  І. В.")</f>
        <v>Галайчук  І. В.</v>
      </c>
      <c r="IL101" s="19" t="str">
        <f ca="1">IFERROR(__xludf.DUMMYFUNCTION("""COMPUTED_VALUE"""),"Не голосував")</f>
        <v>Не голосував</v>
      </c>
      <c r="IM101" s="19">
        <f ca="1">IFERROR(__xludf.DUMMYFUNCTION("""COMPUTED_VALUE"""),79)</f>
        <v>79</v>
      </c>
      <c r="IN101" s="19" t="str">
        <f ca="1">IFERROR(__xludf.DUMMYFUNCTION("""COMPUTED_VALUE"""),"Галайчук  І. В.")</f>
        <v>Галайчук  І. В.</v>
      </c>
      <c r="IO101" s="19" t="str">
        <f ca="1">IFERROR(__xludf.DUMMYFUNCTION("""COMPUTED_VALUE"""),"...")</f>
        <v>...</v>
      </c>
      <c r="IP101" s="19">
        <f ca="1">IFERROR(__xludf.DUMMYFUNCTION("""COMPUTED_VALUE"""),79)</f>
        <v>79</v>
      </c>
      <c r="IQ101" s="19" t="str">
        <f ca="1">IFERROR(__xludf.DUMMYFUNCTION("""COMPUTED_VALUE"""),"Галайчук  І. В.")</f>
        <v>Галайчук  І. В.</v>
      </c>
      <c r="IR101" s="19" t="str">
        <f ca="1">IFERROR(__xludf.DUMMYFUNCTION("""COMPUTED_VALUE"""),"За")</f>
        <v>За</v>
      </c>
      <c r="IS101" s="19">
        <f ca="1">IFERROR(__xludf.DUMMYFUNCTION("""COMPUTED_VALUE"""),79)</f>
        <v>79</v>
      </c>
      <c r="IT101" s="19" t="str">
        <f ca="1">IFERROR(__xludf.DUMMYFUNCTION("""COMPUTED_VALUE"""),"Галайчук  І. В.")</f>
        <v>Галайчук  І. В.</v>
      </c>
      <c r="IU101" s="19" t="str">
        <f ca="1">IFERROR(__xludf.DUMMYFUNCTION("""COMPUTED_VALUE"""),"За")</f>
        <v>За</v>
      </c>
      <c r="IV101" s="19">
        <f ca="1">IFERROR(__xludf.DUMMYFUNCTION("""COMPUTED_VALUE"""),79)</f>
        <v>79</v>
      </c>
      <c r="IW101" s="19" t="str">
        <f ca="1">IFERROR(__xludf.DUMMYFUNCTION("""COMPUTED_VALUE"""),"Галайчук  І. В.")</f>
        <v>Галайчук  І. В.</v>
      </c>
      <c r="IX101" s="19" t="str">
        <f ca="1">IFERROR(__xludf.DUMMYFUNCTION("""COMPUTED_VALUE"""),"За")</f>
        <v>За</v>
      </c>
      <c r="IY101" s="19">
        <f ca="1">IFERROR(__xludf.DUMMYFUNCTION("""COMPUTED_VALUE"""),79)</f>
        <v>79</v>
      </c>
      <c r="IZ101" s="19" t="str">
        <f ca="1">IFERROR(__xludf.DUMMYFUNCTION("""COMPUTED_VALUE"""),"Галайчук  І. В.")</f>
        <v>Галайчук  І. В.</v>
      </c>
      <c r="JA101" s="19" t="str">
        <f ca="1">IFERROR(__xludf.DUMMYFUNCTION("""COMPUTED_VALUE"""),"За")</f>
        <v>За</v>
      </c>
      <c r="JB101" s="19">
        <f ca="1">IFERROR(__xludf.DUMMYFUNCTION("""COMPUTED_VALUE"""),79)</f>
        <v>79</v>
      </c>
      <c r="JC101" s="19" t="str">
        <f ca="1">IFERROR(__xludf.DUMMYFUNCTION("""COMPUTED_VALUE"""),"Галайчук  І. В.")</f>
        <v>Галайчук  І. В.</v>
      </c>
      <c r="JD101" s="19" t="str">
        <f ca="1">IFERROR(__xludf.DUMMYFUNCTION("""COMPUTED_VALUE"""),"За")</f>
        <v>За</v>
      </c>
      <c r="JE101" s="19">
        <f ca="1">IFERROR(__xludf.DUMMYFUNCTION("""COMPUTED_VALUE"""),79)</f>
        <v>79</v>
      </c>
      <c r="JF101" s="19" t="str">
        <f ca="1">IFERROR(__xludf.DUMMYFUNCTION("""COMPUTED_VALUE"""),"Галайчук  І. В.")</f>
        <v>Галайчук  І. В.</v>
      </c>
      <c r="JG101" s="19" t="str">
        <f ca="1">IFERROR(__xludf.DUMMYFUNCTION("""COMPUTED_VALUE"""),"За")</f>
        <v>За</v>
      </c>
      <c r="JH101" s="19">
        <f ca="1">IFERROR(__xludf.DUMMYFUNCTION("""COMPUTED_VALUE"""),79)</f>
        <v>79</v>
      </c>
      <c r="JI101" s="19" t="str">
        <f ca="1">IFERROR(__xludf.DUMMYFUNCTION("""COMPUTED_VALUE"""),"Галайчук  І. В.")</f>
        <v>Галайчук  І. В.</v>
      </c>
      <c r="JJ101" s="19" t="str">
        <f ca="1">IFERROR(__xludf.DUMMYFUNCTION("""COMPUTED_VALUE"""),"За")</f>
        <v>За</v>
      </c>
      <c r="JK101" s="19">
        <f ca="1">IFERROR(__xludf.DUMMYFUNCTION("""COMPUTED_VALUE"""),79)</f>
        <v>79</v>
      </c>
      <c r="JL101" s="19" t="str">
        <f ca="1">IFERROR(__xludf.DUMMYFUNCTION("""COMPUTED_VALUE"""),"Галайчук  І. В.")</f>
        <v>Галайчук  І. В.</v>
      </c>
      <c r="JM101" s="19" t="str">
        <f ca="1">IFERROR(__xludf.DUMMYFUNCTION("""COMPUTED_VALUE"""),"За")</f>
        <v>За</v>
      </c>
      <c r="JN101" s="19">
        <f ca="1">IFERROR(__xludf.DUMMYFUNCTION("""COMPUTED_VALUE"""),79)</f>
        <v>79</v>
      </c>
      <c r="JO101" s="19" t="str">
        <f ca="1">IFERROR(__xludf.DUMMYFUNCTION("""COMPUTED_VALUE"""),"Галайчук  І. В.")</f>
        <v>Галайчук  І. В.</v>
      </c>
      <c r="JP101" s="19" t="str">
        <f ca="1">IFERROR(__xludf.DUMMYFUNCTION("""COMPUTED_VALUE"""),"За")</f>
        <v>За</v>
      </c>
      <c r="JQ101" s="19">
        <f ca="1">IFERROR(__xludf.DUMMYFUNCTION("""COMPUTED_VALUE"""),79)</f>
        <v>79</v>
      </c>
      <c r="JR101" s="19" t="str">
        <f ca="1">IFERROR(__xludf.DUMMYFUNCTION("""COMPUTED_VALUE"""),"Галайчук  І. В.")</f>
        <v>Галайчук  І. В.</v>
      </c>
      <c r="JS101" s="19" t="str">
        <f ca="1">IFERROR(__xludf.DUMMYFUNCTION("""COMPUTED_VALUE"""),"За")</f>
        <v>За</v>
      </c>
      <c r="JT101" s="19">
        <f ca="1">IFERROR(__xludf.DUMMYFUNCTION("""COMPUTED_VALUE"""),79)</f>
        <v>79</v>
      </c>
      <c r="JU101" s="19" t="str">
        <f ca="1">IFERROR(__xludf.DUMMYFUNCTION("""COMPUTED_VALUE"""),"Галайчук  І. В.")</f>
        <v>Галайчук  І. В.</v>
      </c>
      <c r="JV101" s="19" t="str">
        <f ca="1">IFERROR(__xludf.DUMMYFUNCTION("""COMPUTED_VALUE"""),"За")</f>
        <v>За</v>
      </c>
      <c r="JW101" s="19">
        <f ca="1">IFERROR(__xludf.DUMMYFUNCTION("""COMPUTED_VALUE"""),79)</f>
        <v>79</v>
      </c>
      <c r="JX101" s="19" t="str">
        <f ca="1">IFERROR(__xludf.DUMMYFUNCTION("""COMPUTED_VALUE"""),"Галайчук  І. В.")</f>
        <v>Галайчук  І. В.</v>
      </c>
      <c r="JY101" s="19" t="str">
        <f ca="1">IFERROR(__xludf.DUMMYFUNCTION("""COMPUTED_VALUE"""),"За")</f>
        <v>За</v>
      </c>
      <c r="JZ101" s="19">
        <f ca="1">IFERROR(__xludf.DUMMYFUNCTION("""COMPUTED_VALUE"""),79)</f>
        <v>79</v>
      </c>
      <c r="KA101" s="19" t="str">
        <f ca="1">IFERROR(__xludf.DUMMYFUNCTION("""COMPUTED_VALUE"""),"Галайчук  І. В.")</f>
        <v>Галайчук  І. В.</v>
      </c>
      <c r="KB101" s="19" t="str">
        <f ca="1">IFERROR(__xludf.DUMMYFUNCTION("""COMPUTED_VALUE"""),"За")</f>
        <v>За</v>
      </c>
      <c r="KC101" s="19">
        <f ca="1">IFERROR(__xludf.DUMMYFUNCTION("""COMPUTED_VALUE"""),79)</f>
        <v>79</v>
      </c>
      <c r="KD101" s="19" t="str">
        <f ca="1">IFERROR(__xludf.DUMMYFUNCTION("""COMPUTED_VALUE"""),"Галайчук  І. В.")</f>
        <v>Галайчук  І. В.</v>
      </c>
      <c r="KE101" s="19" t="str">
        <f ca="1">IFERROR(__xludf.DUMMYFUNCTION("""COMPUTED_VALUE"""),"За")</f>
        <v>За</v>
      </c>
      <c r="KF101" s="19">
        <f ca="1">IFERROR(__xludf.DUMMYFUNCTION("""COMPUTED_VALUE"""),79)</f>
        <v>79</v>
      </c>
      <c r="KG101" s="19" t="str">
        <f ca="1">IFERROR(__xludf.DUMMYFUNCTION("""COMPUTED_VALUE"""),"Галайчук  І. В.")</f>
        <v>Галайчук  І. В.</v>
      </c>
      <c r="KH101" s="19" t="str">
        <f ca="1">IFERROR(__xludf.DUMMYFUNCTION("""COMPUTED_VALUE"""),"За")</f>
        <v>За</v>
      </c>
      <c r="KI101" s="19">
        <f ca="1">IFERROR(__xludf.DUMMYFUNCTION("""COMPUTED_VALUE"""),79)</f>
        <v>79</v>
      </c>
      <c r="KJ101" s="19" t="str">
        <f ca="1">IFERROR(__xludf.DUMMYFUNCTION("""COMPUTED_VALUE"""),"Галайчук  І. В.")</f>
        <v>Галайчук  І. В.</v>
      </c>
      <c r="KK101" s="19" t="str">
        <f ca="1">IFERROR(__xludf.DUMMYFUNCTION("""COMPUTED_VALUE"""),"За")</f>
        <v>За</v>
      </c>
      <c r="KL101" s="19">
        <f ca="1">IFERROR(__xludf.DUMMYFUNCTION("""COMPUTED_VALUE"""),79)</f>
        <v>79</v>
      </c>
      <c r="KM101" s="19" t="str">
        <f ca="1">IFERROR(__xludf.DUMMYFUNCTION("""COMPUTED_VALUE"""),"Галайчук  І. В.")</f>
        <v>Галайчук  І. В.</v>
      </c>
      <c r="KN101" s="19" t="str">
        <f ca="1">IFERROR(__xludf.DUMMYFUNCTION("""COMPUTED_VALUE"""),"За")</f>
        <v>За</v>
      </c>
      <c r="KO101" s="19">
        <f ca="1">IFERROR(__xludf.DUMMYFUNCTION("""COMPUTED_VALUE"""),79)</f>
        <v>79</v>
      </c>
      <c r="KP101" s="19" t="str">
        <f ca="1">IFERROR(__xludf.DUMMYFUNCTION("""COMPUTED_VALUE"""),"Галайчук  І. В.")</f>
        <v>Галайчук  І. В.</v>
      </c>
      <c r="KQ101" s="19" t="str">
        <f ca="1">IFERROR(__xludf.DUMMYFUNCTION("""COMPUTED_VALUE"""),"Не голосував")</f>
        <v>Не голосував</v>
      </c>
      <c r="KR101" s="19">
        <f ca="1">IFERROR(__xludf.DUMMYFUNCTION("""COMPUTED_VALUE"""),79)</f>
        <v>79</v>
      </c>
      <c r="KS101" s="19" t="str">
        <f ca="1">IFERROR(__xludf.DUMMYFUNCTION("""COMPUTED_VALUE"""),"Галайчук  І. В.")</f>
        <v>Галайчук  І. В.</v>
      </c>
      <c r="KT101" s="19" t="str">
        <f ca="1">IFERROR(__xludf.DUMMYFUNCTION("""COMPUTED_VALUE"""),"Не голосував")</f>
        <v>Не голосував</v>
      </c>
      <c r="KU101" s="19">
        <f ca="1">IFERROR(__xludf.DUMMYFUNCTION("""COMPUTED_VALUE"""),79)</f>
        <v>79</v>
      </c>
      <c r="KV101" s="19" t="str">
        <f ca="1">IFERROR(__xludf.DUMMYFUNCTION("""COMPUTED_VALUE"""),"Галайчук  І. В.")</f>
        <v>Галайчук  І. В.</v>
      </c>
      <c r="KW101" s="19" t="str">
        <f ca="1">IFERROR(__xludf.DUMMYFUNCTION("""COMPUTED_VALUE"""),"Не голосував")</f>
        <v>Не голосував</v>
      </c>
      <c r="KX101" s="19">
        <f ca="1">IFERROR(__xludf.DUMMYFUNCTION("""COMPUTED_VALUE"""),79)</f>
        <v>79</v>
      </c>
      <c r="KY101" s="19" t="str">
        <f ca="1">IFERROR(__xludf.DUMMYFUNCTION("""COMPUTED_VALUE"""),"Галайчук  І. В.")</f>
        <v>Галайчук  І. В.</v>
      </c>
      <c r="KZ101" s="19" t="str">
        <f ca="1">IFERROR(__xludf.DUMMYFUNCTION("""COMPUTED_VALUE"""),"...")</f>
        <v>...</v>
      </c>
      <c r="LA101" s="19">
        <f ca="1">IFERROR(__xludf.DUMMYFUNCTION("""COMPUTED_VALUE"""),79)</f>
        <v>79</v>
      </c>
      <c r="LB101" s="19" t="str">
        <f ca="1">IFERROR(__xludf.DUMMYFUNCTION("""COMPUTED_VALUE"""),"Галайчук  І. В.")</f>
        <v>Галайчук  І. В.</v>
      </c>
      <c r="LC101" s="19" t="str">
        <f ca="1">IFERROR(__xludf.DUMMYFUNCTION("""COMPUTED_VALUE"""),"...")</f>
        <v>...</v>
      </c>
      <c r="LD101" s="19">
        <f ca="1">IFERROR(__xludf.DUMMYFUNCTION("""COMPUTED_VALUE"""),79)</f>
        <v>79</v>
      </c>
      <c r="LE101" s="19" t="str">
        <f ca="1">IFERROR(__xludf.DUMMYFUNCTION("""COMPUTED_VALUE"""),"Галайчук  І. В.")</f>
        <v>Галайчук  І. В.</v>
      </c>
      <c r="LF101" s="19" t="str">
        <f ca="1">IFERROR(__xludf.DUMMYFUNCTION("""COMPUTED_VALUE"""),"За")</f>
        <v>За</v>
      </c>
      <c r="LG101" s="19">
        <f ca="1">IFERROR(__xludf.DUMMYFUNCTION("""COMPUTED_VALUE"""),79)</f>
        <v>79</v>
      </c>
      <c r="LH101" s="19" t="str">
        <f ca="1">IFERROR(__xludf.DUMMYFUNCTION("""COMPUTED_VALUE"""),"Галайчук  І. В.")</f>
        <v>Галайчук  І. В.</v>
      </c>
      <c r="LI101" s="19" t="str">
        <f ca="1">IFERROR(__xludf.DUMMYFUNCTION("""COMPUTED_VALUE"""),"За")</f>
        <v>За</v>
      </c>
      <c r="LJ101" s="19">
        <f ca="1">IFERROR(__xludf.DUMMYFUNCTION("""COMPUTED_VALUE"""),79)</f>
        <v>79</v>
      </c>
      <c r="LK101" s="19" t="str">
        <f ca="1">IFERROR(__xludf.DUMMYFUNCTION("""COMPUTED_VALUE"""),"Галайчук  І. В.")</f>
        <v>Галайчук  І. В.</v>
      </c>
      <c r="LL101" s="19" t="str">
        <f ca="1">IFERROR(__xludf.DUMMYFUNCTION("""COMPUTED_VALUE"""),"За")</f>
        <v>За</v>
      </c>
      <c r="LM101" s="19">
        <f ca="1">IFERROR(__xludf.DUMMYFUNCTION("""COMPUTED_VALUE"""),79)</f>
        <v>79</v>
      </c>
      <c r="LN101" s="19" t="str">
        <f ca="1">IFERROR(__xludf.DUMMYFUNCTION("""COMPUTED_VALUE"""),"Галайчук  І. В.")</f>
        <v>Галайчук  І. В.</v>
      </c>
      <c r="LO101" s="19" t="str">
        <f ca="1">IFERROR(__xludf.DUMMYFUNCTION("""COMPUTED_VALUE"""),"За")</f>
        <v>За</v>
      </c>
      <c r="LP101" s="19">
        <f ca="1">IFERROR(__xludf.DUMMYFUNCTION("""COMPUTED_VALUE"""),79)</f>
        <v>79</v>
      </c>
      <c r="LQ101" s="19" t="str">
        <f ca="1">IFERROR(__xludf.DUMMYFUNCTION("""COMPUTED_VALUE"""),"Галайчук  І. В.")</f>
        <v>Галайчук  І. В.</v>
      </c>
      <c r="LR101" s="19" t="str">
        <f ca="1">IFERROR(__xludf.DUMMYFUNCTION("""COMPUTED_VALUE"""),"За")</f>
        <v>За</v>
      </c>
      <c r="LS101" s="19">
        <f ca="1">IFERROR(__xludf.DUMMYFUNCTION("""COMPUTED_VALUE"""),79)</f>
        <v>79</v>
      </c>
      <c r="LT101" s="19" t="str">
        <f ca="1">IFERROR(__xludf.DUMMYFUNCTION("""COMPUTED_VALUE"""),"Галайчук  І. В.")</f>
        <v>Галайчук  І. В.</v>
      </c>
      <c r="LU101" s="19" t="str">
        <f ca="1">IFERROR(__xludf.DUMMYFUNCTION("""COMPUTED_VALUE"""),"За")</f>
        <v>За</v>
      </c>
      <c r="LV101" s="19">
        <f ca="1">IFERROR(__xludf.DUMMYFUNCTION("""COMPUTED_VALUE"""),79)</f>
        <v>79</v>
      </c>
      <c r="LW101" s="19" t="str">
        <f ca="1">IFERROR(__xludf.DUMMYFUNCTION("""COMPUTED_VALUE"""),"Галайчук  І. В.")</f>
        <v>Галайчук  І. В.</v>
      </c>
      <c r="LX101" s="19" t="str">
        <f ca="1">IFERROR(__xludf.DUMMYFUNCTION("""COMPUTED_VALUE"""),"За")</f>
        <v>За</v>
      </c>
      <c r="LY101" s="19">
        <f ca="1">IFERROR(__xludf.DUMMYFUNCTION("""COMPUTED_VALUE"""),79)</f>
        <v>79</v>
      </c>
      <c r="LZ101" s="19" t="str">
        <f ca="1">IFERROR(__xludf.DUMMYFUNCTION("""COMPUTED_VALUE"""),"Галайчук  І. В.")</f>
        <v>Галайчук  І. В.</v>
      </c>
      <c r="MA101" s="19" t="str">
        <f ca="1">IFERROR(__xludf.DUMMYFUNCTION("""COMPUTED_VALUE"""),"За")</f>
        <v>За</v>
      </c>
      <c r="MB101" s="19">
        <f ca="1">IFERROR(__xludf.DUMMYFUNCTION("""COMPUTED_VALUE"""),79)</f>
        <v>79</v>
      </c>
      <c r="MC101" s="19" t="str">
        <f ca="1">IFERROR(__xludf.DUMMYFUNCTION("""COMPUTED_VALUE"""),"Галайчук  І. В.")</f>
        <v>Галайчук  І. В.</v>
      </c>
      <c r="MD101" s="19" t="str">
        <f ca="1">IFERROR(__xludf.DUMMYFUNCTION("""COMPUTED_VALUE"""),"За")</f>
        <v>За</v>
      </c>
      <c r="ME101" s="19">
        <f ca="1">IFERROR(__xludf.DUMMYFUNCTION("""COMPUTED_VALUE"""),79)</f>
        <v>79</v>
      </c>
      <c r="MF101" s="19" t="str">
        <f ca="1">IFERROR(__xludf.DUMMYFUNCTION("""COMPUTED_VALUE"""),"Галайчук  І. В.")</f>
        <v>Галайчук  І. В.</v>
      </c>
      <c r="MG101" s="19" t="str">
        <f ca="1">IFERROR(__xludf.DUMMYFUNCTION("""COMPUTED_VALUE"""),"За")</f>
        <v>За</v>
      </c>
      <c r="MH101" s="19">
        <f ca="1">IFERROR(__xludf.DUMMYFUNCTION("""COMPUTED_VALUE"""),79)</f>
        <v>79</v>
      </c>
      <c r="MI101" s="19" t="str">
        <f ca="1">IFERROR(__xludf.DUMMYFUNCTION("""COMPUTED_VALUE"""),"Галайчук  І. В.")</f>
        <v>Галайчук  І. В.</v>
      </c>
      <c r="MJ101" s="19" t="str">
        <f ca="1">IFERROR(__xludf.DUMMYFUNCTION("""COMPUTED_VALUE"""),"За")</f>
        <v>За</v>
      </c>
      <c r="MK101" s="19">
        <f ca="1">IFERROR(__xludf.DUMMYFUNCTION("""COMPUTED_VALUE"""),79)</f>
        <v>79</v>
      </c>
      <c r="ML101" s="19" t="str">
        <f ca="1">IFERROR(__xludf.DUMMYFUNCTION("""COMPUTED_VALUE"""),"Галайчук  І. В.")</f>
        <v>Галайчук  І. В.</v>
      </c>
      <c r="MM101" s="19" t="str">
        <f ca="1">IFERROR(__xludf.DUMMYFUNCTION("""COMPUTED_VALUE"""),"За")</f>
        <v>За</v>
      </c>
      <c r="MN101" s="19">
        <f ca="1">IFERROR(__xludf.DUMMYFUNCTION("""COMPUTED_VALUE"""),79)</f>
        <v>79</v>
      </c>
      <c r="MO101" s="19" t="str">
        <f ca="1">IFERROR(__xludf.DUMMYFUNCTION("""COMPUTED_VALUE"""),"Галайчук  І. В.")</f>
        <v>Галайчук  І. В.</v>
      </c>
      <c r="MP101" s="19" t="str">
        <f ca="1">IFERROR(__xludf.DUMMYFUNCTION("""COMPUTED_VALUE"""),"За")</f>
        <v>За</v>
      </c>
      <c r="MQ101" s="19">
        <f ca="1">IFERROR(__xludf.DUMMYFUNCTION("""COMPUTED_VALUE"""),79)</f>
        <v>79</v>
      </c>
      <c r="MR101" s="19" t="str">
        <f ca="1">IFERROR(__xludf.DUMMYFUNCTION("""COMPUTED_VALUE"""),"Галайчук  І. В.")</f>
        <v>Галайчук  І. В.</v>
      </c>
      <c r="MS101" s="19" t="str">
        <f ca="1">IFERROR(__xludf.DUMMYFUNCTION("""COMPUTED_VALUE"""),"За")</f>
        <v>За</v>
      </c>
      <c r="MT101" s="19">
        <f ca="1">IFERROR(__xludf.DUMMYFUNCTION("""COMPUTED_VALUE"""),79)</f>
        <v>79</v>
      </c>
      <c r="MU101" s="19" t="str">
        <f ca="1">IFERROR(__xludf.DUMMYFUNCTION("""COMPUTED_VALUE"""),"Галайчук  І. В.")</f>
        <v>Галайчук  І. В.</v>
      </c>
      <c r="MV101" s="19" t="str">
        <f ca="1">IFERROR(__xludf.DUMMYFUNCTION("""COMPUTED_VALUE"""),"За")</f>
        <v>За</v>
      </c>
      <c r="MW101" s="19">
        <f ca="1">IFERROR(__xludf.DUMMYFUNCTION("""COMPUTED_VALUE"""),79)</f>
        <v>79</v>
      </c>
      <c r="MX101" s="19" t="str">
        <f ca="1">IFERROR(__xludf.DUMMYFUNCTION("""COMPUTED_VALUE"""),"Галайчук  І. В.")</f>
        <v>Галайчук  І. В.</v>
      </c>
      <c r="MY101" s="19" t="str">
        <f ca="1">IFERROR(__xludf.DUMMYFUNCTION("""COMPUTED_VALUE"""),"За")</f>
        <v>За</v>
      </c>
      <c r="MZ101" s="19">
        <f ca="1">IFERROR(__xludf.DUMMYFUNCTION("""COMPUTED_VALUE"""),79)</f>
        <v>79</v>
      </c>
      <c r="NA101" s="19" t="str">
        <f ca="1">IFERROR(__xludf.DUMMYFUNCTION("""COMPUTED_VALUE"""),"Галайчук  І. В.")</f>
        <v>Галайчук  І. В.</v>
      </c>
      <c r="NB101" s="19" t="str">
        <f ca="1">IFERROR(__xludf.DUMMYFUNCTION("""COMPUTED_VALUE"""),"За")</f>
        <v>За</v>
      </c>
      <c r="NC101" s="19">
        <f ca="1">IFERROR(__xludf.DUMMYFUNCTION("""COMPUTED_VALUE"""),79)</f>
        <v>79</v>
      </c>
      <c r="ND101" s="19" t="str">
        <f ca="1">IFERROR(__xludf.DUMMYFUNCTION("""COMPUTED_VALUE"""),"Галайчук  І. В.")</f>
        <v>Галайчук  І. В.</v>
      </c>
      <c r="NE101" s="19" t="str">
        <f ca="1">IFERROR(__xludf.DUMMYFUNCTION("""COMPUTED_VALUE"""),"За")</f>
        <v>За</v>
      </c>
      <c r="NF101" s="19">
        <f ca="1">IFERROR(__xludf.DUMMYFUNCTION("""COMPUTED_VALUE"""),79)</f>
        <v>79</v>
      </c>
      <c r="NG101" s="19" t="str">
        <f ca="1">IFERROR(__xludf.DUMMYFUNCTION("""COMPUTED_VALUE"""),"Галайчук  І. В.")</f>
        <v>Галайчук  І. В.</v>
      </c>
      <c r="NH101" s="19" t="str">
        <f ca="1">IFERROR(__xludf.DUMMYFUNCTION("""COMPUTED_VALUE"""),"За")</f>
        <v>За</v>
      </c>
      <c r="NI101" s="19">
        <f ca="1">IFERROR(__xludf.DUMMYFUNCTION("""COMPUTED_VALUE"""),79)</f>
        <v>79</v>
      </c>
      <c r="NJ101" s="19" t="str">
        <f ca="1">IFERROR(__xludf.DUMMYFUNCTION("""COMPUTED_VALUE"""),"Галайчук  І. В.")</f>
        <v>Галайчук  І. В.</v>
      </c>
      <c r="NK101" s="19" t="str">
        <f ca="1">IFERROR(__xludf.DUMMYFUNCTION("""COMPUTED_VALUE"""),"За")</f>
        <v>За</v>
      </c>
      <c r="NL101" s="19">
        <f ca="1">IFERROR(__xludf.DUMMYFUNCTION("""COMPUTED_VALUE"""),79)</f>
        <v>79</v>
      </c>
      <c r="NM101" s="19" t="str">
        <f ca="1">IFERROR(__xludf.DUMMYFUNCTION("""COMPUTED_VALUE"""),"Галайчук  І. В.")</f>
        <v>Галайчук  І. В.</v>
      </c>
      <c r="NN101" s="19" t="str">
        <f ca="1">IFERROR(__xludf.DUMMYFUNCTION("""COMPUTED_VALUE"""),"За")</f>
        <v>За</v>
      </c>
      <c r="NO101" s="19">
        <f ca="1">IFERROR(__xludf.DUMMYFUNCTION("""COMPUTED_VALUE"""),79)</f>
        <v>79</v>
      </c>
      <c r="NP101" s="19" t="str">
        <f ca="1">IFERROR(__xludf.DUMMYFUNCTION("""COMPUTED_VALUE"""),"Галайчук  І. В.")</f>
        <v>Галайчук  І. В.</v>
      </c>
      <c r="NQ101" s="19" t="str">
        <f ca="1">IFERROR(__xludf.DUMMYFUNCTION("""COMPUTED_VALUE"""),"За")</f>
        <v>За</v>
      </c>
      <c r="NR101" s="19">
        <f ca="1">IFERROR(__xludf.DUMMYFUNCTION("""COMPUTED_VALUE"""),79)</f>
        <v>79</v>
      </c>
      <c r="NS101" s="19" t="str">
        <f ca="1">IFERROR(__xludf.DUMMYFUNCTION("""COMPUTED_VALUE"""),"Галайчук  І. В.")</f>
        <v>Галайчук  І. В.</v>
      </c>
      <c r="NT101" s="19" t="str">
        <f ca="1">IFERROR(__xludf.DUMMYFUNCTION("""COMPUTED_VALUE"""),"Не голосував")</f>
        <v>Не голосував</v>
      </c>
      <c r="NU101" s="19">
        <f ca="1">IFERROR(__xludf.DUMMYFUNCTION("""COMPUTED_VALUE"""),79)</f>
        <v>79</v>
      </c>
      <c r="NV101" s="19" t="str">
        <f ca="1">IFERROR(__xludf.DUMMYFUNCTION("""COMPUTED_VALUE"""),"Галайчук  І. В.")</f>
        <v>Галайчук  І. В.</v>
      </c>
      <c r="NW101" s="19" t="str">
        <f ca="1">IFERROR(__xludf.DUMMYFUNCTION("""COMPUTED_VALUE"""),"...")</f>
        <v>...</v>
      </c>
      <c r="NX101" s="19">
        <f ca="1">IFERROR(__xludf.DUMMYFUNCTION("""COMPUTED_VALUE"""),79)</f>
        <v>79</v>
      </c>
      <c r="NY101" s="19" t="str">
        <f ca="1">IFERROR(__xludf.DUMMYFUNCTION("""COMPUTED_VALUE"""),"Галайчук  І. В.")</f>
        <v>Галайчук  І. В.</v>
      </c>
      <c r="NZ101" s="19" t="str">
        <f ca="1">IFERROR(__xludf.DUMMYFUNCTION("""COMPUTED_VALUE"""),"За")</f>
        <v>За</v>
      </c>
      <c r="OA101" s="19">
        <f ca="1">IFERROR(__xludf.DUMMYFUNCTION("""COMPUTED_VALUE"""),79)</f>
        <v>79</v>
      </c>
      <c r="OB101" s="19" t="str">
        <f ca="1">IFERROR(__xludf.DUMMYFUNCTION("""COMPUTED_VALUE"""),"Галайчук  І. В.")</f>
        <v>Галайчук  І. В.</v>
      </c>
      <c r="OC101" s="19" t="str">
        <f ca="1">IFERROR(__xludf.DUMMYFUNCTION("""COMPUTED_VALUE"""),"За")</f>
        <v>За</v>
      </c>
      <c r="OD101" s="19">
        <f ca="1">IFERROR(__xludf.DUMMYFUNCTION("""COMPUTED_VALUE"""),79)</f>
        <v>79</v>
      </c>
      <c r="OE101" s="19" t="str">
        <f ca="1">IFERROR(__xludf.DUMMYFUNCTION("""COMPUTED_VALUE"""),"Галайчук  І. В.")</f>
        <v>Галайчук  І. В.</v>
      </c>
      <c r="OF101" s="19" t="str">
        <f ca="1">IFERROR(__xludf.DUMMYFUNCTION("""COMPUTED_VALUE"""),"За")</f>
        <v>За</v>
      </c>
      <c r="OG101" s="19">
        <f ca="1">IFERROR(__xludf.DUMMYFUNCTION("""COMPUTED_VALUE"""),79)</f>
        <v>79</v>
      </c>
      <c r="OH101" s="19" t="str">
        <f ca="1">IFERROR(__xludf.DUMMYFUNCTION("""COMPUTED_VALUE"""),"Галайчук  І. В.")</f>
        <v>Галайчук  І. В.</v>
      </c>
      <c r="OI101" s="19" t="str">
        <f ca="1">IFERROR(__xludf.DUMMYFUNCTION("""COMPUTED_VALUE"""),"За")</f>
        <v>За</v>
      </c>
      <c r="OJ101" s="19">
        <f ca="1">IFERROR(__xludf.DUMMYFUNCTION("""COMPUTED_VALUE"""),79)</f>
        <v>79</v>
      </c>
      <c r="OK101" s="19" t="str">
        <f ca="1">IFERROR(__xludf.DUMMYFUNCTION("""COMPUTED_VALUE"""),"Галайчук  І. В.")</f>
        <v>Галайчук  І. В.</v>
      </c>
      <c r="OL101" s="19" t="str">
        <f ca="1">IFERROR(__xludf.DUMMYFUNCTION("""COMPUTED_VALUE"""),"За")</f>
        <v>За</v>
      </c>
      <c r="OM101" s="19">
        <f ca="1">IFERROR(__xludf.DUMMYFUNCTION("""COMPUTED_VALUE"""),79)</f>
        <v>79</v>
      </c>
      <c r="ON101" s="19" t="str">
        <f ca="1">IFERROR(__xludf.DUMMYFUNCTION("""COMPUTED_VALUE"""),"Галайчук  І. В.")</f>
        <v>Галайчук  І. В.</v>
      </c>
      <c r="OO101" s="19" t="str">
        <f ca="1">IFERROR(__xludf.DUMMYFUNCTION("""COMPUTED_VALUE"""),"За")</f>
        <v>За</v>
      </c>
      <c r="OP101" s="19">
        <f ca="1">IFERROR(__xludf.DUMMYFUNCTION("""COMPUTED_VALUE"""),79)</f>
        <v>79</v>
      </c>
      <c r="OQ101" s="19" t="str">
        <f ca="1">IFERROR(__xludf.DUMMYFUNCTION("""COMPUTED_VALUE"""),"Галайчук  І. В.")</f>
        <v>Галайчук  І. В.</v>
      </c>
      <c r="OR101" s="19" t="str">
        <f ca="1">IFERROR(__xludf.DUMMYFUNCTION("""COMPUTED_VALUE"""),"За")</f>
        <v>За</v>
      </c>
      <c r="OS101" s="19">
        <f ca="1">IFERROR(__xludf.DUMMYFUNCTION("""COMPUTED_VALUE"""),79)</f>
        <v>79</v>
      </c>
      <c r="OT101" s="19" t="str">
        <f ca="1">IFERROR(__xludf.DUMMYFUNCTION("""COMPUTED_VALUE"""),"Галайчук  І. В.")</f>
        <v>Галайчук  І. В.</v>
      </c>
      <c r="OU101" s="19" t="str">
        <f ca="1">IFERROR(__xludf.DUMMYFUNCTION("""COMPUTED_VALUE"""),"За")</f>
        <v>За</v>
      </c>
      <c r="OV101" s="19">
        <f ca="1">IFERROR(__xludf.DUMMYFUNCTION("""COMPUTED_VALUE"""),79)</f>
        <v>79</v>
      </c>
      <c r="OW101" s="19" t="str">
        <f ca="1">IFERROR(__xludf.DUMMYFUNCTION("""COMPUTED_VALUE"""),"Галайчук  І. В.")</f>
        <v>Галайчук  І. В.</v>
      </c>
      <c r="OX101" s="19" t="str">
        <f ca="1">IFERROR(__xludf.DUMMYFUNCTION("""COMPUTED_VALUE"""),"За")</f>
        <v>За</v>
      </c>
      <c r="OY101" s="19">
        <f ca="1">IFERROR(__xludf.DUMMYFUNCTION("""COMPUTED_VALUE"""),79)</f>
        <v>79</v>
      </c>
      <c r="OZ101" s="19" t="str">
        <f ca="1">IFERROR(__xludf.DUMMYFUNCTION("""COMPUTED_VALUE"""),"Галайчук  І. В.")</f>
        <v>Галайчук  І. В.</v>
      </c>
      <c r="PA101" s="19" t="str">
        <f ca="1">IFERROR(__xludf.DUMMYFUNCTION("""COMPUTED_VALUE"""),"За")</f>
        <v>За</v>
      </c>
      <c r="PB101" s="19">
        <f ca="1">IFERROR(__xludf.DUMMYFUNCTION("""COMPUTED_VALUE"""),79)</f>
        <v>79</v>
      </c>
      <c r="PC101" s="19" t="str">
        <f ca="1">IFERROR(__xludf.DUMMYFUNCTION("""COMPUTED_VALUE"""),"Галайчук  І. В.")</f>
        <v>Галайчук  І. В.</v>
      </c>
      <c r="PD101" s="19" t="str">
        <f ca="1">IFERROR(__xludf.DUMMYFUNCTION("""COMPUTED_VALUE"""),"За")</f>
        <v>За</v>
      </c>
      <c r="PE101" s="19">
        <f ca="1">IFERROR(__xludf.DUMMYFUNCTION("""COMPUTED_VALUE"""),79)</f>
        <v>79</v>
      </c>
      <c r="PF101" s="19" t="str">
        <f ca="1">IFERROR(__xludf.DUMMYFUNCTION("""COMPUTED_VALUE"""),"Галайчук  І. В.")</f>
        <v>Галайчук  І. В.</v>
      </c>
      <c r="PG101" s="19" t="str">
        <f ca="1">IFERROR(__xludf.DUMMYFUNCTION("""COMPUTED_VALUE"""),"За")</f>
        <v>За</v>
      </c>
      <c r="PH101" s="19">
        <f ca="1">IFERROR(__xludf.DUMMYFUNCTION("""COMPUTED_VALUE"""),79)</f>
        <v>79</v>
      </c>
      <c r="PI101" s="19" t="str">
        <f ca="1">IFERROR(__xludf.DUMMYFUNCTION("""COMPUTED_VALUE"""),"Галайчук  І. В.")</f>
        <v>Галайчук  І. В.</v>
      </c>
      <c r="PJ101" s="19" t="str">
        <f ca="1">IFERROR(__xludf.DUMMYFUNCTION("""COMPUTED_VALUE"""),"За")</f>
        <v>За</v>
      </c>
      <c r="PK101" s="19">
        <f ca="1">IFERROR(__xludf.DUMMYFUNCTION("""COMPUTED_VALUE"""),79)</f>
        <v>79</v>
      </c>
      <c r="PL101" s="19" t="str">
        <f ca="1">IFERROR(__xludf.DUMMYFUNCTION("""COMPUTED_VALUE"""),"Галайчук  І. В.")</f>
        <v>Галайчук  І. В.</v>
      </c>
      <c r="PM101" s="19" t="str">
        <f ca="1">IFERROR(__xludf.DUMMYFUNCTION("""COMPUTED_VALUE"""),"Не голосував")</f>
        <v>Не голосував</v>
      </c>
      <c r="PN101" s="19">
        <f ca="1">IFERROR(__xludf.DUMMYFUNCTION("""COMPUTED_VALUE"""),79)</f>
        <v>79</v>
      </c>
      <c r="PO101" s="19" t="str">
        <f ca="1">IFERROR(__xludf.DUMMYFUNCTION("""COMPUTED_VALUE"""),"Галайчук  І. В.")</f>
        <v>Галайчук  І. В.</v>
      </c>
      <c r="PP101" s="19" t="str">
        <f ca="1">IFERROR(__xludf.DUMMYFUNCTION("""COMPUTED_VALUE"""),"За")</f>
        <v>За</v>
      </c>
      <c r="PQ101" s="19">
        <f ca="1">IFERROR(__xludf.DUMMYFUNCTION("""COMPUTED_VALUE"""),79)</f>
        <v>79</v>
      </c>
      <c r="PR101" s="19" t="str">
        <f ca="1">IFERROR(__xludf.DUMMYFUNCTION("""COMPUTED_VALUE"""),"Галайчук  І. В.")</f>
        <v>Галайчук  І. В.</v>
      </c>
      <c r="PS101" s="19" t="str">
        <f ca="1">IFERROR(__xludf.DUMMYFUNCTION("""COMPUTED_VALUE"""),"За")</f>
        <v>За</v>
      </c>
      <c r="PT101" s="19">
        <f ca="1">IFERROR(__xludf.DUMMYFUNCTION("""COMPUTED_VALUE"""),79)</f>
        <v>79</v>
      </c>
      <c r="PU101" s="19" t="str">
        <f ca="1">IFERROR(__xludf.DUMMYFUNCTION("""COMPUTED_VALUE"""),"Галайчук  І. В.")</f>
        <v>Галайчук  І. В.</v>
      </c>
      <c r="PV101" s="19" t="str">
        <f ca="1">IFERROR(__xludf.DUMMYFUNCTION("""COMPUTED_VALUE"""),"За")</f>
        <v>За</v>
      </c>
      <c r="PW101" s="19">
        <f ca="1">IFERROR(__xludf.DUMMYFUNCTION("""COMPUTED_VALUE"""),79)</f>
        <v>79</v>
      </c>
      <c r="PX101" s="19" t="str">
        <f ca="1">IFERROR(__xludf.DUMMYFUNCTION("""COMPUTED_VALUE"""),"Галайчук  І. В.")</f>
        <v>Галайчук  І. В.</v>
      </c>
      <c r="PY101" s="19" t="str">
        <f ca="1">IFERROR(__xludf.DUMMYFUNCTION("""COMPUTED_VALUE"""),"...")</f>
        <v>...</v>
      </c>
      <c r="PZ101" s="19">
        <f ca="1">IFERROR(__xludf.DUMMYFUNCTION("""COMPUTED_VALUE"""),79)</f>
        <v>79</v>
      </c>
      <c r="QA101" s="19" t="str">
        <f ca="1">IFERROR(__xludf.DUMMYFUNCTION("""COMPUTED_VALUE"""),"Галайчук  І. В.")</f>
        <v>Галайчук  І. В.</v>
      </c>
      <c r="QB101" s="19" t="str">
        <f ca="1">IFERROR(__xludf.DUMMYFUNCTION("""COMPUTED_VALUE"""),"...")</f>
        <v>...</v>
      </c>
      <c r="QC101" s="19">
        <f ca="1">IFERROR(__xludf.DUMMYFUNCTION("""COMPUTED_VALUE"""),79)</f>
        <v>79</v>
      </c>
      <c r="QD101" s="19" t="str">
        <f ca="1">IFERROR(__xludf.DUMMYFUNCTION("""COMPUTED_VALUE"""),"Галайчук  І. В.")</f>
        <v>Галайчук  І. В.</v>
      </c>
      <c r="QE101" s="19" t="str">
        <f ca="1">IFERROR(__xludf.DUMMYFUNCTION("""COMPUTED_VALUE"""),"...")</f>
        <v>...</v>
      </c>
      <c r="QF101" s="19">
        <f ca="1">IFERROR(__xludf.DUMMYFUNCTION("""COMPUTED_VALUE"""),79)</f>
        <v>79</v>
      </c>
      <c r="QG101" s="19" t="str">
        <f ca="1">IFERROR(__xludf.DUMMYFUNCTION("""COMPUTED_VALUE"""),"Галайчук  І. В.")</f>
        <v>Галайчук  І. В.</v>
      </c>
      <c r="QH101" s="19" t="str">
        <f ca="1">IFERROR(__xludf.DUMMYFUNCTION("""COMPUTED_VALUE"""),"...")</f>
        <v>...</v>
      </c>
      <c r="QI101" s="19">
        <f ca="1">IFERROR(__xludf.DUMMYFUNCTION("""COMPUTED_VALUE"""),79)</f>
        <v>79</v>
      </c>
      <c r="QJ101" s="19" t="str">
        <f ca="1">IFERROR(__xludf.DUMMYFUNCTION("""COMPUTED_VALUE"""),"Галайчук  І. В.")</f>
        <v>Галайчук  І. В.</v>
      </c>
      <c r="QK101" s="19" t="str">
        <f ca="1">IFERROR(__xludf.DUMMYFUNCTION("""COMPUTED_VALUE"""),"...")</f>
        <v>...</v>
      </c>
    </row>
    <row r="102" spans="1:453" ht="12.75">
      <c r="A102" s="17">
        <f ca="1">IFERROR(__xludf.DUMMYFUNCTION("""COMPUTED_VALUE"""),13)</f>
        <v>13</v>
      </c>
      <c r="B102" s="17" t="str">
        <f ca="1">IFERROR(__xludf.DUMMYFUNCTION("""COMPUTED_VALUE"""),"Зубко  Ю. Г.")</f>
        <v>Зубко  Ю. Г.</v>
      </c>
      <c r="C102" s="19" t="str">
        <f ca="1">IFERROR(__xludf.DUMMYFUNCTION("""COMPUTED_VALUE"""),"...")</f>
        <v>...</v>
      </c>
      <c r="D102" s="19">
        <f ca="1">IFERROR(__xludf.DUMMYFUNCTION("""COMPUTED_VALUE"""),13)</f>
        <v>13</v>
      </c>
      <c r="E102" s="19" t="str">
        <f ca="1">IFERROR(__xludf.DUMMYFUNCTION("""COMPUTED_VALUE"""),"Зубко  Ю. Г.")</f>
        <v>Зубко  Ю. Г.</v>
      </c>
      <c r="F102" s="19" t="str">
        <f ca="1">IFERROR(__xludf.DUMMYFUNCTION("""COMPUTED_VALUE"""),"...")</f>
        <v>...</v>
      </c>
      <c r="G102" s="19">
        <f ca="1">IFERROR(__xludf.DUMMYFUNCTION("""COMPUTED_VALUE"""),13)</f>
        <v>13</v>
      </c>
      <c r="H102" s="19" t="str">
        <f ca="1">IFERROR(__xludf.DUMMYFUNCTION("""COMPUTED_VALUE"""),"Зубко  Ю. Г.")</f>
        <v>Зубко  Ю. Г.</v>
      </c>
      <c r="I102" s="19" t="str">
        <f ca="1">IFERROR(__xludf.DUMMYFUNCTION("""COMPUTED_VALUE"""),"...")</f>
        <v>...</v>
      </c>
      <c r="J102" s="19">
        <f ca="1">IFERROR(__xludf.DUMMYFUNCTION("""COMPUTED_VALUE"""),13)</f>
        <v>13</v>
      </c>
      <c r="K102" s="19" t="str">
        <f ca="1">IFERROR(__xludf.DUMMYFUNCTION("""COMPUTED_VALUE"""),"Зубко  Ю. Г.")</f>
        <v>Зубко  Ю. Г.</v>
      </c>
      <c r="L102" s="19" t="str">
        <f ca="1">IFERROR(__xludf.DUMMYFUNCTION("""COMPUTED_VALUE"""),"...")</f>
        <v>...</v>
      </c>
      <c r="M102" s="19">
        <f ca="1">IFERROR(__xludf.DUMMYFUNCTION("""COMPUTED_VALUE"""),13)</f>
        <v>13</v>
      </c>
      <c r="N102" s="19" t="str">
        <f ca="1">IFERROR(__xludf.DUMMYFUNCTION("""COMPUTED_VALUE"""),"Зубко  Ю. Г.")</f>
        <v>Зубко  Ю. Г.</v>
      </c>
      <c r="O102" s="19" t="str">
        <f ca="1">IFERROR(__xludf.DUMMYFUNCTION("""COMPUTED_VALUE"""),"...")</f>
        <v>...</v>
      </c>
      <c r="P102" s="19">
        <f ca="1">IFERROR(__xludf.DUMMYFUNCTION("""COMPUTED_VALUE"""),13)</f>
        <v>13</v>
      </c>
      <c r="Q102" s="19" t="str">
        <f ca="1">IFERROR(__xludf.DUMMYFUNCTION("""COMPUTED_VALUE"""),"Зубко  Ю. Г.")</f>
        <v>Зубко  Ю. Г.</v>
      </c>
      <c r="R102" s="19" t="str">
        <f ca="1">IFERROR(__xludf.DUMMYFUNCTION("""COMPUTED_VALUE"""),"...")</f>
        <v>...</v>
      </c>
      <c r="S102" s="19">
        <f ca="1">IFERROR(__xludf.DUMMYFUNCTION("""COMPUTED_VALUE"""),13)</f>
        <v>13</v>
      </c>
      <c r="T102" s="19" t="str">
        <f ca="1">IFERROR(__xludf.DUMMYFUNCTION("""COMPUTED_VALUE"""),"Зубко  Ю. Г.")</f>
        <v>Зубко  Ю. Г.</v>
      </c>
      <c r="U102" s="19" t="str">
        <f ca="1">IFERROR(__xludf.DUMMYFUNCTION("""COMPUTED_VALUE"""),"...")</f>
        <v>...</v>
      </c>
      <c r="V102" s="19">
        <f ca="1">IFERROR(__xludf.DUMMYFUNCTION("""COMPUTED_VALUE"""),13)</f>
        <v>13</v>
      </c>
      <c r="W102" s="19" t="str">
        <f ca="1">IFERROR(__xludf.DUMMYFUNCTION("""COMPUTED_VALUE"""),"Зубко  Ю. Г.")</f>
        <v>Зубко  Ю. Г.</v>
      </c>
      <c r="X102" s="19" t="str">
        <f ca="1">IFERROR(__xludf.DUMMYFUNCTION("""COMPUTED_VALUE"""),"...")</f>
        <v>...</v>
      </c>
      <c r="Y102" s="19">
        <f ca="1">IFERROR(__xludf.DUMMYFUNCTION("""COMPUTED_VALUE"""),13)</f>
        <v>13</v>
      </c>
      <c r="Z102" s="19" t="str">
        <f ca="1">IFERROR(__xludf.DUMMYFUNCTION("""COMPUTED_VALUE"""),"Зубко  Ю. Г.")</f>
        <v>Зубко  Ю. Г.</v>
      </c>
      <c r="AA102" s="19" t="str">
        <f ca="1">IFERROR(__xludf.DUMMYFUNCTION("""COMPUTED_VALUE"""),"...")</f>
        <v>...</v>
      </c>
      <c r="AB102" s="19">
        <f ca="1">IFERROR(__xludf.DUMMYFUNCTION("""COMPUTED_VALUE"""),13)</f>
        <v>13</v>
      </c>
      <c r="AC102" s="19" t="str">
        <f ca="1">IFERROR(__xludf.DUMMYFUNCTION("""COMPUTED_VALUE"""),"Зубко  Ю. Г.")</f>
        <v>Зубко  Ю. Г.</v>
      </c>
      <c r="AD102" s="19" t="str">
        <f ca="1">IFERROR(__xludf.DUMMYFUNCTION("""COMPUTED_VALUE"""),"...")</f>
        <v>...</v>
      </c>
      <c r="AE102" s="19">
        <f ca="1">IFERROR(__xludf.DUMMYFUNCTION("""COMPUTED_VALUE"""),13)</f>
        <v>13</v>
      </c>
      <c r="AF102" s="19" t="str">
        <f ca="1">IFERROR(__xludf.DUMMYFUNCTION("""COMPUTED_VALUE"""),"Зубко  Ю. Г.")</f>
        <v>Зубко  Ю. Г.</v>
      </c>
      <c r="AG102" s="19" t="str">
        <f ca="1">IFERROR(__xludf.DUMMYFUNCTION("""COMPUTED_VALUE"""),"...")</f>
        <v>...</v>
      </c>
      <c r="AH102" s="19">
        <f ca="1">IFERROR(__xludf.DUMMYFUNCTION("""COMPUTED_VALUE"""),13)</f>
        <v>13</v>
      </c>
      <c r="AI102" s="19" t="str">
        <f ca="1">IFERROR(__xludf.DUMMYFUNCTION("""COMPUTED_VALUE"""),"Зубко  Ю. Г.")</f>
        <v>Зубко  Ю. Г.</v>
      </c>
      <c r="AJ102" s="19" t="str">
        <f ca="1">IFERROR(__xludf.DUMMYFUNCTION("""COMPUTED_VALUE"""),"...")</f>
        <v>...</v>
      </c>
      <c r="AK102" s="19">
        <f ca="1">IFERROR(__xludf.DUMMYFUNCTION("""COMPUTED_VALUE"""),13)</f>
        <v>13</v>
      </c>
      <c r="AL102" s="19" t="str">
        <f ca="1">IFERROR(__xludf.DUMMYFUNCTION("""COMPUTED_VALUE"""),"Зубко  Ю. Г.")</f>
        <v>Зубко  Ю. Г.</v>
      </c>
      <c r="AM102" s="19" t="str">
        <f ca="1">IFERROR(__xludf.DUMMYFUNCTION("""COMPUTED_VALUE"""),"Не голосував")</f>
        <v>Не голосував</v>
      </c>
      <c r="AN102" s="19">
        <f ca="1">IFERROR(__xludf.DUMMYFUNCTION("""COMPUTED_VALUE"""),13)</f>
        <v>13</v>
      </c>
      <c r="AO102" s="19" t="str">
        <f ca="1">IFERROR(__xludf.DUMMYFUNCTION("""COMPUTED_VALUE"""),"Зубко  Ю. Г.")</f>
        <v>Зубко  Ю. Г.</v>
      </c>
      <c r="AP102" s="19" t="str">
        <f ca="1">IFERROR(__xludf.DUMMYFUNCTION("""COMPUTED_VALUE"""),"За")</f>
        <v>За</v>
      </c>
      <c r="AQ102" s="19">
        <f ca="1">IFERROR(__xludf.DUMMYFUNCTION("""COMPUTED_VALUE"""),13)</f>
        <v>13</v>
      </c>
      <c r="AR102" s="19" t="str">
        <f ca="1">IFERROR(__xludf.DUMMYFUNCTION("""COMPUTED_VALUE"""),"Зубко  Ю. Г.")</f>
        <v>Зубко  Ю. Г.</v>
      </c>
      <c r="AS102" s="19" t="str">
        <f ca="1">IFERROR(__xludf.DUMMYFUNCTION("""COMPUTED_VALUE"""),"За")</f>
        <v>За</v>
      </c>
      <c r="AT102" s="19">
        <f ca="1">IFERROR(__xludf.DUMMYFUNCTION("""COMPUTED_VALUE"""),13)</f>
        <v>13</v>
      </c>
      <c r="AU102" s="19" t="str">
        <f ca="1">IFERROR(__xludf.DUMMYFUNCTION("""COMPUTED_VALUE"""),"Зубко  Ю. Г.")</f>
        <v>Зубко  Ю. Г.</v>
      </c>
      <c r="AV102" s="19" t="str">
        <f ca="1">IFERROR(__xludf.DUMMYFUNCTION("""COMPUTED_VALUE"""),"За")</f>
        <v>За</v>
      </c>
      <c r="AW102" s="19">
        <f ca="1">IFERROR(__xludf.DUMMYFUNCTION("""COMPUTED_VALUE"""),13)</f>
        <v>13</v>
      </c>
      <c r="AX102" s="19" t="str">
        <f ca="1">IFERROR(__xludf.DUMMYFUNCTION("""COMPUTED_VALUE"""),"Зубко  Ю. Г.")</f>
        <v>Зубко  Ю. Г.</v>
      </c>
      <c r="AY102" s="19" t="str">
        <f ca="1">IFERROR(__xludf.DUMMYFUNCTION("""COMPUTED_VALUE"""),"За")</f>
        <v>За</v>
      </c>
      <c r="AZ102" s="19">
        <f ca="1">IFERROR(__xludf.DUMMYFUNCTION("""COMPUTED_VALUE"""),13)</f>
        <v>13</v>
      </c>
      <c r="BA102" s="19" t="str">
        <f ca="1">IFERROR(__xludf.DUMMYFUNCTION("""COMPUTED_VALUE"""),"Зубко  Ю. Г.")</f>
        <v>Зубко  Ю. Г.</v>
      </c>
      <c r="BB102" s="19" t="str">
        <f ca="1">IFERROR(__xludf.DUMMYFUNCTION("""COMPUTED_VALUE"""),"Не голосував")</f>
        <v>Не голосував</v>
      </c>
      <c r="BC102" s="19">
        <f ca="1">IFERROR(__xludf.DUMMYFUNCTION("""COMPUTED_VALUE"""),13)</f>
        <v>13</v>
      </c>
      <c r="BD102" s="19" t="str">
        <f ca="1">IFERROR(__xludf.DUMMYFUNCTION("""COMPUTED_VALUE"""),"Зубко  Ю. Г.")</f>
        <v>Зубко  Ю. Г.</v>
      </c>
      <c r="BE102" s="19" t="str">
        <f ca="1">IFERROR(__xludf.DUMMYFUNCTION("""COMPUTED_VALUE"""),"За")</f>
        <v>За</v>
      </c>
      <c r="BF102" s="19">
        <f ca="1">IFERROR(__xludf.DUMMYFUNCTION("""COMPUTED_VALUE"""),13)</f>
        <v>13</v>
      </c>
      <c r="BG102" s="19" t="str">
        <f ca="1">IFERROR(__xludf.DUMMYFUNCTION("""COMPUTED_VALUE"""),"Зубко  Ю. Г.")</f>
        <v>Зубко  Ю. Г.</v>
      </c>
      <c r="BH102" s="19" t="str">
        <f ca="1">IFERROR(__xludf.DUMMYFUNCTION("""COMPUTED_VALUE"""),"За")</f>
        <v>За</v>
      </c>
      <c r="BI102" s="19">
        <f ca="1">IFERROR(__xludf.DUMMYFUNCTION("""COMPUTED_VALUE"""),13)</f>
        <v>13</v>
      </c>
      <c r="BJ102" s="19" t="str">
        <f ca="1">IFERROR(__xludf.DUMMYFUNCTION("""COMPUTED_VALUE"""),"Зубко  Ю. Г.")</f>
        <v>Зубко  Ю. Г.</v>
      </c>
      <c r="BK102" s="19" t="str">
        <f ca="1">IFERROR(__xludf.DUMMYFUNCTION("""COMPUTED_VALUE"""),"Не голосував")</f>
        <v>Не голосував</v>
      </c>
      <c r="BL102" s="19">
        <f ca="1">IFERROR(__xludf.DUMMYFUNCTION("""COMPUTED_VALUE"""),13)</f>
        <v>13</v>
      </c>
      <c r="BM102" s="19" t="str">
        <f ca="1">IFERROR(__xludf.DUMMYFUNCTION("""COMPUTED_VALUE"""),"Зубко  Ю. Г.")</f>
        <v>Зубко  Ю. Г.</v>
      </c>
      <c r="BN102" s="19" t="str">
        <f ca="1">IFERROR(__xludf.DUMMYFUNCTION("""COMPUTED_VALUE"""),"Не голосував")</f>
        <v>Не голосував</v>
      </c>
      <c r="BO102" s="19">
        <f ca="1">IFERROR(__xludf.DUMMYFUNCTION("""COMPUTED_VALUE"""),13)</f>
        <v>13</v>
      </c>
      <c r="BP102" s="19" t="str">
        <f ca="1">IFERROR(__xludf.DUMMYFUNCTION("""COMPUTED_VALUE"""),"Зубко  Ю. Г.")</f>
        <v>Зубко  Ю. Г.</v>
      </c>
      <c r="BQ102" s="19" t="str">
        <f ca="1">IFERROR(__xludf.DUMMYFUNCTION("""COMPUTED_VALUE"""),"Не голосував")</f>
        <v>Не голосував</v>
      </c>
      <c r="BR102" s="19">
        <f ca="1">IFERROR(__xludf.DUMMYFUNCTION("""COMPUTED_VALUE"""),13)</f>
        <v>13</v>
      </c>
      <c r="BS102" s="19" t="str">
        <f ca="1">IFERROR(__xludf.DUMMYFUNCTION("""COMPUTED_VALUE"""),"Зубко  Ю. Г.")</f>
        <v>Зубко  Ю. Г.</v>
      </c>
      <c r="BT102" s="19" t="str">
        <f ca="1">IFERROR(__xludf.DUMMYFUNCTION("""COMPUTED_VALUE"""),"Не голосував")</f>
        <v>Не голосував</v>
      </c>
      <c r="BU102" s="19">
        <f ca="1">IFERROR(__xludf.DUMMYFUNCTION("""COMPUTED_VALUE"""),13)</f>
        <v>13</v>
      </c>
      <c r="BV102" s="19" t="str">
        <f ca="1">IFERROR(__xludf.DUMMYFUNCTION("""COMPUTED_VALUE"""),"Зубко  Ю. Г.")</f>
        <v>Зубко  Ю. Г.</v>
      </c>
      <c r="BW102" s="19" t="str">
        <f ca="1">IFERROR(__xludf.DUMMYFUNCTION("""COMPUTED_VALUE"""),"За")</f>
        <v>За</v>
      </c>
      <c r="BX102" s="19">
        <f ca="1">IFERROR(__xludf.DUMMYFUNCTION("""COMPUTED_VALUE"""),13)</f>
        <v>13</v>
      </c>
      <c r="BY102" s="19" t="str">
        <f ca="1">IFERROR(__xludf.DUMMYFUNCTION("""COMPUTED_VALUE"""),"Зубко  Ю. Г.")</f>
        <v>Зубко  Ю. Г.</v>
      </c>
      <c r="BZ102" s="19" t="str">
        <f ca="1">IFERROR(__xludf.DUMMYFUNCTION("""COMPUTED_VALUE"""),"За")</f>
        <v>За</v>
      </c>
      <c r="CA102" s="19">
        <f ca="1">IFERROR(__xludf.DUMMYFUNCTION("""COMPUTED_VALUE"""),13)</f>
        <v>13</v>
      </c>
      <c r="CB102" s="19" t="str">
        <f ca="1">IFERROR(__xludf.DUMMYFUNCTION("""COMPUTED_VALUE"""),"Зубко  Ю. Г.")</f>
        <v>Зубко  Ю. Г.</v>
      </c>
      <c r="CC102" s="19" t="str">
        <f ca="1">IFERROR(__xludf.DUMMYFUNCTION("""COMPUTED_VALUE"""),"За")</f>
        <v>За</v>
      </c>
      <c r="CD102" s="19">
        <f ca="1">IFERROR(__xludf.DUMMYFUNCTION("""COMPUTED_VALUE"""),13)</f>
        <v>13</v>
      </c>
      <c r="CE102" s="19" t="str">
        <f ca="1">IFERROR(__xludf.DUMMYFUNCTION("""COMPUTED_VALUE"""),"Зубко  Ю. Г.")</f>
        <v>Зубко  Ю. Г.</v>
      </c>
      <c r="CF102" s="19" t="str">
        <f ca="1">IFERROR(__xludf.DUMMYFUNCTION("""COMPUTED_VALUE"""),"За")</f>
        <v>За</v>
      </c>
      <c r="CG102" s="19">
        <f ca="1">IFERROR(__xludf.DUMMYFUNCTION("""COMPUTED_VALUE"""),13)</f>
        <v>13</v>
      </c>
      <c r="CH102" s="19" t="str">
        <f ca="1">IFERROR(__xludf.DUMMYFUNCTION("""COMPUTED_VALUE"""),"Зубко  Ю. Г.")</f>
        <v>Зубко  Ю. Г.</v>
      </c>
      <c r="CI102" s="19" t="str">
        <f ca="1">IFERROR(__xludf.DUMMYFUNCTION("""COMPUTED_VALUE"""),"За")</f>
        <v>За</v>
      </c>
      <c r="CJ102" s="19">
        <f ca="1">IFERROR(__xludf.DUMMYFUNCTION("""COMPUTED_VALUE"""),13)</f>
        <v>13</v>
      </c>
      <c r="CK102" s="19" t="str">
        <f ca="1">IFERROR(__xludf.DUMMYFUNCTION("""COMPUTED_VALUE"""),"Зубко  Ю. Г.")</f>
        <v>Зубко  Ю. Г.</v>
      </c>
      <c r="CL102" s="19" t="str">
        <f ca="1">IFERROR(__xludf.DUMMYFUNCTION("""COMPUTED_VALUE"""),"За")</f>
        <v>За</v>
      </c>
      <c r="CM102" s="19">
        <f ca="1">IFERROR(__xludf.DUMMYFUNCTION("""COMPUTED_VALUE"""),13)</f>
        <v>13</v>
      </c>
      <c r="CN102" s="19" t="str">
        <f ca="1">IFERROR(__xludf.DUMMYFUNCTION("""COMPUTED_VALUE"""),"Зубко  Ю. Г.")</f>
        <v>Зубко  Ю. Г.</v>
      </c>
      <c r="CO102" s="19" t="str">
        <f ca="1">IFERROR(__xludf.DUMMYFUNCTION("""COMPUTED_VALUE"""),"Не голосував")</f>
        <v>Не голосував</v>
      </c>
      <c r="CP102" s="19">
        <f ca="1">IFERROR(__xludf.DUMMYFUNCTION("""COMPUTED_VALUE"""),13)</f>
        <v>13</v>
      </c>
      <c r="CQ102" s="19" t="str">
        <f ca="1">IFERROR(__xludf.DUMMYFUNCTION("""COMPUTED_VALUE"""),"Зубко  Ю. Г.")</f>
        <v>Зубко  Ю. Г.</v>
      </c>
      <c r="CR102" s="19" t="str">
        <f ca="1">IFERROR(__xludf.DUMMYFUNCTION("""COMPUTED_VALUE"""),"За")</f>
        <v>За</v>
      </c>
      <c r="CS102" s="19">
        <f ca="1">IFERROR(__xludf.DUMMYFUNCTION("""COMPUTED_VALUE"""),13)</f>
        <v>13</v>
      </c>
      <c r="CT102" s="19" t="str">
        <f ca="1">IFERROR(__xludf.DUMMYFUNCTION("""COMPUTED_VALUE"""),"Зубко  Ю. Г.")</f>
        <v>Зубко  Ю. Г.</v>
      </c>
      <c r="CU102" s="19" t="str">
        <f ca="1">IFERROR(__xludf.DUMMYFUNCTION("""COMPUTED_VALUE"""),"За")</f>
        <v>За</v>
      </c>
      <c r="CV102" s="19">
        <f ca="1">IFERROR(__xludf.DUMMYFUNCTION("""COMPUTED_VALUE"""),13)</f>
        <v>13</v>
      </c>
      <c r="CW102" s="19" t="str">
        <f ca="1">IFERROR(__xludf.DUMMYFUNCTION("""COMPUTED_VALUE"""),"Зубко  Ю. Г.")</f>
        <v>Зубко  Ю. Г.</v>
      </c>
      <c r="CX102" s="19" t="str">
        <f ca="1">IFERROR(__xludf.DUMMYFUNCTION("""COMPUTED_VALUE"""),"За")</f>
        <v>За</v>
      </c>
      <c r="CY102" s="19">
        <f ca="1">IFERROR(__xludf.DUMMYFUNCTION("""COMPUTED_VALUE"""),13)</f>
        <v>13</v>
      </c>
      <c r="CZ102" s="19" t="str">
        <f ca="1">IFERROR(__xludf.DUMMYFUNCTION("""COMPUTED_VALUE"""),"Зубко  Ю. Г.")</f>
        <v>Зубко  Ю. Г.</v>
      </c>
      <c r="DA102" s="19" t="str">
        <f ca="1">IFERROR(__xludf.DUMMYFUNCTION("""COMPUTED_VALUE"""),"За")</f>
        <v>За</v>
      </c>
      <c r="DB102" s="19">
        <f ca="1">IFERROR(__xludf.DUMMYFUNCTION("""COMPUTED_VALUE"""),13)</f>
        <v>13</v>
      </c>
      <c r="DC102" s="19" t="str">
        <f ca="1">IFERROR(__xludf.DUMMYFUNCTION("""COMPUTED_VALUE"""),"Зубко  Ю. Г.")</f>
        <v>Зубко  Ю. Г.</v>
      </c>
      <c r="DD102" s="19" t="str">
        <f ca="1">IFERROR(__xludf.DUMMYFUNCTION("""COMPUTED_VALUE"""),"За")</f>
        <v>За</v>
      </c>
      <c r="DE102" s="19">
        <f ca="1">IFERROR(__xludf.DUMMYFUNCTION("""COMPUTED_VALUE"""),13)</f>
        <v>13</v>
      </c>
      <c r="DF102" s="19" t="str">
        <f ca="1">IFERROR(__xludf.DUMMYFUNCTION("""COMPUTED_VALUE"""),"Зубко  Ю. Г.")</f>
        <v>Зубко  Ю. Г.</v>
      </c>
      <c r="DG102" s="19" t="str">
        <f ca="1">IFERROR(__xludf.DUMMYFUNCTION("""COMPUTED_VALUE"""),"За")</f>
        <v>За</v>
      </c>
      <c r="DH102" s="19">
        <f ca="1">IFERROR(__xludf.DUMMYFUNCTION("""COMPUTED_VALUE"""),13)</f>
        <v>13</v>
      </c>
      <c r="DI102" s="19" t="str">
        <f ca="1">IFERROR(__xludf.DUMMYFUNCTION("""COMPUTED_VALUE"""),"Зубко  Ю. Г.")</f>
        <v>Зубко  Ю. Г.</v>
      </c>
      <c r="DJ102" s="19" t="str">
        <f ca="1">IFERROR(__xludf.DUMMYFUNCTION("""COMPUTED_VALUE"""),"За")</f>
        <v>За</v>
      </c>
      <c r="DK102" s="19">
        <f ca="1">IFERROR(__xludf.DUMMYFUNCTION("""COMPUTED_VALUE"""),13)</f>
        <v>13</v>
      </c>
      <c r="DL102" s="19" t="str">
        <f ca="1">IFERROR(__xludf.DUMMYFUNCTION("""COMPUTED_VALUE"""),"Зубко  Ю. Г.")</f>
        <v>Зубко  Ю. Г.</v>
      </c>
      <c r="DM102" s="19" t="str">
        <f ca="1">IFERROR(__xludf.DUMMYFUNCTION("""COMPUTED_VALUE"""),"За")</f>
        <v>За</v>
      </c>
      <c r="DN102" s="19">
        <f ca="1">IFERROR(__xludf.DUMMYFUNCTION("""COMPUTED_VALUE"""),13)</f>
        <v>13</v>
      </c>
      <c r="DO102" s="19" t="str">
        <f ca="1">IFERROR(__xludf.DUMMYFUNCTION("""COMPUTED_VALUE"""),"Зубко  Ю. Г.")</f>
        <v>Зубко  Ю. Г.</v>
      </c>
      <c r="DP102" s="19" t="str">
        <f ca="1">IFERROR(__xludf.DUMMYFUNCTION("""COMPUTED_VALUE"""),"За")</f>
        <v>За</v>
      </c>
      <c r="DQ102" s="19">
        <f ca="1">IFERROR(__xludf.DUMMYFUNCTION("""COMPUTED_VALUE"""),13)</f>
        <v>13</v>
      </c>
      <c r="DR102" s="19" t="str">
        <f ca="1">IFERROR(__xludf.DUMMYFUNCTION("""COMPUTED_VALUE"""),"Зубко  Ю. Г.")</f>
        <v>Зубко  Ю. Г.</v>
      </c>
      <c r="DS102" s="19" t="str">
        <f ca="1">IFERROR(__xludf.DUMMYFUNCTION("""COMPUTED_VALUE"""),"За")</f>
        <v>За</v>
      </c>
      <c r="DT102" s="19">
        <f ca="1">IFERROR(__xludf.DUMMYFUNCTION("""COMPUTED_VALUE"""),13)</f>
        <v>13</v>
      </c>
      <c r="DU102" s="19" t="str">
        <f ca="1">IFERROR(__xludf.DUMMYFUNCTION("""COMPUTED_VALUE"""),"Зубко  Ю. Г.")</f>
        <v>Зубко  Ю. Г.</v>
      </c>
      <c r="DV102" s="19" t="str">
        <f ca="1">IFERROR(__xludf.DUMMYFUNCTION("""COMPUTED_VALUE"""),"За")</f>
        <v>За</v>
      </c>
      <c r="DW102" s="19">
        <f ca="1">IFERROR(__xludf.DUMMYFUNCTION("""COMPUTED_VALUE"""),13)</f>
        <v>13</v>
      </c>
      <c r="DX102" s="19" t="str">
        <f ca="1">IFERROR(__xludf.DUMMYFUNCTION("""COMPUTED_VALUE"""),"Зубко  Ю. Г.")</f>
        <v>Зубко  Ю. Г.</v>
      </c>
      <c r="DY102" s="19" t="str">
        <f ca="1">IFERROR(__xludf.DUMMYFUNCTION("""COMPUTED_VALUE"""),"За")</f>
        <v>За</v>
      </c>
      <c r="DZ102" s="19">
        <f ca="1">IFERROR(__xludf.DUMMYFUNCTION("""COMPUTED_VALUE"""),13)</f>
        <v>13</v>
      </c>
      <c r="EA102" s="19" t="str">
        <f ca="1">IFERROR(__xludf.DUMMYFUNCTION("""COMPUTED_VALUE"""),"Зубко  Ю. Г.")</f>
        <v>Зубко  Ю. Г.</v>
      </c>
      <c r="EB102" s="19" t="str">
        <f ca="1">IFERROR(__xludf.DUMMYFUNCTION("""COMPUTED_VALUE"""),"За")</f>
        <v>За</v>
      </c>
      <c r="EC102" s="19">
        <f ca="1">IFERROR(__xludf.DUMMYFUNCTION("""COMPUTED_VALUE"""),13)</f>
        <v>13</v>
      </c>
      <c r="ED102" s="19" t="str">
        <f ca="1">IFERROR(__xludf.DUMMYFUNCTION("""COMPUTED_VALUE"""),"Зубко  Ю. Г.")</f>
        <v>Зубко  Ю. Г.</v>
      </c>
      <c r="EE102" s="19" t="str">
        <f ca="1">IFERROR(__xludf.DUMMYFUNCTION("""COMPUTED_VALUE"""),"За")</f>
        <v>За</v>
      </c>
      <c r="EF102" s="19">
        <f ca="1">IFERROR(__xludf.DUMMYFUNCTION("""COMPUTED_VALUE"""),13)</f>
        <v>13</v>
      </c>
      <c r="EG102" s="19" t="str">
        <f ca="1">IFERROR(__xludf.DUMMYFUNCTION("""COMPUTED_VALUE"""),"Зубко  Ю. Г.")</f>
        <v>Зубко  Ю. Г.</v>
      </c>
      <c r="EH102" s="19" t="str">
        <f ca="1">IFERROR(__xludf.DUMMYFUNCTION("""COMPUTED_VALUE"""),"...")</f>
        <v>...</v>
      </c>
      <c r="EI102" s="19">
        <f ca="1">IFERROR(__xludf.DUMMYFUNCTION("""COMPUTED_VALUE"""),13)</f>
        <v>13</v>
      </c>
      <c r="EJ102" s="19" t="str">
        <f ca="1">IFERROR(__xludf.DUMMYFUNCTION("""COMPUTED_VALUE"""),"Зубко  Ю. Г.")</f>
        <v>Зубко  Ю. Г.</v>
      </c>
      <c r="EK102" s="19" t="str">
        <f ca="1">IFERROR(__xludf.DUMMYFUNCTION("""COMPUTED_VALUE"""),"...")</f>
        <v>...</v>
      </c>
      <c r="EL102" s="19">
        <f ca="1">IFERROR(__xludf.DUMMYFUNCTION("""COMPUTED_VALUE"""),13)</f>
        <v>13</v>
      </c>
      <c r="EM102" s="19" t="str">
        <f ca="1">IFERROR(__xludf.DUMMYFUNCTION("""COMPUTED_VALUE"""),"Зубко  Ю. Г.")</f>
        <v>Зубко  Ю. Г.</v>
      </c>
      <c r="EN102" s="19" t="str">
        <f ca="1">IFERROR(__xludf.DUMMYFUNCTION("""COMPUTED_VALUE"""),"...")</f>
        <v>...</v>
      </c>
      <c r="EO102" s="19">
        <f ca="1">IFERROR(__xludf.DUMMYFUNCTION("""COMPUTED_VALUE"""),13)</f>
        <v>13</v>
      </c>
      <c r="EP102" s="19" t="str">
        <f ca="1">IFERROR(__xludf.DUMMYFUNCTION("""COMPUTED_VALUE"""),"Зубко  Ю. Г.")</f>
        <v>Зубко  Ю. Г.</v>
      </c>
      <c r="EQ102" s="19" t="str">
        <f ca="1">IFERROR(__xludf.DUMMYFUNCTION("""COMPUTED_VALUE"""),"...")</f>
        <v>...</v>
      </c>
      <c r="ER102" s="19">
        <f ca="1">IFERROR(__xludf.DUMMYFUNCTION("""COMPUTED_VALUE"""),13)</f>
        <v>13</v>
      </c>
      <c r="ES102" s="19" t="str">
        <f ca="1">IFERROR(__xludf.DUMMYFUNCTION("""COMPUTED_VALUE"""),"Зубко  Ю. Г.")</f>
        <v>Зубко  Ю. Г.</v>
      </c>
      <c r="ET102" s="19" t="str">
        <f ca="1">IFERROR(__xludf.DUMMYFUNCTION("""COMPUTED_VALUE"""),"...")</f>
        <v>...</v>
      </c>
      <c r="EU102" s="19">
        <f ca="1">IFERROR(__xludf.DUMMYFUNCTION("""COMPUTED_VALUE"""),13)</f>
        <v>13</v>
      </c>
      <c r="EV102" s="19" t="str">
        <f ca="1">IFERROR(__xludf.DUMMYFUNCTION("""COMPUTED_VALUE"""),"Зубко  Ю. Г.")</f>
        <v>Зубко  Ю. Г.</v>
      </c>
      <c r="EW102" s="19" t="str">
        <f ca="1">IFERROR(__xludf.DUMMYFUNCTION("""COMPUTED_VALUE"""),"...")</f>
        <v>...</v>
      </c>
      <c r="EX102" s="19">
        <f ca="1">IFERROR(__xludf.DUMMYFUNCTION("""COMPUTED_VALUE"""),13)</f>
        <v>13</v>
      </c>
      <c r="EY102" s="19" t="str">
        <f ca="1">IFERROR(__xludf.DUMMYFUNCTION("""COMPUTED_VALUE"""),"Зубко  Ю. Г.")</f>
        <v>Зубко  Ю. Г.</v>
      </c>
      <c r="EZ102" s="19" t="str">
        <f ca="1">IFERROR(__xludf.DUMMYFUNCTION("""COMPUTED_VALUE"""),"...")</f>
        <v>...</v>
      </c>
      <c r="FA102" s="19">
        <f ca="1">IFERROR(__xludf.DUMMYFUNCTION("""COMPUTED_VALUE"""),13)</f>
        <v>13</v>
      </c>
      <c r="FB102" s="19" t="str">
        <f ca="1">IFERROR(__xludf.DUMMYFUNCTION("""COMPUTED_VALUE"""),"Зубко  Ю. Г.")</f>
        <v>Зубко  Ю. Г.</v>
      </c>
      <c r="FC102" s="19" t="str">
        <f ca="1">IFERROR(__xludf.DUMMYFUNCTION("""COMPUTED_VALUE"""),"За")</f>
        <v>За</v>
      </c>
      <c r="FD102" s="19">
        <f ca="1">IFERROR(__xludf.DUMMYFUNCTION("""COMPUTED_VALUE"""),13)</f>
        <v>13</v>
      </c>
      <c r="FE102" s="19" t="str">
        <f ca="1">IFERROR(__xludf.DUMMYFUNCTION("""COMPUTED_VALUE"""),"Зубко  Ю. Г.")</f>
        <v>Зубко  Ю. Г.</v>
      </c>
      <c r="FF102" s="19" t="str">
        <f ca="1">IFERROR(__xludf.DUMMYFUNCTION("""COMPUTED_VALUE"""),"За")</f>
        <v>За</v>
      </c>
      <c r="FG102" s="19">
        <f ca="1">IFERROR(__xludf.DUMMYFUNCTION("""COMPUTED_VALUE"""),13)</f>
        <v>13</v>
      </c>
      <c r="FH102" s="19" t="str">
        <f ca="1">IFERROR(__xludf.DUMMYFUNCTION("""COMPUTED_VALUE"""),"Зубко  Ю. Г.")</f>
        <v>Зубко  Ю. Г.</v>
      </c>
      <c r="FI102" s="19" t="str">
        <f ca="1">IFERROR(__xludf.DUMMYFUNCTION("""COMPUTED_VALUE"""),"За")</f>
        <v>За</v>
      </c>
      <c r="FJ102" s="19">
        <f ca="1">IFERROR(__xludf.DUMMYFUNCTION("""COMPUTED_VALUE"""),13)</f>
        <v>13</v>
      </c>
      <c r="FK102" s="19" t="str">
        <f ca="1">IFERROR(__xludf.DUMMYFUNCTION("""COMPUTED_VALUE"""),"Зубко  Ю. Г.")</f>
        <v>Зубко  Ю. Г.</v>
      </c>
      <c r="FL102" s="19" t="str">
        <f ca="1">IFERROR(__xludf.DUMMYFUNCTION("""COMPUTED_VALUE"""),"За")</f>
        <v>За</v>
      </c>
      <c r="FM102" s="19">
        <f ca="1">IFERROR(__xludf.DUMMYFUNCTION("""COMPUTED_VALUE"""),13)</f>
        <v>13</v>
      </c>
      <c r="FN102" s="19" t="str">
        <f ca="1">IFERROR(__xludf.DUMMYFUNCTION("""COMPUTED_VALUE"""),"Зубко  Ю. Г.")</f>
        <v>Зубко  Ю. Г.</v>
      </c>
      <c r="FO102" s="19" t="str">
        <f ca="1">IFERROR(__xludf.DUMMYFUNCTION("""COMPUTED_VALUE"""),"За")</f>
        <v>За</v>
      </c>
      <c r="FP102" s="19">
        <f ca="1">IFERROR(__xludf.DUMMYFUNCTION("""COMPUTED_VALUE"""),13)</f>
        <v>13</v>
      </c>
      <c r="FQ102" s="19" t="str">
        <f ca="1">IFERROR(__xludf.DUMMYFUNCTION("""COMPUTED_VALUE"""),"Зубко  Ю. Г.")</f>
        <v>Зубко  Ю. Г.</v>
      </c>
      <c r="FR102" s="19" t="str">
        <f ca="1">IFERROR(__xludf.DUMMYFUNCTION("""COMPUTED_VALUE"""),"...")</f>
        <v>...</v>
      </c>
      <c r="FS102" s="19">
        <f ca="1">IFERROR(__xludf.DUMMYFUNCTION("""COMPUTED_VALUE"""),13)</f>
        <v>13</v>
      </c>
      <c r="FT102" s="19" t="str">
        <f ca="1">IFERROR(__xludf.DUMMYFUNCTION("""COMPUTED_VALUE"""),"Зубко  Ю. Г.")</f>
        <v>Зубко  Ю. Г.</v>
      </c>
      <c r="FU102" s="19" t="str">
        <f ca="1">IFERROR(__xludf.DUMMYFUNCTION("""COMPUTED_VALUE"""),"...")</f>
        <v>...</v>
      </c>
      <c r="FV102" s="19">
        <f ca="1">IFERROR(__xludf.DUMMYFUNCTION("""COMPUTED_VALUE"""),13)</f>
        <v>13</v>
      </c>
      <c r="FW102" s="19" t="str">
        <f ca="1">IFERROR(__xludf.DUMMYFUNCTION("""COMPUTED_VALUE"""),"Зубко  Ю. Г.")</f>
        <v>Зубко  Ю. Г.</v>
      </c>
      <c r="FX102" s="19" t="str">
        <f ca="1">IFERROR(__xludf.DUMMYFUNCTION("""COMPUTED_VALUE"""),"За")</f>
        <v>За</v>
      </c>
      <c r="FY102" s="19">
        <f ca="1">IFERROR(__xludf.DUMMYFUNCTION("""COMPUTED_VALUE"""),13)</f>
        <v>13</v>
      </c>
      <c r="FZ102" s="19" t="str">
        <f ca="1">IFERROR(__xludf.DUMMYFUNCTION("""COMPUTED_VALUE"""),"Зубко  Ю. Г.")</f>
        <v>Зубко  Ю. Г.</v>
      </c>
      <c r="GA102" s="19" t="str">
        <f ca="1">IFERROR(__xludf.DUMMYFUNCTION("""COMPUTED_VALUE"""),"За")</f>
        <v>За</v>
      </c>
      <c r="GB102" s="19">
        <f ca="1">IFERROR(__xludf.DUMMYFUNCTION("""COMPUTED_VALUE"""),13)</f>
        <v>13</v>
      </c>
      <c r="GC102" s="19" t="str">
        <f ca="1">IFERROR(__xludf.DUMMYFUNCTION("""COMPUTED_VALUE"""),"Зубко  Ю. Г.")</f>
        <v>Зубко  Ю. Г.</v>
      </c>
      <c r="GD102" s="19" t="str">
        <f ca="1">IFERROR(__xludf.DUMMYFUNCTION("""COMPUTED_VALUE"""),"За")</f>
        <v>За</v>
      </c>
      <c r="GE102" s="19">
        <f ca="1">IFERROR(__xludf.DUMMYFUNCTION("""COMPUTED_VALUE"""),13)</f>
        <v>13</v>
      </c>
      <c r="GF102" s="19" t="str">
        <f ca="1">IFERROR(__xludf.DUMMYFUNCTION("""COMPUTED_VALUE"""),"Зубко  Ю. Г.")</f>
        <v>Зубко  Ю. Г.</v>
      </c>
      <c r="GG102" s="19" t="str">
        <f ca="1">IFERROR(__xludf.DUMMYFUNCTION("""COMPUTED_VALUE"""),"За")</f>
        <v>За</v>
      </c>
      <c r="GH102" s="19">
        <f ca="1">IFERROR(__xludf.DUMMYFUNCTION("""COMPUTED_VALUE"""),13)</f>
        <v>13</v>
      </c>
      <c r="GI102" s="19" t="str">
        <f ca="1">IFERROR(__xludf.DUMMYFUNCTION("""COMPUTED_VALUE"""),"Зубко  Ю. Г.")</f>
        <v>Зубко  Ю. Г.</v>
      </c>
      <c r="GJ102" s="19" t="str">
        <f ca="1">IFERROR(__xludf.DUMMYFUNCTION("""COMPUTED_VALUE"""),"За")</f>
        <v>За</v>
      </c>
      <c r="GK102" s="19">
        <f ca="1">IFERROR(__xludf.DUMMYFUNCTION("""COMPUTED_VALUE"""),13)</f>
        <v>13</v>
      </c>
      <c r="GL102" s="19" t="str">
        <f ca="1">IFERROR(__xludf.DUMMYFUNCTION("""COMPUTED_VALUE"""),"Зубко  Ю. Г.")</f>
        <v>Зубко  Ю. Г.</v>
      </c>
      <c r="GM102" s="19" t="str">
        <f ca="1">IFERROR(__xludf.DUMMYFUNCTION("""COMPUTED_VALUE"""),"Не голосував")</f>
        <v>Не голосував</v>
      </c>
      <c r="GN102" s="19">
        <f ca="1">IFERROR(__xludf.DUMMYFUNCTION("""COMPUTED_VALUE"""),13)</f>
        <v>13</v>
      </c>
      <c r="GO102" s="19" t="str">
        <f ca="1">IFERROR(__xludf.DUMMYFUNCTION("""COMPUTED_VALUE"""),"Зубко  Ю. Г.")</f>
        <v>Зубко  Ю. Г.</v>
      </c>
      <c r="GP102" s="19" t="str">
        <f ca="1">IFERROR(__xludf.DUMMYFUNCTION("""COMPUTED_VALUE"""),"Не голосував")</f>
        <v>Не голосував</v>
      </c>
      <c r="GQ102" s="19">
        <f ca="1">IFERROR(__xludf.DUMMYFUNCTION("""COMPUTED_VALUE"""),13)</f>
        <v>13</v>
      </c>
      <c r="GR102" s="19" t="str">
        <f ca="1">IFERROR(__xludf.DUMMYFUNCTION("""COMPUTED_VALUE"""),"Зубко  Ю. Г.")</f>
        <v>Зубко  Ю. Г.</v>
      </c>
      <c r="GS102" s="19" t="str">
        <f ca="1">IFERROR(__xludf.DUMMYFUNCTION("""COMPUTED_VALUE"""),"За")</f>
        <v>За</v>
      </c>
      <c r="GT102" s="19">
        <f ca="1">IFERROR(__xludf.DUMMYFUNCTION("""COMPUTED_VALUE"""),13)</f>
        <v>13</v>
      </c>
      <c r="GU102" s="19" t="str">
        <f ca="1">IFERROR(__xludf.DUMMYFUNCTION("""COMPUTED_VALUE"""),"Зубко  Ю. Г.")</f>
        <v>Зубко  Ю. Г.</v>
      </c>
      <c r="GV102" s="19" t="str">
        <f ca="1">IFERROR(__xludf.DUMMYFUNCTION("""COMPUTED_VALUE"""),"Не голосував")</f>
        <v>Не голосував</v>
      </c>
      <c r="GW102" s="19">
        <f ca="1">IFERROR(__xludf.DUMMYFUNCTION("""COMPUTED_VALUE"""),13)</f>
        <v>13</v>
      </c>
      <c r="GX102" s="19" t="str">
        <f ca="1">IFERROR(__xludf.DUMMYFUNCTION("""COMPUTED_VALUE"""),"Зубко  Ю. Г.")</f>
        <v>Зубко  Ю. Г.</v>
      </c>
      <c r="GY102" s="19" t="str">
        <f ca="1">IFERROR(__xludf.DUMMYFUNCTION("""COMPUTED_VALUE"""),"За")</f>
        <v>За</v>
      </c>
      <c r="GZ102" s="19">
        <f ca="1">IFERROR(__xludf.DUMMYFUNCTION("""COMPUTED_VALUE"""),13)</f>
        <v>13</v>
      </c>
      <c r="HA102" s="19" t="str">
        <f ca="1">IFERROR(__xludf.DUMMYFUNCTION("""COMPUTED_VALUE"""),"Зубко  Ю. Г.")</f>
        <v>Зубко  Ю. Г.</v>
      </c>
      <c r="HB102" s="19" t="str">
        <f ca="1">IFERROR(__xludf.DUMMYFUNCTION("""COMPUTED_VALUE"""),"За")</f>
        <v>За</v>
      </c>
      <c r="HC102" s="19">
        <f ca="1">IFERROR(__xludf.DUMMYFUNCTION("""COMPUTED_VALUE"""),13)</f>
        <v>13</v>
      </c>
      <c r="HD102" s="19" t="str">
        <f ca="1">IFERROR(__xludf.DUMMYFUNCTION("""COMPUTED_VALUE"""),"Зубко  Ю. Г.")</f>
        <v>Зубко  Ю. Г.</v>
      </c>
      <c r="HE102" s="19" t="str">
        <f ca="1">IFERROR(__xludf.DUMMYFUNCTION("""COMPUTED_VALUE"""),"За")</f>
        <v>За</v>
      </c>
      <c r="HF102" s="19">
        <f ca="1">IFERROR(__xludf.DUMMYFUNCTION("""COMPUTED_VALUE"""),13)</f>
        <v>13</v>
      </c>
      <c r="HG102" s="19" t="str">
        <f ca="1">IFERROR(__xludf.DUMMYFUNCTION("""COMPUTED_VALUE"""),"Зубко  Ю. Г.")</f>
        <v>Зубко  Ю. Г.</v>
      </c>
      <c r="HH102" s="19" t="str">
        <f ca="1">IFERROR(__xludf.DUMMYFUNCTION("""COMPUTED_VALUE"""),"За")</f>
        <v>За</v>
      </c>
      <c r="HI102" s="19">
        <f ca="1">IFERROR(__xludf.DUMMYFUNCTION("""COMPUTED_VALUE"""),13)</f>
        <v>13</v>
      </c>
      <c r="HJ102" s="19" t="str">
        <f ca="1">IFERROR(__xludf.DUMMYFUNCTION("""COMPUTED_VALUE"""),"Зубко  Ю. Г.")</f>
        <v>Зубко  Ю. Г.</v>
      </c>
      <c r="HK102" s="19" t="str">
        <f ca="1">IFERROR(__xludf.DUMMYFUNCTION("""COMPUTED_VALUE"""),"За")</f>
        <v>За</v>
      </c>
      <c r="HL102" s="19">
        <f ca="1">IFERROR(__xludf.DUMMYFUNCTION("""COMPUTED_VALUE"""),13)</f>
        <v>13</v>
      </c>
      <c r="HM102" s="19" t="str">
        <f ca="1">IFERROR(__xludf.DUMMYFUNCTION("""COMPUTED_VALUE"""),"Зубко  Ю. Г.")</f>
        <v>Зубко  Ю. Г.</v>
      </c>
      <c r="HN102" s="19" t="str">
        <f ca="1">IFERROR(__xludf.DUMMYFUNCTION("""COMPUTED_VALUE"""),"За")</f>
        <v>За</v>
      </c>
      <c r="HO102" s="19">
        <f ca="1">IFERROR(__xludf.DUMMYFUNCTION("""COMPUTED_VALUE"""),13)</f>
        <v>13</v>
      </c>
      <c r="HP102" s="19" t="str">
        <f ca="1">IFERROR(__xludf.DUMMYFUNCTION("""COMPUTED_VALUE"""),"Зубко  Ю. Г.")</f>
        <v>Зубко  Ю. Г.</v>
      </c>
      <c r="HQ102" s="19" t="str">
        <f ca="1">IFERROR(__xludf.DUMMYFUNCTION("""COMPUTED_VALUE"""),"За")</f>
        <v>За</v>
      </c>
      <c r="HR102" s="19">
        <f ca="1">IFERROR(__xludf.DUMMYFUNCTION("""COMPUTED_VALUE"""),13)</f>
        <v>13</v>
      </c>
      <c r="HS102" s="19" t="str">
        <f ca="1">IFERROR(__xludf.DUMMYFUNCTION("""COMPUTED_VALUE"""),"Зубко  Ю. Г.")</f>
        <v>Зубко  Ю. Г.</v>
      </c>
      <c r="HT102" s="19" t="str">
        <f ca="1">IFERROR(__xludf.DUMMYFUNCTION("""COMPUTED_VALUE"""),"За")</f>
        <v>За</v>
      </c>
      <c r="HU102" s="19">
        <f ca="1">IFERROR(__xludf.DUMMYFUNCTION("""COMPUTED_VALUE"""),13)</f>
        <v>13</v>
      </c>
      <c r="HV102" s="19" t="str">
        <f ca="1">IFERROR(__xludf.DUMMYFUNCTION("""COMPUTED_VALUE"""),"Зубко  Ю. Г.")</f>
        <v>Зубко  Ю. Г.</v>
      </c>
      <c r="HW102" s="19" t="str">
        <f ca="1">IFERROR(__xludf.DUMMYFUNCTION("""COMPUTED_VALUE"""),"За")</f>
        <v>За</v>
      </c>
      <c r="HX102" s="19">
        <f ca="1">IFERROR(__xludf.DUMMYFUNCTION("""COMPUTED_VALUE"""),13)</f>
        <v>13</v>
      </c>
      <c r="HY102" s="19" t="str">
        <f ca="1">IFERROR(__xludf.DUMMYFUNCTION("""COMPUTED_VALUE"""),"Зубко  Ю. Г.")</f>
        <v>Зубко  Ю. Г.</v>
      </c>
      <c r="HZ102" s="19" t="str">
        <f ca="1">IFERROR(__xludf.DUMMYFUNCTION("""COMPUTED_VALUE"""),"За")</f>
        <v>За</v>
      </c>
      <c r="IA102" s="19">
        <f ca="1">IFERROR(__xludf.DUMMYFUNCTION("""COMPUTED_VALUE"""),13)</f>
        <v>13</v>
      </c>
      <c r="IB102" s="19" t="str">
        <f ca="1">IFERROR(__xludf.DUMMYFUNCTION("""COMPUTED_VALUE"""),"Зубко  Ю. Г.")</f>
        <v>Зубко  Ю. Г.</v>
      </c>
      <c r="IC102" s="19" t="str">
        <f ca="1">IFERROR(__xludf.DUMMYFUNCTION("""COMPUTED_VALUE"""),"За")</f>
        <v>За</v>
      </c>
      <c r="ID102" s="19">
        <f ca="1">IFERROR(__xludf.DUMMYFUNCTION("""COMPUTED_VALUE"""),13)</f>
        <v>13</v>
      </c>
      <c r="IE102" s="19" t="str">
        <f ca="1">IFERROR(__xludf.DUMMYFUNCTION("""COMPUTED_VALUE"""),"Зубко  Ю. Г.")</f>
        <v>Зубко  Ю. Г.</v>
      </c>
      <c r="IF102" s="19" t="str">
        <f ca="1">IFERROR(__xludf.DUMMYFUNCTION("""COMPUTED_VALUE"""),"За")</f>
        <v>За</v>
      </c>
      <c r="IG102" s="19">
        <f ca="1">IFERROR(__xludf.DUMMYFUNCTION("""COMPUTED_VALUE"""),13)</f>
        <v>13</v>
      </c>
      <c r="IH102" s="19" t="str">
        <f ca="1">IFERROR(__xludf.DUMMYFUNCTION("""COMPUTED_VALUE"""),"Зубко  Ю. Г.")</f>
        <v>Зубко  Ю. Г.</v>
      </c>
      <c r="II102" s="19" t="str">
        <f ca="1">IFERROR(__xludf.DUMMYFUNCTION("""COMPUTED_VALUE"""),"За")</f>
        <v>За</v>
      </c>
      <c r="IJ102" s="19">
        <f ca="1">IFERROR(__xludf.DUMMYFUNCTION("""COMPUTED_VALUE"""),13)</f>
        <v>13</v>
      </c>
      <c r="IK102" s="19" t="str">
        <f ca="1">IFERROR(__xludf.DUMMYFUNCTION("""COMPUTED_VALUE"""),"Зубко  Ю. Г.")</f>
        <v>Зубко  Ю. Г.</v>
      </c>
      <c r="IL102" s="19" t="str">
        <f ca="1">IFERROR(__xludf.DUMMYFUNCTION("""COMPUTED_VALUE"""),"Не голосував")</f>
        <v>Не голосував</v>
      </c>
      <c r="IM102" s="19">
        <f ca="1">IFERROR(__xludf.DUMMYFUNCTION("""COMPUTED_VALUE"""),13)</f>
        <v>13</v>
      </c>
      <c r="IN102" s="19" t="str">
        <f ca="1">IFERROR(__xludf.DUMMYFUNCTION("""COMPUTED_VALUE"""),"Зубко  Ю. Г.")</f>
        <v>Зубко  Ю. Г.</v>
      </c>
      <c r="IO102" s="19" t="str">
        <f ca="1">IFERROR(__xludf.DUMMYFUNCTION("""COMPUTED_VALUE"""),"За")</f>
        <v>За</v>
      </c>
      <c r="IP102" s="19">
        <f ca="1">IFERROR(__xludf.DUMMYFUNCTION("""COMPUTED_VALUE"""),13)</f>
        <v>13</v>
      </c>
      <c r="IQ102" s="19" t="str">
        <f ca="1">IFERROR(__xludf.DUMMYFUNCTION("""COMPUTED_VALUE"""),"Зубко  Ю. Г.")</f>
        <v>Зубко  Ю. Г.</v>
      </c>
      <c r="IR102" s="19" t="str">
        <f ca="1">IFERROR(__xludf.DUMMYFUNCTION("""COMPUTED_VALUE"""),"За")</f>
        <v>За</v>
      </c>
      <c r="IS102" s="19">
        <f ca="1">IFERROR(__xludf.DUMMYFUNCTION("""COMPUTED_VALUE"""),13)</f>
        <v>13</v>
      </c>
      <c r="IT102" s="19" t="str">
        <f ca="1">IFERROR(__xludf.DUMMYFUNCTION("""COMPUTED_VALUE"""),"Зубко  Ю. Г.")</f>
        <v>Зубко  Ю. Г.</v>
      </c>
      <c r="IU102" s="19" t="str">
        <f ca="1">IFERROR(__xludf.DUMMYFUNCTION("""COMPUTED_VALUE"""),"За")</f>
        <v>За</v>
      </c>
      <c r="IV102" s="19">
        <f ca="1">IFERROR(__xludf.DUMMYFUNCTION("""COMPUTED_VALUE"""),13)</f>
        <v>13</v>
      </c>
      <c r="IW102" s="19" t="str">
        <f ca="1">IFERROR(__xludf.DUMMYFUNCTION("""COMPUTED_VALUE"""),"Зубко  Ю. Г.")</f>
        <v>Зубко  Ю. Г.</v>
      </c>
      <c r="IX102" s="19" t="str">
        <f ca="1">IFERROR(__xludf.DUMMYFUNCTION("""COMPUTED_VALUE"""),"За")</f>
        <v>За</v>
      </c>
      <c r="IY102" s="19">
        <f ca="1">IFERROR(__xludf.DUMMYFUNCTION("""COMPUTED_VALUE"""),13)</f>
        <v>13</v>
      </c>
      <c r="IZ102" s="19" t="str">
        <f ca="1">IFERROR(__xludf.DUMMYFUNCTION("""COMPUTED_VALUE"""),"Зубко  Ю. Г.")</f>
        <v>Зубко  Ю. Г.</v>
      </c>
      <c r="JA102" s="19" t="str">
        <f ca="1">IFERROR(__xludf.DUMMYFUNCTION("""COMPUTED_VALUE"""),"За")</f>
        <v>За</v>
      </c>
      <c r="JB102" s="19">
        <f ca="1">IFERROR(__xludf.DUMMYFUNCTION("""COMPUTED_VALUE"""),13)</f>
        <v>13</v>
      </c>
      <c r="JC102" s="19" t="str">
        <f ca="1">IFERROR(__xludf.DUMMYFUNCTION("""COMPUTED_VALUE"""),"Зубко  Ю. Г.")</f>
        <v>Зубко  Ю. Г.</v>
      </c>
      <c r="JD102" s="19" t="str">
        <f ca="1">IFERROR(__xludf.DUMMYFUNCTION("""COMPUTED_VALUE"""),"За")</f>
        <v>За</v>
      </c>
      <c r="JE102" s="19">
        <f ca="1">IFERROR(__xludf.DUMMYFUNCTION("""COMPUTED_VALUE"""),13)</f>
        <v>13</v>
      </c>
      <c r="JF102" s="19" t="str">
        <f ca="1">IFERROR(__xludf.DUMMYFUNCTION("""COMPUTED_VALUE"""),"Зубко  Ю. Г.")</f>
        <v>Зубко  Ю. Г.</v>
      </c>
      <c r="JG102" s="19" t="str">
        <f ca="1">IFERROR(__xludf.DUMMYFUNCTION("""COMPUTED_VALUE"""),"За")</f>
        <v>За</v>
      </c>
      <c r="JH102" s="19">
        <f ca="1">IFERROR(__xludf.DUMMYFUNCTION("""COMPUTED_VALUE"""),13)</f>
        <v>13</v>
      </c>
      <c r="JI102" s="19" t="str">
        <f ca="1">IFERROR(__xludf.DUMMYFUNCTION("""COMPUTED_VALUE"""),"Зубко  Ю. Г.")</f>
        <v>Зубко  Ю. Г.</v>
      </c>
      <c r="JJ102" s="19" t="str">
        <f ca="1">IFERROR(__xludf.DUMMYFUNCTION("""COMPUTED_VALUE"""),"За")</f>
        <v>За</v>
      </c>
      <c r="JK102" s="19">
        <f ca="1">IFERROR(__xludf.DUMMYFUNCTION("""COMPUTED_VALUE"""),13)</f>
        <v>13</v>
      </c>
      <c r="JL102" s="19" t="str">
        <f ca="1">IFERROR(__xludf.DUMMYFUNCTION("""COMPUTED_VALUE"""),"Зубко  Ю. Г.")</f>
        <v>Зубко  Ю. Г.</v>
      </c>
      <c r="JM102" s="19" t="str">
        <f ca="1">IFERROR(__xludf.DUMMYFUNCTION("""COMPUTED_VALUE"""),"За")</f>
        <v>За</v>
      </c>
      <c r="JN102" s="19">
        <f ca="1">IFERROR(__xludf.DUMMYFUNCTION("""COMPUTED_VALUE"""),13)</f>
        <v>13</v>
      </c>
      <c r="JO102" s="19" t="str">
        <f ca="1">IFERROR(__xludf.DUMMYFUNCTION("""COMPUTED_VALUE"""),"Зубко  Ю. Г.")</f>
        <v>Зубко  Ю. Г.</v>
      </c>
      <c r="JP102" s="19" t="str">
        <f ca="1">IFERROR(__xludf.DUMMYFUNCTION("""COMPUTED_VALUE"""),"За")</f>
        <v>За</v>
      </c>
      <c r="JQ102" s="19">
        <f ca="1">IFERROR(__xludf.DUMMYFUNCTION("""COMPUTED_VALUE"""),13)</f>
        <v>13</v>
      </c>
      <c r="JR102" s="19" t="str">
        <f ca="1">IFERROR(__xludf.DUMMYFUNCTION("""COMPUTED_VALUE"""),"Зубко  Ю. Г.")</f>
        <v>Зубко  Ю. Г.</v>
      </c>
      <c r="JS102" s="19" t="str">
        <f ca="1">IFERROR(__xludf.DUMMYFUNCTION("""COMPUTED_VALUE"""),"За")</f>
        <v>За</v>
      </c>
      <c r="JT102" s="19">
        <f ca="1">IFERROR(__xludf.DUMMYFUNCTION("""COMPUTED_VALUE"""),13)</f>
        <v>13</v>
      </c>
      <c r="JU102" s="19" t="str">
        <f ca="1">IFERROR(__xludf.DUMMYFUNCTION("""COMPUTED_VALUE"""),"Зубко  Ю. Г.")</f>
        <v>Зубко  Ю. Г.</v>
      </c>
      <c r="JV102" s="19" t="str">
        <f ca="1">IFERROR(__xludf.DUMMYFUNCTION("""COMPUTED_VALUE"""),"За")</f>
        <v>За</v>
      </c>
      <c r="JW102" s="19">
        <f ca="1">IFERROR(__xludf.DUMMYFUNCTION("""COMPUTED_VALUE"""),13)</f>
        <v>13</v>
      </c>
      <c r="JX102" s="19" t="str">
        <f ca="1">IFERROR(__xludf.DUMMYFUNCTION("""COMPUTED_VALUE"""),"Зубко  Ю. Г.")</f>
        <v>Зубко  Ю. Г.</v>
      </c>
      <c r="JY102" s="19" t="str">
        <f ca="1">IFERROR(__xludf.DUMMYFUNCTION("""COMPUTED_VALUE"""),"За")</f>
        <v>За</v>
      </c>
      <c r="JZ102" s="19">
        <f ca="1">IFERROR(__xludf.DUMMYFUNCTION("""COMPUTED_VALUE"""),13)</f>
        <v>13</v>
      </c>
      <c r="KA102" s="19" t="str">
        <f ca="1">IFERROR(__xludf.DUMMYFUNCTION("""COMPUTED_VALUE"""),"Зубко  Ю. Г.")</f>
        <v>Зубко  Ю. Г.</v>
      </c>
      <c r="KB102" s="19" t="str">
        <f ca="1">IFERROR(__xludf.DUMMYFUNCTION("""COMPUTED_VALUE"""),"За")</f>
        <v>За</v>
      </c>
      <c r="KC102" s="19">
        <f ca="1">IFERROR(__xludf.DUMMYFUNCTION("""COMPUTED_VALUE"""),13)</f>
        <v>13</v>
      </c>
      <c r="KD102" s="19" t="str">
        <f ca="1">IFERROR(__xludf.DUMMYFUNCTION("""COMPUTED_VALUE"""),"Зубко  Ю. Г.")</f>
        <v>Зубко  Ю. Г.</v>
      </c>
      <c r="KE102" s="19" t="str">
        <f ca="1">IFERROR(__xludf.DUMMYFUNCTION("""COMPUTED_VALUE"""),"За")</f>
        <v>За</v>
      </c>
      <c r="KF102" s="19">
        <f ca="1">IFERROR(__xludf.DUMMYFUNCTION("""COMPUTED_VALUE"""),13)</f>
        <v>13</v>
      </c>
      <c r="KG102" s="19" t="str">
        <f ca="1">IFERROR(__xludf.DUMMYFUNCTION("""COMPUTED_VALUE"""),"Зубко  Ю. Г.")</f>
        <v>Зубко  Ю. Г.</v>
      </c>
      <c r="KH102" s="19" t="str">
        <f ca="1">IFERROR(__xludf.DUMMYFUNCTION("""COMPUTED_VALUE"""),"За")</f>
        <v>За</v>
      </c>
      <c r="KI102" s="19">
        <f ca="1">IFERROR(__xludf.DUMMYFUNCTION("""COMPUTED_VALUE"""),13)</f>
        <v>13</v>
      </c>
      <c r="KJ102" s="19" t="str">
        <f ca="1">IFERROR(__xludf.DUMMYFUNCTION("""COMPUTED_VALUE"""),"Зубко  Ю. Г.")</f>
        <v>Зубко  Ю. Г.</v>
      </c>
      <c r="KK102" s="19" t="str">
        <f ca="1">IFERROR(__xludf.DUMMYFUNCTION("""COMPUTED_VALUE"""),"За")</f>
        <v>За</v>
      </c>
      <c r="KL102" s="19">
        <f ca="1">IFERROR(__xludf.DUMMYFUNCTION("""COMPUTED_VALUE"""),13)</f>
        <v>13</v>
      </c>
      <c r="KM102" s="19" t="str">
        <f ca="1">IFERROR(__xludf.DUMMYFUNCTION("""COMPUTED_VALUE"""),"Зубко  Ю. Г.")</f>
        <v>Зубко  Ю. Г.</v>
      </c>
      <c r="KN102" s="19" t="str">
        <f ca="1">IFERROR(__xludf.DUMMYFUNCTION("""COMPUTED_VALUE"""),"За")</f>
        <v>За</v>
      </c>
      <c r="KO102" s="19">
        <f ca="1">IFERROR(__xludf.DUMMYFUNCTION("""COMPUTED_VALUE"""),13)</f>
        <v>13</v>
      </c>
      <c r="KP102" s="19" t="str">
        <f ca="1">IFERROR(__xludf.DUMMYFUNCTION("""COMPUTED_VALUE"""),"Зубко  Ю. Г.")</f>
        <v>Зубко  Ю. Г.</v>
      </c>
      <c r="KQ102" s="19" t="str">
        <f ca="1">IFERROR(__xludf.DUMMYFUNCTION("""COMPUTED_VALUE"""),"Не голосував")</f>
        <v>Не голосував</v>
      </c>
      <c r="KR102" s="19">
        <f ca="1">IFERROR(__xludf.DUMMYFUNCTION("""COMPUTED_VALUE"""),13)</f>
        <v>13</v>
      </c>
      <c r="KS102" s="19" t="str">
        <f ca="1">IFERROR(__xludf.DUMMYFUNCTION("""COMPUTED_VALUE"""),"Зубко  Ю. Г.")</f>
        <v>Зубко  Ю. Г.</v>
      </c>
      <c r="KT102" s="19" t="str">
        <f ca="1">IFERROR(__xludf.DUMMYFUNCTION("""COMPUTED_VALUE"""),"За")</f>
        <v>За</v>
      </c>
      <c r="KU102" s="19">
        <f ca="1">IFERROR(__xludf.DUMMYFUNCTION("""COMPUTED_VALUE"""),13)</f>
        <v>13</v>
      </c>
      <c r="KV102" s="19" t="str">
        <f ca="1">IFERROR(__xludf.DUMMYFUNCTION("""COMPUTED_VALUE"""),"Зубко  Ю. Г.")</f>
        <v>Зубко  Ю. Г.</v>
      </c>
      <c r="KW102" s="19" t="str">
        <f ca="1">IFERROR(__xludf.DUMMYFUNCTION("""COMPUTED_VALUE"""),"Не голосував")</f>
        <v>Не голосував</v>
      </c>
      <c r="KX102" s="19">
        <f ca="1">IFERROR(__xludf.DUMMYFUNCTION("""COMPUTED_VALUE"""),13)</f>
        <v>13</v>
      </c>
      <c r="KY102" s="19" t="str">
        <f ca="1">IFERROR(__xludf.DUMMYFUNCTION("""COMPUTED_VALUE"""),"Зубко  Ю. Г.")</f>
        <v>Зубко  Ю. Г.</v>
      </c>
      <c r="KZ102" s="19" t="str">
        <f ca="1">IFERROR(__xludf.DUMMYFUNCTION("""COMPUTED_VALUE"""),"Не голосував")</f>
        <v>Не голосував</v>
      </c>
      <c r="LA102" s="19">
        <f ca="1">IFERROR(__xludf.DUMMYFUNCTION("""COMPUTED_VALUE"""),13)</f>
        <v>13</v>
      </c>
      <c r="LB102" s="19" t="str">
        <f ca="1">IFERROR(__xludf.DUMMYFUNCTION("""COMPUTED_VALUE"""),"Зубко  Ю. Г.")</f>
        <v>Зубко  Ю. Г.</v>
      </c>
      <c r="LC102" s="19" t="str">
        <f ca="1">IFERROR(__xludf.DUMMYFUNCTION("""COMPUTED_VALUE"""),"Не голосував")</f>
        <v>Не голосував</v>
      </c>
      <c r="LD102" s="19">
        <f ca="1">IFERROR(__xludf.DUMMYFUNCTION("""COMPUTED_VALUE"""),13)</f>
        <v>13</v>
      </c>
      <c r="LE102" s="19" t="str">
        <f ca="1">IFERROR(__xludf.DUMMYFUNCTION("""COMPUTED_VALUE"""),"Зубко  Ю. Г.")</f>
        <v>Зубко  Ю. Г.</v>
      </c>
      <c r="LF102" s="19" t="str">
        <f ca="1">IFERROR(__xludf.DUMMYFUNCTION("""COMPUTED_VALUE"""),"За")</f>
        <v>За</v>
      </c>
      <c r="LG102" s="19">
        <f ca="1">IFERROR(__xludf.DUMMYFUNCTION("""COMPUTED_VALUE"""),13)</f>
        <v>13</v>
      </c>
      <c r="LH102" s="19" t="str">
        <f ca="1">IFERROR(__xludf.DUMMYFUNCTION("""COMPUTED_VALUE"""),"Зубко  Ю. Г.")</f>
        <v>Зубко  Ю. Г.</v>
      </c>
      <c r="LI102" s="19" t="str">
        <f ca="1">IFERROR(__xludf.DUMMYFUNCTION("""COMPUTED_VALUE"""),"За")</f>
        <v>За</v>
      </c>
      <c r="LJ102" s="19">
        <f ca="1">IFERROR(__xludf.DUMMYFUNCTION("""COMPUTED_VALUE"""),13)</f>
        <v>13</v>
      </c>
      <c r="LK102" s="19" t="str">
        <f ca="1">IFERROR(__xludf.DUMMYFUNCTION("""COMPUTED_VALUE"""),"Зубко  Ю. Г.")</f>
        <v>Зубко  Ю. Г.</v>
      </c>
      <c r="LL102" s="19" t="str">
        <f ca="1">IFERROR(__xludf.DUMMYFUNCTION("""COMPUTED_VALUE"""),"За")</f>
        <v>За</v>
      </c>
      <c r="LM102" s="19">
        <f ca="1">IFERROR(__xludf.DUMMYFUNCTION("""COMPUTED_VALUE"""),13)</f>
        <v>13</v>
      </c>
      <c r="LN102" s="19" t="str">
        <f ca="1">IFERROR(__xludf.DUMMYFUNCTION("""COMPUTED_VALUE"""),"Зубко  Ю. Г.")</f>
        <v>Зубко  Ю. Г.</v>
      </c>
      <c r="LO102" s="19" t="str">
        <f ca="1">IFERROR(__xludf.DUMMYFUNCTION("""COMPUTED_VALUE"""),"За")</f>
        <v>За</v>
      </c>
      <c r="LP102" s="19">
        <f ca="1">IFERROR(__xludf.DUMMYFUNCTION("""COMPUTED_VALUE"""),13)</f>
        <v>13</v>
      </c>
      <c r="LQ102" s="19" t="str">
        <f ca="1">IFERROR(__xludf.DUMMYFUNCTION("""COMPUTED_VALUE"""),"Зубко  Ю. Г.")</f>
        <v>Зубко  Ю. Г.</v>
      </c>
      <c r="LR102" s="19" t="str">
        <f ca="1">IFERROR(__xludf.DUMMYFUNCTION("""COMPUTED_VALUE"""),"Не голосував")</f>
        <v>Не голосував</v>
      </c>
      <c r="LS102" s="19">
        <f ca="1">IFERROR(__xludf.DUMMYFUNCTION("""COMPUTED_VALUE"""),13)</f>
        <v>13</v>
      </c>
      <c r="LT102" s="19" t="str">
        <f ca="1">IFERROR(__xludf.DUMMYFUNCTION("""COMPUTED_VALUE"""),"Зубко  Ю. Г.")</f>
        <v>Зубко  Ю. Г.</v>
      </c>
      <c r="LU102" s="19" t="str">
        <f ca="1">IFERROR(__xludf.DUMMYFUNCTION("""COMPUTED_VALUE"""),"Не голосував")</f>
        <v>Не голосував</v>
      </c>
      <c r="LV102" s="19">
        <f ca="1">IFERROR(__xludf.DUMMYFUNCTION("""COMPUTED_VALUE"""),13)</f>
        <v>13</v>
      </c>
      <c r="LW102" s="19" t="str">
        <f ca="1">IFERROR(__xludf.DUMMYFUNCTION("""COMPUTED_VALUE"""),"Зубко  Ю. Г.")</f>
        <v>Зубко  Ю. Г.</v>
      </c>
      <c r="LX102" s="19" t="str">
        <f ca="1">IFERROR(__xludf.DUMMYFUNCTION("""COMPUTED_VALUE"""),"За")</f>
        <v>За</v>
      </c>
      <c r="LY102" s="19">
        <f ca="1">IFERROR(__xludf.DUMMYFUNCTION("""COMPUTED_VALUE"""),13)</f>
        <v>13</v>
      </c>
      <c r="LZ102" s="19" t="str">
        <f ca="1">IFERROR(__xludf.DUMMYFUNCTION("""COMPUTED_VALUE"""),"Зубко  Ю. Г.")</f>
        <v>Зубко  Ю. Г.</v>
      </c>
      <c r="MA102" s="19" t="str">
        <f ca="1">IFERROR(__xludf.DUMMYFUNCTION("""COMPUTED_VALUE"""),"За")</f>
        <v>За</v>
      </c>
      <c r="MB102" s="19">
        <f ca="1">IFERROR(__xludf.DUMMYFUNCTION("""COMPUTED_VALUE"""),13)</f>
        <v>13</v>
      </c>
      <c r="MC102" s="19" t="str">
        <f ca="1">IFERROR(__xludf.DUMMYFUNCTION("""COMPUTED_VALUE"""),"Зубко  Ю. Г.")</f>
        <v>Зубко  Ю. Г.</v>
      </c>
      <c r="MD102" s="19" t="str">
        <f ca="1">IFERROR(__xludf.DUMMYFUNCTION("""COMPUTED_VALUE"""),"За")</f>
        <v>За</v>
      </c>
      <c r="ME102" s="19">
        <f ca="1">IFERROR(__xludf.DUMMYFUNCTION("""COMPUTED_VALUE"""),13)</f>
        <v>13</v>
      </c>
      <c r="MF102" s="19" t="str">
        <f ca="1">IFERROR(__xludf.DUMMYFUNCTION("""COMPUTED_VALUE"""),"Зубко  Ю. Г.")</f>
        <v>Зубко  Ю. Г.</v>
      </c>
      <c r="MG102" s="19" t="str">
        <f ca="1">IFERROR(__xludf.DUMMYFUNCTION("""COMPUTED_VALUE"""),"За")</f>
        <v>За</v>
      </c>
      <c r="MH102" s="19">
        <f ca="1">IFERROR(__xludf.DUMMYFUNCTION("""COMPUTED_VALUE"""),13)</f>
        <v>13</v>
      </c>
      <c r="MI102" s="19" t="str">
        <f ca="1">IFERROR(__xludf.DUMMYFUNCTION("""COMPUTED_VALUE"""),"Зубко  Ю. Г.")</f>
        <v>Зубко  Ю. Г.</v>
      </c>
      <c r="MJ102" s="19" t="str">
        <f ca="1">IFERROR(__xludf.DUMMYFUNCTION("""COMPUTED_VALUE"""),"За")</f>
        <v>За</v>
      </c>
      <c r="MK102" s="19">
        <f ca="1">IFERROR(__xludf.DUMMYFUNCTION("""COMPUTED_VALUE"""),13)</f>
        <v>13</v>
      </c>
      <c r="ML102" s="19" t="str">
        <f ca="1">IFERROR(__xludf.DUMMYFUNCTION("""COMPUTED_VALUE"""),"Зубко  Ю. Г.")</f>
        <v>Зубко  Ю. Г.</v>
      </c>
      <c r="MM102" s="19" t="str">
        <f ca="1">IFERROR(__xludf.DUMMYFUNCTION("""COMPUTED_VALUE"""),"За")</f>
        <v>За</v>
      </c>
      <c r="MN102" s="19">
        <f ca="1">IFERROR(__xludf.DUMMYFUNCTION("""COMPUTED_VALUE"""),13)</f>
        <v>13</v>
      </c>
      <c r="MO102" s="19" t="str">
        <f ca="1">IFERROR(__xludf.DUMMYFUNCTION("""COMPUTED_VALUE"""),"Зубко  Ю. Г.")</f>
        <v>Зубко  Ю. Г.</v>
      </c>
      <c r="MP102" s="19" t="str">
        <f ca="1">IFERROR(__xludf.DUMMYFUNCTION("""COMPUTED_VALUE"""),"За")</f>
        <v>За</v>
      </c>
      <c r="MQ102" s="19">
        <f ca="1">IFERROR(__xludf.DUMMYFUNCTION("""COMPUTED_VALUE"""),13)</f>
        <v>13</v>
      </c>
      <c r="MR102" s="19" t="str">
        <f ca="1">IFERROR(__xludf.DUMMYFUNCTION("""COMPUTED_VALUE"""),"Зубко  Ю. Г.")</f>
        <v>Зубко  Ю. Г.</v>
      </c>
      <c r="MS102" s="19" t="str">
        <f ca="1">IFERROR(__xludf.DUMMYFUNCTION("""COMPUTED_VALUE"""),"За")</f>
        <v>За</v>
      </c>
      <c r="MT102" s="19">
        <f ca="1">IFERROR(__xludf.DUMMYFUNCTION("""COMPUTED_VALUE"""),13)</f>
        <v>13</v>
      </c>
      <c r="MU102" s="19" t="str">
        <f ca="1">IFERROR(__xludf.DUMMYFUNCTION("""COMPUTED_VALUE"""),"Зубко  Ю. Г.")</f>
        <v>Зубко  Ю. Г.</v>
      </c>
      <c r="MV102" s="19" t="str">
        <f ca="1">IFERROR(__xludf.DUMMYFUNCTION("""COMPUTED_VALUE"""),"За")</f>
        <v>За</v>
      </c>
      <c r="MW102" s="19">
        <f ca="1">IFERROR(__xludf.DUMMYFUNCTION("""COMPUTED_VALUE"""),13)</f>
        <v>13</v>
      </c>
      <c r="MX102" s="19" t="str">
        <f ca="1">IFERROR(__xludf.DUMMYFUNCTION("""COMPUTED_VALUE"""),"Зубко  Ю. Г.")</f>
        <v>Зубко  Ю. Г.</v>
      </c>
      <c r="MY102" s="19" t="str">
        <f ca="1">IFERROR(__xludf.DUMMYFUNCTION("""COMPUTED_VALUE"""),"За")</f>
        <v>За</v>
      </c>
      <c r="MZ102" s="19">
        <f ca="1">IFERROR(__xludf.DUMMYFUNCTION("""COMPUTED_VALUE"""),13)</f>
        <v>13</v>
      </c>
      <c r="NA102" s="19" t="str">
        <f ca="1">IFERROR(__xludf.DUMMYFUNCTION("""COMPUTED_VALUE"""),"Зубко  Ю. Г.")</f>
        <v>Зубко  Ю. Г.</v>
      </c>
      <c r="NB102" s="19" t="str">
        <f ca="1">IFERROR(__xludf.DUMMYFUNCTION("""COMPUTED_VALUE"""),"За")</f>
        <v>За</v>
      </c>
      <c r="NC102" s="19">
        <f ca="1">IFERROR(__xludf.DUMMYFUNCTION("""COMPUTED_VALUE"""),13)</f>
        <v>13</v>
      </c>
      <c r="ND102" s="19" t="str">
        <f ca="1">IFERROR(__xludf.DUMMYFUNCTION("""COMPUTED_VALUE"""),"Зубко  Ю. Г.")</f>
        <v>Зубко  Ю. Г.</v>
      </c>
      <c r="NE102" s="19" t="str">
        <f ca="1">IFERROR(__xludf.DUMMYFUNCTION("""COMPUTED_VALUE"""),"За")</f>
        <v>За</v>
      </c>
      <c r="NF102" s="19">
        <f ca="1">IFERROR(__xludf.DUMMYFUNCTION("""COMPUTED_VALUE"""),13)</f>
        <v>13</v>
      </c>
      <c r="NG102" s="19" t="str">
        <f ca="1">IFERROR(__xludf.DUMMYFUNCTION("""COMPUTED_VALUE"""),"Зубко  Ю. Г.")</f>
        <v>Зубко  Ю. Г.</v>
      </c>
      <c r="NH102" s="19" t="str">
        <f ca="1">IFERROR(__xludf.DUMMYFUNCTION("""COMPUTED_VALUE"""),"За")</f>
        <v>За</v>
      </c>
      <c r="NI102" s="19">
        <f ca="1">IFERROR(__xludf.DUMMYFUNCTION("""COMPUTED_VALUE"""),13)</f>
        <v>13</v>
      </c>
      <c r="NJ102" s="19" t="str">
        <f ca="1">IFERROR(__xludf.DUMMYFUNCTION("""COMPUTED_VALUE"""),"Зубко  Ю. Г.")</f>
        <v>Зубко  Ю. Г.</v>
      </c>
      <c r="NK102" s="19" t="str">
        <f ca="1">IFERROR(__xludf.DUMMYFUNCTION("""COMPUTED_VALUE"""),"Не голосував")</f>
        <v>Не голосував</v>
      </c>
      <c r="NL102" s="19">
        <f ca="1">IFERROR(__xludf.DUMMYFUNCTION("""COMPUTED_VALUE"""),13)</f>
        <v>13</v>
      </c>
      <c r="NM102" s="19" t="str">
        <f ca="1">IFERROR(__xludf.DUMMYFUNCTION("""COMPUTED_VALUE"""),"Зубко  Ю. Г.")</f>
        <v>Зубко  Ю. Г.</v>
      </c>
      <c r="NN102" s="19" t="str">
        <f ca="1">IFERROR(__xludf.DUMMYFUNCTION("""COMPUTED_VALUE"""),"За")</f>
        <v>За</v>
      </c>
      <c r="NO102" s="19">
        <f ca="1">IFERROR(__xludf.DUMMYFUNCTION("""COMPUTED_VALUE"""),13)</f>
        <v>13</v>
      </c>
      <c r="NP102" s="19" t="str">
        <f ca="1">IFERROR(__xludf.DUMMYFUNCTION("""COMPUTED_VALUE"""),"Зубко  Ю. Г.")</f>
        <v>Зубко  Ю. Г.</v>
      </c>
      <c r="NQ102" s="19" t="str">
        <f ca="1">IFERROR(__xludf.DUMMYFUNCTION("""COMPUTED_VALUE"""),"За")</f>
        <v>За</v>
      </c>
      <c r="NR102" s="19">
        <f ca="1">IFERROR(__xludf.DUMMYFUNCTION("""COMPUTED_VALUE"""),13)</f>
        <v>13</v>
      </c>
      <c r="NS102" s="19" t="str">
        <f ca="1">IFERROR(__xludf.DUMMYFUNCTION("""COMPUTED_VALUE"""),"Зубко  Ю. Г.")</f>
        <v>Зубко  Ю. Г.</v>
      </c>
      <c r="NT102" s="19" t="str">
        <f ca="1">IFERROR(__xludf.DUMMYFUNCTION("""COMPUTED_VALUE"""),"Не голосував")</f>
        <v>Не голосував</v>
      </c>
      <c r="NU102" s="19">
        <f ca="1">IFERROR(__xludf.DUMMYFUNCTION("""COMPUTED_VALUE"""),13)</f>
        <v>13</v>
      </c>
      <c r="NV102" s="19" t="str">
        <f ca="1">IFERROR(__xludf.DUMMYFUNCTION("""COMPUTED_VALUE"""),"Зубко  Ю. Г.")</f>
        <v>Зубко  Ю. Г.</v>
      </c>
      <c r="NW102" s="19" t="str">
        <f ca="1">IFERROR(__xludf.DUMMYFUNCTION("""COMPUTED_VALUE"""),"Не голосував")</f>
        <v>Не голосував</v>
      </c>
      <c r="NX102" s="19">
        <f ca="1">IFERROR(__xludf.DUMMYFUNCTION("""COMPUTED_VALUE"""),13)</f>
        <v>13</v>
      </c>
      <c r="NY102" s="19" t="str">
        <f ca="1">IFERROR(__xludf.DUMMYFUNCTION("""COMPUTED_VALUE"""),"Зубко  Ю. Г.")</f>
        <v>Зубко  Ю. Г.</v>
      </c>
      <c r="NZ102" s="19" t="str">
        <f ca="1">IFERROR(__xludf.DUMMYFUNCTION("""COMPUTED_VALUE"""),"За")</f>
        <v>За</v>
      </c>
      <c r="OA102" s="19">
        <f ca="1">IFERROR(__xludf.DUMMYFUNCTION("""COMPUTED_VALUE"""),13)</f>
        <v>13</v>
      </c>
      <c r="OB102" s="19" t="str">
        <f ca="1">IFERROR(__xludf.DUMMYFUNCTION("""COMPUTED_VALUE"""),"Зубко  Ю. Г.")</f>
        <v>Зубко  Ю. Г.</v>
      </c>
      <c r="OC102" s="19" t="str">
        <f ca="1">IFERROR(__xludf.DUMMYFUNCTION("""COMPUTED_VALUE"""),"За")</f>
        <v>За</v>
      </c>
      <c r="OD102" s="19">
        <f ca="1">IFERROR(__xludf.DUMMYFUNCTION("""COMPUTED_VALUE"""),13)</f>
        <v>13</v>
      </c>
      <c r="OE102" s="19" t="str">
        <f ca="1">IFERROR(__xludf.DUMMYFUNCTION("""COMPUTED_VALUE"""),"Зубко  Ю. Г.")</f>
        <v>Зубко  Ю. Г.</v>
      </c>
      <c r="OF102" s="19" t="str">
        <f ca="1">IFERROR(__xludf.DUMMYFUNCTION("""COMPUTED_VALUE"""),"За")</f>
        <v>За</v>
      </c>
      <c r="OG102" s="19">
        <f ca="1">IFERROR(__xludf.DUMMYFUNCTION("""COMPUTED_VALUE"""),13)</f>
        <v>13</v>
      </c>
      <c r="OH102" s="19" t="str">
        <f ca="1">IFERROR(__xludf.DUMMYFUNCTION("""COMPUTED_VALUE"""),"Зубко  Ю. Г.")</f>
        <v>Зубко  Ю. Г.</v>
      </c>
      <c r="OI102" s="19" t="str">
        <f ca="1">IFERROR(__xludf.DUMMYFUNCTION("""COMPUTED_VALUE"""),"За")</f>
        <v>За</v>
      </c>
      <c r="OJ102" s="19">
        <f ca="1">IFERROR(__xludf.DUMMYFUNCTION("""COMPUTED_VALUE"""),13)</f>
        <v>13</v>
      </c>
      <c r="OK102" s="19" t="str">
        <f ca="1">IFERROR(__xludf.DUMMYFUNCTION("""COMPUTED_VALUE"""),"Зубко  Ю. Г.")</f>
        <v>Зубко  Ю. Г.</v>
      </c>
      <c r="OL102" s="19" t="str">
        <f ca="1">IFERROR(__xludf.DUMMYFUNCTION("""COMPUTED_VALUE"""),"За")</f>
        <v>За</v>
      </c>
      <c r="OM102" s="19">
        <f ca="1">IFERROR(__xludf.DUMMYFUNCTION("""COMPUTED_VALUE"""),13)</f>
        <v>13</v>
      </c>
      <c r="ON102" s="19" t="str">
        <f ca="1">IFERROR(__xludf.DUMMYFUNCTION("""COMPUTED_VALUE"""),"Зубко  Ю. Г.")</f>
        <v>Зубко  Ю. Г.</v>
      </c>
      <c r="OO102" s="19" t="str">
        <f ca="1">IFERROR(__xludf.DUMMYFUNCTION("""COMPUTED_VALUE"""),"За")</f>
        <v>За</v>
      </c>
      <c r="OP102" s="19">
        <f ca="1">IFERROR(__xludf.DUMMYFUNCTION("""COMPUTED_VALUE"""),13)</f>
        <v>13</v>
      </c>
      <c r="OQ102" s="19" t="str">
        <f ca="1">IFERROR(__xludf.DUMMYFUNCTION("""COMPUTED_VALUE"""),"Зубко  Ю. Г.")</f>
        <v>Зубко  Ю. Г.</v>
      </c>
      <c r="OR102" s="19" t="str">
        <f ca="1">IFERROR(__xludf.DUMMYFUNCTION("""COMPUTED_VALUE"""),"За")</f>
        <v>За</v>
      </c>
      <c r="OS102" s="19">
        <f ca="1">IFERROR(__xludf.DUMMYFUNCTION("""COMPUTED_VALUE"""),13)</f>
        <v>13</v>
      </c>
      <c r="OT102" s="19" t="str">
        <f ca="1">IFERROR(__xludf.DUMMYFUNCTION("""COMPUTED_VALUE"""),"Зубко  Ю. Г.")</f>
        <v>Зубко  Ю. Г.</v>
      </c>
      <c r="OU102" s="19" t="str">
        <f ca="1">IFERROR(__xludf.DUMMYFUNCTION("""COMPUTED_VALUE"""),"За")</f>
        <v>За</v>
      </c>
      <c r="OV102" s="19">
        <f ca="1">IFERROR(__xludf.DUMMYFUNCTION("""COMPUTED_VALUE"""),13)</f>
        <v>13</v>
      </c>
      <c r="OW102" s="19" t="str">
        <f ca="1">IFERROR(__xludf.DUMMYFUNCTION("""COMPUTED_VALUE"""),"Зубко  Ю. Г.")</f>
        <v>Зубко  Ю. Г.</v>
      </c>
      <c r="OX102" s="19" t="str">
        <f ca="1">IFERROR(__xludf.DUMMYFUNCTION("""COMPUTED_VALUE"""),"За")</f>
        <v>За</v>
      </c>
      <c r="OY102" s="19">
        <f ca="1">IFERROR(__xludf.DUMMYFUNCTION("""COMPUTED_VALUE"""),13)</f>
        <v>13</v>
      </c>
      <c r="OZ102" s="19" t="str">
        <f ca="1">IFERROR(__xludf.DUMMYFUNCTION("""COMPUTED_VALUE"""),"Зубко  Ю. Г.")</f>
        <v>Зубко  Ю. Г.</v>
      </c>
      <c r="PA102" s="19" t="str">
        <f ca="1">IFERROR(__xludf.DUMMYFUNCTION("""COMPUTED_VALUE"""),"За")</f>
        <v>За</v>
      </c>
      <c r="PB102" s="19">
        <f ca="1">IFERROR(__xludf.DUMMYFUNCTION("""COMPUTED_VALUE"""),13)</f>
        <v>13</v>
      </c>
      <c r="PC102" s="19" t="str">
        <f ca="1">IFERROR(__xludf.DUMMYFUNCTION("""COMPUTED_VALUE"""),"Зубко  Ю. Г.")</f>
        <v>Зубко  Ю. Г.</v>
      </c>
      <c r="PD102" s="19" t="str">
        <f ca="1">IFERROR(__xludf.DUMMYFUNCTION("""COMPUTED_VALUE"""),"За")</f>
        <v>За</v>
      </c>
      <c r="PE102" s="19">
        <f ca="1">IFERROR(__xludf.DUMMYFUNCTION("""COMPUTED_VALUE"""),13)</f>
        <v>13</v>
      </c>
      <c r="PF102" s="19" t="str">
        <f ca="1">IFERROR(__xludf.DUMMYFUNCTION("""COMPUTED_VALUE"""),"Зубко  Ю. Г.")</f>
        <v>Зубко  Ю. Г.</v>
      </c>
      <c r="PG102" s="19" t="str">
        <f ca="1">IFERROR(__xludf.DUMMYFUNCTION("""COMPUTED_VALUE"""),"За")</f>
        <v>За</v>
      </c>
      <c r="PH102" s="19">
        <f ca="1">IFERROR(__xludf.DUMMYFUNCTION("""COMPUTED_VALUE"""),13)</f>
        <v>13</v>
      </c>
      <c r="PI102" s="19" t="str">
        <f ca="1">IFERROR(__xludf.DUMMYFUNCTION("""COMPUTED_VALUE"""),"Зубко  Ю. Г.")</f>
        <v>Зубко  Ю. Г.</v>
      </c>
      <c r="PJ102" s="19" t="str">
        <f ca="1">IFERROR(__xludf.DUMMYFUNCTION("""COMPUTED_VALUE"""),"За")</f>
        <v>За</v>
      </c>
      <c r="PK102" s="19">
        <f ca="1">IFERROR(__xludf.DUMMYFUNCTION("""COMPUTED_VALUE"""),13)</f>
        <v>13</v>
      </c>
      <c r="PL102" s="19" t="str">
        <f ca="1">IFERROR(__xludf.DUMMYFUNCTION("""COMPUTED_VALUE"""),"Зубко  Ю. Г.")</f>
        <v>Зубко  Ю. Г.</v>
      </c>
      <c r="PM102" s="19" t="str">
        <f ca="1">IFERROR(__xludf.DUMMYFUNCTION("""COMPUTED_VALUE"""),"Не голосував")</f>
        <v>Не голосував</v>
      </c>
      <c r="PN102" s="19">
        <f ca="1">IFERROR(__xludf.DUMMYFUNCTION("""COMPUTED_VALUE"""),13)</f>
        <v>13</v>
      </c>
      <c r="PO102" s="19" t="str">
        <f ca="1">IFERROR(__xludf.DUMMYFUNCTION("""COMPUTED_VALUE"""),"Зубко  Ю. Г.")</f>
        <v>Зубко  Ю. Г.</v>
      </c>
      <c r="PP102" s="19" t="str">
        <f ca="1">IFERROR(__xludf.DUMMYFUNCTION("""COMPUTED_VALUE"""),"За")</f>
        <v>За</v>
      </c>
      <c r="PQ102" s="19">
        <f ca="1">IFERROR(__xludf.DUMMYFUNCTION("""COMPUTED_VALUE"""),13)</f>
        <v>13</v>
      </c>
      <c r="PR102" s="19" t="str">
        <f ca="1">IFERROR(__xludf.DUMMYFUNCTION("""COMPUTED_VALUE"""),"Зубко  Ю. Г.")</f>
        <v>Зубко  Ю. Г.</v>
      </c>
      <c r="PS102" s="19" t="str">
        <f ca="1">IFERROR(__xludf.DUMMYFUNCTION("""COMPUTED_VALUE"""),"За")</f>
        <v>За</v>
      </c>
      <c r="PT102" s="19">
        <f ca="1">IFERROR(__xludf.DUMMYFUNCTION("""COMPUTED_VALUE"""),13)</f>
        <v>13</v>
      </c>
      <c r="PU102" s="19" t="str">
        <f ca="1">IFERROR(__xludf.DUMMYFUNCTION("""COMPUTED_VALUE"""),"Зубко  Ю. Г.")</f>
        <v>Зубко  Ю. Г.</v>
      </c>
      <c r="PV102" s="19" t="str">
        <f ca="1">IFERROR(__xludf.DUMMYFUNCTION("""COMPUTED_VALUE"""),"За")</f>
        <v>За</v>
      </c>
      <c r="PW102" s="19">
        <f ca="1">IFERROR(__xludf.DUMMYFUNCTION("""COMPUTED_VALUE"""),13)</f>
        <v>13</v>
      </c>
      <c r="PX102" s="19" t="str">
        <f ca="1">IFERROR(__xludf.DUMMYFUNCTION("""COMPUTED_VALUE"""),"Зубко  Ю. Г.")</f>
        <v>Зубко  Ю. Г.</v>
      </c>
      <c r="PY102" s="19" t="str">
        <f ca="1">IFERROR(__xludf.DUMMYFUNCTION("""COMPUTED_VALUE"""),"...")</f>
        <v>...</v>
      </c>
      <c r="PZ102" s="19">
        <f ca="1">IFERROR(__xludf.DUMMYFUNCTION("""COMPUTED_VALUE"""),13)</f>
        <v>13</v>
      </c>
      <c r="QA102" s="19" t="str">
        <f ca="1">IFERROR(__xludf.DUMMYFUNCTION("""COMPUTED_VALUE"""),"Зубко  Ю. Г.")</f>
        <v>Зубко  Ю. Г.</v>
      </c>
      <c r="QB102" s="19" t="str">
        <f ca="1">IFERROR(__xludf.DUMMYFUNCTION("""COMPUTED_VALUE"""),"...")</f>
        <v>...</v>
      </c>
      <c r="QC102" s="19">
        <f ca="1">IFERROR(__xludf.DUMMYFUNCTION("""COMPUTED_VALUE"""),13)</f>
        <v>13</v>
      </c>
      <c r="QD102" s="19" t="str">
        <f ca="1">IFERROR(__xludf.DUMMYFUNCTION("""COMPUTED_VALUE"""),"Зубко  Ю. Г.")</f>
        <v>Зубко  Ю. Г.</v>
      </c>
      <c r="QE102" s="19" t="str">
        <f ca="1">IFERROR(__xludf.DUMMYFUNCTION("""COMPUTED_VALUE"""),"...")</f>
        <v>...</v>
      </c>
      <c r="QF102" s="19">
        <f ca="1">IFERROR(__xludf.DUMMYFUNCTION("""COMPUTED_VALUE"""),13)</f>
        <v>13</v>
      </c>
      <c r="QG102" s="19" t="str">
        <f ca="1">IFERROR(__xludf.DUMMYFUNCTION("""COMPUTED_VALUE"""),"Зубко  Ю. Г.")</f>
        <v>Зубко  Ю. Г.</v>
      </c>
      <c r="QH102" s="19" t="str">
        <f ca="1">IFERROR(__xludf.DUMMYFUNCTION("""COMPUTED_VALUE"""),"...")</f>
        <v>...</v>
      </c>
      <c r="QI102" s="19">
        <f ca="1">IFERROR(__xludf.DUMMYFUNCTION("""COMPUTED_VALUE"""),13)</f>
        <v>13</v>
      </c>
      <c r="QJ102" s="19" t="str">
        <f ca="1">IFERROR(__xludf.DUMMYFUNCTION("""COMPUTED_VALUE"""),"Зубко  Ю. Г.")</f>
        <v>Зубко  Ю. Г.</v>
      </c>
      <c r="QK102" s="19" t="str">
        <f ca="1">IFERROR(__xludf.DUMMYFUNCTION("""COMPUTED_VALUE"""),"...")</f>
        <v>...</v>
      </c>
    </row>
    <row r="103" spans="1:453" ht="12.75">
      <c r="A103" s="17">
        <f ca="1">IFERROR(__xludf.DUMMYFUNCTION("""COMPUTED_VALUE"""),73)</f>
        <v>73</v>
      </c>
      <c r="B103" s="17" t="str">
        <f ca="1">IFERROR(__xludf.DUMMYFUNCTION("""COMPUTED_VALUE"""),"Ковальчук М. М.")</f>
        <v>Ковальчук М. М.</v>
      </c>
      <c r="C103" s="19" t="str">
        <f ca="1">IFERROR(__xludf.DUMMYFUNCTION("""COMPUTED_VALUE"""),"За")</f>
        <v>За</v>
      </c>
      <c r="D103" s="19">
        <f ca="1">IFERROR(__xludf.DUMMYFUNCTION("""COMPUTED_VALUE"""),73)</f>
        <v>73</v>
      </c>
      <c r="E103" s="19" t="str">
        <f ca="1">IFERROR(__xludf.DUMMYFUNCTION("""COMPUTED_VALUE"""),"Ковальчук М. М.")</f>
        <v>Ковальчук М. М.</v>
      </c>
      <c r="F103" s="19" t="str">
        <f ca="1">IFERROR(__xludf.DUMMYFUNCTION("""COMPUTED_VALUE"""),"За")</f>
        <v>За</v>
      </c>
      <c r="G103" s="19">
        <f ca="1">IFERROR(__xludf.DUMMYFUNCTION("""COMPUTED_VALUE"""),73)</f>
        <v>73</v>
      </c>
      <c r="H103" s="19" t="str">
        <f ca="1">IFERROR(__xludf.DUMMYFUNCTION("""COMPUTED_VALUE"""),"Ковальчук М. М.")</f>
        <v>Ковальчук М. М.</v>
      </c>
      <c r="I103" s="19" t="str">
        <f ca="1">IFERROR(__xludf.DUMMYFUNCTION("""COMPUTED_VALUE"""),"За")</f>
        <v>За</v>
      </c>
      <c r="J103" s="19">
        <f ca="1">IFERROR(__xludf.DUMMYFUNCTION("""COMPUTED_VALUE"""),73)</f>
        <v>73</v>
      </c>
      <c r="K103" s="19" t="str">
        <f ca="1">IFERROR(__xludf.DUMMYFUNCTION("""COMPUTED_VALUE"""),"Ковальчук М. М.")</f>
        <v>Ковальчук М. М.</v>
      </c>
      <c r="L103" s="19" t="str">
        <f ca="1">IFERROR(__xludf.DUMMYFUNCTION("""COMPUTED_VALUE"""),"За")</f>
        <v>За</v>
      </c>
      <c r="M103" s="19">
        <f ca="1">IFERROR(__xludf.DUMMYFUNCTION("""COMPUTED_VALUE"""),73)</f>
        <v>73</v>
      </c>
      <c r="N103" s="19" t="str">
        <f ca="1">IFERROR(__xludf.DUMMYFUNCTION("""COMPUTED_VALUE"""),"Ковальчук М. М.")</f>
        <v>Ковальчук М. М.</v>
      </c>
      <c r="O103" s="19" t="str">
        <f ca="1">IFERROR(__xludf.DUMMYFUNCTION("""COMPUTED_VALUE"""),"За")</f>
        <v>За</v>
      </c>
      <c r="P103" s="19">
        <f ca="1">IFERROR(__xludf.DUMMYFUNCTION("""COMPUTED_VALUE"""),73)</f>
        <v>73</v>
      </c>
      <c r="Q103" s="19" t="str">
        <f ca="1">IFERROR(__xludf.DUMMYFUNCTION("""COMPUTED_VALUE"""),"Ковальчук М. М.")</f>
        <v>Ковальчук М. М.</v>
      </c>
      <c r="R103" s="19" t="str">
        <f ca="1">IFERROR(__xludf.DUMMYFUNCTION("""COMPUTED_VALUE"""),"За")</f>
        <v>За</v>
      </c>
      <c r="S103" s="19">
        <f ca="1">IFERROR(__xludf.DUMMYFUNCTION("""COMPUTED_VALUE"""),73)</f>
        <v>73</v>
      </c>
      <c r="T103" s="19" t="str">
        <f ca="1">IFERROR(__xludf.DUMMYFUNCTION("""COMPUTED_VALUE"""),"Ковальчук М. М.")</f>
        <v>Ковальчук М. М.</v>
      </c>
      <c r="U103" s="19" t="str">
        <f ca="1">IFERROR(__xludf.DUMMYFUNCTION("""COMPUTED_VALUE"""),"За")</f>
        <v>За</v>
      </c>
      <c r="V103" s="19">
        <f ca="1">IFERROR(__xludf.DUMMYFUNCTION("""COMPUTED_VALUE"""),73)</f>
        <v>73</v>
      </c>
      <c r="W103" s="19" t="str">
        <f ca="1">IFERROR(__xludf.DUMMYFUNCTION("""COMPUTED_VALUE"""),"Ковальчук М. М.")</f>
        <v>Ковальчук М. М.</v>
      </c>
      <c r="X103" s="19" t="str">
        <f ca="1">IFERROR(__xludf.DUMMYFUNCTION("""COMPUTED_VALUE"""),"За")</f>
        <v>За</v>
      </c>
      <c r="Y103" s="19">
        <f ca="1">IFERROR(__xludf.DUMMYFUNCTION("""COMPUTED_VALUE"""),73)</f>
        <v>73</v>
      </c>
      <c r="Z103" s="19" t="str">
        <f ca="1">IFERROR(__xludf.DUMMYFUNCTION("""COMPUTED_VALUE"""),"Ковальчук М. М.")</f>
        <v>Ковальчук М. М.</v>
      </c>
      <c r="AA103" s="19" t="str">
        <f ca="1">IFERROR(__xludf.DUMMYFUNCTION("""COMPUTED_VALUE"""),"За")</f>
        <v>За</v>
      </c>
      <c r="AB103" s="19">
        <f ca="1">IFERROR(__xludf.DUMMYFUNCTION("""COMPUTED_VALUE"""),73)</f>
        <v>73</v>
      </c>
      <c r="AC103" s="19" t="str">
        <f ca="1">IFERROR(__xludf.DUMMYFUNCTION("""COMPUTED_VALUE"""),"Ковальчук М. М.")</f>
        <v>Ковальчук М. М.</v>
      </c>
      <c r="AD103" s="19" t="str">
        <f ca="1">IFERROR(__xludf.DUMMYFUNCTION("""COMPUTED_VALUE"""),"За")</f>
        <v>За</v>
      </c>
      <c r="AE103" s="19">
        <f ca="1">IFERROR(__xludf.DUMMYFUNCTION("""COMPUTED_VALUE"""),73)</f>
        <v>73</v>
      </c>
      <c r="AF103" s="19" t="str">
        <f ca="1">IFERROR(__xludf.DUMMYFUNCTION("""COMPUTED_VALUE"""),"Ковальчук М. М.")</f>
        <v>Ковальчук М. М.</v>
      </c>
      <c r="AG103" s="19" t="str">
        <f ca="1">IFERROR(__xludf.DUMMYFUNCTION("""COMPUTED_VALUE"""),"За")</f>
        <v>За</v>
      </c>
      <c r="AH103" s="19">
        <f ca="1">IFERROR(__xludf.DUMMYFUNCTION("""COMPUTED_VALUE"""),73)</f>
        <v>73</v>
      </c>
      <c r="AI103" s="19" t="str">
        <f ca="1">IFERROR(__xludf.DUMMYFUNCTION("""COMPUTED_VALUE"""),"Ковальчук М. М.")</f>
        <v>Ковальчук М. М.</v>
      </c>
      <c r="AJ103" s="19" t="str">
        <f ca="1">IFERROR(__xludf.DUMMYFUNCTION("""COMPUTED_VALUE"""),"За")</f>
        <v>За</v>
      </c>
      <c r="AK103" s="19">
        <f ca="1">IFERROR(__xludf.DUMMYFUNCTION("""COMPUTED_VALUE"""),73)</f>
        <v>73</v>
      </c>
      <c r="AL103" s="19" t="str">
        <f ca="1">IFERROR(__xludf.DUMMYFUNCTION("""COMPUTED_VALUE"""),"Ковальчук М. М.")</f>
        <v>Ковальчук М. М.</v>
      </c>
      <c r="AM103" s="19" t="str">
        <f ca="1">IFERROR(__xludf.DUMMYFUNCTION("""COMPUTED_VALUE"""),"За")</f>
        <v>За</v>
      </c>
      <c r="AN103" s="19">
        <f ca="1">IFERROR(__xludf.DUMMYFUNCTION("""COMPUTED_VALUE"""),73)</f>
        <v>73</v>
      </c>
      <c r="AO103" s="19" t="str">
        <f ca="1">IFERROR(__xludf.DUMMYFUNCTION("""COMPUTED_VALUE"""),"Ковальчук М. М.")</f>
        <v>Ковальчук М. М.</v>
      </c>
      <c r="AP103" s="19" t="str">
        <f ca="1">IFERROR(__xludf.DUMMYFUNCTION("""COMPUTED_VALUE"""),"За")</f>
        <v>За</v>
      </c>
      <c r="AQ103" s="19">
        <f ca="1">IFERROR(__xludf.DUMMYFUNCTION("""COMPUTED_VALUE"""),73)</f>
        <v>73</v>
      </c>
      <c r="AR103" s="19" t="str">
        <f ca="1">IFERROR(__xludf.DUMMYFUNCTION("""COMPUTED_VALUE"""),"Ковальчук М. М.")</f>
        <v>Ковальчук М. М.</v>
      </c>
      <c r="AS103" s="19" t="str">
        <f ca="1">IFERROR(__xludf.DUMMYFUNCTION("""COMPUTED_VALUE"""),"За")</f>
        <v>За</v>
      </c>
      <c r="AT103" s="19">
        <f ca="1">IFERROR(__xludf.DUMMYFUNCTION("""COMPUTED_VALUE"""),73)</f>
        <v>73</v>
      </c>
      <c r="AU103" s="19" t="str">
        <f ca="1">IFERROR(__xludf.DUMMYFUNCTION("""COMPUTED_VALUE"""),"Ковальчук М. М.")</f>
        <v>Ковальчук М. М.</v>
      </c>
      <c r="AV103" s="19" t="str">
        <f ca="1">IFERROR(__xludf.DUMMYFUNCTION("""COMPUTED_VALUE"""),"За")</f>
        <v>За</v>
      </c>
      <c r="AW103" s="19">
        <f ca="1">IFERROR(__xludf.DUMMYFUNCTION("""COMPUTED_VALUE"""),73)</f>
        <v>73</v>
      </c>
      <c r="AX103" s="19" t="str">
        <f ca="1">IFERROR(__xludf.DUMMYFUNCTION("""COMPUTED_VALUE"""),"Ковальчук М. М.")</f>
        <v>Ковальчук М. М.</v>
      </c>
      <c r="AY103" s="19" t="str">
        <f ca="1">IFERROR(__xludf.DUMMYFUNCTION("""COMPUTED_VALUE"""),"За")</f>
        <v>За</v>
      </c>
      <c r="AZ103" s="19">
        <f ca="1">IFERROR(__xludf.DUMMYFUNCTION("""COMPUTED_VALUE"""),73)</f>
        <v>73</v>
      </c>
      <c r="BA103" s="19" t="str">
        <f ca="1">IFERROR(__xludf.DUMMYFUNCTION("""COMPUTED_VALUE"""),"Ковальчук М. М.")</f>
        <v>Ковальчук М. М.</v>
      </c>
      <c r="BB103" s="19" t="str">
        <f ca="1">IFERROR(__xludf.DUMMYFUNCTION("""COMPUTED_VALUE"""),"За")</f>
        <v>За</v>
      </c>
      <c r="BC103" s="19">
        <f ca="1">IFERROR(__xludf.DUMMYFUNCTION("""COMPUTED_VALUE"""),73)</f>
        <v>73</v>
      </c>
      <c r="BD103" s="19" t="str">
        <f ca="1">IFERROR(__xludf.DUMMYFUNCTION("""COMPUTED_VALUE"""),"Ковальчук М. М.")</f>
        <v>Ковальчук М. М.</v>
      </c>
      <c r="BE103" s="19" t="str">
        <f ca="1">IFERROR(__xludf.DUMMYFUNCTION("""COMPUTED_VALUE"""),"За")</f>
        <v>За</v>
      </c>
      <c r="BF103" s="19">
        <f ca="1">IFERROR(__xludf.DUMMYFUNCTION("""COMPUTED_VALUE"""),73)</f>
        <v>73</v>
      </c>
      <c r="BG103" s="19" t="str">
        <f ca="1">IFERROR(__xludf.DUMMYFUNCTION("""COMPUTED_VALUE"""),"Ковальчук М. М.")</f>
        <v>Ковальчук М. М.</v>
      </c>
      <c r="BH103" s="19" t="str">
        <f ca="1">IFERROR(__xludf.DUMMYFUNCTION("""COMPUTED_VALUE"""),"За")</f>
        <v>За</v>
      </c>
      <c r="BI103" s="19">
        <f ca="1">IFERROR(__xludf.DUMMYFUNCTION("""COMPUTED_VALUE"""),73)</f>
        <v>73</v>
      </c>
      <c r="BJ103" s="19" t="str">
        <f ca="1">IFERROR(__xludf.DUMMYFUNCTION("""COMPUTED_VALUE"""),"Ковальчук М. М.")</f>
        <v>Ковальчук М. М.</v>
      </c>
      <c r="BK103" s="19" t="str">
        <f ca="1">IFERROR(__xludf.DUMMYFUNCTION("""COMPUTED_VALUE"""),"...")</f>
        <v>...</v>
      </c>
      <c r="BL103" s="19">
        <f ca="1">IFERROR(__xludf.DUMMYFUNCTION("""COMPUTED_VALUE"""),73)</f>
        <v>73</v>
      </c>
      <c r="BM103" s="19" t="str">
        <f ca="1">IFERROR(__xludf.DUMMYFUNCTION("""COMPUTED_VALUE"""),"Ковальчук М. М.")</f>
        <v>Ковальчук М. М.</v>
      </c>
      <c r="BN103" s="19" t="str">
        <f ca="1">IFERROR(__xludf.DUMMYFUNCTION("""COMPUTED_VALUE"""),"...")</f>
        <v>...</v>
      </c>
      <c r="BO103" s="19">
        <f ca="1">IFERROR(__xludf.DUMMYFUNCTION("""COMPUTED_VALUE"""),73)</f>
        <v>73</v>
      </c>
      <c r="BP103" s="19" t="str">
        <f ca="1">IFERROR(__xludf.DUMMYFUNCTION("""COMPUTED_VALUE"""),"Ковальчук М. М.")</f>
        <v>Ковальчук М. М.</v>
      </c>
      <c r="BQ103" s="19" t="str">
        <f ca="1">IFERROR(__xludf.DUMMYFUNCTION("""COMPUTED_VALUE"""),"...")</f>
        <v>...</v>
      </c>
      <c r="BR103" s="19">
        <f ca="1">IFERROR(__xludf.DUMMYFUNCTION("""COMPUTED_VALUE"""),73)</f>
        <v>73</v>
      </c>
      <c r="BS103" s="19" t="str">
        <f ca="1">IFERROR(__xludf.DUMMYFUNCTION("""COMPUTED_VALUE"""),"Ковальчук М. М.")</f>
        <v>Ковальчук М. М.</v>
      </c>
      <c r="BT103" s="19" t="str">
        <f ca="1">IFERROR(__xludf.DUMMYFUNCTION("""COMPUTED_VALUE"""),"За")</f>
        <v>За</v>
      </c>
      <c r="BU103" s="19">
        <f ca="1">IFERROR(__xludf.DUMMYFUNCTION("""COMPUTED_VALUE"""),73)</f>
        <v>73</v>
      </c>
      <c r="BV103" s="19" t="str">
        <f ca="1">IFERROR(__xludf.DUMMYFUNCTION("""COMPUTED_VALUE"""),"Ковальчук М. М.")</f>
        <v>Ковальчук М. М.</v>
      </c>
      <c r="BW103" s="19" t="str">
        <f ca="1">IFERROR(__xludf.DUMMYFUNCTION("""COMPUTED_VALUE"""),"За")</f>
        <v>За</v>
      </c>
      <c r="BX103" s="19">
        <f ca="1">IFERROR(__xludf.DUMMYFUNCTION("""COMPUTED_VALUE"""),73)</f>
        <v>73</v>
      </c>
      <c r="BY103" s="19" t="str">
        <f ca="1">IFERROR(__xludf.DUMMYFUNCTION("""COMPUTED_VALUE"""),"Ковальчук М. М.")</f>
        <v>Ковальчук М. М.</v>
      </c>
      <c r="BZ103" s="19" t="str">
        <f ca="1">IFERROR(__xludf.DUMMYFUNCTION("""COMPUTED_VALUE"""),"За")</f>
        <v>За</v>
      </c>
      <c r="CA103" s="19">
        <f ca="1">IFERROR(__xludf.DUMMYFUNCTION("""COMPUTED_VALUE"""),73)</f>
        <v>73</v>
      </c>
      <c r="CB103" s="19" t="str">
        <f ca="1">IFERROR(__xludf.DUMMYFUNCTION("""COMPUTED_VALUE"""),"Ковальчук М. М.")</f>
        <v>Ковальчук М. М.</v>
      </c>
      <c r="CC103" s="19" t="str">
        <f ca="1">IFERROR(__xludf.DUMMYFUNCTION("""COMPUTED_VALUE"""),"За")</f>
        <v>За</v>
      </c>
      <c r="CD103" s="19">
        <f ca="1">IFERROR(__xludf.DUMMYFUNCTION("""COMPUTED_VALUE"""),73)</f>
        <v>73</v>
      </c>
      <c r="CE103" s="19" t="str">
        <f ca="1">IFERROR(__xludf.DUMMYFUNCTION("""COMPUTED_VALUE"""),"Ковальчук М. М.")</f>
        <v>Ковальчук М. М.</v>
      </c>
      <c r="CF103" s="19" t="str">
        <f ca="1">IFERROR(__xludf.DUMMYFUNCTION("""COMPUTED_VALUE"""),"За")</f>
        <v>За</v>
      </c>
      <c r="CG103" s="19">
        <f ca="1">IFERROR(__xludf.DUMMYFUNCTION("""COMPUTED_VALUE"""),73)</f>
        <v>73</v>
      </c>
      <c r="CH103" s="19" t="str">
        <f ca="1">IFERROR(__xludf.DUMMYFUNCTION("""COMPUTED_VALUE"""),"Ковальчук М. М.")</f>
        <v>Ковальчук М. М.</v>
      </c>
      <c r="CI103" s="19" t="str">
        <f ca="1">IFERROR(__xludf.DUMMYFUNCTION("""COMPUTED_VALUE"""),"За")</f>
        <v>За</v>
      </c>
      <c r="CJ103" s="19">
        <f ca="1">IFERROR(__xludf.DUMMYFUNCTION("""COMPUTED_VALUE"""),73)</f>
        <v>73</v>
      </c>
      <c r="CK103" s="19" t="str">
        <f ca="1">IFERROR(__xludf.DUMMYFUNCTION("""COMPUTED_VALUE"""),"Ковальчук М. М.")</f>
        <v>Ковальчук М. М.</v>
      </c>
      <c r="CL103" s="19" t="str">
        <f ca="1">IFERROR(__xludf.DUMMYFUNCTION("""COMPUTED_VALUE"""),"За")</f>
        <v>За</v>
      </c>
      <c r="CM103" s="19">
        <f ca="1">IFERROR(__xludf.DUMMYFUNCTION("""COMPUTED_VALUE"""),73)</f>
        <v>73</v>
      </c>
      <c r="CN103" s="19" t="str">
        <f ca="1">IFERROR(__xludf.DUMMYFUNCTION("""COMPUTED_VALUE"""),"Ковальчук М. М.")</f>
        <v>Ковальчук М. М.</v>
      </c>
      <c r="CO103" s="19" t="str">
        <f ca="1">IFERROR(__xludf.DUMMYFUNCTION("""COMPUTED_VALUE"""),"...")</f>
        <v>...</v>
      </c>
      <c r="CP103" s="19">
        <f ca="1">IFERROR(__xludf.DUMMYFUNCTION("""COMPUTED_VALUE"""),73)</f>
        <v>73</v>
      </c>
      <c r="CQ103" s="19" t="str">
        <f ca="1">IFERROR(__xludf.DUMMYFUNCTION("""COMPUTED_VALUE"""),"Ковальчук М. М.")</f>
        <v>Ковальчук М. М.</v>
      </c>
      <c r="CR103" s="19" t="str">
        <f ca="1">IFERROR(__xludf.DUMMYFUNCTION("""COMPUTED_VALUE"""),"За")</f>
        <v>За</v>
      </c>
      <c r="CS103" s="19">
        <f ca="1">IFERROR(__xludf.DUMMYFUNCTION("""COMPUTED_VALUE"""),73)</f>
        <v>73</v>
      </c>
      <c r="CT103" s="19" t="str">
        <f ca="1">IFERROR(__xludf.DUMMYFUNCTION("""COMPUTED_VALUE"""),"Ковальчук М. М.")</f>
        <v>Ковальчук М. М.</v>
      </c>
      <c r="CU103" s="19" t="str">
        <f ca="1">IFERROR(__xludf.DUMMYFUNCTION("""COMPUTED_VALUE"""),"За")</f>
        <v>За</v>
      </c>
      <c r="CV103" s="19">
        <f ca="1">IFERROR(__xludf.DUMMYFUNCTION("""COMPUTED_VALUE"""),73)</f>
        <v>73</v>
      </c>
      <c r="CW103" s="19" t="str">
        <f ca="1">IFERROR(__xludf.DUMMYFUNCTION("""COMPUTED_VALUE"""),"Ковальчук М. М.")</f>
        <v>Ковальчук М. М.</v>
      </c>
      <c r="CX103" s="19" t="str">
        <f ca="1">IFERROR(__xludf.DUMMYFUNCTION("""COMPUTED_VALUE"""),"За")</f>
        <v>За</v>
      </c>
      <c r="CY103" s="19">
        <f ca="1">IFERROR(__xludf.DUMMYFUNCTION("""COMPUTED_VALUE"""),73)</f>
        <v>73</v>
      </c>
      <c r="CZ103" s="19" t="str">
        <f ca="1">IFERROR(__xludf.DUMMYFUNCTION("""COMPUTED_VALUE"""),"Ковальчук М. М.")</f>
        <v>Ковальчук М. М.</v>
      </c>
      <c r="DA103" s="19" t="str">
        <f ca="1">IFERROR(__xludf.DUMMYFUNCTION("""COMPUTED_VALUE"""),"За")</f>
        <v>За</v>
      </c>
      <c r="DB103" s="19">
        <f ca="1">IFERROR(__xludf.DUMMYFUNCTION("""COMPUTED_VALUE"""),73)</f>
        <v>73</v>
      </c>
      <c r="DC103" s="19" t="str">
        <f ca="1">IFERROR(__xludf.DUMMYFUNCTION("""COMPUTED_VALUE"""),"Ковальчук М. М.")</f>
        <v>Ковальчук М. М.</v>
      </c>
      <c r="DD103" s="19" t="str">
        <f ca="1">IFERROR(__xludf.DUMMYFUNCTION("""COMPUTED_VALUE"""),"За")</f>
        <v>За</v>
      </c>
      <c r="DE103" s="19">
        <f ca="1">IFERROR(__xludf.DUMMYFUNCTION("""COMPUTED_VALUE"""),73)</f>
        <v>73</v>
      </c>
      <c r="DF103" s="19" t="str">
        <f ca="1">IFERROR(__xludf.DUMMYFUNCTION("""COMPUTED_VALUE"""),"Ковальчук М. М.")</f>
        <v>Ковальчук М. М.</v>
      </c>
      <c r="DG103" s="19" t="str">
        <f ca="1">IFERROR(__xludf.DUMMYFUNCTION("""COMPUTED_VALUE"""),"За")</f>
        <v>За</v>
      </c>
      <c r="DH103" s="19">
        <f ca="1">IFERROR(__xludf.DUMMYFUNCTION("""COMPUTED_VALUE"""),73)</f>
        <v>73</v>
      </c>
      <c r="DI103" s="19" t="str">
        <f ca="1">IFERROR(__xludf.DUMMYFUNCTION("""COMPUTED_VALUE"""),"Ковальчук М. М.")</f>
        <v>Ковальчук М. М.</v>
      </c>
      <c r="DJ103" s="19" t="str">
        <f ca="1">IFERROR(__xludf.DUMMYFUNCTION("""COMPUTED_VALUE"""),"За")</f>
        <v>За</v>
      </c>
      <c r="DK103" s="19">
        <f ca="1">IFERROR(__xludf.DUMMYFUNCTION("""COMPUTED_VALUE"""),73)</f>
        <v>73</v>
      </c>
      <c r="DL103" s="19" t="str">
        <f ca="1">IFERROR(__xludf.DUMMYFUNCTION("""COMPUTED_VALUE"""),"Ковальчук М. М.")</f>
        <v>Ковальчук М. М.</v>
      </c>
      <c r="DM103" s="19" t="str">
        <f ca="1">IFERROR(__xludf.DUMMYFUNCTION("""COMPUTED_VALUE"""),"За")</f>
        <v>За</v>
      </c>
      <c r="DN103" s="19">
        <f ca="1">IFERROR(__xludf.DUMMYFUNCTION("""COMPUTED_VALUE"""),73)</f>
        <v>73</v>
      </c>
      <c r="DO103" s="19" t="str">
        <f ca="1">IFERROR(__xludf.DUMMYFUNCTION("""COMPUTED_VALUE"""),"Ковальчук М. М.")</f>
        <v>Ковальчук М. М.</v>
      </c>
      <c r="DP103" s="19" t="str">
        <f ca="1">IFERROR(__xludf.DUMMYFUNCTION("""COMPUTED_VALUE"""),"За")</f>
        <v>За</v>
      </c>
      <c r="DQ103" s="19">
        <f ca="1">IFERROR(__xludf.DUMMYFUNCTION("""COMPUTED_VALUE"""),73)</f>
        <v>73</v>
      </c>
      <c r="DR103" s="19" t="str">
        <f ca="1">IFERROR(__xludf.DUMMYFUNCTION("""COMPUTED_VALUE"""),"Ковальчук М. М.")</f>
        <v>Ковальчук М. М.</v>
      </c>
      <c r="DS103" s="19" t="str">
        <f ca="1">IFERROR(__xludf.DUMMYFUNCTION("""COMPUTED_VALUE"""),"За")</f>
        <v>За</v>
      </c>
      <c r="DT103" s="19">
        <f ca="1">IFERROR(__xludf.DUMMYFUNCTION("""COMPUTED_VALUE"""),73)</f>
        <v>73</v>
      </c>
      <c r="DU103" s="19" t="str">
        <f ca="1">IFERROR(__xludf.DUMMYFUNCTION("""COMPUTED_VALUE"""),"Ковальчук М. М.")</f>
        <v>Ковальчук М. М.</v>
      </c>
      <c r="DV103" s="19" t="str">
        <f ca="1">IFERROR(__xludf.DUMMYFUNCTION("""COMPUTED_VALUE"""),"За")</f>
        <v>За</v>
      </c>
      <c r="DW103" s="19">
        <f ca="1">IFERROR(__xludf.DUMMYFUNCTION("""COMPUTED_VALUE"""),73)</f>
        <v>73</v>
      </c>
      <c r="DX103" s="19" t="str">
        <f ca="1">IFERROR(__xludf.DUMMYFUNCTION("""COMPUTED_VALUE"""),"Ковальчук М. М.")</f>
        <v>Ковальчук М. М.</v>
      </c>
      <c r="DY103" s="19" t="str">
        <f ca="1">IFERROR(__xludf.DUMMYFUNCTION("""COMPUTED_VALUE"""),"За")</f>
        <v>За</v>
      </c>
      <c r="DZ103" s="19">
        <f ca="1">IFERROR(__xludf.DUMMYFUNCTION("""COMPUTED_VALUE"""),73)</f>
        <v>73</v>
      </c>
      <c r="EA103" s="19" t="str">
        <f ca="1">IFERROR(__xludf.DUMMYFUNCTION("""COMPUTED_VALUE"""),"Ковальчук М. М.")</f>
        <v>Ковальчук М. М.</v>
      </c>
      <c r="EB103" s="19" t="str">
        <f ca="1">IFERROR(__xludf.DUMMYFUNCTION("""COMPUTED_VALUE"""),"За")</f>
        <v>За</v>
      </c>
      <c r="EC103" s="19">
        <f ca="1">IFERROR(__xludf.DUMMYFUNCTION("""COMPUTED_VALUE"""),73)</f>
        <v>73</v>
      </c>
      <c r="ED103" s="19" t="str">
        <f ca="1">IFERROR(__xludf.DUMMYFUNCTION("""COMPUTED_VALUE"""),"Ковальчук М. М.")</f>
        <v>Ковальчук М. М.</v>
      </c>
      <c r="EE103" s="19" t="str">
        <f ca="1">IFERROR(__xludf.DUMMYFUNCTION("""COMPUTED_VALUE"""),"За")</f>
        <v>За</v>
      </c>
      <c r="EF103" s="19">
        <f ca="1">IFERROR(__xludf.DUMMYFUNCTION("""COMPUTED_VALUE"""),73)</f>
        <v>73</v>
      </c>
      <c r="EG103" s="19" t="str">
        <f ca="1">IFERROR(__xludf.DUMMYFUNCTION("""COMPUTED_VALUE"""),"Ковальчук М. М.")</f>
        <v>Ковальчук М. М.</v>
      </c>
      <c r="EH103" s="19" t="str">
        <f ca="1">IFERROR(__xludf.DUMMYFUNCTION("""COMPUTED_VALUE"""),"...")</f>
        <v>...</v>
      </c>
      <c r="EI103" s="19">
        <f ca="1">IFERROR(__xludf.DUMMYFUNCTION("""COMPUTED_VALUE"""),73)</f>
        <v>73</v>
      </c>
      <c r="EJ103" s="19" t="str">
        <f ca="1">IFERROR(__xludf.DUMMYFUNCTION("""COMPUTED_VALUE"""),"Ковальчук М. М.")</f>
        <v>Ковальчук М. М.</v>
      </c>
      <c r="EK103" s="19" t="str">
        <f ca="1">IFERROR(__xludf.DUMMYFUNCTION("""COMPUTED_VALUE"""),"...")</f>
        <v>...</v>
      </c>
      <c r="EL103" s="19">
        <f ca="1">IFERROR(__xludf.DUMMYFUNCTION("""COMPUTED_VALUE"""),73)</f>
        <v>73</v>
      </c>
      <c r="EM103" s="19" t="str">
        <f ca="1">IFERROR(__xludf.DUMMYFUNCTION("""COMPUTED_VALUE"""),"Ковальчук М. М.")</f>
        <v>Ковальчук М. М.</v>
      </c>
      <c r="EN103" s="19" t="str">
        <f ca="1">IFERROR(__xludf.DUMMYFUNCTION("""COMPUTED_VALUE"""),"...")</f>
        <v>...</v>
      </c>
      <c r="EO103" s="19">
        <f ca="1">IFERROR(__xludf.DUMMYFUNCTION("""COMPUTED_VALUE"""),73)</f>
        <v>73</v>
      </c>
      <c r="EP103" s="19" t="str">
        <f ca="1">IFERROR(__xludf.DUMMYFUNCTION("""COMPUTED_VALUE"""),"Ковальчук М. М.")</f>
        <v>Ковальчук М. М.</v>
      </c>
      <c r="EQ103" s="19" t="str">
        <f ca="1">IFERROR(__xludf.DUMMYFUNCTION("""COMPUTED_VALUE"""),"...")</f>
        <v>...</v>
      </c>
      <c r="ER103" s="19">
        <f ca="1">IFERROR(__xludf.DUMMYFUNCTION("""COMPUTED_VALUE"""),73)</f>
        <v>73</v>
      </c>
      <c r="ES103" s="19" t="str">
        <f ca="1">IFERROR(__xludf.DUMMYFUNCTION("""COMPUTED_VALUE"""),"Ковальчук М. М.")</f>
        <v>Ковальчук М. М.</v>
      </c>
      <c r="ET103" s="19" t="str">
        <f ca="1">IFERROR(__xludf.DUMMYFUNCTION("""COMPUTED_VALUE"""),"...")</f>
        <v>...</v>
      </c>
      <c r="EU103" s="19">
        <f ca="1">IFERROR(__xludf.DUMMYFUNCTION("""COMPUTED_VALUE"""),73)</f>
        <v>73</v>
      </c>
      <c r="EV103" s="19" t="str">
        <f ca="1">IFERROR(__xludf.DUMMYFUNCTION("""COMPUTED_VALUE"""),"Ковальчук М. М.")</f>
        <v>Ковальчук М. М.</v>
      </c>
      <c r="EW103" s="19" t="str">
        <f ca="1">IFERROR(__xludf.DUMMYFUNCTION("""COMPUTED_VALUE"""),"...")</f>
        <v>...</v>
      </c>
      <c r="EX103" s="19">
        <f ca="1">IFERROR(__xludf.DUMMYFUNCTION("""COMPUTED_VALUE"""),73)</f>
        <v>73</v>
      </c>
      <c r="EY103" s="19" t="str">
        <f ca="1">IFERROR(__xludf.DUMMYFUNCTION("""COMPUTED_VALUE"""),"Ковальчук М. М.")</f>
        <v>Ковальчук М. М.</v>
      </c>
      <c r="EZ103" s="19" t="str">
        <f ca="1">IFERROR(__xludf.DUMMYFUNCTION("""COMPUTED_VALUE"""),"...")</f>
        <v>...</v>
      </c>
      <c r="FA103" s="19">
        <f ca="1">IFERROR(__xludf.DUMMYFUNCTION("""COMPUTED_VALUE"""),73)</f>
        <v>73</v>
      </c>
      <c r="FB103" s="19" t="str">
        <f ca="1">IFERROR(__xludf.DUMMYFUNCTION("""COMPUTED_VALUE"""),"Ковальчук М. М.")</f>
        <v>Ковальчук М. М.</v>
      </c>
      <c r="FC103" s="19" t="str">
        <f ca="1">IFERROR(__xludf.DUMMYFUNCTION("""COMPUTED_VALUE"""),"За")</f>
        <v>За</v>
      </c>
      <c r="FD103" s="19">
        <f ca="1">IFERROR(__xludf.DUMMYFUNCTION("""COMPUTED_VALUE"""),73)</f>
        <v>73</v>
      </c>
      <c r="FE103" s="19" t="str">
        <f ca="1">IFERROR(__xludf.DUMMYFUNCTION("""COMPUTED_VALUE"""),"Ковальчук М. М.")</f>
        <v>Ковальчук М. М.</v>
      </c>
      <c r="FF103" s="19" t="str">
        <f ca="1">IFERROR(__xludf.DUMMYFUNCTION("""COMPUTED_VALUE"""),"За")</f>
        <v>За</v>
      </c>
      <c r="FG103" s="19">
        <f ca="1">IFERROR(__xludf.DUMMYFUNCTION("""COMPUTED_VALUE"""),73)</f>
        <v>73</v>
      </c>
      <c r="FH103" s="19" t="str">
        <f ca="1">IFERROR(__xludf.DUMMYFUNCTION("""COMPUTED_VALUE"""),"Ковальчук М. М.")</f>
        <v>Ковальчук М. М.</v>
      </c>
      <c r="FI103" s="19" t="str">
        <f ca="1">IFERROR(__xludf.DUMMYFUNCTION("""COMPUTED_VALUE"""),"За")</f>
        <v>За</v>
      </c>
      <c r="FJ103" s="19">
        <f ca="1">IFERROR(__xludf.DUMMYFUNCTION("""COMPUTED_VALUE"""),73)</f>
        <v>73</v>
      </c>
      <c r="FK103" s="19" t="str">
        <f ca="1">IFERROR(__xludf.DUMMYFUNCTION("""COMPUTED_VALUE"""),"Ковальчук М. М.")</f>
        <v>Ковальчук М. М.</v>
      </c>
      <c r="FL103" s="19" t="str">
        <f ca="1">IFERROR(__xludf.DUMMYFUNCTION("""COMPUTED_VALUE"""),"За")</f>
        <v>За</v>
      </c>
      <c r="FM103" s="19">
        <f ca="1">IFERROR(__xludf.DUMMYFUNCTION("""COMPUTED_VALUE"""),73)</f>
        <v>73</v>
      </c>
      <c r="FN103" s="19" t="str">
        <f ca="1">IFERROR(__xludf.DUMMYFUNCTION("""COMPUTED_VALUE"""),"Ковальчук М. М.")</f>
        <v>Ковальчук М. М.</v>
      </c>
      <c r="FO103" s="19" t="str">
        <f ca="1">IFERROR(__xludf.DUMMYFUNCTION("""COMPUTED_VALUE"""),"За")</f>
        <v>За</v>
      </c>
      <c r="FP103" s="19">
        <f ca="1">IFERROR(__xludf.DUMMYFUNCTION("""COMPUTED_VALUE"""),73)</f>
        <v>73</v>
      </c>
      <c r="FQ103" s="19" t="str">
        <f ca="1">IFERROR(__xludf.DUMMYFUNCTION("""COMPUTED_VALUE"""),"Ковальчук М. М.")</f>
        <v>Ковальчук М. М.</v>
      </c>
      <c r="FR103" s="19" t="str">
        <f ca="1">IFERROR(__xludf.DUMMYFUNCTION("""COMPUTED_VALUE"""),"...")</f>
        <v>...</v>
      </c>
      <c r="FS103" s="19">
        <f ca="1">IFERROR(__xludf.DUMMYFUNCTION("""COMPUTED_VALUE"""),73)</f>
        <v>73</v>
      </c>
      <c r="FT103" s="19" t="str">
        <f ca="1">IFERROR(__xludf.DUMMYFUNCTION("""COMPUTED_VALUE"""),"Ковальчук М. М.")</f>
        <v>Ковальчук М. М.</v>
      </c>
      <c r="FU103" s="19" t="str">
        <f ca="1">IFERROR(__xludf.DUMMYFUNCTION("""COMPUTED_VALUE"""),"...")</f>
        <v>...</v>
      </c>
      <c r="FV103" s="19">
        <f ca="1">IFERROR(__xludf.DUMMYFUNCTION("""COMPUTED_VALUE"""),73)</f>
        <v>73</v>
      </c>
      <c r="FW103" s="19" t="str">
        <f ca="1">IFERROR(__xludf.DUMMYFUNCTION("""COMPUTED_VALUE"""),"Ковальчук М. М.")</f>
        <v>Ковальчук М. М.</v>
      </c>
      <c r="FX103" s="19" t="str">
        <f ca="1">IFERROR(__xludf.DUMMYFUNCTION("""COMPUTED_VALUE"""),"За")</f>
        <v>За</v>
      </c>
      <c r="FY103" s="19">
        <f ca="1">IFERROR(__xludf.DUMMYFUNCTION("""COMPUTED_VALUE"""),73)</f>
        <v>73</v>
      </c>
      <c r="FZ103" s="19" t="str">
        <f ca="1">IFERROR(__xludf.DUMMYFUNCTION("""COMPUTED_VALUE"""),"Ковальчук М. М.")</f>
        <v>Ковальчук М. М.</v>
      </c>
      <c r="GA103" s="19" t="str">
        <f ca="1">IFERROR(__xludf.DUMMYFUNCTION("""COMPUTED_VALUE"""),"За")</f>
        <v>За</v>
      </c>
      <c r="GB103" s="19">
        <f ca="1">IFERROR(__xludf.DUMMYFUNCTION("""COMPUTED_VALUE"""),73)</f>
        <v>73</v>
      </c>
      <c r="GC103" s="19" t="str">
        <f ca="1">IFERROR(__xludf.DUMMYFUNCTION("""COMPUTED_VALUE"""),"Ковальчук М. М.")</f>
        <v>Ковальчук М. М.</v>
      </c>
      <c r="GD103" s="19" t="str">
        <f ca="1">IFERROR(__xludf.DUMMYFUNCTION("""COMPUTED_VALUE"""),"За")</f>
        <v>За</v>
      </c>
      <c r="GE103" s="19">
        <f ca="1">IFERROR(__xludf.DUMMYFUNCTION("""COMPUTED_VALUE"""),73)</f>
        <v>73</v>
      </c>
      <c r="GF103" s="19" t="str">
        <f ca="1">IFERROR(__xludf.DUMMYFUNCTION("""COMPUTED_VALUE"""),"Ковальчук М. М.")</f>
        <v>Ковальчук М. М.</v>
      </c>
      <c r="GG103" s="19" t="str">
        <f ca="1">IFERROR(__xludf.DUMMYFUNCTION("""COMPUTED_VALUE"""),"За")</f>
        <v>За</v>
      </c>
      <c r="GH103" s="19">
        <f ca="1">IFERROR(__xludf.DUMMYFUNCTION("""COMPUTED_VALUE"""),73)</f>
        <v>73</v>
      </c>
      <c r="GI103" s="19" t="str">
        <f ca="1">IFERROR(__xludf.DUMMYFUNCTION("""COMPUTED_VALUE"""),"Ковальчук М. М.")</f>
        <v>Ковальчук М. М.</v>
      </c>
      <c r="GJ103" s="19" t="str">
        <f ca="1">IFERROR(__xludf.DUMMYFUNCTION("""COMPUTED_VALUE"""),"За")</f>
        <v>За</v>
      </c>
      <c r="GK103" s="19">
        <f ca="1">IFERROR(__xludf.DUMMYFUNCTION("""COMPUTED_VALUE"""),73)</f>
        <v>73</v>
      </c>
      <c r="GL103" s="19" t="str">
        <f ca="1">IFERROR(__xludf.DUMMYFUNCTION("""COMPUTED_VALUE"""),"Ковальчук М. М.")</f>
        <v>Ковальчук М. М.</v>
      </c>
      <c r="GM103" s="19" t="str">
        <f ca="1">IFERROR(__xludf.DUMMYFUNCTION("""COMPUTED_VALUE"""),"За")</f>
        <v>За</v>
      </c>
      <c r="GN103" s="19">
        <f ca="1">IFERROR(__xludf.DUMMYFUNCTION("""COMPUTED_VALUE"""),73)</f>
        <v>73</v>
      </c>
      <c r="GO103" s="19" t="str">
        <f ca="1">IFERROR(__xludf.DUMMYFUNCTION("""COMPUTED_VALUE"""),"Ковальчук М. М.")</f>
        <v>Ковальчук М. М.</v>
      </c>
      <c r="GP103" s="19" t="str">
        <f ca="1">IFERROR(__xludf.DUMMYFUNCTION("""COMPUTED_VALUE"""),"...")</f>
        <v>...</v>
      </c>
      <c r="GQ103" s="19">
        <f ca="1">IFERROR(__xludf.DUMMYFUNCTION("""COMPUTED_VALUE"""),73)</f>
        <v>73</v>
      </c>
      <c r="GR103" s="19" t="str">
        <f ca="1">IFERROR(__xludf.DUMMYFUNCTION("""COMPUTED_VALUE"""),"Ковальчук М. М.")</f>
        <v>Ковальчук М. М.</v>
      </c>
      <c r="GS103" s="19" t="str">
        <f ca="1">IFERROR(__xludf.DUMMYFUNCTION("""COMPUTED_VALUE"""),"За")</f>
        <v>За</v>
      </c>
      <c r="GT103" s="19">
        <f ca="1">IFERROR(__xludf.DUMMYFUNCTION("""COMPUTED_VALUE"""),73)</f>
        <v>73</v>
      </c>
      <c r="GU103" s="19" t="str">
        <f ca="1">IFERROR(__xludf.DUMMYFUNCTION("""COMPUTED_VALUE"""),"Ковальчук М. М.")</f>
        <v>Ковальчук М. М.</v>
      </c>
      <c r="GV103" s="19" t="str">
        <f ca="1">IFERROR(__xludf.DUMMYFUNCTION("""COMPUTED_VALUE"""),"Не голосував")</f>
        <v>Не голосував</v>
      </c>
      <c r="GW103" s="19">
        <f ca="1">IFERROR(__xludf.DUMMYFUNCTION("""COMPUTED_VALUE"""),73)</f>
        <v>73</v>
      </c>
      <c r="GX103" s="19" t="str">
        <f ca="1">IFERROR(__xludf.DUMMYFUNCTION("""COMPUTED_VALUE"""),"Ковальчук М. М.")</f>
        <v>Ковальчук М. М.</v>
      </c>
      <c r="GY103" s="19" t="str">
        <f ca="1">IFERROR(__xludf.DUMMYFUNCTION("""COMPUTED_VALUE"""),"За")</f>
        <v>За</v>
      </c>
      <c r="GZ103" s="19">
        <f ca="1">IFERROR(__xludf.DUMMYFUNCTION("""COMPUTED_VALUE"""),73)</f>
        <v>73</v>
      </c>
      <c r="HA103" s="19" t="str">
        <f ca="1">IFERROR(__xludf.DUMMYFUNCTION("""COMPUTED_VALUE"""),"Ковальчук М. М.")</f>
        <v>Ковальчук М. М.</v>
      </c>
      <c r="HB103" s="19" t="str">
        <f ca="1">IFERROR(__xludf.DUMMYFUNCTION("""COMPUTED_VALUE"""),"За")</f>
        <v>За</v>
      </c>
      <c r="HC103" s="19">
        <f ca="1">IFERROR(__xludf.DUMMYFUNCTION("""COMPUTED_VALUE"""),73)</f>
        <v>73</v>
      </c>
      <c r="HD103" s="19" t="str">
        <f ca="1">IFERROR(__xludf.DUMMYFUNCTION("""COMPUTED_VALUE"""),"Ковальчук М. М.")</f>
        <v>Ковальчук М. М.</v>
      </c>
      <c r="HE103" s="19" t="str">
        <f ca="1">IFERROR(__xludf.DUMMYFUNCTION("""COMPUTED_VALUE"""),"За")</f>
        <v>За</v>
      </c>
      <c r="HF103" s="19">
        <f ca="1">IFERROR(__xludf.DUMMYFUNCTION("""COMPUTED_VALUE"""),73)</f>
        <v>73</v>
      </c>
      <c r="HG103" s="19" t="str">
        <f ca="1">IFERROR(__xludf.DUMMYFUNCTION("""COMPUTED_VALUE"""),"Ковальчук М. М.")</f>
        <v>Ковальчук М. М.</v>
      </c>
      <c r="HH103" s="19" t="str">
        <f ca="1">IFERROR(__xludf.DUMMYFUNCTION("""COMPUTED_VALUE"""),"За")</f>
        <v>За</v>
      </c>
      <c r="HI103" s="19">
        <f ca="1">IFERROR(__xludf.DUMMYFUNCTION("""COMPUTED_VALUE"""),73)</f>
        <v>73</v>
      </c>
      <c r="HJ103" s="19" t="str">
        <f ca="1">IFERROR(__xludf.DUMMYFUNCTION("""COMPUTED_VALUE"""),"Ковальчук М. М.")</f>
        <v>Ковальчук М. М.</v>
      </c>
      <c r="HK103" s="19" t="str">
        <f ca="1">IFERROR(__xludf.DUMMYFUNCTION("""COMPUTED_VALUE"""),"...")</f>
        <v>...</v>
      </c>
      <c r="HL103" s="19">
        <f ca="1">IFERROR(__xludf.DUMMYFUNCTION("""COMPUTED_VALUE"""),73)</f>
        <v>73</v>
      </c>
      <c r="HM103" s="19" t="str">
        <f ca="1">IFERROR(__xludf.DUMMYFUNCTION("""COMPUTED_VALUE"""),"Ковальчук М. М.")</f>
        <v>Ковальчук М. М.</v>
      </c>
      <c r="HN103" s="19" t="str">
        <f ca="1">IFERROR(__xludf.DUMMYFUNCTION("""COMPUTED_VALUE"""),"...")</f>
        <v>...</v>
      </c>
      <c r="HO103" s="19">
        <f ca="1">IFERROR(__xludf.DUMMYFUNCTION("""COMPUTED_VALUE"""),73)</f>
        <v>73</v>
      </c>
      <c r="HP103" s="19" t="str">
        <f ca="1">IFERROR(__xludf.DUMMYFUNCTION("""COMPUTED_VALUE"""),"Ковальчук М. М.")</f>
        <v>Ковальчук М. М.</v>
      </c>
      <c r="HQ103" s="19" t="str">
        <f ca="1">IFERROR(__xludf.DUMMYFUNCTION("""COMPUTED_VALUE"""),"За")</f>
        <v>За</v>
      </c>
      <c r="HR103" s="19">
        <f ca="1">IFERROR(__xludf.DUMMYFUNCTION("""COMPUTED_VALUE"""),73)</f>
        <v>73</v>
      </c>
      <c r="HS103" s="19" t="str">
        <f ca="1">IFERROR(__xludf.DUMMYFUNCTION("""COMPUTED_VALUE"""),"Ковальчук М. М.")</f>
        <v>Ковальчук М. М.</v>
      </c>
      <c r="HT103" s="19" t="str">
        <f ca="1">IFERROR(__xludf.DUMMYFUNCTION("""COMPUTED_VALUE"""),"За")</f>
        <v>За</v>
      </c>
      <c r="HU103" s="19">
        <f ca="1">IFERROR(__xludf.DUMMYFUNCTION("""COMPUTED_VALUE"""),73)</f>
        <v>73</v>
      </c>
      <c r="HV103" s="19" t="str">
        <f ca="1">IFERROR(__xludf.DUMMYFUNCTION("""COMPUTED_VALUE"""),"Ковальчук М. М.")</f>
        <v>Ковальчук М. М.</v>
      </c>
      <c r="HW103" s="19" t="str">
        <f ca="1">IFERROR(__xludf.DUMMYFUNCTION("""COMPUTED_VALUE"""),"За")</f>
        <v>За</v>
      </c>
      <c r="HX103" s="19">
        <f ca="1">IFERROR(__xludf.DUMMYFUNCTION("""COMPUTED_VALUE"""),73)</f>
        <v>73</v>
      </c>
      <c r="HY103" s="19" t="str">
        <f ca="1">IFERROR(__xludf.DUMMYFUNCTION("""COMPUTED_VALUE"""),"Ковальчук М. М.")</f>
        <v>Ковальчук М. М.</v>
      </c>
      <c r="HZ103" s="19" t="str">
        <f ca="1">IFERROR(__xludf.DUMMYFUNCTION("""COMPUTED_VALUE"""),"За")</f>
        <v>За</v>
      </c>
      <c r="IA103" s="19">
        <f ca="1">IFERROR(__xludf.DUMMYFUNCTION("""COMPUTED_VALUE"""),73)</f>
        <v>73</v>
      </c>
      <c r="IB103" s="19" t="str">
        <f ca="1">IFERROR(__xludf.DUMMYFUNCTION("""COMPUTED_VALUE"""),"Ковальчук М. М.")</f>
        <v>Ковальчук М. М.</v>
      </c>
      <c r="IC103" s="19" t="str">
        <f ca="1">IFERROR(__xludf.DUMMYFUNCTION("""COMPUTED_VALUE"""),"За")</f>
        <v>За</v>
      </c>
      <c r="ID103" s="19">
        <f ca="1">IFERROR(__xludf.DUMMYFUNCTION("""COMPUTED_VALUE"""),73)</f>
        <v>73</v>
      </c>
      <c r="IE103" s="19" t="str">
        <f ca="1">IFERROR(__xludf.DUMMYFUNCTION("""COMPUTED_VALUE"""),"Ковальчук М. М.")</f>
        <v>Ковальчук М. М.</v>
      </c>
      <c r="IF103" s="19" t="str">
        <f ca="1">IFERROR(__xludf.DUMMYFUNCTION("""COMPUTED_VALUE"""),"За")</f>
        <v>За</v>
      </c>
      <c r="IG103" s="19">
        <f ca="1">IFERROR(__xludf.DUMMYFUNCTION("""COMPUTED_VALUE"""),73)</f>
        <v>73</v>
      </c>
      <c r="IH103" s="19" t="str">
        <f ca="1">IFERROR(__xludf.DUMMYFUNCTION("""COMPUTED_VALUE"""),"Ковальчук М. М.")</f>
        <v>Ковальчук М. М.</v>
      </c>
      <c r="II103" s="19" t="str">
        <f ca="1">IFERROR(__xludf.DUMMYFUNCTION("""COMPUTED_VALUE"""),"За")</f>
        <v>За</v>
      </c>
      <c r="IJ103" s="19">
        <f ca="1">IFERROR(__xludf.DUMMYFUNCTION("""COMPUTED_VALUE"""),73)</f>
        <v>73</v>
      </c>
      <c r="IK103" s="19" t="str">
        <f ca="1">IFERROR(__xludf.DUMMYFUNCTION("""COMPUTED_VALUE"""),"Ковальчук М. М.")</f>
        <v>Ковальчук М. М.</v>
      </c>
      <c r="IL103" s="19" t="str">
        <f ca="1">IFERROR(__xludf.DUMMYFUNCTION("""COMPUTED_VALUE"""),"...")</f>
        <v>...</v>
      </c>
      <c r="IM103" s="19">
        <f ca="1">IFERROR(__xludf.DUMMYFUNCTION("""COMPUTED_VALUE"""),73)</f>
        <v>73</v>
      </c>
      <c r="IN103" s="19" t="str">
        <f ca="1">IFERROR(__xludf.DUMMYFUNCTION("""COMPUTED_VALUE"""),"Ковальчук М. М.")</f>
        <v>Ковальчук М. М.</v>
      </c>
      <c r="IO103" s="19" t="str">
        <f ca="1">IFERROR(__xludf.DUMMYFUNCTION("""COMPUTED_VALUE"""),"Не голосував")</f>
        <v>Не голосував</v>
      </c>
      <c r="IP103" s="19">
        <f ca="1">IFERROR(__xludf.DUMMYFUNCTION("""COMPUTED_VALUE"""),73)</f>
        <v>73</v>
      </c>
      <c r="IQ103" s="19" t="str">
        <f ca="1">IFERROR(__xludf.DUMMYFUNCTION("""COMPUTED_VALUE"""),"Ковальчук М. М.")</f>
        <v>Ковальчук М. М.</v>
      </c>
      <c r="IR103" s="19" t="str">
        <f ca="1">IFERROR(__xludf.DUMMYFUNCTION("""COMPUTED_VALUE"""),"За")</f>
        <v>За</v>
      </c>
      <c r="IS103" s="19">
        <f ca="1">IFERROR(__xludf.DUMMYFUNCTION("""COMPUTED_VALUE"""),73)</f>
        <v>73</v>
      </c>
      <c r="IT103" s="19" t="str">
        <f ca="1">IFERROR(__xludf.DUMMYFUNCTION("""COMPUTED_VALUE"""),"Ковальчук М. М.")</f>
        <v>Ковальчук М. М.</v>
      </c>
      <c r="IU103" s="19" t="str">
        <f ca="1">IFERROR(__xludf.DUMMYFUNCTION("""COMPUTED_VALUE"""),"За")</f>
        <v>За</v>
      </c>
      <c r="IV103" s="19">
        <f ca="1">IFERROR(__xludf.DUMMYFUNCTION("""COMPUTED_VALUE"""),73)</f>
        <v>73</v>
      </c>
      <c r="IW103" s="19" t="str">
        <f ca="1">IFERROR(__xludf.DUMMYFUNCTION("""COMPUTED_VALUE"""),"Ковальчук М. М.")</f>
        <v>Ковальчук М. М.</v>
      </c>
      <c r="IX103" s="19" t="str">
        <f ca="1">IFERROR(__xludf.DUMMYFUNCTION("""COMPUTED_VALUE"""),"За")</f>
        <v>За</v>
      </c>
      <c r="IY103" s="19">
        <f ca="1">IFERROR(__xludf.DUMMYFUNCTION("""COMPUTED_VALUE"""),73)</f>
        <v>73</v>
      </c>
      <c r="IZ103" s="19" t="str">
        <f ca="1">IFERROR(__xludf.DUMMYFUNCTION("""COMPUTED_VALUE"""),"Ковальчук М. М.")</f>
        <v>Ковальчук М. М.</v>
      </c>
      <c r="JA103" s="19" t="str">
        <f ca="1">IFERROR(__xludf.DUMMYFUNCTION("""COMPUTED_VALUE"""),"За")</f>
        <v>За</v>
      </c>
      <c r="JB103" s="19">
        <f ca="1">IFERROR(__xludf.DUMMYFUNCTION("""COMPUTED_VALUE"""),73)</f>
        <v>73</v>
      </c>
      <c r="JC103" s="19" t="str">
        <f ca="1">IFERROR(__xludf.DUMMYFUNCTION("""COMPUTED_VALUE"""),"Ковальчук М. М.")</f>
        <v>Ковальчук М. М.</v>
      </c>
      <c r="JD103" s="19" t="str">
        <f ca="1">IFERROR(__xludf.DUMMYFUNCTION("""COMPUTED_VALUE"""),"За")</f>
        <v>За</v>
      </c>
      <c r="JE103" s="19">
        <f ca="1">IFERROR(__xludf.DUMMYFUNCTION("""COMPUTED_VALUE"""),73)</f>
        <v>73</v>
      </c>
      <c r="JF103" s="19" t="str">
        <f ca="1">IFERROR(__xludf.DUMMYFUNCTION("""COMPUTED_VALUE"""),"Ковальчук М. М.")</f>
        <v>Ковальчук М. М.</v>
      </c>
      <c r="JG103" s="19" t="str">
        <f ca="1">IFERROR(__xludf.DUMMYFUNCTION("""COMPUTED_VALUE"""),"За")</f>
        <v>За</v>
      </c>
      <c r="JH103" s="19">
        <f ca="1">IFERROR(__xludf.DUMMYFUNCTION("""COMPUTED_VALUE"""),73)</f>
        <v>73</v>
      </c>
      <c r="JI103" s="19" t="str">
        <f ca="1">IFERROR(__xludf.DUMMYFUNCTION("""COMPUTED_VALUE"""),"Ковальчук М. М.")</f>
        <v>Ковальчук М. М.</v>
      </c>
      <c r="JJ103" s="19" t="str">
        <f ca="1">IFERROR(__xludf.DUMMYFUNCTION("""COMPUTED_VALUE"""),"За")</f>
        <v>За</v>
      </c>
      <c r="JK103" s="19">
        <f ca="1">IFERROR(__xludf.DUMMYFUNCTION("""COMPUTED_VALUE"""),73)</f>
        <v>73</v>
      </c>
      <c r="JL103" s="19" t="str">
        <f ca="1">IFERROR(__xludf.DUMMYFUNCTION("""COMPUTED_VALUE"""),"Ковальчук М. М.")</f>
        <v>Ковальчук М. М.</v>
      </c>
      <c r="JM103" s="19" t="str">
        <f ca="1">IFERROR(__xludf.DUMMYFUNCTION("""COMPUTED_VALUE"""),"За")</f>
        <v>За</v>
      </c>
      <c r="JN103" s="19">
        <f ca="1">IFERROR(__xludf.DUMMYFUNCTION("""COMPUTED_VALUE"""),73)</f>
        <v>73</v>
      </c>
      <c r="JO103" s="19" t="str">
        <f ca="1">IFERROR(__xludf.DUMMYFUNCTION("""COMPUTED_VALUE"""),"Ковальчук М. М.")</f>
        <v>Ковальчук М. М.</v>
      </c>
      <c r="JP103" s="19" t="str">
        <f ca="1">IFERROR(__xludf.DUMMYFUNCTION("""COMPUTED_VALUE"""),"За")</f>
        <v>За</v>
      </c>
      <c r="JQ103" s="19">
        <f ca="1">IFERROR(__xludf.DUMMYFUNCTION("""COMPUTED_VALUE"""),73)</f>
        <v>73</v>
      </c>
      <c r="JR103" s="19" t="str">
        <f ca="1">IFERROR(__xludf.DUMMYFUNCTION("""COMPUTED_VALUE"""),"Ковальчук М. М.")</f>
        <v>Ковальчук М. М.</v>
      </c>
      <c r="JS103" s="19" t="str">
        <f ca="1">IFERROR(__xludf.DUMMYFUNCTION("""COMPUTED_VALUE"""),"За")</f>
        <v>За</v>
      </c>
      <c r="JT103" s="19">
        <f ca="1">IFERROR(__xludf.DUMMYFUNCTION("""COMPUTED_VALUE"""),73)</f>
        <v>73</v>
      </c>
      <c r="JU103" s="19" t="str">
        <f ca="1">IFERROR(__xludf.DUMMYFUNCTION("""COMPUTED_VALUE"""),"Ковальчук М. М.")</f>
        <v>Ковальчук М. М.</v>
      </c>
      <c r="JV103" s="19" t="str">
        <f ca="1">IFERROR(__xludf.DUMMYFUNCTION("""COMPUTED_VALUE"""),"За")</f>
        <v>За</v>
      </c>
      <c r="JW103" s="19">
        <f ca="1">IFERROR(__xludf.DUMMYFUNCTION("""COMPUTED_VALUE"""),73)</f>
        <v>73</v>
      </c>
      <c r="JX103" s="19" t="str">
        <f ca="1">IFERROR(__xludf.DUMMYFUNCTION("""COMPUTED_VALUE"""),"Ковальчук М. М.")</f>
        <v>Ковальчук М. М.</v>
      </c>
      <c r="JY103" s="19" t="str">
        <f ca="1">IFERROR(__xludf.DUMMYFUNCTION("""COMPUTED_VALUE"""),"За")</f>
        <v>За</v>
      </c>
      <c r="JZ103" s="19">
        <f ca="1">IFERROR(__xludf.DUMMYFUNCTION("""COMPUTED_VALUE"""),73)</f>
        <v>73</v>
      </c>
      <c r="KA103" s="19" t="str">
        <f ca="1">IFERROR(__xludf.DUMMYFUNCTION("""COMPUTED_VALUE"""),"Ковальчук М. М.")</f>
        <v>Ковальчук М. М.</v>
      </c>
      <c r="KB103" s="19" t="str">
        <f ca="1">IFERROR(__xludf.DUMMYFUNCTION("""COMPUTED_VALUE"""),"За")</f>
        <v>За</v>
      </c>
      <c r="KC103" s="19">
        <f ca="1">IFERROR(__xludf.DUMMYFUNCTION("""COMPUTED_VALUE"""),73)</f>
        <v>73</v>
      </c>
      <c r="KD103" s="19" t="str">
        <f ca="1">IFERROR(__xludf.DUMMYFUNCTION("""COMPUTED_VALUE"""),"Ковальчук М. М.")</f>
        <v>Ковальчук М. М.</v>
      </c>
      <c r="KE103" s="19" t="str">
        <f ca="1">IFERROR(__xludf.DUMMYFUNCTION("""COMPUTED_VALUE"""),"За")</f>
        <v>За</v>
      </c>
      <c r="KF103" s="19">
        <f ca="1">IFERROR(__xludf.DUMMYFUNCTION("""COMPUTED_VALUE"""),73)</f>
        <v>73</v>
      </c>
      <c r="KG103" s="19" t="str">
        <f ca="1">IFERROR(__xludf.DUMMYFUNCTION("""COMPUTED_VALUE"""),"Ковальчук М. М.")</f>
        <v>Ковальчук М. М.</v>
      </c>
      <c r="KH103" s="19" t="str">
        <f ca="1">IFERROR(__xludf.DUMMYFUNCTION("""COMPUTED_VALUE"""),"За")</f>
        <v>За</v>
      </c>
      <c r="KI103" s="19">
        <f ca="1">IFERROR(__xludf.DUMMYFUNCTION("""COMPUTED_VALUE"""),73)</f>
        <v>73</v>
      </c>
      <c r="KJ103" s="19" t="str">
        <f ca="1">IFERROR(__xludf.DUMMYFUNCTION("""COMPUTED_VALUE"""),"Ковальчук М. М.")</f>
        <v>Ковальчук М. М.</v>
      </c>
      <c r="KK103" s="19" t="str">
        <f ca="1">IFERROR(__xludf.DUMMYFUNCTION("""COMPUTED_VALUE"""),"За")</f>
        <v>За</v>
      </c>
      <c r="KL103" s="19">
        <f ca="1">IFERROR(__xludf.DUMMYFUNCTION("""COMPUTED_VALUE"""),73)</f>
        <v>73</v>
      </c>
      <c r="KM103" s="19" t="str">
        <f ca="1">IFERROR(__xludf.DUMMYFUNCTION("""COMPUTED_VALUE"""),"Ковальчук М. М.")</f>
        <v>Ковальчук М. М.</v>
      </c>
      <c r="KN103" s="19" t="str">
        <f ca="1">IFERROR(__xludf.DUMMYFUNCTION("""COMPUTED_VALUE"""),"За")</f>
        <v>За</v>
      </c>
      <c r="KO103" s="19">
        <f ca="1">IFERROR(__xludf.DUMMYFUNCTION("""COMPUTED_VALUE"""),73)</f>
        <v>73</v>
      </c>
      <c r="KP103" s="19" t="str">
        <f ca="1">IFERROR(__xludf.DUMMYFUNCTION("""COMPUTED_VALUE"""),"Ковальчук М. М.")</f>
        <v>Ковальчук М. М.</v>
      </c>
      <c r="KQ103" s="19" t="str">
        <f ca="1">IFERROR(__xludf.DUMMYFUNCTION("""COMPUTED_VALUE"""),"Не голосував")</f>
        <v>Не голосував</v>
      </c>
      <c r="KR103" s="19">
        <f ca="1">IFERROR(__xludf.DUMMYFUNCTION("""COMPUTED_VALUE"""),73)</f>
        <v>73</v>
      </c>
      <c r="KS103" s="19" t="str">
        <f ca="1">IFERROR(__xludf.DUMMYFUNCTION("""COMPUTED_VALUE"""),"Ковальчук М. М.")</f>
        <v>Ковальчук М. М.</v>
      </c>
      <c r="KT103" s="19" t="str">
        <f ca="1">IFERROR(__xludf.DUMMYFUNCTION("""COMPUTED_VALUE"""),"За")</f>
        <v>За</v>
      </c>
      <c r="KU103" s="19">
        <f ca="1">IFERROR(__xludf.DUMMYFUNCTION("""COMPUTED_VALUE"""),73)</f>
        <v>73</v>
      </c>
      <c r="KV103" s="19" t="str">
        <f ca="1">IFERROR(__xludf.DUMMYFUNCTION("""COMPUTED_VALUE"""),"Ковальчук М. М.")</f>
        <v>Ковальчук М. М.</v>
      </c>
      <c r="KW103" s="19" t="str">
        <f ca="1">IFERROR(__xludf.DUMMYFUNCTION("""COMPUTED_VALUE"""),"...")</f>
        <v>...</v>
      </c>
      <c r="KX103" s="19">
        <f ca="1">IFERROR(__xludf.DUMMYFUNCTION("""COMPUTED_VALUE"""),73)</f>
        <v>73</v>
      </c>
      <c r="KY103" s="19" t="str">
        <f ca="1">IFERROR(__xludf.DUMMYFUNCTION("""COMPUTED_VALUE"""),"Ковальчук М. М.")</f>
        <v>Ковальчук М. М.</v>
      </c>
      <c r="KZ103" s="19" t="str">
        <f ca="1">IFERROR(__xludf.DUMMYFUNCTION("""COMPUTED_VALUE"""),"...")</f>
        <v>...</v>
      </c>
      <c r="LA103" s="19">
        <f ca="1">IFERROR(__xludf.DUMMYFUNCTION("""COMPUTED_VALUE"""),73)</f>
        <v>73</v>
      </c>
      <c r="LB103" s="19" t="str">
        <f ca="1">IFERROR(__xludf.DUMMYFUNCTION("""COMPUTED_VALUE"""),"Ковальчук М. М.")</f>
        <v>Ковальчук М. М.</v>
      </c>
      <c r="LC103" s="19" t="str">
        <f ca="1">IFERROR(__xludf.DUMMYFUNCTION("""COMPUTED_VALUE"""),"Не голосував")</f>
        <v>Не голосував</v>
      </c>
      <c r="LD103" s="19">
        <f ca="1">IFERROR(__xludf.DUMMYFUNCTION("""COMPUTED_VALUE"""),73)</f>
        <v>73</v>
      </c>
      <c r="LE103" s="19" t="str">
        <f ca="1">IFERROR(__xludf.DUMMYFUNCTION("""COMPUTED_VALUE"""),"Ковальчук М. М.")</f>
        <v>Ковальчук М. М.</v>
      </c>
      <c r="LF103" s="19" t="str">
        <f ca="1">IFERROR(__xludf.DUMMYFUNCTION("""COMPUTED_VALUE"""),"За")</f>
        <v>За</v>
      </c>
      <c r="LG103" s="19">
        <f ca="1">IFERROR(__xludf.DUMMYFUNCTION("""COMPUTED_VALUE"""),73)</f>
        <v>73</v>
      </c>
      <c r="LH103" s="19" t="str">
        <f ca="1">IFERROR(__xludf.DUMMYFUNCTION("""COMPUTED_VALUE"""),"Ковальчук М. М.")</f>
        <v>Ковальчук М. М.</v>
      </c>
      <c r="LI103" s="19" t="str">
        <f ca="1">IFERROR(__xludf.DUMMYFUNCTION("""COMPUTED_VALUE"""),"За")</f>
        <v>За</v>
      </c>
      <c r="LJ103" s="19">
        <f ca="1">IFERROR(__xludf.DUMMYFUNCTION("""COMPUTED_VALUE"""),73)</f>
        <v>73</v>
      </c>
      <c r="LK103" s="19" t="str">
        <f ca="1">IFERROR(__xludf.DUMMYFUNCTION("""COMPUTED_VALUE"""),"Ковальчук М. М.")</f>
        <v>Ковальчук М. М.</v>
      </c>
      <c r="LL103" s="19" t="str">
        <f ca="1">IFERROR(__xludf.DUMMYFUNCTION("""COMPUTED_VALUE"""),"За")</f>
        <v>За</v>
      </c>
      <c r="LM103" s="19">
        <f ca="1">IFERROR(__xludf.DUMMYFUNCTION("""COMPUTED_VALUE"""),73)</f>
        <v>73</v>
      </c>
      <c r="LN103" s="19" t="str">
        <f ca="1">IFERROR(__xludf.DUMMYFUNCTION("""COMPUTED_VALUE"""),"Ковальчук М. М.")</f>
        <v>Ковальчук М. М.</v>
      </c>
      <c r="LO103" s="19" t="str">
        <f ca="1">IFERROR(__xludf.DUMMYFUNCTION("""COMPUTED_VALUE"""),"За")</f>
        <v>За</v>
      </c>
      <c r="LP103" s="19">
        <f ca="1">IFERROR(__xludf.DUMMYFUNCTION("""COMPUTED_VALUE"""),73)</f>
        <v>73</v>
      </c>
      <c r="LQ103" s="19" t="str">
        <f ca="1">IFERROR(__xludf.DUMMYFUNCTION("""COMPUTED_VALUE"""),"Ковальчук М. М.")</f>
        <v>Ковальчук М. М.</v>
      </c>
      <c r="LR103" s="19" t="str">
        <f ca="1">IFERROR(__xludf.DUMMYFUNCTION("""COMPUTED_VALUE"""),"Не голосував")</f>
        <v>Не голосував</v>
      </c>
      <c r="LS103" s="19">
        <f ca="1">IFERROR(__xludf.DUMMYFUNCTION("""COMPUTED_VALUE"""),73)</f>
        <v>73</v>
      </c>
      <c r="LT103" s="19" t="str">
        <f ca="1">IFERROR(__xludf.DUMMYFUNCTION("""COMPUTED_VALUE"""),"Ковальчук М. М.")</f>
        <v>Ковальчук М. М.</v>
      </c>
      <c r="LU103" s="19" t="str">
        <f ca="1">IFERROR(__xludf.DUMMYFUNCTION("""COMPUTED_VALUE"""),"Не голосував")</f>
        <v>Не голосував</v>
      </c>
      <c r="LV103" s="19">
        <f ca="1">IFERROR(__xludf.DUMMYFUNCTION("""COMPUTED_VALUE"""),73)</f>
        <v>73</v>
      </c>
      <c r="LW103" s="19" t="str">
        <f ca="1">IFERROR(__xludf.DUMMYFUNCTION("""COMPUTED_VALUE"""),"Ковальчук М. М.")</f>
        <v>Ковальчук М. М.</v>
      </c>
      <c r="LX103" s="19" t="str">
        <f ca="1">IFERROR(__xludf.DUMMYFUNCTION("""COMPUTED_VALUE"""),"За")</f>
        <v>За</v>
      </c>
      <c r="LY103" s="19">
        <f ca="1">IFERROR(__xludf.DUMMYFUNCTION("""COMPUTED_VALUE"""),73)</f>
        <v>73</v>
      </c>
      <c r="LZ103" s="19" t="str">
        <f ca="1">IFERROR(__xludf.DUMMYFUNCTION("""COMPUTED_VALUE"""),"Ковальчук М. М.")</f>
        <v>Ковальчук М. М.</v>
      </c>
      <c r="MA103" s="19" t="str">
        <f ca="1">IFERROR(__xludf.DUMMYFUNCTION("""COMPUTED_VALUE"""),"За")</f>
        <v>За</v>
      </c>
      <c r="MB103" s="19">
        <f ca="1">IFERROR(__xludf.DUMMYFUNCTION("""COMPUTED_VALUE"""),73)</f>
        <v>73</v>
      </c>
      <c r="MC103" s="19" t="str">
        <f ca="1">IFERROR(__xludf.DUMMYFUNCTION("""COMPUTED_VALUE"""),"Ковальчук М. М.")</f>
        <v>Ковальчук М. М.</v>
      </c>
      <c r="MD103" s="19" t="str">
        <f ca="1">IFERROR(__xludf.DUMMYFUNCTION("""COMPUTED_VALUE"""),"За")</f>
        <v>За</v>
      </c>
      <c r="ME103" s="19">
        <f ca="1">IFERROR(__xludf.DUMMYFUNCTION("""COMPUTED_VALUE"""),73)</f>
        <v>73</v>
      </c>
      <c r="MF103" s="19" t="str">
        <f ca="1">IFERROR(__xludf.DUMMYFUNCTION("""COMPUTED_VALUE"""),"Ковальчук М. М.")</f>
        <v>Ковальчук М. М.</v>
      </c>
      <c r="MG103" s="19" t="str">
        <f ca="1">IFERROR(__xludf.DUMMYFUNCTION("""COMPUTED_VALUE"""),"За")</f>
        <v>За</v>
      </c>
      <c r="MH103" s="19">
        <f ca="1">IFERROR(__xludf.DUMMYFUNCTION("""COMPUTED_VALUE"""),73)</f>
        <v>73</v>
      </c>
      <c r="MI103" s="19" t="str">
        <f ca="1">IFERROR(__xludf.DUMMYFUNCTION("""COMPUTED_VALUE"""),"Ковальчук М. М.")</f>
        <v>Ковальчук М. М.</v>
      </c>
      <c r="MJ103" s="19" t="str">
        <f ca="1">IFERROR(__xludf.DUMMYFUNCTION("""COMPUTED_VALUE"""),"За")</f>
        <v>За</v>
      </c>
      <c r="MK103" s="19">
        <f ca="1">IFERROR(__xludf.DUMMYFUNCTION("""COMPUTED_VALUE"""),73)</f>
        <v>73</v>
      </c>
      <c r="ML103" s="19" t="str">
        <f ca="1">IFERROR(__xludf.DUMMYFUNCTION("""COMPUTED_VALUE"""),"Ковальчук М. М.")</f>
        <v>Ковальчук М. М.</v>
      </c>
      <c r="MM103" s="19" t="str">
        <f ca="1">IFERROR(__xludf.DUMMYFUNCTION("""COMPUTED_VALUE"""),"За")</f>
        <v>За</v>
      </c>
      <c r="MN103" s="19">
        <f ca="1">IFERROR(__xludf.DUMMYFUNCTION("""COMPUTED_VALUE"""),73)</f>
        <v>73</v>
      </c>
      <c r="MO103" s="19" t="str">
        <f ca="1">IFERROR(__xludf.DUMMYFUNCTION("""COMPUTED_VALUE"""),"Ковальчук М. М.")</f>
        <v>Ковальчук М. М.</v>
      </c>
      <c r="MP103" s="19" t="str">
        <f ca="1">IFERROR(__xludf.DUMMYFUNCTION("""COMPUTED_VALUE"""),"За")</f>
        <v>За</v>
      </c>
      <c r="MQ103" s="19">
        <f ca="1">IFERROR(__xludf.DUMMYFUNCTION("""COMPUTED_VALUE"""),73)</f>
        <v>73</v>
      </c>
      <c r="MR103" s="19" t="str">
        <f ca="1">IFERROR(__xludf.DUMMYFUNCTION("""COMPUTED_VALUE"""),"Ковальчук М. М.")</f>
        <v>Ковальчук М. М.</v>
      </c>
      <c r="MS103" s="19" t="str">
        <f ca="1">IFERROR(__xludf.DUMMYFUNCTION("""COMPUTED_VALUE"""),"За")</f>
        <v>За</v>
      </c>
      <c r="MT103" s="19">
        <f ca="1">IFERROR(__xludf.DUMMYFUNCTION("""COMPUTED_VALUE"""),73)</f>
        <v>73</v>
      </c>
      <c r="MU103" s="19" t="str">
        <f ca="1">IFERROR(__xludf.DUMMYFUNCTION("""COMPUTED_VALUE"""),"Ковальчук М. М.")</f>
        <v>Ковальчук М. М.</v>
      </c>
      <c r="MV103" s="19" t="str">
        <f ca="1">IFERROR(__xludf.DUMMYFUNCTION("""COMPUTED_VALUE"""),"За")</f>
        <v>За</v>
      </c>
      <c r="MW103" s="19">
        <f ca="1">IFERROR(__xludf.DUMMYFUNCTION("""COMPUTED_VALUE"""),73)</f>
        <v>73</v>
      </c>
      <c r="MX103" s="19" t="str">
        <f ca="1">IFERROR(__xludf.DUMMYFUNCTION("""COMPUTED_VALUE"""),"Ковальчук М. М.")</f>
        <v>Ковальчук М. М.</v>
      </c>
      <c r="MY103" s="19" t="str">
        <f ca="1">IFERROR(__xludf.DUMMYFUNCTION("""COMPUTED_VALUE"""),"За")</f>
        <v>За</v>
      </c>
      <c r="MZ103" s="19">
        <f ca="1">IFERROR(__xludf.DUMMYFUNCTION("""COMPUTED_VALUE"""),73)</f>
        <v>73</v>
      </c>
      <c r="NA103" s="19" t="str">
        <f ca="1">IFERROR(__xludf.DUMMYFUNCTION("""COMPUTED_VALUE"""),"Ковальчук М. М.")</f>
        <v>Ковальчук М. М.</v>
      </c>
      <c r="NB103" s="19" t="str">
        <f ca="1">IFERROR(__xludf.DUMMYFUNCTION("""COMPUTED_VALUE"""),"За")</f>
        <v>За</v>
      </c>
      <c r="NC103" s="19">
        <f ca="1">IFERROR(__xludf.DUMMYFUNCTION("""COMPUTED_VALUE"""),73)</f>
        <v>73</v>
      </c>
      <c r="ND103" s="19" t="str">
        <f ca="1">IFERROR(__xludf.DUMMYFUNCTION("""COMPUTED_VALUE"""),"Ковальчук М. М.")</f>
        <v>Ковальчук М. М.</v>
      </c>
      <c r="NE103" s="19" t="str">
        <f ca="1">IFERROR(__xludf.DUMMYFUNCTION("""COMPUTED_VALUE"""),"Не голосував")</f>
        <v>Не голосував</v>
      </c>
      <c r="NF103" s="19">
        <f ca="1">IFERROR(__xludf.DUMMYFUNCTION("""COMPUTED_VALUE"""),73)</f>
        <v>73</v>
      </c>
      <c r="NG103" s="19" t="str">
        <f ca="1">IFERROR(__xludf.DUMMYFUNCTION("""COMPUTED_VALUE"""),"Ковальчук М. М.")</f>
        <v>Ковальчук М. М.</v>
      </c>
      <c r="NH103" s="19" t="str">
        <f ca="1">IFERROR(__xludf.DUMMYFUNCTION("""COMPUTED_VALUE"""),"За")</f>
        <v>За</v>
      </c>
      <c r="NI103" s="19">
        <f ca="1">IFERROR(__xludf.DUMMYFUNCTION("""COMPUTED_VALUE"""),73)</f>
        <v>73</v>
      </c>
      <c r="NJ103" s="19" t="str">
        <f ca="1">IFERROR(__xludf.DUMMYFUNCTION("""COMPUTED_VALUE"""),"Ковальчук М. М.")</f>
        <v>Ковальчук М. М.</v>
      </c>
      <c r="NK103" s="19" t="str">
        <f ca="1">IFERROR(__xludf.DUMMYFUNCTION("""COMPUTED_VALUE"""),"За")</f>
        <v>За</v>
      </c>
      <c r="NL103" s="19">
        <f ca="1">IFERROR(__xludf.DUMMYFUNCTION("""COMPUTED_VALUE"""),73)</f>
        <v>73</v>
      </c>
      <c r="NM103" s="19" t="str">
        <f ca="1">IFERROR(__xludf.DUMMYFUNCTION("""COMPUTED_VALUE"""),"Ковальчук М. М.")</f>
        <v>Ковальчук М. М.</v>
      </c>
      <c r="NN103" s="19" t="str">
        <f ca="1">IFERROR(__xludf.DUMMYFUNCTION("""COMPUTED_VALUE"""),"За")</f>
        <v>За</v>
      </c>
      <c r="NO103" s="19">
        <f ca="1">IFERROR(__xludf.DUMMYFUNCTION("""COMPUTED_VALUE"""),73)</f>
        <v>73</v>
      </c>
      <c r="NP103" s="19" t="str">
        <f ca="1">IFERROR(__xludf.DUMMYFUNCTION("""COMPUTED_VALUE"""),"Ковальчук М. М.")</f>
        <v>Ковальчук М. М.</v>
      </c>
      <c r="NQ103" s="19" t="str">
        <f ca="1">IFERROR(__xludf.DUMMYFUNCTION("""COMPUTED_VALUE"""),"За")</f>
        <v>За</v>
      </c>
      <c r="NR103" s="19">
        <f ca="1">IFERROR(__xludf.DUMMYFUNCTION("""COMPUTED_VALUE"""),73)</f>
        <v>73</v>
      </c>
      <c r="NS103" s="19" t="str">
        <f ca="1">IFERROR(__xludf.DUMMYFUNCTION("""COMPUTED_VALUE"""),"Ковальчук М. М.")</f>
        <v>Ковальчук М. М.</v>
      </c>
      <c r="NT103" s="19" t="str">
        <f ca="1">IFERROR(__xludf.DUMMYFUNCTION("""COMPUTED_VALUE"""),"Не голосував")</f>
        <v>Не голосував</v>
      </c>
      <c r="NU103" s="19">
        <f ca="1">IFERROR(__xludf.DUMMYFUNCTION("""COMPUTED_VALUE"""),73)</f>
        <v>73</v>
      </c>
      <c r="NV103" s="19" t="str">
        <f ca="1">IFERROR(__xludf.DUMMYFUNCTION("""COMPUTED_VALUE"""),"Ковальчук М. М.")</f>
        <v>Ковальчук М. М.</v>
      </c>
      <c r="NW103" s="19" t="str">
        <f ca="1">IFERROR(__xludf.DUMMYFUNCTION("""COMPUTED_VALUE"""),"Не голосував")</f>
        <v>Не голосував</v>
      </c>
      <c r="NX103" s="19">
        <f ca="1">IFERROR(__xludf.DUMMYFUNCTION("""COMPUTED_VALUE"""),73)</f>
        <v>73</v>
      </c>
      <c r="NY103" s="19" t="str">
        <f ca="1">IFERROR(__xludf.DUMMYFUNCTION("""COMPUTED_VALUE"""),"Ковальчук М. М.")</f>
        <v>Ковальчук М. М.</v>
      </c>
      <c r="NZ103" s="19" t="str">
        <f ca="1">IFERROR(__xludf.DUMMYFUNCTION("""COMPUTED_VALUE"""),"За")</f>
        <v>За</v>
      </c>
      <c r="OA103" s="19">
        <f ca="1">IFERROR(__xludf.DUMMYFUNCTION("""COMPUTED_VALUE"""),73)</f>
        <v>73</v>
      </c>
      <c r="OB103" s="19" t="str">
        <f ca="1">IFERROR(__xludf.DUMMYFUNCTION("""COMPUTED_VALUE"""),"Ковальчук М. М.")</f>
        <v>Ковальчук М. М.</v>
      </c>
      <c r="OC103" s="19" t="str">
        <f ca="1">IFERROR(__xludf.DUMMYFUNCTION("""COMPUTED_VALUE"""),"За")</f>
        <v>За</v>
      </c>
      <c r="OD103" s="19">
        <f ca="1">IFERROR(__xludf.DUMMYFUNCTION("""COMPUTED_VALUE"""),73)</f>
        <v>73</v>
      </c>
      <c r="OE103" s="19" t="str">
        <f ca="1">IFERROR(__xludf.DUMMYFUNCTION("""COMPUTED_VALUE"""),"Ковальчук М. М.")</f>
        <v>Ковальчук М. М.</v>
      </c>
      <c r="OF103" s="19" t="str">
        <f ca="1">IFERROR(__xludf.DUMMYFUNCTION("""COMPUTED_VALUE"""),"За")</f>
        <v>За</v>
      </c>
      <c r="OG103" s="19">
        <f ca="1">IFERROR(__xludf.DUMMYFUNCTION("""COMPUTED_VALUE"""),73)</f>
        <v>73</v>
      </c>
      <c r="OH103" s="19" t="str">
        <f ca="1">IFERROR(__xludf.DUMMYFUNCTION("""COMPUTED_VALUE"""),"Ковальчук М. М.")</f>
        <v>Ковальчук М. М.</v>
      </c>
      <c r="OI103" s="19" t="str">
        <f ca="1">IFERROR(__xludf.DUMMYFUNCTION("""COMPUTED_VALUE"""),"За")</f>
        <v>За</v>
      </c>
      <c r="OJ103" s="19">
        <f ca="1">IFERROR(__xludf.DUMMYFUNCTION("""COMPUTED_VALUE"""),73)</f>
        <v>73</v>
      </c>
      <c r="OK103" s="19" t="str">
        <f ca="1">IFERROR(__xludf.DUMMYFUNCTION("""COMPUTED_VALUE"""),"Ковальчук М. М.")</f>
        <v>Ковальчук М. М.</v>
      </c>
      <c r="OL103" s="19" t="str">
        <f ca="1">IFERROR(__xludf.DUMMYFUNCTION("""COMPUTED_VALUE"""),"За")</f>
        <v>За</v>
      </c>
      <c r="OM103" s="19">
        <f ca="1">IFERROR(__xludf.DUMMYFUNCTION("""COMPUTED_VALUE"""),73)</f>
        <v>73</v>
      </c>
      <c r="ON103" s="19" t="str">
        <f ca="1">IFERROR(__xludf.DUMMYFUNCTION("""COMPUTED_VALUE"""),"Ковальчук М. М.")</f>
        <v>Ковальчук М. М.</v>
      </c>
      <c r="OO103" s="19" t="str">
        <f ca="1">IFERROR(__xludf.DUMMYFUNCTION("""COMPUTED_VALUE"""),"За")</f>
        <v>За</v>
      </c>
      <c r="OP103" s="19">
        <f ca="1">IFERROR(__xludf.DUMMYFUNCTION("""COMPUTED_VALUE"""),73)</f>
        <v>73</v>
      </c>
      <c r="OQ103" s="19" t="str">
        <f ca="1">IFERROR(__xludf.DUMMYFUNCTION("""COMPUTED_VALUE"""),"Ковальчук М. М.")</f>
        <v>Ковальчук М. М.</v>
      </c>
      <c r="OR103" s="19" t="str">
        <f ca="1">IFERROR(__xludf.DUMMYFUNCTION("""COMPUTED_VALUE"""),"За")</f>
        <v>За</v>
      </c>
      <c r="OS103" s="19">
        <f ca="1">IFERROR(__xludf.DUMMYFUNCTION("""COMPUTED_VALUE"""),73)</f>
        <v>73</v>
      </c>
      <c r="OT103" s="19" t="str">
        <f ca="1">IFERROR(__xludf.DUMMYFUNCTION("""COMPUTED_VALUE"""),"Ковальчук М. М.")</f>
        <v>Ковальчук М. М.</v>
      </c>
      <c r="OU103" s="19" t="str">
        <f ca="1">IFERROR(__xludf.DUMMYFUNCTION("""COMPUTED_VALUE"""),"За")</f>
        <v>За</v>
      </c>
      <c r="OV103" s="19">
        <f ca="1">IFERROR(__xludf.DUMMYFUNCTION("""COMPUTED_VALUE"""),73)</f>
        <v>73</v>
      </c>
      <c r="OW103" s="19" t="str">
        <f ca="1">IFERROR(__xludf.DUMMYFUNCTION("""COMPUTED_VALUE"""),"Ковальчук М. М.")</f>
        <v>Ковальчук М. М.</v>
      </c>
      <c r="OX103" s="19" t="str">
        <f ca="1">IFERROR(__xludf.DUMMYFUNCTION("""COMPUTED_VALUE"""),"За")</f>
        <v>За</v>
      </c>
      <c r="OY103" s="19">
        <f ca="1">IFERROR(__xludf.DUMMYFUNCTION("""COMPUTED_VALUE"""),73)</f>
        <v>73</v>
      </c>
      <c r="OZ103" s="19" t="str">
        <f ca="1">IFERROR(__xludf.DUMMYFUNCTION("""COMPUTED_VALUE"""),"Ковальчук М. М.")</f>
        <v>Ковальчук М. М.</v>
      </c>
      <c r="PA103" s="19" t="str">
        <f ca="1">IFERROR(__xludf.DUMMYFUNCTION("""COMPUTED_VALUE"""),"За")</f>
        <v>За</v>
      </c>
      <c r="PB103" s="19">
        <f ca="1">IFERROR(__xludf.DUMMYFUNCTION("""COMPUTED_VALUE"""),73)</f>
        <v>73</v>
      </c>
      <c r="PC103" s="19" t="str">
        <f ca="1">IFERROR(__xludf.DUMMYFUNCTION("""COMPUTED_VALUE"""),"Ковальчук М. М.")</f>
        <v>Ковальчук М. М.</v>
      </c>
      <c r="PD103" s="19" t="str">
        <f ca="1">IFERROR(__xludf.DUMMYFUNCTION("""COMPUTED_VALUE"""),"За")</f>
        <v>За</v>
      </c>
      <c r="PE103" s="19">
        <f ca="1">IFERROR(__xludf.DUMMYFUNCTION("""COMPUTED_VALUE"""),73)</f>
        <v>73</v>
      </c>
      <c r="PF103" s="19" t="str">
        <f ca="1">IFERROR(__xludf.DUMMYFUNCTION("""COMPUTED_VALUE"""),"Ковальчук М. М.")</f>
        <v>Ковальчук М. М.</v>
      </c>
      <c r="PG103" s="19" t="str">
        <f ca="1">IFERROR(__xludf.DUMMYFUNCTION("""COMPUTED_VALUE"""),"За")</f>
        <v>За</v>
      </c>
      <c r="PH103" s="19">
        <f ca="1">IFERROR(__xludf.DUMMYFUNCTION("""COMPUTED_VALUE"""),73)</f>
        <v>73</v>
      </c>
      <c r="PI103" s="19" t="str">
        <f ca="1">IFERROR(__xludf.DUMMYFUNCTION("""COMPUTED_VALUE"""),"Ковальчук М. М.")</f>
        <v>Ковальчук М. М.</v>
      </c>
      <c r="PJ103" s="19" t="str">
        <f ca="1">IFERROR(__xludf.DUMMYFUNCTION("""COMPUTED_VALUE"""),"За")</f>
        <v>За</v>
      </c>
      <c r="PK103" s="19">
        <f ca="1">IFERROR(__xludf.DUMMYFUNCTION("""COMPUTED_VALUE"""),73)</f>
        <v>73</v>
      </c>
      <c r="PL103" s="19" t="str">
        <f ca="1">IFERROR(__xludf.DUMMYFUNCTION("""COMPUTED_VALUE"""),"Ковальчук М. М.")</f>
        <v>Ковальчук М. М.</v>
      </c>
      <c r="PM103" s="19" t="str">
        <f ca="1">IFERROR(__xludf.DUMMYFUNCTION("""COMPUTED_VALUE"""),"Не голосував")</f>
        <v>Не голосував</v>
      </c>
      <c r="PN103" s="19">
        <f ca="1">IFERROR(__xludf.DUMMYFUNCTION("""COMPUTED_VALUE"""),73)</f>
        <v>73</v>
      </c>
      <c r="PO103" s="19" t="str">
        <f ca="1">IFERROR(__xludf.DUMMYFUNCTION("""COMPUTED_VALUE"""),"Ковальчук М. М.")</f>
        <v>Ковальчук М. М.</v>
      </c>
      <c r="PP103" s="19" t="str">
        <f ca="1">IFERROR(__xludf.DUMMYFUNCTION("""COMPUTED_VALUE"""),"За")</f>
        <v>За</v>
      </c>
      <c r="PQ103" s="19">
        <f ca="1">IFERROR(__xludf.DUMMYFUNCTION("""COMPUTED_VALUE"""),73)</f>
        <v>73</v>
      </c>
      <c r="PR103" s="19" t="str">
        <f ca="1">IFERROR(__xludf.DUMMYFUNCTION("""COMPUTED_VALUE"""),"Ковальчук М. М.")</f>
        <v>Ковальчук М. М.</v>
      </c>
      <c r="PS103" s="19" t="str">
        <f ca="1">IFERROR(__xludf.DUMMYFUNCTION("""COMPUTED_VALUE"""),"За")</f>
        <v>За</v>
      </c>
      <c r="PT103" s="19">
        <f ca="1">IFERROR(__xludf.DUMMYFUNCTION("""COMPUTED_VALUE"""),73)</f>
        <v>73</v>
      </c>
      <c r="PU103" s="19" t="str">
        <f ca="1">IFERROR(__xludf.DUMMYFUNCTION("""COMPUTED_VALUE"""),"Ковальчук М. М.")</f>
        <v>Ковальчук М. М.</v>
      </c>
      <c r="PV103" s="19" t="str">
        <f ca="1">IFERROR(__xludf.DUMMYFUNCTION("""COMPUTED_VALUE"""),"За")</f>
        <v>За</v>
      </c>
      <c r="PW103" s="19">
        <f ca="1">IFERROR(__xludf.DUMMYFUNCTION("""COMPUTED_VALUE"""),73)</f>
        <v>73</v>
      </c>
      <c r="PX103" s="19" t="str">
        <f ca="1">IFERROR(__xludf.DUMMYFUNCTION("""COMPUTED_VALUE"""),"Ковальчук М. М.")</f>
        <v>Ковальчук М. М.</v>
      </c>
      <c r="PY103" s="19" t="str">
        <f ca="1">IFERROR(__xludf.DUMMYFUNCTION("""COMPUTED_VALUE"""),"...")</f>
        <v>...</v>
      </c>
      <c r="PZ103" s="19">
        <f ca="1">IFERROR(__xludf.DUMMYFUNCTION("""COMPUTED_VALUE"""),73)</f>
        <v>73</v>
      </c>
      <c r="QA103" s="19" t="str">
        <f ca="1">IFERROR(__xludf.DUMMYFUNCTION("""COMPUTED_VALUE"""),"Ковальчук М. М.")</f>
        <v>Ковальчук М. М.</v>
      </c>
      <c r="QB103" s="19" t="str">
        <f ca="1">IFERROR(__xludf.DUMMYFUNCTION("""COMPUTED_VALUE"""),"...")</f>
        <v>...</v>
      </c>
      <c r="QC103" s="19">
        <f ca="1">IFERROR(__xludf.DUMMYFUNCTION("""COMPUTED_VALUE"""),73)</f>
        <v>73</v>
      </c>
      <c r="QD103" s="19" t="str">
        <f ca="1">IFERROR(__xludf.DUMMYFUNCTION("""COMPUTED_VALUE"""),"Ковальчук М. М.")</f>
        <v>Ковальчук М. М.</v>
      </c>
      <c r="QE103" s="19" t="str">
        <f ca="1">IFERROR(__xludf.DUMMYFUNCTION("""COMPUTED_VALUE"""),"...")</f>
        <v>...</v>
      </c>
      <c r="QF103" s="19">
        <f ca="1">IFERROR(__xludf.DUMMYFUNCTION("""COMPUTED_VALUE"""),73)</f>
        <v>73</v>
      </c>
      <c r="QG103" s="19" t="str">
        <f ca="1">IFERROR(__xludf.DUMMYFUNCTION("""COMPUTED_VALUE"""),"Ковальчук М. М.")</f>
        <v>Ковальчук М. М.</v>
      </c>
      <c r="QH103" s="19" t="str">
        <f ca="1">IFERROR(__xludf.DUMMYFUNCTION("""COMPUTED_VALUE"""),"...")</f>
        <v>...</v>
      </c>
      <c r="QI103" s="19">
        <f ca="1">IFERROR(__xludf.DUMMYFUNCTION("""COMPUTED_VALUE"""),73)</f>
        <v>73</v>
      </c>
      <c r="QJ103" s="19" t="str">
        <f ca="1">IFERROR(__xludf.DUMMYFUNCTION("""COMPUTED_VALUE"""),"Ковальчук М. М.")</f>
        <v>Ковальчук М. М.</v>
      </c>
      <c r="QK103" s="19" t="str">
        <f ca="1">IFERROR(__xludf.DUMMYFUNCTION("""COMPUTED_VALUE"""),"...")</f>
        <v>...</v>
      </c>
    </row>
    <row r="104" spans="1:453" ht="12.75">
      <c r="A104" s="17">
        <f ca="1">IFERROR(__xludf.DUMMYFUNCTION("""COMPUTED_VALUE"""),77)</f>
        <v>77</v>
      </c>
      <c r="B104" s="17" t="str">
        <f ca="1">IFERROR(__xludf.DUMMYFUNCTION("""COMPUTED_VALUE"""),"Марченко О. Л.")</f>
        <v>Марченко О. Л.</v>
      </c>
      <c r="C104" s="19" t="str">
        <f ca="1">IFERROR(__xludf.DUMMYFUNCTION("""COMPUTED_VALUE"""),"За")</f>
        <v>За</v>
      </c>
      <c r="D104" s="19">
        <f ca="1">IFERROR(__xludf.DUMMYFUNCTION("""COMPUTED_VALUE"""),77)</f>
        <v>77</v>
      </c>
      <c r="E104" s="19" t="str">
        <f ca="1">IFERROR(__xludf.DUMMYFUNCTION("""COMPUTED_VALUE"""),"Марченко О. Л.")</f>
        <v>Марченко О. Л.</v>
      </c>
      <c r="F104" s="19" t="str">
        <f ca="1">IFERROR(__xludf.DUMMYFUNCTION("""COMPUTED_VALUE"""),"За")</f>
        <v>За</v>
      </c>
      <c r="G104" s="19">
        <f ca="1">IFERROR(__xludf.DUMMYFUNCTION("""COMPUTED_VALUE"""),77)</f>
        <v>77</v>
      </c>
      <c r="H104" s="19" t="str">
        <f ca="1">IFERROR(__xludf.DUMMYFUNCTION("""COMPUTED_VALUE"""),"Марченко О. Л.")</f>
        <v>Марченко О. Л.</v>
      </c>
      <c r="I104" s="19" t="str">
        <f ca="1">IFERROR(__xludf.DUMMYFUNCTION("""COMPUTED_VALUE"""),"За")</f>
        <v>За</v>
      </c>
      <c r="J104" s="19">
        <f ca="1">IFERROR(__xludf.DUMMYFUNCTION("""COMPUTED_VALUE"""),77)</f>
        <v>77</v>
      </c>
      <c r="K104" s="19" t="str">
        <f ca="1">IFERROR(__xludf.DUMMYFUNCTION("""COMPUTED_VALUE"""),"Марченко О. Л.")</f>
        <v>Марченко О. Л.</v>
      </c>
      <c r="L104" s="19" t="str">
        <f ca="1">IFERROR(__xludf.DUMMYFUNCTION("""COMPUTED_VALUE"""),"За")</f>
        <v>За</v>
      </c>
      <c r="M104" s="19">
        <f ca="1">IFERROR(__xludf.DUMMYFUNCTION("""COMPUTED_VALUE"""),77)</f>
        <v>77</v>
      </c>
      <c r="N104" s="19" t="str">
        <f ca="1">IFERROR(__xludf.DUMMYFUNCTION("""COMPUTED_VALUE"""),"Марченко О. Л.")</f>
        <v>Марченко О. Л.</v>
      </c>
      <c r="O104" s="19" t="str">
        <f ca="1">IFERROR(__xludf.DUMMYFUNCTION("""COMPUTED_VALUE"""),"За")</f>
        <v>За</v>
      </c>
      <c r="P104" s="19">
        <f ca="1">IFERROR(__xludf.DUMMYFUNCTION("""COMPUTED_VALUE"""),77)</f>
        <v>77</v>
      </c>
      <c r="Q104" s="19" t="str">
        <f ca="1">IFERROR(__xludf.DUMMYFUNCTION("""COMPUTED_VALUE"""),"Марченко О. Л.")</f>
        <v>Марченко О. Л.</v>
      </c>
      <c r="R104" s="19" t="str">
        <f ca="1">IFERROR(__xludf.DUMMYFUNCTION("""COMPUTED_VALUE"""),"За")</f>
        <v>За</v>
      </c>
      <c r="S104" s="19">
        <f ca="1">IFERROR(__xludf.DUMMYFUNCTION("""COMPUTED_VALUE"""),77)</f>
        <v>77</v>
      </c>
      <c r="T104" s="19" t="str">
        <f ca="1">IFERROR(__xludf.DUMMYFUNCTION("""COMPUTED_VALUE"""),"Марченко О. Л.")</f>
        <v>Марченко О. Л.</v>
      </c>
      <c r="U104" s="19" t="str">
        <f ca="1">IFERROR(__xludf.DUMMYFUNCTION("""COMPUTED_VALUE"""),"За")</f>
        <v>За</v>
      </c>
      <c r="V104" s="19">
        <f ca="1">IFERROR(__xludf.DUMMYFUNCTION("""COMPUTED_VALUE"""),77)</f>
        <v>77</v>
      </c>
      <c r="W104" s="19" t="str">
        <f ca="1">IFERROR(__xludf.DUMMYFUNCTION("""COMPUTED_VALUE"""),"Марченко О. Л.")</f>
        <v>Марченко О. Л.</v>
      </c>
      <c r="X104" s="19" t="str">
        <f ca="1">IFERROR(__xludf.DUMMYFUNCTION("""COMPUTED_VALUE"""),"За")</f>
        <v>За</v>
      </c>
      <c r="Y104" s="19">
        <f ca="1">IFERROR(__xludf.DUMMYFUNCTION("""COMPUTED_VALUE"""),77)</f>
        <v>77</v>
      </c>
      <c r="Z104" s="19" t="str">
        <f ca="1">IFERROR(__xludf.DUMMYFUNCTION("""COMPUTED_VALUE"""),"Марченко О. Л.")</f>
        <v>Марченко О. Л.</v>
      </c>
      <c r="AA104" s="19" t="str">
        <f ca="1">IFERROR(__xludf.DUMMYFUNCTION("""COMPUTED_VALUE"""),"За")</f>
        <v>За</v>
      </c>
      <c r="AB104" s="19">
        <f ca="1">IFERROR(__xludf.DUMMYFUNCTION("""COMPUTED_VALUE"""),77)</f>
        <v>77</v>
      </c>
      <c r="AC104" s="19" t="str">
        <f ca="1">IFERROR(__xludf.DUMMYFUNCTION("""COMPUTED_VALUE"""),"Марченко О. Л.")</f>
        <v>Марченко О. Л.</v>
      </c>
      <c r="AD104" s="19" t="str">
        <f ca="1">IFERROR(__xludf.DUMMYFUNCTION("""COMPUTED_VALUE"""),"За")</f>
        <v>За</v>
      </c>
      <c r="AE104" s="19">
        <f ca="1">IFERROR(__xludf.DUMMYFUNCTION("""COMPUTED_VALUE"""),77)</f>
        <v>77</v>
      </c>
      <c r="AF104" s="19" t="str">
        <f ca="1">IFERROR(__xludf.DUMMYFUNCTION("""COMPUTED_VALUE"""),"Марченко О. Л.")</f>
        <v>Марченко О. Л.</v>
      </c>
      <c r="AG104" s="19" t="str">
        <f ca="1">IFERROR(__xludf.DUMMYFUNCTION("""COMPUTED_VALUE"""),"Не голосував")</f>
        <v>Не голосував</v>
      </c>
      <c r="AH104" s="19">
        <f ca="1">IFERROR(__xludf.DUMMYFUNCTION("""COMPUTED_VALUE"""),77)</f>
        <v>77</v>
      </c>
      <c r="AI104" s="19" t="str">
        <f ca="1">IFERROR(__xludf.DUMMYFUNCTION("""COMPUTED_VALUE"""),"Марченко О. Л.")</f>
        <v>Марченко О. Л.</v>
      </c>
      <c r="AJ104" s="19" t="str">
        <f ca="1">IFERROR(__xludf.DUMMYFUNCTION("""COMPUTED_VALUE"""),"За")</f>
        <v>За</v>
      </c>
      <c r="AK104" s="19">
        <f ca="1">IFERROR(__xludf.DUMMYFUNCTION("""COMPUTED_VALUE"""),77)</f>
        <v>77</v>
      </c>
      <c r="AL104" s="19" t="str">
        <f ca="1">IFERROR(__xludf.DUMMYFUNCTION("""COMPUTED_VALUE"""),"Марченко О. Л.")</f>
        <v>Марченко О. Л.</v>
      </c>
      <c r="AM104" s="19" t="str">
        <f ca="1">IFERROR(__xludf.DUMMYFUNCTION("""COMPUTED_VALUE"""),"За")</f>
        <v>За</v>
      </c>
      <c r="AN104" s="19">
        <f ca="1">IFERROR(__xludf.DUMMYFUNCTION("""COMPUTED_VALUE"""),77)</f>
        <v>77</v>
      </c>
      <c r="AO104" s="19" t="str">
        <f ca="1">IFERROR(__xludf.DUMMYFUNCTION("""COMPUTED_VALUE"""),"Марченко О. Л.")</f>
        <v>Марченко О. Л.</v>
      </c>
      <c r="AP104" s="19" t="str">
        <f ca="1">IFERROR(__xludf.DUMMYFUNCTION("""COMPUTED_VALUE"""),"За")</f>
        <v>За</v>
      </c>
      <c r="AQ104" s="19">
        <f ca="1">IFERROR(__xludf.DUMMYFUNCTION("""COMPUTED_VALUE"""),77)</f>
        <v>77</v>
      </c>
      <c r="AR104" s="19" t="str">
        <f ca="1">IFERROR(__xludf.DUMMYFUNCTION("""COMPUTED_VALUE"""),"Марченко О. Л.")</f>
        <v>Марченко О. Л.</v>
      </c>
      <c r="AS104" s="19" t="str">
        <f ca="1">IFERROR(__xludf.DUMMYFUNCTION("""COMPUTED_VALUE"""),"За")</f>
        <v>За</v>
      </c>
      <c r="AT104" s="19">
        <f ca="1">IFERROR(__xludf.DUMMYFUNCTION("""COMPUTED_VALUE"""),77)</f>
        <v>77</v>
      </c>
      <c r="AU104" s="19" t="str">
        <f ca="1">IFERROR(__xludf.DUMMYFUNCTION("""COMPUTED_VALUE"""),"Марченко О. Л.")</f>
        <v>Марченко О. Л.</v>
      </c>
      <c r="AV104" s="19" t="str">
        <f ca="1">IFERROR(__xludf.DUMMYFUNCTION("""COMPUTED_VALUE"""),"...")</f>
        <v>...</v>
      </c>
      <c r="AW104" s="19">
        <f ca="1">IFERROR(__xludf.DUMMYFUNCTION("""COMPUTED_VALUE"""),77)</f>
        <v>77</v>
      </c>
      <c r="AX104" s="19" t="str">
        <f ca="1">IFERROR(__xludf.DUMMYFUNCTION("""COMPUTED_VALUE"""),"Марченко О. Л.")</f>
        <v>Марченко О. Л.</v>
      </c>
      <c r="AY104" s="19" t="str">
        <f ca="1">IFERROR(__xludf.DUMMYFUNCTION("""COMPUTED_VALUE"""),"...")</f>
        <v>...</v>
      </c>
      <c r="AZ104" s="19">
        <f ca="1">IFERROR(__xludf.DUMMYFUNCTION("""COMPUTED_VALUE"""),77)</f>
        <v>77</v>
      </c>
      <c r="BA104" s="19" t="str">
        <f ca="1">IFERROR(__xludf.DUMMYFUNCTION("""COMPUTED_VALUE"""),"Марченко О. Л.")</f>
        <v>Марченко О. Л.</v>
      </c>
      <c r="BB104" s="19" t="str">
        <f ca="1">IFERROR(__xludf.DUMMYFUNCTION("""COMPUTED_VALUE"""),"...")</f>
        <v>...</v>
      </c>
      <c r="BC104" s="19">
        <f ca="1">IFERROR(__xludf.DUMMYFUNCTION("""COMPUTED_VALUE"""),77)</f>
        <v>77</v>
      </c>
      <c r="BD104" s="19" t="str">
        <f ca="1">IFERROR(__xludf.DUMMYFUNCTION("""COMPUTED_VALUE"""),"Марченко О. Л.")</f>
        <v>Марченко О. Л.</v>
      </c>
      <c r="BE104" s="19" t="str">
        <f ca="1">IFERROR(__xludf.DUMMYFUNCTION("""COMPUTED_VALUE"""),"...")</f>
        <v>...</v>
      </c>
      <c r="BF104" s="19">
        <f ca="1">IFERROR(__xludf.DUMMYFUNCTION("""COMPUTED_VALUE"""),77)</f>
        <v>77</v>
      </c>
      <c r="BG104" s="19" t="str">
        <f ca="1">IFERROR(__xludf.DUMMYFUNCTION("""COMPUTED_VALUE"""),"Марченко О. Л.")</f>
        <v>Марченко О. Л.</v>
      </c>
      <c r="BH104" s="19" t="str">
        <f ca="1">IFERROR(__xludf.DUMMYFUNCTION("""COMPUTED_VALUE"""),"...")</f>
        <v>...</v>
      </c>
      <c r="BI104" s="19">
        <f ca="1">IFERROR(__xludf.DUMMYFUNCTION("""COMPUTED_VALUE"""),77)</f>
        <v>77</v>
      </c>
      <c r="BJ104" s="19" t="str">
        <f ca="1">IFERROR(__xludf.DUMMYFUNCTION("""COMPUTED_VALUE"""),"Марченко О. Л.")</f>
        <v>Марченко О. Л.</v>
      </c>
      <c r="BK104" s="19" t="str">
        <f ca="1">IFERROR(__xludf.DUMMYFUNCTION("""COMPUTED_VALUE"""),"...")</f>
        <v>...</v>
      </c>
      <c r="BL104" s="19">
        <f ca="1">IFERROR(__xludf.DUMMYFUNCTION("""COMPUTED_VALUE"""),77)</f>
        <v>77</v>
      </c>
      <c r="BM104" s="19" t="str">
        <f ca="1">IFERROR(__xludf.DUMMYFUNCTION("""COMPUTED_VALUE"""),"Марченко О. Л.")</f>
        <v>Марченко О. Л.</v>
      </c>
      <c r="BN104" s="19" t="str">
        <f ca="1">IFERROR(__xludf.DUMMYFUNCTION("""COMPUTED_VALUE"""),"...")</f>
        <v>...</v>
      </c>
      <c r="BO104" s="19">
        <f ca="1">IFERROR(__xludf.DUMMYFUNCTION("""COMPUTED_VALUE"""),77)</f>
        <v>77</v>
      </c>
      <c r="BP104" s="19" t="str">
        <f ca="1">IFERROR(__xludf.DUMMYFUNCTION("""COMPUTED_VALUE"""),"Марченко О. Л.")</f>
        <v>Марченко О. Л.</v>
      </c>
      <c r="BQ104" s="19" t="str">
        <f ca="1">IFERROR(__xludf.DUMMYFUNCTION("""COMPUTED_VALUE"""),"...")</f>
        <v>...</v>
      </c>
      <c r="BR104" s="19">
        <f ca="1">IFERROR(__xludf.DUMMYFUNCTION("""COMPUTED_VALUE"""),77)</f>
        <v>77</v>
      </c>
      <c r="BS104" s="19" t="str">
        <f ca="1">IFERROR(__xludf.DUMMYFUNCTION("""COMPUTED_VALUE"""),"Марченко О. Л.")</f>
        <v>Марченко О. Л.</v>
      </c>
      <c r="BT104" s="19" t="str">
        <f ca="1">IFERROR(__xludf.DUMMYFUNCTION("""COMPUTED_VALUE"""),"...")</f>
        <v>...</v>
      </c>
      <c r="BU104" s="19">
        <f ca="1">IFERROR(__xludf.DUMMYFUNCTION("""COMPUTED_VALUE"""),77)</f>
        <v>77</v>
      </c>
      <c r="BV104" s="19" t="str">
        <f ca="1">IFERROR(__xludf.DUMMYFUNCTION("""COMPUTED_VALUE"""),"Марченко О. Л.")</f>
        <v>Марченко О. Л.</v>
      </c>
      <c r="BW104" s="19" t="str">
        <f ca="1">IFERROR(__xludf.DUMMYFUNCTION("""COMPUTED_VALUE"""),"...")</f>
        <v>...</v>
      </c>
      <c r="BX104" s="19">
        <f ca="1">IFERROR(__xludf.DUMMYFUNCTION("""COMPUTED_VALUE"""),77)</f>
        <v>77</v>
      </c>
      <c r="BY104" s="19" t="str">
        <f ca="1">IFERROR(__xludf.DUMMYFUNCTION("""COMPUTED_VALUE"""),"Марченко О. Л.")</f>
        <v>Марченко О. Л.</v>
      </c>
      <c r="BZ104" s="19" t="str">
        <f ca="1">IFERROR(__xludf.DUMMYFUNCTION("""COMPUTED_VALUE"""),"...")</f>
        <v>...</v>
      </c>
      <c r="CA104" s="19">
        <f ca="1">IFERROR(__xludf.DUMMYFUNCTION("""COMPUTED_VALUE"""),77)</f>
        <v>77</v>
      </c>
      <c r="CB104" s="19" t="str">
        <f ca="1">IFERROR(__xludf.DUMMYFUNCTION("""COMPUTED_VALUE"""),"Марченко О. Л.")</f>
        <v>Марченко О. Л.</v>
      </c>
      <c r="CC104" s="19" t="str">
        <f ca="1">IFERROR(__xludf.DUMMYFUNCTION("""COMPUTED_VALUE"""),"...")</f>
        <v>...</v>
      </c>
      <c r="CD104" s="19">
        <f ca="1">IFERROR(__xludf.DUMMYFUNCTION("""COMPUTED_VALUE"""),77)</f>
        <v>77</v>
      </c>
      <c r="CE104" s="19" t="str">
        <f ca="1">IFERROR(__xludf.DUMMYFUNCTION("""COMPUTED_VALUE"""),"Марченко О. Л.")</f>
        <v>Марченко О. Л.</v>
      </c>
      <c r="CF104" s="19" t="str">
        <f ca="1">IFERROR(__xludf.DUMMYFUNCTION("""COMPUTED_VALUE"""),"...")</f>
        <v>...</v>
      </c>
      <c r="CG104" s="19">
        <f ca="1">IFERROR(__xludf.DUMMYFUNCTION("""COMPUTED_VALUE"""),77)</f>
        <v>77</v>
      </c>
      <c r="CH104" s="19" t="str">
        <f ca="1">IFERROR(__xludf.DUMMYFUNCTION("""COMPUTED_VALUE"""),"Марченко О. Л.")</f>
        <v>Марченко О. Л.</v>
      </c>
      <c r="CI104" s="19" t="str">
        <f ca="1">IFERROR(__xludf.DUMMYFUNCTION("""COMPUTED_VALUE"""),"...")</f>
        <v>...</v>
      </c>
      <c r="CJ104" s="19">
        <f ca="1">IFERROR(__xludf.DUMMYFUNCTION("""COMPUTED_VALUE"""),77)</f>
        <v>77</v>
      </c>
      <c r="CK104" s="19" t="str">
        <f ca="1">IFERROR(__xludf.DUMMYFUNCTION("""COMPUTED_VALUE"""),"Марченко О. Л.")</f>
        <v>Марченко О. Л.</v>
      </c>
      <c r="CL104" s="19" t="str">
        <f ca="1">IFERROR(__xludf.DUMMYFUNCTION("""COMPUTED_VALUE"""),"...")</f>
        <v>...</v>
      </c>
      <c r="CM104" s="19">
        <f ca="1">IFERROR(__xludf.DUMMYFUNCTION("""COMPUTED_VALUE"""),77)</f>
        <v>77</v>
      </c>
      <c r="CN104" s="19" t="str">
        <f ca="1">IFERROR(__xludf.DUMMYFUNCTION("""COMPUTED_VALUE"""),"Марченко О. Л.")</f>
        <v>Марченко О. Л.</v>
      </c>
      <c r="CO104" s="19" t="str">
        <f ca="1">IFERROR(__xludf.DUMMYFUNCTION("""COMPUTED_VALUE"""),"...")</f>
        <v>...</v>
      </c>
      <c r="CP104" s="19">
        <f ca="1">IFERROR(__xludf.DUMMYFUNCTION("""COMPUTED_VALUE"""),77)</f>
        <v>77</v>
      </c>
      <c r="CQ104" s="19" t="str">
        <f ca="1">IFERROR(__xludf.DUMMYFUNCTION("""COMPUTED_VALUE"""),"Марченко О. Л.")</f>
        <v>Марченко О. Л.</v>
      </c>
      <c r="CR104" s="19" t="str">
        <f ca="1">IFERROR(__xludf.DUMMYFUNCTION("""COMPUTED_VALUE"""),"...")</f>
        <v>...</v>
      </c>
      <c r="CS104" s="19">
        <f ca="1">IFERROR(__xludf.DUMMYFUNCTION("""COMPUTED_VALUE"""),77)</f>
        <v>77</v>
      </c>
      <c r="CT104" s="19" t="str">
        <f ca="1">IFERROR(__xludf.DUMMYFUNCTION("""COMPUTED_VALUE"""),"Марченко О. Л.")</f>
        <v>Марченко О. Л.</v>
      </c>
      <c r="CU104" s="19" t="str">
        <f ca="1">IFERROR(__xludf.DUMMYFUNCTION("""COMPUTED_VALUE"""),"...")</f>
        <v>...</v>
      </c>
      <c r="CV104" s="19">
        <f ca="1">IFERROR(__xludf.DUMMYFUNCTION("""COMPUTED_VALUE"""),77)</f>
        <v>77</v>
      </c>
      <c r="CW104" s="19" t="str">
        <f ca="1">IFERROR(__xludf.DUMMYFUNCTION("""COMPUTED_VALUE"""),"Марченко О. Л.")</f>
        <v>Марченко О. Л.</v>
      </c>
      <c r="CX104" s="19" t="str">
        <f ca="1">IFERROR(__xludf.DUMMYFUNCTION("""COMPUTED_VALUE"""),"...")</f>
        <v>...</v>
      </c>
      <c r="CY104" s="19">
        <f ca="1">IFERROR(__xludf.DUMMYFUNCTION("""COMPUTED_VALUE"""),77)</f>
        <v>77</v>
      </c>
      <c r="CZ104" s="19" t="str">
        <f ca="1">IFERROR(__xludf.DUMMYFUNCTION("""COMPUTED_VALUE"""),"Марченко О. Л.")</f>
        <v>Марченко О. Л.</v>
      </c>
      <c r="DA104" s="19" t="str">
        <f ca="1">IFERROR(__xludf.DUMMYFUNCTION("""COMPUTED_VALUE"""),"...")</f>
        <v>...</v>
      </c>
      <c r="DB104" s="19">
        <f ca="1">IFERROR(__xludf.DUMMYFUNCTION("""COMPUTED_VALUE"""),77)</f>
        <v>77</v>
      </c>
      <c r="DC104" s="19" t="str">
        <f ca="1">IFERROR(__xludf.DUMMYFUNCTION("""COMPUTED_VALUE"""),"Марченко О. Л.")</f>
        <v>Марченко О. Л.</v>
      </c>
      <c r="DD104" s="19" t="str">
        <f ca="1">IFERROR(__xludf.DUMMYFUNCTION("""COMPUTED_VALUE"""),"За")</f>
        <v>За</v>
      </c>
      <c r="DE104" s="19">
        <f ca="1">IFERROR(__xludf.DUMMYFUNCTION("""COMPUTED_VALUE"""),77)</f>
        <v>77</v>
      </c>
      <c r="DF104" s="19" t="str">
        <f ca="1">IFERROR(__xludf.DUMMYFUNCTION("""COMPUTED_VALUE"""),"Марченко О. Л.")</f>
        <v>Марченко О. Л.</v>
      </c>
      <c r="DG104" s="19" t="str">
        <f ca="1">IFERROR(__xludf.DUMMYFUNCTION("""COMPUTED_VALUE"""),"За")</f>
        <v>За</v>
      </c>
      <c r="DH104" s="19">
        <f ca="1">IFERROR(__xludf.DUMMYFUNCTION("""COMPUTED_VALUE"""),77)</f>
        <v>77</v>
      </c>
      <c r="DI104" s="19" t="str">
        <f ca="1">IFERROR(__xludf.DUMMYFUNCTION("""COMPUTED_VALUE"""),"Марченко О. Л.")</f>
        <v>Марченко О. Л.</v>
      </c>
      <c r="DJ104" s="19" t="str">
        <f ca="1">IFERROR(__xludf.DUMMYFUNCTION("""COMPUTED_VALUE"""),"За")</f>
        <v>За</v>
      </c>
      <c r="DK104" s="19">
        <f ca="1">IFERROR(__xludf.DUMMYFUNCTION("""COMPUTED_VALUE"""),77)</f>
        <v>77</v>
      </c>
      <c r="DL104" s="19" t="str">
        <f ca="1">IFERROR(__xludf.DUMMYFUNCTION("""COMPUTED_VALUE"""),"Марченко О. Л.")</f>
        <v>Марченко О. Л.</v>
      </c>
      <c r="DM104" s="19" t="str">
        <f ca="1">IFERROR(__xludf.DUMMYFUNCTION("""COMPUTED_VALUE"""),"За")</f>
        <v>За</v>
      </c>
      <c r="DN104" s="19">
        <f ca="1">IFERROR(__xludf.DUMMYFUNCTION("""COMPUTED_VALUE"""),77)</f>
        <v>77</v>
      </c>
      <c r="DO104" s="19" t="str">
        <f ca="1">IFERROR(__xludf.DUMMYFUNCTION("""COMPUTED_VALUE"""),"Марченко О. Л.")</f>
        <v>Марченко О. Л.</v>
      </c>
      <c r="DP104" s="19" t="str">
        <f ca="1">IFERROR(__xludf.DUMMYFUNCTION("""COMPUTED_VALUE"""),"За")</f>
        <v>За</v>
      </c>
      <c r="DQ104" s="19">
        <f ca="1">IFERROR(__xludf.DUMMYFUNCTION("""COMPUTED_VALUE"""),77)</f>
        <v>77</v>
      </c>
      <c r="DR104" s="19" t="str">
        <f ca="1">IFERROR(__xludf.DUMMYFUNCTION("""COMPUTED_VALUE"""),"Марченко О. Л.")</f>
        <v>Марченко О. Л.</v>
      </c>
      <c r="DS104" s="19" t="str">
        <f ca="1">IFERROR(__xludf.DUMMYFUNCTION("""COMPUTED_VALUE"""),"За")</f>
        <v>За</v>
      </c>
      <c r="DT104" s="19">
        <f ca="1">IFERROR(__xludf.DUMMYFUNCTION("""COMPUTED_VALUE"""),77)</f>
        <v>77</v>
      </c>
      <c r="DU104" s="19" t="str">
        <f ca="1">IFERROR(__xludf.DUMMYFUNCTION("""COMPUTED_VALUE"""),"Марченко О. Л.")</f>
        <v>Марченко О. Л.</v>
      </c>
      <c r="DV104" s="19" t="str">
        <f ca="1">IFERROR(__xludf.DUMMYFUNCTION("""COMPUTED_VALUE"""),"За")</f>
        <v>За</v>
      </c>
      <c r="DW104" s="19">
        <f ca="1">IFERROR(__xludf.DUMMYFUNCTION("""COMPUTED_VALUE"""),77)</f>
        <v>77</v>
      </c>
      <c r="DX104" s="19" t="str">
        <f ca="1">IFERROR(__xludf.DUMMYFUNCTION("""COMPUTED_VALUE"""),"Марченко О. Л.")</f>
        <v>Марченко О. Л.</v>
      </c>
      <c r="DY104" s="19" t="str">
        <f ca="1">IFERROR(__xludf.DUMMYFUNCTION("""COMPUTED_VALUE"""),"За")</f>
        <v>За</v>
      </c>
      <c r="DZ104" s="19">
        <f ca="1">IFERROR(__xludf.DUMMYFUNCTION("""COMPUTED_VALUE"""),77)</f>
        <v>77</v>
      </c>
      <c r="EA104" s="19" t="str">
        <f ca="1">IFERROR(__xludf.DUMMYFUNCTION("""COMPUTED_VALUE"""),"Марченко О. Л.")</f>
        <v>Марченко О. Л.</v>
      </c>
      <c r="EB104" s="19" t="str">
        <f ca="1">IFERROR(__xludf.DUMMYFUNCTION("""COMPUTED_VALUE"""),"За")</f>
        <v>За</v>
      </c>
      <c r="EC104" s="19">
        <f ca="1">IFERROR(__xludf.DUMMYFUNCTION("""COMPUTED_VALUE"""),77)</f>
        <v>77</v>
      </c>
      <c r="ED104" s="19" t="str">
        <f ca="1">IFERROR(__xludf.DUMMYFUNCTION("""COMPUTED_VALUE"""),"Марченко О. Л.")</f>
        <v>Марченко О. Л.</v>
      </c>
      <c r="EE104" s="19" t="str">
        <f ca="1">IFERROR(__xludf.DUMMYFUNCTION("""COMPUTED_VALUE"""),"За")</f>
        <v>За</v>
      </c>
      <c r="EF104" s="19">
        <f ca="1">IFERROR(__xludf.DUMMYFUNCTION("""COMPUTED_VALUE"""),77)</f>
        <v>77</v>
      </c>
      <c r="EG104" s="19" t="str">
        <f ca="1">IFERROR(__xludf.DUMMYFUNCTION("""COMPUTED_VALUE"""),"Марченко О. Л.")</f>
        <v>Марченко О. Л.</v>
      </c>
      <c r="EH104" s="19" t="str">
        <f ca="1">IFERROR(__xludf.DUMMYFUNCTION("""COMPUTED_VALUE"""),"За")</f>
        <v>За</v>
      </c>
      <c r="EI104" s="19">
        <f ca="1">IFERROR(__xludf.DUMMYFUNCTION("""COMPUTED_VALUE"""),77)</f>
        <v>77</v>
      </c>
      <c r="EJ104" s="19" t="str">
        <f ca="1">IFERROR(__xludf.DUMMYFUNCTION("""COMPUTED_VALUE"""),"Марченко О. Л.")</f>
        <v>Марченко О. Л.</v>
      </c>
      <c r="EK104" s="19" t="str">
        <f ca="1">IFERROR(__xludf.DUMMYFUNCTION("""COMPUTED_VALUE"""),"За")</f>
        <v>За</v>
      </c>
      <c r="EL104" s="19">
        <f ca="1">IFERROR(__xludf.DUMMYFUNCTION("""COMPUTED_VALUE"""),77)</f>
        <v>77</v>
      </c>
      <c r="EM104" s="19" t="str">
        <f ca="1">IFERROR(__xludf.DUMMYFUNCTION("""COMPUTED_VALUE"""),"Марченко О. Л.")</f>
        <v>Марченко О. Л.</v>
      </c>
      <c r="EN104" s="19" t="str">
        <f ca="1">IFERROR(__xludf.DUMMYFUNCTION("""COMPUTED_VALUE"""),"За")</f>
        <v>За</v>
      </c>
      <c r="EO104" s="19">
        <f ca="1">IFERROR(__xludf.DUMMYFUNCTION("""COMPUTED_VALUE"""),77)</f>
        <v>77</v>
      </c>
      <c r="EP104" s="19" t="str">
        <f ca="1">IFERROR(__xludf.DUMMYFUNCTION("""COMPUTED_VALUE"""),"Марченко О. Л.")</f>
        <v>Марченко О. Л.</v>
      </c>
      <c r="EQ104" s="19" t="str">
        <f ca="1">IFERROR(__xludf.DUMMYFUNCTION("""COMPUTED_VALUE"""),"За")</f>
        <v>За</v>
      </c>
      <c r="ER104" s="19">
        <f ca="1">IFERROR(__xludf.DUMMYFUNCTION("""COMPUTED_VALUE"""),77)</f>
        <v>77</v>
      </c>
      <c r="ES104" s="19" t="str">
        <f ca="1">IFERROR(__xludf.DUMMYFUNCTION("""COMPUTED_VALUE"""),"Марченко О. Л.")</f>
        <v>Марченко О. Л.</v>
      </c>
      <c r="ET104" s="19" t="str">
        <f ca="1">IFERROR(__xludf.DUMMYFUNCTION("""COMPUTED_VALUE"""),"За")</f>
        <v>За</v>
      </c>
      <c r="EU104" s="19">
        <f ca="1">IFERROR(__xludf.DUMMYFUNCTION("""COMPUTED_VALUE"""),77)</f>
        <v>77</v>
      </c>
      <c r="EV104" s="19" t="str">
        <f ca="1">IFERROR(__xludf.DUMMYFUNCTION("""COMPUTED_VALUE"""),"Марченко О. Л.")</f>
        <v>Марченко О. Л.</v>
      </c>
      <c r="EW104" s="19" t="str">
        <f ca="1">IFERROR(__xludf.DUMMYFUNCTION("""COMPUTED_VALUE"""),"За")</f>
        <v>За</v>
      </c>
      <c r="EX104" s="19">
        <f ca="1">IFERROR(__xludf.DUMMYFUNCTION("""COMPUTED_VALUE"""),77)</f>
        <v>77</v>
      </c>
      <c r="EY104" s="19" t="str">
        <f ca="1">IFERROR(__xludf.DUMMYFUNCTION("""COMPUTED_VALUE"""),"Марченко О. Л.")</f>
        <v>Марченко О. Л.</v>
      </c>
      <c r="EZ104" s="19" t="str">
        <f ca="1">IFERROR(__xludf.DUMMYFUNCTION("""COMPUTED_VALUE"""),"За")</f>
        <v>За</v>
      </c>
      <c r="FA104" s="19">
        <f ca="1">IFERROR(__xludf.DUMMYFUNCTION("""COMPUTED_VALUE"""),77)</f>
        <v>77</v>
      </c>
      <c r="FB104" s="19" t="str">
        <f ca="1">IFERROR(__xludf.DUMMYFUNCTION("""COMPUTED_VALUE"""),"Марченко О. Л.")</f>
        <v>Марченко О. Л.</v>
      </c>
      <c r="FC104" s="19" t="str">
        <f ca="1">IFERROR(__xludf.DUMMYFUNCTION("""COMPUTED_VALUE"""),"Не голосував")</f>
        <v>Не голосував</v>
      </c>
      <c r="FD104" s="19">
        <f ca="1">IFERROR(__xludf.DUMMYFUNCTION("""COMPUTED_VALUE"""),77)</f>
        <v>77</v>
      </c>
      <c r="FE104" s="19" t="str">
        <f ca="1">IFERROR(__xludf.DUMMYFUNCTION("""COMPUTED_VALUE"""),"Марченко О. Л.")</f>
        <v>Марченко О. Л.</v>
      </c>
      <c r="FF104" s="19" t="str">
        <f ca="1">IFERROR(__xludf.DUMMYFUNCTION("""COMPUTED_VALUE"""),"За")</f>
        <v>За</v>
      </c>
      <c r="FG104" s="19">
        <f ca="1">IFERROR(__xludf.DUMMYFUNCTION("""COMPUTED_VALUE"""),77)</f>
        <v>77</v>
      </c>
      <c r="FH104" s="19" t="str">
        <f ca="1">IFERROR(__xludf.DUMMYFUNCTION("""COMPUTED_VALUE"""),"Марченко О. Л.")</f>
        <v>Марченко О. Л.</v>
      </c>
      <c r="FI104" s="19" t="str">
        <f ca="1">IFERROR(__xludf.DUMMYFUNCTION("""COMPUTED_VALUE"""),"За")</f>
        <v>За</v>
      </c>
      <c r="FJ104" s="19">
        <f ca="1">IFERROR(__xludf.DUMMYFUNCTION("""COMPUTED_VALUE"""),77)</f>
        <v>77</v>
      </c>
      <c r="FK104" s="19" t="str">
        <f ca="1">IFERROR(__xludf.DUMMYFUNCTION("""COMPUTED_VALUE"""),"Марченко О. Л.")</f>
        <v>Марченко О. Л.</v>
      </c>
      <c r="FL104" s="19" t="str">
        <f ca="1">IFERROR(__xludf.DUMMYFUNCTION("""COMPUTED_VALUE"""),"За")</f>
        <v>За</v>
      </c>
      <c r="FM104" s="19">
        <f ca="1">IFERROR(__xludf.DUMMYFUNCTION("""COMPUTED_VALUE"""),77)</f>
        <v>77</v>
      </c>
      <c r="FN104" s="19" t="str">
        <f ca="1">IFERROR(__xludf.DUMMYFUNCTION("""COMPUTED_VALUE"""),"Марченко О. Л.")</f>
        <v>Марченко О. Л.</v>
      </c>
      <c r="FO104" s="19" t="str">
        <f ca="1">IFERROR(__xludf.DUMMYFUNCTION("""COMPUTED_VALUE"""),"За")</f>
        <v>За</v>
      </c>
      <c r="FP104" s="19">
        <f ca="1">IFERROR(__xludf.DUMMYFUNCTION("""COMPUTED_VALUE"""),77)</f>
        <v>77</v>
      </c>
      <c r="FQ104" s="19" t="str">
        <f ca="1">IFERROR(__xludf.DUMMYFUNCTION("""COMPUTED_VALUE"""),"Марченко О. Л.")</f>
        <v>Марченко О. Л.</v>
      </c>
      <c r="FR104" s="19" t="str">
        <f ca="1">IFERROR(__xludf.DUMMYFUNCTION("""COMPUTED_VALUE"""),"Не голосував")</f>
        <v>Не голосував</v>
      </c>
      <c r="FS104" s="19">
        <f ca="1">IFERROR(__xludf.DUMMYFUNCTION("""COMPUTED_VALUE"""),77)</f>
        <v>77</v>
      </c>
      <c r="FT104" s="19" t="str">
        <f ca="1">IFERROR(__xludf.DUMMYFUNCTION("""COMPUTED_VALUE"""),"Марченко О. Л.")</f>
        <v>Марченко О. Л.</v>
      </c>
      <c r="FU104" s="19" t="str">
        <f ca="1">IFERROR(__xludf.DUMMYFUNCTION("""COMPUTED_VALUE"""),"Не голосував")</f>
        <v>Не голосував</v>
      </c>
      <c r="FV104" s="19">
        <f ca="1">IFERROR(__xludf.DUMMYFUNCTION("""COMPUTED_VALUE"""),77)</f>
        <v>77</v>
      </c>
      <c r="FW104" s="19" t="str">
        <f ca="1">IFERROR(__xludf.DUMMYFUNCTION("""COMPUTED_VALUE"""),"Марченко О. Л.")</f>
        <v>Марченко О. Л.</v>
      </c>
      <c r="FX104" s="19" t="str">
        <f ca="1">IFERROR(__xludf.DUMMYFUNCTION("""COMPUTED_VALUE"""),"За")</f>
        <v>За</v>
      </c>
      <c r="FY104" s="19">
        <f ca="1">IFERROR(__xludf.DUMMYFUNCTION("""COMPUTED_VALUE"""),77)</f>
        <v>77</v>
      </c>
      <c r="FZ104" s="19" t="str">
        <f ca="1">IFERROR(__xludf.DUMMYFUNCTION("""COMPUTED_VALUE"""),"Марченко О. Л.")</f>
        <v>Марченко О. Л.</v>
      </c>
      <c r="GA104" s="19" t="str">
        <f ca="1">IFERROR(__xludf.DUMMYFUNCTION("""COMPUTED_VALUE"""),"За")</f>
        <v>За</v>
      </c>
      <c r="GB104" s="19">
        <f ca="1">IFERROR(__xludf.DUMMYFUNCTION("""COMPUTED_VALUE"""),77)</f>
        <v>77</v>
      </c>
      <c r="GC104" s="19" t="str">
        <f ca="1">IFERROR(__xludf.DUMMYFUNCTION("""COMPUTED_VALUE"""),"Марченко О. Л.")</f>
        <v>Марченко О. Л.</v>
      </c>
      <c r="GD104" s="19" t="str">
        <f ca="1">IFERROR(__xludf.DUMMYFUNCTION("""COMPUTED_VALUE"""),"За")</f>
        <v>За</v>
      </c>
      <c r="GE104" s="19">
        <f ca="1">IFERROR(__xludf.DUMMYFUNCTION("""COMPUTED_VALUE"""),77)</f>
        <v>77</v>
      </c>
      <c r="GF104" s="19" t="str">
        <f ca="1">IFERROR(__xludf.DUMMYFUNCTION("""COMPUTED_VALUE"""),"Марченко О. Л.")</f>
        <v>Марченко О. Л.</v>
      </c>
      <c r="GG104" s="19" t="str">
        <f ca="1">IFERROR(__xludf.DUMMYFUNCTION("""COMPUTED_VALUE"""),"За")</f>
        <v>За</v>
      </c>
      <c r="GH104" s="19">
        <f ca="1">IFERROR(__xludf.DUMMYFUNCTION("""COMPUTED_VALUE"""),77)</f>
        <v>77</v>
      </c>
      <c r="GI104" s="19" t="str">
        <f ca="1">IFERROR(__xludf.DUMMYFUNCTION("""COMPUTED_VALUE"""),"Марченко О. Л.")</f>
        <v>Марченко О. Л.</v>
      </c>
      <c r="GJ104" s="19" t="str">
        <f ca="1">IFERROR(__xludf.DUMMYFUNCTION("""COMPUTED_VALUE"""),"За")</f>
        <v>За</v>
      </c>
      <c r="GK104" s="19">
        <f ca="1">IFERROR(__xludf.DUMMYFUNCTION("""COMPUTED_VALUE"""),77)</f>
        <v>77</v>
      </c>
      <c r="GL104" s="19" t="str">
        <f ca="1">IFERROR(__xludf.DUMMYFUNCTION("""COMPUTED_VALUE"""),"Марченко О. Л.")</f>
        <v>Марченко О. Л.</v>
      </c>
      <c r="GM104" s="19" t="str">
        <f ca="1">IFERROR(__xludf.DUMMYFUNCTION("""COMPUTED_VALUE"""),"За")</f>
        <v>За</v>
      </c>
      <c r="GN104" s="19">
        <f ca="1">IFERROR(__xludf.DUMMYFUNCTION("""COMPUTED_VALUE"""),77)</f>
        <v>77</v>
      </c>
      <c r="GO104" s="19" t="str">
        <f ca="1">IFERROR(__xludf.DUMMYFUNCTION("""COMPUTED_VALUE"""),"Марченко О. Л.")</f>
        <v>Марченко О. Л.</v>
      </c>
      <c r="GP104" s="19" t="str">
        <f ca="1">IFERROR(__xludf.DUMMYFUNCTION("""COMPUTED_VALUE"""),"За")</f>
        <v>За</v>
      </c>
      <c r="GQ104" s="19">
        <f ca="1">IFERROR(__xludf.DUMMYFUNCTION("""COMPUTED_VALUE"""),77)</f>
        <v>77</v>
      </c>
      <c r="GR104" s="19" t="str">
        <f ca="1">IFERROR(__xludf.DUMMYFUNCTION("""COMPUTED_VALUE"""),"Марченко О. Л.")</f>
        <v>Марченко О. Л.</v>
      </c>
      <c r="GS104" s="19" t="str">
        <f ca="1">IFERROR(__xludf.DUMMYFUNCTION("""COMPUTED_VALUE"""),"За")</f>
        <v>За</v>
      </c>
      <c r="GT104" s="19">
        <f ca="1">IFERROR(__xludf.DUMMYFUNCTION("""COMPUTED_VALUE"""),77)</f>
        <v>77</v>
      </c>
      <c r="GU104" s="19" t="str">
        <f ca="1">IFERROR(__xludf.DUMMYFUNCTION("""COMPUTED_VALUE"""),"Марченко О. Л.")</f>
        <v>Марченко О. Л.</v>
      </c>
      <c r="GV104" s="19" t="str">
        <f ca="1">IFERROR(__xludf.DUMMYFUNCTION("""COMPUTED_VALUE"""),"Не голосував")</f>
        <v>Не голосував</v>
      </c>
      <c r="GW104" s="19">
        <f ca="1">IFERROR(__xludf.DUMMYFUNCTION("""COMPUTED_VALUE"""),77)</f>
        <v>77</v>
      </c>
      <c r="GX104" s="19" t="str">
        <f ca="1">IFERROR(__xludf.DUMMYFUNCTION("""COMPUTED_VALUE"""),"Марченко О. Л.")</f>
        <v>Марченко О. Л.</v>
      </c>
      <c r="GY104" s="19" t="str">
        <f ca="1">IFERROR(__xludf.DUMMYFUNCTION("""COMPUTED_VALUE"""),"За")</f>
        <v>За</v>
      </c>
      <c r="GZ104" s="19">
        <f ca="1">IFERROR(__xludf.DUMMYFUNCTION("""COMPUTED_VALUE"""),77)</f>
        <v>77</v>
      </c>
      <c r="HA104" s="19" t="str">
        <f ca="1">IFERROR(__xludf.DUMMYFUNCTION("""COMPUTED_VALUE"""),"Марченко О. Л.")</f>
        <v>Марченко О. Л.</v>
      </c>
      <c r="HB104" s="19" t="str">
        <f ca="1">IFERROR(__xludf.DUMMYFUNCTION("""COMPUTED_VALUE"""),"За")</f>
        <v>За</v>
      </c>
      <c r="HC104" s="19">
        <f ca="1">IFERROR(__xludf.DUMMYFUNCTION("""COMPUTED_VALUE"""),77)</f>
        <v>77</v>
      </c>
      <c r="HD104" s="19" t="str">
        <f ca="1">IFERROR(__xludf.DUMMYFUNCTION("""COMPUTED_VALUE"""),"Марченко О. Л.")</f>
        <v>Марченко О. Л.</v>
      </c>
      <c r="HE104" s="19" t="str">
        <f ca="1">IFERROR(__xludf.DUMMYFUNCTION("""COMPUTED_VALUE"""),"За")</f>
        <v>За</v>
      </c>
      <c r="HF104" s="19">
        <f ca="1">IFERROR(__xludf.DUMMYFUNCTION("""COMPUTED_VALUE"""),77)</f>
        <v>77</v>
      </c>
      <c r="HG104" s="19" t="str">
        <f ca="1">IFERROR(__xludf.DUMMYFUNCTION("""COMPUTED_VALUE"""),"Марченко О. Л.")</f>
        <v>Марченко О. Л.</v>
      </c>
      <c r="HH104" s="19" t="str">
        <f ca="1">IFERROR(__xludf.DUMMYFUNCTION("""COMPUTED_VALUE"""),"За")</f>
        <v>За</v>
      </c>
      <c r="HI104" s="19">
        <f ca="1">IFERROR(__xludf.DUMMYFUNCTION("""COMPUTED_VALUE"""),77)</f>
        <v>77</v>
      </c>
      <c r="HJ104" s="19" t="str">
        <f ca="1">IFERROR(__xludf.DUMMYFUNCTION("""COMPUTED_VALUE"""),"Марченко О. Л.")</f>
        <v>Марченко О. Л.</v>
      </c>
      <c r="HK104" s="19" t="str">
        <f ca="1">IFERROR(__xludf.DUMMYFUNCTION("""COMPUTED_VALUE"""),"За")</f>
        <v>За</v>
      </c>
      <c r="HL104" s="19">
        <f ca="1">IFERROR(__xludf.DUMMYFUNCTION("""COMPUTED_VALUE"""),77)</f>
        <v>77</v>
      </c>
      <c r="HM104" s="19" t="str">
        <f ca="1">IFERROR(__xludf.DUMMYFUNCTION("""COMPUTED_VALUE"""),"Марченко О. Л.")</f>
        <v>Марченко О. Л.</v>
      </c>
      <c r="HN104" s="19" t="str">
        <f ca="1">IFERROR(__xludf.DUMMYFUNCTION("""COMPUTED_VALUE"""),"За")</f>
        <v>За</v>
      </c>
      <c r="HO104" s="19">
        <f ca="1">IFERROR(__xludf.DUMMYFUNCTION("""COMPUTED_VALUE"""),77)</f>
        <v>77</v>
      </c>
      <c r="HP104" s="19" t="str">
        <f ca="1">IFERROR(__xludf.DUMMYFUNCTION("""COMPUTED_VALUE"""),"Марченко О. Л.")</f>
        <v>Марченко О. Л.</v>
      </c>
      <c r="HQ104" s="19" t="str">
        <f ca="1">IFERROR(__xludf.DUMMYFUNCTION("""COMPUTED_VALUE"""),"За")</f>
        <v>За</v>
      </c>
      <c r="HR104" s="19">
        <f ca="1">IFERROR(__xludf.DUMMYFUNCTION("""COMPUTED_VALUE"""),77)</f>
        <v>77</v>
      </c>
      <c r="HS104" s="19" t="str">
        <f ca="1">IFERROR(__xludf.DUMMYFUNCTION("""COMPUTED_VALUE"""),"Марченко О. Л.")</f>
        <v>Марченко О. Л.</v>
      </c>
      <c r="HT104" s="19" t="str">
        <f ca="1">IFERROR(__xludf.DUMMYFUNCTION("""COMPUTED_VALUE"""),"За")</f>
        <v>За</v>
      </c>
      <c r="HU104" s="19">
        <f ca="1">IFERROR(__xludf.DUMMYFUNCTION("""COMPUTED_VALUE"""),77)</f>
        <v>77</v>
      </c>
      <c r="HV104" s="19" t="str">
        <f ca="1">IFERROR(__xludf.DUMMYFUNCTION("""COMPUTED_VALUE"""),"Марченко О. Л.")</f>
        <v>Марченко О. Л.</v>
      </c>
      <c r="HW104" s="19" t="str">
        <f ca="1">IFERROR(__xludf.DUMMYFUNCTION("""COMPUTED_VALUE"""),"За")</f>
        <v>За</v>
      </c>
      <c r="HX104" s="19">
        <f ca="1">IFERROR(__xludf.DUMMYFUNCTION("""COMPUTED_VALUE"""),77)</f>
        <v>77</v>
      </c>
      <c r="HY104" s="19" t="str">
        <f ca="1">IFERROR(__xludf.DUMMYFUNCTION("""COMPUTED_VALUE"""),"Марченко О. Л.")</f>
        <v>Марченко О. Л.</v>
      </c>
      <c r="HZ104" s="19" t="str">
        <f ca="1">IFERROR(__xludf.DUMMYFUNCTION("""COMPUTED_VALUE"""),"За")</f>
        <v>За</v>
      </c>
      <c r="IA104" s="19">
        <f ca="1">IFERROR(__xludf.DUMMYFUNCTION("""COMPUTED_VALUE"""),77)</f>
        <v>77</v>
      </c>
      <c r="IB104" s="19" t="str">
        <f ca="1">IFERROR(__xludf.DUMMYFUNCTION("""COMPUTED_VALUE"""),"Марченко О. Л.")</f>
        <v>Марченко О. Л.</v>
      </c>
      <c r="IC104" s="19" t="str">
        <f ca="1">IFERROR(__xludf.DUMMYFUNCTION("""COMPUTED_VALUE"""),"За")</f>
        <v>За</v>
      </c>
      <c r="ID104" s="19">
        <f ca="1">IFERROR(__xludf.DUMMYFUNCTION("""COMPUTED_VALUE"""),77)</f>
        <v>77</v>
      </c>
      <c r="IE104" s="19" t="str">
        <f ca="1">IFERROR(__xludf.DUMMYFUNCTION("""COMPUTED_VALUE"""),"Марченко О. Л.")</f>
        <v>Марченко О. Л.</v>
      </c>
      <c r="IF104" s="19" t="str">
        <f ca="1">IFERROR(__xludf.DUMMYFUNCTION("""COMPUTED_VALUE"""),"За")</f>
        <v>За</v>
      </c>
      <c r="IG104" s="19">
        <f ca="1">IFERROR(__xludf.DUMMYFUNCTION("""COMPUTED_VALUE"""),77)</f>
        <v>77</v>
      </c>
      <c r="IH104" s="19" t="str">
        <f ca="1">IFERROR(__xludf.DUMMYFUNCTION("""COMPUTED_VALUE"""),"Марченко О. Л.")</f>
        <v>Марченко О. Л.</v>
      </c>
      <c r="II104" s="19" t="str">
        <f ca="1">IFERROR(__xludf.DUMMYFUNCTION("""COMPUTED_VALUE"""),"За")</f>
        <v>За</v>
      </c>
      <c r="IJ104" s="19">
        <f ca="1">IFERROR(__xludf.DUMMYFUNCTION("""COMPUTED_VALUE"""),77)</f>
        <v>77</v>
      </c>
      <c r="IK104" s="19" t="str">
        <f ca="1">IFERROR(__xludf.DUMMYFUNCTION("""COMPUTED_VALUE"""),"Марченко О. Л.")</f>
        <v>Марченко О. Л.</v>
      </c>
      <c r="IL104" s="19" t="str">
        <f ca="1">IFERROR(__xludf.DUMMYFUNCTION("""COMPUTED_VALUE"""),"За")</f>
        <v>За</v>
      </c>
      <c r="IM104" s="19">
        <f ca="1">IFERROR(__xludf.DUMMYFUNCTION("""COMPUTED_VALUE"""),77)</f>
        <v>77</v>
      </c>
      <c r="IN104" s="19" t="str">
        <f ca="1">IFERROR(__xludf.DUMMYFUNCTION("""COMPUTED_VALUE"""),"Марченко О. Л.")</f>
        <v>Марченко О. Л.</v>
      </c>
      <c r="IO104" s="19" t="str">
        <f ca="1">IFERROR(__xludf.DUMMYFUNCTION("""COMPUTED_VALUE"""),"За")</f>
        <v>За</v>
      </c>
      <c r="IP104" s="19">
        <f ca="1">IFERROR(__xludf.DUMMYFUNCTION("""COMPUTED_VALUE"""),77)</f>
        <v>77</v>
      </c>
      <c r="IQ104" s="19" t="str">
        <f ca="1">IFERROR(__xludf.DUMMYFUNCTION("""COMPUTED_VALUE"""),"Марченко О. Л.")</f>
        <v>Марченко О. Л.</v>
      </c>
      <c r="IR104" s="19" t="str">
        <f ca="1">IFERROR(__xludf.DUMMYFUNCTION("""COMPUTED_VALUE"""),"За")</f>
        <v>За</v>
      </c>
      <c r="IS104" s="19">
        <f ca="1">IFERROR(__xludf.DUMMYFUNCTION("""COMPUTED_VALUE"""),77)</f>
        <v>77</v>
      </c>
      <c r="IT104" s="19" t="str">
        <f ca="1">IFERROR(__xludf.DUMMYFUNCTION("""COMPUTED_VALUE"""),"Марченко О. Л.")</f>
        <v>Марченко О. Л.</v>
      </c>
      <c r="IU104" s="19" t="str">
        <f ca="1">IFERROR(__xludf.DUMMYFUNCTION("""COMPUTED_VALUE"""),"За")</f>
        <v>За</v>
      </c>
      <c r="IV104" s="19">
        <f ca="1">IFERROR(__xludf.DUMMYFUNCTION("""COMPUTED_VALUE"""),77)</f>
        <v>77</v>
      </c>
      <c r="IW104" s="19" t="str">
        <f ca="1">IFERROR(__xludf.DUMMYFUNCTION("""COMPUTED_VALUE"""),"Марченко О. Л.")</f>
        <v>Марченко О. Л.</v>
      </c>
      <c r="IX104" s="19" t="str">
        <f ca="1">IFERROR(__xludf.DUMMYFUNCTION("""COMPUTED_VALUE"""),"За")</f>
        <v>За</v>
      </c>
      <c r="IY104" s="19">
        <f ca="1">IFERROR(__xludf.DUMMYFUNCTION("""COMPUTED_VALUE"""),77)</f>
        <v>77</v>
      </c>
      <c r="IZ104" s="19" t="str">
        <f ca="1">IFERROR(__xludf.DUMMYFUNCTION("""COMPUTED_VALUE"""),"Марченко О. Л.")</f>
        <v>Марченко О. Л.</v>
      </c>
      <c r="JA104" s="19" t="str">
        <f ca="1">IFERROR(__xludf.DUMMYFUNCTION("""COMPUTED_VALUE"""),"За")</f>
        <v>За</v>
      </c>
      <c r="JB104" s="19">
        <f ca="1">IFERROR(__xludf.DUMMYFUNCTION("""COMPUTED_VALUE"""),77)</f>
        <v>77</v>
      </c>
      <c r="JC104" s="19" t="str">
        <f ca="1">IFERROR(__xludf.DUMMYFUNCTION("""COMPUTED_VALUE"""),"Марченко О. Л.")</f>
        <v>Марченко О. Л.</v>
      </c>
      <c r="JD104" s="19" t="str">
        <f ca="1">IFERROR(__xludf.DUMMYFUNCTION("""COMPUTED_VALUE"""),"За")</f>
        <v>За</v>
      </c>
      <c r="JE104" s="19">
        <f ca="1">IFERROR(__xludf.DUMMYFUNCTION("""COMPUTED_VALUE"""),77)</f>
        <v>77</v>
      </c>
      <c r="JF104" s="19" t="str">
        <f ca="1">IFERROR(__xludf.DUMMYFUNCTION("""COMPUTED_VALUE"""),"Марченко О. Л.")</f>
        <v>Марченко О. Л.</v>
      </c>
      <c r="JG104" s="19" t="str">
        <f ca="1">IFERROR(__xludf.DUMMYFUNCTION("""COMPUTED_VALUE"""),"За")</f>
        <v>За</v>
      </c>
      <c r="JH104" s="19">
        <f ca="1">IFERROR(__xludf.DUMMYFUNCTION("""COMPUTED_VALUE"""),77)</f>
        <v>77</v>
      </c>
      <c r="JI104" s="19" t="str">
        <f ca="1">IFERROR(__xludf.DUMMYFUNCTION("""COMPUTED_VALUE"""),"Марченко О. Л.")</f>
        <v>Марченко О. Л.</v>
      </c>
      <c r="JJ104" s="19" t="str">
        <f ca="1">IFERROR(__xludf.DUMMYFUNCTION("""COMPUTED_VALUE"""),"За")</f>
        <v>За</v>
      </c>
      <c r="JK104" s="19">
        <f ca="1">IFERROR(__xludf.DUMMYFUNCTION("""COMPUTED_VALUE"""),77)</f>
        <v>77</v>
      </c>
      <c r="JL104" s="19" t="str">
        <f ca="1">IFERROR(__xludf.DUMMYFUNCTION("""COMPUTED_VALUE"""),"Марченко О. Л.")</f>
        <v>Марченко О. Л.</v>
      </c>
      <c r="JM104" s="19" t="str">
        <f ca="1">IFERROR(__xludf.DUMMYFUNCTION("""COMPUTED_VALUE"""),"За")</f>
        <v>За</v>
      </c>
      <c r="JN104" s="19">
        <f ca="1">IFERROR(__xludf.DUMMYFUNCTION("""COMPUTED_VALUE"""),77)</f>
        <v>77</v>
      </c>
      <c r="JO104" s="19" t="str">
        <f ca="1">IFERROR(__xludf.DUMMYFUNCTION("""COMPUTED_VALUE"""),"Марченко О. Л.")</f>
        <v>Марченко О. Л.</v>
      </c>
      <c r="JP104" s="19" t="str">
        <f ca="1">IFERROR(__xludf.DUMMYFUNCTION("""COMPUTED_VALUE"""),"За")</f>
        <v>За</v>
      </c>
      <c r="JQ104" s="19">
        <f ca="1">IFERROR(__xludf.DUMMYFUNCTION("""COMPUTED_VALUE"""),77)</f>
        <v>77</v>
      </c>
      <c r="JR104" s="19" t="str">
        <f ca="1">IFERROR(__xludf.DUMMYFUNCTION("""COMPUTED_VALUE"""),"Марченко О. Л.")</f>
        <v>Марченко О. Л.</v>
      </c>
      <c r="JS104" s="19" t="str">
        <f ca="1">IFERROR(__xludf.DUMMYFUNCTION("""COMPUTED_VALUE"""),"За")</f>
        <v>За</v>
      </c>
      <c r="JT104" s="19">
        <f ca="1">IFERROR(__xludf.DUMMYFUNCTION("""COMPUTED_VALUE"""),77)</f>
        <v>77</v>
      </c>
      <c r="JU104" s="19" t="str">
        <f ca="1">IFERROR(__xludf.DUMMYFUNCTION("""COMPUTED_VALUE"""),"Марченко О. Л.")</f>
        <v>Марченко О. Л.</v>
      </c>
      <c r="JV104" s="19" t="str">
        <f ca="1">IFERROR(__xludf.DUMMYFUNCTION("""COMPUTED_VALUE"""),"За")</f>
        <v>За</v>
      </c>
      <c r="JW104" s="19">
        <f ca="1">IFERROR(__xludf.DUMMYFUNCTION("""COMPUTED_VALUE"""),77)</f>
        <v>77</v>
      </c>
      <c r="JX104" s="19" t="str">
        <f ca="1">IFERROR(__xludf.DUMMYFUNCTION("""COMPUTED_VALUE"""),"Марченко О. Л.")</f>
        <v>Марченко О. Л.</v>
      </c>
      <c r="JY104" s="19" t="str">
        <f ca="1">IFERROR(__xludf.DUMMYFUNCTION("""COMPUTED_VALUE"""),"За")</f>
        <v>За</v>
      </c>
      <c r="JZ104" s="19">
        <f ca="1">IFERROR(__xludf.DUMMYFUNCTION("""COMPUTED_VALUE"""),77)</f>
        <v>77</v>
      </c>
      <c r="KA104" s="19" t="str">
        <f ca="1">IFERROR(__xludf.DUMMYFUNCTION("""COMPUTED_VALUE"""),"Марченко О. Л.")</f>
        <v>Марченко О. Л.</v>
      </c>
      <c r="KB104" s="19" t="str">
        <f ca="1">IFERROR(__xludf.DUMMYFUNCTION("""COMPUTED_VALUE"""),"За")</f>
        <v>За</v>
      </c>
      <c r="KC104" s="19">
        <f ca="1">IFERROR(__xludf.DUMMYFUNCTION("""COMPUTED_VALUE"""),77)</f>
        <v>77</v>
      </c>
      <c r="KD104" s="19" t="str">
        <f ca="1">IFERROR(__xludf.DUMMYFUNCTION("""COMPUTED_VALUE"""),"Марченко О. Л.")</f>
        <v>Марченко О. Л.</v>
      </c>
      <c r="KE104" s="19" t="str">
        <f ca="1">IFERROR(__xludf.DUMMYFUNCTION("""COMPUTED_VALUE"""),"За")</f>
        <v>За</v>
      </c>
      <c r="KF104" s="19">
        <f ca="1">IFERROR(__xludf.DUMMYFUNCTION("""COMPUTED_VALUE"""),77)</f>
        <v>77</v>
      </c>
      <c r="KG104" s="19" t="str">
        <f ca="1">IFERROR(__xludf.DUMMYFUNCTION("""COMPUTED_VALUE"""),"Марченко О. Л.")</f>
        <v>Марченко О. Л.</v>
      </c>
      <c r="KH104" s="19" t="str">
        <f ca="1">IFERROR(__xludf.DUMMYFUNCTION("""COMPUTED_VALUE"""),"За")</f>
        <v>За</v>
      </c>
      <c r="KI104" s="19">
        <f ca="1">IFERROR(__xludf.DUMMYFUNCTION("""COMPUTED_VALUE"""),77)</f>
        <v>77</v>
      </c>
      <c r="KJ104" s="19" t="str">
        <f ca="1">IFERROR(__xludf.DUMMYFUNCTION("""COMPUTED_VALUE"""),"Марченко О. Л.")</f>
        <v>Марченко О. Л.</v>
      </c>
      <c r="KK104" s="19" t="str">
        <f ca="1">IFERROR(__xludf.DUMMYFUNCTION("""COMPUTED_VALUE"""),"За")</f>
        <v>За</v>
      </c>
      <c r="KL104" s="19">
        <f ca="1">IFERROR(__xludf.DUMMYFUNCTION("""COMPUTED_VALUE"""),77)</f>
        <v>77</v>
      </c>
      <c r="KM104" s="19" t="str">
        <f ca="1">IFERROR(__xludf.DUMMYFUNCTION("""COMPUTED_VALUE"""),"Марченко О. Л.")</f>
        <v>Марченко О. Л.</v>
      </c>
      <c r="KN104" s="19" t="str">
        <f ca="1">IFERROR(__xludf.DUMMYFUNCTION("""COMPUTED_VALUE"""),"За")</f>
        <v>За</v>
      </c>
      <c r="KO104" s="19">
        <f ca="1">IFERROR(__xludf.DUMMYFUNCTION("""COMPUTED_VALUE"""),77)</f>
        <v>77</v>
      </c>
      <c r="KP104" s="19" t="str">
        <f ca="1">IFERROR(__xludf.DUMMYFUNCTION("""COMPUTED_VALUE"""),"Марченко О. Л.")</f>
        <v>Марченко О. Л.</v>
      </c>
      <c r="KQ104" s="19" t="str">
        <f ca="1">IFERROR(__xludf.DUMMYFUNCTION("""COMPUTED_VALUE"""),"Не голосував")</f>
        <v>Не голосував</v>
      </c>
      <c r="KR104" s="19">
        <f ca="1">IFERROR(__xludf.DUMMYFUNCTION("""COMPUTED_VALUE"""),77)</f>
        <v>77</v>
      </c>
      <c r="KS104" s="19" t="str">
        <f ca="1">IFERROR(__xludf.DUMMYFUNCTION("""COMPUTED_VALUE"""),"Марченко О. Л.")</f>
        <v>Марченко О. Л.</v>
      </c>
      <c r="KT104" s="19" t="str">
        <f ca="1">IFERROR(__xludf.DUMMYFUNCTION("""COMPUTED_VALUE"""),"Не голосував")</f>
        <v>Не голосував</v>
      </c>
      <c r="KU104" s="19">
        <f ca="1">IFERROR(__xludf.DUMMYFUNCTION("""COMPUTED_VALUE"""),77)</f>
        <v>77</v>
      </c>
      <c r="KV104" s="19" t="str">
        <f ca="1">IFERROR(__xludf.DUMMYFUNCTION("""COMPUTED_VALUE"""),"Марченко О. Л.")</f>
        <v>Марченко О. Л.</v>
      </c>
      <c r="KW104" s="19" t="str">
        <f ca="1">IFERROR(__xludf.DUMMYFUNCTION("""COMPUTED_VALUE"""),"За")</f>
        <v>За</v>
      </c>
      <c r="KX104" s="19">
        <f ca="1">IFERROR(__xludf.DUMMYFUNCTION("""COMPUTED_VALUE"""),77)</f>
        <v>77</v>
      </c>
      <c r="KY104" s="19" t="str">
        <f ca="1">IFERROR(__xludf.DUMMYFUNCTION("""COMPUTED_VALUE"""),"Марченко О. Л.")</f>
        <v>Марченко О. Л.</v>
      </c>
      <c r="KZ104" s="19" t="str">
        <f ca="1">IFERROR(__xludf.DUMMYFUNCTION("""COMPUTED_VALUE"""),"За")</f>
        <v>За</v>
      </c>
      <c r="LA104" s="19">
        <f ca="1">IFERROR(__xludf.DUMMYFUNCTION("""COMPUTED_VALUE"""),77)</f>
        <v>77</v>
      </c>
      <c r="LB104" s="19" t="str">
        <f ca="1">IFERROR(__xludf.DUMMYFUNCTION("""COMPUTED_VALUE"""),"Марченко О. Л.")</f>
        <v>Марченко О. Л.</v>
      </c>
      <c r="LC104" s="19" t="str">
        <f ca="1">IFERROR(__xludf.DUMMYFUNCTION("""COMPUTED_VALUE"""),"За")</f>
        <v>За</v>
      </c>
      <c r="LD104" s="19">
        <f ca="1">IFERROR(__xludf.DUMMYFUNCTION("""COMPUTED_VALUE"""),77)</f>
        <v>77</v>
      </c>
      <c r="LE104" s="19" t="str">
        <f ca="1">IFERROR(__xludf.DUMMYFUNCTION("""COMPUTED_VALUE"""),"Марченко О. Л.")</f>
        <v>Марченко О. Л.</v>
      </c>
      <c r="LF104" s="19" t="str">
        <f ca="1">IFERROR(__xludf.DUMMYFUNCTION("""COMPUTED_VALUE"""),"За")</f>
        <v>За</v>
      </c>
      <c r="LG104" s="19">
        <f ca="1">IFERROR(__xludf.DUMMYFUNCTION("""COMPUTED_VALUE"""),77)</f>
        <v>77</v>
      </c>
      <c r="LH104" s="19" t="str">
        <f ca="1">IFERROR(__xludf.DUMMYFUNCTION("""COMPUTED_VALUE"""),"Марченко О. Л.")</f>
        <v>Марченко О. Л.</v>
      </c>
      <c r="LI104" s="19" t="str">
        <f ca="1">IFERROR(__xludf.DUMMYFUNCTION("""COMPUTED_VALUE"""),"За")</f>
        <v>За</v>
      </c>
      <c r="LJ104" s="19">
        <f ca="1">IFERROR(__xludf.DUMMYFUNCTION("""COMPUTED_VALUE"""),77)</f>
        <v>77</v>
      </c>
      <c r="LK104" s="19" t="str">
        <f ca="1">IFERROR(__xludf.DUMMYFUNCTION("""COMPUTED_VALUE"""),"Марченко О. Л.")</f>
        <v>Марченко О. Л.</v>
      </c>
      <c r="LL104" s="19" t="str">
        <f ca="1">IFERROR(__xludf.DUMMYFUNCTION("""COMPUTED_VALUE"""),"За")</f>
        <v>За</v>
      </c>
      <c r="LM104" s="19">
        <f ca="1">IFERROR(__xludf.DUMMYFUNCTION("""COMPUTED_VALUE"""),77)</f>
        <v>77</v>
      </c>
      <c r="LN104" s="19" t="str">
        <f ca="1">IFERROR(__xludf.DUMMYFUNCTION("""COMPUTED_VALUE"""),"Марченко О. Л.")</f>
        <v>Марченко О. Л.</v>
      </c>
      <c r="LO104" s="19" t="str">
        <f ca="1">IFERROR(__xludf.DUMMYFUNCTION("""COMPUTED_VALUE"""),"За")</f>
        <v>За</v>
      </c>
      <c r="LP104" s="19">
        <f ca="1">IFERROR(__xludf.DUMMYFUNCTION("""COMPUTED_VALUE"""),77)</f>
        <v>77</v>
      </c>
      <c r="LQ104" s="19" t="str">
        <f ca="1">IFERROR(__xludf.DUMMYFUNCTION("""COMPUTED_VALUE"""),"Марченко О. Л.")</f>
        <v>Марченко О. Л.</v>
      </c>
      <c r="LR104" s="19" t="str">
        <f ca="1">IFERROR(__xludf.DUMMYFUNCTION("""COMPUTED_VALUE"""),"За")</f>
        <v>За</v>
      </c>
      <c r="LS104" s="19">
        <f ca="1">IFERROR(__xludf.DUMMYFUNCTION("""COMPUTED_VALUE"""),77)</f>
        <v>77</v>
      </c>
      <c r="LT104" s="19" t="str">
        <f ca="1">IFERROR(__xludf.DUMMYFUNCTION("""COMPUTED_VALUE"""),"Марченко О. Л.")</f>
        <v>Марченко О. Л.</v>
      </c>
      <c r="LU104" s="19" t="str">
        <f ca="1">IFERROR(__xludf.DUMMYFUNCTION("""COMPUTED_VALUE"""),"За")</f>
        <v>За</v>
      </c>
      <c r="LV104" s="19">
        <f ca="1">IFERROR(__xludf.DUMMYFUNCTION("""COMPUTED_VALUE"""),77)</f>
        <v>77</v>
      </c>
      <c r="LW104" s="19" t="str">
        <f ca="1">IFERROR(__xludf.DUMMYFUNCTION("""COMPUTED_VALUE"""),"Марченко О. Л.")</f>
        <v>Марченко О. Л.</v>
      </c>
      <c r="LX104" s="19" t="str">
        <f ca="1">IFERROR(__xludf.DUMMYFUNCTION("""COMPUTED_VALUE"""),"За")</f>
        <v>За</v>
      </c>
      <c r="LY104" s="19">
        <f ca="1">IFERROR(__xludf.DUMMYFUNCTION("""COMPUTED_VALUE"""),77)</f>
        <v>77</v>
      </c>
      <c r="LZ104" s="19" t="str">
        <f ca="1">IFERROR(__xludf.DUMMYFUNCTION("""COMPUTED_VALUE"""),"Марченко О. Л.")</f>
        <v>Марченко О. Л.</v>
      </c>
      <c r="MA104" s="19" t="str">
        <f ca="1">IFERROR(__xludf.DUMMYFUNCTION("""COMPUTED_VALUE"""),"За")</f>
        <v>За</v>
      </c>
      <c r="MB104" s="19">
        <f ca="1">IFERROR(__xludf.DUMMYFUNCTION("""COMPUTED_VALUE"""),77)</f>
        <v>77</v>
      </c>
      <c r="MC104" s="19" t="str">
        <f ca="1">IFERROR(__xludf.DUMMYFUNCTION("""COMPUTED_VALUE"""),"Марченко О. Л.")</f>
        <v>Марченко О. Л.</v>
      </c>
      <c r="MD104" s="19" t="str">
        <f ca="1">IFERROR(__xludf.DUMMYFUNCTION("""COMPUTED_VALUE"""),"За")</f>
        <v>За</v>
      </c>
      <c r="ME104" s="19">
        <f ca="1">IFERROR(__xludf.DUMMYFUNCTION("""COMPUTED_VALUE"""),77)</f>
        <v>77</v>
      </c>
      <c r="MF104" s="19" t="str">
        <f ca="1">IFERROR(__xludf.DUMMYFUNCTION("""COMPUTED_VALUE"""),"Марченко О. Л.")</f>
        <v>Марченко О. Л.</v>
      </c>
      <c r="MG104" s="19" t="str">
        <f ca="1">IFERROR(__xludf.DUMMYFUNCTION("""COMPUTED_VALUE"""),"За")</f>
        <v>За</v>
      </c>
      <c r="MH104" s="19">
        <f ca="1">IFERROR(__xludf.DUMMYFUNCTION("""COMPUTED_VALUE"""),77)</f>
        <v>77</v>
      </c>
      <c r="MI104" s="19" t="str">
        <f ca="1">IFERROR(__xludf.DUMMYFUNCTION("""COMPUTED_VALUE"""),"Марченко О. Л.")</f>
        <v>Марченко О. Л.</v>
      </c>
      <c r="MJ104" s="19" t="str">
        <f ca="1">IFERROR(__xludf.DUMMYFUNCTION("""COMPUTED_VALUE"""),"За")</f>
        <v>За</v>
      </c>
      <c r="MK104" s="19">
        <f ca="1">IFERROR(__xludf.DUMMYFUNCTION("""COMPUTED_VALUE"""),77)</f>
        <v>77</v>
      </c>
      <c r="ML104" s="19" t="str">
        <f ca="1">IFERROR(__xludf.DUMMYFUNCTION("""COMPUTED_VALUE"""),"Марченко О. Л.")</f>
        <v>Марченко О. Л.</v>
      </c>
      <c r="MM104" s="19" t="str">
        <f ca="1">IFERROR(__xludf.DUMMYFUNCTION("""COMPUTED_VALUE"""),"За")</f>
        <v>За</v>
      </c>
      <c r="MN104" s="19">
        <f ca="1">IFERROR(__xludf.DUMMYFUNCTION("""COMPUTED_VALUE"""),77)</f>
        <v>77</v>
      </c>
      <c r="MO104" s="19" t="str">
        <f ca="1">IFERROR(__xludf.DUMMYFUNCTION("""COMPUTED_VALUE"""),"Марченко О. Л.")</f>
        <v>Марченко О. Л.</v>
      </c>
      <c r="MP104" s="19" t="str">
        <f ca="1">IFERROR(__xludf.DUMMYFUNCTION("""COMPUTED_VALUE"""),"За")</f>
        <v>За</v>
      </c>
      <c r="MQ104" s="19">
        <f ca="1">IFERROR(__xludf.DUMMYFUNCTION("""COMPUTED_VALUE"""),77)</f>
        <v>77</v>
      </c>
      <c r="MR104" s="19" t="str">
        <f ca="1">IFERROR(__xludf.DUMMYFUNCTION("""COMPUTED_VALUE"""),"Марченко О. Л.")</f>
        <v>Марченко О. Л.</v>
      </c>
      <c r="MS104" s="19" t="str">
        <f ca="1">IFERROR(__xludf.DUMMYFUNCTION("""COMPUTED_VALUE"""),"За")</f>
        <v>За</v>
      </c>
      <c r="MT104" s="19">
        <f ca="1">IFERROR(__xludf.DUMMYFUNCTION("""COMPUTED_VALUE"""),77)</f>
        <v>77</v>
      </c>
      <c r="MU104" s="19" t="str">
        <f ca="1">IFERROR(__xludf.DUMMYFUNCTION("""COMPUTED_VALUE"""),"Марченко О. Л.")</f>
        <v>Марченко О. Л.</v>
      </c>
      <c r="MV104" s="19" t="str">
        <f ca="1">IFERROR(__xludf.DUMMYFUNCTION("""COMPUTED_VALUE"""),"За")</f>
        <v>За</v>
      </c>
      <c r="MW104" s="19">
        <f ca="1">IFERROR(__xludf.DUMMYFUNCTION("""COMPUTED_VALUE"""),77)</f>
        <v>77</v>
      </c>
      <c r="MX104" s="19" t="str">
        <f ca="1">IFERROR(__xludf.DUMMYFUNCTION("""COMPUTED_VALUE"""),"Марченко О. Л.")</f>
        <v>Марченко О. Л.</v>
      </c>
      <c r="MY104" s="19" t="str">
        <f ca="1">IFERROR(__xludf.DUMMYFUNCTION("""COMPUTED_VALUE"""),"За")</f>
        <v>За</v>
      </c>
      <c r="MZ104" s="19">
        <f ca="1">IFERROR(__xludf.DUMMYFUNCTION("""COMPUTED_VALUE"""),77)</f>
        <v>77</v>
      </c>
      <c r="NA104" s="19" t="str">
        <f ca="1">IFERROR(__xludf.DUMMYFUNCTION("""COMPUTED_VALUE"""),"Марченко О. Л.")</f>
        <v>Марченко О. Л.</v>
      </c>
      <c r="NB104" s="19" t="str">
        <f ca="1">IFERROR(__xludf.DUMMYFUNCTION("""COMPUTED_VALUE"""),"За")</f>
        <v>За</v>
      </c>
      <c r="NC104" s="19">
        <f ca="1">IFERROR(__xludf.DUMMYFUNCTION("""COMPUTED_VALUE"""),77)</f>
        <v>77</v>
      </c>
      <c r="ND104" s="19" t="str">
        <f ca="1">IFERROR(__xludf.DUMMYFUNCTION("""COMPUTED_VALUE"""),"Марченко О. Л.")</f>
        <v>Марченко О. Л.</v>
      </c>
      <c r="NE104" s="19" t="str">
        <f ca="1">IFERROR(__xludf.DUMMYFUNCTION("""COMPUTED_VALUE"""),"За")</f>
        <v>За</v>
      </c>
      <c r="NF104" s="19">
        <f ca="1">IFERROR(__xludf.DUMMYFUNCTION("""COMPUTED_VALUE"""),77)</f>
        <v>77</v>
      </c>
      <c r="NG104" s="19" t="str">
        <f ca="1">IFERROR(__xludf.DUMMYFUNCTION("""COMPUTED_VALUE"""),"Марченко О. Л.")</f>
        <v>Марченко О. Л.</v>
      </c>
      <c r="NH104" s="19" t="str">
        <f ca="1">IFERROR(__xludf.DUMMYFUNCTION("""COMPUTED_VALUE"""),"За")</f>
        <v>За</v>
      </c>
      <c r="NI104" s="19">
        <f ca="1">IFERROR(__xludf.DUMMYFUNCTION("""COMPUTED_VALUE"""),77)</f>
        <v>77</v>
      </c>
      <c r="NJ104" s="19" t="str">
        <f ca="1">IFERROR(__xludf.DUMMYFUNCTION("""COMPUTED_VALUE"""),"Марченко О. Л.")</f>
        <v>Марченко О. Л.</v>
      </c>
      <c r="NK104" s="19" t="str">
        <f ca="1">IFERROR(__xludf.DUMMYFUNCTION("""COMPUTED_VALUE"""),"За")</f>
        <v>За</v>
      </c>
      <c r="NL104" s="19">
        <f ca="1">IFERROR(__xludf.DUMMYFUNCTION("""COMPUTED_VALUE"""),77)</f>
        <v>77</v>
      </c>
      <c r="NM104" s="19" t="str">
        <f ca="1">IFERROR(__xludf.DUMMYFUNCTION("""COMPUTED_VALUE"""),"Марченко О. Л.")</f>
        <v>Марченко О. Л.</v>
      </c>
      <c r="NN104" s="19" t="str">
        <f ca="1">IFERROR(__xludf.DUMMYFUNCTION("""COMPUTED_VALUE"""),"За")</f>
        <v>За</v>
      </c>
      <c r="NO104" s="19">
        <f ca="1">IFERROR(__xludf.DUMMYFUNCTION("""COMPUTED_VALUE"""),77)</f>
        <v>77</v>
      </c>
      <c r="NP104" s="19" t="str">
        <f ca="1">IFERROR(__xludf.DUMMYFUNCTION("""COMPUTED_VALUE"""),"Марченко О. Л.")</f>
        <v>Марченко О. Л.</v>
      </c>
      <c r="NQ104" s="19" t="str">
        <f ca="1">IFERROR(__xludf.DUMMYFUNCTION("""COMPUTED_VALUE"""),"За")</f>
        <v>За</v>
      </c>
      <c r="NR104" s="19">
        <f ca="1">IFERROR(__xludf.DUMMYFUNCTION("""COMPUTED_VALUE"""),77)</f>
        <v>77</v>
      </c>
      <c r="NS104" s="19" t="str">
        <f ca="1">IFERROR(__xludf.DUMMYFUNCTION("""COMPUTED_VALUE"""),"Марченко О. Л.")</f>
        <v>Марченко О. Л.</v>
      </c>
      <c r="NT104" s="19" t="str">
        <f ca="1">IFERROR(__xludf.DUMMYFUNCTION("""COMPUTED_VALUE"""),"Не голосував")</f>
        <v>Не голосував</v>
      </c>
      <c r="NU104" s="19">
        <f ca="1">IFERROR(__xludf.DUMMYFUNCTION("""COMPUTED_VALUE"""),77)</f>
        <v>77</v>
      </c>
      <c r="NV104" s="19" t="str">
        <f ca="1">IFERROR(__xludf.DUMMYFUNCTION("""COMPUTED_VALUE"""),"Марченко О. Л.")</f>
        <v>Марченко О. Л.</v>
      </c>
      <c r="NW104" s="19" t="str">
        <f ca="1">IFERROR(__xludf.DUMMYFUNCTION("""COMPUTED_VALUE"""),"Не голосував")</f>
        <v>Не голосував</v>
      </c>
      <c r="NX104" s="19">
        <f ca="1">IFERROR(__xludf.DUMMYFUNCTION("""COMPUTED_VALUE"""),77)</f>
        <v>77</v>
      </c>
      <c r="NY104" s="19" t="str">
        <f ca="1">IFERROR(__xludf.DUMMYFUNCTION("""COMPUTED_VALUE"""),"Марченко О. Л.")</f>
        <v>Марченко О. Л.</v>
      </c>
      <c r="NZ104" s="19" t="str">
        <f ca="1">IFERROR(__xludf.DUMMYFUNCTION("""COMPUTED_VALUE"""),"За")</f>
        <v>За</v>
      </c>
      <c r="OA104" s="19">
        <f ca="1">IFERROR(__xludf.DUMMYFUNCTION("""COMPUTED_VALUE"""),77)</f>
        <v>77</v>
      </c>
      <c r="OB104" s="19" t="str">
        <f ca="1">IFERROR(__xludf.DUMMYFUNCTION("""COMPUTED_VALUE"""),"Марченко О. Л.")</f>
        <v>Марченко О. Л.</v>
      </c>
      <c r="OC104" s="19" t="str">
        <f ca="1">IFERROR(__xludf.DUMMYFUNCTION("""COMPUTED_VALUE"""),"За")</f>
        <v>За</v>
      </c>
      <c r="OD104" s="19">
        <f ca="1">IFERROR(__xludf.DUMMYFUNCTION("""COMPUTED_VALUE"""),77)</f>
        <v>77</v>
      </c>
      <c r="OE104" s="19" t="str">
        <f ca="1">IFERROR(__xludf.DUMMYFUNCTION("""COMPUTED_VALUE"""),"Марченко О. Л.")</f>
        <v>Марченко О. Л.</v>
      </c>
      <c r="OF104" s="19" t="str">
        <f ca="1">IFERROR(__xludf.DUMMYFUNCTION("""COMPUTED_VALUE"""),"За")</f>
        <v>За</v>
      </c>
      <c r="OG104" s="19">
        <f ca="1">IFERROR(__xludf.DUMMYFUNCTION("""COMPUTED_VALUE"""),77)</f>
        <v>77</v>
      </c>
      <c r="OH104" s="19" t="str">
        <f ca="1">IFERROR(__xludf.DUMMYFUNCTION("""COMPUTED_VALUE"""),"Марченко О. Л.")</f>
        <v>Марченко О. Л.</v>
      </c>
      <c r="OI104" s="19" t="str">
        <f ca="1">IFERROR(__xludf.DUMMYFUNCTION("""COMPUTED_VALUE"""),"За")</f>
        <v>За</v>
      </c>
      <c r="OJ104" s="19">
        <f ca="1">IFERROR(__xludf.DUMMYFUNCTION("""COMPUTED_VALUE"""),77)</f>
        <v>77</v>
      </c>
      <c r="OK104" s="19" t="str">
        <f ca="1">IFERROR(__xludf.DUMMYFUNCTION("""COMPUTED_VALUE"""),"Марченко О. Л.")</f>
        <v>Марченко О. Л.</v>
      </c>
      <c r="OL104" s="19" t="str">
        <f ca="1">IFERROR(__xludf.DUMMYFUNCTION("""COMPUTED_VALUE"""),"За")</f>
        <v>За</v>
      </c>
      <c r="OM104" s="19">
        <f ca="1">IFERROR(__xludf.DUMMYFUNCTION("""COMPUTED_VALUE"""),77)</f>
        <v>77</v>
      </c>
      <c r="ON104" s="19" t="str">
        <f ca="1">IFERROR(__xludf.DUMMYFUNCTION("""COMPUTED_VALUE"""),"Марченко О. Л.")</f>
        <v>Марченко О. Л.</v>
      </c>
      <c r="OO104" s="19" t="str">
        <f ca="1">IFERROR(__xludf.DUMMYFUNCTION("""COMPUTED_VALUE"""),"За")</f>
        <v>За</v>
      </c>
      <c r="OP104" s="19">
        <f ca="1">IFERROR(__xludf.DUMMYFUNCTION("""COMPUTED_VALUE"""),77)</f>
        <v>77</v>
      </c>
      <c r="OQ104" s="19" t="str">
        <f ca="1">IFERROR(__xludf.DUMMYFUNCTION("""COMPUTED_VALUE"""),"Марченко О. Л.")</f>
        <v>Марченко О. Л.</v>
      </c>
      <c r="OR104" s="19" t="str">
        <f ca="1">IFERROR(__xludf.DUMMYFUNCTION("""COMPUTED_VALUE"""),"За")</f>
        <v>За</v>
      </c>
      <c r="OS104" s="19">
        <f ca="1">IFERROR(__xludf.DUMMYFUNCTION("""COMPUTED_VALUE"""),77)</f>
        <v>77</v>
      </c>
      <c r="OT104" s="19" t="str">
        <f ca="1">IFERROR(__xludf.DUMMYFUNCTION("""COMPUTED_VALUE"""),"Марченко О. Л.")</f>
        <v>Марченко О. Л.</v>
      </c>
      <c r="OU104" s="19" t="str">
        <f ca="1">IFERROR(__xludf.DUMMYFUNCTION("""COMPUTED_VALUE"""),"За")</f>
        <v>За</v>
      </c>
      <c r="OV104" s="19">
        <f ca="1">IFERROR(__xludf.DUMMYFUNCTION("""COMPUTED_VALUE"""),77)</f>
        <v>77</v>
      </c>
      <c r="OW104" s="19" t="str">
        <f ca="1">IFERROR(__xludf.DUMMYFUNCTION("""COMPUTED_VALUE"""),"Марченко О. Л.")</f>
        <v>Марченко О. Л.</v>
      </c>
      <c r="OX104" s="19" t="str">
        <f ca="1">IFERROR(__xludf.DUMMYFUNCTION("""COMPUTED_VALUE"""),"За")</f>
        <v>За</v>
      </c>
      <c r="OY104" s="19">
        <f ca="1">IFERROR(__xludf.DUMMYFUNCTION("""COMPUTED_VALUE"""),77)</f>
        <v>77</v>
      </c>
      <c r="OZ104" s="19" t="str">
        <f ca="1">IFERROR(__xludf.DUMMYFUNCTION("""COMPUTED_VALUE"""),"Марченко О. Л.")</f>
        <v>Марченко О. Л.</v>
      </c>
      <c r="PA104" s="19" t="str">
        <f ca="1">IFERROR(__xludf.DUMMYFUNCTION("""COMPUTED_VALUE"""),"За")</f>
        <v>За</v>
      </c>
      <c r="PB104" s="19">
        <f ca="1">IFERROR(__xludf.DUMMYFUNCTION("""COMPUTED_VALUE"""),77)</f>
        <v>77</v>
      </c>
      <c r="PC104" s="19" t="str">
        <f ca="1">IFERROR(__xludf.DUMMYFUNCTION("""COMPUTED_VALUE"""),"Марченко О. Л.")</f>
        <v>Марченко О. Л.</v>
      </c>
      <c r="PD104" s="19" t="str">
        <f ca="1">IFERROR(__xludf.DUMMYFUNCTION("""COMPUTED_VALUE"""),"За")</f>
        <v>За</v>
      </c>
      <c r="PE104" s="19">
        <f ca="1">IFERROR(__xludf.DUMMYFUNCTION("""COMPUTED_VALUE"""),77)</f>
        <v>77</v>
      </c>
      <c r="PF104" s="19" t="str">
        <f ca="1">IFERROR(__xludf.DUMMYFUNCTION("""COMPUTED_VALUE"""),"Марченко О. Л.")</f>
        <v>Марченко О. Л.</v>
      </c>
      <c r="PG104" s="19" t="str">
        <f ca="1">IFERROR(__xludf.DUMMYFUNCTION("""COMPUTED_VALUE"""),"За")</f>
        <v>За</v>
      </c>
      <c r="PH104" s="19">
        <f ca="1">IFERROR(__xludf.DUMMYFUNCTION("""COMPUTED_VALUE"""),77)</f>
        <v>77</v>
      </c>
      <c r="PI104" s="19" t="str">
        <f ca="1">IFERROR(__xludf.DUMMYFUNCTION("""COMPUTED_VALUE"""),"Марченко О. Л.")</f>
        <v>Марченко О. Л.</v>
      </c>
      <c r="PJ104" s="19" t="str">
        <f ca="1">IFERROR(__xludf.DUMMYFUNCTION("""COMPUTED_VALUE"""),"За")</f>
        <v>За</v>
      </c>
      <c r="PK104" s="19">
        <f ca="1">IFERROR(__xludf.DUMMYFUNCTION("""COMPUTED_VALUE"""),77)</f>
        <v>77</v>
      </c>
      <c r="PL104" s="19" t="str">
        <f ca="1">IFERROR(__xludf.DUMMYFUNCTION("""COMPUTED_VALUE"""),"Марченко О. Л.")</f>
        <v>Марченко О. Л.</v>
      </c>
      <c r="PM104" s="19" t="str">
        <f ca="1">IFERROR(__xludf.DUMMYFUNCTION("""COMPUTED_VALUE"""),"Утримався")</f>
        <v>Утримався</v>
      </c>
      <c r="PN104" s="19">
        <f ca="1">IFERROR(__xludf.DUMMYFUNCTION("""COMPUTED_VALUE"""),77)</f>
        <v>77</v>
      </c>
      <c r="PO104" s="19" t="str">
        <f ca="1">IFERROR(__xludf.DUMMYFUNCTION("""COMPUTED_VALUE"""),"Марченко О. Л.")</f>
        <v>Марченко О. Л.</v>
      </c>
      <c r="PP104" s="19" t="str">
        <f ca="1">IFERROR(__xludf.DUMMYFUNCTION("""COMPUTED_VALUE"""),"За")</f>
        <v>За</v>
      </c>
      <c r="PQ104" s="19">
        <f ca="1">IFERROR(__xludf.DUMMYFUNCTION("""COMPUTED_VALUE"""),77)</f>
        <v>77</v>
      </c>
      <c r="PR104" s="19" t="str">
        <f ca="1">IFERROR(__xludf.DUMMYFUNCTION("""COMPUTED_VALUE"""),"Марченко О. Л.")</f>
        <v>Марченко О. Л.</v>
      </c>
      <c r="PS104" s="19" t="str">
        <f ca="1">IFERROR(__xludf.DUMMYFUNCTION("""COMPUTED_VALUE"""),"За")</f>
        <v>За</v>
      </c>
      <c r="PT104" s="19">
        <f ca="1">IFERROR(__xludf.DUMMYFUNCTION("""COMPUTED_VALUE"""),77)</f>
        <v>77</v>
      </c>
      <c r="PU104" s="19" t="str">
        <f ca="1">IFERROR(__xludf.DUMMYFUNCTION("""COMPUTED_VALUE"""),"Марченко О. Л.")</f>
        <v>Марченко О. Л.</v>
      </c>
      <c r="PV104" s="19" t="str">
        <f ca="1">IFERROR(__xludf.DUMMYFUNCTION("""COMPUTED_VALUE"""),"За")</f>
        <v>За</v>
      </c>
      <c r="PW104" s="19">
        <f ca="1">IFERROR(__xludf.DUMMYFUNCTION("""COMPUTED_VALUE"""),77)</f>
        <v>77</v>
      </c>
      <c r="PX104" s="19" t="str">
        <f ca="1">IFERROR(__xludf.DUMMYFUNCTION("""COMPUTED_VALUE"""),"Марченко О. Л.")</f>
        <v>Марченко О. Л.</v>
      </c>
      <c r="PY104" s="19" t="str">
        <f ca="1">IFERROR(__xludf.DUMMYFUNCTION("""COMPUTED_VALUE"""),"...")</f>
        <v>...</v>
      </c>
      <c r="PZ104" s="19">
        <f ca="1">IFERROR(__xludf.DUMMYFUNCTION("""COMPUTED_VALUE"""),77)</f>
        <v>77</v>
      </c>
      <c r="QA104" s="19" t="str">
        <f ca="1">IFERROR(__xludf.DUMMYFUNCTION("""COMPUTED_VALUE"""),"Марченко О. Л.")</f>
        <v>Марченко О. Л.</v>
      </c>
      <c r="QB104" s="19" t="str">
        <f ca="1">IFERROR(__xludf.DUMMYFUNCTION("""COMPUTED_VALUE"""),"...")</f>
        <v>...</v>
      </c>
      <c r="QC104" s="19">
        <f ca="1">IFERROR(__xludf.DUMMYFUNCTION("""COMPUTED_VALUE"""),77)</f>
        <v>77</v>
      </c>
      <c r="QD104" s="19" t="str">
        <f ca="1">IFERROR(__xludf.DUMMYFUNCTION("""COMPUTED_VALUE"""),"Марченко О. Л.")</f>
        <v>Марченко О. Л.</v>
      </c>
      <c r="QE104" s="19" t="str">
        <f ca="1">IFERROR(__xludf.DUMMYFUNCTION("""COMPUTED_VALUE"""),"...")</f>
        <v>...</v>
      </c>
      <c r="QF104" s="19">
        <f ca="1">IFERROR(__xludf.DUMMYFUNCTION("""COMPUTED_VALUE"""),77)</f>
        <v>77</v>
      </c>
      <c r="QG104" s="19" t="str">
        <f ca="1">IFERROR(__xludf.DUMMYFUNCTION("""COMPUTED_VALUE"""),"Марченко О. Л.")</f>
        <v>Марченко О. Л.</v>
      </c>
      <c r="QH104" s="19" t="str">
        <f ca="1">IFERROR(__xludf.DUMMYFUNCTION("""COMPUTED_VALUE"""),"...")</f>
        <v>...</v>
      </c>
      <c r="QI104" s="19">
        <f ca="1">IFERROR(__xludf.DUMMYFUNCTION("""COMPUTED_VALUE"""),77)</f>
        <v>77</v>
      </c>
      <c r="QJ104" s="19" t="str">
        <f ca="1">IFERROR(__xludf.DUMMYFUNCTION("""COMPUTED_VALUE"""),"Марченко О. Л.")</f>
        <v>Марченко О. Л.</v>
      </c>
      <c r="QK104" s="19" t="str">
        <f ca="1">IFERROR(__xludf.DUMMYFUNCTION("""COMPUTED_VALUE"""),"...")</f>
        <v>...</v>
      </c>
    </row>
    <row r="105" spans="1:453" ht="12.75">
      <c r="A105" s="17">
        <f ca="1">IFERROR(__xludf.DUMMYFUNCTION("""COMPUTED_VALUE"""),84)</f>
        <v>84</v>
      </c>
      <c r="B105" s="17" t="str">
        <f ca="1">IFERROR(__xludf.DUMMYFUNCTION("""COMPUTED_VALUE"""),"Москаль  Д. Д.")</f>
        <v>Москаль  Д. Д.</v>
      </c>
      <c r="C105" s="19" t="str">
        <f ca="1">IFERROR(__xludf.DUMMYFUNCTION("""COMPUTED_VALUE"""),"За")</f>
        <v>За</v>
      </c>
      <c r="D105" s="19">
        <f ca="1">IFERROR(__xludf.DUMMYFUNCTION("""COMPUTED_VALUE"""),84)</f>
        <v>84</v>
      </c>
      <c r="E105" s="19" t="str">
        <f ca="1">IFERROR(__xludf.DUMMYFUNCTION("""COMPUTED_VALUE"""),"Москаль  Д. Д.")</f>
        <v>Москаль  Д. Д.</v>
      </c>
      <c r="F105" s="19" t="str">
        <f ca="1">IFERROR(__xludf.DUMMYFUNCTION("""COMPUTED_VALUE"""),"За")</f>
        <v>За</v>
      </c>
      <c r="G105" s="19">
        <f ca="1">IFERROR(__xludf.DUMMYFUNCTION("""COMPUTED_VALUE"""),84)</f>
        <v>84</v>
      </c>
      <c r="H105" s="19" t="str">
        <f ca="1">IFERROR(__xludf.DUMMYFUNCTION("""COMPUTED_VALUE"""),"Москаль  Д. Д.")</f>
        <v>Москаль  Д. Д.</v>
      </c>
      <c r="I105" s="19" t="str">
        <f ca="1">IFERROR(__xludf.DUMMYFUNCTION("""COMPUTED_VALUE"""),"За")</f>
        <v>За</v>
      </c>
      <c r="J105" s="19">
        <f ca="1">IFERROR(__xludf.DUMMYFUNCTION("""COMPUTED_VALUE"""),84)</f>
        <v>84</v>
      </c>
      <c r="K105" s="19" t="str">
        <f ca="1">IFERROR(__xludf.DUMMYFUNCTION("""COMPUTED_VALUE"""),"Москаль  Д. Д.")</f>
        <v>Москаль  Д. Д.</v>
      </c>
      <c r="L105" s="19" t="str">
        <f ca="1">IFERROR(__xludf.DUMMYFUNCTION("""COMPUTED_VALUE"""),"За")</f>
        <v>За</v>
      </c>
      <c r="M105" s="19">
        <f ca="1">IFERROR(__xludf.DUMMYFUNCTION("""COMPUTED_VALUE"""),84)</f>
        <v>84</v>
      </c>
      <c r="N105" s="19" t="str">
        <f ca="1">IFERROR(__xludf.DUMMYFUNCTION("""COMPUTED_VALUE"""),"Москаль  Д. Д.")</f>
        <v>Москаль  Д. Д.</v>
      </c>
      <c r="O105" s="19" t="str">
        <f ca="1">IFERROR(__xludf.DUMMYFUNCTION("""COMPUTED_VALUE"""),"За")</f>
        <v>За</v>
      </c>
      <c r="P105" s="19">
        <f ca="1">IFERROR(__xludf.DUMMYFUNCTION("""COMPUTED_VALUE"""),84)</f>
        <v>84</v>
      </c>
      <c r="Q105" s="19" t="str">
        <f ca="1">IFERROR(__xludf.DUMMYFUNCTION("""COMPUTED_VALUE"""),"Москаль  Д. Д.")</f>
        <v>Москаль  Д. Д.</v>
      </c>
      <c r="R105" s="19" t="str">
        <f ca="1">IFERROR(__xludf.DUMMYFUNCTION("""COMPUTED_VALUE"""),"За")</f>
        <v>За</v>
      </c>
      <c r="S105" s="19">
        <f ca="1">IFERROR(__xludf.DUMMYFUNCTION("""COMPUTED_VALUE"""),84)</f>
        <v>84</v>
      </c>
      <c r="T105" s="19" t="str">
        <f ca="1">IFERROR(__xludf.DUMMYFUNCTION("""COMPUTED_VALUE"""),"Москаль  Д. Д.")</f>
        <v>Москаль  Д. Д.</v>
      </c>
      <c r="U105" s="19" t="str">
        <f ca="1">IFERROR(__xludf.DUMMYFUNCTION("""COMPUTED_VALUE"""),"За")</f>
        <v>За</v>
      </c>
      <c r="V105" s="19">
        <f ca="1">IFERROR(__xludf.DUMMYFUNCTION("""COMPUTED_VALUE"""),84)</f>
        <v>84</v>
      </c>
      <c r="W105" s="19" t="str">
        <f ca="1">IFERROR(__xludf.DUMMYFUNCTION("""COMPUTED_VALUE"""),"Москаль  Д. Д.")</f>
        <v>Москаль  Д. Д.</v>
      </c>
      <c r="X105" s="19" t="str">
        <f ca="1">IFERROR(__xludf.DUMMYFUNCTION("""COMPUTED_VALUE"""),"За")</f>
        <v>За</v>
      </c>
      <c r="Y105" s="19">
        <f ca="1">IFERROR(__xludf.DUMMYFUNCTION("""COMPUTED_VALUE"""),84)</f>
        <v>84</v>
      </c>
      <c r="Z105" s="19" t="str">
        <f ca="1">IFERROR(__xludf.DUMMYFUNCTION("""COMPUTED_VALUE"""),"Москаль  Д. Д.")</f>
        <v>Москаль  Д. Д.</v>
      </c>
      <c r="AA105" s="19" t="str">
        <f ca="1">IFERROR(__xludf.DUMMYFUNCTION("""COMPUTED_VALUE"""),"За")</f>
        <v>За</v>
      </c>
      <c r="AB105" s="19">
        <f ca="1">IFERROR(__xludf.DUMMYFUNCTION("""COMPUTED_VALUE"""),84)</f>
        <v>84</v>
      </c>
      <c r="AC105" s="19" t="str">
        <f ca="1">IFERROR(__xludf.DUMMYFUNCTION("""COMPUTED_VALUE"""),"Москаль  Д. Д.")</f>
        <v>Москаль  Д. Д.</v>
      </c>
      <c r="AD105" s="19" t="str">
        <f ca="1">IFERROR(__xludf.DUMMYFUNCTION("""COMPUTED_VALUE"""),"За")</f>
        <v>За</v>
      </c>
      <c r="AE105" s="19">
        <f ca="1">IFERROR(__xludf.DUMMYFUNCTION("""COMPUTED_VALUE"""),84)</f>
        <v>84</v>
      </c>
      <c r="AF105" s="19" t="str">
        <f ca="1">IFERROR(__xludf.DUMMYFUNCTION("""COMPUTED_VALUE"""),"Москаль  Д. Д.")</f>
        <v>Москаль  Д. Д.</v>
      </c>
      <c r="AG105" s="19" t="str">
        <f ca="1">IFERROR(__xludf.DUMMYFUNCTION("""COMPUTED_VALUE"""),"За")</f>
        <v>За</v>
      </c>
      <c r="AH105" s="19">
        <f ca="1">IFERROR(__xludf.DUMMYFUNCTION("""COMPUTED_VALUE"""),84)</f>
        <v>84</v>
      </c>
      <c r="AI105" s="19" t="str">
        <f ca="1">IFERROR(__xludf.DUMMYFUNCTION("""COMPUTED_VALUE"""),"Москаль  Д. Д.")</f>
        <v>Москаль  Д. Д.</v>
      </c>
      <c r="AJ105" s="19" t="str">
        <f ca="1">IFERROR(__xludf.DUMMYFUNCTION("""COMPUTED_VALUE"""),"За")</f>
        <v>За</v>
      </c>
      <c r="AK105" s="19">
        <f ca="1">IFERROR(__xludf.DUMMYFUNCTION("""COMPUTED_VALUE"""),84)</f>
        <v>84</v>
      </c>
      <c r="AL105" s="19" t="str">
        <f ca="1">IFERROR(__xludf.DUMMYFUNCTION("""COMPUTED_VALUE"""),"Москаль  Д. Д.")</f>
        <v>Москаль  Д. Д.</v>
      </c>
      <c r="AM105" s="19" t="str">
        <f ca="1">IFERROR(__xludf.DUMMYFUNCTION("""COMPUTED_VALUE"""),"Не голосував")</f>
        <v>Не голосував</v>
      </c>
      <c r="AN105" s="19">
        <f ca="1">IFERROR(__xludf.DUMMYFUNCTION("""COMPUTED_VALUE"""),84)</f>
        <v>84</v>
      </c>
      <c r="AO105" s="19" t="str">
        <f ca="1">IFERROR(__xludf.DUMMYFUNCTION("""COMPUTED_VALUE"""),"Москаль  Д. Д.")</f>
        <v>Москаль  Д. Д.</v>
      </c>
      <c r="AP105" s="19" t="str">
        <f ca="1">IFERROR(__xludf.DUMMYFUNCTION("""COMPUTED_VALUE"""),"Не голосував")</f>
        <v>Не голосував</v>
      </c>
      <c r="AQ105" s="19">
        <f ca="1">IFERROR(__xludf.DUMMYFUNCTION("""COMPUTED_VALUE"""),84)</f>
        <v>84</v>
      </c>
      <c r="AR105" s="19" t="str">
        <f ca="1">IFERROR(__xludf.DUMMYFUNCTION("""COMPUTED_VALUE"""),"Москаль  Д. Д.")</f>
        <v>Москаль  Д. Д.</v>
      </c>
      <c r="AS105" s="19" t="str">
        <f ca="1">IFERROR(__xludf.DUMMYFUNCTION("""COMPUTED_VALUE"""),"Не голосував")</f>
        <v>Не голосував</v>
      </c>
      <c r="AT105" s="19">
        <f ca="1">IFERROR(__xludf.DUMMYFUNCTION("""COMPUTED_VALUE"""),84)</f>
        <v>84</v>
      </c>
      <c r="AU105" s="19" t="str">
        <f ca="1">IFERROR(__xludf.DUMMYFUNCTION("""COMPUTED_VALUE"""),"Москаль  Д. Д.")</f>
        <v>Москаль  Д. Д.</v>
      </c>
      <c r="AV105" s="19" t="str">
        <f ca="1">IFERROR(__xludf.DUMMYFUNCTION("""COMPUTED_VALUE"""),"Не голосував")</f>
        <v>Не голосував</v>
      </c>
      <c r="AW105" s="19">
        <f ca="1">IFERROR(__xludf.DUMMYFUNCTION("""COMPUTED_VALUE"""),84)</f>
        <v>84</v>
      </c>
      <c r="AX105" s="19" t="str">
        <f ca="1">IFERROR(__xludf.DUMMYFUNCTION("""COMPUTED_VALUE"""),"Москаль  Д. Д.")</f>
        <v>Москаль  Д. Д.</v>
      </c>
      <c r="AY105" s="19" t="str">
        <f ca="1">IFERROR(__xludf.DUMMYFUNCTION("""COMPUTED_VALUE"""),"Не голосував")</f>
        <v>Не голосував</v>
      </c>
      <c r="AZ105" s="19">
        <f ca="1">IFERROR(__xludf.DUMMYFUNCTION("""COMPUTED_VALUE"""),84)</f>
        <v>84</v>
      </c>
      <c r="BA105" s="19" t="str">
        <f ca="1">IFERROR(__xludf.DUMMYFUNCTION("""COMPUTED_VALUE"""),"Москаль  Д. Д.")</f>
        <v>Москаль  Д. Д.</v>
      </c>
      <c r="BB105" s="19" t="str">
        <f ca="1">IFERROR(__xludf.DUMMYFUNCTION("""COMPUTED_VALUE"""),"Не голосував")</f>
        <v>Не голосував</v>
      </c>
      <c r="BC105" s="19">
        <f ca="1">IFERROR(__xludf.DUMMYFUNCTION("""COMPUTED_VALUE"""),84)</f>
        <v>84</v>
      </c>
      <c r="BD105" s="19" t="str">
        <f ca="1">IFERROR(__xludf.DUMMYFUNCTION("""COMPUTED_VALUE"""),"Москаль  Д. Д.")</f>
        <v>Москаль  Д. Д.</v>
      </c>
      <c r="BE105" s="19" t="str">
        <f ca="1">IFERROR(__xludf.DUMMYFUNCTION("""COMPUTED_VALUE"""),"За")</f>
        <v>За</v>
      </c>
      <c r="BF105" s="19">
        <f ca="1">IFERROR(__xludf.DUMMYFUNCTION("""COMPUTED_VALUE"""),84)</f>
        <v>84</v>
      </c>
      <c r="BG105" s="19" t="str">
        <f ca="1">IFERROR(__xludf.DUMMYFUNCTION("""COMPUTED_VALUE"""),"Москаль  Д. Д.")</f>
        <v>Москаль  Д. Д.</v>
      </c>
      <c r="BH105" s="19" t="str">
        <f ca="1">IFERROR(__xludf.DUMMYFUNCTION("""COMPUTED_VALUE"""),"...")</f>
        <v>...</v>
      </c>
      <c r="BI105" s="19">
        <f ca="1">IFERROR(__xludf.DUMMYFUNCTION("""COMPUTED_VALUE"""),84)</f>
        <v>84</v>
      </c>
      <c r="BJ105" s="19" t="str">
        <f ca="1">IFERROR(__xludf.DUMMYFUNCTION("""COMPUTED_VALUE"""),"Москаль  Д. Д.")</f>
        <v>Москаль  Д. Д.</v>
      </c>
      <c r="BK105" s="19" t="str">
        <f ca="1">IFERROR(__xludf.DUMMYFUNCTION("""COMPUTED_VALUE"""),"...")</f>
        <v>...</v>
      </c>
      <c r="BL105" s="19">
        <f ca="1">IFERROR(__xludf.DUMMYFUNCTION("""COMPUTED_VALUE"""),84)</f>
        <v>84</v>
      </c>
      <c r="BM105" s="19" t="str">
        <f ca="1">IFERROR(__xludf.DUMMYFUNCTION("""COMPUTED_VALUE"""),"Москаль  Д. Д.")</f>
        <v>Москаль  Д. Д.</v>
      </c>
      <c r="BN105" s="19" t="str">
        <f ca="1">IFERROR(__xludf.DUMMYFUNCTION("""COMPUTED_VALUE"""),"...")</f>
        <v>...</v>
      </c>
      <c r="BO105" s="19">
        <f ca="1">IFERROR(__xludf.DUMMYFUNCTION("""COMPUTED_VALUE"""),84)</f>
        <v>84</v>
      </c>
      <c r="BP105" s="19" t="str">
        <f ca="1">IFERROR(__xludf.DUMMYFUNCTION("""COMPUTED_VALUE"""),"Москаль  Д. Д.")</f>
        <v>Москаль  Д. Д.</v>
      </c>
      <c r="BQ105" s="19" t="str">
        <f ca="1">IFERROR(__xludf.DUMMYFUNCTION("""COMPUTED_VALUE"""),"...")</f>
        <v>...</v>
      </c>
      <c r="BR105" s="19">
        <f ca="1">IFERROR(__xludf.DUMMYFUNCTION("""COMPUTED_VALUE"""),84)</f>
        <v>84</v>
      </c>
      <c r="BS105" s="19" t="str">
        <f ca="1">IFERROR(__xludf.DUMMYFUNCTION("""COMPUTED_VALUE"""),"Москаль  Д. Д.")</f>
        <v>Москаль  Д. Д.</v>
      </c>
      <c r="BT105" s="19" t="str">
        <f ca="1">IFERROR(__xludf.DUMMYFUNCTION("""COMPUTED_VALUE"""),"...")</f>
        <v>...</v>
      </c>
      <c r="BU105" s="19">
        <f ca="1">IFERROR(__xludf.DUMMYFUNCTION("""COMPUTED_VALUE"""),84)</f>
        <v>84</v>
      </c>
      <c r="BV105" s="19" t="str">
        <f ca="1">IFERROR(__xludf.DUMMYFUNCTION("""COMPUTED_VALUE"""),"Москаль  Д. Д.")</f>
        <v>Москаль  Д. Д.</v>
      </c>
      <c r="BW105" s="19" t="str">
        <f ca="1">IFERROR(__xludf.DUMMYFUNCTION("""COMPUTED_VALUE"""),"За")</f>
        <v>За</v>
      </c>
      <c r="BX105" s="19">
        <f ca="1">IFERROR(__xludf.DUMMYFUNCTION("""COMPUTED_VALUE"""),84)</f>
        <v>84</v>
      </c>
      <c r="BY105" s="19" t="str">
        <f ca="1">IFERROR(__xludf.DUMMYFUNCTION("""COMPUTED_VALUE"""),"Москаль  Д. Д.")</f>
        <v>Москаль  Д. Д.</v>
      </c>
      <c r="BZ105" s="19" t="str">
        <f ca="1">IFERROR(__xludf.DUMMYFUNCTION("""COMPUTED_VALUE"""),"За")</f>
        <v>За</v>
      </c>
      <c r="CA105" s="19">
        <f ca="1">IFERROR(__xludf.DUMMYFUNCTION("""COMPUTED_VALUE"""),84)</f>
        <v>84</v>
      </c>
      <c r="CB105" s="19" t="str">
        <f ca="1">IFERROR(__xludf.DUMMYFUNCTION("""COMPUTED_VALUE"""),"Москаль  Д. Д.")</f>
        <v>Москаль  Д. Д.</v>
      </c>
      <c r="CC105" s="19" t="str">
        <f ca="1">IFERROR(__xludf.DUMMYFUNCTION("""COMPUTED_VALUE"""),"За")</f>
        <v>За</v>
      </c>
      <c r="CD105" s="19">
        <f ca="1">IFERROR(__xludf.DUMMYFUNCTION("""COMPUTED_VALUE"""),84)</f>
        <v>84</v>
      </c>
      <c r="CE105" s="19" t="str">
        <f ca="1">IFERROR(__xludf.DUMMYFUNCTION("""COMPUTED_VALUE"""),"Москаль  Д. Д.")</f>
        <v>Москаль  Д. Д.</v>
      </c>
      <c r="CF105" s="19" t="str">
        <f ca="1">IFERROR(__xludf.DUMMYFUNCTION("""COMPUTED_VALUE"""),"За")</f>
        <v>За</v>
      </c>
      <c r="CG105" s="19">
        <f ca="1">IFERROR(__xludf.DUMMYFUNCTION("""COMPUTED_VALUE"""),84)</f>
        <v>84</v>
      </c>
      <c r="CH105" s="19" t="str">
        <f ca="1">IFERROR(__xludf.DUMMYFUNCTION("""COMPUTED_VALUE"""),"Москаль  Д. Д.")</f>
        <v>Москаль  Д. Д.</v>
      </c>
      <c r="CI105" s="19" t="str">
        <f ca="1">IFERROR(__xludf.DUMMYFUNCTION("""COMPUTED_VALUE"""),"Не голосував")</f>
        <v>Не голосував</v>
      </c>
      <c r="CJ105" s="19">
        <f ca="1">IFERROR(__xludf.DUMMYFUNCTION("""COMPUTED_VALUE"""),84)</f>
        <v>84</v>
      </c>
      <c r="CK105" s="19" t="str">
        <f ca="1">IFERROR(__xludf.DUMMYFUNCTION("""COMPUTED_VALUE"""),"Москаль  Д. Д.")</f>
        <v>Москаль  Д. Д.</v>
      </c>
      <c r="CL105" s="19" t="str">
        <f ca="1">IFERROR(__xludf.DUMMYFUNCTION("""COMPUTED_VALUE"""),"За")</f>
        <v>За</v>
      </c>
      <c r="CM105" s="19">
        <f ca="1">IFERROR(__xludf.DUMMYFUNCTION("""COMPUTED_VALUE"""),84)</f>
        <v>84</v>
      </c>
      <c r="CN105" s="19" t="str">
        <f ca="1">IFERROR(__xludf.DUMMYFUNCTION("""COMPUTED_VALUE"""),"Москаль  Д. Д.")</f>
        <v>Москаль  Д. Д.</v>
      </c>
      <c r="CO105" s="19" t="str">
        <f ca="1">IFERROR(__xludf.DUMMYFUNCTION("""COMPUTED_VALUE"""),"Не голосував")</f>
        <v>Не голосував</v>
      </c>
      <c r="CP105" s="19">
        <f ca="1">IFERROR(__xludf.DUMMYFUNCTION("""COMPUTED_VALUE"""),84)</f>
        <v>84</v>
      </c>
      <c r="CQ105" s="19" t="str">
        <f ca="1">IFERROR(__xludf.DUMMYFUNCTION("""COMPUTED_VALUE"""),"Москаль  Д. Д.")</f>
        <v>Москаль  Д. Д.</v>
      </c>
      <c r="CR105" s="19" t="str">
        <f ca="1">IFERROR(__xludf.DUMMYFUNCTION("""COMPUTED_VALUE"""),"За")</f>
        <v>За</v>
      </c>
      <c r="CS105" s="19">
        <f ca="1">IFERROR(__xludf.DUMMYFUNCTION("""COMPUTED_VALUE"""),84)</f>
        <v>84</v>
      </c>
      <c r="CT105" s="19" t="str">
        <f ca="1">IFERROR(__xludf.DUMMYFUNCTION("""COMPUTED_VALUE"""),"Москаль  Д. Д.")</f>
        <v>Москаль  Д. Д.</v>
      </c>
      <c r="CU105" s="19" t="str">
        <f ca="1">IFERROR(__xludf.DUMMYFUNCTION("""COMPUTED_VALUE"""),"За")</f>
        <v>За</v>
      </c>
      <c r="CV105" s="19">
        <f ca="1">IFERROR(__xludf.DUMMYFUNCTION("""COMPUTED_VALUE"""),84)</f>
        <v>84</v>
      </c>
      <c r="CW105" s="19" t="str">
        <f ca="1">IFERROR(__xludf.DUMMYFUNCTION("""COMPUTED_VALUE"""),"Москаль  Д. Д.")</f>
        <v>Москаль  Д. Д.</v>
      </c>
      <c r="CX105" s="19" t="str">
        <f ca="1">IFERROR(__xludf.DUMMYFUNCTION("""COMPUTED_VALUE"""),"За")</f>
        <v>За</v>
      </c>
      <c r="CY105" s="19">
        <f ca="1">IFERROR(__xludf.DUMMYFUNCTION("""COMPUTED_VALUE"""),84)</f>
        <v>84</v>
      </c>
      <c r="CZ105" s="19" t="str">
        <f ca="1">IFERROR(__xludf.DUMMYFUNCTION("""COMPUTED_VALUE"""),"Москаль  Д. Д.")</f>
        <v>Москаль  Д. Д.</v>
      </c>
      <c r="DA105" s="19" t="str">
        <f ca="1">IFERROR(__xludf.DUMMYFUNCTION("""COMPUTED_VALUE"""),"За")</f>
        <v>За</v>
      </c>
      <c r="DB105" s="19">
        <f ca="1">IFERROR(__xludf.DUMMYFUNCTION("""COMPUTED_VALUE"""),84)</f>
        <v>84</v>
      </c>
      <c r="DC105" s="19" t="str">
        <f ca="1">IFERROR(__xludf.DUMMYFUNCTION("""COMPUTED_VALUE"""),"Москаль  Д. Д.")</f>
        <v>Москаль  Д. Д.</v>
      </c>
      <c r="DD105" s="19" t="str">
        <f ca="1">IFERROR(__xludf.DUMMYFUNCTION("""COMPUTED_VALUE"""),"За")</f>
        <v>За</v>
      </c>
      <c r="DE105" s="19">
        <f ca="1">IFERROR(__xludf.DUMMYFUNCTION("""COMPUTED_VALUE"""),84)</f>
        <v>84</v>
      </c>
      <c r="DF105" s="19" t="str">
        <f ca="1">IFERROR(__xludf.DUMMYFUNCTION("""COMPUTED_VALUE"""),"Москаль  Д. Д.")</f>
        <v>Москаль  Д. Д.</v>
      </c>
      <c r="DG105" s="19" t="str">
        <f ca="1">IFERROR(__xludf.DUMMYFUNCTION("""COMPUTED_VALUE"""),"За")</f>
        <v>За</v>
      </c>
      <c r="DH105" s="19">
        <f ca="1">IFERROR(__xludf.DUMMYFUNCTION("""COMPUTED_VALUE"""),84)</f>
        <v>84</v>
      </c>
      <c r="DI105" s="19" t="str">
        <f ca="1">IFERROR(__xludf.DUMMYFUNCTION("""COMPUTED_VALUE"""),"Москаль  Д. Д.")</f>
        <v>Москаль  Д. Д.</v>
      </c>
      <c r="DJ105" s="19" t="str">
        <f ca="1">IFERROR(__xludf.DUMMYFUNCTION("""COMPUTED_VALUE"""),"За")</f>
        <v>За</v>
      </c>
      <c r="DK105" s="19">
        <f ca="1">IFERROR(__xludf.DUMMYFUNCTION("""COMPUTED_VALUE"""),84)</f>
        <v>84</v>
      </c>
      <c r="DL105" s="19" t="str">
        <f ca="1">IFERROR(__xludf.DUMMYFUNCTION("""COMPUTED_VALUE"""),"Москаль  Д. Д.")</f>
        <v>Москаль  Д. Д.</v>
      </c>
      <c r="DM105" s="19" t="str">
        <f ca="1">IFERROR(__xludf.DUMMYFUNCTION("""COMPUTED_VALUE"""),"За")</f>
        <v>За</v>
      </c>
      <c r="DN105" s="19">
        <f ca="1">IFERROR(__xludf.DUMMYFUNCTION("""COMPUTED_VALUE"""),84)</f>
        <v>84</v>
      </c>
      <c r="DO105" s="19" t="str">
        <f ca="1">IFERROR(__xludf.DUMMYFUNCTION("""COMPUTED_VALUE"""),"Москаль  Д. Д.")</f>
        <v>Москаль  Д. Д.</v>
      </c>
      <c r="DP105" s="19" t="str">
        <f ca="1">IFERROR(__xludf.DUMMYFUNCTION("""COMPUTED_VALUE"""),"За")</f>
        <v>За</v>
      </c>
      <c r="DQ105" s="19">
        <f ca="1">IFERROR(__xludf.DUMMYFUNCTION("""COMPUTED_VALUE"""),84)</f>
        <v>84</v>
      </c>
      <c r="DR105" s="19" t="str">
        <f ca="1">IFERROR(__xludf.DUMMYFUNCTION("""COMPUTED_VALUE"""),"Москаль  Д. Д.")</f>
        <v>Москаль  Д. Д.</v>
      </c>
      <c r="DS105" s="19" t="str">
        <f ca="1">IFERROR(__xludf.DUMMYFUNCTION("""COMPUTED_VALUE"""),"За")</f>
        <v>За</v>
      </c>
      <c r="DT105" s="19">
        <f ca="1">IFERROR(__xludf.DUMMYFUNCTION("""COMPUTED_VALUE"""),84)</f>
        <v>84</v>
      </c>
      <c r="DU105" s="19" t="str">
        <f ca="1">IFERROR(__xludf.DUMMYFUNCTION("""COMPUTED_VALUE"""),"Москаль  Д. Д.")</f>
        <v>Москаль  Д. Д.</v>
      </c>
      <c r="DV105" s="19" t="str">
        <f ca="1">IFERROR(__xludf.DUMMYFUNCTION("""COMPUTED_VALUE"""),"За")</f>
        <v>За</v>
      </c>
      <c r="DW105" s="19">
        <f ca="1">IFERROR(__xludf.DUMMYFUNCTION("""COMPUTED_VALUE"""),84)</f>
        <v>84</v>
      </c>
      <c r="DX105" s="19" t="str">
        <f ca="1">IFERROR(__xludf.DUMMYFUNCTION("""COMPUTED_VALUE"""),"Москаль  Д. Д.")</f>
        <v>Москаль  Д. Д.</v>
      </c>
      <c r="DY105" s="19" t="str">
        <f ca="1">IFERROR(__xludf.DUMMYFUNCTION("""COMPUTED_VALUE"""),"За")</f>
        <v>За</v>
      </c>
      <c r="DZ105" s="19">
        <f ca="1">IFERROR(__xludf.DUMMYFUNCTION("""COMPUTED_VALUE"""),84)</f>
        <v>84</v>
      </c>
      <c r="EA105" s="19" t="str">
        <f ca="1">IFERROR(__xludf.DUMMYFUNCTION("""COMPUTED_VALUE"""),"Москаль  Д. Д.")</f>
        <v>Москаль  Д. Д.</v>
      </c>
      <c r="EB105" s="19" t="str">
        <f ca="1">IFERROR(__xludf.DUMMYFUNCTION("""COMPUTED_VALUE"""),"За")</f>
        <v>За</v>
      </c>
      <c r="EC105" s="19">
        <f ca="1">IFERROR(__xludf.DUMMYFUNCTION("""COMPUTED_VALUE"""),84)</f>
        <v>84</v>
      </c>
      <c r="ED105" s="19" t="str">
        <f ca="1">IFERROR(__xludf.DUMMYFUNCTION("""COMPUTED_VALUE"""),"Москаль  Д. Д.")</f>
        <v>Москаль  Д. Д.</v>
      </c>
      <c r="EE105" s="19" t="str">
        <f ca="1">IFERROR(__xludf.DUMMYFUNCTION("""COMPUTED_VALUE"""),"За")</f>
        <v>За</v>
      </c>
      <c r="EF105" s="19">
        <f ca="1">IFERROR(__xludf.DUMMYFUNCTION("""COMPUTED_VALUE"""),84)</f>
        <v>84</v>
      </c>
      <c r="EG105" s="19" t="str">
        <f ca="1">IFERROR(__xludf.DUMMYFUNCTION("""COMPUTED_VALUE"""),"Москаль  Д. Д.")</f>
        <v>Москаль  Д. Д.</v>
      </c>
      <c r="EH105" s="19" t="str">
        <f ca="1">IFERROR(__xludf.DUMMYFUNCTION("""COMPUTED_VALUE"""),"За")</f>
        <v>За</v>
      </c>
      <c r="EI105" s="19">
        <f ca="1">IFERROR(__xludf.DUMMYFUNCTION("""COMPUTED_VALUE"""),84)</f>
        <v>84</v>
      </c>
      <c r="EJ105" s="19" t="str">
        <f ca="1">IFERROR(__xludf.DUMMYFUNCTION("""COMPUTED_VALUE"""),"Москаль  Д. Д.")</f>
        <v>Москаль  Д. Д.</v>
      </c>
      <c r="EK105" s="19" t="str">
        <f ca="1">IFERROR(__xludf.DUMMYFUNCTION("""COMPUTED_VALUE"""),"...")</f>
        <v>...</v>
      </c>
      <c r="EL105" s="19">
        <f ca="1">IFERROR(__xludf.DUMMYFUNCTION("""COMPUTED_VALUE"""),84)</f>
        <v>84</v>
      </c>
      <c r="EM105" s="19" t="str">
        <f ca="1">IFERROR(__xludf.DUMMYFUNCTION("""COMPUTED_VALUE"""),"Москаль  Д. Д.")</f>
        <v>Москаль  Д. Д.</v>
      </c>
      <c r="EN105" s="19" t="str">
        <f ca="1">IFERROR(__xludf.DUMMYFUNCTION("""COMPUTED_VALUE"""),"...")</f>
        <v>...</v>
      </c>
      <c r="EO105" s="19">
        <f ca="1">IFERROR(__xludf.DUMMYFUNCTION("""COMPUTED_VALUE"""),84)</f>
        <v>84</v>
      </c>
      <c r="EP105" s="19" t="str">
        <f ca="1">IFERROR(__xludf.DUMMYFUNCTION("""COMPUTED_VALUE"""),"Москаль  Д. Д.")</f>
        <v>Москаль  Д. Д.</v>
      </c>
      <c r="EQ105" s="19" t="str">
        <f ca="1">IFERROR(__xludf.DUMMYFUNCTION("""COMPUTED_VALUE"""),"...")</f>
        <v>...</v>
      </c>
      <c r="ER105" s="19">
        <f ca="1">IFERROR(__xludf.DUMMYFUNCTION("""COMPUTED_VALUE"""),84)</f>
        <v>84</v>
      </c>
      <c r="ES105" s="19" t="str">
        <f ca="1">IFERROR(__xludf.DUMMYFUNCTION("""COMPUTED_VALUE"""),"Москаль  Д. Д.")</f>
        <v>Москаль  Д. Д.</v>
      </c>
      <c r="ET105" s="19" t="str">
        <f ca="1">IFERROR(__xludf.DUMMYFUNCTION("""COMPUTED_VALUE"""),"...")</f>
        <v>...</v>
      </c>
      <c r="EU105" s="19">
        <f ca="1">IFERROR(__xludf.DUMMYFUNCTION("""COMPUTED_VALUE"""),84)</f>
        <v>84</v>
      </c>
      <c r="EV105" s="19" t="str">
        <f ca="1">IFERROR(__xludf.DUMMYFUNCTION("""COMPUTED_VALUE"""),"Москаль  Д. Д.")</f>
        <v>Москаль  Д. Д.</v>
      </c>
      <c r="EW105" s="19" t="str">
        <f ca="1">IFERROR(__xludf.DUMMYFUNCTION("""COMPUTED_VALUE"""),"...")</f>
        <v>...</v>
      </c>
      <c r="EX105" s="19">
        <f ca="1">IFERROR(__xludf.DUMMYFUNCTION("""COMPUTED_VALUE"""),84)</f>
        <v>84</v>
      </c>
      <c r="EY105" s="19" t="str">
        <f ca="1">IFERROR(__xludf.DUMMYFUNCTION("""COMPUTED_VALUE"""),"Москаль  Д. Д.")</f>
        <v>Москаль  Д. Д.</v>
      </c>
      <c r="EZ105" s="19" t="str">
        <f ca="1">IFERROR(__xludf.DUMMYFUNCTION("""COMPUTED_VALUE"""),"...")</f>
        <v>...</v>
      </c>
      <c r="FA105" s="19">
        <f ca="1">IFERROR(__xludf.DUMMYFUNCTION("""COMPUTED_VALUE"""),84)</f>
        <v>84</v>
      </c>
      <c r="FB105" s="19" t="str">
        <f ca="1">IFERROR(__xludf.DUMMYFUNCTION("""COMPUTED_VALUE"""),"Москаль  Д. Д.")</f>
        <v>Москаль  Д. Д.</v>
      </c>
      <c r="FC105" s="19" t="str">
        <f ca="1">IFERROR(__xludf.DUMMYFUNCTION("""COMPUTED_VALUE"""),"...")</f>
        <v>...</v>
      </c>
      <c r="FD105" s="19">
        <f ca="1">IFERROR(__xludf.DUMMYFUNCTION("""COMPUTED_VALUE"""),84)</f>
        <v>84</v>
      </c>
      <c r="FE105" s="19" t="str">
        <f ca="1">IFERROR(__xludf.DUMMYFUNCTION("""COMPUTED_VALUE"""),"Москаль  Д. Д.")</f>
        <v>Москаль  Д. Д.</v>
      </c>
      <c r="FF105" s="19" t="str">
        <f ca="1">IFERROR(__xludf.DUMMYFUNCTION("""COMPUTED_VALUE"""),"...")</f>
        <v>...</v>
      </c>
      <c r="FG105" s="19">
        <f ca="1">IFERROR(__xludf.DUMMYFUNCTION("""COMPUTED_VALUE"""),84)</f>
        <v>84</v>
      </c>
      <c r="FH105" s="19" t="str">
        <f ca="1">IFERROR(__xludf.DUMMYFUNCTION("""COMPUTED_VALUE"""),"Москаль  Д. Д.")</f>
        <v>Москаль  Д. Д.</v>
      </c>
      <c r="FI105" s="19" t="str">
        <f ca="1">IFERROR(__xludf.DUMMYFUNCTION("""COMPUTED_VALUE"""),"...")</f>
        <v>...</v>
      </c>
      <c r="FJ105" s="19">
        <f ca="1">IFERROR(__xludf.DUMMYFUNCTION("""COMPUTED_VALUE"""),84)</f>
        <v>84</v>
      </c>
      <c r="FK105" s="19" t="str">
        <f ca="1">IFERROR(__xludf.DUMMYFUNCTION("""COMPUTED_VALUE"""),"Москаль  Д. Д.")</f>
        <v>Москаль  Д. Д.</v>
      </c>
      <c r="FL105" s="19" t="str">
        <f ca="1">IFERROR(__xludf.DUMMYFUNCTION("""COMPUTED_VALUE"""),"...")</f>
        <v>...</v>
      </c>
      <c r="FM105" s="19">
        <f ca="1">IFERROR(__xludf.DUMMYFUNCTION("""COMPUTED_VALUE"""),84)</f>
        <v>84</v>
      </c>
      <c r="FN105" s="19" t="str">
        <f ca="1">IFERROR(__xludf.DUMMYFUNCTION("""COMPUTED_VALUE"""),"Москаль  Д. Д.")</f>
        <v>Москаль  Д. Д.</v>
      </c>
      <c r="FO105" s="19" t="str">
        <f ca="1">IFERROR(__xludf.DUMMYFUNCTION("""COMPUTED_VALUE"""),"За")</f>
        <v>За</v>
      </c>
      <c r="FP105" s="19">
        <f ca="1">IFERROR(__xludf.DUMMYFUNCTION("""COMPUTED_VALUE"""),84)</f>
        <v>84</v>
      </c>
      <c r="FQ105" s="19" t="str">
        <f ca="1">IFERROR(__xludf.DUMMYFUNCTION("""COMPUTED_VALUE"""),"Москаль  Д. Д.")</f>
        <v>Москаль  Д. Д.</v>
      </c>
      <c r="FR105" s="19" t="str">
        <f ca="1">IFERROR(__xludf.DUMMYFUNCTION("""COMPUTED_VALUE"""),"За")</f>
        <v>За</v>
      </c>
      <c r="FS105" s="19">
        <f ca="1">IFERROR(__xludf.DUMMYFUNCTION("""COMPUTED_VALUE"""),84)</f>
        <v>84</v>
      </c>
      <c r="FT105" s="19" t="str">
        <f ca="1">IFERROR(__xludf.DUMMYFUNCTION("""COMPUTED_VALUE"""),"Москаль  Д. Д.")</f>
        <v>Москаль  Д. Д.</v>
      </c>
      <c r="FU105" s="19" t="str">
        <f ca="1">IFERROR(__xludf.DUMMYFUNCTION("""COMPUTED_VALUE"""),"За")</f>
        <v>За</v>
      </c>
      <c r="FV105" s="19">
        <f ca="1">IFERROR(__xludf.DUMMYFUNCTION("""COMPUTED_VALUE"""),84)</f>
        <v>84</v>
      </c>
      <c r="FW105" s="19" t="str">
        <f ca="1">IFERROR(__xludf.DUMMYFUNCTION("""COMPUTED_VALUE"""),"Москаль  Д. Д.")</f>
        <v>Москаль  Д. Д.</v>
      </c>
      <c r="FX105" s="19" t="str">
        <f ca="1">IFERROR(__xludf.DUMMYFUNCTION("""COMPUTED_VALUE"""),"За")</f>
        <v>За</v>
      </c>
      <c r="FY105" s="19">
        <f ca="1">IFERROR(__xludf.DUMMYFUNCTION("""COMPUTED_VALUE"""),84)</f>
        <v>84</v>
      </c>
      <c r="FZ105" s="19" t="str">
        <f ca="1">IFERROR(__xludf.DUMMYFUNCTION("""COMPUTED_VALUE"""),"Москаль  Д. Д.")</f>
        <v>Москаль  Д. Д.</v>
      </c>
      <c r="GA105" s="19" t="str">
        <f ca="1">IFERROR(__xludf.DUMMYFUNCTION("""COMPUTED_VALUE"""),"За")</f>
        <v>За</v>
      </c>
      <c r="GB105" s="19">
        <f ca="1">IFERROR(__xludf.DUMMYFUNCTION("""COMPUTED_VALUE"""),84)</f>
        <v>84</v>
      </c>
      <c r="GC105" s="19" t="str">
        <f ca="1">IFERROR(__xludf.DUMMYFUNCTION("""COMPUTED_VALUE"""),"Москаль  Д. Д.")</f>
        <v>Москаль  Д. Д.</v>
      </c>
      <c r="GD105" s="19" t="str">
        <f ca="1">IFERROR(__xludf.DUMMYFUNCTION("""COMPUTED_VALUE"""),"За")</f>
        <v>За</v>
      </c>
      <c r="GE105" s="19">
        <f ca="1">IFERROR(__xludf.DUMMYFUNCTION("""COMPUTED_VALUE"""),84)</f>
        <v>84</v>
      </c>
      <c r="GF105" s="19" t="str">
        <f ca="1">IFERROR(__xludf.DUMMYFUNCTION("""COMPUTED_VALUE"""),"Москаль  Д. Д.")</f>
        <v>Москаль  Д. Д.</v>
      </c>
      <c r="GG105" s="19" t="str">
        <f ca="1">IFERROR(__xludf.DUMMYFUNCTION("""COMPUTED_VALUE"""),"За")</f>
        <v>За</v>
      </c>
      <c r="GH105" s="19">
        <f ca="1">IFERROR(__xludf.DUMMYFUNCTION("""COMPUTED_VALUE"""),84)</f>
        <v>84</v>
      </c>
      <c r="GI105" s="19" t="str">
        <f ca="1">IFERROR(__xludf.DUMMYFUNCTION("""COMPUTED_VALUE"""),"Москаль  Д. Д.")</f>
        <v>Москаль  Д. Д.</v>
      </c>
      <c r="GJ105" s="19" t="str">
        <f ca="1">IFERROR(__xludf.DUMMYFUNCTION("""COMPUTED_VALUE"""),"За")</f>
        <v>За</v>
      </c>
      <c r="GK105" s="19">
        <f ca="1">IFERROR(__xludf.DUMMYFUNCTION("""COMPUTED_VALUE"""),84)</f>
        <v>84</v>
      </c>
      <c r="GL105" s="19" t="str">
        <f ca="1">IFERROR(__xludf.DUMMYFUNCTION("""COMPUTED_VALUE"""),"Москаль  Д. Д.")</f>
        <v>Москаль  Д. Д.</v>
      </c>
      <c r="GM105" s="19" t="str">
        <f ca="1">IFERROR(__xludf.DUMMYFUNCTION("""COMPUTED_VALUE"""),"За")</f>
        <v>За</v>
      </c>
      <c r="GN105" s="19">
        <f ca="1">IFERROR(__xludf.DUMMYFUNCTION("""COMPUTED_VALUE"""),84)</f>
        <v>84</v>
      </c>
      <c r="GO105" s="19" t="str">
        <f ca="1">IFERROR(__xludf.DUMMYFUNCTION("""COMPUTED_VALUE"""),"Москаль  Д. Д.")</f>
        <v>Москаль  Д. Д.</v>
      </c>
      <c r="GP105" s="19" t="str">
        <f ca="1">IFERROR(__xludf.DUMMYFUNCTION("""COMPUTED_VALUE"""),"За")</f>
        <v>За</v>
      </c>
      <c r="GQ105" s="19">
        <f ca="1">IFERROR(__xludf.DUMMYFUNCTION("""COMPUTED_VALUE"""),84)</f>
        <v>84</v>
      </c>
      <c r="GR105" s="19" t="str">
        <f ca="1">IFERROR(__xludf.DUMMYFUNCTION("""COMPUTED_VALUE"""),"Москаль  Д. Д.")</f>
        <v>Москаль  Д. Д.</v>
      </c>
      <c r="GS105" s="19" t="str">
        <f ca="1">IFERROR(__xludf.DUMMYFUNCTION("""COMPUTED_VALUE"""),"За")</f>
        <v>За</v>
      </c>
      <c r="GT105" s="19">
        <f ca="1">IFERROR(__xludf.DUMMYFUNCTION("""COMPUTED_VALUE"""),84)</f>
        <v>84</v>
      </c>
      <c r="GU105" s="19" t="str">
        <f ca="1">IFERROR(__xludf.DUMMYFUNCTION("""COMPUTED_VALUE"""),"Москаль  Д. Д.")</f>
        <v>Москаль  Д. Д.</v>
      </c>
      <c r="GV105" s="19" t="str">
        <f ca="1">IFERROR(__xludf.DUMMYFUNCTION("""COMPUTED_VALUE"""),"За")</f>
        <v>За</v>
      </c>
      <c r="GW105" s="19">
        <f ca="1">IFERROR(__xludf.DUMMYFUNCTION("""COMPUTED_VALUE"""),84)</f>
        <v>84</v>
      </c>
      <c r="GX105" s="19" t="str">
        <f ca="1">IFERROR(__xludf.DUMMYFUNCTION("""COMPUTED_VALUE"""),"Москаль  Д. Д.")</f>
        <v>Москаль  Д. Д.</v>
      </c>
      <c r="GY105" s="19" t="str">
        <f ca="1">IFERROR(__xludf.DUMMYFUNCTION("""COMPUTED_VALUE"""),"За")</f>
        <v>За</v>
      </c>
      <c r="GZ105" s="19">
        <f ca="1">IFERROR(__xludf.DUMMYFUNCTION("""COMPUTED_VALUE"""),84)</f>
        <v>84</v>
      </c>
      <c r="HA105" s="19" t="str">
        <f ca="1">IFERROR(__xludf.DUMMYFUNCTION("""COMPUTED_VALUE"""),"Москаль  Д. Д.")</f>
        <v>Москаль  Д. Д.</v>
      </c>
      <c r="HB105" s="19" t="str">
        <f ca="1">IFERROR(__xludf.DUMMYFUNCTION("""COMPUTED_VALUE"""),"За")</f>
        <v>За</v>
      </c>
      <c r="HC105" s="19">
        <f ca="1">IFERROR(__xludf.DUMMYFUNCTION("""COMPUTED_VALUE"""),84)</f>
        <v>84</v>
      </c>
      <c r="HD105" s="19" t="str">
        <f ca="1">IFERROR(__xludf.DUMMYFUNCTION("""COMPUTED_VALUE"""),"Москаль  Д. Д.")</f>
        <v>Москаль  Д. Д.</v>
      </c>
      <c r="HE105" s="19" t="str">
        <f ca="1">IFERROR(__xludf.DUMMYFUNCTION("""COMPUTED_VALUE"""),"За")</f>
        <v>За</v>
      </c>
      <c r="HF105" s="19">
        <f ca="1">IFERROR(__xludf.DUMMYFUNCTION("""COMPUTED_VALUE"""),84)</f>
        <v>84</v>
      </c>
      <c r="HG105" s="19" t="str">
        <f ca="1">IFERROR(__xludf.DUMMYFUNCTION("""COMPUTED_VALUE"""),"Москаль  Д. Д.")</f>
        <v>Москаль  Д. Д.</v>
      </c>
      <c r="HH105" s="19" t="str">
        <f ca="1">IFERROR(__xludf.DUMMYFUNCTION("""COMPUTED_VALUE"""),"За")</f>
        <v>За</v>
      </c>
      <c r="HI105" s="19">
        <f ca="1">IFERROR(__xludf.DUMMYFUNCTION("""COMPUTED_VALUE"""),84)</f>
        <v>84</v>
      </c>
      <c r="HJ105" s="19" t="str">
        <f ca="1">IFERROR(__xludf.DUMMYFUNCTION("""COMPUTED_VALUE"""),"Москаль  Д. Д.")</f>
        <v>Москаль  Д. Д.</v>
      </c>
      <c r="HK105" s="19" t="str">
        <f ca="1">IFERROR(__xludf.DUMMYFUNCTION("""COMPUTED_VALUE"""),"За")</f>
        <v>За</v>
      </c>
      <c r="HL105" s="19">
        <f ca="1">IFERROR(__xludf.DUMMYFUNCTION("""COMPUTED_VALUE"""),84)</f>
        <v>84</v>
      </c>
      <c r="HM105" s="19" t="str">
        <f ca="1">IFERROR(__xludf.DUMMYFUNCTION("""COMPUTED_VALUE"""),"Москаль  Д. Д.")</f>
        <v>Москаль  Д. Д.</v>
      </c>
      <c r="HN105" s="19" t="str">
        <f ca="1">IFERROR(__xludf.DUMMYFUNCTION("""COMPUTED_VALUE"""),"За")</f>
        <v>За</v>
      </c>
      <c r="HO105" s="19">
        <f ca="1">IFERROR(__xludf.DUMMYFUNCTION("""COMPUTED_VALUE"""),84)</f>
        <v>84</v>
      </c>
      <c r="HP105" s="19" t="str">
        <f ca="1">IFERROR(__xludf.DUMMYFUNCTION("""COMPUTED_VALUE"""),"Москаль  Д. Д.")</f>
        <v>Москаль  Д. Д.</v>
      </c>
      <c r="HQ105" s="19" t="str">
        <f ca="1">IFERROR(__xludf.DUMMYFUNCTION("""COMPUTED_VALUE"""),"За")</f>
        <v>За</v>
      </c>
      <c r="HR105" s="19">
        <f ca="1">IFERROR(__xludf.DUMMYFUNCTION("""COMPUTED_VALUE"""),84)</f>
        <v>84</v>
      </c>
      <c r="HS105" s="19" t="str">
        <f ca="1">IFERROR(__xludf.DUMMYFUNCTION("""COMPUTED_VALUE"""),"Москаль  Д. Д.")</f>
        <v>Москаль  Д. Д.</v>
      </c>
      <c r="HT105" s="19" t="str">
        <f ca="1">IFERROR(__xludf.DUMMYFUNCTION("""COMPUTED_VALUE"""),"За")</f>
        <v>За</v>
      </c>
      <c r="HU105" s="19">
        <f ca="1">IFERROR(__xludf.DUMMYFUNCTION("""COMPUTED_VALUE"""),84)</f>
        <v>84</v>
      </c>
      <c r="HV105" s="19" t="str">
        <f ca="1">IFERROR(__xludf.DUMMYFUNCTION("""COMPUTED_VALUE"""),"Москаль  Д. Д.")</f>
        <v>Москаль  Д. Д.</v>
      </c>
      <c r="HW105" s="19" t="str">
        <f ca="1">IFERROR(__xludf.DUMMYFUNCTION("""COMPUTED_VALUE"""),"За")</f>
        <v>За</v>
      </c>
      <c r="HX105" s="19">
        <f ca="1">IFERROR(__xludf.DUMMYFUNCTION("""COMPUTED_VALUE"""),84)</f>
        <v>84</v>
      </c>
      <c r="HY105" s="19" t="str">
        <f ca="1">IFERROR(__xludf.DUMMYFUNCTION("""COMPUTED_VALUE"""),"Москаль  Д. Д.")</f>
        <v>Москаль  Д. Д.</v>
      </c>
      <c r="HZ105" s="19" t="str">
        <f ca="1">IFERROR(__xludf.DUMMYFUNCTION("""COMPUTED_VALUE"""),"За")</f>
        <v>За</v>
      </c>
      <c r="IA105" s="19">
        <f ca="1">IFERROR(__xludf.DUMMYFUNCTION("""COMPUTED_VALUE"""),84)</f>
        <v>84</v>
      </c>
      <c r="IB105" s="19" t="str">
        <f ca="1">IFERROR(__xludf.DUMMYFUNCTION("""COMPUTED_VALUE"""),"Москаль  Д. Д.")</f>
        <v>Москаль  Д. Д.</v>
      </c>
      <c r="IC105" s="19" t="str">
        <f ca="1">IFERROR(__xludf.DUMMYFUNCTION("""COMPUTED_VALUE"""),"За")</f>
        <v>За</v>
      </c>
      <c r="ID105" s="19">
        <f ca="1">IFERROR(__xludf.DUMMYFUNCTION("""COMPUTED_VALUE"""),84)</f>
        <v>84</v>
      </c>
      <c r="IE105" s="19" t="str">
        <f ca="1">IFERROR(__xludf.DUMMYFUNCTION("""COMPUTED_VALUE"""),"Москаль  Д. Д.")</f>
        <v>Москаль  Д. Д.</v>
      </c>
      <c r="IF105" s="19" t="str">
        <f ca="1">IFERROR(__xludf.DUMMYFUNCTION("""COMPUTED_VALUE"""),"За")</f>
        <v>За</v>
      </c>
      <c r="IG105" s="19">
        <f ca="1">IFERROR(__xludf.DUMMYFUNCTION("""COMPUTED_VALUE"""),84)</f>
        <v>84</v>
      </c>
      <c r="IH105" s="19" t="str">
        <f ca="1">IFERROR(__xludf.DUMMYFUNCTION("""COMPUTED_VALUE"""),"Москаль  Д. Д.")</f>
        <v>Москаль  Д. Д.</v>
      </c>
      <c r="II105" s="19" t="str">
        <f ca="1">IFERROR(__xludf.DUMMYFUNCTION("""COMPUTED_VALUE"""),"За")</f>
        <v>За</v>
      </c>
      <c r="IJ105" s="19">
        <f ca="1">IFERROR(__xludf.DUMMYFUNCTION("""COMPUTED_VALUE"""),84)</f>
        <v>84</v>
      </c>
      <c r="IK105" s="19" t="str">
        <f ca="1">IFERROR(__xludf.DUMMYFUNCTION("""COMPUTED_VALUE"""),"Москаль  Д. Д.")</f>
        <v>Москаль  Д. Д.</v>
      </c>
      <c r="IL105" s="19" t="str">
        <f ca="1">IFERROR(__xludf.DUMMYFUNCTION("""COMPUTED_VALUE"""),"За")</f>
        <v>За</v>
      </c>
      <c r="IM105" s="19">
        <f ca="1">IFERROR(__xludf.DUMMYFUNCTION("""COMPUTED_VALUE"""),84)</f>
        <v>84</v>
      </c>
      <c r="IN105" s="19" t="str">
        <f ca="1">IFERROR(__xludf.DUMMYFUNCTION("""COMPUTED_VALUE"""),"Москаль  Д. Д.")</f>
        <v>Москаль  Д. Д.</v>
      </c>
      <c r="IO105" s="19" t="str">
        <f ca="1">IFERROR(__xludf.DUMMYFUNCTION("""COMPUTED_VALUE"""),"За")</f>
        <v>За</v>
      </c>
      <c r="IP105" s="19">
        <f ca="1">IFERROR(__xludf.DUMMYFUNCTION("""COMPUTED_VALUE"""),84)</f>
        <v>84</v>
      </c>
      <c r="IQ105" s="19" t="str">
        <f ca="1">IFERROR(__xludf.DUMMYFUNCTION("""COMPUTED_VALUE"""),"Москаль  Д. Д.")</f>
        <v>Москаль  Д. Д.</v>
      </c>
      <c r="IR105" s="19" t="str">
        <f ca="1">IFERROR(__xludf.DUMMYFUNCTION("""COMPUTED_VALUE"""),"За")</f>
        <v>За</v>
      </c>
      <c r="IS105" s="19">
        <f ca="1">IFERROR(__xludf.DUMMYFUNCTION("""COMPUTED_VALUE"""),84)</f>
        <v>84</v>
      </c>
      <c r="IT105" s="19" t="str">
        <f ca="1">IFERROR(__xludf.DUMMYFUNCTION("""COMPUTED_VALUE"""),"Москаль  Д. Д.")</f>
        <v>Москаль  Д. Д.</v>
      </c>
      <c r="IU105" s="19" t="str">
        <f ca="1">IFERROR(__xludf.DUMMYFUNCTION("""COMPUTED_VALUE"""),"За")</f>
        <v>За</v>
      </c>
      <c r="IV105" s="19">
        <f ca="1">IFERROR(__xludf.DUMMYFUNCTION("""COMPUTED_VALUE"""),84)</f>
        <v>84</v>
      </c>
      <c r="IW105" s="19" t="str">
        <f ca="1">IFERROR(__xludf.DUMMYFUNCTION("""COMPUTED_VALUE"""),"Москаль  Д. Д.")</f>
        <v>Москаль  Д. Д.</v>
      </c>
      <c r="IX105" s="19" t="str">
        <f ca="1">IFERROR(__xludf.DUMMYFUNCTION("""COMPUTED_VALUE"""),"За")</f>
        <v>За</v>
      </c>
      <c r="IY105" s="19">
        <f ca="1">IFERROR(__xludf.DUMMYFUNCTION("""COMPUTED_VALUE"""),84)</f>
        <v>84</v>
      </c>
      <c r="IZ105" s="19" t="str">
        <f ca="1">IFERROR(__xludf.DUMMYFUNCTION("""COMPUTED_VALUE"""),"Москаль  Д. Д.")</f>
        <v>Москаль  Д. Д.</v>
      </c>
      <c r="JA105" s="19" t="str">
        <f ca="1">IFERROR(__xludf.DUMMYFUNCTION("""COMPUTED_VALUE"""),"За")</f>
        <v>За</v>
      </c>
      <c r="JB105" s="19">
        <f ca="1">IFERROR(__xludf.DUMMYFUNCTION("""COMPUTED_VALUE"""),84)</f>
        <v>84</v>
      </c>
      <c r="JC105" s="19" t="str">
        <f ca="1">IFERROR(__xludf.DUMMYFUNCTION("""COMPUTED_VALUE"""),"Москаль  Д. Д.")</f>
        <v>Москаль  Д. Д.</v>
      </c>
      <c r="JD105" s="19" t="str">
        <f ca="1">IFERROR(__xludf.DUMMYFUNCTION("""COMPUTED_VALUE"""),"За")</f>
        <v>За</v>
      </c>
      <c r="JE105" s="19">
        <f ca="1">IFERROR(__xludf.DUMMYFUNCTION("""COMPUTED_VALUE"""),84)</f>
        <v>84</v>
      </c>
      <c r="JF105" s="19" t="str">
        <f ca="1">IFERROR(__xludf.DUMMYFUNCTION("""COMPUTED_VALUE"""),"Москаль  Д. Д.")</f>
        <v>Москаль  Д. Д.</v>
      </c>
      <c r="JG105" s="19" t="str">
        <f ca="1">IFERROR(__xludf.DUMMYFUNCTION("""COMPUTED_VALUE"""),"За")</f>
        <v>За</v>
      </c>
      <c r="JH105" s="19">
        <f ca="1">IFERROR(__xludf.DUMMYFUNCTION("""COMPUTED_VALUE"""),84)</f>
        <v>84</v>
      </c>
      <c r="JI105" s="19" t="str">
        <f ca="1">IFERROR(__xludf.DUMMYFUNCTION("""COMPUTED_VALUE"""),"Москаль  Д. Д.")</f>
        <v>Москаль  Д. Д.</v>
      </c>
      <c r="JJ105" s="19" t="str">
        <f ca="1">IFERROR(__xludf.DUMMYFUNCTION("""COMPUTED_VALUE"""),"За")</f>
        <v>За</v>
      </c>
      <c r="JK105" s="19">
        <f ca="1">IFERROR(__xludf.DUMMYFUNCTION("""COMPUTED_VALUE"""),84)</f>
        <v>84</v>
      </c>
      <c r="JL105" s="19" t="str">
        <f ca="1">IFERROR(__xludf.DUMMYFUNCTION("""COMPUTED_VALUE"""),"Москаль  Д. Д.")</f>
        <v>Москаль  Д. Д.</v>
      </c>
      <c r="JM105" s="19" t="str">
        <f ca="1">IFERROR(__xludf.DUMMYFUNCTION("""COMPUTED_VALUE"""),"За")</f>
        <v>За</v>
      </c>
      <c r="JN105" s="19">
        <f ca="1">IFERROR(__xludf.DUMMYFUNCTION("""COMPUTED_VALUE"""),84)</f>
        <v>84</v>
      </c>
      <c r="JO105" s="19" t="str">
        <f ca="1">IFERROR(__xludf.DUMMYFUNCTION("""COMPUTED_VALUE"""),"Москаль  Д. Д.")</f>
        <v>Москаль  Д. Д.</v>
      </c>
      <c r="JP105" s="19" t="str">
        <f ca="1">IFERROR(__xludf.DUMMYFUNCTION("""COMPUTED_VALUE"""),"За")</f>
        <v>За</v>
      </c>
      <c r="JQ105" s="19">
        <f ca="1">IFERROR(__xludf.DUMMYFUNCTION("""COMPUTED_VALUE"""),84)</f>
        <v>84</v>
      </c>
      <c r="JR105" s="19" t="str">
        <f ca="1">IFERROR(__xludf.DUMMYFUNCTION("""COMPUTED_VALUE"""),"Москаль  Д. Д.")</f>
        <v>Москаль  Д. Д.</v>
      </c>
      <c r="JS105" s="19" t="str">
        <f ca="1">IFERROR(__xludf.DUMMYFUNCTION("""COMPUTED_VALUE"""),"За")</f>
        <v>За</v>
      </c>
      <c r="JT105" s="19">
        <f ca="1">IFERROR(__xludf.DUMMYFUNCTION("""COMPUTED_VALUE"""),84)</f>
        <v>84</v>
      </c>
      <c r="JU105" s="19" t="str">
        <f ca="1">IFERROR(__xludf.DUMMYFUNCTION("""COMPUTED_VALUE"""),"Москаль  Д. Д.")</f>
        <v>Москаль  Д. Д.</v>
      </c>
      <c r="JV105" s="19" t="str">
        <f ca="1">IFERROR(__xludf.DUMMYFUNCTION("""COMPUTED_VALUE"""),"За")</f>
        <v>За</v>
      </c>
      <c r="JW105" s="19">
        <f ca="1">IFERROR(__xludf.DUMMYFUNCTION("""COMPUTED_VALUE"""),84)</f>
        <v>84</v>
      </c>
      <c r="JX105" s="19" t="str">
        <f ca="1">IFERROR(__xludf.DUMMYFUNCTION("""COMPUTED_VALUE"""),"Москаль  Д. Д.")</f>
        <v>Москаль  Д. Д.</v>
      </c>
      <c r="JY105" s="19" t="str">
        <f ca="1">IFERROR(__xludf.DUMMYFUNCTION("""COMPUTED_VALUE"""),"За")</f>
        <v>За</v>
      </c>
      <c r="JZ105" s="19">
        <f ca="1">IFERROR(__xludf.DUMMYFUNCTION("""COMPUTED_VALUE"""),84)</f>
        <v>84</v>
      </c>
      <c r="KA105" s="19" t="str">
        <f ca="1">IFERROR(__xludf.DUMMYFUNCTION("""COMPUTED_VALUE"""),"Москаль  Д. Д.")</f>
        <v>Москаль  Д. Д.</v>
      </c>
      <c r="KB105" s="19" t="str">
        <f ca="1">IFERROR(__xludf.DUMMYFUNCTION("""COMPUTED_VALUE"""),"За")</f>
        <v>За</v>
      </c>
      <c r="KC105" s="19">
        <f ca="1">IFERROR(__xludf.DUMMYFUNCTION("""COMPUTED_VALUE"""),84)</f>
        <v>84</v>
      </c>
      <c r="KD105" s="19" t="str">
        <f ca="1">IFERROR(__xludf.DUMMYFUNCTION("""COMPUTED_VALUE"""),"Москаль  Д. Д.")</f>
        <v>Москаль  Д. Д.</v>
      </c>
      <c r="KE105" s="19" t="str">
        <f ca="1">IFERROR(__xludf.DUMMYFUNCTION("""COMPUTED_VALUE"""),"За")</f>
        <v>За</v>
      </c>
      <c r="KF105" s="19">
        <f ca="1">IFERROR(__xludf.DUMMYFUNCTION("""COMPUTED_VALUE"""),84)</f>
        <v>84</v>
      </c>
      <c r="KG105" s="19" t="str">
        <f ca="1">IFERROR(__xludf.DUMMYFUNCTION("""COMPUTED_VALUE"""),"Москаль  Д. Д.")</f>
        <v>Москаль  Д. Д.</v>
      </c>
      <c r="KH105" s="19" t="str">
        <f ca="1">IFERROR(__xludf.DUMMYFUNCTION("""COMPUTED_VALUE"""),"За")</f>
        <v>За</v>
      </c>
      <c r="KI105" s="19">
        <f ca="1">IFERROR(__xludf.DUMMYFUNCTION("""COMPUTED_VALUE"""),84)</f>
        <v>84</v>
      </c>
      <c r="KJ105" s="19" t="str">
        <f ca="1">IFERROR(__xludf.DUMMYFUNCTION("""COMPUTED_VALUE"""),"Москаль  Д. Д.")</f>
        <v>Москаль  Д. Д.</v>
      </c>
      <c r="KK105" s="19" t="str">
        <f ca="1">IFERROR(__xludf.DUMMYFUNCTION("""COMPUTED_VALUE"""),"За")</f>
        <v>За</v>
      </c>
      <c r="KL105" s="19">
        <f ca="1">IFERROR(__xludf.DUMMYFUNCTION("""COMPUTED_VALUE"""),84)</f>
        <v>84</v>
      </c>
      <c r="KM105" s="19" t="str">
        <f ca="1">IFERROR(__xludf.DUMMYFUNCTION("""COMPUTED_VALUE"""),"Москаль  Д. Д.")</f>
        <v>Москаль  Д. Д.</v>
      </c>
      <c r="KN105" s="19" t="str">
        <f ca="1">IFERROR(__xludf.DUMMYFUNCTION("""COMPUTED_VALUE"""),"За")</f>
        <v>За</v>
      </c>
      <c r="KO105" s="19">
        <f ca="1">IFERROR(__xludf.DUMMYFUNCTION("""COMPUTED_VALUE"""),84)</f>
        <v>84</v>
      </c>
      <c r="KP105" s="19" t="str">
        <f ca="1">IFERROR(__xludf.DUMMYFUNCTION("""COMPUTED_VALUE"""),"Москаль  Д. Д.")</f>
        <v>Москаль  Д. Д.</v>
      </c>
      <c r="KQ105" s="19" t="str">
        <f ca="1">IFERROR(__xludf.DUMMYFUNCTION("""COMPUTED_VALUE"""),"Не голосував")</f>
        <v>Не голосував</v>
      </c>
      <c r="KR105" s="19">
        <f ca="1">IFERROR(__xludf.DUMMYFUNCTION("""COMPUTED_VALUE"""),84)</f>
        <v>84</v>
      </c>
      <c r="KS105" s="19" t="str">
        <f ca="1">IFERROR(__xludf.DUMMYFUNCTION("""COMPUTED_VALUE"""),"Москаль  Д. Д.")</f>
        <v>Москаль  Д. Д.</v>
      </c>
      <c r="KT105" s="19" t="str">
        <f ca="1">IFERROR(__xludf.DUMMYFUNCTION("""COMPUTED_VALUE"""),"За")</f>
        <v>За</v>
      </c>
      <c r="KU105" s="19">
        <f ca="1">IFERROR(__xludf.DUMMYFUNCTION("""COMPUTED_VALUE"""),84)</f>
        <v>84</v>
      </c>
      <c r="KV105" s="19" t="str">
        <f ca="1">IFERROR(__xludf.DUMMYFUNCTION("""COMPUTED_VALUE"""),"Москаль  Д. Д.")</f>
        <v>Москаль  Д. Д.</v>
      </c>
      <c r="KW105" s="19" t="str">
        <f ca="1">IFERROR(__xludf.DUMMYFUNCTION("""COMPUTED_VALUE"""),"За")</f>
        <v>За</v>
      </c>
      <c r="KX105" s="19">
        <f ca="1">IFERROR(__xludf.DUMMYFUNCTION("""COMPUTED_VALUE"""),84)</f>
        <v>84</v>
      </c>
      <c r="KY105" s="19" t="str">
        <f ca="1">IFERROR(__xludf.DUMMYFUNCTION("""COMPUTED_VALUE"""),"Москаль  Д. Д.")</f>
        <v>Москаль  Д. Д.</v>
      </c>
      <c r="KZ105" s="19" t="str">
        <f ca="1">IFERROR(__xludf.DUMMYFUNCTION("""COMPUTED_VALUE"""),"За")</f>
        <v>За</v>
      </c>
      <c r="LA105" s="19">
        <f ca="1">IFERROR(__xludf.DUMMYFUNCTION("""COMPUTED_VALUE"""),84)</f>
        <v>84</v>
      </c>
      <c r="LB105" s="19" t="str">
        <f ca="1">IFERROR(__xludf.DUMMYFUNCTION("""COMPUTED_VALUE"""),"Москаль  Д. Д.")</f>
        <v>Москаль  Д. Д.</v>
      </c>
      <c r="LC105" s="19" t="str">
        <f ca="1">IFERROR(__xludf.DUMMYFUNCTION("""COMPUTED_VALUE"""),"За")</f>
        <v>За</v>
      </c>
      <c r="LD105" s="19">
        <f ca="1">IFERROR(__xludf.DUMMYFUNCTION("""COMPUTED_VALUE"""),84)</f>
        <v>84</v>
      </c>
      <c r="LE105" s="19" t="str">
        <f ca="1">IFERROR(__xludf.DUMMYFUNCTION("""COMPUTED_VALUE"""),"Москаль  Д. Д.")</f>
        <v>Москаль  Д. Д.</v>
      </c>
      <c r="LF105" s="19" t="str">
        <f ca="1">IFERROR(__xludf.DUMMYFUNCTION("""COMPUTED_VALUE"""),"За")</f>
        <v>За</v>
      </c>
      <c r="LG105" s="19">
        <f ca="1">IFERROR(__xludf.DUMMYFUNCTION("""COMPUTED_VALUE"""),84)</f>
        <v>84</v>
      </c>
      <c r="LH105" s="19" t="str">
        <f ca="1">IFERROR(__xludf.DUMMYFUNCTION("""COMPUTED_VALUE"""),"Москаль  Д. Д.")</f>
        <v>Москаль  Д. Д.</v>
      </c>
      <c r="LI105" s="19" t="str">
        <f ca="1">IFERROR(__xludf.DUMMYFUNCTION("""COMPUTED_VALUE"""),"За")</f>
        <v>За</v>
      </c>
      <c r="LJ105" s="19">
        <f ca="1">IFERROR(__xludf.DUMMYFUNCTION("""COMPUTED_VALUE"""),84)</f>
        <v>84</v>
      </c>
      <c r="LK105" s="19" t="str">
        <f ca="1">IFERROR(__xludf.DUMMYFUNCTION("""COMPUTED_VALUE"""),"Москаль  Д. Д.")</f>
        <v>Москаль  Д. Д.</v>
      </c>
      <c r="LL105" s="19" t="str">
        <f ca="1">IFERROR(__xludf.DUMMYFUNCTION("""COMPUTED_VALUE"""),"Не голосував")</f>
        <v>Не голосував</v>
      </c>
      <c r="LM105" s="19">
        <f ca="1">IFERROR(__xludf.DUMMYFUNCTION("""COMPUTED_VALUE"""),84)</f>
        <v>84</v>
      </c>
      <c r="LN105" s="19" t="str">
        <f ca="1">IFERROR(__xludf.DUMMYFUNCTION("""COMPUTED_VALUE"""),"Москаль  Д. Д.")</f>
        <v>Москаль  Д. Д.</v>
      </c>
      <c r="LO105" s="19" t="str">
        <f ca="1">IFERROR(__xludf.DUMMYFUNCTION("""COMPUTED_VALUE"""),"За")</f>
        <v>За</v>
      </c>
      <c r="LP105" s="19">
        <f ca="1">IFERROR(__xludf.DUMMYFUNCTION("""COMPUTED_VALUE"""),84)</f>
        <v>84</v>
      </c>
      <c r="LQ105" s="19" t="str">
        <f ca="1">IFERROR(__xludf.DUMMYFUNCTION("""COMPUTED_VALUE"""),"Москаль  Д. Д.")</f>
        <v>Москаль  Д. Д.</v>
      </c>
      <c r="LR105" s="19" t="str">
        <f ca="1">IFERROR(__xludf.DUMMYFUNCTION("""COMPUTED_VALUE"""),"Не голосував")</f>
        <v>Не голосував</v>
      </c>
      <c r="LS105" s="19">
        <f ca="1">IFERROR(__xludf.DUMMYFUNCTION("""COMPUTED_VALUE"""),84)</f>
        <v>84</v>
      </c>
      <c r="LT105" s="19" t="str">
        <f ca="1">IFERROR(__xludf.DUMMYFUNCTION("""COMPUTED_VALUE"""),"Москаль  Д. Д.")</f>
        <v>Москаль  Д. Д.</v>
      </c>
      <c r="LU105" s="19" t="str">
        <f ca="1">IFERROR(__xludf.DUMMYFUNCTION("""COMPUTED_VALUE"""),"За")</f>
        <v>За</v>
      </c>
      <c r="LV105" s="19">
        <f ca="1">IFERROR(__xludf.DUMMYFUNCTION("""COMPUTED_VALUE"""),84)</f>
        <v>84</v>
      </c>
      <c r="LW105" s="19" t="str">
        <f ca="1">IFERROR(__xludf.DUMMYFUNCTION("""COMPUTED_VALUE"""),"Москаль  Д. Д.")</f>
        <v>Москаль  Д. Д.</v>
      </c>
      <c r="LX105" s="19" t="str">
        <f ca="1">IFERROR(__xludf.DUMMYFUNCTION("""COMPUTED_VALUE"""),"За")</f>
        <v>За</v>
      </c>
      <c r="LY105" s="19">
        <f ca="1">IFERROR(__xludf.DUMMYFUNCTION("""COMPUTED_VALUE"""),84)</f>
        <v>84</v>
      </c>
      <c r="LZ105" s="19" t="str">
        <f ca="1">IFERROR(__xludf.DUMMYFUNCTION("""COMPUTED_VALUE"""),"Москаль  Д. Д.")</f>
        <v>Москаль  Д. Д.</v>
      </c>
      <c r="MA105" s="19" t="str">
        <f ca="1">IFERROR(__xludf.DUMMYFUNCTION("""COMPUTED_VALUE"""),"За")</f>
        <v>За</v>
      </c>
      <c r="MB105" s="19">
        <f ca="1">IFERROR(__xludf.DUMMYFUNCTION("""COMPUTED_VALUE"""),84)</f>
        <v>84</v>
      </c>
      <c r="MC105" s="19" t="str">
        <f ca="1">IFERROR(__xludf.DUMMYFUNCTION("""COMPUTED_VALUE"""),"Москаль  Д. Д.")</f>
        <v>Москаль  Д. Д.</v>
      </c>
      <c r="MD105" s="19" t="str">
        <f ca="1">IFERROR(__xludf.DUMMYFUNCTION("""COMPUTED_VALUE"""),"За")</f>
        <v>За</v>
      </c>
      <c r="ME105" s="19">
        <f ca="1">IFERROR(__xludf.DUMMYFUNCTION("""COMPUTED_VALUE"""),84)</f>
        <v>84</v>
      </c>
      <c r="MF105" s="19" t="str">
        <f ca="1">IFERROR(__xludf.DUMMYFUNCTION("""COMPUTED_VALUE"""),"Москаль  Д. Д.")</f>
        <v>Москаль  Д. Д.</v>
      </c>
      <c r="MG105" s="19" t="str">
        <f ca="1">IFERROR(__xludf.DUMMYFUNCTION("""COMPUTED_VALUE"""),"За")</f>
        <v>За</v>
      </c>
      <c r="MH105" s="19">
        <f ca="1">IFERROR(__xludf.DUMMYFUNCTION("""COMPUTED_VALUE"""),84)</f>
        <v>84</v>
      </c>
      <c r="MI105" s="19" t="str">
        <f ca="1">IFERROR(__xludf.DUMMYFUNCTION("""COMPUTED_VALUE"""),"Москаль  Д. Д.")</f>
        <v>Москаль  Д. Д.</v>
      </c>
      <c r="MJ105" s="19" t="str">
        <f ca="1">IFERROR(__xludf.DUMMYFUNCTION("""COMPUTED_VALUE"""),"За")</f>
        <v>За</v>
      </c>
      <c r="MK105" s="19">
        <f ca="1">IFERROR(__xludf.DUMMYFUNCTION("""COMPUTED_VALUE"""),84)</f>
        <v>84</v>
      </c>
      <c r="ML105" s="19" t="str">
        <f ca="1">IFERROR(__xludf.DUMMYFUNCTION("""COMPUTED_VALUE"""),"Москаль  Д. Д.")</f>
        <v>Москаль  Д. Д.</v>
      </c>
      <c r="MM105" s="19" t="str">
        <f ca="1">IFERROR(__xludf.DUMMYFUNCTION("""COMPUTED_VALUE"""),"За")</f>
        <v>За</v>
      </c>
      <c r="MN105" s="19">
        <f ca="1">IFERROR(__xludf.DUMMYFUNCTION("""COMPUTED_VALUE"""),84)</f>
        <v>84</v>
      </c>
      <c r="MO105" s="19" t="str">
        <f ca="1">IFERROR(__xludf.DUMMYFUNCTION("""COMPUTED_VALUE"""),"Москаль  Д. Д.")</f>
        <v>Москаль  Д. Д.</v>
      </c>
      <c r="MP105" s="19" t="str">
        <f ca="1">IFERROR(__xludf.DUMMYFUNCTION("""COMPUTED_VALUE"""),"За")</f>
        <v>За</v>
      </c>
      <c r="MQ105" s="19">
        <f ca="1">IFERROR(__xludf.DUMMYFUNCTION("""COMPUTED_VALUE"""),84)</f>
        <v>84</v>
      </c>
      <c r="MR105" s="19" t="str">
        <f ca="1">IFERROR(__xludf.DUMMYFUNCTION("""COMPUTED_VALUE"""),"Москаль  Д. Д.")</f>
        <v>Москаль  Д. Д.</v>
      </c>
      <c r="MS105" s="19" t="str">
        <f ca="1">IFERROR(__xludf.DUMMYFUNCTION("""COMPUTED_VALUE"""),"За")</f>
        <v>За</v>
      </c>
      <c r="MT105" s="19">
        <f ca="1">IFERROR(__xludf.DUMMYFUNCTION("""COMPUTED_VALUE"""),84)</f>
        <v>84</v>
      </c>
      <c r="MU105" s="19" t="str">
        <f ca="1">IFERROR(__xludf.DUMMYFUNCTION("""COMPUTED_VALUE"""),"Москаль  Д. Д.")</f>
        <v>Москаль  Д. Д.</v>
      </c>
      <c r="MV105" s="19" t="str">
        <f ca="1">IFERROR(__xludf.DUMMYFUNCTION("""COMPUTED_VALUE"""),"За")</f>
        <v>За</v>
      </c>
      <c r="MW105" s="19">
        <f ca="1">IFERROR(__xludf.DUMMYFUNCTION("""COMPUTED_VALUE"""),84)</f>
        <v>84</v>
      </c>
      <c r="MX105" s="19" t="str">
        <f ca="1">IFERROR(__xludf.DUMMYFUNCTION("""COMPUTED_VALUE"""),"Москаль  Д. Д.")</f>
        <v>Москаль  Д. Д.</v>
      </c>
      <c r="MY105" s="19" t="str">
        <f ca="1">IFERROR(__xludf.DUMMYFUNCTION("""COMPUTED_VALUE"""),"За")</f>
        <v>За</v>
      </c>
      <c r="MZ105" s="19">
        <f ca="1">IFERROR(__xludf.DUMMYFUNCTION("""COMPUTED_VALUE"""),84)</f>
        <v>84</v>
      </c>
      <c r="NA105" s="19" t="str">
        <f ca="1">IFERROR(__xludf.DUMMYFUNCTION("""COMPUTED_VALUE"""),"Москаль  Д. Д.")</f>
        <v>Москаль  Д. Д.</v>
      </c>
      <c r="NB105" s="19" t="str">
        <f ca="1">IFERROR(__xludf.DUMMYFUNCTION("""COMPUTED_VALUE"""),"За")</f>
        <v>За</v>
      </c>
      <c r="NC105" s="19">
        <f ca="1">IFERROR(__xludf.DUMMYFUNCTION("""COMPUTED_VALUE"""),84)</f>
        <v>84</v>
      </c>
      <c r="ND105" s="19" t="str">
        <f ca="1">IFERROR(__xludf.DUMMYFUNCTION("""COMPUTED_VALUE"""),"Москаль  Д. Д.")</f>
        <v>Москаль  Д. Д.</v>
      </c>
      <c r="NE105" s="19" t="str">
        <f ca="1">IFERROR(__xludf.DUMMYFUNCTION("""COMPUTED_VALUE"""),"За")</f>
        <v>За</v>
      </c>
      <c r="NF105" s="19">
        <f ca="1">IFERROR(__xludf.DUMMYFUNCTION("""COMPUTED_VALUE"""),84)</f>
        <v>84</v>
      </c>
      <c r="NG105" s="19" t="str">
        <f ca="1">IFERROR(__xludf.DUMMYFUNCTION("""COMPUTED_VALUE"""),"Москаль  Д. Д.")</f>
        <v>Москаль  Д. Д.</v>
      </c>
      <c r="NH105" s="19" t="str">
        <f ca="1">IFERROR(__xludf.DUMMYFUNCTION("""COMPUTED_VALUE"""),"За")</f>
        <v>За</v>
      </c>
      <c r="NI105" s="19">
        <f ca="1">IFERROR(__xludf.DUMMYFUNCTION("""COMPUTED_VALUE"""),84)</f>
        <v>84</v>
      </c>
      <c r="NJ105" s="19" t="str">
        <f ca="1">IFERROR(__xludf.DUMMYFUNCTION("""COMPUTED_VALUE"""),"Москаль  Д. Д.")</f>
        <v>Москаль  Д. Д.</v>
      </c>
      <c r="NK105" s="19" t="str">
        <f ca="1">IFERROR(__xludf.DUMMYFUNCTION("""COMPUTED_VALUE"""),"За")</f>
        <v>За</v>
      </c>
      <c r="NL105" s="19">
        <f ca="1">IFERROR(__xludf.DUMMYFUNCTION("""COMPUTED_VALUE"""),84)</f>
        <v>84</v>
      </c>
      <c r="NM105" s="19" t="str">
        <f ca="1">IFERROR(__xludf.DUMMYFUNCTION("""COMPUTED_VALUE"""),"Москаль  Д. Д.")</f>
        <v>Москаль  Д. Д.</v>
      </c>
      <c r="NN105" s="19" t="str">
        <f ca="1">IFERROR(__xludf.DUMMYFUNCTION("""COMPUTED_VALUE"""),"За")</f>
        <v>За</v>
      </c>
      <c r="NO105" s="19">
        <f ca="1">IFERROR(__xludf.DUMMYFUNCTION("""COMPUTED_VALUE"""),84)</f>
        <v>84</v>
      </c>
      <c r="NP105" s="19" t="str">
        <f ca="1">IFERROR(__xludf.DUMMYFUNCTION("""COMPUTED_VALUE"""),"Москаль  Д. Д.")</f>
        <v>Москаль  Д. Д.</v>
      </c>
      <c r="NQ105" s="19" t="str">
        <f ca="1">IFERROR(__xludf.DUMMYFUNCTION("""COMPUTED_VALUE"""),"За")</f>
        <v>За</v>
      </c>
      <c r="NR105" s="19">
        <f ca="1">IFERROR(__xludf.DUMMYFUNCTION("""COMPUTED_VALUE"""),84)</f>
        <v>84</v>
      </c>
      <c r="NS105" s="19" t="str">
        <f ca="1">IFERROR(__xludf.DUMMYFUNCTION("""COMPUTED_VALUE"""),"Москаль  Д. Д.")</f>
        <v>Москаль  Д. Д.</v>
      </c>
      <c r="NT105" s="19" t="str">
        <f ca="1">IFERROR(__xludf.DUMMYFUNCTION("""COMPUTED_VALUE"""),"Не голосував")</f>
        <v>Не голосував</v>
      </c>
      <c r="NU105" s="19">
        <f ca="1">IFERROR(__xludf.DUMMYFUNCTION("""COMPUTED_VALUE"""),84)</f>
        <v>84</v>
      </c>
      <c r="NV105" s="19" t="str">
        <f ca="1">IFERROR(__xludf.DUMMYFUNCTION("""COMPUTED_VALUE"""),"Москаль  Д. Д.")</f>
        <v>Москаль  Д. Д.</v>
      </c>
      <c r="NW105" s="19" t="str">
        <f ca="1">IFERROR(__xludf.DUMMYFUNCTION("""COMPUTED_VALUE"""),"Не голосував")</f>
        <v>Не голосував</v>
      </c>
      <c r="NX105" s="19">
        <f ca="1">IFERROR(__xludf.DUMMYFUNCTION("""COMPUTED_VALUE"""),84)</f>
        <v>84</v>
      </c>
      <c r="NY105" s="19" t="str">
        <f ca="1">IFERROR(__xludf.DUMMYFUNCTION("""COMPUTED_VALUE"""),"Москаль  Д. Д.")</f>
        <v>Москаль  Д. Д.</v>
      </c>
      <c r="NZ105" s="19" t="str">
        <f ca="1">IFERROR(__xludf.DUMMYFUNCTION("""COMPUTED_VALUE"""),"За")</f>
        <v>За</v>
      </c>
      <c r="OA105" s="19">
        <f ca="1">IFERROR(__xludf.DUMMYFUNCTION("""COMPUTED_VALUE"""),84)</f>
        <v>84</v>
      </c>
      <c r="OB105" s="19" t="str">
        <f ca="1">IFERROR(__xludf.DUMMYFUNCTION("""COMPUTED_VALUE"""),"Москаль  Д. Д.")</f>
        <v>Москаль  Д. Д.</v>
      </c>
      <c r="OC105" s="19" t="str">
        <f ca="1">IFERROR(__xludf.DUMMYFUNCTION("""COMPUTED_VALUE"""),"За")</f>
        <v>За</v>
      </c>
      <c r="OD105" s="19">
        <f ca="1">IFERROR(__xludf.DUMMYFUNCTION("""COMPUTED_VALUE"""),84)</f>
        <v>84</v>
      </c>
      <c r="OE105" s="19" t="str">
        <f ca="1">IFERROR(__xludf.DUMMYFUNCTION("""COMPUTED_VALUE"""),"Москаль  Д. Д.")</f>
        <v>Москаль  Д. Д.</v>
      </c>
      <c r="OF105" s="19" t="str">
        <f ca="1">IFERROR(__xludf.DUMMYFUNCTION("""COMPUTED_VALUE"""),"За")</f>
        <v>За</v>
      </c>
      <c r="OG105" s="19">
        <f ca="1">IFERROR(__xludf.DUMMYFUNCTION("""COMPUTED_VALUE"""),84)</f>
        <v>84</v>
      </c>
      <c r="OH105" s="19" t="str">
        <f ca="1">IFERROR(__xludf.DUMMYFUNCTION("""COMPUTED_VALUE"""),"Москаль  Д. Д.")</f>
        <v>Москаль  Д. Д.</v>
      </c>
      <c r="OI105" s="19" t="str">
        <f ca="1">IFERROR(__xludf.DUMMYFUNCTION("""COMPUTED_VALUE"""),"Не голосував")</f>
        <v>Не голосував</v>
      </c>
      <c r="OJ105" s="19">
        <f ca="1">IFERROR(__xludf.DUMMYFUNCTION("""COMPUTED_VALUE"""),84)</f>
        <v>84</v>
      </c>
      <c r="OK105" s="19" t="str">
        <f ca="1">IFERROR(__xludf.DUMMYFUNCTION("""COMPUTED_VALUE"""),"Москаль  Д. Д.")</f>
        <v>Москаль  Д. Д.</v>
      </c>
      <c r="OL105" s="19" t="str">
        <f ca="1">IFERROR(__xludf.DUMMYFUNCTION("""COMPUTED_VALUE"""),"За")</f>
        <v>За</v>
      </c>
      <c r="OM105" s="19">
        <f ca="1">IFERROR(__xludf.DUMMYFUNCTION("""COMPUTED_VALUE"""),84)</f>
        <v>84</v>
      </c>
      <c r="ON105" s="19" t="str">
        <f ca="1">IFERROR(__xludf.DUMMYFUNCTION("""COMPUTED_VALUE"""),"Москаль  Д. Д.")</f>
        <v>Москаль  Д. Д.</v>
      </c>
      <c r="OO105" s="19" t="str">
        <f ca="1">IFERROR(__xludf.DUMMYFUNCTION("""COMPUTED_VALUE"""),"За")</f>
        <v>За</v>
      </c>
      <c r="OP105" s="19">
        <f ca="1">IFERROR(__xludf.DUMMYFUNCTION("""COMPUTED_VALUE"""),84)</f>
        <v>84</v>
      </c>
      <c r="OQ105" s="19" t="str">
        <f ca="1">IFERROR(__xludf.DUMMYFUNCTION("""COMPUTED_VALUE"""),"Москаль  Д. Д.")</f>
        <v>Москаль  Д. Д.</v>
      </c>
      <c r="OR105" s="19" t="str">
        <f ca="1">IFERROR(__xludf.DUMMYFUNCTION("""COMPUTED_VALUE"""),"За")</f>
        <v>За</v>
      </c>
      <c r="OS105" s="19">
        <f ca="1">IFERROR(__xludf.DUMMYFUNCTION("""COMPUTED_VALUE"""),84)</f>
        <v>84</v>
      </c>
      <c r="OT105" s="19" t="str">
        <f ca="1">IFERROR(__xludf.DUMMYFUNCTION("""COMPUTED_VALUE"""),"Москаль  Д. Д.")</f>
        <v>Москаль  Д. Д.</v>
      </c>
      <c r="OU105" s="19" t="str">
        <f ca="1">IFERROR(__xludf.DUMMYFUNCTION("""COMPUTED_VALUE"""),"За")</f>
        <v>За</v>
      </c>
      <c r="OV105" s="19">
        <f ca="1">IFERROR(__xludf.DUMMYFUNCTION("""COMPUTED_VALUE"""),84)</f>
        <v>84</v>
      </c>
      <c r="OW105" s="19" t="str">
        <f ca="1">IFERROR(__xludf.DUMMYFUNCTION("""COMPUTED_VALUE"""),"Москаль  Д. Д.")</f>
        <v>Москаль  Д. Д.</v>
      </c>
      <c r="OX105" s="19" t="str">
        <f ca="1">IFERROR(__xludf.DUMMYFUNCTION("""COMPUTED_VALUE"""),"За")</f>
        <v>За</v>
      </c>
      <c r="OY105" s="19">
        <f ca="1">IFERROR(__xludf.DUMMYFUNCTION("""COMPUTED_VALUE"""),84)</f>
        <v>84</v>
      </c>
      <c r="OZ105" s="19" t="str">
        <f ca="1">IFERROR(__xludf.DUMMYFUNCTION("""COMPUTED_VALUE"""),"Москаль  Д. Д.")</f>
        <v>Москаль  Д. Д.</v>
      </c>
      <c r="PA105" s="19" t="str">
        <f ca="1">IFERROR(__xludf.DUMMYFUNCTION("""COMPUTED_VALUE"""),"За")</f>
        <v>За</v>
      </c>
      <c r="PB105" s="19">
        <f ca="1">IFERROR(__xludf.DUMMYFUNCTION("""COMPUTED_VALUE"""),84)</f>
        <v>84</v>
      </c>
      <c r="PC105" s="19" t="str">
        <f ca="1">IFERROR(__xludf.DUMMYFUNCTION("""COMPUTED_VALUE"""),"Москаль  Д. Д.")</f>
        <v>Москаль  Д. Д.</v>
      </c>
      <c r="PD105" s="19" t="str">
        <f ca="1">IFERROR(__xludf.DUMMYFUNCTION("""COMPUTED_VALUE"""),"За")</f>
        <v>За</v>
      </c>
      <c r="PE105" s="19">
        <f ca="1">IFERROR(__xludf.DUMMYFUNCTION("""COMPUTED_VALUE"""),84)</f>
        <v>84</v>
      </c>
      <c r="PF105" s="19" t="str">
        <f ca="1">IFERROR(__xludf.DUMMYFUNCTION("""COMPUTED_VALUE"""),"Москаль  Д. Д.")</f>
        <v>Москаль  Д. Д.</v>
      </c>
      <c r="PG105" s="19" t="str">
        <f ca="1">IFERROR(__xludf.DUMMYFUNCTION("""COMPUTED_VALUE"""),"За")</f>
        <v>За</v>
      </c>
      <c r="PH105" s="19">
        <f ca="1">IFERROR(__xludf.DUMMYFUNCTION("""COMPUTED_VALUE"""),84)</f>
        <v>84</v>
      </c>
      <c r="PI105" s="19" t="str">
        <f ca="1">IFERROR(__xludf.DUMMYFUNCTION("""COMPUTED_VALUE"""),"Москаль  Д. Д.")</f>
        <v>Москаль  Д. Д.</v>
      </c>
      <c r="PJ105" s="19" t="str">
        <f ca="1">IFERROR(__xludf.DUMMYFUNCTION("""COMPUTED_VALUE"""),"За")</f>
        <v>За</v>
      </c>
      <c r="PK105" s="19">
        <f ca="1">IFERROR(__xludf.DUMMYFUNCTION("""COMPUTED_VALUE"""),84)</f>
        <v>84</v>
      </c>
      <c r="PL105" s="19" t="str">
        <f ca="1">IFERROR(__xludf.DUMMYFUNCTION("""COMPUTED_VALUE"""),"Москаль  Д. Д.")</f>
        <v>Москаль  Д. Д.</v>
      </c>
      <c r="PM105" s="19" t="str">
        <f ca="1">IFERROR(__xludf.DUMMYFUNCTION("""COMPUTED_VALUE"""),"Утримався")</f>
        <v>Утримався</v>
      </c>
      <c r="PN105" s="19">
        <f ca="1">IFERROR(__xludf.DUMMYFUNCTION("""COMPUTED_VALUE"""),84)</f>
        <v>84</v>
      </c>
      <c r="PO105" s="19" t="str">
        <f ca="1">IFERROR(__xludf.DUMMYFUNCTION("""COMPUTED_VALUE"""),"Москаль  Д. Д.")</f>
        <v>Москаль  Д. Д.</v>
      </c>
      <c r="PP105" s="19" t="str">
        <f ca="1">IFERROR(__xludf.DUMMYFUNCTION("""COMPUTED_VALUE"""),"За")</f>
        <v>За</v>
      </c>
      <c r="PQ105" s="19">
        <f ca="1">IFERROR(__xludf.DUMMYFUNCTION("""COMPUTED_VALUE"""),84)</f>
        <v>84</v>
      </c>
      <c r="PR105" s="19" t="str">
        <f ca="1">IFERROR(__xludf.DUMMYFUNCTION("""COMPUTED_VALUE"""),"Москаль  Д. Д.")</f>
        <v>Москаль  Д. Д.</v>
      </c>
      <c r="PS105" s="19" t="str">
        <f ca="1">IFERROR(__xludf.DUMMYFUNCTION("""COMPUTED_VALUE"""),"За")</f>
        <v>За</v>
      </c>
      <c r="PT105" s="19">
        <f ca="1">IFERROR(__xludf.DUMMYFUNCTION("""COMPUTED_VALUE"""),84)</f>
        <v>84</v>
      </c>
      <c r="PU105" s="19" t="str">
        <f ca="1">IFERROR(__xludf.DUMMYFUNCTION("""COMPUTED_VALUE"""),"Москаль  Д. Д.")</f>
        <v>Москаль  Д. Д.</v>
      </c>
      <c r="PV105" s="19" t="str">
        <f ca="1">IFERROR(__xludf.DUMMYFUNCTION("""COMPUTED_VALUE"""),"За")</f>
        <v>За</v>
      </c>
      <c r="PW105" s="19">
        <f ca="1">IFERROR(__xludf.DUMMYFUNCTION("""COMPUTED_VALUE"""),84)</f>
        <v>84</v>
      </c>
      <c r="PX105" s="19" t="str">
        <f ca="1">IFERROR(__xludf.DUMMYFUNCTION("""COMPUTED_VALUE"""),"Москаль  Д. Д.")</f>
        <v>Москаль  Д. Д.</v>
      </c>
      <c r="PY105" s="19" t="str">
        <f ca="1">IFERROR(__xludf.DUMMYFUNCTION("""COMPUTED_VALUE"""),"...")</f>
        <v>...</v>
      </c>
      <c r="PZ105" s="19">
        <f ca="1">IFERROR(__xludf.DUMMYFUNCTION("""COMPUTED_VALUE"""),84)</f>
        <v>84</v>
      </c>
      <c r="QA105" s="19" t="str">
        <f ca="1">IFERROR(__xludf.DUMMYFUNCTION("""COMPUTED_VALUE"""),"Москаль  Д. Д.")</f>
        <v>Москаль  Д. Д.</v>
      </c>
      <c r="QB105" s="19" t="str">
        <f ca="1">IFERROR(__xludf.DUMMYFUNCTION("""COMPUTED_VALUE"""),"...")</f>
        <v>...</v>
      </c>
      <c r="QC105" s="19">
        <f ca="1">IFERROR(__xludf.DUMMYFUNCTION("""COMPUTED_VALUE"""),84)</f>
        <v>84</v>
      </c>
      <c r="QD105" s="19" t="str">
        <f ca="1">IFERROR(__xludf.DUMMYFUNCTION("""COMPUTED_VALUE"""),"Москаль  Д. Д.")</f>
        <v>Москаль  Д. Д.</v>
      </c>
      <c r="QE105" s="19" t="str">
        <f ca="1">IFERROR(__xludf.DUMMYFUNCTION("""COMPUTED_VALUE"""),"...")</f>
        <v>...</v>
      </c>
      <c r="QF105" s="19">
        <f ca="1">IFERROR(__xludf.DUMMYFUNCTION("""COMPUTED_VALUE"""),84)</f>
        <v>84</v>
      </c>
      <c r="QG105" s="19" t="str">
        <f ca="1">IFERROR(__xludf.DUMMYFUNCTION("""COMPUTED_VALUE"""),"Москаль  Д. Д.")</f>
        <v>Москаль  Д. Д.</v>
      </c>
      <c r="QH105" s="19" t="str">
        <f ca="1">IFERROR(__xludf.DUMMYFUNCTION("""COMPUTED_VALUE"""),"...")</f>
        <v>...</v>
      </c>
      <c r="QI105" s="19">
        <f ca="1">IFERROR(__xludf.DUMMYFUNCTION("""COMPUTED_VALUE"""),84)</f>
        <v>84</v>
      </c>
      <c r="QJ105" s="19" t="str">
        <f ca="1">IFERROR(__xludf.DUMMYFUNCTION("""COMPUTED_VALUE"""),"Москаль  Д. Д.")</f>
        <v>Москаль  Д. Д.</v>
      </c>
      <c r="QK105" s="19" t="str">
        <f ca="1">IFERROR(__xludf.DUMMYFUNCTION("""COMPUTED_VALUE"""),"...")</f>
        <v>...</v>
      </c>
    </row>
    <row r="106" spans="1:453" ht="12.75">
      <c r="A106" s="17">
        <f ca="1">IFERROR(__xludf.DUMMYFUNCTION("""COMPUTED_VALUE"""),74)</f>
        <v>74</v>
      </c>
      <c r="B106" s="17" t="str">
        <f ca="1">IFERROR(__xludf.DUMMYFUNCTION("""COMPUTED_VALUE"""),"Нестор В. Р.")</f>
        <v>Нестор В. Р.</v>
      </c>
      <c r="C106" s="19" t="str">
        <f ca="1">IFERROR(__xludf.DUMMYFUNCTION("""COMPUTED_VALUE"""),"...")</f>
        <v>...</v>
      </c>
      <c r="D106" s="19">
        <f ca="1">IFERROR(__xludf.DUMMYFUNCTION("""COMPUTED_VALUE"""),74)</f>
        <v>74</v>
      </c>
      <c r="E106" s="19" t="str">
        <f ca="1">IFERROR(__xludf.DUMMYFUNCTION("""COMPUTED_VALUE"""),"Нестор В. Р.")</f>
        <v>Нестор В. Р.</v>
      </c>
      <c r="F106" s="19" t="str">
        <f ca="1">IFERROR(__xludf.DUMMYFUNCTION("""COMPUTED_VALUE"""),"...")</f>
        <v>...</v>
      </c>
      <c r="G106" s="19">
        <f ca="1">IFERROR(__xludf.DUMMYFUNCTION("""COMPUTED_VALUE"""),74)</f>
        <v>74</v>
      </c>
      <c r="H106" s="19" t="str">
        <f ca="1">IFERROR(__xludf.DUMMYFUNCTION("""COMPUTED_VALUE"""),"Нестор В. Р.")</f>
        <v>Нестор В. Р.</v>
      </c>
      <c r="I106" s="19" t="str">
        <f ca="1">IFERROR(__xludf.DUMMYFUNCTION("""COMPUTED_VALUE"""),"...")</f>
        <v>...</v>
      </c>
      <c r="J106" s="19">
        <f ca="1">IFERROR(__xludf.DUMMYFUNCTION("""COMPUTED_VALUE"""),74)</f>
        <v>74</v>
      </c>
      <c r="K106" s="19" t="str">
        <f ca="1">IFERROR(__xludf.DUMMYFUNCTION("""COMPUTED_VALUE"""),"Нестор В. Р.")</f>
        <v>Нестор В. Р.</v>
      </c>
      <c r="L106" s="19" t="str">
        <f ca="1">IFERROR(__xludf.DUMMYFUNCTION("""COMPUTED_VALUE"""),"...")</f>
        <v>...</v>
      </c>
      <c r="M106" s="19">
        <f ca="1">IFERROR(__xludf.DUMMYFUNCTION("""COMPUTED_VALUE"""),74)</f>
        <v>74</v>
      </c>
      <c r="N106" s="19" t="str">
        <f ca="1">IFERROR(__xludf.DUMMYFUNCTION("""COMPUTED_VALUE"""),"Нестор В. Р.")</f>
        <v>Нестор В. Р.</v>
      </c>
      <c r="O106" s="19" t="str">
        <f ca="1">IFERROR(__xludf.DUMMYFUNCTION("""COMPUTED_VALUE"""),"...")</f>
        <v>...</v>
      </c>
      <c r="P106" s="19">
        <f ca="1">IFERROR(__xludf.DUMMYFUNCTION("""COMPUTED_VALUE"""),74)</f>
        <v>74</v>
      </c>
      <c r="Q106" s="19" t="str">
        <f ca="1">IFERROR(__xludf.DUMMYFUNCTION("""COMPUTED_VALUE"""),"Нестор В. Р.")</f>
        <v>Нестор В. Р.</v>
      </c>
      <c r="R106" s="19" t="str">
        <f ca="1">IFERROR(__xludf.DUMMYFUNCTION("""COMPUTED_VALUE"""),"...")</f>
        <v>...</v>
      </c>
      <c r="S106" s="19">
        <f ca="1">IFERROR(__xludf.DUMMYFUNCTION("""COMPUTED_VALUE"""),74)</f>
        <v>74</v>
      </c>
      <c r="T106" s="19" t="str">
        <f ca="1">IFERROR(__xludf.DUMMYFUNCTION("""COMPUTED_VALUE"""),"Нестор В. Р.")</f>
        <v>Нестор В. Р.</v>
      </c>
      <c r="U106" s="19" t="str">
        <f ca="1">IFERROR(__xludf.DUMMYFUNCTION("""COMPUTED_VALUE"""),"...")</f>
        <v>...</v>
      </c>
      <c r="V106" s="19">
        <f ca="1">IFERROR(__xludf.DUMMYFUNCTION("""COMPUTED_VALUE"""),74)</f>
        <v>74</v>
      </c>
      <c r="W106" s="19" t="str">
        <f ca="1">IFERROR(__xludf.DUMMYFUNCTION("""COMPUTED_VALUE"""),"Нестор В. Р.")</f>
        <v>Нестор В. Р.</v>
      </c>
      <c r="X106" s="19" t="str">
        <f ca="1">IFERROR(__xludf.DUMMYFUNCTION("""COMPUTED_VALUE"""),"...")</f>
        <v>...</v>
      </c>
      <c r="Y106" s="19">
        <f ca="1">IFERROR(__xludf.DUMMYFUNCTION("""COMPUTED_VALUE"""),74)</f>
        <v>74</v>
      </c>
      <c r="Z106" s="19" t="str">
        <f ca="1">IFERROR(__xludf.DUMMYFUNCTION("""COMPUTED_VALUE"""),"Нестор В. Р.")</f>
        <v>Нестор В. Р.</v>
      </c>
      <c r="AA106" s="19" t="str">
        <f ca="1">IFERROR(__xludf.DUMMYFUNCTION("""COMPUTED_VALUE"""),"...")</f>
        <v>...</v>
      </c>
      <c r="AB106" s="19">
        <f ca="1">IFERROR(__xludf.DUMMYFUNCTION("""COMPUTED_VALUE"""),74)</f>
        <v>74</v>
      </c>
      <c r="AC106" s="19" t="str">
        <f ca="1">IFERROR(__xludf.DUMMYFUNCTION("""COMPUTED_VALUE"""),"Нестор В. Р.")</f>
        <v>Нестор В. Р.</v>
      </c>
      <c r="AD106" s="19" t="str">
        <f ca="1">IFERROR(__xludf.DUMMYFUNCTION("""COMPUTED_VALUE"""),"...")</f>
        <v>...</v>
      </c>
      <c r="AE106" s="19">
        <f ca="1">IFERROR(__xludf.DUMMYFUNCTION("""COMPUTED_VALUE"""),74)</f>
        <v>74</v>
      </c>
      <c r="AF106" s="19" t="str">
        <f ca="1">IFERROR(__xludf.DUMMYFUNCTION("""COMPUTED_VALUE"""),"Нестор В. Р.")</f>
        <v>Нестор В. Р.</v>
      </c>
      <c r="AG106" s="19" t="str">
        <f ca="1">IFERROR(__xludf.DUMMYFUNCTION("""COMPUTED_VALUE"""),"...")</f>
        <v>...</v>
      </c>
      <c r="AH106" s="19">
        <f ca="1">IFERROR(__xludf.DUMMYFUNCTION("""COMPUTED_VALUE"""),74)</f>
        <v>74</v>
      </c>
      <c r="AI106" s="19" t="str">
        <f ca="1">IFERROR(__xludf.DUMMYFUNCTION("""COMPUTED_VALUE"""),"Нестор В. Р.")</f>
        <v>Нестор В. Р.</v>
      </c>
      <c r="AJ106" s="19" t="str">
        <f ca="1">IFERROR(__xludf.DUMMYFUNCTION("""COMPUTED_VALUE"""),"...")</f>
        <v>...</v>
      </c>
      <c r="AK106" s="19">
        <f ca="1">IFERROR(__xludf.DUMMYFUNCTION("""COMPUTED_VALUE"""),74)</f>
        <v>74</v>
      </c>
      <c r="AL106" s="19" t="str">
        <f ca="1">IFERROR(__xludf.DUMMYFUNCTION("""COMPUTED_VALUE"""),"Нестор В. Р.")</f>
        <v>Нестор В. Р.</v>
      </c>
      <c r="AM106" s="19" t="str">
        <f ca="1">IFERROR(__xludf.DUMMYFUNCTION("""COMPUTED_VALUE"""),"...")</f>
        <v>...</v>
      </c>
      <c r="AN106" s="19">
        <f ca="1">IFERROR(__xludf.DUMMYFUNCTION("""COMPUTED_VALUE"""),74)</f>
        <v>74</v>
      </c>
      <c r="AO106" s="19" t="str">
        <f ca="1">IFERROR(__xludf.DUMMYFUNCTION("""COMPUTED_VALUE"""),"Нестор В. Р.")</f>
        <v>Нестор В. Р.</v>
      </c>
      <c r="AP106" s="19" t="str">
        <f ca="1">IFERROR(__xludf.DUMMYFUNCTION("""COMPUTED_VALUE"""),"...")</f>
        <v>...</v>
      </c>
      <c r="AQ106" s="19">
        <f ca="1">IFERROR(__xludf.DUMMYFUNCTION("""COMPUTED_VALUE"""),74)</f>
        <v>74</v>
      </c>
      <c r="AR106" s="19" t="str">
        <f ca="1">IFERROR(__xludf.DUMMYFUNCTION("""COMPUTED_VALUE"""),"Нестор В. Р.")</f>
        <v>Нестор В. Р.</v>
      </c>
      <c r="AS106" s="19" t="str">
        <f ca="1">IFERROR(__xludf.DUMMYFUNCTION("""COMPUTED_VALUE"""),"...")</f>
        <v>...</v>
      </c>
      <c r="AT106" s="19">
        <f ca="1">IFERROR(__xludf.DUMMYFUNCTION("""COMPUTED_VALUE"""),74)</f>
        <v>74</v>
      </c>
      <c r="AU106" s="19" t="str">
        <f ca="1">IFERROR(__xludf.DUMMYFUNCTION("""COMPUTED_VALUE"""),"Нестор В. Р.")</f>
        <v>Нестор В. Р.</v>
      </c>
      <c r="AV106" s="19" t="str">
        <f ca="1">IFERROR(__xludf.DUMMYFUNCTION("""COMPUTED_VALUE"""),"...")</f>
        <v>...</v>
      </c>
      <c r="AW106" s="19">
        <f ca="1">IFERROR(__xludf.DUMMYFUNCTION("""COMPUTED_VALUE"""),74)</f>
        <v>74</v>
      </c>
      <c r="AX106" s="19" t="str">
        <f ca="1">IFERROR(__xludf.DUMMYFUNCTION("""COMPUTED_VALUE"""),"Нестор В. Р.")</f>
        <v>Нестор В. Р.</v>
      </c>
      <c r="AY106" s="19" t="str">
        <f ca="1">IFERROR(__xludf.DUMMYFUNCTION("""COMPUTED_VALUE"""),"...")</f>
        <v>...</v>
      </c>
      <c r="AZ106" s="19">
        <f ca="1">IFERROR(__xludf.DUMMYFUNCTION("""COMPUTED_VALUE"""),74)</f>
        <v>74</v>
      </c>
      <c r="BA106" s="19" t="str">
        <f ca="1">IFERROR(__xludf.DUMMYFUNCTION("""COMPUTED_VALUE"""),"Нестор В. Р.")</f>
        <v>Нестор В. Р.</v>
      </c>
      <c r="BB106" s="19" t="str">
        <f ca="1">IFERROR(__xludf.DUMMYFUNCTION("""COMPUTED_VALUE"""),"...")</f>
        <v>...</v>
      </c>
      <c r="BC106" s="19">
        <f ca="1">IFERROR(__xludf.DUMMYFUNCTION("""COMPUTED_VALUE"""),74)</f>
        <v>74</v>
      </c>
      <c r="BD106" s="19" t="str">
        <f ca="1">IFERROR(__xludf.DUMMYFUNCTION("""COMPUTED_VALUE"""),"Нестор В. Р.")</f>
        <v>Нестор В. Р.</v>
      </c>
      <c r="BE106" s="19" t="str">
        <f ca="1">IFERROR(__xludf.DUMMYFUNCTION("""COMPUTED_VALUE"""),"...")</f>
        <v>...</v>
      </c>
      <c r="BF106" s="19">
        <f ca="1">IFERROR(__xludf.DUMMYFUNCTION("""COMPUTED_VALUE"""),74)</f>
        <v>74</v>
      </c>
      <c r="BG106" s="19" t="str">
        <f ca="1">IFERROR(__xludf.DUMMYFUNCTION("""COMPUTED_VALUE"""),"Нестор В. Р.")</f>
        <v>Нестор В. Р.</v>
      </c>
      <c r="BH106" s="19" t="str">
        <f ca="1">IFERROR(__xludf.DUMMYFUNCTION("""COMPUTED_VALUE"""),"...")</f>
        <v>...</v>
      </c>
      <c r="BI106" s="19">
        <f ca="1">IFERROR(__xludf.DUMMYFUNCTION("""COMPUTED_VALUE"""),74)</f>
        <v>74</v>
      </c>
      <c r="BJ106" s="19" t="str">
        <f ca="1">IFERROR(__xludf.DUMMYFUNCTION("""COMPUTED_VALUE"""),"Нестор В. Р.")</f>
        <v>Нестор В. Р.</v>
      </c>
      <c r="BK106" s="19" t="str">
        <f ca="1">IFERROR(__xludf.DUMMYFUNCTION("""COMPUTED_VALUE"""),"...")</f>
        <v>...</v>
      </c>
      <c r="BL106" s="19">
        <f ca="1">IFERROR(__xludf.DUMMYFUNCTION("""COMPUTED_VALUE"""),74)</f>
        <v>74</v>
      </c>
      <c r="BM106" s="19" t="str">
        <f ca="1">IFERROR(__xludf.DUMMYFUNCTION("""COMPUTED_VALUE"""),"Нестор В. Р.")</f>
        <v>Нестор В. Р.</v>
      </c>
      <c r="BN106" s="19" t="str">
        <f ca="1">IFERROR(__xludf.DUMMYFUNCTION("""COMPUTED_VALUE"""),"...")</f>
        <v>...</v>
      </c>
      <c r="BO106" s="19">
        <f ca="1">IFERROR(__xludf.DUMMYFUNCTION("""COMPUTED_VALUE"""),74)</f>
        <v>74</v>
      </c>
      <c r="BP106" s="19" t="str">
        <f ca="1">IFERROR(__xludf.DUMMYFUNCTION("""COMPUTED_VALUE"""),"Нестор В. Р.")</f>
        <v>Нестор В. Р.</v>
      </c>
      <c r="BQ106" s="19" t="str">
        <f ca="1">IFERROR(__xludf.DUMMYFUNCTION("""COMPUTED_VALUE"""),"...")</f>
        <v>...</v>
      </c>
      <c r="BR106" s="19">
        <f ca="1">IFERROR(__xludf.DUMMYFUNCTION("""COMPUTED_VALUE"""),74)</f>
        <v>74</v>
      </c>
      <c r="BS106" s="19" t="str">
        <f ca="1">IFERROR(__xludf.DUMMYFUNCTION("""COMPUTED_VALUE"""),"Нестор В. Р.")</f>
        <v>Нестор В. Р.</v>
      </c>
      <c r="BT106" s="19" t="str">
        <f ca="1">IFERROR(__xludf.DUMMYFUNCTION("""COMPUTED_VALUE"""),"...")</f>
        <v>...</v>
      </c>
      <c r="BU106" s="19">
        <f ca="1">IFERROR(__xludf.DUMMYFUNCTION("""COMPUTED_VALUE"""),74)</f>
        <v>74</v>
      </c>
      <c r="BV106" s="19" t="str">
        <f ca="1">IFERROR(__xludf.DUMMYFUNCTION("""COMPUTED_VALUE"""),"Нестор В. Р.")</f>
        <v>Нестор В. Р.</v>
      </c>
      <c r="BW106" s="19" t="str">
        <f ca="1">IFERROR(__xludf.DUMMYFUNCTION("""COMPUTED_VALUE"""),"...")</f>
        <v>...</v>
      </c>
      <c r="BX106" s="19">
        <f ca="1">IFERROR(__xludf.DUMMYFUNCTION("""COMPUTED_VALUE"""),74)</f>
        <v>74</v>
      </c>
      <c r="BY106" s="19" t="str">
        <f ca="1">IFERROR(__xludf.DUMMYFUNCTION("""COMPUTED_VALUE"""),"Нестор В. Р.")</f>
        <v>Нестор В. Р.</v>
      </c>
      <c r="BZ106" s="19" t="str">
        <f ca="1">IFERROR(__xludf.DUMMYFUNCTION("""COMPUTED_VALUE"""),"...")</f>
        <v>...</v>
      </c>
      <c r="CA106" s="19">
        <f ca="1">IFERROR(__xludf.DUMMYFUNCTION("""COMPUTED_VALUE"""),74)</f>
        <v>74</v>
      </c>
      <c r="CB106" s="19" t="str">
        <f ca="1">IFERROR(__xludf.DUMMYFUNCTION("""COMPUTED_VALUE"""),"Нестор В. Р.")</f>
        <v>Нестор В. Р.</v>
      </c>
      <c r="CC106" s="19" t="str">
        <f ca="1">IFERROR(__xludf.DUMMYFUNCTION("""COMPUTED_VALUE"""),"...")</f>
        <v>...</v>
      </c>
      <c r="CD106" s="19">
        <f ca="1">IFERROR(__xludf.DUMMYFUNCTION("""COMPUTED_VALUE"""),74)</f>
        <v>74</v>
      </c>
      <c r="CE106" s="19" t="str">
        <f ca="1">IFERROR(__xludf.DUMMYFUNCTION("""COMPUTED_VALUE"""),"Нестор В. Р.")</f>
        <v>Нестор В. Р.</v>
      </c>
      <c r="CF106" s="19" t="str">
        <f ca="1">IFERROR(__xludf.DUMMYFUNCTION("""COMPUTED_VALUE"""),"...")</f>
        <v>...</v>
      </c>
      <c r="CG106" s="19">
        <f ca="1">IFERROR(__xludf.DUMMYFUNCTION("""COMPUTED_VALUE"""),74)</f>
        <v>74</v>
      </c>
      <c r="CH106" s="19" t="str">
        <f ca="1">IFERROR(__xludf.DUMMYFUNCTION("""COMPUTED_VALUE"""),"Нестор В. Р.")</f>
        <v>Нестор В. Р.</v>
      </c>
      <c r="CI106" s="19" t="str">
        <f ca="1">IFERROR(__xludf.DUMMYFUNCTION("""COMPUTED_VALUE"""),"...")</f>
        <v>...</v>
      </c>
      <c r="CJ106" s="19">
        <f ca="1">IFERROR(__xludf.DUMMYFUNCTION("""COMPUTED_VALUE"""),74)</f>
        <v>74</v>
      </c>
      <c r="CK106" s="19" t="str">
        <f ca="1">IFERROR(__xludf.DUMMYFUNCTION("""COMPUTED_VALUE"""),"Нестор В. Р.")</f>
        <v>Нестор В. Р.</v>
      </c>
      <c r="CL106" s="19" t="str">
        <f ca="1">IFERROR(__xludf.DUMMYFUNCTION("""COMPUTED_VALUE"""),"...")</f>
        <v>...</v>
      </c>
      <c r="CM106" s="19">
        <f ca="1">IFERROR(__xludf.DUMMYFUNCTION("""COMPUTED_VALUE"""),74)</f>
        <v>74</v>
      </c>
      <c r="CN106" s="19" t="str">
        <f ca="1">IFERROR(__xludf.DUMMYFUNCTION("""COMPUTED_VALUE"""),"Нестор В. Р.")</f>
        <v>Нестор В. Р.</v>
      </c>
      <c r="CO106" s="19" t="str">
        <f ca="1">IFERROR(__xludf.DUMMYFUNCTION("""COMPUTED_VALUE"""),"...")</f>
        <v>...</v>
      </c>
      <c r="CP106" s="19">
        <f ca="1">IFERROR(__xludf.DUMMYFUNCTION("""COMPUTED_VALUE"""),74)</f>
        <v>74</v>
      </c>
      <c r="CQ106" s="19" t="str">
        <f ca="1">IFERROR(__xludf.DUMMYFUNCTION("""COMPUTED_VALUE"""),"Нестор В. Р.")</f>
        <v>Нестор В. Р.</v>
      </c>
      <c r="CR106" s="19" t="str">
        <f ca="1">IFERROR(__xludf.DUMMYFUNCTION("""COMPUTED_VALUE"""),"...")</f>
        <v>...</v>
      </c>
      <c r="CS106" s="19">
        <f ca="1">IFERROR(__xludf.DUMMYFUNCTION("""COMPUTED_VALUE"""),74)</f>
        <v>74</v>
      </c>
      <c r="CT106" s="19" t="str">
        <f ca="1">IFERROR(__xludf.DUMMYFUNCTION("""COMPUTED_VALUE"""),"Нестор В. Р.")</f>
        <v>Нестор В. Р.</v>
      </c>
      <c r="CU106" s="19" t="str">
        <f ca="1">IFERROR(__xludf.DUMMYFUNCTION("""COMPUTED_VALUE"""),"...")</f>
        <v>...</v>
      </c>
      <c r="CV106" s="19">
        <f ca="1">IFERROR(__xludf.DUMMYFUNCTION("""COMPUTED_VALUE"""),74)</f>
        <v>74</v>
      </c>
      <c r="CW106" s="19" t="str">
        <f ca="1">IFERROR(__xludf.DUMMYFUNCTION("""COMPUTED_VALUE"""),"Нестор В. Р.")</f>
        <v>Нестор В. Р.</v>
      </c>
      <c r="CX106" s="19" t="str">
        <f ca="1">IFERROR(__xludf.DUMMYFUNCTION("""COMPUTED_VALUE"""),"...")</f>
        <v>...</v>
      </c>
      <c r="CY106" s="19">
        <f ca="1">IFERROR(__xludf.DUMMYFUNCTION("""COMPUTED_VALUE"""),74)</f>
        <v>74</v>
      </c>
      <c r="CZ106" s="19" t="str">
        <f ca="1">IFERROR(__xludf.DUMMYFUNCTION("""COMPUTED_VALUE"""),"Нестор В. Р.")</f>
        <v>Нестор В. Р.</v>
      </c>
      <c r="DA106" s="19" t="str">
        <f ca="1">IFERROR(__xludf.DUMMYFUNCTION("""COMPUTED_VALUE"""),"...")</f>
        <v>...</v>
      </c>
      <c r="DB106" s="19">
        <f ca="1">IFERROR(__xludf.DUMMYFUNCTION("""COMPUTED_VALUE"""),74)</f>
        <v>74</v>
      </c>
      <c r="DC106" s="19" t="str">
        <f ca="1">IFERROR(__xludf.DUMMYFUNCTION("""COMPUTED_VALUE"""),"Нестор В. Р.")</f>
        <v>Нестор В. Р.</v>
      </c>
      <c r="DD106" s="19" t="str">
        <f ca="1">IFERROR(__xludf.DUMMYFUNCTION("""COMPUTED_VALUE"""),"...")</f>
        <v>...</v>
      </c>
      <c r="DE106" s="19">
        <f ca="1">IFERROR(__xludf.DUMMYFUNCTION("""COMPUTED_VALUE"""),74)</f>
        <v>74</v>
      </c>
      <c r="DF106" s="19" t="str">
        <f ca="1">IFERROR(__xludf.DUMMYFUNCTION("""COMPUTED_VALUE"""),"Нестор В. Р.")</f>
        <v>Нестор В. Р.</v>
      </c>
      <c r="DG106" s="19" t="str">
        <f ca="1">IFERROR(__xludf.DUMMYFUNCTION("""COMPUTED_VALUE"""),"...")</f>
        <v>...</v>
      </c>
      <c r="DH106" s="19">
        <f ca="1">IFERROR(__xludf.DUMMYFUNCTION("""COMPUTED_VALUE"""),74)</f>
        <v>74</v>
      </c>
      <c r="DI106" s="19" t="str">
        <f ca="1">IFERROR(__xludf.DUMMYFUNCTION("""COMPUTED_VALUE"""),"Нестор В. Р.")</f>
        <v>Нестор В. Р.</v>
      </c>
      <c r="DJ106" s="19" t="str">
        <f ca="1">IFERROR(__xludf.DUMMYFUNCTION("""COMPUTED_VALUE"""),"...")</f>
        <v>...</v>
      </c>
      <c r="DK106" s="19">
        <f ca="1">IFERROR(__xludf.DUMMYFUNCTION("""COMPUTED_VALUE"""),74)</f>
        <v>74</v>
      </c>
      <c r="DL106" s="19" t="str">
        <f ca="1">IFERROR(__xludf.DUMMYFUNCTION("""COMPUTED_VALUE"""),"Нестор В. Р.")</f>
        <v>Нестор В. Р.</v>
      </c>
      <c r="DM106" s="19" t="str">
        <f ca="1">IFERROR(__xludf.DUMMYFUNCTION("""COMPUTED_VALUE"""),"...")</f>
        <v>...</v>
      </c>
      <c r="DN106" s="19">
        <f ca="1">IFERROR(__xludf.DUMMYFUNCTION("""COMPUTED_VALUE"""),74)</f>
        <v>74</v>
      </c>
      <c r="DO106" s="19" t="str">
        <f ca="1">IFERROR(__xludf.DUMMYFUNCTION("""COMPUTED_VALUE"""),"Нестор В. Р.")</f>
        <v>Нестор В. Р.</v>
      </c>
      <c r="DP106" s="19" t="str">
        <f ca="1">IFERROR(__xludf.DUMMYFUNCTION("""COMPUTED_VALUE"""),"...")</f>
        <v>...</v>
      </c>
      <c r="DQ106" s="19">
        <f ca="1">IFERROR(__xludf.DUMMYFUNCTION("""COMPUTED_VALUE"""),74)</f>
        <v>74</v>
      </c>
      <c r="DR106" s="19" t="str">
        <f ca="1">IFERROR(__xludf.DUMMYFUNCTION("""COMPUTED_VALUE"""),"Нестор В. Р.")</f>
        <v>Нестор В. Р.</v>
      </c>
      <c r="DS106" s="19" t="str">
        <f ca="1">IFERROR(__xludf.DUMMYFUNCTION("""COMPUTED_VALUE"""),"...")</f>
        <v>...</v>
      </c>
      <c r="DT106" s="19">
        <f ca="1">IFERROR(__xludf.DUMMYFUNCTION("""COMPUTED_VALUE"""),74)</f>
        <v>74</v>
      </c>
      <c r="DU106" s="19" t="str">
        <f ca="1">IFERROR(__xludf.DUMMYFUNCTION("""COMPUTED_VALUE"""),"Нестор В. Р.")</f>
        <v>Нестор В. Р.</v>
      </c>
      <c r="DV106" s="19" t="str">
        <f ca="1">IFERROR(__xludf.DUMMYFUNCTION("""COMPUTED_VALUE"""),"...")</f>
        <v>...</v>
      </c>
      <c r="DW106" s="19">
        <f ca="1">IFERROR(__xludf.DUMMYFUNCTION("""COMPUTED_VALUE"""),74)</f>
        <v>74</v>
      </c>
      <c r="DX106" s="19" t="str">
        <f ca="1">IFERROR(__xludf.DUMMYFUNCTION("""COMPUTED_VALUE"""),"Нестор В. Р.")</f>
        <v>Нестор В. Р.</v>
      </c>
      <c r="DY106" s="19" t="str">
        <f ca="1">IFERROR(__xludf.DUMMYFUNCTION("""COMPUTED_VALUE"""),"...")</f>
        <v>...</v>
      </c>
      <c r="DZ106" s="19">
        <f ca="1">IFERROR(__xludf.DUMMYFUNCTION("""COMPUTED_VALUE"""),74)</f>
        <v>74</v>
      </c>
      <c r="EA106" s="19" t="str">
        <f ca="1">IFERROR(__xludf.DUMMYFUNCTION("""COMPUTED_VALUE"""),"Нестор В. Р.")</f>
        <v>Нестор В. Р.</v>
      </c>
      <c r="EB106" s="19" t="str">
        <f ca="1">IFERROR(__xludf.DUMMYFUNCTION("""COMPUTED_VALUE"""),"...")</f>
        <v>...</v>
      </c>
      <c r="EC106" s="19">
        <f ca="1">IFERROR(__xludf.DUMMYFUNCTION("""COMPUTED_VALUE"""),74)</f>
        <v>74</v>
      </c>
      <c r="ED106" s="19" t="str">
        <f ca="1">IFERROR(__xludf.DUMMYFUNCTION("""COMPUTED_VALUE"""),"Нестор В. Р.")</f>
        <v>Нестор В. Р.</v>
      </c>
      <c r="EE106" s="19" t="str">
        <f ca="1">IFERROR(__xludf.DUMMYFUNCTION("""COMPUTED_VALUE"""),"...")</f>
        <v>...</v>
      </c>
      <c r="EF106" s="19">
        <f ca="1">IFERROR(__xludf.DUMMYFUNCTION("""COMPUTED_VALUE"""),74)</f>
        <v>74</v>
      </c>
      <c r="EG106" s="19" t="str">
        <f ca="1">IFERROR(__xludf.DUMMYFUNCTION("""COMPUTED_VALUE"""),"Нестор В. Р.")</f>
        <v>Нестор В. Р.</v>
      </c>
      <c r="EH106" s="19" t="str">
        <f ca="1">IFERROR(__xludf.DUMMYFUNCTION("""COMPUTED_VALUE"""),"За")</f>
        <v>За</v>
      </c>
      <c r="EI106" s="19">
        <f ca="1">IFERROR(__xludf.DUMMYFUNCTION("""COMPUTED_VALUE"""),74)</f>
        <v>74</v>
      </c>
      <c r="EJ106" s="19" t="str">
        <f ca="1">IFERROR(__xludf.DUMMYFUNCTION("""COMPUTED_VALUE"""),"Нестор В. Р.")</f>
        <v>Нестор В. Р.</v>
      </c>
      <c r="EK106" s="19" t="str">
        <f ca="1">IFERROR(__xludf.DUMMYFUNCTION("""COMPUTED_VALUE"""),"За")</f>
        <v>За</v>
      </c>
      <c r="EL106" s="19">
        <f ca="1">IFERROR(__xludf.DUMMYFUNCTION("""COMPUTED_VALUE"""),74)</f>
        <v>74</v>
      </c>
      <c r="EM106" s="19" t="str">
        <f ca="1">IFERROR(__xludf.DUMMYFUNCTION("""COMPUTED_VALUE"""),"Нестор В. Р.")</f>
        <v>Нестор В. Р.</v>
      </c>
      <c r="EN106" s="19" t="str">
        <f ca="1">IFERROR(__xludf.DUMMYFUNCTION("""COMPUTED_VALUE"""),"Не голосував")</f>
        <v>Не голосував</v>
      </c>
      <c r="EO106" s="19">
        <f ca="1">IFERROR(__xludf.DUMMYFUNCTION("""COMPUTED_VALUE"""),74)</f>
        <v>74</v>
      </c>
      <c r="EP106" s="19" t="str">
        <f ca="1">IFERROR(__xludf.DUMMYFUNCTION("""COMPUTED_VALUE"""),"Нестор В. Р.")</f>
        <v>Нестор В. Р.</v>
      </c>
      <c r="EQ106" s="19" t="str">
        <f ca="1">IFERROR(__xludf.DUMMYFUNCTION("""COMPUTED_VALUE"""),"Не голосував")</f>
        <v>Не голосував</v>
      </c>
      <c r="ER106" s="19">
        <f ca="1">IFERROR(__xludf.DUMMYFUNCTION("""COMPUTED_VALUE"""),74)</f>
        <v>74</v>
      </c>
      <c r="ES106" s="19" t="str">
        <f ca="1">IFERROR(__xludf.DUMMYFUNCTION("""COMPUTED_VALUE"""),"Нестор В. Р.")</f>
        <v>Нестор В. Р.</v>
      </c>
      <c r="ET106" s="19" t="str">
        <f ca="1">IFERROR(__xludf.DUMMYFUNCTION("""COMPUTED_VALUE"""),"Не голосував")</f>
        <v>Не голосував</v>
      </c>
      <c r="EU106" s="19">
        <f ca="1">IFERROR(__xludf.DUMMYFUNCTION("""COMPUTED_VALUE"""),74)</f>
        <v>74</v>
      </c>
      <c r="EV106" s="19" t="str">
        <f ca="1">IFERROR(__xludf.DUMMYFUNCTION("""COMPUTED_VALUE"""),"Нестор В. Р.")</f>
        <v>Нестор В. Р.</v>
      </c>
      <c r="EW106" s="19" t="str">
        <f ca="1">IFERROR(__xludf.DUMMYFUNCTION("""COMPUTED_VALUE"""),"Не голосував")</f>
        <v>Не голосував</v>
      </c>
      <c r="EX106" s="19">
        <f ca="1">IFERROR(__xludf.DUMMYFUNCTION("""COMPUTED_VALUE"""),74)</f>
        <v>74</v>
      </c>
      <c r="EY106" s="19" t="str">
        <f ca="1">IFERROR(__xludf.DUMMYFUNCTION("""COMPUTED_VALUE"""),"Нестор В. Р.")</f>
        <v>Нестор В. Р.</v>
      </c>
      <c r="EZ106" s="19" t="str">
        <f ca="1">IFERROR(__xludf.DUMMYFUNCTION("""COMPUTED_VALUE"""),"Не голосував")</f>
        <v>Не голосував</v>
      </c>
      <c r="FA106" s="19">
        <f ca="1">IFERROR(__xludf.DUMMYFUNCTION("""COMPUTED_VALUE"""),74)</f>
        <v>74</v>
      </c>
      <c r="FB106" s="19" t="str">
        <f ca="1">IFERROR(__xludf.DUMMYFUNCTION("""COMPUTED_VALUE"""),"Нестор В. Р.")</f>
        <v>Нестор В. Р.</v>
      </c>
      <c r="FC106" s="19" t="str">
        <f ca="1">IFERROR(__xludf.DUMMYFUNCTION("""COMPUTED_VALUE"""),"За")</f>
        <v>За</v>
      </c>
      <c r="FD106" s="19">
        <f ca="1">IFERROR(__xludf.DUMMYFUNCTION("""COMPUTED_VALUE"""),74)</f>
        <v>74</v>
      </c>
      <c r="FE106" s="19" t="str">
        <f ca="1">IFERROR(__xludf.DUMMYFUNCTION("""COMPUTED_VALUE"""),"Нестор В. Р.")</f>
        <v>Нестор В. Р.</v>
      </c>
      <c r="FF106" s="19" t="str">
        <f ca="1">IFERROR(__xludf.DUMMYFUNCTION("""COMPUTED_VALUE"""),"За")</f>
        <v>За</v>
      </c>
      <c r="FG106" s="19">
        <f ca="1">IFERROR(__xludf.DUMMYFUNCTION("""COMPUTED_VALUE"""),74)</f>
        <v>74</v>
      </c>
      <c r="FH106" s="19" t="str">
        <f ca="1">IFERROR(__xludf.DUMMYFUNCTION("""COMPUTED_VALUE"""),"Нестор В. Р.")</f>
        <v>Нестор В. Р.</v>
      </c>
      <c r="FI106" s="19" t="str">
        <f ca="1">IFERROR(__xludf.DUMMYFUNCTION("""COMPUTED_VALUE"""),"За")</f>
        <v>За</v>
      </c>
      <c r="FJ106" s="19">
        <f ca="1">IFERROR(__xludf.DUMMYFUNCTION("""COMPUTED_VALUE"""),74)</f>
        <v>74</v>
      </c>
      <c r="FK106" s="19" t="str">
        <f ca="1">IFERROR(__xludf.DUMMYFUNCTION("""COMPUTED_VALUE"""),"Нестор В. Р.")</f>
        <v>Нестор В. Р.</v>
      </c>
      <c r="FL106" s="19" t="str">
        <f ca="1">IFERROR(__xludf.DUMMYFUNCTION("""COMPUTED_VALUE"""),"За")</f>
        <v>За</v>
      </c>
      <c r="FM106" s="19">
        <f ca="1">IFERROR(__xludf.DUMMYFUNCTION("""COMPUTED_VALUE"""),74)</f>
        <v>74</v>
      </c>
      <c r="FN106" s="19" t="str">
        <f ca="1">IFERROR(__xludf.DUMMYFUNCTION("""COMPUTED_VALUE"""),"Нестор В. Р.")</f>
        <v>Нестор В. Р.</v>
      </c>
      <c r="FO106" s="19" t="str">
        <f ca="1">IFERROR(__xludf.DUMMYFUNCTION("""COMPUTED_VALUE"""),"За")</f>
        <v>За</v>
      </c>
      <c r="FP106" s="19">
        <f ca="1">IFERROR(__xludf.DUMMYFUNCTION("""COMPUTED_VALUE"""),74)</f>
        <v>74</v>
      </c>
      <c r="FQ106" s="19" t="str">
        <f ca="1">IFERROR(__xludf.DUMMYFUNCTION("""COMPUTED_VALUE"""),"Нестор В. Р.")</f>
        <v>Нестор В. Р.</v>
      </c>
      <c r="FR106" s="19" t="str">
        <f ca="1">IFERROR(__xludf.DUMMYFUNCTION("""COMPUTED_VALUE"""),"...")</f>
        <v>...</v>
      </c>
      <c r="FS106" s="19">
        <f ca="1">IFERROR(__xludf.DUMMYFUNCTION("""COMPUTED_VALUE"""),74)</f>
        <v>74</v>
      </c>
      <c r="FT106" s="19" t="str">
        <f ca="1">IFERROR(__xludf.DUMMYFUNCTION("""COMPUTED_VALUE"""),"Нестор В. Р.")</f>
        <v>Нестор В. Р.</v>
      </c>
      <c r="FU106" s="19" t="str">
        <f ca="1">IFERROR(__xludf.DUMMYFUNCTION("""COMPUTED_VALUE"""),"...")</f>
        <v>...</v>
      </c>
      <c r="FV106" s="19">
        <f ca="1">IFERROR(__xludf.DUMMYFUNCTION("""COMPUTED_VALUE"""),74)</f>
        <v>74</v>
      </c>
      <c r="FW106" s="19" t="str">
        <f ca="1">IFERROR(__xludf.DUMMYFUNCTION("""COMPUTED_VALUE"""),"Нестор В. Р.")</f>
        <v>Нестор В. Р.</v>
      </c>
      <c r="FX106" s="19" t="str">
        <f ca="1">IFERROR(__xludf.DUMMYFUNCTION("""COMPUTED_VALUE"""),"За")</f>
        <v>За</v>
      </c>
      <c r="FY106" s="19">
        <f ca="1">IFERROR(__xludf.DUMMYFUNCTION("""COMPUTED_VALUE"""),74)</f>
        <v>74</v>
      </c>
      <c r="FZ106" s="19" t="str">
        <f ca="1">IFERROR(__xludf.DUMMYFUNCTION("""COMPUTED_VALUE"""),"Нестор В. Р.")</f>
        <v>Нестор В. Р.</v>
      </c>
      <c r="GA106" s="19" t="str">
        <f ca="1">IFERROR(__xludf.DUMMYFUNCTION("""COMPUTED_VALUE"""),"За")</f>
        <v>За</v>
      </c>
      <c r="GB106" s="19">
        <f ca="1">IFERROR(__xludf.DUMMYFUNCTION("""COMPUTED_VALUE"""),74)</f>
        <v>74</v>
      </c>
      <c r="GC106" s="19" t="str">
        <f ca="1">IFERROR(__xludf.DUMMYFUNCTION("""COMPUTED_VALUE"""),"Нестор В. Р.")</f>
        <v>Нестор В. Р.</v>
      </c>
      <c r="GD106" s="19" t="str">
        <f ca="1">IFERROR(__xludf.DUMMYFUNCTION("""COMPUTED_VALUE"""),"За")</f>
        <v>За</v>
      </c>
      <c r="GE106" s="19">
        <f ca="1">IFERROR(__xludf.DUMMYFUNCTION("""COMPUTED_VALUE"""),74)</f>
        <v>74</v>
      </c>
      <c r="GF106" s="19" t="str">
        <f ca="1">IFERROR(__xludf.DUMMYFUNCTION("""COMPUTED_VALUE"""),"Нестор В. Р.")</f>
        <v>Нестор В. Р.</v>
      </c>
      <c r="GG106" s="19" t="str">
        <f ca="1">IFERROR(__xludf.DUMMYFUNCTION("""COMPUTED_VALUE"""),"За")</f>
        <v>За</v>
      </c>
      <c r="GH106" s="19">
        <f ca="1">IFERROR(__xludf.DUMMYFUNCTION("""COMPUTED_VALUE"""),74)</f>
        <v>74</v>
      </c>
      <c r="GI106" s="19" t="str">
        <f ca="1">IFERROR(__xludf.DUMMYFUNCTION("""COMPUTED_VALUE"""),"Нестор В. Р.")</f>
        <v>Нестор В. Р.</v>
      </c>
      <c r="GJ106" s="19" t="str">
        <f ca="1">IFERROR(__xludf.DUMMYFUNCTION("""COMPUTED_VALUE"""),"За")</f>
        <v>За</v>
      </c>
      <c r="GK106" s="19">
        <f ca="1">IFERROR(__xludf.DUMMYFUNCTION("""COMPUTED_VALUE"""),74)</f>
        <v>74</v>
      </c>
      <c r="GL106" s="19" t="str">
        <f ca="1">IFERROR(__xludf.DUMMYFUNCTION("""COMPUTED_VALUE"""),"Нестор В. Р.")</f>
        <v>Нестор В. Р.</v>
      </c>
      <c r="GM106" s="19" t="str">
        <f ca="1">IFERROR(__xludf.DUMMYFUNCTION("""COMPUTED_VALUE"""),"За")</f>
        <v>За</v>
      </c>
      <c r="GN106" s="19">
        <f ca="1">IFERROR(__xludf.DUMMYFUNCTION("""COMPUTED_VALUE"""),74)</f>
        <v>74</v>
      </c>
      <c r="GO106" s="19" t="str">
        <f ca="1">IFERROR(__xludf.DUMMYFUNCTION("""COMPUTED_VALUE"""),"Нестор В. Р.")</f>
        <v>Нестор В. Р.</v>
      </c>
      <c r="GP106" s="19" t="str">
        <f ca="1">IFERROR(__xludf.DUMMYFUNCTION("""COMPUTED_VALUE"""),"За")</f>
        <v>За</v>
      </c>
      <c r="GQ106" s="19">
        <f ca="1">IFERROR(__xludf.DUMMYFUNCTION("""COMPUTED_VALUE"""),74)</f>
        <v>74</v>
      </c>
      <c r="GR106" s="19" t="str">
        <f ca="1">IFERROR(__xludf.DUMMYFUNCTION("""COMPUTED_VALUE"""),"Нестор В. Р.")</f>
        <v>Нестор В. Р.</v>
      </c>
      <c r="GS106" s="19" t="str">
        <f ca="1">IFERROR(__xludf.DUMMYFUNCTION("""COMPUTED_VALUE"""),"За")</f>
        <v>За</v>
      </c>
      <c r="GT106" s="19">
        <f ca="1">IFERROR(__xludf.DUMMYFUNCTION("""COMPUTED_VALUE"""),74)</f>
        <v>74</v>
      </c>
      <c r="GU106" s="19" t="str">
        <f ca="1">IFERROR(__xludf.DUMMYFUNCTION("""COMPUTED_VALUE"""),"Нестор В. Р.")</f>
        <v>Нестор В. Р.</v>
      </c>
      <c r="GV106" s="19" t="str">
        <f ca="1">IFERROR(__xludf.DUMMYFUNCTION("""COMPUTED_VALUE"""),"Не голосував")</f>
        <v>Не голосував</v>
      </c>
      <c r="GW106" s="19">
        <f ca="1">IFERROR(__xludf.DUMMYFUNCTION("""COMPUTED_VALUE"""),74)</f>
        <v>74</v>
      </c>
      <c r="GX106" s="19" t="str">
        <f ca="1">IFERROR(__xludf.DUMMYFUNCTION("""COMPUTED_VALUE"""),"Нестор В. Р.")</f>
        <v>Нестор В. Р.</v>
      </c>
      <c r="GY106" s="19" t="str">
        <f ca="1">IFERROR(__xludf.DUMMYFUNCTION("""COMPUTED_VALUE"""),"За")</f>
        <v>За</v>
      </c>
      <c r="GZ106" s="19">
        <f ca="1">IFERROR(__xludf.DUMMYFUNCTION("""COMPUTED_VALUE"""),74)</f>
        <v>74</v>
      </c>
      <c r="HA106" s="19" t="str">
        <f ca="1">IFERROR(__xludf.DUMMYFUNCTION("""COMPUTED_VALUE"""),"Нестор В. Р.")</f>
        <v>Нестор В. Р.</v>
      </c>
      <c r="HB106" s="19" t="str">
        <f ca="1">IFERROR(__xludf.DUMMYFUNCTION("""COMPUTED_VALUE"""),"За")</f>
        <v>За</v>
      </c>
      <c r="HC106" s="19">
        <f ca="1">IFERROR(__xludf.DUMMYFUNCTION("""COMPUTED_VALUE"""),74)</f>
        <v>74</v>
      </c>
      <c r="HD106" s="19" t="str">
        <f ca="1">IFERROR(__xludf.DUMMYFUNCTION("""COMPUTED_VALUE"""),"Нестор В. Р.")</f>
        <v>Нестор В. Р.</v>
      </c>
      <c r="HE106" s="19" t="str">
        <f ca="1">IFERROR(__xludf.DUMMYFUNCTION("""COMPUTED_VALUE"""),"За")</f>
        <v>За</v>
      </c>
      <c r="HF106" s="19">
        <f ca="1">IFERROR(__xludf.DUMMYFUNCTION("""COMPUTED_VALUE"""),74)</f>
        <v>74</v>
      </c>
      <c r="HG106" s="19" t="str">
        <f ca="1">IFERROR(__xludf.DUMMYFUNCTION("""COMPUTED_VALUE"""),"Нестор В. Р.")</f>
        <v>Нестор В. Р.</v>
      </c>
      <c r="HH106" s="19" t="str">
        <f ca="1">IFERROR(__xludf.DUMMYFUNCTION("""COMPUTED_VALUE"""),"За")</f>
        <v>За</v>
      </c>
      <c r="HI106" s="19">
        <f ca="1">IFERROR(__xludf.DUMMYFUNCTION("""COMPUTED_VALUE"""),74)</f>
        <v>74</v>
      </c>
      <c r="HJ106" s="19" t="str">
        <f ca="1">IFERROR(__xludf.DUMMYFUNCTION("""COMPUTED_VALUE"""),"Нестор В. Р.")</f>
        <v>Нестор В. Р.</v>
      </c>
      <c r="HK106" s="19" t="str">
        <f ca="1">IFERROR(__xludf.DUMMYFUNCTION("""COMPUTED_VALUE"""),"За")</f>
        <v>За</v>
      </c>
      <c r="HL106" s="19">
        <f ca="1">IFERROR(__xludf.DUMMYFUNCTION("""COMPUTED_VALUE"""),74)</f>
        <v>74</v>
      </c>
      <c r="HM106" s="19" t="str">
        <f ca="1">IFERROR(__xludf.DUMMYFUNCTION("""COMPUTED_VALUE"""),"Нестор В. Р.")</f>
        <v>Нестор В. Р.</v>
      </c>
      <c r="HN106" s="19" t="str">
        <f ca="1">IFERROR(__xludf.DUMMYFUNCTION("""COMPUTED_VALUE"""),"За")</f>
        <v>За</v>
      </c>
      <c r="HO106" s="19">
        <f ca="1">IFERROR(__xludf.DUMMYFUNCTION("""COMPUTED_VALUE"""),74)</f>
        <v>74</v>
      </c>
      <c r="HP106" s="19" t="str">
        <f ca="1">IFERROR(__xludf.DUMMYFUNCTION("""COMPUTED_VALUE"""),"Нестор В. Р.")</f>
        <v>Нестор В. Р.</v>
      </c>
      <c r="HQ106" s="19" t="str">
        <f ca="1">IFERROR(__xludf.DUMMYFUNCTION("""COMPUTED_VALUE"""),"За")</f>
        <v>За</v>
      </c>
      <c r="HR106" s="19">
        <f ca="1">IFERROR(__xludf.DUMMYFUNCTION("""COMPUTED_VALUE"""),74)</f>
        <v>74</v>
      </c>
      <c r="HS106" s="19" t="str">
        <f ca="1">IFERROR(__xludf.DUMMYFUNCTION("""COMPUTED_VALUE"""),"Нестор В. Р.")</f>
        <v>Нестор В. Р.</v>
      </c>
      <c r="HT106" s="19" t="str">
        <f ca="1">IFERROR(__xludf.DUMMYFUNCTION("""COMPUTED_VALUE"""),"За")</f>
        <v>За</v>
      </c>
      <c r="HU106" s="19">
        <f ca="1">IFERROR(__xludf.DUMMYFUNCTION("""COMPUTED_VALUE"""),74)</f>
        <v>74</v>
      </c>
      <c r="HV106" s="19" t="str">
        <f ca="1">IFERROR(__xludf.DUMMYFUNCTION("""COMPUTED_VALUE"""),"Нестор В. Р.")</f>
        <v>Нестор В. Р.</v>
      </c>
      <c r="HW106" s="19" t="str">
        <f ca="1">IFERROR(__xludf.DUMMYFUNCTION("""COMPUTED_VALUE"""),"За")</f>
        <v>За</v>
      </c>
      <c r="HX106" s="19">
        <f ca="1">IFERROR(__xludf.DUMMYFUNCTION("""COMPUTED_VALUE"""),74)</f>
        <v>74</v>
      </c>
      <c r="HY106" s="19" t="str">
        <f ca="1">IFERROR(__xludf.DUMMYFUNCTION("""COMPUTED_VALUE"""),"Нестор В. Р.")</f>
        <v>Нестор В. Р.</v>
      </c>
      <c r="HZ106" s="19" t="str">
        <f ca="1">IFERROR(__xludf.DUMMYFUNCTION("""COMPUTED_VALUE"""),"За")</f>
        <v>За</v>
      </c>
      <c r="IA106" s="19">
        <f ca="1">IFERROR(__xludf.DUMMYFUNCTION("""COMPUTED_VALUE"""),74)</f>
        <v>74</v>
      </c>
      <c r="IB106" s="19" t="str">
        <f ca="1">IFERROR(__xludf.DUMMYFUNCTION("""COMPUTED_VALUE"""),"Нестор В. Р.")</f>
        <v>Нестор В. Р.</v>
      </c>
      <c r="IC106" s="19" t="str">
        <f ca="1">IFERROR(__xludf.DUMMYFUNCTION("""COMPUTED_VALUE"""),"За")</f>
        <v>За</v>
      </c>
      <c r="ID106" s="19">
        <f ca="1">IFERROR(__xludf.DUMMYFUNCTION("""COMPUTED_VALUE"""),74)</f>
        <v>74</v>
      </c>
      <c r="IE106" s="19" t="str">
        <f ca="1">IFERROR(__xludf.DUMMYFUNCTION("""COMPUTED_VALUE"""),"Нестор В. Р.")</f>
        <v>Нестор В. Р.</v>
      </c>
      <c r="IF106" s="19" t="str">
        <f ca="1">IFERROR(__xludf.DUMMYFUNCTION("""COMPUTED_VALUE"""),"За")</f>
        <v>За</v>
      </c>
      <c r="IG106" s="19">
        <f ca="1">IFERROR(__xludf.DUMMYFUNCTION("""COMPUTED_VALUE"""),74)</f>
        <v>74</v>
      </c>
      <c r="IH106" s="19" t="str">
        <f ca="1">IFERROR(__xludf.DUMMYFUNCTION("""COMPUTED_VALUE"""),"Нестор В. Р.")</f>
        <v>Нестор В. Р.</v>
      </c>
      <c r="II106" s="19" t="str">
        <f ca="1">IFERROR(__xludf.DUMMYFUNCTION("""COMPUTED_VALUE"""),"За")</f>
        <v>За</v>
      </c>
      <c r="IJ106" s="19">
        <f ca="1">IFERROR(__xludf.DUMMYFUNCTION("""COMPUTED_VALUE"""),74)</f>
        <v>74</v>
      </c>
      <c r="IK106" s="19" t="str">
        <f ca="1">IFERROR(__xludf.DUMMYFUNCTION("""COMPUTED_VALUE"""),"Нестор В. Р.")</f>
        <v>Нестор В. Р.</v>
      </c>
      <c r="IL106" s="19" t="str">
        <f ca="1">IFERROR(__xludf.DUMMYFUNCTION("""COMPUTED_VALUE"""),"За")</f>
        <v>За</v>
      </c>
      <c r="IM106" s="19">
        <f ca="1">IFERROR(__xludf.DUMMYFUNCTION("""COMPUTED_VALUE"""),74)</f>
        <v>74</v>
      </c>
      <c r="IN106" s="19" t="str">
        <f ca="1">IFERROR(__xludf.DUMMYFUNCTION("""COMPUTED_VALUE"""),"Нестор В. Р.")</f>
        <v>Нестор В. Р.</v>
      </c>
      <c r="IO106" s="19" t="str">
        <f ca="1">IFERROR(__xludf.DUMMYFUNCTION("""COMPUTED_VALUE"""),"За")</f>
        <v>За</v>
      </c>
      <c r="IP106" s="19">
        <f ca="1">IFERROR(__xludf.DUMMYFUNCTION("""COMPUTED_VALUE"""),74)</f>
        <v>74</v>
      </c>
      <c r="IQ106" s="19" t="str">
        <f ca="1">IFERROR(__xludf.DUMMYFUNCTION("""COMPUTED_VALUE"""),"Нестор В. Р.")</f>
        <v>Нестор В. Р.</v>
      </c>
      <c r="IR106" s="19" t="str">
        <f ca="1">IFERROR(__xludf.DUMMYFUNCTION("""COMPUTED_VALUE"""),"За")</f>
        <v>За</v>
      </c>
      <c r="IS106" s="19">
        <f ca="1">IFERROR(__xludf.DUMMYFUNCTION("""COMPUTED_VALUE"""),74)</f>
        <v>74</v>
      </c>
      <c r="IT106" s="19" t="str">
        <f ca="1">IFERROR(__xludf.DUMMYFUNCTION("""COMPUTED_VALUE"""),"Нестор В. Р.")</f>
        <v>Нестор В. Р.</v>
      </c>
      <c r="IU106" s="19" t="str">
        <f ca="1">IFERROR(__xludf.DUMMYFUNCTION("""COMPUTED_VALUE"""),"За")</f>
        <v>За</v>
      </c>
      <c r="IV106" s="19">
        <f ca="1">IFERROR(__xludf.DUMMYFUNCTION("""COMPUTED_VALUE"""),74)</f>
        <v>74</v>
      </c>
      <c r="IW106" s="19" t="str">
        <f ca="1">IFERROR(__xludf.DUMMYFUNCTION("""COMPUTED_VALUE"""),"Нестор В. Р.")</f>
        <v>Нестор В. Р.</v>
      </c>
      <c r="IX106" s="19" t="str">
        <f ca="1">IFERROR(__xludf.DUMMYFUNCTION("""COMPUTED_VALUE"""),"За")</f>
        <v>За</v>
      </c>
      <c r="IY106" s="19">
        <f ca="1">IFERROR(__xludf.DUMMYFUNCTION("""COMPUTED_VALUE"""),74)</f>
        <v>74</v>
      </c>
      <c r="IZ106" s="19" t="str">
        <f ca="1">IFERROR(__xludf.DUMMYFUNCTION("""COMPUTED_VALUE"""),"Нестор В. Р.")</f>
        <v>Нестор В. Р.</v>
      </c>
      <c r="JA106" s="19" t="str">
        <f ca="1">IFERROR(__xludf.DUMMYFUNCTION("""COMPUTED_VALUE"""),"За")</f>
        <v>За</v>
      </c>
      <c r="JB106" s="19">
        <f ca="1">IFERROR(__xludf.DUMMYFUNCTION("""COMPUTED_VALUE"""),74)</f>
        <v>74</v>
      </c>
      <c r="JC106" s="19" t="str">
        <f ca="1">IFERROR(__xludf.DUMMYFUNCTION("""COMPUTED_VALUE"""),"Нестор В. Р.")</f>
        <v>Нестор В. Р.</v>
      </c>
      <c r="JD106" s="19" t="str">
        <f ca="1">IFERROR(__xludf.DUMMYFUNCTION("""COMPUTED_VALUE"""),"За")</f>
        <v>За</v>
      </c>
      <c r="JE106" s="19">
        <f ca="1">IFERROR(__xludf.DUMMYFUNCTION("""COMPUTED_VALUE"""),74)</f>
        <v>74</v>
      </c>
      <c r="JF106" s="19" t="str">
        <f ca="1">IFERROR(__xludf.DUMMYFUNCTION("""COMPUTED_VALUE"""),"Нестор В. Р.")</f>
        <v>Нестор В. Р.</v>
      </c>
      <c r="JG106" s="19" t="str">
        <f ca="1">IFERROR(__xludf.DUMMYFUNCTION("""COMPUTED_VALUE"""),"За")</f>
        <v>За</v>
      </c>
      <c r="JH106" s="19">
        <f ca="1">IFERROR(__xludf.DUMMYFUNCTION("""COMPUTED_VALUE"""),74)</f>
        <v>74</v>
      </c>
      <c r="JI106" s="19" t="str">
        <f ca="1">IFERROR(__xludf.DUMMYFUNCTION("""COMPUTED_VALUE"""),"Нестор В. Р.")</f>
        <v>Нестор В. Р.</v>
      </c>
      <c r="JJ106" s="19" t="str">
        <f ca="1">IFERROR(__xludf.DUMMYFUNCTION("""COMPUTED_VALUE"""),"За")</f>
        <v>За</v>
      </c>
      <c r="JK106" s="19">
        <f ca="1">IFERROR(__xludf.DUMMYFUNCTION("""COMPUTED_VALUE"""),74)</f>
        <v>74</v>
      </c>
      <c r="JL106" s="19" t="str">
        <f ca="1">IFERROR(__xludf.DUMMYFUNCTION("""COMPUTED_VALUE"""),"Нестор В. Р.")</f>
        <v>Нестор В. Р.</v>
      </c>
      <c r="JM106" s="19" t="str">
        <f ca="1">IFERROR(__xludf.DUMMYFUNCTION("""COMPUTED_VALUE"""),"За")</f>
        <v>За</v>
      </c>
      <c r="JN106" s="19">
        <f ca="1">IFERROR(__xludf.DUMMYFUNCTION("""COMPUTED_VALUE"""),74)</f>
        <v>74</v>
      </c>
      <c r="JO106" s="19" t="str">
        <f ca="1">IFERROR(__xludf.DUMMYFUNCTION("""COMPUTED_VALUE"""),"Нестор В. Р.")</f>
        <v>Нестор В. Р.</v>
      </c>
      <c r="JP106" s="19" t="str">
        <f ca="1">IFERROR(__xludf.DUMMYFUNCTION("""COMPUTED_VALUE"""),"За")</f>
        <v>За</v>
      </c>
      <c r="JQ106" s="19">
        <f ca="1">IFERROR(__xludf.DUMMYFUNCTION("""COMPUTED_VALUE"""),74)</f>
        <v>74</v>
      </c>
      <c r="JR106" s="19" t="str">
        <f ca="1">IFERROR(__xludf.DUMMYFUNCTION("""COMPUTED_VALUE"""),"Нестор В. Р.")</f>
        <v>Нестор В. Р.</v>
      </c>
      <c r="JS106" s="19" t="str">
        <f ca="1">IFERROR(__xludf.DUMMYFUNCTION("""COMPUTED_VALUE"""),"За")</f>
        <v>За</v>
      </c>
      <c r="JT106" s="19">
        <f ca="1">IFERROR(__xludf.DUMMYFUNCTION("""COMPUTED_VALUE"""),74)</f>
        <v>74</v>
      </c>
      <c r="JU106" s="19" t="str">
        <f ca="1">IFERROR(__xludf.DUMMYFUNCTION("""COMPUTED_VALUE"""),"Нестор В. Р.")</f>
        <v>Нестор В. Р.</v>
      </c>
      <c r="JV106" s="19" t="str">
        <f ca="1">IFERROR(__xludf.DUMMYFUNCTION("""COMPUTED_VALUE"""),"За")</f>
        <v>За</v>
      </c>
      <c r="JW106" s="19">
        <f ca="1">IFERROR(__xludf.DUMMYFUNCTION("""COMPUTED_VALUE"""),74)</f>
        <v>74</v>
      </c>
      <c r="JX106" s="19" t="str">
        <f ca="1">IFERROR(__xludf.DUMMYFUNCTION("""COMPUTED_VALUE"""),"Нестор В. Р.")</f>
        <v>Нестор В. Р.</v>
      </c>
      <c r="JY106" s="19" t="str">
        <f ca="1">IFERROR(__xludf.DUMMYFUNCTION("""COMPUTED_VALUE"""),"За")</f>
        <v>За</v>
      </c>
      <c r="JZ106" s="19">
        <f ca="1">IFERROR(__xludf.DUMMYFUNCTION("""COMPUTED_VALUE"""),74)</f>
        <v>74</v>
      </c>
      <c r="KA106" s="19" t="str">
        <f ca="1">IFERROR(__xludf.DUMMYFUNCTION("""COMPUTED_VALUE"""),"Нестор В. Р.")</f>
        <v>Нестор В. Р.</v>
      </c>
      <c r="KB106" s="19" t="str">
        <f ca="1">IFERROR(__xludf.DUMMYFUNCTION("""COMPUTED_VALUE"""),"За")</f>
        <v>За</v>
      </c>
      <c r="KC106" s="19">
        <f ca="1">IFERROR(__xludf.DUMMYFUNCTION("""COMPUTED_VALUE"""),74)</f>
        <v>74</v>
      </c>
      <c r="KD106" s="19" t="str">
        <f ca="1">IFERROR(__xludf.DUMMYFUNCTION("""COMPUTED_VALUE"""),"Нестор В. Р.")</f>
        <v>Нестор В. Р.</v>
      </c>
      <c r="KE106" s="19" t="str">
        <f ca="1">IFERROR(__xludf.DUMMYFUNCTION("""COMPUTED_VALUE"""),"За")</f>
        <v>За</v>
      </c>
      <c r="KF106" s="19">
        <f ca="1">IFERROR(__xludf.DUMMYFUNCTION("""COMPUTED_VALUE"""),74)</f>
        <v>74</v>
      </c>
      <c r="KG106" s="19" t="str">
        <f ca="1">IFERROR(__xludf.DUMMYFUNCTION("""COMPUTED_VALUE"""),"Нестор В. Р.")</f>
        <v>Нестор В. Р.</v>
      </c>
      <c r="KH106" s="19" t="str">
        <f ca="1">IFERROR(__xludf.DUMMYFUNCTION("""COMPUTED_VALUE"""),"За")</f>
        <v>За</v>
      </c>
      <c r="KI106" s="19">
        <f ca="1">IFERROR(__xludf.DUMMYFUNCTION("""COMPUTED_VALUE"""),74)</f>
        <v>74</v>
      </c>
      <c r="KJ106" s="19" t="str">
        <f ca="1">IFERROR(__xludf.DUMMYFUNCTION("""COMPUTED_VALUE"""),"Нестор В. Р.")</f>
        <v>Нестор В. Р.</v>
      </c>
      <c r="KK106" s="19" t="str">
        <f ca="1">IFERROR(__xludf.DUMMYFUNCTION("""COMPUTED_VALUE"""),"За")</f>
        <v>За</v>
      </c>
      <c r="KL106" s="19">
        <f ca="1">IFERROR(__xludf.DUMMYFUNCTION("""COMPUTED_VALUE"""),74)</f>
        <v>74</v>
      </c>
      <c r="KM106" s="19" t="str">
        <f ca="1">IFERROR(__xludf.DUMMYFUNCTION("""COMPUTED_VALUE"""),"Нестор В. Р.")</f>
        <v>Нестор В. Р.</v>
      </c>
      <c r="KN106" s="19" t="str">
        <f ca="1">IFERROR(__xludf.DUMMYFUNCTION("""COMPUTED_VALUE"""),"За")</f>
        <v>За</v>
      </c>
      <c r="KO106" s="19">
        <f ca="1">IFERROR(__xludf.DUMMYFUNCTION("""COMPUTED_VALUE"""),74)</f>
        <v>74</v>
      </c>
      <c r="KP106" s="19" t="str">
        <f ca="1">IFERROR(__xludf.DUMMYFUNCTION("""COMPUTED_VALUE"""),"Нестор В. Р.")</f>
        <v>Нестор В. Р.</v>
      </c>
      <c r="KQ106" s="19" t="str">
        <f ca="1">IFERROR(__xludf.DUMMYFUNCTION("""COMPUTED_VALUE"""),"Не голосував")</f>
        <v>Не голосував</v>
      </c>
      <c r="KR106" s="19">
        <f ca="1">IFERROR(__xludf.DUMMYFUNCTION("""COMPUTED_VALUE"""),74)</f>
        <v>74</v>
      </c>
      <c r="KS106" s="19" t="str">
        <f ca="1">IFERROR(__xludf.DUMMYFUNCTION("""COMPUTED_VALUE"""),"Нестор В. Р.")</f>
        <v>Нестор В. Р.</v>
      </c>
      <c r="KT106" s="19" t="str">
        <f ca="1">IFERROR(__xludf.DUMMYFUNCTION("""COMPUTED_VALUE"""),"За")</f>
        <v>За</v>
      </c>
      <c r="KU106" s="19">
        <f ca="1">IFERROR(__xludf.DUMMYFUNCTION("""COMPUTED_VALUE"""),74)</f>
        <v>74</v>
      </c>
      <c r="KV106" s="19" t="str">
        <f ca="1">IFERROR(__xludf.DUMMYFUNCTION("""COMPUTED_VALUE"""),"Нестор В. Р.")</f>
        <v>Нестор В. Р.</v>
      </c>
      <c r="KW106" s="19" t="str">
        <f ca="1">IFERROR(__xludf.DUMMYFUNCTION("""COMPUTED_VALUE"""),"За")</f>
        <v>За</v>
      </c>
      <c r="KX106" s="19">
        <f ca="1">IFERROR(__xludf.DUMMYFUNCTION("""COMPUTED_VALUE"""),74)</f>
        <v>74</v>
      </c>
      <c r="KY106" s="19" t="str">
        <f ca="1">IFERROR(__xludf.DUMMYFUNCTION("""COMPUTED_VALUE"""),"Нестор В. Р.")</f>
        <v>Нестор В. Р.</v>
      </c>
      <c r="KZ106" s="19" t="str">
        <f ca="1">IFERROR(__xludf.DUMMYFUNCTION("""COMPUTED_VALUE"""),"За")</f>
        <v>За</v>
      </c>
      <c r="LA106" s="19">
        <f ca="1">IFERROR(__xludf.DUMMYFUNCTION("""COMPUTED_VALUE"""),74)</f>
        <v>74</v>
      </c>
      <c r="LB106" s="19" t="str">
        <f ca="1">IFERROR(__xludf.DUMMYFUNCTION("""COMPUTED_VALUE"""),"Нестор В. Р.")</f>
        <v>Нестор В. Р.</v>
      </c>
      <c r="LC106" s="19" t="str">
        <f ca="1">IFERROR(__xludf.DUMMYFUNCTION("""COMPUTED_VALUE"""),"За")</f>
        <v>За</v>
      </c>
      <c r="LD106" s="19">
        <f ca="1">IFERROR(__xludf.DUMMYFUNCTION("""COMPUTED_VALUE"""),74)</f>
        <v>74</v>
      </c>
      <c r="LE106" s="19" t="str">
        <f ca="1">IFERROR(__xludf.DUMMYFUNCTION("""COMPUTED_VALUE"""),"Нестор В. Р.")</f>
        <v>Нестор В. Р.</v>
      </c>
      <c r="LF106" s="19" t="str">
        <f ca="1">IFERROR(__xludf.DUMMYFUNCTION("""COMPUTED_VALUE"""),"За")</f>
        <v>За</v>
      </c>
      <c r="LG106" s="19">
        <f ca="1">IFERROR(__xludf.DUMMYFUNCTION("""COMPUTED_VALUE"""),74)</f>
        <v>74</v>
      </c>
      <c r="LH106" s="19" t="str">
        <f ca="1">IFERROR(__xludf.DUMMYFUNCTION("""COMPUTED_VALUE"""),"Нестор В. Р.")</f>
        <v>Нестор В. Р.</v>
      </c>
      <c r="LI106" s="19" t="str">
        <f ca="1">IFERROR(__xludf.DUMMYFUNCTION("""COMPUTED_VALUE"""),"За")</f>
        <v>За</v>
      </c>
      <c r="LJ106" s="19">
        <f ca="1">IFERROR(__xludf.DUMMYFUNCTION("""COMPUTED_VALUE"""),74)</f>
        <v>74</v>
      </c>
      <c r="LK106" s="19" t="str">
        <f ca="1">IFERROR(__xludf.DUMMYFUNCTION("""COMPUTED_VALUE"""),"Нестор В. Р.")</f>
        <v>Нестор В. Р.</v>
      </c>
      <c r="LL106" s="19" t="str">
        <f ca="1">IFERROR(__xludf.DUMMYFUNCTION("""COMPUTED_VALUE"""),"За")</f>
        <v>За</v>
      </c>
      <c r="LM106" s="19">
        <f ca="1">IFERROR(__xludf.DUMMYFUNCTION("""COMPUTED_VALUE"""),74)</f>
        <v>74</v>
      </c>
      <c r="LN106" s="19" t="str">
        <f ca="1">IFERROR(__xludf.DUMMYFUNCTION("""COMPUTED_VALUE"""),"Нестор В. Р.")</f>
        <v>Нестор В. Р.</v>
      </c>
      <c r="LO106" s="19" t="str">
        <f ca="1">IFERROR(__xludf.DUMMYFUNCTION("""COMPUTED_VALUE"""),"За")</f>
        <v>За</v>
      </c>
      <c r="LP106" s="19">
        <f ca="1">IFERROR(__xludf.DUMMYFUNCTION("""COMPUTED_VALUE"""),74)</f>
        <v>74</v>
      </c>
      <c r="LQ106" s="19" t="str">
        <f ca="1">IFERROR(__xludf.DUMMYFUNCTION("""COMPUTED_VALUE"""),"Нестор В. Р.")</f>
        <v>Нестор В. Р.</v>
      </c>
      <c r="LR106" s="19" t="str">
        <f ca="1">IFERROR(__xludf.DUMMYFUNCTION("""COMPUTED_VALUE"""),"За")</f>
        <v>За</v>
      </c>
      <c r="LS106" s="19">
        <f ca="1">IFERROR(__xludf.DUMMYFUNCTION("""COMPUTED_VALUE"""),74)</f>
        <v>74</v>
      </c>
      <c r="LT106" s="19" t="str">
        <f ca="1">IFERROR(__xludf.DUMMYFUNCTION("""COMPUTED_VALUE"""),"Нестор В. Р.")</f>
        <v>Нестор В. Р.</v>
      </c>
      <c r="LU106" s="19" t="str">
        <f ca="1">IFERROR(__xludf.DUMMYFUNCTION("""COMPUTED_VALUE"""),"За")</f>
        <v>За</v>
      </c>
      <c r="LV106" s="19">
        <f ca="1">IFERROR(__xludf.DUMMYFUNCTION("""COMPUTED_VALUE"""),74)</f>
        <v>74</v>
      </c>
      <c r="LW106" s="19" t="str">
        <f ca="1">IFERROR(__xludf.DUMMYFUNCTION("""COMPUTED_VALUE"""),"Нестор В. Р.")</f>
        <v>Нестор В. Р.</v>
      </c>
      <c r="LX106" s="19" t="str">
        <f ca="1">IFERROR(__xludf.DUMMYFUNCTION("""COMPUTED_VALUE"""),"За")</f>
        <v>За</v>
      </c>
      <c r="LY106" s="19">
        <f ca="1">IFERROR(__xludf.DUMMYFUNCTION("""COMPUTED_VALUE"""),74)</f>
        <v>74</v>
      </c>
      <c r="LZ106" s="19" t="str">
        <f ca="1">IFERROR(__xludf.DUMMYFUNCTION("""COMPUTED_VALUE"""),"Нестор В. Р.")</f>
        <v>Нестор В. Р.</v>
      </c>
      <c r="MA106" s="19" t="str">
        <f ca="1">IFERROR(__xludf.DUMMYFUNCTION("""COMPUTED_VALUE"""),"За")</f>
        <v>За</v>
      </c>
      <c r="MB106" s="19">
        <f ca="1">IFERROR(__xludf.DUMMYFUNCTION("""COMPUTED_VALUE"""),74)</f>
        <v>74</v>
      </c>
      <c r="MC106" s="19" t="str">
        <f ca="1">IFERROR(__xludf.DUMMYFUNCTION("""COMPUTED_VALUE"""),"Нестор В. Р.")</f>
        <v>Нестор В. Р.</v>
      </c>
      <c r="MD106" s="19" t="str">
        <f ca="1">IFERROR(__xludf.DUMMYFUNCTION("""COMPUTED_VALUE"""),"За")</f>
        <v>За</v>
      </c>
      <c r="ME106" s="19">
        <f ca="1">IFERROR(__xludf.DUMMYFUNCTION("""COMPUTED_VALUE"""),74)</f>
        <v>74</v>
      </c>
      <c r="MF106" s="19" t="str">
        <f ca="1">IFERROR(__xludf.DUMMYFUNCTION("""COMPUTED_VALUE"""),"Нестор В. Р.")</f>
        <v>Нестор В. Р.</v>
      </c>
      <c r="MG106" s="19" t="str">
        <f ca="1">IFERROR(__xludf.DUMMYFUNCTION("""COMPUTED_VALUE"""),"За")</f>
        <v>За</v>
      </c>
      <c r="MH106" s="19">
        <f ca="1">IFERROR(__xludf.DUMMYFUNCTION("""COMPUTED_VALUE"""),74)</f>
        <v>74</v>
      </c>
      <c r="MI106" s="19" t="str">
        <f ca="1">IFERROR(__xludf.DUMMYFUNCTION("""COMPUTED_VALUE"""),"Нестор В. Р.")</f>
        <v>Нестор В. Р.</v>
      </c>
      <c r="MJ106" s="19" t="str">
        <f ca="1">IFERROR(__xludf.DUMMYFUNCTION("""COMPUTED_VALUE"""),"За")</f>
        <v>За</v>
      </c>
      <c r="MK106" s="19">
        <f ca="1">IFERROR(__xludf.DUMMYFUNCTION("""COMPUTED_VALUE"""),74)</f>
        <v>74</v>
      </c>
      <c r="ML106" s="19" t="str">
        <f ca="1">IFERROR(__xludf.DUMMYFUNCTION("""COMPUTED_VALUE"""),"Нестор В. Р.")</f>
        <v>Нестор В. Р.</v>
      </c>
      <c r="MM106" s="19" t="str">
        <f ca="1">IFERROR(__xludf.DUMMYFUNCTION("""COMPUTED_VALUE"""),"За")</f>
        <v>За</v>
      </c>
      <c r="MN106" s="19">
        <f ca="1">IFERROR(__xludf.DUMMYFUNCTION("""COMPUTED_VALUE"""),74)</f>
        <v>74</v>
      </c>
      <c r="MO106" s="19" t="str">
        <f ca="1">IFERROR(__xludf.DUMMYFUNCTION("""COMPUTED_VALUE"""),"Нестор В. Р.")</f>
        <v>Нестор В. Р.</v>
      </c>
      <c r="MP106" s="19" t="str">
        <f ca="1">IFERROR(__xludf.DUMMYFUNCTION("""COMPUTED_VALUE"""),"За")</f>
        <v>За</v>
      </c>
      <c r="MQ106" s="19">
        <f ca="1">IFERROR(__xludf.DUMMYFUNCTION("""COMPUTED_VALUE"""),74)</f>
        <v>74</v>
      </c>
      <c r="MR106" s="19" t="str">
        <f ca="1">IFERROR(__xludf.DUMMYFUNCTION("""COMPUTED_VALUE"""),"Нестор В. Р.")</f>
        <v>Нестор В. Р.</v>
      </c>
      <c r="MS106" s="19" t="str">
        <f ca="1">IFERROR(__xludf.DUMMYFUNCTION("""COMPUTED_VALUE"""),"За")</f>
        <v>За</v>
      </c>
      <c r="MT106" s="19">
        <f ca="1">IFERROR(__xludf.DUMMYFUNCTION("""COMPUTED_VALUE"""),74)</f>
        <v>74</v>
      </c>
      <c r="MU106" s="19" t="str">
        <f ca="1">IFERROR(__xludf.DUMMYFUNCTION("""COMPUTED_VALUE"""),"Нестор В. Р.")</f>
        <v>Нестор В. Р.</v>
      </c>
      <c r="MV106" s="19" t="str">
        <f ca="1">IFERROR(__xludf.DUMMYFUNCTION("""COMPUTED_VALUE"""),"За")</f>
        <v>За</v>
      </c>
      <c r="MW106" s="19">
        <f ca="1">IFERROR(__xludf.DUMMYFUNCTION("""COMPUTED_VALUE"""),74)</f>
        <v>74</v>
      </c>
      <c r="MX106" s="19" t="str">
        <f ca="1">IFERROR(__xludf.DUMMYFUNCTION("""COMPUTED_VALUE"""),"Нестор В. Р.")</f>
        <v>Нестор В. Р.</v>
      </c>
      <c r="MY106" s="19" t="str">
        <f ca="1">IFERROR(__xludf.DUMMYFUNCTION("""COMPUTED_VALUE"""),"За")</f>
        <v>За</v>
      </c>
      <c r="MZ106" s="19">
        <f ca="1">IFERROR(__xludf.DUMMYFUNCTION("""COMPUTED_VALUE"""),74)</f>
        <v>74</v>
      </c>
      <c r="NA106" s="19" t="str">
        <f ca="1">IFERROR(__xludf.DUMMYFUNCTION("""COMPUTED_VALUE"""),"Нестор В. Р.")</f>
        <v>Нестор В. Р.</v>
      </c>
      <c r="NB106" s="19" t="str">
        <f ca="1">IFERROR(__xludf.DUMMYFUNCTION("""COMPUTED_VALUE"""),"За")</f>
        <v>За</v>
      </c>
      <c r="NC106" s="19">
        <f ca="1">IFERROR(__xludf.DUMMYFUNCTION("""COMPUTED_VALUE"""),74)</f>
        <v>74</v>
      </c>
      <c r="ND106" s="19" t="str">
        <f ca="1">IFERROR(__xludf.DUMMYFUNCTION("""COMPUTED_VALUE"""),"Нестор В. Р.")</f>
        <v>Нестор В. Р.</v>
      </c>
      <c r="NE106" s="19" t="str">
        <f ca="1">IFERROR(__xludf.DUMMYFUNCTION("""COMPUTED_VALUE"""),"За")</f>
        <v>За</v>
      </c>
      <c r="NF106" s="19">
        <f ca="1">IFERROR(__xludf.DUMMYFUNCTION("""COMPUTED_VALUE"""),74)</f>
        <v>74</v>
      </c>
      <c r="NG106" s="19" t="str">
        <f ca="1">IFERROR(__xludf.DUMMYFUNCTION("""COMPUTED_VALUE"""),"Нестор В. Р.")</f>
        <v>Нестор В. Р.</v>
      </c>
      <c r="NH106" s="19" t="str">
        <f ca="1">IFERROR(__xludf.DUMMYFUNCTION("""COMPUTED_VALUE"""),"За")</f>
        <v>За</v>
      </c>
      <c r="NI106" s="19">
        <f ca="1">IFERROR(__xludf.DUMMYFUNCTION("""COMPUTED_VALUE"""),74)</f>
        <v>74</v>
      </c>
      <c r="NJ106" s="19" t="str">
        <f ca="1">IFERROR(__xludf.DUMMYFUNCTION("""COMPUTED_VALUE"""),"Нестор В. Р.")</f>
        <v>Нестор В. Р.</v>
      </c>
      <c r="NK106" s="19" t="str">
        <f ca="1">IFERROR(__xludf.DUMMYFUNCTION("""COMPUTED_VALUE"""),"За")</f>
        <v>За</v>
      </c>
      <c r="NL106" s="19">
        <f ca="1">IFERROR(__xludf.DUMMYFUNCTION("""COMPUTED_VALUE"""),74)</f>
        <v>74</v>
      </c>
      <c r="NM106" s="19" t="str">
        <f ca="1">IFERROR(__xludf.DUMMYFUNCTION("""COMPUTED_VALUE"""),"Нестор В. Р.")</f>
        <v>Нестор В. Р.</v>
      </c>
      <c r="NN106" s="19" t="str">
        <f ca="1">IFERROR(__xludf.DUMMYFUNCTION("""COMPUTED_VALUE"""),"За")</f>
        <v>За</v>
      </c>
      <c r="NO106" s="19">
        <f ca="1">IFERROR(__xludf.DUMMYFUNCTION("""COMPUTED_VALUE"""),74)</f>
        <v>74</v>
      </c>
      <c r="NP106" s="19" t="str">
        <f ca="1">IFERROR(__xludf.DUMMYFUNCTION("""COMPUTED_VALUE"""),"Нестор В. Р.")</f>
        <v>Нестор В. Р.</v>
      </c>
      <c r="NQ106" s="19" t="str">
        <f ca="1">IFERROR(__xludf.DUMMYFUNCTION("""COMPUTED_VALUE"""),"За")</f>
        <v>За</v>
      </c>
      <c r="NR106" s="19">
        <f ca="1">IFERROR(__xludf.DUMMYFUNCTION("""COMPUTED_VALUE"""),74)</f>
        <v>74</v>
      </c>
      <c r="NS106" s="19" t="str">
        <f ca="1">IFERROR(__xludf.DUMMYFUNCTION("""COMPUTED_VALUE"""),"Нестор В. Р.")</f>
        <v>Нестор В. Р.</v>
      </c>
      <c r="NT106" s="19" t="str">
        <f ca="1">IFERROR(__xludf.DUMMYFUNCTION("""COMPUTED_VALUE"""),"За")</f>
        <v>За</v>
      </c>
      <c r="NU106" s="19">
        <f ca="1">IFERROR(__xludf.DUMMYFUNCTION("""COMPUTED_VALUE"""),74)</f>
        <v>74</v>
      </c>
      <c r="NV106" s="19" t="str">
        <f ca="1">IFERROR(__xludf.DUMMYFUNCTION("""COMPUTED_VALUE"""),"Нестор В. Р.")</f>
        <v>Нестор В. Р.</v>
      </c>
      <c r="NW106" s="19" t="str">
        <f ca="1">IFERROR(__xludf.DUMMYFUNCTION("""COMPUTED_VALUE"""),"Не голосував")</f>
        <v>Не голосував</v>
      </c>
      <c r="NX106" s="19">
        <f ca="1">IFERROR(__xludf.DUMMYFUNCTION("""COMPUTED_VALUE"""),74)</f>
        <v>74</v>
      </c>
      <c r="NY106" s="19" t="str">
        <f ca="1">IFERROR(__xludf.DUMMYFUNCTION("""COMPUTED_VALUE"""),"Нестор В. Р.")</f>
        <v>Нестор В. Р.</v>
      </c>
      <c r="NZ106" s="19" t="str">
        <f ca="1">IFERROR(__xludf.DUMMYFUNCTION("""COMPUTED_VALUE"""),"За")</f>
        <v>За</v>
      </c>
      <c r="OA106" s="19">
        <f ca="1">IFERROR(__xludf.DUMMYFUNCTION("""COMPUTED_VALUE"""),74)</f>
        <v>74</v>
      </c>
      <c r="OB106" s="19" t="str">
        <f ca="1">IFERROR(__xludf.DUMMYFUNCTION("""COMPUTED_VALUE"""),"Нестор В. Р.")</f>
        <v>Нестор В. Р.</v>
      </c>
      <c r="OC106" s="19" t="str">
        <f ca="1">IFERROR(__xludf.DUMMYFUNCTION("""COMPUTED_VALUE"""),"За")</f>
        <v>За</v>
      </c>
      <c r="OD106" s="19">
        <f ca="1">IFERROR(__xludf.DUMMYFUNCTION("""COMPUTED_VALUE"""),74)</f>
        <v>74</v>
      </c>
      <c r="OE106" s="19" t="str">
        <f ca="1">IFERROR(__xludf.DUMMYFUNCTION("""COMPUTED_VALUE"""),"Нестор В. Р.")</f>
        <v>Нестор В. Р.</v>
      </c>
      <c r="OF106" s="19" t="str">
        <f ca="1">IFERROR(__xludf.DUMMYFUNCTION("""COMPUTED_VALUE"""),"За")</f>
        <v>За</v>
      </c>
      <c r="OG106" s="19">
        <f ca="1">IFERROR(__xludf.DUMMYFUNCTION("""COMPUTED_VALUE"""),74)</f>
        <v>74</v>
      </c>
      <c r="OH106" s="19" t="str">
        <f ca="1">IFERROR(__xludf.DUMMYFUNCTION("""COMPUTED_VALUE"""),"Нестор В. Р.")</f>
        <v>Нестор В. Р.</v>
      </c>
      <c r="OI106" s="19" t="str">
        <f ca="1">IFERROR(__xludf.DUMMYFUNCTION("""COMPUTED_VALUE"""),"За")</f>
        <v>За</v>
      </c>
      <c r="OJ106" s="19">
        <f ca="1">IFERROR(__xludf.DUMMYFUNCTION("""COMPUTED_VALUE"""),74)</f>
        <v>74</v>
      </c>
      <c r="OK106" s="19" t="str">
        <f ca="1">IFERROR(__xludf.DUMMYFUNCTION("""COMPUTED_VALUE"""),"Нестор В. Р.")</f>
        <v>Нестор В. Р.</v>
      </c>
      <c r="OL106" s="19" t="str">
        <f ca="1">IFERROR(__xludf.DUMMYFUNCTION("""COMPUTED_VALUE"""),"За")</f>
        <v>За</v>
      </c>
      <c r="OM106" s="19">
        <f ca="1">IFERROR(__xludf.DUMMYFUNCTION("""COMPUTED_VALUE"""),74)</f>
        <v>74</v>
      </c>
      <c r="ON106" s="19" t="str">
        <f ca="1">IFERROR(__xludf.DUMMYFUNCTION("""COMPUTED_VALUE"""),"Нестор В. Р.")</f>
        <v>Нестор В. Р.</v>
      </c>
      <c r="OO106" s="19" t="str">
        <f ca="1">IFERROR(__xludf.DUMMYFUNCTION("""COMPUTED_VALUE"""),"За")</f>
        <v>За</v>
      </c>
      <c r="OP106" s="19">
        <f ca="1">IFERROR(__xludf.DUMMYFUNCTION("""COMPUTED_VALUE"""),74)</f>
        <v>74</v>
      </c>
      <c r="OQ106" s="19" t="str">
        <f ca="1">IFERROR(__xludf.DUMMYFUNCTION("""COMPUTED_VALUE"""),"Нестор В. Р.")</f>
        <v>Нестор В. Р.</v>
      </c>
      <c r="OR106" s="19" t="str">
        <f ca="1">IFERROR(__xludf.DUMMYFUNCTION("""COMPUTED_VALUE"""),"За")</f>
        <v>За</v>
      </c>
      <c r="OS106" s="19">
        <f ca="1">IFERROR(__xludf.DUMMYFUNCTION("""COMPUTED_VALUE"""),74)</f>
        <v>74</v>
      </c>
      <c r="OT106" s="19" t="str">
        <f ca="1">IFERROR(__xludf.DUMMYFUNCTION("""COMPUTED_VALUE"""),"Нестор В. Р.")</f>
        <v>Нестор В. Р.</v>
      </c>
      <c r="OU106" s="19" t="str">
        <f ca="1">IFERROR(__xludf.DUMMYFUNCTION("""COMPUTED_VALUE"""),"За")</f>
        <v>За</v>
      </c>
      <c r="OV106" s="19">
        <f ca="1">IFERROR(__xludf.DUMMYFUNCTION("""COMPUTED_VALUE"""),74)</f>
        <v>74</v>
      </c>
      <c r="OW106" s="19" t="str">
        <f ca="1">IFERROR(__xludf.DUMMYFUNCTION("""COMPUTED_VALUE"""),"Нестор В. Р.")</f>
        <v>Нестор В. Р.</v>
      </c>
      <c r="OX106" s="19" t="str">
        <f ca="1">IFERROR(__xludf.DUMMYFUNCTION("""COMPUTED_VALUE"""),"За")</f>
        <v>За</v>
      </c>
      <c r="OY106" s="19">
        <f ca="1">IFERROR(__xludf.DUMMYFUNCTION("""COMPUTED_VALUE"""),74)</f>
        <v>74</v>
      </c>
      <c r="OZ106" s="19" t="str">
        <f ca="1">IFERROR(__xludf.DUMMYFUNCTION("""COMPUTED_VALUE"""),"Нестор В. Р.")</f>
        <v>Нестор В. Р.</v>
      </c>
      <c r="PA106" s="19" t="str">
        <f ca="1">IFERROR(__xludf.DUMMYFUNCTION("""COMPUTED_VALUE"""),"За")</f>
        <v>За</v>
      </c>
      <c r="PB106" s="19">
        <f ca="1">IFERROR(__xludf.DUMMYFUNCTION("""COMPUTED_VALUE"""),74)</f>
        <v>74</v>
      </c>
      <c r="PC106" s="19" t="str">
        <f ca="1">IFERROR(__xludf.DUMMYFUNCTION("""COMPUTED_VALUE"""),"Нестор В. Р.")</f>
        <v>Нестор В. Р.</v>
      </c>
      <c r="PD106" s="19" t="str">
        <f ca="1">IFERROR(__xludf.DUMMYFUNCTION("""COMPUTED_VALUE"""),"За")</f>
        <v>За</v>
      </c>
      <c r="PE106" s="19">
        <f ca="1">IFERROR(__xludf.DUMMYFUNCTION("""COMPUTED_VALUE"""),74)</f>
        <v>74</v>
      </c>
      <c r="PF106" s="19" t="str">
        <f ca="1">IFERROR(__xludf.DUMMYFUNCTION("""COMPUTED_VALUE"""),"Нестор В. Р.")</f>
        <v>Нестор В. Р.</v>
      </c>
      <c r="PG106" s="19" t="str">
        <f ca="1">IFERROR(__xludf.DUMMYFUNCTION("""COMPUTED_VALUE"""),"За")</f>
        <v>За</v>
      </c>
      <c r="PH106" s="19">
        <f ca="1">IFERROR(__xludf.DUMMYFUNCTION("""COMPUTED_VALUE"""),74)</f>
        <v>74</v>
      </c>
      <c r="PI106" s="19" t="str">
        <f ca="1">IFERROR(__xludf.DUMMYFUNCTION("""COMPUTED_VALUE"""),"Нестор В. Р.")</f>
        <v>Нестор В. Р.</v>
      </c>
      <c r="PJ106" s="19" t="str">
        <f ca="1">IFERROR(__xludf.DUMMYFUNCTION("""COMPUTED_VALUE"""),"За")</f>
        <v>За</v>
      </c>
      <c r="PK106" s="19">
        <f ca="1">IFERROR(__xludf.DUMMYFUNCTION("""COMPUTED_VALUE"""),74)</f>
        <v>74</v>
      </c>
      <c r="PL106" s="19" t="str">
        <f ca="1">IFERROR(__xludf.DUMMYFUNCTION("""COMPUTED_VALUE"""),"Нестор В. Р.")</f>
        <v>Нестор В. Р.</v>
      </c>
      <c r="PM106" s="19" t="str">
        <f ca="1">IFERROR(__xludf.DUMMYFUNCTION("""COMPUTED_VALUE"""),"За")</f>
        <v>За</v>
      </c>
      <c r="PN106" s="19">
        <f ca="1">IFERROR(__xludf.DUMMYFUNCTION("""COMPUTED_VALUE"""),74)</f>
        <v>74</v>
      </c>
      <c r="PO106" s="19" t="str">
        <f ca="1">IFERROR(__xludf.DUMMYFUNCTION("""COMPUTED_VALUE"""),"Нестор В. Р.")</f>
        <v>Нестор В. Р.</v>
      </c>
      <c r="PP106" s="19" t="str">
        <f ca="1">IFERROR(__xludf.DUMMYFUNCTION("""COMPUTED_VALUE"""),"За")</f>
        <v>За</v>
      </c>
      <c r="PQ106" s="19">
        <f ca="1">IFERROR(__xludf.DUMMYFUNCTION("""COMPUTED_VALUE"""),74)</f>
        <v>74</v>
      </c>
      <c r="PR106" s="19" t="str">
        <f ca="1">IFERROR(__xludf.DUMMYFUNCTION("""COMPUTED_VALUE"""),"Нестор В. Р.")</f>
        <v>Нестор В. Р.</v>
      </c>
      <c r="PS106" s="19" t="str">
        <f ca="1">IFERROR(__xludf.DUMMYFUNCTION("""COMPUTED_VALUE"""),"За")</f>
        <v>За</v>
      </c>
      <c r="PT106" s="19">
        <f ca="1">IFERROR(__xludf.DUMMYFUNCTION("""COMPUTED_VALUE"""),74)</f>
        <v>74</v>
      </c>
      <c r="PU106" s="19" t="str">
        <f ca="1">IFERROR(__xludf.DUMMYFUNCTION("""COMPUTED_VALUE"""),"Нестор В. Р.")</f>
        <v>Нестор В. Р.</v>
      </c>
      <c r="PV106" s="19" t="str">
        <f ca="1">IFERROR(__xludf.DUMMYFUNCTION("""COMPUTED_VALUE"""),"За")</f>
        <v>За</v>
      </c>
      <c r="PW106" s="19">
        <f ca="1">IFERROR(__xludf.DUMMYFUNCTION("""COMPUTED_VALUE"""),74)</f>
        <v>74</v>
      </c>
      <c r="PX106" s="19" t="str">
        <f ca="1">IFERROR(__xludf.DUMMYFUNCTION("""COMPUTED_VALUE"""),"Нестор В. Р.")</f>
        <v>Нестор В. Р.</v>
      </c>
      <c r="PY106" s="19" t="str">
        <f ca="1">IFERROR(__xludf.DUMMYFUNCTION("""COMPUTED_VALUE"""),"Не голосував")</f>
        <v>Не голосував</v>
      </c>
      <c r="PZ106" s="19">
        <f ca="1">IFERROR(__xludf.DUMMYFUNCTION("""COMPUTED_VALUE"""),74)</f>
        <v>74</v>
      </c>
      <c r="QA106" s="19" t="str">
        <f ca="1">IFERROR(__xludf.DUMMYFUNCTION("""COMPUTED_VALUE"""),"Нестор В. Р.")</f>
        <v>Нестор В. Р.</v>
      </c>
      <c r="QB106" s="19" t="str">
        <f ca="1">IFERROR(__xludf.DUMMYFUNCTION("""COMPUTED_VALUE"""),"...")</f>
        <v>...</v>
      </c>
      <c r="QC106" s="19">
        <f ca="1">IFERROR(__xludf.DUMMYFUNCTION("""COMPUTED_VALUE"""),74)</f>
        <v>74</v>
      </c>
      <c r="QD106" s="19" t="str">
        <f ca="1">IFERROR(__xludf.DUMMYFUNCTION("""COMPUTED_VALUE"""),"Нестор В. Р.")</f>
        <v>Нестор В. Р.</v>
      </c>
      <c r="QE106" s="19" t="str">
        <f ca="1">IFERROR(__xludf.DUMMYFUNCTION("""COMPUTED_VALUE"""),"...")</f>
        <v>...</v>
      </c>
      <c r="QF106" s="19">
        <f ca="1">IFERROR(__xludf.DUMMYFUNCTION("""COMPUTED_VALUE"""),74)</f>
        <v>74</v>
      </c>
      <c r="QG106" s="19" t="str">
        <f ca="1">IFERROR(__xludf.DUMMYFUNCTION("""COMPUTED_VALUE"""),"Нестор В. Р.")</f>
        <v>Нестор В. Р.</v>
      </c>
      <c r="QH106" s="19" t="str">
        <f ca="1">IFERROR(__xludf.DUMMYFUNCTION("""COMPUTED_VALUE"""),"...")</f>
        <v>...</v>
      </c>
      <c r="QI106" s="19">
        <f ca="1">IFERROR(__xludf.DUMMYFUNCTION("""COMPUTED_VALUE"""),74)</f>
        <v>74</v>
      </c>
      <c r="QJ106" s="19" t="str">
        <f ca="1">IFERROR(__xludf.DUMMYFUNCTION("""COMPUTED_VALUE"""),"Нестор В. Р.")</f>
        <v>Нестор В. Р.</v>
      </c>
      <c r="QK106" s="19" t="str">
        <f ca="1">IFERROR(__xludf.DUMMYFUNCTION("""COMPUTED_VALUE"""),"...")</f>
        <v>...</v>
      </c>
    </row>
    <row r="107" spans="1:453" ht="12.75">
      <c r="A107" s="17">
        <f ca="1">IFERROR(__xludf.DUMMYFUNCTION("""COMPUTED_VALUE"""),88)</f>
        <v>88</v>
      </c>
      <c r="B107" s="17" t="str">
        <f ca="1">IFERROR(__xludf.DUMMYFUNCTION("""COMPUTED_VALUE"""),"Свириденко  Г. В.")</f>
        <v>Свириденко  Г. В.</v>
      </c>
      <c r="C107" s="19" t="str">
        <f ca="1">IFERROR(__xludf.DUMMYFUNCTION("""COMPUTED_VALUE"""),"За")</f>
        <v>За</v>
      </c>
      <c r="D107" s="19">
        <f ca="1">IFERROR(__xludf.DUMMYFUNCTION("""COMPUTED_VALUE"""),88)</f>
        <v>88</v>
      </c>
      <c r="E107" s="19" t="str">
        <f ca="1">IFERROR(__xludf.DUMMYFUNCTION("""COMPUTED_VALUE"""),"Свириденко  Г. В.")</f>
        <v>Свириденко  Г. В.</v>
      </c>
      <c r="F107" s="19" t="str">
        <f ca="1">IFERROR(__xludf.DUMMYFUNCTION("""COMPUTED_VALUE"""),"За")</f>
        <v>За</v>
      </c>
      <c r="G107" s="19">
        <f ca="1">IFERROR(__xludf.DUMMYFUNCTION("""COMPUTED_VALUE"""),88)</f>
        <v>88</v>
      </c>
      <c r="H107" s="19" t="str">
        <f ca="1">IFERROR(__xludf.DUMMYFUNCTION("""COMPUTED_VALUE"""),"Свириденко  Г. В.")</f>
        <v>Свириденко  Г. В.</v>
      </c>
      <c r="I107" s="19" t="str">
        <f ca="1">IFERROR(__xludf.DUMMYFUNCTION("""COMPUTED_VALUE"""),"За")</f>
        <v>За</v>
      </c>
      <c r="J107" s="19">
        <f ca="1">IFERROR(__xludf.DUMMYFUNCTION("""COMPUTED_VALUE"""),88)</f>
        <v>88</v>
      </c>
      <c r="K107" s="19" t="str">
        <f ca="1">IFERROR(__xludf.DUMMYFUNCTION("""COMPUTED_VALUE"""),"Свириденко  Г. В.")</f>
        <v>Свириденко  Г. В.</v>
      </c>
      <c r="L107" s="19" t="str">
        <f ca="1">IFERROR(__xludf.DUMMYFUNCTION("""COMPUTED_VALUE"""),"За")</f>
        <v>За</v>
      </c>
      <c r="M107" s="19">
        <f ca="1">IFERROR(__xludf.DUMMYFUNCTION("""COMPUTED_VALUE"""),88)</f>
        <v>88</v>
      </c>
      <c r="N107" s="19" t="str">
        <f ca="1">IFERROR(__xludf.DUMMYFUNCTION("""COMPUTED_VALUE"""),"Свириденко  Г. В.")</f>
        <v>Свириденко  Г. В.</v>
      </c>
      <c r="O107" s="19" t="str">
        <f ca="1">IFERROR(__xludf.DUMMYFUNCTION("""COMPUTED_VALUE"""),"За")</f>
        <v>За</v>
      </c>
      <c r="P107" s="19">
        <f ca="1">IFERROR(__xludf.DUMMYFUNCTION("""COMPUTED_VALUE"""),88)</f>
        <v>88</v>
      </c>
      <c r="Q107" s="19" t="str">
        <f ca="1">IFERROR(__xludf.DUMMYFUNCTION("""COMPUTED_VALUE"""),"Свириденко  Г. В.")</f>
        <v>Свириденко  Г. В.</v>
      </c>
      <c r="R107" s="19" t="str">
        <f ca="1">IFERROR(__xludf.DUMMYFUNCTION("""COMPUTED_VALUE"""),"За")</f>
        <v>За</v>
      </c>
      <c r="S107" s="19">
        <f ca="1">IFERROR(__xludf.DUMMYFUNCTION("""COMPUTED_VALUE"""),88)</f>
        <v>88</v>
      </c>
      <c r="T107" s="19" t="str">
        <f ca="1">IFERROR(__xludf.DUMMYFUNCTION("""COMPUTED_VALUE"""),"Свириденко  Г. В.")</f>
        <v>Свириденко  Г. В.</v>
      </c>
      <c r="U107" s="19" t="str">
        <f ca="1">IFERROR(__xludf.DUMMYFUNCTION("""COMPUTED_VALUE"""),"За")</f>
        <v>За</v>
      </c>
      <c r="V107" s="19">
        <f ca="1">IFERROR(__xludf.DUMMYFUNCTION("""COMPUTED_VALUE"""),88)</f>
        <v>88</v>
      </c>
      <c r="W107" s="19" t="str">
        <f ca="1">IFERROR(__xludf.DUMMYFUNCTION("""COMPUTED_VALUE"""),"Свириденко  Г. В.")</f>
        <v>Свириденко  Г. В.</v>
      </c>
      <c r="X107" s="19" t="str">
        <f ca="1">IFERROR(__xludf.DUMMYFUNCTION("""COMPUTED_VALUE"""),"За")</f>
        <v>За</v>
      </c>
      <c r="Y107" s="19">
        <f ca="1">IFERROR(__xludf.DUMMYFUNCTION("""COMPUTED_VALUE"""),88)</f>
        <v>88</v>
      </c>
      <c r="Z107" s="19" t="str">
        <f ca="1">IFERROR(__xludf.DUMMYFUNCTION("""COMPUTED_VALUE"""),"Свириденко  Г. В.")</f>
        <v>Свириденко  Г. В.</v>
      </c>
      <c r="AA107" s="19" t="str">
        <f ca="1">IFERROR(__xludf.DUMMYFUNCTION("""COMPUTED_VALUE"""),"За")</f>
        <v>За</v>
      </c>
      <c r="AB107" s="19">
        <f ca="1">IFERROR(__xludf.DUMMYFUNCTION("""COMPUTED_VALUE"""),88)</f>
        <v>88</v>
      </c>
      <c r="AC107" s="19" t="str">
        <f ca="1">IFERROR(__xludf.DUMMYFUNCTION("""COMPUTED_VALUE"""),"Свириденко  Г. В.")</f>
        <v>Свириденко  Г. В.</v>
      </c>
      <c r="AD107" s="19" t="str">
        <f ca="1">IFERROR(__xludf.DUMMYFUNCTION("""COMPUTED_VALUE"""),"За")</f>
        <v>За</v>
      </c>
      <c r="AE107" s="19">
        <f ca="1">IFERROR(__xludf.DUMMYFUNCTION("""COMPUTED_VALUE"""),88)</f>
        <v>88</v>
      </c>
      <c r="AF107" s="19" t="str">
        <f ca="1">IFERROR(__xludf.DUMMYFUNCTION("""COMPUTED_VALUE"""),"Свириденко  Г. В.")</f>
        <v>Свириденко  Г. В.</v>
      </c>
      <c r="AG107" s="19" t="str">
        <f ca="1">IFERROR(__xludf.DUMMYFUNCTION("""COMPUTED_VALUE"""),"За")</f>
        <v>За</v>
      </c>
      <c r="AH107" s="19">
        <f ca="1">IFERROR(__xludf.DUMMYFUNCTION("""COMPUTED_VALUE"""),88)</f>
        <v>88</v>
      </c>
      <c r="AI107" s="19" t="str">
        <f ca="1">IFERROR(__xludf.DUMMYFUNCTION("""COMPUTED_VALUE"""),"Свириденко  Г. В.")</f>
        <v>Свириденко  Г. В.</v>
      </c>
      <c r="AJ107" s="19" t="str">
        <f ca="1">IFERROR(__xludf.DUMMYFUNCTION("""COMPUTED_VALUE"""),"За")</f>
        <v>За</v>
      </c>
      <c r="AK107" s="19">
        <f ca="1">IFERROR(__xludf.DUMMYFUNCTION("""COMPUTED_VALUE"""),88)</f>
        <v>88</v>
      </c>
      <c r="AL107" s="19" t="str">
        <f ca="1">IFERROR(__xludf.DUMMYFUNCTION("""COMPUTED_VALUE"""),"Свириденко  Г. В.")</f>
        <v>Свириденко  Г. В.</v>
      </c>
      <c r="AM107" s="19" t="str">
        <f ca="1">IFERROR(__xludf.DUMMYFUNCTION("""COMPUTED_VALUE"""),"За")</f>
        <v>За</v>
      </c>
      <c r="AN107" s="19">
        <f ca="1">IFERROR(__xludf.DUMMYFUNCTION("""COMPUTED_VALUE"""),88)</f>
        <v>88</v>
      </c>
      <c r="AO107" s="19" t="str">
        <f ca="1">IFERROR(__xludf.DUMMYFUNCTION("""COMPUTED_VALUE"""),"Свириденко  Г. В.")</f>
        <v>Свириденко  Г. В.</v>
      </c>
      <c r="AP107" s="19" t="str">
        <f ca="1">IFERROR(__xludf.DUMMYFUNCTION("""COMPUTED_VALUE"""),"За")</f>
        <v>За</v>
      </c>
      <c r="AQ107" s="19">
        <f ca="1">IFERROR(__xludf.DUMMYFUNCTION("""COMPUTED_VALUE"""),88)</f>
        <v>88</v>
      </c>
      <c r="AR107" s="19" t="str">
        <f ca="1">IFERROR(__xludf.DUMMYFUNCTION("""COMPUTED_VALUE"""),"Свириденко  Г. В.")</f>
        <v>Свириденко  Г. В.</v>
      </c>
      <c r="AS107" s="19" t="str">
        <f ca="1">IFERROR(__xludf.DUMMYFUNCTION("""COMPUTED_VALUE"""),"За")</f>
        <v>За</v>
      </c>
      <c r="AT107" s="19">
        <f ca="1">IFERROR(__xludf.DUMMYFUNCTION("""COMPUTED_VALUE"""),88)</f>
        <v>88</v>
      </c>
      <c r="AU107" s="19" t="str">
        <f ca="1">IFERROR(__xludf.DUMMYFUNCTION("""COMPUTED_VALUE"""),"Свириденко  Г. В.")</f>
        <v>Свириденко  Г. В.</v>
      </c>
      <c r="AV107" s="19" t="str">
        <f ca="1">IFERROR(__xludf.DUMMYFUNCTION("""COMPUTED_VALUE"""),"За")</f>
        <v>За</v>
      </c>
      <c r="AW107" s="19">
        <f ca="1">IFERROR(__xludf.DUMMYFUNCTION("""COMPUTED_VALUE"""),88)</f>
        <v>88</v>
      </c>
      <c r="AX107" s="19" t="str">
        <f ca="1">IFERROR(__xludf.DUMMYFUNCTION("""COMPUTED_VALUE"""),"Свириденко  Г. В.")</f>
        <v>Свириденко  Г. В.</v>
      </c>
      <c r="AY107" s="19" t="str">
        <f ca="1">IFERROR(__xludf.DUMMYFUNCTION("""COMPUTED_VALUE"""),"За")</f>
        <v>За</v>
      </c>
      <c r="AZ107" s="19">
        <f ca="1">IFERROR(__xludf.DUMMYFUNCTION("""COMPUTED_VALUE"""),88)</f>
        <v>88</v>
      </c>
      <c r="BA107" s="19" t="str">
        <f ca="1">IFERROR(__xludf.DUMMYFUNCTION("""COMPUTED_VALUE"""),"Свириденко  Г. В.")</f>
        <v>Свириденко  Г. В.</v>
      </c>
      <c r="BB107" s="19" t="str">
        <f ca="1">IFERROR(__xludf.DUMMYFUNCTION("""COMPUTED_VALUE"""),"За")</f>
        <v>За</v>
      </c>
      <c r="BC107" s="19">
        <f ca="1">IFERROR(__xludf.DUMMYFUNCTION("""COMPUTED_VALUE"""),88)</f>
        <v>88</v>
      </c>
      <c r="BD107" s="19" t="str">
        <f ca="1">IFERROR(__xludf.DUMMYFUNCTION("""COMPUTED_VALUE"""),"Свириденко  Г. В.")</f>
        <v>Свириденко  Г. В.</v>
      </c>
      <c r="BE107" s="19" t="str">
        <f ca="1">IFERROR(__xludf.DUMMYFUNCTION("""COMPUTED_VALUE"""),"За")</f>
        <v>За</v>
      </c>
      <c r="BF107" s="19">
        <f ca="1">IFERROR(__xludf.DUMMYFUNCTION("""COMPUTED_VALUE"""),88)</f>
        <v>88</v>
      </c>
      <c r="BG107" s="19" t="str">
        <f ca="1">IFERROR(__xludf.DUMMYFUNCTION("""COMPUTED_VALUE"""),"Свириденко  Г. В.")</f>
        <v>Свириденко  Г. В.</v>
      </c>
      <c r="BH107" s="19" t="str">
        <f ca="1">IFERROR(__xludf.DUMMYFUNCTION("""COMPUTED_VALUE"""),"За")</f>
        <v>За</v>
      </c>
      <c r="BI107" s="19">
        <f ca="1">IFERROR(__xludf.DUMMYFUNCTION("""COMPUTED_VALUE"""),88)</f>
        <v>88</v>
      </c>
      <c r="BJ107" s="19" t="str">
        <f ca="1">IFERROR(__xludf.DUMMYFUNCTION("""COMPUTED_VALUE"""),"Свириденко  Г. В.")</f>
        <v>Свириденко  Г. В.</v>
      </c>
      <c r="BK107" s="19" t="str">
        <f ca="1">IFERROR(__xludf.DUMMYFUNCTION("""COMPUTED_VALUE"""),"...")</f>
        <v>...</v>
      </c>
      <c r="BL107" s="19">
        <f ca="1">IFERROR(__xludf.DUMMYFUNCTION("""COMPUTED_VALUE"""),88)</f>
        <v>88</v>
      </c>
      <c r="BM107" s="19" t="str">
        <f ca="1">IFERROR(__xludf.DUMMYFUNCTION("""COMPUTED_VALUE"""),"Свириденко  Г. В.")</f>
        <v>Свириденко  Г. В.</v>
      </c>
      <c r="BN107" s="19" t="str">
        <f ca="1">IFERROR(__xludf.DUMMYFUNCTION("""COMPUTED_VALUE"""),"...")</f>
        <v>...</v>
      </c>
      <c r="BO107" s="19">
        <f ca="1">IFERROR(__xludf.DUMMYFUNCTION("""COMPUTED_VALUE"""),88)</f>
        <v>88</v>
      </c>
      <c r="BP107" s="19" t="str">
        <f ca="1">IFERROR(__xludf.DUMMYFUNCTION("""COMPUTED_VALUE"""),"Свириденко  Г. В.")</f>
        <v>Свириденко  Г. В.</v>
      </c>
      <c r="BQ107" s="19" t="str">
        <f ca="1">IFERROR(__xludf.DUMMYFUNCTION("""COMPUTED_VALUE"""),"...")</f>
        <v>...</v>
      </c>
      <c r="BR107" s="19">
        <f ca="1">IFERROR(__xludf.DUMMYFUNCTION("""COMPUTED_VALUE"""),88)</f>
        <v>88</v>
      </c>
      <c r="BS107" s="19" t="str">
        <f ca="1">IFERROR(__xludf.DUMMYFUNCTION("""COMPUTED_VALUE"""),"Свириденко  Г. В.")</f>
        <v>Свириденко  Г. В.</v>
      </c>
      <c r="BT107" s="19" t="str">
        <f ca="1">IFERROR(__xludf.DUMMYFUNCTION("""COMPUTED_VALUE"""),"За")</f>
        <v>За</v>
      </c>
      <c r="BU107" s="19">
        <f ca="1">IFERROR(__xludf.DUMMYFUNCTION("""COMPUTED_VALUE"""),88)</f>
        <v>88</v>
      </c>
      <c r="BV107" s="19" t="str">
        <f ca="1">IFERROR(__xludf.DUMMYFUNCTION("""COMPUTED_VALUE"""),"Свириденко  Г. В.")</f>
        <v>Свириденко  Г. В.</v>
      </c>
      <c r="BW107" s="19" t="str">
        <f ca="1">IFERROR(__xludf.DUMMYFUNCTION("""COMPUTED_VALUE"""),"За")</f>
        <v>За</v>
      </c>
      <c r="BX107" s="19">
        <f ca="1">IFERROR(__xludf.DUMMYFUNCTION("""COMPUTED_VALUE"""),88)</f>
        <v>88</v>
      </c>
      <c r="BY107" s="19" t="str">
        <f ca="1">IFERROR(__xludf.DUMMYFUNCTION("""COMPUTED_VALUE"""),"Свириденко  Г. В.")</f>
        <v>Свириденко  Г. В.</v>
      </c>
      <c r="BZ107" s="19" t="str">
        <f ca="1">IFERROR(__xludf.DUMMYFUNCTION("""COMPUTED_VALUE"""),"За")</f>
        <v>За</v>
      </c>
      <c r="CA107" s="19">
        <f ca="1">IFERROR(__xludf.DUMMYFUNCTION("""COMPUTED_VALUE"""),88)</f>
        <v>88</v>
      </c>
      <c r="CB107" s="19" t="str">
        <f ca="1">IFERROR(__xludf.DUMMYFUNCTION("""COMPUTED_VALUE"""),"Свириденко  Г. В.")</f>
        <v>Свириденко  Г. В.</v>
      </c>
      <c r="CC107" s="19" t="str">
        <f ca="1">IFERROR(__xludf.DUMMYFUNCTION("""COMPUTED_VALUE"""),"За")</f>
        <v>За</v>
      </c>
      <c r="CD107" s="19">
        <f ca="1">IFERROR(__xludf.DUMMYFUNCTION("""COMPUTED_VALUE"""),88)</f>
        <v>88</v>
      </c>
      <c r="CE107" s="19" t="str">
        <f ca="1">IFERROR(__xludf.DUMMYFUNCTION("""COMPUTED_VALUE"""),"Свириденко  Г. В.")</f>
        <v>Свириденко  Г. В.</v>
      </c>
      <c r="CF107" s="19" t="str">
        <f ca="1">IFERROR(__xludf.DUMMYFUNCTION("""COMPUTED_VALUE"""),"За")</f>
        <v>За</v>
      </c>
      <c r="CG107" s="19">
        <f ca="1">IFERROR(__xludf.DUMMYFUNCTION("""COMPUTED_VALUE"""),88)</f>
        <v>88</v>
      </c>
      <c r="CH107" s="19" t="str">
        <f ca="1">IFERROR(__xludf.DUMMYFUNCTION("""COMPUTED_VALUE"""),"Свириденко  Г. В.")</f>
        <v>Свириденко  Г. В.</v>
      </c>
      <c r="CI107" s="19" t="str">
        <f ca="1">IFERROR(__xludf.DUMMYFUNCTION("""COMPUTED_VALUE"""),"За")</f>
        <v>За</v>
      </c>
      <c r="CJ107" s="19">
        <f ca="1">IFERROR(__xludf.DUMMYFUNCTION("""COMPUTED_VALUE"""),88)</f>
        <v>88</v>
      </c>
      <c r="CK107" s="19" t="str">
        <f ca="1">IFERROR(__xludf.DUMMYFUNCTION("""COMPUTED_VALUE"""),"Свириденко  Г. В.")</f>
        <v>Свириденко  Г. В.</v>
      </c>
      <c r="CL107" s="19" t="str">
        <f ca="1">IFERROR(__xludf.DUMMYFUNCTION("""COMPUTED_VALUE"""),"За")</f>
        <v>За</v>
      </c>
      <c r="CM107" s="19">
        <f ca="1">IFERROR(__xludf.DUMMYFUNCTION("""COMPUTED_VALUE"""),88)</f>
        <v>88</v>
      </c>
      <c r="CN107" s="19" t="str">
        <f ca="1">IFERROR(__xludf.DUMMYFUNCTION("""COMPUTED_VALUE"""),"Свириденко  Г. В.")</f>
        <v>Свириденко  Г. В.</v>
      </c>
      <c r="CO107" s="19" t="str">
        <f ca="1">IFERROR(__xludf.DUMMYFUNCTION("""COMPUTED_VALUE"""),"Не голосував")</f>
        <v>Не голосував</v>
      </c>
      <c r="CP107" s="19">
        <f ca="1">IFERROR(__xludf.DUMMYFUNCTION("""COMPUTED_VALUE"""),88)</f>
        <v>88</v>
      </c>
      <c r="CQ107" s="19" t="str">
        <f ca="1">IFERROR(__xludf.DUMMYFUNCTION("""COMPUTED_VALUE"""),"Свириденко  Г. В.")</f>
        <v>Свириденко  Г. В.</v>
      </c>
      <c r="CR107" s="19" t="str">
        <f ca="1">IFERROR(__xludf.DUMMYFUNCTION("""COMPUTED_VALUE"""),"За")</f>
        <v>За</v>
      </c>
      <c r="CS107" s="19">
        <f ca="1">IFERROR(__xludf.DUMMYFUNCTION("""COMPUTED_VALUE"""),88)</f>
        <v>88</v>
      </c>
      <c r="CT107" s="19" t="str">
        <f ca="1">IFERROR(__xludf.DUMMYFUNCTION("""COMPUTED_VALUE"""),"Свириденко  Г. В.")</f>
        <v>Свириденко  Г. В.</v>
      </c>
      <c r="CU107" s="19" t="str">
        <f ca="1">IFERROR(__xludf.DUMMYFUNCTION("""COMPUTED_VALUE"""),"За")</f>
        <v>За</v>
      </c>
      <c r="CV107" s="19">
        <f ca="1">IFERROR(__xludf.DUMMYFUNCTION("""COMPUTED_VALUE"""),88)</f>
        <v>88</v>
      </c>
      <c r="CW107" s="19" t="str">
        <f ca="1">IFERROR(__xludf.DUMMYFUNCTION("""COMPUTED_VALUE"""),"Свириденко  Г. В.")</f>
        <v>Свириденко  Г. В.</v>
      </c>
      <c r="CX107" s="19" t="str">
        <f ca="1">IFERROR(__xludf.DUMMYFUNCTION("""COMPUTED_VALUE"""),"За")</f>
        <v>За</v>
      </c>
      <c r="CY107" s="19">
        <f ca="1">IFERROR(__xludf.DUMMYFUNCTION("""COMPUTED_VALUE"""),88)</f>
        <v>88</v>
      </c>
      <c r="CZ107" s="19" t="str">
        <f ca="1">IFERROR(__xludf.DUMMYFUNCTION("""COMPUTED_VALUE"""),"Свириденко  Г. В.")</f>
        <v>Свириденко  Г. В.</v>
      </c>
      <c r="DA107" s="19" t="str">
        <f ca="1">IFERROR(__xludf.DUMMYFUNCTION("""COMPUTED_VALUE"""),"За")</f>
        <v>За</v>
      </c>
      <c r="DB107" s="19">
        <f ca="1">IFERROR(__xludf.DUMMYFUNCTION("""COMPUTED_VALUE"""),88)</f>
        <v>88</v>
      </c>
      <c r="DC107" s="19" t="str">
        <f ca="1">IFERROR(__xludf.DUMMYFUNCTION("""COMPUTED_VALUE"""),"Свириденко  Г. В.")</f>
        <v>Свириденко  Г. В.</v>
      </c>
      <c r="DD107" s="19" t="str">
        <f ca="1">IFERROR(__xludf.DUMMYFUNCTION("""COMPUTED_VALUE"""),"...")</f>
        <v>...</v>
      </c>
      <c r="DE107" s="19">
        <f ca="1">IFERROR(__xludf.DUMMYFUNCTION("""COMPUTED_VALUE"""),88)</f>
        <v>88</v>
      </c>
      <c r="DF107" s="19" t="str">
        <f ca="1">IFERROR(__xludf.DUMMYFUNCTION("""COMPUTED_VALUE"""),"Свириденко  Г. В.")</f>
        <v>Свириденко  Г. В.</v>
      </c>
      <c r="DG107" s="19" t="str">
        <f ca="1">IFERROR(__xludf.DUMMYFUNCTION("""COMPUTED_VALUE"""),"...")</f>
        <v>...</v>
      </c>
      <c r="DH107" s="19">
        <f ca="1">IFERROR(__xludf.DUMMYFUNCTION("""COMPUTED_VALUE"""),88)</f>
        <v>88</v>
      </c>
      <c r="DI107" s="19" t="str">
        <f ca="1">IFERROR(__xludf.DUMMYFUNCTION("""COMPUTED_VALUE"""),"Свириденко  Г. В.")</f>
        <v>Свириденко  Г. В.</v>
      </c>
      <c r="DJ107" s="19" t="str">
        <f ca="1">IFERROR(__xludf.DUMMYFUNCTION("""COMPUTED_VALUE"""),"...")</f>
        <v>...</v>
      </c>
      <c r="DK107" s="19">
        <f ca="1">IFERROR(__xludf.DUMMYFUNCTION("""COMPUTED_VALUE"""),88)</f>
        <v>88</v>
      </c>
      <c r="DL107" s="19" t="str">
        <f ca="1">IFERROR(__xludf.DUMMYFUNCTION("""COMPUTED_VALUE"""),"Свириденко  Г. В.")</f>
        <v>Свириденко  Г. В.</v>
      </c>
      <c r="DM107" s="19" t="str">
        <f ca="1">IFERROR(__xludf.DUMMYFUNCTION("""COMPUTED_VALUE"""),"...")</f>
        <v>...</v>
      </c>
      <c r="DN107" s="19">
        <f ca="1">IFERROR(__xludf.DUMMYFUNCTION("""COMPUTED_VALUE"""),88)</f>
        <v>88</v>
      </c>
      <c r="DO107" s="19" t="str">
        <f ca="1">IFERROR(__xludf.DUMMYFUNCTION("""COMPUTED_VALUE"""),"Свириденко  Г. В.")</f>
        <v>Свириденко  Г. В.</v>
      </c>
      <c r="DP107" s="19" t="str">
        <f ca="1">IFERROR(__xludf.DUMMYFUNCTION("""COMPUTED_VALUE"""),"...")</f>
        <v>...</v>
      </c>
      <c r="DQ107" s="19">
        <f ca="1">IFERROR(__xludf.DUMMYFUNCTION("""COMPUTED_VALUE"""),88)</f>
        <v>88</v>
      </c>
      <c r="DR107" s="19" t="str">
        <f ca="1">IFERROR(__xludf.DUMMYFUNCTION("""COMPUTED_VALUE"""),"Свириденко  Г. В.")</f>
        <v>Свириденко  Г. В.</v>
      </c>
      <c r="DS107" s="19" t="str">
        <f ca="1">IFERROR(__xludf.DUMMYFUNCTION("""COMPUTED_VALUE"""),"...")</f>
        <v>...</v>
      </c>
      <c r="DT107" s="19">
        <f ca="1">IFERROR(__xludf.DUMMYFUNCTION("""COMPUTED_VALUE"""),88)</f>
        <v>88</v>
      </c>
      <c r="DU107" s="19" t="str">
        <f ca="1">IFERROR(__xludf.DUMMYFUNCTION("""COMPUTED_VALUE"""),"Свириденко  Г. В.")</f>
        <v>Свириденко  Г. В.</v>
      </c>
      <c r="DV107" s="19" t="str">
        <f ca="1">IFERROR(__xludf.DUMMYFUNCTION("""COMPUTED_VALUE"""),"...")</f>
        <v>...</v>
      </c>
      <c r="DW107" s="19">
        <f ca="1">IFERROR(__xludf.DUMMYFUNCTION("""COMPUTED_VALUE"""),88)</f>
        <v>88</v>
      </c>
      <c r="DX107" s="19" t="str">
        <f ca="1">IFERROR(__xludf.DUMMYFUNCTION("""COMPUTED_VALUE"""),"Свириденко  Г. В.")</f>
        <v>Свириденко  Г. В.</v>
      </c>
      <c r="DY107" s="19" t="str">
        <f ca="1">IFERROR(__xludf.DUMMYFUNCTION("""COMPUTED_VALUE"""),"...")</f>
        <v>...</v>
      </c>
      <c r="DZ107" s="19">
        <f ca="1">IFERROR(__xludf.DUMMYFUNCTION("""COMPUTED_VALUE"""),88)</f>
        <v>88</v>
      </c>
      <c r="EA107" s="19" t="str">
        <f ca="1">IFERROR(__xludf.DUMMYFUNCTION("""COMPUTED_VALUE"""),"Свириденко  Г. В.")</f>
        <v>Свириденко  Г. В.</v>
      </c>
      <c r="EB107" s="19" t="str">
        <f ca="1">IFERROR(__xludf.DUMMYFUNCTION("""COMPUTED_VALUE"""),"...")</f>
        <v>...</v>
      </c>
      <c r="EC107" s="19">
        <f ca="1">IFERROR(__xludf.DUMMYFUNCTION("""COMPUTED_VALUE"""),88)</f>
        <v>88</v>
      </c>
      <c r="ED107" s="19" t="str">
        <f ca="1">IFERROR(__xludf.DUMMYFUNCTION("""COMPUTED_VALUE"""),"Свириденко  Г. В.")</f>
        <v>Свириденко  Г. В.</v>
      </c>
      <c r="EE107" s="19" t="str">
        <f ca="1">IFERROR(__xludf.DUMMYFUNCTION("""COMPUTED_VALUE"""),"...")</f>
        <v>...</v>
      </c>
      <c r="EF107" s="19">
        <f ca="1">IFERROR(__xludf.DUMMYFUNCTION("""COMPUTED_VALUE"""),88)</f>
        <v>88</v>
      </c>
      <c r="EG107" s="19" t="str">
        <f ca="1">IFERROR(__xludf.DUMMYFUNCTION("""COMPUTED_VALUE"""),"Свириденко  Г. В.")</f>
        <v>Свириденко  Г. В.</v>
      </c>
      <c r="EH107" s="19" t="str">
        <f ca="1">IFERROR(__xludf.DUMMYFUNCTION("""COMPUTED_VALUE"""),"...")</f>
        <v>...</v>
      </c>
      <c r="EI107" s="19">
        <f ca="1">IFERROR(__xludf.DUMMYFUNCTION("""COMPUTED_VALUE"""),88)</f>
        <v>88</v>
      </c>
      <c r="EJ107" s="19" t="str">
        <f ca="1">IFERROR(__xludf.DUMMYFUNCTION("""COMPUTED_VALUE"""),"Свириденко  Г. В.")</f>
        <v>Свириденко  Г. В.</v>
      </c>
      <c r="EK107" s="19" t="str">
        <f ca="1">IFERROR(__xludf.DUMMYFUNCTION("""COMPUTED_VALUE"""),"...")</f>
        <v>...</v>
      </c>
      <c r="EL107" s="19">
        <f ca="1">IFERROR(__xludf.DUMMYFUNCTION("""COMPUTED_VALUE"""),88)</f>
        <v>88</v>
      </c>
      <c r="EM107" s="19" t="str">
        <f ca="1">IFERROR(__xludf.DUMMYFUNCTION("""COMPUTED_VALUE"""),"Свириденко  Г. В.")</f>
        <v>Свириденко  Г. В.</v>
      </c>
      <c r="EN107" s="19" t="str">
        <f ca="1">IFERROR(__xludf.DUMMYFUNCTION("""COMPUTED_VALUE"""),"...")</f>
        <v>...</v>
      </c>
      <c r="EO107" s="19">
        <f ca="1">IFERROR(__xludf.DUMMYFUNCTION("""COMPUTED_VALUE"""),88)</f>
        <v>88</v>
      </c>
      <c r="EP107" s="19" t="str">
        <f ca="1">IFERROR(__xludf.DUMMYFUNCTION("""COMPUTED_VALUE"""),"Свириденко  Г. В.")</f>
        <v>Свириденко  Г. В.</v>
      </c>
      <c r="EQ107" s="19" t="str">
        <f ca="1">IFERROR(__xludf.DUMMYFUNCTION("""COMPUTED_VALUE"""),"...")</f>
        <v>...</v>
      </c>
      <c r="ER107" s="19">
        <f ca="1">IFERROR(__xludf.DUMMYFUNCTION("""COMPUTED_VALUE"""),88)</f>
        <v>88</v>
      </c>
      <c r="ES107" s="19" t="str">
        <f ca="1">IFERROR(__xludf.DUMMYFUNCTION("""COMPUTED_VALUE"""),"Свириденко  Г. В.")</f>
        <v>Свириденко  Г. В.</v>
      </c>
      <c r="ET107" s="19" t="str">
        <f ca="1">IFERROR(__xludf.DUMMYFUNCTION("""COMPUTED_VALUE"""),"...")</f>
        <v>...</v>
      </c>
      <c r="EU107" s="19">
        <f ca="1">IFERROR(__xludf.DUMMYFUNCTION("""COMPUTED_VALUE"""),88)</f>
        <v>88</v>
      </c>
      <c r="EV107" s="19" t="str">
        <f ca="1">IFERROR(__xludf.DUMMYFUNCTION("""COMPUTED_VALUE"""),"Свириденко  Г. В.")</f>
        <v>Свириденко  Г. В.</v>
      </c>
      <c r="EW107" s="19" t="str">
        <f ca="1">IFERROR(__xludf.DUMMYFUNCTION("""COMPUTED_VALUE"""),"...")</f>
        <v>...</v>
      </c>
      <c r="EX107" s="19">
        <f ca="1">IFERROR(__xludf.DUMMYFUNCTION("""COMPUTED_VALUE"""),88)</f>
        <v>88</v>
      </c>
      <c r="EY107" s="19" t="str">
        <f ca="1">IFERROR(__xludf.DUMMYFUNCTION("""COMPUTED_VALUE"""),"Свириденко  Г. В.")</f>
        <v>Свириденко  Г. В.</v>
      </c>
      <c r="EZ107" s="19" t="str">
        <f ca="1">IFERROR(__xludf.DUMMYFUNCTION("""COMPUTED_VALUE"""),"...")</f>
        <v>...</v>
      </c>
      <c r="FA107" s="19">
        <f ca="1">IFERROR(__xludf.DUMMYFUNCTION("""COMPUTED_VALUE"""),88)</f>
        <v>88</v>
      </c>
      <c r="FB107" s="19" t="str">
        <f ca="1">IFERROR(__xludf.DUMMYFUNCTION("""COMPUTED_VALUE"""),"Свириденко  Г. В.")</f>
        <v>Свириденко  Г. В.</v>
      </c>
      <c r="FC107" s="19" t="str">
        <f ca="1">IFERROR(__xludf.DUMMYFUNCTION("""COMPUTED_VALUE"""),"...")</f>
        <v>...</v>
      </c>
      <c r="FD107" s="19">
        <f ca="1">IFERROR(__xludf.DUMMYFUNCTION("""COMPUTED_VALUE"""),88)</f>
        <v>88</v>
      </c>
      <c r="FE107" s="19" t="str">
        <f ca="1">IFERROR(__xludf.DUMMYFUNCTION("""COMPUTED_VALUE"""),"Свириденко  Г. В.")</f>
        <v>Свириденко  Г. В.</v>
      </c>
      <c r="FF107" s="19" t="str">
        <f ca="1">IFERROR(__xludf.DUMMYFUNCTION("""COMPUTED_VALUE"""),"За")</f>
        <v>За</v>
      </c>
      <c r="FG107" s="19">
        <f ca="1">IFERROR(__xludf.DUMMYFUNCTION("""COMPUTED_VALUE"""),88)</f>
        <v>88</v>
      </c>
      <c r="FH107" s="19" t="str">
        <f ca="1">IFERROR(__xludf.DUMMYFUNCTION("""COMPUTED_VALUE"""),"Свириденко  Г. В.")</f>
        <v>Свириденко  Г. В.</v>
      </c>
      <c r="FI107" s="19" t="str">
        <f ca="1">IFERROR(__xludf.DUMMYFUNCTION("""COMPUTED_VALUE"""),"За")</f>
        <v>За</v>
      </c>
      <c r="FJ107" s="19">
        <f ca="1">IFERROR(__xludf.DUMMYFUNCTION("""COMPUTED_VALUE"""),88)</f>
        <v>88</v>
      </c>
      <c r="FK107" s="19" t="str">
        <f ca="1">IFERROR(__xludf.DUMMYFUNCTION("""COMPUTED_VALUE"""),"Свириденко  Г. В.")</f>
        <v>Свириденко  Г. В.</v>
      </c>
      <c r="FL107" s="19" t="str">
        <f ca="1">IFERROR(__xludf.DUMMYFUNCTION("""COMPUTED_VALUE"""),"За")</f>
        <v>За</v>
      </c>
      <c r="FM107" s="19">
        <f ca="1">IFERROR(__xludf.DUMMYFUNCTION("""COMPUTED_VALUE"""),88)</f>
        <v>88</v>
      </c>
      <c r="FN107" s="19" t="str">
        <f ca="1">IFERROR(__xludf.DUMMYFUNCTION("""COMPUTED_VALUE"""),"Свириденко  Г. В.")</f>
        <v>Свириденко  Г. В.</v>
      </c>
      <c r="FO107" s="19" t="str">
        <f ca="1">IFERROR(__xludf.DUMMYFUNCTION("""COMPUTED_VALUE"""),"За")</f>
        <v>За</v>
      </c>
      <c r="FP107" s="19">
        <f ca="1">IFERROR(__xludf.DUMMYFUNCTION("""COMPUTED_VALUE"""),88)</f>
        <v>88</v>
      </c>
      <c r="FQ107" s="19" t="str">
        <f ca="1">IFERROR(__xludf.DUMMYFUNCTION("""COMPUTED_VALUE"""),"Свириденко  Г. В.")</f>
        <v>Свириденко  Г. В.</v>
      </c>
      <c r="FR107" s="19" t="str">
        <f ca="1">IFERROR(__xludf.DUMMYFUNCTION("""COMPUTED_VALUE"""),"Не голосував")</f>
        <v>Не голосував</v>
      </c>
      <c r="FS107" s="19">
        <f ca="1">IFERROR(__xludf.DUMMYFUNCTION("""COMPUTED_VALUE"""),88)</f>
        <v>88</v>
      </c>
      <c r="FT107" s="19" t="str">
        <f ca="1">IFERROR(__xludf.DUMMYFUNCTION("""COMPUTED_VALUE"""),"Свириденко  Г. В.")</f>
        <v>Свириденко  Г. В.</v>
      </c>
      <c r="FU107" s="19" t="str">
        <f ca="1">IFERROR(__xludf.DUMMYFUNCTION("""COMPUTED_VALUE"""),"...")</f>
        <v>...</v>
      </c>
      <c r="FV107" s="19">
        <f ca="1">IFERROR(__xludf.DUMMYFUNCTION("""COMPUTED_VALUE"""),88)</f>
        <v>88</v>
      </c>
      <c r="FW107" s="19" t="str">
        <f ca="1">IFERROR(__xludf.DUMMYFUNCTION("""COMPUTED_VALUE"""),"Свириденко  Г. В.")</f>
        <v>Свириденко  Г. В.</v>
      </c>
      <c r="FX107" s="19" t="str">
        <f ca="1">IFERROR(__xludf.DUMMYFUNCTION("""COMPUTED_VALUE"""),"За")</f>
        <v>За</v>
      </c>
      <c r="FY107" s="19">
        <f ca="1">IFERROR(__xludf.DUMMYFUNCTION("""COMPUTED_VALUE"""),88)</f>
        <v>88</v>
      </c>
      <c r="FZ107" s="19" t="str">
        <f ca="1">IFERROR(__xludf.DUMMYFUNCTION("""COMPUTED_VALUE"""),"Свириденко  Г. В.")</f>
        <v>Свириденко  Г. В.</v>
      </c>
      <c r="GA107" s="19" t="str">
        <f ca="1">IFERROR(__xludf.DUMMYFUNCTION("""COMPUTED_VALUE"""),"За")</f>
        <v>За</v>
      </c>
      <c r="GB107" s="19">
        <f ca="1">IFERROR(__xludf.DUMMYFUNCTION("""COMPUTED_VALUE"""),88)</f>
        <v>88</v>
      </c>
      <c r="GC107" s="19" t="str">
        <f ca="1">IFERROR(__xludf.DUMMYFUNCTION("""COMPUTED_VALUE"""),"Свириденко  Г. В.")</f>
        <v>Свириденко  Г. В.</v>
      </c>
      <c r="GD107" s="19" t="str">
        <f ca="1">IFERROR(__xludf.DUMMYFUNCTION("""COMPUTED_VALUE"""),"За")</f>
        <v>За</v>
      </c>
      <c r="GE107" s="19">
        <f ca="1">IFERROR(__xludf.DUMMYFUNCTION("""COMPUTED_VALUE"""),88)</f>
        <v>88</v>
      </c>
      <c r="GF107" s="19" t="str">
        <f ca="1">IFERROR(__xludf.DUMMYFUNCTION("""COMPUTED_VALUE"""),"Свириденко  Г. В.")</f>
        <v>Свириденко  Г. В.</v>
      </c>
      <c r="GG107" s="19" t="str">
        <f ca="1">IFERROR(__xludf.DUMMYFUNCTION("""COMPUTED_VALUE"""),"За")</f>
        <v>За</v>
      </c>
      <c r="GH107" s="19">
        <f ca="1">IFERROR(__xludf.DUMMYFUNCTION("""COMPUTED_VALUE"""),88)</f>
        <v>88</v>
      </c>
      <c r="GI107" s="19" t="str">
        <f ca="1">IFERROR(__xludf.DUMMYFUNCTION("""COMPUTED_VALUE"""),"Свириденко  Г. В.")</f>
        <v>Свириденко  Г. В.</v>
      </c>
      <c r="GJ107" s="19" t="str">
        <f ca="1">IFERROR(__xludf.DUMMYFUNCTION("""COMPUTED_VALUE"""),"За")</f>
        <v>За</v>
      </c>
      <c r="GK107" s="19">
        <f ca="1">IFERROR(__xludf.DUMMYFUNCTION("""COMPUTED_VALUE"""),88)</f>
        <v>88</v>
      </c>
      <c r="GL107" s="19" t="str">
        <f ca="1">IFERROR(__xludf.DUMMYFUNCTION("""COMPUTED_VALUE"""),"Свириденко  Г. В.")</f>
        <v>Свириденко  Г. В.</v>
      </c>
      <c r="GM107" s="19" t="str">
        <f ca="1">IFERROR(__xludf.DUMMYFUNCTION("""COMPUTED_VALUE"""),"За")</f>
        <v>За</v>
      </c>
      <c r="GN107" s="19">
        <f ca="1">IFERROR(__xludf.DUMMYFUNCTION("""COMPUTED_VALUE"""),88)</f>
        <v>88</v>
      </c>
      <c r="GO107" s="19" t="str">
        <f ca="1">IFERROR(__xludf.DUMMYFUNCTION("""COMPUTED_VALUE"""),"Свириденко  Г. В.")</f>
        <v>Свириденко  Г. В.</v>
      </c>
      <c r="GP107" s="19" t="str">
        <f ca="1">IFERROR(__xludf.DUMMYFUNCTION("""COMPUTED_VALUE"""),"Не голосував")</f>
        <v>Не голосував</v>
      </c>
      <c r="GQ107" s="19">
        <f ca="1">IFERROR(__xludf.DUMMYFUNCTION("""COMPUTED_VALUE"""),88)</f>
        <v>88</v>
      </c>
      <c r="GR107" s="19" t="str">
        <f ca="1">IFERROR(__xludf.DUMMYFUNCTION("""COMPUTED_VALUE"""),"Свириденко  Г. В.")</f>
        <v>Свириденко  Г. В.</v>
      </c>
      <c r="GS107" s="19" t="str">
        <f ca="1">IFERROR(__xludf.DUMMYFUNCTION("""COMPUTED_VALUE"""),"За")</f>
        <v>За</v>
      </c>
      <c r="GT107" s="19">
        <f ca="1">IFERROR(__xludf.DUMMYFUNCTION("""COMPUTED_VALUE"""),88)</f>
        <v>88</v>
      </c>
      <c r="GU107" s="19" t="str">
        <f ca="1">IFERROR(__xludf.DUMMYFUNCTION("""COMPUTED_VALUE"""),"Свириденко  Г. В.")</f>
        <v>Свириденко  Г. В.</v>
      </c>
      <c r="GV107" s="19" t="str">
        <f ca="1">IFERROR(__xludf.DUMMYFUNCTION("""COMPUTED_VALUE"""),"Не голосував")</f>
        <v>Не голосував</v>
      </c>
      <c r="GW107" s="19">
        <f ca="1">IFERROR(__xludf.DUMMYFUNCTION("""COMPUTED_VALUE"""),88)</f>
        <v>88</v>
      </c>
      <c r="GX107" s="19" t="str">
        <f ca="1">IFERROR(__xludf.DUMMYFUNCTION("""COMPUTED_VALUE"""),"Свириденко  Г. В.")</f>
        <v>Свириденко  Г. В.</v>
      </c>
      <c r="GY107" s="19" t="str">
        <f ca="1">IFERROR(__xludf.DUMMYFUNCTION("""COMPUTED_VALUE"""),"За")</f>
        <v>За</v>
      </c>
      <c r="GZ107" s="19">
        <f ca="1">IFERROR(__xludf.DUMMYFUNCTION("""COMPUTED_VALUE"""),88)</f>
        <v>88</v>
      </c>
      <c r="HA107" s="19" t="str">
        <f ca="1">IFERROR(__xludf.DUMMYFUNCTION("""COMPUTED_VALUE"""),"Свириденко  Г. В.")</f>
        <v>Свириденко  Г. В.</v>
      </c>
      <c r="HB107" s="19" t="str">
        <f ca="1">IFERROR(__xludf.DUMMYFUNCTION("""COMPUTED_VALUE"""),"За")</f>
        <v>За</v>
      </c>
      <c r="HC107" s="19">
        <f ca="1">IFERROR(__xludf.DUMMYFUNCTION("""COMPUTED_VALUE"""),88)</f>
        <v>88</v>
      </c>
      <c r="HD107" s="19" t="str">
        <f ca="1">IFERROR(__xludf.DUMMYFUNCTION("""COMPUTED_VALUE"""),"Свириденко  Г. В.")</f>
        <v>Свириденко  Г. В.</v>
      </c>
      <c r="HE107" s="19" t="str">
        <f ca="1">IFERROR(__xludf.DUMMYFUNCTION("""COMPUTED_VALUE"""),"За")</f>
        <v>За</v>
      </c>
      <c r="HF107" s="19">
        <f ca="1">IFERROR(__xludf.DUMMYFUNCTION("""COMPUTED_VALUE"""),88)</f>
        <v>88</v>
      </c>
      <c r="HG107" s="19" t="str">
        <f ca="1">IFERROR(__xludf.DUMMYFUNCTION("""COMPUTED_VALUE"""),"Свириденко  Г. В.")</f>
        <v>Свириденко  Г. В.</v>
      </c>
      <c r="HH107" s="19" t="str">
        <f ca="1">IFERROR(__xludf.DUMMYFUNCTION("""COMPUTED_VALUE"""),"За")</f>
        <v>За</v>
      </c>
      <c r="HI107" s="19">
        <f ca="1">IFERROR(__xludf.DUMMYFUNCTION("""COMPUTED_VALUE"""),88)</f>
        <v>88</v>
      </c>
      <c r="HJ107" s="19" t="str">
        <f ca="1">IFERROR(__xludf.DUMMYFUNCTION("""COMPUTED_VALUE"""),"Свириденко  Г. В.")</f>
        <v>Свириденко  Г. В.</v>
      </c>
      <c r="HK107" s="19" t="str">
        <f ca="1">IFERROR(__xludf.DUMMYFUNCTION("""COMPUTED_VALUE"""),"Не голосував")</f>
        <v>Не голосував</v>
      </c>
      <c r="HL107" s="19">
        <f ca="1">IFERROR(__xludf.DUMMYFUNCTION("""COMPUTED_VALUE"""),88)</f>
        <v>88</v>
      </c>
      <c r="HM107" s="19" t="str">
        <f ca="1">IFERROR(__xludf.DUMMYFUNCTION("""COMPUTED_VALUE"""),"Свириденко  Г. В.")</f>
        <v>Свириденко  Г. В.</v>
      </c>
      <c r="HN107" s="19" t="str">
        <f ca="1">IFERROR(__xludf.DUMMYFUNCTION("""COMPUTED_VALUE"""),"Не голосував")</f>
        <v>Не голосував</v>
      </c>
      <c r="HO107" s="19">
        <f ca="1">IFERROR(__xludf.DUMMYFUNCTION("""COMPUTED_VALUE"""),88)</f>
        <v>88</v>
      </c>
      <c r="HP107" s="19" t="str">
        <f ca="1">IFERROR(__xludf.DUMMYFUNCTION("""COMPUTED_VALUE"""),"Свириденко  Г. В.")</f>
        <v>Свириденко  Г. В.</v>
      </c>
      <c r="HQ107" s="19" t="str">
        <f ca="1">IFERROR(__xludf.DUMMYFUNCTION("""COMPUTED_VALUE"""),"...")</f>
        <v>...</v>
      </c>
      <c r="HR107" s="19">
        <f ca="1">IFERROR(__xludf.DUMMYFUNCTION("""COMPUTED_VALUE"""),88)</f>
        <v>88</v>
      </c>
      <c r="HS107" s="19" t="str">
        <f ca="1">IFERROR(__xludf.DUMMYFUNCTION("""COMPUTED_VALUE"""),"Свириденко  Г. В.")</f>
        <v>Свириденко  Г. В.</v>
      </c>
      <c r="HT107" s="19" t="str">
        <f ca="1">IFERROR(__xludf.DUMMYFUNCTION("""COMPUTED_VALUE"""),"За")</f>
        <v>За</v>
      </c>
      <c r="HU107" s="19">
        <f ca="1">IFERROR(__xludf.DUMMYFUNCTION("""COMPUTED_VALUE"""),88)</f>
        <v>88</v>
      </c>
      <c r="HV107" s="19" t="str">
        <f ca="1">IFERROR(__xludf.DUMMYFUNCTION("""COMPUTED_VALUE"""),"Свириденко  Г. В.")</f>
        <v>Свириденко  Г. В.</v>
      </c>
      <c r="HW107" s="19" t="str">
        <f ca="1">IFERROR(__xludf.DUMMYFUNCTION("""COMPUTED_VALUE"""),"За")</f>
        <v>За</v>
      </c>
      <c r="HX107" s="19">
        <f ca="1">IFERROR(__xludf.DUMMYFUNCTION("""COMPUTED_VALUE"""),88)</f>
        <v>88</v>
      </c>
      <c r="HY107" s="19" t="str">
        <f ca="1">IFERROR(__xludf.DUMMYFUNCTION("""COMPUTED_VALUE"""),"Свириденко  Г. В.")</f>
        <v>Свириденко  Г. В.</v>
      </c>
      <c r="HZ107" s="19" t="str">
        <f ca="1">IFERROR(__xludf.DUMMYFUNCTION("""COMPUTED_VALUE"""),"За")</f>
        <v>За</v>
      </c>
      <c r="IA107" s="19">
        <f ca="1">IFERROR(__xludf.DUMMYFUNCTION("""COMPUTED_VALUE"""),88)</f>
        <v>88</v>
      </c>
      <c r="IB107" s="19" t="str">
        <f ca="1">IFERROR(__xludf.DUMMYFUNCTION("""COMPUTED_VALUE"""),"Свириденко  Г. В.")</f>
        <v>Свириденко  Г. В.</v>
      </c>
      <c r="IC107" s="19" t="str">
        <f ca="1">IFERROR(__xludf.DUMMYFUNCTION("""COMPUTED_VALUE"""),"За")</f>
        <v>За</v>
      </c>
      <c r="ID107" s="19">
        <f ca="1">IFERROR(__xludf.DUMMYFUNCTION("""COMPUTED_VALUE"""),88)</f>
        <v>88</v>
      </c>
      <c r="IE107" s="19" t="str">
        <f ca="1">IFERROR(__xludf.DUMMYFUNCTION("""COMPUTED_VALUE"""),"Свириденко  Г. В.")</f>
        <v>Свириденко  Г. В.</v>
      </c>
      <c r="IF107" s="19" t="str">
        <f ca="1">IFERROR(__xludf.DUMMYFUNCTION("""COMPUTED_VALUE"""),"За")</f>
        <v>За</v>
      </c>
      <c r="IG107" s="19">
        <f ca="1">IFERROR(__xludf.DUMMYFUNCTION("""COMPUTED_VALUE"""),88)</f>
        <v>88</v>
      </c>
      <c r="IH107" s="19" t="str">
        <f ca="1">IFERROR(__xludf.DUMMYFUNCTION("""COMPUTED_VALUE"""),"Свириденко  Г. В.")</f>
        <v>Свириденко  Г. В.</v>
      </c>
      <c r="II107" s="19" t="str">
        <f ca="1">IFERROR(__xludf.DUMMYFUNCTION("""COMPUTED_VALUE"""),"За")</f>
        <v>За</v>
      </c>
      <c r="IJ107" s="19">
        <f ca="1">IFERROR(__xludf.DUMMYFUNCTION("""COMPUTED_VALUE"""),88)</f>
        <v>88</v>
      </c>
      <c r="IK107" s="19" t="str">
        <f ca="1">IFERROR(__xludf.DUMMYFUNCTION("""COMPUTED_VALUE"""),"Свириденко  Г. В.")</f>
        <v>Свириденко  Г. В.</v>
      </c>
      <c r="IL107" s="19" t="str">
        <f ca="1">IFERROR(__xludf.DUMMYFUNCTION("""COMPUTED_VALUE"""),"Не голосував")</f>
        <v>Не голосував</v>
      </c>
      <c r="IM107" s="19">
        <f ca="1">IFERROR(__xludf.DUMMYFUNCTION("""COMPUTED_VALUE"""),88)</f>
        <v>88</v>
      </c>
      <c r="IN107" s="19" t="str">
        <f ca="1">IFERROR(__xludf.DUMMYFUNCTION("""COMPUTED_VALUE"""),"Свириденко  Г. В.")</f>
        <v>Свириденко  Г. В.</v>
      </c>
      <c r="IO107" s="19" t="str">
        <f ca="1">IFERROR(__xludf.DUMMYFUNCTION("""COMPUTED_VALUE"""),"...")</f>
        <v>...</v>
      </c>
      <c r="IP107" s="19">
        <f ca="1">IFERROR(__xludf.DUMMYFUNCTION("""COMPUTED_VALUE"""),88)</f>
        <v>88</v>
      </c>
      <c r="IQ107" s="19" t="str">
        <f ca="1">IFERROR(__xludf.DUMMYFUNCTION("""COMPUTED_VALUE"""),"Свириденко  Г. В.")</f>
        <v>Свириденко  Г. В.</v>
      </c>
      <c r="IR107" s="19" t="str">
        <f ca="1">IFERROR(__xludf.DUMMYFUNCTION("""COMPUTED_VALUE"""),"За")</f>
        <v>За</v>
      </c>
      <c r="IS107" s="19">
        <f ca="1">IFERROR(__xludf.DUMMYFUNCTION("""COMPUTED_VALUE"""),88)</f>
        <v>88</v>
      </c>
      <c r="IT107" s="19" t="str">
        <f ca="1">IFERROR(__xludf.DUMMYFUNCTION("""COMPUTED_VALUE"""),"Свириденко  Г. В.")</f>
        <v>Свириденко  Г. В.</v>
      </c>
      <c r="IU107" s="19" t="str">
        <f ca="1">IFERROR(__xludf.DUMMYFUNCTION("""COMPUTED_VALUE"""),"За")</f>
        <v>За</v>
      </c>
      <c r="IV107" s="19">
        <f ca="1">IFERROR(__xludf.DUMMYFUNCTION("""COMPUTED_VALUE"""),88)</f>
        <v>88</v>
      </c>
      <c r="IW107" s="19" t="str">
        <f ca="1">IFERROR(__xludf.DUMMYFUNCTION("""COMPUTED_VALUE"""),"Свириденко  Г. В.")</f>
        <v>Свириденко  Г. В.</v>
      </c>
      <c r="IX107" s="19" t="str">
        <f ca="1">IFERROR(__xludf.DUMMYFUNCTION("""COMPUTED_VALUE"""),"За")</f>
        <v>За</v>
      </c>
      <c r="IY107" s="19">
        <f ca="1">IFERROR(__xludf.DUMMYFUNCTION("""COMPUTED_VALUE"""),88)</f>
        <v>88</v>
      </c>
      <c r="IZ107" s="19" t="str">
        <f ca="1">IFERROR(__xludf.DUMMYFUNCTION("""COMPUTED_VALUE"""),"Свириденко  Г. В.")</f>
        <v>Свириденко  Г. В.</v>
      </c>
      <c r="JA107" s="19" t="str">
        <f ca="1">IFERROR(__xludf.DUMMYFUNCTION("""COMPUTED_VALUE"""),"За")</f>
        <v>За</v>
      </c>
      <c r="JB107" s="19">
        <f ca="1">IFERROR(__xludf.DUMMYFUNCTION("""COMPUTED_VALUE"""),88)</f>
        <v>88</v>
      </c>
      <c r="JC107" s="19" t="str">
        <f ca="1">IFERROR(__xludf.DUMMYFUNCTION("""COMPUTED_VALUE"""),"Свириденко  Г. В.")</f>
        <v>Свириденко  Г. В.</v>
      </c>
      <c r="JD107" s="19" t="str">
        <f ca="1">IFERROR(__xludf.DUMMYFUNCTION("""COMPUTED_VALUE"""),"За")</f>
        <v>За</v>
      </c>
      <c r="JE107" s="19">
        <f ca="1">IFERROR(__xludf.DUMMYFUNCTION("""COMPUTED_VALUE"""),88)</f>
        <v>88</v>
      </c>
      <c r="JF107" s="19" t="str">
        <f ca="1">IFERROR(__xludf.DUMMYFUNCTION("""COMPUTED_VALUE"""),"Свириденко  Г. В.")</f>
        <v>Свириденко  Г. В.</v>
      </c>
      <c r="JG107" s="19" t="str">
        <f ca="1">IFERROR(__xludf.DUMMYFUNCTION("""COMPUTED_VALUE"""),"За")</f>
        <v>За</v>
      </c>
      <c r="JH107" s="19">
        <f ca="1">IFERROR(__xludf.DUMMYFUNCTION("""COMPUTED_VALUE"""),88)</f>
        <v>88</v>
      </c>
      <c r="JI107" s="19" t="str">
        <f ca="1">IFERROR(__xludf.DUMMYFUNCTION("""COMPUTED_VALUE"""),"Свириденко  Г. В.")</f>
        <v>Свириденко  Г. В.</v>
      </c>
      <c r="JJ107" s="19" t="str">
        <f ca="1">IFERROR(__xludf.DUMMYFUNCTION("""COMPUTED_VALUE"""),"За")</f>
        <v>За</v>
      </c>
      <c r="JK107" s="19">
        <f ca="1">IFERROR(__xludf.DUMMYFUNCTION("""COMPUTED_VALUE"""),88)</f>
        <v>88</v>
      </c>
      <c r="JL107" s="19" t="str">
        <f ca="1">IFERROR(__xludf.DUMMYFUNCTION("""COMPUTED_VALUE"""),"Свириденко  Г. В.")</f>
        <v>Свириденко  Г. В.</v>
      </c>
      <c r="JM107" s="19" t="str">
        <f ca="1">IFERROR(__xludf.DUMMYFUNCTION("""COMPUTED_VALUE"""),"За")</f>
        <v>За</v>
      </c>
      <c r="JN107" s="19">
        <f ca="1">IFERROR(__xludf.DUMMYFUNCTION("""COMPUTED_VALUE"""),88)</f>
        <v>88</v>
      </c>
      <c r="JO107" s="19" t="str">
        <f ca="1">IFERROR(__xludf.DUMMYFUNCTION("""COMPUTED_VALUE"""),"Свириденко  Г. В.")</f>
        <v>Свириденко  Г. В.</v>
      </c>
      <c r="JP107" s="19" t="str">
        <f ca="1">IFERROR(__xludf.DUMMYFUNCTION("""COMPUTED_VALUE"""),"За")</f>
        <v>За</v>
      </c>
      <c r="JQ107" s="19">
        <f ca="1">IFERROR(__xludf.DUMMYFUNCTION("""COMPUTED_VALUE"""),88)</f>
        <v>88</v>
      </c>
      <c r="JR107" s="19" t="str">
        <f ca="1">IFERROR(__xludf.DUMMYFUNCTION("""COMPUTED_VALUE"""),"Свириденко  Г. В.")</f>
        <v>Свириденко  Г. В.</v>
      </c>
      <c r="JS107" s="19" t="str">
        <f ca="1">IFERROR(__xludf.DUMMYFUNCTION("""COMPUTED_VALUE"""),"За")</f>
        <v>За</v>
      </c>
      <c r="JT107" s="19">
        <f ca="1">IFERROR(__xludf.DUMMYFUNCTION("""COMPUTED_VALUE"""),88)</f>
        <v>88</v>
      </c>
      <c r="JU107" s="19" t="str">
        <f ca="1">IFERROR(__xludf.DUMMYFUNCTION("""COMPUTED_VALUE"""),"Свириденко  Г. В.")</f>
        <v>Свириденко  Г. В.</v>
      </c>
      <c r="JV107" s="19" t="str">
        <f ca="1">IFERROR(__xludf.DUMMYFUNCTION("""COMPUTED_VALUE"""),"За")</f>
        <v>За</v>
      </c>
      <c r="JW107" s="19">
        <f ca="1">IFERROR(__xludf.DUMMYFUNCTION("""COMPUTED_VALUE"""),88)</f>
        <v>88</v>
      </c>
      <c r="JX107" s="19" t="str">
        <f ca="1">IFERROR(__xludf.DUMMYFUNCTION("""COMPUTED_VALUE"""),"Свириденко  Г. В.")</f>
        <v>Свириденко  Г. В.</v>
      </c>
      <c r="JY107" s="19" t="str">
        <f ca="1">IFERROR(__xludf.DUMMYFUNCTION("""COMPUTED_VALUE"""),"За")</f>
        <v>За</v>
      </c>
      <c r="JZ107" s="19">
        <f ca="1">IFERROR(__xludf.DUMMYFUNCTION("""COMPUTED_VALUE"""),88)</f>
        <v>88</v>
      </c>
      <c r="KA107" s="19" t="str">
        <f ca="1">IFERROR(__xludf.DUMMYFUNCTION("""COMPUTED_VALUE"""),"Свириденко  Г. В.")</f>
        <v>Свириденко  Г. В.</v>
      </c>
      <c r="KB107" s="19" t="str">
        <f ca="1">IFERROR(__xludf.DUMMYFUNCTION("""COMPUTED_VALUE"""),"За")</f>
        <v>За</v>
      </c>
      <c r="KC107" s="19">
        <f ca="1">IFERROR(__xludf.DUMMYFUNCTION("""COMPUTED_VALUE"""),88)</f>
        <v>88</v>
      </c>
      <c r="KD107" s="19" t="str">
        <f ca="1">IFERROR(__xludf.DUMMYFUNCTION("""COMPUTED_VALUE"""),"Свириденко  Г. В.")</f>
        <v>Свириденко  Г. В.</v>
      </c>
      <c r="KE107" s="19" t="str">
        <f ca="1">IFERROR(__xludf.DUMMYFUNCTION("""COMPUTED_VALUE"""),"За")</f>
        <v>За</v>
      </c>
      <c r="KF107" s="19">
        <f ca="1">IFERROR(__xludf.DUMMYFUNCTION("""COMPUTED_VALUE"""),88)</f>
        <v>88</v>
      </c>
      <c r="KG107" s="19" t="str">
        <f ca="1">IFERROR(__xludf.DUMMYFUNCTION("""COMPUTED_VALUE"""),"Свириденко  Г. В.")</f>
        <v>Свириденко  Г. В.</v>
      </c>
      <c r="KH107" s="19" t="str">
        <f ca="1">IFERROR(__xludf.DUMMYFUNCTION("""COMPUTED_VALUE"""),"За")</f>
        <v>За</v>
      </c>
      <c r="KI107" s="19">
        <f ca="1">IFERROR(__xludf.DUMMYFUNCTION("""COMPUTED_VALUE"""),88)</f>
        <v>88</v>
      </c>
      <c r="KJ107" s="19" t="str">
        <f ca="1">IFERROR(__xludf.DUMMYFUNCTION("""COMPUTED_VALUE"""),"Свириденко  Г. В.")</f>
        <v>Свириденко  Г. В.</v>
      </c>
      <c r="KK107" s="19" t="str">
        <f ca="1">IFERROR(__xludf.DUMMYFUNCTION("""COMPUTED_VALUE"""),"За")</f>
        <v>За</v>
      </c>
      <c r="KL107" s="19">
        <f ca="1">IFERROR(__xludf.DUMMYFUNCTION("""COMPUTED_VALUE"""),88)</f>
        <v>88</v>
      </c>
      <c r="KM107" s="19" t="str">
        <f ca="1">IFERROR(__xludf.DUMMYFUNCTION("""COMPUTED_VALUE"""),"Свириденко  Г. В.")</f>
        <v>Свириденко  Г. В.</v>
      </c>
      <c r="KN107" s="19" t="str">
        <f ca="1">IFERROR(__xludf.DUMMYFUNCTION("""COMPUTED_VALUE"""),"За")</f>
        <v>За</v>
      </c>
      <c r="KO107" s="19">
        <f ca="1">IFERROR(__xludf.DUMMYFUNCTION("""COMPUTED_VALUE"""),88)</f>
        <v>88</v>
      </c>
      <c r="KP107" s="19" t="str">
        <f ca="1">IFERROR(__xludf.DUMMYFUNCTION("""COMPUTED_VALUE"""),"Свириденко  Г. В.")</f>
        <v>Свириденко  Г. В.</v>
      </c>
      <c r="KQ107" s="19" t="str">
        <f ca="1">IFERROR(__xludf.DUMMYFUNCTION("""COMPUTED_VALUE"""),"Не голосував")</f>
        <v>Не голосував</v>
      </c>
      <c r="KR107" s="19">
        <f ca="1">IFERROR(__xludf.DUMMYFUNCTION("""COMPUTED_VALUE"""),88)</f>
        <v>88</v>
      </c>
      <c r="KS107" s="19" t="str">
        <f ca="1">IFERROR(__xludf.DUMMYFUNCTION("""COMPUTED_VALUE"""),"Свириденко  Г. В.")</f>
        <v>Свириденко  Г. В.</v>
      </c>
      <c r="KT107" s="19" t="str">
        <f ca="1">IFERROR(__xludf.DUMMYFUNCTION("""COMPUTED_VALUE"""),"...")</f>
        <v>...</v>
      </c>
      <c r="KU107" s="19">
        <f ca="1">IFERROR(__xludf.DUMMYFUNCTION("""COMPUTED_VALUE"""),88)</f>
        <v>88</v>
      </c>
      <c r="KV107" s="19" t="str">
        <f ca="1">IFERROR(__xludf.DUMMYFUNCTION("""COMPUTED_VALUE"""),"Свириденко  Г. В.")</f>
        <v>Свириденко  Г. В.</v>
      </c>
      <c r="KW107" s="19" t="str">
        <f ca="1">IFERROR(__xludf.DUMMYFUNCTION("""COMPUTED_VALUE"""),"...")</f>
        <v>...</v>
      </c>
      <c r="KX107" s="19">
        <f ca="1">IFERROR(__xludf.DUMMYFUNCTION("""COMPUTED_VALUE"""),88)</f>
        <v>88</v>
      </c>
      <c r="KY107" s="19" t="str">
        <f ca="1">IFERROR(__xludf.DUMMYFUNCTION("""COMPUTED_VALUE"""),"Свириденко  Г. В.")</f>
        <v>Свириденко  Г. В.</v>
      </c>
      <c r="KZ107" s="19" t="str">
        <f ca="1">IFERROR(__xludf.DUMMYFUNCTION("""COMPUTED_VALUE"""),"...")</f>
        <v>...</v>
      </c>
      <c r="LA107" s="19">
        <f ca="1">IFERROR(__xludf.DUMMYFUNCTION("""COMPUTED_VALUE"""),88)</f>
        <v>88</v>
      </c>
      <c r="LB107" s="19" t="str">
        <f ca="1">IFERROR(__xludf.DUMMYFUNCTION("""COMPUTED_VALUE"""),"Свириденко  Г. В.")</f>
        <v>Свириденко  Г. В.</v>
      </c>
      <c r="LC107" s="19" t="str">
        <f ca="1">IFERROR(__xludf.DUMMYFUNCTION("""COMPUTED_VALUE"""),"...")</f>
        <v>...</v>
      </c>
      <c r="LD107" s="19">
        <f ca="1">IFERROR(__xludf.DUMMYFUNCTION("""COMPUTED_VALUE"""),88)</f>
        <v>88</v>
      </c>
      <c r="LE107" s="19" t="str">
        <f ca="1">IFERROR(__xludf.DUMMYFUNCTION("""COMPUTED_VALUE"""),"Свириденко  Г. В.")</f>
        <v>Свириденко  Г. В.</v>
      </c>
      <c r="LF107" s="19" t="str">
        <f ca="1">IFERROR(__xludf.DUMMYFUNCTION("""COMPUTED_VALUE"""),"За")</f>
        <v>За</v>
      </c>
      <c r="LG107" s="19">
        <f ca="1">IFERROR(__xludf.DUMMYFUNCTION("""COMPUTED_VALUE"""),88)</f>
        <v>88</v>
      </c>
      <c r="LH107" s="19" t="str">
        <f ca="1">IFERROR(__xludf.DUMMYFUNCTION("""COMPUTED_VALUE"""),"Свириденко  Г. В.")</f>
        <v>Свириденко  Г. В.</v>
      </c>
      <c r="LI107" s="19" t="str">
        <f ca="1">IFERROR(__xludf.DUMMYFUNCTION("""COMPUTED_VALUE"""),"За")</f>
        <v>За</v>
      </c>
      <c r="LJ107" s="19">
        <f ca="1">IFERROR(__xludf.DUMMYFUNCTION("""COMPUTED_VALUE"""),88)</f>
        <v>88</v>
      </c>
      <c r="LK107" s="19" t="str">
        <f ca="1">IFERROR(__xludf.DUMMYFUNCTION("""COMPUTED_VALUE"""),"Свириденко  Г. В.")</f>
        <v>Свириденко  Г. В.</v>
      </c>
      <c r="LL107" s="19" t="str">
        <f ca="1">IFERROR(__xludf.DUMMYFUNCTION("""COMPUTED_VALUE"""),"За")</f>
        <v>За</v>
      </c>
      <c r="LM107" s="19">
        <f ca="1">IFERROR(__xludf.DUMMYFUNCTION("""COMPUTED_VALUE"""),88)</f>
        <v>88</v>
      </c>
      <c r="LN107" s="19" t="str">
        <f ca="1">IFERROR(__xludf.DUMMYFUNCTION("""COMPUTED_VALUE"""),"Свириденко  Г. В.")</f>
        <v>Свириденко  Г. В.</v>
      </c>
      <c r="LO107" s="19" t="str">
        <f ca="1">IFERROR(__xludf.DUMMYFUNCTION("""COMPUTED_VALUE"""),"За")</f>
        <v>За</v>
      </c>
      <c r="LP107" s="19">
        <f ca="1">IFERROR(__xludf.DUMMYFUNCTION("""COMPUTED_VALUE"""),88)</f>
        <v>88</v>
      </c>
      <c r="LQ107" s="19" t="str">
        <f ca="1">IFERROR(__xludf.DUMMYFUNCTION("""COMPUTED_VALUE"""),"Свириденко  Г. В.")</f>
        <v>Свириденко  Г. В.</v>
      </c>
      <c r="LR107" s="19" t="str">
        <f ca="1">IFERROR(__xludf.DUMMYFUNCTION("""COMPUTED_VALUE"""),"За")</f>
        <v>За</v>
      </c>
      <c r="LS107" s="19">
        <f ca="1">IFERROR(__xludf.DUMMYFUNCTION("""COMPUTED_VALUE"""),88)</f>
        <v>88</v>
      </c>
      <c r="LT107" s="19" t="str">
        <f ca="1">IFERROR(__xludf.DUMMYFUNCTION("""COMPUTED_VALUE"""),"Свириденко  Г. В.")</f>
        <v>Свириденко  Г. В.</v>
      </c>
      <c r="LU107" s="19" t="str">
        <f ca="1">IFERROR(__xludf.DUMMYFUNCTION("""COMPUTED_VALUE"""),"За")</f>
        <v>За</v>
      </c>
      <c r="LV107" s="19">
        <f ca="1">IFERROR(__xludf.DUMMYFUNCTION("""COMPUTED_VALUE"""),88)</f>
        <v>88</v>
      </c>
      <c r="LW107" s="19" t="str">
        <f ca="1">IFERROR(__xludf.DUMMYFUNCTION("""COMPUTED_VALUE"""),"Свириденко  Г. В.")</f>
        <v>Свириденко  Г. В.</v>
      </c>
      <c r="LX107" s="19" t="str">
        <f ca="1">IFERROR(__xludf.DUMMYFUNCTION("""COMPUTED_VALUE"""),"За")</f>
        <v>За</v>
      </c>
      <c r="LY107" s="19">
        <f ca="1">IFERROR(__xludf.DUMMYFUNCTION("""COMPUTED_VALUE"""),88)</f>
        <v>88</v>
      </c>
      <c r="LZ107" s="19" t="str">
        <f ca="1">IFERROR(__xludf.DUMMYFUNCTION("""COMPUTED_VALUE"""),"Свириденко  Г. В.")</f>
        <v>Свириденко  Г. В.</v>
      </c>
      <c r="MA107" s="19" t="str">
        <f ca="1">IFERROR(__xludf.DUMMYFUNCTION("""COMPUTED_VALUE"""),"За")</f>
        <v>За</v>
      </c>
      <c r="MB107" s="19">
        <f ca="1">IFERROR(__xludf.DUMMYFUNCTION("""COMPUTED_VALUE"""),88)</f>
        <v>88</v>
      </c>
      <c r="MC107" s="19" t="str">
        <f ca="1">IFERROR(__xludf.DUMMYFUNCTION("""COMPUTED_VALUE"""),"Свириденко  Г. В.")</f>
        <v>Свириденко  Г. В.</v>
      </c>
      <c r="MD107" s="19" t="str">
        <f ca="1">IFERROR(__xludf.DUMMYFUNCTION("""COMPUTED_VALUE"""),"За")</f>
        <v>За</v>
      </c>
      <c r="ME107" s="19">
        <f ca="1">IFERROR(__xludf.DUMMYFUNCTION("""COMPUTED_VALUE"""),88)</f>
        <v>88</v>
      </c>
      <c r="MF107" s="19" t="str">
        <f ca="1">IFERROR(__xludf.DUMMYFUNCTION("""COMPUTED_VALUE"""),"Свириденко  Г. В.")</f>
        <v>Свириденко  Г. В.</v>
      </c>
      <c r="MG107" s="19" t="str">
        <f ca="1">IFERROR(__xludf.DUMMYFUNCTION("""COMPUTED_VALUE"""),"За")</f>
        <v>За</v>
      </c>
      <c r="MH107" s="19">
        <f ca="1">IFERROR(__xludf.DUMMYFUNCTION("""COMPUTED_VALUE"""),88)</f>
        <v>88</v>
      </c>
      <c r="MI107" s="19" t="str">
        <f ca="1">IFERROR(__xludf.DUMMYFUNCTION("""COMPUTED_VALUE"""),"Свириденко  Г. В.")</f>
        <v>Свириденко  Г. В.</v>
      </c>
      <c r="MJ107" s="19" t="str">
        <f ca="1">IFERROR(__xludf.DUMMYFUNCTION("""COMPUTED_VALUE"""),"За")</f>
        <v>За</v>
      </c>
      <c r="MK107" s="19">
        <f ca="1">IFERROR(__xludf.DUMMYFUNCTION("""COMPUTED_VALUE"""),88)</f>
        <v>88</v>
      </c>
      <c r="ML107" s="19" t="str">
        <f ca="1">IFERROR(__xludf.DUMMYFUNCTION("""COMPUTED_VALUE"""),"Свириденко  Г. В.")</f>
        <v>Свириденко  Г. В.</v>
      </c>
      <c r="MM107" s="19" t="str">
        <f ca="1">IFERROR(__xludf.DUMMYFUNCTION("""COMPUTED_VALUE"""),"За")</f>
        <v>За</v>
      </c>
      <c r="MN107" s="19">
        <f ca="1">IFERROR(__xludf.DUMMYFUNCTION("""COMPUTED_VALUE"""),88)</f>
        <v>88</v>
      </c>
      <c r="MO107" s="19" t="str">
        <f ca="1">IFERROR(__xludf.DUMMYFUNCTION("""COMPUTED_VALUE"""),"Свириденко  Г. В.")</f>
        <v>Свириденко  Г. В.</v>
      </c>
      <c r="MP107" s="19" t="str">
        <f ca="1">IFERROR(__xludf.DUMMYFUNCTION("""COMPUTED_VALUE"""),"За")</f>
        <v>За</v>
      </c>
      <c r="MQ107" s="19">
        <f ca="1">IFERROR(__xludf.DUMMYFUNCTION("""COMPUTED_VALUE"""),88)</f>
        <v>88</v>
      </c>
      <c r="MR107" s="19" t="str">
        <f ca="1">IFERROR(__xludf.DUMMYFUNCTION("""COMPUTED_VALUE"""),"Свириденко  Г. В.")</f>
        <v>Свириденко  Г. В.</v>
      </c>
      <c r="MS107" s="19" t="str">
        <f ca="1">IFERROR(__xludf.DUMMYFUNCTION("""COMPUTED_VALUE"""),"За")</f>
        <v>За</v>
      </c>
      <c r="MT107" s="19">
        <f ca="1">IFERROR(__xludf.DUMMYFUNCTION("""COMPUTED_VALUE"""),88)</f>
        <v>88</v>
      </c>
      <c r="MU107" s="19" t="str">
        <f ca="1">IFERROR(__xludf.DUMMYFUNCTION("""COMPUTED_VALUE"""),"Свириденко  Г. В.")</f>
        <v>Свириденко  Г. В.</v>
      </c>
      <c r="MV107" s="19" t="str">
        <f ca="1">IFERROR(__xludf.DUMMYFUNCTION("""COMPUTED_VALUE"""),"За")</f>
        <v>За</v>
      </c>
      <c r="MW107" s="19">
        <f ca="1">IFERROR(__xludf.DUMMYFUNCTION("""COMPUTED_VALUE"""),88)</f>
        <v>88</v>
      </c>
      <c r="MX107" s="19" t="str">
        <f ca="1">IFERROR(__xludf.DUMMYFUNCTION("""COMPUTED_VALUE"""),"Свириденко  Г. В.")</f>
        <v>Свириденко  Г. В.</v>
      </c>
      <c r="MY107" s="19" t="str">
        <f ca="1">IFERROR(__xludf.DUMMYFUNCTION("""COMPUTED_VALUE"""),"За")</f>
        <v>За</v>
      </c>
      <c r="MZ107" s="19">
        <f ca="1">IFERROR(__xludf.DUMMYFUNCTION("""COMPUTED_VALUE"""),88)</f>
        <v>88</v>
      </c>
      <c r="NA107" s="19" t="str">
        <f ca="1">IFERROR(__xludf.DUMMYFUNCTION("""COMPUTED_VALUE"""),"Свириденко  Г. В.")</f>
        <v>Свириденко  Г. В.</v>
      </c>
      <c r="NB107" s="19" t="str">
        <f ca="1">IFERROR(__xludf.DUMMYFUNCTION("""COMPUTED_VALUE"""),"За")</f>
        <v>За</v>
      </c>
      <c r="NC107" s="19">
        <f ca="1">IFERROR(__xludf.DUMMYFUNCTION("""COMPUTED_VALUE"""),88)</f>
        <v>88</v>
      </c>
      <c r="ND107" s="19" t="str">
        <f ca="1">IFERROR(__xludf.DUMMYFUNCTION("""COMPUTED_VALUE"""),"Свириденко  Г. В.")</f>
        <v>Свириденко  Г. В.</v>
      </c>
      <c r="NE107" s="19" t="str">
        <f ca="1">IFERROR(__xludf.DUMMYFUNCTION("""COMPUTED_VALUE"""),"За")</f>
        <v>За</v>
      </c>
      <c r="NF107" s="19">
        <f ca="1">IFERROR(__xludf.DUMMYFUNCTION("""COMPUTED_VALUE"""),88)</f>
        <v>88</v>
      </c>
      <c r="NG107" s="19" t="str">
        <f ca="1">IFERROR(__xludf.DUMMYFUNCTION("""COMPUTED_VALUE"""),"Свириденко  Г. В.")</f>
        <v>Свириденко  Г. В.</v>
      </c>
      <c r="NH107" s="19" t="str">
        <f ca="1">IFERROR(__xludf.DUMMYFUNCTION("""COMPUTED_VALUE"""),"За")</f>
        <v>За</v>
      </c>
      <c r="NI107" s="19">
        <f ca="1">IFERROR(__xludf.DUMMYFUNCTION("""COMPUTED_VALUE"""),88)</f>
        <v>88</v>
      </c>
      <c r="NJ107" s="19" t="str">
        <f ca="1">IFERROR(__xludf.DUMMYFUNCTION("""COMPUTED_VALUE"""),"Свириденко  Г. В.")</f>
        <v>Свириденко  Г. В.</v>
      </c>
      <c r="NK107" s="19" t="str">
        <f ca="1">IFERROR(__xludf.DUMMYFUNCTION("""COMPUTED_VALUE"""),"За")</f>
        <v>За</v>
      </c>
      <c r="NL107" s="19">
        <f ca="1">IFERROR(__xludf.DUMMYFUNCTION("""COMPUTED_VALUE"""),88)</f>
        <v>88</v>
      </c>
      <c r="NM107" s="19" t="str">
        <f ca="1">IFERROR(__xludf.DUMMYFUNCTION("""COMPUTED_VALUE"""),"Свириденко  Г. В.")</f>
        <v>Свириденко  Г. В.</v>
      </c>
      <c r="NN107" s="19" t="str">
        <f ca="1">IFERROR(__xludf.DUMMYFUNCTION("""COMPUTED_VALUE"""),"За")</f>
        <v>За</v>
      </c>
      <c r="NO107" s="19">
        <f ca="1">IFERROR(__xludf.DUMMYFUNCTION("""COMPUTED_VALUE"""),88)</f>
        <v>88</v>
      </c>
      <c r="NP107" s="19" t="str">
        <f ca="1">IFERROR(__xludf.DUMMYFUNCTION("""COMPUTED_VALUE"""),"Свириденко  Г. В.")</f>
        <v>Свириденко  Г. В.</v>
      </c>
      <c r="NQ107" s="19" t="str">
        <f ca="1">IFERROR(__xludf.DUMMYFUNCTION("""COMPUTED_VALUE"""),"За")</f>
        <v>За</v>
      </c>
      <c r="NR107" s="19">
        <f ca="1">IFERROR(__xludf.DUMMYFUNCTION("""COMPUTED_VALUE"""),88)</f>
        <v>88</v>
      </c>
      <c r="NS107" s="19" t="str">
        <f ca="1">IFERROR(__xludf.DUMMYFUNCTION("""COMPUTED_VALUE"""),"Свириденко  Г. В.")</f>
        <v>Свириденко  Г. В.</v>
      </c>
      <c r="NT107" s="19" t="str">
        <f ca="1">IFERROR(__xludf.DUMMYFUNCTION("""COMPUTED_VALUE"""),"Не голосував")</f>
        <v>Не голосував</v>
      </c>
      <c r="NU107" s="19">
        <f ca="1">IFERROR(__xludf.DUMMYFUNCTION("""COMPUTED_VALUE"""),88)</f>
        <v>88</v>
      </c>
      <c r="NV107" s="19" t="str">
        <f ca="1">IFERROR(__xludf.DUMMYFUNCTION("""COMPUTED_VALUE"""),"Свириденко  Г. В.")</f>
        <v>Свириденко  Г. В.</v>
      </c>
      <c r="NW107" s="19" t="str">
        <f ca="1">IFERROR(__xludf.DUMMYFUNCTION("""COMPUTED_VALUE"""),"Не голосував")</f>
        <v>Не голосував</v>
      </c>
      <c r="NX107" s="19">
        <f ca="1">IFERROR(__xludf.DUMMYFUNCTION("""COMPUTED_VALUE"""),88)</f>
        <v>88</v>
      </c>
      <c r="NY107" s="19" t="str">
        <f ca="1">IFERROR(__xludf.DUMMYFUNCTION("""COMPUTED_VALUE"""),"Свириденко  Г. В.")</f>
        <v>Свириденко  Г. В.</v>
      </c>
      <c r="NZ107" s="19" t="str">
        <f ca="1">IFERROR(__xludf.DUMMYFUNCTION("""COMPUTED_VALUE"""),"За")</f>
        <v>За</v>
      </c>
      <c r="OA107" s="19">
        <f ca="1">IFERROR(__xludf.DUMMYFUNCTION("""COMPUTED_VALUE"""),88)</f>
        <v>88</v>
      </c>
      <c r="OB107" s="19" t="str">
        <f ca="1">IFERROR(__xludf.DUMMYFUNCTION("""COMPUTED_VALUE"""),"Свириденко  Г. В.")</f>
        <v>Свириденко  Г. В.</v>
      </c>
      <c r="OC107" s="19" t="str">
        <f ca="1">IFERROR(__xludf.DUMMYFUNCTION("""COMPUTED_VALUE"""),"За")</f>
        <v>За</v>
      </c>
      <c r="OD107" s="19">
        <f ca="1">IFERROR(__xludf.DUMMYFUNCTION("""COMPUTED_VALUE"""),88)</f>
        <v>88</v>
      </c>
      <c r="OE107" s="19" t="str">
        <f ca="1">IFERROR(__xludf.DUMMYFUNCTION("""COMPUTED_VALUE"""),"Свириденко  Г. В.")</f>
        <v>Свириденко  Г. В.</v>
      </c>
      <c r="OF107" s="19" t="str">
        <f ca="1">IFERROR(__xludf.DUMMYFUNCTION("""COMPUTED_VALUE"""),"За")</f>
        <v>За</v>
      </c>
      <c r="OG107" s="19">
        <f ca="1">IFERROR(__xludf.DUMMYFUNCTION("""COMPUTED_VALUE"""),88)</f>
        <v>88</v>
      </c>
      <c r="OH107" s="19" t="str">
        <f ca="1">IFERROR(__xludf.DUMMYFUNCTION("""COMPUTED_VALUE"""),"Свириденко  Г. В.")</f>
        <v>Свириденко  Г. В.</v>
      </c>
      <c r="OI107" s="19" t="str">
        <f ca="1">IFERROR(__xludf.DUMMYFUNCTION("""COMPUTED_VALUE"""),"За")</f>
        <v>За</v>
      </c>
      <c r="OJ107" s="19">
        <f ca="1">IFERROR(__xludf.DUMMYFUNCTION("""COMPUTED_VALUE"""),88)</f>
        <v>88</v>
      </c>
      <c r="OK107" s="19" t="str">
        <f ca="1">IFERROR(__xludf.DUMMYFUNCTION("""COMPUTED_VALUE"""),"Свириденко  Г. В.")</f>
        <v>Свириденко  Г. В.</v>
      </c>
      <c r="OL107" s="19" t="str">
        <f ca="1">IFERROR(__xludf.DUMMYFUNCTION("""COMPUTED_VALUE"""),"За")</f>
        <v>За</v>
      </c>
      <c r="OM107" s="19">
        <f ca="1">IFERROR(__xludf.DUMMYFUNCTION("""COMPUTED_VALUE"""),88)</f>
        <v>88</v>
      </c>
      <c r="ON107" s="19" t="str">
        <f ca="1">IFERROR(__xludf.DUMMYFUNCTION("""COMPUTED_VALUE"""),"Свириденко  Г. В.")</f>
        <v>Свириденко  Г. В.</v>
      </c>
      <c r="OO107" s="19" t="str">
        <f ca="1">IFERROR(__xludf.DUMMYFUNCTION("""COMPUTED_VALUE"""),"За")</f>
        <v>За</v>
      </c>
      <c r="OP107" s="19">
        <f ca="1">IFERROR(__xludf.DUMMYFUNCTION("""COMPUTED_VALUE"""),88)</f>
        <v>88</v>
      </c>
      <c r="OQ107" s="19" t="str">
        <f ca="1">IFERROR(__xludf.DUMMYFUNCTION("""COMPUTED_VALUE"""),"Свириденко  Г. В.")</f>
        <v>Свириденко  Г. В.</v>
      </c>
      <c r="OR107" s="19" t="str">
        <f ca="1">IFERROR(__xludf.DUMMYFUNCTION("""COMPUTED_VALUE"""),"За")</f>
        <v>За</v>
      </c>
      <c r="OS107" s="19">
        <f ca="1">IFERROR(__xludf.DUMMYFUNCTION("""COMPUTED_VALUE"""),88)</f>
        <v>88</v>
      </c>
      <c r="OT107" s="19" t="str">
        <f ca="1">IFERROR(__xludf.DUMMYFUNCTION("""COMPUTED_VALUE"""),"Свириденко  Г. В.")</f>
        <v>Свириденко  Г. В.</v>
      </c>
      <c r="OU107" s="19" t="str">
        <f ca="1">IFERROR(__xludf.DUMMYFUNCTION("""COMPUTED_VALUE"""),"За")</f>
        <v>За</v>
      </c>
      <c r="OV107" s="19">
        <f ca="1">IFERROR(__xludf.DUMMYFUNCTION("""COMPUTED_VALUE"""),88)</f>
        <v>88</v>
      </c>
      <c r="OW107" s="19" t="str">
        <f ca="1">IFERROR(__xludf.DUMMYFUNCTION("""COMPUTED_VALUE"""),"Свириденко  Г. В.")</f>
        <v>Свириденко  Г. В.</v>
      </c>
      <c r="OX107" s="19" t="str">
        <f ca="1">IFERROR(__xludf.DUMMYFUNCTION("""COMPUTED_VALUE"""),"За")</f>
        <v>За</v>
      </c>
      <c r="OY107" s="19">
        <f ca="1">IFERROR(__xludf.DUMMYFUNCTION("""COMPUTED_VALUE"""),88)</f>
        <v>88</v>
      </c>
      <c r="OZ107" s="19" t="str">
        <f ca="1">IFERROR(__xludf.DUMMYFUNCTION("""COMPUTED_VALUE"""),"Свириденко  Г. В.")</f>
        <v>Свириденко  Г. В.</v>
      </c>
      <c r="PA107" s="19" t="str">
        <f ca="1">IFERROR(__xludf.DUMMYFUNCTION("""COMPUTED_VALUE"""),"За")</f>
        <v>За</v>
      </c>
      <c r="PB107" s="19">
        <f ca="1">IFERROR(__xludf.DUMMYFUNCTION("""COMPUTED_VALUE"""),88)</f>
        <v>88</v>
      </c>
      <c r="PC107" s="19" t="str">
        <f ca="1">IFERROR(__xludf.DUMMYFUNCTION("""COMPUTED_VALUE"""),"Свириденко  Г. В.")</f>
        <v>Свириденко  Г. В.</v>
      </c>
      <c r="PD107" s="19" t="str">
        <f ca="1">IFERROR(__xludf.DUMMYFUNCTION("""COMPUTED_VALUE"""),"За")</f>
        <v>За</v>
      </c>
      <c r="PE107" s="19">
        <f ca="1">IFERROR(__xludf.DUMMYFUNCTION("""COMPUTED_VALUE"""),88)</f>
        <v>88</v>
      </c>
      <c r="PF107" s="19" t="str">
        <f ca="1">IFERROR(__xludf.DUMMYFUNCTION("""COMPUTED_VALUE"""),"Свириденко  Г. В.")</f>
        <v>Свириденко  Г. В.</v>
      </c>
      <c r="PG107" s="19" t="str">
        <f ca="1">IFERROR(__xludf.DUMMYFUNCTION("""COMPUTED_VALUE"""),"За")</f>
        <v>За</v>
      </c>
      <c r="PH107" s="19">
        <f ca="1">IFERROR(__xludf.DUMMYFUNCTION("""COMPUTED_VALUE"""),88)</f>
        <v>88</v>
      </c>
      <c r="PI107" s="19" t="str">
        <f ca="1">IFERROR(__xludf.DUMMYFUNCTION("""COMPUTED_VALUE"""),"Свириденко  Г. В.")</f>
        <v>Свириденко  Г. В.</v>
      </c>
      <c r="PJ107" s="19" t="str">
        <f ca="1">IFERROR(__xludf.DUMMYFUNCTION("""COMPUTED_VALUE"""),"За")</f>
        <v>За</v>
      </c>
      <c r="PK107" s="19">
        <f ca="1">IFERROR(__xludf.DUMMYFUNCTION("""COMPUTED_VALUE"""),88)</f>
        <v>88</v>
      </c>
      <c r="PL107" s="19" t="str">
        <f ca="1">IFERROR(__xludf.DUMMYFUNCTION("""COMPUTED_VALUE"""),"Свириденко  Г. В.")</f>
        <v>Свириденко  Г. В.</v>
      </c>
      <c r="PM107" s="19" t="str">
        <f ca="1">IFERROR(__xludf.DUMMYFUNCTION("""COMPUTED_VALUE"""),"Не голосував")</f>
        <v>Не голосував</v>
      </c>
      <c r="PN107" s="19">
        <f ca="1">IFERROR(__xludf.DUMMYFUNCTION("""COMPUTED_VALUE"""),88)</f>
        <v>88</v>
      </c>
      <c r="PO107" s="19" t="str">
        <f ca="1">IFERROR(__xludf.DUMMYFUNCTION("""COMPUTED_VALUE"""),"Свириденко  Г. В.")</f>
        <v>Свириденко  Г. В.</v>
      </c>
      <c r="PP107" s="19" t="str">
        <f ca="1">IFERROR(__xludf.DUMMYFUNCTION("""COMPUTED_VALUE"""),"За")</f>
        <v>За</v>
      </c>
      <c r="PQ107" s="19">
        <f ca="1">IFERROR(__xludf.DUMMYFUNCTION("""COMPUTED_VALUE"""),88)</f>
        <v>88</v>
      </c>
      <c r="PR107" s="19" t="str">
        <f ca="1">IFERROR(__xludf.DUMMYFUNCTION("""COMPUTED_VALUE"""),"Свириденко  Г. В.")</f>
        <v>Свириденко  Г. В.</v>
      </c>
      <c r="PS107" s="19" t="str">
        <f ca="1">IFERROR(__xludf.DUMMYFUNCTION("""COMPUTED_VALUE"""),"За")</f>
        <v>За</v>
      </c>
      <c r="PT107" s="19">
        <f ca="1">IFERROR(__xludf.DUMMYFUNCTION("""COMPUTED_VALUE"""),88)</f>
        <v>88</v>
      </c>
      <c r="PU107" s="19" t="str">
        <f ca="1">IFERROR(__xludf.DUMMYFUNCTION("""COMPUTED_VALUE"""),"Свириденко  Г. В.")</f>
        <v>Свириденко  Г. В.</v>
      </c>
      <c r="PV107" s="19" t="str">
        <f ca="1">IFERROR(__xludf.DUMMYFUNCTION("""COMPUTED_VALUE"""),"За")</f>
        <v>За</v>
      </c>
      <c r="PW107" s="19">
        <f ca="1">IFERROR(__xludf.DUMMYFUNCTION("""COMPUTED_VALUE"""),88)</f>
        <v>88</v>
      </c>
      <c r="PX107" s="19" t="str">
        <f ca="1">IFERROR(__xludf.DUMMYFUNCTION("""COMPUTED_VALUE"""),"Свириденко  Г. В.")</f>
        <v>Свириденко  Г. В.</v>
      </c>
      <c r="PY107" s="19" t="str">
        <f ca="1">IFERROR(__xludf.DUMMYFUNCTION("""COMPUTED_VALUE"""),"...")</f>
        <v>...</v>
      </c>
      <c r="PZ107" s="19">
        <f ca="1">IFERROR(__xludf.DUMMYFUNCTION("""COMPUTED_VALUE"""),88)</f>
        <v>88</v>
      </c>
      <c r="QA107" s="19" t="str">
        <f ca="1">IFERROR(__xludf.DUMMYFUNCTION("""COMPUTED_VALUE"""),"Свириденко  Г. В.")</f>
        <v>Свириденко  Г. В.</v>
      </c>
      <c r="QB107" s="19" t="str">
        <f ca="1">IFERROR(__xludf.DUMMYFUNCTION("""COMPUTED_VALUE"""),"...")</f>
        <v>...</v>
      </c>
      <c r="QC107" s="19">
        <f ca="1">IFERROR(__xludf.DUMMYFUNCTION("""COMPUTED_VALUE"""),88)</f>
        <v>88</v>
      </c>
      <c r="QD107" s="19" t="str">
        <f ca="1">IFERROR(__xludf.DUMMYFUNCTION("""COMPUTED_VALUE"""),"Свириденко  Г. В.")</f>
        <v>Свириденко  Г. В.</v>
      </c>
      <c r="QE107" s="19" t="str">
        <f ca="1">IFERROR(__xludf.DUMMYFUNCTION("""COMPUTED_VALUE"""),"...")</f>
        <v>...</v>
      </c>
      <c r="QF107" s="19">
        <f ca="1">IFERROR(__xludf.DUMMYFUNCTION("""COMPUTED_VALUE"""),88)</f>
        <v>88</v>
      </c>
      <c r="QG107" s="19" t="str">
        <f ca="1">IFERROR(__xludf.DUMMYFUNCTION("""COMPUTED_VALUE"""),"Свириденко  Г. В.")</f>
        <v>Свириденко  Г. В.</v>
      </c>
      <c r="QH107" s="19" t="str">
        <f ca="1">IFERROR(__xludf.DUMMYFUNCTION("""COMPUTED_VALUE"""),"...")</f>
        <v>...</v>
      </c>
      <c r="QI107" s="19">
        <f ca="1">IFERROR(__xludf.DUMMYFUNCTION("""COMPUTED_VALUE"""),88)</f>
        <v>88</v>
      </c>
      <c r="QJ107" s="19" t="str">
        <f ca="1">IFERROR(__xludf.DUMMYFUNCTION("""COMPUTED_VALUE"""),"Свириденко  Г. В.")</f>
        <v>Свириденко  Г. В.</v>
      </c>
      <c r="QK107" s="19" t="str">
        <f ca="1">IFERROR(__xludf.DUMMYFUNCTION("""COMPUTED_VALUE"""),"...")</f>
        <v>...</v>
      </c>
    </row>
    <row r="108" spans="1:453" ht="12.75">
      <c r="A108" s="17">
        <f ca="1">IFERROR(__xludf.DUMMYFUNCTION("""COMPUTED_VALUE"""),80)</f>
        <v>80</v>
      </c>
      <c r="B108" s="17" t="str">
        <f ca="1">IFERROR(__xludf.DUMMYFUNCTION("""COMPUTED_VALUE"""),"Слончак В. В.")</f>
        <v>Слончак В. В.</v>
      </c>
      <c r="C108" s="19" t="str">
        <f ca="1">IFERROR(__xludf.DUMMYFUNCTION("""COMPUTED_VALUE"""),"За")</f>
        <v>За</v>
      </c>
      <c r="D108" s="19">
        <f ca="1">IFERROR(__xludf.DUMMYFUNCTION("""COMPUTED_VALUE"""),80)</f>
        <v>80</v>
      </c>
      <c r="E108" s="19" t="str">
        <f ca="1">IFERROR(__xludf.DUMMYFUNCTION("""COMPUTED_VALUE"""),"Слончак В. В.")</f>
        <v>Слончак В. В.</v>
      </c>
      <c r="F108" s="19" t="str">
        <f ca="1">IFERROR(__xludf.DUMMYFUNCTION("""COMPUTED_VALUE"""),"За")</f>
        <v>За</v>
      </c>
      <c r="G108" s="19">
        <f ca="1">IFERROR(__xludf.DUMMYFUNCTION("""COMPUTED_VALUE"""),80)</f>
        <v>80</v>
      </c>
      <c r="H108" s="19" t="str">
        <f ca="1">IFERROR(__xludf.DUMMYFUNCTION("""COMPUTED_VALUE"""),"Слончак В. В.")</f>
        <v>Слончак В. В.</v>
      </c>
      <c r="I108" s="19" t="str">
        <f ca="1">IFERROR(__xludf.DUMMYFUNCTION("""COMPUTED_VALUE"""),"За")</f>
        <v>За</v>
      </c>
      <c r="J108" s="19">
        <f ca="1">IFERROR(__xludf.DUMMYFUNCTION("""COMPUTED_VALUE"""),80)</f>
        <v>80</v>
      </c>
      <c r="K108" s="19" t="str">
        <f ca="1">IFERROR(__xludf.DUMMYFUNCTION("""COMPUTED_VALUE"""),"Слончак В. В.")</f>
        <v>Слончак В. В.</v>
      </c>
      <c r="L108" s="19" t="str">
        <f ca="1">IFERROR(__xludf.DUMMYFUNCTION("""COMPUTED_VALUE"""),"За")</f>
        <v>За</v>
      </c>
      <c r="M108" s="19">
        <f ca="1">IFERROR(__xludf.DUMMYFUNCTION("""COMPUTED_VALUE"""),80)</f>
        <v>80</v>
      </c>
      <c r="N108" s="19" t="str">
        <f ca="1">IFERROR(__xludf.DUMMYFUNCTION("""COMPUTED_VALUE"""),"Слончак В. В.")</f>
        <v>Слончак В. В.</v>
      </c>
      <c r="O108" s="19" t="str">
        <f ca="1">IFERROR(__xludf.DUMMYFUNCTION("""COMPUTED_VALUE"""),"За")</f>
        <v>За</v>
      </c>
      <c r="P108" s="19">
        <f ca="1">IFERROR(__xludf.DUMMYFUNCTION("""COMPUTED_VALUE"""),80)</f>
        <v>80</v>
      </c>
      <c r="Q108" s="19" t="str">
        <f ca="1">IFERROR(__xludf.DUMMYFUNCTION("""COMPUTED_VALUE"""),"Слончак В. В.")</f>
        <v>Слончак В. В.</v>
      </c>
      <c r="R108" s="19" t="str">
        <f ca="1">IFERROR(__xludf.DUMMYFUNCTION("""COMPUTED_VALUE"""),"За")</f>
        <v>За</v>
      </c>
      <c r="S108" s="19">
        <f ca="1">IFERROR(__xludf.DUMMYFUNCTION("""COMPUTED_VALUE"""),80)</f>
        <v>80</v>
      </c>
      <c r="T108" s="19" t="str">
        <f ca="1">IFERROR(__xludf.DUMMYFUNCTION("""COMPUTED_VALUE"""),"Слончак В. В.")</f>
        <v>Слончак В. В.</v>
      </c>
      <c r="U108" s="19" t="str">
        <f ca="1">IFERROR(__xludf.DUMMYFUNCTION("""COMPUTED_VALUE"""),"За")</f>
        <v>За</v>
      </c>
      <c r="V108" s="19">
        <f ca="1">IFERROR(__xludf.DUMMYFUNCTION("""COMPUTED_VALUE"""),80)</f>
        <v>80</v>
      </c>
      <c r="W108" s="19" t="str">
        <f ca="1">IFERROR(__xludf.DUMMYFUNCTION("""COMPUTED_VALUE"""),"Слончак В. В.")</f>
        <v>Слончак В. В.</v>
      </c>
      <c r="X108" s="19" t="str">
        <f ca="1">IFERROR(__xludf.DUMMYFUNCTION("""COMPUTED_VALUE"""),"За")</f>
        <v>За</v>
      </c>
      <c r="Y108" s="19">
        <f ca="1">IFERROR(__xludf.DUMMYFUNCTION("""COMPUTED_VALUE"""),80)</f>
        <v>80</v>
      </c>
      <c r="Z108" s="19" t="str">
        <f ca="1">IFERROR(__xludf.DUMMYFUNCTION("""COMPUTED_VALUE"""),"Слончак В. В.")</f>
        <v>Слончак В. В.</v>
      </c>
      <c r="AA108" s="19" t="str">
        <f ca="1">IFERROR(__xludf.DUMMYFUNCTION("""COMPUTED_VALUE"""),"За")</f>
        <v>За</v>
      </c>
      <c r="AB108" s="19">
        <f ca="1">IFERROR(__xludf.DUMMYFUNCTION("""COMPUTED_VALUE"""),80)</f>
        <v>80</v>
      </c>
      <c r="AC108" s="19" t="str">
        <f ca="1">IFERROR(__xludf.DUMMYFUNCTION("""COMPUTED_VALUE"""),"Слончак В. В.")</f>
        <v>Слончак В. В.</v>
      </c>
      <c r="AD108" s="19" t="str">
        <f ca="1">IFERROR(__xludf.DUMMYFUNCTION("""COMPUTED_VALUE"""),"За")</f>
        <v>За</v>
      </c>
      <c r="AE108" s="19">
        <f ca="1">IFERROR(__xludf.DUMMYFUNCTION("""COMPUTED_VALUE"""),80)</f>
        <v>80</v>
      </c>
      <c r="AF108" s="19" t="str">
        <f ca="1">IFERROR(__xludf.DUMMYFUNCTION("""COMPUTED_VALUE"""),"Слончак В. В.")</f>
        <v>Слончак В. В.</v>
      </c>
      <c r="AG108" s="19" t="str">
        <f ca="1">IFERROR(__xludf.DUMMYFUNCTION("""COMPUTED_VALUE"""),"За")</f>
        <v>За</v>
      </c>
      <c r="AH108" s="19">
        <f ca="1">IFERROR(__xludf.DUMMYFUNCTION("""COMPUTED_VALUE"""),80)</f>
        <v>80</v>
      </c>
      <c r="AI108" s="19" t="str">
        <f ca="1">IFERROR(__xludf.DUMMYFUNCTION("""COMPUTED_VALUE"""),"Слончак В. В.")</f>
        <v>Слончак В. В.</v>
      </c>
      <c r="AJ108" s="19" t="str">
        <f ca="1">IFERROR(__xludf.DUMMYFUNCTION("""COMPUTED_VALUE"""),"...")</f>
        <v>...</v>
      </c>
      <c r="AK108" s="19">
        <f ca="1">IFERROR(__xludf.DUMMYFUNCTION("""COMPUTED_VALUE"""),80)</f>
        <v>80</v>
      </c>
      <c r="AL108" s="19" t="str">
        <f ca="1">IFERROR(__xludf.DUMMYFUNCTION("""COMPUTED_VALUE"""),"Слончак В. В.")</f>
        <v>Слончак В. В.</v>
      </c>
      <c r="AM108" s="19" t="str">
        <f ca="1">IFERROR(__xludf.DUMMYFUNCTION("""COMPUTED_VALUE"""),"Не голосував")</f>
        <v>Не голосував</v>
      </c>
      <c r="AN108" s="19">
        <f ca="1">IFERROR(__xludf.DUMMYFUNCTION("""COMPUTED_VALUE"""),80)</f>
        <v>80</v>
      </c>
      <c r="AO108" s="19" t="str">
        <f ca="1">IFERROR(__xludf.DUMMYFUNCTION("""COMPUTED_VALUE"""),"Слончак В. В.")</f>
        <v>Слончак В. В.</v>
      </c>
      <c r="AP108" s="19" t="str">
        <f ca="1">IFERROR(__xludf.DUMMYFUNCTION("""COMPUTED_VALUE"""),"...")</f>
        <v>...</v>
      </c>
      <c r="AQ108" s="19">
        <f ca="1">IFERROR(__xludf.DUMMYFUNCTION("""COMPUTED_VALUE"""),80)</f>
        <v>80</v>
      </c>
      <c r="AR108" s="19" t="str">
        <f ca="1">IFERROR(__xludf.DUMMYFUNCTION("""COMPUTED_VALUE"""),"Слончак В. В.")</f>
        <v>Слончак В. В.</v>
      </c>
      <c r="AS108" s="19" t="str">
        <f ca="1">IFERROR(__xludf.DUMMYFUNCTION("""COMPUTED_VALUE"""),"...")</f>
        <v>...</v>
      </c>
      <c r="AT108" s="19">
        <f ca="1">IFERROR(__xludf.DUMMYFUNCTION("""COMPUTED_VALUE"""),80)</f>
        <v>80</v>
      </c>
      <c r="AU108" s="19" t="str">
        <f ca="1">IFERROR(__xludf.DUMMYFUNCTION("""COMPUTED_VALUE"""),"Слончак В. В.")</f>
        <v>Слончак В. В.</v>
      </c>
      <c r="AV108" s="19" t="str">
        <f ca="1">IFERROR(__xludf.DUMMYFUNCTION("""COMPUTED_VALUE"""),"За")</f>
        <v>За</v>
      </c>
      <c r="AW108" s="19">
        <f ca="1">IFERROR(__xludf.DUMMYFUNCTION("""COMPUTED_VALUE"""),80)</f>
        <v>80</v>
      </c>
      <c r="AX108" s="19" t="str">
        <f ca="1">IFERROR(__xludf.DUMMYFUNCTION("""COMPUTED_VALUE"""),"Слончак В. В.")</f>
        <v>Слончак В. В.</v>
      </c>
      <c r="AY108" s="19" t="str">
        <f ca="1">IFERROR(__xludf.DUMMYFUNCTION("""COMPUTED_VALUE"""),"За")</f>
        <v>За</v>
      </c>
      <c r="AZ108" s="19">
        <f ca="1">IFERROR(__xludf.DUMMYFUNCTION("""COMPUTED_VALUE"""),80)</f>
        <v>80</v>
      </c>
      <c r="BA108" s="19" t="str">
        <f ca="1">IFERROR(__xludf.DUMMYFUNCTION("""COMPUTED_VALUE"""),"Слончак В. В.")</f>
        <v>Слончак В. В.</v>
      </c>
      <c r="BB108" s="19" t="str">
        <f ca="1">IFERROR(__xludf.DUMMYFUNCTION("""COMPUTED_VALUE"""),"За")</f>
        <v>За</v>
      </c>
      <c r="BC108" s="19">
        <f ca="1">IFERROR(__xludf.DUMMYFUNCTION("""COMPUTED_VALUE"""),80)</f>
        <v>80</v>
      </c>
      <c r="BD108" s="19" t="str">
        <f ca="1">IFERROR(__xludf.DUMMYFUNCTION("""COMPUTED_VALUE"""),"Слончак В. В.")</f>
        <v>Слончак В. В.</v>
      </c>
      <c r="BE108" s="19" t="str">
        <f ca="1">IFERROR(__xludf.DUMMYFUNCTION("""COMPUTED_VALUE"""),"Не голосував")</f>
        <v>Не голосував</v>
      </c>
      <c r="BF108" s="19">
        <f ca="1">IFERROR(__xludf.DUMMYFUNCTION("""COMPUTED_VALUE"""),80)</f>
        <v>80</v>
      </c>
      <c r="BG108" s="19" t="str">
        <f ca="1">IFERROR(__xludf.DUMMYFUNCTION("""COMPUTED_VALUE"""),"Слончак В. В.")</f>
        <v>Слончак В. В.</v>
      </c>
      <c r="BH108" s="19" t="str">
        <f ca="1">IFERROR(__xludf.DUMMYFUNCTION("""COMPUTED_VALUE"""),"За")</f>
        <v>За</v>
      </c>
      <c r="BI108" s="19">
        <f ca="1">IFERROR(__xludf.DUMMYFUNCTION("""COMPUTED_VALUE"""),80)</f>
        <v>80</v>
      </c>
      <c r="BJ108" s="19" t="str">
        <f ca="1">IFERROR(__xludf.DUMMYFUNCTION("""COMPUTED_VALUE"""),"Слончак В. В.")</f>
        <v>Слончак В. В.</v>
      </c>
      <c r="BK108" s="19" t="str">
        <f ca="1">IFERROR(__xludf.DUMMYFUNCTION("""COMPUTED_VALUE"""),"Не голосував")</f>
        <v>Не голосував</v>
      </c>
      <c r="BL108" s="19">
        <f ca="1">IFERROR(__xludf.DUMMYFUNCTION("""COMPUTED_VALUE"""),80)</f>
        <v>80</v>
      </c>
      <c r="BM108" s="19" t="str">
        <f ca="1">IFERROR(__xludf.DUMMYFUNCTION("""COMPUTED_VALUE"""),"Слончак В. В.")</f>
        <v>Слончак В. В.</v>
      </c>
      <c r="BN108" s="19" t="str">
        <f ca="1">IFERROR(__xludf.DUMMYFUNCTION("""COMPUTED_VALUE"""),"Не голосував")</f>
        <v>Не голосував</v>
      </c>
      <c r="BO108" s="19">
        <f ca="1">IFERROR(__xludf.DUMMYFUNCTION("""COMPUTED_VALUE"""),80)</f>
        <v>80</v>
      </c>
      <c r="BP108" s="19" t="str">
        <f ca="1">IFERROR(__xludf.DUMMYFUNCTION("""COMPUTED_VALUE"""),"Слончак В. В.")</f>
        <v>Слончак В. В.</v>
      </c>
      <c r="BQ108" s="19" t="str">
        <f ca="1">IFERROR(__xludf.DUMMYFUNCTION("""COMPUTED_VALUE"""),"Не голосував")</f>
        <v>Не голосував</v>
      </c>
      <c r="BR108" s="19">
        <f ca="1">IFERROR(__xludf.DUMMYFUNCTION("""COMPUTED_VALUE"""),80)</f>
        <v>80</v>
      </c>
      <c r="BS108" s="19" t="str">
        <f ca="1">IFERROR(__xludf.DUMMYFUNCTION("""COMPUTED_VALUE"""),"Слончак В. В.")</f>
        <v>Слончак В. В.</v>
      </c>
      <c r="BT108" s="19" t="str">
        <f ca="1">IFERROR(__xludf.DUMMYFUNCTION("""COMPUTED_VALUE"""),"За")</f>
        <v>За</v>
      </c>
      <c r="BU108" s="19">
        <f ca="1">IFERROR(__xludf.DUMMYFUNCTION("""COMPUTED_VALUE"""),80)</f>
        <v>80</v>
      </c>
      <c r="BV108" s="19" t="str">
        <f ca="1">IFERROR(__xludf.DUMMYFUNCTION("""COMPUTED_VALUE"""),"Слончак В. В.")</f>
        <v>Слончак В. В.</v>
      </c>
      <c r="BW108" s="19" t="str">
        <f ca="1">IFERROR(__xludf.DUMMYFUNCTION("""COMPUTED_VALUE"""),"За")</f>
        <v>За</v>
      </c>
      <c r="BX108" s="19">
        <f ca="1">IFERROR(__xludf.DUMMYFUNCTION("""COMPUTED_VALUE"""),80)</f>
        <v>80</v>
      </c>
      <c r="BY108" s="19" t="str">
        <f ca="1">IFERROR(__xludf.DUMMYFUNCTION("""COMPUTED_VALUE"""),"Слончак В. В.")</f>
        <v>Слончак В. В.</v>
      </c>
      <c r="BZ108" s="19" t="str">
        <f ca="1">IFERROR(__xludf.DUMMYFUNCTION("""COMPUTED_VALUE"""),"За")</f>
        <v>За</v>
      </c>
      <c r="CA108" s="19">
        <f ca="1">IFERROR(__xludf.DUMMYFUNCTION("""COMPUTED_VALUE"""),80)</f>
        <v>80</v>
      </c>
      <c r="CB108" s="19" t="str">
        <f ca="1">IFERROR(__xludf.DUMMYFUNCTION("""COMPUTED_VALUE"""),"Слончак В. В.")</f>
        <v>Слончак В. В.</v>
      </c>
      <c r="CC108" s="19" t="str">
        <f ca="1">IFERROR(__xludf.DUMMYFUNCTION("""COMPUTED_VALUE"""),"За")</f>
        <v>За</v>
      </c>
      <c r="CD108" s="19">
        <f ca="1">IFERROR(__xludf.DUMMYFUNCTION("""COMPUTED_VALUE"""),80)</f>
        <v>80</v>
      </c>
      <c r="CE108" s="19" t="str">
        <f ca="1">IFERROR(__xludf.DUMMYFUNCTION("""COMPUTED_VALUE"""),"Слончак В. В.")</f>
        <v>Слончак В. В.</v>
      </c>
      <c r="CF108" s="19" t="str">
        <f ca="1">IFERROR(__xludf.DUMMYFUNCTION("""COMPUTED_VALUE"""),"За")</f>
        <v>За</v>
      </c>
      <c r="CG108" s="19">
        <f ca="1">IFERROR(__xludf.DUMMYFUNCTION("""COMPUTED_VALUE"""),80)</f>
        <v>80</v>
      </c>
      <c r="CH108" s="19" t="str">
        <f ca="1">IFERROR(__xludf.DUMMYFUNCTION("""COMPUTED_VALUE"""),"Слончак В. В.")</f>
        <v>Слончак В. В.</v>
      </c>
      <c r="CI108" s="19" t="str">
        <f ca="1">IFERROR(__xludf.DUMMYFUNCTION("""COMPUTED_VALUE"""),"За")</f>
        <v>За</v>
      </c>
      <c r="CJ108" s="19">
        <f ca="1">IFERROR(__xludf.DUMMYFUNCTION("""COMPUTED_VALUE"""),80)</f>
        <v>80</v>
      </c>
      <c r="CK108" s="19" t="str">
        <f ca="1">IFERROR(__xludf.DUMMYFUNCTION("""COMPUTED_VALUE"""),"Слончак В. В.")</f>
        <v>Слончак В. В.</v>
      </c>
      <c r="CL108" s="19" t="str">
        <f ca="1">IFERROR(__xludf.DUMMYFUNCTION("""COMPUTED_VALUE"""),"За")</f>
        <v>За</v>
      </c>
      <c r="CM108" s="19">
        <f ca="1">IFERROR(__xludf.DUMMYFUNCTION("""COMPUTED_VALUE"""),80)</f>
        <v>80</v>
      </c>
      <c r="CN108" s="19" t="str">
        <f ca="1">IFERROR(__xludf.DUMMYFUNCTION("""COMPUTED_VALUE"""),"Слончак В. В.")</f>
        <v>Слончак В. В.</v>
      </c>
      <c r="CO108" s="19" t="str">
        <f ca="1">IFERROR(__xludf.DUMMYFUNCTION("""COMPUTED_VALUE"""),"Не голосував")</f>
        <v>Не голосував</v>
      </c>
      <c r="CP108" s="19">
        <f ca="1">IFERROR(__xludf.DUMMYFUNCTION("""COMPUTED_VALUE"""),80)</f>
        <v>80</v>
      </c>
      <c r="CQ108" s="19" t="str">
        <f ca="1">IFERROR(__xludf.DUMMYFUNCTION("""COMPUTED_VALUE"""),"Слончак В. В.")</f>
        <v>Слончак В. В.</v>
      </c>
      <c r="CR108" s="19" t="str">
        <f ca="1">IFERROR(__xludf.DUMMYFUNCTION("""COMPUTED_VALUE"""),"За")</f>
        <v>За</v>
      </c>
      <c r="CS108" s="19">
        <f ca="1">IFERROR(__xludf.DUMMYFUNCTION("""COMPUTED_VALUE"""),80)</f>
        <v>80</v>
      </c>
      <c r="CT108" s="19" t="str">
        <f ca="1">IFERROR(__xludf.DUMMYFUNCTION("""COMPUTED_VALUE"""),"Слончак В. В.")</f>
        <v>Слончак В. В.</v>
      </c>
      <c r="CU108" s="19" t="str">
        <f ca="1">IFERROR(__xludf.DUMMYFUNCTION("""COMPUTED_VALUE"""),"За")</f>
        <v>За</v>
      </c>
      <c r="CV108" s="19">
        <f ca="1">IFERROR(__xludf.DUMMYFUNCTION("""COMPUTED_VALUE"""),80)</f>
        <v>80</v>
      </c>
      <c r="CW108" s="19" t="str">
        <f ca="1">IFERROR(__xludf.DUMMYFUNCTION("""COMPUTED_VALUE"""),"Слончак В. В.")</f>
        <v>Слончак В. В.</v>
      </c>
      <c r="CX108" s="19" t="str">
        <f ca="1">IFERROR(__xludf.DUMMYFUNCTION("""COMPUTED_VALUE"""),"За")</f>
        <v>За</v>
      </c>
      <c r="CY108" s="19">
        <f ca="1">IFERROR(__xludf.DUMMYFUNCTION("""COMPUTED_VALUE"""),80)</f>
        <v>80</v>
      </c>
      <c r="CZ108" s="19" t="str">
        <f ca="1">IFERROR(__xludf.DUMMYFUNCTION("""COMPUTED_VALUE"""),"Слончак В. В.")</f>
        <v>Слончак В. В.</v>
      </c>
      <c r="DA108" s="19" t="str">
        <f ca="1">IFERROR(__xludf.DUMMYFUNCTION("""COMPUTED_VALUE"""),"За")</f>
        <v>За</v>
      </c>
      <c r="DB108" s="19">
        <f ca="1">IFERROR(__xludf.DUMMYFUNCTION("""COMPUTED_VALUE"""),80)</f>
        <v>80</v>
      </c>
      <c r="DC108" s="19" t="str">
        <f ca="1">IFERROR(__xludf.DUMMYFUNCTION("""COMPUTED_VALUE"""),"Слончак В. В.")</f>
        <v>Слончак В. В.</v>
      </c>
      <c r="DD108" s="19" t="str">
        <f ca="1">IFERROR(__xludf.DUMMYFUNCTION("""COMPUTED_VALUE"""),"За")</f>
        <v>За</v>
      </c>
      <c r="DE108" s="19">
        <f ca="1">IFERROR(__xludf.DUMMYFUNCTION("""COMPUTED_VALUE"""),80)</f>
        <v>80</v>
      </c>
      <c r="DF108" s="19" t="str">
        <f ca="1">IFERROR(__xludf.DUMMYFUNCTION("""COMPUTED_VALUE"""),"Слончак В. В.")</f>
        <v>Слончак В. В.</v>
      </c>
      <c r="DG108" s="19" t="str">
        <f ca="1">IFERROR(__xludf.DUMMYFUNCTION("""COMPUTED_VALUE"""),"За")</f>
        <v>За</v>
      </c>
      <c r="DH108" s="19">
        <f ca="1">IFERROR(__xludf.DUMMYFUNCTION("""COMPUTED_VALUE"""),80)</f>
        <v>80</v>
      </c>
      <c r="DI108" s="19" t="str">
        <f ca="1">IFERROR(__xludf.DUMMYFUNCTION("""COMPUTED_VALUE"""),"Слончак В. В.")</f>
        <v>Слончак В. В.</v>
      </c>
      <c r="DJ108" s="19" t="str">
        <f ca="1">IFERROR(__xludf.DUMMYFUNCTION("""COMPUTED_VALUE"""),"Не голосував")</f>
        <v>Не голосував</v>
      </c>
      <c r="DK108" s="19">
        <f ca="1">IFERROR(__xludf.DUMMYFUNCTION("""COMPUTED_VALUE"""),80)</f>
        <v>80</v>
      </c>
      <c r="DL108" s="19" t="str">
        <f ca="1">IFERROR(__xludf.DUMMYFUNCTION("""COMPUTED_VALUE"""),"Слончак В. В.")</f>
        <v>Слончак В. В.</v>
      </c>
      <c r="DM108" s="19" t="str">
        <f ca="1">IFERROR(__xludf.DUMMYFUNCTION("""COMPUTED_VALUE"""),"За")</f>
        <v>За</v>
      </c>
      <c r="DN108" s="19">
        <f ca="1">IFERROR(__xludf.DUMMYFUNCTION("""COMPUTED_VALUE"""),80)</f>
        <v>80</v>
      </c>
      <c r="DO108" s="19" t="str">
        <f ca="1">IFERROR(__xludf.DUMMYFUNCTION("""COMPUTED_VALUE"""),"Слончак В. В.")</f>
        <v>Слончак В. В.</v>
      </c>
      <c r="DP108" s="19" t="str">
        <f ca="1">IFERROR(__xludf.DUMMYFUNCTION("""COMPUTED_VALUE"""),"За")</f>
        <v>За</v>
      </c>
      <c r="DQ108" s="19">
        <f ca="1">IFERROR(__xludf.DUMMYFUNCTION("""COMPUTED_VALUE"""),80)</f>
        <v>80</v>
      </c>
      <c r="DR108" s="19" t="str">
        <f ca="1">IFERROR(__xludf.DUMMYFUNCTION("""COMPUTED_VALUE"""),"Слончак В. В.")</f>
        <v>Слончак В. В.</v>
      </c>
      <c r="DS108" s="19" t="str">
        <f ca="1">IFERROR(__xludf.DUMMYFUNCTION("""COMPUTED_VALUE"""),"Не голосував")</f>
        <v>Не голосував</v>
      </c>
      <c r="DT108" s="19">
        <f ca="1">IFERROR(__xludf.DUMMYFUNCTION("""COMPUTED_VALUE"""),80)</f>
        <v>80</v>
      </c>
      <c r="DU108" s="19" t="str">
        <f ca="1">IFERROR(__xludf.DUMMYFUNCTION("""COMPUTED_VALUE"""),"Слончак В. В.")</f>
        <v>Слончак В. В.</v>
      </c>
      <c r="DV108" s="19" t="str">
        <f ca="1">IFERROR(__xludf.DUMMYFUNCTION("""COMPUTED_VALUE"""),"Не голосував")</f>
        <v>Не голосував</v>
      </c>
      <c r="DW108" s="19">
        <f ca="1">IFERROR(__xludf.DUMMYFUNCTION("""COMPUTED_VALUE"""),80)</f>
        <v>80</v>
      </c>
      <c r="DX108" s="19" t="str">
        <f ca="1">IFERROR(__xludf.DUMMYFUNCTION("""COMPUTED_VALUE"""),"Слончак В. В.")</f>
        <v>Слончак В. В.</v>
      </c>
      <c r="DY108" s="19" t="str">
        <f ca="1">IFERROR(__xludf.DUMMYFUNCTION("""COMPUTED_VALUE"""),"За")</f>
        <v>За</v>
      </c>
      <c r="DZ108" s="19">
        <f ca="1">IFERROR(__xludf.DUMMYFUNCTION("""COMPUTED_VALUE"""),80)</f>
        <v>80</v>
      </c>
      <c r="EA108" s="19" t="str">
        <f ca="1">IFERROR(__xludf.DUMMYFUNCTION("""COMPUTED_VALUE"""),"Слончак В. В.")</f>
        <v>Слончак В. В.</v>
      </c>
      <c r="EB108" s="19" t="str">
        <f ca="1">IFERROR(__xludf.DUMMYFUNCTION("""COMPUTED_VALUE"""),"За")</f>
        <v>За</v>
      </c>
      <c r="EC108" s="19">
        <f ca="1">IFERROR(__xludf.DUMMYFUNCTION("""COMPUTED_VALUE"""),80)</f>
        <v>80</v>
      </c>
      <c r="ED108" s="19" t="str">
        <f ca="1">IFERROR(__xludf.DUMMYFUNCTION("""COMPUTED_VALUE"""),"Слончак В. В.")</f>
        <v>Слончак В. В.</v>
      </c>
      <c r="EE108" s="19" t="str">
        <f ca="1">IFERROR(__xludf.DUMMYFUNCTION("""COMPUTED_VALUE"""),"За")</f>
        <v>За</v>
      </c>
      <c r="EF108" s="19">
        <f ca="1">IFERROR(__xludf.DUMMYFUNCTION("""COMPUTED_VALUE"""),80)</f>
        <v>80</v>
      </c>
      <c r="EG108" s="19" t="str">
        <f ca="1">IFERROR(__xludf.DUMMYFUNCTION("""COMPUTED_VALUE"""),"Слончак В. В.")</f>
        <v>Слончак В. В.</v>
      </c>
      <c r="EH108" s="19" t="str">
        <f ca="1">IFERROR(__xludf.DUMMYFUNCTION("""COMPUTED_VALUE"""),"...")</f>
        <v>...</v>
      </c>
      <c r="EI108" s="19">
        <f ca="1">IFERROR(__xludf.DUMMYFUNCTION("""COMPUTED_VALUE"""),80)</f>
        <v>80</v>
      </c>
      <c r="EJ108" s="19" t="str">
        <f ca="1">IFERROR(__xludf.DUMMYFUNCTION("""COMPUTED_VALUE"""),"Слончак В. В.")</f>
        <v>Слончак В. В.</v>
      </c>
      <c r="EK108" s="19" t="str">
        <f ca="1">IFERROR(__xludf.DUMMYFUNCTION("""COMPUTED_VALUE"""),"...")</f>
        <v>...</v>
      </c>
      <c r="EL108" s="19">
        <f ca="1">IFERROR(__xludf.DUMMYFUNCTION("""COMPUTED_VALUE"""),80)</f>
        <v>80</v>
      </c>
      <c r="EM108" s="19" t="str">
        <f ca="1">IFERROR(__xludf.DUMMYFUNCTION("""COMPUTED_VALUE"""),"Слончак В. В.")</f>
        <v>Слончак В. В.</v>
      </c>
      <c r="EN108" s="19" t="str">
        <f ca="1">IFERROR(__xludf.DUMMYFUNCTION("""COMPUTED_VALUE"""),"...")</f>
        <v>...</v>
      </c>
      <c r="EO108" s="19">
        <f ca="1">IFERROR(__xludf.DUMMYFUNCTION("""COMPUTED_VALUE"""),80)</f>
        <v>80</v>
      </c>
      <c r="EP108" s="19" t="str">
        <f ca="1">IFERROR(__xludf.DUMMYFUNCTION("""COMPUTED_VALUE"""),"Слончак В. В.")</f>
        <v>Слончак В. В.</v>
      </c>
      <c r="EQ108" s="19" t="str">
        <f ca="1">IFERROR(__xludf.DUMMYFUNCTION("""COMPUTED_VALUE"""),"...")</f>
        <v>...</v>
      </c>
      <c r="ER108" s="19">
        <f ca="1">IFERROR(__xludf.DUMMYFUNCTION("""COMPUTED_VALUE"""),80)</f>
        <v>80</v>
      </c>
      <c r="ES108" s="19" t="str">
        <f ca="1">IFERROR(__xludf.DUMMYFUNCTION("""COMPUTED_VALUE"""),"Слончак В. В.")</f>
        <v>Слончак В. В.</v>
      </c>
      <c r="ET108" s="19" t="str">
        <f ca="1">IFERROR(__xludf.DUMMYFUNCTION("""COMPUTED_VALUE"""),"...")</f>
        <v>...</v>
      </c>
      <c r="EU108" s="19">
        <f ca="1">IFERROR(__xludf.DUMMYFUNCTION("""COMPUTED_VALUE"""),80)</f>
        <v>80</v>
      </c>
      <c r="EV108" s="19" t="str">
        <f ca="1">IFERROR(__xludf.DUMMYFUNCTION("""COMPUTED_VALUE"""),"Слончак В. В.")</f>
        <v>Слончак В. В.</v>
      </c>
      <c r="EW108" s="19" t="str">
        <f ca="1">IFERROR(__xludf.DUMMYFUNCTION("""COMPUTED_VALUE"""),"...")</f>
        <v>...</v>
      </c>
      <c r="EX108" s="19">
        <f ca="1">IFERROR(__xludf.DUMMYFUNCTION("""COMPUTED_VALUE"""),80)</f>
        <v>80</v>
      </c>
      <c r="EY108" s="19" t="str">
        <f ca="1">IFERROR(__xludf.DUMMYFUNCTION("""COMPUTED_VALUE"""),"Слончак В. В.")</f>
        <v>Слончак В. В.</v>
      </c>
      <c r="EZ108" s="19" t="str">
        <f ca="1">IFERROR(__xludf.DUMMYFUNCTION("""COMPUTED_VALUE"""),"...")</f>
        <v>...</v>
      </c>
      <c r="FA108" s="19">
        <f ca="1">IFERROR(__xludf.DUMMYFUNCTION("""COMPUTED_VALUE"""),80)</f>
        <v>80</v>
      </c>
      <c r="FB108" s="19" t="str">
        <f ca="1">IFERROR(__xludf.DUMMYFUNCTION("""COMPUTED_VALUE"""),"Слончак В. В.")</f>
        <v>Слончак В. В.</v>
      </c>
      <c r="FC108" s="19" t="str">
        <f ca="1">IFERROR(__xludf.DUMMYFUNCTION("""COMPUTED_VALUE"""),"За")</f>
        <v>За</v>
      </c>
      <c r="FD108" s="19">
        <f ca="1">IFERROR(__xludf.DUMMYFUNCTION("""COMPUTED_VALUE"""),80)</f>
        <v>80</v>
      </c>
      <c r="FE108" s="19" t="str">
        <f ca="1">IFERROR(__xludf.DUMMYFUNCTION("""COMPUTED_VALUE"""),"Слончак В. В.")</f>
        <v>Слончак В. В.</v>
      </c>
      <c r="FF108" s="19" t="str">
        <f ca="1">IFERROR(__xludf.DUMMYFUNCTION("""COMPUTED_VALUE"""),"За")</f>
        <v>За</v>
      </c>
      <c r="FG108" s="19">
        <f ca="1">IFERROR(__xludf.DUMMYFUNCTION("""COMPUTED_VALUE"""),80)</f>
        <v>80</v>
      </c>
      <c r="FH108" s="19" t="str">
        <f ca="1">IFERROR(__xludf.DUMMYFUNCTION("""COMPUTED_VALUE"""),"Слончак В. В.")</f>
        <v>Слончак В. В.</v>
      </c>
      <c r="FI108" s="19" t="str">
        <f ca="1">IFERROR(__xludf.DUMMYFUNCTION("""COMPUTED_VALUE"""),"Не голосував")</f>
        <v>Не голосував</v>
      </c>
      <c r="FJ108" s="19">
        <f ca="1">IFERROR(__xludf.DUMMYFUNCTION("""COMPUTED_VALUE"""),80)</f>
        <v>80</v>
      </c>
      <c r="FK108" s="19" t="str">
        <f ca="1">IFERROR(__xludf.DUMMYFUNCTION("""COMPUTED_VALUE"""),"Слончак В. В.")</f>
        <v>Слончак В. В.</v>
      </c>
      <c r="FL108" s="19" t="str">
        <f ca="1">IFERROR(__xludf.DUMMYFUNCTION("""COMPUTED_VALUE"""),"За")</f>
        <v>За</v>
      </c>
      <c r="FM108" s="19">
        <f ca="1">IFERROR(__xludf.DUMMYFUNCTION("""COMPUTED_VALUE"""),80)</f>
        <v>80</v>
      </c>
      <c r="FN108" s="19" t="str">
        <f ca="1">IFERROR(__xludf.DUMMYFUNCTION("""COMPUTED_VALUE"""),"Слончак В. В.")</f>
        <v>Слончак В. В.</v>
      </c>
      <c r="FO108" s="19" t="str">
        <f ca="1">IFERROR(__xludf.DUMMYFUNCTION("""COMPUTED_VALUE"""),"Не голосував")</f>
        <v>Не голосував</v>
      </c>
      <c r="FP108" s="19">
        <f ca="1">IFERROR(__xludf.DUMMYFUNCTION("""COMPUTED_VALUE"""),80)</f>
        <v>80</v>
      </c>
      <c r="FQ108" s="19" t="str">
        <f ca="1">IFERROR(__xludf.DUMMYFUNCTION("""COMPUTED_VALUE"""),"Слончак В. В.")</f>
        <v>Слончак В. В.</v>
      </c>
      <c r="FR108" s="19" t="str">
        <f ca="1">IFERROR(__xludf.DUMMYFUNCTION("""COMPUTED_VALUE"""),"Не голосував")</f>
        <v>Не голосував</v>
      </c>
      <c r="FS108" s="19">
        <f ca="1">IFERROR(__xludf.DUMMYFUNCTION("""COMPUTED_VALUE"""),80)</f>
        <v>80</v>
      </c>
      <c r="FT108" s="19" t="str">
        <f ca="1">IFERROR(__xludf.DUMMYFUNCTION("""COMPUTED_VALUE"""),"Слончак В. В.")</f>
        <v>Слончак В. В.</v>
      </c>
      <c r="FU108" s="19" t="str">
        <f ca="1">IFERROR(__xludf.DUMMYFUNCTION("""COMPUTED_VALUE"""),"Не голосував")</f>
        <v>Не голосував</v>
      </c>
      <c r="FV108" s="19">
        <f ca="1">IFERROR(__xludf.DUMMYFUNCTION("""COMPUTED_VALUE"""),80)</f>
        <v>80</v>
      </c>
      <c r="FW108" s="19" t="str">
        <f ca="1">IFERROR(__xludf.DUMMYFUNCTION("""COMPUTED_VALUE"""),"Слончак В. В.")</f>
        <v>Слончак В. В.</v>
      </c>
      <c r="FX108" s="19" t="str">
        <f ca="1">IFERROR(__xludf.DUMMYFUNCTION("""COMPUTED_VALUE"""),"За")</f>
        <v>За</v>
      </c>
      <c r="FY108" s="19">
        <f ca="1">IFERROR(__xludf.DUMMYFUNCTION("""COMPUTED_VALUE"""),80)</f>
        <v>80</v>
      </c>
      <c r="FZ108" s="19" t="str">
        <f ca="1">IFERROR(__xludf.DUMMYFUNCTION("""COMPUTED_VALUE"""),"Слончак В. В.")</f>
        <v>Слончак В. В.</v>
      </c>
      <c r="GA108" s="19" t="str">
        <f ca="1">IFERROR(__xludf.DUMMYFUNCTION("""COMPUTED_VALUE"""),"За")</f>
        <v>За</v>
      </c>
      <c r="GB108" s="19">
        <f ca="1">IFERROR(__xludf.DUMMYFUNCTION("""COMPUTED_VALUE"""),80)</f>
        <v>80</v>
      </c>
      <c r="GC108" s="19" t="str">
        <f ca="1">IFERROR(__xludf.DUMMYFUNCTION("""COMPUTED_VALUE"""),"Слончак В. В.")</f>
        <v>Слончак В. В.</v>
      </c>
      <c r="GD108" s="19" t="str">
        <f ca="1">IFERROR(__xludf.DUMMYFUNCTION("""COMPUTED_VALUE"""),"За")</f>
        <v>За</v>
      </c>
      <c r="GE108" s="19">
        <f ca="1">IFERROR(__xludf.DUMMYFUNCTION("""COMPUTED_VALUE"""),80)</f>
        <v>80</v>
      </c>
      <c r="GF108" s="19" t="str">
        <f ca="1">IFERROR(__xludf.DUMMYFUNCTION("""COMPUTED_VALUE"""),"Слончак В. В.")</f>
        <v>Слончак В. В.</v>
      </c>
      <c r="GG108" s="19" t="str">
        <f ca="1">IFERROR(__xludf.DUMMYFUNCTION("""COMPUTED_VALUE"""),"За")</f>
        <v>За</v>
      </c>
      <c r="GH108" s="19">
        <f ca="1">IFERROR(__xludf.DUMMYFUNCTION("""COMPUTED_VALUE"""),80)</f>
        <v>80</v>
      </c>
      <c r="GI108" s="19" t="str">
        <f ca="1">IFERROR(__xludf.DUMMYFUNCTION("""COMPUTED_VALUE"""),"Слончак В. В.")</f>
        <v>Слончак В. В.</v>
      </c>
      <c r="GJ108" s="19" t="str">
        <f ca="1">IFERROR(__xludf.DUMMYFUNCTION("""COMPUTED_VALUE"""),"За")</f>
        <v>За</v>
      </c>
      <c r="GK108" s="19">
        <f ca="1">IFERROR(__xludf.DUMMYFUNCTION("""COMPUTED_VALUE"""),80)</f>
        <v>80</v>
      </c>
      <c r="GL108" s="19" t="str">
        <f ca="1">IFERROR(__xludf.DUMMYFUNCTION("""COMPUTED_VALUE"""),"Слончак В. В.")</f>
        <v>Слончак В. В.</v>
      </c>
      <c r="GM108" s="19" t="str">
        <f ca="1">IFERROR(__xludf.DUMMYFUNCTION("""COMPUTED_VALUE"""),"За")</f>
        <v>За</v>
      </c>
      <c r="GN108" s="19">
        <f ca="1">IFERROR(__xludf.DUMMYFUNCTION("""COMPUTED_VALUE"""),80)</f>
        <v>80</v>
      </c>
      <c r="GO108" s="19" t="str">
        <f ca="1">IFERROR(__xludf.DUMMYFUNCTION("""COMPUTED_VALUE"""),"Слончак В. В.")</f>
        <v>Слончак В. В.</v>
      </c>
      <c r="GP108" s="19" t="str">
        <f ca="1">IFERROR(__xludf.DUMMYFUNCTION("""COMPUTED_VALUE"""),"Не голосував")</f>
        <v>Не голосував</v>
      </c>
      <c r="GQ108" s="19">
        <f ca="1">IFERROR(__xludf.DUMMYFUNCTION("""COMPUTED_VALUE"""),80)</f>
        <v>80</v>
      </c>
      <c r="GR108" s="19" t="str">
        <f ca="1">IFERROR(__xludf.DUMMYFUNCTION("""COMPUTED_VALUE"""),"Слончак В. В.")</f>
        <v>Слончак В. В.</v>
      </c>
      <c r="GS108" s="19" t="str">
        <f ca="1">IFERROR(__xludf.DUMMYFUNCTION("""COMPUTED_VALUE"""),"За")</f>
        <v>За</v>
      </c>
      <c r="GT108" s="19">
        <f ca="1">IFERROR(__xludf.DUMMYFUNCTION("""COMPUTED_VALUE"""),80)</f>
        <v>80</v>
      </c>
      <c r="GU108" s="19" t="str">
        <f ca="1">IFERROR(__xludf.DUMMYFUNCTION("""COMPUTED_VALUE"""),"Слончак В. В.")</f>
        <v>Слончак В. В.</v>
      </c>
      <c r="GV108" s="19" t="str">
        <f ca="1">IFERROR(__xludf.DUMMYFUNCTION("""COMPUTED_VALUE"""),"Не голосував")</f>
        <v>Не голосував</v>
      </c>
      <c r="GW108" s="19">
        <f ca="1">IFERROR(__xludf.DUMMYFUNCTION("""COMPUTED_VALUE"""),80)</f>
        <v>80</v>
      </c>
      <c r="GX108" s="19" t="str">
        <f ca="1">IFERROR(__xludf.DUMMYFUNCTION("""COMPUTED_VALUE"""),"Слончак В. В.")</f>
        <v>Слончак В. В.</v>
      </c>
      <c r="GY108" s="19" t="str">
        <f ca="1">IFERROR(__xludf.DUMMYFUNCTION("""COMPUTED_VALUE"""),"За")</f>
        <v>За</v>
      </c>
      <c r="GZ108" s="19">
        <f ca="1">IFERROR(__xludf.DUMMYFUNCTION("""COMPUTED_VALUE"""),80)</f>
        <v>80</v>
      </c>
      <c r="HA108" s="19" t="str">
        <f ca="1">IFERROR(__xludf.DUMMYFUNCTION("""COMPUTED_VALUE"""),"Слончак В. В.")</f>
        <v>Слончак В. В.</v>
      </c>
      <c r="HB108" s="19" t="str">
        <f ca="1">IFERROR(__xludf.DUMMYFUNCTION("""COMPUTED_VALUE"""),"За")</f>
        <v>За</v>
      </c>
      <c r="HC108" s="19">
        <f ca="1">IFERROR(__xludf.DUMMYFUNCTION("""COMPUTED_VALUE"""),80)</f>
        <v>80</v>
      </c>
      <c r="HD108" s="19" t="str">
        <f ca="1">IFERROR(__xludf.DUMMYFUNCTION("""COMPUTED_VALUE"""),"Слончак В. В.")</f>
        <v>Слончак В. В.</v>
      </c>
      <c r="HE108" s="19" t="str">
        <f ca="1">IFERROR(__xludf.DUMMYFUNCTION("""COMPUTED_VALUE"""),"За")</f>
        <v>За</v>
      </c>
      <c r="HF108" s="19">
        <f ca="1">IFERROR(__xludf.DUMMYFUNCTION("""COMPUTED_VALUE"""),80)</f>
        <v>80</v>
      </c>
      <c r="HG108" s="19" t="str">
        <f ca="1">IFERROR(__xludf.DUMMYFUNCTION("""COMPUTED_VALUE"""),"Слончак В. В.")</f>
        <v>Слончак В. В.</v>
      </c>
      <c r="HH108" s="19" t="str">
        <f ca="1">IFERROR(__xludf.DUMMYFUNCTION("""COMPUTED_VALUE"""),"За")</f>
        <v>За</v>
      </c>
      <c r="HI108" s="19">
        <f ca="1">IFERROR(__xludf.DUMMYFUNCTION("""COMPUTED_VALUE"""),80)</f>
        <v>80</v>
      </c>
      <c r="HJ108" s="19" t="str">
        <f ca="1">IFERROR(__xludf.DUMMYFUNCTION("""COMPUTED_VALUE"""),"Слончак В. В.")</f>
        <v>Слончак В. В.</v>
      </c>
      <c r="HK108" s="19" t="str">
        <f ca="1">IFERROR(__xludf.DUMMYFUNCTION("""COMPUTED_VALUE"""),"Не голосував")</f>
        <v>Не голосував</v>
      </c>
      <c r="HL108" s="19">
        <f ca="1">IFERROR(__xludf.DUMMYFUNCTION("""COMPUTED_VALUE"""),80)</f>
        <v>80</v>
      </c>
      <c r="HM108" s="19" t="str">
        <f ca="1">IFERROR(__xludf.DUMMYFUNCTION("""COMPUTED_VALUE"""),"Слончак В. В.")</f>
        <v>Слончак В. В.</v>
      </c>
      <c r="HN108" s="19" t="str">
        <f ca="1">IFERROR(__xludf.DUMMYFUNCTION("""COMPUTED_VALUE"""),"Не голосував")</f>
        <v>Не голосував</v>
      </c>
      <c r="HO108" s="19">
        <f ca="1">IFERROR(__xludf.DUMMYFUNCTION("""COMPUTED_VALUE"""),80)</f>
        <v>80</v>
      </c>
      <c r="HP108" s="19" t="str">
        <f ca="1">IFERROR(__xludf.DUMMYFUNCTION("""COMPUTED_VALUE"""),"Слончак В. В.")</f>
        <v>Слончак В. В.</v>
      </c>
      <c r="HQ108" s="19" t="str">
        <f ca="1">IFERROR(__xludf.DUMMYFUNCTION("""COMPUTED_VALUE"""),"За")</f>
        <v>За</v>
      </c>
      <c r="HR108" s="19">
        <f ca="1">IFERROR(__xludf.DUMMYFUNCTION("""COMPUTED_VALUE"""),80)</f>
        <v>80</v>
      </c>
      <c r="HS108" s="19" t="str">
        <f ca="1">IFERROR(__xludf.DUMMYFUNCTION("""COMPUTED_VALUE"""),"Слончак В. В.")</f>
        <v>Слончак В. В.</v>
      </c>
      <c r="HT108" s="19" t="str">
        <f ca="1">IFERROR(__xludf.DUMMYFUNCTION("""COMPUTED_VALUE"""),"За")</f>
        <v>За</v>
      </c>
      <c r="HU108" s="19">
        <f ca="1">IFERROR(__xludf.DUMMYFUNCTION("""COMPUTED_VALUE"""),80)</f>
        <v>80</v>
      </c>
      <c r="HV108" s="19" t="str">
        <f ca="1">IFERROR(__xludf.DUMMYFUNCTION("""COMPUTED_VALUE"""),"Слончак В. В.")</f>
        <v>Слончак В. В.</v>
      </c>
      <c r="HW108" s="19" t="str">
        <f ca="1">IFERROR(__xludf.DUMMYFUNCTION("""COMPUTED_VALUE"""),"За")</f>
        <v>За</v>
      </c>
      <c r="HX108" s="19">
        <f ca="1">IFERROR(__xludf.DUMMYFUNCTION("""COMPUTED_VALUE"""),80)</f>
        <v>80</v>
      </c>
      <c r="HY108" s="19" t="str">
        <f ca="1">IFERROR(__xludf.DUMMYFUNCTION("""COMPUTED_VALUE"""),"Слончак В. В.")</f>
        <v>Слончак В. В.</v>
      </c>
      <c r="HZ108" s="19" t="str">
        <f ca="1">IFERROR(__xludf.DUMMYFUNCTION("""COMPUTED_VALUE"""),"За")</f>
        <v>За</v>
      </c>
      <c r="IA108" s="19">
        <f ca="1">IFERROR(__xludf.DUMMYFUNCTION("""COMPUTED_VALUE"""),80)</f>
        <v>80</v>
      </c>
      <c r="IB108" s="19" t="str">
        <f ca="1">IFERROR(__xludf.DUMMYFUNCTION("""COMPUTED_VALUE"""),"Слончак В. В.")</f>
        <v>Слончак В. В.</v>
      </c>
      <c r="IC108" s="19" t="str">
        <f ca="1">IFERROR(__xludf.DUMMYFUNCTION("""COMPUTED_VALUE"""),"За")</f>
        <v>За</v>
      </c>
      <c r="ID108" s="19">
        <f ca="1">IFERROR(__xludf.DUMMYFUNCTION("""COMPUTED_VALUE"""),80)</f>
        <v>80</v>
      </c>
      <c r="IE108" s="19" t="str">
        <f ca="1">IFERROR(__xludf.DUMMYFUNCTION("""COMPUTED_VALUE"""),"Слончак В. В.")</f>
        <v>Слончак В. В.</v>
      </c>
      <c r="IF108" s="19" t="str">
        <f ca="1">IFERROR(__xludf.DUMMYFUNCTION("""COMPUTED_VALUE"""),"За")</f>
        <v>За</v>
      </c>
      <c r="IG108" s="19">
        <f ca="1">IFERROR(__xludf.DUMMYFUNCTION("""COMPUTED_VALUE"""),80)</f>
        <v>80</v>
      </c>
      <c r="IH108" s="19" t="str">
        <f ca="1">IFERROR(__xludf.DUMMYFUNCTION("""COMPUTED_VALUE"""),"Слончак В. В.")</f>
        <v>Слончак В. В.</v>
      </c>
      <c r="II108" s="19" t="str">
        <f ca="1">IFERROR(__xludf.DUMMYFUNCTION("""COMPUTED_VALUE"""),"За")</f>
        <v>За</v>
      </c>
      <c r="IJ108" s="19">
        <f ca="1">IFERROR(__xludf.DUMMYFUNCTION("""COMPUTED_VALUE"""),80)</f>
        <v>80</v>
      </c>
      <c r="IK108" s="19" t="str">
        <f ca="1">IFERROR(__xludf.DUMMYFUNCTION("""COMPUTED_VALUE"""),"Слончак В. В.")</f>
        <v>Слончак В. В.</v>
      </c>
      <c r="IL108" s="19" t="str">
        <f ca="1">IFERROR(__xludf.DUMMYFUNCTION("""COMPUTED_VALUE"""),"Не голосував")</f>
        <v>Не голосував</v>
      </c>
      <c r="IM108" s="19">
        <f ca="1">IFERROR(__xludf.DUMMYFUNCTION("""COMPUTED_VALUE"""),80)</f>
        <v>80</v>
      </c>
      <c r="IN108" s="19" t="str">
        <f ca="1">IFERROR(__xludf.DUMMYFUNCTION("""COMPUTED_VALUE"""),"Слончак В. В.")</f>
        <v>Слончак В. В.</v>
      </c>
      <c r="IO108" s="19" t="str">
        <f ca="1">IFERROR(__xludf.DUMMYFUNCTION("""COMPUTED_VALUE"""),"Не голосував")</f>
        <v>Не голосував</v>
      </c>
      <c r="IP108" s="19">
        <f ca="1">IFERROR(__xludf.DUMMYFUNCTION("""COMPUTED_VALUE"""),80)</f>
        <v>80</v>
      </c>
      <c r="IQ108" s="19" t="str">
        <f ca="1">IFERROR(__xludf.DUMMYFUNCTION("""COMPUTED_VALUE"""),"Слончак В. В.")</f>
        <v>Слончак В. В.</v>
      </c>
      <c r="IR108" s="19" t="str">
        <f ca="1">IFERROR(__xludf.DUMMYFUNCTION("""COMPUTED_VALUE"""),"За")</f>
        <v>За</v>
      </c>
      <c r="IS108" s="19">
        <f ca="1">IFERROR(__xludf.DUMMYFUNCTION("""COMPUTED_VALUE"""),80)</f>
        <v>80</v>
      </c>
      <c r="IT108" s="19" t="str">
        <f ca="1">IFERROR(__xludf.DUMMYFUNCTION("""COMPUTED_VALUE"""),"Слончак В. В.")</f>
        <v>Слончак В. В.</v>
      </c>
      <c r="IU108" s="19" t="str">
        <f ca="1">IFERROR(__xludf.DUMMYFUNCTION("""COMPUTED_VALUE"""),"За")</f>
        <v>За</v>
      </c>
      <c r="IV108" s="19">
        <f ca="1">IFERROR(__xludf.DUMMYFUNCTION("""COMPUTED_VALUE"""),80)</f>
        <v>80</v>
      </c>
      <c r="IW108" s="19" t="str">
        <f ca="1">IFERROR(__xludf.DUMMYFUNCTION("""COMPUTED_VALUE"""),"Слончак В. В.")</f>
        <v>Слончак В. В.</v>
      </c>
      <c r="IX108" s="19" t="str">
        <f ca="1">IFERROR(__xludf.DUMMYFUNCTION("""COMPUTED_VALUE"""),"За")</f>
        <v>За</v>
      </c>
      <c r="IY108" s="19">
        <f ca="1">IFERROR(__xludf.DUMMYFUNCTION("""COMPUTED_VALUE"""),80)</f>
        <v>80</v>
      </c>
      <c r="IZ108" s="19" t="str">
        <f ca="1">IFERROR(__xludf.DUMMYFUNCTION("""COMPUTED_VALUE"""),"Слончак В. В.")</f>
        <v>Слончак В. В.</v>
      </c>
      <c r="JA108" s="19" t="str">
        <f ca="1">IFERROR(__xludf.DUMMYFUNCTION("""COMPUTED_VALUE"""),"За")</f>
        <v>За</v>
      </c>
      <c r="JB108" s="19">
        <f ca="1">IFERROR(__xludf.DUMMYFUNCTION("""COMPUTED_VALUE"""),80)</f>
        <v>80</v>
      </c>
      <c r="JC108" s="19" t="str">
        <f ca="1">IFERROR(__xludf.DUMMYFUNCTION("""COMPUTED_VALUE"""),"Слончак В. В.")</f>
        <v>Слончак В. В.</v>
      </c>
      <c r="JD108" s="19" t="str">
        <f ca="1">IFERROR(__xludf.DUMMYFUNCTION("""COMPUTED_VALUE"""),"За")</f>
        <v>За</v>
      </c>
      <c r="JE108" s="19">
        <f ca="1">IFERROR(__xludf.DUMMYFUNCTION("""COMPUTED_VALUE"""),80)</f>
        <v>80</v>
      </c>
      <c r="JF108" s="19" t="str">
        <f ca="1">IFERROR(__xludf.DUMMYFUNCTION("""COMPUTED_VALUE"""),"Слончак В. В.")</f>
        <v>Слончак В. В.</v>
      </c>
      <c r="JG108" s="19" t="str">
        <f ca="1">IFERROR(__xludf.DUMMYFUNCTION("""COMPUTED_VALUE"""),"За")</f>
        <v>За</v>
      </c>
      <c r="JH108" s="19">
        <f ca="1">IFERROR(__xludf.DUMMYFUNCTION("""COMPUTED_VALUE"""),80)</f>
        <v>80</v>
      </c>
      <c r="JI108" s="19" t="str">
        <f ca="1">IFERROR(__xludf.DUMMYFUNCTION("""COMPUTED_VALUE"""),"Слончак В. В.")</f>
        <v>Слончак В. В.</v>
      </c>
      <c r="JJ108" s="19" t="str">
        <f ca="1">IFERROR(__xludf.DUMMYFUNCTION("""COMPUTED_VALUE"""),"За")</f>
        <v>За</v>
      </c>
      <c r="JK108" s="19">
        <f ca="1">IFERROR(__xludf.DUMMYFUNCTION("""COMPUTED_VALUE"""),80)</f>
        <v>80</v>
      </c>
      <c r="JL108" s="19" t="str">
        <f ca="1">IFERROR(__xludf.DUMMYFUNCTION("""COMPUTED_VALUE"""),"Слончак В. В.")</f>
        <v>Слончак В. В.</v>
      </c>
      <c r="JM108" s="19" t="str">
        <f ca="1">IFERROR(__xludf.DUMMYFUNCTION("""COMPUTED_VALUE"""),"Не голосував")</f>
        <v>Не голосував</v>
      </c>
      <c r="JN108" s="19">
        <f ca="1">IFERROR(__xludf.DUMMYFUNCTION("""COMPUTED_VALUE"""),80)</f>
        <v>80</v>
      </c>
      <c r="JO108" s="19" t="str">
        <f ca="1">IFERROR(__xludf.DUMMYFUNCTION("""COMPUTED_VALUE"""),"Слончак В. В.")</f>
        <v>Слончак В. В.</v>
      </c>
      <c r="JP108" s="19" t="str">
        <f ca="1">IFERROR(__xludf.DUMMYFUNCTION("""COMPUTED_VALUE"""),"За")</f>
        <v>За</v>
      </c>
      <c r="JQ108" s="19">
        <f ca="1">IFERROR(__xludf.DUMMYFUNCTION("""COMPUTED_VALUE"""),80)</f>
        <v>80</v>
      </c>
      <c r="JR108" s="19" t="str">
        <f ca="1">IFERROR(__xludf.DUMMYFUNCTION("""COMPUTED_VALUE"""),"Слончак В. В.")</f>
        <v>Слончак В. В.</v>
      </c>
      <c r="JS108" s="19" t="str">
        <f ca="1">IFERROR(__xludf.DUMMYFUNCTION("""COMPUTED_VALUE"""),"Не голосував")</f>
        <v>Не голосував</v>
      </c>
      <c r="JT108" s="19">
        <f ca="1">IFERROR(__xludf.DUMMYFUNCTION("""COMPUTED_VALUE"""),80)</f>
        <v>80</v>
      </c>
      <c r="JU108" s="19" t="str">
        <f ca="1">IFERROR(__xludf.DUMMYFUNCTION("""COMPUTED_VALUE"""),"Слончак В. В.")</f>
        <v>Слончак В. В.</v>
      </c>
      <c r="JV108" s="19" t="str">
        <f ca="1">IFERROR(__xludf.DUMMYFUNCTION("""COMPUTED_VALUE"""),"За")</f>
        <v>За</v>
      </c>
      <c r="JW108" s="19">
        <f ca="1">IFERROR(__xludf.DUMMYFUNCTION("""COMPUTED_VALUE"""),80)</f>
        <v>80</v>
      </c>
      <c r="JX108" s="19" t="str">
        <f ca="1">IFERROR(__xludf.DUMMYFUNCTION("""COMPUTED_VALUE"""),"Слончак В. В.")</f>
        <v>Слончак В. В.</v>
      </c>
      <c r="JY108" s="19" t="str">
        <f ca="1">IFERROR(__xludf.DUMMYFUNCTION("""COMPUTED_VALUE"""),"За")</f>
        <v>За</v>
      </c>
      <c r="JZ108" s="19">
        <f ca="1">IFERROR(__xludf.DUMMYFUNCTION("""COMPUTED_VALUE"""),80)</f>
        <v>80</v>
      </c>
      <c r="KA108" s="19" t="str">
        <f ca="1">IFERROR(__xludf.DUMMYFUNCTION("""COMPUTED_VALUE"""),"Слончак В. В.")</f>
        <v>Слончак В. В.</v>
      </c>
      <c r="KB108" s="19" t="str">
        <f ca="1">IFERROR(__xludf.DUMMYFUNCTION("""COMPUTED_VALUE"""),"За")</f>
        <v>За</v>
      </c>
      <c r="KC108" s="19">
        <f ca="1">IFERROR(__xludf.DUMMYFUNCTION("""COMPUTED_VALUE"""),80)</f>
        <v>80</v>
      </c>
      <c r="KD108" s="19" t="str">
        <f ca="1">IFERROR(__xludf.DUMMYFUNCTION("""COMPUTED_VALUE"""),"Слончак В. В.")</f>
        <v>Слончак В. В.</v>
      </c>
      <c r="KE108" s="19" t="str">
        <f ca="1">IFERROR(__xludf.DUMMYFUNCTION("""COMPUTED_VALUE"""),"За")</f>
        <v>За</v>
      </c>
      <c r="KF108" s="19">
        <f ca="1">IFERROR(__xludf.DUMMYFUNCTION("""COMPUTED_VALUE"""),80)</f>
        <v>80</v>
      </c>
      <c r="KG108" s="19" t="str">
        <f ca="1">IFERROR(__xludf.DUMMYFUNCTION("""COMPUTED_VALUE"""),"Слончак В. В.")</f>
        <v>Слончак В. В.</v>
      </c>
      <c r="KH108" s="19" t="str">
        <f ca="1">IFERROR(__xludf.DUMMYFUNCTION("""COMPUTED_VALUE"""),"За")</f>
        <v>За</v>
      </c>
      <c r="KI108" s="19">
        <f ca="1">IFERROR(__xludf.DUMMYFUNCTION("""COMPUTED_VALUE"""),80)</f>
        <v>80</v>
      </c>
      <c r="KJ108" s="19" t="str">
        <f ca="1">IFERROR(__xludf.DUMMYFUNCTION("""COMPUTED_VALUE"""),"Слончак В. В.")</f>
        <v>Слончак В. В.</v>
      </c>
      <c r="KK108" s="19" t="str">
        <f ca="1">IFERROR(__xludf.DUMMYFUNCTION("""COMPUTED_VALUE"""),"За")</f>
        <v>За</v>
      </c>
      <c r="KL108" s="19">
        <f ca="1">IFERROR(__xludf.DUMMYFUNCTION("""COMPUTED_VALUE"""),80)</f>
        <v>80</v>
      </c>
      <c r="KM108" s="19" t="str">
        <f ca="1">IFERROR(__xludf.DUMMYFUNCTION("""COMPUTED_VALUE"""),"Слончак В. В.")</f>
        <v>Слончак В. В.</v>
      </c>
      <c r="KN108" s="19" t="str">
        <f ca="1">IFERROR(__xludf.DUMMYFUNCTION("""COMPUTED_VALUE"""),"За")</f>
        <v>За</v>
      </c>
      <c r="KO108" s="19">
        <f ca="1">IFERROR(__xludf.DUMMYFUNCTION("""COMPUTED_VALUE"""),80)</f>
        <v>80</v>
      </c>
      <c r="KP108" s="19" t="str">
        <f ca="1">IFERROR(__xludf.DUMMYFUNCTION("""COMPUTED_VALUE"""),"Слончак В. В.")</f>
        <v>Слончак В. В.</v>
      </c>
      <c r="KQ108" s="19" t="str">
        <f ca="1">IFERROR(__xludf.DUMMYFUNCTION("""COMPUTED_VALUE"""),"Не голосував")</f>
        <v>Не голосував</v>
      </c>
      <c r="KR108" s="19">
        <f ca="1">IFERROR(__xludf.DUMMYFUNCTION("""COMPUTED_VALUE"""),80)</f>
        <v>80</v>
      </c>
      <c r="KS108" s="19" t="str">
        <f ca="1">IFERROR(__xludf.DUMMYFUNCTION("""COMPUTED_VALUE"""),"Слончак В. В.")</f>
        <v>Слончак В. В.</v>
      </c>
      <c r="KT108" s="19" t="str">
        <f ca="1">IFERROR(__xludf.DUMMYFUNCTION("""COMPUTED_VALUE"""),"За")</f>
        <v>За</v>
      </c>
      <c r="KU108" s="19">
        <f ca="1">IFERROR(__xludf.DUMMYFUNCTION("""COMPUTED_VALUE"""),80)</f>
        <v>80</v>
      </c>
      <c r="KV108" s="19" t="str">
        <f ca="1">IFERROR(__xludf.DUMMYFUNCTION("""COMPUTED_VALUE"""),"Слончак В. В.")</f>
        <v>Слончак В. В.</v>
      </c>
      <c r="KW108" s="19" t="str">
        <f ca="1">IFERROR(__xludf.DUMMYFUNCTION("""COMPUTED_VALUE"""),"...")</f>
        <v>...</v>
      </c>
      <c r="KX108" s="19">
        <f ca="1">IFERROR(__xludf.DUMMYFUNCTION("""COMPUTED_VALUE"""),80)</f>
        <v>80</v>
      </c>
      <c r="KY108" s="19" t="str">
        <f ca="1">IFERROR(__xludf.DUMMYFUNCTION("""COMPUTED_VALUE"""),"Слончак В. В.")</f>
        <v>Слончак В. В.</v>
      </c>
      <c r="KZ108" s="19" t="str">
        <f ca="1">IFERROR(__xludf.DUMMYFUNCTION("""COMPUTED_VALUE"""),"Не голосував")</f>
        <v>Не голосував</v>
      </c>
      <c r="LA108" s="19">
        <f ca="1">IFERROR(__xludf.DUMMYFUNCTION("""COMPUTED_VALUE"""),80)</f>
        <v>80</v>
      </c>
      <c r="LB108" s="19" t="str">
        <f ca="1">IFERROR(__xludf.DUMMYFUNCTION("""COMPUTED_VALUE"""),"Слончак В. В.")</f>
        <v>Слончак В. В.</v>
      </c>
      <c r="LC108" s="19" t="str">
        <f ca="1">IFERROR(__xludf.DUMMYFUNCTION("""COMPUTED_VALUE"""),"Не голосував")</f>
        <v>Не голосував</v>
      </c>
      <c r="LD108" s="19">
        <f ca="1">IFERROR(__xludf.DUMMYFUNCTION("""COMPUTED_VALUE"""),80)</f>
        <v>80</v>
      </c>
      <c r="LE108" s="19" t="str">
        <f ca="1">IFERROR(__xludf.DUMMYFUNCTION("""COMPUTED_VALUE"""),"Слончак В. В.")</f>
        <v>Слончак В. В.</v>
      </c>
      <c r="LF108" s="19" t="str">
        <f ca="1">IFERROR(__xludf.DUMMYFUNCTION("""COMPUTED_VALUE"""),"За")</f>
        <v>За</v>
      </c>
      <c r="LG108" s="19">
        <f ca="1">IFERROR(__xludf.DUMMYFUNCTION("""COMPUTED_VALUE"""),80)</f>
        <v>80</v>
      </c>
      <c r="LH108" s="19" t="str">
        <f ca="1">IFERROR(__xludf.DUMMYFUNCTION("""COMPUTED_VALUE"""),"Слончак В. В.")</f>
        <v>Слончак В. В.</v>
      </c>
      <c r="LI108" s="19" t="str">
        <f ca="1">IFERROR(__xludf.DUMMYFUNCTION("""COMPUTED_VALUE"""),"За")</f>
        <v>За</v>
      </c>
      <c r="LJ108" s="19">
        <f ca="1">IFERROR(__xludf.DUMMYFUNCTION("""COMPUTED_VALUE"""),80)</f>
        <v>80</v>
      </c>
      <c r="LK108" s="19" t="str">
        <f ca="1">IFERROR(__xludf.DUMMYFUNCTION("""COMPUTED_VALUE"""),"Слончак В. В.")</f>
        <v>Слончак В. В.</v>
      </c>
      <c r="LL108" s="19" t="str">
        <f ca="1">IFERROR(__xludf.DUMMYFUNCTION("""COMPUTED_VALUE"""),"За")</f>
        <v>За</v>
      </c>
      <c r="LM108" s="19">
        <f ca="1">IFERROR(__xludf.DUMMYFUNCTION("""COMPUTED_VALUE"""),80)</f>
        <v>80</v>
      </c>
      <c r="LN108" s="19" t="str">
        <f ca="1">IFERROR(__xludf.DUMMYFUNCTION("""COMPUTED_VALUE"""),"Слончак В. В.")</f>
        <v>Слончак В. В.</v>
      </c>
      <c r="LO108" s="19" t="str">
        <f ca="1">IFERROR(__xludf.DUMMYFUNCTION("""COMPUTED_VALUE"""),"За")</f>
        <v>За</v>
      </c>
      <c r="LP108" s="19">
        <f ca="1">IFERROR(__xludf.DUMMYFUNCTION("""COMPUTED_VALUE"""),80)</f>
        <v>80</v>
      </c>
      <c r="LQ108" s="19" t="str">
        <f ca="1">IFERROR(__xludf.DUMMYFUNCTION("""COMPUTED_VALUE"""),"Слончак В. В.")</f>
        <v>Слончак В. В.</v>
      </c>
      <c r="LR108" s="19" t="str">
        <f ca="1">IFERROR(__xludf.DUMMYFUNCTION("""COMPUTED_VALUE"""),"Не голосував")</f>
        <v>Не голосував</v>
      </c>
      <c r="LS108" s="19">
        <f ca="1">IFERROR(__xludf.DUMMYFUNCTION("""COMPUTED_VALUE"""),80)</f>
        <v>80</v>
      </c>
      <c r="LT108" s="19" t="str">
        <f ca="1">IFERROR(__xludf.DUMMYFUNCTION("""COMPUTED_VALUE"""),"Слончак В. В.")</f>
        <v>Слончак В. В.</v>
      </c>
      <c r="LU108" s="19" t="str">
        <f ca="1">IFERROR(__xludf.DUMMYFUNCTION("""COMPUTED_VALUE"""),"Не голосував")</f>
        <v>Не голосував</v>
      </c>
      <c r="LV108" s="19">
        <f ca="1">IFERROR(__xludf.DUMMYFUNCTION("""COMPUTED_VALUE"""),80)</f>
        <v>80</v>
      </c>
      <c r="LW108" s="19" t="str">
        <f ca="1">IFERROR(__xludf.DUMMYFUNCTION("""COMPUTED_VALUE"""),"Слончак В. В.")</f>
        <v>Слончак В. В.</v>
      </c>
      <c r="LX108" s="19" t="str">
        <f ca="1">IFERROR(__xludf.DUMMYFUNCTION("""COMPUTED_VALUE"""),"За")</f>
        <v>За</v>
      </c>
      <c r="LY108" s="19">
        <f ca="1">IFERROR(__xludf.DUMMYFUNCTION("""COMPUTED_VALUE"""),80)</f>
        <v>80</v>
      </c>
      <c r="LZ108" s="19" t="str">
        <f ca="1">IFERROR(__xludf.DUMMYFUNCTION("""COMPUTED_VALUE"""),"Слончак В. В.")</f>
        <v>Слончак В. В.</v>
      </c>
      <c r="MA108" s="19" t="str">
        <f ca="1">IFERROR(__xludf.DUMMYFUNCTION("""COMPUTED_VALUE"""),"За")</f>
        <v>За</v>
      </c>
      <c r="MB108" s="19">
        <f ca="1">IFERROR(__xludf.DUMMYFUNCTION("""COMPUTED_VALUE"""),80)</f>
        <v>80</v>
      </c>
      <c r="MC108" s="19" t="str">
        <f ca="1">IFERROR(__xludf.DUMMYFUNCTION("""COMPUTED_VALUE"""),"Слончак В. В.")</f>
        <v>Слончак В. В.</v>
      </c>
      <c r="MD108" s="19" t="str">
        <f ca="1">IFERROR(__xludf.DUMMYFUNCTION("""COMPUTED_VALUE"""),"За")</f>
        <v>За</v>
      </c>
      <c r="ME108" s="19">
        <f ca="1">IFERROR(__xludf.DUMMYFUNCTION("""COMPUTED_VALUE"""),80)</f>
        <v>80</v>
      </c>
      <c r="MF108" s="19" t="str">
        <f ca="1">IFERROR(__xludf.DUMMYFUNCTION("""COMPUTED_VALUE"""),"Слончак В. В.")</f>
        <v>Слончак В. В.</v>
      </c>
      <c r="MG108" s="19" t="str">
        <f ca="1">IFERROR(__xludf.DUMMYFUNCTION("""COMPUTED_VALUE"""),"За")</f>
        <v>За</v>
      </c>
      <c r="MH108" s="19">
        <f ca="1">IFERROR(__xludf.DUMMYFUNCTION("""COMPUTED_VALUE"""),80)</f>
        <v>80</v>
      </c>
      <c r="MI108" s="19" t="str">
        <f ca="1">IFERROR(__xludf.DUMMYFUNCTION("""COMPUTED_VALUE"""),"Слончак В. В.")</f>
        <v>Слончак В. В.</v>
      </c>
      <c r="MJ108" s="19" t="str">
        <f ca="1">IFERROR(__xludf.DUMMYFUNCTION("""COMPUTED_VALUE"""),"За")</f>
        <v>За</v>
      </c>
      <c r="MK108" s="19">
        <f ca="1">IFERROR(__xludf.DUMMYFUNCTION("""COMPUTED_VALUE"""),80)</f>
        <v>80</v>
      </c>
      <c r="ML108" s="19" t="str">
        <f ca="1">IFERROR(__xludf.DUMMYFUNCTION("""COMPUTED_VALUE"""),"Слончак В. В.")</f>
        <v>Слончак В. В.</v>
      </c>
      <c r="MM108" s="19" t="str">
        <f ca="1">IFERROR(__xludf.DUMMYFUNCTION("""COMPUTED_VALUE"""),"За")</f>
        <v>За</v>
      </c>
      <c r="MN108" s="19">
        <f ca="1">IFERROR(__xludf.DUMMYFUNCTION("""COMPUTED_VALUE"""),80)</f>
        <v>80</v>
      </c>
      <c r="MO108" s="19" t="str">
        <f ca="1">IFERROR(__xludf.DUMMYFUNCTION("""COMPUTED_VALUE"""),"Слончак В. В.")</f>
        <v>Слончак В. В.</v>
      </c>
      <c r="MP108" s="19" t="str">
        <f ca="1">IFERROR(__xludf.DUMMYFUNCTION("""COMPUTED_VALUE"""),"За")</f>
        <v>За</v>
      </c>
      <c r="MQ108" s="19">
        <f ca="1">IFERROR(__xludf.DUMMYFUNCTION("""COMPUTED_VALUE"""),80)</f>
        <v>80</v>
      </c>
      <c r="MR108" s="19" t="str">
        <f ca="1">IFERROR(__xludf.DUMMYFUNCTION("""COMPUTED_VALUE"""),"Слончак В. В.")</f>
        <v>Слончак В. В.</v>
      </c>
      <c r="MS108" s="19" t="str">
        <f ca="1">IFERROR(__xludf.DUMMYFUNCTION("""COMPUTED_VALUE"""),"За")</f>
        <v>За</v>
      </c>
      <c r="MT108" s="19">
        <f ca="1">IFERROR(__xludf.DUMMYFUNCTION("""COMPUTED_VALUE"""),80)</f>
        <v>80</v>
      </c>
      <c r="MU108" s="19" t="str">
        <f ca="1">IFERROR(__xludf.DUMMYFUNCTION("""COMPUTED_VALUE"""),"Слончак В. В.")</f>
        <v>Слончак В. В.</v>
      </c>
      <c r="MV108" s="19" t="str">
        <f ca="1">IFERROR(__xludf.DUMMYFUNCTION("""COMPUTED_VALUE"""),"За")</f>
        <v>За</v>
      </c>
      <c r="MW108" s="19">
        <f ca="1">IFERROR(__xludf.DUMMYFUNCTION("""COMPUTED_VALUE"""),80)</f>
        <v>80</v>
      </c>
      <c r="MX108" s="19" t="str">
        <f ca="1">IFERROR(__xludf.DUMMYFUNCTION("""COMPUTED_VALUE"""),"Слончак В. В.")</f>
        <v>Слончак В. В.</v>
      </c>
      <c r="MY108" s="19" t="str">
        <f ca="1">IFERROR(__xludf.DUMMYFUNCTION("""COMPUTED_VALUE"""),"За")</f>
        <v>За</v>
      </c>
      <c r="MZ108" s="19">
        <f ca="1">IFERROR(__xludf.DUMMYFUNCTION("""COMPUTED_VALUE"""),80)</f>
        <v>80</v>
      </c>
      <c r="NA108" s="19" t="str">
        <f ca="1">IFERROR(__xludf.DUMMYFUNCTION("""COMPUTED_VALUE"""),"Слончак В. В.")</f>
        <v>Слончак В. В.</v>
      </c>
      <c r="NB108" s="19" t="str">
        <f ca="1">IFERROR(__xludf.DUMMYFUNCTION("""COMPUTED_VALUE"""),"За")</f>
        <v>За</v>
      </c>
      <c r="NC108" s="19">
        <f ca="1">IFERROR(__xludf.DUMMYFUNCTION("""COMPUTED_VALUE"""),80)</f>
        <v>80</v>
      </c>
      <c r="ND108" s="19" t="str">
        <f ca="1">IFERROR(__xludf.DUMMYFUNCTION("""COMPUTED_VALUE"""),"Слончак В. В.")</f>
        <v>Слончак В. В.</v>
      </c>
      <c r="NE108" s="19" t="str">
        <f ca="1">IFERROR(__xludf.DUMMYFUNCTION("""COMPUTED_VALUE"""),"Не голосував")</f>
        <v>Не голосував</v>
      </c>
      <c r="NF108" s="19">
        <f ca="1">IFERROR(__xludf.DUMMYFUNCTION("""COMPUTED_VALUE"""),80)</f>
        <v>80</v>
      </c>
      <c r="NG108" s="19" t="str">
        <f ca="1">IFERROR(__xludf.DUMMYFUNCTION("""COMPUTED_VALUE"""),"Слончак В. В.")</f>
        <v>Слончак В. В.</v>
      </c>
      <c r="NH108" s="19" t="str">
        <f ca="1">IFERROR(__xludf.DUMMYFUNCTION("""COMPUTED_VALUE"""),"За")</f>
        <v>За</v>
      </c>
      <c r="NI108" s="19">
        <f ca="1">IFERROR(__xludf.DUMMYFUNCTION("""COMPUTED_VALUE"""),80)</f>
        <v>80</v>
      </c>
      <c r="NJ108" s="19" t="str">
        <f ca="1">IFERROR(__xludf.DUMMYFUNCTION("""COMPUTED_VALUE"""),"Слончак В. В.")</f>
        <v>Слончак В. В.</v>
      </c>
      <c r="NK108" s="19" t="str">
        <f ca="1">IFERROR(__xludf.DUMMYFUNCTION("""COMPUTED_VALUE"""),"За")</f>
        <v>За</v>
      </c>
      <c r="NL108" s="19">
        <f ca="1">IFERROR(__xludf.DUMMYFUNCTION("""COMPUTED_VALUE"""),80)</f>
        <v>80</v>
      </c>
      <c r="NM108" s="19" t="str">
        <f ca="1">IFERROR(__xludf.DUMMYFUNCTION("""COMPUTED_VALUE"""),"Слончак В. В.")</f>
        <v>Слончак В. В.</v>
      </c>
      <c r="NN108" s="19" t="str">
        <f ca="1">IFERROR(__xludf.DUMMYFUNCTION("""COMPUTED_VALUE"""),"За")</f>
        <v>За</v>
      </c>
      <c r="NO108" s="19">
        <f ca="1">IFERROR(__xludf.DUMMYFUNCTION("""COMPUTED_VALUE"""),80)</f>
        <v>80</v>
      </c>
      <c r="NP108" s="19" t="str">
        <f ca="1">IFERROR(__xludf.DUMMYFUNCTION("""COMPUTED_VALUE"""),"Слончак В. В.")</f>
        <v>Слончак В. В.</v>
      </c>
      <c r="NQ108" s="19" t="str">
        <f ca="1">IFERROR(__xludf.DUMMYFUNCTION("""COMPUTED_VALUE"""),"Не голосував")</f>
        <v>Не голосував</v>
      </c>
      <c r="NR108" s="19">
        <f ca="1">IFERROR(__xludf.DUMMYFUNCTION("""COMPUTED_VALUE"""),80)</f>
        <v>80</v>
      </c>
      <c r="NS108" s="19" t="str">
        <f ca="1">IFERROR(__xludf.DUMMYFUNCTION("""COMPUTED_VALUE"""),"Слончак В. В.")</f>
        <v>Слончак В. В.</v>
      </c>
      <c r="NT108" s="19" t="str">
        <f ca="1">IFERROR(__xludf.DUMMYFUNCTION("""COMPUTED_VALUE"""),"Не голосував")</f>
        <v>Не голосував</v>
      </c>
      <c r="NU108" s="19">
        <f ca="1">IFERROR(__xludf.DUMMYFUNCTION("""COMPUTED_VALUE"""),80)</f>
        <v>80</v>
      </c>
      <c r="NV108" s="19" t="str">
        <f ca="1">IFERROR(__xludf.DUMMYFUNCTION("""COMPUTED_VALUE"""),"Слончак В. В.")</f>
        <v>Слончак В. В.</v>
      </c>
      <c r="NW108" s="19" t="str">
        <f ca="1">IFERROR(__xludf.DUMMYFUNCTION("""COMPUTED_VALUE"""),"Не голосував")</f>
        <v>Не голосував</v>
      </c>
      <c r="NX108" s="19">
        <f ca="1">IFERROR(__xludf.DUMMYFUNCTION("""COMPUTED_VALUE"""),80)</f>
        <v>80</v>
      </c>
      <c r="NY108" s="19" t="str">
        <f ca="1">IFERROR(__xludf.DUMMYFUNCTION("""COMPUTED_VALUE"""),"Слончак В. В.")</f>
        <v>Слончак В. В.</v>
      </c>
      <c r="NZ108" s="19" t="str">
        <f ca="1">IFERROR(__xludf.DUMMYFUNCTION("""COMPUTED_VALUE"""),"За")</f>
        <v>За</v>
      </c>
      <c r="OA108" s="19">
        <f ca="1">IFERROR(__xludf.DUMMYFUNCTION("""COMPUTED_VALUE"""),80)</f>
        <v>80</v>
      </c>
      <c r="OB108" s="19" t="str">
        <f ca="1">IFERROR(__xludf.DUMMYFUNCTION("""COMPUTED_VALUE"""),"Слончак В. В.")</f>
        <v>Слончак В. В.</v>
      </c>
      <c r="OC108" s="19" t="str">
        <f ca="1">IFERROR(__xludf.DUMMYFUNCTION("""COMPUTED_VALUE"""),"За")</f>
        <v>За</v>
      </c>
      <c r="OD108" s="19">
        <f ca="1">IFERROR(__xludf.DUMMYFUNCTION("""COMPUTED_VALUE"""),80)</f>
        <v>80</v>
      </c>
      <c r="OE108" s="19" t="str">
        <f ca="1">IFERROR(__xludf.DUMMYFUNCTION("""COMPUTED_VALUE"""),"Слончак В. В.")</f>
        <v>Слончак В. В.</v>
      </c>
      <c r="OF108" s="19" t="str">
        <f ca="1">IFERROR(__xludf.DUMMYFUNCTION("""COMPUTED_VALUE"""),"За")</f>
        <v>За</v>
      </c>
      <c r="OG108" s="19">
        <f ca="1">IFERROR(__xludf.DUMMYFUNCTION("""COMPUTED_VALUE"""),80)</f>
        <v>80</v>
      </c>
      <c r="OH108" s="19" t="str">
        <f ca="1">IFERROR(__xludf.DUMMYFUNCTION("""COMPUTED_VALUE"""),"Слончак В. В.")</f>
        <v>Слончак В. В.</v>
      </c>
      <c r="OI108" s="19" t="str">
        <f ca="1">IFERROR(__xludf.DUMMYFUNCTION("""COMPUTED_VALUE"""),"За")</f>
        <v>За</v>
      </c>
      <c r="OJ108" s="19">
        <f ca="1">IFERROR(__xludf.DUMMYFUNCTION("""COMPUTED_VALUE"""),80)</f>
        <v>80</v>
      </c>
      <c r="OK108" s="19" t="str">
        <f ca="1">IFERROR(__xludf.DUMMYFUNCTION("""COMPUTED_VALUE"""),"Слончак В. В.")</f>
        <v>Слончак В. В.</v>
      </c>
      <c r="OL108" s="19" t="str">
        <f ca="1">IFERROR(__xludf.DUMMYFUNCTION("""COMPUTED_VALUE"""),"За")</f>
        <v>За</v>
      </c>
      <c r="OM108" s="19">
        <f ca="1">IFERROR(__xludf.DUMMYFUNCTION("""COMPUTED_VALUE"""),80)</f>
        <v>80</v>
      </c>
      <c r="ON108" s="19" t="str">
        <f ca="1">IFERROR(__xludf.DUMMYFUNCTION("""COMPUTED_VALUE"""),"Слончак В. В.")</f>
        <v>Слончак В. В.</v>
      </c>
      <c r="OO108" s="19" t="str">
        <f ca="1">IFERROR(__xludf.DUMMYFUNCTION("""COMPUTED_VALUE"""),"За")</f>
        <v>За</v>
      </c>
      <c r="OP108" s="19">
        <f ca="1">IFERROR(__xludf.DUMMYFUNCTION("""COMPUTED_VALUE"""),80)</f>
        <v>80</v>
      </c>
      <c r="OQ108" s="19" t="str">
        <f ca="1">IFERROR(__xludf.DUMMYFUNCTION("""COMPUTED_VALUE"""),"Слончак В. В.")</f>
        <v>Слончак В. В.</v>
      </c>
      <c r="OR108" s="19" t="str">
        <f ca="1">IFERROR(__xludf.DUMMYFUNCTION("""COMPUTED_VALUE"""),"За")</f>
        <v>За</v>
      </c>
      <c r="OS108" s="19">
        <f ca="1">IFERROR(__xludf.DUMMYFUNCTION("""COMPUTED_VALUE"""),80)</f>
        <v>80</v>
      </c>
      <c r="OT108" s="19" t="str">
        <f ca="1">IFERROR(__xludf.DUMMYFUNCTION("""COMPUTED_VALUE"""),"Слончак В. В.")</f>
        <v>Слончак В. В.</v>
      </c>
      <c r="OU108" s="19" t="str">
        <f ca="1">IFERROR(__xludf.DUMMYFUNCTION("""COMPUTED_VALUE"""),"За")</f>
        <v>За</v>
      </c>
      <c r="OV108" s="19">
        <f ca="1">IFERROR(__xludf.DUMMYFUNCTION("""COMPUTED_VALUE"""),80)</f>
        <v>80</v>
      </c>
      <c r="OW108" s="19" t="str">
        <f ca="1">IFERROR(__xludf.DUMMYFUNCTION("""COMPUTED_VALUE"""),"Слончак В. В.")</f>
        <v>Слончак В. В.</v>
      </c>
      <c r="OX108" s="19" t="str">
        <f ca="1">IFERROR(__xludf.DUMMYFUNCTION("""COMPUTED_VALUE"""),"За")</f>
        <v>За</v>
      </c>
      <c r="OY108" s="19">
        <f ca="1">IFERROR(__xludf.DUMMYFUNCTION("""COMPUTED_VALUE"""),80)</f>
        <v>80</v>
      </c>
      <c r="OZ108" s="19" t="str">
        <f ca="1">IFERROR(__xludf.DUMMYFUNCTION("""COMPUTED_VALUE"""),"Слончак В. В.")</f>
        <v>Слончак В. В.</v>
      </c>
      <c r="PA108" s="19" t="str">
        <f ca="1">IFERROR(__xludf.DUMMYFUNCTION("""COMPUTED_VALUE"""),"За")</f>
        <v>За</v>
      </c>
      <c r="PB108" s="19">
        <f ca="1">IFERROR(__xludf.DUMMYFUNCTION("""COMPUTED_VALUE"""),80)</f>
        <v>80</v>
      </c>
      <c r="PC108" s="19" t="str">
        <f ca="1">IFERROR(__xludf.DUMMYFUNCTION("""COMPUTED_VALUE"""),"Слончак В. В.")</f>
        <v>Слончак В. В.</v>
      </c>
      <c r="PD108" s="19" t="str">
        <f ca="1">IFERROR(__xludf.DUMMYFUNCTION("""COMPUTED_VALUE"""),"За")</f>
        <v>За</v>
      </c>
      <c r="PE108" s="19">
        <f ca="1">IFERROR(__xludf.DUMMYFUNCTION("""COMPUTED_VALUE"""),80)</f>
        <v>80</v>
      </c>
      <c r="PF108" s="19" t="str">
        <f ca="1">IFERROR(__xludf.DUMMYFUNCTION("""COMPUTED_VALUE"""),"Слончак В. В.")</f>
        <v>Слончак В. В.</v>
      </c>
      <c r="PG108" s="19" t="str">
        <f ca="1">IFERROR(__xludf.DUMMYFUNCTION("""COMPUTED_VALUE"""),"За")</f>
        <v>За</v>
      </c>
      <c r="PH108" s="19">
        <f ca="1">IFERROR(__xludf.DUMMYFUNCTION("""COMPUTED_VALUE"""),80)</f>
        <v>80</v>
      </c>
      <c r="PI108" s="19" t="str">
        <f ca="1">IFERROR(__xludf.DUMMYFUNCTION("""COMPUTED_VALUE"""),"Слончак В. В.")</f>
        <v>Слончак В. В.</v>
      </c>
      <c r="PJ108" s="19" t="str">
        <f ca="1">IFERROR(__xludf.DUMMYFUNCTION("""COMPUTED_VALUE"""),"Не голосував")</f>
        <v>Не голосував</v>
      </c>
      <c r="PK108" s="19">
        <f ca="1">IFERROR(__xludf.DUMMYFUNCTION("""COMPUTED_VALUE"""),80)</f>
        <v>80</v>
      </c>
      <c r="PL108" s="19" t="str">
        <f ca="1">IFERROR(__xludf.DUMMYFUNCTION("""COMPUTED_VALUE"""),"Слончак В. В.")</f>
        <v>Слончак В. В.</v>
      </c>
      <c r="PM108" s="19" t="str">
        <f ca="1">IFERROR(__xludf.DUMMYFUNCTION("""COMPUTED_VALUE"""),"Не голосував")</f>
        <v>Не голосував</v>
      </c>
      <c r="PN108" s="19">
        <f ca="1">IFERROR(__xludf.DUMMYFUNCTION("""COMPUTED_VALUE"""),80)</f>
        <v>80</v>
      </c>
      <c r="PO108" s="19" t="str">
        <f ca="1">IFERROR(__xludf.DUMMYFUNCTION("""COMPUTED_VALUE"""),"Слончак В. В.")</f>
        <v>Слончак В. В.</v>
      </c>
      <c r="PP108" s="19" t="str">
        <f ca="1">IFERROR(__xludf.DUMMYFUNCTION("""COMPUTED_VALUE"""),"За")</f>
        <v>За</v>
      </c>
      <c r="PQ108" s="19">
        <f ca="1">IFERROR(__xludf.DUMMYFUNCTION("""COMPUTED_VALUE"""),80)</f>
        <v>80</v>
      </c>
      <c r="PR108" s="19" t="str">
        <f ca="1">IFERROR(__xludf.DUMMYFUNCTION("""COMPUTED_VALUE"""),"Слончак В. В.")</f>
        <v>Слончак В. В.</v>
      </c>
      <c r="PS108" s="19" t="str">
        <f ca="1">IFERROR(__xludf.DUMMYFUNCTION("""COMPUTED_VALUE"""),"За")</f>
        <v>За</v>
      </c>
      <c r="PT108" s="19">
        <f ca="1">IFERROR(__xludf.DUMMYFUNCTION("""COMPUTED_VALUE"""),80)</f>
        <v>80</v>
      </c>
      <c r="PU108" s="19" t="str">
        <f ca="1">IFERROR(__xludf.DUMMYFUNCTION("""COMPUTED_VALUE"""),"Слончак В. В.")</f>
        <v>Слончак В. В.</v>
      </c>
      <c r="PV108" s="19" t="str">
        <f ca="1">IFERROR(__xludf.DUMMYFUNCTION("""COMPUTED_VALUE"""),"За")</f>
        <v>За</v>
      </c>
      <c r="PW108" s="19">
        <f ca="1">IFERROR(__xludf.DUMMYFUNCTION("""COMPUTED_VALUE"""),80)</f>
        <v>80</v>
      </c>
      <c r="PX108" s="19" t="str">
        <f ca="1">IFERROR(__xludf.DUMMYFUNCTION("""COMPUTED_VALUE"""),"Слончак В. В.")</f>
        <v>Слончак В. В.</v>
      </c>
      <c r="PY108" s="19" t="str">
        <f ca="1">IFERROR(__xludf.DUMMYFUNCTION("""COMPUTED_VALUE"""),"...")</f>
        <v>...</v>
      </c>
      <c r="PZ108" s="19">
        <f ca="1">IFERROR(__xludf.DUMMYFUNCTION("""COMPUTED_VALUE"""),80)</f>
        <v>80</v>
      </c>
      <c r="QA108" s="19" t="str">
        <f ca="1">IFERROR(__xludf.DUMMYFUNCTION("""COMPUTED_VALUE"""),"Слончак В. В.")</f>
        <v>Слончак В. В.</v>
      </c>
      <c r="QB108" s="19" t="str">
        <f ca="1">IFERROR(__xludf.DUMMYFUNCTION("""COMPUTED_VALUE"""),"...")</f>
        <v>...</v>
      </c>
      <c r="QC108" s="19">
        <f ca="1">IFERROR(__xludf.DUMMYFUNCTION("""COMPUTED_VALUE"""),80)</f>
        <v>80</v>
      </c>
      <c r="QD108" s="19" t="str">
        <f ca="1">IFERROR(__xludf.DUMMYFUNCTION("""COMPUTED_VALUE"""),"Слончак В. В.")</f>
        <v>Слончак В. В.</v>
      </c>
      <c r="QE108" s="19" t="str">
        <f ca="1">IFERROR(__xludf.DUMMYFUNCTION("""COMPUTED_VALUE"""),"...")</f>
        <v>...</v>
      </c>
      <c r="QF108" s="19">
        <f ca="1">IFERROR(__xludf.DUMMYFUNCTION("""COMPUTED_VALUE"""),80)</f>
        <v>80</v>
      </c>
      <c r="QG108" s="19" t="str">
        <f ca="1">IFERROR(__xludf.DUMMYFUNCTION("""COMPUTED_VALUE"""),"Слончак В. В.")</f>
        <v>Слончак В. В.</v>
      </c>
      <c r="QH108" s="19" t="str">
        <f ca="1">IFERROR(__xludf.DUMMYFUNCTION("""COMPUTED_VALUE"""),"...")</f>
        <v>...</v>
      </c>
      <c r="QI108" s="19">
        <f ca="1">IFERROR(__xludf.DUMMYFUNCTION("""COMPUTED_VALUE"""),80)</f>
        <v>80</v>
      </c>
      <c r="QJ108" s="19" t="str">
        <f ca="1">IFERROR(__xludf.DUMMYFUNCTION("""COMPUTED_VALUE"""),"Слончак В. В.")</f>
        <v>Слончак В. В.</v>
      </c>
      <c r="QK108" s="19" t="str">
        <f ca="1">IFERROR(__xludf.DUMMYFUNCTION("""COMPUTED_VALUE"""),"...")</f>
        <v>...</v>
      </c>
    </row>
    <row r="109" spans="1:453" ht="12.75">
      <c r="A109" s="17">
        <f ca="1">IFERROR(__xludf.DUMMYFUNCTION("""COMPUTED_VALUE"""),75)</f>
        <v>75</v>
      </c>
      <c r="B109" s="17" t="str">
        <f ca="1">IFERROR(__xludf.DUMMYFUNCTION("""COMPUTED_VALUE"""),"Тимощук Б. А.")</f>
        <v>Тимощук Б. А.</v>
      </c>
      <c r="C109" s="19" t="str">
        <f ca="1">IFERROR(__xludf.DUMMYFUNCTION("""COMPUTED_VALUE"""),"За")</f>
        <v>За</v>
      </c>
      <c r="D109" s="19">
        <f ca="1">IFERROR(__xludf.DUMMYFUNCTION("""COMPUTED_VALUE"""),75)</f>
        <v>75</v>
      </c>
      <c r="E109" s="19" t="str">
        <f ca="1">IFERROR(__xludf.DUMMYFUNCTION("""COMPUTED_VALUE"""),"Тимощук Б. А.")</f>
        <v>Тимощук Б. А.</v>
      </c>
      <c r="F109" s="19" t="str">
        <f ca="1">IFERROR(__xludf.DUMMYFUNCTION("""COMPUTED_VALUE"""),"За")</f>
        <v>За</v>
      </c>
      <c r="G109" s="19">
        <f ca="1">IFERROR(__xludf.DUMMYFUNCTION("""COMPUTED_VALUE"""),75)</f>
        <v>75</v>
      </c>
      <c r="H109" s="19" t="str">
        <f ca="1">IFERROR(__xludf.DUMMYFUNCTION("""COMPUTED_VALUE"""),"Тимощук Б. А.")</f>
        <v>Тимощук Б. А.</v>
      </c>
      <c r="I109" s="19" t="str">
        <f ca="1">IFERROR(__xludf.DUMMYFUNCTION("""COMPUTED_VALUE"""),"За")</f>
        <v>За</v>
      </c>
      <c r="J109" s="19">
        <f ca="1">IFERROR(__xludf.DUMMYFUNCTION("""COMPUTED_VALUE"""),75)</f>
        <v>75</v>
      </c>
      <c r="K109" s="19" t="str">
        <f ca="1">IFERROR(__xludf.DUMMYFUNCTION("""COMPUTED_VALUE"""),"Тимощук Б. А.")</f>
        <v>Тимощук Б. А.</v>
      </c>
      <c r="L109" s="19" t="str">
        <f ca="1">IFERROR(__xludf.DUMMYFUNCTION("""COMPUTED_VALUE"""),"За")</f>
        <v>За</v>
      </c>
      <c r="M109" s="19">
        <f ca="1">IFERROR(__xludf.DUMMYFUNCTION("""COMPUTED_VALUE"""),75)</f>
        <v>75</v>
      </c>
      <c r="N109" s="19" t="str">
        <f ca="1">IFERROR(__xludf.DUMMYFUNCTION("""COMPUTED_VALUE"""),"Тимощук Б. А.")</f>
        <v>Тимощук Б. А.</v>
      </c>
      <c r="O109" s="19" t="str">
        <f ca="1">IFERROR(__xludf.DUMMYFUNCTION("""COMPUTED_VALUE"""),"За")</f>
        <v>За</v>
      </c>
      <c r="P109" s="19">
        <f ca="1">IFERROR(__xludf.DUMMYFUNCTION("""COMPUTED_VALUE"""),75)</f>
        <v>75</v>
      </c>
      <c r="Q109" s="19" t="str">
        <f ca="1">IFERROR(__xludf.DUMMYFUNCTION("""COMPUTED_VALUE"""),"Тимощук Б. А.")</f>
        <v>Тимощук Б. А.</v>
      </c>
      <c r="R109" s="19" t="str">
        <f ca="1">IFERROR(__xludf.DUMMYFUNCTION("""COMPUTED_VALUE"""),"За")</f>
        <v>За</v>
      </c>
      <c r="S109" s="19">
        <f ca="1">IFERROR(__xludf.DUMMYFUNCTION("""COMPUTED_VALUE"""),75)</f>
        <v>75</v>
      </c>
      <c r="T109" s="19" t="str">
        <f ca="1">IFERROR(__xludf.DUMMYFUNCTION("""COMPUTED_VALUE"""),"Тимощук Б. А.")</f>
        <v>Тимощук Б. А.</v>
      </c>
      <c r="U109" s="19" t="str">
        <f ca="1">IFERROR(__xludf.DUMMYFUNCTION("""COMPUTED_VALUE"""),"За")</f>
        <v>За</v>
      </c>
      <c r="V109" s="19">
        <f ca="1">IFERROR(__xludf.DUMMYFUNCTION("""COMPUTED_VALUE"""),75)</f>
        <v>75</v>
      </c>
      <c r="W109" s="19" t="str">
        <f ca="1">IFERROR(__xludf.DUMMYFUNCTION("""COMPUTED_VALUE"""),"Тимощук Б. А.")</f>
        <v>Тимощук Б. А.</v>
      </c>
      <c r="X109" s="19" t="str">
        <f ca="1">IFERROR(__xludf.DUMMYFUNCTION("""COMPUTED_VALUE"""),"За")</f>
        <v>За</v>
      </c>
      <c r="Y109" s="19">
        <f ca="1">IFERROR(__xludf.DUMMYFUNCTION("""COMPUTED_VALUE"""),75)</f>
        <v>75</v>
      </c>
      <c r="Z109" s="19" t="str">
        <f ca="1">IFERROR(__xludf.DUMMYFUNCTION("""COMPUTED_VALUE"""),"Тимощук Б. А.")</f>
        <v>Тимощук Б. А.</v>
      </c>
      <c r="AA109" s="19" t="str">
        <f ca="1">IFERROR(__xludf.DUMMYFUNCTION("""COMPUTED_VALUE"""),"За")</f>
        <v>За</v>
      </c>
      <c r="AB109" s="19">
        <f ca="1">IFERROR(__xludf.DUMMYFUNCTION("""COMPUTED_VALUE"""),75)</f>
        <v>75</v>
      </c>
      <c r="AC109" s="19" t="str">
        <f ca="1">IFERROR(__xludf.DUMMYFUNCTION("""COMPUTED_VALUE"""),"Тимощук Б. А.")</f>
        <v>Тимощук Б. А.</v>
      </c>
      <c r="AD109" s="19" t="str">
        <f ca="1">IFERROR(__xludf.DUMMYFUNCTION("""COMPUTED_VALUE"""),"За")</f>
        <v>За</v>
      </c>
      <c r="AE109" s="19">
        <f ca="1">IFERROR(__xludf.DUMMYFUNCTION("""COMPUTED_VALUE"""),75)</f>
        <v>75</v>
      </c>
      <c r="AF109" s="19" t="str">
        <f ca="1">IFERROR(__xludf.DUMMYFUNCTION("""COMPUTED_VALUE"""),"Тимощук Б. А.")</f>
        <v>Тимощук Б. А.</v>
      </c>
      <c r="AG109" s="19" t="str">
        <f ca="1">IFERROR(__xludf.DUMMYFUNCTION("""COMPUTED_VALUE"""),"Не голосував")</f>
        <v>Не голосував</v>
      </c>
      <c r="AH109" s="19">
        <f ca="1">IFERROR(__xludf.DUMMYFUNCTION("""COMPUTED_VALUE"""),75)</f>
        <v>75</v>
      </c>
      <c r="AI109" s="19" t="str">
        <f ca="1">IFERROR(__xludf.DUMMYFUNCTION("""COMPUTED_VALUE"""),"Тимощук Б. А.")</f>
        <v>Тимощук Б. А.</v>
      </c>
      <c r="AJ109" s="19" t="str">
        <f ca="1">IFERROR(__xludf.DUMMYFUNCTION("""COMPUTED_VALUE"""),"За")</f>
        <v>За</v>
      </c>
      <c r="AK109" s="19">
        <f ca="1">IFERROR(__xludf.DUMMYFUNCTION("""COMPUTED_VALUE"""),75)</f>
        <v>75</v>
      </c>
      <c r="AL109" s="19" t="str">
        <f ca="1">IFERROR(__xludf.DUMMYFUNCTION("""COMPUTED_VALUE"""),"Тимощук Б. А.")</f>
        <v>Тимощук Б. А.</v>
      </c>
      <c r="AM109" s="19" t="str">
        <f ca="1">IFERROR(__xludf.DUMMYFUNCTION("""COMPUTED_VALUE"""),"За")</f>
        <v>За</v>
      </c>
      <c r="AN109" s="19">
        <f ca="1">IFERROR(__xludf.DUMMYFUNCTION("""COMPUTED_VALUE"""),75)</f>
        <v>75</v>
      </c>
      <c r="AO109" s="19" t="str">
        <f ca="1">IFERROR(__xludf.DUMMYFUNCTION("""COMPUTED_VALUE"""),"Тимощук Б. А.")</f>
        <v>Тимощук Б. А.</v>
      </c>
      <c r="AP109" s="19" t="str">
        <f ca="1">IFERROR(__xludf.DUMMYFUNCTION("""COMPUTED_VALUE"""),"За")</f>
        <v>За</v>
      </c>
      <c r="AQ109" s="19">
        <f ca="1">IFERROR(__xludf.DUMMYFUNCTION("""COMPUTED_VALUE"""),75)</f>
        <v>75</v>
      </c>
      <c r="AR109" s="19" t="str">
        <f ca="1">IFERROR(__xludf.DUMMYFUNCTION("""COMPUTED_VALUE"""),"Тимощук Б. А.")</f>
        <v>Тимощук Б. А.</v>
      </c>
      <c r="AS109" s="19" t="str">
        <f ca="1">IFERROR(__xludf.DUMMYFUNCTION("""COMPUTED_VALUE"""),"За")</f>
        <v>За</v>
      </c>
      <c r="AT109" s="19">
        <f ca="1">IFERROR(__xludf.DUMMYFUNCTION("""COMPUTED_VALUE"""),75)</f>
        <v>75</v>
      </c>
      <c r="AU109" s="19" t="str">
        <f ca="1">IFERROR(__xludf.DUMMYFUNCTION("""COMPUTED_VALUE"""),"Тимощук Б. А.")</f>
        <v>Тимощук Б. А.</v>
      </c>
      <c r="AV109" s="19" t="str">
        <f ca="1">IFERROR(__xludf.DUMMYFUNCTION("""COMPUTED_VALUE"""),"Не голосував")</f>
        <v>Не голосував</v>
      </c>
      <c r="AW109" s="19">
        <f ca="1">IFERROR(__xludf.DUMMYFUNCTION("""COMPUTED_VALUE"""),75)</f>
        <v>75</v>
      </c>
      <c r="AX109" s="19" t="str">
        <f ca="1">IFERROR(__xludf.DUMMYFUNCTION("""COMPUTED_VALUE"""),"Тимощук Б. А.")</f>
        <v>Тимощук Б. А.</v>
      </c>
      <c r="AY109" s="19" t="str">
        <f ca="1">IFERROR(__xludf.DUMMYFUNCTION("""COMPUTED_VALUE"""),"За")</f>
        <v>За</v>
      </c>
      <c r="AZ109" s="19">
        <f ca="1">IFERROR(__xludf.DUMMYFUNCTION("""COMPUTED_VALUE"""),75)</f>
        <v>75</v>
      </c>
      <c r="BA109" s="19" t="str">
        <f ca="1">IFERROR(__xludf.DUMMYFUNCTION("""COMPUTED_VALUE"""),"Тимощук Б. А.")</f>
        <v>Тимощук Б. А.</v>
      </c>
      <c r="BB109" s="19" t="str">
        <f ca="1">IFERROR(__xludf.DUMMYFUNCTION("""COMPUTED_VALUE"""),"За")</f>
        <v>За</v>
      </c>
      <c r="BC109" s="19">
        <f ca="1">IFERROR(__xludf.DUMMYFUNCTION("""COMPUTED_VALUE"""),75)</f>
        <v>75</v>
      </c>
      <c r="BD109" s="19" t="str">
        <f ca="1">IFERROR(__xludf.DUMMYFUNCTION("""COMPUTED_VALUE"""),"Тимощук Б. А.")</f>
        <v>Тимощук Б. А.</v>
      </c>
      <c r="BE109" s="19" t="str">
        <f ca="1">IFERROR(__xludf.DUMMYFUNCTION("""COMPUTED_VALUE"""),"За")</f>
        <v>За</v>
      </c>
      <c r="BF109" s="19">
        <f ca="1">IFERROR(__xludf.DUMMYFUNCTION("""COMPUTED_VALUE"""),75)</f>
        <v>75</v>
      </c>
      <c r="BG109" s="19" t="str">
        <f ca="1">IFERROR(__xludf.DUMMYFUNCTION("""COMPUTED_VALUE"""),"Тимощук Б. А.")</f>
        <v>Тимощук Б. А.</v>
      </c>
      <c r="BH109" s="19" t="str">
        <f ca="1">IFERROR(__xludf.DUMMYFUNCTION("""COMPUTED_VALUE"""),"За")</f>
        <v>За</v>
      </c>
      <c r="BI109" s="19">
        <f ca="1">IFERROR(__xludf.DUMMYFUNCTION("""COMPUTED_VALUE"""),75)</f>
        <v>75</v>
      </c>
      <c r="BJ109" s="19" t="str">
        <f ca="1">IFERROR(__xludf.DUMMYFUNCTION("""COMPUTED_VALUE"""),"Тимощук Б. А.")</f>
        <v>Тимощук Б. А.</v>
      </c>
      <c r="BK109" s="19" t="str">
        <f ca="1">IFERROR(__xludf.DUMMYFUNCTION("""COMPUTED_VALUE"""),"Не голосував")</f>
        <v>Не голосував</v>
      </c>
      <c r="BL109" s="19">
        <f ca="1">IFERROR(__xludf.DUMMYFUNCTION("""COMPUTED_VALUE"""),75)</f>
        <v>75</v>
      </c>
      <c r="BM109" s="19" t="str">
        <f ca="1">IFERROR(__xludf.DUMMYFUNCTION("""COMPUTED_VALUE"""),"Тимощук Б. А.")</f>
        <v>Тимощук Б. А.</v>
      </c>
      <c r="BN109" s="19" t="str">
        <f ca="1">IFERROR(__xludf.DUMMYFUNCTION("""COMPUTED_VALUE"""),"Не голосував")</f>
        <v>Не голосував</v>
      </c>
      <c r="BO109" s="19">
        <f ca="1">IFERROR(__xludf.DUMMYFUNCTION("""COMPUTED_VALUE"""),75)</f>
        <v>75</v>
      </c>
      <c r="BP109" s="19" t="str">
        <f ca="1">IFERROR(__xludf.DUMMYFUNCTION("""COMPUTED_VALUE"""),"Тимощук Б. А.")</f>
        <v>Тимощук Б. А.</v>
      </c>
      <c r="BQ109" s="19" t="str">
        <f ca="1">IFERROR(__xludf.DUMMYFUNCTION("""COMPUTED_VALUE"""),"Не голосував")</f>
        <v>Не голосував</v>
      </c>
      <c r="BR109" s="19">
        <f ca="1">IFERROR(__xludf.DUMMYFUNCTION("""COMPUTED_VALUE"""),75)</f>
        <v>75</v>
      </c>
      <c r="BS109" s="19" t="str">
        <f ca="1">IFERROR(__xludf.DUMMYFUNCTION("""COMPUTED_VALUE"""),"Тимощук Б. А.")</f>
        <v>Тимощук Б. А.</v>
      </c>
      <c r="BT109" s="19" t="str">
        <f ca="1">IFERROR(__xludf.DUMMYFUNCTION("""COMPUTED_VALUE"""),"За")</f>
        <v>За</v>
      </c>
      <c r="BU109" s="19">
        <f ca="1">IFERROR(__xludf.DUMMYFUNCTION("""COMPUTED_VALUE"""),75)</f>
        <v>75</v>
      </c>
      <c r="BV109" s="19" t="str">
        <f ca="1">IFERROR(__xludf.DUMMYFUNCTION("""COMPUTED_VALUE"""),"Тимощук Б. А.")</f>
        <v>Тимощук Б. А.</v>
      </c>
      <c r="BW109" s="19" t="str">
        <f ca="1">IFERROR(__xludf.DUMMYFUNCTION("""COMPUTED_VALUE"""),"За")</f>
        <v>За</v>
      </c>
      <c r="BX109" s="19">
        <f ca="1">IFERROR(__xludf.DUMMYFUNCTION("""COMPUTED_VALUE"""),75)</f>
        <v>75</v>
      </c>
      <c r="BY109" s="19" t="str">
        <f ca="1">IFERROR(__xludf.DUMMYFUNCTION("""COMPUTED_VALUE"""),"Тимощук Б. А.")</f>
        <v>Тимощук Б. А.</v>
      </c>
      <c r="BZ109" s="19" t="str">
        <f ca="1">IFERROR(__xludf.DUMMYFUNCTION("""COMPUTED_VALUE"""),"За")</f>
        <v>За</v>
      </c>
      <c r="CA109" s="19">
        <f ca="1">IFERROR(__xludf.DUMMYFUNCTION("""COMPUTED_VALUE"""),75)</f>
        <v>75</v>
      </c>
      <c r="CB109" s="19" t="str">
        <f ca="1">IFERROR(__xludf.DUMMYFUNCTION("""COMPUTED_VALUE"""),"Тимощук Б. А.")</f>
        <v>Тимощук Б. А.</v>
      </c>
      <c r="CC109" s="19" t="str">
        <f ca="1">IFERROR(__xludf.DUMMYFUNCTION("""COMPUTED_VALUE"""),"За")</f>
        <v>За</v>
      </c>
      <c r="CD109" s="19">
        <f ca="1">IFERROR(__xludf.DUMMYFUNCTION("""COMPUTED_VALUE"""),75)</f>
        <v>75</v>
      </c>
      <c r="CE109" s="19" t="str">
        <f ca="1">IFERROR(__xludf.DUMMYFUNCTION("""COMPUTED_VALUE"""),"Тимощук Б. А.")</f>
        <v>Тимощук Б. А.</v>
      </c>
      <c r="CF109" s="19" t="str">
        <f ca="1">IFERROR(__xludf.DUMMYFUNCTION("""COMPUTED_VALUE"""),"За")</f>
        <v>За</v>
      </c>
      <c r="CG109" s="19">
        <f ca="1">IFERROR(__xludf.DUMMYFUNCTION("""COMPUTED_VALUE"""),75)</f>
        <v>75</v>
      </c>
      <c r="CH109" s="19" t="str">
        <f ca="1">IFERROR(__xludf.DUMMYFUNCTION("""COMPUTED_VALUE"""),"Тимощук Б. А.")</f>
        <v>Тимощук Б. А.</v>
      </c>
      <c r="CI109" s="19" t="str">
        <f ca="1">IFERROR(__xludf.DUMMYFUNCTION("""COMPUTED_VALUE"""),"Не голосував")</f>
        <v>Не голосував</v>
      </c>
      <c r="CJ109" s="19">
        <f ca="1">IFERROR(__xludf.DUMMYFUNCTION("""COMPUTED_VALUE"""),75)</f>
        <v>75</v>
      </c>
      <c r="CK109" s="19" t="str">
        <f ca="1">IFERROR(__xludf.DUMMYFUNCTION("""COMPUTED_VALUE"""),"Тимощук Б. А.")</f>
        <v>Тимощук Б. А.</v>
      </c>
      <c r="CL109" s="19" t="str">
        <f ca="1">IFERROR(__xludf.DUMMYFUNCTION("""COMPUTED_VALUE"""),"За")</f>
        <v>За</v>
      </c>
      <c r="CM109" s="19">
        <f ca="1">IFERROR(__xludf.DUMMYFUNCTION("""COMPUTED_VALUE"""),75)</f>
        <v>75</v>
      </c>
      <c r="CN109" s="19" t="str">
        <f ca="1">IFERROR(__xludf.DUMMYFUNCTION("""COMPUTED_VALUE"""),"Тимощук Б. А.")</f>
        <v>Тимощук Б. А.</v>
      </c>
      <c r="CO109" s="19" t="str">
        <f ca="1">IFERROR(__xludf.DUMMYFUNCTION("""COMPUTED_VALUE"""),"Не голосував")</f>
        <v>Не голосував</v>
      </c>
      <c r="CP109" s="19">
        <f ca="1">IFERROR(__xludf.DUMMYFUNCTION("""COMPUTED_VALUE"""),75)</f>
        <v>75</v>
      </c>
      <c r="CQ109" s="19" t="str">
        <f ca="1">IFERROR(__xludf.DUMMYFUNCTION("""COMPUTED_VALUE"""),"Тимощук Б. А.")</f>
        <v>Тимощук Б. А.</v>
      </c>
      <c r="CR109" s="19" t="str">
        <f ca="1">IFERROR(__xludf.DUMMYFUNCTION("""COMPUTED_VALUE"""),"За")</f>
        <v>За</v>
      </c>
      <c r="CS109" s="19">
        <f ca="1">IFERROR(__xludf.DUMMYFUNCTION("""COMPUTED_VALUE"""),75)</f>
        <v>75</v>
      </c>
      <c r="CT109" s="19" t="str">
        <f ca="1">IFERROR(__xludf.DUMMYFUNCTION("""COMPUTED_VALUE"""),"Тимощук Б. А.")</f>
        <v>Тимощук Б. А.</v>
      </c>
      <c r="CU109" s="19" t="str">
        <f ca="1">IFERROR(__xludf.DUMMYFUNCTION("""COMPUTED_VALUE"""),"За")</f>
        <v>За</v>
      </c>
      <c r="CV109" s="19">
        <f ca="1">IFERROR(__xludf.DUMMYFUNCTION("""COMPUTED_VALUE"""),75)</f>
        <v>75</v>
      </c>
      <c r="CW109" s="19" t="str">
        <f ca="1">IFERROR(__xludf.DUMMYFUNCTION("""COMPUTED_VALUE"""),"Тимощук Б. А.")</f>
        <v>Тимощук Б. А.</v>
      </c>
      <c r="CX109" s="19" t="str">
        <f ca="1">IFERROR(__xludf.DUMMYFUNCTION("""COMPUTED_VALUE"""),"За")</f>
        <v>За</v>
      </c>
      <c r="CY109" s="19">
        <f ca="1">IFERROR(__xludf.DUMMYFUNCTION("""COMPUTED_VALUE"""),75)</f>
        <v>75</v>
      </c>
      <c r="CZ109" s="19" t="str">
        <f ca="1">IFERROR(__xludf.DUMMYFUNCTION("""COMPUTED_VALUE"""),"Тимощук Б. А.")</f>
        <v>Тимощук Б. А.</v>
      </c>
      <c r="DA109" s="19" t="str">
        <f ca="1">IFERROR(__xludf.DUMMYFUNCTION("""COMPUTED_VALUE"""),"За")</f>
        <v>За</v>
      </c>
      <c r="DB109" s="19">
        <f ca="1">IFERROR(__xludf.DUMMYFUNCTION("""COMPUTED_VALUE"""),75)</f>
        <v>75</v>
      </c>
      <c r="DC109" s="19" t="str">
        <f ca="1">IFERROR(__xludf.DUMMYFUNCTION("""COMPUTED_VALUE"""),"Тимощук Б. А.")</f>
        <v>Тимощук Б. А.</v>
      </c>
      <c r="DD109" s="19" t="str">
        <f ca="1">IFERROR(__xludf.DUMMYFUNCTION("""COMPUTED_VALUE"""),"За")</f>
        <v>За</v>
      </c>
      <c r="DE109" s="19">
        <f ca="1">IFERROR(__xludf.DUMMYFUNCTION("""COMPUTED_VALUE"""),75)</f>
        <v>75</v>
      </c>
      <c r="DF109" s="19" t="str">
        <f ca="1">IFERROR(__xludf.DUMMYFUNCTION("""COMPUTED_VALUE"""),"Тимощук Б. А.")</f>
        <v>Тимощук Б. А.</v>
      </c>
      <c r="DG109" s="19" t="str">
        <f ca="1">IFERROR(__xludf.DUMMYFUNCTION("""COMPUTED_VALUE"""),"За")</f>
        <v>За</v>
      </c>
      <c r="DH109" s="19">
        <f ca="1">IFERROR(__xludf.DUMMYFUNCTION("""COMPUTED_VALUE"""),75)</f>
        <v>75</v>
      </c>
      <c r="DI109" s="19" t="str">
        <f ca="1">IFERROR(__xludf.DUMMYFUNCTION("""COMPUTED_VALUE"""),"Тимощук Б. А.")</f>
        <v>Тимощук Б. А.</v>
      </c>
      <c r="DJ109" s="19" t="str">
        <f ca="1">IFERROR(__xludf.DUMMYFUNCTION("""COMPUTED_VALUE"""),"За")</f>
        <v>За</v>
      </c>
      <c r="DK109" s="19">
        <f ca="1">IFERROR(__xludf.DUMMYFUNCTION("""COMPUTED_VALUE"""),75)</f>
        <v>75</v>
      </c>
      <c r="DL109" s="19" t="str">
        <f ca="1">IFERROR(__xludf.DUMMYFUNCTION("""COMPUTED_VALUE"""),"Тимощук Б. А.")</f>
        <v>Тимощук Б. А.</v>
      </c>
      <c r="DM109" s="19" t="str">
        <f ca="1">IFERROR(__xludf.DUMMYFUNCTION("""COMPUTED_VALUE"""),"За")</f>
        <v>За</v>
      </c>
      <c r="DN109" s="19">
        <f ca="1">IFERROR(__xludf.DUMMYFUNCTION("""COMPUTED_VALUE"""),75)</f>
        <v>75</v>
      </c>
      <c r="DO109" s="19" t="str">
        <f ca="1">IFERROR(__xludf.DUMMYFUNCTION("""COMPUTED_VALUE"""),"Тимощук Б. А.")</f>
        <v>Тимощук Б. А.</v>
      </c>
      <c r="DP109" s="19" t="str">
        <f ca="1">IFERROR(__xludf.DUMMYFUNCTION("""COMPUTED_VALUE"""),"За")</f>
        <v>За</v>
      </c>
      <c r="DQ109" s="19">
        <f ca="1">IFERROR(__xludf.DUMMYFUNCTION("""COMPUTED_VALUE"""),75)</f>
        <v>75</v>
      </c>
      <c r="DR109" s="19" t="str">
        <f ca="1">IFERROR(__xludf.DUMMYFUNCTION("""COMPUTED_VALUE"""),"Тимощук Б. А.")</f>
        <v>Тимощук Б. А.</v>
      </c>
      <c r="DS109" s="19" t="str">
        <f ca="1">IFERROR(__xludf.DUMMYFUNCTION("""COMPUTED_VALUE"""),"За")</f>
        <v>За</v>
      </c>
      <c r="DT109" s="19">
        <f ca="1">IFERROR(__xludf.DUMMYFUNCTION("""COMPUTED_VALUE"""),75)</f>
        <v>75</v>
      </c>
      <c r="DU109" s="19" t="str">
        <f ca="1">IFERROR(__xludf.DUMMYFUNCTION("""COMPUTED_VALUE"""),"Тимощук Б. А.")</f>
        <v>Тимощук Б. А.</v>
      </c>
      <c r="DV109" s="19" t="str">
        <f ca="1">IFERROR(__xludf.DUMMYFUNCTION("""COMPUTED_VALUE"""),"За")</f>
        <v>За</v>
      </c>
      <c r="DW109" s="19">
        <f ca="1">IFERROR(__xludf.DUMMYFUNCTION("""COMPUTED_VALUE"""),75)</f>
        <v>75</v>
      </c>
      <c r="DX109" s="19" t="str">
        <f ca="1">IFERROR(__xludf.DUMMYFUNCTION("""COMPUTED_VALUE"""),"Тимощук Б. А.")</f>
        <v>Тимощук Б. А.</v>
      </c>
      <c r="DY109" s="19" t="str">
        <f ca="1">IFERROR(__xludf.DUMMYFUNCTION("""COMPUTED_VALUE"""),"За")</f>
        <v>За</v>
      </c>
      <c r="DZ109" s="19">
        <f ca="1">IFERROR(__xludf.DUMMYFUNCTION("""COMPUTED_VALUE"""),75)</f>
        <v>75</v>
      </c>
      <c r="EA109" s="19" t="str">
        <f ca="1">IFERROR(__xludf.DUMMYFUNCTION("""COMPUTED_VALUE"""),"Тимощук Б. А.")</f>
        <v>Тимощук Б. А.</v>
      </c>
      <c r="EB109" s="19" t="str">
        <f ca="1">IFERROR(__xludf.DUMMYFUNCTION("""COMPUTED_VALUE"""),"За")</f>
        <v>За</v>
      </c>
      <c r="EC109" s="19">
        <f ca="1">IFERROR(__xludf.DUMMYFUNCTION("""COMPUTED_VALUE"""),75)</f>
        <v>75</v>
      </c>
      <c r="ED109" s="19" t="str">
        <f ca="1">IFERROR(__xludf.DUMMYFUNCTION("""COMPUTED_VALUE"""),"Тимощук Б. А.")</f>
        <v>Тимощук Б. А.</v>
      </c>
      <c r="EE109" s="19" t="str">
        <f ca="1">IFERROR(__xludf.DUMMYFUNCTION("""COMPUTED_VALUE"""),"За")</f>
        <v>За</v>
      </c>
      <c r="EF109" s="19">
        <f ca="1">IFERROR(__xludf.DUMMYFUNCTION("""COMPUTED_VALUE"""),75)</f>
        <v>75</v>
      </c>
      <c r="EG109" s="19" t="str">
        <f ca="1">IFERROR(__xludf.DUMMYFUNCTION("""COMPUTED_VALUE"""),"Тимощук Б. А.")</f>
        <v>Тимощук Б. А.</v>
      </c>
      <c r="EH109" s="19" t="str">
        <f ca="1">IFERROR(__xludf.DUMMYFUNCTION("""COMPUTED_VALUE"""),"За")</f>
        <v>За</v>
      </c>
      <c r="EI109" s="19">
        <f ca="1">IFERROR(__xludf.DUMMYFUNCTION("""COMPUTED_VALUE"""),75)</f>
        <v>75</v>
      </c>
      <c r="EJ109" s="19" t="str">
        <f ca="1">IFERROR(__xludf.DUMMYFUNCTION("""COMPUTED_VALUE"""),"Тимощук Б. А.")</f>
        <v>Тимощук Б. А.</v>
      </c>
      <c r="EK109" s="19" t="str">
        <f ca="1">IFERROR(__xludf.DUMMYFUNCTION("""COMPUTED_VALUE"""),"За")</f>
        <v>За</v>
      </c>
      <c r="EL109" s="19">
        <f ca="1">IFERROR(__xludf.DUMMYFUNCTION("""COMPUTED_VALUE"""),75)</f>
        <v>75</v>
      </c>
      <c r="EM109" s="19" t="str">
        <f ca="1">IFERROR(__xludf.DUMMYFUNCTION("""COMPUTED_VALUE"""),"Тимощук Б. А.")</f>
        <v>Тимощук Б. А.</v>
      </c>
      <c r="EN109" s="19" t="str">
        <f ca="1">IFERROR(__xludf.DUMMYFUNCTION("""COMPUTED_VALUE"""),"За")</f>
        <v>За</v>
      </c>
      <c r="EO109" s="19">
        <f ca="1">IFERROR(__xludf.DUMMYFUNCTION("""COMPUTED_VALUE"""),75)</f>
        <v>75</v>
      </c>
      <c r="EP109" s="19" t="str">
        <f ca="1">IFERROR(__xludf.DUMMYFUNCTION("""COMPUTED_VALUE"""),"Тимощук Б. А.")</f>
        <v>Тимощук Б. А.</v>
      </c>
      <c r="EQ109" s="19" t="str">
        <f ca="1">IFERROR(__xludf.DUMMYFUNCTION("""COMPUTED_VALUE"""),"За")</f>
        <v>За</v>
      </c>
      <c r="ER109" s="19">
        <f ca="1">IFERROR(__xludf.DUMMYFUNCTION("""COMPUTED_VALUE"""),75)</f>
        <v>75</v>
      </c>
      <c r="ES109" s="19" t="str">
        <f ca="1">IFERROR(__xludf.DUMMYFUNCTION("""COMPUTED_VALUE"""),"Тимощук Б. А.")</f>
        <v>Тимощук Б. А.</v>
      </c>
      <c r="ET109" s="19" t="str">
        <f ca="1">IFERROR(__xludf.DUMMYFUNCTION("""COMPUTED_VALUE"""),"За")</f>
        <v>За</v>
      </c>
      <c r="EU109" s="19">
        <f ca="1">IFERROR(__xludf.DUMMYFUNCTION("""COMPUTED_VALUE"""),75)</f>
        <v>75</v>
      </c>
      <c r="EV109" s="19" t="str">
        <f ca="1">IFERROR(__xludf.DUMMYFUNCTION("""COMPUTED_VALUE"""),"Тимощук Б. А.")</f>
        <v>Тимощук Б. А.</v>
      </c>
      <c r="EW109" s="19" t="str">
        <f ca="1">IFERROR(__xludf.DUMMYFUNCTION("""COMPUTED_VALUE"""),"За")</f>
        <v>За</v>
      </c>
      <c r="EX109" s="19">
        <f ca="1">IFERROR(__xludf.DUMMYFUNCTION("""COMPUTED_VALUE"""),75)</f>
        <v>75</v>
      </c>
      <c r="EY109" s="19" t="str">
        <f ca="1">IFERROR(__xludf.DUMMYFUNCTION("""COMPUTED_VALUE"""),"Тимощук Б. А.")</f>
        <v>Тимощук Б. А.</v>
      </c>
      <c r="EZ109" s="19" t="str">
        <f ca="1">IFERROR(__xludf.DUMMYFUNCTION("""COMPUTED_VALUE"""),"За")</f>
        <v>За</v>
      </c>
      <c r="FA109" s="19">
        <f ca="1">IFERROR(__xludf.DUMMYFUNCTION("""COMPUTED_VALUE"""),75)</f>
        <v>75</v>
      </c>
      <c r="FB109" s="19" t="str">
        <f ca="1">IFERROR(__xludf.DUMMYFUNCTION("""COMPUTED_VALUE"""),"Тимощук Б. А.")</f>
        <v>Тимощук Б. А.</v>
      </c>
      <c r="FC109" s="19" t="str">
        <f ca="1">IFERROR(__xludf.DUMMYFUNCTION("""COMPUTED_VALUE"""),"За")</f>
        <v>За</v>
      </c>
      <c r="FD109" s="19">
        <f ca="1">IFERROR(__xludf.DUMMYFUNCTION("""COMPUTED_VALUE"""),75)</f>
        <v>75</v>
      </c>
      <c r="FE109" s="19" t="str">
        <f ca="1">IFERROR(__xludf.DUMMYFUNCTION("""COMPUTED_VALUE"""),"Тимощук Б. А.")</f>
        <v>Тимощук Б. А.</v>
      </c>
      <c r="FF109" s="19" t="str">
        <f ca="1">IFERROR(__xludf.DUMMYFUNCTION("""COMPUTED_VALUE"""),"За")</f>
        <v>За</v>
      </c>
      <c r="FG109" s="19">
        <f ca="1">IFERROR(__xludf.DUMMYFUNCTION("""COMPUTED_VALUE"""),75)</f>
        <v>75</v>
      </c>
      <c r="FH109" s="19" t="str">
        <f ca="1">IFERROR(__xludf.DUMMYFUNCTION("""COMPUTED_VALUE"""),"Тимощук Б. А.")</f>
        <v>Тимощук Б. А.</v>
      </c>
      <c r="FI109" s="19" t="str">
        <f ca="1">IFERROR(__xludf.DUMMYFUNCTION("""COMPUTED_VALUE"""),"За")</f>
        <v>За</v>
      </c>
      <c r="FJ109" s="19">
        <f ca="1">IFERROR(__xludf.DUMMYFUNCTION("""COMPUTED_VALUE"""),75)</f>
        <v>75</v>
      </c>
      <c r="FK109" s="19" t="str">
        <f ca="1">IFERROR(__xludf.DUMMYFUNCTION("""COMPUTED_VALUE"""),"Тимощук Б. А.")</f>
        <v>Тимощук Б. А.</v>
      </c>
      <c r="FL109" s="19" t="str">
        <f ca="1">IFERROR(__xludf.DUMMYFUNCTION("""COMPUTED_VALUE"""),"За")</f>
        <v>За</v>
      </c>
      <c r="FM109" s="19">
        <f ca="1">IFERROR(__xludf.DUMMYFUNCTION("""COMPUTED_VALUE"""),75)</f>
        <v>75</v>
      </c>
      <c r="FN109" s="19" t="str">
        <f ca="1">IFERROR(__xludf.DUMMYFUNCTION("""COMPUTED_VALUE"""),"Тимощук Б. А.")</f>
        <v>Тимощук Б. А.</v>
      </c>
      <c r="FO109" s="19" t="str">
        <f ca="1">IFERROR(__xludf.DUMMYFUNCTION("""COMPUTED_VALUE"""),"Не голосував")</f>
        <v>Не голосував</v>
      </c>
      <c r="FP109" s="19">
        <f ca="1">IFERROR(__xludf.DUMMYFUNCTION("""COMPUTED_VALUE"""),75)</f>
        <v>75</v>
      </c>
      <c r="FQ109" s="19" t="str">
        <f ca="1">IFERROR(__xludf.DUMMYFUNCTION("""COMPUTED_VALUE"""),"Тимощук Б. А.")</f>
        <v>Тимощук Б. А.</v>
      </c>
      <c r="FR109" s="19" t="str">
        <f ca="1">IFERROR(__xludf.DUMMYFUNCTION("""COMPUTED_VALUE"""),"За")</f>
        <v>За</v>
      </c>
      <c r="FS109" s="19">
        <f ca="1">IFERROR(__xludf.DUMMYFUNCTION("""COMPUTED_VALUE"""),75)</f>
        <v>75</v>
      </c>
      <c r="FT109" s="19" t="str">
        <f ca="1">IFERROR(__xludf.DUMMYFUNCTION("""COMPUTED_VALUE"""),"Тимощук Б. А.")</f>
        <v>Тимощук Б. А.</v>
      </c>
      <c r="FU109" s="19" t="str">
        <f ca="1">IFERROR(__xludf.DUMMYFUNCTION("""COMPUTED_VALUE"""),"За")</f>
        <v>За</v>
      </c>
      <c r="FV109" s="19">
        <f ca="1">IFERROR(__xludf.DUMMYFUNCTION("""COMPUTED_VALUE"""),75)</f>
        <v>75</v>
      </c>
      <c r="FW109" s="19" t="str">
        <f ca="1">IFERROR(__xludf.DUMMYFUNCTION("""COMPUTED_VALUE"""),"Тимощук Б. А.")</f>
        <v>Тимощук Б. А.</v>
      </c>
      <c r="FX109" s="19" t="str">
        <f ca="1">IFERROR(__xludf.DUMMYFUNCTION("""COMPUTED_VALUE"""),"За")</f>
        <v>За</v>
      </c>
      <c r="FY109" s="19">
        <f ca="1">IFERROR(__xludf.DUMMYFUNCTION("""COMPUTED_VALUE"""),75)</f>
        <v>75</v>
      </c>
      <c r="FZ109" s="19" t="str">
        <f ca="1">IFERROR(__xludf.DUMMYFUNCTION("""COMPUTED_VALUE"""),"Тимощук Б. А.")</f>
        <v>Тимощук Б. А.</v>
      </c>
      <c r="GA109" s="19" t="str">
        <f ca="1">IFERROR(__xludf.DUMMYFUNCTION("""COMPUTED_VALUE"""),"За")</f>
        <v>За</v>
      </c>
      <c r="GB109" s="19">
        <f ca="1">IFERROR(__xludf.DUMMYFUNCTION("""COMPUTED_VALUE"""),75)</f>
        <v>75</v>
      </c>
      <c r="GC109" s="19" t="str">
        <f ca="1">IFERROR(__xludf.DUMMYFUNCTION("""COMPUTED_VALUE"""),"Тимощук Б. А.")</f>
        <v>Тимощук Б. А.</v>
      </c>
      <c r="GD109" s="19" t="str">
        <f ca="1">IFERROR(__xludf.DUMMYFUNCTION("""COMPUTED_VALUE"""),"За")</f>
        <v>За</v>
      </c>
      <c r="GE109" s="19">
        <f ca="1">IFERROR(__xludf.DUMMYFUNCTION("""COMPUTED_VALUE"""),75)</f>
        <v>75</v>
      </c>
      <c r="GF109" s="19" t="str">
        <f ca="1">IFERROR(__xludf.DUMMYFUNCTION("""COMPUTED_VALUE"""),"Тимощук Б. А.")</f>
        <v>Тимощук Б. А.</v>
      </c>
      <c r="GG109" s="19" t="str">
        <f ca="1">IFERROR(__xludf.DUMMYFUNCTION("""COMPUTED_VALUE"""),"За")</f>
        <v>За</v>
      </c>
      <c r="GH109" s="19">
        <f ca="1">IFERROR(__xludf.DUMMYFUNCTION("""COMPUTED_VALUE"""),75)</f>
        <v>75</v>
      </c>
      <c r="GI109" s="19" t="str">
        <f ca="1">IFERROR(__xludf.DUMMYFUNCTION("""COMPUTED_VALUE"""),"Тимощук Б. А.")</f>
        <v>Тимощук Б. А.</v>
      </c>
      <c r="GJ109" s="19" t="str">
        <f ca="1">IFERROR(__xludf.DUMMYFUNCTION("""COMPUTED_VALUE"""),"За")</f>
        <v>За</v>
      </c>
      <c r="GK109" s="19">
        <f ca="1">IFERROR(__xludf.DUMMYFUNCTION("""COMPUTED_VALUE"""),75)</f>
        <v>75</v>
      </c>
      <c r="GL109" s="19" t="str">
        <f ca="1">IFERROR(__xludf.DUMMYFUNCTION("""COMPUTED_VALUE"""),"Тимощук Б. А.")</f>
        <v>Тимощук Б. А.</v>
      </c>
      <c r="GM109" s="19" t="str">
        <f ca="1">IFERROR(__xludf.DUMMYFUNCTION("""COMPUTED_VALUE"""),"За")</f>
        <v>За</v>
      </c>
      <c r="GN109" s="19">
        <f ca="1">IFERROR(__xludf.DUMMYFUNCTION("""COMPUTED_VALUE"""),75)</f>
        <v>75</v>
      </c>
      <c r="GO109" s="19" t="str">
        <f ca="1">IFERROR(__xludf.DUMMYFUNCTION("""COMPUTED_VALUE"""),"Тимощук Б. А.")</f>
        <v>Тимощук Б. А.</v>
      </c>
      <c r="GP109" s="19" t="str">
        <f ca="1">IFERROR(__xludf.DUMMYFUNCTION("""COMPUTED_VALUE"""),"Утримався")</f>
        <v>Утримався</v>
      </c>
      <c r="GQ109" s="19">
        <f ca="1">IFERROR(__xludf.DUMMYFUNCTION("""COMPUTED_VALUE"""),75)</f>
        <v>75</v>
      </c>
      <c r="GR109" s="19" t="str">
        <f ca="1">IFERROR(__xludf.DUMMYFUNCTION("""COMPUTED_VALUE"""),"Тимощук Б. А.")</f>
        <v>Тимощук Б. А.</v>
      </c>
      <c r="GS109" s="19" t="str">
        <f ca="1">IFERROR(__xludf.DUMMYFUNCTION("""COMPUTED_VALUE"""),"Не голосував")</f>
        <v>Не голосував</v>
      </c>
      <c r="GT109" s="19">
        <f ca="1">IFERROR(__xludf.DUMMYFUNCTION("""COMPUTED_VALUE"""),75)</f>
        <v>75</v>
      </c>
      <c r="GU109" s="19" t="str">
        <f ca="1">IFERROR(__xludf.DUMMYFUNCTION("""COMPUTED_VALUE"""),"Тимощук Б. А.")</f>
        <v>Тимощук Б. А.</v>
      </c>
      <c r="GV109" s="19" t="str">
        <f ca="1">IFERROR(__xludf.DUMMYFUNCTION("""COMPUTED_VALUE"""),"Не голосував")</f>
        <v>Не голосував</v>
      </c>
      <c r="GW109" s="19">
        <f ca="1">IFERROR(__xludf.DUMMYFUNCTION("""COMPUTED_VALUE"""),75)</f>
        <v>75</v>
      </c>
      <c r="GX109" s="19" t="str">
        <f ca="1">IFERROR(__xludf.DUMMYFUNCTION("""COMPUTED_VALUE"""),"Тимощук Б. А.")</f>
        <v>Тимощук Б. А.</v>
      </c>
      <c r="GY109" s="19" t="str">
        <f ca="1">IFERROR(__xludf.DUMMYFUNCTION("""COMPUTED_VALUE"""),"За")</f>
        <v>За</v>
      </c>
      <c r="GZ109" s="19">
        <f ca="1">IFERROR(__xludf.DUMMYFUNCTION("""COMPUTED_VALUE"""),75)</f>
        <v>75</v>
      </c>
      <c r="HA109" s="19" t="str">
        <f ca="1">IFERROR(__xludf.DUMMYFUNCTION("""COMPUTED_VALUE"""),"Тимощук Б. А.")</f>
        <v>Тимощук Б. А.</v>
      </c>
      <c r="HB109" s="19" t="str">
        <f ca="1">IFERROR(__xludf.DUMMYFUNCTION("""COMPUTED_VALUE"""),"За")</f>
        <v>За</v>
      </c>
      <c r="HC109" s="19">
        <f ca="1">IFERROR(__xludf.DUMMYFUNCTION("""COMPUTED_VALUE"""),75)</f>
        <v>75</v>
      </c>
      <c r="HD109" s="19" t="str">
        <f ca="1">IFERROR(__xludf.DUMMYFUNCTION("""COMPUTED_VALUE"""),"Тимощук Б. А.")</f>
        <v>Тимощук Б. А.</v>
      </c>
      <c r="HE109" s="19" t="str">
        <f ca="1">IFERROR(__xludf.DUMMYFUNCTION("""COMPUTED_VALUE"""),"За")</f>
        <v>За</v>
      </c>
      <c r="HF109" s="19">
        <f ca="1">IFERROR(__xludf.DUMMYFUNCTION("""COMPUTED_VALUE"""),75)</f>
        <v>75</v>
      </c>
      <c r="HG109" s="19" t="str">
        <f ca="1">IFERROR(__xludf.DUMMYFUNCTION("""COMPUTED_VALUE"""),"Тимощук Б. А.")</f>
        <v>Тимощук Б. А.</v>
      </c>
      <c r="HH109" s="19" t="str">
        <f ca="1">IFERROR(__xludf.DUMMYFUNCTION("""COMPUTED_VALUE"""),"За")</f>
        <v>За</v>
      </c>
      <c r="HI109" s="19">
        <f ca="1">IFERROR(__xludf.DUMMYFUNCTION("""COMPUTED_VALUE"""),75)</f>
        <v>75</v>
      </c>
      <c r="HJ109" s="19" t="str">
        <f ca="1">IFERROR(__xludf.DUMMYFUNCTION("""COMPUTED_VALUE"""),"Тимощук Б. А.")</f>
        <v>Тимощук Б. А.</v>
      </c>
      <c r="HK109" s="19" t="str">
        <f ca="1">IFERROR(__xludf.DUMMYFUNCTION("""COMPUTED_VALUE"""),"Не голосував")</f>
        <v>Не голосував</v>
      </c>
      <c r="HL109" s="19">
        <f ca="1">IFERROR(__xludf.DUMMYFUNCTION("""COMPUTED_VALUE"""),75)</f>
        <v>75</v>
      </c>
      <c r="HM109" s="19" t="str">
        <f ca="1">IFERROR(__xludf.DUMMYFUNCTION("""COMPUTED_VALUE"""),"Тимощук Б. А.")</f>
        <v>Тимощук Б. А.</v>
      </c>
      <c r="HN109" s="19" t="str">
        <f ca="1">IFERROR(__xludf.DUMMYFUNCTION("""COMPUTED_VALUE"""),"Не голосував")</f>
        <v>Не голосував</v>
      </c>
      <c r="HO109" s="19">
        <f ca="1">IFERROR(__xludf.DUMMYFUNCTION("""COMPUTED_VALUE"""),75)</f>
        <v>75</v>
      </c>
      <c r="HP109" s="19" t="str">
        <f ca="1">IFERROR(__xludf.DUMMYFUNCTION("""COMPUTED_VALUE"""),"Тимощук Б. А.")</f>
        <v>Тимощук Б. А.</v>
      </c>
      <c r="HQ109" s="19" t="str">
        <f ca="1">IFERROR(__xludf.DUMMYFUNCTION("""COMPUTED_VALUE"""),"За")</f>
        <v>За</v>
      </c>
      <c r="HR109" s="19">
        <f ca="1">IFERROR(__xludf.DUMMYFUNCTION("""COMPUTED_VALUE"""),75)</f>
        <v>75</v>
      </c>
      <c r="HS109" s="19" t="str">
        <f ca="1">IFERROR(__xludf.DUMMYFUNCTION("""COMPUTED_VALUE"""),"Тимощук Б. А.")</f>
        <v>Тимощук Б. А.</v>
      </c>
      <c r="HT109" s="19" t="str">
        <f ca="1">IFERROR(__xludf.DUMMYFUNCTION("""COMPUTED_VALUE"""),"За")</f>
        <v>За</v>
      </c>
      <c r="HU109" s="19">
        <f ca="1">IFERROR(__xludf.DUMMYFUNCTION("""COMPUTED_VALUE"""),75)</f>
        <v>75</v>
      </c>
      <c r="HV109" s="19" t="str">
        <f ca="1">IFERROR(__xludf.DUMMYFUNCTION("""COMPUTED_VALUE"""),"Тимощук Б. А.")</f>
        <v>Тимощук Б. А.</v>
      </c>
      <c r="HW109" s="19" t="str">
        <f ca="1">IFERROR(__xludf.DUMMYFUNCTION("""COMPUTED_VALUE"""),"За")</f>
        <v>За</v>
      </c>
      <c r="HX109" s="19">
        <f ca="1">IFERROR(__xludf.DUMMYFUNCTION("""COMPUTED_VALUE"""),75)</f>
        <v>75</v>
      </c>
      <c r="HY109" s="19" t="str">
        <f ca="1">IFERROR(__xludf.DUMMYFUNCTION("""COMPUTED_VALUE"""),"Тимощук Б. А.")</f>
        <v>Тимощук Б. А.</v>
      </c>
      <c r="HZ109" s="19" t="str">
        <f ca="1">IFERROR(__xludf.DUMMYFUNCTION("""COMPUTED_VALUE"""),"За")</f>
        <v>За</v>
      </c>
      <c r="IA109" s="19">
        <f ca="1">IFERROR(__xludf.DUMMYFUNCTION("""COMPUTED_VALUE"""),75)</f>
        <v>75</v>
      </c>
      <c r="IB109" s="19" t="str">
        <f ca="1">IFERROR(__xludf.DUMMYFUNCTION("""COMPUTED_VALUE"""),"Тимощук Б. А.")</f>
        <v>Тимощук Б. А.</v>
      </c>
      <c r="IC109" s="19" t="str">
        <f ca="1">IFERROR(__xludf.DUMMYFUNCTION("""COMPUTED_VALUE"""),"За")</f>
        <v>За</v>
      </c>
      <c r="ID109" s="19">
        <f ca="1">IFERROR(__xludf.DUMMYFUNCTION("""COMPUTED_VALUE"""),75)</f>
        <v>75</v>
      </c>
      <c r="IE109" s="19" t="str">
        <f ca="1">IFERROR(__xludf.DUMMYFUNCTION("""COMPUTED_VALUE"""),"Тимощук Б. А.")</f>
        <v>Тимощук Б. А.</v>
      </c>
      <c r="IF109" s="19" t="str">
        <f ca="1">IFERROR(__xludf.DUMMYFUNCTION("""COMPUTED_VALUE"""),"За")</f>
        <v>За</v>
      </c>
      <c r="IG109" s="19">
        <f ca="1">IFERROR(__xludf.DUMMYFUNCTION("""COMPUTED_VALUE"""),75)</f>
        <v>75</v>
      </c>
      <c r="IH109" s="19" t="str">
        <f ca="1">IFERROR(__xludf.DUMMYFUNCTION("""COMPUTED_VALUE"""),"Тимощук Б. А.")</f>
        <v>Тимощук Б. А.</v>
      </c>
      <c r="II109" s="19" t="str">
        <f ca="1">IFERROR(__xludf.DUMMYFUNCTION("""COMPUTED_VALUE"""),"За")</f>
        <v>За</v>
      </c>
      <c r="IJ109" s="19">
        <f ca="1">IFERROR(__xludf.DUMMYFUNCTION("""COMPUTED_VALUE"""),75)</f>
        <v>75</v>
      </c>
      <c r="IK109" s="19" t="str">
        <f ca="1">IFERROR(__xludf.DUMMYFUNCTION("""COMPUTED_VALUE"""),"Тимощук Б. А.")</f>
        <v>Тимощук Б. А.</v>
      </c>
      <c r="IL109" s="19" t="str">
        <f ca="1">IFERROR(__xludf.DUMMYFUNCTION("""COMPUTED_VALUE"""),"Не голосував")</f>
        <v>Не голосував</v>
      </c>
      <c r="IM109" s="19">
        <f ca="1">IFERROR(__xludf.DUMMYFUNCTION("""COMPUTED_VALUE"""),75)</f>
        <v>75</v>
      </c>
      <c r="IN109" s="19" t="str">
        <f ca="1">IFERROR(__xludf.DUMMYFUNCTION("""COMPUTED_VALUE"""),"Тимощук Б. А.")</f>
        <v>Тимощук Б. А.</v>
      </c>
      <c r="IO109" s="19" t="str">
        <f ca="1">IFERROR(__xludf.DUMMYFUNCTION("""COMPUTED_VALUE"""),"За")</f>
        <v>За</v>
      </c>
      <c r="IP109" s="19">
        <f ca="1">IFERROR(__xludf.DUMMYFUNCTION("""COMPUTED_VALUE"""),75)</f>
        <v>75</v>
      </c>
      <c r="IQ109" s="19" t="str">
        <f ca="1">IFERROR(__xludf.DUMMYFUNCTION("""COMPUTED_VALUE"""),"Тимощук Б. А.")</f>
        <v>Тимощук Б. А.</v>
      </c>
      <c r="IR109" s="19" t="str">
        <f ca="1">IFERROR(__xludf.DUMMYFUNCTION("""COMPUTED_VALUE"""),"За")</f>
        <v>За</v>
      </c>
      <c r="IS109" s="19">
        <f ca="1">IFERROR(__xludf.DUMMYFUNCTION("""COMPUTED_VALUE"""),75)</f>
        <v>75</v>
      </c>
      <c r="IT109" s="19" t="str">
        <f ca="1">IFERROR(__xludf.DUMMYFUNCTION("""COMPUTED_VALUE"""),"Тимощук Б. А.")</f>
        <v>Тимощук Б. А.</v>
      </c>
      <c r="IU109" s="19" t="str">
        <f ca="1">IFERROR(__xludf.DUMMYFUNCTION("""COMPUTED_VALUE"""),"За")</f>
        <v>За</v>
      </c>
      <c r="IV109" s="19">
        <f ca="1">IFERROR(__xludf.DUMMYFUNCTION("""COMPUTED_VALUE"""),75)</f>
        <v>75</v>
      </c>
      <c r="IW109" s="19" t="str">
        <f ca="1">IFERROR(__xludf.DUMMYFUNCTION("""COMPUTED_VALUE"""),"Тимощук Б. А.")</f>
        <v>Тимощук Б. А.</v>
      </c>
      <c r="IX109" s="19" t="str">
        <f ca="1">IFERROR(__xludf.DUMMYFUNCTION("""COMPUTED_VALUE"""),"За")</f>
        <v>За</v>
      </c>
      <c r="IY109" s="19">
        <f ca="1">IFERROR(__xludf.DUMMYFUNCTION("""COMPUTED_VALUE"""),75)</f>
        <v>75</v>
      </c>
      <c r="IZ109" s="19" t="str">
        <f ca="1">IFERROR(__xludf.DUMMYFUNCTION("""COMPUTED_VALUE"""),"Тимощук Б. А.")</f>
        <v>Тимощук Б. А.</v>
      </c>
      <c r="JA109" s="19" t="str">
        <f ca="1">IFERROR(__xludf.DUMMYFUNCTION("""COMPUTED_VALUE"""),"За")</f>
        <v>За</v>
      </c>
      <c r="JB109" s="19">
        <f ca="1">IFERROR(__xludf.DUMMYFUNCTION("""COMPUTED_VALUE"""),75)</f>
        <v>75</v>
      </c>
      <c r="JC109" s="19" t="str">
        <f ca="1">IFERROR(__xludf.DUMMYFUNCTION("""COMPUTED_VALUE"""),"Тимощук Б. А.")</f>
        <v>Тимощук Б. А.</v>
      </c>
      <c r="JD109" s="19" t="str">
        <f ca="1">IFERROR(__xludf.DUMMYFUNCTION("""COMPUTED_VALUE"""),"За")</f>
        <v>За</v>
      </c>
      <c r="JE109" s="19">
        <f ca="1">IFERROR(__xludf.DUMMYFUNCTION("""COMPUTED_VALUE"""),75)</f>
        <v>75</v>
      </c>
      <c r="JF109" s="19" t="str">
        <f ca="1">IFERROR(__xludf.DUMMYFUNCTION("""COMPUTED_VALUE"""),"Тимощук Б. А.")</f>
        <v>Тимощук Б. А.</v>
      </c>
      <c r="JG109" s="19" t="str">
        <f ca="1">IFERROR(__xludf.DUMMYFUNCTION("""COMPUTED_VALUE"""),"За")</f>
        <v>За</v>
      </c>
      <c r="JH109" s="19">
        <f ca="1">IFERROR(__xludf.DUMMYFUNCTION("""COMPUTED_VALUE"""),75)</f>
        <v>75</v>
      </c>
      <c r="JI109" s="19" t="str">
        <f ca="1">IFERROR(__xludf.DUMMYFUNCTION("""COMPUTED_VALUE"""),"Тимощук Б. А.")</f>
        <v>Тимощук Б. А.</v>
      </c>
      <c r="JJ109" s="19" t="str">
        <f ca="1">IFERROR(__xludf.DUMMYFUNCTION("""COMPUTED_VALUE"""),"За")</f>
        <v>За</v>
      </c>
      <c r="JK109" s="19">
        <f ca="1">IFERROR(__xludf.DUMMYFUNCTION("""COMPUTED_VALUE"""),75)</f>
        <v>75</v>
      </c>
      <c r="JL109" s="19" t="str">
        <f ca="1">IFERROR(__xludf.DUMMYFUNCTION("""COMPUTED_VALUE"""),"Тимощук Б. А.")</f>
        <v>Тимощук Б. А.</v>
      </c>
      <c r="JM109" s="19" t="str">
        <f ca="1">IFERROR(__xludf.DUMMYFUNCTION("""COMPUTED_VALUE"""),"За")</f>
        <v>За</v>
      </c>
      <c r="JN109" s="19">
        <f ca="1">IFERROR(__xludf.DUMMYFUNCTION("""COMPUTED_VALUE"""),75)</f>
        <v>75</v>
      </c>
      <c r="JO109" s="19" t="str">
        <f ca="1">IFERROR(__xludf.DUMMYFUNCTION("""COMPUTED_VALUE"""),"Тимощук Б. А.")</f>
        <v>Тимощук Б. А.</v>
      </c>
      <c r="JP109" s="19" t="str">
        <f ca="1">IFERROR(__xludf.DUMMYFUNCTION("""COMPUTED_VALUE"""),"Не голосував")</f>
        <v>Не голосував</v>
      </c>
      <c r="JQ109" s="19">
        <f ca="1">IFERROR(__xludf.DUMMYFUNCTION("""COMPUTED_VALUE"""),75)</f>
        <v>75</v>
      </c>
      <c r="JR109" s="19" t="str">
        <f ca="1">IFERROR(__xludf.DUMMYFUNCTION("""COMPUTED_VALUE"""),"Тимощук Б. А.")</f>
        <v>Тимощук Б. А.</v>
      </c>
      <c r="JS109" s="19" t="str">
        <f ca="1">IFERROR(__xludf.DUMMYFUNCTION("""COMPUTED_VALUE"""),"За")</f>
        <v>За</v>
      </c>
      <c r="JT109" s="19">
        <f ca="1">IFERROR(__xludf.DUMMYFUNCTION("""COMPUTED_VALUE"""),75)</f>
        <v>75</v>
      </c>
      <c r="JU109" s="19" t="str">
        <f ca="1">IFERROR(__xludf.DUMMYFUNCTION("""COMPUTED_VALUE"""),"Тимощук Б. А.")</f>
        <v>Тимощук Б. А.</v>
      </c>
      <c r="JV109" s="19" t="str">
        <f ca="1">IFERROR(__xludf.DUMMYFUNCTION("""COMPUTED_VALUE"""),"За")</f>
        <v>За</v>
      </c>
      <c r="JW109" s="19">
        <f ca="1">IFERROR(__xludf.DUMMYFUNCTION("""COMPUTED_VALUE"""),75)</f>
        <v>75</v>
      </c>
      <c r="JX109" s="19" t="str">
        <f ca="1">IFERROR(__xludf.DUMMYFUNCTION("""COMPUTED_VALUE"""),"Тимощук Б. А.")</f>
        <v>Тимощук Б. А.</v>
      </c>
      <c r="JY109" s="19" t="str">
        <f ca="1">IFERROR(__xludf.DUMMYFUNCTION("""COMPUTED_VALUE"""),"За")</f>
        <v>За</v>
      </c>
      <c r="JZ109" s="19">
        <f ca="1">IFERROR(__xludf.DUMMYFUNCTION("""COMPUTED_VALUE"""),75)</f>
        <v>75</v>
      </c>
      <c r="KA109" s="19" t="str">
        <f ca="1">IFERROR(__xludf.DUMMYFUNCTION("""COMPUTED_VALUE"""),"Тимощук Б. А.")</f>
        <v>Тимощук Б. А.</v>
      </c>
      <c r="KB109" s="19" t="str">
        <f ca="1">IFERROR(__xludf.DUMMYFUNCTION("""COMPUTED_VALUE"""),"За")</f>
        <v>За</v>
      </c>
      <c r="KC109" s="19">
        <f ca="1">IFERROR(__xludf.DUMMYFUNCTION("""COMPUTED_VALUE"""),75)</f>
        <v>75</v>
      </c>
      <c r="KD109" s="19" t="str">
        <f ca="1">IFERROR(__xludf.DUMMYFUNCTION("""COMPUTED_VALUE"""),"Тимощук Б. А.")</f>
        <v>Тимощук Б. А.</v>
      </c>
      <c r="KE109" s="19" t="str">
        <f ca="1">IFERROR(__xludf.DUMMYFUNCTION("""COMPUTED_VALUE"""),"За")</f>
        <v>За</v>
      </c>
      <c r="KF109" s="19">
        <f ca="1">IFERROR(__xludf.DUMMYFUNCTION("""COMPUTED_VALUE"""),75)</f>
        <v>75</v>
      </c>
      <c r="KG109" s="19" t="str">
        <f ca="1">IFERROR(__xludf.DUMMYFUNCTION("""COMPUTED_VALUE"""),"Тимощук Б. А.")</f>
        <v>Тимощук Б. А.</v>
      </c>
      <c r="KH109" s="19" t="str">
        <f ca="1">IFERROR(__xludf.DUMMYFUNCTION("""COMPUTED_VALUE"""),"За")</f>
        <v>За</v>
      </c>
      <c r="KI109" s="19">
        <f ca="1">IFERROR(__xludf.DUMMYFUNCTION("""COMPUTED_VALUE"""),75)</f>
        <v>75</v>
      </c>
      <c r="KJ109" s="19" t="str">
        <f ca="1">IFERROR(__xludf.DUMMYFUNCTION("""COMPUTED_VALUE"""),"Тимощук Б. А.")</f>
        <v>Тимощук Б. А.</v>
      </c>
      <c r="KK109" s="19" t="str">
        <f ca="1">IFERROR(__xludf.DUMMYFUNCTION("""COMPUTED_VALUE"""),"За")</f>
        <v>За</v>
      </c>
      <c r="KL109" s="19">
        <f ca="1">IFERROR(__xludf.DUMMYFUNCTION("""COMPUTED_VALUE"""),75)</f>
        <v>75</v>
      </c>
      <c r="KM109" s="19" t="str">
        <f ca="1">IFERROR(__xludf.DUMMYFUNCTION("""COMPUTED_VALUE"""),"Тимощук Б. А.")</f>
        <v>Тимощук Б. А.</v>
      </c>
      <c r="KN109" s="19" t="str">
        <f ca="1">IFERROR(__xludf.DUMMYFUNCTION("""COMPUTED_VALUE"""),"За")</f>
        <v>За</v>
      </c>
      <c r="KO109" s="19">
        <f ca="1">IFERROR(__xludf.DUMMYFUNCTION("""COMPUTED_VALUE"""),75)</f>
        <v>75</v>
      </c>
      <c r="KP109" s="19" t="str">
        <f ca="1">IFERROR(__xludf.DUMMYFUNCTION("""COMPUTED_VALUE"""),"Тимощук Б. А.")</f>
        <v>Тимощук Б. А.</v>
      </c>
      <c r="KQ109" s="19" t="str">
        <f ca="1">IFERROR(__xludf.DUMMYFUNCTION("""COMPUTED_VALUE"""),"Не голосував")</f>
        <v>Не голосував</v>
      </c>
      <c r="KR109" s="19">
        <f ca="1">IFERROR(__xludf.DUMMYFUNCTION("""COMPUTED_VALUE"""),75)</f>
        <v>75</v>
      </c>
      <c r="KS109" s="19" t="str">
        <f ca="1">IFERROR(__xludf.DUMMYFUNCTION("""COMPUTED_VALUE"""),"Тимощук Б. А.")</f>
        <v>Тимощук Б. А.</v>
      </c>
      <c r="KT109" s="19" t="str">
        <f ca="1">IFERROR(__xludf.DUMMYFUNCTION("""COMPUTED_VALUE"""),"За")</f>
        <v>За</v>
      </c>
      <c r="KU109" s="19">
        <f ca="1">IFERROR(__xludf.DUMMYFUNCTION("""COMPUTED_VALUE"""),75)</f>
        <v>75</v>
      </c>
      <c r="KV109" s="19" t="str">
        <f ca="1">IFERROR(__xludf.DUMMYFUNCTION("""COMPUTED_VALUE"""),"Тимощук Б. А.")</f>
        <v>Тимощук Б. А.</v>
      </c>
      <c r="KW109" s="19" t="str">
        <f ca="1">IFERROR(__xludf.DUMMYFUNCTION("""COMPUTED_VALUE"""),"За")</f>
        <v>За</v>
      </c>
      <c r="KX109" s="19">
        <f ca="1">IFERROR(__xludf.DUMMYFUNCTION("""COMPUTED_VALUE"""),75)</f>
        <v>75</v>
      </c>
      <c r="KY109" s="19" t="str">
        <f ca="1">IFERROR(__xludf.DUMMYFUNCTION("""COMPUTED_VALUE"""),"Тимощук Б. А.")</f>
        <v>Тимощук Б. А.</v>
      </c>
      <c r="KZ109" s="19" t="str">
        <f ca="1">IFERROR(__xludf.DUMMYFUNCTION("""COMPUTED_VALUE"""),"За")</f>
        <v>За</v>
      </c>
      <c r="LA109" s="19">
        <f ca="1">IFERROR(__xludf.DUMMYFUNCTION("""COMPUTED_VALUE"""),75)</f>
        <v>75</v>
      </c>
      <c r="LB109" s="19" t="str">
        <f ca="1">IFERROR(__xludf.DUMMYFUNCTION("""COMPUTED_VALUE"""),"Тимощук Б. А.")</f>
        <v>Тимощук Б. А.</v>
      </c>
      <c r="LC109" s="19" t="str">
        <f ca="1">IFERROR(__xludf.DUMMYFUNCTION("""COMPUTED_VALUE"""),"За")</f>
        <v>За</v>
      </c>
      <c r="LD109" s="19">
        <f ca="1">IFERROR(__xludf.DUMMYFUNCTION("""COMPUTED_VALUE"""),75)</f>
        <v>75</v>
      </c>
      <c r="LE109" s="19" t="str">
        <f ca="1">IFERROR(__xludf.DUMMYFUNCTION("""COMPUTED_VALUE"""),"Тимощук Б. А.")</f>
        <v>Тимощук Б. А.</v>
      </c>
      <c r="LF109" s="19" t="str">
        <f ca="1">IFERROR(__xludf.DUMMYFUNCTION("""COMPUTED_VALUE"""),"За")</f>
        <v>За</v>
      </c>
      <c r="LG109" s="19">
        <f ca="1">IFERROR(__xludf.DUMMYFUNCTION("""COMPUTED_VALUE"""),75)</f>
        <v>75</v>
      </c>
      <c r="LH109" s="19" t="str">
        <f ca="1">IFERROR(__xludf.DUMMYFUNCTION("""COMPUTED_VALUE"""),"Тимощук Б. А.")</f>
        <v>Тимощук Б. А.</v>
      </c>
      <c r="LI109" s="19" t="str">
        <f ca="1">IFERROR(__xludf.DUMMYFUNCTION("""COMPUTED_VALUE"""),"За")</f>
        <v>За</v>
      </c>
      <c r="LJ109" s="19">
        <f ca="1">IFERROR(__xludf.DUMMYFUNCTION("""COMPUTED_VALUE"""),75)</f>
        <v>75</v>
      </c>
      <c r="LK109" s="19" t="str">
        <f ca="1">IFERROR(__xludf.DUMMYFUNCTION("""COMPUTED_VALUE"""),"Тимощук Б. А.")</f>
        <v>Тимощук Б. А.</v>
      </c>
      <c r="LL109" s="19" t="str">
        <f ca="1">IFERROR(__xludf.DUMMYFUNCTION("""COMPUTED_VALUE"""),"За")</f>
        <v>За</v>
      </c>
      <c r="LM109" s="19">
        <f ca="1">IFERROR(__xludf.DUMMYFUNCTION("""COMPUTED_VALUE"""),75)</f>
        <v>75</v>
      </c>
      <c r="LN109" s="19" t="str">
        <f ca="1">IFERROR(__xludf.DUMMYFUNCTION("""COMPUTED_VALUE"""),"Тимощук Б. А.")</f>
        <v>Тимощук Б. А.</v>
      </c>
      <c r="LO109" s="19" t="str">
        <f ca="1">IFERROR(__xludf.DUMMYFUNCTION("""COMPUTED_VALUE"""),"За")</f>
        <v>За</v>
      </c>
      <c r="LP109" s="19">
        <f ca="1">IFERROR(__xludf.DUMMYFUNCTION("""COMPUTED_VALUE"""),75)</f>
        <v>75</v>
      </c>
      <c r="LQ109" s="19" t="str">
        <f ca="1">IFERROR(__xludf.DUMMYFUNCTION("""COMPUTED_VALUE"""),"Тимощук Б. А.")</f>
        <v>Тимощук Б. А.</v>
      </c>
      <c r="LR109" s="19" t="str">
        <f ca="1">IFERROR(__xludf.DUMMYFUNCTION("""COMPUTED_VALUE"""),"Не голосував")</f>
        <v>Не голосував</v>
      </c>
      <c r="LS109" s="19">
        <f ca="1">IFERROR(__xludf.DUMMYFUNCTION("""COMPUTED_VALUE"""),75)</f>
        <v>75</v>
      </c>
      <c r="LT109" s="19" t="str">
        <f ca="1">IFERROR(__xludf.DUMMYFUNCTION("""COMPUTED_VALUE"""),"Тимощук Б. А.")</f>
        <v>Тимощук Б. А.</v>
      </c>
      <c r="LU109" s="19" t="str">
        <f ca="1">IFERROR(__xludf.DUMMYFUNCTION("""COMPUTED_VALUE"""),"За")</f>
        <v>За</v>
      </c>
      <c r="LV109" s="19">
        <f ca="1">IFERROR(__xludf.DUMMYFUNCTION("""COMPUTED_VALUE"""),75)</f>
        <v>75</v>
      </c>
      <c r="LW109" s="19" t="str">
        <f ca="1">IFERROR(__xludf.DUMMYFUNCTION("""COMPUTED_VALUE"""),"Тимощук Б. А.")</f>
        <v>Тимощук Б. А.</v>
      </c>
      <c r="LX109" s="19" t="str">
        <f ca="1">IFERROR(__xludf.DUMMYFUNCTION("""COMPUTED_VALUE"""),"За")</f>
        <v>За</v>
      </c>
      <c r="LY109" s="19">
        <f ca="1">IFERROR(__xludf.DUMMYFUNCTION("""COMPUTED_VALUE"""),75)</f>
        <v>75</v>
      </c>
      <c r="LZ109" s="19" t="str">
        <f ca="1">IFERROR(__xludf.DUMMYFUNCTION("""COMPUTED_VALUE"""),"Тимощук Б. А.")</f>
        <v>Тимощук Б. А.</v>
      </c>
      <c r="MA109" s="19" t="str">
        <f ca="1">IFERROR(__xludf.DUMMYFUNCTION("""COMPUTED_VALUE"""),"За")</f>
        <v>За</v>
      </c>
      <c r="MB109" s="19">
        <f ca="1">IFERROR(__xludf.DUMMYFUNCTION("""COMPUTED_VALUE"""),75)</f>
        <v>75</v>
      </c>
      <c r="MC109" s="19" t="str">
        <f ca="1">IFERROR(__xludf.DUMMYFUNCTION("""COMPUTED_VALUE"""),"Тимощук Б. А.")</f>
        <v>Тимощук Б. А.</v>
      </c>
      <c r="MD109" s="19" t="str">
        <f ca="1">IFERROR(__xludf.DUMMYFUNCTION("""COMPUTED_VALUE"""),"За")</f>
        <v>За</v>
      </c>
      <c r="ME109" s="19">
        <f ca="1">IFERROR(__xludf.DUMMYFUNCTION("""COMPUTED_VALUE"""),75)</f>
        <v>75</v>
      </c>
      <c r="MF109" s="19" t="str">
        <f ca="1">IFERROR(__xludf.DUMMYFUNCTION("""COMPUTED_VALUE"""),"Тимощук Б. А.")</f>
        <v>Тимощук Б. А.</v>
      </c>
      <c r="MG109" s="19" t="str">
        <f ca="1">IFERROR(__xludf.DUMMYFUNCTION("""COMPUTED_VALUE"""),"За")</f>
        <v>За</v>
      </c>
      <c r="MH109" s="19">
        <f ca="1">IFERROR(__xludf.DUMMYFUNCTION("""COMPUTED_VALUE"""),75)</f>
        <v>75</v>
      </c>
      <c r="MI109" s="19" t="str">
        <f ca="1">IFERROR(__xludf.DUMMYFUNCTION("""COMPUTED_VALUE"""),"Тимощук Б. А.")</f>
        <v>Тимощук Б. А.</v>
      </c>
      <c r="MJ109" s="19" t="str">
        <f ca="1">IFERROR(__xludf.DUMMYFUNCTION("""COMPUTED_VALUE"""),"За")</f>
        <v>За</v>
      </c>
      <c r="MK109" s="19">
        <f ca="1">IFERROR(__xludf.DUMMYFUNCTION("""COMPUTED_VALUE"""),75)</f>
        <v>75</v>
      </c>
      <c r="ML109" s="19" t="str">
        <f ca="1">IFERROR(__xludf.DUMMYFUNCTION("""COMPUTED_VALUE"""),"Тимощук Б. А.")</f>
        <v>Тимощук Б. А.</v>
      </c>
      <c r="MM109" s="19" t="str">
        <f ca="1">IFERROR(__xludf.DUMMYFUNCTION("""COMPUTED_VALUE"""),"За")</f>
        <v>За</v>
      </c>
      <c r="MN109" s="19">
        <f ca="1">IFERROR(__xludf.DUMMYFUNCTION("""COMPUTED_VALUE"""),75)</f>
        <v>75</v>
      </c>
      <c r="MO109" s="19" t="str">
        <f ca="1">IFERROR(__xludf.DUMMYFUNCTION("""COMPUTED_VALUE"""),"Тимощук Б. А.")</f>
        <v>Тимощук Б. А.</v>
      </c>
      <c r="MP109" s="19" t="str">
        <f ca="1">IFERROR(__xludf.DUMMYFUNCTION("""COMPUTED_VALUE"""),"За")</f>
        <v>За</v>
      </c>
      <c r="MQ109" s="19">
        <f ca="1">IFERROR(__xludf.DUMMYFUNCTION("""COMPUTED_VALUE"""),75)</f>
        <v>75</v>
      </c>
      <c r="MR109" s="19" t="str">
        <f ca="1">IFERROR(__xludf.DUMMYFUNCTION("""COMPUTED_VALUE"""),"Тимощук Б. А.")</f>
        <v>Тимощук Б. А.</v>
      </c>
      <c r="MS109" s="19" t="str">
        <f ca="1">IFERROR(__xludf.DUMMYFUNCTION("""COMPUTED_VALUE"""),"За")</f>
        <v>За</v>
      </c>
      <c r="MT109" s="19">
        <f ca="1">IFERROR(__xludf.DUMMYFUNCTION("""COMPUTED_VALUE"""),75)</f>
        <v>75</v>
      </c>
      <c r="MU109" s="19" t="str">
        <f ca="1">IFERROR(__xludf.DUMMYFUNCTION("""COMPUTED_VALUE"""),"Тимощук Б. А.")</f>
        <v>Тимощук Б. А.</v>
      </c>
      <c r="MV109" s="19" t="str">
        <f ca="1">IFERROR(__xludf.DUMMYFUNCTION("""COMPUTED_VALUE"""),"За")</f>
        <v>За</v>
      </c>
      <c r="MW109" s="19">
        <f ca="1">IFERROR(__xludf.DUMMYFUNCTION("""COMPUTED_VALUE"""),75)</f>
        <v>75</v>
      </c>
      <c r="MX109" s="19" t="str">
        <f ca="1">IFERROR(__xludf.DUMMYFUNCTION("""COMPUTED_VALUE"""),"Тимощук Б. А.")</f>
        <v>Тимощук Б. А.</v>
      </c>
      <c r="MY109" s="19" t="str">
        <f ca="1">IFERROR(__xludf.DUMMYFUNCTION("""COMPUTED_VALUE"""),"За")</f>
        <v>За</v>
      </c>
      <c r="MZ109" s="19">
        <f ca="1">IFERROR(__xludf.DUMMYFUNCTION("""COMPUTED_VALUE"""),75)</f>
        <v>75</v>
      </c>
      <c r="NA109" s="19" t="str">
        <f ca="1">IFERROR(__xludf.DUMMYFUNCTION("""COMPUTED_VALUE"""),"Тимощук Б. А.")</f>
        <v>Тимощук Б. А.</v>
      </c>
      <c r="NB109" s="19" t="str">
        <f ca="1">IFERROR(__xludf.DUMMYFUNCTION("""COMPUTED_VALUE"""),"За")</f>
        <v>За</v>
      </c>
      <c r="NC109" s="19">
        <f ca="1">IFERROR(__xludf.DUMMYFUNCTION("""COMPUTED_VALUE"""),75)</f>
        <v>75</v>
      </c>
      <c r="ND109" s="19" t="str">
        <f ca="1">IFERROR(__xludf.DUMMYFUNCTION("""COMPUTED_VALUE"""),"Тимощук Б. А.")</f>
        <v>Тимощук Б. А.</v>
      </c>
      <c r="NE109" s="19" t="str">
        <f ca="1">IFERROR(__xludf.DUMMYFUNCTION("""COMPUTED_VALUE"""),"За")</f>
        <v>За</v>
      </c>
      <c r="NF109" s="19">
        <f ca="1">IFERROR(__xludf.DUMMYFUNCTION("""COMPUTED_VALUE"""),75)</f>
        <v>75</v>
      </c>
      <c r="NG109" s="19" t="str">
        <f ca="1">IFERROR(__xludf.DUMMYFUNCTION("""COMPUTED_VALUE"""),"Тимощук Б. А.")</f>
        <v>Тимощук Б. А.</v>
      </c>
      <c r="NH109" s="19" t="str">
        <f ca="1">IFERROR(__xludf.DUMMYFUNCTION("""COMPUTED_VALUE"""),"За")</f>
        <v>За</v>
      </c>
      <c r="NI109" s="19">
        <f ca="1">IFERROR(__xludf.DUMMYFUNCTION("""COMPUTED_VALUE"""),75)</f>
        <v>75</v>
      </c>
      <c r="NJ109" s="19" t="str">
        <f ca="1">IFERROR(__xludf.DUMMYFUNCTION("""COMPUTED_VALUE"""),"Тимощук Б. А.")</f>
        <v>Тимощук Б. А.</v>
      </c>
      <c r="NK109" s="19" t="str">
        <f ca="1">IFERROR(__xludf.DUMMYFUNCTION("""COMPUTED_VALUE"""),"За")</f>
        <v>За</v>
      </c>
      <c r="NL109" s="19">
        <f ca="1">IFERROR(__xludf.DUMMYFUNCTION("""COMPUTED_VALUE"""),75)</f>
        <v>75</v>
      </c>
      <c r="NM109" s="19" t="str">
        <f ca="1">IFERROR(__xludf.DUMMYFUNCTION("""COMPUTED_VALUE"""),"Тимощук Б. А.")</f>
        <v>Тимощук Б. А.</v>
      </c>
      <c r="NN109" s="19" t="str">
        <f ca="1">IFERROR(__xludf.DUMMYFUNCTION("""COMPUTED_VALUE"""),"За")</f>
        <v>За</v>
      </c>
      <c r="NO109" s="19">
        <f ca="1">IFERROR(__xludf.DUMMYFUNCTION("""COMPUTED_VALUE"""),75)</f>
        <v>75</v>
      </c>
      <c r="NP109" s="19" t="str">
        <f ca="1">IFERROR(__xludf.DUMMYFUNCTION("""COMPUTED_VALUE"""),"Тимощук Б. А.")</f>
        <v>Тимощук Б. А.</v>
      </c>
      <c r="NQ109" s="19" t="str">
        <f ca="1">IFERROR(__xludf.DUMMYFUNCTION("""COMPUTED_VALUE"""),"За")</f>
        <v>За</v>
      </c>
      <c r="NR109" s="19">
        <f ca="1">IFERROR(__xludf.DUMMYFUNCTION("""COMPUTED_VALUE"""),75)</f>
        <v>75</v>
      </c>
      <c r="NS109" s="19" t="str">
        <f ca="1">IFERROR(__xludf.DUMMYFUNCTION("""COMPUTED_VALUE"""),"Тимощук Б. А.")</f>
        <v>Тимощук Б. А.</v>
      </c>
      <c r="NT109" s="19" t="str">
        <f ca="1">IFERROR(__xludf.DUMMYFUNCTION("""COMPUTED_VALUE"""),"За")</f>
        <v>За</v>
      </c>
      <c r="NU109" s="19">
        <f ca="1">IFERROR(__xludf.DUMMYFUNCTION("""COMPUTED_VALUE"""),75)</f>
        <v>75</v>
      </c>
      <c r="NV109" s="19" t="str">
        <f ca="1">IFERROR(__xludf.DUMMYFUNCTION("""COMPUTED_VALUE"""),"Тимощук Б. А.")</f>
        <v>Тимощук Б. А.</v>
      </c>
      <c r="NW109" s="19" t="str">
        <f ca="1">IFERROR(__xludf.DUMMYFUNCTION("""COMPUTED_VALUE"""),"Не голосував")</f>
        <v>Не голосував</v>
      </c>
      <c r="NX109" s="19">
        <f ca="1">IFERROR(__xludf.DUMMYFUNCTION("""COMPUTED_VALUE"""),75)</f>
        <v>75</v>
      </c>
      <c r="NY109" s="19" t="str">
        <f ca="1">IFERROR(__xludf.DUMMYFUNCTION("""COMPUTED_VALUE"""),"Тимощук Б. А.")</f>
        <v>Тимощук Б. А.</v>
      </c>
      <c r="NZ109" s="19" t="str">
        <f ca="1">IFERROR(__xludf.DUMMYFUNCTION("""COMPUTED_VALUE"""),"За")</f>
        <v>За</v>
      </c>
      <c r="OA109" s="19">
        <f ca="1">IFERROR(__xludf.DUMMYFUNCTION("""COMPUTED_VALUE"""),75)</f>
        <v>75</v>
      </c>
      <c r="OB109" s="19" t="str">
        <f ca="1">IFERROR(__xludf.DUMMYFUNCTION("""COMPUTED_VALUE"""),"Тимощук Б. А.")</f>
        <v>Тимощук Б. А.</v>
      </c>
      <c r="OC109" s="19" t="str">
        <f ca="1">IFERROR(__xludf.DUMMYFUNCTION("""COMPUTED_VALUE"""),"За")</f>
        <v>За</v>
      </c>
      <c r="OD109" s="19">
        <f ca="1">IFERROR(__xludf.DUMMYFUNCTION("""COMPUTED_VALUE"""),75)</f>
        <v>75</v>
      </c>
      <c r="OE109" s="19" t="str">
        <f ca="1">IFERROR(__xludf.DUMMYFUNCTION("""COMPUTED_VALUE"""),"Тимощук Б. А.")</f>
        <v>Тимощук Б. А.</v>
      </c>
      <c r="OF109" s="19" t="str">
        <f ca="1">IFERROR(__xludf.DUMMYFUNCTION("""COMPUTED_VALUE"""),"За")</f>
        <v>За</v>
      </c>
      <c r="OG109" s="19">
        <f ca="1">IFERROR(__xludf.DUMMYFUNCTION("""COMPUTED_VALUE"""),75)</f>
        <v>75</v>
      </c>
      <c r="OH109" s="19" t="str">
        <f ca="1">IFERROR(__xludf.DUMMYFUNCTION("""COMPUTED_VALUE"""),"Тимощук Б. А.")</f>
        <v>Тимощук Б. А.</v>
      </c>
      <c r="OI109" s="19" t="str">
        <f ca="1">IFERROR(__xludf.DUMMYFUNCTION("""COMPUTED_VALUE"""),"За")</f>
        <v>За</v>
      </c>
      <c r="OJ109" s="19">
        <f ca="1">IFERROR(__xludf.DUMMYFUNCTION("""COMPUTED_VALUE"""),75)</f>
        <v>75</v>
      </c>
      <c r="OK109" s="19" t="str">
        <f ca="1">IFERROR(__xludf.DUMMYFUNCTION("""COMPUTED_VALUE"""),"Тимощук Б. А.")</f>
        <v>Тимощук Б. А.</v>
      </c>
      <c r="OL109" s="19" t="str">
        <f ca="1">IFERROR(__xludf.DUMMYFUNCTION("""COMPUTED_VALUE"""),"За")</f>
        <v>За</v>
      </c>
      <c r="OM109" s="19">
        <f ca="1">IFERROR(__xludf.DUMMYFUNCTION("""COMPUTED_VALUE"""),75)</f>
        <v>75</v>
      </c>
      <c r="ON109" s="19" t="str">
        <f ca="1">IFERROR(__xludf.DUMMYFUNCTION("""COMPUTED_VALUE"""),"Тимощук Б. А.")</f>
        <v>Тимощук Б. А.</v>
      </c>
      <c r="OO109" s="19" t="str">
        <f ca="1">IFERROR(__xludf.DUMMYFUNCTION("""COMPUTED_VALUE"""),"За")</f>
        <v>За</v>
      </c>
      <c r="OP109" s="19">
        <f ca="1">IFERROR(__xludf.DUMMYFUNCTION("""COMPUTED_VALUE"""),75)</f>
        <v>75</v>
      </c>
      <c r="OQ109" s="19" t="str">
        <f ca="1">IFERROR(__xludf.DUMMYFUNCTION("""COMPUTED_VALUE"""),"Тимощук Б. А.")</f>
        <v>Тимощук Б. А.</v>
      </c>
      <c r="OR109" s="19" t="str">
        <f ca="1">IFERROR(__xludf.DUMMYFUNCTION("""COMPUTED_VALUE"""),"За")</f>
        <v>За</v>
      </c>
      <c r="OS109" s="19">
        <f ca="1">IFERROR(__xludf.DUMMYFUNCTION("""COMPUTED_VALUE"""),75)</f>
        <v>75</v>
      </c>
      <c r="OT109" s="19" t="str">
        <f ca="1">IFERROR(__xludf.DUMMYFUNCTION("""COMPUTED_VALUE"""),"Тимощук Б. А.")</f>
        <v>Тимощук Б. А.</v>
      </c>
      <c r="OU109" s="19" t="str">
        <f ca="1">IFERROR(__xludf.DUMMYFUNCTION("""COMPUTED_VALUE"""),"За")</f>
        <v>За</v>
      </c>
      <c r="OV109" s="19">
        <f ca="1">IFERROR(__xludf.DUMMYFUNCTION("""COMPUTED_VALUE"""),75)</f>
        <v>75</v>
      </c>
      <c r="OW109" s="19" t="str">
        <f ca="1">IFERROR(__xludf.DUMMYFUNCTION("""COMPUTED_VALUE"""),"Тимощук Б. А.")</f>
        <v>Тимощук Б. А.</v>
      </c>
      <c r="OX109" s="19" t="str">
        <f ca="1">IFERROR(__xludf.DUMMYFUNCTION("""COMPUTED_VALUE"""),"За")</f>
        <v>За</v>
      </c>
      <c r="OY109" s="19">
        <f ca="1">IFERROR(__xludf.DUMMYFUNCTION("""COMPUTED_VALUE"""),75)</f>
        <v>75</v>
      </c>
      <c r="OZ109" s="19" t="str">
        <f ca="1">IFERROR(__xludf.DUMMYFUNCTION("""COMPUTED_VALUE"""),"Тимощук Б. А.")</f>
        <v>Тимощук Б. А.</v>
      </c>
      <c r="PA109" s="19" t="str">
        <f ca="1">IFERROR(__xludf.DUMMYFUNCTION("""COMPUTED_VALUE"""),"За")</f>
        <v>За</v>
      </c>
      <c r="PB109" s="19">
        <f ca="1">IFERROR(__xludf.DUMMYFUNCTION("""COMPUTED_VALUE"""),75)</f>
        <v>75</v>
      </c>
      <c r="PC109" s="19" t="str">
        <f ca="1">IFERROR(__xludf.DUMMYFUNCTION("""COMPUTED_VALUE"""),"Тимощук Б. А.")</f>
        <v>Тимощук Б. А.</v>
      </c>
      <c r="PD109" s="19" t="str">
        <f ca="1">IFERROR(__xludf.DUMMYFUNCTION("""COMPUTED_VALUE"""),"За")</f>
        <v>За</v>
      </c>
      <c r="PE109" s="19">
        <f ca="1">IFERROR(__xludf.DUMMYFUNCTION("""COMPUTED_VALUE"""),75)</f>
        <v>75</v>
      </c>
      <c r="PF109" s="19" t="str">
        <f ca="1">IFERROR(__xludf.DUMMYFUNCTION("""COMPUTED_VALUE"""),"Тимощук Б. А.")</f>
        <v>Тимощук Б. А.</v>
      </c>
      <c r="PG109" s="19" t="str">
        <f ca="1">IFERROR(__xludf.DUMMYFUNCTION("""COMPUTED_VALUE"""),"За")</f>
        <v>За</v>
      </c>
      <c r="PH109" s="19">
        <f ca="1">IFERROR(__xludf.DUMMYFUNCTION("""COMPUTED_VALUE"""),75)</f>
        <v>75</v>
      </c>
      <c r="PI109" s="19" t="str">
        <f ca="1">IFERROR(__xludf.DUMMYFUNCTION("""COMPUTED_VALUE"""),"Тимощук Б. А.")</f>
        <v>Тимощук Б. А.</v>
      </c>
      <c r="PJ109" s="19" t="str">
        <f ca="1">IFERROR(__xludf.DUMMYFUNCTION("""COMPUTED_VALUE"""),"За")</f>
        <v>За</v>
      </c>
      <c r="PK109" s="19">
        <f ca="1">IFERROR(__xludf.DUMMYFUNCTION("""COMPUTED_VALUE"""),75)</f>
        <v>75</v>
      </c>
      <c r="PL109" s="19" t="str">
        <f ca="1">IFERROR(__xludf.DUMMYFUNCTION("""COMPUTED_VALUE"""),"Тимощук Б. А.")</f>
        <v>Тимощук Б. А.</v>
      </c>
      <c r="PM109" s="19" t="str">
        <f ca="1">IFERROR(__xludf.DUMMYFUNCTION("""COMPUTED_VALUE"""),"Утримався")</f>
        <v>Утримався</v>
      </c>
      <c r="PN109" s="19">
        <f ca="1">IFERROR(__xludf.DUMMYFUNCTION("""COMPUTED_VALUE"""),75)</f>
        <v>75</v>
      </c>
      <c r="PO109" s="19" t="str">
        <f ca="1">IFERROR(__xludf.DUMMYFUNCTION("""COMPUTED_VALUE"""),"Тимощук Б. А.")</f>
        <v>Тимощук Б. А.</v>
      </c>
      <c r="PP109" s="19" t="str">
        <f ca="1">IFERROR(__xludf.DUMMYFUNCTION("""COMPUTED_VALUE"""),"За")</f>
        <v>За</v>
      </c>
      <c r="PQ109" s="19">
        <f ca="1">IFERROR(__xludf.DUMMYFUNCTION("""COMPUTED_VALUE"""),75)</f>
        <v>75</v>
      </c>
      <c r="PR109" s="19" t="str">
        <f ca="1">IFERROR(__xludf.DUMMYFUNCTION("""COMPUTED_VALUE"""),"Тимощук Б. А.")</f>
        <v>Тимощук Б. А.</v>
      </c>
      <c r="PS109" s="19" t="str">
        <f ca="1">IFERROR(__xludf.DUMMYFUNCTION("""COMPUTED_VALUE"""),"За")</f>
        <v>За</v>
      </c>
      <c r="PT109" s="19">
        <f ca="1">IFERROR(__xludf.DUMMYFUNCTION("""COMPUTED_VALUE"""),75)</f>
        <v>75</v>
      </c>
      <c r="PU109" s="19" t="str">
        <f ca="1">IFERROR(__xludf.DUMMYFUNCTION("""COMPUTED_VALUE"""),"Тимощук Б. А.")</f>
        <v>Тимощук Б. А.</v>
      </c>
      <c r="PV109" s="19" t="str">
        <f ca="1">IFERROR(__xludf.DUMMYFUNCTION("""COMPUTED_VALUE"""),"За")</f>
        <v>За</v>
      </c>
      <c r="PW109" s="19">
        <f ca="1">IFERROR(__xludf.DUMMYFUNCTION("""COMPUTED_VALUE"""),75)</f>
        <v>75</v>
      </c>
      <c r="PX109" s="19" t="str">
        <f ca="1">IFERROR(__xludf.DUMMYFUNCTION("""COMPUTED_VALUE"""),"Тимощук Б. А.")</f>
        <v>Тимощук Б. А.</v>
      </c>
      <c r="PY109" s="19" t="str">
        <f ca="1">IFERROR(__xludf.DUMMYFUNCTION("""COMPUTED_VALUE"""),"...")</f>
        <v>...</v>
      </c>
      <c r="PZ109" s="19">
        <f ca="1">IFERROR(__xludf.DUMMYFUNCTION("""COMPUTED_VALUE"""),75)</f>
        <v>75</v>
      </c>
      <c r="QA109" s="19" t="str">
        <f ca="1">IFERROR(__xludf.DUMMYFUNCTION("""COMPUTED_VALUE"""),"Тимощук Б. А.")</f>
        <v>Тимощук Б. А.</v>
      </c>
      <c r="QB109" s="19" t="str">
        <f ca="1">IFERROR(__xludf.DUMMYFUNCTION("""COMPUTED_VALUE"""),"...")</f>
        <v>...</v>
      </c>
      <c r="QC109" s="19">
        <f ca="1">IFERROR(__xludf.DUMMYFUNCTION("""COMPUTED_VALUE"""),75)</f>
        <v>75</v>
      </c>
      <c r="QD109" s="19" t="str">
        <f ca="1">IFERROR(__xludf.DUMMYFUNCTION("""COMPUTED_VALUE"""),"Тимощук Б. А.")</f>
        <v>Тимощук Б. А.</v>
      </c>
      <c r="QE109" s="19" t="str">
        <f ca="1">IFERROR(__xludf.DUMMYFUNCTION("""COMPUTED_VALUE"""),"...")</f>
        <v>...</v>
      </c>
      <c r="QF109" s="19">
        <f ca="1">IFERROR(__xludf.DUMMYFUNCTION("""COMPUTED_VALUE"""),75)</f>
        <v>75</v>
      </c>
      <c r="QG109" s="19" t="str">
        <f ca="1">IFERROR(__xludf.DUMMYFUNCTION("""COMPUTED_VALUE"""),"Тимощук Б. А.")</f>
        <v>Тимощук Б. А.</v>
      </c>
      <c r="QH109" s="19" t="str">
        <f ca="1">IFERROR(__xludf.DUMMYFUNCTION("""COMPUTED_VALUE"""),"...")</f>
        <v>...</v>
      </c>
      <c r="QI109" s="19">
        <f ca="1">IFERROR(__xludf.DUMMYFUNCTION("""COMPUTED_VALUE"""),75)</f>
        <v>75</v>
      </c>
      <c r="QJ109" s="19" t="str">
        <f ca="1">IFERROR(__xludf.DUMMYFUNCTION("""COMPUTED_VALUE"""),"Тимощук Б. А.")</f>
        <v>Тимощук Б. А.</v>
      </c>
      <c r="QK109" s="19" t="str">
        <f ca="1">IFERROR(__xludf.DUMMYFUNCTION("""COMPUTED_VALUE"""),"...")</f>
        <v>...</v>
      </c>
    </row>
    <row r="110" spans="1:453" ht="12.75">
      <c r="A110" s="17">
        <f ca="1">IFERROR(__xludf.DUMMYFUNCTION("""COMPUTED_VALUE"""),76)</f>
        <v>76</v>
      </c>
      <c r="B110" s="17" t="str">
        <f ca="1">IFERROR(__xludf.DUMMYFUNCTION("""COMPUTED_VALUE"""),"Шаповал А. А.")</f>
        <v>Шаповал А. А.</v>
      </c>
      <c r="C110" s="19" t="str">
        <f ca="1">IFERROR(__xludf.DUMMYFUNCTION("""COMPUTED_VALUE"""),"За")</f>
        <v>За</v>
      </c>
      <c r="D110" s="19">
        <f ca="1">IFERROR(__xludf.DUMMYFUNCTION("""COMPUTED_VALUE"""),76)</f>
        <v>76</v>
      </c>
      <c r="E110" s="19" t="str">
        <f ca="1">IFERROR(__xludf.DUMMYFUNCTION("""COMPUTED_VALUE"""),"Шаповал А. А.")</f>
        <v>Шаповал А. А.</v>
      </c>
      <c r="F110" s="19" t="str">
        <f ca="1">IFERROR(__xludf.DUMMYFUNCTION("""COMPUTED_VALUE"""),"За")</f>
        <v>За</v>
      </c>
      <c r="G110" s="19">
        <f ca="1">IFERROR(__xludf.DUMMYFUNCTION("""COMPUTED_VALUE"""),76)</f>
        <v>76</v>
      </c>
      <c r="H110" s="19" t="str">
        <f ca="1">IFERROR(__xludf.DUMMYFUNCTION("""COMPUTED_VALUE"""),"Шаповал А. А.")</f>
        <v>Шаповал А. А.</v>
      </c>
      <c r="I110" s="19" t="str">
        <f ca="1">IFERROR(__xludf.DUMMYFUNCTION("""COMPUTED_VALUE"""),"За")</f>
        <v>За</v>
      </c>
      <c r="J110" s="19">
        <f ca="1">IFERROR(__xludf.DUMMYFUNCTION("""COMPUTED_VALUE"""),76)</f>
        <v>76</v>
      </c>
      <c r="K110" s="19" t="str">
        <f ca="1">IFERROR(__xludf.DUMMYFUNCTION("""COMPUTED_VALUE"""),"Шаповал А. А.")</f>
        <v>Шаповал А. А.</v>
      </c>
      <c r="L110" s="19" t="str">
        <f ca="1">IFERROR(__xludf.DUMMYFUNCTION("""COMPUTED_VALUE"""),"За")</f>
        <v>За</v>
      </c>
      <c r="M110" s="19">
        <f ca="1">IFERROR(__xludf.DUMMYFUNCTION("""COMPUTED_VALUE"""),76)</f>
        <v>76</v>
      </c>
      <c r="N110" s="19" t="str">
        <f ca="1">IFERROR(__xludf.DUMMYFUNCTION("""COMPUTED_VALUE"""),"Шаповал А. А.")</f>
        <v>Шаповал А. А.</v>
      </c>
      <c r="O110" s="19" t="str">
        <f ca="1">IFERROR(__xludf.DUMMYFUNCTION("""COMPUTED_VALUE"""),"За")</f>
        <v>За</v>
      </c>
      <c r="P110" s="19">
        <f ca="1">IFERROR(__xludf.DUMMYFUNCTION("""COMPUTED_VALUE"""),76)</f>
        <v>76</v>
      </c>
      <c r="Q110" s="19" t="str">
        <f ca="1">IFERROR(__xludf.DUMMYFUNCTION("""COMPUTED_VALUE"""),"Шаповал А. А.")</f>
        <v>Шаповал А. А.</v>
      </c>
      <c r="R110" s="19" t="str">
        <f ca="1">IFERROR(__xludf.DUMMYFUNCTION("""COMPUTED_VALUE"""),"За")</f>
        <v>За</v>
      </c>
      <c r="S110" s="19">
        <f ca="1">IFERROR(__xludf.DUMMYFUNCTION("""COMPUTED_VALUE"""),76)</f>
        <v>76</v>
      </c>
      <c r="T110" s="19" t="str">
        <f ca="1">IFERROR(__xludf.DUMMYFUNCTION("""COMPUTED_VALUE"""),"Шаповал А. А.")</f>
        <v>Шаповал А. А.</v>
      </c>
      <c r="U110" s="19" t="str">
        <f ca="1">IFERROR(__xludf.DUMMYFUNCTION("""COMPUTED_VALUE"""),"За")</f>
        <v>За</v>
      </c>
      <c r="V110" s="19">
        <f ca="1">IFERROR(__xludf.DUMMYFUNCTION("""COMPUTED_VALUE"""),76)</f>
        <v>76</v>
      </c>
      <c r="W110" s="19" t="str">
        <f ca="1">IFERROR(__xludf.DUMMYFUNCTION("""COMPUTED_VALUE"""),"Шаповал А. А.")</f>
        <v>Шаповал А. А.</v>
      </c>
      <c r="X110" s="19" t="str">
        <f ca="1">IFERROR(__xludf.DUMMYFUNCTION("""COMPUTED_VALUE"""),"За")</f>
        <v>За</v>
      </c>
      <c r="Y110" s="19">
        <f ca="1">IFERROR(__xludf.DUMMYFUNCTION("""COMPUTED_VALUE"""),76)</f>
        <v>76</v>
      </c>
      <c r="Z110" s="19" t="str">
        <f ca="1">IFERROR(__xludf.DUMMYFUNCTION("""COMPUTED_VALUE"""),"Шаповал А. А.")</f>
        <v>Шаповал А. А.</v>
      </c>
      <c r="AA110" s="19" t="str">
        <f ca="1">IFERROR(__xludf.DUMMYFUNCTION("""COMPUTED_VALUE"""),"За")</f>
        <v>За</v>
      </c>
      <c r="AB110" s="19">
        <f ca="1">IFERROR(__xludf.DUMMYFUNCTION("""COMPUTED_VALUE"""),76)</f>
        <v>76</v>
      </c>
      <c r="AC110" s="19" t="str">
        <f ca="1">IFERROR(__xludf.DUMMYFUNCTION("""COMPUTED_VALUE"""),"Шаповал А. А.")</f>
        <v>Шаповал А. А.</v>
      </c>
      <c r="AD110" s="19" t="str">
        <f ca="1">IFERROR(__xludf.DUMMYFUNCTION("""COMPUTED_VALUE"""),"За")</f>
        <v>За</v>
      </c>
      <c r="AE110" s="19">
        <f ca="1">IFERROR(__xludf.DUMMYFUNCTION("""COMPUTED_VALUE"""),76)</f>
        <v>76</v>
      </c>
      <c r="AF110" s="19" t="str">
        <f ca="1">IFERROR(__xludf.DUMMYFUNCTION("""COMPUTED_VALUE"""),"Шаповал А. А.")</f>
        <v>Шаповал А. А.</v>
      </c>
      <c r="AG110" s="19" t="str">
        <f ca="1">IFERROR(__xludf.DUMMYFUNCTION("""COMPUTED_VALUE"""),"За")</f>
        <v>За</v>
      </c>
      <c r="AH110" s="19">
        <f ca="1">IFERROR(__xludf.DUMMYFUNCTION("""COMPUTED_VALUE"""),76)</f>
        <v>76</v>
      </c>
      <c r="AI110" s="19" t="str">
        <f ca="1">IFERROR(__xludf.DUMMYFUNCTION("""COMPUTED_VALUE"""),"Шаповал А. А.")</f>
        <v>Шаповал А. А.</v>
      </c>
      <c r="AJ110" s="19" t="str">
        <f ca="1">IFERROR(__xludf.DUMMYFUNCTION("""COMPUTED_VALUE"""),"За")</f>
        <v>За</v>
      </c>
      <c r="AK110" s="19">
        <f ca="1">IFERROR(__xludf.DUMMYFUNCTION("""COMPUTED_VALUE"""),76)</f>
        <v>76</v>
      </c>
      <c r="AL110" s="19" t="str">
        <f ca="1">IFERROR(__xludf.DUMMYFUNCTION("""COMPUTED_VALUE"""),"Шаповал А. А.")</f>
        <v>Шаповал А. А.</v>
      </c>
      <c r="AM110" s="19" t="str">
        <f ca="1">IFERROR(__xludf.DUMMYFUNCTION("""COMPUTED_VALUE"""),"За")</f>
        <v>За</v>
      </c>
      <c r="AN110" s="19">
        <f ca="1">IFERROR(__xludf.DUMMYFUNCTION("""COMPUTED_VALUE"""),76)</f>
        <v>76</v>
      </c>
      <c r="AO110" s="19" t="str">
        <f ca="1">IFERROR(__xludf.DUMMYFUNCTION("""COMPUTED_VALUE"""),"Шаповал А. А.")</f>
        <v>Шаповал А. А.</v>
      </c>
      <c r="AP110" s="19" t="str">
        <f ca="1">IFERROR(__xludf.DUMMYFUNCTION("""COMPUTED_VALUE"""),"За")</f>
        <v>За</v>
      </c>
      <c r="AQ110" s="19">
        <f ca="1">IFERROR(__xludf.DUMMYFUNCTION("""COMPUTED_VALUE"""),76)</f>
        <v>76</v>
      </c>
      <c r="AR110" s="19" t="str">
        <f ca="1">IFERROR(__xludf.DUMMYFUNCTION("""COMPUTED_VALUE"""),"Шаповал А. А.")</f>
        <v>Шаповал А. А.</v>
      </c>
      <c r="AS110" s="19" t="str">
        <f ca="1">IFERROR(__xludf.DUMMYFUNCTION("""COMPUTED_VALUE"""),"За")</f>
        <v>За</v>
      </c>
      <c r="AT110" s="19">
        <f ca="1">IFERROR(__xludf.DUMMYFUNCTION("""COMPUTED_VALUE"""),76)</f>
        <v>76</v>
      </c>
      <c r="AU110" s="19" t="str">
        <f ca="1">IFERROR(__xludf.DUMMYFUNCTION("""COMPUTED_VALUE"""),"Шаповал А. А.")</f>
        <v>Шаповал А. А.</v>
      </c>
      <c r="AV110" s="19" t="str">
        <f ca="1">IFERROR(__xludf.DUMMYFUNCTION("""COMPUTED_VALUE"""),"За")</f>
        <v>За</v>
      </c>
      <c r="AW110" s="19">
        <f ca="1">IFERROR(__xludf.DUMMYFUNCTION("""COMPUTED_VALUE"""),76)</f>
        <v>76</v>
      </c>
      <c r="AX110" s="19" t="str">
        <f ca="1">IFERROR(__xludf.DUMMYFUNCTION("""COMPUTED_VALUE"""),"Шаповал А. А.")</f>
        <v>Шаповал А. А.</v>
      </c>
      <c r="AY110" s="19" t="str">
        <f ca="1">IFERROR(__xludf.DUMMYFUNCTION("""COMPUTED_VALUE"""),"За")</f>
        <v>За</v>
      </c>
      <c r="AZ110" s="19">
        <f ca="1">IFERROR(__xludf.DUMMYFUNCTION("""COMPUTED_VALUE"""),76)</f>
        <v>76</v>
      </c>
      <c r="BA110" s="19" t="str">
        <f ca="1">IFERROR(__xludf.DUMMYFUNCTION("""COMPUTED_VALUE"""),"Шаповал А. А.")</f>
        <v>Шаповал А. А.</v>
      </c>
      <c r="BB110" s="19" t="str">
        <f ca="1">IFERROR(__xludf.DUMMYFUNCTION("""COMPUTED_VALUE"""),"За")</f>
        <v>За</v>
      </c>
      <c r="BC110" s="19">
        <f ca="1">IFERROR(__xludf.DUMMYFUNCTION("""COMPUTED_VALUE"""),76)</f>
        <v>76</v>
      </c>
      <c r="BD110" s="19" t="str">
        <f ca="1">IFERROR(__xludf.DUMMYFUNCTION("""COMPUTED_VALUE"""),"Шаповал А. А.")</f>
        <v>Шаповал А. А.</v>
      </c>
      <c r="BE110" s="19" t="str">
        <f ca="1">IFERROR(__xludf.DUMMYFUNCTION("""COMPUTED_VALUE"""),"За")</f>
        <v>За</v>
      </c>
      <c r="BF110" s="19">
        <f ca="1">IFERROR(__xludf.DUMMYFUNCTION("""COMPUTED_VALUE"""),76)</f>
        <v>76</v>
      </c>
      <c r="BG110" s="19" t="str">
        <f ca="1">IFERROR(__xludf.DUMMYFUNCTION("""COMPUTED_VALUE"""),"Шаповал А. А.")</f>
        <v>Шаповал А. А.</v>
      </c>
      <c r="BH110" s="19" t="str">
        <f ca="1">IFERROR(__xludf.DUMMYFUNCTION("""COMPUTED_VALUE"""),"За")</f>
        <v>За</v>
      </c>
      <c r="BI110" s="19">
        <f ca="1">IFERROR(__xludf.DUMMYFUNCTION("""COMPUTED_VALUE"""),76)</f>
        <v>76</v>
      </c>
      <c r="BJ110" s="19" t="str">
        <f ca="1">IFERROR(__xludf.DUMMYFUNCTION("""COMPUTED_VALUE"""),"Шаповал А. А.")</f>
        <v>Шаповал А. А.</v>
      </c>
      <c r="BK110" s="19" t="str">
        <f ca="1">IFERROR(__xludf.DUMMYFUNCTION("""COMPUTED_VALUE"""),"Не голосував")</f>
        <v>Не голосував</v>
      </c>
      <c r="BL110" s="19">
        <f ca="1">IFERROR(__xludf.DUMMYFUNCTION("""COMPUTED_VALUE"""),76)</f>
        <v>76</v>
      </c>
      <c r="BM110" s="19" t="str">
        <f ca="1">IFERROR(__xludf.DUMMYFUNCTION("""COMPUTED_VALUE"""),"Шаповал А. А.")</f>
        <v>Шаповал А. А.</v>
      </c>
      <c r="BN110" s="19" t="str">
        <f ca="1">IFERROR(__xludf.DUMMYFUNCTION("""COMPUTED_VALUE"""),"...")</f>
        <v>...</v>
      </c>
      <c r="BO110" s="19">
        <f ca="1">IFERROR(__xludf.DUMMYFUNCTION("""COMPUTED_VALUE"""),76)</f>
        <v>76</v>
      </c>
      <c r="BP110" s="19" t="str">
        <f ca="1">IFERROR(__xludf.DUMMYFUNCTION("""COMPUTED_VALUE"""),"Шаповал А. А.")</f>
        <v>Шаповал А. А.</v>
      </c>
      <c r="BQ110" s="19" t="str">
        <f ca="1">IFERROR(__xludf.DUMMYFUNCTION("""COMPUTED_VALUE"""),"...")</f>
        <v>...</v>
      </c>
      <c r="BR110" s="19">
        <f ca="1">IFERROR(__xludf.DUMMYFUNCTION("""COMPUTED_VALUE"""),76)</f>
        <v>76</v>
      </c>
      <c r="BS110" s="19" t="str">
        <f ca="1">IFERROR(__xludf.DUMMYFUNCTION("""COMPUTED_VALUE"""),"Шаповал А. А.")</f>
        <v>Шаповал А. А.</v>
      </c>
      <c r="BT110" s="19" t="str">
        <f ca="1">IFERROR(__xludf.DUMMYFUNCTION("""COMPUTED_VALUE"""),"За")</f>
        <v>За</v>
      </c>
      <c r="BU110" s="19">
        <f ca="1">IFERROR(__xludf.DUMMYFUNCTION("""COMPUTED_VALUE"""),76)</f>
        <v>76</v>
      </c>
      <c r="BV110" s="19" t="str">
        <f ca="1">IFERROR(__xludf.DUMMYFUNCTION("""COMPUTED_VALUE"""),"Шаповал А. А.")</f>
        <v>Шаповал А. А.</v>
      </c>
      <c r="BW110" s="19" t="str">
        <f ca="1">IFERROR(__xludf.DUMMYFUNCTION("""COMPUTED_VALUE"""),"За")</f>
        <v>За</v>
      </c>
      <c r="BX110" s="19">
        <f ca="1">IFERROR(__xludf.DUMMYFUNCTION("""COMPUTED_VALUE"""),76)</f>
        <v>76</v>
      </c>
      <c r="BY110" s="19" t="str">
        <f ca="1">IFERROR(__xludf.DUMMYFUNCTION("""COMPUTED_VALUE"""),"Шаповал А. А.")</f>
        <v>Шаповал А. А.</v>
      </c>
      <c r="BZ110" s="19" t="str">
        <f ca="1">IFERROR(__xludf.DUMMYFUNCTION("""COMPUTED_VALUE"""),"За")</f>
        <v>За</v>
      </c>
      <c r="CA110" s="19">
        <f ca="1">IFERROR(__xludf.DUMMYFUNCTION("""COMPUTED_VALUE"""),76)</f>
        <v>76</v>
      </c>
      <c r="CB110" s="19" t="str">
        <f ca="1">IFERROR(__xludf.DUMMYFUNCTION("""COMPUTED_VALUE"""),"Шаповал А. А.")</f>
        <v>Шаповал А. А.</v>
      </c>
      <c r="CC110" s="19" t="str">
        <f ca="1">IFERROR(__xludf.DUMMYFUNCTION("""COMPUTED_VALUE"""),"За")</f>
        <v>За</v>
      </c>
      <c r="CD110" s="19">
        <f ca="1">IFERROR(__xludf.DUMMYFUNCTION("""COMPUTED_VALUE"""),76)</f>
        <v>76</v>
      </c>
      <c r="CE110" s="19" t="str">
        <f ca="1">IFERROR(__xludf.DUMMYFUNCTION("""COMPUTED_VALUE"""),"Шаповал А. А.")</f>
        <v>Шаповал А. А.</v>
      </c>
      <c r="CF110" s="19" t="str">
        <f ca="1">IFERROR(__xludf.DUMMYFUNCTION("""COMPUTED_VALUE"""),"За")</f>
        <v>За</v>
      </c>
      <c r="CG110" s="19">
        <f ca="1">IFERROR(__xludf.DUMMYFUNCTION("""COMPUTED_VALUE"""),76)</f>
        <v>76</v>
      </c>
      <c r="CH110" s="19" t="str">
        <f ca="1">IFERROR(__xludf.DUMMYFUNCTION("""COMPUTED_VALUE"""),"Шаповал А. А.")</f>
        <v>Шаповал А. А.</v>
      </c>
      <c r="CI110" s="19" t="str">
        <f ca="1">IFERROR(__xludf.DUMMYFUNCTION("""COMPUTED_VALUE"""),"За")</f>
        <v>За</v>
      </c>
      <c r="CJ110" s="19">
        <f ca="1">IFERROR(__xludf.DUMMYFUNCTION("""COMPUTED_VALUE"""),76)</f>
        <v>76</v>
      </c>
      <c r="CK110" s="19" t="str">
        <f ca="1">IFERROR(__xludf.DUMMYFUNCTION("""COMPUTED_VALUE"""),"Шаповал А. А.")</f>
        <v>Шаповал А. А.</v>
      </c>
      <c r="CL110" s="19" t="str">
        <f ca="1">IFERROR(__xludf.DUMMYFUNCTION("""COMPUTED_VALUE"""),"За")</f>
        <v>За</v>
      </c>
      <c r="CM110" s="19">
        <f ca="1">IFERROR(__xludf.DUMMYFUNCTION("""COMPUTED_VALUE"""),76)</f>
        <v>76</v>
      </c>
      <c r="CN110" s="19" t="str">
        <f ca="1">IFERROR(__xludf.DUMMYFUNCTION("""COMPUTED_VALUE"""),"Шаповал А. А.")</f>
        <v>Шаповал А. А.</v>
      </c>
      <c r="CO110" s="19" t="str">
        <f ca="1">IFERROR(__xludf.DUMMYFUNCTION("""COMPUTED_VALUE"""),"Не голосував")</f>
        <v>Не голосував</v>
      </c>
      <c r="CP110" s="19">
        <f ca="1">IFERROR(__xludf.DUMMYFUNCTION("""COMPUTED_VALUE"""),76)</f>
        <v>76</v>
      </c>
      <c r="CQ110" s="19" t="str">
        <f ca="1">IFERROR(__xludf.DUMMYFUNCTION("""COMPUTED_VALUE"""),"Шаповал А. А.")</f>
        <v>Шаповал А. А.</v>
      </c>
      <c r="CR110" s="19" t="str">
        <f ca="1">IFERROR(__xludf.DUMMYFUNCTION("""COMPUTED_VALUE"""),"За")</f>
        <v>За</v>
      </c>
      <c r="CS110" s="19">
        <f ca="1">IFERROR(__xludf.DUMMYFUNCTION("""COMPUTED_VALUE"""),76)</f>
        <v>76</v>
      </c>
      <c r="CT110" s="19" t="str">
        <f ca="1">IFERROR(__xludf.DUMMYFUNCTION("""COMPUTED_VALUE"""),"Шаповал А. А.")</f>
        <v>Шаповал А. А.</v>
      </c>
      <c r="CU110" s="19" t="str">
        <f ca="1">IFERROR(__xludf.DUMMYFUNCTION("""COMPUTED_VALUE"""),"За")</f>
        <v>За</v>
      </c>
      <c r="CV110" s="19">
        <f ca="1">IFERROR(__xludf.DUMMYFUNCTION("""COMPUTED_VALUE"""),76)</f>
        <v>76</v>
      </c>
      <c r="CW110" s="19" t="str">
        <f ca="1">IFERROR(__xludf.DUMMYFUNCTION("""COMPUTED_VALUE"""),"Шаповал А. А.")</f>
        <v>Шаповал А. А.</v>
      </c>
      <c r="CX110" s="19" t="str">
        <f ca="1">IFERROR(__xludf.DUMMYFUNCTION("""COMPUTED_VALUE"""),"За")</f>
        <v>За</v>
      </c>
      <c r="CY110" s="19">
        <f ca="1">IFERROR(__xludf.DUMMYFUNCTION("""COMPUTED_VALUE"""),76)</f>
        <v>76</v>
      </c>
      <c r="CZ110" s="19" t="str">
        <f ca="1">IFERROR(__xludf.DUMMYFUNCTION("""COMPUTED_VALUE"""),"Шаповал А. А.")</f>
        <v>Шаповал А. А.</v>
      </c>
      <c r="DA110" s="19" t="str">
        <f ca="1">IFERROR(__xludf.DUMMYFUNCTION("""COMPUTED_VALUE"""),"За")</f>
        <v>За</v>
      </c>
      <c r="DB110" s="19">
        <f ca="1">IFERROR(__xludf.DUMMYFUNCTION("""COMPUTED_VALUE"""),76)</f>
        <v>76</v>
      </c>
      <c r="DC110" s="19" t="str">
        <f ca="1">IFERROR(__xludf.DUMMYFUNCTION("""COMPUTED_VALUE"""),"Шаповал А. А.")</f>
        <v>Шаповал А. А.</v>
      </c>
      <c r="DD110" s="19" t="str">
        <f ca="1">IFERROR(__xludf.DUMMYFUNCTION("""COMPUTED_VALUE"""),"За")</f>
        <v>За</v>
      </c>
      <c r="DE110" s="19">
        <f ca="1">IFERROR(__xludf.DUMMYFUNCTION("""COMPUTED_VALUE"""),76)</f>
        <v>76</v>
      </c>
      <c r="DF110" s="19" t="str">
        <f ca="1">IFERROR(__xludf.DUMMYFUNCTION("""COMPUTED_VALUE"""),"Шаповал А. А.")</f>
        <v>Шаповал А. А.</v>
      </c>
      <c r="DG110" s="19" t="str">
        <f ca="1">IFERROR(__xludf.DUMMYFUNCTION("""COMPUTED_VALUE"""),"За")</f>
        <v>За</v>
      </c>
      <c r="DH110" s="19">
        <f ca="1">IFERROR(__xludf.DUMMYFUNCTION("""COMPUTED_VALUE"""),76)</f>
        <v>76</v>
      </c>
      <c r="DI110" s="19" t="str">
        <f ca="1">IFERROR(__xludf.DUMMYFUNCTION("""COMPUTED_VALUE"""),"Шаповал А. А.")</f>
        <v>Шаповал А. А.</v>
      </c>
      <c r="DJ110" s="19" t="str">
        <f ca="1">IFERROR(__xludf.DUMMYFUNCTION("""COMPUTED_VALUE"""),"За")</f>
        <v>За</v>
      </c>
      <c r="DK110" s="19">
        <f ca="1">IFERROR(__xludf.DUMMYFUNCTION("""COMPUTED_VALUE"""),76)</f>
        <v>76</v>
      </c>
      <c r="DL110" s="19" t="str">
        <f ca="1">IFERROR(__xludf.DUMMYFUNCTION("""COMPUTED_VALUE"""),"Шаповал А. А.")</f>
        <v>Шаповал А. А.</v>
      </c>
      <c r="DM110" s="19" t="str">
        <f ca="1">IFERROR(__xludf.DUMMYFUNCTION("""COMPUTED_VALUE"""),"За")</f>
        <v>За</v>
      </c>
      <c r="DN110" s="19">
        <f ca="1">IFERROR(__xludf.DUMMYFUNCTION("""COMPUTED_VALUE"""),76)</f>
        <v>76</v>
      </c>
      <c r="DO110" s="19" t="str">
        <f ca="1">IFERROR(__xludf.DUMMYFUNCTION("""COMPUTED_VALUE"""),"Шаповал А. А.")</f>
        <v>Шаповал А. А.</v>
      </c>
      <c r="DP110" s="19" t="str">
        <f ca="1">IFERROR(__xludf.DUMMYFUNCTION("""COMPUTED_VALUE"""),"За")</f>
        <v>За</v>
      </c>
      <c r="DQ110" s="19">
        <f ca="1">IFERROR(__xludf.DUMMYFUNCTION("""COMPUTED_VALUE"""),76)</f>
        <v>76</v>
      </c>
      <c r="DR110" s="19" t="str">
        <f ca="1">IFERROR(__xludf.DUMMYFUNCTION("""COMPUTED_VALUE"""),"Шаповал А. А.")</f>
        <v>Шаповал А. А.</v>
      </c>
      <c r="DS110" s="19" t="str">
        <f ca="1">IFERROR(__xludf.DUMMYFUNCTION("""COMPUTED_VALUE"""),"За")</f>
        <v>За</v>
      </c>
      <c r="DT110" s="19">
        <f ca="1">IFERROR(__xludf.DUMMYFUNCTION("""COMPUTED_VALUE"""),76)</f>
        <v>76</v>
      </c>
      <c r="DU110" s="19" t="str">
        <f ca="1">IFERROR(__xludf.DUMMYFUNCTION("""COMPUTED_VALUE"""),"Шаповал А. А.")</f>
        <v>Шаповал А. А.</v>
      </c>
      <c r="DV110" s="19" t="str">
        <f ca="1">IFERROR(__xludf.DUMMYFUNCTION("""COMPUTED_VALUE"""),"За")</f>
        <v>За</v>
      </c>
      <c r="DW110" s="19">
        <f ca="1">IFERROR(__xludf.DUMMYFUNCTION("""COMPUTED_VALUE"""),76)</f>
        <v>76</v>
      </c>
      <c r="DX110" s="19" t="str">
        <f ca="1">IFERROR(__xludf.DUMMYFUNCTION("""COMPUTED_VALUE"""),"Шаповал А. А.")</f>
        <v>Шаповал А. А.</v>
      </c>
      <c r="DY110" s="19" t="str">
        <f ca="1">IFERROR(__xludf.DUMMYFUNCTION("""COMPUTED_VALUE"""),"За")</f>
        <v>За</v>
      </c>
      <c r="DZ110" s="19">
        <f ca="1">IFERROR(__xludf.DUMMYFUNCTION("""COMPUTED_VALUE"""),76)</f>
        <v>76</v>
      </c>
      <c r="EA110" s="19" t="str">
        <f ca="1">IFERROR(__xludf.DUMMYFUNCTION("""COMPUTED_VALUE"""),"Шаповал А. А.")</f>
        <v>Шаповал А. А.</v>
      </c>
      <c r="EB110" s="19" t="str">
        <f ca="1">IFERROR(__xludf.DUMMYFUNCTION("""COMPUTED_VALUE"""),"За")</f>
        <v>За</v>
      </c>
      <c r="EC110" s="19">
        <f ca="1">IFERROR(__xludf.DUMMYFUNCTION("""COMPUTED_VALUE"""),76)</f>
        <v>76</v>
      </c>
      <c r="ED110" s="19" t="str">
        <f ca="1">IFERROR(__xludf.DUMMYFUNCTION("""COMPUTED_VALUE"""),"Шаповал А. А.")</f>
        <v>Шаповал А. А.</v>
      </c>
      <c r="EE110" s="19" t="str">
        <f ca="1">IFERROR(__xludf.DUMMYFUNCTION("""COMPUTED_VALUE"""),"За")</f>
        <v>За</v>
      </c>
      <c r="EF110" s="19">
        <f ca="1">IFERROR(__xludf.DUMMYFUNCTION("""COMPUTED_VALUE"""),76)</f>
        <v>76</v>
      </c>
      <c r="EG110" s="19" t="str">
        <f ca="1">IFERROR(__xludf.DUMMYFUNCTION("""COMPUTED_VALUE"""),"Шаповал А. А.")</f>
        <v>Шаповал А. А.</v>
      </c>
      <c r="EH110" s="19" t="str">
        <f ca="1">IFERROR(__xludf.DUMMYFUNCTION("""COMPUTED_VALUE"""),"За")</f>
        <v>За</v>
      </c>
      <c r="EI110" s="19">
        <f ca="1">IFERROR(__xludf.DUMMYFUNCTION("""COMPUTED_VALUE"""),76)</f>
        <v>76</v>
      </c>
      <c r="EJ110" s="19" t="str">
        <f ca="1">IFERROR(__xludf.DUMMYFUNCTION("""COMPUTED_VALUE"""),"Шаповал А. А.")</f>
        <v>Шаповал А. А.</v>
      </c>
      <c r="EK110" s="19" t="str">
        <f ca="1">IFERROR(__xludf.DUMMYFUNCTION("""COMPUTED_VALUE"""),"За")</f>
        <v>За</v>
      </c>
      <c r="EL110" s="19">
        <f ca="1">IFERROR(__xludf.DUMMYFUNCTION("""COMPUTED_VALUE"""),76)</f>
        <v>76</v>
      </c>
      <c r="EM110" s="19" t="str">
        <f ca="1">IFERROR(__xludf.DUMMYFUNCTION("""COMPUTED_VALUE"""),"Шаповал А. А.")</f>
        <v>Шаповал А. А.</v>
      </c>
      <c r="EN110" s="19" t="str">
        <f ca="1">IFERROR(__xludf.DUMMYFUNCTION("""COMPUTED_VALUE"""),"За")</f>
        <v>За</v>
      </c>
      <c r="EO110" s="19">
        <f ca="1">IFERROR(__xludf.DUMMYFUNCTION("""COMPUTED_VALUE"""),76)</f>
        <v>76</v>
      </c>
      <c r="EP110" s="19" t="str">
        <f ca="1">IFERROR(__xludf.DUMMYFUNCTION("""COMPUTED_VALUE"""),"Шаповал А. А.")</f>
        <v>Шаповал А. А.</v>
      </c>
      <c r="EQ110" s="19" t="str">
        <f ca="1">IFERROR(__xludf.DUMMYFUNCTION("""COMPUTED_VALUE"""),"За")</f>
        <v>За</v>
      </c>
      <c r="ER110" s="19">
        <f ca="1">IFERROR(__xludf.DUMMYFUNCTION("""COMPUTED_VALUE"""),76)</f>
        <v>76</v>
      </c>
      <c r="ES110" s="19" t="str">
        <f ca="1">IFERROR(__xludf.DUMMYFUNCTION("""COMPUTED_VALUE"""),"Шаповал А. А.")</f>
        <v>Шаповал А. А.</v>
      </c>
      <c r="ET110" s="19" t="str">
        <f ca="1">IFERROR(__xludf.DUMMYFUNCTION("""COMPUTED_VALUE"""),"За")</f>
        <v>За</v>
      </c>
      <c r="EU110" s="19">
        <f ca="1">IFERROR(__xludf.DUMMYFUNCTION("""COMPUTED_VALUE"""),76)</f>
        <v>76</v>
      </c>
      <c r="EV110" s="19" t="str">
        <f ca="1">IFERROR(__xludf.DUMMYFUNCTION("""COMPUTED_VALUE"""),"Шаповал А. А.")</f>
        <v>Шаповал А. А.</v>
      </c>
      <c r="EW110" s="19" t="str">
        <f ca="1">IFERROR(__xludf.DUMMYFUNCTION("""COMPUTED_VALUE"""),"За")</f>
        <v>За</v>
      </c>
      <c r="EX110" s="19">
        <f ca="1">IFERROR(__xludf.DUMMYFUNCTION("""COMPUTED_VALUE"""),76)</f>
        <v>76</v>
      </c>
      <c r="EY110" s="19" t="str">
        <f ca="1">IFERROR(__xludf.DUMMYFUNCTION("""COMPUTED_VALUE"""),"Шаповал А. А.")</f>
        <v>Шаповал А. А.</v>
      </c>
      <c r="EZ110" s="19" t="str">
        <f ca="1">IFERROR(__xludf.DUMMYFUNCTION("""COMPUTED_VALUE"""),"За")</f>
        <v>За</v>
      </c>
      <c r="FA110" s="19">
        <f ca="1">IFERROR(__xludf.DUMMYFUNCTION("""COMPUTED_VALUE"""),76)</f>
        <v>76</v>
      </c>
      <c r="FB110" s="19" t="str">
        <f ca="1">IFERROR(__xludf.DUMMYFUNCTION("""COMPUTED_VALUE"""),"Шаповал А. А.")</f>
        <v>Шаповал А. А.</v>
      </c>
      <c r="FC110" s="19" t="str">
        <f ca="1">IFERROR(__xludf.DUMMYFUNCTION("""COMPUTED_VALUE"""),"За")</f>
        <v>За</v>
      </c>
      <c r="FD110" s="19">
        <f ca="1">IFERROR(__xludf.DUMMYFUNCTION("""COMPUTED_VALUE"""),76)</f>
        <v>76</v>
      </c>
      <c r="FE110" s="19" t="str">
        <f ca="1">IFERROR(__xludf.DUMMYFUNCTION("""COMPUTED_VALUE"""),"Шаповал А. А.")</f>
        <v>Шаповал А. А.</v>
      </c>
      <c r="FF110" s="19" t="str">
        <f ca="1">IFERROR(__xludf.DUMMYFUNCTION("""COMPUTED_VALUE"""),"За")</f>
        <v>За</v>
      </c>
      <c r="FG110" s="19">
        <f ca="1">IFERROR(__xludf.DUMMYFUNCTION("""COMPUTED_VALUE"""),76)</f>
        <v>76</v>
      </c>
      <c r="FH110" s="19" t="str">
        <f ca="1">IFERROR(__xludf.DUMMYFUNCTION("""COMPUTED_VALUE"""),"Шаповал А. А.")</f>
        <v>Шаповал А. А.</v>
      </c>
      <c r="FI110" s="19" t="str">
        <f ca="1">IFERROR(__xludf.DUMMYFUNCTION("""COMPUTED_VALUE"""),"За")</f>
        <v>За</v>
      </c>
      <c r="FJ110" s="19">
        <f ca="1">IFERROR(__xludf.DUMMYFUNCTION("""COMPUTED_VALUE"""),76)</f>
        <v>76</v>
      </c>
      <c r="FK110" s="19" t="str">
        <f ca="1">IFERROR(__xludf.DUMMYFUNCTION("""COMPUTED_VALUE"""),"Шаповал А. А.")</f>
        <v>Шаповал А. А.</v>
      </c>
      <c r="FL110" s="19" t="str">
        <f ca="1">IFERROR(__xludf.DUMMYFUNCTION("""COMPUTED_VALUE"""),"За")</f>
        <v>За</v>
      </c>
      <c r="FM110" s="19">
        <f ca="1">IFERROR(__xludf.DUMMYFUNCTION("""COMPUTED_VALUE"""),76)</f>
        <v>76</v>
      </c>
      <c r="FN110" s="19" t="str">
        <f ca="1">IFERROR(__xludf.DUMMYFUNCTION("""COMPUTED_VALUE"""),"Шаповал А. А.")</f>
        <v>Шаповал А. А.</v>
      </c>
      <c r="FO110" s="19" t="str">
        <f ca="1">IFERROR(__xludf.DUMMYFUNCTION("""COMPUTED_VALUE"""),"За")</f>
        <v>За</v>
      </c>
      <c r="FP110" s="19">
        <f ca="1">IFERROR(__xludf.DUMMYFUNCTION("""COMPUTED_VALUE"""),76)</f>
        <v>76</v>
      </c>
      <c r="FQ110" s="19" t="str">
        <f ca="1">IFERROR(__xludf.DUMMYFUNCTION("""COMPUTED_VALUE"""),"Шаповал А. А.")</f>
        <v>Шаповал А. А.</v>
      </c>
      <c r="FR110" s="19" t="str">
        <f ca="1">IFERROR(__xludf.DUMMYFUNCTION("""COMPUTED_VALUE"""),"...")</f>
        <v>...</v>
      </c>
      <c r="FS110" s="19">
        <f ca="1">IFERROR(__xludf.DUMMYFUNCTION("""COMPUTED_VALUE"""),76)</f>
        <v>76</v>
      </c>
      <c r="FT110" s="19" t="str">
        <f ca="1">IFERROR(__xludf.DUMMYFUNCTION("""COMPUTED_VALUE"""),"Шаповал А. А.")</f>
        <v>Шаповал А. А.</v>
      </c>
      <c r="FU110" s="19" t="str">
        <f ca="1">IFERROR(__xludf.DUMMYFUNCTION("""COMPUTED_VALUE"""),"За")</f>
        <v>За</v>
      </c>
      <c r="FV110" s="19">
        <f ca="1">IFERROR(__xludf.DUMMYFUNCTION("""COMPUTED_VALUE"""),76)</f>
        <v>76</v>
      </c>
      <c r="FW110" s="19" t="str">
        <f ca="1">IFERROR(__xludf.DUMMYFUNCTION("""COMPUTED_VALUE"""),"Шаповал А. А.")</f>
        <v>Шаповал А. А.</v>
      </c>
      <c r="FX110" s="19" t="str">
        <f ca="1">IFERROR(__xludf.DUMMYFUNCTION("""COMPUTED_VALUE"""),"За")</f>
        <v>За</v>
      </c>
      <c r="FY110" s="19">
        <f ca="1">IFERROR(__xludf.DUMMYFUNCTION("""COMPUTED_VALUE"""),76)</f>
        <v>76</v>
      </c>
      <c r="FZ110" s="19" t="str">
        <f ca="1">IFERROR(__xludf.DUMMYFUNCTION("""COMPUTED_VALUE"""),"Шаповал А. А.")</f>
        <v>Шаповал А. А.</v>
      </c>
      <c r="GA110" s="19" t="str">
        <f ca="1">IFERROR(__xludf.DUMMYFUNCTION("""COMPUTED_VALUE"""),"За")</f>
        <v>За</v>
      </c>
      <c r="GB110" s="19">
        <f ca="1">IFERROR(__xludf.DUMMYFUNCTION("""COMPUTED_VALUE"""),76)</f>
        <v>76</v>
      </c>
      <c r="GC110" s="19" t="str">
        <f ca="1">IFERROR(__xludf.DUMMYFUNCTION("""COMPUTED_VALUE"""),"Шаповал А. А.")</f>
        <v>Шаповал А. А.</v>
      </c>
      <c r="GD110" s="19" t="str">
        <f ca="1">IFERROR(__xludf.DUMMYFUNCTION("""COMPUTED_VALUE"""),"За")</f>
        <v>За</v>
      </c>
      <c r="GE110" s="19">
        <f ca="1">IFERROR(__xludf.DUMMYFUNCTION("""COMPUTED_VALUE"""),76)</f>
        <v>76</v>
      </c>
      <c r="GF110" s="19" t="str">
        <f ca="1">IFERROR(__xludf.DUMMYFUNCTION("""COMPUTED_VALUE"""),"Шаповал А. А.")</f>
        <v>Шаповал А. А.</v>
      </c>
      <c r="GG110" s="19" t="str">
        <f ca="1">IFERROR(__xludf.DUMMYFUNCTION("""COMPUTED_VALUE"""),"За")</f>
        <v>За</v>
      </c>
      <c r="GH110" s="19">
        <f ca="1">IFERROR(__xludf.DUMMYFUNCTION("""COMPUTED_VALUE"""),76)</f>
        <v>76</v>
      </c>
      <c r="GI110" s="19" t="str">
        <f ca="1">IFERROR(__xludf.DUMMYFUNCTION("""COMPUTED_VALUE"""),"Шаповал А. А.")</f>
        <v>Шаповал А. А.</v>
      </c>
      <c r="GJ110" s="19" t="str">
        <f ca="1">IFERROR(__xludf.DUMMYFUNCTION("""COMPUTED_VALUE"""),"За")</f>
        <v>За</v>
      </c>
      <c r="GK110" s="19">
        <f ca="1">IFERROR(__xludf.DUMMYFUNCTION("""COMPUTED_VALUE"""),76)</f>
        <v>76</v>
      </c>
      <c r="GL110" s="19" t="str">
        <f ca="1">IFERROR(__xludf.DUMMYFUNCTION("""COMPUTED_VALUE"""),"Шаповал А. А.")</f>
        <v>Шаповал А. А.</v>
      </c>
      <c r="GM110" s="19" t="str">
        <f ca="1">IFERROR(__xludf.DUMMYFUNCTION("""COMPUTED_VALUE"""),"За")</f>
        <v>За</v>
      </c>
      <c r="GN110" s="19">
        <f ca="1">IFERROR(__xludf.DUMMYFUNCTION("""COMPUTED_VALUE"""),76)</f>
        <v>76</v>
      </c>
      <c r="GO110" s="19" t="str">
        <f ca="1">IFERROR(__xludf.DUMMYFUNCTION("""COMPUTED_VALUE"""),"Шаповал А. А.")</f>
        <v>Шаповал А. А.</v>
      </c>
      <c r="GP110" s="19" t="str">
        <f ca="1">IFERROR(__xludf.DUMMYFUNCTION("""COMPUTED_VALUE"""),"За")</f>
        <v>За</v>
      </c>
      <c r="GQ110" s="19">
        <f ca="1">IFERROR(__xludf.DUMMYFUNCTION("""COMPUTED_VALUE"""),76)</f>
        <v>76</v>
      </c>
      <c r="GR110" s="19" t="str">
        <f ca="1">IFERROR(__xludf.DUMMYFUNCTION("""COMPUTED_VALUE"""),"Шаповал А. А.")</f>
        <v>Шаповал А. А.</v>
      </c>
      <c r="GS110" s="19" t="str">
        <f ca="1">IFERROR(__xludf.DUMMYFUNCTION("""COMPUTED_VALUE"""),"За")</f>
        <v>За</v>
      </c>
      <c r="GT110" s="19">
        <f ca="1">IFERROR(__xludf.DUMMYFUNCTION("""COMPUTED_VALUE"""),76)</f>
        <v>76</v>
      </c>
      <c r="GU110" s="19" t="str">
        <f ca="1">IFERROR(__xludf.DUMMYFUNCTION("""COMPUTED_VALUE"""),"Шаповал А. А.")</f>
        <v>Шаповал А. А.</v>
      </c>
      <c r="GV110" s="19" t="str">
        <f ca="1">IFERROR(__xludf.DUMMYFUNCTION("""COMPUTED_VALUE"""),"Не голосував")</f>
        <v>Не голосував</v>
      </c>
      <c r="GW110" s="19">
        <f ca="1">IFERROR(__xludf.DUMMYFUNCTION("""COMPUTED_VALUE"""),76)</f>
        <v>76</v>
      </c>
      <c r="GX110" s="19" t="str">
        <f ca="1">IFERROR(__xludf.DUMMYFUNCTION("""COMPUTED_VALUE"""),"Шаповал А. А.")</f>
        <v>Шаповал А. А.</v>
      </c>
      <c r="GY110" s="19" t="str">
        <f ca="1">IFERROR(__xludf.DUMMYFUNCTION("""COMPUTED_VALUE"""),"За")</f>
        <v>За</v>
      </c>
      <c r="GZ110" s="19">
        <f ca="1">IFERROR(__xludf.DUMMYFUNCTION("""COMPUTED_VALUE"""),76)</f>
        <v>76</v>
      </c>
      <c r="HA110" s="19" t="str">
        <f ca="1">IFERROR(__xludf.DUMMYFUNCTION("""COMPUTED_VALUE"""),"Шаповал А. А.")</f>
        <v>Шаповал А. А.</v>
      </c>
      <c r="HB110" s="19" t="str">
        <f ca="1">IFERROR(__xludf.DUMMYFUNCTION("""COMPUTED_VALUE"""),"За")</f>
        <v>За</v>
      </c>
      <c r="HC110" s="19">
        <f ca="1">IFERROR(__xludf.DUMMYFUNCTION("""COMPUTED_VALUE"""),76)</f>
        <v>76</v>
      </c>
      <c r="HD110" s="19" t="str">
        <f ca="1">IFERROR(__xludf.DUMMYFUNCTION("""COMPUTED_VALUE"""),"Шаповал А. А.")</f>
        <v>Шаповал А. А.</v>
      </c>
      <c r="HE110" s="19" t="str">
        <f ca="1">IFERROR(__xludf.DUMMYFUNCTION("""COMPUTED_VALUE"""),"За")</f>
        <v>За</v>
      </c>
      <c r="HF110" s="19">
        <f ca="1">IFERROR(__xludf.DUMMYFUNCTION("""COMPUTED_VALUE"""),76)</f>
        <v>76</v>
      </c>
      <c r="HG110" s="19" t="str">
        <f ca="1">IFERROR(__xludf.DUMMYFUNCTION("""COMPUTED_VALUE"""),"Шаповал А. А.")</f>
        <v>Шаповал А. А.</v>
      </c>
      <c r="HH110" s="19" t="str">
        <f ca="1">IFERROR(__xludf.DUMMYFUNCTION("""COMPUTED_VALUE"""),"За")</f>
        <v>За</v>
      </c>
      <c r="HI110" s="19">
        <f ca="1">IFERROR(__xludf.DUMMYFUNCTION("""COMPUTED_VALUE"""),76)</f>
        <v>76</v>
      </c>
      <c r="HJ110" s="19" t="str">
        <f ca="1">IFERROR(__xludf.DUMMYFUNCTION("""COMPUTED_VALUE"""),"Шаповал А. А.")</f>
        <v>Шаповал А. А.</v>
      </c>
      <c r="HK110" s="19" t="str">
        <f ca="1">IFERROR(__xludf.DUMMYFUNCTION("""COMPUTED_VALUE"""),"Не голосував")</f>
        <v>Не голосував</v>
      </c>
      <c r="HL110" s="19">
        <f ca="1">IFERROR(__xludf.DUMMYFUNCTION("""COMPUTED_VALUE"""),76)</f>
        <v>76</v>
      </c>
      <c r="HM110" s="19" t="str">
        <f ca="1">IFERROR(__xludf.DUMMYFUNCTION("""COMPUTED_VALUE"""),"Шаповал А. А.")</f>
        <v>Шаповал А. А.</v>
      </c>
      <c r="HN110" s="19" t="str">
        <f ca="1">IFERROR(__xludf.DUMMYFUNCTION("""COMPUTED_VALUE"""),"За")</f>
        <v>За</v>
      </c>
      <c r="HO110" s="19">
        <f ca="1">IFERROR(__xludf.DUMMYFUNCTION("""COMPUTED_VALUE"""),76)</f>
        <v>76</v>
      </c>
      <c r="HP110" s="19" t="str">
        <f ca="1">IFERROR(__xludf.DUMMYFUNCTION("""COMPUTED_VALUE"""),"Шаповал А. А.")</f>
        <v>Шаповал А. А.</v>
      </c>
      <c r="HQ110" s="19" t="str">
        <f ca="1">IFERROR(__xludf.DUMMYFUNCTION("""COMPUTED_VALUE"""),"За")</f>
        <v>За</v>
      </c>
      <c r="HR110" s="19">
        <f ca="1">IFERROR(__xludf.DUMMYFUNCTION("""COMPUTED_VALUE"""),76)</f>
        <v>76</v>
      </c>
      <c r="HS110" s="19" t="str">
        <f ca="1">IFERROR(__xludf.DUMMYFUNCTION("""COMPUTED_VALUE"""),"Шаповал А. А.")</f>
        <v>Шаповал А. А.</v>
      </c>
      <c r="HT110" s="19" t="str">
        <f ca="1">IFERROR(__xludf.DUMMYFUNCTION("""COMPUTED_VALUE"""),"За")</f>
        <v>За</v>
      </c>
      <c r="HU110" s="19">
        <f ca="1">IFERROR(__xludf.DUMMYFUNCTION("""COMPUTED_VALUE"""),76)</f>
        <v>76</v>
      </c>
      <c r="HV110" s="19" t="str">
        <f ca="1">IFERROR(__xludf.DUMMYFUNCTION("""COMPUTED_VALUE"""),"Шаповал А. А.")</f>
        <v>Шаповал А. А.</v>
      </c>
      <c r="HW110" s="19" t="str">
        <f ca="1">IFERROR(__xludf.DUMMYFUNCTION("""COMPUTED_VALUE"""),"За")</f>
        <v>За</v>
      </c>
      <c r="HX110" s="19">
        <f ca="1">IFERROR(__xludf.DUMMYFUNCTION("""COMPUTED_VALUE"""),76)</f>
        <v>76</v>
      </c>
      <c r="HY110" s="19" t="str">
        <f ca="1">IFERROR(__xludf.DUMMYFUNCTION("""COMPUTED_VALUE"""),"Шаповал А. А.")</f>
        <v>Шаповал А. А.</v>
      </c>
      <c r="HZ110" s="19" t="str">
        <f ca="1">IFERROR(__xludf.DUMMYFUNCTION("""COMPUTED_VALUE"""),"За")</f>
        <v>За</v>
      </c>
      <c r="IA110" s="19">
        <f ca="1">IFERROR(__xludf.DUMMYFUNCTION("""COMPUTED_VALUE"""),76)</f>
        <v>76</v>
      </c>
      <c r="IB110" s="19" t="str">
        <f ca="1">IFERROR(__xludf.DUMMYFUNCTION("""COMPUTED_VALUE"""),"Шаповал А. А.")</f>
        <v>Шаповал А. А.</v>
      </c>
      <c r="IC110" s="19" t="str">
        <f ca="1">IFERROR(__xludf.DUMMYFUNCTION("""COMPUTED_VALUE"""),"За")</f>
        <v>За</v>
      </c>
      <c r="ID110" s="19">
        <f ca="1">IFERROR(__xludf.DUMMYFUNCTION("""COMPUTED_VALUE"""),76)</f>
        <v>76</v>
      </c>
      <c r="IE110" s="19" t="str">
        <f ca="1">IFERROR(__xludf.DUMMYFUNCTION("""COMPUTED_VALUE"""),"Шаповал А. А.")</f>
        <v>Шаповал А. А.</v>
      </c>
      <c r="IF110" s="19" t="str">
        <f ca="1">IFERROR(__xludf.DUMMYFUNCTION("""COMPUTED_VALUE"""),"За")</f>
        <v>За</v>
      </c>
      <c r="IG110" s="19">
        <f ca="1">IFERROR(__xludf.DUMMYFUNCTION("""COMPUTED_VALUE"""),76)</f>
        <v>76</v>
      </c>
      <c r="IH110" s="19" t="str">
        <f ca="1">IFERROR(__xludf.DUMMYFUNCTION("""COMPUTED_VALUE"""),"Шаповал А. А.")</f>
        <v>Шаповал А. А.</v>
      </c>
      <c r="II110" s="19" t="str">
        <f ca="1">IFERROR(__xludf.DUMMYFUNCTION("""COMPUTED_VALUE"""),"За")</f>
        <v>За</v>
      </c>
      <c r="IJ110" s="19">
        <f ca="1">IFERROR(__xludf.DUMMYFUNCTION("""COMPUTED_VALUE"""),76)</f>
        <v>76</v>
      </c>
      <c r="IK110" s="19" t="str">
        <f ca="1">IFERROR(__xludf.DUMMYFUNCTION("""COMPUTED_VALUE"""),"Шаповал А. А.")</f>
        <v>Шаповал А. А.</v>
      </c>
      <c r="IL110" s="19" t="str">
        <f ca="1">IFERROR(__xludf.DUMMYFUNCTION("""COMPUTED_VALUE"""),"Не голосував")</f>
        <v>Не голосував</v>
      </c>
      <c r="IM110" s="19">
        <f ca="1">IFERROR(__xludf.DUMMYFUNCTION("""COMPUTED_VALUE"""),76)</f>
        <v>76</v>
      </c>
      <c r="IN110" s="19" t="str">
        <f ca="1">IFERROR(__xludf.DUMMYFUNCTION("""COMPUTED_VALUE"""),"Шаповал А. А.")</f>
        <v>Шаповал А. А.</v>
      </c>
      <c r="IO110" s="19" t="str">
        <f ca="1">IFERROR(__xludf.DUMMYFUNCTION("""COMPUTED_VALUE"""),"За")</f>
        <v>За</v>
      </c>
      <c r="IP110" s="19">
        <f ca="1">IFERROR(__xludf.DUMMYFUNCTION("""COMPUTED_VALUE"""),76)</f>
        <v>76</v>
      </c>
      <c r="IQ110" s="19" t="str">
        <f ca="1">IFERROR(__xludf.DUMMYFUNCTION("""COMPUTED_VALUE"""),"Шаповал А. А.")</f>
        <v>Шаповал А. А.</v>
      </c>
      <c r="IR110" s="19" t="str">
        <f ca="1">IFERROR(__xludf.DUMMYFUNCTION("""COMPUTED_VALUE"""),"За")</f>
        <v>За</v>
      </c>
      <c r="IS110" s="19">
        <f ca="1">IFERROR(__xludf.DUMMYFUNCTION("""COMPUTED_VALUE"""),76)</f>
        <v>76</v>
      </c>
      <c r="IT110" s="19" t="str">
        <f ca="1">IFERROR(__xludf.DUMMYFUNCTION("""COMPUTED_VALUE"""),"Шаповал А. А.")</f>
        <v>Шаповал А. А.</v>
      </c>
      <c r="IU110" s="19" t="str">
        <f ca="1">IFERROR(__xludf.DUMMYFUNCTION("""COMPUTED_VALUE"""),"За")</f>
        <v>За</v>
      </c>
      <c r="IV110" s="19">
        <f ca="1">IFERROR(__xludf.DUMMYFUNCTION("""COMPUTED_VALUE"""),76)</f>
        <v>76</v>
      </c>
      <c r="IW110" s="19" t="str">
        <f ca="1">IFERROR(__xludf.DUMMYFUNCTION("""COMPUTED_VALUE"""),"Шаповал А. А.")</f>
        <v>Шаповал А. А.</v>
      </c>
      <c r="IX110" s="19" t="str">
        <f ca="1">IFERROR(__xludf.DUMMYFUNCTION("""COMPUTED_VALUE"""),"За")</f>
        <v>За</v>
      </c>
      <c r="IY110" s="19">
        <f ca="1">IFERROR(__xludf.DUMMYFUNCTION("""COMPUTED_VALUE"""),76)</f>
        <v>76</v>
      </c>
      <c r="IZ110" s="19" t="str">
        <f ca="1">IFERROR(__xludf.DUMMYFUNCTION("""COMPUTED_VALUE"""),"Шаповал А. А.")</f>
        <v>Шаповал А. А.</v>
      </c>
      <c r="JA110" s="19" t="str">
        <f ca="1">IFERROR(__xludf.DUMMYFUNCTION("""COMPUTED_VALUE"""),"За")</f>
        <v>За</v>
      </c>
      <c r="JB110" s="19">
        <f ca="1">IFERROR(__xludf.DUMMYFUNCTION("""COMPUTED_VALUE"""),76)</f>
        <v>76</v>
      </c>
      <c r="JC110" s="19" t="str">
        <f ca="1">IFERROR(__xludf.DUMMYFUNCTION("""COMPUTED_VALUE"""),"Шаповал А. А.")</f>
        <v>Шаповал А. А.</v>
      </c>
      <c r="JD110" s="19" t="str">
        <f ca="1">IFERROR(__xludf.DUMMYFUNCTION("""COMPUTED_VALUE"""),"За")</f>
        <v>За</v>
      </c>
      <c r="JE110" s="19">
        <f ca="1">IFERROR(__xludf.DUMMYFUNCTION("""COMPUTED_VALUE"""),76)</f>
        <v>76</v>
      </c>
      <c r="JF110" s="19" t="str">
        <f ca="1">IFERROR(__xludf.DUMMYFUNCTION("""COMPUTED_VALUE"""),"Шаповал А. А.")</f>
        <v>Шаповал А. А.</v>
      </c>
      <c r="JG110" s="19" t="str">
        <f ca="1">IFERROR(__xludf.DUMMYFUNCTION("""COMPUTED_VALUE"""),"За")</f>
        <v>За</v>
      </c>
      <c r="JH110" s="19">
        <f ca="1">IFERROR(__xludf.DUMMYFUNCTION("""COMPUTED_VALUE"""),76)</f>
        <v>76</v>
      </c>
      <c r="JI110" s="19" t="str">
        <f ca="1">IFERROR(__xludf.DUMMYFUNCTION("""COMPUTED_VALUE"""),"Шаповал А. А.")</f>
        <v>Шаповал А. А.</v>
      </c>
      <c r="JJ110" s="19" t="str">
        <f ca="1">IFERROR(__xludf.DUMMYFUNCTION("""COMPUTED_VALUE"""),"За")</f>
        <v>За</v>
      </c>
      <c r="JK110" s="19">
        <f ca="1">IFERROR(__xludf.DUMMYFUNCTION("""COMPUTED_VALUE"""),76)</f>
        <v>76</v>
      </c>
      <c r="JL110" s="19" t="str">
        <f ca="1">IFERROR(__xludf.DUMMYFUNCTION("""COMPUTED_VALUE"""),"Шаповал А. А.")</f>
        <v>Шаповал А. А.</v>
      </c>
      <c r="JM110" s="19" t="str">
        <f ca="1">IFERROR(__xludf.DUMMYFUNCTION("""COMPUTED_VALUE"""),"За")</f>
        <v>За</v>
      </c>
      <c r="JN110" s="19">
        <f ca="1">IFERROR(__xludf.DUMMYFUNCTION("""COMPUTED_VALUE"""),76)</f>
        <v>76</v>
      </c>
      <c r="JO110" s="19" t="str">
        <f ca="1">IFERROR(__xludf.DUMMYFUNCTION("""COMPUTED_VALUE"""),"Шаповал А. А.")</f>
        <v>Шаповал А. А.</v>
      </c>
      <c r="JP110" s="19" t="str">
        <f ca="1">IFERROR(__xludf.DUMMYFUNCTION("""COMPUTED_VALUE"""),"За")</f>
        <v>За</v>
      </c>
      <c r="JQ110" s="19">
        <f ca="1">IFERROR(__xludf.DUMMYFUNCTION("""COMPUTED_VALUE"""),76)</f>
        <v>76</v>
      </c>
      <c r="JR110" s="19" t="str">
        <f ca="1">IFERROR(__xludf.DUMMYFUNCTION("""COMPUTED_VALUE"""),"Шаповал А. А.")</f>
        <v>Шаповал А. А.</v>
      </c>
      <c r="JS110" s="19" t="str">
        <f ca="1">IFERROR(__xludf.DUMMYFUNCTION("""COMPUTED_VALUE"""),"За")</f>
        <v>За</v>
      </c>
      <c r="JT110" s="19">
        <f ca="1">IFERROR(__xludf.DUMMYFUNCTION("""COMPUTED_VALUE"""),76)</f>
        <v>76</v>
      </c>
      <c r="JU110" s="19" t="str">
        <f ca="1">IFERROR(__xludf.DUMMYFUNCTION("""COMPUTED_VALUE"""),"Шаповал А. А.")</f>
        <v>Шаповал А. А.</v>
      </c>
      <c r="JV110" s="19" t="str">
        <f ca="1">IFERROR(__xludf.DUMMYFUNCTION("""COMPUTED_VALUE"""),"За")</f>
        <v>За</v>
      </c>
      <c r="JW110" s="19">
        <f ca="1">IFERROR(__xludf.DUMMYFUNCTION("""COMPUTED_VALUE"""),76)</f>
        <v>76</v>
      </c>
      <c r="JX110" s="19" t="str">
        <f ca="1">IFERROR(__xludf.DUMMYFUNCTION("""COMPUTED_VALUE"""),"Шаповал А. А.")</f>
        <v>Шаповал А. А.</v>
      </c>
      <c r="JY110" s="19" t="str">
        <f ca="1">IFERROR(__xludf.DUMMYFUNCTION("""COMPUTED_VALUE"""),"За")</f>
        <v>За</v>
      </c>
      <c r="JZ110" s="19">
        <f ca="1">IFERROR(__xludf.DUMMYFUNCTION("""COMPUTED_VALUE"""),76)</f>
        <v>76</v>
      </c>
      <c r="KA110" s="19" t="str">
        <f ca="1">IFERROR(__xludf.DUMMYFUNCTION("""COMPUTED_VALUE"""),"Шаповал А. А.")</f>
        <v>Шаповал А. А.</v>
      </c>
      <c r="KB110" s="19" t="str">
        <f ca="1">IFERROR(__xludf.DUMMYFUNCTION("""COMPUTED_VALUE"""),"За")</f>
        <v>За</v>
      </c>
      <c r="KC110" s="19">
        <f ca="1">IFERROR(__xludf.DUMMYFUNCTION("""COMPUTED_VALUE"""),76)</f>
        <v>76</v>
      </c>
      <c r="KD110" s="19" t="str">
        <f ca="1">IFERROR(__xludf.DUMMYFUNCTION("""COMPUTED_VALUE"""),"Шаповал А. А.")</f>
        <v>Шаповал А. А.</v>
      </c>
      <c r="KE110" s="19" t="str">
        <f ca="1">IFERROR(__xludf.DUMMYFUNCTION("""COMPUTED_VALUE"""),"За")</f>
        <v>За</v>
      </c>
      <c r="KF110" s="19">
        <f ca="1">IFERROR(__xludf.DUMMYFUNCTION("""COMPUTED_VALUE"""),76)</f>
        <v>76</v>
      </c>
      <c r="KG110" s="19" t="str">
        <f ca="1">IFERROR(__xludf.DUMMYFUNCTION("""COMPUTED_VALUE"""),"Шаповал А. А.")</f>
        <v>Шаповал А. А.</v>
      </c>
      <c r="KH110" s="19" t="str">
        <f ca="1">IFERROR(__xludf.DUMMYFUNCTION("""COMPUTED_VALUE"""),"За")</f>
        <v>За</v>
      </c>
      <c r="KI110" s="19">
        <f ca="1">IFERROR(__xludf.DUMMYFUNCTION("""COMPUTED_VALUE"""),76)</f>
        <v>76</v>
      </c>
      <c r="KJ110" s="19" t="str">
        <f ca="1">IFERROR(__xludf.DUMMYFUNCTION("""COMPUTED_VALUE"""),"Шаповал А. А.")</f>
        <v>Шаповал А. А.</v>
      </c>
      <c r="KK110" s="19" t="str">
        <f ca="1">IFERROR(__xludf.DUMMYFUNCTION("""COMPUTED_VALUE"""),"За")</f>
        <v>За</v>
      </c>
      <c r="KL110" s="19">
        <f ca="1">IFERROR(__xludf.DUMMYFUNCTION("""COMPUTED_VALUE"""),76)</f>
        <v>76</v>
      </c>
      <c r="KM110" s="19" t="str">
        <f ca="1">IFERROR(__xludf.DUMMYFUNCTION("""COMPUTED_VALUE"""),"Шаповал А. А.")</f>
        <v>Шаповал А. А.</v>
      </c>
      <c r="KN110" s="19" t="str">
        <f ca="1">IFERROR(__xludf.DUMMYFUNCTION("""COMPUTED_VALUE"""),"За")</f>
        <v>За</v>
      </c>
      <c r="KO110" s="19">
        <f ca="1">IFERROR(__xludf.DUMMYFUNCTION("""COMPUTED_VALUE"""),76)</f>
        <v>76</v>
      </c>
      <c r="KP110" s="19" t="str">
        <f ca="1">IFERROR(__xludf.DUMMYFUNCTION("""COMPUTED_VALUE"""),"Шаповал А. А.")</f>
        <v>Шаповал А. А.</v>
      </c>
      <c r="KQ110" s="19" t="str">
        <f ca="1">IFERROR(__xludf.DUMMYFUNCTION("""COMPUTED_VALUE"""),"Не голосував")</f>
        <v>Не голосував</v>
      </c>
      <c r="KR110" s="19">
        <f ca="1">IFERROR(__xludf.DUMMYFUNCTION("""COMPUTED_VALUE"""),76)</f>
        <v>76</v>
      </c>
      <c r="KS110" s="19" t="str">
        <f ca="1">IFERROR(__xludf.DUMMYFUNCTION("""COMPUTED_VALUE"""),"Шаповал А. А.")</f>
        <v>Шаповал А. А.</v>
      </c>
      <c r="KT110" s="19" t="str">
        <f ca="1">IFERROR(__xludf.DUMMYFUNCTION("""COMPUTED_VALUE"""),"Не голосував")</f>
        <v>Не голосував</v>
      </c>
      <c r="KU110" s="19">
        <f ca="1">IFERROR(__xludf.DUMMYFUNCTION("""COMPUTED_VALUE"""),76)</f>
        <v>76</v>
      </c>
      <c r="KV110" s="19" t="str">
        <f ca="1">IFERROR(__xludf.DUMMYFUNCTION("""COMPUTED_VALUE"""),"Шаповал А. А.")</f>
        <v>Шаповал А. А.</v>
      </c>
      <c r="KW110" s="19" t="str">
        <f ca="1">IFERROR(__xludf.DUMMYFUNCTION("""COMPUTED_VALUE"""),"За")</f>
        <v>За</v>
      </c>
      <c r="KX110" s="19">
        <f ca="1">IFERROR(__xludf.DUMMYFUNCTION("""COMPUTED_VALUE"""),76)</f>
        <v>76</v>
      </c>
      <c r="KY110" s="19" t="str">
        <f ca="1">IFERROR(__xludf.DUMMYFUNCTION("""COMPUTED_VALUE"""),"Шаповал А. А.")</f>
        <v>Шаповал А. А.</v>
      </c>
      <c r="KZ110" s="19" t="str">
        <f ca="1">IFERROR(__xludf.DUMMYFUNCTION("""COMPUTED_VALUE"""),"За")</f>
        <v>За</v>
      </c>
      <c r="LA110" s="19">
        <f ca="1">IFERROR(__xludf.DUMMYFUNCTION("""COMPUTED_VALUE"""),76)</f>
        <v>76</v>
      </c>
      <c r="LB110" s="19" t="str">
        <f ca="1">IFERROR(__xludf.DUMMYFUNCTION("""COMPUTED_VALUE"""),"Шаповал А. А.")</f>
        <v>Шаповал А. А.</v>
      </c>
      <c r="LC110" s="19" t="str">
        <f ca="1">IFERROR(__xludf.DUMMYFUNCTION("""COMPUTED_VALUE"""),"За")</f>
        <v>За</v>
      </c>
      <c r="LD110" s="19">
        <f ca="1">IFERROR(__xludf.DUMMYFUNCTION("""COMPUTED_VALUE"""),76)</f>
        <v>76</v>
      </c>
      <c r="LE110" s="19" t="str">
        <f ca="1">IFERROR(__xludf.DUMMYFUNCTION("""COMPUTED_VALUE"""),"Шаповал А. А.")</f>
        <v>Шаповал А. А.</v>
      </c>
      <c r="LF110" s="19" t="str">
        <f ca="1">IFERROR(__xludf.DUMMYFUNCTION("""COMPUTED_VALUE"""),"За")</f>
        <v>За</v>
      </c>
      <c r="LG110" s="19">
        <f ca="1">IFERROR(__xludf.DUMMYFUNCTION("""COMPUTED_VALUE"""),76)</f>
        <v>76</v>
      </c>
      <c r="LH110" s="19" t="str">
        <f ca="1">IFERROR(__xludf.DUMMYFUNCTION("""COMPUTED_VALUE"""),"Шаповал А. А.")</f>
        <v>Шаповал А. А.</v>
      </c>
      <c r="LI110" s="19" t="str">
        <f ca="1">IFERROR(__xludf.DUMMYFUNCTION("""COMPUTED_VALUE"""),"За")</f>
        <v>За</v>
      </c>
      <c r="LJ110" s="19">
        <f ca="1">IFERROR(__xludf.DUMMYFUNCTION("""COMPUTED_VALUE"""),76)</f>
        <v>76</v>
      </c>
      <c r="LK110" s="19" t="str">
        <f ca="1">IFERROR(__xludf.DUMMYFUNCTION("""COMPUTED_VALUE"""),"Шаповал А. А.")</f>
        <v>Шаповал А. А.</v>
      </c>
      <c r="LL110" s="19" t="str">
        <f ca="1">IFERROR(__xludf.DUMMYFUNCTION("""COMPUTED_VALUE"""),"За")</f>
        <v>За</v>
      </c>
      <c r="LM110" s="19">
        <f ca="1">IFERROR(__xludf.DUMMYFUNCTION("""COMPUTED_VALUE"""),76)</f>
        <v>76</v>
      </c>
      <c r="LN110" s="19" t="str">
        <f ca="1">IFERROR(__xludf.DUMMYFUNCTION("""COMPUTED_VALUE"""),"Шаповал А. А.")</f>
        <v>Шаповал А. А.</v>
      </c>
      <c r="LO110" s="19" t="str">
        <f ca="1">IFERROR(__xludf.DUMMYFUNCTION("""COMPUTED_VALUE"""),"За")</f>
        <v>За</v>
      </c>
      <c r="LP110" s="19">
        <f ca="1">IFERROR(__xludf.DUMMYFUNCTION("""COMPUTED_VALUE"""),76)</f>
        <v>76</v>
      </c>
      <c r="LQ110" s="19" t="str">
        <f ca="1">IFERROR(__xludf.DUMMYFUNCTION("""COMPUTED_VALUE"""),"Шаповал А. А.")</f>
        <v>Шаповал А. А.</v>
      </c>
      <c r="LR110" s="19" t="str">
        <f ca="1">IFERROR(__xludf.DUMMYFUNCTION("""COMPUTED_VALUE"""),"За")</f>
        <v>За</v>
      </c>
      <c r="LS110" s="19">
        <f ca="1">IFERROR(__xludf.DUMMYFUNCTION("""COMPUTED_VALUE"""),76)</f>
        <v>76</v>
      </c>
      <c r="LT110" s="19" t="str">
        <f ca="1">IFERROR(__xludf.DUMMYFUNCTION("""COMPUTED_VALUE"""),"Шаповал А. А.")</f>
        <v>Шаповал А. А.</v>
      </c>
      <c r="LU110" s="19" t="str">
        <f ca="1">IFERROR(__xludf.DUMMYFUNCTION("""COMPUTED_VALUE"""),"За")</f>
        <v>За</v>
      </c>
      <c r="LV110" s="19">
        <f ca="1">IFERROR(__xludf.DUMMYFUNCTION("""COMPUTED_VALUE"""),76)</f>
        <v>76</v>
      </c>
      <c r="LW110" s="19" t="str">
        <f ca="1">IFERROR(__xludf.DUMMYFUNCTION("""COMPUTED_VALUE"""),"Шаповал А. А.")</f>
        <v>Шаповал А. А.</v>
      </c>
      <c r="LX110" s="19" t="str">
        <f ca="1">IFERROR(__xludf.DUMMYFUNCTION("""COMPUTED_VALUE"""),"За")</f>
        <v>За</v>
      </c>
      <c r="LY110" s="19">
        <f ca="1">IFERROR(__xludf.DUMMYFUNCTION("""COMPUTED_VALUE"""),76)</f>
        <v>76</v>
      </c>
      <c r="LZ110" s="19" t="str">
        <f ca="1">IFERROR(__xludf.DUMMYFUNCTION("""COMPUTED_VALUE"""),"Шаповал А. А.")</f>
        <v>Шаповал А. А.</v>
      </c>
      <c r="MA110" s="19" t="str">
        <f ca="1">IFERROR(__xludf.DUMMYFUNCTION("""COMPUTED_VALUE"""),"За")</f>
        <v>За</v>
      </c>
      <c r="MB110" s="19">
        <f ca="1">IFERROR(__xludf.DUMMYFUNCTION("""COMPUTED_VALUE"""),76)</f>
        <v>76</v>
      </c>
      <c r="MC110" s="19" t="str">
        <f ca="1">IFERROR(__xludf.DUMMYFUNCTION("""COMPUTED_VALUE"""),"Шаповал А. А.")</f>
        <v>Шаповал А. А.</v>
      </c>
      <c r="MD110" s="19" t="str">
        <f ca="1">IFERROR(__xludf.DUMMYFUNCTION("""COMPUTED_VALUE"""),"За")</f>
        <v>За</v>
      </c>
      <c r="ME110" s="19">
        <f ca="1">IFERROR(__xludf.DUMMYFUNCTION("""COMPUTED_VALUE"""),76)</f>
        <v>76</v>
      </c>
      <c r="MF110" s="19" t="str">
        <f ca="1">IFERROR(__xludf.DUMMYFUNCTION("""COMPUTED_VALUE"""),"Шаповал А. А.")</f>
        <v>Шаповал А. А.</v>
      </c>
      <c r="MG110" s="19" t="str">
        <f ca="1">IFERROR(__xludf.DUMMYFUNCTION("""COMPUTED_VALUE"""),"За")</f>
        <v>За</v>
      </c>
      <c r="MH110" s="19">
        <f ca="1">IFERROR(__xludf.DUMMYFUNCTION("""COMPUTED_VALUE"""),76)</f>
        <v>76</v>
      </c>
      <c r="MI110" s="19" t="str">
        <f ca="1">IFERROR(__xludf.DUMMYFUNCTION("""COMPUTED_VALUE"""),"Шаповал А. А.")</f>
        <v>Шаповал А. А.</v>
      </c>
      <c r="MJ110" s="19" t="str">
        <f ca="1">IFERROR(__xludf.DUMMYFUNCTION("""COMPUTED_VALUE"""),"За")</f>
        <v>За</v>
      </c>
      <c r="MK110" s="19">
        <f ca="1">IFERROR(__xludf.DUMMYFUNCTION("""COMPUTED_VALUE"""),76)</f>
        <v>76</v>
      </c>
      <c r="ML110" s="19" t="str">
        <f ca="1">IFERROR(__xludf.DUMMYFUNCTION("""COMPUTED_VALUE"""),"Шаповал А. А.")</f>
        <v>Шаповал А. А.</v>
      </c>
      <c r="MM110" s="19" t="str">
        <f ca="1">IFERROR(__xludf.DUMMYFUNCTION("""COMPUTED_VALUE"""),"За")</f>
        <v>За</v>
      </c>
      <c r="MN110" s="19">
        <f ca="1">IFERROR(__xludf.DUMMYFUNCTION("""COMPUTED_VALUE"""),76)</f>
        <v>76</v>
      </c>
      <c r="MO110" s="19" t="str">
        <f ca="1">IFERROR(__xludf.DUMMYFUNCTION("""COMPUTED_VALUE"""),"Шаповал А. А.")</f>
        <v>Шаповал А. А.</v>
      </c>
      <c r="MP110" s="19" t="str">
        <f ca="1">IFERROR(__xludf.DUMMYFUNCTION("""COMPUTED_VALUE"""),"За")</f>
        <v>За</v>
      </c>
      <c r="MQ110" s="19">
        <f ca="1">IFERROR(__xludf.DUMMYFUNCTION("""COMPUTED_VALUE"""),76)</f>
        <v>76</v>
      </c>
      <c r="MR110" s="19" t="str">
        <f ca="1">IFERROR(__xludf.DUMMYFUNCTION("""COMPUTED_VALUE"""),"Шаповал А. А.")</f>
        <v>Шаповал А. А.</v>
      </c>
      <c r="MS110" s="19" t="str">
        <f ca="1">IFERROR(__xludf.DUMMYFUNCTION("""COMPUTED_VALUE"""),"За")</f>
        <v>За</v>
      </c>
      <c r="MT110" s="19">
        <f ca="1">IFERROR(__xludf.DUMMYFUNCTION("""COMPUTED_VALUE"""),76)</f>
        <v>76</v>
      </c>
      <c r="MU110" s="19" t="str">
        <f ca="1">IFERROR(__xludf.DUMMYFUNCTION("""COMPUTED_VALUE"""),"Шаповал А. А.")</f>
        <v>Шаповал А. А.</v>
      </c>
      <c r="MV110" s="19" t="str">
        <f ca="1">IFERROR(__xludf.DUMMYFUNCTION("""COMPUTED_VALUE"""),"За")</f>
        <v>За</v>
      </c>
      <c r="MW110" s="19">
        <f ca="1">IFERROR(__xludf.DUMMYFUNCTION("""COMPUTED_VALUE"""),76)</f>
        <v>76</v>
      </c>
      <c r="MX110" s="19" t="str">
        <f ca="1">IFERROR(__xludf.DUMMYFUNCTION("""COMPUTED_VALUE"""),"Шаповал А. А.")</f>
        <v>Шаповал А. А.</v>
      </c>
      <c r="MY110" s="19" t="str">
        <f ca="1">IFERROR(__xludf.DUMMYFUNCTION("""COMPUTED_VALUE"""),"За")</f>
        <v>За</v>
      </c>
      <c r="MZ110" s="19">
        <f ca="1">IFERROR(__xludf.DUMMYFUNCTION("""COMPUTED_VALUE"""),76)</f>
        <v>76</v>
      </c>
      <c r="NA110" s="19" t="str">
        <f ca="1">IFERROR(__xludf.DUMMYFUNCTION("""COMPUTED_VALUE"""),"Шаповал А. А.")</f>
        <v>Шаповал А. А.</v>
      </c>
      <c r="NB110" s="19" t="str">
        <f ca="1">IFERROR(__xludf.DUMMYFUNCTION("""COMPUTED_VALUE"""),"За")</f>
        <v>За</v>
      </c>
      <c r="NC110" s="19">
        <f ca="1">IFERROR(__xludf.DUMMYFUNCTION("""COMPUTED_VALUE"""),76)</f>
        <v>76</v>
      </c>
      <c r="ND110" s="19" t="str">
        <f ca="1">IFERROR(__xludf.DUMMYFUNCTION("""COMPUTED_VALUE"""),"Шаповал А. А.")</f>
        <v>Шаповал А. А.</v>
      </c>
      <c r="NE110" s="19" t="str">
        <f ca="1">IFERROR(__xludf.DUMMYFUNCTION("""COMPUTED_VALUE"""),"За")</f>
        <v>За</v>
      </c>
      <c r="NF110" s="19">
        <f ca="1">IFERROR(__xludf.DUMMYFUNCTION("""COMPUTED_VALUE"""),76)</f>
        <v>76</v>
      </c>
      <c r="NG110" s="19" t="str">
        <f ca="1">IFERROR(__xludf.DUMMYFUNCTION("""COMPUTED_VALUE"""),"Шаповал А. А.")</f>
        <v>Шаповал А. А.</v>
      </c>
      <c r="NH110" s="19" t="str">
        <f ca="1">IFERROR(__xludf.DUMMYFUNCTION("""COMPUTED_VALUE"""),"За")</f>
        <v>За</v>
      </c>
      <c r="NI110" s="19">
        <f ca="1">IFERROR(__xludf.DUMMYFUNCTION("""COMPUTED_VALUE"""),76)</f>
        <v>76</v>
      </c>
      <c r="NJ110" s="19" t="str">
        <f ca="1">IFERROR(__xludf.DUMMYFUNCTION("""COMPUTED_VALUE"""),"Шаповал А. А.")</f>
        <v>Шаповал А. А.</v>
      </c>
      <c r="NK110" s="19" t="str">
        <f ca="1">IFERROR(__xludf.DUMMYFUNCTION("""COMPUTED_VALUE"""),"За")</f>
        <v>За</v>
      </c>
      <c r="NL110" s="19">
        <f ca="1">IFERROR(__xludf.DUMMYFUNCTION("""COMPUTED_VALUE"""),76)</f>
        <v>76</v>
      </c>
      <c r="NM110" s="19" t="str">
        <f ca="1">IFERROR(__xludf.DUMMYFUNCTION("""COMPUTED_VALUE"""),"Шаповал А. А.")</f>
        <v>Шаповал А. А.</v>
      </c>
      <c r="NN110" s="19" t="str">
        <f ca="1">IFERROR(__xludf.DUMMYFUNCTION("""COMPUTED_VALUE"""),"За")</f>
        <v>За</v>
      </c>
      <c r="NO110" s="19">
        <f ca="1">IFERROR(__xludf.DUMMYFUNCTION("""COMPUTED_VALUE"""),76)</f>
        <v>76</v>
      </c>
      <c r="NP110" s="19" t="str">
        <f ca="1">IFERROR(__xludf.DUMMYFUNCTION("""COMPUTED_VALUE"""),"Шаповал А. А.")</f>
        <v>Шаповал А. А.</v>
      </c>
      <c r="NQ110" s="19" t="str">
        <f ca="1">IFERROR(__xludf.DUMMYFUNCTION("""COMPUTED_VALUE"""),"За")</f>
        <v>За</v>
      </c>
      <c r="NR110" s="19">
        <f ca="1">IFERROR(__xludf.DUMMYFUNCTION("""COMPUTED_VALUE"""),76)</f>
        <v>76</v>
      </c>
      <c r="NS110" s="19" t="str">
        <f ca="1">IFERROR(__xludf.DUMMYFUNCTION("""COMPUTED_VALUE"""),"Шаповал А. А.")</f>
        <v>Шаповал А. А.</v>
      </c>
      <c r="NT110" s="19" t="str">
        <f ca="1">IFERROR(__xludf.DUMMYFUNCTION("""COMPUTED_VALUE"""),"Не голосував")</f>
        <v>Не голосував</v>
      </c>
      <c r="NU110" s="19">
        <f ca="1">IFERROR(__xludf.DUMMYFUNCTION("""COMPUTED_VALUE"""),76)</f>
        <v>76</v>
      </c>
      <c r="NV110" s="19" t="str">
        <f ca="1">IFERROR(__xludf.DUMMYFUNCTION("""COMPUTED_VALUE"""),"Шаповал А. А.")</f>
        <v>Шаповал А. А.</v>
      </c>
      <c r="NW110" s="19" t="str">
        <f ca="1">IFERROR(__xludf.DUMMYFUNCTION("""COMPUTED_VALUE"""),"Утримався")</f>
        <v>Утримався</v>
      </c>
      <c r="NX110" s="19">
        <f ca="1">IFERROR(__xludf.DUMMYFUNCTION("""COMPUTED_VALUE"""),76)</f>
        <v>76</v>
      </c>
      <c r="NY110" s="19" t="str">
        <f ca="1">IFERROR(__xludf.DUMMYFUNCTION("""COMPUTED_VALUE"""),"Шаповал А. А.")</f>
        <v>Шаповал А. А.</v>
      </c>
      <c r="NZ110" s="19" t="str">
        <f ca="1">IFERROR(__xludf.DUMMYFUNCTION("""COMPUTED_VALUE"""),"За")</f>
        <v>За</v>
      </c>
      <c r="OA110" s="19">
        <f ca="1">IFERROR(__xludf.DUMMYFUNCTION("""COMPUTED_VALUE"""),76)</f>
        <v>76</v>
      </c>
      <c r="OB110" s="19" t="str">
        <f ca="1">IFERROR(__xludf.DUMMYFUNCTION("""COMPUTED_VALUE"""),"Шаповал А. А.")</f>
        <v>Шаповал А. А.</v>
      </c>
      <c r="OC110" s="19" t="str">
        <f ca="1">IFERROR(__xludf.DUMMYFUNCTION("""COMPUTED_VALUE"""),"За")</f>
        <v>За</v>
      </c>
      <c r="OD110" s="19">
        <f ca="1">IFERROR(__xludf.DUMMYFUNCTION("""COMPUTED_VALUE"""),76)</f>
        <v>76</v>
      </c>
      <c r="OE110" s="19" t="str">
        <f ca="1">IFERROR(__xludf.DUMMYFUNCTION("""COMPUTED_VALUE"""),"Шаповал А. А.")</f>
        <v>Шаповал А. А.</v>
      </c>
      <c r="OF110" s="19" t="str">
        <f ca="1">IFERROR(__xludf.DUMMYFUNCTION("""COMPUTED_VALUE"""),"За")</f>
        <v>За</v>
      </c>
      <c r="OG110" s="19">
        <f ca="1">IFERROR(__xludf.DUMMYFUNCTION("""COMPUTED_VALUE"""),76)</f>
        <v>76</v>
      </c>
      <c r="OH110" s="19" t="str">
        <f ca="1">IFERROR(__xludf.DUMMYFUNCTION("""COMPUTED_VALUE"""),"Шаповал А. А.")</f>
        <v>Шаповал А. А.</v>
      </c>
      <c r="OI110" s="19" t="str">
        <f ca="1">IFERROR(__xludf.DUMMYFUNCTION("""COMPUTED_VALUE"""),"За")</f>
        <v>За</v>
      </c>
      <c r="OJ110" s="19">
        <f ca="1">IFERROR(__xludf.DUMMYFUNCTION("""COMPUTED_VALUE"""),76)</f>
        <v>76</v>
      </c>
      <c r="OK110" s="19" t="str">
        <f ca="1">IFERROR(__xludf.DUMMYFUNCTION("""COMPUTED_VALUE"""),"Шаповал А. А.")</f>
        <v>Шаповал А. А.</v>
      </c>
      <c r="OL110" s="19" t="str">
        <f ca="1">IFERROR(__xludf.DUMMYFUNCTION("""COMPUTED_VALUE"""),"За")</f>
        <v>За</v>
      </c>
      <c r="OM110" s="19">
        <f ca="1">IFERROR(__xludf.DUMMYFUNCTION("""COMPUTED_VALUE"""),76)</f>
        <v>76</v>
      </c>
      <c r="ON110" s="19" t="str">
        <f ca="1">IFERROR(__xludf.DUMMYFUNCTION("""COMPUTED_VALUE"""),"Шаповал А. А.")</f>
        <v>Шаповал А. А.</v>
      </c>
      <c r="OO110" s="19" t="str">
        <f ca="1">IFERROR(__xludf.DUMMYFUNCTION("""COMPUTED_VALUE"""),"За")</f>
        <v>За</v>
      </c>
      <c r="OP110" s="19">
        <f ca="1">IFERROR(__xludf.DUMMYFUNCTION("""COMPUTED_VALUE"""),76)</f>
        <v>76</v>
      </c>
      <c r="OQ110" s="19" t="str">
        <f ca="1">IFERROR(__xludf.DUMMYFUNCTION("""COMPUTED_VALUE"""),"Шаповал А. А.")</f>
        <v>Шаповал А. А.</v>
      </c>
      <c r="OR110" s="19" t="str">
        <f ca="1">IFERROR(__xludf.DUMMYFUNCTION("""COMPUTED_VALUE"""),"За")</f>
        <v>За</v>
      </c>
      <c r="OS110" s="19">
        <f ca="1">IFERROR(__xludf.DUMMYFUNCTION("""COMPUTED_VALUE"""),76)</f>
        <v>76</v>
      </c>
      <c r="OT110" s="19" t="str">
        <f ca="1">IFERROR(__xludf.DUMMYFUNCTION("""COMPUTED_VALUE"""),"Шаповал А. А.")</f>
        <v>Шаповал А. А.</v>
      </c>
      <c r="OU110" s="19" t="str">
        <f ca="1">IFERROR(__xludf.DUMMYFUNCTION("""COMPUTED_VALUE"""),"За")</f>
        <v>За</v>
      </c>
      <c r="OV110" s="19">
        <f ca="1">IFERROR(__xludf.DUMMYFUNCTION("""COMPUTED_VALUE"""),76)</f>
        <v>76</v>
      </c>
      <c r="OW110" s="19" t="str">
        <f ca="1">IFERROR(__xludf.DUMMYFUNCTION("""COMPUTED_VALUE"""),"Шаповал А. А.")</f>
        <v>Шаповал А. А.</v>
      </c>
      <c r="OX110" s="19" t="str">
        <f ca="1">IFERROR(__xludf.DUMMYFUNCTION("""COMPUTED_VALUE"""),"За")</f>
        <v>За</v>
      </c>
      <c r="OY110" s="19">
        <f ca="1">IFERROR(__xludf.DUMMYFUNCTION("""COMPUTED_VALUE"""),76)</f>
        <v>76</v>
      </c>
      <c r="OZ110" s="19" t="str">
        <f ca="1">IFERROR(__xludf.DUMMYFUNCTION("""COMPUTED_VALUE"""),"Шаповал А. А.")</f>
        <v>Шаповал А. А.</v>
      </c>
      <c r="PA110" s="19" t="str">
        <f ca="1">IFERROR(__xludf.DUMMYFUNCTION("""COMPUTED_VALUE"""),"За")</f>
        <v>За</v>
      </c>
      <c r="PB110" s="19">
        <f ca="1">IFERROR(__xludf.DUMMYFUNCTION("""COMPUTED_VALUE"""),76)</f>
        <v>76</v>
      </c>
      <c r="PC110" s="19" t="str">
        <f ca="1">IFERROR(__xludf.DUMMYFUNCTION("""COMPUTED_VALUE"""),"Шаповал А. А.")</f>
        <v>Шаповал А. А.</v>
      </c>
      <c r="PD110" s="19" t="str">
        <f ca="1">IFERROR(__xludf.DUMMYFUNCTION("""COMPUTED_VALUE"""),"За")</f>
        <v>За</v>
      </c>
      <c r="PE110" s="19">
        <f ca="1">IFERROR(__xludf.DUMMYFUNCTION("""COMPUTED_VALUE"""),76)</f>
        <v>76</v>
      </c>
      <c r="PF110" s="19" t="str">
        <f ca="1">IFERROR(__xludf.DUMMYFUNCTION("""COMPUTED_VALUE"""),"Шаповал А. А.")</f>
        <v>Шаповал А. А.</v>
      </c>
      <c r="PG110" s="19" t="str">
        <f ca="1">IFERROR(__xludf.DUMMYFUNCTION("""COMPUTED_VALUE"""),"За")</f>
        <v>За</v>
      </c>
      <c r="PH110" s="19">
        <f ca="1">IFERROR(__xludf.DUMMYFUNCTION("""COMPUTED_VALUE"""),76)</f>
        <v>76</v>
      </c>
      <c r="PI110" s="19" t="str">
        <f ca="1">IFERROR(__xludf.DUMMYFUNCTION("""COMPUTED_VALUE"""),"Шаповал А. А.")</f>
        <v>Шаповал А. А.</v>
      </c>
      <c r="PJ110" s="19" t="str">
        <f ca="1">IFERROR(__xludf.DUMMYFUNCTION("""COMPUTED_VALUE"""),"За")</f>
        <v>За</v>
      </c>
      <c r="PK110" s="19">
        <f ca="1">IFERROR(__xludf.DUMMYFUNCTION("""COMPUTED_VALUE"""),76)</f>
        <v>76</v>
      </c>
      <c r="PL110" s="19" t="str">
        <f ca="1">IFERROR(__xludf.DUMMYFUNCTION("""COMPUTED_VALUE"""),"Шаповал А. А.")</f>
        <v>Шаповал А. А.</v>
      </c>
      <c r="PM110" s="19" t="str">
        <f ca="1">IFERROR(__xludf.DUMMYFUNCTION("""COMPUTED_VALUE"""),"Утримався")</f>
        <v>Утримався</v>
      </c>
      <c r="PN110" s="19">
        <f ca="1">IFERROR(__xludf.DUMMYFUNCTION("""COMPUTED_VALUE"""),76)</f>
        <v>76</v>
      </c>
      <c r="PO110" s="19" t="str">
        <f ca="1">IFERROR(__xludf.DUMMYFUNCTION("""COMPUTED_VALUE"""),"Шаповал А. А.")</f>
        <v>Шаповал А. А.</v>
      </c>
      <c r="PP110" s="19" t="str">
        <f ca="1">IFERROR(__xludf.DUMMYFUNCTION("""COMPUTED_VALUE"""),"За")</f>
        <v>За</v>
      </c>
      <c r="PQ110" s="19">
        <f ca="1">IFERROR(__xludf.DUMMYFUNCTION("""COMPUTED_VALUE"""),76)</f>
        <v>76</v>
      </c>
      <c r="PR110" s="19" t="str">
        <f ca="1">IFERROR(__xludf.DUMMYFUNCTION("""COMPUTED_VALUE"""),"Шаповал А. А.")</f>
        <v>Шаповал А. А.</v>
      </c>
      <c r="PS110" s="19" t="str">
        <f ca="1">IFERROR(__xludf.DUMMYFUNCTION("""COMPUTED_VALUE"""),"За")</f>
        <v>За</v>
      </c>
      <c r="PT110" s="19">
        <f ca="1">IFERROR(__xludf.DUMMYFUNCTION("""COMPUTED_VALUE"""),76)</f>
        <v>76</v>
      </c>
      <c r="PU110" s="19" t="str">
        <f ca="1">IFERROR(__xludf.DUMMYFUNCTION("""COMPUTED_VALUE"""),"Шаповал А. А.")</f>
        <v>Шаповал А. А.</v>
      </c>
      <c r="PV110" s="19" t="str">
        <f ca="1">IFERROR(__xludf.DUMMYFUNCTION("""COMPUTED_VALUE"""),"За")</f>
        <v>За</v>
      </c>
      <c r="PW110" s="19">
        <f ca="1">IFERROR(__xludf.DUMMYFUNCTION("""COMPUTED_VALUE"""),76)</f>
        <v>76</v>
      </c>
      <c r="PX110" s="19" t="str">
        <f ca="1">IFERROR(__xludf.DUMMYFUNCTION("""COMPUTED_VALUE"""),"Шаповал А. А.")</f>
        <v>Шаповал А. А.</v>
      </c>
      <c r="PY110" s="19" t="str">
        <f ca="1">IFERROR(__xludf.DUMMYFUNCTION("""COMPUTED_VALUE"""),"...")</f>
        <v>...</v>
      </c>
      <c r="PZ110" s="19">
        <f ca="1">IFERROR(__xludf.DUMMYFUNCTION("""COMPUTED_VALUE"""),76)</f>
        <v>76</v>
      </c>
      <c r="QA110" s="19" t="str">
        <f ca="1">IFERROR(__xludf.DUMMYFUNCTION("""COMPUTED_VALUE"""),"Шаповал А. А.")</f>
        <v>Шаповал А. А.</v>
      </c>
      <c r="QB110" s="19" t="str">
        <f ca="1">IFERROR(__xludf.DUMMYFUNCTION("""COMPUTED_VALUE"""),"...")</f>
        <v>...</v>
      </c>
      <c r="QC110" s="19">
        <f ca="1">IFERROR(__xludf.DUMMYFUNCTION("""COMPUTED_VALUE"""),76)</f>
        <v>76</v>
      </c>
      <c r="QD110" s="19" t="str">
        <f ca="1">IFERROR(__xludf.DUMMYFUNCTION("""COMPUTED_VALUE"""),"Шаповал А. А.")</f>
        <v>Шаповал А. А.</v>
      </c>
      <c r="QE110" s="19" t="str">
        <f ca="1">IFERROR(__xludf.DUMMYFUNCTION("""COMPUTED_VALUE"""),"...")</f>
        <v>...</v>
      </c>
      <c r="QF110" s="19">
        <f ca="1">IFERROR(__xludf.DUMMYFUNCTION("""COMPUTED_VALUE"""),76)</f>
        <v>76</v>
      </c>
      <c r="QG110" s="19" t="str">
        <f ca="1">IFERROR(__xludf.DUMMYFUNCTION("""COMPUTED_VALUE"""),"Шаповал А. А.")</f>
        <v>Шаповал А. А.</v>
      </c>
      <c r="QH110" s="19" t="str">
        <f ca="1">IFERROR(__xludf.DUMMYFUNCTION("""COMPUTED_VALUE"""),"...")</f>
        <v>...</v>
      </c>
      <c r="QI110" s="19">
        <f ca="1">IFERROR(__xludf.DUMMYFUNCTION("""COMPUTED_VALUE"""),76)</f>
        <v>76</v>
      </c>
      <c r="QJ110" s="19" t="str">
        <f ca="1">IFERROR(__xludf.DUMMYFUNCTION("""COMPUTED_VALUE"""),"Шаповал А. А.")</f>
        <v>Шаповал А. А.</v>
      </c>
      <c r="QK110" s="19" t="str">
        <f ca="1">IFERROR(__xludf.DUMMYFUNCTION("""COMPUTED_VALUE"""),"...")</f>
        <v>...</v>
      </c>
    </row>
    <row r="111" spans="1:453" ht="12.75">
      <c r="A111" s="17">
        <f ca="1">IFERROR(__xludf.DUMMYFUNCTION("""COMPUTED_VALUE"""),103)</f>
        <v>103</v>
      </c>
      <c r="B111" s="17" t="str">
        <f ca="1">IFERROR(__xludf.DUMMYFUNCTION("""COMPUTED_VALUE"""),"Шлапак  А. В.")</f>
        <v>Шлапак  А. В.</v>
      </c>
      <c r="C111" s="19" t="str">
        <f ca="1">IFERROR(__xludf.DUMMYFUNCTION("""COMPUTED_VALUE"""),"...")</f>
        <v>...</v>
      </c>
      <c r="D111" s="19">
        <f ca="1">IFERROR(__xludf.DUMMYFUNCTION("""COMPUTED_VALUE"""),103)</f>
        <v>103</v>
      </c>
      <c r="E111" s="19" t="str">
        <f ca="1">IFERROR(__xludf.DUMMYFUNCTION("""COMPUTED_VALUE"""),"Шлапак  А. В.")</f>
        <v>Шлапак  А. В.</v>
      </c>
      <c r="F111" s="19" t="str">
        <f ca="1">IFERROR(__xludf.DUMMYFUNCTION("""COMPUTED_VALUE"""),"...")</f>
        <v>...</v>
      </c>
      <c r="G111" s="19">
        <f ca="1">IFERROR(__xludf.DUMMYFUNCTION("""COMPUTED_VALUE"""),103)</f>
        <v>103</v>
      </c>
      <c r="H111" s="19" t="str">
        <f ca="1">IFERROR(__xludf.DUMMYFUNCTION("""COMPUTED_VALUE"""),"Шлапак  А. В.")</f>
        <v>Шлапак  А. В.</v>
      </c>
      <c r="I111" s="19" t="str">
        <f ca="1">IFERROR(__xludf.DUMMYFUNCTION("""COMPUTED_VALUE"""),"...")</f>
        <v>...</v>
      </c>
      <c r="J111" s="19">
        <f ca="1">IFERROR(__xludf.DUMMYFUNCTION("""COMPUTED_VALUE"""),103)</f>
        <v>103</v>
      </c>
      <c r="K111" s="19" t="str">
        <f ca="1">IFERROR(__xludf.DUMMYFUNCTION("""COMPUTED_VALUE"""),"Шлапак  А. В.")</f>
        <v>Шлапак  А. В.</v>
      </c>
      <c r="L111" s="19" t="str">
        <f ca="1">IFERROR(__xludf.DUMMYFUNCTION("""COMPUTED_VALUE"""),"...")</f>
        <v>...</v>
      </c>
      <c r="M111" s="19">
        <f ca="1">IFERROR(__xludf.DUMMYFUNCTION("""COMPUTED_VALUE"""),103)</f>
        <v>103</v>
      </c>
      <c r="N111" s="19" t="str">
        <f ca="1">IFERROR(__xludf.DUMMYFUNCTION("""COMPUTED_VALUE"""),"Шлапак  А. В.")</f>
        <v>Шлапак  А. В.</v>
      </c>
      <c r="O111" s="19" t="str">
        <f ca="1">IFERROR(__xludf.DUMMYFUNCTION("""COMPUTED_VALUE"""),"...")</f>
        <v>...</v>
      </c>
      <c r="P111" s="19">
        <f ca="1">IFERROR(__xludf.DUMMYFUNCTION("""COMPUTED_VALUE"""),103)</f>
        <v>103</v>
      </c>
      <c r="Q111" s="19" t="str">
        <f ca="1">IFERROR(__xludf.DUMMYFUNCTION("""COMPUTED_VALUE"""),"Шлапак  А. В.")</f>
        <v>Шлапак  А. В.</v>
      </c>
      <c r="R111" s="19" t="str">
        <f ca="1">IFERROR(__xludf.DUMMYFUNCTION("""COMPUTED_VALUE"""),"...")</f>
        <v>...</v>
      </c>
      <c r="S111" s="19">
        <f ca="1">IFERROR(__xludf.DUMMYFUNCTION("""COMPUTED_VALUE"""),103)</f>
        <v>103</v>
      </c>
      <c r="T111" s="19" t="str">
        <f ca="1">IFERROR(__xludf.DUMMYFUNCTION("""COMPUTED_VALUE"""),"Шлапак  А. В.")</f>
        <v>Шлапак  А. В.</v>
      </c>
      <c r="U111" s="19" t="str">
        <f ca="1">IFERROR(__xludf.DUMMYFUNCTION("""COMPUTED_VALUE"""),"...")</f>
        <v>...</v>
      </c>
      <c r="V111" s="19">
        <f ca="1">IFERROR(__xludf.DUMMYFUNCTION("""COMPUTED_VALUE"""),103)</f>
        <v>103</v>
      </c>
      <c r="W111" s="19" t="str">
        <f ca="1">IFERROR(__xludf.DUMMYFUNCTION("""COMPUTED_VALUE"""),"Шлапак  А. В.")</f>
        <v>Шлапак  А. В.</v>
      </c>
      <c r="X111" s="19" t="str">
        <f ca="1">IFERROR(__xludf.DUMMYFUNCTION("""COMPUTED_VALUE"""),"...")</f>
        <v>...</v>
      </c>
      <c r="Y111" s="19">
        <f ca="1">IFERROR(__xludf.DUMMYFUNCTION("""COMPUTED_VALUE"""),103)</f>
        <v>103</v>
      </c>
      <c r="Z111" s="19" t="str">
        <f ca="1">IFERROR(__xludf.DUMMYFUNCTION("""COMPUTED_VALUE"""),"Шлапак  А. В.")</f>
        <v>Шлапак  А. В.</v>
      </c>
      <c r="AA111" s="19" t="str">
        <f ca="1">IFERROR(__xludf.DUMMYFUNCTION("""COMPUTED_VALUE"""),"...")</f>
        <v>...</v>
      </c>
      <c r="AB111" s="19">
        <f ca="1">IFERROR(__xludf.DUMMYFUNCTION("""COMPUTED_VALUE"""),103)</f>
        <v>103</v>
      </c>
      <c r="AC111" s="19" t="str">
        <f ca="1">IFERROR(__xludf.DUMMYFUNCTION("""COMPUTED_VALUE"""),"Шлапак  А. В.")</f>
        <v>Шлапак  А. В.</v>
      </c>
      <c r="AD111" s="19" t="str">
        <f ca="1">IFERROR(__xludf.DUMMYFUNCTION("""COMPUTED_VALUE"""),"...")</f>
        <v>...</v>
      </c>
      <c r="AE111" s="19">
        <f ca="1">IFERROR(__xludf.DUMMYFUNCTION("""COMPUTED_VALUE"""),103)</f>
        <v>103</v>
      </c>
      <c r="AF111" s="19" t="str">
        <f ca="1">IFERROR(__xludf.DUMMYFUNCTION("""COMPUTED_VALUE"""),"Шлапак  А. В.")</f>
        <v>Шлапак  А. В.</v>
      </c>
      <c r="AG111" s="19" t="str">
        <f ca="1">IFERROR(__xludf.DUMMYFUNCTION("""COMPUTED_VALUE"""),"...")</f>
        <v>...</v>
      </c>
      <c r="AH111" s="19">
        <f ca="1">IFERROR(__xludf.DUMMYFUNCTION("""COMPUTED_VALUE"""),103)</f>
        <v>103</v>
      </c>
      <c r="AI111" s="19" t="str">
        <f ca="1">IFERROR(__xludf.DUMMYFUNCTION("""COMPUTED_VALUE"""),"Шлапак  А. В.")</f>
        <v>Шлапак  А. В.</v>
      </c>
      <c r="AJ111" s="19" t="str">
        <f ca="1">IFERROR(__xludf.DUMMYFUNCTION("""COMPUTED_VALUE"""),"...")</f>
        <v>...</v>
      </c>
      <c r="AK111" s="19">
        <f ca="1">IFERROR(__xludf.DUMMYFUNCTION("""COMPUTED_VALUE"""),103)</f>
        <v>103</v>
      </c>
      <c r="AL111" s="19" t="str">
        <f ca="1">IFERROR(__xludf.DUMMYFUNCTION("""COMPUTED_VALUE"""),"Шлапак  А. В.")</f>
        <v>Шлапак  А. В.</v>
      </c>
      <c r="AM111" s="19" t="str">
        <f ca="1">IFERROR(__xludf.DUMMYFUNCTION("""COMPUTED_VALUE"""),"...")</f>
        <v>...</v>
      </c>
      <c r="AN111" s="19">
        <f ca="1">IFERROR(__xludf.DUMMYFUNCTION("""COMPUTED_VALUE"""),103)</f>
        <v>103</v>
      </c>
      <c r="AO111" s="19" t="str">
        <f ca="1">IFERROR(__xludf.DUMMYFUNCTION("""COMPUTED_VALUE"""),"Шлапак  А. В.")</f>
        <v>Шлапак  А. В.</v>
      </c>
      <c r="AP111" s="19" t="str">
        <f ca="1">IFERROR(__xludf.DUMMYFUNCTION("""COMPUTED_VALUE"""),"...")</f>
        <v>...</v>
      </c>
      <c r="AQ111" s="19">
        <f ca="1">IFERROR(__xludf.DUMMYFUNCTION("""COMPUTED_VALUE"""),103)</f>
        <v>103</v>
      </c>
      <c r="AR111" s="19" t="str">
        <f ca="1">IFERROR(__xludf.DUMMYFUNCTION("""COMPUTED_VALUE"""),"Шлапак  А. В.")</f>
        <v>Шлапак  А. В.</v>
      </c>
      <c r="AS111" s="19" t="str">
        <f ca="1">IFERROR(__xludf.DUMMYFUNCTION("""COMPUTED_VALUE"""),"...")</f>
        <v>...</v>
      </c>
      <c r="AT111" s="19">
        <f ca="1">IFERROR(__xludf.DUMMYFUNCTION("""COMPUTED_VALUE"""),103)</f>
        <v>103</v>
      </c>
      <c r="AU111" s="19" t="str">
        <f ca="1">IFERROR(__xludf.DUMMYFUNCTION("""COMPUTED_VALUE"""),"Шлапак  А. В.")</f>
        <v>Шлапак  А. В.</v>
      </c>
      <c r="AV111" s="19" t="str">
        <f ca="1">IFERROR(__xludf.DUMMYFUNCTION("""COMPUTED_VALUE"""),"...")</f>
        <v>...</v>
      </c>
      <c r="AW111" s="19">
        <f ca="1">IFERROR(__xludf.DUMMYFUNCTION("""COMPUTED_VALUE"""),103)</f>
        <v>103</v>
      </c>
      <c r="AX111" s="19" t="str">
        <f ca="1">IFERROR(__xludf.DUMMYFUNCTION("""COMPUTED_VALUE"""),"Шлапак  А. В.")</f>
        <v>Шлапак  А. В.</v>
      </c>
      <c r="AY111" s="19" t="str">
        <f ca="1">IFERROR(__xludf.DUMMYFUNCTION("""COMPUTED_VALUE"""),"...")</f>
        <v>...</v>
      </c>
      <c r="AZ111" s="19">
        <f ca="1">IFERROR(__xludf.DUMMYFUNCTION("""COMPUTED_VALUE"""),103)</f>
        <v>103</v>
      </c>
      <c r="BA111" s="19" t="str">
        <f ca="1">IFERROR(__xludf.DUMMYFUNCTION("""COMPUTED_VALUE"""),"Шлапак  А. В.")</f>
        <v>Шлапак  А. В.</v>
      </c>
      <c r="BB111" s="19" t="str">
        <f ca="1">IFERROR(__xludf.DUMMYFUNCTION("""COMPUTED_VALUE"""),"...")</f>
        <v>...</v>
      </c>
      <c r="BC111" s="19">
        <f ca="1">IFERROR(__xludf.DUMMYFUNCTION("""COMPUTED_VALUE"""),103)</f>
        <v>103</v>
      </c>
      <c r="BD111" s="19" t="str">
        <f ca="1">IFERROR(__xludf.DUMMYFUNCTION("""COMPUTED_VALUE"""),"Шлапак  А. В.")</f>
        <v>Шлапак  А. В.</v>
      </c>
      <c r="BE111" s="19" t="str">
        <f ca="1">IFERROR(__xludf.DUMMYFUNCTION("""COMPUTED_VALUE"""),"...")</f>
        <v>...</v>
      </c>
      <c r="BF111" s="19">
        <f ca="1">IFERROR(__xludf.DUMMYFUNCTION("""COMPUTED_VALUE"""),103)</f>
        <v>103</v>
      </c>
      <c r="BG111" s="19" t="str">
        <f ca="1">IFERROR(__xludf.DUMMYFUNCTION("""COMPUTED_VALUE"""),"Шлапак  А. В.")</f>
        <v>Шлапак  А. В.</v>
      </c>
      <c r="BH111" s="19" t="str">
        <f ca="1">IFERROR(__xludf.DUMMYFUNCTION("""COMPUTED_VALUE"""),"...")</f>
        <v>...</v>
      </c>
      <c r="BI111" s="19">
        <f ca="1">IFERROR(__xludf.DUMMYFUNCTION("""COMPUTED_VALUE"""),103)</f>
        <v>103</v>
      </c>
      <c r="BJ111" s="19" t="str">
        <f ca="1">IFERROR(__xludf.DUMMYFUNCTION("""COMPUTED_VALUE"""),"Шлапак  А. В.")</f>
        <v>Шлапак  А. В.</v>
      </c>
      <c r="BK111" s="19" t="str">
        <f ca="1">IFERROR(__xludf.DUMMYFUNCTION("""COMPUTED_VALUE"""),"...")</f>
        <v>...</v>
      </c>
      <c r="BL111" s="19">
        <f ca="1">IFERROR(__xludf.DUMMYFUNCTION("""COMPUTED_VALUE"""),103)</f>
        <v>103</v>
      </c>
      <c r="BM111" s="19" t="str">
        <f ca="1">IFERROR(__xludf.DUMMYFUNCTION("""COMPUTED_VALUE"""),"Шлапак  А. В.")</f>
        <v>Шлапак  А. В.</v>
      </c>
      <c r="BN111" s="19" t="str">
        <f ca="1">IFERROR(__xludf.DUMMYFUNCTION("""COMPUTED_VALUE"""),"...")</f>
        <v>...</v>
      </c>
      <c r="BO111" s="19">
        <f ca="1">IFERROR(__xludf.DUMMYFUNCTION("""COMPUTED_VALUE"""),103)</f>
        <v>103</v>
      </c>
      <c r="BP111" s="19" t="str">
        <f ca="1">IFERROR(__xludf.DUMMYFUNCTION("""COMPUTED_VALUE"""),"Шлапак  А. В.")</f>
        <v>Шлапак  А. В.</v>
      </c>
      <c r="BQ111" s="19" t="str">
        <f ca="1">IFERROR(__xludf.DUMMYFUNCTION("""COMPUTED_VALUE"""),"...")</f>
        <v>...</v>
      </c>
      <c r="BR111" s="19">
        <f ca="1">IFERROR(__xludf.DUMMYFUNCTION("""COMPUTED_VALUE"""),103)</f>
        <v>103</v>
      </c>
      <c r="BS111" s="19" t="str">
        <f ca="1">IFERROR(__xludf.DUMMYFUNCTION("""COMPUTED_VALUE"""),"Шлапак  А. В.")</f>
        <v>Шлапак  А. В.</v>
      </c>
      <c r="BT111" s="19" t="str">
        <f ca="1">IFERROR(__xludf.DUMMYFUNCTION("""COMPUTED_VALUE"""),"...")</f>
        <v>...</v>
      </c>
      <c r="BU111" s="19">
        <f ca="1">IFERROR(__xludf.DUMMYFUNCTION("""COMPUTED_VALUE"""),103)</f>
        <v>103</v>
      </c>
      <c r="BV111" s="19" t="str">
        <f ca="1">IFERROR(__xludf.DUMMYFUNCTION("""COMPUTED_VALUE"""),"Шлапак  А. В.")</f>
        <v>Шлапак  А. В.</v>
      </c>
      <c r="BW111" s="19" t="str">
        <f ca="1">IFERROR(__xludf.DUMMYFUNCTION("""COMPUTED_VALUE"""),"...")</f>
        <v>...</v>
      </c>
      <c r="BX111" s="19">
        <f ca="1">IFERROR(__xludf.DUMMYFUNCTION("""COMPUTED_VALUE"""),103)</f>
        <v>103</v>
      </c>
      <c r="BY111" s="19" t="str">
        <f ca="1">IFERROR(__xludf.DUMMYFUNCTION("""COMPUTED_VALUE"""),"Шлапак  А. В.")</f>
        <v>Шлапак  А. В.</v>
      </c>
      <c r="BZ111" s="19" t="str">
        <f ca="1">IFERROR(__xludf.DUMMYFUNCTION("""COMPUTED_VALUE"""),"...")</f>
        <v>...</v>
      </c>
      <c r="CA111" s="19">
        <f ca="1">IFERROR(__xludf.DUMMYFUNCTION("""COMPUTED_VALUE"""),103)</f>
        <v>103</v>
      </c>
      <c r="CB111" s="19" t="str">
        <f ca="1">IFERROR(__xludf.DUMMYFUNCTION("""COMPUTED_VALUE"""),"Шлапак  А. В.")</f>
        <v>Шлапак  А. В.</v>
      </c>
      <c r="CC111" s="19" t="str">
        <f ca="1">IFERROR(__xludf.DUMMYFUNCTION("""COMPUTED_VALUE"""),"...")</f>
        <v>...</v>
      </c>
      <c r="CD111" s="19">
        <f ca="1">IFERROR(__xludf.DUMMYFUNCTION("""COMPUTED_VALUE"""),103)</f>
        <v>103</v>
      </c>
      <c r="CE111" s="19" t="str">
        <f ca="1">IFERROR(__xludf.DUMMYFUNCTION("""COMPUTED_VALUE"""),"Шлапак  А. В.")</f>
        <v>Шлапак  А. В.</v>
      </c>
      <c r="CF111" s="19" t="str">
        <f ca="1">IFERROR(__xludf.DUMMYFUNCTION("""COMPUTED_VALUE"""),"...")</f>
        <v>...</v>
      </c>
      <c r="CG111" s="19">
        <f ca="1">IFERROR(__xludf.DUMMYFUNCTION("""COMPUTED_VALUE"""),103)</f>
        <v>103</v>
      </c>
      <c r="CH111" s="19" t="str">
        <f ca="1">IFERROR(__xludf.DUMMYFUNCTION("""COMPUTED_VALUE"""),"Шлапак  А. В.")</f>
        <v>Шлапак  А. В.</v>
      </c>
      <c r="CI111" s="19" t="str">
        <f ca="1">IFERROR(__xludf.DUMMYFUNCTION("""COMPUTED_VALUE"""),"...")</f>
        <v>...</v>
      </c>
      <c r="CJ111" s="19">
        <f ca="1">IFERROR(__xludf.DUMMYFUNCTION("""COMPUTED_VALUE"""),103)</f>
        <v>103</v>
      </c>
      <c r="CK111" s="19" t="str">
        <f ca="1">IFERROR(__xludf.DUMMYFUNCTION("""COMPUTED_VALUE"""),"Шлапак  А. В.")</f>
        <v>Шлапак  А. В.</v>
      </c>
      <c r="CL111" s="19" t="str">
        <f ca="1">IFERROR(__xludf.DUMMYFUNCTION("""COMPUTED_VALUE"""),"...")</f>
        <v>...</v>
      </c>
      <c r="CM111" s="19">
        <f ca="1">IFERROR(__xludf.DUMMYFUNCTION("""COMPUTED_VALUE"""),103)</f>
        <v>103</v>
      </c>
      <c r="CN111" s="19" t="str">
        <f ca="1">IFERROR(__xludf.DUMMYFUNCTION("""COMPUTED_VALUE"""),"Шлапак  А. В.")</f>
        <v>Шлапак  А. В.</v>
      </c>
      <c r="CO111" s="19" t="str">
        <f ca="1">IFERROR(__xludf.DUMMYFUNCTION("""COMPUTED_VALUE"""),"...")</f>
        <v>...</v>
      </c>
      <c r="CP111" s="19">
        <f ca="1">IFERROR(__xludf.DUMMYFUNCTION("""COMPUTED_VALUE"""),103)</f>
        <v>103</v>
      </c>
      <c r="CQ111" s="19" t="str">
        <f ca="1">IFERROR(__xludf.DUMMYFUNCTION("""COMPUTED_VALUE"""),"Шлапак  А. В.")</f>
        <v>Шлапак  А. В.</v>
      </c>
      <c r="CR111" s="19" t="str">
        <f ca="1">IFERROR(__xludf.DUMMYFUNCTION("""COMPUTED_VALUE"""),"...")</f>
        <v>...</v>
      </c>
      <c r="CS111" s="19">
        <f ca="1">IFERROR(__xludf.DUMMYFUNCTION("""COMPUTED_VALUE"""),103)</f>
        <v>103</v>
      </c>
      <c r="CT111" s="19" t="str">
        <f ca="1">IFERROR(__xludf.DUMMYFUNCTION("""COMPUTED_VALUE"""),"Шлапак  А. В.")</f>
        <v>Шлапак  А. В.</v>
      </c>
      <c r="CU111" s="19" t="str">
        <f ca="1">IFERROR(__xludf.DUMMYFUNCTION("""COMPUTED_VALUE"""),"...")</f>
        <v>...</v>
      </c>
      <c r="CV111" s="19">
        <f ca="1">IFERROR(__xludf.DUMMYFUNCTION("""COMPUTED_VALUE"""),103)</f>
        <v>103</v>
      </c>
      <c r="CW111" s="19" t="str">
        <f ca="1">IFERROR(__xludf.DUMMYFUNCTION("""COMPUTED_VALUE"""),"Шлапак  А. В.")</f>
        <v>Шлапак  А. В.</v>
      </c>
      <c r="CX111" s="19" t="str">
        <f ca="1">IFERROR(__xludf.DUMMYFUNCTION("""COMPUTED_VALUE"""),"...")</f>
        <v>...</v>
      </c>
      <c r="CY111" s="19">
        <f ca="1">IFERROR(__xludf.DUMMYFUNCTION("""COMPUTED_VALUE"""),103)</f>
        <v>103</v>
      </c>
      <c r="CZ111" s="19" t="str">
        <f ca="1">IFERROR(__xludf.DUMMYFUNCTION("""COMPUTED_VALUE"""),"Шлапак  А. В.")</f>
        <v>Шлапак  А. В.</v>
      </c>
      <c r="DA111" s="19" t="str">
        <f ca="1">IFERROR(__xludf.DUMMYFUNCTION("""COMPUTED_VALUE"""),"...")</f>
        <v>...</v>
      </c>
      <c r="DB111" s="19">
        <f ca="1">IFERROR(__xludf.DUMMYFUNCTION("""COMPUTED_VALUE"""),103)</f>
        <v>103</v>
      </c>
      <c r="DC111" s="19" t="str">
        <f ca="1">IFERROR(__xludf.DUMMYFUNCTION("""COMPUTED_VALUE"""),"Шлапак  А. В.")</f>
        <v>Шлапак  А. В.</v>
      </c>
      <c r="DD111" s="19" t="str">
        <f ca="1">IFERROR(__xludf.DUMMYFUNCTION("""COMPUTED_VALUE"""),"...")</f>
        <v>...</v>
      </c>
      <c r="DE111" s="19">
        <f ca="1">IFERROR(__xludf.DUMMYFUNCTION("""COMPUTED_VALUE"""),103)</f>
        <v>103</v>
      </c>
      <c r="DF111" s="19" t="str">
        <f ca="1">IFERROR(__xludf.DUMMYFUNCTION("""COMPUTED_VALUE"""),"Шлапак  А. В.")</f>
        <v>Шлапак  А. В.</v>
      </c>
      <c r="DG111" s="19" t="str">
        <f ca="1">IFERROR(__xludf.DUMMYFUNCTION("""COMPUTED_VALUE"""),"...")</f>
        <v>...</v>
      </c>
      <c r="DH111" s="19">
        <f ca="1">IFERROR(__xludf.DUMMYFUNCTION("""COMPUTED_VALUE"""),103)</f>
        <v>103</v>
      </c>
      <c r="DI111" s="19" t="str">
        <f ca="1">IFERROR(__xludf.DUMMYFUNCTION("""COMPUTED_VALUE"""),"Шлапак  А. В.")</f>
        <v>Шлапак  А. В.</v>
      </c>
      <c r="DJ111" s="19" t="str">
        <f ca="1">IFERROR(__xludf.DUMMYFUNCTION("""COMPUTED_VALUE"""),"...")</f>
        <v>...</v>
      </c>
      <c r="DK111" s="19">
        <f ca="1">IFERROR(__xludf.DUMMYFUNCTION("""COMPUTED_VALUE"""),103)</f>
        <v>103</v>
      </c>
      <c r="DL111" s="19" t="str">
        <f ca="1">IFERROR(__xludf.DUMMYFUNCTION("""COMPUTED_VALUE"""),"Шлапак  А. В.")</f>
        <v>Шлапак  А. В.</v>
      </c>
      <c r="DM111" s="19" t="str">
        <f ca="1">IFERROR(__xludf.DUMMYFUNCTION("""COMPUTED_VALUE"""),"...")</f>
        <v>...</v>
      </c>
      <c r="DN111" s="19">
        <f ca="1">IFERROR(__xludf.DUMMYFUNCTION("""COMPUTED_VALUE"""),103)</f>
        <v>103</v>
      </c>
      <c r="DO111" s="19" t="str">
        <f ca="1">IFERROR(__xludf.DUMMYFUNCTION("""COMPUTED_VALUE"""),"Шлапак  А. В.")</f>
        <v>Шлапак  А. В.</v>
      </c>
      <c r="DP111" s="19" t="str">
        <f ca="1">IFERROR(__xludf.DUMMYFUNCTION("""COMPUTED_VALUE"""),"...")</f>
        <v>...</v>
      </c>
      <c r="DQ111" s="19">
        <f ca="1">IFERROR(__xludf.DUMMYFUNCTION("""COMPUTED_VALUE"""),103)</f>
        <v>103</v>
      </c>
      <c r="DR111" s="19" t="str">
        <f ca="1">IFERROR(__xludf.DUMMYFUNCTION("""COMPUTED_VALUE"""),"Шлапак  А. В.")</f>
        <v>Шлапак  А. В.</v>
      </c>
      <c r="DS111" s="19" t="str">
        <f ca="1">IFERROR(__xludf.DUMMYFUNCTION("""COMPUTED_VALUE"""),"...")</f>
        <v>...</v>
      </c>
      <c r="DT111" s="19">
        <f ca="1">IFERROR(__xludf.DUMMYFUNCTION("""COMPUTED_VALUE"""),103)</f>
        <v>103</v>
      </c>
      <c r="DU111" s="19" t="str">
        <f ca="1">IFERROR(__xludf.DUMMYFUNCTION("""COMPUTED_VALUE"""),"Шлапак  А. В.")</f>
        <v>Шлапак  А. В.</v>
      </c>
      <c r="DV111" s="19" t="str">
        <f ca="1">IFERROR(__xludf.DUMMYFUNCTION("""COMPUTED_VALUE"""),"...")</f>
        <v>...</v>
      </c>
      <c r="DW111" s="19">
        <f ca="1">IFERROR(__xludf.DUMMYFUNCTION("""COMPUTED_VALUE"""),103)</f>
        <v>103</v>
      </c>
      <c r="DX111" s="19" t="str">
        <f ca="1">IFERROR(__xludf.DUMMYFUNCTION("""COMPUTED_VALUE"""),"Шлапак  А. В.")</f>
        <v>Шлапак  А. В.</v>
      </c>
      <c r="DY111" s="19" t="str">
        <f ca="1">IFERROR(__xludf.DUMMYFUNCTION("""COMPUTED_VALUE"""),"...")</f>
        <v>...</v>
      </c>
      <c r="DZ111" s="19">
        <f ca="1">IFERROR(__xludf.DUMMYFUNCTION("""COMPUTED_VALUE"""),103)</f>
        <v>103</v>
      </c>
      <c r="EA111" s="19" t="str">
        <f ca="1">IFERROR(__xludf.DUMMYFUNCTION("""COMPUTED_VALUE"""),"Шлапак  А. В.")</f>
        <v>Шлапак  А. В.</v>
      </c>
      <c r="EB111" s="19" t="str">
        <f ca="1">IFERROR(__xludf.DUMMYFUNCTION("""COMPUTED_VALUE"""),"...")</f>
        <v>...</v>
      </c>
      <c r="EC111" s="19">
        <f ca="1">IFERROR(__xludf.DUMMYFUNCTION("""COMPUTED_VALUE"""),103)</f>
        <v>103</v>
      </c>
      <c r="ED111" s="19" t="str">
        <f ca="1">IFERROR(__xludf.DUMMYFUNCTION("""COMPUTED_VALUE"""),"Шлапак  А. В.")</f>
        <v>Шлапак  А. В.</v>
      </c>
      <c r="EE111" s="19" t="str">
        <f ca="1">IFERROR(__xludf.DUMMYFUNCTION("""COMPUTED_VALUE"""),"...")</f>
        <v>...</v>
      </c>
      <c r="EF111" s="19">
        <f ca="1">IFERROR(__xludf.DUMMYFUNCTION("""COMPUTED_VALUE"""),103)</f>
        <v>103</v>
      </c>
      <c r="EG111" s="19" t="str">
        <f ca="1">IFERROR(__xludf.DUMMYFUNCTION("""COMPUTED_VALUE"""),"Шлапак  А. В.")</f>
        <v>Шлапак  А. В.</v>
      </c>
      <c r="EH111" s="19" t="str">
        <f ca="1">IFERROR(__xludf.DUMMYFUNCTION("""COMPUTED_VALUE"""),"За")</f>
        <v>За</v>
      </c>
      <c r="EI111" s="19">
        <f ca="1">IFERROR(__xludf.DUMMYFUNCTION("""COMPUTED_VALUE"""),103)</f>
        <v>103</v>
      </c>
      <c r="EJ111" s="19" t="str">
        <f ca="1">IFERROR(__xludf.DUMMYFUNCTION("""COMPUTED_VALUE"""),"Шлапак  А. В.")</f>
        <v>Шлапак  А. В.</v>
      </c>
      <c r="EK111" s="19" t="str">
        <f ca="1">IFERROR(__xludf.DUMMYFUNCTION("""COMPUTED_VALUE"""),"За")</f>
        <v>За</v>
      </c>
      <c r="EL111" s="19">
        <f ca="1">IFERROR(__xludf.DUMMYFUNCTION("""COMPUTED_VALUE"""),103)</f>
        <v>103</v>
      </c>
      <c r="EM111" s="19" t="str">
        <f ca="1">IFERROR(__xludf.DUMMYFUNCTION("""COMPUTED_VALUE"""),"Шлапак  А. В.")</f>
        <v>Шлапак  А. В.</v>
      </c>
      <c r="EN111" s="19" t="str">
        <f ca="1">IFERROR(__xludf.DUMMYFUNCTION("""COMPUTED_VALUE"""),"За")</f>
        <v>За</v>
      </c>
      <c r="EO111" s="19">
        <f ca="1">IFERROR(__xludf.DUMMYFUNCTION("""COMPUTED_VALUE"""),103)</f>
        <v>103</v>
      </c>
      <c r="EP111" s="19" t="str">
        <f ca="1">IFERROR(__xludf.DUMMYFUNCTION("""COMPUTED_VALUE"""),"Шлапак  А. В.")</f>
        <v>Шлапак  А. В.</v>
      </c>
      <c r="EQ111" s="19" t="str">
        <f ca="1">IFERROR(__xludf.DUMMYFUNCTION("""COMPUTED_VALUE"""),"За")</f>
        <v>За</v>
      </c>
      <c r="ER111" s="19">
        <f ca="1">IFERROR(__xludf.DUMMYFUNCTION("""COMPUTED_VALUE"""),103)</f>
        <v>103</v>
      </c>
      <c r="ES111" s="19" t="str">
        <f ca="1">IFERROR(__xludf.DUMMYFUNCTION("""COMPUTED_VALUE"""),"Шлапак  А. В.")</f>
        <v>Шлапак  А. В.</v>
      </c>
      <c r="ET111" s="19" t="str">
        <f ca="1">IFERROR(__xludf.DUMMYFUNCTION("""COMPUTED_VALUE"""),"За")</f>
        <v>За</v>
      </c>
      <c r="EU111" s="19">
        <f ca="1">IFERROR(__xludf.DUMMYFUNCTION("""COMPUTED_VALUE"""),103)</f>
        <v>103</v>
      </c>
      <c r="EV111" s="19" t="str">
        <f ca="1">IFERROR(__xludf.DUMMYFUNCTION("""COMPUTED_VALUE"""),"Шлапак  А. В.")</f>
        <v>Шлапак  А. В.</v>
      </c>
      <c r="EW111" s="19" t="str">
        <f ca="1">IFERROR(__xludf.DUMMYFUNCTION("""COMPUTED_VALUE"""),"За")</f>
        <v>За</v>
      </c>
      <c r="EX111" s="19">
        <f ca="1">IFERROR(__xludf.DUMMYFUNCTION("""COMPUTED_VALUE"""),103)</f>
        <v>103</v>
      </c>
      <c r="EY111" s="19" t="str">
        <f ca="1">IFERROR(__xludf.DUMMYFUNCTION("""COMPUTED_VALUE"""),"Шлапак  А. В.")</f>
        <v>Шлапак  А. В.</v>
      </c>
      <c r="EZ111" s="19" t="str">
        <f ca="1">IFERROR(__xludf.DUMMYFUNCTION("""COMPUTED_VALUE"""),"За")</f>
        <v>За</v>
      </c>
      <c r="FA111" s="19">
        <f ca="1">IFERROR(__xludf.DUMMYFUNCTION("""COMPUTED_VALUE"""),103)</f>
        <v>103</v>
      </c>
      <c r="FB111" s="19" t="str">
        <f ca="1">IFERROR(__xludf.DUMMYFUNCTION("""COMPUTED_VALUE"""),"Шлапак  А. В.")</f>
        <v>Шлапак  А. В.</v>
      </c>
      <c r="FC111" s="19" t="str">
        <f ca="1">IFERROR(__xludf.DUMMYFUNCTION("""COMPUTED_VALUE"""),"За")</f>
        <v>За</v>
      </c>
      <c r="FD111" s="19">
        <f ca="1">IFERROR(__xludf.DUMMYFUNCTION("""COMPUTED_VALUE"""),103)</f>
        <v>103</v>
      </c>
      <c r="FE111" s="19" t="str">
        <f ca="1">IFERROR(__xludf.DUMMYFUNCTION("""COMPUTED_VALUE"""),"Шлапак  А. В.")</f>
        <v>Шлапак  А. В.</v>
      </c>
      <c r="FF111" s="19" t="str">
        <f ca="1">IFERROR(__xludf.DUMMYFUNCTION("""COMPUTED_VALUE"""),"За")</f>
        <v>За</v>
      </c>
      <c r="FG111" s="19">
        <f ca="1">IFERROR(__xludf.DUMMYFUNCTION("""COMPUTED_VALUE"""),103)</f>
        <v>103</v>
      </c>
      <c r="FH111" s="19" t="str">
        <f ca="1">IFERROR(__xludf.DUMMYFUNCTION("""COMPUTED_VALUE"""),"Шлапак  А. В.")</f>
        <v>Шлапак  А. В.</v>
      </c>
      <c r="FI111" s="19" t="str">
        <f ca="1">IFERROR(__xludf.DUMMYFUNCTION("""COMPUTED_VALUE"""),"За")</f>
        <v>За</v>
      </c>
      <c r="FJ111" s="19">
        <f ca="1">IFERROR(__xludf.DUMMYFUNCTION("""COMPUTED_VALUE"""),103)</f>
        <v>103</v>
      </c>
      <c r="FK111" s="19" t="str">
        <f ca="1">IFERROR(__xludf.DUMMYFUNCTION("""COMPUTED_VALUE"""),"Шлапак  А. В.")</f>
        <v>Шлапак  А. В.</v>
      </c>
      <c r="FL111" s="19" t="str">
        <f ca="1">IFERROR(__xludf.DUMMYFUNCTION("""COMPUTED_VALUE"""),"За")</f>
        <v>За</v>
      </c>
      <c r="FM111" s="19">
        <f ca="1">IFERROR(__xludf.DUMMYFUNCTION("""COMPUTED_VALUE"""),103)</f>
        <v>103</v>
      </c>
      <c r="FN111" s="19" t="str">
        <f ca="1">IFERROR(__xludf.DUMMYFUNCTION("""COMPUTED_VALUE"""),"Шлапак  А. В.")</f>
        <v>Шлапак  А. В.</v>
      </c>
      <c r="FO111" s="19" t="str">
        <f ca="1">IFERROR(__xludf.DUMMYFUNCTION("""COMPUTED_VALUE"""),"За")</f>
        <v>За</v>
      </c>
      <c r="FP111" s="19">
        <f ca="1">IFERROR(__xludf.DUMMYFUNCTION("""COMPUTED_VALUE"""),103)</f>
        <v>103</v>
      </c>
      <c r="FQ111" s="19" t="str">
        <f ca="1">IFERROR(__xludf.DUMMYFUNCTION("""COMPUTED_VALUE"""),"Шлапак  А. В.")</f>
        <v>Шлапак  А. В.</v>
      </c>
      <c r="FR111" s="19" t="str">
        <f ca="1">IFERROR(__xludf.DUMMYFUNCTION("""COMPUTED_VALUE"""),"За")</f>
        <v>За</v>
      </c>
      <c r="FS111" s="19">
        <f ca="1">IFERROR(__xludf.DUMMYFUNCTION("""COMPUTED_VALUE"""),103)</f>
        <v>103</v>
      </c>
      <c r="FT111" s="19" t="str">
        <f ca="1">IFERROR(__xludf.DUMMYFUNCTION("""COMPUTED_VALUE"""),"Шлапак  А. В.")</f>
        <v>Шлапак  А. В.</v>
      </c>
      <c r="FU111" s="19" t="str">
        <f ca="1">IFERROR(__xludf.DUMMYFUNCTION("""COMPUTED_VALUE"""),"За")</f>
        <v>За</v>
      </c>
      <c r="FV111" s="19">
        <f ca="1">IFERROR(__xludf.DUMMYFUNCTION("""COMPUTED_VALUE"""),103)</f>
        <v>103</v>
      </c>
      <c r="FW111" s="19" t="str">
        <f ca="1">IFERROR(__xludf.DUMMYFUNCTION("""COMPUTED_VALUE"""),"Шлапак  А. В.")</f>
        <v>Шлапак  А. В.</v>
      </c>
      <c r="FX111" s="19" t="str">
        <f ca="1">IFERROR(__xludf.DUMMYFUNCTION("""COMPUTED_VALUE"""),"За")</f>
        <v>За</v>
      </c>
      <c r="FY111" s="19">
        <f ca="1">IFERROR(__xludf.DUMMYFUNCTION("""COMPUTED_VALUE"""),103)</f>
        <v>103</v>
      </c>
      <c r="FZ111" s="19" t="str">
        <f ca="1">IFERROR(__xludf.DUMMYFUNCTION("""COMPUTED_VALUE"""),"Шлапак  А. В.")</f>
        <v>Шлапак  А. В.</v>
      </c>
      <c r="GA111" s="19" t="str">
        <f ca="1">IFERROR(__xludf.DUMMYFUNCTION("""COMPUTED_VALUE"""),"Не голосував")</f>
        <v>Не голосував</v>
      </c>
      <c r="GB111" s="19">
        <f ca="1">IFERROR(__xludf.DUMMYFUNCTION("""COMPUTED_VALUE"""),103)</f>
        <v>103</v>
      </c>
      <c r="GC111" s="19" t="str">
        <f ca="1">IFERROR(__xludf.DUMMYFUNCTION("""COMPUTED_VALUE"""),"Шлапак  А. В.")</f>
        <v>Шлапак  А. В.</v>
      </c>
      <c r="GD111" s="19" t="str">
        <f ca="1">IFERROR(__xludf.DUMMYFUNCTION("""COMPUTED_VALUE"""),"За")</f>
        <v>За</v>
      </c>
      <c r="GE111" s="19">
        <f ca="1">IFERROR(__xludf.DUMMYFUNCTION("""COMPUTED_VALUE"""),103)</f>
        <v>103</v>
      </c>
      <c r="GF111" s="19" t="str">
        <f ca="1">IFERROR(__xludf.DUMMYFUNCTION("""COMPUTED_VALUE"""),"Шлапак  А. В.")</f>
        <v>Шлапак  А. В.</v>
      </c>
      <c r="GG111" s="19" t="str">
        <f ca="1">IFERROR(__xludf.DUMMYFUNCTION("""COMPUTED_VALUE"""),"За")</f>
        <v>За</v>
      </c>
      <c r="GH111" s="19">
        <f ca="1">IFERROR(__xludf.DUMMYFUNCTION("""COMPUTED_VALUE"""),103)</f>
        <v>103</v>
      </c>
      <c r="GI111" s="19" t="str">
        <f ca="1">IFERROR(__xludf.DUMMYFUNCTION("""COMPUTED_VALUE"""),"Шлапак  А. В.")</f>
        <v>Шлапак  А. В.</v>
      </c>
      <c r="GJ111" s="19" t="str">
        <f ca="1">IFERROR(__xludf.DUMMYFUNCTION("""COMPUTED_VALUE"""),"За")</f>
        <v>За</v>
      </c>
      <c r="GK111" s="19">
        <f ca="1">IFERROR(__xludf.DUMMYFUNCTION("""COMPUTED_VALUE"""),103)</f>
        <v>103</v>
      </c>
      <c r="GL111" s="19" t="str">
        <f ca="1">IFERROR(__xludf.DUMMYFUNCTION("""COMPUTED_VALUE"""),"Шлапак  А. В.")</f>
        <v>Шлапак  А. В.</v>
      </c>
      <c r="GM111" s="19" t="str">
        <f ca="1">IFERROR(__xludf.DUMMYFUNCTION("""COMPUTED_VALUE"""),"За")</f>
        <v>За</v>
      </c>
      <c r="GN111" s="19">
        <f ca="1">IFERROR(__xludf.DUMMYFUNCTION("""COMPUTED_VALUE"""),103)</f>
        <v>103</v>
      </c>
      <c r="GO111" s="19" t="str">
        <f ca="1">IFERROR(__xludf.DUMMYFUNCTION("""COMPUTED_VALUE"""),"Шлапак  А. В.")</f>
        <v>Шлапак  А. В.</v>
      </c>
      <c r="GP111" s="19" t="str">
        <f ca="1">IFERROR(__xludf.DUMMYFUNCTION("""COMPUTED_VALUE"""),"Не голосував")</f>
        <v>Не голосував</v>
      </c>
      <c r="GQ111" s="19">
        <f ca="1">IFERROR(__xludf.DUMMYFUNCTION("""COMPUTED_VALUE"""),103)</f>
        <v>103</v>
      </c>
      <c r="GR111" s="19" t="str">
        <f ca="1">IFERROR(__xludf.DUMMYFUNCTION("""COMPUTED_VALUE"""),"Шлапак  А. В.")</f>
        <v>Шлапак  А. В.</v>
      </c>
      <c r="GS111" s="19" t="str">
        <f ca="1">IFERROR(__xludf.DUMMYFUNCTION("""COMPUTED_VALUE"""),"За")</f>
        <v>За</v>
      </c>
      <c r="GT111" s="19">
        <f ca="1">IFERROR(__xludf.DUMMYFUNCTION("""COMPUTED_VALUE"""),103)</f>
        <v>103</v>
      </c>
      <c r="GU111" s="19" t="str">
        <f ca="1">IFERROR(__xludf.DUMMYFUNCTION("""COMPUTED_VALUE"""),"Шлапак  А. В.")</f>
        <v>Шлапак  А. В.</v>
      </c>
      <c r="GV111" s="19" t="str">
        <f ca="1">IFERROR(__xludf.DUMMYFUNCTION("""COMPUTED_VALUE"""),"За")</f>
        <v>За</v>
      </c>
      <c r="GW111" s="19">
        <f ca="1">IFERROR(__xludf.DUMMYFUNCTION("""COMPUTED_VALUE"""),103)</f>
        <v>103</v>
      </c>
      <c r="GX111" s="19" t="str">
        <f ca="1">IFERROR(__xludf.DUMMYFUNCTION("""COMPUTED_VALUE"""),"Шлапак  А. В.")</f>
        <v>Шлапак  А. В.</v>
      </c>
      <c r="GY111" s="19" t="str">
        <f ca="1">IFERROR(__xludf.DUMMYFUNCTION("""COMPUTED_VALUE"""),"За")</f>
        <v>За</v>
      </c>
      <c r="GZ111" s="19">
        <f ca="1">IFERROR(__xludf.DUMMYFUNCTION("""COMPUTED_VALUE"""),103)</f>
        <v>103</v>
      </c>
      <c r="HA111" s="19" t="str">
        <f ca="1">IFERROR(__xludf.DUMMYFUNCTION("""COMPUTED_VALUE"""),"Шлапак  А. В.")</f>
        <v>Шлапак  А. В.</v>
      </c>
      <c r="HB111" s="19" t="str">
        <f ca="1">IFERROR(__xludf.DUMMYFUNCTION("""COMPUTED_VALUE"""),"За")</f>
        <v>За</v>
      </c>
      <c r="HC111" s="19">
        <f ca="1">IFERROR(__xludf.DUMMYFUNCTION("""COMPUTED_VALUE"""),103)</f>
        <v>103</v>
      </c>
      <c r="HD111" s="19" t="str">
        <f ca="1">IFERROR(__xludf.DUMMYFUNCTION("""COMPUTED_VALUE"""),"Шлапак  А. В.")</f>
        <v>Шлапак  А. В.</v>
      </c>
      <c r="HE111" s="19" t="str">
        <f ca="1">IFERROR(__xludf.DUMMYFUNCTION("""COMPUTED_VALUE"""),"За")</f>
        <v>За</v>
      </c>
      <c r="HF111" s="19">
        <f ca="1">IFERROR(__xludf.DUMMYFUNCTION("""COMPUTED_VALUE"""),103)</f>
        <v>103</v>
      </c>
      <c r="HG111" s="19" t="str">
        <f ca="1">IFERROR(__xludf.DUMMYFUNCTION("""COMPUTED_VALUE"""),"Шлапак  А. В.")</f>
        <v>Шлапак  А. В.</v>
      </c>
      <c r="HH111" s="19" t="str">
        <f ca="1">IFERROR(__xludf.DUMMYFUNCTION("""COMPUTED_VALUE"""),"За")</f>
        <v>За</v>
      </c>
      <c r="HI111" s="19">
        <f ca="1">IFERROR(__xludf.DUMMYFUNCTION("""COMPUTED_VALUE"""),103)</f>
        <v>103</v>
      </c>
      <c r="HJ111" s="19" t="str">
        <f ca="1">IFERROR(__xludf.DUMMYFUNCTION("""COMPUTED_VALUE"""),"Шлапак  А. В.")</f>
        <v>Шлапак  А. В.</v>
      </c>
      <c r="HK111" s="19" t="str">
        <f ca="1">IFERROR(__xludf.DUMMYFUNCTION("""COMPUTED_VALUE"""),"За")</f>
        <v>За</v>
      </c>
      <c r="HL111" s="19">
        <f ca="1">IFERROR(__xludf.DUMMYFUNCTION("""COMPUTED_VALUE"""),103)</f>
        <v>103</v>
      </c>
      <c r="HM111" s="19" t="str">
        <f ca="1">IFERROR(__xludf.DUMMYFUNCTION("""COMPUTED_VALUE"""),"Шлапак  А. В.")</f>
        <v>Шлапак  А. В.</v>
      </c>
      <c r="HN111" s="19" t="str">
        <f ca="1">IFERROR(__xludf.DUMMYFUNCTION("""COMPUTED_VALUE"""),"За")</f>
        <v>За</v>
      </c>
      <c r="HO111" s="19">
        <f ca="1">IFERROR(__xludf.DUMMYFUNCTION("""COMPUTED_VALUE"""),103)</f>
        <v>103</v>
      </c>
      <c r="HP111" s="19" t="str">
        <f ca="1">IFERROR(__xludf.DUMMYFUNCTION("""COMPUTED_VALUE"""),"Шлапак  А. В.")</f>
        <v>Шлапак  А. В.</v>
      </c>
      <c r="HQ111" s="19" t="str">
        <f ca="1">IFERROR(__xludf.DUMMYFUNCTION("""COMPUTED_VALUE"""),"За")</f>
        <v>За</v>
      </c>
      <c r="HR111" s="19">
        <f ca="1">IFERROR(__xludf.DUMMYFUNCTION("""COMPUTED_VALUE"""),103)</f>
        <v>103</v>
      </c>
      <c r="HS111" s="19" t="str">
        <f ca="1">IFERROR(__xludf.DUMMYFUNCTION("""COMPUTED_VALUE"""),"Шлапак  А. В.")</f>
        <v>Шлапак  А. В.</v>
      </c>
      <c r="HT111" s="19" t="str">
        <f ca="1">IFERROR(__xludf.DUMMYFUNCTION("""COMPUTED_VALUE"""),"За")</f>
        <v>За</v>
      </c>
      <c r="HU111" s="19">
        <f ca="1">IFERROR(__xludf.DUMMYFUNCTION("""COMPUTED_VALUE"""),103)</f>
        <v>103</v>
      </c>
      <c r="HV111" s="19" t="str">
        <f ca="1">IFERROR(__xludf.DUMMYFUNCTION("""COMPUTED_VALUE"""),"Шлапак  А. В.")</f>
        <v>Шлапак  А. В.</v>
      </c>
      <c r="HW111" s="19" t="str">
        <f ca="1">IFERROR(__xludf.DUMMYFUNCTION("""COMPUTED_VALUE"""),"Не голосував")</f>
        <v>Не голосував</v>
      </c>
      <c r="HX111" s="19">
        <f ca="1">IFERROR(__xludf.DUMMYFUNCTION("""COMPUTED_VALUE"""),103)</f>
        <v>103</v>
      </c>
      <c r="HY111" s="19" t="str">
        <f ca="1">IFERROR(__xludf.DUMMYFUNCTION("""COMPUTED_VALUE"""),"Шлапак  А. В.")</f>
        <v>Шлапак  А. В.</v>
      </c>
      <c r="HZ111" s="19" t="str">
        <f ca="1">IFERROR(__xludf.DUMMYFUNCTION("""COMPUTED_VALUE"""),"За")</f>
        <v>За</v>
      </c>
      <c r="IA111" s="19">
        <f ca="1">IFERROR(__xludf.DUMMYFUNCTION("""COMPUTED_VALUE"""),103)</f>
        <v>103</v>
      </c>
      <c r="IB111" s="19" t="str">
        <f ca="1">IFERROR(__xludf.DUMMYFUNCTION("""COMPUTED_VALUE"""),"Шлапак  А. В.")</f>
        <v>Шлапак  А. В.</v>
      </c>
      <c r="IC111" s="19" t="str">
        <f ca="1">IFERROR(__xludf.DUMMYFUNCTION("""COMPUTED_VALUE"""),"За")</f>
        <v>За</v>
      </c>
      <c r="ID111" s="19">
        <f ca="1">IFERROR(__xludf.DUMMYFUNCTION("""COMPUTED_VALUE"""),103)</f>
        <v>103</v>
      </c>
      <c r="IE111" s="19" t="str">
        <f ca="1">IFERROR(__xludf.DUMMYFUNCTION("""COMPUTED_VALUE"""),"Шлапак  А. В.")</f>
        <v>Шлапак  А. В.</v>
      </c>
      <c r="IF111" s="19" t="str">
        <f ca="1">IFERROR(__xludf.DUMMYFUNCTION("""COMPUTED_VALUE"""),"За")</f>
        <v>За</v>
      </c>
      <c r="IG111" s="19">
        <f ca="1">IFERROR(__xludf.DUMMYFUNCTION("""COMPUTED_VALUE"""),103)</f>
        <v>103</v>
      </c>
      <c r="IH111" s="19" t="str">
        <f ca="1">IFERROR(__xludf.DUMMYFUNCTION("""COMPUTED_VALUE"""),"Шлапак  А. В.")</f>
        <v>Шлапак  А. В.</v>
      </c>
      <c r="II111" s="19" t="str">
        <f ca="1">IFERROR(__xludf.DUMMYFUNCTION("""COMPUTED_VALUE"""),"За")</f>
        <v>За</v>
      </c>
      <c r="IJ111" s="19">
        <f ca="1">IFERROR(__xludf.DUMMYFUNCTION("""COMPUTED_VALUE"""),103)</f>
        <v>103</v>
      </c>
      <c r="IK111" s="19" t="str">
        <f ca="1">IFERROR(__xludf.DUMMYFUNCTION("""COMPUTED_VALUE"""),"Шлапак  А. В.")</f>
        <v>Шлапак  А. В.</v>
      </c>
      <c r="IL111" s="19" t="str">
        <f ca="1">IFERROR(__xludf.DUMMYFUNCTION("""COMPUTED_VALUE"""),"За")</f>
        <v>За</v>
      </c>
      <c r="IM111" s="19">
        <f ca="1">IFERROR(__xludf.DUMMYFUNCTION("""COMPUTED_VALUE"""),103)</f>
        <v>103</v>
      </c>
      <c r="IN111" s="19" t="str">
        <f ca="1">IFERROR(__xludf.DUMMYFUNCTION("""COMPUTED_VALUE"""),"Шлапак  А. В.")</f>
        <v>Шлапак  А. В.</v>
      </c>
      <c r="IO111" s="19" t="str">
        <f ca="1">IFERROR(__xludf.DUMMYFUNCTION("""COMPUTED_VALUE"""),"За")</f>
        <v>За</v>
      </c>
      <c r="IP111" s="19">
        <f ca="1">IFERROR(__xludf.DUMMYFUNCTION("""COMPUTED_VALUE"""),103)</f>
        <v>103</v>
      </c>
      <c r="IQ111" s="19" t="str">
        <f ca="1">IFERROR(__xludf.DUMMYFUNCTION("""COMPUTED_VALUE"""),"Шлапак  А. В.")</f>
        <v>Шлапак  А. В.</v>
      </c>
      <c r="IR111" s="19" t="str">
        <f ca="1">IFERROR(__xludf.DUMMYFUNCTION("""COMPUTED_VALUE"""),"За")</f>
        <v>За</v>
      </c>
      <c r="IS111" s="19">
        <f ca="1">IFERROR(__xludf.DUMMYFUNCTION("""COMPUTED_VALUE"""),103)</f>
        <v>103</v>
      </c>
      <c r="IT111" s="19" t="str">
        <f ca="1">IFERROR(__xludf.DUMMYFUNCTION("""COMPUTED_VALUE"""),"Шлапак  А. В.")</f>
        <v>Шлапак  А. В.</v>
      </c>
      <c r="IU111" s="19" t="str">
        <f ca="1">IFERROR(__xludf.DUMMYFUNCTION("""COMPUTED_VALUE"""),"За")</f>
        <v>За</v>
      </c>
      <c r="IV111" s="19">
        <f ca="1">IFERROR(__xludf.DUMMYFUNCTION("""COMPUTED_VALUE"""),103)</f>
        <v>103</v>
      </c>
      <c r="IW111" s="19" t="str">
        <f ca="1">IFERROR(__xludf.DUMMYFUNCTION("""COMPUTED_VALUE"""),"Шлапак  А. В.")</f>
        <v>Шлапак  А. В.</v>
      </c>
      <c r="IX111" s="19" t="str">
        <f ca="1">IFERROR(__xludf.DUMMYFUNCTION("""COMPUTED_VALUE"""),"За")</f>
        <v>За</v>
      </c>
      <c r="IY111" s="19">
        <f ca="1">IFERROR(__xludf.DUMMYFUNCTION("""COMPUTED_VALUE"""),103)</f>
        <v>103</v>
      </c>
      <c r="IZ111" s="19" t="str">
        <f ca="1">IFERROR(__xludf.DUMMYFUNCTION("""COMPUTED_VALUE"""),"Шлапак  А. В.")</f>
        <v>Шлапак  А. В.</v>
      </c>
      <c r="JA111" s="19" t="str">
        <f ca="1">IFERROR(__xludf.DUMMYFUNCTION("""COMPUTED_VALUE"""),"За")</f>
        <v>За</v>
      </c>
      <c r="JB111" s="19">
        <f ca="1">IFERROR(__xludf.DUMMYFUNCTION("""COMPUTED_VALUE"""),103)</f>
        <v>103</v>
      </c>
      <c r="JC111" s="19" t="str">
        <f ca="1">IFERROR(__xludf.DUMMYFUNCTION("""COMPUTED_VALUE"""),"Шлапак  А. В.")</f>
        <v>Шлапак  А. В.</v>
      </c>
      <c r="JD111" s="19" t="str">
        <f ca="1">IFERROR(__xludf.DUMMYFUNCTION("""COMPUTED_VALUE"""),"За")</f>
        <v>За</v>
      </c>
      <c r="JE111" s="19">
        <f ca="1">IFERROR(__xludf.DUMMYFUNCTION("""COMPUTED_VALUE"""),103)</f>
        <v>103</v>
      </c>
      <c r="JF111" s="19" t="str">
        <f ca="1">IFERROR(__xludf.DUMMYFUNCTION("""COMPUTED_VALUE"""),"Шлапак  А. В.")</f>
        <v>Шлапак  А. В.</v>
      </c>
      <c r="JG111" s="19" t="str">
        <f ca="1">IFERROR(__xludf.DUMMYFUNCTION("""COMPUTED_VALUE"""),"За")</f>
        <v>За</v>
      </c>
      <c r="JH111" s="19">
        <f ca="1">IFERROR(__xludf.DUMMYFUNCTION("""COMPUTED_VALUE"""),103)</f>
        <v>103</v>
      </c>
      <c r="JI111" s="19" t="str">
        <f ca="1">IFERROR(__xludf.DUMMYFUNCTION("""COMPUTED_VALUE"""),"Шлапак  А. В.")</f>
        <v>Шлапак  А. В.</v>
      </c>
      <c r="JJ111" s="19" t="str">
        <f ca="1">IFERROR(__xludf.DUMMYFUNCTION("""COMPUTED_VALUE"""),"За")</f>
        <v>За</v>
      </c>
      <c r="JK111" s="19">
        <f ca="1">IFERROR(__xludf.DUMMYFUNCTION("""COMPUTED_VALUE"""),103)</f>
        <v>103</v>
      </c>
      <c r="JL111" s="19" t="str">
        <f ca="1">IFERROR(__xludf.DUMMYFUNCTION("""COMPUTED_VALUE"""),"Шлапак  А. В.")</f>
        <v>Шлапак  А. В.</v>
      </c>
      <c r="JM111" s="19" t="str">
        <f ca="1">IFERROR(__xludf.DUMMYFUNCTION("""COMPUTED_VALUE"""),"За")</f>
        <v>За</v>
      </c>
      <c r="JN111" s="19">
        <f ca="1">IFERROR(__xludf.DUMMYFUNCTION("""COMPUTED_VALUE"""),103)</f>
        <v>103</v>
      </c>
      <c r="JO111" s="19" t="str">
        <f ca="1">IFERROR(__xludf.DUMMYFUNCTION("""COMPUTED_VALUE"""),"Шлапак  А. В.")</f>
        <v>Шлапак  А. В.</v>
      </c>
      <c r="JP111" s="19" t="str">
        <f ca="1">IFERROR(__xludf.DUMMYFUNCTION("""COMPUTED_VALUE"""),"За")</f>
        <v>За</v>
      </c>
      <c r="JQ111" s="19">
        <f ca="1">IFERROR(__xludf.DUMMYFUNCTION("""COMPUTED_VALUE"""),103)</f>
        <v>103</v>
      </c>
      <c r="JR111" s="19" t="str">
        <f ca="1">IFERROR(__xludf.DUMMYFUNCTION("""COMPUTED_VALUE"""),"Шлапак  А. В.")</f>
        <v>Шлапак  А. В.</v>
      </c>
      <c r="JS111" s="19" t="str">
        <f ca="1">IFERROR(__xludf.DUMMYFUNCTION("""COMPUTED_VALUE"""),"За")</f>
        <v>За</v>
      </c>
      <c r="JT111" s="19">
        <f ca="1">IFERROR(__xludf.DUMMYFUNCTION("""COMPUTED_VALUE"""),103)</f>
        <v>103</v>
      </c>
      <c r="JU111" s="19" t="str">
        <f ca="1">IFERROR(__xludf.DUMMYFUNCTION("""COMPUTED_VALUE"""),"Шлапак  А. В.")</f>
        <v>Шлапак  А. В.</v>
      </c>
      <c r="JV111" s="19" t="str">
        <f ca="1">IFERROR(__xludf.DUMMYFUNCTION("""COMPUTED_VALUE"""),"За")</f>
        <v>За</v>
      </c>
      <c r="JW111" s="19">
        <f ca="1">IFERROR(__xludf.DUMMYFUNCTION("""COMPUTED_VALUE"""),103)</f>
        <v>103</v>
      </c>
      <c r="JX111" s="19" t="str">
        <f ca="1">IFERROR(__xludf.DUMMYFUNCTION("""COMPUTED_VALUE"""),"Шлапак  А. В.")</f>
        <v>Шлапак  А. В.</v>
      </c>
      <c r="JY111" s="19" t="str">
        <f ca="1">IFERROR(__xludf.DUMMYFUNCTION("""COMPUTED_VALUE"""),"За")</f>
        <v>За</v>
      </c>
      <c r="JZ111" s="19">
        <f ca="1">IFERROR(__xludf.DUMMYFUNCTION("""COMPUTED_VALUE"""),103)</f>
        <v>103</v>
      </c>
      <c r="KA111" s="19" t="str">
        <f ca="1">IFERROR(__xludf.DUMMYFUNCTION("""COMPUTED_VALUE"""),"Шлапак  А. В.")</f>
        <v>Шлапак  А. В.</v>
      </c>
      <c r="KB111" s="19" t="str">
        <f ca="1">IFERROR(__xludf.DUMMYFUNCTION("""COMPUTED_VALUE"""),"За")</f>
        <v>За</v>
      </c>
      <c r="KC111" s="19">
        <f ca="1">IFERROR(__xludf.DUMMYFUNCTION("""COMPUTED_VALUE"""),103)</f>
        <v>103</v>
      </c>
      <c r="KD111" s="19" t="str">
        <f ca="1">IFERROR(__xludf.DUMMYFUNCTION("""COMPUTED_VALUE"""),"Шлапак  А. В.")</f>
        <v>Шлапак  А. В.</v>
      </c>
      <c r="KE111" s="19" t="str">
        <f ca="1">IFERROR(__xludf.DUMMYFUNCTION("""COMPUTED_VALUE"""),"За")</f>
        <v>За</v>
      </c>
      <c r="KF111" s="19">
        <f ca="1">IFERROR(__xludf.DUMMYFUNCTION("""COMPUTED_VALUE"""),103)</f>
        <v>103</v>
      </c>
      <c r="KG111" s="19" t="str">
        <f ca="1">IFERROR(__xludf.DUMMYFUNCTION("""COMPUTED_VALUE"""),"Шлапак  А. В.")</f>
        <v>Шлапак  А. В.</v>
      </c>
      <c r="KH111" s="19" t="str">
        <f ca="1">IFERROR(__xludf.DUMMYFUNCTION("""COMPUTED_VALUE"""),"За")</f>
        <v>За</v>
      </c>
      <c r="KI111" s="19">
        <f ca="1">IFERROR(__xludf.DUMMYFUNCTION("""COMPUTED_VALUE"""),103)</f>
        <v>103</v>
      </c>
      <c r="KJ111" s="19" t="str">
        <f ca="1">IFERROR(__xludf.DUMMYFUNCTION("""COMPUTED_VALUE"""),"Шлапак  А. В.")</f>
        <v>Шлапак  А. В.</v>
      </c>
      <c r="KK111" s="19" t="str">
        <f ca="1">IFERROR(__xludf.DUMMYFUNCTION("""COMPUTED_VALUE"""),"За")</f>
        <v>За</v>
      </c>
      <c r="KL111" s="19">
        <f ca="1">IFERROR(__xludf.DUMMYFUNCTION("""COMPUTED_VALUE"""),103)</f>
        <v>103</v>
      </c>
      <c r="KM111" s="19" t="str">
        <f ca="1">IFERROR(__xludf.DUMMYFUNCTION("""COMPUTED_VALUE"""),"Шлапак  А. В.")</f>
        <v>Шлапак  А. В.</v>
      </c>
      <c r="KN111" s="19" t="str">
        <f ca="1">IFERROR(__xludf.DUMMYFUNCTION("""COMPUTED_VALUE"""),"За")</f>
        <v>За</v>
      </c>
      <c r="KO111" s="19">
        <f ca="1">IFERROR(__xludf.DUMMYFUNCTION("""COMPUTED_VALUE"""),103)</f>
        <v>103</v>
      </c>
      <c r="KP111" s="19" t="str">
        <f ca="1">IFERROR(__xludf.DUMMYFUNCTION("""COMPUTED_VALUE"""),"Шлапак  А. В.")</f>
        <v>Шлапак  А. В.</v>
      </c>
      <c r="KQ111" s="19" t="str">
        <f ca="1">IFERROR(__xludf.DUMMYFUNCTION("""COMPUTED_VALUE"""),"...")</f>
        <v>...</v>
      </c>
      <c r="KR111" s="19">
        <f ca="1">IFERROR(__xludf.DUMMYFUNCTION("""COMPUTED_VALUE"""),103)</f>
        <v>103</v>
      </c>
      <c r="KS111" s="19" t="str">
        <f ca="1">IFERROR(__xludf.DUMMYFUNCTION("""COMPUTED_VALUE"""),"Шлапак  А. В.")</f>
        <v>Шлапак  А. В.</v>
      </c>
      <c r="KT111" s="19" t="str">
        <f ca="1">IFERROR(__xludf.DUMMYFUNCTION("""COMPUTED_VALUE"""),"...")</f>
        <v>...</v>
      </c>
      <c r="KU111" s="19">
        <f ca="1">IFERROR(__xludf.DUMMYFUNCTION("""COMPUTED_VALUE"""),103)</f>
        <v>103</v>
      </c>
      <c r="KV111" s="19" t="str">
        <f ca="1">IFERROR(__xludf.DUMMYFUNCTION("""COMPUTED_VALUE"""),"Шлапак  А. В.")</f>
        <v>Шлапак  А. В.</v>
      </c>
      <c r="KW111" s="19" t="str">
        <f ca="1">IFERROR(__xludf.DUMMYFUNCTION("""COMPUTED_VALUE"""),"За")</f>
        <v>За</v>
      </c>
      <c r="KX111" s="19">
        <f ca="1">IFERROR(__xludf.DUMMYFUNCTION("""COMPUTED_VALUE"""),103)</f>
        <v>103</v>
      </c>
      <c r="KY111" s="19" t="str">
        <f ca="1">IFERROR(__xludf.DUMMYFUNCTION("""COMPUTED_VALUE"""),"Шлапак  А. В.")</f>
        <v>Шлапак  А. В.</v>
      </c>
      <c r="KZ111" s="19" t="str">
        <f ca="1">IFERROR(__xludf.DUMMYFUNCTION("""COMPUTED_VALUE"""),"За")</f>
        <v>За</v>
      </c>
      <c r="LA111" s="19">
        <f ca="1">IFERROR(__xludf.DUMMYFUNCTION("""COMPUTED_VALUE"""),103)</f>
        <v>103</v>
      </c>
      <c r="LB111" s="19" t="str">
        <f ca="1">IFERROR(__xludf.DUMMYFUNCTION("""COMPUTED_VALUE"""),"Шлапак  А. В.")</f>
        <v>Шлапак  А. В.</v>
      </c>
      <c r="LC111" s="19" t="str">
        <f ca="1">IFERROR(__xludf.DUMMYFUNCTION("""COMPUTED_VALUE"""),"За")</f>
        <v>За</v>
      </c>
      <c r="LD111" s="19">
        <f ca="1">IFERROR(__xludf.DUMMYFUNCTION("""COMPUTED_VALUE"""),103)</f>
        <v>103</v>
      </c>
      <c r="LE111" s="19" t="str">
        <f ca="1">IFERROR(__xludf.DUMMYFUNCTION("""COMPUTED_VALUE"""),"Шлапак  А. В.")</f>
        <v>Шлапак  А. В.</v>
      </c>
      <c r="LF111" s="19" t="str">
        <f ca="1">IFERROR(__xludf.DUMMYFUNCTION("""COMPUTED_VALUE"""),"За")</f>
        <v>За</v>
      </c>
      <c r="LG111" s="19">
        <f ca="1">IFERROR(__xludf.DUMMYFUNCTION("""COMPUTED_VALUE"""),103)</f>
        <v>103</v>
      </c>
      <c r="LH111" s="19" t="str">
        <f ca="1">IFERROR(__xludf.DUMMYFUNCTION("""COMPUTED_VALUE"""),"Шлапак  А. В.")</f>
        <v>Шлапак  А. В.</v>
      </c>
      <c r="LI111" s="19" t="str">
        <f ca="1">IFERROR(__xludf.DUMMYFUNCTION("""COMPUTED_VALUE"""),"За")</f>
        <v>За</v>
      </c>
      <c r="LJ111" s="19">
        <f ca="1">IFERROR(__xludf.DUMMYFUNCTION("""COMPUTED_VALUE"""),103)</f>
        <v>103</v>
      </c>
      <c r="LK111" s="19" t="str">
        <f ca="1">IFERROR(__xludf.DUMMYFUNCTION("""COMPUTED_VALUE"""),"Шлапак  А. В.")</f>
        <v>Шлапак  А. В.</v>
      </c>
      <c r="LL111" s="19" t="str">
        <f ca="1">IFERROR(__xludf.DUMMYFUNCTION("""COMPUTED_VALUE"""),"За")</f>
        <v>За</v>
      </c>
      <c r="LM111" s="19">
        <f ca="1">IFERROR(__xludf.DUMMYFUNCTION("""COMPUTED_VALUE"""),103)</f>
        <v>103</v>
      </c>
      <c r="LN111" s="19" t="str">
        <f ca="1">IFERROR(__xludf.DUMMYFUNCTION("""COMPUTED_VALUE"""),"Шлапак  А. В.")</f>
        <v>Шлапак  А. В.</v>
      </c>
      <c r="LO111" s="19" t="str">
        <f ca="1">IFERROR(__xludf.DUMMYFUNCTION("""COMPUTED_VALUE"""),"За")</f>
        <v>За</v>
      </c>
      <c r="LP111" s="19">
        <f ca="1">IFERROR(__xludf.DUMMYFUNCTION("""COMPUTED_VALUE"""),103)</f>
        <v>103</v>
      </c>
      <c r="LQ111" s="19" t="str">
        <f ca="1">IFERROR(__xludf.DUMMYFUNCTION("""COMPUTED_VALUE"""),"Шлапак  А. В.")</f>
        <v>Шлапак  А. В.</v>
      </c>
      <c r="LR111" s="19" t="str">
        <f ca="1">IFERROR(__xludf.DUMMYFUNCTION("""COMPUTED_VALUE"""),"Не голосував")</f>
        <v>Не голосував</v>
      </c>
      <c r="LS111" s="19">
        <f ca="1">IFERROR(__xludf.DUMMYFUNCTION("""COMPUTED_VALUE"""),103)</f>
        <v>103</v>
      </c>
      <c r="LT111" s="19" t="str">
        <f ca="1">IFERROR(__xludf.DUMMYFUNCTION("""COMPUTED_VALUE"""),"Шлапак  А. В.")</f>
        <v>Шлапак  А. В.</v>
      </c>
      <c r="LU111" s="19" t="str">
        <f ca="1">IFERROR(__xludf.DUMMYFUNCTION("""COMPUTED_VALUE"""),"Не голосував")</f>
        <v>Не голосував</v>
      </c>
      <c r="LV111" s="19">
        <f ca="1">IFERROR(__xludf.DUMMYFUNCTION("""COMPUTED_VALUE"""),103)</f>
        <v>103</v>
      </c>
      <c r="LW111" s="19" t="str">
        <f ca="1">IFERROR(__xludf.DUMMYFUNCTION("""COMPUTED_VALUE"""),"Шлапак  А. В.")</f>
        <v>Шлапак  А. В.</v>
      </c>
      <c r="LX111" s="19" t="str">
        <f ca="1">IFERROR(__xludf.DUMMYFUNCTION("""COMPUTED_VALUE"""),"За")</f>
        <v>За</v>
      </c>
      <c r="LY111" s="19">
        <f ca="1">IFERROR(__xludf.DUMMYFUNCTION("""COMPUTED_VALUE"""),103)</f>
        <v>103</v>
      </c>
      <c r="LZ111" s="19" t="str">
        <f ca="1">IFERROR(__xludf.DUMMYFUNCTION("""COMPUTED_VALUE"""),"Шлапак  А. В.")</f>
        <v>Шлапак  А. В.</v>
      </c>
      <c r="MA111" s="19" t="str">
        <f ca="1">IFERROR(__xludf.DUMMYFUNCTION("""COMPUTED_VALUE"""),"За")</f>
        <v>За</v>
      </c>
      <c r="MB111" s="19">
        <f ca="1">IFERROR(__xludf.DUMMYFUNCTION("""COMPUTED_VALUE"""),103)</f>
        <v>103</v>
      </c>
      <c r="MC111" s="19" t="str">
        <f ca="1">IFERROR(__xludf.DUMMYFUNCTION("""COMPUTED_VALUE"""),"Шлапак  А. В.")</f>
        <v>Шлапак  А. В.</v>
      </c>
      <c r="MD111" s="19" t="str">
        <f ca="1">IFERROR(__xludf.DUMMYFUNCTION("""COMPUTED_VALUE"""),"За")</f>
        <v>За</v>
      </c>
      <c r="ME111" s="19">
        <f ca="1">IFERROR(__xludf.DUMMYFUNCTION("""COMPUTED_VALUE"""),103)</f>
        <v>103</v>
      </c>
      <c r="MF111" s="19" t="str">
        <f ca="1">IFERROR(__xludf.DUMMYFUNCTION("""COMPUTED_VALUE"""),"Шлапак  А. В.")</f>
        <v>Шлапак  А. В.</v>
      </c>
      <c r="MG111" s="19" t="str">
        <f ca="1">IFERROR(__xludf.DUMMYFUNCTION("""COMPUTED_VALUE"""),"За")</f>
        <v>За</v>
      </c>
      <c r="MH111" s="19">
        <f ca="1">IFERROR(__xludf.DUMMYFUNCTION("""COMPUTED_VALUE"""),103)</f>
        <v>103</v>
      </c>
      <c r="MI111" s="19" t="str">
        <f ca="1">IFERROR(__xludf.DUMMYFUNCTION("""COMPUTED_VALUE"""),"Шлапак  А. В.")</f>
        <v>Шлапак  А. В.</v>
      </c>
      <c r="MJ111" s="19" t="str">
        <f ca="1">IFERROR(__xludf.DUMMYFUNCTION("""COMPUTED_VALUE"""),"За")</f>
        <v>За</v>
      </c>
      <c r="MK111" s="19">
        <f ca="1">IFERROR(__xludf.DUMMYFUNCTION("""COMPUTED_VALUE"""),103)</f>
        <v>103</v>
      </c>
      <c r="ML111" s="19" t="str">
        <f ca="1">IFERROR(__xludf.DUMMYFUNCTION("""COMPUTED_VALUE"""),"Шлапак  А. В.")</f>
        <v>Шлапак  А. В.</v>
      </c>
      <c r="MM111" s="19" t="str">
        <f ca="1">IFERROR(__xludf.DUMMYFUNCTION("""COMPUTED_VALUE"""),"За")</f>
        <v>За</v>
      </c>
      <c r="MN111" s="19">
        <f ca="1">IFERROR(__xludf.DUMMYFUNCTION("""COMPUTED_VALUE"""),103)</f>
        <v>103</v>
      </c>
      <c r="MO111" s="19" t="str">
        <f ca="1">IFERROR(__xludf.DUMMYFUNCTION("""COMPUTED_VALUE"""),"Шлапак  А. В.")</f>
        <v>Шлапак  А. В.</v>
      </c>
      <c r="MP111" s="19" t="str">
        <f ca="1">IFERROR(__xludf.DUMMYFUNCTION("""COMPUTED_VALUE"""),"За")</f>
        <v>За</v>
      </c>
      <c r="MQ111" s="19">
        <f ca="1">IFERROR(__xludf.DUMMYFUNCTION("""COMPUTED_VALUE"""),103)</f>
        <v>103</v>
      </c>
      <c r="MR111" s="19" t="str">
        <f ca="1">IFERROR(__xludf.DUMMYFUNCTION("""COMPUTED_VALUE"""),"Шлапак  А. В.")</f>
        <v>Шлапак  А. В.</v>
      </c>
      <c r="MS111" s="19" t="str">
        <f ca="1">IFERROR(__xludf.DUMMYFUNCTION("""COMPUTED_VALUE"""),"За")</f>
        <v>За</v>
      </c>
      <c r="MT111" s="19">
        <f ca="1">IFERROR(__xludf.DUMMYFUNCTION("""COMPUTED_VALUE"""),103)</f>
        <v>103</v>
      </c>
      <c r="MU111" s="19" t="str">
        <f ca="1">IFERROR(__xludf.DUMMYFUNCTION("""COMPUTED_VALUE"""),"Шлапак  А. В.")</f>
        <v>Шлапак  А. В.</v>
      </c>
      <c r="MV111" s="19" t="str">
        <f ca="1">IFERROR(__xludf.DUMMYFUNCTION("""COMPUTED_VALUE"""),"За")</f>
        <v>За</v>
      </c>
      <c r="MW111" s="19">
        <f ca="1">IFERROR(__xludf.DUMMYFUNCTION("""COMPUTED_VALUE"""),103)</f>
        <v>103</v>
      </c>
      <c r="MX111" s="19" t="str">
        <f ca="1">IFERROR(__xludf.DUMMYFUNCTION("""COMPUTED_VALUE"""),"Шлапак  А. В.")</f>
        <v>Шлапак  А. В.</v>
      </c>
      <c r="MY111" s="19" t="str">
        <f ca="1">IFERROR(__xludf.DUMMYFUNCTION("""COMPUTED_VALUE"""),"За")</f>
        <v>За</v>
      </c>
      <c r="MZ111" s="19">
        <f ca="1">IFERROR(__xludf.DUMMYFUNCTION("""COMPUTED_VALUE"""),103)</f>
        <v>103</v>
      </c>
      <c r="NA111" s="19" t="str">
        <f ca="1">IFERROR(__xludf.DUMMYFUNCTION("""COMPUTED_VALUE"""),"Шлапак  А. В.")</f>
        <v>Шлапак  А. В.</v>
      </c>
      <c r="NB111" s="19" t="str">
        <f ca="1">IFERROR(__xludf.DUMMYFUNCTION("""COMPUTED_VALUE"""),"За")</f>
        <v>За</v>
      </c>
      <c r="NC111" s="19">
        <f ca="1">IFERROR(__xludf.DUMMYFUNCTION("""COMPUTED_VALUE"""),103)</f>
        <v>103</v>
      </c>
      <c r="ND111" s="19" t="str">
        <f ca="1">IFERROR(__xludf.DUMMYFUNCTION("""COMPUTED_VALUE"""),"Шлапак  А. В.")</f>
        <v>Шлапак  А. В.</v>
      </c>
      <c r="NE111" s="19" t="str">
        <f ca="1">IFERROR(__xludf.DUMMYFUNCTION("""COMPUTED_VALUE"""),"За")</f>
        <v>За</v>
      </c>
      <c r="NF111" s="19">
        <f ca="1">IFERROR(__xludf.DUMMYFUNCTION("""COMPUTED_VALUE"""),103)</f>
        <v>103</v>
      </c>
      <c r="NG111" s="19" t="str">
        <f ca="1">IFERROR(__xludf.DUMMYFUNCTION("""COMPUTED_VALUE"""),"Шлапак  А. В.")</f>
        <v>Шлапак  А. В.</v>
      </c>
      <c r="NH111" s="19" t="str">
        <f ca="1">IFERROR(__xludf.DUMMYFUNCTION("""COMPUTED_VALUE"""),"За")</f>
        <v>За</v>
      </c>
      <c r="NI111" s="19">
        <f ca="1">IFERROR(__xludf.DUMMYFUNCTION("""COMPUTED_VALUE"""),103)</f>
        <v>103</v>
      </c>
      <c r="NJ111" s="19" t="str">
        <f ca="1">IFERROR(__xludf.DUMMYFUNCTION("""COMPUTED_VALUE"""),"Шлапак  А. В.")</f>
        <v>Шлапак  А. В.</v>
      </c>
      <c r="NK111" s="19" t="str">
        <f ca="1">IFERROR(__xludf.DUMMYFUNCTION("""COMPUTED_VALUE"""),"За")</f>
        <v>За</v>
      </c>
      <c r="NL111" s="19">
        <f ca="1">IFERROR(__xludf.DUMMYFUNCTION("""COMPUTED_VALUE"""),103)</f>
        <v>103</v>
      </c>
      <c r="NM111" s="19" t="str">
        <f ca="1">IFERROR(__xludf.DUMMYFUNCTION("""COMPUTED_VALUE"""),"Шлапак  А. В.")</f>
        <v>Шлапак  А. В.</v>
      </c>
      <c r="NN111" s="19" t="str">
        <f ca="1">IFERROR(__xludf.DUMMYFUNCTION("""COMPUTED_VALUE"""),"За")</f>
        <v>За</v>
      </c>
      <c r="NO111" s="19">
        <f ca="1">IFERROR(__xludf.DUMMYFUNCTION("""COMPUTED_VALUE"""),103)</f>
        <v>103</v>
      </c>
      <c r="NP111" s="19" t="str">
        <f ca="1">IFERROR(__xludf.DUMMYFUNCTION("""COMPUTED_VALUE"""),"Шлапак  А. В.")</f>
        <v>Шлапак  А. В.</v>
      </c>
      <c r="NQ111" s="19" t="str">
        <f ca="1">IFERROR(__xludf.DUMMYFUNCTION("""COMPUTED_VALUE"""),"За")</f>
        <v>За</v>
      </c>
      <c r="NR111" s="19">
        <f ca="1">IFERROR(__xludf.DUMMYFUNCTION("""COMPUTED_VALUE"""),103)</f>
        <v>103</v>
      </c>
      <c r="NS111" s="19" t="str">
        <f ca="1">IFERROR(__xludf.DUMMYFUNCTION("""COMPUTED_VALUE"""),"Шлапак  А. В.")</f>
        <v>Шлапак  А. В.</v>
      </c>
      <c r="NT111" s="19" t="str">
        <f ca="1">IFERROR(__xludf.DUMMYFUNCTION("""COMPUTED_VALUE"""),"Проти")</f>
        <v>Проти</v>
      </c>
      <c r="NU111" s="19">
        <f ca="1">IFERROR(__xludf.DUMMYFUNCTION("""COMPUTED_VALUE"""),103)</f>
        <v>103</v>
      </c>
      <c r="NV111" s="19" t="str">
        <f ca="1">IFERROR(__xludf.DUMMYFUNCTION("""COMPUTED_VALUE"""),"Шлапак  А. В.")</f>
        <v>Шлапак  А. В.</v>
      </c>
      <c r="NW111" s="19" t="str">
        <f ca="1">IFERROR(__xludf.DUMMYFUNCTION("""COMPUTED_VALUE"""),"Утримався")</f>
        <v>Утримався</v>
      </c>
      <c r="NX111" s="19">
        <f ca="1">IFERROR(__xludf.DUMMYFUNCTION("""COMPUTED_VALUE"""),103)</f>
        <v>103</v>
      </c>
      <c r="NY111" s="19" t="str">
        <f ca="1">IFERROR(__xludf.DUMMYFUNCTION("""COMPUTED_VALUE"""),"Шлапак  А. В.")</f>
        <v>Шлапак  А. В.</v>
      </c>
      <c r="NZ111" s="19" t="str">
        <f ca="1">IFERROR(__xludf.DUMMYFUNCTION("""COMPUTED_VALUE"""),"За")</f>
        <v>За</v>
      </c>
      <c r="OA111" s="19">
        <f ca="1">IFERROR(__xludf.DUMMYFUNCTION("""COMPUTED_VALUE"""),103)</f>
        <v>103</v>
      </c>
      <c r="OB111" s="19" t="str">
        <f ca="1">IFERROR(__xludf.DUMMYFUNCTION("""COMPUTED_VALUE"""),"Шлапак  А. В.")</f>
        <v>Шлапак  А. В.</v>
      </c>
      <c r="OC111" s="19" t="str">
        <f ca="1">IFERROR(__xludf.DUMMYFUNCTION("""COMPUTED_VALUE"""),"За")</f>
        <v>За</v>
      </c>
      <c r="OD111" s="19">
        <f ca="1">IFERROR(__xludf.DUMMYFUNCTION("""COMPUTED_VALUE"""),103)</f>
        <v>103</v>
      </c>
      <c r="OE111" s="19" t="str">
        <f ca="1">IFERROR(__xludf.DUMMYFUNCTION("""COMPUTED_VALUE"""),"Шлапак  А. В.")</f>
        <v>Шлапак  А. В.</v>
      </c>
      <c r="OF111" s="19" t="str">
        <f ca="1">IFERROR(__xludf.DUMMYFUNCTION("""COMPUTED_VALUE"""),"За")</f>
        <v>За</v>
      </c>
      <c r="OG111" s="19">
        <f ca="1">IFERROR(__xludf.DUMMYFUNCTION("""COMPUTED_VALUE"""),103)</f>
        <v>103</v>
      </c>
      <c r="OH111" s="19" t="str">
        <f ca="1">IFERROR(__xludf.DUMMYFUNCTION("""COMPUTED_VALUE"""),"Шлапак  А. В.")</f>
        <v>Шлапак  А. В.</v>
      </c>
      <c r="OI111" s="19" t="str">
        <f ca="1">IFERROR(__xludf.DUMMYFUNCTION("""COMPUTED_VALUE"""),"За")</f>
        <v>За</v>
      </c>
      <c r="OJ111" s="19">
        <f ca="1">IFERROR(__xludf.DUMMYFUNCTION("""COMPUTED_VALUE"""),103)</f>
        <v>103</v>
      </c>
      <c r="OK111" s="19" t="str">
        <f ca="1">IFERROR(__xludf.DUMMYFUNCTION("""COMPUTED_VALUE"""),"Шлапак  А. В.")</f>
        <v>Шлапак  А. В.</v>
      </c>
      <c r="OL111" s="19" t="str">
        <f ca="1">IFERROR(__xludf.DUMMYFUNCTION("""COMPUTED_VALUE"""),"За")</f>
        <v>За</v>
      </c>
      <c r="OM111" s="19">
        <f ca="1">IFERROR(__xludf.DUMMYFUNCTION("""COMPUTED_VALUE"""),103)</f>
        <v>103</v>
      </c>
      <c r="ON111" s="19" t="str">
        <f ca="1">IFERROR(__xludf.DUMMYFUNCTION("""COMPUTED_VALUE"""),"Шлапак  А. В.")</f>
        <v>Шлапак  А. В.</v>
      </c>
      <c r="OO111" s="19" t="str">
        <f ca="1">IFERROR(__xludf.DUMMYFUNCTION("""COMPUTED_VALUE"""),"За")</f>
        <v>За</v>
      </c>
      <c r="OP111" s="19">
        <f ca="1">IFERROR(__xludf.DUMMYFUNCTION("""COMPUTED_VALUE"""),103)</f>
        <v>103</v>
      </c>
      <c r="OQ111" s="19" t="str">
        <f ca="1">IFERROR(__xludf.DUMMYFUNCTION("""COMPUTED_VALUE"""),"Шлапак  А. В.")</f>
        <v>Шлапак  А. В.</v>
      </c>
      <c r="OR111" s="19" t="str">
        <f ca="1">IFERROR(__xludf.DUMMYFUNCTION("""COMPUTED_VALUE"""),"За")</f>
        <v>За</v>
      </c>
      <c r="OS111" s="19">
        <f ca="1">IFERROR(__xludf.DUMMYFUNCTION("""COMPUTED_VALUE"""),103)</f>
        <v>103</v>
      </c>
      <c r="OT111" s="19" t="str">
        <f ca="1">IFERROR(__xludf.DUMMYFUNCTION("""COMPUTED_VALUE"""),"Шлапак  А. В.")</f>
        <v>Шлапак  А. В.</v>
      </c>
      <c r="OU111" s="19" t="str">
        <f ca="1">IFERROR(__xludf.DUMMYFUNCTION("""COMPUTED_VALUE"""),"За")</f>
        <v>За</v>
      </c>
      <c r="OV111" s="19">
        <f ca="1">IFERROR(__xludf.DUMMYFUNCTION("""COMPUTED_VALUE"""),103)</f>
        <v>103</v>
      </c>
      <c r="OW111" s="19" t="str">
        <f ca="1">IFERROR(__xludf.DUMMYFUNCTION("""COMPUTED_VALUE"""),"Шлапак  А. В.")</f>
        <v>Шлапак  А. В.</v>
      </c>
      <c r="OX111" s="19" t="str">
        <f ca="1">IFERROR(__xludf.DUMMYFUNCTION("""COMPUTED_VALUE"""),"За")</f>
        <v>За</v>
      </c>
      <c r="OY111" s="19">
        <f ca="1">IFERROR(__xludf.DUMMYFUNCTION("""COMPUTED_VALUE"""),103)</f>
        <v>103</v>
      </c>
      <c r="OZ111" s="19" t="str">
        <f ca="1">IFERROR(__xludf.DUMMYFUNCTION("""COMPUTED_VALUE"""),"Шлапак  А. В.")</f>
        <v>Шлапак  А. В.</v>
      </c>
      <c r="PA111" s="19" t="str">
        <f ca="1">IFERROR(__xludf.DUMMYFUNCTION("""COMPUTED_VALUE"""),"За")</f>
        <v>За</v>
      </c>
      <c r="PB111" s="19">
        <f ca="1">IFERROR(__xludf.DUMMYFUNCTION("""COMPUTED_VALUE"""),103)</f>
        <v>103</v>
      </c>
      <c r="PC111" s="19" t="str">
        <f ca="1">IFERROR(__xludf.DUMMYFUNCTION("""COMPUTED_VALUE"""),"Шлапак  А. В.")</f>
        <v>Шлапак  А. В.</v>
      </c>
      <c r="PD111" s="19" t="str">
        <f ca="1">IFERROR(__xludf.DUMMYFUNCTION("""COMPUTED_VALUE"""),"За")</f>
        <v>За</v>
      </c>
      <c r="PE111" s="19">
        <f ca="1">IFERROR(__xludf.DUMMYFUNCTION("""COMPUTED_VALUE"""),103)</f>
        <v>103</v>
      </c>
      <c r="PF111" s="19" t="str">
        <f ca="1">IFERROR(__xludf.DUMMYFUNCTION("""COMPUTED_VALUE"""),"Шлапак  А. В.")</f>
        <v>Шлапак  А. В.</v>
      </c>
      <c r="PG111" s="19" t="str">
        <f ca="1">IFERROR(__xludf.DUMMYFUNCTION("""COMPUTED_VALUE"""),"За")</f>
        <v>За</v>
      </c>
      <c r="PH111" s="19">
        <f ca="1">IFERROR(__xludf.DUMMYFUNCTION("""COMPUTED_VALUE"""),103)</f>
        <v>103</v>
      </c>
      <c r="PI111" s="19" t="str">
        <f ca="1">IFERROR(__xludf.DUMMYFUNCTION("""COMPUTED_VALUE"""),"Шлапак  А. В.")</f>
        <v>Шлапак  А. В.</v>
      </c>
      <c r="PJ111" s="19" t="str">
        <f ca="1">IFERROR(__xludf.DUMMYFUNCTION("""COMPUTED_VALUE"""),"За")</f>
        <v>За</v>
      </c>
      <c r="PK111" s="19">
        <f ca="1">IFERROR(__xludf.DUMMYFUNCTION("""COMPUTED_VALUE"""),103)</f>
        <v>103</v>
      </c>
      <c r="PL111" s="19" t="str">
        <f ca="1">IFERROR(__xludf.DUMMYFUNCTION("""COMPUTED_VALUE"""),"Шлапак  А. В.")</f>
        <v>Шлапак  А. В.</v>
      </c>
      <c r="PM111" s="19" t="str">
        <f ca="1">IFERROR(__xludf.DUMMYFUNCTION("""COMPUTED_VALUE"""),"Не голосував")</f>
        <v>Не голосував</v>
      </c>
      <c r="PN111" s="19">
        <f ca="1">IFERROR(__xludf.DUMMYFUNCTION("""COMPUTED_VALUE"""),103)</f>
        <v>103</v>
      </c>
      <c r="PO111" s="19" t="str">
        <f ca="1">IFERROR(__xludf.DUMMYFUNCTION("""COMPUTED_VALUE"""),"Шлапак  А. В.")</f>
        <v>Шлапак  А. В.</v>
      </c>
      <c r="PP111" s="19" t="str">
        <f ca="1">IFERROR(__xludf.DUMMYFUNCTION("""COMPUTED_VALUE"""),"За")</f>
        <v>За</v>
      </c>
      <c r="PQ111" s="19">
        <f ca="1">IFERROR(__xludf.DUMMYFUNCTION("""COMPUTED_VALUE"""),103)</f>
        <v>103</v>
      </c>
      <c r="PR111" s="19" t="str">
        <f ca="1">IFERROR(__xludf.DUMMYFUNCTION("""COMPUTED_VALUE"""),"Шлапак  А. В.")</f>
        <v>Шлапак  А. В.</v>
      </c>
      <c r="PS111" s="19" t="str">
        <f ca="1">IFERROR(__xludf.DUMMYFUNCTION("""COMPUTED_VALUE"""),"За")</f>
        <v>За</v>
      </c>
      <c r="PT111" s="19">
        <f ca="1">IFERROR(__xludf.DUMMYFUNCTION("""COMPUTED_VALUE"""),103)</f>
        <v>103</v>
      </c>
      <c r="PU111" s="19" t="str">
        <f ca="1">IFERROR(__xludf.DUMMYFUNCTION("""COMPUTED_VALUE"""),"Шлапак  А. В.")</f>
        <v>Шлапак  А. В.</v>
      </c>
      <c r="PV111" s="19" t="str">
        <f ca="1">IFERROR(__xludf.DUMMYFUNCTION("""COMPUTED_VALUE"""),"За")</f>
        <v>За</v>
      </c>
      <c r="PW111" s="19">
        <f ca="1">IFERROR(__xludf.DUMMYFUNCTION("""COMPUTED_VALUE"""),103)</f>
        <v>103</v>
      </c>
      <c r="PX111" s="19" t="str">
        <f ca="1">IFERROR(__xludf.DUMMYFUNCTION("""COMPUTED_VALUE"""),"Шлапак  А. В.")</f>
        <v>Шлапак  А. В.</v>
      </c>
      <c r="PY111" s="19" t="str">
        <f ca="1">IFERROR(__xludf.DUMMYFUNCTION("""COMPUTED_VALUE"""),"...")</f>
        <v>...</v>
      </c>
      <c r="PZ111" s="19">
        <f ca="1">IFERROR(__xludf.DUMMYFUNCTION("""COMPUTED_VALUE"""),103)</f>
        <v>103</v>
      </c>
      <c r="QA111" s="19" t="str">
        <f ca="1">IFERROR(__xludf.DUMMYFUNCTION("""COMPUTED_VALUE"""),"Шлапак  А. В.")</f>
        <v>Шлапак  А. В.</v>
      </c>
      <c r="QB111" s="19" t="str">
        <f ca="1">IFERROR(__xludf.DUMMYFUNCTION("""COMPUTED_VALUE"""),"...")</f>
        <v>...</v>
      </c>
      <c r="QC111" s="19">
        <f ca="1">IFERROR(__xludf.DUMMYFUNCTION("""COMPUTED_VALUE"""),103)</f>
        <v>103</v>
      </c>
      <c r="QD111" s="19" t="str">
        <f ca="1">IFERROR(__xludf.DUMMYFUNCTION("""COMPUTED_VALUE"""),"Шлапак  А. В.")</f>
        <v>Шлапак  А. В.</v>
      </c>
      <c r="QE111" s="19" t="str">
        <f ca="1">IFERROR(__xludf.DUMMYFUNCTION("""COMPUTED_VALUE"""),"...")</f>
        <v>...</v>
      </c>
      <c r="QF111" s="19">
        <f ca="1">IFERROR(__xludf.DUMMYFUNCTION("""COMPUTED_VALUE"""),103)</f>
        <v>103</v>
      </c>
      <c r="QG111" s="19" t="str">
        <f ca="1">IFERROR(__xludf.DUMMYFUNCTION("""COMPUTED_VALUE"""),"Шлапак  А. В.")</f>
        <v>Шлапак  А. В.</v>
      </c>
      <c r="QH111" s="19" t="str">
        <f ca="1">IFERROR(__xludf.DUMMYFUNCTION("""COMPUTED_VALUE"""),"...")</f>
        <v>...</v>
      </c>
      <c r="QI111" s="19">
        <f ca="1">IFERROR(__xludf.DUMMYFUNCTION("""COMPUTED_VALUE"""),103)</f>
        <v>103</v>
      </c>
      <c r="QJ111" s="19" t="str">
        <f ca="1">IFERROR(__xludf.DUMMYFUNCTION("""COMPUTED_VALUE"""),"Шлапак  А. В.")</f>
        <v>Шлапак  А. В.</v>
      </c>
      <c r="QK111" s="19" t="str">
        <f ca="1">IFERROR(__xludf.DUMMYFUNCTION("""COMPUTED_VALUE"""),"...")</f>
        <v>...</v>
      </c>
    </row>
    <row r="112" spans="1:453" ht="12.75">
      <c r="A112" s="17"/>
      <c r="B112" s="17" t="str">
        <f ca="1">IFERROR(__xludf.DUMMYFUNCTION("""COMPUTED_VALUE"""),"ОП-ЗЖ")</f>
        <v>ОП-ЗЖ</v>
      </c>
      <c r="C112" s="19"/>
      <c r="D112" s="19"/>
      <c r="E112" s="19" t="str">
        <f ca="1">IFERROR(__xludf.DUMMYFUNCTION("""COMPUTED_VALUE"""),"ОП-ЗЖ")</f>
        <v>ОП-ЗЖ</v>
      </c>
      <c r="F112" s="19"/>
      <c r="G112" s="19"/>
      <c r="H112" s="19" t="str">
        <f ca="1">IFERROR(__xludf.DUMMYFUNCTION("""COMPUTED_VALUE"""),"ОП-ЗЖ")</f>
        <v>ОП-ЗЖ</v>
      </c>
      <c r="I112" s="19"/>
      <c r="J112" s="19"/>
      <c r="K112" s="19" t="str">
        <f ca="1">IFERROR(__xludf.DUMMYFUNCTION("""COMPUTED_VALUE"""),"ОП-ЗЖ")</f>
        <v>ОП-ЗЖ</v>
      </c>
      <c r="L112" s="19"/>
      <c r="M112" s="19"/>
      <c r="N112" s="19" t="str">
        <f ca="1">IFERROR(__xludf.DUMMYFUNCTION("""COMPUTED_VALUE"""),"ОП-ЗЖ")</f>
        <v>ОП-ЗЖ</v>
      </c>
      <c r="O112" s="19"/>
      <c r="P112" s="19"/>
      <c r="Q112" s="19" t="str">
        <f ca="1">IFERROR(__xludf.DUMMYFUNCTION("""COMPUTED_VALUE"""),"ОП-ЗЖ")</f>
        <v>ОП-ЗЖ</v>
      </c>
      <c r="R112" s="19"/>
      <c r="S112" s="19"/>
      <c r="T112" s="19" t="str">
        <f ca="1">IFERROR(__xludf.DUMMYFUNCTION("""COMPUTED_VALUE"""),"ОП-ЗЖ")</f>
        <v>ОП-ЗЖ</v>
      </c>
      <c r="U112" s="19"/>
      <c r="V112" s="19"/>
      <c r="W112" s="19" t="str">
        <f ca="1">IFERROR(__xludf.DUMMYFUNCTION("""COMPUTED_VALUE"""),"ОП-ЗЖ")</f>
        <v>ОП-ЗЖ</v>
      </c>
      <c r="X112" s="19"/>
      <c r="Y112" s="19"/>
      <c r="Z112" s="19" t="str">
        <f ca="1">IFERROR(__xludf.DUMMYFUNCTION("""COMPUTED_VALUE"""),"ОП-ЗЖ")</f>
        <v>ОП-ЗЖ</v>
      </c>
      <c r="AA112" s="19"/>
      <c r="AB112" s="19"/>
      <c r="AC112" s="19" t="str">
        <f ca="1">IFERROR(__xludf.DUMMYFUNCTION("""COMPUTED_VALUE"""),"ОП-ЗЖ")</f>
        <v>ОП-ЗЖ</v>
      </c>
      <c r="AD112" s="19"/>
      <c r="AE112" s="19"/>
      <c r="AF112" s="19" t="str">
        <f ca="1">IFERROR(__xludf.DUMMYFUNCTION("""COMPUTED_VALUE"""),"ОП-ЗЖ")</f>
        <v>ОП-ЗЖ</v>
      </c>
      <c r="AG112" s="19"/>
      <c r="AH112" s="19"/>
      <c r="AI112" s="19" t="str">
        <f ca="1">IFERROR(__xludf.DUMMYFUNCTION("""COMPUTED_VALUE"""),"ОП-ЗЖ")</f>
        <v>ОП-ЗЖ</v>
      </c>
      <c r="AJ112" s="19"/>
      <c r="AK112" s="19"/>
      <c r="AL112" s="19" t="str">
        <f ca="1">IFERROR(__xludf.DUMMYFUNCTION("""COMPUTED_VALUE"""),"ОП-ЗЖ")</f>
        <v>ОП-ЗЖ</v>
      </c>
      <c r="AM112" s="19"/>
      <c r="AN112" s="19"/>
      <c r="AO112" s="19" t="str">
        <f ca="1">IFERROR(__xludf.DUMMYFUNCTION("""COMPUTED_VALUE"""),"ОП-ЗЖ")</f>
        <v>ОП-ЗЖ</v>
      </c>
      <c r="AP112" s="19"/>
      <c r="AQ112" s="19"/>
      <c r="AR112" s="19" t="str">
        <f ca="1">IFERROR(__xludf.DUMMYFUNCTION("""COMPUTED_VALUE"""),"ОП-ЗЖ")</f>
        <v>ОП-ЗЖ</v>
      </c>
      <c r="AS112" s="19"/>
      <c r="AT112" s="19"/>
      <c r="AU112" s="19" t="str">
        <f ca="1">IFERROR(__xludf.DUMMYFUNCTION("""COMPUTED_VALUE"""),"ОП-ЗЖ")</f>
        <v>ОП-ЗЖ</v>
      </c>
      <c r="AV112" s="19"/>
      <c r="AW112" s="19"/>
      <c r="AX112" s="19" t="str">
        <f ca="1">IFERROR(__xludf.DUMMYFUNCTION("""COMPUTED_VALUE"""),"ОП-ЗЖ")</f>
        <v>ОП-ЗЖ</v>
      </c>
      <c r="AY112" s="19"/>
      <c r="AZ112" s="19"/>
      <c r="BA112" s="19" t="str">
        <f ca="1">IFERROR(__xludf.DUMMYFUNCTION("""COMPUTED_VALUE"""),"ОП-ЗЖ")</f>
        <v>ОП-ЗЖ</v>
      </c>
      <c r="BB112" s="19"/>
      <c r="BC112" s="19"/>
      <c r="BD112" s="19" t="str">
        <f ca="1">IFERROR(__xludf.DUMMYFUNCTION("""COMPUTED_VALUE"""),"ОП-ЗЖ")</f>
        <v>ОП-ЗЖ</v>
      </c>
      <c r="BE112" s="19"/>
      <c r="BF112" s="19"/>
      <c r="BG112" s="19" t="str">
        <f ca="1">IFERROR(__xludf.DUMMYFUNCTION("""COMPUTED_VALUE"""),"ОП-ЗЖ")</f>
        <v>ОП-ЗЖ</v>
      </c>
      <c r="BH112" s="19"/>
      <c r="BI112" s="19"/>
      <c r="BJ112" s="19" t="str">
        <f ca="1">IFERROR(__xludf.DUMMYFUNCTION("""COMPUTED_VALUE"""),"ОП-ЗЖ")</f>
        <v>ОП-ЗЖ</v>
      </c>
      <c r="BK112" s="19"/>
      <c r="BL112" s="19"/>
      <c r="BM112" s="19" t="str">
        <f ca="1">IFERROR(__xludf.DUMMYFUNCTION("""COMPUTED_VALUE"""),"ОП-ЗЖ")</f>
        <v>ОП-ЗЖ</v>
      </c>
      <c r="BN112" s="19"/>
      <c r="BO112" s="19"/>
      <c r="BP112" s="19" t="str">
        <f ca="1">IFERROR(__xludf.DUMMYFUNCTION("""COMPUTED_VALUE"""),"ОП-ЗЖ")</f>
        <v>ОП-ЗЖ</v>
      </c>
      <c r="BQ112" s="19"/>
      <c r="BR112" s="19"/>
      <c r="BS112" s="19" t="str">
        <f ca="1">IFERROR(__xludf.DUMMYFUNCTION("""COMPUTED_VALUE"""),"ОП-ЗЖ")</f>
        <v>ОП-ЗЖ</v>
      </c>
      <c r="BT112" s="19"/>
      <c r="BU112" s="19"/>
      <c r="BV112" s="19" t="str">
        <f ca="1">IFERROR(__xludf.DUMMYFUNCTION("""COMPUTED_VALUE"""),"ОП-ЗЖ")</f>
        <v>ОП-ЗЖ</v>
      </c>
      <c r="BW112" s="19"/>
      <c r="BX112" s="19"/>
      <c r="BY112" s="19" t="str">
        <f ca="1">IFERROR(__xludf.DUMMYFUNCTION("""COMPUTED_VALUE"""),"ОП-ЗЖ")</f>
        <v>ОП-ЗЖ</v>
      </c>
      <c r="BZ112" s="19"/>
      <c r="CA112" s="19"/>
      <c r="CB112" s="19" t="str">
        <f ca="1">IFERROR(__xludf.DUMMYFUNCTION("""COMPUTED_VALUE"""),"ОП-ЗЖ")</f>
        <v>ОП-ЗЖ</v>
      </c>
      <c r="CC112" s="19"/>
      <c r="CD112" s="19"/>
      <c r="CE112" s="19" t="str">
        <f ca="1">IFERROR(__xludf.DUMMYFUNCTION("""COMPUTED_VALUE"""),"ОП-ЗЖ")</f>
        <v>ОП-ЗЖ</v>
      </c>
      <c r="CF112" s="19"/>
      <c r="CG112" s="19"/>
      <c r="CH112" s="19" t="str">
        <f ca="1">IFERROR(__xludf.DUMMYFUNCTION("""COMPUTED_VALUE"""),"ОП-ЗЖ")</f>
        <v>ОП-ЗЖ</v>
      </c>
      <c r="CI112" s="19"/>
      <c r="CJ112" s="19"/>
      <c r="CK112" s="19" t="str">
        <f ca="1">IFERROR(__xludf.DUMMYFUNCTION("""COMPUTED_VALUE"""),"ОП-ЗЖ")</f>
        <v>ОП-ЗЖ</v>
      </c>
      <c r="CL112" s="19"/>
      <c r="CM112" s="19"/>
      <c r="CN112" s="19" t="str">
        <f ca="1">IFERROR(__xludf.DUMMYFUNCTION("""COMPUTED_VALUE"""),"ОП-ЗЖ")</f>
        <v>ОП-ЗЖ</v>
      </c>
      <c r="CO112" s="19"/>
      <c r="CP112" s="19"/>
      <c r="CQ112" s="19" t="str">
        <f ca="1">IFERROR(__xludf.DUMMYFUNCTION("""COMPUTED_VALUE"""),"ОП-ЗЖ")</f>
        <v>ОП-ЗЖ</v>
      </c>
      <c r="CR112" s="19"/>
      <c r="CS112" s="19"/>
      <c r="CT112" s="19" t="str">
        <f ca="1">IFERROR(__xludf.DUMMYFUNCTION("""COMPUTED_VALUE"""),"ОП-ЗЖ")</f>
        <v>ОП-ЗЖ</v>
      </c>
      <c r="CU112" s="19"/>
      <c r="CV112" s="19"/>
      <c r="CW112" s="19" t="str">
        <f ca="1">IFERROR(__xludf.DUMMYFUNCTION("""COMPUTED_VALUE"""),"ОП-ЗЖ")</f>
        <v>ОП-ЗЖ</v>
      </c>
      <c r="CX112" s="19"/>
      <c r="CY112" s="19"/>
      <c r="CZ112" s="19" t="str">
        <f ca="1">IFERROR(__xludf.DUMMYFUNCTION("""COMPUTED_VALUE"""),"ОП-ЗЖ")</f>
        <v>ОП-ЗЖ</v>
      </c>
      <c r="DA112" s="19"/>
      <c r="DB112" s="19"/>
      <c r="DC112" s="19" t="str">
        <f ca="1">IFERROR(__xludf.DUMMYFUNCTION("""COMPUTED_VALUE"""),"ОП-ЗЖ")</f>
        <v>ОП-ЗЖ</v>
      </c>
      <c r="DD112" s="19"/>
      <c r="DE112" s="19"/>
      <c r="DF112" s="19" t="str">
        <f ca="1">IFERROR(__xludf.DUMMYFUNCTION("""COMPUTED_VALUE"""),"ОП-ЗЖ")</f>
        <v>ОП-ЗЖ</v>
      </c>
      <c r="DG112" s="19"/>
      <c r="DH112" s="19"/>
      <c r="DI112" s="19" t="str">
        <f ca="1">IFERROR(__xludf.DUMMYFUNCTION("""COMPUTED_VALUE"""),"ОП-ЗЖ")</f>
        <v>ОП-ЗЖ</v>
      </c>
      <c r="DJ112" s="19"/>
      <c r="DK112" s="19"/>
      <c r="DL112" s="19" t="str">
        <f ca="1">IFERROR(__xludf.DUMMYFUNCTION("""COMPUTED_VALUE"""),"ОП-ЗЖ")</f>
        <v>ОП-ЗЖ</v>
      </c>
      <c r="DM112" s="19"/>
      <c r="DN112" s="19"/>
      <c r="DO112" s="19" t="str">
        <f ca="1">IFERROR(__xludf.DUMMYFUNCTION("""COMPUTED_VALUE"""),"ОП-ЗЖ")</f>
        <v>ОП-ЗЖ</v>
      </c>
      <c r="DP112" s="19"/>
      <c r="DQ112" s="19"/>
      <c r="DR112" s="19" t="str">
        <f ca="1">IFERROR(__xludf.DUMMYFUNCTION("""COMPUTED_VALUE"""),"ОП-ЗЖ")</f>
        <v>ОП-ЗЖ</v>
      </c>
      <c r="DS112" s="19"/>
      <c r="DT112" s="19"/>
      <c r="DU112" s="19" t="str">
        <f ca="1">IFERROR(__xludf.DUMMYFUNCTION("""COMPUTED_VALUE"""),"ОП-ЗЖ")</f>
        <v>ОП-ЗЖ</v>
      </c>
      <c r="DV112" s="19"/>
      <c r="DW112" s="19"/>
      <c r="DX112" s="19" t="str">
        <f ca="1">IFERROR(__xludf.DUMMYFUNCTION("""COMPUTED_VALUE"""),"ОП-ЗЖ")</f>
        <v>ОП-ЗЖ</v>
      </c>
      <c r="DY112" s="19"/>
      <c r="DZ112" s="19"/>
      <c r="EA112" s="19" t="str">
        <f ca="1">IFERROR(__xludf.DUMMYFUNCTION("""COMPUTED_VALUE"""),"ОП-ЗЖ")</f>
        <v>ОП-ЗЖ</v>
      </c>
      <c r="EB112" s="19"/>
      <c r="EC112" s="19"/>
      <c r="ED112" s="19" t="str">
        <f ca="1">IFERROR(__xludf.DUMMYFUNCTION("""COMPUTED_VALUE"""),"ОП-ЗЖ")</f>
        <v>ОП-ЗЖ</v>
      </c>
      <c r="EE112" s="19"/>
      <c r="EF112" s="19"/>
      <c r="EG112" s="19" t="str">
        <f ca="1">IFERROR(__xludf.DUMMYFUNCTION("""COMPUTED_VALUE"""),"ОП-ЗЖ")</f>
        <v>ОП-ЗЖ</v>
      </c>
      <c r="EH112" s="19"/>
      <c r="EI112" s="19"/>
      <c r="EJ112" s="19" t="str">
        <f ca="1">IFERROR(__xludf.DUMMYFUNCTION("""COMPUTED_VALUE"""),"ОП-ЗЖ")</f>
        <v>ОП-ЗЖ</v>
      </c>
      <c r="EK112" s="19"/>
      <c r="EL112" s="19"/>
      <c r="EM112" s="19" t="str">
        <f ca="1">IFERROR(__xludf.DUMMYFUNCTION("""COMPUTED_VALUE"""),"ОП-ЗЖ")</f>
        <v>ОП-ЗЖ</v>
      </c>
      <c r="EN112" s="19"/>
      <c r="EO112" s="19"/>
      <c r="EP112" s="19" t="str">
        <f ca="1">IFERROR(__xludf.DUMMYFUNCTION("""COMPUTED_VALUE"""),"ОП-ЗЖ")</f>
        <v>ОП-ЗЖ</v>
      </c>
      <c r="EQ112" s="19"/>
      <c r="ER112" s="19"/>
      <c r="ES112" s="19" t="str">
        <f ca="1">IFERROR(__xludf.DUMMYFUNCTION("""COMPUTED_VALUE"""),"ОП-ЗЖ")</f>
        <v>ОП-ЗЖ</v>
      </c>
      <c r="ET112" s="19"/>
      <c r="EU112" s="19"/>
      <c r="EV112" s="19" t="str">
        <f ca="1">IFERROR(__xludf.DUMMYFUNCTION("""COMPUTED_VALUE"""),"ОП-ЗЖ")</f>
        <v>ОП-ЗЖ</v>
      </c>
      <c r="EW112" s="19"/>
      <c r="EX112" s="19"/>
      <c r="EY112" s="19" t="str">
        <f ca="1">IFERROR(__xludf.DUMMYFUNCTION("""COMPUTED_VALUE"""),"ОП-ЗЖ")</f>
        <v>ОП-ЗЖ</v>
      </c>
      <c r="EZ112" s="19"/>
      <c r="FA112" s="19"/>
      <c r="FB112" s="19" t="str">
        <f ca="1">IFERROR(__xludf.DUMMYFUNCTION("""COMPUTED_VALUE"""),"ОП-ЗЖ")</f>
        <v>ОП-ЗЖ</v>
      </c>
      <c r="FC112" s="19"/>
      <c r="FD112" s="19"/>
      <c r="FE112" s="19" t="str">
        <f ca="1">IFERROR(__xludf.DUMMYFUNCTION("""COMPUTED_VALUE"""),"ОП-ЗЖ")</f>
        <v>ОП-ЗЖ</v>
      </c>
      <c r="FF112" s="19"/>
      <c r="FG112" s="19"/>
      <c r="FH112" s="19" t="str">
        <f ca="1">IFERROR(__xludf.DUMMYFUNCTION("""COMPUTED_VALUE"""),"ОП-ЗЖ")</f>
        <v>ОП-ЗЖ</v>
      </c>
      <c r="FI112" s="19"/>
      <c r="FJ112" s="19"/>
      <c r="FK112" s="19" t="str">
        <f ca="1">IFERROR(__xludf.DUMMYFUNCTION("""COMPUTED_VALUE"""),"ОП-ЗЖ")</f>
        <v>ОП-ЗЖ</v>
      </c>
      <c r="FL112" s="19"/>
      <c r="FM112" s="19"/>
      <c r="FN112" s="19" t="str">
        <f ca="1">IFERROR(__xludf.DUMMYFUNCTION("""COMPUTED_VALUE"""),"ОП-ЗЖ")</f>
        <v>ОП-ЗЖ</v>
      </c>
      <c r="FO112" s="19"/>
      <c r="FP112" s="19"/>
      <c r="FQ112" s="19" t="str">
        <f ca="1">IFERROR(__xludf.DUMMYFUNCTION("""COMPUTED_VALUE"""),"ОП-ЗЖ")</f>
        <v>ОП-ЗЖ</v>
      </c>
      <c r="FR112" s="19"/>
      <c r="FS112" s="19"/>
      <c r="FT112" s="19" t="str">
        <f ca="1">IFERROR(__xludf.DUMMYFUNCTION("""COMPUTED_VALUE"""),"ОП-ЗЖ")</f>
        <v>ОП-ЗЖ</v>
      </c>
      <c r="FU112" s="19"/>
      <c r="FV112" s="19"/>
      <c r="FW112" s="19" t="str">
        <f ca="1">IFERROR(__xludf.DUMMYFUNCTION("""COMPUTED_VALUE"""),"ОП-ЗЖ")</f>
        <v>ОП-ЗЖ</v>
      </c>
      <c r="FX112" s="19"/>
      <c r="FY112" s="19"/>
      <c r="FZ112" s="19" t="str">
        <f ca="1">IFERROR(__xludf.DUMMYFUNCTION("""COMPUTED_VALUE"""),"ОП-ЗЖ")</f>
        <v>ОП-ЗЖ</v>
      </c>
      <c r="GA112" s="19"/>
      <c r="GB112" s="19"/>
      <c r="GC112" s="19" t="str">
        <f ca="1">IFERROR(__xludf.DUMMYFUNCTION("""COMPUTED_VALUE"""),"ОП-ЗЖ")</f>
        <v>ОП-ЗЖ</v>
      </c>
      <c r="GD112" s="19"/>
      <c r="GE112" s="19"/>
      <c r="GF112" s="19" t="str">
        <f ca="1">IFERROR(__xludf.DUMMYFUNCTION("""COMPUTED_VALUE"""),"ОП-ЗЖ")</f>
        <v>ОП-ЗЖ</v>
      </c>
      <c r="GG112" s="19"/>
      <c r="GH112" s="19"/>
      <c r="GI112" s="19" t="str">
        <f ca="1">IFERROR(__xludf.DUMMYFUNCTION("""COMPUTED_VALUE"""),"ОП-ЗЖ")</f>
        <v>ОП-ЗЖ</v>
      </c>
      <c r="GJ112" s="19"/>
      <c r="GK112" s="19"/>
      <c r="GL112" s="19" t="str">
        <f ca="1">IFERROR(__xludf.DUMMYFUNCTION("""COMPUTED_VALUE"""),"ОП-ЗЖ")</f>
        <v>ОП-ЗЖ</v>
      </c>
      <c r="GM112" s="19"/>
      <c r="GN112" s="19"/>
      <c r="GO112" s="19" t="str">
        <f ca="1">IFERROR(__xludf.DUMMYFUNCTION("""COMPUTED_VALUE"""),"ОП-ЗЖ")</f>
        <v>ОП-ЗЖ</v>
      </c>
      <c r="GP112" s="19"/>
      <c r="GQ112" s="19"/>
      <c r="GR112" s="19" t="str">
        <f ca="1">IFERROR(__xludf.DUMMYFUNCTION("""COMPUTED_VALUE"""),"ОП-ЗЖ")</f>
        <v>ОП-ЗЖ</v>
      </c>
      <c r="GS112" s="19"/>
      <c r="GT112" s="19"/>
      <c r="GU112" s="19" t="str">
        <f ca="1">IFERROR(__xludf.DUMMYFUNCTION("""COMPUTED_VALUE"""),"ОП-ЗЖ")</f>
        <v>ОП-ЗЖ</v>
      </c>
      <c r="GV112" s="19"/>
      <c r="GW112" s="19"/>
      <c r="GX112" s="19" t="str">
        <f ca="1">IFERROR(__xludf.DUMMYFUNCTION("""COMPUTED_VALUE"""),"ОП-ЗЖ")</f>
        <v>ОП-ЗЖ</v>
      </c>
      <c r="GY112" s="19"/>
      <c r="GZ112" s="19"/>
      <c r="HA112" s="19" t="str">
        <f ca="1">IFERROR(__xludf.DUMMYFUNCTION("""COMPUTED_VALUE"""),"ОП-ЗЖ")</f>
        <v>ОП-ЗЖ</v>
      </c>
      <c r="HB112" s="19"/>
      <c r="HC112" s="19"/>
      <c r="HD112" s="19" t="str">
        <f ca="1">IFERROR(__xludf.DUMMYFUNCTION("""COMPUTED_VALUE"""),"ОП-ЗЖ")</f>
        <v>ОП-ЗЖ</v>
      </c>
      <c r="HE112" s="19"/>
      <c r="HF112" s="19"/>
      <c r="HG112" s="19" t="str">
        <f ca="1">IFERROR(__xludf.DUMMYFUNCTION("""COMPUTED_VALUE"""),"ОП-ЗЖ")</f>
        <v>ОП-ЗЖ</v>
      </c>
      <c r="HH112" s="19"/>
      <c r="HI112" s="19"/>
      <c r="HJ112" s="19" t="str">
        <f ca="1">IFERROR(__xludf.DUMMYFUNCTION("""COMPUTED_VALUE"""),"ОП-ЗЖ")</f>
        <v>ОП-ЗЖ</v>
      </c>
      <c r="HK112" s="19"/>
      <c r="HL112" s="19"/>
      <c r="HM112" s="19" t="str">
        <f ca="1">IFERROR(__xludf.DUMMYFUNCTION("""COMPUTED_VALUE"""),"ОП-ЗЖ")</f>
        <v>ОП-ЗЖ</v>
      </c>
      <c r="HN112" s="19"/>
      <c r="HO112" s="19"/>
      <c r="HP112" s="19" t="str">
        <f ca="1">IFERROR(__xludf.DUMMYFUNCTION("""COMPUTED_VALUE"""),"ОП-ЗЖ")</f>
        <v>ОП-ЗЖ</v>
      </c>
      <c r="HQ112" s="19"/>
      <c r="HR112" s="19"/>
      <c r="HS112" s="19" t="str">
        <f ca="1">IFERROR(__xludf.DUMMYFUNCTION("""COMPUTED_VALUE"""),"ОП-ЗЖ")</f>
        <v>ОП-ЗЖ</v>
      </c>
      <c r="HT112" s="19"/>
      <c r="HU112" s="19"/>
      <c r="HV112" s="19" t="str">
        <f ca="1">IFERROR(__xludf.DUMMYFUNCTION("""COMPUTED_VALUE"""),"ОП-ЗЖ")</f>
        <v>ОП-ЗЖ</v>
      </c>
      <c r="HW112" s="19"/>
      <c r="HX112" s="19"/>
      <c r="HY112" s="19" t="str">
        <f ca="1">IFERROR(__xludf.DUMMYFUNCTION("""COMPUTED_VALUE"""),"ОП-ЗЖ")</f>
        <v>ОП-ЗЖ</v>
      </c>
      <c r="HZ112" s="19"/>
      <c r="IA112" s="19"/>
      <c r="IB112" s="19" t="str">
        <f ca="1">IFERROR(__xludf.DUMMYFUNCTION("""COMPUTED_VALUE"""),"ОП-ЗЖ")</f>
        <v>ОП-ЗЖ</v>
      </c>
      <c r="IC112" s="19"/>
      <c r="ID112" s="19"/>
      <c r="IE112" s="19" t="str">
        <f ca="1">IFERROR(__xludf.DUMMYFUNCTION("""COMPUTED_VALUE"""),"ОП-ЗЖ")</f>
        <v>ОП-ЗЖ</v>
      </c>
      <c r="IF112" s="19"/>
      <c r="IG112" s="19"/>
      <c r="IH112" s="19" t="str">
        <f ca="1">IFERROR(__xludf.DUMMYFUNCTION("""COMPUTED_VALUE"""),"ОП-ЗЖ")</f>
        <v>ОП-ЗЖ</v>
      </c>
      <c r="II112" s="19"/>
      <c r="IJ112" s="19"/>
      <c r="IK112" s="19" t="str">
        <f ca="1">IFERROR(__xludf.DUMMYFUNCTION("""COMPUTED_VALUE"""),"ОП-ЗЖ")</f>
        <v>ОП-ЗЖ</v>
      </c>
      <c r="IL112" s="19"/>
      <c r="IM112" s="19"/>
      <c r="IN112" s="19" t="str">
        <f ca="1">IFERROR(__xludf.DUMMYFUNCTION("""COMPUTED_VALUE"""),"ОП-ЗЖ")</f>
        <v>ОП-ЗЖ</v>
      </c>
      <c r="IO112" s="19"/>
      <c r="IP112" s="19"/>
      <c r="IQ112" s="19" t="str">
        <f ca="1">IFERROR(__xludf.DUMMYFUNCTION("""COMPUTED_VALUE"""),"ОП-ЗЖ")</f>
        <v>ОП-ЗЖ</v>
      </c>
      <c r="IR112" s="19"/>
      <c r="IS112" s="19"/>
      <c r="IT112" s="19" t="str">
        <f ca="1">IFERROR(__xludf.DUMMYFUNCTION("""COMPUTED_VALUE"""),"ОП-ЗЖ")</f>
        <v>ОП-ЗЖ</v>
      </c>
      <c r="IU112" s="19"/>
      <c r="IV112" s="19"/>
      <c r="IW112" s="19" t="str">
        <f ca="1">IFERROR(__xludf.DUMMYFUNCTION("""COMPUTED_VALUE"""),"ОП-ЗЖ")</f>
        <v>ОП-ЗЖ</v>
      </c>
      <c r="IX112" s="19"/>
      <c r="IY112" s="19"/>
      <c r="IZ112" s="19" t="str">
        <f ca="1">IFERROR(__xludf.DUMMYFUNCTION("""COMPUTED_VALUE"""),"ОП-ЗЖ")</f>
        <v>ОП-ЗЖ</v>
      </c>
      <c r="JA112" s="19"/>
      <c r="JB112" s="19"/>
      <c r="JC112" s="19" t="str">
        <f ca="1">IFERROR(__xludf.DUMMYFUNCTION("""COMPUTED_VALUE"""),"ОП-ЗЖ")</f>
        <v>ОП-ЗЖ</v>
      </c>
      <c r="JD112" s="19"/>
      <c r="JE112" s="19"/>
      <c r="JF112" s="19" t="str">
        <f ca="1">IFERROR(__xludf.DUMMYFUNCTION("""COMPUTED_VALUE"""),"ОП-ЗЖ")</f>
        <v>ОП-ЗЖ</v>
      </c>
      <c r="JG112" s="19"/>
      <c r="JH112" s="19"/>
      <c r="JI112" s="19" t="str">
        <f ca="1">IFERROR(__xludf.DUMMYFUNCTION("""COMPUTED_VALUE"""),"ОП-ЗЖ")</f>
        <v>ОП-ЗЖ</v>
      </c>
      <c r="JJ112" s="19"/>
      <c r="JK112" s="19"/>
      <c r="JL112" s="19" t="str">
        <f ca="1">IFERROR(__xludf.DUMMYFUNCTION("""COMPUTED_VALUE"""),"ОП-ЗЖ")</f>
        <v>ОП-ЗЖ</v>
      </c>
      <c r="JM112" s="19"/>
      <c r="JN112" s="19"/>
      <c r="JO112" s="19" t="str">
        <f ca="1">IFERROR(__xludf.DUMMYFUNCTION("""COMPUTED_VALUE"""),"ОП-ЗЖ")</f>
        <v>ОП-ЗЖ</v>
      </c>
      <c r="JP112" s="19"/>
      <c r="JQ112" s="19"/>
      <c r="JR112" s="19" t="str">
        <f ca="1">IFERROR(__xludf.DUMMYFUNCTION("""COMPUTED_VALUE"""),"ОП-ЗЖ")</f>
        <v>ОП-ЗЖ</v>
      </c>
      <c r="JS112" s="19"/>
      <c r="JT112" s="19"/>
      <c r="JU112" s="19" t="str">
        <f ca="1">IFERROR(__xludf.DUMMYFUNCTION("""COMPUTED_VALUE"""),"ОП-ЗЖ")</f>
        <v>ОП-ЗЖ</v>
      </c>
      <c r="JV112" s="19"/>
      <c r="JW112" s="19"/>
      <c r="JX112" s="19" t="str">
        <f ca="1">IFERROR(__xludf.DUMMYFUNCTION("""COMPUTED_VALUE"""),"ОП-ЗЖ")</f>
        <v>ОП-ЗЖ</v>
      </c>
      <c r="JY112" s="19"/>
      <c r="JZ112" s="19"/>
      <c r="KA112" s="19" t="str">
        <f ca="1">IFERROR(__xludf.DUMMYFUNCTION("""COMPUTED_VALUE"""),"ОП-ЗЖ")</f>
        <v>ОП-ЗЖ</v>
      </c>
      <c r="KB112" s="19"/>
      <c r="KC112" s="19"/>
      <c r="KD112" s="19" t="str">
        <f ca="1">IFERROR(__xludf.DUMMYFUNCTION("""COMPUTED_VALUE"""),"ОП-ЗЖ")</f>
        <v>ОП-ЗЖ</v>
      </c>
      <c r="KE112" s="19"/>
      <c r="KF112" s="19"/>
      <c r="KG112" s="19" t="str">
        <f ca="1">IFERROR(__xludf.DUMMYFUNCTION("""COMPUTED_VALUE"""),"ОП-ЗЖ")</f>
        <v>ОП-ЗЖ</v>
      </c>
      <c r="KH112" s="19"/>
      <c r="KI112" s="19"/>
      <c r="KJ112" s="19" t="str">
        <f ca="1">IFERROR(__xludf.DUMMYFUNCTION("""COMPUTED_VALUE"""),"ОП-ЗЖ")</f>
        <v>ОП-ЗЖ</v>
      </c>
      <c r="KK112" s="19"/>
      <c r="KL112" s="19"/>
      <c r="KM112" s="19" t="str">
        <f ca="1">IFERROR(__xludf.DUMMYFUNCTION("""COMPUTED_VALUE"""),"ОП-ЗЖ")</f>
        <v>ОП-ЗЖ</v>
      </c>
      <c r="KN112" s="19"/>
      <c r="KO112" s="19"/>
      <c r="KP112" s="19" t="str">
        <f ca="1">IFERROR(__xludf.DUMMYFUNCTION("""COMPUTED_VALUE"""),"ОП-ЗЖ")</f>
        <v>ОП-ЗЖ</v>
      </c>
      <c r="KQ112" s="19"/>
      <c r="KR112" s="19"/>
      <c r="KS112" s="19" t="str">
        <f ca="1">IFERROR(__xludf.DUMMYFUNCTION("""COMPUTED_VALUE"""),"ОП-ЗЖ")</f>
        <v>ОП-ЗЖ</v>
      </c>
      <c r="KT112" s="19"/>
      <c r="KU112" s="19"/>
      <c r="KV112" s="19" t="str">
        <f ca="1">IFERROR(__xludf.DUMMYFUNCTION("""COMPUTED_VALUE"""),"ОП-ЗЖ")</f>
        <v>ОП-ЗЖ</v>
      </c>
      <c r="KW112" s="19"/>
      <c r="KX112" s="19"/>
      <c r="KY112" s="19" t="str">
        <f ca="1">IFERROR(__xludf.DUMMYFUNCTION("""COMPUTED_VALUE"""),"ОП-ЗЖ")</f>
        <v>ОП-ЗЖ</v>
      </c>
      <c r="KZ112" s="19"/>
      <c r="LA112" s="19"/>
      <c r="LB112" s="19" t="str">
        <f ca="1">IFERROR(__xludf.DUMMYFUNCTION("""COMPUTED_VALUE"""),"ОП-ЗЖ")</f>
        <v>ОП-ЗЖ</v>
      </c>
      <c r="LC112" s="19"/>
      <c r="LD112" s="19"/>
      <c r="LE112" s="19" t="str">
        <f ca="1">IFERROR(__xludf.DUMMYFUNCTION("""COMPUTED_VALUE"""),"ОП-ЗЖ")</f>
        <v>ОП-ЗЖ</v>
      </c>
      <c r="LF112" s="19"/>
      <c r="LG112" s="19"/>
      <c r="LH112" s="19" t="str">
        <f ca="1">IFERROR(__xludf.DUMMYFUNCTION("""COMPUTED_VALUE"""),"ОП-ЗЖ")</f>
        <v>ОП-ЗЖ</v>
      </c>
      <c r="LI112" s="19"/>
      <c r="LJ112" s="19"/>
      <c r="LK112" s="19" t="str">
        <f ca="1">IFERROR(__xludf.DUMMYFUNCTION("""COMPUTED_VALUE"""),"ОП-ЗЖ")</f>
        <v>ОП-ЗЖ</v>
      </c>
      <c r="LL112" s="19"/>
      <c r="LM112" s="19"/>
      <c r="LN112" s="19" t="str">
        <f ca="1">IFERROR(__xludf.DUMMYFUNCTION("""COMPUTED_VALUE"""),"ОП-ЗЖ")</f>
        <v>ОП-ЗЖ</v>
      </c>
      <c r="LO112" s="19"/>
      <c r="LP112" s="19"/>
      <c r="LQ112" s="19" t="str">
        <f ca="1">IFERROR(__xludf.DUMMYFUNCTION("""COMPUTED_VALUE"""),"ОП-ЗЖ")</f>
        <v>ОП-ЗЖ</v>
      </c>
      <c r="LR112" s="19"/>
      <c r="LS112" s="19"/>
      <c r="LT112" s="19" t="str">
        <f ca="1">IFERROR(__xludf.DUMMYFUNCTION("""COMPUTED_VALUE"""),"ОП-ЗЖ")</f>
        <v>ОП-ЗЖ</v>
      </c>
      <c r="LU112" s="19"/>
      <c r="LV112" s="19"/>
      <c r="LW112" s="19" t="str">
        <f ca="1">IFERROR(__xludf.DUMMYFUNCTION("""COMPUTED_VALUE"""),"ОП-ЗЖ")</f>
        <v>ОП-ЗЖ</v>
      </c>
      <c r="LX112" s="19"/>
      <c r="LY112" s="19"/>
      <c r="LZ112" s="19" t="str">
        <f ca="1">IFERROR(__xludf.DUMMYFUNCTION("""COMPUTED_VALUE"""),"ОП-ЗЖ")</f>
        <v>ОП-ЗЖ</v>
      </c>
      <c r="MA112" s="19"/>
      <c r="MB112" s="19"/>
      <c r="MC112" s="19" t="str">
        <f ca="1">IFERROR(__xludf.DUMMYFUNCTION("""COMPUTED_VALUE"""),"ОП-ЗЖ")</f>
        <v>ОП-ЗЖ</v>
      </c>
      <c r="MD112" s="19"/>
      <c r="ME112" s="19"/>
      <c r="MF112" s="19" t="str">
        <f ca="1">IFERROR(__xludf.DUMMYFUNCTION("""COMPUTED_VALUE"""),"ОП-ЗЖ")</f>
        <v>ОП-ЗЖ</v>
      </c>
      <c r="MG112" s="19"/>
      <c r="MH112" s="19"/>
      <c r="MI112" s="19" t="str">
        <f ca="1">IFERROR(__xludf.DUMMYFUNCTION("""COMPUTED_VALUE"""),"ОП-ЗЖ")</f>
        <v>ОП-ЗЖ</v>
      </c>
      <c r="MJ112" s="19"/>
      <c r="MK112" s="19"/>
      <c r="ML112" s="19" t="str">
        <f ca="1">IFERROR(__xludf.DUMMYFUNCTION("""COMPUTED_VALUE"""),"ОП-ЗЖ")</f>
        <v>ОП-ЗЖ</v>
      </c>
      <c r="MM112" s="19"/>
      <c r="MN112" s="19"/>
      <c r="MO112" s="19" t="str">
        <f ca="1">IFERROR(__xludf.DUMMYFUNCTION("""COMPUTED_VALUE"""),"ОП-ЗЖ")</f>
        <v>ОП-ЗЖ</v>
      </c>
      <c r="MP112" s="19"/>
      <c r="MQ112" s="19"/>
      <c r="MR112" s="19" t="str">
        <f ca="1">IFERROR(__xludf.DUMMYFUNCTION("""COMPUTED_VALUE"""),"ОП-ЗЖ")</f>
        <v>ОП-ЗЖ</v>
      </c>
      <c r="MS112" s="19"/>
      <c r="MT112" s="19"/>
      <c r="MU112" s="19" t="str">
        <f ca="1">IFERROR(__xludf.DUMMYFUNCTION("""COMPUTED_VALUE"""),"ОП-ЗЖ")</f>
        <v>ОП-ЗЖ</v>
      </c>
      <c r="MV112" s="19"/>
      <c r="MW112" s="19"/>
      <c r="MX112" s="19" t="str">
        <f ca="1">IFERROR(__xludf.DUMMYFUNCTION("""COMPUTED_VALUE"""),"ОП-ЗЖ")</f>
        <v>ОП-ЗЖ</v>
      </c>
      <c r="MY112" s="19"/>
      <c r="MZ112" s="19"/>
      <c r="NA112" s="19" t="str">
        <f ca="1">IFERROR(__xludf.DUMMYFUNCTION("""COMPUTED_VALUE"""),"ОП-ЗЖ")</f>
        <v>ОП-ЗЖ</v>
      </c>
      <c r="NB112" s="19"/>
      <c r="NC112" s="19"/>
      <c r="ND112" s="19" t="str">
        <f ca="1">IFERROR(__xludf.DUMMYFUNCTION("""COMPUTED_VALUE"""),"ОП-ЗЖ")</f>
        <v>ОП-ЗЖ</v>
      </c>
      <c r="NE112" s="19"/>
      <c r="NF112" s="19"/>
      <c r="NG112" s="19" t="str">
        <f ca="1">IFERROR(__xludf.DUMMYFUNCTION("""COMPUTED_VALUE"""),"ОП-ЗЖ")</f>
        <v>ОП-ЗЖ</v>
      </c>
      <c r="NH112" s="19"/>
      <c r="NI112" s="19"/>
      <c r="NJ112" s="19" t="str">
        <f ca="1">IFERROR(__xludf.DUMMYFUNCTION("""COMPUTED_VALUE"""),"ОП-ЗЖ")</f>
        <v>ОП-ЗЖ</v>
      </c>
      <c r="NK112" s="19"/>
      <c r="NL112" s="19"/>
      <c r="NM112" s="19" t="str">
        <f ca="1">IFERROR(__xludf.DUMMYFUNCTION("""COMPUTED_VALUE"""),"ОП-ЗЖ")</f>
        <v>ОП-ЗЖ</v>
      </c>
      <c r="NN112" s="19"/>
      <c r="NO112" s="19"/>
      <c r="NP112" s="19" t="str">
        <f ca="1">IFERROR(__xludf.DUMMYFUNCTION("""COMPUTED_VALUE"""),"ОП-ЗЖ")</f>
        <v>ОП-ЗЖ</v>
      </c>
      <c r="NQ112" s="19"/>
      <c r="NR112" s="19"/>
      <c r="NS112" s="19" t="str">
        <f ca="1">IFERROR(__xludf.DUMMYFUNCTION("""COMPUTED_VALUE"""),"ОП-ЗЖ")</f>
        <v>ОП-ЗЖ</v>
      </c>
      <c r="NT112" s="19"/>
      <c r="NU112" s="19"/>
      <c r="NV112" s="19" t="str">
        <f ca="1">IFERROR(__xludf.DUMMYFUNCTION("""COMPUTED_VALUE"""),"ОП-ЗЖ")</f>
        <v>ОП-ЗЖ</v>
      </c>
      <c r="NW112" s="19"/>
      <c r="NX112" s="19"/>
      <c r="NY112" s="19" t="str">
        <f ca="1">IFERROR(__xludf.DUMMYFUNCTION("""COMPUTED_VALUE"""),"ОП-ЗЖ")</f>
        <v>ОП-ЗЖ</v>
      </c>
      <c r="NZ112" s="19"/>
      <c r="OA112" s="19"/>
      <c r="OB112" s="19" t="str">
        <f ca="1">IFERROR(__xludf.DUMMYFUNCTION("""COMPUTED_VALUE"""),"ОП-ЗЖ")</f>
        <v>ОП-ЗЖ</v>
      </c>
      <c r="OC112" s="19"/>
      <c r="OD112" s="19"/>
      <c r="OE112" s="19" t="str">
        <f ca="1">IFERROR(__xludf.DUMMYFUNCTION("""COMPUTED_VALUE"""),"ОП-ЗЖ")</f>
        <v>ОП-ЗЖ</v>
      </c>
      <c r="OF112" s="19"/>
      <c r="OG112" s="19"/>
      <c r="OH112" s="19" t="str">
        <f ca="1">IFERROR(__xludf.DUMMYFUNCTION("""COMPUTED_VALUE"""),"ОП-ЗЖ")</f>
        <v>ОП-ЗЖ</v>
      </c>
      <c r="OI112" s="19"/>
      <c r="OJ112" s="19"/>
      <c r="OK112" s="19" t="str">
        <f ca="1">IFERROR(__xludf.DUMMYFUNCTION("""COMPUTED_VALUE"""),"ОП-ЗЖ")</f>
        <v>ОП-ЗЖ</v>
      </c>
      <c r="OL112" s="19"/>
      <c r="OM112" s="19"/>
      <c r="ON112" s="19" t="str">
        <f ca="1">IFERROR(__xludf.DUMMYFUNCTION("""COMPUTED_VALUE"""),"ОП-ЗЖ")</f>
        <v>ОП-ЗЖ</v>
      </c>
      <c r="OO112" s="19"/>
      <c r="OP112" s="19"/>
      <c r="OQ112" s="19" t="str">
        <f ca="1">IFERROR(__xludf.DUMMYFUNCTION("""COMPUTED_VALUE"""),"ОП-ЗЖ")</f>
        <v>ОП-ЗЖ</v>
      </c>
      <c r="OR112" s="19"/>
      <c r="OS112" s="19"/>
      <c r="OT112" s="19" t="str">
        <f ca="1">IFERROR(__xludf.DUMMYFUNCTION("""COMPUTED_VALUE"""),"ОП-ЗЖ")</f>
        <v>ОП-ЗЖ</v>
      </c>
      <c r="OU112" s="19"/>
      <c r="OV112" s="19"/>
      <c r="OW112" s="19" t="str">
        <f ca="1">IFERROR(__xludf.DUMMYFUNCTION("""COMPUTED_VALUE"""),"ОП-ЗЖ")</f>
        <v>ОП-ЗЖ</v>
      </c>
      <c r="OX112" s="19"/>
      <c r="OY112" s="19"/>
      <c r="OZ112" s="19" t="str">
        <f ca="1">IFERROR(__xludf.DUMMYFUNCTION("""COMPUTED_VALUE"""),"ОП-ЗЖ")</f>
        <v>ОП-ЗЖ</v>
      </c>
      <c r="PA112" s="19"/>
      <c r="PB112" s="19"/>
      <c r="PC112" s="19" t="str">
        <f ca="1">IFERROR(__xludf.DUMMYFUNCTION("""COMPUTED_VALUE"""),"ОП-ЗЖ")</f>
        <v>ОП-ЗЖ</v>
      </c>
      <c r="PD112" s="19"/>
      <c r="PE112" s="19"/>
      <c r="PF112" s="19" t="str">
        <f ca="1">IFERROR(__xludf.DUMMYFUNCTION("""COMPUTED_VALUE"""),"ОП-ЗЖ")</f>
        <v>ОП-ЗЖ</v>
      </c>
      <c r="PG112" s="19"/>
      <c r="PH112" s="19"/>
      <c r="PI112" s="19" t="str">
        <f ca="1">IFERROR(__xludf.DUMMYFUNCTION("""COMPUTED_VALUE"""),"ОП-ЗЖ")</f>
        <v>ОП-ЗЖ</v>
      </c>
      <c r="PJ112" s="19"/>
      <c r="PK112" s="19"/>
      <c r="PL112" s="19" t="str">
        <f ca="1">IFERROR(__xludf.DUMMYFUNCTION("""COMPUTED_VALUE"""),"ОП-ЗЖ")</f>
        <v>ОП-ЗЖ</v>
      </c>
      <c r="PM112" s="19"/>
      <c r="PN112" s="19"/>
      <c r="PO112" s="19" t="str">
        <f ca="1">IFERROR(__xludf.DUMMYFUNCTION("""COMPUTED_VALUE"""),"ОП-ЗЖ")</f>
        <v>ОП-ЗЖ</v>
      </c>
      <c r="PP112" s="19"/>
      <c r="PQ112" s="19"/>
      <c r="PR112" s="19" t="str">
        <f ca="1">IFERROR(__xludf.DUMMYFUNCTION("""COMPUTED_VALUE"""),"ОП-ЗЖ")</f>
        <v>ОП-ЗЖ</v>
      </c>
      <c r="PS112" s="19"/>
      <c r="PT112" s="19"/>
      <c r="PU112" s="19" t="str">
        <f ca="1">IFERROR(__xludf.DUMMYFUNCTION("""COMPUTED_VALUE"""),"ОП-ЗЖ")</f>
        <v>ОП-ЗЖ</v>
      </c>
      <c r="PV112" s="19"/>
      <c r="PW112" s="19"/>
      <c r="PX112" s="19" t="str">
        <f ca="1">IFERROR(__xludf.DUMMYFUNCTION("""COMPUTED_VALUE"""),"ОП-ЗЖ")</f>
        <v>ОП-ЗЖ</v>
      </c>
      <c r="PY112" s="19"/>
      <c r="PZ112" s="19"/>
      <c r="QA112" s="19" t="str">
        <f ca="1">IFERROR(__xludf.DUMMYFUNCTION("""COMPUTED_VALUE"""),"ОП-ЗЖ")</f>
        <v>ОП-ЗЖ</v>
      </c>
      <c r="QB112" s="19"/>
      <c r="QC112" s="19"/>
      <c r="QD112" s="19" t="str">
        <f ca="1">IFERROR(__xludf.DUMMYFUNCTION("""COMPUTED_VALUE"""),"ОП-ЗЖ")</f>
        <v>ОП-ЗЖ</v>
      </c>
      <c r="QE112" s="19"/>
      <c r="QF112" s="19"/>
      <c r="QG112" s="19" t="str">
        <f ca="1">IFERROR(__xludf.DUMMYFUNCTION("""COMPUTED_VALUE"""),"ОП-ЗЖ")</f>
        <v>ОП-ЗЖ</v>
      </c>
      <c r="QH112" s="19"/>
      <c r="QI112" s="19"/>
      <c r="QJ112" s="19" t="str">
        <f ca="1">IFERROR(__xludf.DUMMYFUNCTION("""COMPUTED_VALUE"""),"ОП-ЗЖ")</f>
        <v>ОП-ЗЖ</v>
      </c>
      <c r="QK112" s="19"/>
    </row>
    <row r="113" spans="1:453" ht="12.75">
      <c r="A113" s="17">
        <f ca="1">IFERROR(__xludf.DUMMYFUNCTION("""COMPUTED_VALUE"""),53)</f>
        <v>53</v>
      </c>
      <c r="B113" s="17" t="str">
        <f ca="1">IFERROR(__xludf.DUMMYFUNCTION("""COMPUTED_VALUE"""),"Ахметов Р. С.")</f>
        <v>Ахметов Р. С.</v>
      </c>
      <c r="C113" s="19" t="str">
        <f ca="1">IFERROR(__xludf.DUMMYFUNCTION("""COMPUTED_VALUE"""),"За")</f>
        <v>За</v>
      </c>
      <c r="D113" s="19">
        <f ca="1">IFERROR(__xludf.DUMMYFUNCTION("""COMPUTED_VALUE"""),53)</f>
        <v>53</v>
      </c>
      <c r="E113" s="19" t="str">
        <f ca="1">IFERROR(__xludf.DUMMYFUNCTION("""COMPUTED_VALUE"""),"Ахметов Р. С.")</f>
        <v>Ахметов Р. С.</v>
      </c>
      <c r="F113" s="19" t="str">
        <f ca="1">IFERROR(__xludf.DUMMYFUNCTION("""COMPUTED_VALUE"""),"За")</f>
        <v>За</v>
      </c>
      <c r="G113" s="19">
        <f ca="1">IFERROR(__xludf.DUMMYFUNCTION("""COMPUTED_VALUE"""),53)</f>
        <v>53</v>
      </c>
      <c r="H113" s="19" t="str">
        <f ca="1">IFERROR(__xludf.DUMMYFUNCTION("""COMPUTED_VALUE"""),"Ахметов Р. С.")</f>
        <v>Ахметов Р. С.</v>
      </c>
      <c r="I113" s="19" t="str">
        <f ca="1">IFERROR(__xludf.DUMMYFUNCTION("""COMPUTED_VALUE"""),"За")</f>
        <v>За</v>
      </c>
      <c r="J113" s="19">
        <f ca="1">IFERROR(__xludf.DUMMYFUNCTION("""COMPUTED_VALUE"""),53)</f>
        <v>53</v>
      </c>
      <c r="K113" s="19" t="str">
        <f ca="1">IFERROR(__xludf.DUMMYFUNCTION("""COMPUTED_VALUE"""),"Ахметов Р. С.")</f>
        <v>Ахметов Р. С.</v>
      </c>
      <c r="L113" s="19" t="str">
        <f ca="1">IFERROR(__xludf.DUMMYFUNCTION("""COMPUTED_VALUE"""),"За")</f>
        <v>За</v>
      </c>
      <c r="M113" s="19">
        <f ca="1">IFERROR(__xludf.DUMMYFUNCTION("""COMPUTED_VALUE"""),53)</f>
        <v>53</v>
      </c>
      <c r="N113" s="19" t="str">
        <f ca="1">IFERROR(__xludf.DUMMYFUNCTION("""COMPUTED_VALUE"""),"Ахметов Р. С.")</f>
        <v>Ахметов Р. С.</v>
      </c>
      <c r="O113" s="19" t="str">
        <f ca="1">IFERROR(__xludf.DUMMYFUNCTION("""COMPUTED_VALUE"""),"За")</f>
        <v>За</v>
      </c>
      <c r="P113" s="19">
        <f ca="1">IFERROR(__xludf.DUMMYFUNCTION("""COMPUTED_VALUE"""),53)</f>
        <v>53</v>
      </c>
      <c r="Q113" s="19" t="str">
        <f ca="1">IFERROR(__xludf.DUMMYFUNCTION("""COMPUTED_VALUE"""),"Ахметов Р. С.")</f>
        <v>Ахметов Р. С.</v>
      </c>
      <c r="R113" s="19" t="str">
        <f ca="1">IFERROR(__xludf.DUMMYFUNCTION("""COMPUTED_VALUE"""),"За")</f>
        <v>За</v>
      </c>
      <c r="S113" s="19">
        <f ca="1">IFERROR(__xludf.DUMMYFUNCTION("""COMPUTED_VALUE"""),53)</f>
        <v>53</v>
      </c>
      <c r="T113" s="19" t="str">
        <f ca="1">IFERROR(__xludf.DUMMYFUNCTION("""COMPUTED_VALUE"""),"Ахметов Р. С.")</f>
        <v>Ахметов Р. С.</v>
      </c>
      <c r="U113" s="19" t="str">
        <f ca="1">IFERROR(__xludf.DUMMYFUNCTION("""COMPUTED_VALUE"""),"Не голосував")</f>
        <v>Не голосував</v>
      </c>
      <c r="V113" s="19">
        <f ca="1">IFERROR(__xludf.DUMMYFUNCTION("""COMPUTED_VALUE"""),53)</f>
        <v>53</v>
      </c>
      <c r="W113" s="19" t="str">
        <f ca="1">IFERROR(__xludf.DUMMYFUNCTION("""COMPUTED_VALUE"""),"Ахметов Р. С.")</f>
        <v>Ахметов Р. С.</v>
      </c>
      <c r="X113" s="19" t="str">
        <f ca="1">IFERROR(__xludf.DUMMYFUNCTION("""COMPUTED_VALUE"""),"За")</f>
        <v>За</v>
      </c>
      <c r="Y113" s="19">
        <f ca="1">IFERROR(__xludf.DUMMYFUNCTION("""COMPUTED_VALUE"""),53)</f>
        <v>53</v>
      </c>
      <c r="Z113" s="19" t="str">
        <f ca="1">IFERROR(__xludf.DUMMYFUNCTION("""COMPUTED_VALUE"""),"Ахметов Р. С.")</f>
        <v>Ахметов Р. С.</v>
      </c>
      <c r="AA113" s="19" t="str">
        <f ca="1">IFERROR(__xludf.DUMMYFUNCTION("""COMPUTED_VALUE"""),"За")</f>
        <v>За</v>
      </c>
      <c r="AB113" s="19">
        <f ca="1">IFERROR(__xludf.DUMMYFUNCTION("""COMPUTED_VALUE"""),53)</f>
        <v>53</v>
      </c>
      <c r="AC113" s="19" t="str">
        <f ca="1">IFERROR(__xludf.DUMMYFUNCTION("""COMPUTED_VALUE"""),"Ахметов Р. С.")</f>
        <v>Ахметов Р. С.</v>
      </c>
      <c r="AD113" s="19" t="str">
        <f ca="1">IFERROR(__xludf.DUMMYFUNCTION("""COMPUTED_VALUE"""),"За")</f>
        <v>За</v>
      </c>
      <c r="AE113" s="19">
        <f ca="1">IFERROR(__xludf.DUMMYFUNCTION("""COMPUTED_VALUE"""),53)</f>
        <v>53</v>
      </c>
      <c r="AF113" s="19" t="str">
        <f ca="1">IFERROR(__xludf.DUMMYFUNCTION("""COMPUTED_VALUE"""),"Ахметов Р. С.")</f>
        <v>Ахметов Р. С.</v>
      </c>
      <c r="AG113" s="19" t="str">
        <f ca="1">IFERROR(__xludf.DUMMYFUNCTION("""COMPUTED_VALUE"""),"Не голосував")</f>
        <v>Не голосував</v>
      </c>
      <c r="AH113" s="19">
        <f ca="1">IFERROR(__xludf.DUMMYFUNCTION("""COMPUTED_VALUE"""),53)</f>
        <v>53</v>
      </c>
      <c r="AI113" s="19" t="str">
        <f ca="1">IFERROR(__xludf.DUMMYFUNCTION("""COMPUTED_VALUE"""),"Ахметов Р. С.")</f>
        <v>Ахметов Р. С.</v>
      </c>
      <c r="AJ113" s="19" t="str">
        <f ca="1">IFERROR(__xludf.DUMMYFUNCTION("""COMPUTED_VALUE"""),"Не голосував")</f>
        <v>Не голосував</v>
      </c>
      <c r="AK113" s="19">
        <f ca="1">IFERROR(__xludf.DUMMYFUNCTION("""COMPUTED_VALUE"""),53)</f>
        <v>53</v>
      </c>
      <c r="AL113" s="19" t="str">
        <f ca="1">IFERROR(__xludf.DUMMYFUNCTION("""COMPUTED_VALUE"""),"Ахметов Р. С.")</f>
        <v>Ахметов Р. С.</v>
      </c>
      <c r="AM113" s="19" t="str">
        <f ca="1">IFERROR(__xludf.DUMMYFUNCTION("""COMPUTED_VALUE"""),"За")</f>
        <v>За</v>
      </c>
      <c r="AN113" s="19">
        <f ca="1">IFERROR(__xludf.DUMMYFUNCTION("""COMPUTED_VALUE"""),53)</f>
        <v>53</v>
      </c>
      <c r="AO113" s="19" t="str">
        <f ca="1">IFERROR(__xludf.DUMMYFUNCTION("""COMPUTED_VALUE"""),"Ахметов Р. С.")</f>
        <v>Ахметов Р. С.</v>
      </c>
      <c r="AP113" s="19" t="str">
        <f ca="1">IFERROR(__xludf.DUMMYFUNCTION("""COMPUTED_VALUE"""),"За")</f>
        <v>За</v>
      </c>
      <c r="AQ113" s="19">
        <f ca="1">IFERROR(__xludf.DUMMYFUNCTION("""COMPUTED_VALUE"""),53)</f>
        <v>53</v>
      </c>
      <c r="AR113" s="19" t="str">
        <f ca="1">IFERROR(__xludf.DUMMYFUNCTION("""COMPUTED_VALUE"""),"Ахметов Р. С.")</f>
        <v>Ахметов Р. С.</v>
      </c>
      <c r="AS113" s="19" t="str">
        <f ca="1">IFERROR(__xludf.DUMMYFUNCTION("""COMPUTED_VALUE"""),"Не голосував")</f>
        <v>Не голосував</v>
      </c>
      <c r="AT113" s="19">
        <f ca="1">IFERROR(__xludf.DUMMYFUNCTION("""COMPUTED_VALUE"""),53)</f>
        <v>53</v>
      </c>
      <c r="AU113" s="19" t="str">
        <f ca="1">IFERROR(__xludf.DUMMYFUNCTION("""COMPUTED_VALUE"""),"Ахметов Р. С.")</f>
        <v>Ахметов Р. С.</v>
      </c>
      <c r="AV113" s="19" t="str">
        <f ca="1">IFERROR(__xludf.DUMMYFUNCTION("""COMPUTED_VALUE"""),"Не голосував")</f>
        <v>Не голосував</v>
      </c>
      <c r="AW113" s="19">
        <f ca="1">IFERROR(__xludf.DUMMYFUNCTION("""COMPUTED_VALUE"""),53)</f>
        <v>53</v>
      </c>
      <c r="AX113" s="19" t="str">
        <f ca="1">IFERROR(__xludf.DUMMYFUNCTION("""COMPUTED_VALUE"""),"Ахметов Р. С.")</f>
        <v>Ахметов Р. С.</v>
      </c>
      <c r="AY113" s="19" t="str">
        <f ca="1">IFERROR(__xludf.DUMMYFUNCTION("""COMPUTED_VALUE"""),"За")</f>
        <v>За</v>
      </c>
      <c r="AZ113" s="19">
        <f ca="1">IFERROR(__xludf.DUMMYFUNCTION("""COMPUTED_VALUE"""),53)</f>
        <v>53</v>
      </c>
      <c r="BA113" s="19" t="str">
        <f ca="1">IFERROR(__xludf.DUMMYFUNCTION("""COMPUTED_VALUE"""),"Ахметов Р. С.")</f>
        <v>Ахметов Р. С.</v>
      </c>
      <c r="BB113" s="19" t="str">
        <f ca="1">IFERROR(__xludf.DUMMYFUNCTION("""COMPUTED_VALUE"""),"За")</f>
        <v>За</v>
      </c>
      <c r="BC113" s="19">
        <f ca="1">IFERROR(__xludf.DUMMYFUNCTION("""COMPUTED_VALUE"""),53)</f>
        <v>53</v>
      </c>
      <c r="BD113" s="19" t="str">
        <f ca="1">IFERROR(__xludf.DUMMYFUNCTION("""COMPUTED_VALUE"""),"Ахметов Р. С.")</f>
        <v>Ахметов Р. С.</v>
      </c>
      <c r="BE113" s="19" t="str">
        <f ca="1">IFERROR(__xludf.DUMMYFUNCTION("""COMPUTED_VALUE"""),"За")</f>
        <v>За</v>
      </c>
      <c r="BF113" s="19">
        <f ca="1">IFERROR(__xludf.DUMMYFUNCTION("""COMPUTED_VALUE"""),53)</f>
        <v>53</v>
      </c>
      <c r="BG113" s="19" t="str">
        <f ca="1">IFERROR(__xludf.DUMMYFUNCTION("""COMPUTED_VALUE"""),"Ахметов Р. С.")</f>
        <v>Ахметов Р. С.</v>
      </c>
      <c r="BH113" s="19" t="str">
        <f ca="1">IFERROR(__xludf.DUMMYFUNCTION("""COMPUTED_VALUE"""),"За")</f>
        <v>За</v>
      </c>
      <c r="BI113" s="19">
        <f ca="1">IFERROR(__xludf.DUMMYFUNCTION("""COMPUTED_VALUE"""),53)</f>
        <v>53</v>
      </c>
      <c r="BJ113" s="19" t="str">
        <f ca="1">IFERROR(__xludf.DUMMYFUNCTION("""COMPUTED_VALUE"""),"Ахметов Р. С.")</f>
        <v>Ахметов Р. С.</v>
      </c>
      <c r="BK113" s="19" t="str">
        <f ca="1">IFERROR(__xludf.DUMMYFUNCTION("""COMPUTED_VALUE"""),"За")</f>
        <v>За</v>
      </c>
      <c r="BL113" s="19">
        <f ca="1">IFERROR(__xludf.DUMMYFUNCTION("""COMPUTED_VALUE"""),53)</f>
        <v>53</v>
      </c>
      <c r="BM113" s="19" t="str">
        <f ca="1">IFERROR(__xludf.DUMMYFUNCTION("""COMPUTED_VALUE"""),"Ахметов Р. С.")</f>
        <v>Ахметов Р. С.</v>
      </c>
      <c r="BN113" s="19" t="str">
        <f ca="1">IFERROR(__xludf.DUMMYFUNCTION("""COMPUTED_VALUE"""),"За")</f>
        <v>За</v>
      </c>
      <c r="BO113" s="19">
        <f ca="1">IFERROR(__xludf.DUMMYFUNCTION("""COMPUTED_VALUE"""),53)</f>
        <v>53</v>
      </c>
      <c r="BP113" s="19" t="str">
        <f ca="1">IFERROR(__xludf.DUMMYFUNCTION("""COMPUTED_VALUE"""),"Ахметов Р. С.")</f>
        <v>Ахметов Р. С.</v>
      </c>
      <c r="BQ113" s="19" t="str">
        <f ca="1">IFERROR(__xludf.DUMMYFUNCTION("""COMPUTED_VALUE"""),"За")</f>
        <v>За</v>
      </c>
      <c r="BR113" s="19">
        <f ca="1">IFERROR(__xludf.DUMMYFUNCTION("""COMPUTED_VALUE"""),53)</f>
        <v>53</v>
      </c>
      <c r="BS113" s="19" t="str">
        <f ca="1">IFERROR(__xludf.DUMMYFUNCTION("""COMPUTED_VALUE"""),"Ахметов Р. С.")</f>
        <v>Ахметов Р. С.</v>
      </c>
      <c r="BT113" s="19" t="str">
        <f ca="1">IFERROR(__xludf.DUMMYFUNCTION("""COMPUTED_VALUE"""),"За")</f>
        <v>За</v>
      </c>
      <c r="BU113" s="19">
        <f ca="1">IFERROR(__xludf.DUMMYFUNCTION("""COMPUTED_VALUE"""),53)</f>
        <v>53</v>
      </c>
      <c r="BV113" s="19" t="str">
        <f ca="1">IFERROR(__xludf.DUMMYFUNCTION("""COMPUTED_VALUE"""),"Ахметов Р. С.")</f>
        <v>Ахметов Р. С.</v>
      </c>
      <c r="BW113" s="19" t="str">
        <f ca="1">IFERROR(__xludf.DUMMYFUNCTION("""COMPUTED_VALUE"""),"За")</f>
        <v>За</v>
      </c>
      <c r="BX113" s="19">
        <f ca="1">IFERROR(__xludf.DUMMYFUNCTION("""COMPUTED_VALUE"""),53)</f>
        <v>53</v>
      </c>
      <c r="BY113" s="19" t="str">
        <f ca="1">IFERROR(__xludf.DUMMYFUNCTION("""COMPUTED_VALUE"""),"Ахметов Р. С.")</f>
        <v>Ахметов Р. С.</v>
      </c>
      <c r="BZ113" s="19" t="str">
        <f ca="1">IFERROR(__xludf.DUMMYFUNCTION("""COMPUTED_VALUE"""),"За")</f>
        <v>За</v>
      </c>
      <c r="CA113" s="19">
        <f ca="1">IFERROR(__xludf.DUMMYFUNCTION("""COMPUTED_VALUE"""),53)</f>
        <v>53</v>
      </c>
      <c r="CB113" s="19" t="str">
        <f ca="1">IFERROR(__xludf.DUMMYFUNCTION("""COMPUTED_VALUE"""),"Ахметов Р. С.")</f>
        <v>Ахметов Р. С.</v>
      </c>
      <c r="CC113" s="19" t="str">
        <f ca="1">IFERROR(__xludf.DUMMYFUNCTION("""COMPUTED_VALUE"""),"За")</f>
        <v>За</v>
      </c>
      <c r="CD113" s="19">
        <f ca="1">IFERROR(__xludf.DUMMYFUNCTION("""COMPUTED_VALUE"""),53)</f>
        <v>53</v>
      </c>
      <c r="CE113" s="19" t="str">
        <f ca="1">IFERROR(__xludf.DUMMYFUNCTION("""COMPUTED_VALUE"""),"Ахметов Р. С.")</f>
        <v>Ахметов Р. С.</v>
      </c>
      <c r="CF113" s="19" t="str">
        <f ca="1">IFERROR(__xludf.DUMMYFUNCTION("""COMPUTED_VALUE"""),"За")</f>
        <v>За</v>
      </c>
      <c r="CG113" s="19">
        <f ca="1">IFERROR(__xludf.DUMMYFUNCTION("""COMPUTED_VALUE"""),53)</f>
        <v>53</v>
      </c>
      <c r="CH113" s="19" t="str">
        <f ca="1">IFERROR(__xludf.DUMMYFUNCTION("""COMPUTED_VALUE"""),"Ахметов Р. С.")</f>
        <v>Ахметов Р. С.</v>
      </c>
      <c r="CI113" s="19" t="str">
        <f ca="1">IFERROR(__xludf.DUMMYFUNCTION("""COMPUTED_VALUE"""),"За")</f>
        <v>За</v>
      </c>
      <c r="CJ113" s="19">
        <f ca="1">IFERROR(__xludf.DUMMYFUNCTION("""COMPUTED_VALUE"""),53)</f>
        <v>53</v>
      </c>
      <c r="CK113" s="19" t="str">
        <f ca="1">IFERROR(__xludf.DUMMYFUNCTION("""COMPUTED_VALUE"""),"Ахметов Р. С.")</f>
        <v>Ахметов Р. С.</v>
      </c>
      <c r="CL113" s="19" t="str">
        <f ca="1">IFERROR(__xludf.DUMMYFUNCTION("""COMPUTED_VALUE"""),"Не голосував")</f>
        <v>Не голосував</v>
      </c>
      <c r="CM113" s="19">
        <f ca="1">IFERROR(__xludf.DUMMYFUNCTION("""COMPUTED_VALUE"""),53)</f>
        <v>53</v>
      </c>
      <c r="CN113" s="19" t="str">
        <f ca="1">IFERROR(__xludf.DUMMYFUNCTION("""COMPUTED_VALUE"""),"Ахметов Р. С.")</f>
        <v>Ахметов Р. С.</v>
      </c>
      <c r="CO113" s="19" t="str">
        <f ca="1">IFERROR(__xludf.DUMMYFUNCTION("""COMPUTED_VALUE"""),"За")</f>
        <v>За</v>
      </c>
      <c r="CP113" s="19">
        <f ca="1">IFERROR(__xludf.DUMMYFUNCTION("""COMPUTED_VALUE"""),53)</f>
        <v>53</v>
      </c>
      <c r="CQ113" s="19" t="str">
        <f ca="1">IFERROR(__xludf.DUMMYFUNCTION("""COMPUTED_VALUE"""),"Ахметов Р. С.")</f>
        <v>Ахметов Р. С.</v>
      </c>
      <c r="CR113" s="19" t="str">
        <f ca="1">IFERROR(__xludf.DUMMYFUNCTION("""COMPUTED_VALUE"""),"За")</f>
        <v>За</v>
      </c>
      <c r="CS113" s="19">
        <f ca="1">IFERROR(__xludf.DUMMYFUNCTION("""COMPUTED_VALUE"""),53)</f>
        <v>53</v>
      </c>
      <c r="CT113" s="19" t="str">
        <f ca="1">IFERROR(__xludf.DUMMYFUNCTION("""COMPUTED_VALUE"""),"Ахметов Р. С.")</f>
        <v>Ахметов Р. С.</v>
      </c>
      <c r="CU113" s="19" t="str">
        <f ca="1">IFERROR(__xludf.DUMMYFUNCTION("""COMPUTED_VALUE"""),"За")</f>
        <v>За</v>
      </c>
      <c r="CV113" s="19">
        <f ca="1">IFERROR(__xludf.DUMMYFUNCTION("""COMPUTED_VALUE"""),53)</f>
        <v>53</v>
      </c>
      <c r="CW113" s="19" t="str">
        <f ca="1">IFERROR(__xludf.DUMMYFUNCTION("""COMPUTED_VALUE"""),"Ахметов Р. С.")</f>
        <v>Ахметов Р. С.</v>
      </c>
      <c r="CX113" s="19" t="str">
        <f ca="1">IFERROR(__xludf.DUMMYFUNCTION("""COMPUTED_VALUE"""),"За")</f>
        <v>За</v>
      </c>
      <c r="CY113" s="19">
        <f ca="1">IFERROR(__xludf.DUMMYFUNCTION("""COMPUTED_VALUE"""),53)</f>
        <v>53</v>
      </c>
      <c r="CZ113" s="19" t="str">
        <f ca="1">IFERROR(__xludf.DUMMYFUNCTION("""COMPUTED_VALUE"""),"Ахметов Р. С.")</f>
        <v>Ахметов Р. С.</v>
      </c>
      <c r="DA113" s="19" t="str">
        <f ca="1">IFERROR(__xludf.DUMMYFUNCTION("""COMPUTED_VALUE"""),"За")</f>
        <v>За</v>
      </c>
      <c r="DB113" s="19">
        <f ca="1">IFERROR(__xludf.DUMMYFUNCTION("""COMPUTED_VALUE"""),53)</f>
        <v>53</v>
      </c>
      <c r="DC113" s="19" t="str">
        <f ca="1">IFERROR(__xludf.DUMMYFUNCTION("""COMPUTED_VALUE"""),"Ахметов Р. С.")</f>
        <v>Ахметов Р. С.</v>
      </c>
      <c r="DD113" s="19" t="str">
        <f ca="1">IFERROR(__xludf.DUMMYFUNCTION("""COMPUTED_VALUE"""),"За")</f>
        <v>За</v>
      </c>
      <c r="DE113" s="19">
        <f ca="1">IFERROR(__xludf.DUMMYFUNCTION("""COMPUTED_VALUE"""),53)</f>
        <v>53</v>
      </c>
      <c r="DF113" s="19" t="str">
        <f ca="1">IFERROR(__xludf.DUMMYFUNCTION("""COMPUTED_VALUE"""),"Ахметов Р. С.")</f>
        <v>Ахметов Р. С.</v>
      </c>
      <c r="DG113" s="19" t="str">
        <f ca="1">IFERROR(__xludf.DUMMYFUNCTION("""COMPUTED_VALUE"""),"За")</f>
        <v>За</v>
      </c>
      <c r="DH113" s="19">
        <f ca="1">IFERROR(__xludf.DUMMYFUNCTION("""COMPUTED_VALUE"""),53)</f>
        <v>53</v>
      </c>
      <c r="DI113" s="19" t="str">
        <f ca="1">IFERROR(__xludf.DUMMYFUNCTION("""COMPUTED_VALUE"""),"Ахметов Р. С.")</f>
        <v>Ахметов Р. С.</v>
      </c>
      <c r="DJ113" s="19" t="str">
        <f ca="1">IFERROR(__xludf.DUMMYFUNCTION("""COMPUTED_VALUE"""),"За")</f>
        <v>За</v>
      </c>
      <c r="DK113" s="19">
        <f ca="1">IFERROR(__xludf.DUMMYFUNCTION("""COMPUTED_VALUE"""),53)</f>
        <v>53</v>
      </c>
      <c r="DL113" s="19" t="str">
        <f ca="1">IFERROR(__xludf.DUMMYFUNCTION("""COMPUTED_VALUE"""),"Ахметов Р. С.")</f>
        <v>Ахметов Р. С.</v>
      </c>
      <c r="DM113" s="19" t="str">
        <f ca="1">IFERROR(__xludf.DUMMYFUNCTION("""COMPUTED_VALUE"""),"За")</f>
        <v>За</v>
      </c>
      <c r="DN113" s="19">
        <f ca="1">IFERROR(__xludf.DUMMYFUNCTION("""COMPUTED_VALUE"""),53)</f>
        <v>53</v>
      </c>
      <c r="DO113" s="19" t="str">
        <f ca="1">IFERROR(__xludf.DUMMYFUNCTION("""COMPUTED_VALUE"""),"Ахметов Р. С.")</f>
        <v>Ахметов Р. С.</v>
      </c>
      <c r="DP113" s="19" t="str">
        <f ca="1">IFERROR(__xludf.DUMMYFUNCTION("""COMPUTED_VALUE"""),"За")</f>
        <v>За</v>
      </c>
      <c r="DQ113" s="19">
        <f ca="1">IFERROR(__xludf.DUMMYFUNCTION("""COMPUTED_VALUE"""),53)</f>
        <v>53</v>
      </c>
      <c r="DR113" s="19" t="str">
        <f ca="1">IFERROR(__xludf.DUMMYFUNCTION("""COMPUTED_VALUE"""),"Ахметов Р. С.")</f>
        <v>Ахметов Р. С.</v>
      </c>
      <c r="DS113" s="19" t="str">
        <f ca="1">IFERROR(__xludf.DUMMYFUNCTION("""COMPUTED_VALUE"""),"Не голосував")</f>
        <v>Не голосував</v>
      </c>
      <c r="DT113" s="19">
        <f ca="1">IFERROR(__xludf.DUMMYFUNCTION("""COMPUTED_VALUE"""),53)</f>
        <v>53</v>
      </c>
      <c r="DU113" s="19" t="str">
        <f ca="1">IFERROR(__xludf.DUMMYFUNCTION("""COMPUTED_VALUE"""),"Ахметов Р. С.")</f>
        <v>Ахметов Р. С.</v>
      </c>
      <c r="DV113" s="19" t="str">
        <f ca="1">IFERROR(__xludf.DUMMYFUNCTION("""COMPUTED_VALUE"""),"Не голосував")</f>
        <v>Не голосував</v>
      </c>
      <c r="DW113" s="19">
        <f ca="1">IFERROR(__xludf.DUMMYFUNCTION("""COMPUTED_VALUE"""),53)</f>
        <v>53</v>
      </c>
      <c r="DX113" s="19" t="str">
        <f ca="1">IFERROR(__xludf.DUMMYFUNCTION("""COMPUTED_VALUE"""),"Ахметов Р. С.")</f>
        <v>Ахметов Р. С.</v>
      </c>
      <c r="DY113" s="19" t="str">
        <f ca="1">IFERROR(__xludf.DUMMYFUNCTION("""COMPUTED_VALUE"""),"Не голосував")</f>
        <v>Не голосував</v>
      </c>
      <c r="DZ113" s="19">
        <f ca="1">IFERROR(__xludf.DUMMYFUNCTION("""COMPUTED_VALUE"""),53)</f>
        <v>53</v>
      </c>
      <c r="EA113" s="19" t="str">
        <f ca="1">IFERROR(__xludf.DUMMYFUNCTION("""COMPUTED_VALUE"""),"Ахметов Р. С.")</f>
        <v>Ахметов Р. С.</v>
      </c>
      <c r="EB113" s="19" t="str">
        <f ca="1">IFERROR(__xludf.DUMMYFUNCTION("""COMPUTED_VALUE"""),"Не голосував")</f>
        <v>Не голосував</v>
      </c>
      <c r="EC113" s="19">
        <f ca="1">IFERROR(__xludf.DUMMYFUNCTION("""COMPUTED_VALUE"""),53)</f>
        <v>53</v>
      </c>
      <c r="ED113" s="19" t="str">
        <f ca="1">IFERROR(__xludf.DUMMYFUNCTION("""COMPUTED_VALUE"""),"Ахметов Р. С.")</f>
        <v>Ахметов Р. С.</v>
      </c>
      <c r="EE113" s="19" t="str">
        <f ca="1">IFERROR(__xludf.DUMMYFUNCTION("""COMPUTED_VALUE"""),"За")</f>
        <v>За</v>
      </c>
      <c r="EF113" s="19">
        <f ca="1">IFERROR(__xludf.DUMMYFUNCTION("""COMPUTED_VALUE"""),53)</f>
        <v>53</v>
      </c>
      <c r="EG113" s="19" t="str">
        <f ca="1">IFERROR(__xludf.DUMMYFUNCTION("""COMPUTED_VALUE"""),"Ахметов Р. С.")</f>
        <v>Ахметов Р. С.</v>
      </c>
      <c r="EH113" s="19" t="str">
        <f ca="1">IFERROR(__xludf.DUMMYFUNCTION("""COMPUTED_VALUE"""),"За")</f>
        <v>За</v>
      </c>
      <c r="EI113" s="19">
        <f ca="1">IFERROR(__xludf.DUMMYFUNCTION("""COMPUTED_VALUE"""),53)</f>
        <v>53</v>
      </c>
      <c r="EJ113" s="19" t="str">
        <f ca="1">IFERROR(__xludf.DUMMYFUNCTION("""COMPUTED_VALUE"""),"Ахметов Р. С.")</f>
        <v>Ахметов Р. С.</v>
      </c>
      <c r="EK113" s="19" t="str">
        <f ca="1">IFERROR(__xludf.DUMMYFUNCTION("""COMPUTED_VALUE"""),"За")</f>
        <v>За</v>
      </c>
      <c r="EL113" s="19">
        <f ca="1">IFERROR(__xludf.DUMMYFUNCTION("""COMPUTED_VALUE"""),53)</f>
        <v>53</v>
      </c>
      <c r="EM113" s="19" t="str">
        <f ca="1">IFERROR(__xludf.DUMMYFUNCTION("""COMPUTED_VALUE"""),"Ахметов Р. С.")</f>
        <v>Ахметов Р. С.</v>
      </c>
      <c r="EN113" s="19" t="str">
        <f ca="1">IFERROR(__xludf.DUMMYFUNCTION("""COMPUTED_VALUE"""),"За")</f>
        <v>За</v>
      </c>
      <c r="EO113" s="19">
        <f ca="1">IFERROR(__xludf.DUMMYFUNCTION("""COMPUTED_VALUE"""),53)</f>
        <v>53</v>
      </c>
      <c r="EP113" s="19" t="str">
        <f ca="1">IFERROR(__xludf.DUMMYFUNCTION("""COMPUTED_VALUE"""),"Ахметов Р. С.")</f>
        <v>Ахметов Р. С.</v>
      </c>
      <c r="EQ113" s="19" t="str">
        <f ca="1">IFERROR(__xludf.DUMMYFUNCTION("""COMPUTED_VALUE"""),"За")</f>
        <v>За</v>
      </c>
      <c r="ER113" s="19">
        <f ca="1">IFERROR(__xludf.DUMMYFUNCTION("""COMPUTED_VALUE"""),53)</f>
        <v>53</v>
      </c>
      <c r="ES113" s="19" t="str">
        <f ca="1">IFERROR(__xludf.DUMMYFUNCTION("""COMPUTED_VALUE"""),"Ахметов Р. С.")</f>
        <v>Ахметов Р. С.</v>
      </c>
      <c r="ET113" s="19" t="str">
        <f ca="1">IFERROR(__xludf.DUMMYFUNCTION("""COMPUTED_VALUE"""),"За")</f>
        <v>За</v>
      </c>
      <c r="EU113" s="19">
        <f ca="1">IFERROR(__xludf.DUMMYFUNCTION("""COMPUTED_VALUE"""),53)</f>
        <v>53</v>
      </c>
      <c r="EV113" s="19" t="str">
        <f ca="1">IFERROR(__xludf.DUMMYFUNCTION("""COMPUTED_VALUE"""),"Ахметов Р. С.")</f>
        <v>Ахметов Р. С.</v>
      </c>
      <c r="EW113" s="19" t="str">
        <f ca="1">IFERROR(__xludf.DUMMYFUNCTION("""COMPUTED_VALUE"""),"За")</f>
        <v>За</v>
      </c>
      <c r="EX113" s="19">
        <f ca="1">IFERROR(__xludf.DUMMYFUNCTION("""COMPUTED_VALUE"""),53)</f>
        <v>53</v>
      </c>
      <c r="EY113" s="19" t="str">
        <f ca="1">IFERROR(__xludf.DUMMYFUNCTION("""COMPUTED_VALUE"""),"Ахметов Р. С.")</f>
        <v>Ахметов Р. С.</v>
      </c>
      <c r="EZ113" s="19" t="str">
        <f ca="1">IFERROR(__xludf.DUMMYFUNCTION("""COMPUTED_VALUE"""),"За")</f>
        <v>За</v>
      </c>
      <c r="FA113" s="19">
        <f ca="1">IFERROR(__xludf.DUMMYFUNCTION("""COMPUTED_VALUE"""),53)</f>
        <v>53</v>
      </c>
      <c r="FB113" s="19" t="str">
        <f ca="1">IFERROR(__xludf.DUMMYFUNCTION("""COMPUTED_VALUE"""),"Ахметов Р. С.")</f>
        <v>Ахметов Р. С.</v>
      </c>
      <c r="FC113" s="19" t="str">
        <f ca="1">IFERROR(__xludf.DUMMYFUNCTION("""COMPUTED_VALUE"""),"За")</f>
        <v>За</v>
      </c>
      <c r="FD113" s="19">
        <f ca="1">IFERROR(__xludf.DUMMYFUNCTION("""COMPUTED_VALUE"""),53)</f>
        <v>53</v>
      </c>
      <c r="FE113" s="19" t="str">
        <f ca="1">IFERROR(__xludf.DUMMYFUNCTION("""COMPUTED_VALUE"""),"Ахметов Р. С.")</f>
        <v>Ахметов Р. С.</v>
      </c>
      <c r="FF113" s="19" t="str">
        <f ca="1">IFERROR(__xludf.DUMMYFUNCTION("""COMPUTED_VALUE"""),"За")</f>
        <v>За</v>
      </c>
      <c r="FG113" s="19">
        <f ca="1">IFERROR(__xludf.DUMMYFUNCTION("""COMPUTED_VALUE"""),53)</f>
        <v>53</v>
      </c>
      <c r="FH113" s="19" t="str">
        <f ca="1">IFERROR(__xludf.DUMMYFUNCTION("""COMPUTED_VALUE"""),"Ахметов Р. С.")</f>
        <v>Ахметов Р. С.</v>
      </c>
      <c r="FI113" s="19" t="str">
        <f ca="1">IFERROR(__xludf.DUMMYFUNCTION("""COMPUTED_VALUE"""),"За")</f>
        <v>За</v>
      </c>
      <c r="FJ113" s="19">
        <f ca="1">IFERROR(__xludf.DUMMYFUNCTION("""COMPUTED_VALUE"""),53)</f>
        <v>53</v>
      </c>
      <c r="FK113" s="19" t="str">
        <f ca="1">IFERROR(__xludf.DUMMYFUNCTION("""COMPUTED_VALUE"""),"Ахметов Р. С.")</f>
        <v>Ахметов Р. С.</v>
      </c>
      <c r="FL113" s="19" t="str">
        <f ca="1">IFERROR(__xludf.DUMMYFUNCTION("""COMPUTED_VALUE"""),"За")</f>
        <v>За</v>
      </c>
      <c r="FM113" s="19">
        <f ca="1">IFERROR(__xludf.DUMMYFUNCTION("""COMPUTED_VALUE"""),53)</f>
        <v>53</v>
      </c>
      <c r="FN113" s="19" t="str">
        <f ca="1">IFERROR(__xludf.DUMMYFUNCTION("""COMPUTED_VALUE"""),"Ахметов Р. С.")</f>
        <v>Ахметов Р. С.</v>
      </c>
      <c r="FO113" s="19" t="str">
        <f ca="1">IFERROR(__xludf.DUMMYFUNCTION("""COMPUTED_VALUE"""),"За")</f>
        <v>За</v>
      </c>
      <c r="FP113" s="19">
        <f ca="1">IFERROR(__xludf.DUMMYFUNCTION("""COMPUTED_VALUE"""),53)</f>
        <v>53</v>
      </c>
      <c r="FQ113" s="19" t="str">
        <f ca="1">IFERROR(__xludf.DUMMYFUNCTION("""COMPUTED_VALUE"""),"Ахметов Р. С.")</f>
        <v>Ахметов Р. С.</v>
      </c>
      <c r="FR113" s="19" t="str">
        <f ca="1">IFERROR(__xludf.DUMMYFUNCTION("""COMPUTED_VALUE"""),"За")</f>
        <v>За</v>
      </c>
      <c r="FS113" s="19">
        <f ca="1">IFERROR(__xludf.DUMMYFUNCTION("""COMPUTED_VALUE"""),53)</f>
        <v>53</v>
      </c>
      <c r="FT113" s="19" t="str">
        <f ca="1">IFERROR(__xludf.DUMMYFUNCTION("""COMPUTED_VALUE"""),"Ахметов Р. С.")</f>
        <v>Ахметов Р. С.</v>
      </c>
      <c r="FU113" s="19" t="str">
        <f ca="1">IFERROR(__xludf.DUMMYFUNCTION("""COMPUTED_VALUE"""),"За")</f>
        <v>За</v>
      </c>
      <c r="FV113" s="19">
        <f ca="1">IFERROR(__xludf.DUMMYFUNCTION("""COMPUTED_VALUE"""),53)</f>
        <v>53</v>
      </c>
      <c r="FW113" s="19" t="str">
        <f ca="1">IFERROR(__xludf.DUMMYFUNCTION("""COMPUTED_VALUE"""),"Ахметов Р. С.")</f>
        <v>Ахметов Р. С.</v>
      </c>
      <c r="FX113" s="19" t="str">
        <f ca="1">IFERROR(__xludf.DUMMYFUNCTION("""COMPUTED_VALUE"""),"За")</f>
        <v>За</v>
      </c>
      <c r="FY113" s="19">
        <f ca="1">IFERROR(__xludf.DUMMYFUNCTION("""COMPUTED_VALUE"""),53)</f>
        <v>53</v>
      </c>
      <c r="FZ113" s="19" t="str">
        <f ca="1">IFERROR(__xludf.DUMMYFUNCTION("""COMPUTED_VALUE"""),"Ахметов Р. С.")</f>
        <v>Ахметов Р. С.</v>
      </c>
      <c r="GA113" s="19" t="str">
        <f ca="1">IFERROR(__xludf.DUMMYFUNCTION("""COMPUTED_VALUE"""),"За")</f>
        <v>За</v>
      </c>
      <c r="GB113" s="19">
        <f ca="1">IFERROR(__xludf.DUMMYFUNCTION("""COMPUTED_VALUE"""),53)</f>
        <v>53</v>
      </c>
      <c r="GC113" s="19" t="str">
        <f ca="1">IFERROR(__xludf.DUMMYFUNCTION("""COMPUTED_VALUE"""),"Ахметов Р. С.")</f>
        <v>Ахметов Р. С.</v>
      </c>
      <c r="GD113" s="19" t="str">
        <f ca="1">IFERROR(__xludf.DUMMYFUNCTION("""COMPUTED_VALUE"""),"За")</f>
        <v>За</v>
      </c>
      <c r="GE113" s="19">
        <f ca="1">IFERROR(__xludf.DUMMYFUNCTION("""COMPUTED_VALUE"""),53)</f>
        <v>53</v>
      </c>
      <c r="GF113" s="19" t="str">
        <f ca="1">IFERROR(__xludf.DUMMYFUNCTION("""COMPUTED_VALUE"""),"Ахметов Р. С.")</f>
        <v>Ахметов Р. С.</v>
      </c>
      <c r="GG113" s="19" t="str">
        <f ca="1">IFERROR(__xludf.DUMMYFUNCTION("""COMPUTED_VALUE"""),"За")</f>
        <v>За</v>
      </c>
      <c r="GH113" s="19">
        <f ca="1">IFERROR(__xludf.DUMMYFUNCTION("""COMPUTED_VALUE"""),53)</f>
        <v>53</v>
      </c>
      <c r="GI113" s="19" t="str">
        <f ca="1">IFERROR(__xludf.DUMMYFUNCTION("""COMPUTED_VALUE"""),"Ахметов Р. С.")</f>
        <v>Ахметов Р. С.</v>
      </c>
      <c r="GJ113" s="19" t="str">
        <f ca="1">IFERROR(__xludf.DUMMYFUNCTION("""COMPUTED_VALUE"""),"За")</f>
        <v>За</v>
      </c>
      <c r="GK113" s="19">
        <f ca="1">IFERROR(__xludf.DUMMYFUNCTION("""COMPUTED_VALUE"""),53)</f>
        <v>53</v>
      </c>
      <c r="GL113" s="19" t="str">
        <f ca="1">IFERROR(__xludf.DUMMYFUNCTION("""COMPUTED_VALUE"""),"Ахметов Р. С.")</f>
        <v>Ахметов Р. С.</v>
      </c>
      <c r="GM113" s="19" t="str">
        <f ca="1">IFERROR(__xludf.DUMMYFUNCTION("""COMPUTED_VALUE"""),"За")</f>
        <v>За</v>
      </c>
      <c r="GN113" s="19">
        <f ca="1">IFERROR(__xludf.DUMMYFUNCTION("""COMPUTED_VALUE"""),53)</f>
        <v>53</v>
      </c>
      <c r="GO113" s="19" t="str">
        <f ca="1">IFERROR(__xludf.DUMMYFUNCTION("""COMPUTED_VALUE"""),"Ахметов Р. С.")</f>
        <v>Ахметов Р. С.</v>
      </c>
      <c r="GP113" s="19" t="str">
        <f ca="1">IFERROR(__xludf.DUMMYFUNCTION("""COMPUTED_VALUE"""),"Не голосував")</f>
        <v>Не голосував</v>
      </c>
      <c r="GQ113" s="19">
        <f ca="1">IFERROR(__xludf.DUMMYFUNCTION("""COMPUTED_VALUE"""),53)</f>
        <v>53</v>
      </c>
      <c r="GR113" s="19" t="str">
        <f ca="1">IFERROR(__xludf.DUMMYFUNCTION("""COMPUTED_VALUE"""),"Ахметов Р. С.")</f>
        <v>Ахметов Р. С.</v>
      </c>
      <c r="GS113" s="19" t="str">
        <f ca="1">IFERROR(__xludf.DUMMYFUNCTION("""COMPUTED_VALUE"""),"За")</f>
        <v>За</v>
      </c>
      <c r="GT113" s="19">
        <f ca="1">IFERROR(__xludf.DUMMYFUNCTION("""COMPUTED_VALUE"""),53)</f>
        <v>53</v>
      </c>
      <c r="GU113" s="19" t="str">
        <f ca="1">IFERROR(__xludf.DUMMYFUNCTION("""COMPUTED_VALUE"""),"Ахметов Р. С.")</f>
        <v>Ахметов Р. С.</v>
      </c>
      <c r="GV113" s="19" t="str">
        <f ca="1">IFERROR(__xludf.DUMMYFUNCTION("""COMPUTED_VALUE"""),"За")</f>
        <v>За</v>
      </c>
      <c r="GW113" s="19">
        <f ca="1">IFERROR(__xludf.DUMMYFUNCTION("""COMPUTED_VALUE"""),53)</f>
        <v>53</v>
      </c>
      <c r="GX113" s="19" t="str">
        <f ca="1">IFERROR(__xludf.DUMMYFUNCTION("""COMPUTED_VALUE"""),"Ахметов Р. С.")</f>
        <v>Ахметов Р. С.</v>
      </c>
      <c r="GY113" s="19" t="str">
        <f ca="1">IFERROR(__xludf.DUMMYFUNCTION("""COMPUTED_VALUE"""),"Не голосував")</f>
        <v>Не голосував</v>
      </c>
      <c r="GZ113" s="19">
        <f ca="1">IFERROR(__xludf.DUMMYFUNCTION("""COMPUTED_VALUE"""),53)</f>
        <v>53</v>
      </c>
      <c r="HA113" s="19" t="str">
        <f ca="1">IFERROR(__xludf.DUMMYFUNCTION("""COMPUTED_VALUE"""),"Ахметов Р. С.")</f>
        <v>Ахметов Р. С.</v>
      </c>
      <c r="HB113" s="19" t="str">
        <f ca="1">IFERROR(__xludf.DUMMYFUNCTION("""COMPUTED_VALUE"""),"За")</f>
        <v>За</v>
      </c>
      <c r="HC113" s="19">
        <f ca="1">IFERROR(__xludf.DUMMYFUNCTION("""COMPUTED_VALUE"""),53)</f>
        <v>53</v>
      </c>
      <c r="HD113" s="19" t="str">
        <f ca="1">IFERROR(__xludf.DUMMYFUNCTION("""COMPUTED_VALUE"""),"Ахметов Р. С.")</f>
        <v>Ахметов Р. С.</v>
      </c>
      <c r="HE113" s="19" t="str">
        <f ca="1">IFERROR(__xludf.DUMMYFUNCTION("""COMPUTED_VALUE"""),"За")</f>
        <v>За</v>
      </c>
      <c r="HF113" s="19">
        <f ca="1">IFERROR(__xludf.DUMMYFUNCTION("""COMPUTED_VALUE"""),53)</f>
        <v>53</v>
      </c>
      <c r="HG113" s="19" t="str">
        <f ca="1">IFERROR(__xludf.DUMMYFUNCTION("""COMPUTED_VALUE"""),"Ахметов Р. С.")</f>
        <v>Ахметов Р. С.</v>
      </c>
      <c r="HH113" s="19" t="str">
        <f ca="1">IFERROR(__xludf.DUMMYFUNCTION("""COMPUTED_VALUE"""),"За")</f>
        <v>За</v>
      </c>
      <c r="HI113" s="19">
        <f ca="1">IFERROR(__xludf.DUMMYFUNCTION("""COMPUTED_VALUE"""),53)</f>
        <v>53</v>
      </c>
      <c r="HJ113" s="19" t="str">
        <f ca="1">IFERROR(__xludf.DUMMYFUNCTION("""COMPUTED_VALUE"""),"Ахметов Р. С.")</f>
        <v>Ахметов Р. С.</v>
      </c>
      <c r="HK113" s="19" t="str">
        <f ca="1">IFERROR(__xludf.DUMMYFUNCTION("""COMPUTED_VALUE"""),"За")</f>
        <v>За</v>
      </c>
      <c r="HL113" s="19">
        <f ca="1">IFERROR(__xludf.DUMMYFUNCTION("""COMPUTED_VALUE"""),53)</f>
        <v>53</v>
      </c>
      <c r="HM113" s="19" t="str">
        <f ca="1">IFERROR(__xludf.DUMMYFUNCTION("""COMPUTED_VALUE"""),"Ахметов Р. С.")</f>
        <v>Ахметов Р. С.</v>
      </c>
      <c r="HN113" s="19" t="str">
        <f ca="1">IFERROR(__xludf.DUMMYFUNCTION("""COMPUTED_VALUE"""),"За")</f>
        <v>За</v>
      </c>
      <c r="HO113" s="19">
        <f ca="1">IFERROR(__xludf.DUMMYFUNCTION("""COMPUTED_VALUE"""),53)</f>
        <v>53</v>
      </c>
      <c r="HP113" s="19" t="str">
        <f ca="1">IFERROR(__xludf.DUMMYFUNCTION("""COMPUTED_VALUE"""),"Ахметов Р. С.")</f>
        <v>Ахметов Р. С.</v>
      </c>
      <c r="HQ113" s="19" t="str">
        <f ca="1">IFERROR(__xludf.DUMMYFUNCTION("""COMPUTED_VALUE"""),"За")</f>
        <v>За</v>
      </c>
      <c r="HR113" s="19">
        <f ca="1">IFERROR(__xludf.DUMMYFUNCTION("""COMPUTED_VALUE"""),53)</f>
        <v>53</v>
      </c>
      <c r="HS113" s="19" t="str">
        <f ca="1">IFERROR(__xludf.DUMMYFUNCTION("""COMPUTED_VALUE"""),"Ахметов Р. С.")</f>
        <v>Ахметов Р. С.</v>
      </c>
      <c r="HT113" s="19" t="str">
        <f ca="1">IFERROR(__xludf.DUMMYFUNCTION("""COMPUTED_VALUE"""),"За")</f>
        <v>За</v>
      </c>
      <c r="HU113" s="19">
        <f ca="1">IFERROR(__xludf.DUMMYFUNCTION("""COMPUTED_VALUE"""),53)</f>
        <v>53</v>
      </c>
      <c r="HV113" s="19" t="str">
        <f ca="1">IFERROR(__xludf.DUMMYFUNCTION("""COMPUTED_VALUE"""),"Ахметов Р. С.")</f>
        <v>Ахметов Р. С.</v>
      </c>
      <c r="HW113" s="19" t="str">
        <f ca="1">IFERROR(__xludf.DUMMYFUNCTION("""COMPUTED_VALUE"""),"За")</f>
        <v>За</v>
      </c>
      <c r="HX113" s="19">
        <f ca="1">IFERROR(__xludf.DUMMYFUNCTION("""COMPUTED_VALUE"""),53)</f>
        <v>53</v>
      </c>
      <c r="HY113" s="19" t="str">
        <f ca="1">IFERROR(__xludf.DUMMYFUNCTION("""COMPUTED_VALUE"""),"Ахметов Р. С.")</f>
        <v>Ахметов Р. С.</v>
      </c>
      <c r="HZ113" s="19" t="str">
        <f ca="1">IFERROR(__xludf.DUMMYFUNCTION("""COMPUTED_VALUE"""),"За")</f>
        <v>За</v>
      </c>
      <c r="IA113" s="19">
        <f ca="1">IFERROR(__xludf.DUMMYFUNCTION("""COMPUTED_VALUE"""),53)</f>
        <v>53</v>
      </c>
      <c r="IB113" s="19" t="str">
        <f ca="1">IFERROR(__xludf.DUMMYFUNCTION("""COMPUTED_VALUE"""),"Ахметов Р. С.")</f>
        <v>Ахметов Р. С.</v>
      </c>
      <c r="IC113" s="19" t="str">
        <f ca="1">IFERROR(__xludf.DUMMYFUNCTION("""COMPUTED_VALUE"""),"За")</f>
        <v>За</v>
      </c>
      <c r="ID113" s="19">
        <f ca="1">IFERROR(__xludf.DUMMYFUNCTION("""COMPUTED_VALUE"""),53)</f>
        <v>53</v>
      </c>
      <c r="IE113" s="19" t="str">
        <f ca="1">IFERROR(__xludf.DUMMYFUNCTION("""COMPUTED_VALUE"""),"Ахметов Р. С.")</f>
        <v>Ахметов Р. С.</v>
      </c>
      <c r="IF113" s="19" t="str">
        <f ca="1">IFERROR(__xludf.DUMMYFUNCTION("""COMPUTED_VALUE"""),"Не голосував")</f>
        <v>Не голосував</v>
      </c>
      <c r="IG113" s="19">
        <f ca="1">IFERROR(__xludf.DUMMYFUNCTION("""COMPUTED_VALUE"""),53)</f>
        <v>53</v>
      </c>
      <c r="IH113" s="19" t="str">
        <f ca="1">IFERROR(__xludf.DUMMYFUNCTION("""COMPUTED_VALUE"""),"Ахметов Р. С.")</f>
        <v>Ахметов Р. С.</v>
      </c>
      <c r="II113" s="19" t="str">
        <f ca="1">IFERROR(__xludf.DUMMYFUNCTION("""COMPUTED_VALUE"""),"За")</f>
        <v>За</v>
      </c>
      <c r="IJ113" s="19">
        <f ca="1">IFERROR(__xludf.DUMMYFUNCTION("""COMPUTED_VALUE"""),53)</f>
        <v>53</v>
      </c>
      <c r="IK113" s="19" t="str">
        <f ca="1">IFERROR(__xludf.DUMMYFUNCTION("""COMPUTED_VALUE"""),"Ахметов Р. С.")</f>
        <v>Ахметов Р. С.</v>
      </c>
      <c r="IL113" s="19" t="str">
        <f ca="1">IFERROR(__xludf.DUMMYFUNCTION("""COMPUTED_VALUE"""),"За")</f>
        <v>За</v>
      </c>
      <c r="IM113" s="19">
        <f ca="1">IFERROR(__xludf.DUMMYFUNCTION("""COMPUTED_VALUE"""),53)</f>
        <v>53</v>
      </c>
      <c r="IN113" s="19" t="str">
        <f ca="1">IFERROR(__xludf.DUMMYFUNCTION("""COMPUTED_VALUE"""),"Ахметов Р. С.")</f>
        <v>Ахметов Р. С.</v>
      </c>
      <c r="IO113" s="19" t="str">
        <f ca="1">IFERROR(__xludf.DUMMYFUNCTION("""COMPUTED_VALUE"""),"За")</f>
        <v>За</v>
      </c>
      <c r="IP113" s="19">
        <f ca="1">IFERROR(__xludf.DUMMYFUNCTION("""COMPUTED_VALUE"""),53)</f>
        <v>53</v>
      </c>
      <c r="IQ113" s="19" t="str">
        <f ca="1">IFERROR(__xludf.DUMMYFUNCTION("""COMPUTED_VALUE"""),"Ахметов Р. С.")</f>
        <v>Ахметов Р. С.</v>
      </c>
      <c r="IR113" s="19" t="str">
        <f ca="1">IFERROR(__xludf.DUMMYFUNCTION("""COMPUTED_VALUE"""),"За")</f>
        <v>За</v>
      </c>
      <c r="IS113" s="19">
        <f ca="1">IFERROR(__xludf.DUMMYFUNCTION("""COMPUTED_VALUE"""),53)</f>
        <v>53</v>
      </c>
      <c r="IT113" s="19" t="str">
        <f ca="1">IFERROR(__xludf.DUMMYFUNCTION("""COMPUTED_VALUE"""),"Ахметов Р. С.")</f>
        <v>Ахметов Р. С.</v>
      </c>
      <c r="IU113" s="19" t="str">
        <f ca="1">IFERROR(__xludf.DUMMYFUNCTION("""COMPUTED_VALUE"""),"За")</f>
        <v>За</v>
      </c>
      <c r="IV113" s="19">
        <f ca="1">IFERROR(__xludf.DUMMYFUNCTION("""COMPUTED_VALUE"""),53)</f>
        <v>53</v>
      </c>
      <c r="IW113" s="19" t="str">
        <f ca="1">IFERROR(__xludf.DUMMYFUNCTION("""COMPUTED_VALUE"""),"Ахметов Р. С.")</f>
        <v>Ахметов Р. С.</v>
      </c>
      <c r="IX113" s="19" t="str">
        <f ca="1">IFERROR(__xludf.DUMMYFUNCTION("""COMPUTED_VALUE"""),"За")</f>
        <v>За</v>
      </c>
      <c r="IY113" s="19">
        <f ca="1">IFERROR(__xludf.DUMMYFUNCTION("""COMPUTED_VALUE"""),53)</f>
        <v>53</v>
      </c>
      <c r="IZ113" s="19" t="str">
        <f ca="1">IFERROR(__xludf.DUMMYFUNCTION("""COMPUTED_VALUE"""),"Ахметов Р. С.")</f>
        <v>Ахметов Р. С.</v>
      </c>
      <c r="JA113" s="19" t="str">
        <f ca="1">IFERROR(__xludf.DUMMYFUNCTION("""COMPUTED_VALUE"""),"За")</f>
        <v>За</v>
      </c>
      <c r="JB113" s="19">
        <f ca="1">IFERROR(__xludf.DUMMYFUNCTION("""COMPUTED_VALUE"""),53)</f>
        <v>53</v>
      </c>
      <c r="JC113" s="19" t="str">
        <f ca="1">IFERROR(__xludf.DUMMYFUNCTION("""COMPUTED_VALUE"""),"Ахметов Р. С.")</f>
        <v>Ахметов Р. С.</v>
      </c>
      <c r="JD113" s="19" t="str">
        <f ca="1">IFERROR(__xludf.DUMMYFUNCTION("""COMPUTED_VALUE"""),"За")</f>
        <v>За</v>
      </c>
      <c r="JE113" s="19">
        <f ca="1">IFERROR(__xludf.DUMMYFUNCTION("""COMPUTED_VALUE"""),53)</f>
        <v>53</v>
      </c>
      <c r="JF113" s="19" t="str">
        <f ca="1">IFERROR(__xludf.DUMMYFUNCTION("""COMPUTED_VALUE"""),"Ахметов Р. С.")</f>
        <v>Ахметов Р. С.</v>
      </c>
      <c r="JG113" s="19" t="str">
        <f ca="1">IFERROR(__xludf.DUMMYFUNCTION("""COMPUTED_VALUE"""),"За")</f>
        <v>За</v>
      </c>
      <c r="JH113" s="19">
        <f ca="1">IFERROR(__xludf.DUMMYFUNCTION("""COMPUTED_VALUE"""),53)</f>
        <v>53</v>
      </c>
      <c r="JI113" s="19" t="str">
        <f ca="1">IFERROR(__xludf.DUMMYFUNCTION("""COMPUTED_VALUE"""),"Ахметов Р. С.")</f>
        <v>Ахметов Р. С.</v>
      </c>
      <c r="JJ113" s="19" t="str">
        <f ca="1">IFERROR(__xludf.DUMMYFUNCTION("""COMPUTED_VALUE"""),"Не голосував")</f>
        <v>Не голосував</v>
      </c>
      <c r="JK113" s="19">
        <f ca="1">IFERROR(__xludf.DUMMYFUNCTION("""COMPUTED_VALUE"""),53)</f>
        <v>53</v>
      </c>
      <c r="JL113" s="19" t="str">
        <f ca="1">IFERROR(__xludf.DUMMYFUNCTION("""COMPUTED_VALUE"""),"Ахметов Р. С.")</f>
        <v>Ахметов Р. С.</v>
      </c>
      <c r="JM113" s="19" t="str">
        <f ca="1">IFERROR(__xludf.DUMMYFUNCTION("""COMPUTED_VALUE"""),"Не голосував")</f>
        <v>Не голосував</v>
      </c>
      <c r="JN113" s="19">
        <f ca="1">IFERROR(__xludf.DUMMYFUNCTION("""COMPUTED_VALUE"""),53)</f>
        <v>53</v>
      </c>
      <c r="JO113" s="19" t="str">
        <f ca="1">IFERROR(__xludf.DUMMYFUNCTION("""COMPUTED_VALUE"""),"Ахметов Р. С.")</f>
        <v>Ахметов Р. С.</v>
      </c>
      <c r="JP113" s="19" t="str">
        <f ca="1">IFERROR(__xludf.DUMMYFUNCTION("""COMPUTED_VALUE"""),"Не голосував")</f>
        <v>Не голосував</v>
      </c>
      <c r="JQ113" s="19">
        <f ca="1">IFERROR(__xludf.DUMMYFUNCTION("""COMPUTED_VALUE"""),53)</f>
        <v>53</v>
      </c>
      <c r="JR113" s="19" t="str">
        <f ca="1">IFERROR(__xludf.DUMMYFUNCTION("""COMPUTED_VALUE"""),"Ахметов Р. С.")</f>
        <v>Ахметов Р. С.</v>
      </c>
      <c r="JS113" s="19" t="str">
        <f ca="1">IFERROR(__xludf.DUMMYFUNCTION("""COMPUTED_VALUE"""),"Не голосував")</f>
        <v>Не голосував</v>
      </c>
      <c r="JT113" s="19">
        <f ca="1">IFERROR(__xludf.DUMMYFUNCTION("""COMPUTED_VALUE"""),53)</f>
        <v>53</v>
      </c>
      <c r="JU113" s="19" t="str">
        <f ca="1">IFERROR(__xludf.DUMMYFUNCTION("""COMPUTED_VALUE"""),"Ахметов Р. С.")</f>
        <v>Ахметов Р. С.</v>
      </c>
      <c r="JV113" s="19" t="str">
        <f ca="1">IFERROR(__xludf.DUMMYFUNCTION("""COMPUTED_VALUE"""),"Не голосував")</f>
        <v>Не голосував</v>
      </c>
      <c r="JW113" s="19">
        <f ca="1">IFERROR(__xludf.DUMMYFUNCTION("""COMPUTED_VALUE"""),53)</f>
        <v>53</v>
      </c>
      <c r="JX113" s="19" t="str">
        <f ca="1">IFERROR(__xludf.DUMMYFUNCTION("""COMPUTED_VALUE"""),"Ахметов Р. С.")</f>
        <v>Ахметов Р. С.</v>
      </c>
      <c r="JY113" s="19" t="str">
        <f ca="1">IFERROR(__xludf.DUMMYFUNCTION("""COMPUTED_VALUE"""),"За")</f>
        <v>За</v>
      </c>
      <c r="JZ113" s="19">
        <f ca="1">IFERROR(__xludf.DUMMYFUNCTION("""COMPUTED_VALUE"""),53)</f>
        <v>53</v>
      </c>
      <c r="KA113" s="19" t="str">
        <f ca="1">IFERROR(__xludf.DUMMYFUNCTION("""COMPUTED_VALUE"""),"Ахметов Р. С.")</f>
        <v>Ахметов Р. С.</v>
      </c>
      <c r="KB113" s="19" t="str">
        <f ca="1">IFERROR(__xludf.DUMMYFUNCTION("""COMPUTED_VALUE"""),"За")</f>
        <v>За</v>
      </c>
      <c r="KC113" s="19">
        <f ca="1">IFERROR(__xludf.DUMMYFUNCTION("""COMPUTED_VALUE"""),53)</f>
        <v>53</v>
      </c>
      <c r="KD113" s="19" t="str">
        <f ca="1">IFERROR(__xludf.DUMMYFUNCTION("""COMPUTED_VALUE"""),"Ахметов Р. С.")</f>
        <v>Ахметов Р. С.</v>
      </c>
      <c r="KE113" s="19" t="str">
        <f ca="1">IFERROR(__xludf.DUMMYFUNCTION("""COMPUTED_VALUE"""),"За")</f>
        <v>За</v>
      </c>
      <c r="KF113" s="19">
        <f ca="1">IFERROR(__xludf.DUMMYFUNCTION("""COMPUTED_VALUE"""),53)</f>
        <v>53</v>
      </c>
      <c r="KG113" s="19" t="str">
        <f ca="1">IFERROR(__xludf.DUMMYFUNCTION("""COMPUTED_VALUE"""),"Ахметов Р. С.")</f>
        <v>Ахметов Р. С.</v>
      </c>
      <c r="KH113" s="19" t="str">
        <f ca="1">IFERROR(__xludf.DUMMYFUNCTION("""COMPUTED_VALUE"""),"За")</f>
        <v>За</v>
      </c>
      <c r="KI113" s="19">
        <f ca="1">IFERROR(__xludf.DUMMYFUNCTION("""COMPUTED_VALUE"""),53)</f>
        <v>53</v>
      </c>
      <c r="KJ113" s="19" t="str">
        <f ca="1">IFERROR(__xludf.DUMMYFUNCTION("""COMPUTED_VALUE"""),"Ахметов Р. С.")</f>
        <v>Ахметов Р. С.</v>
      </c>
      <c r="KK113" s="19" t="str">
        <f ca="1">IFERROR(__xludf.DUMMYFUNCTION("""COMPUTED_VALUE"""),"За")</f>
        <v>За</v>
      </c>
      <c r="KL113" s="19">
        <f ca="1">IFERROR(__xludf.DUMMYFUNCTION("""COMPUTED_VALUE"""),53)</f>
        <v>53</v>
      </c>
      <c r="KM113" s="19" t="str">
        <f ca="1">IFERROR(__xludf.DUMMYFUNCTION("""COMPUTED_VALUE"""),"Ахметов Р. С.")</f>
        <v>Ахметов Р. С.</v>
      </c>
      <c r="KN113" s="19" t="str">
        <f ca="1">IFERROR(__xludf.DUMMYFUNCTION("""COMPUTED_VALUE"""),"За")</f>
        <v>За</v>
      </c>
      <c r="KO113" s="19">
        <f ca="1">IFERROR(__xludf.DUMMYFUNCTION("""COMPUTED_VALUE"""),53)</f>
        <v>53</v>
      </c>
      <c r="KP113" s="19" t="str">
        <f ca="1">IFERROR(__xludf.DUMMYFUNCTION("""COMPUTED_VALUE"""),"Ахметов Р. С.")</f>
        <v>Ахметов Р. С.</v>
      </c>
      <c r="KQ113" s="19" t="str">
        <f ca="1">IFERROR(__xludf.DUMMYFUNCTION("""COMPUTED_VALUE"""),"За")</f>
        <v>За</v>
      </c>
      <c r="KR113" s="19">
        <f ca="1">IFERROR(__xludf.DUMMYFUNCTION("""COMPUTED_VALUE"""),53)</f>
        <v>53</v>
      </c>
      <c r="KS113" s="19" t="str">
        <f ca="1">IFERROR(__xludf.DUMMYFUNCTION("""COMPUTED_VALUE"""),"Ахметов Р. С.")</f>
        <v>Ахметов Р. С.</v>
      </c>
      <c r="KT113" s="19" t="str">
        <f ca="1">IFERROR(__xludf.DUMMYFUNCTION("""COMPUTED_VALUE"""),"За")</f>
        <v>За</v>
      </c>
      <c r="KU113" s="19">
        <f ca="1">IFERROR(__xludf.DUMMYFUNCTION("""COMPUTED_VALUE"""),53)</f>
        <v>53</v>
      </c>
      <c r="KV113" s="19" t="str">
        <f ca="1">IFERROR(__xludf.DUMMYFUNCTION("""COMPUTED_VALUE"""),"Ахметов Р. С.")</f>
        <v>Ахметов Р. С.</v>
      </c>
      <c r="KW113" s="19" t="str">
        <f ca="1">IFERROR(__xludf.DUMMYFUNCTION("""COMPUTED_VALUE"""),"За")</f>
        <v>За</v>
      </c>
      <c r="KX113" s="19">
        <f ca="1">IFERROR(__xludf.DUMMYFUNCTION("""COMPUTED_VALUE"""),53)</f>
        <v>53</v>
      </c>
      <c r="KY113" s="19" t="str">
        <f ca="1">IFERROR(__xludf.DUMMYFUNCTION("""COMPUTED_VALUE"""),"Ахметов Р. С.")</f>
        <v>Ахметов Р. С.</v>
      </c>
      <c r="KZ113" s="19" t="str">
        <f ca="1">IFERROR(__xludf.DUMMYFUNCTION("""COMPUTED_VALUE"""),"За")</f>
        <v>За</v>
      </c>
      <c r="LA113" s="19">
        <f ca="1">IFERROR(__xludf.DUMMYFUNCTION("""COMPUTED_VALUE"""),53)</f>
        <v>53</v>
      </c>
      <c r="LB113" s="19" t="str">
        <f ca="1">IFERROR(__xludf.DUMMYFUNCTION("""COMPUTED_VALUE"""),"Ахметов Р. С.")</f>
        <v>Ахметов Р. С.</v>
      </c>
      <c r="LC113" s="19" t="str">
        <f ca="1">IFERROR(__xludf.DUMMYFUNCTION("""COMPUTED_VALUE"""),"За")</f>
        <v>За</v>
      </c>
      <c r="LD113" s="19">
        <f ca="1">IFERROR(__xludf.DUMMYFUNCTION("""COMPUTED_VALUE"""),53)</f>
        <v>53</v>
      </c>
      <c r="LE113" s="19" t="str">
        <f ca="1">IFERROR(__xludf.DUMMYFUNCTION("""COMPUTED_VALUE"""),"Ахметов Р. С.")</f>
        <v>Ахметов Р. С.</v>
      </c>
      <c r="LF113" s="19" t="str">
        <f ca="1">IFERROR(__xludf.DUMMYFUNCTION("""COMPUTED_VALUE"""),"За")</f>
        <v>За</v>
      </c>
      <c r="LG113" s="19">
        <f ca="1">IFERROR(__xludf.DUMMYFUNCTION("""COMPUTED_VALUE"""),53)</f>
        <v>53</v>
      </c>
      <c r="LH113" s="19" t="str">
        <f ca="1">IFERROR(__xludf.DUMMYFUNCTION("""COMPUTED_VALUE"""),"Ахметов Р. С.")</f>
        <v>Ахметов Р. С.</v>
      </c>
      <c r="LI113" s="19" t="str">
        <f ca="1">IFERROR(__xludf.DUMMYFUNCTION("""COMPUTED_VALUE"""),"За")</f>
        <v>За</v>
      </c>
      <c r="LJ113" s="19">
        <f ca="1">IFERROR(__xludf.DUMMYFUNCTION("""COMPUTED_VALUE"""),53)</f>
        <v>53</v>
      </c>
      <c r="LK113" s="19" t="str">
        <f ca="1">IFERROR(__xludf.DUMMYFUNCTION("""COMPUTED_VALUE"""),"Ахметов Р. С.")</f>
        <v>Ахметов Р. С.</v>
      </c>
      <c r="LL113" s="19" t="str">
        <f ca="1">IFERROR(__xludf.DUMMYFUNCTION("""COMPUTED_VALUE"""),"За")</f>
        <v>За</v>
      </c>
      <c r="LM113" s="19">
        <f ca="1">IFERROR(__xludf.DUMMYFUNCTION("""COMPUTED_VALUE"""),53)</f>
        <v>53</v>
      </c>
      <c r="LN113" s="19" t="str">
        <f ca="1">IFERROR(__xludf.DUMMYFUNCTION("""COMPUTED_VALUE"""),"Ахметов Р. С.")</f>
        <v>Ахметов Р. С.</v>
      </c>
      <c r="LO113" s="19" t="str">
        <f ca="1">IFERROR(__xludf.DUMMYFUNCTION("""COMPUTED_VALUE"""),"За")</f>
        <v>За</v>
      </c>
      <c r="LP113" s="19">
        <f ca="1">IFERROR(__xludf.DUMMYFUNCTION("""COMPUTED_VALUE"""),53)</f>
        <v>53</v>
      </c>
      <c r="LQ113" s="19" t="str">
        <f ca="1">IFERROR(__xludf.DUMMYFUNCTION("""COMPUTED_VALUE"""),"Ахметов Р. С.")</f>
        <v>Ахметов Р. С.</v>
      </c>
      <c r="LR113" s="19" t="str">
        <f ca="1">IFERROR(__xludf.DUMMYFUNCTION("""COMPUTED_VALUE"""),"Не голосував")</f>
        <v>Не голосував</v>
      </c>
      <c r="LS113" s="19">
        <f ca="1">IFERROR(__xludf.DUMMYFUNCTION("""COMPUTED_VALUE"""),53)</f>
        <v>53</v>
      </c>
      <c r="LT113" s="19" t="str">
        <f ca="1">IFERROR(__xludf.DUMMYFUNCTION("""COMPUTED_VALUE"""),"Ахметов Р. С.")</f>
        <v>Ахметов Р. С.</v>
      </c>
      <c r="LU113" s="19" t="str">
        <f ca="1">IFERROR(__xludf.DUMMYFUNCTION("""COMPUTED_VALUE"""),"За")</f>
        <v>За</v>
      </c>
      <c r="LV113" s="19">
        <f ca="1">IFERROR(__xludf.DUMMYFUNCTION("""COMPUTED_VALUE"""),53)</f>
        <v>53</v>
      </c>
      <c r="LW113" s="19" t="str">
        <f ca="1">IFERROR(__xludf.DUMMYFUNCTION("""COMPUTED_VALUE"""),"Ахметов Р. С.")</f>
        <v>Ахметов Р. С.</v>
      </c>
      <c r="LX113" s="19" t="str">
        <f ca="1">IFERROR(__xludf.DUMMYFUNCTION("""COMPUTED_VALUE"""),"За")</f>
        <v>За</v>
      </c>
      <c r="LY113" s="19">
        <f ca="1">IFERROR(__xludf.DUMMYFUNCTION("""COMPUTED_VALUE"""),53)</f>
        <v>53</v>
      </c>
      <c r="LZ113" s="19" t="str">
        <f ca="1">IFERROR(__xludf.DUMMYFUNCTION("""COMPUTED_VALUE"""),"Ахметов Р. С.")</f>
        <v>Ахметов Р. С.</v>
      </c>
      <c r="MA113" s="19" t="str">
        <f ca="1">IFERROR(__xludf.DUMMYFUNCTION("""COMPUTED_VALUE"""),"За")</f>
        <v>За</v>
      </c>
      <c r="MB113" s="19">
        <f ca="1">IFERROR(__xludf.DUMMYFUNCTION("""COMPUTED_VALUE"""),53)</f>
        <v>53</v>
      </c>
      <c r="MC113" s="19" t="str">
        <f ca="1">IFERROR(__xludf.DUMMYFUNCTION("""COMPUTED_VALUE"""),"Ахметов Р. С.")</f>
        <v>Ахметов Р. С.</v>
      </c>
      <c r="MD113" s="19" t="str">
        <f ca="1">IFERROR(__xludf.DUMMYFUNCTION("""COMPUTED_VALUE"""),"За")</f>
        <v>За</v>
      </c>
      <c r="ME113" s="19">
        <f ca="1">IFERROR(__xludf.DUMMYFUNCTION("""COMPUTED_VALUE"""),53)</f>
        <v>53</v>
      </c>
      <c r="MF113" s="19" t="str">
        <f ca="1">IFERROR(__xludf.DUMMYFUNCTION("""COMPUTED_VALUE"""),"Ахметов Р. С.")</f>
        <v>Ахметов Р. С.</v>
      </c>
      <c r="MG113" s="19" t="str">
        <f ca="1">IFERROR(__xludf.DUMMYFUNCTION("""COMPUTED_VALUE"""),"За")</f>
        <v>За</v>
      </c>
      <c r="MH113" s="19">
        <f ca="1">IFERROR(__xludf.DUMMYFUNCTION("""COMPUTED_VALUE"""),53)</f>
        <v>53</v>
      </c>
      <c r="MI113" s="19" t="str">
        <f ca="1">IFERROR(__xludf.DUMMYFUNCTION("""COMPUTED_VALUE"""),"Ахметов Р. С.")</f>
        <v>Ахметов Р. С.</v>
      </c>
      <c r="MJ113" s="19" t="str">
        <f ca="1">IFERROR(__xludf.DUMMYFUNCTION("""COMPUTED_VALUE"""),"За")</f>
        <v>За</v>
      </c>
      <c r="MK113" s="19">
        <f ca="1">IFERROR(__xludf.DUMMYFUNCTION("""COMPUTED_VALUE"""),53)</f>
        <v>53</v>
      </c>
      <c r="ML113" s="19" t="str">
        <f ca="1">IFERROR(__xludf.DUMMYFUNCTION("""COMPUTED_VALUE"""),"Ахметов Р. С.")</f>
        <v>Ахметов Р. С.</v>
      </c>
      <c r="MM113" s="19" t="str">
        <f ca="1">IFERROR(__xludf.DUMMYFUNCTION("""COMPUTED_VALUE"""),"За")</f>
        <v>За</v>
      </c>
      <c r="MN113" s="19">
        <f ca="1">IFERROR(__xludf.DUMMYFUNCTION("""COMPUTED_VALUE"""),53)</f>
        <v>53</v>
      </c>
      <c r="MO113" s="19" t="str">
        <f ca="1">IFERROR(__xludf.DUMMYFUNCTION("""COMPUTED_VALUE"""),"Ахметов Р. С.")</f>
        <v>Ахметов Р. С.</v>
      </c>
      <c r="MP113" s="19" t="str">
        <f ca="1">IFERROR(__xludf.DUMMYFUNCTION("""COMPUTED_VALUE"""),"За")</f>
        <v>За</v>
      </c>
      <c r="MQ113" s="19">
        <f ca="1">IFERROR(__xludf.DUMMYFUNCTION("""COMPUTED_VALUE"""),53)</f>
        <v>53</v>
      </c>
      <c r="MR113" s="19" t="str">
        <f ca="1">IFERROR(__xludf.DUMMYFUNCTION("""COMPUTED_VALUE"""),"Ахметов Р. С.")</f>
        <v>Ахметов Р. С.</v>
      </c>
      <c r="MS113" s="19" t="str">
        <f ca="1">IFERROR(__xludf.DUMMYFUNCTION("""COMPUTED_VALUE"""),"За")</f>
        <v>За</v>
      </c>
      <c r="MT113" s="19">
        <f ca="1">IFERROR(__xludf.DUMMYFUNCTION("""COMPUTED_VALUE"""),53)</f>
        <v>53</v>
      </c>
      <c r="MU113" s="19" t="str">
        <f ca="1">IFERROR(__xludf.DUMMYFUNCTION("""COMPUTED_VALUE"""),"Ахметов Р. С.")</f>
        <v>Ахметов Р. С.</v>
      </c>
      <c r="MV113" s="19" t="str">
        <f ca="1">IFERROR(__xludf.DUMMYFUNCTION("""COMPUTED_VALUE"""),"За")</f>
        <v>За</v>
      </c>
      <c r="MW113" s="19">
        <f ca="1">IFERROR(__xludf.DUMMYFUNCTION("""COMPUTED_VALUE"""),53)</f>
        <v>53</v>
      </c>
      <c r="MX113" s="19" t="str">
        <f ca="1">IFERROR(__xludf.DUMMYFUNCTION("""COMPUTED_VALUE"""),"Ахметов Р. С.")</f>
        <v>Ахметов Р. С.</v>
      </c>
      <c r="MY113" s="19" t="str">
        <f ca="1">IFERROR(__xludf.DUMMYFUNCTION("""COMPUTED_VALUE"""),"За")</f>
        <v>За</v>
      </c>
      <c r="MZ113" s="19">
        <f ca="1">IFERROR(__xludf.DUMMYFUNCTION("""COMPUTED_VALUE"""),53)</f>
        <v>53</v>
      </c>
      <c r="NA113" s="19" t="str">
        <f ca="1">IFERROR(__xludf.DUMMYFUNCTION("""COMPUTED_VALUE"""),"Ахметов Р. С.")</f>
        <v>Ахметов Р. С.</v>
      </c>
      <c r="NB113" s="19" t="str">
        <f ca="1">IFERROR(__xludf.DUMMYFUNCTION("""COMPUTED_VALUE"""),"За")</f>
        <v>За</v>
      </c>
      <c r="NC113" s="19">
        <f ca="1">IFERROR(__xludf.DUMMYFUNCTION("""COMPUTED_VALUE"""),53)</f>
        <v>53</v>
      </c>
      <c r="ND113" s="19" t="str">
        <f ca="1">IFERROR(__xludf.DUMMYFUNCTION("""COMPUTED_VALUE"""),"Ахметов Р. С.")</f>
        <v>Ахметов Р. С.</v>
      </c>
      <c r="NE113" s="19" t="str">
        <f ca="1">IFERROR(__xludf.DUMMYFUNCTION("""COMPUTED_VALUE"""),"За")</f>
        <v>За</v>
      </c>
      <c r="NF113" s="19">
        <f ca="1">IFERROR(__xludf.DUMMYFUNCTION("""COMPUTED_VALUE"""),53)</f>
        <v>53</v>
      </c>
      <c r="NG113" s="19" t="str">
        <f ca="1">IFERROR(__xludf.DUMMYFUNCTION("""COMPUTED_VALUE"""),"Ахметов Р. С.")</f>
        <v>Ахметов Р. С.</v>
      </c>
      <c r="NH113" s="19" t="str">
        <f ca="1">IFERROR(__xludf.DUMMYFUNCTION("""COMPUTED_VALUE"""),"За")</f>
        <v>За</v>
      </c>
      <c r="NI113" s="19">
        <f ca="1">IFERROR(__xludf.DUMMYFUNCTION("""COMPUTED_VALUE"""),53)</f>
        <v>53</v>
      </c>
      <c r="NJ113" s="19" t="str">
        <f ca="1">IFERROR(__xludf.DUMMYFUNCTION("""COMPUTED_VALUE"""),"Ахметов Р. С.")</f>
        <v>Ахметов Р. С.</v>
      </c>
      <c r="NK113" s="19" t="str">
        <f ca="1">IFERROR(__xludf.DUMMYFUNCTION("""COMPUTED_VALUE"""),"За")</f>
        <v>За</v>
      </c>
      <c r="NL113" s="19">
        <f ca="1">IFERROR(__xludf.DUMMYFUNCTION("""COMPUTED_VALUE"""),53)</f>
        <v>53</v>
      </c>
      <c r="NM113" s="19" t="str">
        <f ca="1">IFERROR(__xludf.DUMMYFUNCTION("""COMPUTED_VALUE"""),"Ахметов Р. С.")</f>
        <v>Ахметов Р. С.</v>
      </c>
      <c r="NN113" s="19" t="str">
        <f ca="1">IFERROR(__xludf.DUMMYFUNCTION("""COMPUTED_VALUE"""),"За")</f>
        <v>За</v>
      </c>
      <c r="NO113" s="19">
        <f ca="1">IFERROR(__xludf.DUMMYFUNCTION("""COMPUTED_VALUE"""),53)</f>
        <v>53</v>
      </c>
      <c r="NP113" s="19" t="str">
        <f ca="1">IFERROR(__xludf.DUMMYFUNCTION("""COMPUTED_VALUE"""),"Ахметов Р. С.")</f>
        <v>Ахметов Р. С.</v>
      </c>
      <c r="NQ113" s="19" t="str">
        <f ca="1">IFERROR(__xludf.DUMMYFUNCTION("""COMPUTED_VALUE"""),"За")</f>
        <v>За</v>
      </c>
      <c r="NR113" s="19">
        <f ca="1">IFERROR(__xludf.DUMMYFUNCTION("""COMPUTED_VALUE"""),53)</f>
        <v>53</v>
      </c>
      <c r="NS113" s="19" t="str">
        <f ca="1">IFERROR(__xludf.DUMMYFUNCTION("""COMPUTED_VALUE"""),"Ахметов Р. С.")</f>
        <v>Ахметов Р. С.</v>
      </c>
      <c r="NT113" s="19" t="str">
        <f ca="1">IFERROR(__xludf.DUMMYFUNCTION("""COMPUTED_VALUE"""),"Не голосував")</f>
        <v>Не голосував</v>
      </c>
      <c r="NU113" s="19">
        <f ca="1">IFERROR(__xludf.DUMMYFUNCTION("""COMPUTED_VALUE"""),53)</f>
        <v>53</v>
      </c>
      <c r="NV113" s="19" t="str">
        <f ca="1">IFERROR(__xludf.DUMMYFUNCTION("""COMPUTED_VALUE"""),"Ахметов Р. С.")</f>
        <v>Ахметов Р. С.</v>
      </c>
      <c r="NW113" s="19" t="str">
        <f ca="1">IFERROR(__xludf.DUMMYFUNCTION("""COMPUTED_VALUE"""),"За")</f>
        <v>За</v>
      </c>
      <c r="NX113" s="19">
        <f ca="1">IFERROR(__xludf.DUMMYFUNCTION("""COMPUTED_VALUE"""),53)</f>
        <v>53</v>
      </c>
      <c r="NY113" s="19" t="str">
        <f ca="1">IFERROR(__xludf.DUMMYFUNCTION("""COMPUTED_VALUE"""),"Ахметов Р. С.")</f>
        <v>Ахметов Р. С.</v>
      </c>
      <c r="NZ113" s="19" t="str">
        <f ca="1">IFERROR(__xludf.DUMMYFUNCTION("""COMPUTED_VALUE"""),"За")</f>
        <v>За</v>
      </c>
      <c r="OA113" s="19">
        <f ca="1">IFERROR(__xludf.DUMMYFUNCTION("""COMPUTED_VALUE"""),53)</f>
        <v>53</v>
      </c>
      <c r="OB113" s="19" t="str">
        <f ca="1">IFERROR(__xludf.DUMMYFUNCTION("""COMPUTED_VALUE"""),"Ахметов Р. С.")</f>
        <v>Ахметов Р. С.</v>
      </c>
      <c r="OC113" s="19" t="str">
        <f ca="1">IFERROR(__xludf.DUMMYFUNCTION("""COMPUTED_VALUE"""),"За")</f>
        <v>За</v>
      </c>
      <c r="OD113" s="19">
        <f ca="1">IFERROR(__xludf.DUMMYFUNCTION("""COMPUTED_VALUE"""),53)</f>
        <v>53</v>
      </c>
      <c r="OE113" s="19" t="str">
        <f ca="1">IFERROR(__xludf.DUMMYFUNCTION("""COMPUTED_VALUE"""),"Ахметов Р. С.")</f>
        <v>Ахметов Р. С.</v>
      </c>
      <c r="OF113" s="19" t="str">
        <f ca="1">IFERROR(__xludf.DUMMYFUNCTION("""COMPUTED_VALUE"""),"За")</f>
        <v>За</v>
      </c>
      <c r="OG113" s="19">
        <f ca="1">IFERROR(__xludf.DUMMYFUNCTION("""COMPUTED_VALUE"""),53)</f>
        <v>53</v>
      </c>
      <c r="OH113" s="19" t="str">
        <f ca="1">IFERROR(__xludf.DUMMYFUNCTION("""COMPUTED_VALUE"""),"Ахметов Р. С.")</f>
        <v>Ахметов Р. С.</v>
      </c>
      <c r="OI113" s="19" t="str">
        <f ca="1">IFERROR(__xludf.DUMMYFUNCTION("""COMPUTED_VALUE"""),"За")</f>
        <v>За</v>
      </c>
      <c r="OJ113" s="19">
        <f ca="1">IFERROR(__xludf.DUMMYFUNCTION("""COMPUTED_VALUE"""),53)</f>
        <v>53</v>
      </c>
      <c r="OK113" s="19" t="str">
        <f ca="1">IFERROR(__xludf.DUMMYFUNCTION("""COMPUTED_VALUE"""),"Ахметов Р. С.")</f>
        <v>Ахметов Р. С.</v>
      </c>
      <c r="OL113" s="19" t="str">
        <f ca="1">IFERROR(__xludf.DUMMYFUNCTION("""COMPUTED_VALUE"""),"Не голосував")</f>
        <v>Не голосував</v>
      </c>
      <c r="OM113" s="19">
        <f ca="1">IFERROR(__xludf.DUMMYFUNCTION("""COMPUTED_VALUE"""),53)</f>
        <v>53</v>
      </c>
      <c r="ON113" s="19" t="str">
        <f ca="1">IFERROR(__xludf.DUMMYFUNCTION("""COMPUTED_VALUE"""),"Ахметов Р. С.")</f>
        <v>Ахметов Р. С.</v>
      </c>
      <c r="OO113" s="19" t="str">
        <f ca="1">IFERROR(__xludf.DUMMYFUNCTION("""COMPUTED_VALUE"""),"Не голосував")</f>
        <v>Не голосував</v>
      </c>
      <c r="OP113" s="19">
        <f ca="1">IFERROR(__xludf.DUMMYFUNCTION("""COMPUTED_VALUE"""),53)</f>
        <v>53</v>
      </c>
      <c r="OQ113" s="19" t="str">
        <f ca="1">IFERROR(__xludf.DUMMYFUNCTION("""COMPUTED_VALUE"""),"Ахметов Р. С.")</f>
        <v>Ахметов Р. С.</v>
      </c>
      <c r="OR113" s="19" t="str">
        <f ca="1">IFERROR(__xludf.DUMMYFUNCTION("""COMPUTED_VALUE"""),"За")</f>
        <v>За</v>
      </c>
      <c r="OS113" s="19">
        <f ca="1">IFERROR(__xludf.DUMMYFUNCTION("""COMPUTED_VALUE"""),53)</f>
        <v>53</v>
      </c>
      <c r="OT113" s="19" t="str">
        <f ca="1">IFERROR(__xludf.DUMMYFUNCTION("""COMPUTED_VALUE"""),"Ахметов Р. С.")</f>
        <v>Ахметов Р. С.</v>
      </c>
      <c r="OU113" s="19" t="str">
        <f ca="1">IFERROR(__xludf.DUMMYFUNCTION("""COMPUTED_VALUE"""),"За")</f>
        <v>За</v>
      </c>
      <c r="OV113" s="19">
        <f ca="1">IFERROR(__xludf.DUMMYFUNCTION("""COMPUTED_VALUE"""),53)</f>
        <v>53</v>
      </c>
      <c r="OW113" s="19" t="str">
        <f ca="1">IFERROR(__xludf.DUMMYFUNCTION("""COMPUTED_VALUE"""),"Ахметов Р. С.")</f>
        <v>Ахметов Р. С.</v>
      </c>
      <c r="OX113" s="19" t="str">
        <f ca="1">IFERROR(__xludf.DUMMYFUNCTION("""COMPUTED_VALUE"""),"За")</f>
        <v>За</v>
      </c>
      <c r="OY113" s="19">
        <f ca="1">IFERROR(__xludf.DUMMYFUNCTION("""COMPUTED_VALUE"""),53)</f>
        <v>53</v>
      </c>
      <c r="OZ113" s="19" t="str">
        <f ca="1">IFERROR(__xludf.DUMMYFUNCTION("""COMPUTED_VALUE"""),"Ахметов Р. С.")</f>
        <v>Ахметов Р. С.</v>
      </c>
      <c r="PA113" s="19" t="str">
        <f ca="1">IFERROR(__xludf.DUMMYFUNCTION("""COMPUTED_VALUE"""),"За")</f>
        <v>За</v>
      </c>
      <c r="PB113" s="19">
        <f ca="1">IFERROR(__xludf.DUMMYFUNCTION("""COMPUTED_VALUE"""),53)</f>
        <v>53</v>
      </c>
      <c r="PC113" s="19" t="str">
        <f ca="1">IFERROR(__xludf.DUMMYFUNCTION("""COMPUTED_VALUE"""),"Ахметов Р. С.")</f>
        <v>Ахметов Р. С.</v>
      </c>
      <c r="PD113" s="19" t="str">
        <f ca="1">IFERROR(__xludf.DUMMYFUNCTION("""COMPUTED_VALUE"""),"За")</f>
        <v>За</v>
      </c>
      <c r="PE113" s="19">
        <f ca="1">IFERROR(__xludf.DUMMYFUNCTION("""COMPUTED_VALUE"""),53)</f>
        <v>53</v>
      </c>
      <c r="PF113" s="19" t="str">
        <f ca="1">IFERROR(__xludf.DUMMYFUNCTION("""COMPUTED_VALUE"""),"Ахметов Р. С.")</f>
        <v>Ахметов Р. С.</v>
      </c>
      <c r="PG113" s="19" t="str">
        <f ca="1">IFERROR(__xludf.DUMMYFUNCTION("""COMPUTED_VALUE"""),"За")</f>
        <v>За</v>
      </c>
      <c r="PH113" s="19">
        <f ca="1">IFERROR(__xludf.DUMMYFUNCTION("""COMPUTED_VALUE"""),53)</f>
        <v>53</v>
      </c>
      <c r="PI113" s="19" t="str">
        <f ca="1">IFERROR(__xludf.DUMMYFUNCTION("""COMPUTED_VALUE"""),"Ахметов Р. С.")</f>
        <v>Ахметов Р. С.</v>
      </c>
      <c r="PJ113" s="19" t="str">
        <f ca="1">IFERROR(__xludf.DUMMYFUNCTION("""COMPUTED_VALUE"""),"За")</f>
        <v>За</v>
      </c>
      <c r="PK113" s="19">
        <f ca="1">IFERROR(__xludf.DUMMYFUNCTION("""COMPUTED_VALUE"""),53)</f>
        <v>53</v>
      </c>
      <c r="PL113" s="19" t="str">
        <f ca="1">IFERROR(__xludf.DUMMYFUNCTION("""COMPUTED_VALUE"""),"Ахметов Р. С.")</f>
        <v>Ахметов Р. С.</v>
      </c>
      <c r="PM113" s="19" t="str">
        <f ca="1">IFERROR(__xludf.DUMMYFUNCTION("""COMPUTED_VALUE"""),"Не голосував")</f>
        <v>Не голосував</v>
      </c>
      <c r="PN113" s="19">
        <f ca="1">IFERROR(__xludf.DUMMYFUNCTION("""COMPUTED_VALUE"""),53)</f>
        <v>53</v>
      </c>
      <c r="PO113" s="19" t="str">
        <f ca="1">IFERROR(__xludf.DUMMYFUNCTION("""COMPUTED_VALUE"""),"Ахметов Р. С.")</f>
        <v>Ахметов Р. С.</v>
      </c>
      <c r="PP113" s="19" t="str">
        <f ca="1">IFERROR(__xludf.DUMMYFUNCTION("""COMPUTED_VALUE"""),"Не голосував")</f>
        <v>Не голосував</v>
      </c>
      <c r="PQ113" s="19">
        <f ca="1">IFERROR(__xludf.DUMMYFUNCTION("""COMPUTED_VALUE"""),53)</f>
        <v>53</v>
      </c>
      <c r="PR113" s="19" t="str">
        <f ca="1">IFERROR(__xludf.DUMMYFUNCTION("""COMPUTED_VALUE"""),"Ахметов Р. С.")</f>
        <v>Ахметов Р. С.</v>
      </c>
      <c r="PS113" s="19" t="str">
        <f ca="1">IFERROR(__xludf.DUMMYFUNCTION("""COMPUTED_VALUE"""),"Утримався")</f>
        <v>Утримався</v>
      </c>
      <c r="PT113" s="19">
        <f ca="1">IFERROR(__xludf.DUMMYFUNCTION("""COMPUTED_VALUE"""),53)</f>
        <v>53</v>
      </c>
      <c r="PU113" s="19" t="str">
        <f ca="1">IFERROR(__xludf.DUMMYFUNCTION("""COMPUTED_VALUE"""),"Ахметов Р. С.")</f>
        <v>Ахметов Р. С.</v>
      </c>
      <c r="PV113" s="19" t="str">
        <f ca="1">IFERROR(__xludf.DUMMYFUNCTION("""COMPUTED_VALUE"""),"Не голосував")</f>
        <v>Не голосував</v>
      </c>
      <c r="PW113" s="19">
        <f ca="1">IFERROR(__xludf.DUMMYFUNCTION("""COMPUTED_VALUE"""),53)</f>
        <v>53</v>
      </c>
      <c r="PX113" s="19" t="str">
        <f ca="1">IFERROR(__xludf.DUMMYFUNCTION("""COMPUTED_VALUE"""),"Ахметов Р. С.")</f>
        <v>Ахметов Р. С.</v>
      </c>
      <c r="PY113" s="19" t="str">
        <f ca="1">IFERROR(__xludf.DUMMYFUNCTION("""COMPUTED_VALUE"""),"За")</f>
        <v>За</v>
      </c>
      <c r="PZ113" s="19">
        <f ca="1">IFERROR(__xludf.DUMMYFUNCTION("""COMPUTED_VALUE"""),53)</f>
        <v>53</v>
      </c>
      <c r="QA113" s="19" t="str">
        <f ca="1">IFERROR(__xludf.DUMMYFUNCTION("""COMPUTED_VALUE"""),"Ахметов Р. С.")</f>
        <v>Ахметов Р. С.</v>
      </c>
      <c r="QB113" s="19" t="str">
        <f ca="1">IFERROR(__xludf.DUMMYFUNCTION("""COMPUTED_VALUE"""),"За")</f>
        <v>За</v>
      </c>
      <c r="QC113" s="19">
        <f ca="1">IFERROR(__xludf.DUMMYFUNCTION("""COMPUTED_VALUE"""),53)</f>
        <v>53</v>
      </c>
      <c r="QD113" s="19" t="str">
        <f ca="1">IFERROR(__xludf.DUMMYFUNCTION("""COMPUTED_VALUE"""),"Ахметов Р. С.")</f>
        <v>Ахметов Р. С.</v>
      </c>
      <c r="QE113" s="19" t="str">
        <f ca="1">IFERROR(__xludf.DUMMYFUNCTION("""COMPUTED_VALUE"""),"...")</f>
        <v>...</v>
      </c>
      <c r="QF113" s="19">
        <f ca="1">IFERROR(__xludf.DUMMYFUNCTION("""COMPUTED_VALUE"""),53)</f>
        <v>53</v>
      </c>
      <c r="QG113" s="19" t="str">
        <f ca="1">IFERROR(__xludf.DUMMYFUNCTION("""COMPUTED_VALUE"""),"Ахметов Р. С.")</f>
        <v>Ахметов Р. С.</v>
      </c>
      <c r="QH113" s="19" t="str">
        <f ca="1">IFERROR(__xludf.DUMMYFUNCTION("""COMPUTED_VALUE"""),"...")</f>
        <v>...</v>
      </c>
      <c r="QI113" s="19">
        <f ca="1">IFERROR(__xludf.DUMMYFUNCTION("""COMPUTED_VALUE"""),53)</f>
        <v>53</v>
      </c>
      <c r="QJ113" s="19" t="str">
        <f ca="1">IFERROR(__xludf.DUMMYFUNCTION("""COMPUTED_VALUE"""),"Ахметов Р. С.")</f>
        <v>Ахметов Р. С.</v>
      </c>
      <c r="QK113" s="19" t="str">
        <f ca="1">IFERROR(__xludf.DUMMYFUNCTION("""COMPUTED_VALUE"""),"...")</f>
        <v>...</v>
      </c>
    </row>
    <row r="114" spans="1:453" ht="12.75">
      <c r="A114" s="17">
        <f ca="1">IFERROR(__xludf.DUMMYFUNCTION("""COMPUTED_VALUE"""),38)</f>
        <v>38</v>
      </c>
      <c r="B114" s="17" t="str">
        <f ca="1">IFERROR(__xludf.DUMMYFUNCTION("""COMPUTED_VALUE"""),"Букало О. Ю.")</f>
        <v>Букало О. Ю.</v>
      </c>
      <c r="C114" s="19" t="str">
        <f ca="1">IFERROR(__xludf.DUMMYFUNCTION("""COMPUTED_VALUE"""),"...")</f>
        <v>...</v>
      </c>
      <c r="D114" s="19">
        <f ca="1">IFERROR(__xludf.DUMMYFUNCTION("""COMPUTED_VALUE"""),38)</f>
        <v>38</v>
      </c>
      <c r="E114" s="19" t="str">
        <f ca="1">IFERROR(__xludf.DUMMYFUNCTION("""COMPUTED_VALUE"""),"Букало О. Ю.")</f>
        <v>Букало О. Ю.</v>
      </c>
      <c r="F114" s="19" t="str">
        <f ca="1">IFERROR(__xludf.DUMMYFUNCTION("""COMPUTED_VALUE"""),"...")</f>
        <v>...</v>
      </c>
      <c r="G114" s="19">
        <f ca="1">IFERROR(__xludf.DUMMYFUNCTION("""COMPUTED_VALUE"""),38)</f>
        <v>38</v>
      </c>
      <c r="H114" s="19" t="str">
        <f ca="1">IFERROR(__xludf.DUMMYFUNCTION("""COMPUTED_VALUE"""),"Букало О. Ю.")</f>
        <v>Букало О. Ю.</v>
      </c>
      <c r="I114" s="19" t="str">
        <f ca="1">IFERROR(__xludf.DUMMYFUNCTION("""COMPUTED_VALUE"""),"...")</f>
        <v>...</v>
      </c>
      <c r="J114" s="19">
        <f ca="1">IFERROR(__xludf.DUMMYFUNCTION("""COMPUTED_VALUE"""),38)</f>
        <v>38</v>
      </c>
      <c r="K114" s="19" t="str">
        <f ca="1">IFERROR(__xludf.DUMMYFUNCTION("""COMPUTED_VALUE"""),"Букало О. Ю.")</f>
        <v>Букало О. Ю.</v>
      </c>
      <c r="L114" s="19" t="str">
        <f ca="1">IFERROR(__xludf.DUMMYFUNCTION("""COMPUTED_VALUE"""),"...")</f>
        <v>...</v>
      </c>
      <c r="M114" s="19">
        <f ca="1">IFERROR(__xludf.DUMMYFUNCTION("""COMPUTED_VALUE"""),38)</f>
        <v>38</v>
      </c>
      <c r="N114" s="19" t="str">
        <f ca="1">IFERROR(__xludf.DUMMYFUNCTION("""COMPUTED_VALUE"""),"Букало О. Ю.")</f>
        <v>Букало О. Ю.</v>
      </c>
      <c r="O114" s="19" t="str">
        <f ca="1">IFERROR(__xludf.DUMMYFUNCTION("""COMPUTED_VALUE"""),"...")</f>
        <v>...</v>
      </c>
      <c r="P114" s="19">
        <f ca="1">IFERROR(__xludf.DUMMYFUNCTION("""COMPUTED_VALUE"""),38)</f>
        <v>38</v>
      </c>
      <c r="Q114" s="19" t="str">
        <f ca="1">IFERROR(__xludf.DUMMYFUNCTION("""COMPUTED_VALUE"""),"Букало О. Ю.")</f>
        <v>Букало О. Ю.</v>
      </c>
      <c r="R114" s="19" t="str">
        <f ca="1">IFERROR(__xludf.DUMMYFUNCTION("""COMPUTED_VALUE"""),"...")</f>
        <v>...</v>
      </c>
      <c r="S114" s="19">
        <f ca="1">IFERROR(__xludf.DUMMYFUNCTION("""COMPUTED_VALUE"""),38)</f>
        <v>38</v>
      </c>
      <c r="T114" s="19" t="str">
        <f ca="1">IFERROR(__xludf.DUMMYFUNCTION("""COMPUTED_VALUE"""),"Букало О. Ю.")</f>
        <v>Букало О. Ю.</v>
      </c>
      <c r="U114" s="19" t="str">
        <f ca="1">IFERROR(__xludf.DUMMYFUNCTION("""COMPUTED_VALUE"""),"...")</f>
        <v>...</v>
      </c>
      <c r="V114" s="19">
        <f ca="1">IFERROR(__xludf.DUMMYFUNCTION("""COMPUTED_VALUE"""),38)</f>
        <v>38</v>
      </c>
      <c r="W114" s="19" t="str">
        <f ca="1">IFERROR(__xludf.DUMMYFUNCTION("""COMPUTED_VALUE"""),"Букало О. Ю.")</f>
        <v>Букало О. Ю.</v>
      </c>
      <c r="X114" s="19" t="str">
        <f ca="1">IFERROR(__xludf.DUMMYFUNCTION("""COMPUTED_VALUE"""),"...")</f>
        <v>...</v>
      </c>
      <c r="Y114" s="19">
        <f ca="1">IFERROR(__xludf.DUMMYFUNCTION("""COMPUTED_VALUE"""),38)</f>
        <v>38</v>
      </c>
      <c r="Z114" s="19" t="str">
        <f ca="1">IFERROR(__xludf.DUMMYFUNCTION("""COMPUTED_VALUE"""),"Букало О. Ю.")</f>
        <v>Букало О. Ю.</v>
      </c>
      <c r="AA114" s="19" t="str">
        <f ca="1">IFERROR(__xludf.DUMMYFUNCTION("""COMPUTED_VALUE"""),"...")</f>
        <v>...</v>
      </c>
      <c r="AB114" s="19">
        <f ca="1">IFERROR(__xludf.DUMMYFUNCTION("""COMPUTED_VALUE"""),38)</f>
        <v>38</v>
      </c>
      <c r="AC114" s="19" t="str">
        <f ca="1">IFERROR(__xludf.DUMMYFUNCTION("""COMPUTED_VALUE"""),"Букало О. Ю.")</f>
        <v>Букало О. Ю.</v>
      </c>
      <c r="AD114" s="19" t="str">
        <f ca="1">IFERROR(__xludf.DUMMYFUNCTION("""COMPUTED_VALUE"""),"...")</f>
        <v>...</v>
      </c>
      <c r="AE114" s="19">
        <f ca="1">IFERROR(__xludf.DUMMYFUNCTION("""COMPUTED_VALUE"""),38)</f>
        <v>38</v>
      </c>
      <c r="AF114" s="19" t="str">
        <f ca="1">IFERROR(__xludf.DUMMYFUNCTION("""COMPUTED_VALUE"""),"Букало О. Ю.")</f>
        <v>Букало О. Ю.</v>
      </c>
      <c r="AG114" s="19" t="str">
        <f ca="1">IFERROR(__xludf.DUMMYFUNCTION("""COMPUTED_VALUE"""),"...")</f>
        <v>...</v>
      </c>
      <c r="AH114" s="19">
        <f ca="1">IFERROR(__xludf.DUMMYFUNCTION("""COMPUTED_VALUE"""),38)</f>
        <v>38</v>
      </c>
      <c r="AI114" s="19" t="str">
        <f ca="1">IFERROR(__xludf.DUMMYFUNCTION("""COMPUTED_VALUE"""),"Букало О. Ю.")</f>
        <v>Букало О. Ю.</v>
      </c>
      <c r="AJ114" s="19" t="str">
        <f ca="1">IFERROR(__xludf.DUMMYFUNCTION("""COMPUTED_VALUE"""),"...")</f>
        <v>...</v>
      </c>
      <c r="AK114" s="19">
        <f ca="1">IFERROR(__xludf.DUMMYFUNCTION("""COMPUTED_VALUE"""),38)</f>
        <v>38</v>
      </c>
      <c r="AL114" s="19" t="str">
        <f ca="1">IFERROR(__xludf.DUMMYFUNCTION("""COMPUTED_VALUE"""),"Букало О. Ю.")</f>
        <v>Букало О. Ю.</v>
      </c>
      <c r="AM114" s="19" t="str">
        <f ca="1">IFERROR(__xludf.DUMMYFUNCTION("""COMPUTED_VALUE"""),"...")</f>
        <v>...</v>
      </c>
      <c r="AN114" s="19">
        <f ca="1">IFERROR(__xludf.DUMMYFUNCTION("""COMPUTED_VALUE"""),38)</f>
        <v>38</v>
      </c>
      <c r="AO114" s="19" t="str">
        <f ca="1">IFERROR(__xludf.DUMMYFUNCTION("""COMPUTED_VALUE"""),"Букало О. Ю.")</f>
        <v>Букало О. Ю.</v>
      </c>
      <c r="AP114" s="19" t="str">
        <f ca="1">IFERROR(__xludf.DUMMYFUNCTION("""COMPUTED_VALUE"""),"...")</f>
        <v>...</v>
      </c>
      <c r="AQ114" s="19">
        <f ca="1">IFERROR(__xludf.DUMMYFUNCTION("""COMPUTED_VALUE"""),38)</f>
        <v>38</v>
      </c>
      <c r="AR114" s="19" t="str">
        <f ca="1">IFERROR(__xludf.DUMMYFUNCTION("""COMPUTED_VALUE"""),"Букало О. Ю.")</f>
        <v>Букало О. Ю.</v>
      </c>
      <c r="AS114" s="19" t="str">
        <f ca="1">IFERROR(__xludf.DUMMYFUNCTION("""COMPUTED_VALUE"""),"...")</f>
        <v>...</v>
      </c>
      <c r="AT114" s="19">
        <f ca="1">IFERROR(__xludf.DUMMYFUNCTION("""COMPUTED_VALUE"""),38)</f>
        <v>38</v>
      </c>
      <c r="AU114" s="19" t="str">
        <f ca="1">IFERROR(__xludf.DUMMYFUNCTION("""COMPUTED_VALUE"""),"Букало О. Ю.")</f>
        <v>Букало О. Ю.</v>
      </c>
      <c r="AV114" s="19" t="str">
        <f ca="1">IFERROR(__xludf.DUMMYFUNCTION("""COMPUTED_VALUE"""),"...")</f>
        <v>...</v>
      </c>
      <c r="AW114" s="19">
        <f ca="1">IFERROR(__xludf.DUMMYFUNCTION("""COMPUTED_VALUE"""),38)</f>
        <v>38</v>
      </c>
      <c r="AX114" s="19" t="str">
        <f ca="1">IFERROR(__xludf.DUMMYFUNCTION("""COMPUTED_VALUE"""),"Букало О. Ю.")</f>
        <v>Букало О. Ю.</v>
      </c>
      <c r="AY114" s="19" t="str">
        <f ca="1">IFERROR(__xludf.DUMMYFUNCTION("""COMPUTED_VALUE"""),"...")</f>
        <v>...</v>
      </c>
      <c r="AZ114" s="19">
        <f ca="1">IFERROR(__xludf.DUMMYFUNCTION("""COMPUTED_VALUE"""),38)</f>
        <v>38</v>
      </c>
      <c r="BA114" s="19" t="str">
        <f ca="1">IFERROR(__xludf.DUMMYFUNCTION("""COMPUTED_VALUE"""),"Букало О. Ю.")</f>
        <v>Букало О. Ю.</v>
      </c>
      <c r="BB114" s="19" t="str">
        <f ca="1">IFERROR(__xludf.DUMMYFUNCTION("""COMPUTED_VALUE"""),"...")</f>
        <v>...</v>
      </c>
      <c r="BC114" s="19">
        <f ca="1">IFERROR(__xludf.DUMMYFUNCTION("""COMPUTED_VALUE"""),38)</f>
        <v>38</v>
      </c>
      <c r="BD114" s="19" t="str">
        <f ca="1">IFERROR(__xludf.DUMMYFUNCTION("""COMPUTED_VALUE"""),"Букало О. Ю.")</f>
        <v>Букало О. Ю.</v>
      </c>
      <c r="BE114" s="19" t="str">
        <f ca="1">IFERROR(__xludf.DUMMYFUNCTION("""COMPUTED_VALUE"""),"...")</f>
        <v>...</v>
      </c>
      <c r="BF114" s="19">
        <f ca="1">IFERROR(__xludf.DUMMYFUNCTION("""COMPUTED_VALUE"""),38)</f>
        <v>38</v>
      </c>
      <c r="BG114" s="19" t="str">
        <f ca="1">IFERROR(__xludf.DUMMYFUNCTION("""COMPUTED_VALUE"""),"Букало О. Ю.")</f>
        <v>Букало О. Ю.</v>
      </c>
      <c r="BH114" s="19" t="str">
        <f ca="1">IFERROR(__xludf.DUMMYFUNCTION("""COMPUTED_VALUE"""),"...")</f>
        <v>...</v>
      </c>
      <c r="BI114" s="19">
        <f ca="1">IFERROR(__xludf.DUMMYFUNCTION("""COMPUTED_VALUE"""),38)</f>
        <v>38</v>
      </c>
      <c r="BJ114" s="19" t="str">
        <f ca="1">IFERROR(__xludf.DUMMYFUNCTION("""COMPUTED_VALUE"""),"Букало О. Ю.")</f>
        <v>Букало О. Ю.</v>
      </c>
      <c r="BK114" s="19" t="str">
        <f ca="1">IFERROR(__xludf.DUMMYFUNCTION("""COMPUTED_VALUE"""),"...")</f>
        <v>...</v>
      </c>
      <c r="BL114" s="19">
        <f ca="1">IFERROR(__xludf.DUMMYFUNCTION("""COMPUTED_VALUE"""),38)</f>
        <v>38</v>
      </c>
      <c r="BM114" s="19" t="str">
        <f ca="1">IFERROR(__xludf.DUMMYFUNCTION("""COMPUTED_VALUE"""),"Букало О. Ю.")</f>
        <v>Букало О. Ю.</v>
      </c>
      <c r="BN114" s="19" t="str">
        <f ca="1">IFERROR(__xludf.DUMMYFUNCTION("""COMPUTED_VALUE"""),"...")</f>
        <v>...</v>
      </c>
      <c r="BO114" s="19">
        <f ca="1">IFERROR(__xludf.DUMMYFUNCTION("""COMPUTED_VALUE"""),38)</f>
        <v>38</v>
      </c>
      <c r="BP114" s="19" t="str">
        <f ca="1">IFERROR(__xludf.DUMMYFUNCTION("""COMPUTED_VALUE"""),"Букало О. Ю.")</f>
        <v>Букало О. Ю.</v>
      </c>
      <c r="BQ114" s="19" t="str">
        <f ca="1">IFERROR(__xludf.DUMMYFUNCTION("""COMPUTED_VALUE"""),"...")</f>
        <v>...</v>
      </c>
      <c r="BR114" s="19">
        <f ca="1">IFERROR(__xludf.DUMMYFUNCTION("""COMPUTED_VALUE"""),38)</f>
        <v>38</v>
      </c>
      <c r="BS114" s="19" t="str">
        <f ca="1">IFERROR(__xludf.DUMMYFUNCTION("""COMPUTED_VALUE"""),"Букало О. Ю.")</f>
        <v>Букало О. Ю.</v>
      </c>
      <c r="BT114" s="19" t="str">
        <f ca="1">IFERROR(__xludf.DUMMYFUNCTION("""COMPUTED_VALUE"""),"...")</f>
        <v>...</v>
      </c>
      <c r="BU114" s="19">
        <f ca="1">IFERROR(__xludf.DUMMYFUNCTION("""COMPUTED_VALUE"""),38)</f>
        <v>38</v>
      </c>
      <c r="BV114" s="19" t="str">
        <f ca="1">IFERROR(__xludf.DUMMYFUNCTION("""COMPUTED_VALUE"""),"Букало О. Ю.")</f>
        <v>Букало О. Ю.</v>
      </c>
      <c r="BW114" s="19" t="str">
        <f ca="1">IFERROR(__xludf.DUMMYFUNCTION("""COMPUTED_VALUE"""),"...")</f>
        <v>...</v>
      </c>
      <c r="BX114" s="19">
        <f ca="1">IFERROR(__xludf.DUMMYFUNCTION("""COMPUTED_VALUE"""),38)</f>
        <v>38</v>
      </c>
      <c r="BY114" s="19" t="str">
        <f ca="1">IFERROR(__xludf.DUMMYFUNCTION("""COMPUTED_VALUE"""),"Букало О. Ю.")</f>
        <v>Букало О. Ю.</v>
      </c>
      <c r="BZ114" s="19" t="str">
        <f ca="1">IFERROR(__xludf.DUMMYFUNCTION("""COMPUTED_VALUE"""),"...")</f>
        <v>...</v>
      </c>
      <c r="CA114" s="19">
        <f ca="1">IFERROR(__xludf.DUMMYFUNCTION("""COMPUTED_VALUE"""),38)</f>
        <v>38</v>
      </c>
      <c r="CB114" s="19" t="str">
        <f ca="1">IFERROR(__xludf.DUMMYFUNCTION("""COMPUTED_VALUE"""),"Букало О. Ю.")</f>
        <v>Букало О. Ю.</v>
      </c>
      <c r="CC114" s="19" t="str">
        <f ca="1">IFERROR(__xludf.DUMMYFUNCTION("""COMPUTED_VALUE"""),"...")</f>
        <v>...</v>
      </c>
      <c r="CD114" s="19">
        <f ca="1">IFERROR(__xludf.DUMMYFUNCTION("""COMPUTED_VALUE"""),38)</f>
        <v>38</v>
      </c>
      <c r="CE114" s="19" t="str">
        <f ca="1">IFERROR(__xludf.DUMMYFUNCTION("""COMPUTED_VALUE"""),"Букало О. Ю.")</f>
        <v>Букало О. Ю.</v>
      </c>
      <c r="CF114" s="19" t="str">
        <f ca="1">IFERROR(__xludf.DUMMYFUNCTION("""COMPUTED_VALUE"""),"...")</f>
        <v>...</v>
      </c>
      <c r="CG114" s="19">
        <f ca="1">IFERROR(__xludf.DUMMYFUNCTION("""COMPUTED_VALUE"""),38)</f>
        <v>38</v>
      </c>
      <c r="CH114" s="19" t="str">
        <f ca="1">IFERROR(__xludf.DUMMYFUNCTION("""COMPUTED_VALUE"""),"Букало О. Ю.")</f>
        <v>Букало О. Ю.</v>
      </c>
      <c r="CI114" s="19" t="str">
        <f ca="1">IFERROR(__xludf.DUMMYFUNCTION("""COMPUTED_VALUE"""),"...")</f>
        <v>...</v>
      </c>
      <c r="CJ114" s="19">
        <f ca="1">IFERROR(__xludf.DUMMYFUNCTION("""COMPUTED_VALUE"""),38)</f>
        <v>38</v>
      </c>
      <c r="CK114" s="19" t="str">
        <f ca="1">IFERROR(__xludf.DUMMYFUNCTION("""COMPUTED_VALUE"""),"Букало О. Ю.")</f>
        <v>Букало О. Ю.</v>
      </c>
      <c r="CL114" s="19" t="str">
        <f ca="1">IFERROR(__xludf.DUMMYFUNCTION("""COMPUTED_VALUE"""),"...")</f>
        <v>...</v>
      </c>
      <c r="CM114" s="19">
        <f ca="1">IFERROR(__xludf.DUMMYFUNCTION("""COMPUTED_VALUE"""),38)</f>
        <v>38</v>
      </c>
      <c r="CN114" s="19" t="str">
        <f ca="1">IFERROR(__xludf.DUMMYFUNCTION("""COMPUTED_VALUE"""),"Букало О. Ю.")</f>
        <v>Букало О. Ю.</v>
      </c>
      <c r="CO114" s="19" t="str">
        <f ca="1">IFERROR(__xludf.DUMMYFUNCTION("""COMPUTED_VALUE"""),"...")</f>
        <v>...</v>
      </c>
      <c r="CP114" s="19">
        <f ca="1">IFERROR(__xludf.DUMMYFUNCTION("""COMPUTED_VALUE"""),38)</f>
        <v>38</v>
      </c>
      <c r="CQ114" s="19" t="str">
        <f ca="1">IFERROR(__xludf.DUMMYFUNCTION("""COMPUTED_VALUE"""),"Букало О. Ю.")</f>
        <v>Букало О. Ю.</v>
      </c>
      <c r="CR114" s="19" t="str">
        <f ca="1">IFERROR(__xludf.DUMMYFUNCTION("""COMPUTED_VALUE"""),"...")</f>
        <v>...</v>
      </c>
      <c r="CS114" s="19">
        <f ca="1">IFERROR(__xludf.DUMMYFUNCTION("""COMPUTED_VALUE"""),38)</f>
        <v>38</v>
      </c>
      <c r="CT114" s="19" t="str">
        <f ca="1">IFERROR(__xludf.DUMMYFUNCTION("""COMPUTED_VALUE"""),"Букало О. Ю.")</f>
        <v>Букало О. Ю.</v>
      </c>
      <c r="CU114" s="19" t="str">
        <f ca="1">IFERROR(__xludf.DUMMYFUNCTION("""COMPUTED_VALUE"""),"...")</f>
        <v>...</v>
      </c>
      <c r="CV114" s="19">
        <f ca="1">IFERROR(__xludf.DUMMYFUNCTION("""COMPUTED_VALUE"""),38)</f>
        <v>38</v>
      </c>
      <c r="CW114" s="19" t="str">
        <f ca="1">IFERROR(__xludf.DUMMYFUNCTION("""COMPUTED_VALUE"""),"Букало О. Ю.")</f>
        <v>Букало О. Ю.</v>
      </c>
      <c r="CX114" s="19" t="str">
        <f ca="1">IFERROR(__xludf.DUMMYFUNCTION("""COMPUTED_VALUE"""),"...")</f>
        <v>...</v>
      </c>
      <c r="CY114" s="19">
        <f ca="1">IFERROR(__xludf.DUMMYFUNCTION("""COMPUTED_VALUE"""),38)</f>
        <v>38</v>
      </c>
      <c r="CZ114" s="19" t="str">
        <f ca="1">IFERROR(__xludf.DUMMYFUNCTION("""COMPUTED_VALUE"""),"Букало О. Ю.")</f>
        <v>Букало О. Ю.</v>
      </c>
      <c r="DA114" s="19" t="str">
        <f ca="1">IFERROR(__xludf.DUMMYFUNCTION("""COMPUTED_VALUE"""),"...")</f>
        <v>...</v>
      </c>
      <c r="DB114" s="19">
        <f ca="1">IFERROR(__xludf.DUMMYFUNCTION("""COMPUTED_VALUE"""),38)</f>
        <v>38</v>
      </c>
      <c r="DC114" s="19" t="str">
        <f ca="1">IFERROR(__xludf.DUMMYFUNCTION("""COMPUTED_VALUE"""),"Букало О. Ю.")</f>
        <v>Букало О. Ю.</v>
      </c>
      <c r="DD114" s="19" t="str">
        <f ca="1">IFERROR(__xludf.DUMMYFUNCTION("""COMPUTED_VALUE"""),"...")</f>
        <v>...</v>
      </c>
      <c r="DE114" s="19">
        <f ca="1">IFERROR(__xludf.DUMMYFUNCTION("""COMPUTED_VALUE"""),38)</f>
        <v>38</v>
      </c>
      <c r="DF114" s="19" t="str">
        <f ca="1">IFERROR(__xludf.DUMMYFUNCTION("""COMPUTED_VALUE"""),"Букало О. Ю.")</f>
        <v>Букало О. Ю.</v>
      </c>
      <c r="DG114" s="19" t="str">
        <f ca="1">IFERROR(__xludf.DUMMYFUNCTION("""COMPUTED_VALUE"""),"...")</f>
        <v>...</v>
      </c>
      <c r="DH114" s="19">
        <f ca="1">IFERROR(__xludf.DUMMYFUNCTION("""COMPUTED_VALUE"""),38)</f>
        <v>38</v>
      </c>
      <c r="DI114" s="19" t="str">
        <f ca="1">IFERROR(__xludf.DUMMYFUNCTION("""COMPUTED_VALUE"""),"Букало О. Ю.")</f>
        <v>Букало О. Ю.</v>
      </c>
      <c r="DJ114" s="19" t="str">
        <f ca="1">IFERROR(__xludf.DUMMYFUNCTION("""COMPUTED_VALUE"""),"...")</f>
        <v>...</v>
      </c>
      <c r="DK114" s="19">
        <f ca="1">IFERROR(__xludf.DUMMYFUNCTION("""COMPUTED_VALUE"""),38)</f>
        <v>38</v>
      </c>
      <c r="DL114" s="19" t="str">
        <f ca="1">IFERROR(__xludf.DUMMYFUNCTION("""COMPUTED_VALUE"""),"Букало О. Ю.")</f>
        <v>Букало О. Ю.</v>
      </c>
      <c r="DM114" s="19" t="str">
        <f ca="1">IFERROR(__xludf.DUMMYFUNCTION("""COMPUTED_VALUE"""),"...")</f>
        <v>...</v>
      </c>
      <c r="DN114" s="19">
        <f ca="1">IFERROR(__xludf.DUMMYFUNCTION("""COMPUTED_VALUE"""),38)</f>
        <v>38</v>
      </c>
      <c r="DO114" s="19" t="str">
        <f ca="1">IFERROR(__xludf.DUMMYFUNCTION("""COMPUTED_VALUE"""),"Букало О. Ю.")</f>
        <v>Букало О. Ю.</v>
      </c>
      <c r="DP114" s="19" t="str">
        <f ca="1">IFERROR(__xludf.DUMMYFUNCTION("""COMPUTED_VALUE"""),"...")</f>
        <v>...</v>
      </c>
      <c r="DQ114" s="19">
        <f ca="1">IFERROR(__xludf.DUMMYFUNCTION("""COMPUTED_VALUE"""),38)</f>
        <v>38</v>
      </c>
      <c r="DR114" s="19" t="str">
        <f ca="1">IFERROR(__xludf.DUMMYFUNCTION("""COMPUTED_VALUE"""),"Букало О. Ю.")</f>
        <v>Букало О. Ю.</v>
      </c>
      <c r="DS114" s="19" t="str">
        <f ca="1">IFERROR(__xludf.DUMMYFUNCTION("""COMPUTED_VALUE"""),"...")</f>
        <v>...</v>
      </c>
      <c r="DT114" s="19">
        <f ca="1">IFERROR(__xludf.DUMMYFUNCTION("""COMPUTED_VALUE"""),38)</f>
        <v>38</v>
      </c>
      <c r="DU114" s="19" t="str">
        <f ca="1">IFERROR(__xludf.DUMMYFUNCTION("""COMPUTED_VALUE"""),"Букало О. Ю.")</f>
        <v>Букало О. Ю.</v>
      </c>
      <c r="DV114" s="19" t="str">
        <f ca="1">IFERROR(__xludf.DUMMYFUNCTION("""COMPUTED_VALUE"""),"...")</f>
        <v>...</v>
      </c>
      <c r="DW114" s="19">
        <f ca="1">IFERROR(__xludf.DUMMYFUNCTION("""COMPUTED_VALUE"""),38)</f>
        <v>38</v>
      </c>
      <c r="DX114" s="19" t="str">
        <f ca="1">IFERROR(__xludf.DUMMYFUNCTION("""COMPUTED_VALUE"""),"Букало О. Ю.")</f>
        <v>Букало О. Ю.</v>
      </c>
      <c r="DY114" s="19" t="str">
        <f ca="1">IFERROR(__xludf.DUMMYFUNCTION("""COMPUTED_VALUE"""),"...")</f>
        <v>...</v>
      </c>
      <c r="DZ114" s="19">
        <f ca="1">IFERROR(__xludf.DUMMYFUNCTION("""COMPUTED_VALUE"""),38)</f>
        <v>38</v>
      </c>
      <c r="EA114" s="19" t="str">
        <f ca="1">IFERROR(__xludf.DUMMYFUNCTION("""COMPUTED_VALUE"""),"Букало О. Ю.")</f>
        <v>Букало О. Ю.</v>
      </c>
      <c r="EB114" s="19" t="str">
        <f ca="1">IFERROR(__xludf.DUMMYFUNCTION("""COMPUTED_VALUE"""),"...")</f>
        <v>...</v>
      </c>
      <c r="EC114" s="19">
        <f ca="1">IFERROR(__xludf.DUMMYFUNCTION("""COMPUTED_VALUE"""),38)</f>
        <v>38</v>
      </c>
      <c r="ED114" s="19" t="str">
        <f ca="1">IFERROR(__xludf.DUMMYFUNCTION("""COMPUTED_VALUE"""),"Букало О. Ю.")</f>
        <v>Букало О. Ю.</v>
      </c>
      <c r="EE114" s="19" t="str">
        <f ca="1">IFERROR(__xludf.DUMMYFUNCTION("""COMPUTED_VALUE"""),"...")</f>
        <v>...</v>
      </c>
      <c r="EF114" s="19">
        <f ca="1">IFERROR(__xludf.DUMMYFUNCTION("""COMPUTED_VALUE"""),38)</f>
        <v>38</v>
      </c>
      <c r="EG114" s="19" t="str">
        <f ca="1">IFERROR(__xludf.DUMMYFUNCTION("""COMPUTED_VALUE"""),"Букало О. Ю.")</f>
        <v>Букало О. Ю.</v>
      </c>
      <c r="EH114" s="19" t="str">
        <f ca="1">IFERROR(__xludf.DUMMYFUNCTION("""COMPUTED_VALUE"""),"...")</f>
        <v>...</v>
      </c>
      <c r="EI114" s="19">
        <f ca="1">IFERROR(__xludf.DUMMYFUNCTION("""COMPUTED_VALUE"""),38)</f>
        <v>38</v>
      </c>
      <c r="EJ114" s="19" t="str">
        <f ca="1">IFERROR(__xludf.DUMMYFUNCTION("""COMPUTED_VALUE"""),"Букало О. Ю.")</f>
        <v>Букало О. Ю.</v>
      </c>
      <c r="EK114" s="19" t="str">
        <f ca="1">IFERROR(__xludf.DUMMYFUNCTION("""COMPUTED_VALUE"""),"...")</f>
        <v>...</v>
      </c>
      <c r="EL114" s="19">
        <f ca="1">IFERROR(__xludf.DUMMYFUNCTION("""COMPUTED_VALUE"""),38)</f>
        <v>38</v>
      </c>
      <c r="EM114" s="19" t="str">
        <f ca="1">IFERROR(__xludf.DUMMYFUNCTION("""COMPUTED_VALUE"""),"Букало О. Ю.")</f>
        <v>Букало О. Ю.</v>
      </c>
      <c r="EN114" s="19" t="str">
        <f ca="1">IFERROR(__xludf.DUMMYFUNCTION("""COMPUTED_VALUE"""),"...")</f>
        <v>...</v>
      </c>
      <c r="EO114" s="19">
        <f ca="1">IFERROR(__xludf.DUMMYFUNCTION("""COMPUTED_VALUE"""),38)</f>
        <v>38</v>
      </c>
      <c r="EP114" s="19" t="str">
        <f ca="1">IFERROR(__xludf.DUMMYFUNCTION("""COMPUTED_VALUE"""),"Букало О. Ю.")</f>
        <v>Букало О. Ю.</v>
      </c>
      <c r="EQ114" s="19" t="str">
        <f ca="1">IFERROR(__xludf.DUMMYFUNCTION("""COMPUTED_VALUE"""),"...")</f>
        <v>...</v>
      </c>
      <c r="ER114" s="19">
        <f ca="1">IFERROR(__xludf.DUMMYFUNCTION("""COMPUTED_VALUE"""),38)</f>
        <v>38</v>
      </c>
      <c r="ES114" s="19" t="str">
        <f ca="1">IFERROR(__xludf.DUMMYFUNCTION("""COMPUTED_VALUE"""),"Букало О. Ю.")</f>
        <v>Букало О. Ю.</v>
      </c>
      <c r="ET114" s="19" t="str">
        <f ca="1">IFERROR(__xludf.DUMMYFUNCTION("""COMPUTED_VALUE"""),"...")</f>
        <v>...</v>
      </c>
      <c r="EU114" s="19">
        <f ca="1">IFERROR(__xludf.DUMMYFUNCTION("""COMPUTED_VALUE"""),38)</f>
        <v>38</v>
      </c>
      <c r="EV114" s="19" t="str">
        <f ca="1">IFERROR(__xludf.DUMMYFUNCTION("""COMPUTED_VALUE"""),"Букало О. Ю.")</f>
        <v>Букало О. Ю.</v>
      </c>
      <c r="EW114" s="19" t="str">
        <f ca="1">IFERROR(__xludf.DUMMYFUNCTION("""COMPUTED_VALUE"""),"...")</f>
        <v>...</v>
      </c>
      <c r="EX114" s="19">
        <f ca="1">IFERROR(__xludf.DUMMYFUNCTION("""COMPUTED_VALUE"""),38)</f>
        <v>38</v>
      </c>
      <c r="EY114" s="19" t="str">
        <f ca="1">IFERROR(__xludf.DUMMYFUNCTION("""COMPUTED_VALUE"""),"Букало О. Ю.")</f>
        <v>Букало О. Ю.</v>
      </c>
      <c r="EZ114" s="19" t="str">
        <f ca="1">IFERROR(__xludf.DUMMYFUNCTION("""COMPUTED_VALUE"""),"...")</f>
        <v>...</v>
      </c>
      <c r="FA114" s="19">
        <f ca="1">IFERROR(__xludf.DUMMYFUNCTION("""COMPUTED_VALUE"""),38)</f>
        <v>38</v>
      </c>
      <c r="FB114" s="19" t="str">
        <f ca="1">IFERROR(__xludf.DUMMYFUNCTION("""COMPUTED_VALUE"""),"Букало О. Ю.")</f>
        <v>Букало О. Ю.</v>
      </c>
      <c r="FC114" s="19" t="str">
        <f ca="1">IFERROR(__xludf.DUMMYFUNCTION("""COMPUTED_VALUE"""),"...")</f>
        <v>...</v>
      </c>
      <c r="FD114" s="19">
        <f ca="1">IFERROR(__xludf.DUMMYFUNCTION("""COMPUTED_VALUE"""),38)</f>
        <v>38</v>
      </c>
      <c r="FE114" s="19" t="str">
        <f ca="1">IFERROR(__xludf.DUMMYFUNCTION("""COMPUTED_VALUE"""),"Букало О. Ю.")</f>
        <v>Букало О. Ю.</v>
      </c>
      <c r="FF114" s="19" t="str">
        <f ca="1">IFERROR(__xludf.DUMMYFUNCTION("""COMPUTED_VALUE"""),"...")</f>
        <v>...</v>
      </c>
      <c r="FG114" s="19">
        <f ca="1">IFERROR(__xludf.DUMMYFUNCTION("""COMPUTED_VALUE"""),38)</f>
        <v>38</v>
      </c>
      <c r="FH114" s="19" t="str">
        <f ca="1">IFERROR(__xludf.DUMMYFUNCTION("""COMPUTED_VALUE"""),"Букало О. Ю.")</f>
        <v>Букало О. Ю.</v>
      </c>
      <c r="FI114" s="19" t="str">
        <f ca="1">IFERROR(__xludf.DUMMYFUNCTION("""COMPUTED_VALUE"""),"...")</f>
        <v>...</v>
      </c>
      <c r="FJ114" s="19">
        <f ca="1">IFERROR(__xludf.DUMMYFUNCTION("""COMPUTED_VALUE"""),38)</f>
        <v>38</v>
      </c>
      <c r="FK114" s="19" t="str">
        <f ca="1">IFERROR(__xludf.DUMMYFUNCTION("""COMPUTED_VALUE"""),"Букало О. Ю.")</f>
        <v>Букало О. Ю.</v>
      </c>
      <c r="FL114" s="19" t="str">
        <f ca="1">IFERROR(__xludf.DUMMYFUNCTION("""COMPUTED_VALUE"""),"...")</f>
        <v>...</v>
      </c>
      <c r="FM114" s="19">
        <f ca="1">IFERROR(__xludf.DUMMYFUNCTION("""COMPUTED_VALUE"""),38)</f>
        <v>38</v>
      </c>
      <c r="FN114" s="19" t="str">
        <f ca="1">IFERROR(__xludf.DUMMYFUNCTION("""COMPUTED_VALUE"""),"Букало О. Ю.")</f>
        <v>Букало О. Ю.</v>
      </c>
      <c r="FO114" s="19" t="str">
        <f ca="1">IFERROR(__xludf.DUMMYFUNCTION("""COMPUTED_VALUE"""),"...")</f>
        <v>...</v>
      </c>
      <c r="FP114" s="19">
        <f ca="1">IFERROR(__xludf.DUMMYFUNCTION("""COMPUTED_VALUE"""),38)</f>
        <v>38</v>
      </c>
      <c r="FQ114" s="19" t="str">
        <f ca="1">IFERROR(__xludf.DUMMYFUNCTION("""COMPUTED_VALUE"""),"Букало О. Ю.")</f>
        <v>Букало О. Ю.</v>
      </c>
      <c r="FR114" s="19" t="str">
        <f ca="1">IFERROR(__xludf.DUMMYFUNCTION("""COMPUTED_VALUE"""),"...")</f>
        <v>...</v>
      </c>
      <c r="FS114" s="19">
        <f ca="1">IFERROR(__xludf.DUMMYFUNCTION("""COMPUTED_VALUE"""),38)</f>
        <v>38</v>
      </c>
      <c r="FT114" s="19" t="str">
        <f ca="1">IFERROR(__xludf.DUMMYFUNCTION("""COMPUTED_VALUE"""),"Букало О. Ю.")</f>
        <v>Букало О. Ю.</v>
      </c>
      <c r="FU114" s="19" t="str">
        <f ca="1">IFERROR(__xludf.DUMMYFUNCTION("""COMPUTED_VALUE"""),"...")</f>
        <v>...</v>
      </c>
      <c r="FV114" s="19">
        <f ca="1">IFERROR(__xludf.DUMMYFUNCTION("""COMPUTED_VALUE"""),38)</f>
        <v>38</v>
      </c>
      <c r="FW114" s="19" t="str">
        <f ca="1">IFERROR(__xludf.DUMMYFUNCTION("""COMPUTED_VALUE"""),"Букало О. Ю.")</f>
        <v>Букало О. Ю.</v>
      </c>
      <c r="FX114" s="19" t="str">
        <f ca="1">IFERROR(__xludf.DUMMYFUNCTION("""COMPUTED_VALUE"""),"...")</f>
        <v>...</v>
      </c>
      <c r="FY114" s="19">
        <f ca="1">IFERROR(__xludf.DUMMYFUNCTION("""COMPUTED_VALUE"""),38)</f>
        <v>38</v>
      </c>
      <c r="FZ114" s="19" t="str">
        <f ca="1">IFERROR(__xludf.DUMMYFUNCTION("""COMPUTED_VALUE"""),"Букало О. Ю.")</f>
        <v>Букало О. Ю.</v>
      </c>
      <c r="GA114" s="19" t="str">
        <f ca="1">IFERROR(__xludf.DUMMYFUNCTION("""COMPUTED_VALUE"""),"...")</f>
        <v>...</v>
      </c>
      <c r="GB114" s="19">
        <f ca="1">IFERROR(__xludf.DUMMYFUNCTION("""COMPUTED_VALUE"""),38)</f>
        <v>38</v>
      </c>
      <c r="GC114" s="19" t="str">
        <f ca="1">IFERROR(__xludf.DUMMYFUNCTION("""COMPUTED_VALUE"""),"Букало О. Ю.")</f>
        <v>Букало О. Ю.</v>
      </c>
      <c r="GD114" s="19" t="str">
        <f ca="1">IFERROR(__xludf.DUMMYFUNCTION("""COMPUTED_VALUE"""),"...")</f>
        <v>...</v>
      </c>
      <c r="GE114" s="19">
        <f ca="1">IFERROR(__xludf.DUMMYFUNCTION("""COMPUTED_VALUE"""),38)</f>
        <v>38</v>
      </c>
      <c r="GF114" s="19" t="str">
        <f ca="1">IFERROR(__xludf.DUMMYFUNCTION("""COMPUTED_VALUE"""),"Букало О. Ю.")</f>
        <v>Букало О. Ю.</v>
      </c>
      <c r="GG114" s="19" t="str">
        <f ca="1">IFERROR(__xludf.DUMMYFUNCTION("""COMPUTED_VALUE"""),"...")</f>
        <v>...</v>
      </c>
      <c r="GH114" s="19">
        <f ca="1">IFERROR(__xludf.DUMMYFUNCTION("""COMPUTED_VALUE"""),38)</f>
        <v>38</v>
      </c>
      <c r="GI114" s="19" t="str">
        <f ca="1">IFERROR(__xludf.DUMMYFUNCTION("""COMPUTED_VALUE"""),"Букало О. Ю.")</f>
        <v>Букало О. Ю.</v>
      </c>
      <c r="GJ114" s="19" t="str">
        <f ca="1">IFERROR(__xludf.DUMMYFUNCTION("""COMPUTED_VALUE"""),"...")</f>
        <v>...</v>
      </c>
      <c r="GK114" s="19">
        <f ca="1">IFERROR(__xludf.DUMMYFUNCTION("""COMPUTED_VALUE"""),38)</f>
        <v>38</v>
      </c>
      <c r="GL114" s="19" t="str">
        <f ca="1">IFERROR(__xludf.DUMMYFUNCTION("""COMPUTED_VALUE"""),"Букало О. Ю.")</f>
        <v>Букало О. Ю.</v>
      </c>
      <c r="GM114" s="19" t="str">
        <f ca="1">IFERROR(__xludf.DUMMYFUNCTION("""COMPUTED_VALUE"""),"...")</f>
        <v>...</v>
      </c>
      <c r="GN114" s="19">
        <f ca="1">IFERROR(__xludf.DUMMYFUNCTION("""COMPUTED_VALUE"""),38)</f>
        <v>38</v>
      </c>
      <c r="GO114" s="19" t="str">
        <f ca="1">IFERROR(__xludf.DUMMYFUNCTION("""COMPUTED_VALUE"""),"Букало О. Ю.")</f>
        <v>Букало О. Ю.</v>
      </c>
      <c r="GP114" s="19" t="str">
        <f ca="1">IFERROR(__xludf.DUMMYFUNCTION("""COMPUTED_VALUE"""),"...")</f>
        <v>...</v>
      </c>
      <c r="GQ114" s="19">
        <f ca="1">IFERROR(__xludf.DUMMYFUNCTION("""COMPUTED_VALUE"""),38)</f>
        <v>38</v>
      </c>
      <c r="GR114" s="19" t="str">
        <f ca="1">IFERROR(__xludf.DUMMYFUNCTION("""COMPUTED_VALUE"""),"Букало О. Ю.")</f>
        <v>Букало О. Ю.</v>
      </c>
      <c r="GS114" s="19" t="str">
        <f ca="1">IFERROR(__xludf.DUMMYFUNCTION("""COMPUTED_VALUE"""),"...")</f>
        <v>...</v>
      </c>
      <c r="GT114" s="19">
        <f ca="1">IFERROR(__xludf.DUMMYFUNCTION("""COMPUTED_VALUE"""),38)</f>
        <v>38</v>
      </c>
      <c r="GU114" s="19" t="str">
        <f ca="1">IFERROR(__xludf.DUMMYFUNCTION("""COMPUTED_VALUE"""),"Букало О. Ю.")</f>
        <v>Букало О. Ю.</v>
      </c>
      <c r="GV114" s="19" t="str">
        <f ca="1">IFERROR(__xludf.DUMMYFUNCTION("""COMPUTED_VALUE"""),"...")</f>
        <v>...</v>
      </c>
      <c r="GW114" s="19">
        <f ca="1">IFERROR(__xludf.DUMMYFUNCTION("""COMPUTED_VALUE"""),38)</f>
        <v>38</v>
      </c>
      <c r="GX114" s="19" t="str">
        <f ca="1">IFERROR(__xludf.DUMMYFUNCTION("""COMPUTED_VALUE"""),"Букало О. Ю.")</f>
        <v>Букало О. Ю.</v>
      </c>
      <c r="GY114" s="19" t="str">
        <f ca="1">IFERROR(__xludf.DUMMYFUNCTION("""COMPUTED_VALUE"""),"...")</f>
        <v>...</v>
      </c>
      <c r="GZ114" s="19">
        <f ca="1">IFERROR(__xludf.DUMMYFUNCTION("""COMPUTED_VALUE"""),38)</f>
        <v>38</v>
      </c>
      <c r="HA114" s="19" t="str">
        <f ca="1">IFERROR(__xludf.DUMMYFUNCTION("""COMPUTED_VALUE"""),"Букало О. Ю.")</f>
        <v>Букало О. Ю.</v>
      </c>
      <c r="HB114" s="19" t="str">
        <f ca="1">IFERROR(__xludf.DUMMYFUNCTION("""COMPUTED_VALUE"""),"...")</f>
        <v>...</v>
      </c>
      <c r="HC114" s="19">
        <f ca="1">IFERROR(__xludf.DUMMYFUNCTION("""COMPUTED_VALUE"""),38)</f>
        <v>38</v>
      </c>
      <c r="HD114" s="19" t="str">
        <f ca="1">IFERROR(__xludf.DUMMYFUNCTION("""COMPUTED_VALUE"""),"Букало О. Ю.")</f>
        <v>Букало О. Ю.</v>
      </c>
      <c r="HE114" s="19" t="str">
        <f ca="1">IFERROR(__xludf.DUMMYFUNCTION("""COMPUTED_VALUE"""),"...")</f>
        <v>...</v>
      </c>
      <c r="HF114" s="19">
        <f ca="1">IFERROR(__xludf.DUMMYFUNCTION("""COMPUTED_VALUE"""),38)</f>
        <v>38</v>
      </c>
      <c r="HG114" s="19" t="str">
        <f ca="1">IFERROR(__xludf.DUMMYFUNCTION("""COMPUTED_VALUE"""),"Букало О. Ю.")</f>
        <v>Букало О. Ю.</v>
      </c>
      <c r="HH114" s="19" t="str">
        <f ca="1">IFERROR(__xludf.DUMMYFUNCTION("""COMPUTED_VALUE"""),"...")</f>
        <v>...</v>
      </c>
      <c r="HI114" s="19">
        <f ca="1">IFERROR(__xludf.DUMMYFUNCTION("""COMPUTED_VALUE"""),38)</f>
        <v>38</v>
      </c>
      <c r="HJ114" s="19" t="str">
        <f ca="1">IFERROR(__xludf.DUMMYFUNCTION("""COMPUTED_VALUE"""),"Букало О. Ю.")</f>
        <v>Букало О. Ю.</v>
      </c>
      <c r="HK114" s="19" t="str">
        <f ca="1">IFERROR(__xludf.DUMMYFUNCTION("""COMPUTED_VALUE"""),"...")</f>
        <v>...</v>
      </c>
      <c r="HL114" s="19">
        <f ca="1">IFERROR(__xludf.DUMMYFUNCTION("""COMPUTED_VALUE"""),38)</f>
        <v>38</v>
      </c>
      <c r="HM114" s="19" t="str">
        <f ca="1">IFERROR(__xludf.DUMMYFUNCTION("""COMPUTED_VALUE"""),"Букало О. Ю.")</f>
        <v>Букало О. Ю.</v>
      </c>
      <c r="HN114" s="19" t="str">
        <f ca="1">IFERROR(__xludf.DUMMYFUNCTION("""COMPUTED_VALUE"""),"...")</f>
        <v>...</v>
      </c>
      <c r="HO114" s="19">
        <f ca="1">IFERROR(__xludf.DUMMYFUNCTION("""COMPUTED_VALUE"""),38)</f>
        <v>38</v>
      </c>
      <c r="HP114" s="19" t="str">
        <f ca="1">IFERROR(__xludf.DUMMYFUNCTION("""COMPUTED_VALUE"""),"Букало О. Ю.")</f>
        <v>Букало О. Ю.</v>
      </c>
      <c r="HQ114" s="19" t="str">
        <f ca="1">IFERROR(__xludf.DUMMYFUNCTION("""COMPUTED_VALUE"""),"...")</f>
        <v>...</v>
      </c>
      <c r="HR114" s="19">
        <f ca="1">IFERROR(__xludf.DUMMYFUNCTION("""COMPUTED_VALUE"""),38)</f>
        <v>38</v>
      </c>
      <c r="HS114" s="19" t="str">
        <f ca="1">IFERROR(__xludf.DUMMYFUNCTION("""COMPUTED_VALUE"""),"Букало О. Ю.")</f>
        <v>Букало О. Ю.</v>
      </c>
      <c r="HT114" s="19" t="str">
        <f ca="1">IFERROR(__xludf.DUMMYFUNCTION("""COMPUTED_VALUE"""),"...")</f>
        <v>...</v>
      </c>
      <c r="HU114" s="19">
        <f ca="1">IFERROR(__xludf.DUMMYFUNCTION("""COMPUTED_VALUE"""),38)</f>
        <v>38</v>
      </c>
      <c r="HV114" s="19" t="str">
        <f ca="1">IFERROR(__xludf.DUMMYFUNCTION("""COMPUTED_VALUE"""),"Букало О. Ю.")</f>
        <v>Букало О. Ю.</v>
      </c>
      <c r="HW114" s="19" t="str">
        <f ca="1">IFERROR(__xludf.DUMMYFUNCTION("""COMPUTED_VALUE"""),"...")</f>
        <v>...</v>
      </c>
      <c r="HX114" s="19">
        <f ca="1">IFERROR(__xludf.DUMMYFUNCTION("""COMPUTED_VALUE"""),38)</f>
        <v>38</v>
      </c>
      <c r="HY114" s="19" t="str">
        <f ca="1">IFERROR(__xludf.DUMMYFUNCTION("""COMPUTED_VALUE"""),"Букало О. Ю.")</f>
        <v>Букало О. Ю.</v>
      </c>
      <c r="HZ114" s="19" t="str">
        <f ca="1">IFERROR(__xludf.DUMMYFUNCTION("""COMPUTED_VALUE"""),"...")</f>
        <v>...</v>
      </c>
      <c r="IA114" s="19">
        <f ca="1">IFERROR(__xludf.DUMMYFUNCTION("""COMPUTED_VALUE"""),38)</f>
        <v>38</v>
      </c>
      <c r="IB114" s="19" t="str">
        <f ca="1">IFERROR(__xludf.DUMMYFUNCTION("""COMPUTED_VALUE"""),"Букало О. Ю.")</f>
        <v>Букало О. Ю.</v>
      </c>
      <c r="IC114" s="19" t="str">
        <f ca="1">IFERROR(__xludf.DUMMYFUNCTION("""COMPUTED_VALUE"""),"...")</f>
        <v>...</v>
      </c>
      <c r="ID114" s="19">
        <f ca="1">IFERROR(__xludf.DUMMYFUNCTION("""COMPUTED_VALUE"""),38)</f>
        <v>38</v>
      </c>
      <c r="IE114" s="19" t="str">
        <f ca="1">IFERROR(__xludf.DUMMYFUNCTION("""COMPUTED_VALUE"""),"Букало О. Ю.")</f>
        <v>Букало О. Ю.</v>
      </c>
      <c r="IF114" s="19" t="str">
        <f ca="1">IFERROR(__xludf.DUMMYFUNCTION("""COMPUTED_VALUE"""),"...")</f>
        <v>...</v>
      </c>
      <c r="IG114" s="19">
        <f ca="1">IFERROR(__xludf.DUMMYFUNCTION("""COMPUTED_VALUE"""),38)</f>
        <v>38</v>
      </c>
      <c r="IH114" s="19" t="str">
        <f ca="1">IFERROR(__xludf.DUMMYFUNCTION("""COMPUTED_VALUE"""),"Букало О. Ю.")</f>
        <v>Букало О. Ю.</v>
      </c>
      <c r="II114" s="19" t="str">
        <f ca="1">IFERROR(__xludf.DUMMYFUNCTION("""COMPUTED_VALUE"""),"...")</f>
        <v>...</v>
      </c>
      <c r="IJ114" s="19">
        <f ca="1">IFERROR(__xludf.DUMMYFUNCTION("""COMPUTED_VALUE"""),38)</f>
        <v>38</v>
      </c>
      <c r="IK114" s="19" t="str">
        <f ca="1">IFERROR(__xludf.DUMMYFUNCTION("""COMPUTED_VALUE"""),"Букало О. Ю.")</f>
        <v>Букало О. Ю.</v>
      </c>
      <c r="IL114" s="19" t="str">
        <f ca="1">IFERROR(__xludf.DUMMYFUNCTION("""COMPUTED_VALUE"""),"...")</f>
        <v>...</v>
      </c>
      <c r="IM114" s="19">
        <f ca="1">IFERROR(__xludf.DUMMYFUNCTION("""COMPUTED_VALUE"""),38)</f>
        <v>38</v>
      </c>
      <c r="IN114" s="19" t="str">
        <f ca="1">IFERROR(__xludf.DUMMYFUNCTION("""COMPUTED_VALUE"""),"Букало О. Ю.")</f>
        <v>Букало О. Ю.</v>
      </c>
      <c r="IO114" s="19" t="str">
        <f ca="1">IFERROR(__xludf.DUMMYFUNCTION("""COMPUTED_VALUE"""),"...")</f>
        <v>...</v>
      </c>
      <c r="IP114" s="19">
        <f ca="1">IFERROR(__xludf.DUMMYFUNCTION("""COMPUTED_VALUE"""),38)</f>
        <v>38</v>
      </c>
      <c r="IQ114" s="19" t="str">
        <f ca="1">IFERROR(__xludf.DUMMYFUNCTION("""COMPUTED_VALUE"""),"Букало О. Ю.")</f>
        <v>Букало О. Ю.</v>
      </c>
      <c r="IR114" s="19" t="str">
        <f ca="1">IFERROR(__xludf.DUMMYFUNCTION("""COMPUTED_VALUE"""),"...")</f>
        <v>...</v>
      </c>
      <c r="IS114" s="19">
        <f ca="1">IFERROR(__xludf.DUMMYFUNCTION("""COMPUTED_VALUE"""),38)</f>
        <v>38</v>
      </c>
      <c r="IT114" s="19" t="str">
        <f ca="1">IFERROR(__xludf.DUMMYFUNCTION("""COMPUTED_VALUE"""),"Букало О. Ю.")</f>
        <v>Букало О. Ю.</v>
      </c>
      <c r="IU114" s="19" t="str">
        <f ca="1">IFERROR(__xludf.DUMMYFUNCTION("""COMPUTED_VALUE"""),"...")</f>
        <v>...</v>
      </c>
      <c r="IV114" s="19">
        <f ca="1">IFERROR(__xludf.DUMMYFUNCTION("""COMPUTED_VALUE"""),38)</f>
        <v>38</v>
      </c>
      <c r="IW114" s="19" t="str">
        <f ca="1">IFERROR(__xludf.DUMMYFUNCTION("""COMPUTED_VALUE"""),"Букало О. Ю.")</f>
        <v>Букало О. Ю.</v>
      </c>
      <c r="IX114" s="19" t="str">
        <f ca="1">IFERROR(__xludf.DUMMYFUNCTION("""COMPUTED_VALUE"""),"...")</f>
        <v>...</v>
      </c>
      <c r="IY114" s="19">
        <f ca="1">IFERROR(__xludf.DUMMYFUNCTION("""COMPUTED_VALUE"""),38)</f>
        <v>38</v>
      </c>
      <c r="IZ114" s="19" t="str">
        <f ca="1">IFERROR(__xludf.DUMMYFUNCTION("""COMPUTED_VALUE"""),"Букало О. Ю.")</f>
        <v>Букало О. Ю.</v>
      </c>
      <c r="JA114" s="19" t="str">
        <f ca="1">IFERROR(__xludf.DUMMYFUNCTION("""COMPUTED_VALUE"""),"...")</f>
        <v>...</v>
      </c>
      <c r="JB114" s="19">
        <f ca="1">IFERROR(__xludf.DUMMYFUNCTION("""COMPUTED_VALUE"""),38)</f>
        <v>38</v>
      </c>
      <c r="JC114" s="19" t="str">
        <f ca="1">IFERROR(__xludf.DUMMYFUNCTION("""COMPUTED_VALUE"""),"Букало О. Ю.")</f>
        <v>Букало О. Ю.</v>
      </c>
      <c r="JD114" s="19" t="str">
        <f ca="1">IFERROR(__xludf.DUMMYFUNCTION("""COMPUTED_VALUE"""),"...")</f>
        <v>...</v>
      </c>
      <c r="JE114" s="19">
        <f ca="1">IFERROR(__xludf.DUMMYFUNCTION("""COMPUTED_VALUE"""),38)</f>
        <v>38</v>
      </c>
      <c r="JF114" s="19" t="str">
        <f ca="1">IFERROR(__xludf.DUMMYFUNCTION("""COMPUTED_VALUE"""),"Букало О. Ю.")</f>
        <v>Букало О. Ю.</v>
      </c>
      <c r="JG114" s="19" t="str">
        <f ca="1">IFERROR(__xludf.DUMMYFUNCTION("""COMPUTED_VALUE"""),"...")</f>
        <v>...</v>
      </c>
      <c r="JH114" s="19">
        <f ca="1">IFERROR(__xludf.DUMMYFUNCTION("""COMPUTED_VALUE"""),38)</f>
        <v>38</v>
      </c>
      <c r="JI114" s="19" t="str">
        <f ca="1">IFERROR(__xludf.DUMMYFUNCTION("""COMPUTED_VALUE"""),"Букало О. Ю.")</f>
        <v>Букало О. Ю.</v>
      </c>
      <c r="JJ114" s="19" t="str">
        <f ca="1">IFERROR(__xludf.DUMMYFUNCTION("""COMPUTED_VALUE"""),"...")</f>
        <v>...</v>
      </c>
      <c r="JK114" s="19">
        <f ca="1">IFERROR(__xludf.DUMMYFUNCTION("""COMPUTED_VALUE"""),38)</f>
        <v>38</v>
      </c>
      <c r="JL114" s="19" t="str">
        <f ca="1">IFERROR(__xludf.DUMMYFUNCTION("""COMPUTED_VALUE"""),"Букало О. Ю.")</f>
        <v>Букало О. Ю.</v>
      </c>
      <c r="JM114" s="19" t="str">
        <f ca="1">IFERROR(__xludf.DUMMYFUNCTION("""COMPUTED_VALUE"""),"...")</f>
        <v>...</v>
      </c>
      <c r="JN114" s="19">
        <f ca="1">IFERROR(__xludf.DUMMYFUNCTION("""COMPUTED_VALUE"""),38)</f>
        <v>38</v>
      </c>
      <c r="JO114" s="19" t="str">
        <f ca="1">IFERROR(__xludf.DUMMYFUNCTION("""COMPUTED_VALUE"""),"Букало О. Ю.")</f>
        <v>Букало О. Ю.</v>
      </c>
      <c r="JP114" s="19" t="str">
        <f ca="1">IFERROR(__xludf.DUMMYFUNCTION("""COMPUTED_VALUE"""),"...")</f>
        <v>...</v>
      </c>
      <c r="JQ114" s="19">
        <f ca="1">IFERROR(__xludf.DUMMYFUNCTION("""COMPUTED_VALUE"""),38)</f>
        <v>38</v>
      </c>
      <c r="JR114" s="19" t="str">
        <f ca="1">IFERROR(__xludf.DUMMYFUNCTION("""COMPUTED_VALUE"""),"Букало О. Ю.")</f>
        <v>Букало О. Ю.</v>
      </c>
      <c r="JS114" s="19" t="str">
        <f ca="1">IFERROR(__xludf.DUMMYFUNCTION("""COMPUTED_VALUE"""),"...")</f>
        <v>...</v>
      </c>
      <c r="JT114" s="19">
        <f ca="1">IFERROR(__xludf.DUMMYFUNCTION("""COMPUTED_VALUE"""),38)</f>
        <v>38</v>
      </c>
      <c r="JU114" s="19" t="str">
        <f ca="1">IFERROR(__xludf.DUMMYFUNCTION("""COMPUTED_VALUE"""),"Букало О. Ю.")</f>
        <v>Букало О. Ю.</v>
      </c>
      <c r="JV114" s="19" t="str">
        <f ca="1">IFERROR(__xludf.DUMMYFUNCTION("""COMPUTED_VALUE"""),"...")</f>
        <v>...</v>
      </c>
      <c r="JW114" s="19">
        <f ca="1">IFERROR(__xludf.DUMMYFUNCTION("""COMPUTED_VALUE"""),38)</f>
        <v>38</v>
      </c>
      <c r="JX114" s="19" t="str">
        <f ca="1">IFERROR(__xludf.DUMMYFUNCTION("""COMPUTED_VALUE"""),"Букало О. Ю.")</f>
        <v>Букало О. Ю.</v>
      </c>
      <c r="JY114" s="19" t="str">
        <f ca="1">IFERROR(__xludf.DUMMYFUNCTION("""COMPUTED_VALUE"""),"...")</f>
        <v>...</v>
      </c>
      <c r="JZ114" s="19">
        <f ca="1">IFERROR(__xludf.DUMMYFUNCTION("""COMPUTED_VALUE"""),38)</f>
        <v>38</v>
      </c>
      <c r="KA114" s="19" t="str">
        <f ca="1">IFERROR(__xludf.DUMMYFUNCTION("""COMPUTED_VALUE"""),"Букало О. Ю.")</f>
        <v>Букало О. Ю.</v>
      </c>
      <c r="KB114" s="19" t="str">
        <f ca="1">IFERROR(__xludf.DUMMYFUNCTION("""COMPUTED_VALUE"""),"...")</f>
        <v>...</v>
      </c>
      <c r="KC114" s="19">
        <f ca="1">IFERROR(__xludf.DUMMYFUNCTION("""COMPUTED_VALUE"""),38)</f>
        <v>38</v>
      </c>
      <c r="KD114" s="19" t="str">
        <f ca="1">IFERROR(__xludf.DUMMYFUNCTION("""COMPUTED_VALUE"""),"Букало О. Ю.")</f>
        <v>Букало О. Ю.</v>
      </c>
      <c r="KE114" s="19" t="str">
        <f ca="1">IFERROR(__xludf.DUMMYFUNCTION("""COMPUTED_VALUE"""),"...")</f>
        <v>...</v>
      </c>
      <c r="KF114" s="19">
        <f ca="1">IFERROR(__xludf.DUMMYFUNCTION("""COMPUTED_VALUE"""),38)</f>
        <v>38</v>
      </c>
      <c r="KG114" s="19" t="str">
        <f ca="1">IFERROR(__xludf.DUMMYFUNCTION("""COMPUTED_VALUE"""),"Букало О. Ю.")</f>
        <v>Букало О. Ю.</v>
      </c>
      <c r="KH114" s="19" t="str">
        <f ca="1">IFERROR(__xludf.DUMMYFUNCTION("""COMPUTED_VALUE"""),"...")</f>
        <v>...</v>
      </c>
      <c r="KI114" s="19">
        <f ca="1">IFERROR(__xludf.DUMMYFUNCTION("""COMPUTED_VALUE"""),38)</f>
        <v>38</v>
      </c>
      <c r="KJ114" s="19" t="str">
        <f ca="1">IFERROR(__xludf.DUMMYFUNCTION("""COMPUTED_VALUE"""),"Букало О. Ю.")</f>
        <v>Букало О. Ю.</v>
      </c>
      <c r="KK114" s="19" t="str">
        <f ca="1">IFERROR(__xludf.DUMMYFUNCTION("""COMPUTED_VALUE"""),"...")</f>
        <v>...</v>
      </c>
      <c r="KL114" s="19">
        <f ca="1">IFERROR(__xludf.DUMMYFUNCTION("""COMPUTED_VALUE"""),38)</f>
        <v>38</v>
      </c>
      <c r="KM114" s="19" t="str">
        <f ca="1">IFERROR(__xludf.DUMMYFUNCTION("""COMPUTED_VALUE"""),"Букало О. Ю.")</f>
        <v>Букало О. Ю.</v>
      </c>
      <c r="KN114" s="19" t="str">
        <f ca="1">IFERROR(__xludf.DUMMYFUNCTION("""COMPUTED_VALUE"""),"...")</f>
        <v>...</v>
      </c>
      <c r="KO114" s="19">
        <f ca="1">IFERROR(__xludf.DUMMYFUNCTION("""COMPUTED_VALUE"""),38)</f>
        <v>38</v>
      </c>
      <c r="KP114" s="19" t="str">
        <f ca="1">IFERROR(__xludf.DUMMYFUNCTION("""COMPUTED_VALUE"""),"Букало О. Ю.")</f>
        <v>Букало О. Ю.</v>
      </c>
      <c r="KQ114" s="19" t="str">
        <f ca="1">IFERROR(__xludf.DUMMYFUNCTION("""COMPUTED_VALUE"""),"...")</f>
        <v>...</v>
      </c>
      <c r="KR114" s="19">
        <f ca="1">IFERROR(__xludf.DUMMYFUNCTION("""COMPUTED_VALUE"""),38)</f>
        <v>38</v>
      </c>
      <c r="KS114" s="19" t="str">
        <f ca="1">IFERROR(__xludf.DUMMYFUNCTION("""COMPUTED_VALUE"""),"Букало О. Ю.")</f>
        <v>Букало О. Ю.</v>
      </c>
      <c r="KT114" s="19" t="str">
        <f ca="1">IFERROR(__xludf.DUMMYFUNCTION("""COMPUTED_VALUE"""),"...")</f>
        <v>...</v>
      </c>
      <c r="KU114" s="19">
        <f ca="1">IFERROR(__xludf.DUMMYFUNCTION("""COMPUTED_VALUE"""),38)</f>
        <v>38</v>
      </c>
      <c r="KV114" s="19" t="str">
        <f ca="1">IFERROR(__xludf.DUMMYFUNCTION("""COMPUTED_VALUE"""),"Букало О. Ю.")</f>
        <v>Букало О. Ю.</v>
      </c>
      <c r="KW114" s="19" t="str">
        <f ca="1">IFERROR(__xludf.DUMMYFUNCTION("""COMPUTED_VALUE"""),"...")</f>
        <v>...</v>
      </c>
      <c r="KX114" s="19">
        <f ca="1">IFERROR(__xludf.DUMMYFUNCTION("""COMPUTED_VALUE"""),38)</f>
        <v>38</v>
      </c>
      <c r="KY114" s="19" t="str">
        <f ca="1">IFERROR(__xludf.DUMMYFUNCTION("""COMPUTED_VALUE"""),"Букало О. Ю.")</f>
        <v>Букало О. Ю.</v>
      </c>
      <c r="KZ114" s="19" t="str">
        <f ca="1">IFERROR(__xludf.DUMMYFUNCTION("""COMPUTED_VALUE"""),"...")</f>
        <v>...</v>
      </c>
      <c r="LA114" s="19">
        <f ca="1">IFERROR(__xludf.DUMMYFUNCTION("""COMPUTED_VALUE"""),38)</f>
        <v>38</v>
      </c>
      <c r="LB114" s="19" t="str">
        <f ca="1">IFERROR(__xludf.DUMMYFUNCTION("""COMPUTED_VALUE"""),"Букало О. Ю.")</f>
        <v>Букало О. Ю.</v>
      </c>
      <c r="LC114" s="19" t="str">
        <f ca="1">IFERROR(__xludf.DUMMYFUNCTION("""COMPUTED_VALUE"""),"...")</f>
        <v>...</v>
      </c>
      <c r="LD114" s="19">
        <f ca="1">IFERROR(__xludf.DUMMYFUNCTION("""COMPUTED_VALUE"""),38)</f>
        <v>38</v>
      </c>
      <c r="LE114" s="19" t="str">
        <f ca="1">IFERROR(__xludf.DUMMYFUNCTION("""COMPUTED_VALUE"""),"Букало О. Ю.")</f>
        <v>Букало О. Ю.</v>
      </c>
      <c r="LF114" s="19" t="str">
        <f ca="1">IFERROR(__xludf.DUMMYFUNCTION("""COMPUTED_VALUE"""),"...")</f>
        <v>...</v>
      </c>
      <c r="LG114" s="19">
        <f ca="1">IFERROR(__xludf.DUMMYFUNCTION("""COMPUTED_VALUE"""),38)</f>
        <v>38</v>
      </c>
      <c r="LH114" s="19" t="str">
        <f ca="1">IFERROR(__xludf.DUMMYFUNCTION("""COMPUTED_VALUE"""),"Букало О. Ю.")</f>
        <v>Букало О. Ю.</v>
      </c>
      <c r="LI114" s="19" t="str">
        <f ca="1">IFERROR(__xludf.DUMMYFUNCTION("""COMPUTED_VALUE"""),"...")</f>
        <v>...</v>
      </c>
      <c r="LJ114" s="19">
        <f ca="1">IFERROR(__xludf.DUMMYFUNCTION("""COMPUTED_VALUE"""),38)</f>
        <v>38</v>
      </c>
      <c r="LK114" s="19" t="str">
        <f ca="1">IFERROR(__xludf.DUMMYFUNCTION("""COMPUTED_VALUE"""),"Букало О. Ю.")</f>
        <v>Букало О. Ю.</v>
      </c>
      <c r="LL114" s="19" t="str">
        <f ca="1">IFERROR(__xludf.DUMMYFUNCTION("""COMPUTED_VALUE"""),"...")</f>
        <v>...</v>
      </c>
      <c r="LM114" s="19">
        <f ca="1">IFERROR(__xludf.DUMMYFUNCTION("""COMPUTED_VALUE"""),38)</f>
        <v>38</v>
      </c>
      <c r="LN114" s="19" t="str">
        <f ca="1">IFERROR(__xludf.DUMMYFUNCTION("""COMPUTED_VALUE"""),"Букало О. Ю.")</f>
        <v>Букало О. Ю.</v>
      </c>
      <c r="LO114" s="19" t="str">
        <f ca="1">IFERROR(__xludf.DUMMYFUNCTION("""COMPUTED_VALUE"""),"...")</f>
        <v>...</v>
      </c>
      <c r="LP114" s="19">
        <f ca="1">IFERROR(__xludf.DUMMYFUNCTION("""COMPUTED_VALUE"""),38)</f>
        <v>38</v>
      </c>
      <c r="LQ114" s="19" t="str">
        <f ca="1">IFERROR(__xludf.DUMMYFUNCTION("""COMPUTED_VALUE"""),"Букало О. Ю.")</f>
        <v>Букало О. Ю.</v>
      </c>
      <c r="LR114" s="19" t="str">
        <f ca="1">IFERROR(__xludf.DUMMYFUNCTION("""COMPUTED_VALUE"""),"...")</f>
        <v>...</v>
      </c>
      <c r="LS114" s="19">
        <f ca="1">IFERROR(__xludf.DUMMYFUNCTION("""COMPUTED_VALUE"""),38)</f>
        <v>38</v>
      </c>
      <c r="LT114" s="19" t="str">
        <f ca="1">IFERROR(__xludf.DUMMYFUNCTION("""COMPUTED_VALUE"""),"Букало О. Ю.")</f>
        <v>Букало О. Ю.</v>
      </c>
      <c r="LU114" s="19" t="str">
        <f ca="1">IFERROR(__xludf.DUMMYFUNCTION("""COMPUTED_VALUE"""),"...")</f>
        <v>...</v>
      </c>
      <c r="LV114" s="19">
        <f ca="1">IFERROR(__xludf.DUMMYFUNCTION("""COMPUTED_VALUE"""),38)</f>
        <v>38</v>
      </c>
      <c r="LW114" s="19" t="str">
        <f ca="1">IFERROR(__xludf.DUMMYFUNCTION("""COMPUTED_VALUE"""),"Букало О. Ю.")</f>
        <v>Букало О. Ю.</v>
      </c>
      <c r="LX114" s="19" t="str">
        <f ca="1">IFERROR(__xludf.DUMMYFUNCTION("""COMPUTED_VALUE"""),"...")</f>
        <v>...</v>
      </c>
      <c r="LY114" s="19">
        <f ca="1">IFERROR(__xludf.DUMMYFUNCTION("""COMPUTED_VALUE"""),38)</f>
        <v>38</v>
      </c>
      <c r="LZ114" s="19" t="str">
        <f ca="1">IFERROR(__xludf.DUMMYFUNCTION("""COMPUTED_VALUE"""),"Букало О. Ю.")</f>
        <v>Букало О. Ю.</v>
      </c>
      <c r="MA114" s="19" t="str">
        <f ca="1">IFERROR(__xludf.DUMMYFUNCTION("""COMPUTED_VALUE"""),"...")</f>
        <v>...</v>
      </c>
      <c r="MB114" s="19">
        <f ca="1">IFERROR(__xludf.DUMMYFUNCTION("""COMPUTED_VALUE"""),38)</f>
        <v>38</v>
      </c>
      <c r="MC114" s="19" t="str">
        <f ca="1">IFERROR(__xludf.DUMMYFUNCTION("""COMPUTED_VALUE"""),"Букало О. Ю.")</f>
        <v>Букало О. Ю.</v>
      </c>
      <c r="MD114" s="19" t="str">
        <f ca="1">IFERROR(__xludf.DUMMYFUNCTION("""COMPUTED_VALUE"""),"...")</f>
        <v>...</v>
      </c>
      <c r="ME114" s="19">
        <f ca="1">IFERROR(__xludf.DUMMYFUNCTION("""COMPUTED_VALUE"""),38)</f>
        <v>38</v>
      </c>
      <c r="MF114" s="19" t="str">
        <f ca="1">IFERROR(__xludf.DUMMYFUNCTION("""COMPUTED_VALUE"""),"Букало О. Ю.")</f>
        <v>Букало О. Ю.</v>
      </c>
      <c r="MG114" s="19" t="str">
        <f ca="1">IFERROR(__xludf.DUMMYFUNCTION("""COMPUTED_VALUE"""),"...")</f>
        <v>...</v>
      </c>
      <c r="MH114" s="19">
        <f ca="1">IFERROR(__xludf.DUMMYFUNCTION("""COMPUTED_VALUE"""),38)</f>
        <v>38</v>
      </c>
      <c r="MI114" s="19" t="str">
        <f ca="1">IFERROR(__xludf.DUMMYFUNCTION("""COMPUTED_VALUE"""),"Букало О. Ю.")</f>
        <v>Букало О. Ю.</v>
      </c>
      <c r="MJ114" s="19" t="str">
        <f ca="1">IFERROR(__xludf.DUMMYFUNCTION("""COMPUTED_VALUE"""),"...")</f>
        <v>...</v>
      </c>
      <c r="MK114" s="19">
        <f ca="1">IFERROR(__xludf.DUMMYFUNCTION("""COMPUTED_VALUE"""),38)</f>
        <v>38</v>
      </c>
      <c r="ML114" s="19" t="str">
        <f ca="1">IFERROR(__xludf.DUMMYFUNCTION("""COMPUTED_VALUE"""),"Букало О. Ю.")</f>
        <v>Букало О. Ю.</v>
      </c>
      <c r="MM114" s="19" t="str">
        <f ca="1">IFERROR(__xludf.DUMMYFUNCTION("""COMPUTED_VALUE"""),"...")</f>
        <v>...</v>
      </c>
      <c r="MN114" s="19">
        <f ca="1">IFERROR(__xludf.DUMMYFUNCTION("""COMPUTED_VALUE"""),38)</f>
        <v>38</v>
      </c>
      <c r="MO114" s="19" t="str">
        <f ca="1">IFERROR(__xludf.DUMMYFUNCTION("""COMPUTED_VALUE"""),"Букало О. Ю.")</f>
        <v>Букало О. Ю.</v>
      </c>
      <c r="MP114" s="19" t="str">
        <f ca="1">IFERROR(__xludf.DUMMYFUNCTION("""COMPUTED_VALUE"""),"...")</f>
        <v>...</v>
      </c>
      <c r="MQ114" s="19">
        <f ca="1">IFERROR(__xludf.DUMMYFUNCTION("""COMPUTED_VALUE"""),38)</f>
        <v>38</v>
      </c>
      <c r="MR114" s="19" t="str">
        <f ca="1">IFERROR(__xludf.DUMMYFUNCTION("""COMPUTED_VALUE"""),"Букало О. Ю.")</f>
        <v>Букало О. Ю.</v>
      </c>
      <c r="MS114" s="19" t="str">
        <f ca="1">IFERROR(__xludf.DUMMYFUNCTION("""COMPUTED_VALUE"""),"...")</f>
        <v>...</v>
      </c>
      <c r="MT114" s="19">
        <f ca="1">IFERROR(__xludf.DUMMYFUNCTION("""COMPUTED_VALUE"""),38)</f>
        <v>38</v>
      </c>
      <c r="MU114" s="19" t="str">
        <f ca="1">IFERROR(__xludf.DUMMYFUNCTION("""COMPUTED_VALUE"""),"Букало О. Ю.")</f>
        <v>Букало О. Ю.</v>
      </c>
      <c r="MV114" s="19" t="str">
        <f ca="1">IFERROR(__xludf.DUMMYFUNCTION("""COMPUTED_VALUE"""),"...")</f>
        <v>...</v>
      </c>
      <c r="MW114" s="19">
        <f ca="1">IFERROR(__xludf.DUMMYFUNCTION("""COMPUTED_VALUE"""),38)</f>
        <v>38</v>
      </c>
      <c r="MX114" s="19" t="str">
        <f ca="1">IFERROR(__xludf.DUMMYFUNCTION("""COMPUTED_VALUE"""),"Букало О. Ю.")</f>
        <v>Букало О. Ю.</v>
      </c>
      <c r="MY114" s="19" t="str">
        <f ca="1">IFERROR(__xludf.DUMMYFUNCTION("""COMPUTED_VALUE"""),"...")</f>
        <v>...</v>
      </c>
      <c r="MZ114" s="19">
        <f ca="1">IFERROR(__xludf.DUMMYFUNCTION("""COMPUTED_VALUE"""),38)</f>
        <v>38</v>
      </c>
      <c r="NA114" s="19" t="str">
        <f ca="1">IFERROR(__xludf.DUMMYFUNCTION("""COMPUTED_VALUE"""),"Букало О. Ю.")</f>
        <v>Букало О. Ю.</v>
      </c>
      <c r="NB114" s="19" t="str">
        <f ca="1">IFERROR(__xludf.DUMMYFUNCTION("""COMPUTED_VALUE"""),"...")</f>
        <v>...</v>
      </c>
      <c r="NC114" s="19">
        <f ca="1">IFERROR(__xludf.DUMMYFUNCTION("""COMPUTED_VALUE"""),38)</f>
        <v>38</v>
      </c>
      <c r="ND114" s="19" t="str">
        <f ca="1">IFERROR(__xludf.DUMMYFUNCTION("""COMPUTED_VALUE"""),"Букало О. Ю.")</f>
        <v>Букало О. Ю.</v>
      </c>
      <c r="NE114" s="19" t="str">
        <f ca="1">IFERROR(__xludf.DUMMYFUNCTION("""COMPUTED_VALUE"""),"...")</f>
        <v>...</v>
      </c>
      <c r="NF114" s="19">
        <f ca="1">IFERROR(__xludf.DUMMYFUNCTION("""COMPUTED_VALUE"""),38)</f>
        <v>38</v>
      </c>
      <c r="NG114" s="19" t="str">
        <f ca="1">IFERROR(__xludf.DUMMYFUNCTION("""COMPUTED_VALUE"""),"Букало О. Ю.")</f>
        <v>Букало О. Ю.</v>
      </c>
      <c r="NH114" s="19" t="str">
        <f ca="1">IFERROR(__xludf.DUMMYFUNCTION("""COMPUTED_VALUE"""),"...")</f>
        <v>...</v>
      </c>
      <c r="NI114" s="19">
        <f ca="1">IFERROR(__xludf.DUMMYFUNCTION("""COMPUTED_VALUE"""),38)</f>
        <v>38</v>
      </c>
      <c r="NJ114" s="19" t="str">
        <f ca="1">IFERROR(__xludf.DUMMYFUNCTION("""COMPUTED_VALUE"""),"Букало О. Ю.")</f>
        <v>Букало О. Ю.</v>
      </c>
      <c r="NK114" s="19" t="str">
        <f ca="1">IFERROR(__xludf.DUMMYFUNCTION("""COMPUTED_VALUE"""),"...")</f>
        <v>...</v>
      </c>
      <c r="NL114" s="19">
        <f ca="1">IFERROR(__xludf.DUMMYFUNCTION("""COMPUTED_VALUE"""),38)</f>
        <v>38</v>
      </c>
      <c r="NM114" s="19" t="str">
        <f ca="1">IFERROR(__xludf.DUMMYFUNCTION("""COMPUTED_VALUE"""),"Букало О. Ю.")</f>
        <v>Букало О. Ю.</v>
      </c>
      <c r="NN114" s="19" t="str">
        <f ca="1">IFERROR(__xludf.DUMMYFUNCTION("""COMPUTED_VALUE"""),"...")</f>
        <v>...</v>
      </c>
      <c r="NO114" s="19">
        <f ca="1">IFERROR(__xludf.DUMMYFUNCTION("""COMPUTED_VALUE"""),38)</f>
        <v>38</v>
      </c>
      <c r="NP114" s="19" t="str">
        <f ca="1">IFERROR(__xludf.DUMMYFUNCTION("""COMPUTED_VALUE"""),"Букало О. Ю.")</f>
        <v>Букало О. Ю.</v>
      </c>
      <c r="NQ114" s="19" t="str">
        <f ca="1">IFERROR(__xludf.DUMMYFUNCTION("""COMPUTED_VALUE"""),"...")</f>
        <v>...</v>
      </c>
      <c r="NR114" s="19">
        <f ca="1">IFERROR(__xludf.DUMMYFUNCTION("""COMPUTED_VALUE"""),38)</f>
        <v>38</v>
      </c>
      <c r="NS114" s="19" t="str">
        <f ca="1">IFERROR(__xludf.DUMMYFUNCTION("""COMPUTED_VALUE"""),"Букало О. Ю.")</f>
        <v>Букало О. Ю.</v>
      </c>
      <c r="NT114" s="19" t="str">
        <f ca="1">IFERROR(__xludf.DUMMYFUNCTION("""COMPUTED_VALUE"""),"...")</f>
        <v>...</v>
      </c>
      <c r="NU114" s="19">
        <f ca="1">IFERROR(__xludf.DUMMYFUNCTION("""COMPUTED_VALUE"""),38)</f>
        <v>38</v>
      </c>
      <c r="NV114" s="19" t="str">
        <f ca="1">IFERROR(__xludf.DUMMYFUNCTION("""COMPUTED_VALUE"""),"Букало О. Ю.")</f>
        <v>Букало О. Ю.</v>
      </c>
      <c r="NW114" s="19" t="str">
        <f ca="1">IFERROR(__xludf.DUMMYFUNCTION("""COMPUTED_VALUE"""),"...")</f>
        <v>...</v>
      </c>
      <c r="NX114" s="19">
        <f ca="1">IFERROR(__xludf.DUMMYFUNCTION("""COMPUTED_VALUE"""),38)</f>
        <v>38</v>
      </c>
      <c r="NY114" s="19" t="str">
        <f ca="1">IFERROR(__xludf.DUMMYFUNCTION("""COMPUTED_VALUE"""),"Букало О. Ю.")</f>
        <v>Букало О. Ю.</v>
      </c>
      <c r="NZ114" s="19" t="str">
        <f ca="1">IFERROR(__xludf.DUMMYFUNCTION("""COMPUTED_VALUE"""),"...")</f>
        <v>...</v>
      </c>
      <c r="OA114" s="19">
        <f ca="1">IFERROR(__xludf.DUMMYFUNCTION("""COMPUTED_VALUE"""),38)</f>
        <v>38</v>
      </c>
      <c r="OB114" s="19" t="str">
        <f ca="1">IFERROR(__xludf.DUMMYFUNCTION("""COMPUTED_VALUE"""),"Букало О. Ю.")</f>
        <v>Букало О. Ю.</v>
      </c>
      <c r="OC114" s="19" t="str">
        <f ca="1">IFERROR(__xludf.DUMMYFUNCTION("""COMPUTED_VALUE"""),"...")</f>
        <v>...</v>
      </c>
      <c r="OD114" s="19">
        <f ca="1">IFERROR(__xludf.DUMMYFUNCTION("""COMPUTED_VALUE"""),38)</f>
        <v>38</v>
      </c>
      <c r="OE114" s="19" t="str">
        <f ca="1">IFERROR(__xludf.DUMMYFUNCTION("""COMPUTED_VALUE"""),"Букало О. Ю.")</f>
        <v>Букало О. Ю.</v>
      </c>
      <c r="OF114" s="19" t="str">
        <f ca="1">IFERROR(__xludf.DUMMYFUNCTION("""COMPUTED_VALUE"""),"...")</f>
        <v>...</v>
      </c>
      <c r="OG114" s="19">
        <f ca="1">IFERROR(__xludf.DUMMYFUNCTION("""COMPUTED_VALUE"""),38)</f>
        <v>38</v>
      </c>
      <c r="OH114" s="19" t="str">
        <f ca="1">IFERROR(__xludf.DUMMYFUNCTION("""COMPUTED_VALUE"""),"Букало О. Ю.")</f>
        <v>Букало О. Ю.</v>
      </c>
      <c r="OI114" s="19" t="str">
        <f ca="1">IFERROR(__xludf.DUMMYFUNCTION("""COMPUTED_VALUE"""),"...")</f>
        <v>...</v>
      </c>
      <c r="OJ114" s="19">
        <f ca="1">IFERROR(__xludf.DUMMYFUNCTION("""COMPUTED_VALUE"""),38)</f>
        <v>38</v>
      </c>
      <c r="OK114" s="19" t="str">
        <f ca="1">IFERROR(__xludf.DUMMYFUNCTION("""COMPUTED_VALUE"""),"Букало О. Ю.")</f>
        <v>Букало О. Ю.</v>
      </c>
      <c r="OL114" s="19" t="str">
        <f ca="1">IFERROR(__xludf.DUMMYFUNCTION("""COMPUTED_VALUE"""),"...")</f>
        <v>...</v>
      </c>
      <c r="OM114" s="19">
        <f ca="1">IFERROR(__xludf.DUMMYFUNCTION("""COMPUTED_VALUE"""),38)</f>
        <v>38</v>
      </c>
      <c r="ON114" s="19" t="str">
        <f ca="1">IFERROR(__xludf.DUMMYFUNCTION("""COMPUTED_VALUE"""),"Букало О. Ю.")</f>
        <v>Букало О. Ю.</v>
      </c>
      <c r="OO114" s="19" t="str">
        <f ca="1">IFERROR(__xludf.DUMMYFUNCTION("""COMPUTED_VALUE"""),"...")</f>
        <v>...</v>
      </c>
      <c r="OP114" s="19">
        <f ca="1">IFERROR(__xludf.DUMMYFUNCTION("""COMPUTED_VALUE"""),38)</f>
        <v>38</v>
      </c>
      <c r="OQ114" s="19" t="str">
        <f ca="1">IFERROR(__xludf.DUMMYFUNCTION("""COMPUTED_VALUE"""),"Букало О. Ю.")</f>
        <v>Букало О. Ю.</v>
      </c>
      <c r="OR114" s="19" t="str">
        <f ca="1">IFERROR(__xludf.DUMMYFUNCTION("""COMPUTED_VALUE"""),"...")</f>
        <v>...</v>
      </c>
      <c r="OS114" s="19">
        <f ca="1">IFERROR(__xludf.DUMMYFUNCTION("""COMPUTED_VALUE"""),38)</f>
        <v>38</v>
      </c>
      <c r="OT114" s="19" t="str">
        <f ca="1">IFERROR(__xludf.DUMMYFUNCTION("""COMPUTED_VALUE"""),"Букало О. Ю.")</f>
        <v>Букало О. Ю.</v>
      </c>
      <c r="OU114" s="19" t="str">
        <f ca="1">IFERROR(__xludf.DUMMYFUNCTION("""COMPUTED_VALUE"""),"...")</f>
        <v>...</v>
      </c>
      <c r="OV114" s="19">
        <f ca="1">IFERROR(__xludf.DUMMYFUNCTION("""COMPUTED_VALUE"""),38)</f>
        <v>38</v>
      </c>
      <c r="OW114" s="19" t="str">
        <f ca="1">IFERROR(__xludf.DUMMYFUNCTION("""COMPUTED_VALUE"""),"Букало О. Ю.")</f>
        <v>Букало О. Ю.</v>
      </c>
      <c r="OX114" s="19" t="str">
        <f ca="1">IFERROR(__xludf.DUMMYFUNCTION("""COMPUTED_VALUE"""),"...")</f>
        <v>...</v>
      </c>
      <c r="OY114" s="19">
        <f ca="1">IFERROR(__xludf.DUMMYFUNCTION("""COMPUTED_VALUE"""),38)</f>
        <v>38</v>
      </c>
      <c r="OZ114" s="19" t="str">
        <f ca="1">IFERROR(__xludf.DUMMYFUNCTION("""COMPUTED_VALUE"""),"Букало О. Ю.")</f>
        <v>Букало О. Ю.</v>
      </c>
      <c r="PA114" s="19" t="str">
        <f ca="1">IFERROR(__xludf.DUMMYFUNCTION("""COMPUTED_VALUE"""),"...")</f>
        <v>...</v>
      </c>
      <c r="PB114" s="19">
        <f ca="1">IFERROR(__xludf.DUMMYFUNCTION("""COMPUTED_VALUE"""),38)</f>
        <v>38</v>
      </c>
      <c r="PC114" s="19" t="str">
        <f ca="1">IFERROR(__xludf.DUMMYFUNCTION("""COMPUTED_VALUE"""),"Букало О. Ю.")</f>
        <v>Букало О. Ю.</v>
      </c>
      <c r="PD114" s="19" t="str">
        <f ca="1">IFERROR(__xludf.DUMMYFUNCTION("""COMPUTED_VALUE"""),"...")</f>
        <v>...</v>
      </c>
      <c r="PE114" s="19">
        <f ca="1">IFERROR(__xludf.DUMMYFUNCTION("""COMPUTED_VALUE"""),38)</f>
        <v>38</v>
      </c>
      <c r="PF114" s="19" t="str">
        <f ca="1">IFERROR(__xludf.DUMMYFUNCTION("""COMPUTED_VALUE"""),"Букало О. Ю.")</f>
        <v>Букало О. Ю.</v>
      </c>
      <c r="PG114" s="19" t="str">
        <f ca="1">IFERROR(__xludf.DUMMYFUNCTION("""COMPUTED_VALUE"""),"...")</f>
        <v>...</v>
      </c>
      <c r="PH114" s="19">
        <f ca="1">IFERROR(__xludf.DUMMYFUNCTION("""COMPUTED_VALUE"""),38)</f>
        <v>38</v>
      </c>
      <c r="PI114" s="19" t="str">
        <f ca="1">IFERROR(__xludf.DUMMYFUNCTION("""COMPUTED_VALUE"""),"Букало О. Ю.")</f>
        <v>Букало О. Ю.</v>
      </c>
      <c r="PJ114" s="19" t="str">
        <f ca="1">IFERROR(__xludf.DUMMYFUNCTION("""COMPUTED_VALUE"""),"...")</f>
        <v>...</v>
      </c>
      <c r="PK114" s="19">
        <f ca="1">IFERROR(__xludf.DUMMYFUNCTION("""COMPUTED_VALUE"""),38)</f>
        <v>38</v>
      </c>
      <c r="PL114" s="19" t="str">
        <f ca="1">IFERROR(__xludf.DUMMYFUNCTION("""COMPUTED_VALUE"""),"Букало О. Ю.")</f>
        <v>Букало О. Ю.</v>
      </c>
      <c r="PM114" s="19" t="str">
        <f ca="1">IFERROR(__xludf.DUMMYFUNCTION("""COMPUTED_VALUE"""),"...")</f>
        <v>...</v>
      </c>
      <c r="PN114" s="19">
        <f ca="1">IFERROR(__xludf.DUMMYFUNCTION("""COMPUTED_VALUE"""),38)</f>
        <v>38</v>
      </c>
      <c r="PO114" s="19" t="str">
        <f ca="1">IFERROR(__xludf.DUMMYFUNCTION("""COMPUTED_VALUE"""),"Букало О. Ю.")</f>
        <v>Букало О. Ю.</v>
      </c>
      <c r="PP114" s="19" t="str">
        <f ca="1">IFERROR(__xludf.DUMMYFUNCTION("""COMPUTED_VALUE"""),"...")</f>
        <v>...</v>
      </c>
      <c r="PQ114" s="19">
        <f ca="1">IFERROR(__xludf.DUMMYFUNCTION("""COMPUTED_VALUE"""),38)</f>
        <v>38</v>
      </c>
      <c r="PR114" s="19" t="str">
        <f ca="1">IFERROR(__xludf.DUMMYFUNCTION("""COMPUTED_VALUE"""),"Букало О. Ю.")</f>
        <v>Букало О. Ю.</v>
      </c>
      <c r="PS114" s="19" t="str">
        <f ca="1">IFERROR(__xludf.DUMMYFUNCTION("""COMPUTED_VALUE"""),"...")</f>
        <v>...</v>
      </c>
      <c r="PT114" s="19">
        <f ca="1">IFERROR(__xludf.DUMMYFUNCTION("""COMPUTED_VALUE"""),38)</f>
        <v>38</v>
      </c>
      <c r="PU114" s="19" t="str">
        <f ca="1">IFERROR(__xludf.DUMMYFUNCTION("""COMPUTED_VALUE"""),"Букало О. Ю.")</f>
        <v>Букало О. Ю.</v>
      </c>
      <c r="PV114" s="19" t="str">
        <f ca="1">IFERROR(__xludf.DUMMYFUNCTION("""COMPUTED_VALUE"""),"...")</f>
        <v>...</v>
      </c>
      <c r="PW114" s="19">
        <f ca="1">IFERROR(__xludf.DUMMYFUNCTION("""COMPUTED_VALUE"""),38)</f>
        <v>38</v>
      </c>
      <c r="PX114" s="19" t="str">
        <f ca="1">IFERROR(__xludf.DUMMYFUNCTION("""COMPUTED_VALUE"""),"Букало О. Ю.")</f>
        <v>Букало О. Ю.</v>
      </c>
      <c r="PY114" s="19" t="str">
        <f ca="1">IFERROR(__xludf.DUMMYFUNCTION("""COMPUTED_VALUE"""),"...")</f>
        <v>...</v>
      </c>
      <c r="PZ114" s="19">
        <f ca="1">IFERROR(__xludf.DUMMYFUNCTION("""COMPUTED_VALUE"""),38)</f>
        <v>38</v>
      </c>
      <c r="QA114" s="19" t="str">
        <f ca="1">IFERROR(__xludf.DUMMYFUNCTION("""COMPUTED_VALUE"""),"Букало О. Ю.")</f>
        <v>Букало О. Ю.</v>
      </c>
      <c r="QB114" s="19" t="str">
        <f ca="1">IFERROR(__xludf.DUMMYFUNCTION("""COMPUTED_VALUE"""),"...")</f>
        <v>...</v>
      </c>
      <c r="QC114" s="19">
        <f ca="1">IFERROR(__xludf.DUMMYFUNCTION("""COMPUTED_VALUE"""),38)</f>
        <v>38</v>
      </c>
      <c r="QD114" s="19" t="str">
        <f ca="1">IFERROR(__xludf.DUMMYFUNCTION("""COMPUTED_VALUE"""),"Букало О. Ю.")</f>
        <v>Букало О. Ю.</v>
      </c>
      <c r="QE114" s="19" t="str">
        <f ca="1">IFERROR(__xludf.DUMMYFUNCTION("""COMPUTED_VALUE"""),"...")</f>
        <v>...</v>
      </c>
      <c r="QF114" s="19">
        <f ca="1">IFERROR(__xludf.DUMMYFUNCTION("""COMPUTED_VALUE"""),38)</f>
        <v>38</v>
      </c>
      <c r="QG114" s="19" t="str">
        <f ca="1">IFERROR(__xludf.DUMMYFUNCTION("""COMPUTED_VALUE"""),"Букало О. Ю.")</f>
        <v>Букало О. Ю.</v>
      </c>
      <c r="QH114" s="19" t="str">
        <f ca="1">IFERROR(__xludf.DUMMYFUNCTION("""COMPUTED_VALUE"""),"...")</f>
        <v>...</v>
      </c>
      <c r="QI114" s="19">
        <f ca="1">IFERROR(__xludf.DUMMYFUNCTION("""COMPUTED_VALUE"""),38)</f>
        <v>38</v>
      </c>
      <c r="QJ114" s="19" t="str">
        <f ca="1">IFERROR(__xludf.DUMMYFUNCTION("""COMPUTED_VALUE"""),"Букало О. Ю.")</f>
        <v>Букало О. Ю.</v>
      </c>
      <c r="QK114" s="19" t="str">
        <f ca="1">IFERROR(__xludf.DUMMYFUNCTION("""COMPUTED_VALUE"""),"...")</f>
        <v>...</v>
      </c>
    </row>
    <row r="115" spans="1:453" ht="12.75">
      <c r="A115" s="17">
        <f ca="1">IFERROR(__xludf.DUMMYFUNCTION("""COMPUTED_VALUE"""),56)</f>
        <v>56</v>
      </c>
      <c r="B115" s="17" t="str">
        <f ca="1">IFERROR(__xludf.DUMMYFUNCTION("""COMPUTED_VALUE"""),"Кириленко І. І.")</f>
        <v>Кириленко І. І.</v>
      </c>
      <c r="C115" s="19" t="str">
        <f ca="1">IFERROR(__xludf.DUMMYFUNCTION("""COMPUTED_VALUE"""),"Не голосував")</f>
        <v>Не голосував</v>
      </c>
      <c r="D115" s="19">
        <f ca="1">IFERROR(__xludf.DUMMYFUNCTION("""COMPUTED_VALUE"""),56)</f>
        <v>56</v>
      </c>
      <c r="E115" s="19" t="str">
        <f ca="1">IFERROR(__xludf.DUMMYFUNCTION("""COMPUTED_VALUE"""),"Кириленко І. І.")</f>
        <v>Кириленко І. І.</v>
      </c>
      <c r="F115" s="19" t="str">
        <f ca="1">IFERROR(__xludf.DUMMYFUNCTION("""COMPUTED_VALUE"""),"Не голосував")</f>
        <v>Не голосував</v>
      </c>
      <c r="G115" s="19">
        <f ca="1">IFERROR(__xludf.DUMMYFUNCTION("""COMPUTED_VALUE"""),56)</f>
        <v>56</v>
      </c>
      <c r="H115" s="19" t="str">
        <f ca="1">IFERROR(__xludf.DUMMYFUNCTION("""COMPUTED_VALUE"""),"Кириленко І. І.")</f>
        <v>Кириленко І. І.</v>
      </c>
      <c r="I115" s="19" t="str">
        <f ca="1">IFERROR(__xludf.DUMMYFUNCTION("""COMPUTED_VALUE"""),"За")</f>
        <v>За</v>
      </c>
      <c r="J115" s="19">
        <f ca="1">IFERROR(__xludf.DUMMYFUNCTION("""COMPUTED_VALUE"""),56)</f>
        <v>56</v>
      </c>
      <c r="K115" s="19" t="str">
        <f ca="1">IFERROR(__xludf.DUMMYFUNCTION("""COMPUTED_VALUE"""),"Кириленко І. І.")</f>
        <v>Кириленко І. І.</v>
      </c>
      <c r="L115" s="19" t="str">
        <f ca="1">IFERROR(__xludf.DUMMYFUNCTION("""COMPUTED_VALUE"""),"За")</f>
        <v>За</v>
      </c>
      <c r="M115" s="19">
        <f ca="1">IFERROR(__xludf.DUMMYFUNCTION("""COMPUTED_VALUE"""),56)</f>
        <v>56</v>
      </c>
      <c r="N115" s="19" t="str">
        <f ca="1">IFERROR(__xludf.DUMMYFUNCTION("""COMPUTED_VALUE"""),"Кириленко І. І.")</f>
        <v>Кириленко І. І.</v>
      </c>
      <c r="O115" s="19" t="str">
        <f ca="1">IFERROR(__xludf.DUMMYFUNCTION("""COMPUTED_VALUE"""),"За")</f>
        <v>За</v>
      </c>
      <c r="P115" s="19">
        <f ca="1">IFERROR(__xludf.DUMMYFUNCTION("""COMPUTED_VALUE"""),56)</f>
        <v>56</v>
      </c>
      <c r="Q115" s="19" t="str">
        <f ca="1">IFERROR(__xludf.DUMMYFUNCTION("""COMPUTED_VALUE"""),"Кириленко І. І.")</f>
        <v>Кириленко І. І.</v>
      </c>
      <c r="R115" s="19" t="str">
        <f ca="1">IFERROR(__xludf.DUMMYFUNCTION("""COMPUTED_VALUE"""),"За")</f>
        <v>За</v>
      </c>
      <c r="S115" s="19">
        <f ca="1">IFERROR(__xludf.DUMMYFUNCTION("""COMPUTED_VALUE"""),56)</f>
        <v>56</v>
      </c>
      <c r="T115" s="19" t="str">
        <f ca="1">IFERROR(__xludf.DUMMYFUNCTION("""COMPUTED_VALUE"""),"Кириленко І. І.")</f>
        <v>Кириленко І. І.</v>
      </c>
      <c r="U115" s="19" t="str">
        <f ca="1">IFERROR(__xludf.DUMMYFUNCTION("""COMPUTED_VALUE"""),"Не голосував")</f>
        <v>Не голосував</v>
      </c>
      <c r="V115" s="19">
        <f ca="1">IFERROR(__xludf.DUMMYFUNCTION("""COMPUTED_VALUE"""),56)</f>
        <v>56</v>
      </c>
      <c r="W115" s="19" t="str">
        <f ca="1">IFERROR(__xludf.DUMMYFUNCTION("""COMPUTED_VALUE"""),"Кириленко І. І.")</f>
        <v>Кириленко І. І.</v>
      </c>
      <c r="X115" s="19" t="str">
        <f ca="1">IFERROR(__xludf.DUMMYFUNCTION("""COMPUTED_VALUE"""),"За")</f>
        <v>За</v>
      </c>
      <c r="Y115" s="19">
        <f ca="1">IFERROR(__xludf.DUMMYFUNCTION("""COMPUTED_VALUE"""),56)</f>
        <v>56</v>
      </c>
      <c r="Z115" s="19" t="str">
        <f ca="1">IFERROR(__xludf.DUMMYFUNCTION("""COMPUTED_VALUE"""),"Кириленко І. І.")</f>
        <v>Кириленко І. І.</v>
      </c>
      <c r="AA115" s="19" t="str">
        <f ca="1">IFERROR(__xludf.DUMMYFUNCTION("""COMPUTED_VALUE"""),"За")</f>
        <v>За</v>
      </c>
      <c r="AB115" s="19">
        <f ca="1">IFERROR(__xludf.DUMMYFUNCTION("""COMPUTED_VALUE"""),56)</f>
        <v>56</v>
      </c>
      <c r="AC115" s="19" t="str">
        <f ca="1">IFERROR(__xludf.DUMMYFUNCTION("""COMPUTED_VALUE"""),"Кириленко І. І.")</f>
        <v>Кириленко І. І.</v>
      </c>
      <c r="AD115" s="19" t="str">
        <f ca="1">IFERROR(__xludf.DUMMYFUNCTION("""COMPUTED_VALUE"""),"За")</f>
        <v>За</v>
      </c>
      <c r="AE115" s="19">
        <f ca="1">IFERROR(__xludf.DUMMYFUNCTION("""COMPUTED_VALUE"""),56)</f>
        <v>56</v>
      </c>
      <c r="AF115" s="19" t="str">
        <f ca="1">IFERROR(__xludf.DUMMYFUNCTION("""COMPUTED_VALUE"""),"Кириленко І. І.")</f>
        <v>Кириленко І. І.</v>
      </c>
      <c r="AG115" s="19" t="str">
        <f ca="1">IFERROR(__xludf.DUMMYFUNCTION("""COMPUTED_VALUE"""),"Не голосував")</f>
        <v>Не голосував</v>
      </c>
      <c r="AH115" s="19">
        <f ca="1">IFERROR(__xludf.DUMMYFUNCTION("""COMPUTED_VALUE"""),56)</f>
        <v>56</v>
      </c>
      <c r="AI115" s="19" t="str">
        <f ca="1">IFERROR(__xludf.DUMMYFUNCTION("""COMPUTED_VALUE"""),"Кириленко І. І.")</f>
        <v>Кириленко І. І.</v>
      </c>
      <c r="AJ115" s="19" t="str">
        <f ca="1">IFERROR(__xludf.DUMMYFUNCTION("""COMPUTED_VALUE"""),"За")</f>
        <v>За</v>
      </c>
      <c r="AK115" s="19">
        <f ca="1">IFERROR(__xludf.DUMMYFUNCTION("""COMPUTED_VALUE"""),56)</f>
        <v>56</v>
      </c>
      <c r="AL115" s="19" t="str">
        <f ca="1">IFERROR(__xludf.DUMMYFUNCTION("""COMPUTED_VALUE"""),"Кириленко І. І.")</f>
        <v>Кириленко І. І.</v>
      </c>
      <c r="AM115" s="19" t="str">
        <f ca="1">IFERROR(__xludf.DUMMYFUNCTION("""COMPUTED_VALUE"""),"За")</f>
        <v>За</v>
      </c>
      <c r="AN115" s="19">
        <f ca="1">IFERROR(__xludf.DUMMYFUNCTION("""COMPUTED_VALUE"""),56)</f>
        <v>56</v>
      </c>
      <c r="AO115" s="19" t="str">
        <f ca="1">IFERROR(__xludf.DUMMYFUNCTION("""COMPUTED_VALUE"""),"Кириленко І. І.")</f>
        <v>Кириленко І. І.</v>
      </c>
      <c r="AP115" s="19" t="str">
        <f ca="1">IFERROR(__xludf.DUMMYFUNCTION("""COMPUTED_VALUE"""),"За")</f>
        <v>За</v>
      </c>
      <c r="AQ115" s="19">
        <f ca="1">IFERROR(__xludf.DUMMYFUNCTION("""COMPUTED_VALUE"""),56)</f>
        <v>56</v>
      </c>
      <c r="AR115" s="19" t="str">
        <f ca="1">IFERROR(__xludf.DUMMYFUNCTION("""COMPUTED_VALUE"""),"Кириленко І. І.")</f>
        <v>Кириленко І. І.</v>
      </c>
      <c r="AS115" s="19" t="str">
        <f ca="1">IFERROR(__xludf.DUMMYFUNCTION("""COMPUTED_VALUE"""),"За")</f>
        <v>За</v>
      </c>
      <c r="AT115" s="19">
        <f ca="1">IFERROR(__xludf.DUMMYFUNCTION("""COMPUTED_VALUE"""),56)</f>
        <v>56</v>
      </c>
      <c r="AU115" s="19" t="str">
        <f ca="1">IFERROR(__xludf.DUMMYFUNCTION("""COMPUTED_VALUE"""),"Кириленко І. І.")</f>
        <v>Кириленко І. І.</v>
      </c>
      <c r="AV115" s="19" t="str">
        <f ca="1">IFERROR(__xludf.DUMMYFUNCTION("""COMPUTED_VALUE"""),"Проти")</f>
        <v>Проти</v>
      </c>
      <c r="AW115" s="19">
        <f ca="1">IFERROR(__xludf.DUMMYFUNCTION("""COMPUTED_VALUE"""),56)</f>
        <v>56</v>
      </c>
      <c r="AX115" s="19" t="str">
        <f ca="1">IFERROR(__xludf.DUMMYFUNCTION("""COMPUTED_VALUE"""),"Кириленко І. І.")</f>
        <v>Кириленко І. І.</v>
      </c>
      <c r="AY115" s="19" t="str">
        <f ca="1">IFERROR(__xludf.DUMMYFUNCTION("""COMPUTED_VALUE"""),"За")</f>
        <v>За</v>
      </c>
      <c r="AZ115" s="19">
        <f ca="1">IFERROR(__xludf.DUMMYFUNCTION("""COMPUTED_VALUE"""),56)</f>
        <v>56</v>
      </c>
      <c r="BA115" s="19" t="str">
        <f ca="1">IFERROR(__xludf.DUMMYFUNCTION("""COMPUTED_VALUE"""),"Кириленко І. І.")</f>
        <v>Кириленко І. І.</v>
      </c>
      <c r="BB115" s="19" t="str">
        <f ca="1">IFERROR(__xludf.DUMMYFUNCTION("""COMPUTED_VALUE"""),"...")</f>
        <v>...</v>
      </c>
      <c r="BC115" s="19">
        <f ca="1">IFERROR(__xludf.DUMMYFUNCTION("""COMPUTED_VALUE"""),56)</f>
        <v>56</v>
      </c>
      <c r="BD115" s="19" t="str">
        <f ca="1">IFERROR(__xludf.DUMMYFUNCTION("""COMPUTED_VALUE"""),"Кириленко І. І.")</f>
        <v>Кириленко І. І.</v>
      </c>
      <c r="BE115" s="19" t="str">
        <f ca="1">IFERROR(__xludf.DUMMYFUNCTION("""COMPUTED_VALUE"""),"За")</f>
        <v>За</v>
      </c>
      <c r="BF115" s="19">
        <f ca="1">IFERROR(__xludf.DUMMYFUNCTION("""COMPUTED_VALUE"""),56)</f>
        <v>56</v>
      </c>
      <c r="BG115" s="19" t="str">
        <f ca="1">IFERROR(__xludf.DUMMYFUNCTION("""COMPUTED_VALUE"""),"Кириленко І. І.")</f>
        <v>Кириленко І. І.</v>
      </c>
      <c r="BH115" s="19" t="str">
        <f ca="1">IFERROR(__xludf.DUMMYFUNCTION("""COMPUTED_VALUE"""),"Не голосував")</f>
        <v>Не голосував</v>
      </c>
      <c r="BI115" s="19">
        <f ca="1">IFERROR(__xludf.DUMMYFUNCTION("""COMPUTED_VALUE"""),56)</f>
        <v>56</v>
      </c>
      <c r="BJ115" s="19" t="str">
        <f ca="1">IFERROR(__xludf.DUMMYFUNCTION("""COMPUTED_VALUE"""),"Кириленко І. І.")</f>
        <v>Кириленко І. І.</v>
      </c>
      <c r="BK115" s="19" t="str">
        <f ca="1">IFERROR(__xludf.DUMMYFUNCTION("""COMPUTED_VALUE"""),"Не голосував")</f>
        <v>Не голосував</v>
      </c>
      <c r="BL115" s="19">
        <f ca="1">IFERROR(__xludf.DUMMYFUNCTION("""COMPUTED_VALUE"""),56)</f>
        <v>56</v>
      </c>
      <c r="BM115" s="19" t="str">
        <f ca="1">IFERROR(__xludf.DUMMYFUNCTION("""COMPUTED_VALUE"""),"Кириленко І. І.")</f>
        <v>Кириленко І. І.</v>
      </c>
      <c r="BN115" s="19" t="str">
        <f ca="1">IFERROR(__xludf.DUMMYFUNCTION("""COMPUTED_VALUE"""),"Не голосував")</f>
        <v>Не голосував</v>
      </c>
      <c r="BO115" s="19">
        <f ca="1">IFERROR(__xludf.DUMMYFUNCTION("""COMPUTED_VALUE"""),56)</f>
        <v>56</v>
      </c>
      <c r="BP115" s="19" t="str">
        <f ca="1">IFERROR(__xludf.DUMMYFUNCTION("""COMPUTED_VALUE"""),"Кириленко І. І.")</f>
        <v>Кириленко І. І.</v>
      </c>
      <c r="BQ115" s="19" t="str">
        <f ca="1">IFERROR(__xludf.DUMMYFUNCTION("""COMPUTED_VALUE"""),"Не голосував")</f>
        <v>Не голосував</v>
      </c>
      <c r="BR115" s="19">
        <f ca="1">IFERROR(__xludf.DUMMYFUNCTION("""COMPUTED_VALUE"""),56)</f>
        <v>56</v>
      </c>
      <c r="BS115" s="19" t="str">
        <f ca="1">IFERROR(__xludf.DUMMYFUNCTION("""COMPUTED_VALUE"""),"Кириленко І. І.")</f>
        <v>Кириленко І. І.</v>
      </c>
      <c r="BT115" s="19" t="str">
        <f ca="1">IFERROR(__xludf.DUMMYFUNCTION("""COMPUTED_VALUE"""),"За")</f>
        <v>За</v>
      </c>
      <c r="BU115" s="19">
        <f ca="1">IFERROR(__xludf.DUMMYFUNCTION("""COMPUTED_VALUE"""),56)</f>
        <v>56</v>
      </c>
      <c r="BV115" s="19" t="str">
        <f ca="1">IFERROR(__xludf.DUMMYFUNCTION("""COMPUTED_VALUE"""),"Кириленко І. І.")</f>
        <v>Кириленко І. І.</v>
      </c>
      <c r="BW115" s="19" t="str">
        <f ca="1">IFERROR(__xludf.DUMMYFUNCTION("""COMPUTED_VALUE"""),"За")</f>
        <v>За</v>
      </c>
      <c r="BX115" s="19">
        <f ca="1">IFERROR(__xludf.DUMMYFUNCTION("""COMPUTED_VALUE"""),56)</f>
        <v>56</v>
      </c>
      <c r="BY115" s="19" t="str">
        <f ca="1">IFERROR(__xludf.DUMMYFUNCTION("""COMPUTED_VALUE"""),"Кириленко І. І.")</f>
        <v>Кириленко І. І.</v>
      </c>
      <c r="BZ115" s="19" t="str">
        <f ca="1">IFERROR(__xludf.DUMMYFUNCTION("""COMPUTED_VALUE"""),"За")</f>
        <v>За</v>
      </c>
      <c r="CA115" s="19">
        <f ca="1">IFERROR(__xludf.DUMMYFUNCTION("""COMPUTED_VALUE"""),56)</f>
        <v>56</v>
      </c>
      <c r="CB115" s="19" t="str">
        <f ca="1">IFERROR(__xludf.DUMMYFUNCTION("""COMPUTED_VALUE"""),"Кириленко І. І.")</f>
        <v>Кириленко І. І.</v>
      </c>
      <c r="CC115" s="19" t="str">
        <f ca="1">IFERROR(__xludf.DUMMYFUNCTION("""COMPUTED_VALUE"""),"За")</f>
        <v>За</v>
      </c>
      <c r="CD115" s="19">
        <f ca="1">IFERROR(__xludf.DUMMYFUNCTION("""COMPUTED_VALUE"""),56)</f>
        <v>56</v>
      </c>
      <c r="CE115" s="19" t="str">
        <f ca="1">IFERROR(__xludf.DUMMYFUNCTION("""COMPUTED_VALUE"""),"Кириленко І. І.")</f>
        <v>Кириленко І. І.</v>
      </c>
      <c r="CF115" s="19" t="str">
        <f ca="1">IFERROR(__xludf.DUMMYFUNCTION("""COMPUTED_VALUE"""),"За")</f>
        <v>За</v>
      </c>
      <c r="CG115" s="19">
        <f ca="1">IFERROR(__xludf.DUMMYFUNCTION("""COMPUTED_VALUE"""),56)</f>
        <v>56</v>
      </c>
      <c r="CH115" s="19" t="str">
        <f ca="1">IFERROR(__xludf.DUMMYFUNCTION("""COMPUTED_VALUE"""),"Кириленко І. І.")</f>
        <v>Кириленко І. І.</v>
      </c>
      <c r="CI115" s="19" t="str">
        <f ca="1">IFERROR(__xludf.DUMMYFUNCTION("""COMPUTED_VALUE"""),"Не голосував")</f>
        <v>Не голосував</v>
      </c>
      <c r="CJ115" s="19">
        <f ca="1">IFERROR(__xludf.DUMMYFUNCTION("""COMPUTED_VALUE"""),56)</f>
        <v>56</v>
      </c>
      <c r="CK115" s="19" t="str">
        <f ca="1">IFERROR(__xludf.DUMMYFUNCTION("""COMPUTED_VALUE"""),"Кириленко І. І.")</f>
        <v>Кириленко І. І.</v>
      </c>
      <c r="CL115" s="19" t="str">
        <f ca="1">IFERROR(__xludf.DUMMYFUNCTION("""COMPUTED_VALUE"""),"Не голосував")</f>
        <v>Не голосував</v>
      </c>
      <c r="CM115" s="19">
        <f ca="1">IFERROR(__xludf.DUMMYFUNCTION("""COMPUTED_VALUE"""),56)</f>
        <v>56</v>
      </c>
      <c r="CN115" s="19" t="str">
        <f ca="1">IFERROR(__xludf.DUMMYFUNCTION("""COMPUTED_VALUE"""),"Кириленко І. І.")</f>
        <v>Кириленко І. І.</v>
      </c>
      <c r="CO115" s="19" t="str">
        <f ca="1">IFERROR(__xludf.DUMMYFUNCTION("""COMPUTED_VALUE"""),"Не голосував")</f>
        <v>Не голосував</v>
      </c>
      <c r="CP115" s="19">
        <f ca="1">IFERROR(__xludf.DUMMYFUNCTION("""COMPUTED_VALUE"""),56)</f>
        <v>56</v>
      </c>
      <c r="CQ115" s="19" t="str">
        <f ca="1">IFERROR(__xludf.DUMMYFUNCTION("""COMPUTED_VALUE"""),"Кириленко І. І.")</f>
        <v>Кириленко І. І.</v>
      </c>
      <c r="CR115" s="19" t="str">
        <f ca="1">IFERROR(__xludf.DUMMYFUNCTION("""COMPUTED_VALUE"""),"За")</f>
        <v>За</v>
      </c>
      <c r="CS115" s="19">
        <f ca="1">IFERROR(__xludf.DUMMYFUNCTION("""COMPUTED_VALUE"""),56)</f>
        <v>56</v>
      </c>
      <c r="CT115" s="19" t="str">
        <f ca="1">IFERROR(__xludf.DUMMYFUNCTION("""COMPUTED_VALUE"""),"Кириленко І. І.")</f>
        <v>Кириленко І. І.</v>
      </c>
      <c r="CU115" s="19" t="str">
        <f ca="1">IFERROR(__xludf.DUMMYFUNCTION("""COMPUTED_VALUE"""),"За")</f>
        <v>За</v>
      </c>
      <c r="CV115" s="19">
        <f ca="1">IFERROR(__xludf.DUMMYFUNCTION("""COMPUTED_VALUE"""),56)</f>
        <v>56</v>
      </c>
      <c r="CW115" s="19" t="str">
        <f ca="1">IFERROR(__xludf.DUMMYFUNCTION("""COMPUTED_VALUE"""),"Кириленко І. І.")</f>
        <v>Кириленко І. І.</v>
      </c>
      <c r="CX115" s="19" t="str">
        <f ca="1">IFERROR(__xludf.DUMMYFUNCTION("""COMPUTED_VALUE"""),"...")</f>
        <v>...</v>
      </c>
      <c r="CY115" s="19">
        <f ca="1">IFERROR(__xludf.DUMMYFUNCTION("""COMPUTED_VALUE"""),56)</f>
        <v>56</v>
      </c>
      <c r="CZ115" s="19" t="str">
        <f ca="1">IFERROR(__xludf.DUMMYFUNCTION("""COMPUTED_VALUE"""),"Кириленко І. І.")</f>
        <v>Кириленко І. І.</v>
      </c>
      <c r="DA115" s="19" t="str">
        <f ca="1">IFERROR(__xludf.DUMMYFUNCTION("""COMPUTED_VALUE"""),"Не голосував")</f>
        <v>Не голосував</v>
      </c>
      <c r="DB115" s="19">
        <f ca="1">IFERROR(__xludf.DUMMYFUNCTION("""COMPUTED_VALUE"""),56)</f>
        <v>56</v>
      </c>
      <c r="DC115" s="19" t="str">
        <f ca="1">IFERROR(__xludf.DUMMYFUNCTION("""COMPUTED_VALUE"""),"Кириленко І. І.")</f>
        <v>Кириленко І. І.</v>
      </c>
      <c r="DD115" s="19" t="str">
        <f ca="1">IFERROR(__xludf.DUMMYFUNCTION("""COMPUTED_VALUE"""),"За")</f>
        <v>За</v>
      </c>
      <c r="DE115" s="19">
        <f ca="1">IFERROR(__xludf.DUMMYFUNCTION("""COMPUTED_VALUE"""),56)</f>
        <v>56</v>
      </c>
      <c r="DF115" s="19" t="str">
        <f ca="1">IFERROR(__xludf.DUMMYFUNCTION("""COMPUTED_VALUE"""),"Кириленко І. І.")</f>
        <v>Кириленко І. І.</v>
      </c>
      <c r="DG115" s="19" t="str">
        <f ca="1">IFERROR(__xludf.DUMMYFUNCTION("""COMPUTED_VALUE"""),"Не голосував")</f>
        <v>Не голосував</v>
      </c>
      <c r="DH115" s="19">
        <f ca="1">IFERROR(__xludf.DUMMYFUNCTION("""COMPUTED_VALUE"""),56)</f>
        <v>56</v>
      </c>
      <c r="DI115" s="19" t="str">
        <f ca="1">IFERROR(__xludf.DUMMYFUNCTION("""COMPUTED_VALUE"""),"Кириленко І. І.")</f>
        <v>Кириленко І. І.</v>
      </c>
      <c r="DJ115" s="19" t="str">
        <f ca="1">IFERROR(__xludf.DUMMYFUNCTION("""COMPUTED_VALUE"""),"Не голосував")</f>
        <v>Не голосував</v>
      </c>
      <c r="DK115" s="19">
        <f ca="1">IFERROR(__xludf.DUMMYFUNCTION("""COMPUTED_VALUE"""),56)</f>
        <v>56</v>
      </c>
      <c r="DL115" s="19" t="str">
        <f ca="1">IFERROR(__xludf.DUMMYFUNCTION("""COMPUTED_VALUE"""),"Кириленко І. І.")</f>
        <v>Кириленко І. І.</v>
      </c>
      <c r="DM115" s="19" t="str">
        <f ca="1">IFERROR(__xludf.DUMMYFUNCTION("""COMPUTED_VALUE"""),"Не голосував")</f>
        <v>Не голосував</v>
      </c>
      <c r="DN115" s="19">
        <f ca="1">IFERROR(__xludf.DUMMYFUNCTION("""COMPUTED_VALUE"""),56)</f>
        <v>56</v>
      </c>
      <c r="DO115" s="19" t="str">
        <f ca="1">IFERROR(__xludf.DUMMYFUNCTION("""COMPUTED_VALUE"""),"Кириленко І. І.")</f>
        <v>Кириленко І. І.</v>
      </c>
      <c r="DP115" s="19" t="str">
        <f ca="1">IFERROR(__xludf.DUMMYFUNCTION("""COMPUTED_VALUE"""),"Не голосував")</f>
        <v>Не голосував</v>
      </c>
      <c r="DQ115" s="19">
        <f ca="1">IFERROR(__xludf.DUMMYFUNCTION("""COMPUTED_VALUE"""),56)</f>
        <v>56</v>
      </c>
      <c r="DR115" s="19" t="str">
        <f ca="1">IFERROR(__xludf.DUMMYFUNCTION("""COMPUTED_VALUE"""),"Кириленко І. І.")</f>
        <v>Кириленко І. І.</v>
      </c>
      <c r="DS115" s="19" t="str">
        <f ca="1">IFERROR(__xludf.DUMMYFUNCTION("""COMPUTED_VALUE"""),"Не голосував")</f>
        <v>Не голосував</v>
      </c>
      <c r="DT115" s="19">
        <f ca="1">IFERROR(__xludf.DUMMYFUNCTION("""COMPUTED_VALUE"""),56)</f>
        <v>56</v>
      </c>
      <c r="DU115" s="19" t="str">
        <f ca="1">IFERROR(__xludf.DUMMYFUNCTION("""COMPUTED_VALUE"""),"Кириленко І. І.")</f>
        <v>Кириленко І. І.</v>
      </c>
      <c r="DV115" s="19" t="str">
        <f ca="1">IFERROR(__xludf.DUMMYFUNCTION("""COMPUTED_VALUE"""),"Не голосував")</f>
        <v>Не голосував</v>
      </c>
      <c r="DW115" s="19">
        <f ca="1">IFERROR(__xludf.DUMMYFUNCTION("""COMPUTED_VALUE"""),56)</f>
        <v>56</v>
      </c>
      <c r="DX115" s="19" t="str">
        <f ca="1">IFERROR(__xludf.DUMMYFUNCTION("""COMPUTED_VALUE"""),"Кириленко І. І.")</f>
        <v>Кириленко І. І.</v>
      </c>
      <c r="DY115" s="19" t="str">
        <f ca="1">IFERROR(__xludf.DUMMYFUNCTION("""COMPUTED_VALUE"""),"Не голосував")</f>
        <v>Не голосував</v>
      </c>
      <c r="DZ115" s="19">
        <f ca="1">IFERROR(__xludf.DUMMYFUNCTION("""COMPUTED_VALUE"""),56)</f>
        <v>56</v>
      </c>
      <c r="EA115" s="19" t="str">
        <f ca="1">IFERROR(__xludf.DUMMYFUNCTION("""COMPUTED_VALUE"""),"Кириленко І. І.")</f>
        <v>Кириленко І. І.</v>
      </c>
      <c r="EB115" s="19" t="str">
        <f ca="1">IFERROR(__xludf.DUMMYFUNCTION("""COMPUTED_VALUE"""),"Не голосував")</f>
        <v>Не голосував</v>
      </c>
      <c r="EC115" s="19">
        <f ca="1">IFERROR(__xludf.DUMMYFUNCTION("""COMPUTED_VALUE"""),56)</f>
        <v>56</v>
      </c>
      <c r="ED115" s="19" t="str">
        <f ca="1">IFERROR(__xludf.DUMMYFUNCTION("""COMPUTED_VALUE"""),"Кириленко І. І.")</f>
        <v>Кириленко І. І.</v>
      </c>
      <c r="EE115" s="19" t="str">
        <f ca="1">IFERROR(__xludf.DUMMYFUNCTION("""COMPUTED_VALUE"""),"За")</f>
        <v>За</v>
      </c>
      <c r="EF115" s="19">
        <f ca="1">IFERROR(__xludf.DUMMYFUNCTION("""COMPUTED_VALUE"""),56)</f>
        <v>56</v>
      </c>
      <c r="EG115" s="19" t="str">
        <f ca="1">IFERROR(__xludf.DUMMYFUNCTION("""COMPUTED_VALUE"""),"Кириленко І. І.")</f>
        <v>Кириленко І. І.</v>
      </c>
      <c r="EH115" s="19" t="str">
        <f ca="1">IFERROR(__xludf.DUMMYFUNCTION("""COMPUTED_VALUE"""),"...")</f>
        <v>...</v>
      </c>
      <c r="EI115" s="19">
        <f ca="1">IFERROR(__xludf.DUMMYFUNCTION("""COMPUTED_VALUE"""),56)</f>
        <v>56</v>
      </c>
      <c r="EJ115" s="19" t="str">
        <f ca="1">IFERROR(__xludf.DUMMYFUNCTION("""COMPUTED_VALUE"""),"Кириленко І. І.")</f>
        <v>Кириленко І. І.</v>
      </c>
      <c r="EK115" s="19" t="str">
        <f ca="1">IFERROR(__xludf.DUMMYFUNCTION("""COMPUTED_VALUE"""),"...")</f>
        <v>...</v>
      </c>
      <c r="EL115" s="19">
        <f ca="1">IFERROR(__xludf.DUMMYFUNCTION("""COMPUTED_VALUE"""),56)</f>
        <v>56</v>
      </c>
      <c r="EM115" s="19" t="str">
        <f ca="1">IFERROR(__xludf.DUMMYFUNCTION("""COMPUTED_VALUE"""),"Кириленко І. І.")</f>
        <v>Кириленко І. І.</v>
      </c>
      <c r="EN115" s="19" t="str">
        <f ca="1">IFERROR(__xludf.DUMMYFUNCTION("""COMPUTED_VALUE"""),"...")</f>
        <v>...</v>
      </c>
      <c r="EO115" s="19">
        <f ca="1">IFERROR(__xludf.DUMMYFUNCTION("""COMPUTED_VALUE"""),56)</f>
        <v>56</v>
      </c>
      <c r="EP115" s="19" t="str">
        <f ca="1">IFERROR(__xludf.DUMMYFUNCTION("""COMPUTED_VALUE"""),"Кириленко І. І.")</f>
        <v>Кириленко І. І.</v>
      </c>
      <c r="EQ115" s="19" t="str">
        <f ca="1">IFERROR(__xludf.DUMMYFUNCTION("""COMPUTED_VALUE"""),"...")</f>
        <v>...</v>
      </c>
      <c r="ER115" s="19">
        <f ca="1">IFERROR(__xludf.DUMMYFUNCTION("""COMPUTED_VALUE"""),56)</f>
        <v>56</v>
      </c>
      <c r="ES115" s="19" t="str">
        <f ca="1">IFERROR(__xludf.DUMMYFUNCTION("""COMPUTED_VALUE"""),"Кириленко І. І.")</f>
        <v>Кириленко І. І.</v>
      </c>
      <c r="ET115" s="19" t="str">
        <f ca="1">IFERROR(__xludf.DUMMYFUNCTION("""COMPUTED_VALUE"""),"...")</f>
        <v>...</v>
      </c>
      <c r="EU115" s="19">
        <f ca="1">IFERROR(__xludf.DUMMYFUNCTION("""COMPUTED_VALUE"""),56)</f>
        <v>56</v>
      </c>
      <c r="EV115" s="19" t="str">
        <f ca="1">IFERROR(__xludf.DUMMYFUNCTION("""COMPUTED_VALUE"""),"Кириленко І. І.")</f>
        <v>Кириленко І. І.</v>
      </c>
      <c r="EW115" s="19" t="str">
        <f ca="1">IFERROR(__xludf.DUMMYFUNCTION("""COMPUTED_VALUE"""),"...")</f>
        <v>...</v>
      </c>
      <c r="EX115" s="19">
        <f ca="1">IFERROR(__xludf.DUMMYFUNCTION("""COMPUTED_VALUE"""),56)</f>
        <v>56</v>
      </c>
      <c r="EY115" s="19" t="str">
        <f ca="1">IFERROR(__xludf.DUMMYFUNCTION("""COMPUTED_VALUE"""),"Кириленко І. І.")</f>
        <v>Кириленко І. І.</v>
      </c>
      <c r="EZ115" s="19" t="str">
        <f ca="1">IFERROR(__xludf.DUMMYFUNCTION("""COMPUTED_VALUE"""),"...")</f>
        <v>...</v>
      </c>
      <c r="FA115" s="19">
        <f ca="1">IFERROR(__xludf.DUMMYFUNCTION("""COMPUTED_VALUE"""),56)</f>
        <v>56</v>
      </c>
      <c r="FB115" s="19" t="str">
        <f ca="1">IFERROR(__xludf.DUMMYFUNCTION("""COMPUTED_VALUE"""),"Кириленко І. І.")</f>
        <v>Кириленко І. І.</v>
      </c>
      <c r="FC115" s="19" t="str">
        <f ca="1">IFERROR(__xludf.DUMMYFUNCTION("""COMPUTED_VALUE"""),"За")</f>
        <v>За</v>
      </c>
      <c r="FD115" s="19">
        <f ca="1">IFERROR(__xludf.DUMMYFUNCTION("""COMPUTED_VALUE"""),56)</f>
        <v>56</v>
      </c>
      <c r="FE115" s="19" t="str">
        <f ca="1">IFERROR(__xludf.DUMMYFUNCTION("""COMPUTED_VALUE"""),"Кириленко І. І.")</f>
        <v>Кириленко І. І.</v>
      </c>
      <c r="FF115" s="19" t="str">
        <f ca="1">IFERROR(__xludf.DUMMYFUNCTION("""COMPUTED_VALUE"""),"За")</f>
        <v>За</v>
      </c>
      <c r="FG115" s="19">
        <f ca="1">IFERROR(__xludf.DUMMYFUNCTION("""COMPUTED_VALUE"""),56)</f>
        <v>56</v>
      </c>
      <c r="FH115" s="19" t="str">
        <f ca="1">IFERROR(__xludf.DUMMYFUNCTION("""COMPUTED_VALUE"""),"Кириленко І. І.")</f>
        <v>Кириленко І. І.</v>
      </c>
      <c r="FI115" s="19" t="str">
        <f ca="1">IFERROR(__xludf.DUMMYFUNCTION("""COMPUTED_VALUE"""),"За")</f>
        <v>За</v>
      </c>
      <c r="FJ115" s="19">
        <f ca="1">IFERROR(__xludf.DUMMYFUNCTION("""COMPUTED_VALUE"""),56)</f>
        <v>56</v>
      </c>
      <c r="FK115" s="19" t="str">
        <f ca="1">IFERROR(__xludf.DUMMYFUNCTION("""COMPUTED_VALUE"""),"Кириленко І. І.")</f>
        <v>Кириленко І. І.</v>
      </c>
      <c r="FL115" s="19" t="str">
        <f ca="1">IFERROR(__xludf.DUMMYFUNCTION("""COMPUTED_VALUE"""),"За")</f>
        <v>За</v>
      </c>
      <c r="FM115" s="19">
        <f ca="1">IFERROR(__xludf.DUMMYFUNCTION("""COMPUTED_VALUE"""),56)</f>
        <v>56</v>
      </c>
      <c r="FN115" s="19" t="str">
        <f ca="1">IFERROR(__xludf.DUMMYFUNCTION("""COMPUTED_VALUE"""),"Кириленко І. І.")</f>
        <v>Кириленко І. І.</v>
      </c>
      <c r="FO115" s="19" t="str">
        <f ca="1">IFERROR(__xludf.DUMMYFUNCTION("""COMPUTED_VALUE"""),"За")</f>
        <v>За</v>
      </c>
      <c r="FP115" s="19">
        <f ca="1">IFERROR(__xludf.DUMMYFUNCTION("""COMPUTED_VALUE"""),56)</f>
        <v>56</v>
      </c>
      <c r="FQ115" s="19" t="str">
        <f ca="1">IFERROR(__xludf.DUMMYFUNCTION("""COMPUTED_VALUE"""),"Кириленко І. І.")</f>
        <v>Кириленко І. І.</v>
      </c>
      <c r="FR115" s="19" t="str">
        <f ca="1">IFERROR(__xludf.DUMMYFUNCTION("""COMPUTED_VALUE"""),"...")</f>
        <v>...</v>
      </c>
      <c r="FS115" s="19">
        <f ca="1">IFERROR(__xludf.DUMMYFUNCTION("""COMPUTED_VALUE"""),56)</f>
        <v>56</v>
      </c>
      <c r="FT115" s="19" t="str">
        <f ca="1">IFERROR(__xludf.DUMMYFUNCTION("""COMPUTED_VALUE"""),"Кириленко І. І.")</f>
        <v>Кириленко І. І.</v>
      </c>
      <c r="FU115" s="19" t="str">
        <f ca="1">IFERROR(__xludf.DUMMYFUNCTION("""COMPUTED_VALUE"""),"...")</f>
        <v>...</v>
      </c>
      <c r="FV115" s="19">
        <f ca="1">IFERROR(__xludf.DUMMYFUNCTION("""COMPUTED_VALUE"""),56)</f>
        <v>56</v>
      </c>
      <c r="FW115" s="19" t="str">
        <f ca="1">IFERROR(__xludf.DUMMYFUNCTION("""COMPUTED_VALUE"""),"Кириленко І. І.")</f>
        <v>Кириленко І. І.</v>
      </c>
      <c r="FX115" s="19" t="str">
        <f ca="1">IFERROR(__xludf.DUMMYFUNCTION("""COMPUTED_VALUE"""),"За")</f>
        <v>За</v>
      </c>
      <c r="FY115" s="19">
        <f ca="1">IFERROR(__xludf.DUMMYFUNCTION("""COMPUTED_VALUE"""),56)</f>
        <v>56</v>
      </c>
      <c r="FZ115" s="19" t="str">
        <f ca="1">IFERROR(__xludf.DUMMYFUNCTION("""COMPUTED_VALUE"""),"Кириленко І. І.")</f>
        <v>Кириленко І. І.</v>
      </c>
      <c r="GA115" s="19" t="str">
        <f ca="1">IFERROR(__xludf.DUMMYFUNCTION("""COMPUTED_VALUE"""),"За")</f>
        <v>За</v>
      </c>
      <c r="GB115" s="19">
        <f ca="1">IFERROR(__xludf.DUMMYFUNCTION("""COMPUTED_VALUE"""),56)</f>
        <v>56</v>
      </c>
      <c r="GC115" s="19" t="str">
        <f ca="1">IFERROR(__xludf.DUMMYFUNCTION("""COMPUTED_VALUE"""),"Кириленко І. І.")</f>
        <v>Кириленко І. І.</v>
      </c>
      <c r="GD115" s="19" t="str">
        <f ca="1">IFERROR(__xludf.DUMMYFUNCTION("""COMPUTED_VALUE"""),"За")</f>
        <v>За</v>
      </c>
      <c r="GE115" s="19">
        <f ca="1">IFERROR(__xludf.DUMMYFUNCTION("""COMPUTED_VALUE"""),56)</f>
        <v>56</v>
      </c>
      <c r="GF115" s="19" t="str">
        <f ca="1">IFERROR(__xludf.DUMMYFUNCTION("""COMPUTED_VALUE"""),"Кириленко І. І.")</f>
        <v>Кириленко І. І.</v>
      </c>
      <c r="GG115" s="19" t="str">
        <f ca="1">IFERROR(__xludf.DUMMYFUNCTION("""COMPUTED_VALUE"""),"За")</f>
        <v>За</v>
      </c>
      <c r="GH115" s="19">
        <f ca="1">IFERROR(__xludf.DUMMYFUNCTION("""COMPUTED_VALUE"""),56)</f>
        <v>56</v>
      </c>
      <c r="GI115" s="19" t="str">
        <f ca="1">IFERROR(__xludf.DUMMYFUNCTION("""COMPUTED_VALUE"""),"Кириленко І. І.")</f>
        <v>Кириленко І. І.</v>
      </c>
      <c r="GJ115" s="19" t="str">
        <f ca="1">IFERROR(__xludf.DUMMYFUNCTION("""COMPUTED_VALUE"""),"За")</f>
        <v>За</v>
      </c>
      <c r="GK115" s="19">
        <f ca="1">IFERROR(__xludf.DUMMYFUNCTION("""COMPUTED_VALUE"""),56)</f>
        <v>56</v>
      </c>
      <c r="GL115" s="19" t="str">
        <f ca="1">IFERROR(__xludf.DUMMYFUNCTION("""COMPUTED_VALUE"""),"Кириленко І. І.")</f>
        <v>Кириленко І. І.</v>
      </c>
      <c r="GM115" s="19" t="str">
        <f ca="1">IFERROR(__xludf.DUMMYFUNCTION("""COMPUTED_VALUE"""),"За")</f>
        <v>За</v>
      </c>
      <c r="GN115" s="19">
        <f ca="1">IFERROR(__xludf.DUMMYFUNCTION("""COMPUTED_VALUE"""),56)</f>
        <v>56</v>
      </c>
      <c r="GO115" s="19" t="str">
        <f ca="1">IFERROR(__xludf.DUMMYFUNCTION("""COMPUTED_VALUE"""),"Кириленко І. І.")</f>
        <v>Кириленко І. І.</v>
      </c>
      <c r="GP115" s="19" t="str">
        <f ca="1">IFERROR(__xludf.DUMMYFUNCTION("""COMPUTED_VALUE"""),"...")</f>
        <v>...</v>
      </c>
      <c r="GQ115" s="19">
        <f ca="1">IFERROR(__xludf.DUMMYFUNCTION("""COMPUTED_VALUE"""),56)</f>
        <v>56</v>
      </c>
      <c r="GR115" s="19" t="str">
        <f ca="1">IFERROR(__xludf.DUMMYFUNCTION("""COMPUTED_VALUE"""),"Кириленко І. І.")</f>
        <v>Кириленко І. І.</v>
      </c>
      <c r="GS115" s="19" t="str">
        <f ca="1">IFERROR(__xludf.DUMMYFUNCTION("""COMPUTED_VALUE"""),"За")</f>
        <v>За</v>
      </c>
      <c r="GT115" s="19">
        <f ca="1">IFERROR(__xludf.DUMMYFUNCTION("""COMPUTED_VALUE"""),56)</f>
        <v>56</v>
      </c>
      <c r="GU115" s="19" t="str">
        <f ca="1">IFERROR(__xludf.DUMMYFUNCTION("""COMPUTED_VALUE"""),"Кириленко І. І.")</f>
        <v>Кириленко І. І.</v>
      </c>
      <c r="GV115" s="19" t="str">
        <f ca="1">IFERROR(__xludf.DUMMYFUNCTION("""COMPUTED_VALUE"""),"Не голосував")</f>
        <v>Не голосував</v>
      </c>
      <c r="GW115" s="19">
        <f ca="1">IFERROR(__xludf.DUMMYFUNCTION("""COMPUTED_VALUE"""),56)</f>
        <v>56</v>
      </c>
      <c r="GX115" s="19" t="str">
        <f ca="1">IFERROR(__xludf.DUMMYFUNCTION("""COMPUTED_VALUE"""),"Кириленко І. І.")</f>
        <v>Кириленко І. І.</v>
      </c>
      <c r="GY115" s="19" t="str">
        <f ca="1">IFERROR(__xludf.DUMMYFUNCTION("""COMPUTED_VALUE"""),"За")</f>
        <v>За</v>
      </c>
      <c r="GZ115" s="19">
        <f ca="1">IFERROR(__xludf.DUMMYFUNCTION("""COMPUTED_VALUE"""),56)</f>
        <v>56</v>
      </c>
      <c r="HA115" s="19" t="str">
        <f ca="1">IFERROR(__xludf.DUMMYFUNCTION("""COMPUTED_VALUE"""),"Кириленко І. І.")</f>
        <v>Кириленко І. І.</v>
      </c>
      <c r="HB115" s="19" t="str">
        <f ca="1">IFERROR(__xludf.DUMMYFUNCTION("""COMPUTED_VALUE"""),"За")</f>
        <v>За</v>
      </c>
      <c r="HC115" s="19">
        <f ca="1">IFERROR(__xludf.DUMMYFUNCTION("""COMPUTED_VALUE"""),56)</f>
        <v>56</v>
      </c>
      <c r="HD115" s="19" t="str">
        <f ca="1">IFERROR(__xludf.DUMMYFUNCTION("""COMPUTED_VALUE"""),"Кириленко І. І.")</f>
        <v>Кириленко І. І.</v>
      </c>
      <c r="HE115" s="19" t="str">
        <f ca="1">IFERROR(__xludf.DUMMYFUNCTION("""COMPUTED_VALUE"""),"За")</f>
        <v>За</v>
      </c>
      <c r="HF115" s="19">
        <f ca="1">IFERROR(__xludf.DUMMYFUNCTION("""COMPUTED_VALUE"""),56)</f>
        <v>56</v>
      </c>
      <c r="HG115" s="19" t="str">
        <f ca="1">IFERROR(__xludf.DUMMYFUNCTION("""COMPUTED_VALUE"""),"Кириленко І. І.")</f>
        <v>Кириленко І. І.</v>
      </c>
      <c r="HH115" s="19" t="str">
        <f ca="1">IFERROR(__xludf.DUMMYFUNCTION("""COMPUTED_VALUE"""),"За")</f>
        <v>За</v>
      </c>
      <c r="HI115" s="19">
        <f ca="1">IFERROR(__xludf.DUMMYFUNCTION("""COMPUTED_VALUE"""),56)</f>
        <v>56</v>
      </c>
      <c r="HJ115" s="19" t="str">
        <f ca="1">IFERROR(__xludf.DUMMYFUNCTION("""COMPUTED_VALUE"""),"Кириленко І. І.")</f>
        <v>Кириленко І. І.</v>
      </c>
      <c r="HK115" s="19" t="str">
        <f ca="1">IFERROR(__xludf.DUMMYFUNCTION("""COMPUTED_VALUE"""),"Не голосував")</f>
        <v>Не голосував</v>
      </c>
      <c r="HL115" s="19">
        <f ca="1">IFERROR(__xludf.DUMMYFUNCTION("""COMPUTED_VALUE"""),56)</f>
        <v>56</v>
      </c>
      <c r="HM115" s="19" t="str">
        <f ca="1">IFERROR(__xludf.DUMMYFUNCTION("""COMPUTED_VALUE"""),"Кириленко І. І.")</f>
        <v>Кириленко І. І.</v>
      </c>
      <c r="HN115" s="19" t="str">
        <f ca="1">IFERROR(__xludf.DUMMYFUNCTION("""COMPUTED_VALUE"""),"За")</f>
        <v>За</v>
      </c>
      <c r="HO115" s="19">
        <f ca="1">IFERROR(__xludf.DUMMYFUNCTION("""COMPUTED_VALUE"""),56)</f>
        <v>56</v>
      </c>
      <c r="HP115" s="19" t="str">
        <f ca="1">IFERROR(__xludf.DUMMYFUNCTION("""COMPUTED_VALUE"""),"Кириленко І. І.")</f>
        <v>Кириленко І. І.</v>
      </c>
      <c r="HQ115" s="19" t="str">
        <f ca="1">IFERROR(__xludf.DUMMYFUNCTION("""COMPUTED_VALUE"""),"За")</f>
        <v>За</v>
      </c>
      <c r="HR115" s="19">
        <f ca="1">IFERROR(__xludf.DUMMYFUNCTION("""COMPUTED_VALUE"""),56)</f>
        <v>56</v>
      </c>
      <c r="HS115" s="19" t="str">
        <f ca="1">IFERROR(__xludf.DUMMYFUNCTION("""COMPUTED_VALUE"""),"Кириленко І. І.")</f>
        <v>Кириленко І. І.</v>
      </c>
      <c r="HT115" s="19" t="str">
        <f ca="1">IFERROR(__xludf.DUMMYFUNCTION("""COMPUTED_VALUE"""),"За")</f>
        <v>За</v>
      </c>
      <c r="HU115" s="19">
        <f ca="1">IFERROR(__xludf.DUMMYFUNCTION("""COMPUTED_VALUE"""),56)</f>
        <v>56</v>
      </c>
      <c r="HV115" s="19" t="str">
        <f ca="1">IFERROR(__xludf.DUMMYFUNCTION("""COMPUTED_VALUE"""),"Кириленко І. І.")</f>
        <v>Кириленко І. І.</v>
      </c>
      <c r="HW115" s="19" t="str">
        <f ca="1">IFERROR(__xludf.DUMMYFUNCTION("""COMPUTED_VALUE"""),"За")</f>
        <v>За</v>
      </c>
      <c r="HX115" s="19">
        <f ca="1">IFERROR(__xludf.DUMMYFUNCTION("""COMPUTED_VALUE"""),56)</f>
        <v>56</v>
      </c>
      <c r="HY115" s="19" t="str">
        <f ca="1">IFERROR(__xludf.DUMMYFUNCTION("""COMPUTED_VALUE"""),"Кириленко І. І.")</f>
        <v>Кириленко І. І.</v>
      </c>
      <c r="HZ115" s="19" t="str">
        <f ca="1">IFERROR(__xludf.DUMMYFUNCTION("""COMPUTED_VALUE"""),"За")</f>
        <v>За</v>
      </c>
      <c r="IA115" s="19">
        <f ca="1">IFERROR(__xludf.DUMMYFUNCTION("""COMPUTED_VALUE"""),56)</f>
        <v>56</v>
      </c>
      <c r="IB115" s="19" t="str">
        <f ca="1">IFERROR(__xludf.DUMMYFUNCTION("""COMPUTED_VALUE"""),"Кириленко І. І.")</f>
        <v>Кириленко І. І.</v>
      </c>
      <c r="IC115" s="19" t="str">
        <f ca="1">IFERROR(__xludf.DUMMYFUNCTION("""COMPUTED_VALUE"""),"За")</f>
        <v>За</v>
      </c>
      <c r="ID115" s="19">
        <f ca="1">IFERROR(__xludf.DUMMYFUNCTION("""COMPUTED_VALUE"""),56)</f>
        <v>56</v>
      </c>
      <c r="IE115" s="19" t="str">
        <f ca="1">IFERROR(__xludf.DUMMYFUNCTION("""COMPUTED_VALUE"""),"Кириленко І. І.")</f>
        <v>Кириленко І. І.</v>
      </c>
      <c r="IF115" s="19" t="str">
        <f ca="1">IFERROR(__xludf.DUMMYFUNCTION("""COMPUTED_VALUE"""),"За")</f>
        <v>За</v>
      </c>
      <c r="IG115" s="19">
        <f ca="1">IFERROR(__xludf.DUMMYFUNCTION("""COMPUTED_VALUE"""),56)</f>
        <v>56</v>
      </c>
      <c r="IH115" s="19" t="str">
        <f ca="1">IFERROR(__xludf.DUMMYFUNCTION("""COMPUTED_VALUE"""),"Кириленко І. І.")</f>
        <v>Кириленко І. І.</v>
      </c>
      <c r="II115" s="19" t="str">
        <f ca="1">IFERROR(__xludf.DUMMYFUNCTION("""COMPUTED_VALUE"""),"Не голосував")</f>
        <v>Не голосував</v>
      </c>
      <c r="IJ115" s="19">
        <f ca="1">IFERROR(__xludf.DUMMYFUNCTION("""COMPUTED_VALUE"""),56)</f>
        <v>56</v>
      </c>
      <c r="IK115" s="19" t="str">
        <f ca="1">IFERROR(__xludf.DUMMYFUNCTION("""COMPUTED_VALUE"""),"Кириленко І. І.")</f>
        <v>Кириленко І. І.</v>
      </c>
      <c r="IL115" s="19" t="str">
        <f ca="1">IFERROR(__xludf.DUMMYFUNCTION("""COMPUTED_VALUE"""),"Не голосував")</f>
        <v>Не голосував</v>
      </c>
      <c r="IM115" s="19">
        <f ca="1">IFERROR(__xludf.DUMMYFUNCTION("""COMPUTED_VALUE"""),56)</f>
        <v>56</v>
      </c>
      <c r="IN115" s="19" t="str">
        <f ca="1">IFERROR(__xludf.DUMMYFUNCTION("""COMPUTED_VALUE"""),"Кириленко І. І.")</f>
        <v>Кириленко І. І.</v>
      </c>
      <c r="IO115" s="19" t="str">
        <f ca="1">IFERROR(__xludf.DUMMYFUNCTION("""COMPUTED_VALUE"""),"Не голосував")</f>
        <v>Не голосував</v>
      </c>
      <c r="IP115" s="19">
        <f ca="1">IFERROR(__xludf.DUMMYFUNCTION("""COMPUTED_VALUE"""),56)</f>
        <v>56</v>
      </c>
      <c r="IQ115" s="19" t="str">
        <f ca="1">IFERROR(__xludf.DUMMYFUNCTION("""COMPUTED_VALUE"""),"Кириленко І. І.")</f>
        <v>Кириленко І. І.</v>
      </c>
      <c r="IR115" s="19" t="str">
        <f ca="1">IFERROR(__xludf.DUMMYFUNCTION("""COMPUTED_VALUE"""),"За")</f>
        <v>За</v>
      </c>
      <c r="IS115" s="19">
        <f ca="1">IFERROR(__xludf.DUMMYFUNCTION("""COMPUTED_VALUE"""),56)</f>
        <v>56</v>
      </c>
      <c r="IT115" s="19" t="str">
        <f ca="1">IFERROR(__xludf.DUMMYFUNCTION("""COMPUTED_VALUE"""),"Кириленко І. І.")</f>
        <v>Кириленко І. І.</v>
      </c>
      <c r="IU115" s="19" t="str">
        <f ca="1">IFERROR(__xludf.DUMMYFUNCTION("""COMPUTED_VALUE"""),"За")</f>
        <v>За</v>
      </c>
      <c r="IV115" s="19">
        <f ca="1">IFERROR(__xludf.DUMMYFUNCTION("""COMPUTED_VALUE"""),56)</f>
        <v>56</v>
      </c>
      <c r="IW115" s="19" t="str">
        <f ca="1">IFERROR(__xludf.DUMMYFUNCTION("""COMPUTED_VALUE"""),"Кириленко І. І.")</f>
        <v>Кириленко І. І.</v>
      </c>
      <c r="IX115" s="19" t="str">
        <f ca="1">IFERROR(__xludf.DUMMYFUNCTION("""COMPUTED_VALUE"""),"За")</f>
        <v>За</v>
      </c>
      <c r="IY115" s="19">
        <f ca="1">IFERROR(__xludf.DUMMYFUNCTION("""COMPUTED_VALUE"""),56)</f>
        <v>56</v>
      </c>
      <c r="IZ115" s="19" t="str">
        <f ca="1">IFERROR(__xludf.DUMMYFUNCTION("""COMPUTED_VALUE"""),"Кириленко І. І.")</f>
        <v>Кириленко І. І.</v>
      </c>
      <c r="JA115" s="19" t="str">
        <f ca="1">IFERROR(__xludf.DUMMYFUNCTION("""COMPUTED_VALUE"""),"За")</f>
        <v>За</v>
      </c>
      <c r="JB115" s="19">
        <f ca="1">IFERROR(__xludf.DUMMYFUNCTION("""COMPUTED_VALUE"""),56)</f>
        <v>56</v>
      </c>
      <c r="JC115" s="19" t="str">
        <f ca="1">IFERROR(__xludf.DUMMYFUNCTION("""COMPUTED_VALUE"""),"Кириленко І. І.")</f>
        <v>Кириленко І. І.</v>
      </c>
      <c r="JD115" s="19" t="str">
        <f ca="1">IFERROR(__xludf.DUMMYFUNCTION("""COMPUTED_VALUE"""),"За")</f>
        <v>За</v>
      </c>
      <c r="JE115" s="19">
        <f ca="1">IFERROR(__xludf.DUMMYFUNCTION("""COMPUTED_VALUE"""),56)</f>
        <v>56</v>
      </c>
      <c r="JF115" s="19" t="str">
        <f ca="1">IFERROR(__xludf.DUMMYFUNCTION("""COMPUTED_VALUE"""),"Кириленко І. І.")</f>
        <v>Кириленко І. І.</v>
      </c>
      <c r="JG115" s="19" t="str">
        <f ca="1">IFERROR(__xludf.DUMMYFUNCTION("""COMPUTED_VALUE"""),"Не голосував")</f>
        <v>Не голосував</v>
      </c>
      <c r="JH115" s="19">
        <f ca="1">IFERROR(__xludf.DUMMYFUNCTION("""COMPUTED_VALUE"""),56)</f>
        <v>56</v>
      </c>
      <c r="JI115" s="19" t="str">
        <f ca="1">IFERROR(__xludf.DUMMYFUNCTION("""COMPUTED_VALUE"""),"Кириленко І. І.")</f>
        <v>Кириленко І. І.</v>
      </c>
      <c r="JJ115" s="19" t="str">
        <f ca="1">IFERROR(__xludf.DUMMYFUNCTION("""COMPUTED_VALUE"""),"За")</f>
        <v>За</v>
      </c>
      <c r="JK115" s="19">
        <f ca="1">IFERROR(__xludf.DUMMYFUNCTION("""COMPUTED_VALUE"""),56)</f>
        <v>56</v>
      </c>
      <c r="JL115" s="19" t="str">
        <f ca="1">IFERROR(__xludf.DUMMYFUNCTION("""COMPUTED_VALUE"""),"Кириленко І. І.")</f>
        <v>Кириленко І. І.</v>
      </c>
      <c r="JM115" s="19" t="str">
        <f ca="1">IFERROR(__xludf.DUMMYFUNCTION("""COMPUTED_VALUE"""),"Не голосував")</f>
        <v>Не голосував</v>
      </c>
      <c r="JN115" s="19">
        <f ca="1">IFERROR(__xludf.DUMMYFUNCTION("""COMPUTED_VALUE"""),56)</f>
        <v>56</v>
      </c>
      <c r="JO115" s="19" t="str">
        <f ca="1">IFERROR(__xludf.DUMMYFUNCTION("""COMPUTED_VALUE"""),"Кириленко І. І.")</f>
        <v>Кириленко І. І.</v>
      </c>
      <c r="JP115" s="19" t="str">
        <f ca="1">IFERROR(__xludf.DUMMYFUNCTION("""COMPUTED_VALUE"""),"За")</f>
        <v>За</v>
      </c>
      <c r="JQ115" s="19">
        <f ca="1">IFERROR(__xludf.DUMMYFUNCTION("""COMPUTED_VALUE"""),56)</f>
        <v>56</v>
      </c>
      <c r="JR115" s="19" t="str">
        <f ca="1">IFERROR(__xludf.DUMMYFUNCTION("""COMPUTED_VALUE"""),"Кириленко І. І.")</f>
        <v>Кириленко І. І.</v>
      </c>
      <c r="JS115" s="19" t="str">
        <f ca="1">IFERROR(__xludf.DUMMYFUNCTION("""COMPUTED_VALUE"""),"За")</f>
        <v>За</v>
      </c>
      <c r="JT115" s="19">
        <f ca="1">IFERROR(__xludf.DUMMYFUNCTION("""COMPUTED_VALUE"""),56)</f>
        <v>56</v>
      </c>
      <c r="JU115" s="19" t="str">
        <f ca="1">IFERROR(__xludf.DUMMYFUNCTION("""COMPUTED_VALUE"""),"Кириленко І. І.")</f>
        <v>Кириленко І. І.</v>
      </c>
      <c r="JV115" s="19" t="str">
        <f ca="1">IFERROR(__xludf.DUMMYFUNCTION("""COMPUTED_VALUE"""),"За")</f>
        <v>За</v>
      </c>
      <c r="JW115" s="19">
        <f ca="1">IFERROR(__xludf.DUMMYFUNCTION("""COMPUTED_VALUE"""),56)</f>
        <v>56</v>
      </c>
      <c r="JX115" s="19" t="str">
        <f ca="1">IFERROR(__xludf.DUMMYFUNCTION("""COMPUTED_VALUE"""),"Кириленко І. І.")</f>
        <v>Кириленко І. І.</v>
      </c>
      <c r="JY115" s="19" t="str">
        <f ca="1">IFERROR(__xludf.DUMMYFUNCTION("""COMPUTED_VALUE"""),"За")</f>
        <v>За</v>
      </c>
      <c r="JZ115" s="19">
        <f ca="1">IFERROR(__xludf.DUMMYFUNCTION("""COMPUTED_VALUE"""),56)</f>
        <v>56</v>
      </c>
      <c r="KA115" s="19" t="str">
        <f ca="1">IFERROR(__xludf.DUMMYFUNCTION("""COMPUTED_VALUE"""),"Кириленко І. І.")</f>
        <v>Кириленко І. І.</v>
      </c>
      <c r="KB115" s="19" t="str">
        <f ca="1">IFERROR(__xludf.DUMMYFUNCTION("""COMPUTED_VALUE"""),"За")</f>
        <v>За</v>
      </c>
      <c r="KC115" s="19">
        <f ca="1">IFERROR(__xludf.DUMMYFUNCTION("""COMPUTED_VALUE"""),56)</f>
        <v>56</v>
      </c>
      <c r="KD115" s="19" t="str">
        <f ca="1">IFERROR(__xludf.DUMMYFUNCTION("""COMPUTED_VALUE"""),"Кириленко І. І.")</f>
        <v>Кириленко І. І.</v>
      </c>
      <c r="KE115" s="19" t="str">
        <f ca="1">IFERROR(__xludf.DUMMYFUNCTION("""COMPUTED_VALUE"""),"За")</f>
        <v>За</v>
      </c>
      <c r="KF115" s="19">
        <f ca="1">IFERROR(__xludf.DUMMYFUNCTION("""COMPUTED_VALUE"""),56)</f>
        <v>56</v>
      </c>
      <c r="KG115" s="19" t="str">
        <f ca="1">IFERROR(__xludf.DUMMYFUNCTION("""COMPUTED_VALUE"""),"Кириленко І. І.")</f>
        <v>Кириленко І. І.</v>
      </c>
      <c r="KH115" s="19" t="str">
        <f ca="1">IFERROR(__xludf.DUMMYFUNCTION("""COMPUTED_VALUE"""),"За")</f>
        <v>За</v>
      </c>
      <c r="KI115" s="19">
        <f ca="1">IFERROR(__xludf.DUMMYFUNCTION("""COMPUTED_VALUE"""),56)</f>
        <v>56</v>
      </c>
      <c r="KJ115" s="19" t="str">
        <f ca="1">IFERROR(__xludf.DUMMYFUNCTION("""COMPUTED_VALUE"""),"Кириленко І. І.")</f>
        <v>Кириленко І. І.</v>
      </c>
      <c r="KK115" s="19" t="str">
        <f ca="1">IFERROR(__xludf.DUMMYFUNCTION("""COMPUTED_VALUE"""),"За")</f>
        <v>За</v>
      </c>
      <c r="KL115" s="19">
        <f ca="1">IFERROR(__xludf.DUMMYFUNCTION("""COMPUTED_VALUE"""),56)</f>
        <v>56</v>
      </c>
      <c r="KM115" s="19" t="str">
        <f ca="1">IFERROR(__xludf.DUMMYFUNCTION("""COMPUTED_VALUE"""),"Кириленко І. І.")</f>
        <v>Кириленко І. І.</v>
      </c>
      <c r="KN115" s="19" t="str">
        <f ca="1">IFERROR(__xludf.DUMMYFUNCTION("""COMPUTED_VALUE"""),"За")</f>
        <v>За</v>
      </c>
      <c r="KO115" s="19">
        <f ca="1">IFERROR(__xludf.DUMMYFUNCTION("""COMPUTED_VALUE"""),56)</f>
        <v>56</v>
      </c>
      <c r="KP115" s="19" t="str">
        <f ca="1">IFERROR(__xludf.DUMMYFUNCTION("""COMPUTED_VALUE"""),"Кириленко І. І.")</f>
        <v>Кириленко І. І.</v>
      </c>
      <c r="KQ115" s="19" t="str">
        <f ca="1">IFERROR(__xludf.DUMMYFUNCTION("""COMPUTED_VALUE"""),"Не голосував")</f>
        <v>Не голосував</v>
      </c>
      <c r="KR115" s="19">
        <f ca="1">IFERROR(__xludf.DUMMYFUNCTION("""COMPUTED_VALUE"""),56)</f>
        <v>56</v>
      </c>
      <c r="KS115" s="19" t="str">
        <f ca="1">IFERROR(__xludf.DUMMYFUNCTION("""COMPUTED_VALUE"""),"Кириленко І. І.")</f>
        <v>Кириленко І. І.</v>
      </c>
      <c r="KT115" s="19" t="str">
        <f ca="1">IFERROR(__xludf.DUMMYFUNCTION("""COMPUTED_VALUE"""),"За")</f>
        <v>За</v>
      </c>
      <c r="KU115" s="19">
        <f ca="1">IFERROR(__xludf.DUMMYFUNCTION("""COMPUTED_VALUE"""),56)</f>
        <v>56</v>
      </c>
      <c r="KV115" s="19" t="str">
        <f ca="1">IFERROR(__xludf.DUMMYFUNCTION("""COMPUTED_VALUE"""),"Кириленко І. І.")</f>
        <v>Кириленко І. І.</v>
      </c>
      <c r="KW115" s="19" t="str">
        <f ca="1">IFERROR(__xludf.DUMMYFUNCTION("""COMPUTED_VALUE"""),"...")</f>
        <v>...</v>
      </c>
      <c r="KX115" s="19">
        <f ca="1">IFERROR(__xludf.DUMMYFUNCTION("""COMPUTED_VALUE"""),56)</f>
        <v>56</v>
      </c>
      <c r="KY115" s="19" t="str">
        <f ca="1">IFERROR(__xludf.DUMMYFUNCTION("""COMPUTED_VALUE"""),"Кириленко І. І.")</f>
        <v>Кириленко І. І.</v>
      </c>
      <c r="KZ115" s="19" t="str">
        <f ca="1">IFERROR(__xludf.DUMMYFUNCTION("""COMPUTED_VALUE"""),"...")</f>
        <v>...</v>
      </c>
      <c r="LA115" s="19">
        <f ca="1">IFERROR(__xludf.DUMMYFUNCTION("""COMPUTED_VALUE"""),56)</f>
        <v>56</v>
      </c>
      <c r="LB115" s="19" t="str">
        <f ca="1">IFERROR(__xludf.DUMMYFUNCTION("""COMPUTED_VALUE"""),"Кириленко І. І.")</f>
        <v>Кириленко І. І.</v>
      </c>
      <c r="LC115" s="19" t="str">
        <f ca="1">IFERROR(__xludf.DUMMYFUNCTION("""COMPUTED_VALUE"""),"...")</f>
        <v>...</v>
      </c>
      <c r="LD115" s="19">
        <f ca="1">IFERROR(__xludf.DUMMYFUNCTION("""COMPUTED_VALUE"""),56)</f>
        <v>56</v>
      </c>
      <c r="LE115" s="19" t="str">
        <f ca="1">IFERROR(__xludf.DUMMYFUNCTION("""COMPUTED_VALUE"""),"Кириленко І. І.")</f>
        <v>Кириленко І. І.</v>
      </c>
      <c r="LF115" s="19" t="str">
        <f ca="1">IFERROR(__xludf.DUMMYFUNCTION("""COMPUTED_VALUE"""),"За")</f>
        <v>За</v>
      </c>
      <c r="LG115" s="19">
        <f ca="1">IFERROR(__xludf.DUMMYFUNCTION("""COMPUTED_VALUE"""),56)</f>
        <v>56</v>
      </c>
      <c r="LH115" s="19" t="str">
        <f ca="1">IFERROR(__xludf.DUMMYFUNCTION("""COMPUTED_VALUE"""),"Кириленко І. І.")</f>
        <v>Кириленко І. І.</v>
      </c>
      <c r="LI115" s="19" t="str">
        <f ca="1">IFERROR(__xludf.DUMMYFUNCTION("""COMPUTED_VALUE"""),"За")</f>
        <v>За</v>
      </c>
      <c r="LJ115" s="19">
        <f ca="1">IFERROR(__xludf.DUMMYFUNCTION("""COMPUTED_VALUE"""),56)</f>
        <v>56</v>
      </c>
      <c r="LK115" s="19" t="str">
        <f ca="1">IFERROR(__xludf.DUMMYFUNCTION("""COMPUTED_VALUE"""),"Кириленко І. І.")</f>
        <v>Кириленко І. І.</v>
      </c>
      <c r="LL115" s="19" t="str">
        <f ca="1">IFERROR(__xludf.DUMMYFUNCTION("""COMPUTED_VALUE"""),"За")</f>
        <v>За</v>
      </c>
      <c r="LM115" s="19">
        <f ca="1">IFERROR(__xludf.DUMMYFUNCTION("""COMPUTED_VALUE"""),56)</f>
        <v>56</v>
      </c>
      <c r="LN115" s="19" t="str">
        <f ca="1">IFERROR(__xludf.DUMMYFUNCTION("""COMPUTED_VALUE"""),"Кириленко І. І.")</f>
        <v>Кириленко І. І.</v>
      </c>
      <c r="LO115" s="19" t="str">
        <f ca="1">IFERROR(__xludf.DUMMYFUNCTION("""COMPUTED_VALUE"""),"За")</f>
        <v>За</v>
      </c>
      <c r="LP115" s="19">
        <f ca="1">IFERROR(__xludf.DUMMYFUNCTION("""COMPUTED_VALUE"""),56)</f>
        <v>56</v>
      </c>
      <c r="LQ115" s="19" t="str">
        <f ca="1">IFERROR(__xludf.DUMMYFUNCTION("""COMPUTED_VALUE"""),"Кириленко І. І.")</f>
        <v>Кириленко І. І.</v>
      </c>
      <c r="LR115" s="19" t="str">
        <f ca="1">IFERROR(__xludf.DUMMYFUNCTION("""COMPUTED_VALUE"""),"Не голосував")</f>
        <v>Не голосував</v>
      </c>
      <c r="LS115" s="19">
        <f ca="1">IFERROR(__xludf.DUMMYFUNCTION("""COMPUTED_VALUE"""),56)</f>
        <v>56</v>
      </c>
      <c r="LT115" s="19" t="str">
        <f ca="1">IFERROR(__xludf.DUMMYFUNCTION("""COMPUTED_VALUE"""),"Кириленко І. І.")</f>
        <v>Кириленко І. І.</v>
      </c>
      <c r="LU115" s="19" t="str">
        <f ca="1">IFERROR(__xludf.DUMMYFUNCTION("""COMPUTED_VALUE"""),"Не голосував")</f>
        <v>Не голосував</v>
      </c>
      <c r="LV115" s="19">
        <f ca="1">IFERROR(__xludf.DUMMYFUNCTION("""COMPUTED_VALUE"""),56)</f>
        <v>56</v>
      </c>
      <c r="LW115" s="19" t="str">
        <f ca="1">IFERROR(__xludf.DUMMYFUNCTION("""COMPUTED_VALUE"""),"Кириленко І. І.")</f>
        <v>Кириленко І. І.</v>
      </c>
      <c r="LX115" s="19" t="str">
        <f ca="1">IFERROR(__xludf.DUMMYFUNCTION("""COMPUTED_VALUE"""),"За")</f>
        <v>За</v>
      </c>
      <c r="LY115" s="19">
        <f ca="1">IFERROR(__xludf.DUMMYFUNCTION("""COMPUTED_VALUE"""),56)</f>
        <v>56</v>
      </c>
      <c r="LZ115" s="19" t="str">
        <f ca="1">IFERROR(__xludf.DUMMYFUNCTION("""COMPUTED_VALUE"""),"Кириленко І. І.")</f>
        <v>Кириленко І. І.</v>
      </c>
      <c r="MA115" s="19" t="str">
        <f ca="1">IFERROR(__xludf.DUMMYFUNCTION("""COMPUTED_VALUE"""),"Не голосував")</f>
        <v>Не голосував</v>
      </c>
      <c r="MB115" s="19">
        <f ca="1">IFERROR(__xludf.DUMMYFUNCTION("""COMPUTED_VALUE"""),56)</f>
        <v>56</v>
      </c>
      <c r="MC115" s="19" t="str">
        <f ca="1">IFERROR(__xludf.DUMMYFUNCTION("""COMPUTED_VALUE"""),"Кириленко І. І.")</f>
        <v>Кириленко І. І.</v>
      </c>
      <c r="MD115" s="19" t="str">
        <f ca="1">IFERROR(__xludf.DUMMYFUNCTION("""COMPUTED_VALUE"""),"Не голосував")</f>
        <v>Не голосував</v>
      </c>
      <c r="ME115" s="19">
        <f ca="1">IFERROR(__xludf.DUMMYFUNCTION("""COMPUTED_VALUE"""),56)</f>
        <v>56</v>
      </c>
      <c r="MF115" s="19" t="str">
        <f ca="1">IFERROR(__xludf.DUMMYFUNCTION("""COMPUTED_VALUE"""),"Кириленко І. І.")</f>
        <v>Кириленко І. І.</v>
      </c>
      <c r="MG115" s="19" t="str">
        <f ca="1">IFERROR(__xludf.DUMMYFUNCTION("""COMPUTED_VALUE"""),"Не голосував")</f>
        <v>Не голосував</v>
      </c>
      <c r="MH115" s="19">
        <f ca="1">IFERROR(__xludf.DUMMYFUNCTION("""COMPUTED_VALUE"""),56)</f>
        <v>56</v>
      </c>
      <c r="MI115" s="19" t="str">
        <f ca="1">IFERROR(__xludf.DUMMYFUNCTION("""COMPUTED_VALUE"""),"Кириленко І. І.")</f>
        <v>Кириленко І. І.</v>
      </c>
      <c r="MJ115" s="19" t="str">
        <f ca="1">IFERROR(__xludf.DUMMYFUNCTION("""COMPUTED_VALUE"""),"За")</f>
        <v>За</v>
      </c>
      <c r="MK115" s="19">
        <f ca="1">IFERROR(__xludf.DUMMYFUNCTION("""COMPUTED_VALUE"""),56)</f>
        <v>56</v>
      </c>
      <c r="ML115" s="19" t="str">
        <f ca="1">IFERROR(__xludf.DUMMYFUNCTION("""COMPUTED_VALUE"""),"Кириленко І. І.")</f>
        <v>Кириленко І. І.</v>
      </c>
      <c r="MM115" s="19" t="str">
        <f ca="1">IFERROR(__xludf.DUMMYFUNCTION("""COMPUTED_VALUE"""),"За")</f>
        <v>За</v>
      </c>
      <c r="MN115" s="19">
        <f ca="1">IFERROR(__xludf.DUMMYFUNCTION("""COMPUTED_VALUE"""),56)</f>
        <v>56</v>
      </c>
      <c r="MO115" s="19" t="str">
        <f ca="1">IFERROR(__xludf.DUMMYFUNCTION("""COMPUTED_VALUE"""),"Кириленко І. І.")</f>
        <v>Кириленко І. І.</v>
      </c>
      <c r="MP115" s="19" t="str">
        <f ca="1">IFERROR(__xludf.DUMMYFUNCTION("""COMPUTED_VALUE"""),"За")</f>
        <v>За</v>
      </c>
      <c r="MQ115" s="19">
        <f ca="1">IFERROR(__xludf.DUMMYFUNCTION("""COMPUTED_VALUE"""),56)</f>
        <v>56</v>
      </c>
      <c r="MR115" s="19" t="str">
        <f ca="1">IFERROR(__xludf.DUMMYFUNCTION("""COMPUTED_VALUE"""),"Кириленко І. І.")</f>
        <v>Кириленко І. І.</v>
      </c>
      <c r="MS115" s="19" t="str">
        <f ca="1">IFERROR(__xludf.DUMMYFUNCTION("""COMPUTED_VALUE"""),"За")</f>
        <v>За</v>
      </c>
      <c r="MT115" s="19">
        <f ca="1">IFERROR(__xludf.DUMMYFUNCTION("""COMPUTED_VALUE"""),56)</f>
        <v>56</v>
      </c>
      <c r="MU115" s="19" t="str">
        <f ca="1">IFERROR(__xludf.DUMMYFUNCTION("""COMPUTED_VALUE"""),"Кириленко І. І.")</f>
        <v>Кириленко І. І.</v>
      </c>
      <c r="MV115" s="19" t="str">
        <f ca="1">IFERROR(__xludf.DUMMYFUNCTION("""COMPUTED_VALUE"""),"За")</f>
        <v>За</v>
      </c>
      <c r="MW115" s="19">
        <f ca="1">IFERROR(__xludf.DUMMYFUNCTION("""COMPUTED_VALUE"""),56)</f>
        <v>56</v>
      </c>
      <c r="MX115" s="19" t="str">
        <f ca="1">IFERROR(__xludf.DUMMYFUNCTION("""COMPUTED_VALUE"""),"Кириленко І. І.")</f>
        <v>Кириленко І. І.</v>
      </c>
      <c r="MY115" s="19" t="str">
        <f ca="1">IFERROR(__xludf.DUMMYFUNCTION("""COMPUTED_VALUE"""),"За")</f>
        <v>За</v>
      </c>
      <c r="MZ115" s="19">
        <f ca="1">IFERROR(__xludf.DUMMYFUNCTION("""COMPUTED_VALUE"""),56)</f>
        <v>56</v>
      </c>
      <c r="NA115" s="19" t="str">
        <f ca="1">IFERROR(__xludf.DUMMYFUNCTION("""COMPUTED_VALUE"""),"Кириленко І. І.")</f>
        <v>Кириленко І. І.</v>
      </c>
      <c r="NB115" s="19" t="str">
        <f ca="1">IFERROR(__xludf.DUMMYFUNCTION("""COMPUTED_VALUE"""),"За")</f>
        <v>За</v>
      </c>
      <c r="NC115" s="19">
        <f ca="1">IFERROR(__xludf.DUMMYFUNCTION("""COMPUTED_VALUE"""),56)</f>
        <v>56</v>
      </c>
      <c r="ND115" s="19" t="str">
        <f ca="1">IFERROR(__xludf.DUMMYFUNCTION("""COMPUTED_VALUE"""),"Кириленко І. І.")</f>
        <v>Кириленко І. І.</v>
      </c>
      <c r="NE115" s="19" t="str">
        <f ca="1">IFERROR(__xludf.DUMMYFUNCTION("""COMPUTED_VALUE"""),"Не голосував")</f>
        <v>Не голосував</v>
      </c>
      <c r="NF115" s="19">
        <f ca="1">IFERROR(__xludf.DUMMYFUNCTION("""COMPUTED_VALUE"""),56)</f>
        <v>56</v>
      </c>
      <c r="NG115" s="19" t="str">
        <f ca="1">IFERROR(__xludf.DUMMYFUNCTION("""COMPUTED_VALUE"""),"Кириленко І. І.")</f>
        <v>Кириленко І. І.</v>
      </c>
      <c r="NH115" s="19" t="str">
        <f ca="1">IFERROR(__xludf.DUMMYFUNCTION("""COMPUTED_VALUE"""),"Не голосував")</f>
        <v>Не голосував</v>
      </c>
      <c r="NI115" s="19">
        <f ca="1">IFERROR(__xludf.DUMMYFUNCTION("""COMPUTED_VALUE"""),56)</f>
        <v>56</v>
      </c>
      <c r="NJ115" s="19" t="str">
        <f ca="1">IFERROR(__xludf.DUMMYFUNCTION("""COMPUTED_VALUE"""),"Кириленко І. І.")</f>
        <v>Кириленко І. І.</v>
      </c>
      <c r="NK115" s="19" t="str">
        <f ca="1">IFERROR(__xludf.DUMMYFUNCTION("""COMPUTED_VALUE"""),"Не голосував")</f>
        <v>Не голосував</v>
      </c>
      <c r="NL115" s="19">
        <f ca="1">IFERROR(__xludf.DUMMYFUNCTION("""COMPUTED_VALUE"""),56)</f>
        <v>56</v>
      </c>
      <c r="NM115" s="19" t="str">
        <f ca="1">IFERROR(__xludf.DUMMYFUNCTION("""COMPUTED_VALUE"""),"Кириленко І. І.")</f>
        <v>Кириленко І. І.</v>
      </c>
      <c r="NN115" s="19" t="str">
        <f ca="1">IFERROR(__xludf.DUMMYFUNCTION("""COMPUTED_VALUE"""),"Не голосував")</f>
        <v>Не голосував</v>
      </c>
      <c r="NO115" s="19">
        <f ca="1">IFERROR(__xludf.DUMMYFUNCTION("""COMPUTED_VALUE"""),56)</f>
        <v>56</v>
      </c>
      <c r="NP115" s="19" t="str">
        <f ca="1">IFERROR(__xludf.DUMMYFUNCTION("""COMPUTED_VALUE"""),"Кириленко І. І.")</f>
        <v>Кириленко І. І.</v>
      </c>
      <c r="NQ115" s="19" t="str">
        <f ca="1">IFERROR(__xludf.DUMMYFUNCTION("""COMPUTED_VALUE"""),"Не голосував")</f>
        <v>Не голосував</v>
      </c>
      <c r="NR115" s="19">
        <f ca="1">IFERROR(__xludf.DUMMYFUNCTION("""COMPUTED_VALUE"""),56)</f>
        <v>56</v>
      </c>
      <c r="NS115" s="19" t="str">
        <f ca="1">IFERROR(__xludf.DUMMYFUNCTION("""COMPUTED_VALUE"""),"Кириленко І. І.")</f>
        <v>Кириленко І. І.</v>
      </c>
      <c r="NT115" s="19" t="str">
        <f ca="1">IFERROR(__xludf.DUMMYFUNCTION("""COMPUTED_VALUE"""),"Не голосував")</f>
        <v>Не голосував</v>
      </c>
      <c r="NU115" s="19">
        <f ca="1">IFERROR(__xludf.DUMMYFUNCTION("""COMPUTED_VALUE"""),56)</f>
        <v>56</v>
      </c>
      <c r="NV115" s="19" t="str">
        <f ca="1">IFERROR(__xludf.DUMMYFUNCTION("""COMPUTED_VALUE"""),"Кириленко І. І.")</f>
        <v>Кириленко І. І.</v>
      </c>
      <c r="NW115" s="19" t="str">
        <f ca="1">IFERROR(__xludf.DUMMYFUNCTION("""COMPUTED_VALUE"""),"За")</f>
        <v>За</v>
      </c>
      <c r="NX115" s="19">
        <f ca="1">IFERROR(__xludf.DUMMYFUNCTION("""COMPUTED_VALUE"""),56)</f>
        <v>56</v>
      </c>
      <c r="NY115" s="19" t="str">
        <f ca="1">IFERROR(__xludf.DUMMYFUNCTION("""COMPUTED_VALUE"""),"Кириленко І. І.")</f>
        <v>Кириленко І. І.</v>
      </c>
      <c r="NZ115" s="19" t="str">
        <f ca="1">IFERROR(__xludf.DUMMYFUNCTION("""COMPUTED_VALUE"""),"Не голосував")</f>
        <v>Не голосував</v>
      </c>
      <c r="OA115" s="19">
        <f ca="1">IFERROR(__xludf.DUMMYFUNCTION("""COMPUTED_VALUE"""),56)</f>
        <v>56</v>
      </c>
      <c r="OB115" s="19" t="str">
        <f ca="1">IFERROR(__xludf.DUMMYFUNCTION("""COMPUTED_VALUE"""),"Кириленко І. І.")</f>
        <v>Кириленко І. І.</v>
      </c>
      <c r="OC115" s="19" t="str">
        <f ca="1">IFERROR(__xludf.DUMMYFUNCTION("""COMPUTED_VALUE"""),"За")</f>
        <v>За</v>
      </c>
      <c r="OD115" s="19">
        <f ca="1">IFERROR(__xludf.DUMMYFUNCTION("""COMPUTED_VALUE"""),56)</f>
        <v>56</v>
      </c>
      <c r="OE115" s="19" t="str">
        <f ca="1">IFERROR(__xludf.DUMMYFUNCTION("""COMPUTED_VALUE"""),"Кириленко І. І.")</f>
        <v>Кириленко І. І.</v>
      </c>
      <c r="OF115" s="19" t="str">
        <f ca="1">IFERROR(__xludf.DUMMYFUNCTION("""COMPUTED_VALUE"""),"За")</f>
        <v>За</v>
      </c>
      <c r="OG115" s="19">
        <f ca="1">IFERROR(__xludf.DUMMYFUNCTION("""COMPUTED_VALUE"""),56)</f>
        <v>56</v>
      </c>
      <c r="OH115" s="19" t="str">
        <f ca="1">IFERROR(__xludf.DUMMYFUNCTION("""COMPUTED_VALUE"""),"Кириленко І. І.")</f>
        <v>Кириленко І. І.</v>
      </c>
      <c r="OI115" s="19" t="str">
        <f ca="1">IFERROR(__xludf.DUMMYFUNCTION("""COMPUTED_VALUE"""),"За")</f>
        <v>За</v>
      </c>
      <c r="OJ115" s="19">
        <f ca="1">IFERROR(__xludf.DUMMYFUNCTION("""COMPUTED_VALUE"""),56)</f>
        <v>56</v>
      </c>
      <c r="OK115" s="19" t="str">
        <f ca="1">IFERROR(__xludf.DUMMYFUNCTION("""COMPUTED_VALUE"""),"Кириленко І. І.")</f>
        <v>Кириленко І. І.</v>
      </c>
      <c r="OL115" s="19" t="str">
        <f ca="1">IFERROR(__xludf.DUMMYFUNCTION("""COMPUTED_VALUE"""),"За")</f>
        <v>За</v>
      </c>
      <c r="OM115" s="19">
        <f ca="1">IFERROR(__xludf.DUMMYFUNCTION("""COMPUTED_VALUE"""),56)</f>
        <v>56</v>
      </c>
      <c r="ON115" s="19" t="str">
        <f ca="1">IFERROR(__xludf.DUMMYFUNCTION("""COMPUTED_VALUE"""),"Кириленко І. І.")</f>
        <v>Кириленко І. І.</v>
      </c>
      <c r="OO115" s="19" t="str">
        <f ca="1">IFERROR(__xludf.DUMMYFUNCTION("""COMPUTED_VALUE"""),"За")</f>
        <v>За</v>
      </c>
      <c r="OP115" s="19">
        <f ca="1">IFERROR(__xludf.DUMMYFUNCTION("""COMPUTED_VALUE"""),56)</f>
        <v>56</v>
      </c>
      <c r="OQ115" s="19" t="str">
        <f ca="1">IFERROR(__xludf.DUMMYFUNCTION("""COMPUTED_VALUE"""),"Кириленко І. І.")</f>
        <v>Кириленко І. І.</v>
      </c>
      <c r="OR115" s="19" t="str">
        <f ca="1">IFERROR(__xludf.DUMMYFUNCTION("""COMPUTED_VALUE"""),"За")</f>
        <v>За</v>
      </c>
      <c r="OS115" s="19">
        <f ca="1">IFERROR(__xludf.DUMMYFUNCTION("""COMPUTED_VALUE"""),56)</f>
        <v>56</v>
      </c>
      <c r="OT115" s="19" t="str">
        <f ca="1">IFERROR(__xludf.DUMMYFUNCTION("""COMPUTED_VALUE"""),"Кириленко І. І.")</f>
        <v>Кириленко І. І.</v>
      </c>
      <c r="OU115" s="19" t="str">
        <f ca="1">IFERROR(__xludf.DUMMYFUNCTION("""COMPUTED_VALUE"""),"За")</f>
        <v>За</v>
      </c>
      <c r="OV115" s="19">
        <f ca="1">IFERROR(__xludf.DUMMYFUNCTION("""COMPUTED_VALUE"""),56)</f>
        <v>56</v>
      </c>
      <c r="OW115" s="19" t="str">
        <f ca="1">IFERROR(__xludf.DUMMYFUNCTION("""COMPUTED_VALUE"""),"Кириленко І. І.")</f>
        <v>Кириленко І. І.</v>
      </c>
      <c r="OX115" s="19" t="str">
        <f ca="1">IFERROR(__xludf.DUMMYFUNCTION("""COMPUTED_VALUE"""),"За")</f>
        <v>За</v>
      </c>
      <c r="OY115" s="19">
        <f ca="1">IFERROR(__xludf.DUMMYFUNCTION("""COMPUTED_VALUE"""),56)</f>
        <v>56</v>
      </c>
      <c r="OZ115" s="19" t="str">
        <f ca="1">IFERROR(__xludf.DUMMYFUNCTION("""COMPUTED_VALUE"""),"Кириленко І. І.")</f>
        <v>Кириленко І. І.</v>
      </c>
      <c r="PA115" s="19" t="str">
        <f ca="1">IFERROR(__xludf.DUMMYFUNCTION("""COMPUTED_VALUE"""),"За")</f>
        <v>За</v>
      </c>
      <c r="PB115" s="19">
        <f ca="1">IFERROR(__xludf.DUMMYFUNCTION("""COMPUTED_VALUE"""),56)</f>
        <v>56</v>
      </c>
      <c r="PC115" s="19" t="str">
        <f ca="1">IFERROR(__xludf.DUMMYFUNCTION("""COMPUTED_VALUE"""),"Кириленко І. І.")</f>
        <v>Кириленко І. І.</v>
      </c>
      <c r="PD115" s="19" t="str">
        <f ca="1">IFERROR(__xludf.DUMMYFUNCTION("""COMPUTED_VALUE"""),"За")</f>
        <v>За</v>
      </c>
      <c r="PE115" s="19">
        <f ca="1">IFERROR(__xludf.DUMMYFUNCTION("""COMPUTED_VALUE"""),56)</f>
        <v>56</v>
      </c>
      <c r="PF115" s="19" t="str">
        <f ca="1">IFERROR(__xludf.DUMMYFUNCTION("""COMPUTED_VALUE"""),"Кириленко І. І.")</f>
        <v>Кириленко І. І.</v>
      </c>
      <c r="PG115" s="19" t="str">
        <f ca="1">IFERROR(__xludf.DUMMYFUNCTION("""COMPUTED_VALUE"""),"За")</f>
        <v>За</v>
      </c>
      <c r="PH115" s="19">
        <f ca="1">IFERROR(__xludf.DUMMYFUNCTION("""COMPUTED_VALUE"""),56)</f>
        <v>56</v>
      </c>
      <c r="PI115" s="19" t="str">
        <f ca="1">IFERROR(__xludf.DUMMYFUNCTION("""COMPUTED_VALUE"""),"Кириленко І. І.")</f>
        <v>Кириленко І. І.</v>
      </c>
      <c r="PJ115" s="19" t="str">
        <f ca="1">IFERROR(__xludf.DUMMYFUNCTION("""COMPUTED_VALUE"""),"За")</f>
        <v>За</v>
      </c>
      <c r="PK115" s="19">
        <f ca="1">IFERROR(__xludf.DUMMYFUNCTION("""COMPUTED_VALUE"""),56)</f>
        <v>56</v>
      </c>
      <c r="PL115" s="19" t="str">
        <f ca="1">IFERROR(__xludf.DUMMYFUNCTION("""COMPUTED_VALUE"""),"Кириленко І. І.")</f>
        <v>Кириленко І. І.</v>
      </c>
      <c r="PM115" s="19" t="str">
        <f ca="1">IFERROR(__xludf.DUMMYFUNCTION("""COMPUTED_VALUE"""),"...")</f>
        <v>...</v>
      </c>
      <c r="PN115" s="19">
        <f ca="1">IFERROR(__xludf.DUMMYFUNCTION("""COMPUTED_VALUE"""),56)</f>
        <v>56</v>
      </c>
      <c r="PO115" s="19" t="str">
        <f ca="1">IFERROR(__xludf.DUMMYFUNCTION("""COMPUTED_VALUE"""),"Кириленко І. І.")</f>
        <v>Кириленко І. І.</v>
      </c>
      <c r="PP115" s="19" t="str">
        <f ca="1">IFERROR(__xludf.DUMMYFUNCTION("""COMPUTED_VALUE"""),"Не голосував")</f>
        <v>Не голосував</v>
      </c>
      <c r="PQ115" s="19">
        <f ca="1">IFERROR(__xludf.DUMMYFUNCTION("""COMPUTED_VALUE"""),56)</f>
        <v>56</v>
      </c>
      <c r="PR115" s="19" t="str">
        <f ca="1">IFERROR(__xludf.DUMMYFUNCTION("""COMPUTED_VALUE"""),"Кириленко І. І.")</f>
        <v>Кириленко І. І.</v>
      </c>
      <c r="PS115" s="19" t="str">
        <f ca="1">IFERROR(__xludf.DUMMYFUNCTION("""COMPUTED_VALUE"""),"За")</f>
        <v>За</v>
      </c>
      <c r="PT115" s="19">
        <f ca="1">IFERROR(__xludf.DUMMYFUNCTION("""COMPUTED_VALUE"""),56)</f>
        <v>56</v>
      </c>
      <c r="PU115" s="19" t="str">
        <f ca="1">IFERROR(__xludf.DUMMYFUNCTION("""COMPUTED_VALUE"""),"Кириленко І. І.")</f>
        <v>Кириленко І. І.</v>
      </c>
      <c r="PV115" s="19" t="str">
        <f ca="1">IFERROR(__xludf.DUMMYFUNCTION("""COMPUTED_VALUE"""),"За")</f>
        <v>За</v>
      </c>
      <c r="PW115" s="19">
        <f ca="1">IFERROR(__xludf.DUMMYFUNCTION("""COMPUTED_VALUE"""),56)</f>
        <v>56</v>
      </c>
      <c r="PX115" s="19" t="str">
        <f ca="1">IFERROR(__xludf.DUMMYFUNCTION("""COMPUTED_VALUE"""),"Кириленко І. І.")</f>
        <v>Кириленко І. І.</v>
      </c>
      <c r="PY115" s="19" t="str">
        <f ca="1">IFERROR(__xludf.DUMMYFUNCTION("""COMPUTED_VALUE"""),"Не голосував")</f>
        <v>Не голосував</v>
      </c>
      <c r="PZ115" s="19">
        <f ca="1">IFERROR(__xludf.DUMMYFUNCTION("""COMPUTED_VALUE"""),56)</f>
        <v>56</v>
      </c>
      <c r="QA115" s="19" t="str">
        <f ca="1">IFERROR(__xludf.DUMMYFUNCTION("""COMPUTED_VALUE"""),"Кириленко І. І.")</f>
        <v>Кириленко І. І.</v>
      </c>
      <c r="QB115" s="19" t="str">
        <f ca="1">IFERROR(__xludf.DUMMYFUNCTION("""COMPUTED_VALUE"""),"Не голосував")</f>
        <v>Не голосував</v>
      </c>
      <c r="QC115" s="19">
        <f ca="1">IFERROR(__xludf.DUMMYFUNCTION("""COMPUTED_VALUE"""),56)</f>
        <v>56</v>
      </c>
      <c r="QD115" s="19" t="str">
        <f ca="1">IFERROR(__xludf.DUMMYFUNCTION("""COMPUTED_VALUE"""),"Кириленко І. І.")</f>
        <v>Кириленко І. І.</v>
      </c>
      <c r="QE115" s="19" t="str">
        <f ca="1">IFERROR(__xludf.DUMMYFUNCTION("""COMPUTED_VALUE"""),"Не голосував")</f>
        <v>Не голосував</v>
      </c>
      <c r="QF115" s="19">
        <f ca="1">IFERROR(__xludf.DUMMYFUNCTION("""COMPUTED_VALUE"""),56)</f>
        <v>56</v>
      </c>
      <c r="QG115" s="19" t="str">
        <f ca="1">IFERROR(__xludf.DUMMYFUNCTION("""COMPUTED_VALUE"""),"Кириленко І. І.")</f>
        <v>Кириленко І. І.</v>
      </c>
      <c r="QH115" s="19" t="str">
        <f ca="1">IFERROR(__xludf.DUMMYFUNCTION("""COMPUTED_VALUE"""),"Не голосував")</f>
        <v>Не голосував</v>
      </c>
      <c r="QI115" s="19">
        <f ca="1">IFERROR(__xludf.DUMMYFUNCTION("""COMPUTED_VALUE"""),56)</f>
        <v>56</v>
      </c>
      <c r="QJ115" s="19" t="str">
        <f ca="1">IFERROR(__xludf.DUMMYFUNCTION("""COMPUTED_VALUE"""),"Кириленко І. І.")</f>
        <v>Кириленко І. І.</v>
      </c>
      <c r="QK115" s="19" t="str">
        <f ca="1">IFERROR(__xludf.DUMMYFUNCTION("""COMPUTED_VALUE"""),"...")</f>
        <v>...</v>
      </c>
    </row>
    <row r="116" spans="1:453" ht="12.75">
      <c r="A116" s="17">
        <f ca="1">IFERROR(__xludf.DUMMYFUNCTION("""COMPUTED_VALUE"""),41)</f>
        <v>41</v>
      </c>
      <c r="B116" s="17" t="str">
        <f ca="1">IFERROR(__xludf.DUMMYFUNCTION("""COMPUTED_VALUE"""),"Кравець В. А.")</f>
        <v>Кравець В. А.</v>
      </c>
      <c r="C116" s="19" t="str">
        <f ca="1">IFERROR(__xludf.DUMMYFUNCTION("""COMPUTED_VALUE"""),"За")</f>
        <v>За</v>
      </c>
      <c r="D116" s="19">
        <f ca="1">IFERROR(__xludf.DUMMYFUNCTION("""COMPUTED_VALUE"""),41)</f>
        <v>41</v>
      </c>
      <c r="E116" s="19" t="str">
        <f ca="1">IFERROR(__xludf.DUMMYFUNCTION("""COMPUTED_VALUE"""),"Кравець В. А.")</f>
        <v>Кравець В. А.</v>
      </c>
      <c r="F116" s="19" t="str">
        <f ca="1">IFERROR(__xludf.DUMMYFUNCTION("""COMPUTED_VALUE"""),"За")</f>
        <v>За</v>
      </c>
      <c r="G116" s="19">
        <f ca="1">IFERROR(__xludf.DUMMYFUNCTION("""COMPUTED_VALUE"""),41)</f>
        <v>41</v>
      </c>
      <c r="H116" s="19" t="str">
        <f ca="1">IFERROR(__xludf.DUMMYFUNCTION("""COMPUTED_VALUE"""),"Кравець В. А.")</f>
        <v>Кравець В. А.</v>
      </c>
      <c r="I116" s="19" t="str">
        <f ca="1">IFERROR(__xludf.DUMMYFUNCTION("""COMPUTED_VALUE"""),"За")</f>
        <v>За</v>
      </c>
      <c r="J116" s="19">
        <f ca="1">IFERROR(__xludf.DUMMYFUNCTION("""COMPUTED_VALUE"""),41)</f>
        <v>41</v>
      </c>
      <c r="K116" s="19" t="str">
        <f ca="1">IFERROR(__xludf.DUMMYFUNCTION("""COMPUTED_VALUE"""),"Кравець В. А.")</f>
        <v>Кравець В. А.</v>
      </c>
      <c r="L116" s="19" t="str">
        <f ca="1">IFERROR(__xludf.DUMMYFUNCTION("""COMPUTED_VALUE"""),"За")</f>
        <v>За</v>
      </c>
      <c r="M116" s="19">
        <f ca="1">IFERROR(__xludf.DUMMYFUNCTION("""COMPUTED_VALUE"""),41)</f>
        <v>41</v>
      </c>
      <c r="N116" s="19" t="str">
        <f ca="1">IFERROR(__xludf.DUMMYFUNCTION("""COMPUTED_VALUE"""),"Кравець В. А.")</f>
        <v>Кравець В. А.</v>
      </c>
      <c r="O116" s="19" t="str">
        <f ca="1">IFERROR(__xludf.DUMMYFUNCTION("""COMPUTED_VALUE"""),"За")</f>
        <v>За</v>
      </c>
      <c r="P116" s="19">
        <f ca="1">IFERROR(__xludf.DUMMYFUNCTION("""COMPUTED_VALUE"""),41)</f>
        <v>41</v>
      </c>
      <c r="Q116" s="19" t="str">
        <f ca="1">IFERROR(__xludf.DUMMYFUNCTION("""COMPUTED_VALUE"""),"Кравець В. А.")</f>
        <v>Кравець В. А.</v>
      </c>
      <c r="R116" s="19" t="str">
        <f ca="1">IFERROR(__xludf.DUMMYFUNCTION("""COMPUTED_VALUE"""),"За")</f>
        <v>За</v>
      </c>
      <c r="S116" s="19">
        <f ca="1">IFERROR(__xludf.DUMMYFUNCTION("""COMPUTED_VALUE"""),41)</f>
        <v>41</v>
      </c>
      <c r="T116" s="19" t="str">
        <f ca="1">IFERROR(__xludf.DUMMYFUNCTION("""COMPUTED_VALUE"""),"Кравець В. А.")</f>
        <v>Кравець В. А.</v>
      </c>
      <c r="U116" s="19" t="str">
        <f ca="1">IFERROR(__xludf.DUMMYFUNCTION("""COMPUTED_VALUE"""),"Не голосував")</f>
        <v>Не голосував</v>
      </c>
      <c r="V116" s="19">
        <f ca="1">IFERROR(__xludf.DUMMYFUNCTION("""COMPUTED_VALUE"""),41)</f>
        <v>41</v>
      </c>
      <c r="W116" s="19" t="str">
        <f ca="1">IFERROR(__xludf.DUMMYFUNCTION("""COMPUTED_VALUE"""),"Кравець В. А.")</f>
        <v>Кравець В. А.</v>
      </c>
      <c r="X116" s="19" t="str">
        <f ca="1">IFERROR(__xludf.DUMMYFUNCTION("""COMPUTED_VALUE"""),"За")</f>
        <v>За</v>
      </c>
      <c r="Y116" s="19">
        <f ca="1">IFERROR(__xludf.DUMMYFUNCTION("""COMPUTED_VALUE"""),41)</f>
        <v>41</v>
      </c>
      <c r="Z116" s="19" t="str">
        <f ca="1">IFERROR(__xludf.DUMMYFUNCTION("""COMPUTED_VALUE"""),"Кравець В. А.")</f>
        <v>Кравець В. А.</v>
      </c>
      <c r="AA116" s="19" t="str">
        <f ca="1">IFERROR(__xludf.DUMMYFUNCTION("""COMPUTED_VALUE"""),"За")</f>
        <v>За</v>
      </c>
      <c r="AB116" s="19">
        <f ca="1">IFERROR(__xludf.DUMMYFUNCTION("""COMPUTED_VALUE"""),41)</f>
        <v>41</v>
      </c>
      <c r="AC116" s="19" t="str">
        <f ca="1">IFERROR(__xludf.DUMMYFUNCTION("""COMPUTED_VALUE"""),"Кравець В. А.")</f>
        <v>Кравець В. А.</v>
      </c>
      <c r="AD116" s="19" t="str">
        <f ca="1">IFERROR(__xludf.DUMMYFUNCTION("""COMPUTED_VALUE"""),"За")</f>
        <v>За</v>
      </c>
      <c r="AE116" s="19">
        <f ca="1">IFERROR(__xludf.DUMMYFUNCTION("""COMPUTED_VALUE"""),41)</f>
        <v>41</v>
      </c>
      <c r="AF116" s="19" t="str">
        <f ca="1">IFERROR(__xludf.DUMMYFUNCTION("""COMPUTED_VALUE"""),"Кравець В. А.")</f>
        <v>Кравець В. А.</v>
      </c>
      <c r="AG116" s="19" t="str">
        <f ca="1">IFERROR(__xludf.DUMMYFUNCTION("""COMPUTED_VALUE"""),"Не голосував")</f>
        <v>Не голосував</v>
      </c>
      <c r="AH116" s="19">
        <f ca="1">IFERROR(__xludf.DUMMYFUNCTION("""COMPUTED_VALUE"""),41)</f>
        <v>41</v>
      </c>
      <c r="AI116" s="19" t="str">
        <f ca="1">IFERROR(__xludf.DUMMYFUNCTION("""COMPUTED_VALUE"""),"Кравець В. А.")</f>
        <v>Кравець В. А.</v>
      </c>
      <c r="AJ116" s="19" t="str">
        <f ca="1">IFERROR(__xludf.DUMMYFUNCTION("""COMPUTED_VALUE"""),"За")</f>
        <v>За</v>
      </c>
      <c r="AK116" s="19">
        <f ca="1">IFERROR(__xludf.DUMMYFUNCTION("""COMPUTED_VALUE"""),41)</f>
        <v>41</v>
      </c>
      <c r="AL116" s="19" t="str">
        <f ca="1">IFERROR(__xludf.DUMMYFUNCTION("""COMPUTED_VALUE"""),"Кравець В. А.")</f>
        <v>Кравець В. А.</v>
      </c>
      <c r="AM116" s="19" t="str">
        <f ca="1">IFERROR(__xludf.DUMMYFUNCTION("""COMPUTED_VALUE"""),"За")</f>
        <v>За</v>
      </c>
      <c r="AN116" s="19">
        <f ca="1">IFERROR(__xludf.DUMMYFUNCTION("""COMPUTED_VALUE"""),41)</f>
        <v>41</v>
      </c>
      <c r="AO116" s="19" t="str">
        <f ca="1">IFERROR(__xludf.DUMMYFUNCTION("""COMPUTED_VALUE"""),"Кравець В. А.")</f>
        <v>Кравець В. А.</v>
      </c>
      <c r="AP116" s="19" t="str">
        <f ca="1">IFERROR(__xludf.DUMMYFUNCTION("""COMPUTED_VALUE"""),"Не голосував")</f>
        <v>Не голосував</v>
      </c>
      <c r="AQ116" s="19">
        <f ca="1">IFERROR(__xludf.DUMMYFUNCTION("""COMPUTED_VALUE"""),41)</f>
        <v>41</v>
      </c>
      <c r="AR116" s="19" t="str">
        <f ca="1">IFERROR(__xludf.DUMMYFUNCTION("""COMPUTED_VALUE"""),"Кравець В. А.")</f>
        <v>Кравець В. А.</v>
      </c>
      <c r="AS116" s="19" t="str">
        <f ca="1">IFERROR(__xludf.DUMMYFUNCTION("""COMPUTED_VALUE"""),"Не голосував")</f>
        <v>Не голосував</v>
      </c>
      <c r="AT116" s="19">
        <f ca="1">IFERROR(__xludf.DUMMYFUNCTION("""COMPUTED_VALUE"""),41)</f>
        <v>41</v>
      </c>
      <c r="AU116" s="19" t="str">
        <f ca="1">IFERROR(__xludf.DUMMYFUNCTION("""COMPUTED_VALUE"""),"Кравець В. А.")</f>
        <v>Кравець В. А.</v>
      </c>
      <c r="AV116" s="19" t="str">
        <f ca="1">IFERROR(__xludf.DUMMYFUNCTION("""COMPUTED_VALUE"""),"Не голосував")</f>
        <v>Не голосував</v>
      </c>
      <c r="AW116" s="19">
        <f ca="1">IFERROR(__xludf.DUMMYFUNCTION("""COMPUTED_VALUE"""),41)</f>
        <v>41</v>
      </c>
      <c r="AX116" s="19" t="str">
        <f ca="1">IFERROR(__xludf.DUMMYFUNCTION("""COMPUTED_VALUE"""),"Кравець В. А.")</f>
        <v>Кравець В. А.</v>
      </c>
      <c r="AY116" s="19" t="str">
        <f ca="1">IFERROR(__xludf.DUMMYFUNCTION("""COMPUTED_VALUE"""),"Не голосував")</f>
        <v>Не голосував</v>
      </c>
      <c r="AZ116" s="19">
        <f ca="1">IFERROR(__xludf.DUMMYFUNCTION("""COMPUTED_VALUE"""),41)</f>
        <v>41</v>
      </c>
      <c r="BA116" s="19" t="str">
        <f ca="1">IFERROR(__xludf.DUMMYFUNCTION("""COMPUTED_VALUE"""),"Кравець В. А.")</f>
        <v>Кравець В. А.</v>
      </c>
      <c r="BB116" s="19" t="str">
        <f ca="1">IFERROR(__xludf.DUMMYFUNCTION("""COMPUTED_VALUE"""),"За")</f>
        <v>За</v>
      </c>
      <c r="BC116" s="19">
        <f ca="1">IFERROR(__xludf.DUMMYFUNCTION("""COMPUTED_VALUE"""),41)</f>
        <v>41</v>
      </c>
      <c r="BD116" s="19" t="str">
        <f ca="1">IFERROR(__xludf.DUMMYFUNCTION("""COMPUTED_VALUE"""),"Кравець В. А.")</f>
        <v>Кравець В. А.</v>
      </c>
      <c r="BE116" s="19" t="str">
        <f ca="1">IFERROR(__xludf.DUMMYFUNCTION("""COMPUTED_VALUE"""),"За")</f>
        <v>За</v>
      </c>
      <c r="BF116" s="19">
        <f ca="1">IFERROR(__xludf.DUMMYFUNCTION("""COMPUTED_VALUE"""),41)</f>
        <v>41</v>
      </c>
      <c r="BG116" s="19" t="str">
        <f ca="1">IFERROR(__xludf.DUMMYFUNCTION("""COMPUTED_VALUE"""),"Кравець В. А.")</f>
        <v>Кравець В. А.</v>
      </c>
      <c r="BH116" s="19" t="str">
        <f ca="1">IFERROR(__xludf.DUMMYFUNCTION("""COMPUTED_VALUE"""),"За")</f>
        <v>За</v>
      </c>
      <c r="BI116" s="19">
        <f ca="1">IFERROR(__xludf.DUMMYFUNCTION("""COMPUTED_VALUE"""),41)</f>
        <v>41</v>
      </c>
      <c r="BJ116" s="19" t="str">
        <f ca="1">IFERROR(__xludf.DUMMYFUNCTION("""COMPUTED_VALUE"""),"Кравець В. А.")</f>
        <v>Кравець В. А.</v>
      </c>
      <c r="BK116" s="19" t="str">
        <f ca="1">IFERROR(__xludf.DUMMYFUNCTION("""COMPUTED_VALUE"""),"За")</f>
        <v>За</v>
      </c>
      <c r="BL116" s="19">
        <f ca="1">IFERROR(__xludf.DUMMYFUNCTION("""COMPUTED_VALUE"""),41)</f>
        <v>41</v>
      </c>
      <c r="BM116" s="19" t="str">
        <f ca="1">IFERROR(__xludf.DUMMYFUNCTION("""COMPUTED_VALUE"""),"Кравець В. А.")</f>
        <v>Кравець В. А.</v>
      </c>
      <c r="BN116" s="19" t="str">
        <f ca="1">IFERROR(__xludf.DUMMYFUNCTION("""COMPUTED_VALUE"""),"Не голосував")</f>
        <v>Не голосував</v>
      </c>
      <c r="BO116" s="19">
        <f ca="1">IFERROR(__xludf.DUMMYFUNCTION("""COMPUTED_VALUE"""),41)</f>
        <v>41</v>
      </c>
      <c r="BP116" s="19" t="str">
        <f ca="1">IFERROR(__xludf.DUMMYFUNCTION("""COMPUTED_VALUE"""),"Кравець В. А.")</f>
        <v>Кравець В. А.</v>
      </c>
      <c r="BQ116" s="19" t="str">
        <f ca="1">IFERROR(__xludf.DUMMYFUNCTION("""COMPUTED_VALUE"""),"Не голосував")</f>
        <v>Не голосував</v>
      </c>
      <c r="BR116" s="19">
        <f ca="1">IFERROR(__xludf.DUMMYFUNCTION("""COMPUTED_VALUE"""),41)</f>
        <v>41</v>
      </c>
      <c r="BS116" s="19" t="str">
        <f ca="1">IFERROR(__xludf.DUMMYFUNCTION("""COMPUTED_VALUE"""),"Кравець В. А.")</f>
        <v>Кравець В. А.</v>
      </c>
      <c r="BT116" s="19" t="str">
        <f ca="1">IFERROR(__xludf.DUMMYFUNCTION("""COMPUTED_VALUE"""),"Не голосував")</f>
        <v>Не голосував</v>
      </c>
      <c r="BU116" s="19">
        <f ca="1">IFERROR(__xludf.DUMMYFUNCTION("""COMPUTED_VALUE"""),41)</f>
        <v>41</v>
      </c>
      <c r="BV116" s="19" t="str">
        <f ca="1">IFERROR(__xludf.DUMMYFUNCTION("""COMPUTED_VALUE"""),"Кравець В. А.")</f>
        <v>Кравець В. А.</v>
      </c>
      <c r="BW116" s="19" t="str">
        <f ca="1">IFERROR(__xludf.DUMMYFUNCTION("""COMPUTED_VALUE"""),"Не голосував")</f>
        <v>Не голосував</v>
      </c>
      <c r="BX116" s="19">
        <f ca="1">IFERROR(__xludf.DUMMYFUNCTION("""COMPUTED_VALUE"""),41)</f>
        <v>41</v>
      </c>
      <c r="BY116" s="19" t="str">
        <f ca="1">IFERROR(__xludf.DUMMYFUNCTION("""COMPUTED_VALUE"""),"Кравець В. А.")</f>
        <v>Кравець В. А.</v>
      </c>
      <c r="BZ116" s="19" t="str">
        <f ca="1">IFERROR(__xludf.DUMMYFUNCTION("""COMPUTED_VALUE"""),"Не голосував")</f>
        <v>Не голосував</v>
      </c>
      <c r="CA116" s="19">
        <f ca="1">IFERROR(__xludf.DUMMYFUNCTION("""COMPUTED_VALUE"""),41)</f>
        <v>41</v>
      </c>
      <c r="CB116" s="19" t="str">
        <f ca="1">IFERROR(__xludf.DUMMYFUNCTION("""COMPUTED_VALUE"""),"Кравець В. А.")</f>
        <v>Кравець В. А.</v>
      </c>
      <c r="CC116" s="19" t="str">
        <f ca="1">IFERROR(__xludf.DUMMYFUNCTION("""COMPUTED_VALUE"""),"Не голосував")</f>
        <v>Не голосував</v>
      </c>
      <c r="CD116" s="19">
        <f ca="1">IFERROR(__xludf.DUMMYFUNCTION("""COMPUTED_VALUE"""),41)</f>
        <v>41</v>
      </c>
      <c r="CE116" s="19" t="str">
        <f ca="1">IFERROR(__xludf.DUMMYFUNCTION("""COMPUTED_VALUE"""),"Кравець В. А.")</f>
        <v>Кравець В. А.</v>
      </c>
      <c r="CF116" s="19" t="str">
        <f ca="1">IFERROR(__xludf.DUMMYFUNCTION("""COMPUTED_VALUE"""),"Не голосував")</f>
        <v>Не голосував</v>
      </c>
      <c r="CG116" s="19">
        <f ca="1">IFERROR(__xludf.DUMMYFUNCTION("""COMPUTED_VALUE"""),41)</f>
        <v>41</v>
      </c>
      <c r="CH116" s="19" t="str">
        <f ca="1">IFERROR(__xludf.DUMMYFUNCTION("""COMPUTED_VALUE"""),"Кравець В. А.")</f>
        <v>Кравець В. А.</v>
      </c>
      <c r="CI116" s="19" t="str">
        <f ca="1">IFERROR(__xludf.DUMMYFUNCTION("""COMPUTED_VALUE"""),"Не голосував")</f>
        <v>Не голосував</v>
      </c>
      <c r="CJ116" s="19">
        <f ca="1">IFERROR(__xludf.DUMMYFUNCTION("""COMPUTED_VALUE"""),41)</f>
        <v>41</v>
      </c>
      <c r="CK116" s="19" t="str">
        <f ca="1">IFERROR(__xludf.DUMMYFUNCTION("""COMPUTED_VALUE"""),"Кравець В. А.")</f>
        <v>Кравець В. А.</v>
      </c>
      <c r="CL116" s="19" t="str">
        <f ca="1">IFERROR(__xludf.DUMMYFUNCTION("""COMPUTED_VALUE"""),"Не голосував")</f>
        <v>Не голосував</v>
      </c>
      <c r="CM116" s="19">
        <f ca="1">IFERROR(__xludf.DUMMYFUNCTION("""COMPUTED_VALUE"""),41)</f>
        <v>41</v>
      </c>
      <c r="CN116" s="19" t="str">
        <f ca="1">IFERROR(__xludf.DUMMYFUNCTION("""COMPUTED_VALUE"""),"Кравець В. А.")</f>
        <v>Кравець В. А.</v>
      </c>
      <c r="CO116" s="19" t="str">
        <f ca="1">IFERROR(__xludf.DUMMYFUNCTION("""COMPUTED_VALUE"""),"Не голосував")</f>
        <v>Не голосував</v>
      </c>
      <c r="CP116" s="19">
        <f ca="1">IFERROR(__xludf.DUMMYFUNCTION("""COMPUTED_VALUE"""),41)</f>
        <v>41</v>
      </c>
      <c r="CQ116" s="19" t="str">
        <f ca="1">IFERROR(__xludf.DUMMYFUNCTION("""COMPUTED_VALUE"""),"Кравець В. А.")</f>
        <v>Кравець В. А.</v>
      </c>
      <c r="CR116" s="19" t="str">
        <f ca="1">IFERROR(__xludf.DUMMYFUNCTION("""COMPUTED_VALUE"""),"Не голосував")</f>
        <v>Не голосував</v>
      </c>
      <c r="CS116" s="19">
        <f ca="1">IFERROR(__xludf.DUMMYFUNCTION("""COMPUTED_VALUE"""),41)</f>
        <v>41</v>
      </c>
      <c r="CT116" s="19" t="str">
        <f ca="1">IFERROR(__xludf.DUMMYFUNCTION("""COMPUTED_VALUE"""),"Кравець В. А.")</f>
        <v>Кравець В. А.</v>
      </c>
      <c r="CU116" s="19" t="str">
        <f ca="1">IFERROR(__xludf.DUMMYFUNCTION("""COMPUTED_VALUE"""),"Не голосував")</f>
        <v>Не голосував</v>
      </c>
      <c r="CV116" s="19">
        <f ca="1">IFERROR(__xludf.DUMMYFUNCTION("""COMPUTED_VALUE"""),41)</f>
        <v>41</v>
      </c>
      <c r="CW116" s="19" t="str">
        <f ca="1">IFERROR(__xludf.DUMMYFUNCTION("""COMPUTED_VALUE"""),"Кравець В. А.")</f>
        <v>Кравець В. А.</v>
      </c>
      <c r="CX116" s="19" t="str">
        <f ca="1">IFERROR(__xludf.DUMMYFUNCTION("""COMPUTED_VALUE"""),"Не голосував")</f>
        <v>Не голосував</v>
      </c>
      <c r="CY116" s="19">
        <f ca="1">IFERROR(__xludf.DUMMYFUNCTION("""COMPUTED_VALUE"""),41)</f>
        <v>41</v>
      </c>
      <c r="CZ116" s="19" t="str">
        <f ca="1">IFERROR(__xludf.DUMMYFUNCTION("""COMPUTED_VALUE"""),"Кравець В. А.")</f>
        <v>Кравець В. А.</v>
      </c>
      <c r="DA116" s="19" t="str">
        <f ca="1">IFERROR(__xludf.DUMMYFUNCTION("""COMPUTED_VALUE"""),"Не голосував")</f>
        <v>Не голосував</v>
      </c>
      <c r="DB116" s="19">
        <f ca="1">IFERROR(__xludf.DUMMYFUNCTION("""COMPUTED_VALUE"""),41)</f>
        <v>41</v>
      </c>
      <c r="DC116" s="19" t="str">
        <f ca="1">IFERROR(__xludf.DUMMYFUNCTION("""COMPUTED_VALUE"""),"Кравець В. А.")</f>
        <v>Кравець В. А.</v>
      </c>
      <c r="DD116" s="19" t="str">
        <f ca="1">IFERROR(__xludf.DUMMYFUNCTION("""COMPUTED_VALUE"""),"За")</f>
        <v>За</v>
      </c>
      <c r="DE116" s="19">
        <f ca="1">IFERROR(__xludf.DUMMYFUNCTION("""COMPUTED_VALUE"""),41)</f>
        <v>41</v>
      </c>
      <c r="DF116" s="19" t="str">
        <f ca="1">IFERROR(__xludf.DUMMYFUNCTION("""COMPUTED_VALUE"""),"Кравець В. А.")</f>
        <v>Кравець В. А.</v>
      </c>
      <c r="DG116" s="19" t="str">
        <f ca="1">IFERROR(__xludf.DUMMYFUNCTION("""COMPUTED_VALUE"""),"Не голосував")</f>
        <v>Не голосував</v>
      </c>
      <c r="DH116" s="19">
        <f ca="1">IFERROR(__xludf.DUMMYFUNCTION("""COMPUTED_VALUE"""),41)</f>
        <v>41</v>
      </c>
      <c r="DI116" s="19" t="str">
        <f ca="1">IFERROR(__xludf.DUMMYFUNCTION("""COMPUTED_VALUE"""),"Кравець В. А.")</f>
        <v>Кравець В. А.</v>
      </c>
      <c r="DJ116" s="19" t="str">
        <f ca="1">IFERROR(__xludf.DUMMYFUNCTION("""COMPUTED_VALUE"""),"За")</f>
        <v>За</v>
      </c>
      <c r="DK116" s="19">
        <f ca="1">IFERROR(__xludf.DUMMYFUNCTION("""COMPUTED_VALUE"""),41)</f>
        <v>41</v>
      </c>
      <c r="DL116" s="19" t="str">
        <f ca="1">IFERROR(__xludf.DUMMYFUNCTION("""COMPUTED_VALUE"""),"Кравець В. А.")</f>
        <v>Кравець В. А.</v>
      </c>
      <c r="DM116" s="19" t="str">
        <f ca="1">IFERROR(__xludf.DUMMYFUNCTION("""COMPUTED_VALUE"""),"За")</f>
        <v>За</v>
      </c>
      <c r="DN116" s="19">
        <f ca="1">IFERROR(__xludf.DUMMYFUNCTION("""COMPUTED_VALUE"""),41)</f>
        <v>41</v>
      </c>
      <c r="DO116" s="19" t="str">
        <f ca="1">IFERROR(__xludf.DUMMYFUNCTION("""COMPUTED_VALUE"""),"Кравець В. А.")</f>
        <v>Кравець В. А.</v>
      </c>
      <c r="DP116" s="19" t="str">
        <f ca="1">IFERROR(__xludf.DUMMYFUNCTION("""COMPUTED_VALUE"""),"За")</f>
        <v>За</v>
      </c>
      <c r="DQ116" s="19">
        <f ca="1">IFERROR(__xludf.DUMMYFUNCTION("""COMPUTED_VALUE"""),41)</f>
        <v>41</v>
      </c>
      <c r="DR116" s="19" t="str">
        <f ca="1">IFERROR(__xludf.DUMMYFUNCTION("""COMPUTED_VALUE"""),"Кравець В. А.")</f>
        <v>Кравець В. А.</v>
      </c>
      <c r="DS116" s="19" t="str">
        <f ca="1">IFERROR(__xludf.DUMMYFUNCTION("""COMPUTED_VALUE"""),"Не голосував")</f>
        <v>Не голосував</v>
      </c>
      <c r="DT116" s="19">
        <f ca="1">IFERROR(__xludf.DUMMYFUNCTION("""COMPUTED_VALUE"""),41)</f>
        <v>41</v>
      </c>
      <c r="DU116" s="19" t="str">
        <f ca="1">IFERROR(__xludf.DUMMYFUNCTION("""COMPUTED_VALUE"""),"Кравець В. А.")</f>
        <v>Кравець В. А.</v>
      </c>
      <c r="DV116" s="19" t="str">
        <f ca="1">IFERROR(__xludf.DUMMYFUNCTION("""COMPUTED_VALUE"""),"Не голосував")</f>
        <v>Не голосував</v>
      </c>
      <c r="DW116" s="19">
        <f ca="1">IFERROR(__xludf.DUMMYFUNCTION("""COMPUTED_VALUE"""),41)</f>
        <v>41</v>
      </c>
      <c r="DX116" s="19" t="str">
        <f ca="1">IFERROR(__xludf.DUMMYFUNCTION("""COMPUTED_VALUE"""),"Кравець В. А.")</f>
        <v>Кравець В. А.</v>
      </c>
      <c r="DY116" s="19" t="str">
        <f ca="1">IFERROR(__xludf.DUMMYFUNCTION("""COMPUTED_VALUE"""),"Не голосував")</f>
        <v>Не голосував</v>
      </c>
      <c r="DZ116" s="19">
        <f ca="1">IFERROR(__xludf.DUMMYFUNCTION("""COMPUTED_VALUE"""),41)</f>
        <v>41</v>
      </c>
      <c r="EA116" s="19" t="str">
        <f ca="1">IFERROR(__xludf.DUMMYFUNCTION("""COMPUTED_VALUE"""),"Кравець В. А.")</f>
        <v>Кравець В. А.</v>
      </c>
      <c r="EB116" s="19" t="str">
        <f ca="1">IFERROR(__xludf.DUMMYFUNCTION("""COMPUTED_VALUE"""),"Не голосував")</f>
        <v>Не голосував</v>
      </c>
      <c r="EC116" s="19">
        <f ca="1">IFERROR(__xludf.DUMMYFUNCTION("""COMPUTED_VALUE"""),41)</f>
        <v>41</v>
      </c>
      <c r="ED116" s="19" t="str">
        <f ca="1">IFERROR(__xludf.DUMMYFUNCTION("""COMPUTED_VALUE"""),"Кравець В. А.")</f>
        <v>Кравець В. А.</v>
      </c>
      <c r="EE116" s="19" t="str">
        <f ca="1">IFERROR(__xludf.DUMMYFUNCTION("""COMPUTED_VALUE"""),"За")</f>
        <v>За</v>
      </c>
      <c r="EF116" s="19">
        <f ca="1">IFERROR(__xludf.DUMMYFUNCTION("""COMPUTED_VALUE"""),41)</f>
        <v>41</v>
      </c>
      <c r="EG116" s="19" t="str">
        <f ca="1">IFERROR(__xludf.DUMMYFUNCTION("""COMPUTED_VALUE"""),"Кравець В. А.")</f>
        <v>Кравець В. А.</v>
      </c>
      <c r="EH116" s="19" t="str">
        <f ca="1">IFERROR(__xludf.DUMMYFUNCTION("""COMPUTED_VALUE"""),"За")</f>
        <v>За</v>
      </c>
      <c r="EI116" s="19">
        <f ca="1">IFERROR(__xludf.DUMMYFUNCTION("""COMPUTED_VALUE"""),41)</f>
        <v>41</v>
      </c>
      <c r="EJ116" s="19" t="str">
        <f ca="1">IFERROR(__xludf.DUMMYFUNCTION("""COMPUTED_VALUE"""),"Кравець В. А.")</f>
        <v>Кравець В. А.</v>
      </c>
      <c r="EK116" s="19" t="str">
        <f ca="1">IFERROR(__xludf.DUMMYFUNCTION("""COMPUTED_VALUE"""),"За")</f>
        <v>За</v>
      </c>
      <c r="EL116" s="19">
        <f ca="1">IFERROR(__xludf.DUMMYFUNCTION("""COMPUTED_VALUE"""),41)</f>
        <v>41</v>
      </c>
      <c r="EM116" s="19" t="str">
        <f ca="1">IFERROR(__xludf.DUMMYFUNCTION("""COMPUTED_VALUE"""),"Кравець В. А.")</f>
        <v>Кравець В. А.</v>
      </c>
      <c r="EN116" s="19" t="str">
        <f ca="1">IFERROR(__xludf.DUMMYFUNCTION("""COMPUTED_VALUE"""),"За")</f>
        <v>За</v>
      </c>
      <c r="EO116" s="19">
        <f ca="1">IFERROR(__xludf.DUMMYFUNCTION("""COMPUTED_VALUE"""),41)</f>
        <v>41</v>
      </c>
      <c r="EP116" s="19" t="str">
        <f ca="1">IFERROR(__xludf.DUMMYFUNCTION("""COMPUTED_VALUE"""),"Кравець В. А.")</f>
        <v>Кравець В. А.</v>
      </c>
      <c r="EQ116" s="19" t="str">
        <f ca="1">IFERROR(__xludf.DUMMYFUNCTION("""COMPUTED_VALUE"""),"За")</f>
        <v>За</v>
      </c>
      <c r="ER116" s="19">
        <f ca="1">IFERROR(__xludf.DUMMYFUNCTION("""COMPUTED_VALUE"""),41)</f>
        <v>41</v>
      </c>
      <c r="ES116" s="19" t="str">
        <f ca="1">IFERROR(__xludf.DUMMYFUNCTION("""COMPUTED_VALUE"""),"Кравець В. А.")</f>
        <v>Кравець В. А.</v>
      </c>
      <c r="ET116" s="19" t="str">
        <f ca="1">IFERROR(__xludf.DUMMYFUNCTION("""COMPUTED_VALUE"""),"За")</f>
        <v>За</v>
      </c>
      <c r="EU116" s="19">
        <f ca="1">IFERROR(__xludf.DUMMYFUNCTION("""COMPUTED_VALUE"""),41)</f>
        <v>41</v>
      </c>
      <c r="EV116" s="19" t="str">
        <f ca="1">IFERROR(__xludf.DUMMYFUNCTION("""COMPUTED_VALUE"""),"Кравець В. А.")</f>
        <v>Кравець В. А.</v>
      </c>
      <c r="EW116" s="19" t="str">
        <f ca="1">IFERROR(__xludf.DUMMYFUNCTION("""COMPUTED_VALUE"""),"Не голосував")</f>
        <v>Не голосував</v>
      </c>
      <c r="EX116" s="19">
        <f ca="1">IFERROR(__xludf.DUMMYFUNCTION("""COMPUTED_VALUE"""),41)</f>
        <v>41</v>
      </c>
      <c r="EY116" s="19" t="str">
        <f ca="1">IFERROR(__xludf.DUMMYFUNCTION("""COMPUTED_VALUE"""),"Кравець В. А.")</f>
        <v>Кравець В. А.</v>
      </c>
      <c r="EZ116" s="19" t="str">
        <f ca="1">IFERROR(__xludf.DUMMYFUNCTION("""COMPUTED_VALUE"""),"Не голосував")</f>
        <v>Не голосував</v>
      </c>
      <c r="FA116" s="19">
        <f ca="1">IFERROR(__xludf.DUMMYFUNCTION("""COMPUTED_VALUE"""),41)</f>
        <v>41</v>
      </c>
      <c r="FB116" s="19" t="str">
        <f ca="1">IFERROR(__xludf.DUMMYFUNCTION("""COMPUTED_VALUE"""),"Кравець В. А.")</f>
        <v>Кравець В. А.</v>
      </c>
      <c r="FC116" s="19" t="str">
        <f ca="1">IFERROR(__xludf.DUMMYFUNCTION("""COMPUTED_VALUE"""),"За")</f>
        <v>За</v>
      </c>
      <c r="FD116" s="19">
        <f ca="1">IFERROR(__xludf.DUMMYFUNCTION("""COMPUTED_VALUE"""),41)</f>
        <v>41</v>
      </c>
      <c r="FE116" s="19" t="str">
        <f ca="1">IFERROR(__xludf.DUMMYFUNCTION("""COMPUTED_VALUE"""),"Кравець В. А.")</f>
        <v>Кравець В. А.</v>
      </c>
      <c r="FF116" s="19" t="str">
        <f ca="1">IFERROR(__xludf.DUMMYFUNCTION("""COMPUTED_VALUE"""),"За")</f>
        <v>За</v>
      </c>
      <c r="FG116" s="19">
        <f ca="1">IFERROR(__xludf.DUMMYFUNCTION("""COMPUTED_VALUE"""),41)</f>
        <v>41</v>
      </c>
      <c r="FH116" s="19" t="str">
        <f ca="1">IFERROR(__xludf.DUMMYFUNCTION("""COMPUTED_VALUE"""),"Кравець В. А.")</f>
        <v>Кравець В. А.</v>
      </c>
      <c r="FI116" s="19" t="str">
        <f ca="1">IFERROR(__xludf.DUMMYFUNCTION("""COMPUTED_VALUE"""),"За")</f>
        <v>За</v>
      </c>
      <c r="FJ116" s="19">
        <f ca="1">IFERROR(__xludf.DUMMYFUNCTION("""COMPUTED_VALUE"""),41)</f>
        <v>41</v>
      </c>
      <c r="FK116" s="19" t="str">
        <f ca="1">IFERROR(__xludf.DUMMYFUNCTION("""COMPUTED_VALUE"""),"Кравець В. А.")</f>
        <v>Кравець В. А.</v>
      </c>
      <c r="FL116" s="19" t="str">
        <f ca="1">IFERROR(__xludf.DUMMYFUNCTION("""COMPUTED_VALUE"""),"Не голосував")</f>
        <v>Не голосував</v>
      </c>
      <c r="FM116" s="19">
        <f ca="1">IFERROR(__xludf.DUMMYFUNCTION("""COMPUTED_VALUE"""),41)</f>
        <v>41</v>
      </c>
      <c r="FN116" s="19" t="str">
        <f ca="1">IFERROR(__xludf.DUMMYFUNCTION("""COMPUTED_VALUE"""),"Кравець В. А.")</f>
        <v>Кравець В. А.</v>
      </c>
      <c r="FO116" s="19" t="str">
        <f ca="1">IFERROR(__xludf.DUMMYFUNCTION("""COMPUTED_VALUE"""),"За")</f>
        <v>За</v>
      </c>
      <c r="FP116" s="19">
        <f ca="1">IFERROR(__xludf.DUMMYFUNCTION("""COMPUTED_VALUE"""),41)</f>
        <v>41</v>
      </c>
      <c r="FQ116" s="19" t="str">
        <f ca="1">IFERROR(__xludf.DUMMYFUNCTION("""COMPUTED_VALUE"""),"Кравець В. А.")</f>
        <v>Кравець В. А.</v>
      </c>
      <c r="FR116" s="19" t="str">
        <f ca="1">IFERROR(__xludf.DUMMYFUNCTION("""COMPUTED_VALUE"""),"Не голосував")</f>
        <v>Не голосував</v>
      </c>
      <c r="FS116" s="19">
        <f ca="1">IFERROR(__xludf.DUMMYFUNCTION("""COMPUTED_VALUE"""),41)</f>
        <v>41</v>
      </c>
      <c r="FT116" s="19" t="str">
        <f ca="1">IFERROR(__xludf.DUMMYFUNCTION("""COMPUTED_VALUE"""),"Кравець В. А.")</f>
        <v>Кравець В. А.</v>
      </c>
      <c r="FU116" s="19" t="str">
        <f ca="1">IFERROR(__xludf.DUMMYFUNCTION("""COMPUTED_VALUE"""),"За")</f>
        <v>За</v>
      </c>
      <c r="FV116" s="19">
        <f ca="1">IFERROR(__xludf.DUMMYFUNCTION("""COMPUTED_VALUE"""),41)</f>
        <v>41</v>
      </c>
      <c r="FW116" s="19" t="str">
        <f ca="1">IFERROR(__xludf.DUMMYFUNCTION("""COMPUTED_VALUE"""),"Кравець В. А.")</f>
        <v>Кравець В. А.</v>
      </c>
      <c r="FX116" s="19" t="str">
        <f ca="1">IFERROR(__xludf.DUMMYFUNCTION("""COMPUTED_VALUE"""),"За")</f>
        <v>За</v>
      </c>
      <c r="FY116" s="19">
        <f ca="1">IFERROR(__xludf.DUMMYFUNCTION("""COMPUTED_VALUE"""),41)</f>
        <v>41</v>
      </c>
      <c r="FZ116" s="19" t="str">
        <f ca="1">IFERROR(__xludf.DUMMYFUNCTION("""COMPUTED_VALUE"""),"Кравець В. А.")</f>
        <v>Кравець В. А.</v>
      </c>
      <c r="GA116" s="19" t="str">
        <f ca="1">IFERROR(__xludf.DUMMYFUNCTION("""COMPUTED_VALUE"""),"За")</f>
        <v>За</v>
      </c>
      <c r="GB116" s="19">
        <f ca="1">IFERROR(__xludf.DUMMYFUNCTION("""COMPUTED_VALUE"""),41)</f>
        <v>41</v>
      </c>
      <c r="GC116" s="19" t="str">
        <f ca="1">IFERROR(__xludf.DUMMYFUNCTION("""COMPUTED_VALUE"""),"Кравець В. А.")</f>
        <v>Кравець В. А.</v>
      </c>
      <c r="GD116" s="19" t="str">
        <f ca="1">IFERROR(__xludf.DUMMYFUNCTION("""COMPUTED_VALUE"""),"За")</f>
        <v>За</v>
      </c>
      <c r="GE116" s="19">
        <f ca="1">IFERROR(__xludf.DUMMYFUNCTION("""COMPUTED_VALUE"""),41)</f>
        <v>41</v>
      </c>
      <c r="GF116" s="19" t="str">
        <f ca="1">IFERROR(__xludf.DUMMYFUNCTION("""COMPUTED_VALUE"""),"Кравець В. А.")</f>
        <v>Кравець В. А.</v>
      </c>
      <c r="GG116" s="19" t="str">
        <f ca="1">IFERROR(__xludf.DUMMYFUNCTION("""COMPUTED_VALUE"""),"За")</f>
        <v>За</v>
      </c>
      <c r="GH116" s="19">
        <f ca="1">IFERROR(__xludf.DUMMYFUNCTION("""COMPUTED_VALUE"""),41)</f>
        <v>41</v>
      </c>
      <c r="GI116" s="19" t="str">
        <f ca="1">IFERROR(__xludf.DUMMYFUNCTION("""COMPUTED_VALUE"""),"Кравець В. А.")</f>
        <v>Кравець В. А.</v>
      </c>
      <c r="GJ116" s="19" t="str">
        <f ca="1">IFERROR(__xludf.DUMMYFUNCTION("""COMPUTED_VALUE"""),"За")</f>
        <v>За</v>
      </c>
      <c r="GK116" s="19">
        <f ca="1">IFERROR(__xludf.DUMMYFUNCTION("""COMPUTED_VALUE"""),41)</f>
        <v>41</v>
      </c>
      <c r="GL116" s="19" t="str">
        <f ca="1">IFERROR(__xludf.DUMMYFUNCTION("""COMPUTED_VALUE"""),"Кравець В. А.")</f>
        <v>Кравець В. А.</v>
      </c>
      <c r="GM116" s="19" t="str">
        <f ca="1">IFERROR(__xludf.DUMMYFUNCTION("""COMPUTED_VALUE"""),"За")</f>
        <v>За</v>
      </c>
      <c r="GN116" s="19">
        <f ca="1">IFERROR(__xludf.DUMMYFUNCTION("""COMPUTED_VALUE"""),41)</f>
        <v>41</v>
      </c>
      <c r="GO116" s="19" t="str">
        <f ca="1">IFERROR(__xludf.DUMMYFUNCTION("""COMPUTED_VALUE"""),"Кравець В. А.")</f>
        <v>Кравець В. А.</v>
      </c>
      <c r="GP116" s="19" t="str">
        <f ca="1">IFERROR(__xludf.DUMMYFUNCTION("""COMPUTED_VALUE"""),"За")</f>
        <v>За</v>
      </c>
      <c r="GQ116" s="19">
        <f ca="1">IFERROR(__xludf.DUMMYFUNCTION("""COMPUTED_VALUE"""),41)</f>
        <v>41</v>
      </c>
      <c r="GR116" s="19" t="str">
        <f ca="1">IFERROR(__xludf.DUMMYFUNCTION("""COMPUTED_VALUE"""),"Кравець В. А.")</f>
        <v>Кравець В. А.</v>
      </c>
      <c r="GS116" s="19" t="str">
        <f ca="1">IFERROR(__xludf.DUMMYFUNCTION("""COMPUTED_VALUE"""),"За")</f>
        <v>За</v>
      </c>
      <c r="GT116" s="19">
        <f ca="1">IFERROR(__xludf.DUMMYFUNCTION("""COMPUTED_VALUE"""),41)</f>
        <v>41</v>
      </c>
      <c r="GU116" s="19" t="str">
        <f ca="1">IFERROR(__xludf.DUMMYFUNCTION("""COMPUTED_VALUE"""),"Кравець В. А.")</f>
        <v>Кравець В. А.</v>
      </c>
      <c r="GV116" s="19" t="str">
        <f ca="1">IFERROR(__xludf.DUMMYFUNCTION("""COMPUTED_VALUE"""),"За")</f>
        <v>За</v>
      </c>
      <c r="GW116" s="19">
        <f ca="1">IFERROR(__xludf.DUMMYFUNCTION("""COMPUTED_VALUE"""),41)</f>
        <v>41</v>
      </c>
      <c r="GX116" s="19" t="str">
        <f ca="1">IFERROR(__xludf.DUMMYFUNCTION("""COMPUTED_VALUE"""),"Кравець В. А.")</f>
        <v>Кравець В. А.</v>
      </c>
      <c r="GY116" s="19" t="str">
        <f ca="1">IFERROR(__xludf.DUMMYFUNCTION("""COMPUTED_VALUE"""),"За")</f>
        <v>За</v>
      </c>
      <c r="GZ116" s="19">
        <f ca="1">IFERROR(__xludf.DUMMYFUNCTION("""COMPUTED_VALUE"""),41)</f>
        <v>41</v>
      </c>
      <c r="HA116" s="19" t="str">
        <f ca="1">IFERROR(__xludf.DUMMYFUNCTION("""COMPUTED_VALUE"""),"Кравець В. А.")</f>
        <v>Кравець В. А.</v>
      </c>
      <c r="HB116" s="19" t="str">
        <f ca="1">IFERROR(__xludf.DUMMYFUNCTION("""COMPUTED_VALUE"""),"За")</f>
        <v>За</v>
      </c>
      <c r="HC116" s="19">
        <f ca="1">IFERROR(__xludf.DUMMYFUNCTION("""COMPUTED_VALUE"""),41)</f>
        <v>41</v>
      </c>
      <c r="HD116" s="19" t="str">
        <f ca="1">IFERROR(__xludf.DUMMYFUNCTION("""COMPUTED_VALUE"""),"Кравець В. А.")</f>
        <v>Кравець В. А.</v>
      </c>
      <c r="HE116" s="19" t="str">
        <f ca="1">IFERROR(__xludf.DUMMYFUNCTION("""COMPUTED_VALUE"""),"За")</f>
        <v>За</v>
      </c>
      <c r="HF116" s="19">
        <f ca="1">IFERROR(__xludf.DUMMYFUNCTION("""COMPUTED_VALUE"""),41)</f>
        <v>41</v>
      </c>
      <c r="HG116" s="19" t="str">
        <f ca="1">IFERROR(__xludf.DUMMYFUNCTION("""COMPUTED_VALUE"""),"Кравець В. А.")</f>
        <v>Кравець В. А.</v>
      </c>
      <c r="HH116" s="19" t="str">
        <f ca="1">IFERROR(__xludf.DUMMYFUNCTION("""COMPUTED_VALUE"""),"За")</f>
        <v>За</v>
      </c>
      <c r="HI116" s="19">
        <f ca="1">IFERROR(__xludf.DUMMYFUNCTION("""COMPUTED_VALUE"""),41)</f>
        <v>41</v>
      </c>
      <c r="HJ116" s="19" t="str">
        <f ca="1">IFERROR(__xludf.DUMMYFUNCTION("""COMPUTED_VALUE"""),"Кравець В. А.")</f>
        <v>Кравець В. А.</v>
      </c>
      <c r="HK116" s="19" t="str">
        <f ca="1">IFERROR(__xludf.DUMMYFUNCTION("""COMPUTED_VALUE"""),"За")</f>
        <v>За</v>
      </c>
      <c r="HL116" s="19">
        <f ca="1">IFERROR(__xludf.DUMMYFUNCTION("""COMPUTED_VALUE"""),41)</f>
        <v>41</v>
      </c>
      <c r="HM116" s="19" t="str">
        <f ca="1">IFERROR(__xludf.DUMMYFUNCTION("""COMPUTED_VALUE"""),"Кравець В. А.")</f>
        <v>Кравець В. А.</v>
      </c>
      <c r="HN116" s="19" t="str">
        <f ca="1">IFERROR(__xludf.DUMMYFUNCTION("""COMPUTED_VALUE"""),"За")</f>
        <v>За</v>
      </c>
      <c r="HO116" s="19">
        <f ca="1">IFERROR(__xludf.DUMMYFUNCTION("""COMPUTED_VALUE"""),41)</f>
        <v>41</v>
      </c>
      <c r="HP116" s="19" t="str">
        <f ca="1">IFERROR(__xludf.DUMMYFUNCTION("""COMPUTED_VALUE"""),"Кравець В. А.")</f>
        <v>Кравець В. А.</v>
      </c>
      <c r="HQ116" s="19" t="str">
        <f ca="1">IFERROR(__xludf.DUMMYFUNCTION("""COMPUTED_VALUE"""),"За")</f>
        <v>За</v>
      </c>
      <c r="HR116" s="19">
        <f ca="1">IFERROR(__xludf.DUMMYFUNCTION("""COMPUTED_VALUE"""),41)</f>
        <v>41</v>
      </c>
      <c r="HS116" s="19" t="str">
        <f ca="1">IFERROR(__xludf.DUMMYFUNCTION("""COMPUTED_VALUE"""),"Кравець В. А.")</f>
        <v>Кравець В. А.</v>
      </c>
      <c r="HT116" s="19" t="str">
        <f ca="1">IFERROR(__xludf.DUMMYFUNCTION("""COMPUTED_VALUE"""),"За")</f>
        <v>За</v>
      </c>
      <c r="HU116" s="19">
        <f ca="1">IFERROR(__xludf.DUMMYFUNCTION("""COMPUTED_VALUE"""),41)</f>
        <v>41</v>
      </c>
      <c r="HV116" s="19" t="str">
        <f ca="1">IFERROR(__xludf.DUMMYFUNCTION("""COMPUTED_VALUE"""),"Кравець В. А.")</f>
        <v>Кравець В. А.</v>
      </c>
      <c r="HW116" s="19" t="str">
        <f ca="1">IFERROR(__xludf.DUMMYFUNCTION("""COMPUTED_VALUE"""),"За")</f>
        <v>За</v>
      </c>
      <c r="HX116" s="19">
        <f ca="1">IFERROR(__xludf.DUMMYFUNCTION("""COMPUTED_VALUE"""),41)</f>
        <v>41</v>
      </c>
      <c r="HY116" s="19" t="str">
        <f ca="1">IFERROR(__xludf.DUMMYFUNCTION("""COMPUTED_VALUE"""),"Кравець В. А.")</f>
        <v>Кравець В. А.</v>
      </c>
      <c r="HZ116" s="19" t="str">
        <f ca="1">IFERROR(__xludf.DUMMYFUNCTION("""COMPUTED_VALUE"""),"За")</f>
        <v>За</v>
      </c>
      <c r="IA116" s="19">
        <f ca="1">IFERROR(__xludf.DUMMYFUNCTION("""COMPUTED_VALUE"""),41)</f>
        <v>41</v>
      </c>
      <c r="IB116" s="19" t="str">
        <f ca="1">IFERROR(__xludf.DUMMYFUNCTION("""COMPUTED_VALUE"""),"Кравець В. А.")</f>
        <v>Кравець В. А.</v>
      </c>
      <c r="IC116" s="19" t="str">
        <f ca="1">IFERROR(__xludf.DUMMYFUNCTION("""COMPUTED_VALUE"""),"За")</f>
        <v>За</v>
      </c>
      <c r="ID116" s="19">
        <f ca="1">IFERROR(__xludf.DUMMYFUNCTION("""COMPUTED_VALUE"""),41)</f>
        <v>41</v>
      </c>
      <c r="IE116" s="19" t="str">
        <f ca="1">IFERROR(__xludf.DUMMYFUNCTION("""COMPUTED_VALUE"""),"Кравець В. А.")</f>
        <v>Кравець В. А.</v>
      </c>
      <c r="IF116" s="19" t="str">
        <f ca="1">IFERROR(__xludf.DUMMYFUNCTION("""COMPUTED_VALUE"""),"За")</f>
        <v>За</v>
      </c>
      <c r="IG116" s="19">
        <f ca="1">IFERROR(__xludf.DUMMYFUNCTION("""COMPUTED_VALUE"""),41)</f>
        <v>41</v>
      </c>
      <c r="IH116" s="19" t="str">
        <f ca="1">IFERROR(__xludf.DUMMYFUNCTION("""COMPUTED_VALUE"""),"Кравець В. А.")</f>
        <v>Кравець В. А.</v>
      </c>
      <c r="II116" s="19" t="str">
        <f ca="1">IFERROR(__xludf.DUMMYFUNCTION("""COMPUTED_VALUE"""),"За")</f>
        <v>За</v>
      </c>
      <c r="IJ116" s="19">
        <f ca="1">IFERROR(__xludf.DUMMYFUNCTION("""COMPUTED_VALUE"""),41)</f>
        <v>41</v>
      </c>
      <c r="IK116" s="19" t="str">
        <f ca="1">IFERROR(__xludf.DUMMYFUNCTION("""COMPUTED_VALUE"""),"Кравець В. А.")</f>
        <v>Кравець В. А.</v>
      </c>
      <c r="IL116" s="19" t="str">
        <f ca="1">IFERROR(__xludf.DUMMYFUNCTION("""COMPUTED_VALUE"""),"За")</f>
        <v>За</v>
      </c>
      <c r="IM116" s="19">
        <f ca="1">IFERROR(__xludf.DUMMYFUNCTION("""COMPUTED_VALUE"""),41)</f>
        <v>41</v>
      </c>
      <c r="IN116" s="19" t="str">
        <f ca="1">IFERROR(__xludf.DUMMYFUNCTION("""COMPUTED_VALUE"""),"Кравець В. А.")</f>
        <v>Кравець В. А.</v>
      </c>
      <c r="IO116" s="19" t="str">
        <f ca="1">IFERROR(__xludf.DUMMYFUNCTION("""COMPUTED_VALUE"""),"За")</f>
        <v>За</v>
      </c>
      <c r="IP116" s="19">
        <f ca="1">IFERROR(__xludf.DUMMYFUNCTION("""COMPUTED_VALUE"""),41)</f>
        <v>41</v>
      </c>
      <c r="IQ116" s="19" t="str">
        <f ca="1">IFERROR(__xludf.DUMMYFUNCTION("""COMPUTED_VALUE"""),"Кравець В. А.")</f>
        <v>Кравець В. А.</v>
      </c>
      <c r="IR116" s="19" t="str">
        <f ca="1">IFERROR(__xludf.DUMMYFUNCTION("""COMPUTED_VALUE"""),"За")</f>
        <v>За</v>
      </c>
      <c r="IS116" s="19">
        <f ca="1">IFERROR(__xludf.DUMMYFUNCTION("""COMPUTED_VALUE"""),41)</f>
        <v>41</v>
      </c>
      <c r="IT116" s="19" t="str">
        <f ca="1">IFERROR(__xludf.DUMMYFUNCTION("""COMPUTED_VALUE"""),"Кравець В. А.")</f>
        <v>Кравець В. А.</v>
      </c>
      <c r="IU116" s="19" t="str">
        <f ca="1">IFERROR(__xludf.DUMMYFUNCTION("""COMPUTED_VALUE"""),"За")</f>
        <v>За</v>
      </c>
      <c r="IV116" s="19">
        <f ca="1">IFERROR(__xludf.DUMMYFUNCTION("""COMPUTED_VALUE"""),41)</f>
        <v>41</v>
      </c>
      <c r="IW116" s="19" t="str">
        <f ca="1">IFERROR(__xludf.DUMMYFUNCTION("""COMPUTED_VALUE"""),"Кравець В. А.")</f>
        <v>Кравець В. А.</v>
      </c>
      <c r="IX116" s="19" t="str">
        <f ca="1">IFERROR(__xludf.DUMMYFUNCTION("""COMPUTED_VALUE"""),"За")</f>
        <v>За</v>
      </c>
      <c r="IY116" s="19">
        <f ca="1">IFERROR(__xludf.DUMMYFUNCTION("""COMPUTED_VALUE"""),41)</f>
        <v>41</v>
      </c>
      <c r="IZ116" s="19" t="str">
        <f ca="1">IFERROR(__xludf.DUMMYFUNCTION("""COMPUTED_VALUE"""),"Кравець В. А.")</f>
        <v>Кравець В. А.</v>
      </c>
      <c r="JA116" s="19" t="str">
        <f ca="1">IFERROR(__xludf.DUMMYFUNCTION("""COMPUTED_VALUE"""),"За")</f>
        <v>За</v>
      </c>
      <c r="JB116" s="19">
        <f ca="1">IFERROR(__xludf.DUMMYFUNCTION("""COMPUTED_VALUE"""),41)</f>
        <v>41</v>
      </c>
      <c r="JC116" s="19" t="str">
        <f ca="1">IFERROR(__xludf.DUMMYFUNCTION("""COMPUTED_VALUE"""),"Кравець В. А.")</f>
        <v>Кравець В. А.</v>
      </c>
      <c r="JD116" s="19" t="str">
        <f ca="1">IFERROR(__xludf.DUMMYFUNCTION("""COMPUTED_VALUE"""),"За")</f>
        <v>За</v>
      </c>
      <c r="JE116" s="19">
        <f ca="1">IFERROR(__xludf.DUMMYFUNCTION("""COMPUTED_VALUE"""),41)</f>
        <v>41</v>
      </c>
      <c r="JF116" s="19" t="str">
        <f ca="1">IFERROR(__xludf.DUMMYFUNCTION("""COMPUTED_VALUE"""),"Кравець В. А.")</f>
        <v>Кравець В. А.</v>
      </c>
      <c r="JG116" s="19" t="str">
        <f ca="1">IFERROR(__xludf.DUMMYFUNCTION("""COMPUTED_VALUE"""),"За")</f>
        <v>За</v>
      </c>
      <c r="JH116" s="19">
        <f ca="1">IFERROR(__xludf.DUMMYFUNCTION("""COMPUTED_VALUE"""),41)</f>
        <v>41</v>
      </c>
      <c r="JI116" s="19" t="str">
        <f ca="1">IFERROR(__xludf.DUMMYFUNCTION("""COMPUTED_VALUE"""),"Кравець В. А.")</f>
        <v>Кравець В. А.</v>
      </c>
      <c r="JJ116" s="19" t="str">
        <f ca="1">IFERROR(__xludf.DUMMYFUNCTION("""COMPUTED_VALUE"""),"За")</f>
        <v>За</v>
      </c>
      <c r="JK116" s="19">
        <f ca="1">IFERROR(__xludf.DUMMYFUNCTION("""COMPUTED_VALUE"""),41)</f>
        <v>41</v>
      </c>
      <c r="JL116" s="19" t="str">
        <f ca="1">IFERROR(__xludf.DUMMYFUNCTION("""COMPUTED_VALUE"""),"Кравець В. А.")</f>
        <v>Кравець В. А.</v>
      </c>
      <c r="JM116" s="19" t="str">
        <f ca="1">IFERROR(__xludf.DUMMYFUNCTION("""COMPUTED_VALUE"""),"Не голосував")</f>
        <v>Не голосував</v>
      </c>
      <c r="JN116" s="19">
        <f ca="1">IFERROR(__xludf.DUMMYFUNCTION("""COMPUTED_VALUE"""),41)</f>
        <v>41</v>
      </c>
      <c r="JO116" s="19" t="str">
        <f ca="1">IFERROR(__xludf.DUMMYFUNCTION("""COMPUTED_VALUE"""),"Кравець В. А.")</f>
        <v>Кравець В. А.</v>
      </c>
      <c r="JP116" s="19" t="str">
        <f ca="1">IFERROR(__xludf.DUMMYFUNCTION("""COMPUTED_VALUE"""),"За")</f>
        <v>За</v>
      </c>
      <c r="JQ116" s="19">
        <f ca="1">IFERROR(__xludf.DUMMYFUNCTION("""COMPUTED_VALUE"""),41)</f>
        <v>41</v>
      </c>
      <c r="JR116" s="19" t="str">
        <f ca="1">IFERROR(__xludf.DUMMYFUNCTION("""COMPUTED_VALUE"""),"Кравець В. А.")</f>
        <v>Кравець В. А.</v>
      </c>
      <c r="JS116" s="19" t="str">
        <f ca="1">IFERROR(__xludf.DUMMYFUNCTION("""COMPUTED_VALUE"""),"Не голосував")</f>
        <v>Не голосував</v>
      </c>
      <c r="JT116" s="19">
        <f ca="1">IFERROR(__xludf.DUMMYFUNCTION("""COMPUTED_VALUE"""),41)</f>
        <v>41</v>
      </c>
      <c r="JU116" s="19" t="str">
        <f ca="1">IFERROR(__xludf.DUMMYFUNCTION("""COMPUTED_VALUE"""),"Кравець В. А.")</f>
        <v>Кравець В. А.</v>
      </c>
      <c r="JV116" s="19" t="str">
        <f ca="1">IFERROR(__xludf.DUMMYFUNCTION("""COMPUTED_VALUE"""),"Не голосував")</f>
        <v>Не голосував</v>
      </c>
      <c r="JW116" s="19">
        <f ca="1">IFERROR(__xludf.DUMMYFUNCTION("""COMPUTED_VALUE"""),41)</f>
        <v>41</v>
      </c>
      <c r="JX116" s="19" t="str">
        <f ca="1">IFERROR(__xludf.DUMMYFUNCTION("""COMPUTED_VALUE"""),"Кравець В. А.")</f>
        <v>Кравець В. А.</v>
      </c>
      <c r="JY116" s="19" t="str">
        <f ca="1">IFERROR(__xludf.DUMMYFUNCTION("""COMPUTED_VALUE"""),"За")</f>
        <v>За</v>
      </c>
      <c r="JZ116" s="19">
        <f ca="1">IFERROR(__xludf.DUMMYFUNCTION("""COMPUTED_VALUE"""),41)</f>
        <v>41</v>
      </c>
      <c r="KA116" s="19" t="str">
        <f ca="1">IFERROR(__xludf.DUMMYFUNCTION("""COMPUTED_VALUE"""),"Кравець В. А.")</f>
        <v>Кравець В. А.</v>
      </c>
      <c r="KB116" s="19" t="str">
        <f ca="1">IFERROR(__xludf.DUMMYFUNCTION("""COMPUTED_VALUE"""),"За")</f>
        <v>За</v>
      </c>
      <c r="KC116" s="19">
        <f ca="1">IFERROR(__xludf.DUMMYFUNCTION("""COMPUTED_VALUE"""),41)</f>
        <v>41</v>
      </c>
      <c r="KD116" s="19" t="str">
        <f ca="1">IFERROR(__xludf.DUMMYFUNCTION("""COMPUTED_VALUE"""),"Кравець В. А.")</f>
        <v>Кравець В. А.</v>
      </c>
      <c r="KE116" s="19" t="str">
        <f ca="1">IFERROR(__xludf.DUMMYFUNCTION("""COMPUTED_VALUE"""),"За")</f>
        <v>За</v>
      </c>
      <c r="KF116" s="19">
        <f ca="1">IFERROR(__xludf.DUMMYFUNCTION("""COMPUTED_VALUE"""),41)</f>
        <v>41</v>
      </c>
      <c r="KG116" s="19" t="str">
        <f ca="1">IFERROR(__xludf.DUMMYFUNCTION("""COMPUTED_VALUE"""),"Кравець В. А.")</f>
        <v>Кравець В. А.</v>
      </c>
      <c r="KH116" s="19" t="str">
        <f ca="1">IFERROR(__xludf.DUMMYFUNCTION("""COMPUTED_VALUE"""),"За")</f>
        <v>За</v>
      </c>
      <c r="KI116" s="19">
        <f ca="1">IFERROR(__xludf.DUMMYFUNCTION("""COMPUTED_VALUE"""),41)</f>
        <v>41</v>
      </c>
      <c r="KJ116" s="19" t="str">
        <f ca="1">IFERROR(__xludf.DUMMYFUNCTION("""COMPUTED_VALUE"""),"Кравець В. А.")</f>
        <v>Кравець В. А.</v>
      </c>
      <c r="KK116" s="19" t="str">
        <f ca="1">IFERROR(__xludf.DUMMYFUNCTION("""COMPUTED_VALUE"""),"За")</f>
        <v>За</v>
      </c>
      <c r="KL116" s="19">
        <f ca="1">IFERROR(__xludf.DUMMYFUNCTION("""COMPUTED_VALUE"""),41)</f>
        <v>41</v>
      </c>
      <c r="KM116" s="19" t="str">
        <f ca="1">IFERROR(__xludf.DUMMYFUNCTION("""COMPUTED_VALUE"""),"Кравець В. А.")</f>
        <v>Кравець В. А.</v>
      </c>
      <c r="KN116" s="19" t="str">
        <f ca="1">IFERROR(__xludf.DUMMYFUNCTION("""COMPUTED_VALUE"""),"Не голосував")</f>
        <v>Не голосував</v>
      </c>
      <c r="KO116" s="19">
        <f ca="1">IFERROR(__xludf.DUMMYFUNCTION("""COMPUTED_VALUE"""),41)</f>
        <v>41</v>
      </c>
      <c r="KP116" s="19" t="str">
        <f ca="1">IFERROR(__xludf.DUMMYFUNCTION("""COMPUTED_VALUE"""),"Кравець В. А.")</f>
        <v>Кравець В. А.</v>
      </c>
      <c r="KQ116" s="19" t="str">
        <f ca="1">IFERROR(__xludf.DUMMYFUNCTION("""COMPUTED_VALUE"""),"За")</f>
        <v>За</v>
      </c>
      <c r="KR116" s="19">
        <f ca="1">IFERROR(__xludf.DUMMYFUNCTION("""COMPUTED_VALUE"""),41)</f>
        <v>41</v>
      </c>
      <c r="KS116" s="19" t="str">
        <f ca="1">IFERROR(__xludf.DUMMYFUNCTION("""COMPUTED_VALUE"""),"Кравець В. А.")</f>
        <v>Кравець В. А.</v>
      </c>
      <c r="KT116" s="19" t="str">
        <f ca="1">IFERROR(__xludf.DUMMYFUNCTION("""COMPUTED_VALUE"""),"Не голосував")</f>
        <v>Не голосував</v>
      </c>
      <c r="KU116" s="19">
        <f ca="1">IFERROR(__xludf.DUMMYFUNCTION("""COMPUTED_VALUE"""),41)</f>
        <v>41</v>
      </c>
      <c r="KV116" s="19" t="str">
        <f ca="1">IFERROR(__xludf.DUMMYFUNCTION("""COMPUTED_VALUE"""),"Кравець В. А.")</f>
        <v>Кравець В. А.</v>
      </c>
      <c r="KW116" s="19" t="str">
        <f ca="1">IFERROR(__xludf.DUMMYFUNCTION("""COMPUTED_VALUE"""),"За")</f>
        <v>За</v>
      </c>
      <c r="KX116" s="19">
        <f ca="1">IFERROR(__xludf.DUMMYFUNCTION("""COMPUTED_VALUE"""),41)</f>
        <v>41</v>
      </c>
      <c r="KY116" s="19" t="str">
        <f ca="1">IFERROR(__xludf.DUMMYFUNCTION("""COMPUTED_VALUE"""),"Кравець В. А.")</f>
        <v>Кравець В. А.</v>
      </c>
      <c r="KZ116" s="19" t="str">
        <f ca="1">IFERROR(__xludf.DUMMYFUNCTION("""COMPUTED_VALUE"""),"За")</f>
        <v>За</v>
      </c>
      <c r="LA116" s="19">
        <f ca="1">IFERROR(__xludf.DUMMYFUNCTION("""COMPUTED_VALUE"""),41)</f>
        <v>41</v>
      </c>
      <c r="LB116" s="19" t="str">
        <f ca="1">IFERROR(__xludf.DUMMYFUNCTION("""COMPUTED_VALUE"""),"Кравець В. А.")</f>
        <v>Кравець В. А.</v>
      </c>
      <c r="LC116" s="19" t="str">
        <f ca="1">IFERROR(__xludf.DUMMYFUNCTION("""COMPUTED_VALUE"""),"За")</f>
        <v>За</v>
      </c>
      <c r="LD116" s="19">
        <f ca="1">IFERROR(__xludf.DUMMYFUNCTION("""COMPUTED_VALUE"""),41)</f>
        <v>41</v>
      </c>
      <c r="LE116" s="19" t="str">
        <f ca="1">IFERROR(__xludf.DUMMYFUNCTION("""COMPUTED_VALUE"""),"Кравець В. А.")</f>
        <v>Кравець В. А.</v>
      </c>
      <c r="LF116" s="19" t="str">
        <f ca="1">IFERROR(__xludf.DUMMYFUNCTION("""COMPUTED_VALUE"""),"Не голосував")</f>
        <v>Не голосував</v>
      </c>
      <c r="LG116" s="19">
        <f ca="1">IFERROR(__xludf.DUMMYFUNCTION("""COMPUTED_VALUE"""),41)</f>
        <v>41</v>
      </c>
      <c r="LH116" s="19" t="str">
        <f ca="1">IFERROR(__xludf.DUMMYFUNCTION("""COMPUTED_VALUE"""),"Кравець В. А.")</f>
        <v>Кравець В. А.</v>
      </c>
      <c r="LI116" s="19" t="str">
        <f ca="1">IFERROR(__xludf.DUMMYFUNCTION("""COMPUTED_VALUE"""),"За")</f>
        <v>За</v>
      </c>
      <c r="LJ116" s="19">
        <f ca="1">IFERROR(__xludf.DUMMYFUNCTION("""COMPUTED_VALUE"""),41)</f>
        <v>41</v>
      </c>
      <c r="LK116" s="19" t="str">
        <f ca="1">IFERROR(__xludf.DUMMYFUNCTION("""COMPUTED_VALUE"""),"Кравець В. А.")</f>
        <v>Кравець В. А.</v>
      </c>
      <c r="LL116" s="19" t="str">
        <f ca="1">IFERROR(__xludf.DUMMYFUNCTION("""COMPUTED_VALUE"""),"За")</f>
        <v>За</v>
      </c>
      <c r="LM116" s="19">
        <f ca="1">IFERROR(__xludf.DUMMYFUNCTION("""COMPUTED_VALUE"""),41)</f>
        <v>41</v>
      </c>
      <c r="LN116" s="19" t="str">
        <f ca="1">IFERROR(__xludf.DUMMYFUNCTION("""COMPUTED_VALUE"""),"Кравець В. А.")</f>
        <v>Кравець В. А.</v>
      </c>
      <c r="LO116" s="19" t="str">
        <f ca="1">IFERROR(__xludf.DUMMYFUNCTION("""COMPUTED_VALUE"""),"Не голосував")</f>
        <v>Не голосував</v>
      </c>
      <c r="LP116" s="19">
        <f ca="1">IFERROR(__xludf.DUMMYFUNCTION("""COMPUTED_VALUE"""),41)</f>
        <v>41</v>
      </c>
      <c r="LQ116" s="19" t="str">
        <f ca="1">IFERROR(__xludf.DUMMYFUNCTION("""COMPUTED_VALUE"""),"Кравець В. А.")</f>
        <v>Кравець В. А.</v>
      </c>
      <c r="LR116" s="19" t="str">
        <f ca="1">IFERROR(__xludf.DUMMYFUNCTION("""COMPUTED_VALUE"""),"За")</f>
        <v>За</v>
      </c>
      <c r="LS116" s="19">
        <f ca="1">IFERROR(__xludf.DUMMYFUNCTION("""COMPUTED_VALUE"""),41)</f>
        <v>41</v>
      </c>
      <c r="LT116" s="19" t="str">
        <f ca="1">IFERROR(__xludf.DUMMYFUNCTION("""COMPUTED_VALUE"""),"Кравець В. А.")</f>
        <v>Кравець В. А.</v>
      </c>
      <c r="LU116" s="19" t="str">
        <f ca="1">IFERROR(__xludf.DUMMYFUNCTION("""COMPUTED_VALUE"""),"За")</f>
        <v>За</v>
      </c>
      <c r="LV116" s="19">
        <f ca="1">IFERROR(__xludf.DUMMYFUNCTION("""COMPUTED_VALUE"""),41)</f>
        <v>41</v>
      </c>
      <c r="LW116" s="19" t="str">
        <f ca="1">IFERROR(__xludf.DUMMYFUNCTION("""COMPUTED_VALUE"""),"Кравець В. А.")</f>
        <v>Кравець В. А.</v>
      </c>
      <c r="LX116" s="19" t="str">
        <f ca="1">IFERROR(__xludf.DUMMYFUNCTION("""COMPUTED_VALUE"""),"За")</f>
        <v>За</v>
      </c>
      <c r="LY116" s="19">
        <f ca="1">IFERROR(__xludf.DUMMYFUNCTION("""COMPUTED_VALUE"""),41)</f>
        <v>41</v>
      </c>
      <c r="LZ116" s="19" t="str">
        <f ca="1">IFERROR(__xludf.DUMMYFUNCTION("""COMPUTED_VALUE"""),"Кравець В. А.")</f>
        <v>Кравець В. А.</v>
      </c>
      <c r="MA116" s="19" t="str">
        <f ca="1">IFERROR(__xludf.DUMMYFUNCTION("""COMPUTED_VALUE"""),"За")</f>
        <v>За</v>
      </c>
      <c r="MB116" s="19">
        <f ca="1">IFERROR(__xludf.DUMMYFUNCTION("""COMPUTED_VALUE"""),41)</f>
        <v>41</v>
      </c>
      <c r="MC116" s="19" t="str">
        <f ca="1">IFERROR(__xludf.DUMMYFUNCTION("""COMPUTED_VALUE"""),"Кравець В. А.")</f>
        <v>Кравець В. А.</v>
      </c>
      <c r="MD116" s="19" t="str">
        <f ca="1">IFERROR(__xludf.DUMMYFUNCTION("""COMPUTED_VALUE"""),"За")</f>
        <v>За</v>
      </c>
      <c r="ME116" s="19">
        <f ca="1">IFERROR(__xludf.DUMMYFUNCTION("""COMPUTED_VALUE"""),41)</f>
        <v>41</v>
      </c>
      <c r="MF116" s="19" t="str">
        <f ca="1">IFERROR(__xludf.DUMMYFUNCTION("""COMPUTED_VALUE"""),"Кравець В. А.")</f>
        <v>Кравець В. А.</v>
      </c>
      <c r="MG116" s="19" t="str">
        <f ca="1">IFERROR(__xludf.DUMMYFUNCTION("""COMPUTED_VALUE"""),"За")</f>
        <v>За</v>
      </c>
      <c r="MH116" s="19">
        <f ca="1">IFERROR(__xludf.DUMMYFUNCTION("""COMPUTED_VALUE"""),41)</f>
        <v>41</v>
      </c>
      <c r="MI116" s="19" t="str">
        <f ca="1">IFERROR(__xludf.DUMMYFUNCTION("""COMPUTED_VALUE"""),"Кравець В. А.")</f>
        <v>Кравець В. А.</v>
      </c>
      <c r="MJ116" s="19" t="str">
        <f ca="1">IFERROR(__xludf.DUMMYFUNCTION("""COMPUTED_VALUE"""),"За")</f>
        <v>За</v>
      </c>
      <c r="MK116" s="19">
        <f ca="1">IFERROR(__xludf.DUMMYFUNCTION("""COMPUTED_VALUE"""),41)</f>
        <v>41</v>
      </c>
      <c r="ML116" s="19" t="str">
        <f ca="1">IFERROR(__xludf.DUMMYFUNCTION("""COMPUTED_VALUE"""),"Кравець В. А.")</f>
        <v>Кравець В. А.</v>
      </c>
      <c r="MM116" s="19" t="str">
        <f ca="1">IFERROR(__xludf.DUMMYFUNCTION("""COMPUTED_VALUE"""),"За")</f>
        <v>За</v>
      </c>
      <c r="MN116" s="19">
        <f ca="1">IFERROR(__xludf.DUMMYFUNCTION("""COMPUTED_VALUE"""),41)</f>
        <v>41</v>
      </c>
      <c r="MO116" s="19" t="str">
        <f ca="1">IFERROR(__xludf.DUMMYFUNCTION("""COMPUTED_VALUE"""),"Кравець В. А.")</f>
        <v>Кравець В. А.</v>
      </c>
      <c r="MP116" s="19" t="str">
        <f ca="1">IFERROR(__xludf.DUMMYFUNCTION("""COMPUTED_VALUE"""),"За")</f>
        <v>За</v>
      </c>
      <c r="MQ116" s="19">
        <f ca="1">IFERROR(__xludf.DUMMYFUNCTION("""COMPUTED_VALUE"""),41)</f>
        <v>41</v>
      </c>
      <c r="MR116" s="19" t="str">
        <f ca="1">IFERROR(__xludf.DUMMYFUNCTION("""COMPUTED_VALUE"""),"Кравець В. А.")</f>
        <v>Кравець В. А.</v>
      </c>
      <c r="MS116" s="19" t="str">
        <f ca="1">IFERROR(__xludf.DUMMYFUNCTION("""COMPUTED_VALUE"""),"За")</f>
        <v>За</v>
      </c>
      <c r="MT116" s="19">
        <f ca="1">IFERROR(__xludf.DUMMYFUNCTION("""COMPUTED_VALUE"""),41)</f>
        <v>41</v>
      </c>
      <c r="MU116" s="19" t="str">
        <f ca="1">IFERROR(__xludf.DUMMYFUNCTION("""COMPUTED_VALUE"""),"Кравець В. А.")</f>
        <v>Кравець В. А.</v>
      </c>
      <c r="MV116" s="19" t="str">
        <f ca="1">IFERROR(__xludf.DUMMYFUNCTION("""COMPUTED_VALUE"""),"За")</f>
        <v>За</v>
      </c>
      <c r="MW116" s="19">
        <f ca="1">IFERROR(__xludf.DUMMYFUNCTION("""COMPUTED_VALUE"""),41)</f>
        <v>41</v>
      </c>
      <c r="MX116" s="19" t="str">
        <f ca="1">IFERROR(__xludf.DUMMYFUNCTION("""COMPUTED_VALUE"""),"Кравець В. А.")</f>
        <v>Кравець В. А.</v>
      </c>
      <c r="MY116" s="19" t="str">
        <f ca="1">IFERROR(__xludf.DUMMYFUNCTION("""COMPUTED_VALUE"""),"За")</f>
        <v>За</v>
      </c>
      <c r="MZ116" s="19">
        <f ca="1">IFERROR(__xludf.DUMMYFUNCTION("""COMPUTED_VALUE"""),41)</f>
        <v>41</v>
      </c>
      <c r="NA116" s="19" t="str">
        <f ca="1">IFERROR(__xludf.DUMMYFUNCTION("""COMPUTED_VALUE"""),"Кравець В. А.")</f>
        <v>Кравець В. А.</v>
      </c>
      <c r="NB116" s="19" t="str">
        <f ca="1">IFERROR(__xludf.DUMMYFUNCTION("""COMPUTED_VALUE"""),"За")</f>
        <v>За</v>
      </c>
      <c r="NC116" s="19">
        <f ca="1">IFERROR(__xludf.DUMMYFUNCTION("""COMPUTED_VALUE"""),41)</f>
        <v>41</v>
      </c>
      <c r="ND116" s="19" t="str">
        <f ca="1">IFERROR(__xludf.DUMMYFUNCTION("""COMPUTED_VALUE"""),"Кравець В. А.")</f>
        <v>Кравець В. А.</v>
      </c>
      <c r="NE116" s="19" t="str">
        <f ca="1">IFERROR(__xludf.DUMMYFUNCTION("""COMPUTED_VALUE"""),"За")</f>
        <v>За</v>
      </c>
      <c r="NF116" s="19">
        <f ca="1">IFERROR(__xludf.DUMMYFUNCTION("""COMPUTED_VALUE"""),41)</f>
        <v>41</v>
      </c>
      <c r="NG116" s="19" t="str">
        <f ca="1">IFERROR(__xludf.DUMMYFUNCTION("""COMPUTED_VALUE"""),"Кравець В. А.")</f>
        <v>Кравець В. А.</v>
      </c>
      <c r="NH116" s="19" t="str">
        <f ca="1">IFERROR(__xludf.DUMMYFUNCTION("""COMPUTED_VALUE"""),"За")</f>
        <v>За</v>
      </c>
      <c r="NI116" s="19">
        <f ca="1">IFERROR(__xludf.DUMMYFUNCTION("""COMPUTED_VALUE"""),41)</f>
        <v>41</v>
      </c>
      <c r="NJ116" s="19" t="str">
        <f ca="1">IFERROR(__xludf.DUMMYFUNCTION("""COMPUTED_VALUE"""),"Кравець В. А.")</f>
        <v>Кравець В. А.</v>
      </c>
      <c r="NK116" s="19" t="str">
        <f ca="1">IFERROR(__xludf.DUMMYFUNCTION("""COMPUTED_VALUE"""),"За")</f>
        <v>За</v>
      </c>
      <c r="NL116" s="19">
        <f ca="1">IFERROR(__xludf.DUMMYFUNCTION("""COMPUTED_VALUE"""),41)</f>
        <v>41</v>
      </c>
      <c r="NM116" s="19" t="str">
        <f ca="1">IFERROR(__xludf.DUMMYFUNCTION("""COMPUTED_VALUE"""),"Кравець В. А.")</f>
        <v>Кравець В. А.</v>
      </c>
      <c r="NN116" s="19" t="str">
        <f ca="1">IFERROR(__xludf.DUMMYFUNCTION("""COMPUTED_VALUE"""),"За")</f>
        <v>За</v>
      </c>
      <c r="NO116" s="19">
        <f ca="1">IFERROR(__xludf.DUMMYFUNCTION("""COMPUTED_VALUE"""),41)</f>
        <v>41</v>
      </c>
      <c r="NP116" s="19" t="str">
        <f ca="1">IFERROR(__xludf.DUMMYFUNCTION("""COMPUTED_VALUE"""),"Кравець В. А.")</f>
        <v>Кравець В. А.</v>
      </c>
      <c r="NQ116" s="19" t="str">
        <f ca="1">IFERROR(__xludf.DUMMYFUNCTION("""COMPUTED_VALUE"""),"Утримався")</f>
        <v>Утримався</v>
      </c>
      <c r="NR116" s="19">
        <f ca="1">IFERROR(__xludf.DUMMYFUNCTION("""COMPUTED_VALUE"""),41)</f>
        <v>41</v>
      </c>
      <c r="NS116" s="19" t="str">
        <f ca="1">IFERROR(__xludf.DUMMYFUNCTION("""COMPUTED_VALUE"""),"Кравець В. А.")</f>
        <v>Кравець В. А.</v>
      </c>
      <c r="NT116" s="19" t="str">
        <f ca="1">IFERROR(__xludf.DUMMYFUNCTION("""COMPUTED_VALUE"""),"Утримався")</f>
        <v>Утримався</v>
      </c>
      <c r="NU116" s="19">
        <f ca="1">IFERROR(__xludf.DUMMYFUNCTION("""COMPUTED_VALUE"""),41)</f>
        <v>41</v>
      </c>
      <c r="NV116" s="19" t="str">
        <f ca="1">IFERROR(__xludf.DUMMYFUNCTION("""COMPUTED_VALUE"""),"Кравець В. А.")</f>
        <v>Кравець В. А.</v>
      </c>
      <c r="NW116" s="19" t="str">
        <f ca="1">IFERROR(__xludf.DUMMYFUNCTION("""COMPUTED_VALUE"""),"Утримався")</f>
        <v>Утримався</v>
      </c>
      <c r="NX116" s="19">
        <f ca="1">IFERROR(__xludf.DUMMYFUNCTION("""COMPUTED_VALUE"""),41)</f>
        <v>41</v>
      </c>
      <c r="NY116" s="19" t="str">
        <f ca="1">IFERROR(__xludf.DUMMYFUNCTION("""COMPUTED_VALUE"""),"Кравець В. А.")</f>
        <v>Кравець В. А.</v>
      </c>
      <c r="NZ116" s="19" t="str">
        <f ca="1">IFERROR(__xludf.DUMMYFUNCTION("""COMPUTED_VALUE"""),"За")</f>
        <v>За</v>
      </c>
      <c r="OA116" s="19">
        <f ca="1">IFERROR(__xludf.DUMMYFUNCTION("""COMPUTED_VALUE"""),41)</f>
        <v>41</v>
      </c>
      <c r="OB116" s="19" t="str">
        <f ca="1">IFERROR(__xludf.DUMMYFUNCTION("""COMPUTED_VALUE"""),"Кравець В. А.")</f>
        <v>Кравець В. А.</v>
      </c>
      <c r="OC116" s="19" t="str">
        <f ca="1">IFERROR(__xludf.DUMMYFUNCTION("""COMPUTED_VALUE"""),"За")</f>
        <v>За</v>
      </c>
      <c r="OD116" s="19">
        <f ca="1">IFERROR(__xludf.DUMMYFUNCTION("""COMPUTED_VALUE"""),41)</f>
        <v>41</v>
      </c>
      <c r="OE116" s="19" t="str">
        <f ca="1">IFERROR(__xludf.DUMMYFUNCTION("""COMPUTED_VALUE"""),"Кравець В. А.")</f>
        <v>Кравець В. А.</v>
      </c>
      <c r="OF116" s="19" t="str">
        <f ca="1">IFERROR(__xludf.DUMMYFUNCTION("""COMPUTED_VALUE"""),"За")</f>
        <v>За</v>
      </c>
      <c r="OG116" s="19">
        <f ca="1">IFERROR(__xludf.DUMMYFUNCTION("""COMPUTED_VALUE"""),41)</f>
        <v>41</v>
      </c>
      <c r="OH116" s="19" t="str">
        <f ca="1">IFERROR(__xludf.DUMMYFUNCTION("""COMPUTED_VALUE"""),"Кравець В. А.")</f>
        <v>Кравець В. А.</v>
      </c>
      <c r="OI116" s="19" t="str">
        <f ca="1">IFERROR(__xludf.DUMMYFUNCTION("""COMPUTED_VALUE"""),"За")</f>
        <v>За</v>
      </c>
      <c r="OJ116" s="19">
        <f ca="1">IFERROR(__xludf.DUMMYFUNCTION("""COMPUTED_VALUE"""),41)</f>
        <v>41</v>
      </c>
      <c r="OK116" s="19" t="str">
        <f ca="1">IFERROR(__xludf.DUMMYFUNCTION("""COMPUTED_VALUE"""),"Кравець В. А.")</f>
        <v>Кравець В. А.</v>
      </c>
      <c r="OL116" s="19" t="str">
        <f ca="1">IFERROR(__xludf.DUMMYFUNCTION("""COMPUTED_VALUE"""),"За")</f>
        <v>За</v>
      </c>
      <c r="OM116" s="19">
        <f ca="1">IFERROR(__xludf.DUMMYFUNCTION("""COMPUTED_VALUE"""),41)</f>
        <v>41</v>
      </c>
      <c r="ON116" s="19" t="str">
        <f ca="1">IFERROR(__xludf.DUMMYFUNCTION("""COMPUTED_VALUE"""),"Кравець В. А.")</f>
        <v>Кравець В. А.</v>
      </c>
      <c r="OO116" s="19" t="str">
        <f ca="1">IFERROR(__xludf.DUMMYFUNCTION("""COMPUTED_VALUE"""),"За")</f>
        <v>За</v>
      </c>
      <c r="OP116" s="19">
        <f ca="1">IFERROR(__xludf.DUMMYFUNCTION("""COMPUTED_VALUE"""),41)</f>
        <v>41</v>
      </c>
      <c r="OQ116" s="19" t="str">
        <f ca="1">IFERROR(__xludf.DUMMYFUNCTION("""COMPUTED_VALUE"""),"Кравець В. А.")</f>
        <v>Кравець В. А.</v>
      </c>
      <c r="OR116" s="19" t="str">
        <f ca="1">IFERROR(__xludf.DUMMYFUNCTION("""COMPUTED_VALUE"""),"За")</f>
        <v>За</v>
      </c>
      <c r="OS116" s="19">
        <f ca="1">IFERROR(__xludf.DUMMYFUNCTION("""COMPUTED_VALUE"""),41)</f>
        <v>41</v>
      </c>
      <c r="OT116" s="19" t="str">
        <f ca="1">IFERROR(__xludf.DUMMYFUNCTION("""COMPUTED_VALUE"""),"Кравець В. А.")</f>
        <v>Кравець В. А.</v>
      </c>
      <c r="OU116" s="19" t="str">
        <f ca="1">IFERROR(__xludf.DUMMYFUNCTION("""COMPUTED_VALUE"""),"За")</f>
        <v>За</v>
      </c>
      <c r="OV116" s="19">
        <f ca="1">IFERROR(__xludf.DUMMYFUNCTION("""COMPUTED_VALUE"""),41)</f>
        <v>41</v>
      </c>
      <c r="OW116" s="19" t="str">
        <f ca="1">IFERROR(__xludf.DUMMYFUNCTION("""COMPUTED_VALUE"""),"Кравець В. А.")</f>
        <v>Кравець В. А.</v>
      </c>
      <c r="OX116" s="19" t="str">
        <f ca="1">IFERROR(__xludf.DUMMYFUNCTION("""COMPUTED_VALUE"""),"За")</f>
        <v>За</v>
      </c>
      <c r="OY116" s="19">
        <f ca="1">IFERROR(__xludf.DUMMYFUNCTION("""COMPUTED_VALUE"""),41)</f>
        <v>41</v>
      </c>
      <c r="OZ116" s="19" t="str">
        <f ca="1">IFERROR(__xludf.DUMMYFUNCTION("""COMPUTED_VALUE"""),"Кравець В. А.")</f>
        <v>Кравець В. А.</v>
      </c>
      <c r="PA116" s="19" t="str">
        <f ca="1">IFERROR(__xludf.DUMMYFUNCTION("""COMPUTED_VALUE"""),"За")</f>
        <v>За</v>
      </c>
      <c r="PB116" s="19">
        <f ca="1">IFERROR(__xludf.DUMMYFUNCTION("""COMPUTED_VALUE"""),41)</f>
        <v>41</v>
      </c>
      <c r="PC116" s="19" t="str">
        <f ca="1">IFERROR(__xludf.DUMMYFUNCTION("""COMPUTED_VALUE"""),"Кравець В. А.")</f>
        <v>Кравець В. А.</v>
      </c>
      <c r="PD116" s="19" t="str">
        <f ca="1">IFERROR(__xludf.DUMMYFUNCTION("""COMPUTED_VALUE"""),"За")</f>
        <v>За</v>
      </c>
      <c r="PE116" s="19">
        <f ca="1">IFERROR(__xludf.DUMMYFUNCTION("""COMPUTED_VALUE"""),41)</f>
        <v>41</v>
      </c>
      <c r="PF116" s="19" t="str">
        <f ca="1">IFERROR(__xludf.DUMMYFUNCTION("""COMPUTED_VALUE"""),"Кравець В. А.")</f>
        <v>Кравець В. А.</v>
      </c>
      <c r="PG116" s="19" t="str">
        <f ca="1">IFERROR(__xludf.DUMMYFUNCTION("""COMPUTED_VALUE"""),"За")</f>
        <v>За</v>
      </c>
      <c r="PH116" s="19">
        <f ca="1">IFERROR(__xludf.DUMMYFUNCTION("""COMPUTED_VALUE"""),41)</f>
        <v>41</v>
      </c>
      <c r="PI116" s="19" t="str">
        <f ca="1">IFERROR(__xludf.DUMMYFUNCTION("""COMPUTED_VALUE"""),"Кравець В. А.")</f>
        <v>Кравець В. А.</v>
      </c>
      <c r="PJ116" s="19" t="str">
        <f ca="1">IFERROR(__xludf.DUMMYFUNCTION("""COMPUTED_VALUE"""),"За")</f>
        <v>За</v>
      </c>
      <c r="PK116" s="19">
        <f ca="1">IFERROR(__xludf.DUMMYFUNCTION("""COMPUTED_VALUE"""),41)</f>
        <v>41</v>
      </c>
      <c r="PL116" s="19" t="str">
        <f ca="1">IFERROR(__xludf.DUMMYFUNCTION("""COMPUTED_VALUE"""),"Кравець В. А.")</f>
        <v>Кравець В. А.</v>
      </c>
      <c r="PM116" s="19" t="str">
        <f ca="1">IFERROR(__xludf.DUMMYFUNCTION("""COMPUTED_VALUE"""),"Проти")</f>
        <v>Проти</v>
      </c>
      <c r="PN116" s="19">
        <f ca="1">IFERROR(__xludf.DUMMYFUNCTION("""COMPUTED_VALUE"""),41)</f>
        <v>41</v>
      </c>
      <c r="PO116" s="19" t="str">
        <f ca="1">IFERROR(__xludf.DUMMYFUNCTION("""COMPUTED_VALUE"""),"Кравець В. А.")</f>
        <v>Кравець В. А.</v>
      </c>
      <c r="PP116" s="19" t="str">
        <f ca="1">IFERROR(__xludf.DUMMYFUNCTION("""COMPUTED_VALUE"""),"За")</f>
        <v>За</v>
      </c>
      <c r="PQ116" s="19">
        <f ca="1">IFERROR(__xludf.DUMMYFUNCTION("""COMPUTED_VALUE"""),41)</f>
        <v>41</v>
      </c>
      <c r="PR116" s="19" t="str">
        <f ca="1">IFERROR(__xludf.DUMMYFUNCTION("""COMPUTED_VALUE"""),"Кравець В. А.")</f>
        <v>Кравець В. А.</v>
      </c>
      <c r="PS116" s="19" t="str">
        <f ca="1">IFERROR(__xludf.DUMMYFUNCTION("""COMPUTED_VALUE"""),"Утримався")</f>
        <v>Утримався</v>
      </c>
      <c r="PT116" s="19">
        <f ca="1">IFERROR(__xludf.DUMMYFUNCTION("""COMPUTED_VALUE"""),41)</f>
        <v>41</v>
      </c>
      <c r="PU116" s="19" t="str">
        <f ca="1">IFERROR(__xludf.DUMMYFUNCTION("""COMPUTED_VALUE"""),"Кравець В. А.")</f>
        <v>Кравець В. А.</v>
      </c>
      <c r="PV116" s="19" t="str">
        <f ca="1">IFERROR(__xludf.DUMMYFUNCTION("""COMPUTED_VALUE"""),"Утримався")</f>
        <v>Утримався</v>
      </c>
      <c r="PW116" s="19">
        <f ca="1">IFERROR(__xludf.DUMMYFUNCTION("""COMPUTED_VALUE"""),41)</f>
        <v>41</v>
      </c>
      <c r="PX116" s="19" t="str">
        <f ca="1">IFERROR(__xludf.DUMMYFUNCTION("""COMPUTED_VALUE"""),"Кравець В. А.")</f>
        <v>Кравець В. А.</v>
      </c>
      <c r="PY116" s="19" t="str">
        <f ca="1">IFERROR(__xludf.DUMMYFUNCTION("""COMPUTED_VALUE"""),"За")</f>
        <v>За</v>
      </c>
      <c r="PZ116" s="19">
        <f ca="1">IFERROR(__xludf.DUMMYFUNCTION("""COMPUTED_VALUE"""),41)</f>
        <v>41</v>
      </c>
      <c r="QA116" s="19" t="str">
        <f ca="1">IFERROR(__xludf.DUMMYFUNCTION("""COMPUTED_VALUE"""),"Кравець В. А.")</f>
        <v>Кравець В. А.</v>
      </c>
      <c r="QB116" s="19" t="str">
        <f ca="1">IFERROR(__xludf.DUMMYFUNCTION("""COMPUTED_VALUE"""),"За")</f>
        <v>За</v>
      </c>
      <c r="QC116" s="19">
        <f ca="1">IFERROR(__xludf.DUMMYFUNCTION("""COMPUTED_VALUE"""),41)</f>
        <v>41</v>
      </c>
      <c r="QD116" s="19" t="str">
        <f ca="1">IFERROR(__xludf.DUMMYFUNCTION("""COMPUTED_VALUE"""),"Кравець В. А.")</f>
        <v>Кравець В. А.</v>
      </c>
      <c r="QE116" s="19" t="str">
        <f ca="1">IFERROR(__xludf.DUMMYFUNCTION("""COMPUTED_VALUE"""),"Утримався")</f>
        <v>Утримався</v>
      </c>
      <c r="QF116" s="19">
        <f ca="1">IFERROR(__xludf.DUMMYFUNCTION("""COMPUTED_VALUE"""),41)</f>
        <v>41</v>
      </c>
      <c r="QG116" s="19" t="str">
        <f ca="1">IFERROR(__xludf.DUMMYFUNCTION("""COMPUTED_VALUE"""),"Кравець В. А.")</f>
        <v>Кравець В. А.</v>
      </c>
      <c r="QH116" s="19" t="str">
        <f ca="1">IFERROR(__xludf.DUMMYFUNCTION("""COMPUTED_VALUE"""),"...")</f>
        <v>...</v>
      </c>
      <c r="QI116" s="19">
        <f ca="1">IFERROR(__xludf.DUMMYFUNCTION("""COMPUTED_VALUE"""),41)</f>
        <v>41</v>
      </c>
      <c r="QJ116" s="19" t="str">
        <f ca="1">IFERROR(__xludf.DUMMYFUNCTION("""COMPUTED_VALUE"""),"Кравець В. А.")</f>
        <v>Кравець В. А.</v>
      </c>
      <c r="QK116" s="19" t="str">
        <f ca="1">IFERROR(__xludf.DUMMYFUNCTION("""COMPUTED_VALUE"""),"За")</f>
        <v>За</v>
      </c>
    </row>
    <row r="117" spans="1:453" ht="12.75">
      <c r="A117" s="17">
        <f ca="1">IFERROR(__xludf.DUMMYFUNCTION("""COMPUTED_VALUE"""),40)</f>
        <v>40</v>
      </c>
      <c r="B117" s="17" t="str">
        <f ca="1">IFERROR(__xludf.DUMMYFUNCTION("""COMPUTED_VALUE"""),"Мамоян С. Ч.")</f>
        <v>Мамоян С. Ч.</v>
      </c>
      <c r="C117" s="19" t="str">
        <f ca="1">IFERROR(__xludf.DUMMYFUNCTION("""COMPUTED_VALUE"""),"За")</f>
        <v>За</v>
      </c>
      <c r="D117" s="19">
        <f ca="1">IFERROR(__xludf.DUMMYFUNCTION("""COMPUTED_VALUE"""),40)</f>
        <v>40</v>
      </c>
      <c r="E117" s="19" t="str">
        <f ca="1">IFERROR(__xludf.DUMMYFUNCTION("""COMPUTED_VALUE"""),"Мамоян С. Ч.")</f>
        <v>Мамоян С. Ч.</v>
      </c>
      <c r="F117" s="19" t="str">
        <f ca="1">IFERROR(__xludf.DUMMYFUNCTION("""COMPUTED_VALUE"""),"За")</f>
        <v>За</v>
      </c>
      <c r="G117" s="19">
        <f ca="1">IFERROR(__xludf.DUMMYFUNCTION("""COMPUTED_VALUE"""),40)</f>
        <v>40</v>
      </c>
      <c r="H117" s="19" t="str">
        <f ca="1">IFERROR(__xludf.DUMMYFUNCTION("""COMPUTED_VALUE"""),"Мамоян С. Ч.")</f>
        <v>Мамоян С. Ч.</v>
      </c>
      <c r="I117" s="19" t="str">
        <f ca="1">IFERROR(__xludf.DUMMYFUNCTION("""COMPUTED_VALUE"""),"За")</f>
        <v>За</v>
      </c>
      <c r="J117" s="19">
        <f ca="1">IFERROR(__xludf.DUMMYFUNCTION("""COMPUTED_VALUE"""),40)</f>
        <v>40</v>
      </c>
      <c r="K117" s="19" t="str">
        <f ca="1">IFERROR(__xludf.DUMMYFUNCTION("""COMPUTED_VALUE"""),"Мамоян С. Ч.")</f>
        <v>Мамоян С. Ч.</v>
      </c>
      <c r="L117" s="19" t="str">
        <f ca="1">IFERROR(__xludf.DUMMYFUNCTION("""COMPUTED_VALUE"""),"За")</f>
        <v>За</v>
      </c>
      <c r="M117" s="19">
        <f ca="1">IFERROR(__xludf.DUMMYFUNCTION("""COMPUTED_VALUE"""),40)</f>
        <v>40</v>
      </c>
      <c r="N117" s="19" t="str">
        <f ca="1">IFERROR(__xludf.DUMMYFUNCTION("""COMPUTED_VALUE"""),"Мамоян С. Ч.")</f>
        <v>Мамоян С. Ч.</v>
      </c>
      <c r="O117" s="19" t="str">
        <f ca="1">IFERROR(__xludf.DUMMYFUNCTION("""COMPUTED_VALUE"""),"За")</f>
        <v>За</v>
      </c>
      <c r="P117" s="19">
        <f ca="1">IFERROR(__xludf.DUMMYFUNCTION("""COMPUTED_VALUE"""),40)</f>
        <v>40</v>
      </c>
      <c r="Q117" s="19" t="str">
        <f ca="1">IFERROR(__xludf.DUMMYFUNCTION("""COMPUTED_VALUE"""),"Мамоян С. Ч.")</f>
        <v>Мамоян С. Ч.</v>
      </c>
      <c r="R117" s="19" t="str">
        <f ca="1">IFERROR(__xludf.DUMMYFUNCTION("""COMPUTED_VALUE"""),"За")</f>
        <v>За</v>
      </c>
      <c r="S117" s="19">
        <f ca="1">IFERROR(__xludf.DUMMYFUNCTION("""COMPUTED_VALUE"""),40)</f>
        <v>40</v>
      </c>
      <c r="T117" s="19" t="str">
        <f ca="1">IFERROR(__xludf.DUMMYFUNCTION("""COMPUTED_VALUE"""),"Мамоян С. Ч.")</f>
        <v>Мамоян С. Ч.</v>
      </c>
      <c r="U117" s="19" t="str">
        <f ca="1">IFERROR(__xludf.DUMMYFUNCTION("""COMPUTED_VALUE"""),"Не голосував")</f>
        <v>Не голосував</v>
      </c>
      <c r="V117" s="19">
        <f ca="1">IFERROR(__xludf.DUMMYFUNCTION("""COMPUTED_VALUE"""),40)</f>
        <v>40</v>
      </c>
      <c r="W117" s="19" t="str">
        <f ca="1">IFERROR(__xludf.DUMMYFUNCTION("""COMPUTED_VALUE"""),"Мамоян С. Ч.")</f>
        <v>Мамоян С. Ч.</v>
      </c>
      <c r="X117" s="19" t="str">
        <f ca="1">IFERROR(__xludf.DUMMYFUNCTION("""COMPUTED_VALUE"""),"За")</f>
        <v>За</v>
      </c>
      <c r="Y117" s="19">
        <f ca="1">IFERROR(__xludf.DUMMYFUNCTION("""COMPUTED_VALUE"""),40)</f>
        <v>40</v>
      </c>
      <c r="Z117" s="19" t="str">
        <f ca="1">IFERROR(__xludf.DUMMYFUNCTION("""COMPUTED_VALUE"""),"Мамоян С. Ч.")</f>
        <v>Мамоян С. Ч.</v>
      </c>
      <c r="AA117" s="19" t="str">
        <f ca="1">IFERROR(__xludf.DUMMYFUNCTION("""COMPUTED_VALUE"""),"За")</f>
        <v>За</v>
      </c>
      <c r="AB117" s="19">
        <f ca="1">IFERROR(__xludf.DUMMYFUNCTION("""COMPUTED_VALUE"""),40)</f>
        <v>40</v>
      </c>
      <c r="AC117" s="19" t="str">
        <f ca="1">IFERROR(__xludf.DUMMYFUNCTION("""COMPUTED_VALUE"""),"Мамоян С. Ч.")</f>
        <v>Мамоян С. Ч.</v>
      </c>
      <c r="AD117" s="19" t="str">
        <f ca="1">IFERROR(__xludf.DUMMYFUNCTION("""COMPUTED_VALUE"""),"За")</f>
        <v>За</v>
      </c>
      <c r="AE117" s="19">
        <f ca="1">IFERROR(__xludf.DUMMYFUNCTION("""COMPUTED_VALUE"""),40)</f>
        <v>40</v>
      </c>
      <c r="AF117" s="19" t="str">
        <f ca="1">IFERROR(__xludf.DUMMYFUNCTION("""COMPUTED_VALUE"""),"Мамоян С. Ч.")</f>
        <v>Мамоян С. Ч.</v>
      </c>
      <c r="AG117" s="19" t="str">
        <f ca="1">IFERROR(__xludf.DUMMYFUNCTION("""COMPUTED_VALUE"""),"Не голосував")</f>
        <v>Не голосував</v>
      </c>
      <c r="AH117" s="19">
        <f ca="1">IFERROR(__xludf.DUMMYFUNCTION("""COMPUTED_VALUE"""),40)</f>
        <v>40</v>
      </c>
      <c r="AI117" s="19" t="str">
        <f ca="1">IFERROR(__xludf.DUMMYFUNCTION("""COMPUTED_VALUE"""),"Мамоян С. Ч.")</f>
        <v>Мамоян С. Ч.</v>
      </c>
      <c r="AJ117" s="19" t="str">
        <f ca="1">IFERROR(__xludf.DUMMYFUNCTION("""COMPUTED_VALUE"""),"За")</f>
        <v>За</v>
      </c>
      <c r="AK117" s="19">
        <f ca="1">IFERROR(__xludf.DUMMYFUNCTION("""COMPUTED_VALUE"""),40)</f>
        <v>40</v>
      </c>
      <c r="AL117" s="19" t="str">
        <f ca="1">IFERROR(__xludf.DUMMYFUNCTION("""COMPUTED_VALUE"""),"Мамоян С. Ч.")</f>
        <v>Мамоян С. Ч.</v>
      </c>
      <c r="AM117" s="19" t="str">
        <f ca="1">IFERROR(__xludf.DUMMYFUNCTION("""COMPUTED_VALUE"""),"За")</f>
        <v>За</v>
      </c>
      <c r="AN117" s="19">
        <f ca="1">IFERROR(__xludf.DUMMYFUNCTION("""COMPUTED_VALUE"""),40)</f>
        <v>40</v>
      </c>
      <c r="AO117" s="19" t="str">
        <f ca="1">IFERROR(__xludf.DUMMYFUNCTION("""COMPUTED_VALUE"""),"Мамоян С. Ч.")</f>
        <v>Мамоян С. Ч.</v>
      </c>
      <c r="AP117" s="19" t="str">
        <f ca="1">IFERROR(__xludf.DUMMYFUNCTION("""COMPUTED_VALUE"""),"Не голосував")</f>
        <v>Не голосував</v>
      </c>
      <c r="AQ117" s="19">
        <f ca="1">IFERROR(__xludf.DUMMYFUNCTION("""COMPUTED_VALUE"""),40)</f>
        <v>40</v>
      </c>
      <c r="AR117" s="19" t="str">
        <f ca="1">IFERROR(__xludf.DUMMYFUNCTION("""COMPUTED_VALUE"""),"Мамоян С. Ч.")</f>
        <v>Мамоян С. Ч.</v>
      </c>
      <c r="AS117" s="19" t="str">
        <f ca="1">IFERROR(__xludf.DUMMYFUNCTION("""COMPUTED_VALUE"""),"Не голосував")</f>
        <v>Не голосував</v>
      </c>
      <c r="AT117" s="19">
        <f ca="1">IFERROR(__xludf.DUMMYFUNCTION("""COMPUTED_VALUE"""),40)</f>
        <v>40</v>
      </c>
      <c r="AU117" s="19" t="str">
        <f ca="1">IFERROR(__xludf.DUMMYFUNCTION("""COMPUTED_VALUE"""),"Мамоян С. Ч.")</f>
        <v>Мамоян С. Ч.</v>
      </c>
      <c r="AV117" s="19" t="str">
        <f ca="1">IFERROR(__xludf.DUMMYFUNCTION("""COMPUTED_VALUE"""),"Не голосував")</f>
        <v>Не голосував</v>
      </c>
      <c r="AW117" s="19">
        <f ca="1">IFERROR(__xludf.DUMMYFUNCTION("""COMPUTED_VALUE"""),40)</f>
        <v>40</v>
      </c>
      <c r="AX117" s="19" t="str">
        <f ca="1">IFERROR(__xludf.DUMMYFUNCTION("""COMPUTED_VALUE"""),"Мамоян С. Ч.")</f>
        <v>Мамоян С. Ч.</v>
      </c>
      <c r="AY117" s="19" t="str">
        <f ca="1">IFERROR(__xludf.DUMMYFUNCTION("""COMPUTED_VALUE"""),"За")</f>
        <v>За</v>
      </c>
      <c r="AZ117" s="19">
        <f ca="1">IFERROR(__xludf.DUMMYFUNCTION("""COMPUTED_VALUE"""),40)</f>
        <v>40</v>
      </c>
      <c r="BA117" s="19" t="str">
        <f ca="1">IFERROR(__xludf.DUMMYFUNCTION("""COMPUTED_VALUE"""),"Мамоян С. Ч.")</f>
        <v>Мамоян С. Ч.</v>
      </c>
      <c r="BB117" s="19" t="str">
        <f ca="1">IFERROR(__xludf.DUMMYFUNCTION("""COMPUTED_VALUE"""),"За")</f>
        <v>За</v>
      </c>
      <c r="BC117" s="19">
        <f ca="1">IFERROR(__xludf.DUMMYFUNCTION("""COMPUTED_VALUE"""),40)</f>
        <v>40</v>
      </c>
      <c r="BD117" s="19" t="str">
        <f ca="1">IFERROR(__xludf.DUMMYFUNCTION("""COMPUTED_VALUE"""),"Мамоян С. Ч.")</f>
        <v>Мамоян С. Ч.</v>
      </c>
      <c r="BE117" s="19" t="str">
        <f ca="1">IFERROR(__xludf.DUMMYFUNCTION("""COMPUTED_VALUE"""),"За")</f>
        <v>За</v>
      </c>
      <c r="BF117" s="19">
        <f ca="1">IFERROR(__xludf.DUMMYFUNCTION("""COMPUTED_VALUE"""),40)</f>
        <v>40</v>
      </c>
      <c r="BG117" s="19" t="str">
        <f ca="1">IFERROR(__xludf.DUMMYFUNCTION("""COMPUTED_VALUE"""),"Мамоян С. Ч.")</f>
        <v>Мамоян С. Ч.</v>
      </c>
      <c r="BH117" s="19" t="str">
        <f ca="1">IFERROR(__xludf.DUMMYFUNCTION("""COMPUTED_VALUE"""),"За")</f>
        <v>За</v>
      </c>
      <c r="BI117" s="19">
        <f ca="1">IFERROR(__xludf.DUMMYFUNCTION("""COMPUTED_VALUE"""),40)</f>
        <v>40</v>
      </c>
      <c r="BJ117" s="19" t="str">
        <f ca="1">IFERROR(__xludf.DUMMYFUNCTION("""COMPUTED_VALUE"""),"Мамоян С. Ч.")</f>
        <v>Мамоян С. Ч.</v>
      </c>
      <c r="BK117" s="19" t="str">
        <f ca="1">IFERROR(__xludf.DUMMYFUNCTION("""COMPUTED_VALUE"""),"За")</f>
        <v>За</v>
      </c>
      <c r="BL117" s="19">
        <f ca="1">IFERROR(__xludf.DUMMYFUNCTION("""COMPUTED_VALUE"""),40)</f>
        <v>40</v>
      </c>
      <c r="BM117" s="19" t="str">
        <f ca="1">IFERROR(__xludf.DUMMYFUNCTION("""COMPUTED_VALUE"""),"Мамоян С. Ч.")</f>
        <v>Мамоян С. Ч.</v>
      </c>
      <c r="BN117" s="19" t="str">
        <f ca="1">IFERROR(__xludf.DUMMYFUNCTION("""COMPUTED_VALUE"""),"За")</f>
        <v>За</v>
      </c>
      <c r="BO117" s="19">
        <f ca="1">IFERROR(__xludf.DUMMYFUNCTION("""COMPUTED_VALUE"""),40)</f>
        <v>40</v>
      </c>
      <c r="BP117" s="19" t="str">
        <f ca="1">IFERROR(__xludf.DUMMYFUNCTION("""COMPUTED_VALUE"""),"Мамоян С. Ч.")</f>
        <v>Мамоян С. Ч.</v>
      </c>
      <c r="BQ117" s="19" t="str">
        <f ca="1">IFERROR(__xludf.DUMMYFUNCTION("""COMPUTED_VALUE"""),"За")</f>
        <v>За</v>
      </c>
      <c r="BR117" s="19">
        <f ca="1">IFERROR(__xludf.DUMMYFUNCTION("""COMPUTED_VALUE"""),40)</f>
        <v>40</v>
      </c>
      <c r="BS117" s="19" t="str">
        <f ca="1">IFERROR(__xludf.DUMMYFUNCTION("""COMPUTED_VALUE"""),"Мамоян С. Ч.")</f>
        <v>Мамоян С. Ч.</v>
      </c>
      <c r="BT117" s="19" t="str">
        <f ca="1">IFERROR(__xludf.DUMMYFUNCTION("""COMPUTED_VALUE"""),"За")</f>
        <v>За</v>
      </c>
      <c r="BU117" s="19">
        <f ca="1">IFERROR(__xludf.DUMMYFUNCTION("""COMPUTED_VALUE"""),40)</f>
        <v>40</v>
      </c>
      <c r="BV117" s="19" t="str">
        <f ca="1">IFERROR(__xludf.DUMMYFUNCTION("""COMPUTED_VALUE"""),"Мамоян С. Ч.")</f>
        <v>Мамоян С. Ч.</v>
      </c>
      <c r="BW117" s="19" t="str">
        <f ca="1">IFERROR(__xludf.DUMMYFUNCTION("""COMPUTED_VALUE"""),"За")</f>
        <v>За</v>
      </c>
      <c r="BX117" s="19">
        <f ca="1">IFERROR(__xludf.DUMMYFUNCTION("""COMPUTED_VALUE"""),40)</f>
        <v>40</v>
      </c>
      <c r="BY117" s="19" t="str">
        <f ca="1">IFERROR(__xludf.DUMMYFUNCTION("""COMPUTED_VALUE"""),"Мамоян С. Ч.")</f>
        <v>Мамоян С. Ч.</v>
      </c>
      <c r="BZ117" s="19" t="str">
        <f ca="1">IFERROR(__xludf.DUMMYFUNCTION("""COMPUTED_VALUE"""),"За")</f>
        <v>За</v>
      </c>
      <c r="CA117" s="19">
        <f ca="1">IFERROR(__xludf.DUMMYFUNCTION("""COMPUTED_VALUE"""),40)</f>
        <v>40</v>
      </c>
      <c r="CB117" s="19" t="str">
        <f ca="1">IFERROR(__xludf.DUMMYFUNCTION("""COMPUTED_VALUE"""),"Мамоян С. Ч.")</f>
        <v>Мамоян С. Ч.</v>
      </c>
      <c r="CC117" s="19" t="str">
        <f ca="1">IFERROR(__xludf.DUMMYFUNCTION("""COMPUTED_VALUE"""),"За")</f>
        <v>За</v>
      </c>
      <c r="CD117" s="19">
        <f ca="1">IFERROR(__xludf.DUMMYFUNCTION("""COMPUTED_VALUE"""),40)</f>
        <v>40</v>
      </c>
      <c r="CE117" s="19" t="str">
        <f ca="1">IFERROR(__xludf.DUMMYFUNCTION("""COMPUTED_VALUE"""),"Мамоян С. Ч.")</f>
        <v>Мамоян С. Ч.</v>
      </c>
      <c r="CF117" s="19" t="str">
        <f ca="1">IFERROR(__xludf.DUMMYFUNCTION("""COMPUTED_VALUE"""),"За")</f>
        <v>За</v>
      </c>
      <c r="CG117" s="19">
        <f ca="1">IFERROR(__xludf.DUMMYFUNCTION("""COMPUTED_VALUE"""),40)</f>
        <v>40</v>
      </c>
      <c r="CH117" s="19" t="str">
        <f ca="1">IFERROR(__xludf.DUMMYFUNCTION("""COMPUTED_VALUE"""),"Мамоян С. Ч.")</f>
        <v>Мамоян С. Ч.</v>
      </c>
      <c r="CI117" s="19" t="str">
        <f ca="1">IFERROR(__xludf.DUMMYFUNCTION("""COMPUTED_VALUE"""),"За")</f>
        <v>За</v>
      </c>
      <c r="CJ117" s="19">
        <f ca="1">IFERROR(__xludf.DUMMYFUNCTION("""COMPUTED_VALUE"""),40)</f>
        <v>40</v>
      </c>
      <c r="CK117" s="19" t="str">
        <f ca="1">IFERROR(__xludf.DUMMYFUNCTION("""COMPUTED_VALUE"""),"Мамоян С. Ч.")</f>
        <v>Мамоян С. Ч.</v>
      </c>
      <c r="CL117" s="19" t="str">
        <f ca="1">IFERROR(__xludf.DUMMYFUNCTION("""COMPUTED_VALUE"""),"За")</f>
        <v>За</v>
      </c>
      <c r="CM117" s="19">
        <f ca="1">IFERROR(__xludf.DUMMYFUNCTION("""COMPUTED_VALUE"""),40)</f>
        <v>40</v>
      </c>
      <c r="CN117" s="19" t="str">
        <f ca="1">IFERROR(__xludf.DUMMYFUNCTION("""COMPUTED_VALUE"""),"Мамоян С. Ч.")</f>
        <v>Мамоян С. Ч.</v>
      </c>
      <c r="CO117" s="19" t="str">
        <f ca="1">IFERROR(__xludf.DUMMYFUNCTION("""COMPUTED_VALUE"""),"За")</f>
        <v>За</v>
      </c>
      <c r="CP117" s="19">
        <f ca="1">IFERROR(__xludf.DUMMYFUNCTION("""COMPUTED_VALUE"""),40)</f>
        <v>40</v>
      </c>
      <c r="CQ117" s="19" t="str">
        <f ca="1">IFERROR(__xludf.DUMMYFUNCTION("""COMPUTED_VALUE"""),"Мамоян С. Ч.")</f>
        <v>Мамоян С. Ч.</v>
      </c>
      <c r="CR117" s="19" t="str">
        <f ca="1">IFERROR(__xludf.DUMMYFUNCTION("""COMPUTED_VALUE"""),"За")</f>
        <v>За</v>
      </c>
      <c r="CS117" s="19">
        <f ca="1">IFERROR(__xludf.DUMMYFUNCTION("""COMPUTED_VALUE"""),40)</f>
        <v>40</v>
      </c>
      <c r="CT117" s="19" t="str">
        <f ca="1">IFERROR(__xludf.DUMMYFUNCTION("""COMPUTED_VALUE"""),"Мамоян С. Ч.")</f>
        <v>Мамоян С. Ч.</v>
      </c>
      <c r="CU117" s="19" t="str">
        <f ca="1">IFERROR(__xludf.DUMMYFUNCTION("""COMPUTED_VALUE"""),"За")</f>
        <v>За</v>
      </c>
      <c r="CV117" s="19">
        <f ca="1">IFERROR(__xludf.DUMMYFUNCTION("""COMPUTED_VALUE"""),40)</f>
        <v>40</v>
      </c>
      <c r="CW117" s="19" t="str">
        <f ca="1">IFERROR(__xludf.DUMMYFUNCTION("""COMPUTED_VALUE"""),"Мамоян С. Ч.")</f>
        <v>Мамоян С. Ч.</v>
      </c>
      <c r="CX117" s="19" t="str">
        <f ca="1">IFERROR(__xludf.DUMMYFUNCTION("""COMPUTED_VALUE"""),"За")</f>
        <v>За</v>
      </c>
      <c r="CY117" s="19">
        <f ca="1">IFERROR(__xludf.DUMMYFUNCTION("""COMPUTED_VALUE"""),40)</f>
        <v>40</v>
      </c>
      <c r="CZ117" s="19" t="str">
        <f ca="1">IFERROR(__xludf.DUMMYFUNCTION("""COMPUTED_VALUE"""),"Мамоян С. Ч.")</f>
        <v>Мамоян С. Ч.</v>
      </c>
      <c r="DA117" s="19" t="str">
        <f ca="1">IFERROR(__xludf.DUMMYFUNCTION("""COMPUTED_VALUE"""),"За")</f>
        <v>За</v>
      </c>
      <c r="DB117" s="19">
        <f ca="1">IFERROR(__xludf.DUMMYFUNCTION("""COMPUTED_VALUE"""),40)</f>
        <v>40</v>
      </c>
      <c r="DC117" s="19" t="str">
        <f ca="1">IFERROR(__xludf.DUMMYFUNCTION("""COMPUTED_VALUE"""),"Мамоян С. Ч.")</f>
        <v>Мамоян С. Ч.</v>
      </c>
      <c r="DD117" s="19" t="str">
        <f ca="1">IFERROR(__xludf.DUMMYFUNCTION("""COMPUTED_VALUE"""),"За")</f>
        <v>За</v>
      </c>
      <c r="DE117" s="19">
        <f ca="1">IFERROR(__xludf.DUMMYFUNCTION("""COMPUTED_VALUE"""),40)</f>
        <v>40</v>
      </c>
      <c r="DF117" s="19" t="str">
        <f ca="1">IFERROR(__xludf.DUMMYFUNCTION("""COMPUTED_VALUE"""),"Мамоян С. Ч.")</f>
        <v>Мамоян С. Ч.</v>
      </c>
      <c r="DG117" s="19" t="str">
        <f ca="1">IFERROR(__xludf.DUMMYFUNCTION("""COMPUTED_VALUE"""),"За")</f>
        <v>За</v>
      </c>
      <c r="DH117" s="19">
        <f ca="1">IFERROR(__xludf.DUMMYFUNCTION("""COMPUTED_VALUE"""),40)</f>
        <v>40</v>
      </c>
      <c r="DI117" s="19" t="str">
        <f ca="1">IFERROR(__xludf.DUMMYFUNCTION("""COMPUTED_VALUE"""),"Мамоян С. Ч.")</f>
        <v>Мамоян С. Ч.</v>
      </c>
      <c r="DJ117" s="19" t="str">
        <f ca="1">IFERROR(__xludf.DUMMYFUNCTION("""COMPUTED_VALUE"""),"За")</f>
        <v>За</v>
      </c>
      <c r="DK117" s="19">
        <f ca="1">IFERROR(__xludf.DUMMYFUNCTION("""COMPUTED_VALUE"""),40)</f>
        <v>40</v>
      </c>
      <c r="DL117" s="19" t="str">
        <f ca="1">IFERROR(__xludf.DUMMYFUNCTION("""COMPUTED_VALUE"""),"Мамоян С. Ч.")</f>
        <v>Мамоян С. Ч.</v>
      </c>
      <c r="DM117" s="19" t="str">
        <f ca="1">IFERROR(__xludf.DUMMYFUNCTION("""COMPUTED_VALUE"""),"За")</f>
        <v>За</v>
      </c>
      <c r="DN117" s="19">
        <f ca="1">IFERROR(__xludf.DUMMYFUNCTION("""COMPUTED_VALUE"""),40)</f>
        <v>40</v>
      </c>
      <c r="DO117" s="19" t="str">
        <f ca="1">IFERROR(__xludf.DUMMYFUNCTION("""COMPUTED_VALUE"""),"Мамоян С. Ч.")</f>
        <v>Мамоян С. Ч.</v>
      </c>
      <c r="DP117" s="19" t="str">
        <f ca="1">IFERROR(__xludf.DUMMYFUNCTION("""COMPUTED_VALUE"""),"За")</f>
        <v>За</v>
      </c>
      <c r="DQ117" s="19">
        <f ca="1">IFERROR(__xludf.DUMMYFUNCTION("""COMPUTED_VALUE"""),40)</f>
        <v>40</v>
      </c>
      <c r="DR117" s="19" t="str">
        <f ca="1">IFERROR(__xludf.DUMMYFUNCTION("""COMPUTED_VALUE"""),"Мамоян С. Ч.")</f>
        <v>Мамоян С. Ч.</v>
      </c>
      <c r="DS117" s="19" t="str">
        <f ca="1">IFERROR(__xludf.DUMMYFUNCTION("""COMPUTED_VALUE"""),"Не голосував")</f>
        <v>Не голосував</v>
      </c>
      <c r="DT117" s="19">
        <f ca="1">IFERROR(__xludf.DUMMYFUNCTION("""COMPUTED_VALUE"""),40)</f>
        <v>40</v>
      </c>
      <c r="DU117" s="19" t="str">
        <f ca="1">IFERROR(__xludf.DUMMYFUNCTION("""COMPUTED_VALUE"""),"Мамоян С. Ч.")</f>
        <v>Мамоян С. Ч.</v>
      </c>
      <c r="DV117" s="19" t="str">
        <f ca="1">IFERROR(__xludf.DUMMYFUNCTION("""COMPUTED_VALUE"""),"Не голосував")</f>
        <v>Не голосував</v>
      </c>
      <c r="DW117" s="19">
        <f ca="1">IFERROR(__xludf.DUMMYFUNCTION("""COMPUTED_VALUE"""),40)</f>
        <v>40</v>
      </c>
      <c r="DX117" s="19" t="str">
        <f ca="1">IFERROR(__xludf.DUMMYFUNCTION("""COMPUTED_VALUE"""),"Мамоян С. Ч.")</f>
        <v>Мамоян С. Ч.</v>
      </c>
      <c r="DY117" s="19" t="str">
        <f ca="1">IFERROR(__xludf.DUMMYFUNCTION("""COMPUTED_VALUE"""),"Не голосував")</f>
        <v>Не голосував</v>
      </c>
      <c r="DZ117" s="19">
        <f ca="1">IFERROR(__xludf.DUMMYFUNCTION("""COMPUTED_VALUE"""),40)</f>
        <v>40</v>
      </c>
      <c r="EA117" s="19" t="str">
        <f ca="1">IFERROR(__xludf.DUMMYFUNCTION("""COMPUTED_VALUE"""),"Мамоян С. Ч.")</f>
        <v>Мамоян С. Ч.</v>
      </c>
      <c r="EB117" s="19" t="str">
        <f ca="1">IFERROR(__xludf.DUMMYFUNCTION("""COMPUTED_VALUE"""),"Не голосував")</f>
        <v>Не голосував</v>
      </c>
      <c r="EC117" s="19">
        <f ca="1">IFERROR(__xludf.DUMMYFUNCTION("""COMPUTED_VALUE"""),40)</f>
        <v>40</v>
      </c>
      <c r="ED117" s="19" t="str">
        <f ca="1">IFERROR(__xludf.DUMMYFUNCTION("""COMPUTED_VALUE"""),"Мамоян С. Ч.")</f>
        <v>Мамоян С. Ч.</v>
      </c>
      <c r="EE117" s="19" t="str">
        <f ca="1">IFERROR(__xludf.DUMMYFUNCTION("""COMPUTED_VALUE"""),"За")</f>
        <v>За</v>
      </c>
      <c r="EF117" s="19">
        <f ca="1">IFERROR(__xludf.DUMMYFUNCTION("""COMPUTED_VALUE"""),40)</f>
        <v>40</v>
      </c>
      <c r="EG117" s="19" t="str">
        <f ca="1">IFERROR(__xludf.DUMMYFUNCTION("""COMPUTED_VALUE"""),"Мамоян С. Ч.")</f>
        <v>Мамоян С. Ч.</v>
      </c>
      <c r="EH117" s="19" t="str">
        <f ca="1">IFERROR(__xludf.DUMMYFUNCTION("""COMPUTED_VALUE"""),"За")</f>
        <v>За</v>
      </c>
      <c r="EI117" s="19">
        <f ca="1">IFERROR(__xludf.DUMMYFUNCTION("""COMPUTED_VALUE"""),40)</f>
        <v>40</v>
      </c>
      <c r="EJ117" s="19" t="str">
        <f ca="1">IFERROR(__xludf.DUMMYFUNCTION("""COMPUTED_VALUE"""),"Мамоян С. Ч.")</f>
        <v>Мамоян С. Ч.</v>
      </c>
      <c r="EK117" s="19" t="str">
        <f ca="1">IFERROR(__xludf.DUMMYFUNCTION("""COMPUTED_VALUE"""),"За")</f>
        <v>За</v>
      </c>
      <c r="EL117" s="19">
        <f ca="1">IFERROR(__xludf.DUMMYFUNCTION("""COMPUTED_VALUE"""),40)</f>
        <v>40</v>
      </c>
      <c r="EM117" s="19" t="str">
        <f ca="1">IFERROR(__xludf.DUMMYFUNCTION("""COMPUTED_VALUE"""),"Мамоян С. Ч.")</f>
        <v>Мамоян С. Ч.</v>
      </c>
      <c r="EN117" s="19" t="str">
        <f ca="1">IFERROR(__xludf.DUMMYFUNCTION("""COMPUTED_VALUE"""),"За")</f>
        <v>За</v>
      </c>
      <c r="EO117" s="19">
        <f ca="1">IFERROR(__xludf.DUMMYFUNCTION("""COMPUTED_VALUE"""),40)</f>
        <v>40</v>
      </c>
      <c r="EP117" s="19" t="str">
        <f ca="1">IFERROR(__xludf.DUMMYFUNCTION("""COMPUTED_VALUE"""),"Мамоян С. Ч.")</f>
        <v>Мамоян С. Ч.</v>
      </c>
      <c r="EQ117" s="19" t="str">
        <f ca="1">IFERROR(__xludf.DUMMYFUNCTION("""COMPUTED_VALUE"""),"За")</f>
        <v>За</v>
      </c>
      <c r="ER117" s="19">
        <f ca="1">IFERROR(__xludf.DUMMYFUNCTION("""COMPUTED_VALUE"""),40)</f>
        <v>40</v>
      </c>
      <c r="ES117" s="19" t="str">
        <f ca="1">IFERROR(__xludf.DUMMYFUNCTION("""COMPUTED_VALUE"""),"Мамоян С. Ч.")</f>
        <v>Мамоян С. Ч.</v>
      </c>
      <c r="ET117" s="19" t="str">
        <f ca="1">IFERROR(__xludf.DUMMYFUNCTION("""COMPUTED_VALUE"""),"За")</f>
        <v>За</v>
      </c>
      <c r="EU117" s="19">
        <f ca="1">IFERROR(__xludf.DUMMYFUNCTION("""COMPUTED_VALUE"""),40)</f>
        <v>40</v>
      </c>
      <c r="EV117" s="19" t="str">
        <f ca="1">IFERROR(__xludf.DUMMYFUNCTION("""COMPUTED_VALUE"""),"Мамоян С. Ч.")</f>
        <v>Мамоян С. Ч.</v>
      </c>
      <c r="EW117" s="19" t="str">
        <f ca="1">IFERROR(__xludf.DUMMYFUNCTION("""COMPUTED_VALUE"""),"За")</f>
        <v>За</v>
      </c>
      <c r="EX117" s="19">
        <f ca="1">IFERROR(__xludf.DUMMYFUNCTION("""COMPUTED_VALUE"""),40)</f>
        <v>40</v>
      </c>
      <c r="EY117" s="19" t="str">
        <f ca="1">IFERROR(__xludf.DUMMYFUNCTION("""COMPUTED_VALUE"""),"Мамоян С. Ч.")</f>
        <v>Мамоян С. Ч.</v>
      </c>
      <c r="EZ117" s="19" t="str">
        <f ca="1">IFERROR(__xludf.DUMMYFUNCTION("""COMPUTED_VALUE"""),"За")</f>
        <v>За</v>
      </c>
      <c r="FA117" s="19">
        <f ca="1">IFERROR(__xludf.DUMMYFUNCTION("""COMPUTED_VALUE"""),40)</f>
        <v>40</v>
      </c>
      <c r="FB117" s="19" t="str">
        <f ca="1">IFERROR(__xludf.DUMMYFUNCTION("""COMPUTED_VALUE"""),"Мамоян С. Ч.")</f>
        <v>Мамоян С. Ч.</v>
      </c>
      <c r="FC117" s="19" t="str">
        <f ca="1">IFERROR(__xludf.DUMMYFUNCTION("""COMPUTED_VALUE"""),"Не голосував")</f>
        <v>Не голосував</v>
      </c>
      <c r="FD117" s="19">
        <f ca="1">IFERROR(__xludf.DUMMYFUNCTION("""COMPUTED_VALUE"""),40)</f>
        <v>40</v>
      </c>
      <c r="FE117" s="19" t="str">
        <f ca="1">IFERROR(__xludf.DUMMYFUNCTION("""COMPUTED_VALUE"""),"Мамоян С. Ч.")</f>
        <v>Мамоян С. Ч.</v>
      </c>
      <c r="FF117" s="19" t="str">
        <f ca="1">IFERROR(__xludf.DUMMYFUNCTION("""COMPUTED_VALUE"""),"За")</f>
        <v>За</v>
      </c>
      <c r="FG117" s="19">
        <f ca="1">IFERROR(__xludf.DUMMYFUNCTION("""COMPUTED_VALUE"""),40)</f>
        <v>40</v>
      </c>
      <c r="FH117" s="19" t="str">
        <f ca="1">IFERROR(__xludf.DUMMYFUNCTION("""COMPUTED_VALUE"""),"Мамоян С. Ч.")</f>
        <v>Мамоян С. Ч.</v>
      </c>
      <c r="FI117" s="19" t="str">
        <f ca="1">IFERROR(__xludf.DUMMYFUNCTION("""COMPUTED_VALUE"""),"За")</f>
        <v>За</v>
      </c>
      <c r="FJ117" s="19">
        <f ca="1">IFERROR(__xludf.DUMMYFUNCTION("""COMPUTED_VALUE"""),40)</f>
        <v>40</v>
      </c>
      <c r="FK117" s="19" t="str">
        <f ca="1">IFERROR(__xludf.DUMMYFUNCTION("""COMPUTED_VALUE"""),"Мамоян С. Ч.")</f>
        <v>Мамоян С. Ч.</v>
      </c>
      <c r="FL117" s="19" t="str">
        <f ca="1">IFERROR(__xludf.DUMMYFUNCTION("""COMPUTED_VALUE"""),"За")</f>
        <v>За</v>
      </c>
      <c r="FM117" s="19">
        <f ca="1">IFERROR(__xludf.DUMMYFUNCTION("""COMPUTED_VALUE"""),40)</f>
        <v>40</v>
      </c>
      <c r="FN117" s="19" t="str">
        <f ca="1">IFERROR(__xludf.DUMMYFUNCTION("""COMPUTED_VALUE"""),"Мамоян С. Ч.")</f>
        <v>Мамоян С. Ч.</v>
      </c>
      <c r="FO117" s="19" t="str">
        <f ca="1">IFERROR(__xludf.DUMMYFUNCTION("""COMPUTED_VALUE"""),"За")</f>
        <v>За</v>
      </c>
      <c r="FP117" s="19">
        <f ca="1">IFERROR(__xludf.DUMMYFUNCTION("""COMPUTED_VALUE"""),40)</f>
        <v>40</v>
      </c>
      <c r="FQ117" s="19" t="str">
        <f ca="1">IFERROR(__xludf.DUMMYFUNCTION("""COMPUTED_VALUE"""),"Мамоян С. Ч.")</f>
        <v>Мамоян С. Ч.</v>
      </c>
      <c r="FR117" s="19" t="str">
        <f ca="1">IFERROR(__xludf.DUMMYFUNCTION("""COMPUTED_VALUE"""),"За")</f>
        <v>За</v>
      </c>
      <c r="FS117" s="19">
        <f ca="1">IFERROR(__xludf.DUMMYFUNCTION("""COMPUTED_VALUE"""),40)</f>
        <v>40</v>
      </c>
      <c r="FT117" s="19" t="str">
        <f ca="1">IFERROR(__xludf.DUMMYFUNCTION("""COMPUTED_VALUE"""),"Мамоян С. Ч.")</f>
        <v>Мамоян С. Ч.</v>
      </c>
      <c r="FU117" s="19" t="str">
        <f ca="1">IFERROR(__xludf.DUMMYFUNCTION("""COMPUTED_VALUE"""),"За")</f>
        <v>За</v>
      </c>
      <c r="FV117" s="19">
        <f ca="1">IFERROR(__xludf.DUMMYFUNCTION("""COMPUTED_VALUE"""),40)</f>
        <v>40</v>
      </c>
      <c r="FW117" s="19" t="str">
        <f ca="1">IFERROR(__xludf.DUMMYFUNCTION("""COMPUTED_VALUE"""),"Мамоян С. Ч.")</f>
        <v>Мамоян С. Ч.</v>
      </c>
      <c r="FX117" s="19" t="str">
        <f ca="1">IFERROR(__xludf.DUMMYFUNCTION("""COMPUTED_VALUE"""),"За")</f>
        <v>За</v>
      </c>
      <c r="FY117" s="19">
        <f ca="1">IFERROR(__xludf.DUMMYFUNCTION("""COMPUTED_VALUE"""),40)</f>
        <v>40</v>
      </c>
      <c r="FZ117" s="19" t="str">
        <f ca="1">IFERROR(__xludf.DUMMYFUNCTION("""COMPUTED_VALUE"""),"Мамоян С. Ч.")</f>
        <v>Мамоян С. Ч.</v>
      </c>
      <c r="GA117" s="19" t="str">
        <f ca="1">IFERROR(__xludf.DUMMYFUNCTION("""COMPUTED_VALUE"""),"За")</f>
        <v>За</v>
      </c>
      <c r="GB117" s="19">
        <f ca="1">IFERROR(__xludf.DUMMYFUNCTION("""COMPUTED_VALUE"""),40)</f>
        <v>40</v>
      </c>
      <c r="GC117" s="19" t="str">
        <f ca="1">IFERROR(__xludf.DUMMYFUNCTION("""COMPUTED_VALUE"""),"Мамоян С. Ч.")</f>
        <v>Мамоян С. Ч.</v>
      </c>
      <c r="GD117" s="19" t="str">
        <f ca="1">IFERROR(__xludf.DUMMYFUNCTION("""COMPUTED_VALUE"""),"За")</f>
        <v>За</v>
      </c>
      <c r="GE117" s="19">
        <f ca="1">IFERROR(__xludf.DUMMYFUNCTION("""COMPUTED_VALUE"""),40)</f>
        <v>40</v>
      </c>
      <c r="GF117" s="19" t="str">
        <f ca="1">IFERROR(__xludf.DUMMYFUNCTION("""COMPUTED_VALUE"""),"Мамоян С. Ч.")</f>
        <v>Мамоян С. Ч.</v>
      </c>
      <c r="GG117" s="19" t="str">
        <f ca="1">IFERROR(__xludf.DUMMYFUNCTION("""COMPUTED_VALUE"""),"За")</f>
        <v>За</v>
      </c>
      <c r="GH117" s="19">
        <f ca="1">IFERROR(__xludf.DUMMYFUNCTION("""COMPUTED_VALUE"""),40)</f>
        <v>40</v>
      </c>
      <c r="GI117" s="19" t="str">
        <f ca="1">IFERROR(__xludf.DUMMYFUNCTION("""COMPUTED_VALUE"""),"Мамоян С. Ч.")</f>
        <v>Мамоян С. Ч.</v>
      </c>
      <c r="GJ117" s="19" t="str">
        <f ca="1">IFERROR(__xludf.DUMMYFUNCTION("""COMPUTED_VALUE"""),"За")</f>
        <v>За</v>
      </c>
      <c r="GK117" s="19">
        <f ca="1">IFERROR(__xludf.DUMMYFUNCTION("""COMPUTED_VALUE"""),40)</f>
        <v>40</v>
      </c>
      <c r="GL117" s="19" t="str">
        <f ca="1">IFERROR(__xludf.DUMMYFUNCTION("""COMPUTED_VALUE"""),"Мамоян С. Ч.")</f>
        <v>Мамоян С. Ч.</v>
      </c>
      <c r="GM117" s="19" t="str">
        <f ca="1">IFERROR(__xludf.DUMMYFUNCTION("""COMPUTED_VALUE"""),"За")</f>
        <v>За</v>
      </c>
      <c r="GN117" s="19">
        <f ca="1">IFERROR(__xludf.DUMMYFUNCTION("""COMPUTED_VALUE"""),40)</f>
        <v>40</v>
      </c>
      <c r="GO117" s="19" t="str">
        <f ca="1">IFERROR(__xludf.DUMMYFUNCTION("""COMPUTED_VALUE"""),"Мамоян С. Ч.")</f>
        <v>Мамоян С. Ч.</v>
      </c>
      <c r="GP117" s="19" t="str">
        <f ca="1">IFERROR(__xludf.DUMMYFUNCTION("""COMPUTED_VALUE"""),"За")</f>
        <v>За</v>
      </c>
      <c r="GQ117" s="19">
        <f ca="1">IFERROR(__xludf.DUMMYFUNCTION("""COMPUTED_VALUE"""),40)</f>
        <v>40</v>
      </c>
      <c r="GR117" s="19" t="str">
        <f ca="1">IFERROR(__xludf.DUMMYFUNCTION("""COMPUTED_VALUE"""),"Мамоян С. Ч.")</f>
        <v>Мамоян С. Ч.</v>
      </c>
      <c r="GS117" s="19" t="str">
        <f ca="1">IFERROR(__xludf.DUMMYFUNCTION("""COMPUTED_VALUE"""),"За")</f>
        <v>За</v>
      </c>
      <c r="GT117" s="19">
        <f ca="1">IFERROR(__xludf.DUMMYFUNCTION("""COMPUTED_VALUE"""),40)</f>
        <v>40</v>
      </c>
      <c r="GU117" s="19" t="str">
        <f ca="1">IFERROR(__xludf.DUMMYFUNCTION("""COMPUTED_VALUE"""),"Мамоян С. Ч.")</f>
        <v>Мамоян С. Ч.</v>
      </c>
      <c r="GV117" s="19" t="str">
        <f ca="1">IFERROR(__xludf.DUMMYFUNCTION("""COMPUTED_VALUE"""),"За")</f>
        <v>За</v>
      </c>
      <c r="GW117" s="19">
        <f ca="1">IFERROR(__xludf.DUMMYFUNCTION("""COMPUTED_VALUE"""),40)</f>
        <v>40</v>
      </c>
      <c r="GX117" s="19" t="str">
        <f ca="1">IFERROR(__xludf.DUMMYFUNCTION("""COMPUTED_VALUE"""),"Мамоян С. Ч.")</f>
        <v>Мамоян С. Ч.</v>
      </c>
      <c r="GY117" s="19" t="str">
        <f ca="1">IFERROR(__xludf.DUMMYFUNCTION("""COMPUTED_VALUE"""),"Не голосував")</f>
        <v>Не голосував</v>
      </c>
      <c r="GZ117" s="19">
        <f ca="1">IFERROR(__xludf.DUMMYFUNCTION("""COMPUTED_VALUE"""),40)</f>
        <v>40</v>
      </c>
      <c r="HA117" s="19" t="str">
        <f ca="1">IFERROR(__xludf.DUMMYFUNCTION("""COMPUTED_VALUE"""),"Мамоян С. Ч.")</f>
        <v>Мамоян С. Ч.</v>
      </c>
      <c r="HB117" s="19" t="str">
        <f ca="1">IFERROR(__xludf.DUMMYFUNCTION("""COMPUTED_VALUE"""),"За")</f>
        <v>За</v>
      </c>
      <c r="HC117" s="19">
        <f ca="1">IFERROR(__xludf.DUMMYFUNCTION("""COMPUTED_VALUE"""),40)</f>
        <v>40</v>
      </c>
      <c r="HD117" s="19" t="str">
        <f ca="1">IFERROR(__xludf.DUMMYFUNCTION("""COMPUTED_VALUE"""),"Мамоян С. Ч.")</f>
        <v>Мамоян С. Ч.</v>
      </c>
      <c r="HE117" s="19" t="str">
        <f ca="1">IFERROR(__xludf.DUMMYFUNCTION("""COMPUTED_VALUE"""),"За")</f>
        <v>За</v>
      </c>
      <c r="HF117" s="19">
        <f ca="1">IFERROR(__xludf.DUMMYFUNCTION("""COMPUTED_VALUE"""),40)</f>
        <v>40</v>
      </c>
      <c r="HG117" s="19" t="str">
        <f ca="1">IFERROR(__xludf.DUMMYFUNCTION("""COMPUTED_VALUE"""),"Мамоян С. Ч.")</f>
        <v>Мамоян С. Ч.</v>
      </c>
      <c r="HH117" s="19" t="str">
        <f ca="1">IFERROR(__xludf.DUMMYFUNCTION("""COMPUTED_VALUE"""),"За")</f>
        <v>За</v>
      </c>
      <c r="HI117" s="19">
        <f ca="1">IFERROR(__xludf.DUMMYFUNCTION("""COMPUTED_VALUE"""),40)</f>
        <v>40</v>
      </c>
      <c r="HJ117" s="19" t="str">
        <f ca="1">IFERROR(__xludf.DUMMYFUNCTION("""COMPUTED_VALUE"""),"Мамоян С. Ч.")</f>
        <v>Мамоян С. Ч.</v>
      </c>
      <c r="HK117" s="19" t="str">
        <f ca="1">IFERROR(__xludf.DUMMYFUNCTION("""COMPUTED_VALUE"""),"За")</f>
        <v>За</v>
      </c>
      <c r="HL117" s="19">
        <f ca="1">IFERROR(__xludf.DUMMYFUNCTION("""COMPUTED_VALUE"""),40)</f>
        <v>40</v>
      </c>
      <c r="HM117" s="19" t="str">
        <f ca="1">IFERROR(__xludf.DUMMYFUNCTION("""COMPUTED_VALUE"""),"Мамоян С. Ч.")</f>
        <v>Мамоян С. Ч.</v>
      </c>
      <c r="HN117" s="19" t="str">
        <f ca="1">IFERROR(__xludf.DUMMYFUNCTION("""COMPUTED_VALUE"""),"За")</f>
        <v>За</v>
      </c>
      <c r="HO117" s="19">
        <f ca="1">IFERROR(__xludf.DUMMYFUNCTION("""COMPUTED_VALUE"""),40)</f>
        <v>40</v>
      </c>
      <c r="HP117" s="19" t="str">
        <f ca="1">IFERROR(__xludf.DUMMYFUNCTION("""COMPUTED_VALUE"""),"Мамоян С. Ч.")</f>
        <v>Мамоян С. Ч.</v>
      </c>
      <c r="HQ117" s="19" t="str">
        <f ca="1">IFERROR(__xludf.DUMMYFUNCTION("""COMPUTED_VALUE"""),"За")</f>
        <v>За</v>
      </c>
      <c r="HR117" s="19">
        <f ca="1">IFERROR(__xludf.DUMMYFUNCTION("""COMPUTED_VALUE"""),40)</f>
        <v>40</v>
      </c>
      <c r="HS117" s="19" t="str">
        <f ca="1">IFERROR(__xludf.DUMMYFUNCTION("""COMPUTED_VALUE"""),"Мамоян С. Ч.")</f>
        <v>Мамоян С. Ч.</v>
      </c>
      <c r="HT117" s="19" t="str">
        <f ca="1">IFERROR(__xludf.DUMMYFUNCTION("""COMPUTED_VALUE"""),"За")</f>
        <v>За</v>
      </c>
      <c r="HU117" s="19">
        <f ca="1">IFERROR(__xludf.DUMMYFUNCTION("""COMPUTED_VALUE"""),40)</f>
        <v>40</v>
      </c>
      <c r="HV117" s="19" t="str">
        <f ca="1">IFERROR(__xludf.DUMMYFUNCTION("""COMPUTED_VALUE"""),"Мамоян С. Ч.")</f>
        <v>Мамоян С. Ч.</v>
      </c>
      <c r="HW117" s="19" t="str">
        <f ca="1">IFERROR(__xludf.DUMMYFUNCTION("""COMPUTED_VALUE"""),"За")</f>
        <v>За</v>
      </c>
      <c r="HX117" s="19">
        <f ca="1">IFERROR(__xludf.DUMMYFUNCTION("""COMPUTED_VALUE"""),40)</f>
        <v>40</v>
      </c>
      <c r="HY117" s="19" t="str">
        <f ca="1">IFERROR(__xludf.DUMMYFUNCTION("""COMPUTED_VALUE"""),"Мамоян С. Ч.")</f>
        <v>Мамоян С. Ч.</v>
      </c>
      <c r="HZ117" s="19" t="str">
        <f ca="1">IFERROR(__xludf.DUMMYFUNCTION("""COMPUTED_VALUE"""),"За")</f>
        <v>За</v>
      </c>
      <c r="IA117" s="19">
        <f ca="1">IFERROR(__xludf.DUMMYFUNCTION("""COMPUTED_VALUE"""),40)</f>
        <v>40</v>
      </c>
      <c r="IB117" s="19" t="str">
        <f ca="1">IFERROR(__xludf.DUMMYFUNCTION("""COMPUTED_VALUE"""),"Мамоян С. Ч.")</f>
        <v>Мамоян С. Ч.</v>
      </c>
      <c r="IC117" s="19" t="str">
        <f ca="1">IFERROR(__xludf.DUMMYFUNCTION("""COMPUTED_VALUE"""),"За")</f>
        <v>За</v>
      </c>
      <c r="ID117" s="19">
        <f ca="1">IFERROR(__xludf.DUMMYFUNCTION("""COMPUTED_VALUE"""),40)</f>
        <v>40</v>
      </c>
      <c r="IE117" s="19" t="str">
        <f ca="1">IFERROR(__xludf.DUMMYFUNCTION("""COMPUTED_VALUE"""),"Мамоян С. Ч.")</f>
        <v>Мамоян С. Ч.</v>
      </c>
      <c r="IF117" s="19" t="str">
        <f ca="1">IFERROR(__xludf.DUMMYFUNCTION("""COMPUTED_VALUE"""),"За")</f>
        <v>За</v>
      </c>
      <c r="IG117" s="19">
        <f ca="1">IFERROR(__xludf.DUMMYFUNCTION("""COMPUTED_VALUE"""),40)</f>
        <v>40</v>
      </c>
      <c r="IH117" s="19" t="str">
        <f ca="1">IFERROR(__xludf.DUMMYFUNCTION("""COMPUTED_VALUE"""),"Мамоян С. Ч.")</f>
        <v>Мамоян С. Ч.</v>
      </c>
      <c r="II117" s="19" t="str">
        <f ca="1">IFERROR(__xludf.DUMMYFUNCTION("""COMPUTED_VALUE"""),"За")</f>
        <v>За</v>
      </c>
      <c r="IJ117" s="19">
        <f ca="1">IFERROR(__xludf.DUMMYFUNCTION("""COMPUTED_VALUE"""),40)</f>
        <v>40</v>
      </c>
      <c r="IK117" s="19" t="str">
        <f ca="1">IFERROR(__xludf.DUMMYFUNCTION("""COMPUTED_VALUE"""),"Мамоян С. Ч.")</f>
        <v>Мамоян С. Ч.</v>
      </c>
      <c r="IL117" s="19" t="str">
        <f ca="1">IFERROR(__xludf.DUMMYFUNCTION("""COMPUTED_VALUE"""),"За")</f>
        <v>За</v>
      </c>
      <c r="IM117" s="19">
        <f ca="1">IFERROR(__xludf.DUMMYFUNCTION("""COMPUTED_VALUE"""),40)</f>
        <v>40</v>
      </c>
      <c r="IN117" s="19" t="str">
        <f ca="1">IFERROR(__xludf.DUMMYFUNCTION("""COMPUTED_VALUE"""),"Мамоян С. Ч.")</f>
        <v>Мамоян С. Ч.</v>
      </c>
      <c r="IO117" s="19" t="str">
        <f ca="1">IFERROR(__xludf.DUMMYFUNCTION("""COMPUTED_VALUE"""),"За")</f>
        <v>За</v>
      </c>
      <c r="IP117" s="19">
        <f ca="1">IFERROR(__xludf.DUMMYFUNCTION("""COMPUTED_VALUE"""),40)</f>
        <v>40</v>
      </c>
      <c r="IQ117" s="19" t="str">
        <f ca="1">IFERROR(__xludf.DUMMYFUNCTION("""COMPUTED_VALUE"""),"Мамоян С. Ч.")</f>
        <v>Мамоян С. Ч.</v>
      </c>
      <c r="IR117" s="19" t="str">
        <f ca="1">IFERROR(__xludf.DUMMYFUNCTION("""COMPUTED_VALUE"""),"За")</f>
        <v>За</v>
      </c>
      <c r="IS117" s="19">
        <f ca="1">IFERROR(__xludf.DUMMYFUNCTION("""COMPUTED_VALUE"""),40)</f>
        <v>40</v>
      </c>
      <c r="IT117" s="19" t="str">
        <f ca="1">IFERROR(__xludf.DUMMYFUNCTION("""COMPUTED_VALUE"""),"Мамоян С. Ч.")</f>
        <v>Мамоян С. Ч.</v>
      </c>
      <c r="IU117" s="19" t="str">
        <f ca="1">IFERROR(__xludf.DUMMYFUNCTION("""COMPUTED_VALUE"""),"За")</f>
        <v>За</v>
      </c>
      <c r="IV117" s="19">
        <f ca="1">IFERROR(__xludf.DUMMYFUNCTION("""COMPUTED_VALUE"""),40)</f>
        <v>40</v>
      </c>
      <c r="IW117" s="19" t="str">
        <f ca="1">IFERROR(__xludf.DUMMYFUNCTION("""COMPUTED_VALUE"""),"Мамоян С. Ч.")</f>
        <v>Мамоян С. Ч.</v>
      </c>
      <c r="IX117" s="19" t="str">
        <f ca="1">IFERROR(__xludf.DUMMYFUNCTION("""COMPUTED_VALUE"""),"За")</f>
        <v>За</v>
      </c>
      <c r="IY117" s="19">
        <f ca="1">IFERROR(__xludf.DUMMYFUNCTION("""COMPUTED_VALUE"""),40)</f>
        <v>40</v>
      </c>
      <c r="IZ117" s="19" t="str">
        <f ca="1">IFERROR(__xludf.DUMMYFUNCTION("""COMPUTED_VALUE"""),"Мамоян С. Ч.")</f>
        <v>Мамоян С. Ч.</v>
      </c>
      <c r="JA117" s="19" t="str">
        <f ca="1">IFERROR(__xludf.DUMMYFUNCTION("""COMPUTED_VALUE"""),"За")</f>
        <v>За</v>
      </c>
      <c r="JB117" s="19">
        <f ca="1">IFERROR(__xludf.DUMMYFUNCTION("""COMPUTED_VALUE"""),40)</f>
        <v>40</v>
      </c>
      <c r="JC117" s="19" t="str">
        <f ca="1">IFERROR(__xludf.DUMMYFUNCTION("""COMPUTED_VALUE"""),"Мамоян С. Ч.")</f>
        <v>Мамоян С. Ч.</v>
      </c>
      <c r="JD117" s="19" t="str">
        <f ca="1">IFERROR(__xludf.DUMMYFUNCTION("""COMPUTED_VALUE"""),"За")</f>
        <v>За</v>
      </c>
      <c r="JE117" s="19">
        <f ca="1">IFERROR(__xludf.DUMMYFUNCTION("""COMPUTED_VALUE"""),40)</f>
        <v>40</v>
      </c>
      <c r="JF117" s="19" t="str">
        <f ca="1">IFERROR(__xludf.DUMMYFUNCTION("""COMPUTED_VALUE"""),"Мамоян С. Ч.")</f>
        <v>Мамоян С. Ч.</v>
      </c>
      <c r="JG117" s="19" t="str">
        <f ca="1">IFERROR(__xludf.DUMMYFUNCTION("""COMPUTED_VALUE"""),"За")</f>
        <v>За</v>
      </c>
      <c r="JH117" s="19">
        <f ca="1">IFERROR(__xludf.DUMMYFUNCTION("""COMPUTED_VALUE"""),40)</f>
        <v>40</v>
      </c>
      <c r="JI117" s="19" t="str">
        <f ca="1">IFERROR(__xludf.DUMMYFUNCTION("""COMPUTED_VALUE"""),"Мамоян С. Ч.")</f>
        <v>Мамоян С. Ч.</v>
      </c>
      <c r="JJ117" s="19" t="str">
        <f ca="1">IFERROR(__xludf.DUMMYFUNCTION("""COMPUTED_VALUE"""),"Не голосував")</f>
        <v>Не голосував</v>
      </c>
      <c r="JK117" s="19">
        <f ca="1">IFERROR(__xludf.DUMMYFUNCTION("""COMPUTED_VALUE"""),40)</f>
        <v>40</v>
      </c>
      <c r="JL117" s="19" t="str">
        <f ca="1">IFERROR(__xludf.DUMMYFUNCTION("""COMPUTED_VALUE"""),"Мамоян С. Ч.")</f>
        <v>Мамоян С. Ч.</v>
      </c>
      <c r="JM117" s="19" t="str">
        <f ca="1">IFERROR(__xludf.DUMMYFUNCTION("""COMPUTED_VALUE"""),"Не голосував")</f>
        <v>Не голосував</v>
      </c>
      <c r="JN117" s="19">
        <f ca="1">IFERROR(__xludf.DUMMYFUNCTION("""COMPUTED_VALUE"""),40)</f>
        <v>40</v>
      </c>
      <c r="JO117" s="19" t="str">
        <f ca="1">IFERROR(__xludf.DUMMYFUNCTION("""COMPUTED_VALUE"""),"Мамоян С. Ч.")</f>
        <v>Мамоян С. Ч.</v>
      </c>
      <c r="JP117" s="19" t="str">
        <f ca="1">IFERROR(__xludf.DUMMYFUNCTION("""COMPUTED_VALUE"""),"За")</f>
        <v>За</v>
      </c>
      <c r="JQ117" s="19">
        <f ca="1">IFERROR(__xludf.DUMMYFUNCTION("""COMPUTED_VALUE"""),40)</f>
        <v>40</v>
      </c>
      <c r="JR117" s="19" t="str">
        <f ca="1">IFERROR(__xludf.DUMMYFUNCTION("""COMPUTED_VALUE"""),"Мамоян С. Ч.")</f>
        <v>Мамоян С. Ч.</v>
      </c>
      <c r="JS117" s="19" t="str">
        <f ca="1">IFERROR(__xludf.DUMMYFUNCTION("""COMPUTED_VALUE"""),"За")</f>
        <v>За</v>
      </c>
      <c r="JT117" s="19">
        <f ca="1">IFERROR(__xludf.DUMMYFUNCTION("""COMPUTED_VALUE"""),40)</f>
        <v>40</v>
      </c>
      <c r="JU117" s="19" t="str">
        <f ca="1">IFERROR(__xludf.DUMMYFUNCTION("""COMPUTED_VALUE"""),"Мамоян С. Ч.")</f>
        <v>Мамоян С. Ч.</v>
      </c>
      <c r="JV117" s="19" t="str">
        <f ca="1">IFERROR(__xludf.DUMMYFUNCTION("""COMPUTED_VALUE"""),"За")</f>
        <v>За</v>
      </c>
      <c r="JW117" s="19">
        <f ca="1">IFERROR(__xludf.DUMMYFUNCTION("""COMPUTED_VALUE"""),40)</f>
        <v>40</v>
      </c>
      <c r="JX117" s="19" t="str">
        <f ca="1">IFERROR(__xludf.DUMMYFUNCTION("""COMPUTED_VALUE"""),"Мамоян С. Ч.")</f>
        <v>Мамоян С. Ч.</v>
      </c>
      <c r="JY117" s="19" t="str">
        <f ca="1">IFERROR(__xludf.DUMMYFUNCTION("""COMPUTED_VALUE"""),"За")</f>
        <v>За</v>
      </c>
      <c r="JZ117" s="19">
        <f ca="1">IFERROR(__xludf.DUMMYFUNCTION("""COMPUTED_VALUE"""),40)</f>
        <v>40</v>
      </c>
      <c r="KA117" s="19" t="str">
        <f ca="1">IFERROR(__xludf.DUMMYFUNCTION("""COMPUTED_VALUE"""),"Мамоян С. Ч.")</f>
        <v>Мамоян С. Ч.</v>
      </c>
      <c r="KB117" s="19" t="str">
        <f ca="1">IFERROR(__xludf.DUMMYFUNCTION("""COMPUTED_VALUE"""),"За")</f>
        <v>За</v>
      </c>
      <c r="KC117" s="19">
        <f ca="1">IFERROR(__xludf.DUMMYFUNCTION("""COMPUTED_VALUE"""),40)</f>
        <v>40</v>
      </c>
      <c r="KD117" s="19" t="str">
        <f ca="1">IFERROR(__xludf.DUMMYFUNCTION("""COMPUTED_VALUE"""),"Мамоян С. Ч.")</f>
        <v>Мамоян С. Ч.</v>
      </c>
      <c r="KE117" s="19" t="str">
        <f ca="1">IFERROR(__xludf.DUMMYFUNCTION("""COMPUTED_VALUE"""),"За")</f>
        <v>За</v>
      </c>
      <c r="KF117" s="19">
        <f ca="1">IFERROR(__xludf.DUMMYFUNCTION("""COMPUTED_VALUE"""),40)</f>
        <v>40</v>
      </c>
      <c r="KG117" s="19" t="str">
        <f ca="1">IFERROR(__xludf.DUMMYFUNCTION("""COMPUTED_VALUE"""),"Мамоян С. Ч.")</f>
        <v>Мамоян С. Ч.</v>
      </c>
      <c r="KH117" s="19" t="str">
        <f ca="1">IFERROR(__xludf.DUMMYFUNCTION("""COMPUTED_VALUE"""),"За")</f>
        <v>За</v>
      </c>
      <c r="KI117" s="19">
        <f ca="1">IFERROR(__xludf.DUMMYFUNCTION("""COMPUTED_VALUE"""),40)</f>
        <v>40</v>
      </c>
      <c r="KJ117" s="19" t="str">
        <f ca="1">IFERROR(__xludf.DUMMYFUNCTION("""COMPUTED_VALUE"""),"Мамоян С. Ч.")</f>
        <v>Мамоян С. Ч.</v>
      </c>
      <c r="KK117" s="19" t="str">
        <f ca="1">IFERROR(__xludf.DUMMYFUNCTION("""COMPUTED_VALUE"""),"За")</f>
        <v>За</v>
      </c>
      <c r="KL117" s="19">
        <f ca="1">IFERROR(__xludf.DUMMYFUNCTION("""COMPUTED_VALUE"""),40)</f>
        <v>40</v>
      </c>
      <c r="KM117" s="19" t="str">
        <f ca="1">IFERROR(__xludf.DUMMYFUNCTION("""COMPUTED_VALUE"""),"Мамоян С. Ч.")</f>
        <v>Мамоян С. Ч.</v>
      </c>
      <c r="KN117" s="19" t="str">
        <f ca="1">IFERROR(__xludf.DUMMYFUNCTION("""COMPUTED_VALUE"""),"За")</f>
        <v>За</v>
      </c>
      <c r="KO117" s="19">
        <f ca="1">IFERROR(__xludf.DUMMYFUNCTION("""COMPUTED_VALUE"""),40)</f>
        <v>40</v>
      </c>
      <c r="KP117" s="19" t="str">
        <f ca="1">IFERROR(__xludf.DUMMYFUNCTION("""COMPUTED_VALUE"""),"Мамоян С. Ч.")</f>
        <v>Мамоян С. Ч.</v>
      </c>
      <c r="KQ117" s="19" t="str">
        <f ca="1">IFERROR(__xludf.DUMMYFUNCTION("""COMPUTED_VALUE"""),"За")</f>
        <v>За</v>
      </c>
      <c r="KR117" s="19">
        <f ca="1">IFERROR(__xludf.DUMMYFUNCTION("""COMPUTED_VALUE"""),40)</f>
        <v>40</v>
      </c>
      <c r="KS117" s="19" t="str">
        <f ca="1">IFERROR(__xludf.DUMMYFUNCTION("""COMPUTED_VALUE"""),"Мамоян С. Ч.")</f>
        <v>Мамоян С. Ч.</v>
      </c>
      <c r="KT117" s="19" t="str">
        <f ca="1">IFERROR(__xludf.DUMMYFUNCTION("""COMPUTED_VALUE"""),"За")</f>
        <v>За</v>
      </c>
      <c r="KU117" s="19">
        <f ca="1">IFERROR(__xludf.DUMMYFUNCTION("""COMPUTED_VALUE"""),40)</f>
        <v>40</v>
      </c>
      <c r="KV117" s="19" t="str">
        <f ca="1">IFERROR(__xludf.DUMMYFUNCTION("""COMPUTED_VALUE"""),"Мамоян С. Ч.")</f>
        <v>Мамоян С. Ч.</v>
      </c>
      <c r="KW117" s="19" t="str">
        <f ca="1">IFERROR(__xludf.DUMMYFUNCTION("""COMPUTED_VALUE"""),"За")</f>
        <v>За</v>
      </c>
      <c r="KX117" s="19">
        <f ca="1">IFERROR(__xludf.DUMMYFUNCTION("""COMPUTED_VALUE"""),40)</f>
        <v>40</v>
      </c>
      <c r="KY117" s="19" t="str">
        <f ca="1">IFERROR(__xludf.DUMMYFUNCTION("""COMPUTED_VALUE"""),"Мамоян С. Ч.")</f>
        <v>Мамоян С. Ч.</v>
      </c>
      <c r="KZ117" s="19" t="str">
        <f ca="1">IFERROR(__xludf.DUMMYFUNCTION("""COMPUTED_VALUE"""),"За")</f>
        <v>За</v>
      </c>
      <c r="LA117" s="19">
        <f ca="1">IFERROR(__xludf.DUMMYFUNCTION("""COMPUTED_VALUE"""),40)</f>
        <v>40</v>
      </c>
      <c r="LB117" s="19" t="str">
        <f ca="1">IFERROR(__xludf.DUMMYFUNCTION("""COMPUTED_VALUE"""),"Мамоян С. Ч.")</f>
        <v>Мамоян С. Ч.</v>
      </c>
      <c r="LC117" s="19" t="str">
        <f ca="1">IFERROR(__xludf.DUMMYFUNCTION("""COMPUTED_VALUE"""),"За")</f>
        <v>За</v>
      </c>
      <c r="LD117" s="19">
        <f ca="1">IFERROR(__xludf.DUMMYFUNCTION("""COMPUTED_VALUE"""),40)</f>
        <v>40</v>
      </c>
      <c r="LE117" s="19" t="str">
        <f ca="1">IFERROR(__xludf.DUMMYFUNCTION("""COMPUTED_VALUE"""),"Мамоян С. Ч.")</f>
        <v>Мамоян С. Ч.</v>
      </c>
      <c r="LF117" s="19" t="str">
        <f ca="1">IFERROR(__xludf.DUMMYFUNCTION("""COMPUTED_VALUE"""),"За")</f>
        <v>За</v>
      </c>
      <c r="LG117" s="19">
        <f ca="1">IFERROR(__xludf.DUMMYFUNCTION("""COMPUTED_VALUE"""),40)</f>
        <v>40</v>
      </c>
      <c r="LH117" s="19" t="str">
        <f ca="1">IFERROR(__xludf.DUMMYFUNCTION("""COMPUTED_VALUE"""),"Мамоян С. Ч.")</f>
        <v>Мамоян С. Ч.</v>
      </c>
      <c r="LI117" s="19" t="str">
        <f ca="1">IFERROR(__xludf.DUMMYFUNCTION("""COMPUTED_VALUE"""),"За")</f>
        <v>За</v>
      </c>
      <c r="LJ117" s="19">
        <f ca="1">IFERROR(__xludf.DUMMYFUNCTION("""COMPUTED_VALUE"""),40)</f>
        <v>40</v>
      </c>
      <c r="LK117" s="19" t="str">
        <f ca="1">IFERROR(__xludf.DUMMYFUNCTION("""COMPUTED_VALUE"""),"Мамоян С. Ч.")</f>
        <v>Мамоян С. Ч.</v>
      </c>
      <c r="LL117" s="19" t="str">
        <f ca="1">IFERROR(__xludf.DUMMYFUNCTION("""COMPUTED_VALUE"""),"За")</f>
        <v>За</v>
      </c>
      <c r="LM117" s="19">
        <f ca="1">IFERROR(__xludf.DUMMYFUNCTION("""COMPUTED_VALUE"""),40)</f>
        <v>40</v>
      </c>
      <c r="LN117" s="19" t="str">
        <f ca="1">IFERROR(__xludf.DUMMYFUNCTION("""COMPUTED_VALUE"""),"Мамоян С. Ч.")</f>
        <v>Мамоян С. Ч.</v>
      </c>
      <c r="LO117" s="19" t="str">
        <f ca="1">IFERROR(__xludf.DUMMYFUNCTION("""COMPUTED_VALUE"""),"За")</f>
        <v>За</v>
      </c>
      <c r="LP117" s="19">
        <f ca="1">IFERROR(__xludf.DUMMYFUNCTION("""COMPUTED_VALUE"""),40)</f>
        <v>40</v>
      </c>
      <c r="LQ117" s="19" t="str">
        <f ca="1">IFERROR(__xludf.DUMMYFUNCTION("""COMPUTED_VALUE"""),"Мамоян С. Ч.")</f>
        <v>Мамоян С. Ч.</v>
      </c>
      <c r="LR117" s="19" t="str">
        <f ca="1">IFERROR(__xludf.DUMMYFUNCTION("""COMPUTED_VALUE"""),"Не голосував")</f>
        <v>Не голосував</v>
      </c>
      <c r="LS117" s="19">
        <f ca="1">IFERROR(__xludf.DUMMYFUNCTION("""COMPUTED_VALUE"""),40)</f>
        <v>40</v>
      </c>
      <c r="LT117" s="19" t="str">
        <f ca="1">IFERROR(__xludf.DUMMYFUNCTION("""COMPUTED_VALUE"""),"Мамоян С. Ч.")</f>
        <v>Мамоян С. Ч.</v>
      </c>
      <c r="LU117" s="19" t="str">
        <f ca="1">IFERROR(__xludf.DUMMYFUNCTION("""COMPUTED_VALUE"""),"За")</f>
        <v>За</v>
      </c>
      <c r="LV117" s="19">
        <f ca="1">IFERROR(__xludf.DUMMYFUNCTION("""COMPUTED_VALUE"""),40)</f>
        <v>40</v>
      </c>
      <c r="LW117" s="19" t="str">
        <f ca="1">IFERROR(__xludf.DUMMYFUNCTION("""COMPUTED_VALUE"""),"Мамоян С. Ч.")</f>
        <v>Мамоян С. Ч.</v>
      </c>
      <c r="LX117" s="19" t="str">
        <f ca="1">IFERROR(__xludf.DUMMYFUNCTION("""COMPUTED_VALUE"""),"За")</f>
        <v>За</v>
      </c>
      <c r="LY117" s="19">
        <f ca="1">IFERROR(__xludf.DUMMYFUNCTION("""COMPUTED_VALUE"""),40)</f>
        <v>40</v>
      </c>
      <c r="LZ117" s="19" t="str">
        <f ca="1">IFERROR(__xludf.DUMMYFUNCTION("""COMPUTED_VALUE"""),"Мамоян С. Ч.")</f>
        <v>Мамоян С. Ч.</v>
      </c>
      <c r="MA117" s="19" t="str">
        <f ca="1">IFERROR(__xludf.DUMMYFUNCTION("""COMPUTED_VALUE"""),"За")</f>
        <v>За</v>
      </c>
      <c r="MB117" s="19">
        <f ca="1">IFERROR(__xludf.DUMMYFUNCTION("""COMPUTED_VALUE"""),40)</f>
        <v>40</v>
      </c>
      <c r="MC117" s="19" t="str">
        <f ca="1">IFERROR(__xludf.DUMMYFUNCTION("""COMPUTED_VALUE"""),"Мамоян С. Ч.")</f>
        <v>Мамоян С. Ч.</v>
      </c>
      <c r="MD117" s="19" t="str">
        <f ca="1">IFERROR(__xludf.DUMMYFUNCTION("""COMPUTED_VALUE"""),"За")</f>
        <v>За</v>
      </c>
      <c r="ME117" s="19">
        <f ca="1">IFERROR(__xludf.DUMMYFUNCTION("""COMPUTED_VALUE"""),40)</f>
        <v>40</v>
      </c>
      <c r="MF117" s="19" t="str">
        <f ca="1">IFERROR(__xludf.DUMMYFUNCTION("""COMPUTED_VALUE"""),"Мамоян С. Ч.")</f>
        <v>Мамоян С. Ч.</v>
      </c>
      <c r="MG117" s="19" t="str">
        <f ca="1">IFERROR(__xludf.DUMMYFUNCTION("""COMPUTED_VALUE"""),"За")</f>
        <v>За</v>
      </c>
      <c r="MH117" s="19">
        <f ca="1">IFERROR(__xludf.DUMMYFUNCTION("""COMPUTED_VALUE"""),40)</f>
        <v>40</v>
      </c>
      <c r="MI117" s="19" t="str">
        <f ca="1">IFERROR(__xludf.DUMMYFUNCTION("""COMPUTED_VALUE"""),"Мамоян С. Ч.")</f>
        <v>Мамоян С. Ч.</v>
      </c>
      <c r="MJ117" s="19" t="str">
        <f ca="1">IFERROR(__xludf.DUMMYFUNCTION("""COMPUTED_VALUE"""),"За")</f>
        <v>За</v>
      </c>
      <c r="MK117" s="19">
        <f ca="1">IFERROR(__xludf.DUMMYFUNCTION("""COMPUTED_VALUE"""),40)</f>
        <v>40</v>
      </c>
      <c r="ML117" s="19" t="str">
        <f ca="1">IFERROR(__xludf.DUMMYFUNCTION("""COMPUTED_VALUE"""),"Мамоян С. Ч.")</f>
        <v>Мамоян С. Ч.</v>
      </c>
      <c r="MM117" s="19" t="str">
        <f ca="1">IFERROR(__xludf.DUMMYFUNCTION("""COMPUTED_VALUE"""),"За")</f>
        <v>За</v>
      </c>
      <c r="MN117" s="19">
        <f ca="1">IFERROR(__xludf.DUMMYFUNCTION("""COMPUTED_VALUE"""),40)</f>
        <v>40</v>
      </c>
      <c r="MO117" s="19" t="str">
        <f ca="1">IFERROR(__xludf.DUMMYFUNCTION("""COMPUTED_VALUE"""),"Мамоян С. Ч.")</f>
        <v>Мамоян С. Ч.</v>
      </c>
      <c r="MP117" s="19" t="str">
        <f ca="1">IFERROR(__xludf.DUMMYFUNCTION("""COMPUTED_VALUE"""),"За")</f>
        <v>За</v>
      </c>
      <c r="MQ117" s="19">
        <f ca="1">IFERROR(__xludf.DUMMYFUNCTION("""COMPUTED_VALUE"""),40)</f>
        <v>40</v>
      </c>
      <c r="MR117" s="19" t="str">
        <f ca="1">IFERROR(__xludf.DUMMYFUNCTION("""COMPUTED_VALUE"""),"Мамоян С. Ч.")</f>
        <v>Мамоян С. Ч.</v>
      </c>
      <c r="MS117" s="19" t="str">
        <f ca="1">IFERROR(__xludf.DUMMYFUNCTION("""COMPUTED_VALUE"""),"За")</f>
        <v>За</v>
      </c>
      <c r="MT117" s="19">
        <f ca="1">IFERROR(__xludf.DUMMYFUNCTION("""COMPUTED_VALUE"""),40)</f>
        <v>40</v>
      </c>
      <c r="MU117" s="19" t="str">
        <f ca="1">IFERROR(__xludf.DUMMYFUNCTION("""COMPUTED_VALUE"""),"Мамоян С. Ч.")</f>
        <v>Мамоян С. Ч.</v>
      </c>
      <c r="MV117" s="19" t="str">
        <f ca="1">IFERROR(__xludf.DUMMYFUNCTION("""COMPUTED_VALUE"""),"За")</f>
        <v>За</v>
      </c>
      <c r="MW117" s="19">
        <f ca="1">IFERROR(__xludf.DUMMYFUNCTION("""COMPUTED_VALUE"""),40)</f>
        <v>40</v>
      </c>
      <c r="MX117" s="19" t="str">
        <f ca="1">IFERROR(__xludf.DUMMYFUNCTION("""COMPUTED_VALUE"""),"Мамоян С. Ч.")</f>
        <v>Мамоян С. Ч.</v>
      </c>
      <c r="MY117" s="19" t="str">
        <f ca="1">IFERROR(__xludf.DUMMYFUNCTION("""COMPUTED_VALUE"""),"За")</f>
        <v>За</v>
      </c>
      <c r="MZ117" s="19">
        <f ca="1">IFERROR(__xludf.DUMMYFUNCTION("""COMPUTED_VALUE"""),40)</f>
        <v>40</v>
      </c>
      <c r="NA117" s="19" t="str">
        <f ca="1">IFERROR(__xludf.DUMMYFUNCTION("""COMPUTED_VALUE"""),"Мамоян С. Ч.")</f>
        <v>Мамоян С. Ч.</v>
      </c>
      <c r="NB117" s="19" t="str">
        <f ca="1">IFERROR(__xludf.DUMMYFUNCTION("""COMPUTED_VALUE"""),"За")</f>
        <v>За</v>
      </c>
      <c r="NC117" s="19">
        <f ca="1">IFERROR(__xludf.DUMMYFUNCTION("""COMPUTED_VALUE"""),40)</f>
        <v>40</v>
      </c>
      <c r="ND117" s="19" t="str">
        <f ca="1">IFERROR(__xludf.DUMMYFUNCTION("""COMPUTED_VALUE"""),"Мамоян С. Ч.")</f>
        <v>Мамоян С. Ч.</v>
      </c>
      <c r="NE117" s="19" t="str">
        <f ca="1">IFERROR(__xludf.DUMMYFUNCTION("""COMPUTED_VALUE"""),"За")</f>
        <v>За</v>
      </c>
      <c r="NF117" s="19">
        <f ca="1">IFERROR(__xludf.DUMMYFUNCTION("""COMPUTED_VALUE"""),40)</f>
        <v>40</v>
      </c>
      <c r="NG117" s="19" t="str">
        <f ca="1">IFERROR(__xludf.DUMMYFUNCTION("""COMPUTED_VALUE"""),"Мамоян С. Ч.")</f>
        <v>Мамоян С. Ч.</v>
      </c>
      <c r="NH117" s="19" t="str">
        <f ca="1">IFERROR(__xludf.DUMMYFUNCTION("""COMPUTED_VALUE"""),"За")</f>
        <v>За</v>
      </c>
      <c r="NI117" s="19">
        <f ca="1">IFERROR(__xludf.DUMMYFUNCTION("""COMPUTED_VALUE"""),40)</f>
        <v>40</v>
      </c>
      <c r="NJ117" s="19" t="str">
        <f ca="1">IFERROR(__xludf.DUMMYFUNCTION("""COMPUTED_VALUE"""),"Мамоян С. Ч.")</f>
        <v>Мамоян С. Ч.</v>
      </c>
      <c r="NK117" s="19" t="str">
        <f ca="1">IFERROR(__xludf.DUMMYFUNCTION("""COMPUTED_VALUE"""),"За")</f>
        <v>За</v>
      </c>
      <c r="NL117" s="19">
        <f ca="1">IFERROR(__xludf.DUMMYFUNCTION("""COMPUTED_VALUE"""),40)</f>
        <v>40</v>
      </c>
      <c r="NM117" s="19" t="str">
        <f ca="1">IFERROR(__xludf.DUMMYFUNCTION("""COMPUTED_VALUE"""),"Мамоян С. Ч.")</f>
        <v>Мамоян С. Ч.</v>
      </c>
      <c r="NN117" s="19" t="str">
        <f ca="1">IFERROR(__xludf.DUMMYFUNCTION("""COMPUTED_VALUE"""),"За")</f>
        <v>За</v>
      </c>
      <c r="NO117" s="19">
        <f ca="1">IFERROR(__xludf.DUMMYFUNCTION("""COMPUTED_VALUE"""),40)</f>
        <v>40</v>
      </c>
      <c r="NP117" s="19" t="str">
        <f ca="1">IFERROR(__xludf.DUMMYFUNCTION("""COMPUTED_VALUE"""),"Мамоян С. Ч.")</f>
        <v>Мамоян С. Ч.</v>
      </c>
      <c r="NQ117" s="19" t="str">
        <f ca="1">IFERROR(__xludf.DUMMYFUNCTION("""COMPUTED_VALUE"""),"За")</f>
        <v>За</v>
      </c>
      <c r="NR117" s="19">
        <f ca="1">IFERROR(__xludf.DUMMYFUNCTION("""COMPUTED_VALUE"""),40)</f>
        <v>40</v>
      </c>
      <c r="NS117" s="19" t="str">
        <f ca="1">IFERROR(__xludf.DUMMYFUNCTION("""COMPUTED_VALUE"""),"Мамоян С. Ч.")</f>
        <v>Мамоян С. Ч.</v>
      </c>
      <c r="NT117" s="19" t="str">
        <f ca="1">IFERROR(__xludf.DUMMYFUNCTION("""COMPUTED_VALUE"""),"Не голосував")</f>
        <v>Не голосував</v>
      </c>
      <c r="NU117" s="19">
        <f ca="1">IFERROR(__xludf.DUMMYFUNCTION("""COMPUTED_VALUE"""),40)</f>
        <v>40</v>
      </c>
      <c r="NV117" s="19" t="str">
        <f ca="1">IFERROR(__xludf.DUMMYFUNCTION("""COMPUTED_VALUE"""),"Мамоян С. Ч.")</f>
        <v>Мамоян С. Ч.</v>
      </c>
      <c r="NW117" s="19" t="str">
        <f ca="1">IFERROR(__xludf.DUMMYFUNCTION("""COMPUTED_VALUE"""),"За")</f>
        <v>За</v>
      </c>
      <c r="NX117" s="19">
        <f ca="1">IFERROR(__xludf.DUMMYFUNCTION("""COMPUTED_VALUE"""),40)</f>
        <v>40</v>
      </c>
      <c r="NY117" s="19" t="str">
        <f ca="1">IFERROR(__xludf.DUMMYFUNCTION("""COMPUTED_VALUE"""),"Мамоян С. Ч.")</f>
        <v>Мамоян С. Ч.</v>
      </c>
      <c r="NZ117" s="19" t="str">
        <f ca="1">IFERROR(__xludf.DUMMYFUNCTION("""COMPUTED_VALUE"""),"За")</f>
        <v>За</v>
      </c>
      <c r="OA117" s="19">
        <f ca="1">IFERROR(__xludf.DUMMYFUNCTION("""COMPUTED_VALUE"""),40)</f>
        <v>40</v>
      </c>
      <c r="OB117" s="19" t="str">
        <f ca="1">IFERROR(__xludf.DUMMYFUNCTION("""COMPUTED_VALUE"""),"Мамоян С. Ч.")</f>
        <v>Мамоян С. Ч.</v>
      </c>
      <c r="OC117" s="19" t="str">
        <f ca="1">IFERROR(__xludf.DUMMYFUNCTION("""COMPUTED_VALUE"""),"За")</f>
        <v>За</v>
      </c>
      <c r="OD117" s="19">
        <f ca="1">IFERROR(__xludf.DUMMYFUNCTION("""COMPUTED_VALUE"""),40)</f>
        <v>40</v>
      </c>
      <c r="OE117" s="19" t="str">
        <f ca="1">IFERROR(__xludf.DUMMYFUNCTION("""COMPUTED_VALUE"""),"Мамоян С. Ч.")</f>
        <v>Мамоян С. Ч.</v>
      </c>
      <c r="OF117" s="19" t="str">
        <f ca="1">IFERROR(__xludf.DUMMYFUNCTION("""COMPUTED_VALUE"""),"За")</f>
        <v>За</v>
      </c>
      <c r="OG117" s="19">
        <f ca="1">IFERROR(__xludf.DUMMYFUNCTION("""COMPUTED_VALUE"""),40)</f>
        <v>40</v>
      </c>
      <c r="OH117" s="19" t="str">
        <f ca="1">IFERROR(__xludf.DUMMYFUNCTION("""COMPUTED_VALUE"""),"Мамоян С. Ч.")</f>
        <v>Мамоян С. Ч.</v>
      </c>
      <c r="OI117" s="19" t="str">
        <f ca="1">IFERROR(__xludf.DUMMYFUNCTION("""COMPUTED_VALUE"""),"За")</f>
        <v>За</v>
      </c>
      <c r="OJ117" s="19">
        <f ca="1">IFERROR(__xludf.DUMMYFUNCTION("""COMPUTED_VALUE"""),40)</f>
        <v>40</v>
      </c>
      <c r="OK117" s="19" t="str">
        <f ca="1">IFERROR(__xludf.DUMMYFUNCTION("""COMPUTED_VALUE"""),"Мамоян С. Ч.")</f>
        <v>Мамоян С. Ч.</v>
      </c>
      <c r="OL117" s="19" t="str">
        <f ca="1">IFERROR(__xludf.DUMMYFUNCTION("""COMPUTED_VALUE"""),"Не голосував")</f>
        <v>Не голосував</v>
      </c>
      <c r="OM117" s="19">
        <f ca="1">IFERROR(__xludf.DUMMYFUNCTION("""COMPUTED_VALUE"""),40)</f>
        <v>40</v>
      </c>
      <c r="ON117" s="19" t="str">
        <f ca="1">IFERROR(__xludf.DUMMYFUNCTION("""COMPUTED_VALUE"""),"Мамоян С. Ч.")</f>
        <v>Мамоян С. Ч.</v>
      </c>
      <c r="OO117" s="19" t="str">
        <f ca="1">IFERROR(__xludf.DUMMYFUNCTION("""COMPUTED_VALUE"""),"За")</f>
        <v>За</v>
      </c>
      <c r="OP117" s="19">
        <f ca="1">IFERROR(__xludf.DUMMYFUNCTION("""COMPUTED_VALUE"""),40)</f>
        <v>40</v>
      </c>
      <c r="OQ117" s="19" t="str">
        <f ca="1">IFERROR(__xludf.DUMMYFUNCTION("""COMPUTED_VALUE"""),"Мамоян С. Ч.")</f>
        <v>Мамоян С. Ч.</v>
      </c>
      <c r="OR117" s="19" t="str">
        <f ca="1">IFERROR(__xludf.DUMMYFUNCTION("""COMPUTED_VALUE"""),"За")</f>
        <v>За</v>
      </c>
      <c r="OS117" s="19">
        <f ca="1">IFERROR(__xludf.DUMMYFUNCTION("""COMPUTED_VALUE"""),40)</f>
        <v>40</v>
      </c>
      <c r="OT117" s="19" t="str">
        <f ca="1">IFERROR(__xludf.DUMMYFUNCTION("""COMPUTED_VALUE"""),"Мамоян С. Ч.")</f>
        <v>Мамоян С. Ч.</v>
      </c>
      <c r="OU117" s="19" t="str">
        <f ca="1">IFERROR(__xludf.DUMMYFUNCTION("""COMPUTED_VALUE"""),"За")</f>
        <v>За</v>
      </c>
      <c r="OV117" s="19">
        <f ca="1">IFERROR(__xludf.DUMMYFUNCTION("""COMPUTED_VALUE"""),40)</f>
        <v>40</v>
      </c>
      <c r="OW117" s="19" t="str">
        <f ca="1">IFERROR(__xludf.DUMMYFUNCTION("""COMPUTED_VALUE"""),"Мамоян С. Ч.")</f>
        <v>Мамоян С. Ч.</v>
      </c>
      <c r="OX117" s="19" t="str">
        <f ca="1">IFERROR(__xludf.DUMMYFUNCTION("""COMPUTED_VALUE"""),"За")</f>
        <v>За</v>
      </c>
      <c r="OY117" s="19">
        <f ca="1">IFERROR(__xludf.DUMMYFUNCTION("""COMPUTED_VALUE"""),40)</f>
        <v>40</v>
      </c>
      <c r="OZ117" s="19" t="str">
        <f ca="1">IFERROR(__xludf.DUMMYFUNCTION("""COMPUTED_VALUE"""),"Мамоян С. Ч.")</f>
        <v>Мамоян С. Ч.</v>
      </c>
      <c r="PA117" s="19" t="str">
        <f ca="1">IFERROR(__xludf.DUMMYFUNCTION("""COMPUTED_VALUE"""),"За")</f>
        <v>За</v>
      </c>
      <c r="PB117" s="19">
        <f ca="1">IFERROR(__xludf.DUMMYFUNCTION("""COMPUTED_VALUE"""),40)</f>
        <v>40</v>
      </c>
      <c r="PC117" s="19" t="str">
        <f ca="1">IFERROR(__xludf.DUMMYFUNCTION("""COMPUTED_VALUE"""),"Мамоян С. Ч.")</f>
        <v>Мамоян С. Ч.</v>
      </c>
      <c r="PD117" s="19" t="str">
        <f ca="1">IFERROR(__xludf.DUMMYFUNCTION("""COMPUTED_VALUE"""),"За")</f>
        <v>За</v>
      </c>
      <c r="PE117" s="19">
        <f ca="1">IFERROR(__xludf.DUMMYFUNCTION("""COMPUTED_VALUE"""),40)</f>
        <v>40</v>
      </c>
      <c r="PF117" s="19" t="str">
        <f ca="1">IFERROR(__xludf.DUMMYFUNCTION("""COMPUTED_VALUE"""),"Мамоян С. Ч.")</f>
        <v>Мамоян С. Ч.</v>
      </c>
      <c r="PG117" s="19" t="str">
        <f ca="1">IFERROR(__xludf.DUMMYFUNCTION("""COMPUTED_VALUE"""),"За")</f>
        <v>За</v>
      </c>
      <c r="PH117" s="19">
        <f ca="1">IFERROR(__xludf.DUMMYFUNCTION("""COMPUTED_VALUE"""),40)</f>
        <v>40</v>
      </c>
      <c r="PI117" s="19" t="str">
        <f ca="1">IFERROR(__xludf.DUMMYFUNCTION("""COMPUTED_VALUE"""),"Мамоян С. Ч.")</f>
        <v>Мамоян С. Ч.</v>
      </c>
      <c r="PJ117" s="19" t="str">
        <f ca="1">IFERROR(__xludf.DUMMYFUNCTION("""COMPUTED_VALUE"""),"За")</f>
        <v>За</v>
      </c>
      <c r="PK117" s="19">
        <f ca="1">IFERROR(__xludf.DUMMYFUNCTION("""COMPUTED_VALUE"""),40)</f>
        <v>40</v>
      </c>
      <c r="PL117" s="19" t="str">
        <f ca="1">IFERROR(__xludf.DUMMYFUNCTION("""COMPUTED_VALUE"""),"Мамоян С. Ч.")</f>
        <v>Мамоян С. Ч.</v>
      </c>
      <c r="PM117" s="19" t="str">
        <f ca="1">IFERROR(__xludf.DUMMYFUNCTION("""COMPUTED_VALUE"""),"Не голосував")</f>
        <v>Не голосував</v>
      </c>
      <c r="PN117" s="19">
        <f ca="1">IFERROR(__xludf.DUMMYFUNCTION("""COMPUTED_VALUE"""),40)</f>
        <v>40</v>
      </c>
      <c r="PO117" s="19" t="str">
        <f ca="1">IFERROR(__xludf.DUMMYFUNCTION("""COMPUTED_VALUE"""),"Мамоян С. Ч.")</f>
        <v>Мамоян С. Ч.</v>
      </c>
      <c r="PP117" s="19" t="str">
        <f ca="1">IFERROR(__xludf.DUMMYFUNCTION("""COMPUTED_VALUE"""),"За")</f>
        <v>За</v>
      </c>
      <c r="PQ117" s="19">
        <f ca="1">IFERROR(__xludf.DUMMYFUNCTION("""COMPUTED_VALUE"""),40)</f>
        <v>40</v>
      </c>
      <c r="PR117" s="19" t="str">
        <f ca="1">IFERROR(__xludf.DUMMYFUNCTION("""COMPUTED_VALUE"""),"Мамоян С. Ч.")</f>
        <v>Мамоян С. Ч.</v>
      </c>
      <c r="PS117" s="19" t="str">
        <f ca="1">IFERROR(__xludf.DUMMYFUNCTION("""COMPUTED_VALUE"""),"Не голосував")</f>
        <v>Не голосував</v>
      </c>
      <c r="PT117" s="19">
        <f ca="1">IFERROR(__xludf.DUMMYFUNCTION("""COMPUTED_VALUE"""),40)</f>
        <v>40</v>
      </c>
      <c r="PU117" s="19" t="str">
        <f ca="1">IFERROR(__xludf.DUMMYFUNCTION("""COMPUTED_VALUE"""),"Мамоян С. Ч.")</f>
        <v>Мамоян С. Ч.</v>
      </c>
      <c r="PV117" s="19" t="str">
        <f ca="1">IFERROR(__xludf.DUMMYFUNCTION("""COMPUTED_VALUE"""),"Не голосував")</f>
        <v>Не голосував</v>
      </c>
      <c r="PW117" s="19">
        <f ca="1">IFERROR(__xludf.DUMMYFUNCTION("""COMPUTED_VALUE"""),40)</f>
        <v>40</v>
      </c>
      <c r="PX117" s="19" t="str">
        <f ca="1">IFERROR(__xludf.DUMMYFUNCTION("""COMPUTED_VALUE"""),"Мамоян С. Ч.")</f>
        <v>Мамоян С. Ч.</v>
      </c>
      <c r="PY117" s="19" t="str">
        <f ca="1">IFERROR(__xludf.DUMMYFUNCTION("""COMPUTED_VALUE"""),"За")</f>
        <v>За</v>
      </c>
      <c r="PZ117" s="19">
        <f ca="1">IFERROR(__xludf.DUMMYFUNCTION("""COMPUTED_VALUE"""),40)</f>
        <v>40</v>
      </c>
      <c r="QA117" s="19" t="str">
        <f ca="1">IFERROR(__xludf.DUMMYFUNCTION("""COMPUTED_VALUE"""),"Мамоян С. Ч.")</f>
        <v>Мамоян С. Ч.</v>
      </c>
      <c r="QB117" s="19" t="str">
        <f ca="1">IFERROR(__xludf.DUMMYFUNCTION("""COMPUTED_VALUE"""),"За")</f>
        <v>За</v>
      </c>
      <c r="QC117" s="19">
        <f ca="1">IFERROR(__xludf.DUMMYFUNCTION("""COMPUTED_VALUE"""),40)</f>
        <v>40</v>
      </c>
      <c r="QD117" s="19" t="str">
        <f ca="1">IFERROR(__xludf.DUMMYFUNCTION("""COMPUTED_VALUE"""),"Мамоян С. Ч.")</f>
        <v>Мамоян С. Ч.</v>
      </c>
      <c r="QE117" s="19" t="str">
        <f ca="1">IFERROR(__xludf.DUMMYFUNCTION("""COMPUTED_VALUE"""),"Не голосував")</f>
        <v>Не голосував</v>
      </c>
      <c r="QF117" s="19">
        <f ca="1">IFERROR(__xludf.DUMMYFUNCTION("""COMPUTED_VALUE"""),40)</f>
        <v>40</v>
      </c>
      <c r="QG117" s="19" t="str">
        <f ca="1">IFERROR(__xludf.DUMMYFUNCTION("""COMPUTED_VALUE"""),"Мамоян С. Ч.")</f>
        <v>Мамоян С. Ч.</v>
      </c>
      <c r="QH117" s="19" t="str">
        <f ca="1">IFERROR(__xludf.DUMMYFUNCTION("""COMPUTED_VALUE"""),"Не голосував")</f>
        <v>Не голосував</v>
      </c>
      <c r="QI117" s="19">
        <f ca="1">IFERROR(__xludf.DUMMYFUNCTION("""COMPUTED_VALUE"""),40)</f>
        <v>40</v>
      </c>
      <c r="QJ117" s="19" t="str">
        <f ca="1">IFERROR(__xludf.DUMMYFUNCTION("""COMPUTED_VALUE"""),"Мамоян С. Ч.")</f>
        <v>Мамоян С. Ч.</v>
      </c>
      <c r="QK117" s="19" t="str">
        <f ca="1">IFERROR(__xludf.DUMMYFUNCTION("""COMPUTED_VALUE"""),"Не голосував")</f>
        <v>Не голосував</v>
      </c>
    </row>
    <row r="118" spans="1:453" ht="12.75">
      <c r="A118" s="17">
        <f ca="1">IFERROR(__xludf.DUMMYFUNCTION("""COMPUTED_VALUE"""),49)</f>
        <v>49</v>
      </c>
      <c r="B118" s="17" t="str">
        <f ca="1">IFERROR(__xludf.DUMMYFUNCTION("""COMPUTED_VALUE"""),"Наконечний М. В.")</f>
        <v>Наконечний М. В.</v>
      </c>
      <c r="C118" s="19" t="str">
        <f ca="1">IFERROR(__xludf.DUMMYFUNCTION("""COMPUTED_VALUE"""),"Не голосував")</f>
        <v>Не голосував</v>
      </c>
      <c r="D118" s="19">
        <f ca="1">IFERROR(__xludf.DUMMYFUNCTION("""COMPUTED_VALUE"""),49)</f>
        <v>49</v>
      </c>
      <c r="E118" s="19" t="str">
        <f ca="1">IFERROR(__xludf.DUMMYFUNCTION("""COMPUTED_VALUE"""),"Наконечний М. В.")</f>
        <v>Наконечний М. В.</v>
      </c>
      <c r="F118" s="19" t="str">
        <f ca="1">IFERROR(__xludf.DUMMYFUNCTION("""COMPUTED_VALUE"""),"Не голосував")</f>
        <v>Не голосував</v>
      </c>
      <c r="G118" s="19">
        <f ca="1">IFERROR(__xludf.DUMMYFUNCTION("""COMPUTED_VALUE"""),49)</f>
        <v>49</v>
      </c>
      <c r="H118" s="19" t="str">
        <f ca="1">IFERROR(__xludf.DUMMYFUNCTION("""COMPUTED_VALUE"""),"Наконечний М. В.")</f>
        <v>Наконечний М. В.</v>
      </c>
      <c r="I118" s="19" t="str">
        <f ca="1">IFERROR(__xludf.DUMMYFUNCTION("""COMPUTED_VALUE"""),"За")</f>
        <v>За</v>
      </c>
      <c r="J118" s="19">
        <f ca="1">IFERROR(__xludf.DUMMYFUNCTION("""COMPUTED_VALUE"""),49)</f>
        <v>49</v>
      </c>
      <c r="K118" s="19" t="str">
        <f ca="1">IFERROR(__xludf.DUMMYFUNCTION("""COMPUTED_VALUE"""),"Наконечний М. В.")</f>
        <v>Наконечний М. В.</v>
      </c>
      <c r="L118" s="19" t="str">
        <f ca="1">IFERROR(__xludf.DUMMYFUNCTION("""COMPUTED_VALUE"""),"За")</f>
        <v>За</v>
      </c>
      <c r="M118" s="19">
        <f ca="1">IFERROR(__xludf.DUMMYFUNCTION("""COMPUTED_VALUE"""),49)</f>
        <v>49</v>
      </c>
      <c r="N118" s="19" t="str">
        <f ca="1">IFERROR(__xludf.DUMMYFUNCTION("""COMPUTED_VALUE"""),"Наконечний М. В.")</f>
        <v>Наконечний М. В.</v>
      </c>
      <c r="O118" s="19" t="str">
        <f ca="1">IFERROR(__xludf.DUMMYFUNCTION("""COMPUTED_VALUE"""),"За")</f>
        <v>За</v>
      </c>
      <c r="P118" s="19">
        <f ca="1">IFERROR(__xludf.DUMMYFUNCTION("""COMPUTED_VALUE"""),49)</f>
        <v>49</v>
      </c>
      <c r="Q118" s="19" t="str">
        <f ca="1">IFERROR(__xludf.DUMMYFUNCTION("""COMPUTED_VALUE"""),"Наконечний М. В.")</f>
        <v>Наконечний М. В.</v>
      </c>
      <c r="R118" s="19" t="str">
        <f ca="1">IFERROR(__xludf.DUMMYFUNCTION("""COMPUTED_VALUE"""),"Не голосував")</f>
        <v>Не голосував</v>
      </c>
      <c r="S118" s="19">
        <f ca="1">IFERROR(__xludf.DUMMYFUNCTION("""COMPUTED_VALUE"""),49)</f>
        <v>49</v>
      </c>
      <c r="T118" s="19" t="str">
        <f ca="1">IFERROR(__xludf.DUMMYFUNCTION("""COMPUTED_VALUE"""),"Наконечний М. В.")</f>
        <v>Наконечний М. В.</v>
      </c>
      <c r="U118" s="19" t="str">
        <f ca="1">IFERROR(__xludf.DUMMYFUNCTION("""COMPUTED_VALUE"""),"Не голосував")</f>
        <v>Не голосував</v>
      </c>
      <c r="V118" s="19">
        <f ca="1">IFERROR(__xludf.DUMMYFUNCTION("""COMPUTED_VALUE"""),49)</f>
        <v>49</v>
      </c>
      <c r="W118" s="19" t="str">
        <f ca="1">IFERROR(__xludf.DUMMYFUNCTION("""COMPUTED_VALUE"""),"Наконечний М. В.")</f>
        <v>Наконечний М. В.</v>
      </c>
      <c r="X118" s="19" t="str">
        <f ca="1">IFERROR(__xludf.DUMMYFUNCTION("""COMPUTED_VALUE"""),"За")</f>
        <v>За</v>
      </c>
      <c r="Y118" s="19">
        <f ca="1">IFERROR(__xludf.DUMMYFUNCTION("""COMPUTED_VALUE"""),49)</f>
        <v>49</v>
      </c>
      <c r="Z118" s="19" t="str">
        <f ca="1">IFERROR(__xludf.DUMMYFUNCTION("""COMPUTED_VALUE"""),"Наконечний М. В.")</f>
        <v>Наконечний М. В.</v>
      </c>
      <c r="AA118" s="19" t="str">
        <f ca="1">IFERROR(__xludf.DUMMYFUNCTION("""COMPUTED_VALUE"""),"Не голосував")</f>
        <v>Не голосував</v>
      </c>
      <c r="AB118" s="19">
        <f ca="1">IFERROR(__xludf.DUMMYFUNCTION("""COMPUTED_VALUE"""),49)</f>
        <v>49</v>
      </c>
      <c r="AC118" s="19" t="str">
        <f ca="1">IFERROR(__xludf.DUMMYFUNCTION("""COMPUTED_VALUE"""),"Наконечний М. В.")</f>
        <v>Наконечний М. В.</v>
      </c>
      <c r="AD118" s="19" t="str">
        <f ca="1">IFERROR(__xludf.DUMMYFUNCTION("""COMPUTED_VALUE"""),"Не голосував")</f>
        <v>Не голосував</v>
      </c>
      <c r="AE118" s="19">
        <f ca="1">IFERROR(__xludf.DUMMYFUNCTION("""COMPUTED_VALUE"""),49)</f>
        <v>49</v>
      </c>
      <c r="AF118" s="19" t="str">
        <f ca="1">IFERROR(__xludf.DUMMYFUNCTION("""COMPUTED_VALUE"""),"Наконечний М. В.")</f>
        <v>Наконечний М. В.</v>
      </c>
      <c r="AG118" s="19" t="str">
        <f ca="1">IFERROR(__xludf.DUMMYFUNCTION("""COMPUTED_VALUE"""),"Не голосував")</f>
        <v>Не голосував</v>
      </c>
      <c r="AH118" s="19">
        <f ca="1">IFERROR(__xludf.DUMMYFUNCTION("""COMPUTED_VALUE"""),49)</f>
        <v>49</v>
      </c>
      <c r="AI118" s="19" t="str">
        <f ca="1">IFERROR(__xludf.DUMMYFUNCTION("""COMPUTED_VALUE"""),"Наконечний М. В.")</f>
        <v>Наконечний М. В.</v>
      </c>
      <c r="AJ118" s="19" t="str">
        <f ca="1">IFERROR(__xludf.DUMMYFUNCTION("""COMPUTED_VALUE"""),"За")</f>
        <v>За</v>
      </c>
      <c r="AK118" s="19">
        <f ca="1">IFERROR(__xludf.DUMMYFUNCTION("""COMPUTED_VALUE"""),49)</f>
        <v>49</v>
      </c>
      <c r="AL118" s="19" t="str">
        <f ca="1">IFERROR(__xludf.DUMMYFUNCTION("""COMPUTED_VALUE"""),"Наконечний М. В.")</f>
        <v>Наконечний М. В.</v>
      </c>
      <c r="AM118" s="19" t="str">
        <f ca="1">IFERROR(__xludf.DUMMYFUNCTION("""COMPUTED_VALUE"""),"За")</f>
        <v>За</v>
      </c>
      <c r="AN118" s="19">
        <f ca="1">IFERROR(__xludf.DUMMYFUNCTION("""COMPUTED_VALUE"""),49)</f>
        <v>49</v>
      </c>
      <c r="AO118" s="19" t="str">
        <f ca="1">IFERROR(__xludf.DUMMYFUNCTION("""COMPUTED_VALUE"""),"Наконечний М. В.")</f>
        <v>Наконечний М. В.</v>
      </c>
      <c r="AP118" s="19" t="str">
        <f ca="1">IFERROR(__xludf.DUMMYFUNCTION("""COMPUTED_VALUE"""),"За")</f>
        <v>За</v>
      </c>
      <c r="AQ118" s="19">
        <f ca="1">IFERROR(__xludf.DUMMYFUNCTION("""COMPUTED_VALUE"""),49)</f>
        <v>49</v>
      </c>
      <c r="AR118" s="19" t="str">
        <f ca="1">IFERROR(__xludf.DUMMYFUNCTION("""COMPUTED_VALUE"""),"Наконечний М. В.")</f>
        <v>Наконечний М. В.</v>
      </c>
      <c r="AS118" s="19" t="str">
        <f ca="1">IFERROR(__xludf.DUMMYFUNCTION("""COMPUTED_VALUE"""),"За")</f>
        <v>За</v>
      </c>
      <c r="AT118" s="19">
        <f ca="1">IFERROR(__xludf.DUMMYFUNCTION("""COMPUTED_VALUE"""),49)</f>
        <v>49</v>
      </c>
      <c r="AU118" s="19" t="str">
        <f ca="1">IFERROR(__xludf.DUMMYFUNCTION("""COMPUTED_VALUE"""),"Наконечний М. В.")</f>
        <v>Наконечний М. В.</v>
      </c>
      <c r="AV118" s="19" t="str">
        <f ca="1">IFERROR(__xludf.DUMMYFUNCTION("""COMPUTED_VALUE"""),"Не голосував")</f>
        <v>Не голосував</v>
      </c>
      <c r="AW118" s="19">
        <f ca="1">IFERROR(__xludf.DUMMYFUNCTION("""COMPUTED_VALUE"""),49)</f>
        <v>49</v>
      </c>
      <c r="AX118" s="19" t="str">
        <f ca="1">IFERROR(__xludf.DUMMYFUNCTION("""COMPUTED_VALUE"""),"Наконечний М. В.")</f>
        <v>Наконечний М. В.</v>
      </c>
      <c r="AY118" s="19" t="str">
        <f ca="1">IFERROR(__xludf.DUMMYFUNCTION("""COMPUTED_VALUE"""),"За")</f>
        <v>За</v>
      </c>
      <c r="AZ118" s="19">
        <f ca="1">IFERROR(__xludf.DUMMYFUNCTION("""COMPUTED_VALUE"""),49)</f>
        <v>49</v>
      </c>
      <c r="BA118" s="19" t="str">
        <f ca="1">IFERROR(__xludf.DUMMYFUNCTION("""COMPUTED_VALUE"""),"Наконечний М. В.")</f>
        <v>Наконечний М. В.</v>
      </c>
      <c r="BB118" s="19" t="str">
        <f ca="1">IFERROR(__xludf.DUMMYFUNCTION("""COMPUTED_VALUE"""),"...")</f>
        <v>...</v>
      </c>
      <c r="BC118" s="19">
        <f ca="1">IFERROR(__xludf.DUMMYFUNCTION("""COMPUTED_VALUE"""),49)</f>
        <v>49</v>
      </c>
      <c r="BD118" s="19" t="str">
        <f ca="1">IFERROR(__xludf.DUMMYFUNCTION("""COMPUTED_VALUE"""),"Наконечний М. В.")</f>
        <v>Наконечний М. В.</v>
      </c>
      <c r="BE118" s="19" t="str">
        <f ca="1">IFERROR(__xludf.DUMMYFUNCTION("""COMPUTED_VALUE"""),"За")</f>
        <v>За</v>
      </c>
      <c r="BF118" s="19">
        <f ca="1">IFERROR(__xludf.DUMMYFUNCTION("""COMPUTED_VALUE"""),49)</f>
        <v>49</v>
      </c>
      <c r="BG118" s="19" t="str">
        <f ca="1">IFERROR(__xludf.DUMMYFUNCTION("""COMPUTED_VALUE"""),"Наконечний М. В.")</f>
        <v>Наконечний М. В.</v>
      </c>
      <c r="BH118" s="19" t="str">
        <f ca="1">IFERROR(__xludf.DUMMYFUNCTION("""COMPUTED_VALUE"""),"Не голосував")</f>
        <v>Не голосував</v>
      </c>
      <c r="BI118" s="19">
        <f ca="1">IFERROR(__xludf.DUMMYFUNCTION("""COMPUTED_VALUE"""),49)</f>
        <v>49</v>
      </c>
      <c r="BJ118" s="19" t="str">
        <f ca="1">IFERROR(__xludf.DUMMYFUNCTION("""COMPUTED_VALUE"""),"Наконечний М. В.")</f>
        <v>Наконечний М. В.</v>
      </c>
      <c r="BK118" s="19" t="str">
        <f ca="1">IFERROR(__xludf.DUMMYFUNCTION("""COMPUTED_VALUE"""),"Не голосував")</f>
        <v>Не голосував</v>
      </c>
      <c r="BL118" s="19">
        <f ca="1">IFERROR(__xludf.DUMMYFUNCTION("""COMPUTED_VALUE"""),49)</f>
        <v>49</v>
      </c>
      <c r="BM118" s="19" t="str">
        <f ca="1">IFERROR(__xludf.DUMMYFUNCTION("""COMPUTED_VALUE"""),"Наконечний М. В.")</f>
        <v>Наконечний М. В.</v>
      </c>
      <c r="BN118" s="19" t="str">
        <f ca="1">IFERROR(__xludf.DUMMYFUNCTION("""COMPUTED_VALUE"""),"...")</f>
        <v>...</v>
      </c>
      <c r="BO118" s="19">
        <f ca="1">IFERROR(__xludf.DUMMYFUNCTION("""COMPUTED_VALUE"""),49)</f>
        <v>49</v>
      </c>
      <c r="BP118" s="19" t="str">
        <f ca="1">IFERROR(__xludf.DUMMYFUNCTION("""COMPUTED_VALUE"""),"Наконечний М. В.")</f>
        <v>Наконечний М. В.</v>
      </c>
      <c r="BQ118" s="19" t="str">
        <f ca="1">IFERROR(__xludf.DUMMYFUNCTION("""COMPUTED_VALUE"""),"...")</f>
        <v>...</v>
      </c>
      <c r="BR118" s="19">
        <f ca="1">IFERROR(__xludf.DUMMYFUNCTION("""COMPUTED_VALUE"""),49)</f>
        <v>49</v>
      </c>
      <c r="BS118" s="19" t="str">
        <f ca="1">IFERROR(__xludf.DUMMYFUNCTION("""COMPUTED_VALUE"""),"Наконечний М. В.")</f>
        <v>Наконечний М. В.</v>
      </c>
      <c r="BT118" s="19" t="str">
        <f ca="1">IFERROR(__xludf.DUMMYFUNCTION("""COMPUTED_VALUE"""),"...")</f>
        <v>...</v>
      </c>
      <c r="BU118" s="19">
        <f ca="1">IFERROR(__xludf.DUMMYFUNCTION("""COMPUTED_VALUE"""),49)</f>
        <v>49</v>
      </c>
      <c r="BV118" s="19" t="str">
        <f ca="1">IFERROR(__xludf.DUMMYFUNCTION("""COMPUTED_VALUE"""),"Наконечний М. В.")</f>
        <v>Наконечний М. В.</v>
      </c>
      <c r="BW118" s="19" t="str">
        <f ca="1">IFERROR(__xludf.DUMMYFUNCTION("""COMPUTED_VALUE"""),"...")</f>
        <v>...</v>
      </c>
      <c r="BX118" s="19">
        <f ca="1">IFERROR(__xludf.DUMMYFUNCTION("""COMPUTED_VALUE"""),49)</f>
        <v>49</v>
      </c>
      <c r="BY118" s="19" t="str">
        <f ca="1">IFERROR(__xludf.DUMMYFUNCTION("""COMPUTED_VALUE"""),"Наконечний М. В.")</f>
        <v>Наконечний М. В.</v>
      </c>
      <c r="BZ118" s="19" t="str">
        <f ca="1">IFERROR(__xludf.DUMMYFUNCTION("""COMPUTED_VALUE"""),"...")</f>
        <v>...</v>
      </c>
      <c r="CA118" s="19">
        <f ca="1">IFERROR(__xludf.DUMMYFUNCTION("""COMPUTED_VALUE"""),49)</f>
        <v>49</v>
      </c>
      <c r="CB118" s="19" t="str">
        <f ca="1">IFERROR(__xludf.DUMMYFUNCTION("""COMPUTED_VALUE"""),"Наконечний М. В.")</f>
        <v>Наконечний М. В.</v>
      </c>
      <c r="CC118" s="19" t="str">
        <f ca="1">IFERROR(__xludf.DUMMYFUNCTION("""COMPUTED_VALUE"""),"...")</f>
        <v>...</v>
      </c>
      <c r="CD118" s="19">
        <f ca="1">IFERROR(__xludf.DUMMYFUNCTION("""COMPUTED_VALUE"""),49)</f>
        <v>49</v>
      </c>
      <c r="CE118" s="19" t="str">
        <f ca="1">IFERROR(__xludf.DUMMYFUNCTION("""COMPUTED_VALUE"""),"Наконечний М. В.")</f>
        <v>Наконечний М. В.</v>
      </c>
      <c r="CF118" s="19" t="str">
        <f ca="1">IFERROR(__xludf.DUMMYFUNCTION("""COMPUTED_VALUE"""),"...")</f>
        <v>...</v>
      </c>
      <c r="CG118" s="19">
        <f ca="1">IFERROR(__xludf.DUMMYFUNCTION("""COMPUTED_VALUE"""),49)</f>
        <v>49</v>
      </c>
      <c r="CH118" s="19" t="str">
        <f ca="1">IFERROR(__xludf.DUMMYFUNCTION("""COMPUTED_VALUE"""),"Наконечний М. В.")</f>
        <v>Наконечний М. В.</v>
      </c>
      <c r="CI118" s="19" t="str">
        <f ca="1">IFERROR(__xludf.DUMMYFUNCTION("""COMPUTED_VALUE"""),"Не голосував")</f>
        <v>Не голосував</v>
      </c>
      <c r="CJ118" s="19">
        <f ca="1">IFERROR(__xludf.DUMMYFUNCTION("""COMPUTED_VALUE"""),49)</f>
        <v>49</v>
      </c>
      <c r="CK118" s="19" t="str">
        <f ca="1">IFERROR(__xludf.DUMMYFUNCTION("""COMPUTED_VALUE"""),"Наконечний М. В.")</f>
        <v>Наконечний М. В.</v>
      </c>
      <c r="CL118" s="19" t="str">
        <f ca="1">IFERROR(__xludf.DUMMYFUNCTION("""COMPUTED_VALUE"""),"Не голосував")</f>
        <v>Не голосував</v>
      </c>
      <c r="CM118" s="19">
        <f ca="1">IFERROR(__xludf.DUMMYFUNCTION("""COMPUTED_VALUE"""),49)</f>
        <v>49</v>
      </c>
      <c r="CN118" s="19" t="str">
        <f ca="1">IFERROR(__xludf.DUMMYFUNCTION("""COMPUTED_VALUE"""),"Наконечний М. В.")</f>
        <v>Наконечний М. В.</v>
      </c>
      <c r="CO118" s="19" t="str">
        <f ca="1">IFERROR(__xludf.DUMMYFUNCTION("""COMPUTED_VALUE"""),"За")</f>
        <v>За</v>
      </c>
      <c r="CP118" s="19">
        <f ca="1">IFERROR(__xludf.DUMMYFUNCTION("""COMPUTED_VALUE"""),49)</f>
        <v>49</v>
      </c>
      <c r="CQ118" s="19" t="str">
        <f ca="1">IFERROR(__xludf.DUMMYFUNCTION("""COMPUTED_VALUE"""),"Наконечний М. В.")</f>
        <v>Наконечний М. В.</v>
      </c>
      <c r="CR118" s="19" t="str">
        <f ca="1">IFERROR(__xludf.DUMMYFUNCTION("""COMPUTED_VALUE"""),"За")</f>
        <v>За</v>
      </c>
      <c r="CS118" s="19">
        <f ca="1">IFERROR(__xludf.DUMMYFUNCTION("""COMPUTED_VALUE"""),49)</f>
        <v>49</v>
      </c>
      <c r="CT118" s="19" t="str">
        <f ca="1">IFERROR(__xludf.DUMMYFUNCTION("""COMPUTED_VALUE"""),"Наконечний М. В.")</f>
        <v>Наконечний М. В.</v>
      </c>
      <c r="CU118" s="19" t="str">
        <f ca="1">IFERROR(__xludf.DUMMYFUNCTION("""COMPUTED_VALUE"""),"За")</f>
        <v>За</v>
      </c>
      <c r="CV118" s="19">
        <f ca="1">IFERROR(__xludf.DUMMYFUNCTION("""COMPUTED_VALUE"""),49)</f>
        <v>49</v>
      </c>
      <c r="CW118" s="19" t="str">
        <f ca="1">IFERROR(__xludf.DUMMYFUNCTION("""COMPUTED_VALUE"""),"Наконечний М. В.")</f>
        <v>Наконечний М. В.</v>
      </c>
      <c r="CX118" s="19" t="str">
        <f ca="1">IFERROR(__xludf.DUMMYFUNCTION("""COMPUTED_VALUE"""),"...")</f>
        <v>...</v>
      </c>
      <c r="CY118" s="19">
        <f ca="1">IFERROR(__xludf.DUMMYFUNCTION("""COMPUTED_VALUE"""),49)</f>
        <v>49</v>
      </c>
      <c r="CZ118" s="19" t="str">
        <f ca="1">IFERROR(__xludf.DUMMYFUNCTION("""COMPUTED_VALUE"""),"Наконечний М. В.")</f>
        <v>Наконечний М. В.</v>
      </c>
      <c r="DA118" s="19" t="str">
        <f ca="1">IFERROR(__xludf.DUMMYFUNCTION("""COMPUTED_VALUE"""),"...")</f>
        <v>...</v>
      </c>
      <c r="DB118" s="19">
        <f ca="1">IFERROR(__xludf.DUMMYFUNCTION("""COMPUTED_VALUE"""),49)</f>
        <v>49</v>
      </c>
      <c r="DC118" s="19" t="str">
        <f ca="1">IFERROR(__xludf.DUMMYFUNCTION("""COMPUTED_VALUE"""),"Наконечний М. В.")</f>
        <v>Наконечний М. В.</v>
      </c>
      <c r="DD118" s="19" t="str">
        <f ca="1">IFERROR(__xludf.DUMMYFUNCTION("""COMPUTED_VALUE"""),"...")</f>
        <v>...</v>
      </c>
      <c r="DE118" s="19">
        <f ca="1">IFERROR(__xludf.DUMMYFUNCTION("""COMPUTED_VALUE"""),49)</f>
        <v>49</v>
      </c>
      <c r="DF118" s="19" t="str">
        <f ca="1">IFERROR(__xludf.DUMMYFUNCTION("""COMPUTED_VALUE"""),"Наконечний М. В.")</f>
        <v>Наконечний М. В.</v>
      </c>
      <c r="DG118" s="19" t="str">
        <f ca="1">IFERROR(__xludf.DUMMYFUNCTION("""COMPUTED_VALUE"""),"...")</f>
        <v>...</v>
      </c>
      <c r="DH118" s="19">
        <f ca="1">IFERROR(__xludf.DUMMYFUNCTION("""COMPUTED_VALUE"""),49)</f>
        <v>49</v>
      </c>
      <c r="DI118" s="19" t="str">
        <f ca="1">IFERROR(__xludf.DUMMYFUNCTION("""COMPUTED_VALUE"""),"Наконечний М. В.")</f>
        <v>Наконечний М. В.</v>
      </c>
      <c r="DJ118" s="19" t="str">
        <f ca="1">IFERROR(__xludf.DUMMYFUNCTION("""COMPUTED_VALUE"""),"...")</f>
        <v>...</v>
      </c>
      <c r="DK118" s="19">
        <f ca="1">IFERROR(__xludf.DUMMYFUNCTION("""COMPUTED_VALUE"""),49)</f>
        <v>49</v>
      </c>
      <c r="DL118" s="19" t="str">
        <f ca="1">IFERROR(__xludf.DUMMYFUNCTION("""COMPUTED_VALUE"""),"Наконечний М. В.")</f>
        <v>Наконечний М. В.</v>
      </c>
      <c r="DM118" s="19" t="str">
        <f ca="1">IFERROR(__xludf.DUMMYFUNCTION("""COMPUTED_VALUE"""),"...")</f>
        <v>...</v>
      </c>
      <c r="DN118" s="19">
        <f ca="1">IFERROR(__xludf.DUMMYFUNCTION("""COMPUTED_VALUE"""),49)</f>
        <v>49</v>
      </c>
      <c r="DO118" s="19" t="str">
        <f ca="1">IFERROR(__xludf.DUMMYFUNCTION("""COMPUTED_VALUE"""),"Наконечний М. В.")</f>
        <v>Наконечний М. В.</v>
      </c>
      <c r="DP118" s="19" t="str">
        <f ca="1">IFERROR(__xludf.DUMMYFUNCTION("""COMPUTED_VALUE"""),"...")</f>
        <v>...</v>
      </c>
      <c r="DQ118" s="19">
        <f ca="1">IFERROR(__xludf.DUMMYFUNCTION("""COMPUTED_VALUE"""),49)</f>
        <v>49</v>
      </c>
      <c r="DR118" s="19" t="str">
        <f ca="1">IFERROR(__xludf.DUMMYFUNCTION("""COMPUTED_VALUE"""),"Наконечний М. В.")</f>
        <v>Наконечний М. В.</v>
      </c>
      <c r="DS118" s="19" t="str">
        <f ca="1">IFERROR(__xludf.DUMMYFUNCTION("""COMPUTED_VALUE"""),"Не голосував")</f>
        <v>Не голосував</v>
      </c>
      <c r="DT118" s="19">
        <f ca="1">IFERROR(__xludf.DUMMYFUNCTION("""COMPUTED_VALUE"""),49)</f>
        <v>49</v>
      </c>
      <c r="DU118" s="19" t="str">
        <f ca="1">IFERROR(__xludf.DUMMYFUNCTION("""COMPUTED_VALUE"""),"Наконечний М. В.")</f>
        <v>Наконечний М. В.</v>
      </c>
      <c r="DV118" s="19" t="str">
        <f ca="1">IFERROR(__xludf.DUMMYFUNCTION("""COMPUTED_VALUE"""),"Не голосував")</f>
        <v>Не голосував</v>
      </c>
      <c r="DW118" s="19">
        <f ca="1">IFERROR(__xludf.DUMMYFUNCTION("""COMPUTED_VALUE"""),49)</f>
        <v>49</v>
      </c>
      <c r="DX118" s="19" t="str">
        <f ca="1">IFERROR(__xludf.DUMMYFUNCTION("""COMPUTED_VALUE"""),"Наконечний М. В.")</f>
        <v>Наконечний М. В.</v>
      </c>
      <c r="DY118" s="19" t="str">
        <f ca="1">IFERROR(__xludf.DUMMYFUNCTION("""COMPUTED_VALUE"""),"Не голосував")</f>
        <v>Не голосував</v>
      </c>
      <c r="DZ118" s="19">
        <f ca="1">IFERROR(__xludf.DUMMYFUNCTION("""COMPUTED_VALUE"""),49)</f>
        <v>49</v>
      </c>
      <c r="EA118" s="19" t="str">
        <f ca="1">IFERROR(__xludf.DUMMYFUNCTION("""COMPUTED_VALUE"""),"Наконечний М. В.")</f>
        <v>Наконечний М. В.</v>
      </c>
      <c r="EB118" s="19" t="str">
        <f ca="1">IFERROR(__xludf.DUMMYFUNCTION("""COMPUTED_VALUE"""),"Не голосував")</f>
        <v>Не голосував</v>
      </c>
      <c r="EC118" s="19">
        <f ca="1">IFERROR(__xludf.DUMMYFUNCTION("""COMPUTED_VALUE"""),49)</f>
        <v>49</v>
      </c>
      <c r="ED118" s="19" t="str">
        <f ca="1">IFERROR(__xludf.DUMMYFUNCTION("""COMPUTED_VALUE"""),"Наконечний М. В.")</f>
        <v>Наконечний М. В.</v>
      </c>
      <c r="EE118" s="19" t="str">
        <f ca="1">IFERROR(__xludf.DUMMYFUNCTION("""COMPUTED_VALUE"""),"За")</f>
        <v>За</v>
      </c>
      <c r="EF118" s="19">
        <f ca="1">IFERROR(__xludf.DUMMYFUNCTION("""COMPUTED_VALUE"""),49)</f>
        <v>49</v>
      </c>
      <c r="EG118" s="19" t="str">
        <f ca="1">IFERROR(__xludf.DUMMYFUNCTION("""COMPUTED_VALUE"""),"Наконечний М. В.")</f>
        <v>Наконечний М. В.</v>
      </c>
      <c r="EH118" s="19" t="str">
        <f ca="1">IFERROR(__xludf.DUMMYFUNCTION("""COMPUTED_VALUE"""),"Не голосував")</f>
        <v>Не голосував</v>
      </c>
      <c r="EI118" s="19">
        <f ca="1">IFERROR(__xludf.DUMMYFUNCTION("""COMPUTED_VALUE"""),49)</f>
        <v>49</v>
      </c>
      <c r="EJ118" s="19" t="str">
        <f ca="1">IFERROR(__xludf.DUMMYFUNCTION("""COMPUTED_VALUE"""),"Наконечний М. В.")</f>
        <v>Наконечний М. В.</v>
      </c>
      <c r="EK118" s="19" t="str">
        <f ca="1">IFERROR(__xludf.DUMMYFUNCTION("""COMPUTED_VALUE"""),"...")</f>
        <v>...</v>
      </c>
      <c r="EL118" s="19">
        <f ca="1">IFERROR(__xludf.DUMMYFUNCTION("""COMPUTED_VALUE"""),49)</f>
        <v>49</v>
      </c>
      <c r="EM118" s="19" t="str">
        <f ca="1">IFERROR(__xludf.DUMMYFUNCTION("""COMPUTED_VALUE"""),"Наконечний М. В.")</f>
        <v>Наконечний М. В.</v>
      </c>
      <c r="EN118" s="19" t="str">
        <f ca="1">IFERROR(__xludf.DUMMYFUNCTION("""COMPUTED_VALUE"""),"...")</f>
        <v>...</v>
      </c>
      <c r="EO118" s="19">
        <f ca="1">IFERROR(__xludf.DUMMYFUNCTION("""COMPUTED_VALUE"""),49)</f>
        <v>49</v>
      </c>
      <c r="EP118" s="19" t="str">
        <f ca="1">IFERROR(__xludf.DUMMYFUNCTION("""COMPUTED_VALUE"""),"Наконечний М. В.")</f>
        <v>Наконечний М. В.</v>
      </c>
      <c r="EQ118" s="19" t="str">
        <f ca="1">IFERROR(__xludf.DUMMYFUNCTION("""COMPUTED_VALUE"""),"За")</f>
        <v>За</v>
      </c>
      <c r="ER118" s="19">
        <f ca="1">IFERROR(__xludf.DUMMYFUNCTION("""COMPUTED_VALUE"""),49)</f>
        <v>49</v>
      </c>
      <c r="ES118" s="19" t="str">
        <f ca="1">IFERROR(__xludf.DUMMYFUNCTION("""COMPUTED_VALUE"""),"Наконечний М. В.")</f>
        <v>Наконечний М. В.</v>
      </c>
      <c r="ET118" s="19" t="str">
        <f ca="1">IFERROR(__xludf.DUMMYFUNCTION("""COMPUTED_VALUE"""),"...")</f>
        <v>...</v>
      </c>
      <c r="EU118" s="19">
        <f ca="1">IFERROR(__xludf.DUMMYFUNCTION("""COMPUTED_VALUE"""),49)</f>
        <v>49</v>
      </c>
      <c r="EV118" s="19" t="str">
        <f ca="1">IFERROR(__xludf.DUMMYFUNCTION("""COMPUTED_VALUE"""),"Наконечний М. В.")</f>
        <v>Наконечний М. В.</v>
      </c>
      <c r="EW118" s="19" t="str">
        <f ca="1">IFERROR(__xludf.DUMMYFUNCTION("""COMPUTED_VALUE"""),"...")</f>
        <v>...</v>
      </c>
      <c r="EX118" s="19">
        <f ca="1">IFERROR(__xludf.DUMMYFUNCTION("""COMPUTED_VALUE"""),49)</f>
        <v>49</v>
      </c>
      <c r="EY118" s="19" t="str">
        <f ca="1">IFERROR(__xludf.DUMMYFUNCTION("""COMPUTED_VALUE"""),"Наконечний М. В.")</f>
        <v>Наконечний М. В.</v>
      </c>
      <c r="EZ118" s="19" t="str">
        <f ca="1">IFERROR(__xludf.DUMMYFUNCTION("""COMPUTED_VALUE"""),"...")</f>
        <v>...</v>
      </c>
      <c r="FA118" s="19">
        <f ca="1">IFERROR(__xludf.DUMMYFUNCTION("""COMPUTED_VALUE"""),49)</f>
        <v>49</v>
      </c>
      <c r="FB118" s="19" t="str">
        <f ca="1">IFERROR(__xludf.DUMMYFUNCTION("""COMPUTED_VALUE"""),"Наконечний М. В.")</f>
        <v>Наконечний М. В.</v>
      </c>
      <c r="FC118" s="19" t="str">
        <f ca="1">IFERROR(__xludf.DUMMYFUNCTION("""COMPUTED_VALUE"""),"За")</f>
        <v>За</v>
      </c>
      <c r="FD118" s="19">
        <f ca="1">IFERROR(__xludf.DUMMYFUNCTION("""COMPUTED_VALUE"""),49)</f>
        <v>49</v>
      </c>
      <c r="FE118" s="19" t="str">
        <f ca="1">IFERROR(__xludf.DUMMYFUNCTION("""COMPUTED_VALUE"""),"Наконечний М. В.")</f>
        <v>Наконечний М. В.</v>
      </c>
      <c r="FF118" s="19" t="str">
        <f ca="1">IFERROR(__xludf.DUMMYFUNCTION("""COMPUTED_VALUE"""),"За")</f>
        <v>За</v>
      </c>
      <c r="FG118" s="19">
        <f ca="1">IFERROR(__xludf.DUMMYFUNCTION("""COMPUTED_VALUE"""),49)</f>
        <v>49</v>
      </c>
      <c r="FH118" s="19" t="str">
        <f ca="1">IFERROR(__xludf.DUMMYFUNCTION("""COMPUTED_VALUE"""),"Наконечний М. В.")</f>
        <v>Наконечний М. В.</v>
      </c>
      <c r="FI118" s="19" t="str">
        <f ca="1">IFERROR(__xludf.DUMMYFUNCTION("""COMPUTED_VALUE"""),"Не голосував")</f>
        <v>Не голосував</v>
      </c>
      <c r="FJ118" s="19">
        <f ca="1">IFERROR(__xludf.DUMMYFUNCTION("""COMPUTED_VALUE"""),49)</f>
        <v>49</v>
      </c>
      <c r="FK118" s="19" t="str">
        <f ca="1">IFERROR(__xludf.DUMMYFUNCTION("""COMPUTED_VALUE"""),"Наконечний М. В.")</f>
        <v>Наконечний М. В.</v>
      </c>
      <c r="FL118" s="19" t="str">
        <f ca="1">IFERROR(__xludf.DUMMYFUNCTION("""COMPUTED_VALUE"""),"За")</f>
        <v>За</v>
      </c>
      <c r="FM118" s="19">
        <f ca="1">IFERROR(__xludf.DUMMYFUNCTION("""COMPUTED_VALUE"""),49)</f>
        <v>49</v>
      </c>
      <c r="FN118" s="19" t="str">
        <f ca="1">IFERROR(__xludf.DUMMYFUNCTION("""COMPUTED_VALUE"""),"Наконечний М. В.")</f>
        <v>Наконечний М. В.</v>
      </c>
      <c r="FO118" s="19" t="str">
        <f ca="1">IFERROR(__xludf.DUMMYFUNCTION("""COMPUTED_VALUE"""),"За")</f>
        <v>За</v>
      </c>
      <c r="FP118" s="19">
        <f ca="1">IFERROR(__xludf.DUMMYFUNCTION("""COMPUTED_VALUE"""),49)</f>
        <v>49</v>
      </c>
      <c r="FQ118" s="19" t="str">
        <f ca="1">IFERROR(__xludf.DUMMYFUNCTION("""COMPUTED_VALUE"""),"Наконечний М. В.")</f>
        <v>Наконечний М. В.</v>
      </c>
      <c r="FR118" s="19" t="str">
        <f ca="1">IFERROR(__xludf.DUMMYFUNCTION("""COMPUTED_VALUE"""),"...")</f>
        <v>...</v>
      </c>
      <c r="FS118" s="19">
        <f ca="1">IFERROR(__xludf.DUMMYFUNCTION("""COMPUTED_VALUE"""),49)</f>
        <v>49</v>
      </c>
      <c r="FT118" s="19" t="str">
        <f ca="1">IFERROR(__xludf.DUMMYFUNCTION("""COMPUTED_VALUE"""),"Наконечний М. В.")</f>
        <v>Наконечний М. В.</v>
      </c>
      <c r="FU118" s="19" t="str">
        <f ca="1">IFERROR(__xludf.DUMMYFUNCTION("""COMPUTED_VALUE"""),"...")</f>
        <v>...</v>
      </c>
      <c r="FV118" s="19">
        <f ca="1">IFERROR(__xludf.DUMMYFUNCTION("""COMPUTED_VALUE"""),49)</f>
        <v>49</v>
      </c>
      <c r="FW118" s="19" t="str">
        <f ca="1">IFERROR(__xludf.DUMMYFUNCTION("""COMPUTED_VALUE"""),"Наконечний М. В.")</f>
        <v>Наконечний М. В.</v>
      </c>
      <c r="FX118" s="19" t="str">
        <f ca="1">IFERROR(__xludf.DUMMYFUNCTION("""COMPUTED_VALUE"""),"За")</f>
        <v>За</v>
      </c>
      <c r="FY118" s="19">
        <f ca="1">IFERROR(__xludf.DUMMYFUNCTION("""COMPUTED_VALUE"""),49)</f>
        <v>49</v>
      </c>
      <c r="FZ118" s="19" t="str">
        <f ca="1">IFERROR(__xludf.DUMMYFUNCTION("""COMPUTED_VALUE"""),"Наконечний М. В.")</f>
        <v>Наконечний М. В.</v>
      </c>
      <c r="GA118" s="19" t="str">
        <f ca="1">IFERROR(__xludf.DUMMYFUNCTION("""COMPUTED_VALUE"""),"За")</f>
        <v>За</v>
      </c>
      <c r="GB118" s="19">
        <f ca="1">IFERROR(__xludf.DUMMYFUNCTION("""COMPUTED_VALUE"""),49)</f>
        <v>49</v>
      </c>
      <c r="GC118" s="19" t="str">
        <f ca="1">IFERROR(__xludf.DUMMYFUNCTION("""COMPUTED_VALUE"""),"Наконечний М. В.")</f>
        <v>Наконечний М. В.</v>
      </c>
      <c r="GD118" s="19" t="str">
        <f ca="1">IFERROR(__xludf.DUMMYFUNCTION("""COMPUTED_VALUE"""),"За")</f>
        <v>За</v>
      </c>
      <c r="GE118" s="19">
        <f ca="1">IFERROR(__xludf.DUMMYFUNCTION("""COMPUTED_VALUE"""),49)</f>
        <v>49</v>
      </c>
      <c r="GF118" s="19" t="str">
        <f ca="1">IFERROR(__xludf.DUMMYFUNCTION("""COMPUTED_VALUE"""),"Наконечний М. В.")</f>
        <v>Наконечний М. В.</v>
      </c>
      <c r="GG118" s="19" t="str">
        <f ca="1">IFERROR(__xludf.DUMMYFUNCTION("""COMPUTED_VALUE"""),"За")</f>
        <v>За</v>
      </c>
      <c r="GH118" s="19">
        <f ca="1">IFERROR(__xludf.DUMMYFUNCTION("""COMPUTED_VALUE"""),49)</f>
        <v>49</v>
      </c>
      <c r="GI118" s="19" t="str">
        <f ca="1">IFERROR(__xludf.DUMMYFUNCTION("""COMPUTED_VALUE"""),"Наконечний М. В.")</f>
        <v>Наконечний М. В.</v>
      </c>
      <c r="GJ118" s="19" t="str">
        <f ca="1">IFERROR(__xludf.DUMMYFUNCTION("""COMPUTED_VALUE"""),"За")</f>
        <v>За</v>
      </c>
      <c r="GK118" s="19">
        <f ca="1">IFERROR(__xludf.DUMMYFUNCTION("""COMPUTED_VALUE"""),49)</f>
        <v>49</v>
      </c>
      <c r="GL118" s="19" t="str">
        <f ca="1">IFERROR(__xludf.DUMMYFUNCTION("""COMPUTED_VALUE"""),"Наконечний М. В.")</f>
        <v>Наконечний М. В.</v>
      </c>
      <c r="GM118" s="19" t="str">
        <f ca="1">IFERROR(__xludf.DUMMYFUNCTION("""COMPUTED_VALUE"""),"За")</f>
        <v>За</v>
      </c>
      <c r="GN118" s="19">
        <f ca="1">IFERROR(__xludf.DUMMYFUNCTION("""COMPUTED_VALUE"""),49)</f>
        <v>49</v>
      </c>
      <c r="GO118" s="19" t="str">
        <f ca="1">IFERROR(__xludf.DUMMYFUNCTION("""COMPUTED_VALUE"""),"Наконечний М. В.")</f>
        <v>Наконечний М. В.</v>
      </c>
      <c r="GP118" s="19" t="str">
        <f ca="1">IFERROR(__xludf.DUMMYFUNCTION("""COMPUTED_VALUE"""),"...")</f>
        <v>...</v>
      </c>
      <c r="GQ118" s="19">
        <f ca="1">IFERROR(__xludf.DUMMYFUNCTION("""COMPUTED_VALUE"""),49)</f>
        <v>49</v>
      </c>
      <c r="GR118" s="19" t="str">
        <f ca="1">IFERROR(__xludf.DUMMYFUNCTION("""COMPUTED_VALUE"""),"Наконечний М. В.")</f>
        <v>Наконечний М. В.</v>
      </c>
      <c r="GS118" s="19" t="str">
        <f ca="1">IFERROR(__xludf.DUMMYFUNCTION("""COMPUTED_VALUE"""),"За")</f>
        <v>За</v>
      </c>
      <c r="GT118" s="19">
        <f ca="1">IFERROR(__xludf.DUMMYFUNCTION("""COMPUTED_VALUE"""),49)</f>
        <v>49</v>
      </c>
      <c r="GU118" s="19" t="str">
        <f ca="1">IFERROR(__xludf.DUMMYFUNCTION("""COMPUTED_VALUE"""),"Наконечний М. В.")</f>
        <v>Наконечний М. В.</v>
      </c>
      <c r="GV118" s="19" t="str">
        <f ca="1">IFERROR(__xludf.DUMMYFUNCTION("""COMPUTED_VALUE"""),"...")</f>
        <v>...</v>
      </c>
      <c r="GW118" s="19">
        <f ca="1">IFERROR(__xludf.DUMMYFUNCTION("""COMPUTED_VALUE"""),49)</f>
        <v>49</v>
      </c>
      <c r="GX118" s="19" t="str">
        <f ca="1">IFERROR(__xludf.DUMMYFUNCTION("""COMPUTED_VALUE"""),"Наконечний М. В.")</f>
        <v>Наконечний М. В.</v>
      </c>
      <c r="GY118" s="19" t="str">
        <f ca="1">IFERROR(__xludf.DUMMYFUNCTION("""COMPUTED_VALUE"""),"За")</f>
        <v>За</v>
      </c>
      <c r="GZ118" s="19">
        <f ca="1">IFERROR(__xludf.DUMMYFUNCTION("""COMPUTED_VALUE"""),49)</f>
        <v>49</v>
      </c>
      <c r="HA118" s="19" t="str">
        <f ca="1">IFERROR(__xludf.DUMMYFUNCTION("""COMPUTED_VALUE"""),"Наконечний М. В.")</f>
        <v>Наконечний М. В.</v>
      </c>
      <c r="HB118" s="19" t="str">
        <f ca="1">IFERROR(__xludf.DUMMYFUNCTION("""COMPUTED_VALUE"""),"За")</f>
        <v>За</v>
      </c>
      <c r="HC118" s="19">
        <f ca="1">IFERROR(__xludf.DUMMYFUNCTION("""COMPUTED_VALUE"""),49)</f>
        <v>49</v>
      </c>
      <c r="HD118" s="19" t="str">
        <f ca="1">IFERROR(__xludf.DUMMYFUNCTION("""COMPUTED_VALUE"""),"Наконечний М. В.")</f>
        <v>Наконечний М. В.</v>
      </c>
      <c r="HE118" s="19" t="str">
        <f ca="1">IFERROR(__xludf.DUMMYFUNCTION("""COMPUTED_VALUE"""),"За")</f>
        <v>За</v>
      </c>
      <c r="HF118" s="19">
        <f ca="1">IFERROR(__xludf.DUMMYFUNCTION("""COMPUTED_VALUE"""),49)</f>
        <v>49</v>
      </c>
      <c r="HG118" s="19" t="str">
        <f ca="1">IFERROR(__xludf.DUMMYFUNCTION("""COMPUTED_VALUE"""),"Наконечний М. В.")</f>
        <v>Наконечний М. В.</v>
      </c>
      <c r="HH118" s="19" t="str">
        <f ca="1">IFERROR(__xludf.DUMMYFUNCTION("""COMPUTED_VALUE"""),"За")</f>
        <v>За</v>
      </c>
      <c r="HI118" s="19">
        <f ca="1">IFERROR(__xludf.DUMMYFUNCTION("""COMPUTED_VALUE"""),49)</f>
        <v>49</v>
      </c>
      <c r="HJ118" s="19" t="str">
        <f ca="1">IFERROR(__xludf.DUMMYFUNCTION("""COMPUTED_VALUE"""),"Наконечний М. В.")</f>
        <v>Наконечний М. В.</v>
      </c>
      <c r="HK118" s="19" t="str">
        <f ca="1">IFERROR(__xludf.DUMMYFUNCTION("""COMPUTED_VALUE"""),"...")</f>
        <v>...</v>
      </c>
      <c r="HL118" s="19">
        <f ca="1">IFERROR(__xludf.DUMMYFUNCTION("""COMPUTED_VALUE"""),49)</f>
        <v>49</v>
      </c>
      <c r="HM118" s="19" t="str">
        <f ca="1">IFERROR(__xludf.DUMMYFUNCTION("""COMPUTED_VALUE"""),"Наконечний М. В.")</f>
        <v>Наконечний М. В.</v>
      </c>
      <c r="HN118" s="19" t="str">
        <f ca="1">IFERROR(__xludf.DUMMYFUNCTION("""COMPUTED_VALUE"""),"...")</f>
        <v>...</v>
      </c>
      <c r="HO118" s="19">
        <f ca="1">IFERROR(__xludf.DUMMYFUNCTION("""COMPUTED_VALUE"""),49)</f>
        <v>49</v>
      </c>
      <c r="HP118" s="19" t="str">
        <f ca="1">IFERROR(__xludf.DUMMYFUNCTION("""COMPUTED_VALUE"""),"Наконечний М. В.")</f>
        <v>Наконечний М. В.</v>
      </c>
      <c r="HQ118" s="19" t="str">
        <f ca="1">IFERROR(__xludf.DUMMYFUNCTION("""COMPUTED_VALUE"""),"За")</f>
        <v>За</v>
      </c>
      <c r="HR118" s="19">
        <f ca="1">IFERROR(__xludf.DUMMYFUNCTION("""COMPUTED_VALUE"""),49)</f>
        <v>49</v>
      </c>
      <c r="HS118" s="19" t="str">
        <f ca="1">IFERROR(__xludf.DUMMYFUNCTION("""COMPUTED_VALUE"""),"Наконечний М. В.")</f>
        <v>Наконечний М. В.</v>
      </c>
      <c r="HT118" s="19" t="str">
        <f ca="1">IFERROR(__xludf.DUMMYFUNCTION("""COMPUTED_VALUE"""),"За")</f>
        <v>За</v>
      </c>
      <c r="HU118" s="19">
        <f ca="1">IFERROR(__xludf.DUMMYFUNCTION("""COMPUTED_VALUE"""),49)</f>
        <v>49</v>
      </c>
      <c r="HV118" s="19" t="str">
        <f ca="1">IFERROR(__xludf.DUMMYFUNCTION("""COMPUTED_VALUE"""),"Наконечний М. В.")</f>
        <v>Наконечний М. В.</v>
      </c>
      <c r="HW118" s="19" t="str">
        <f ca="1">IFERROR(__xludf.DUMMYFUNCTION("""COMPUTED_VALUE"""),"За")</f>
        <v>За</v>
      </c>
      <c r="HX118" s="19">
        <f ca="1">IFERROR(__xludf.DUMMYFUNCTION("""COMPUTED_VALUE"""),49)</f>
        <v>49</v>
      </c>
      <c r="HY118" s="19" t="str">
        <f ca="1">IFERROR(__xludf.DUMMYFUNCTION("""COMPUTED_VALUE"""),"Наконечний М. В.")</f>
        <v>Наконечний М. В.</v>
      </c>
      <c r="HZ118" s="19" t="str">
        <f ca="1">IFERROR(__xludf.DUMMYFUNCTION("""COMPUTED_VALUE"""),"За")</f>
        <v>За</v>
      </c>
      <c r="IA118" s="19">
        <f ca="1">IFERROR(__xludf.DUMMYFUNCTION("""COMPUTED_VALUE"""),49)</f>
        <v>49</v>
      </c>
      <c r="IB118" s="19" t="str">
        <f ca="1">IFERROR(__xludf.DUMMYFUNCTION("""COMPUTED_VALUE"""),"Наконечний М. В.")</f>
        <v>Наконечний М. В.</v>
      </c>
      <c r="IC118" s="19" t="str">
        <f ca="1">IFERROR(__xludf.DUMMYFUNCTION("""COMPUTED_VALUE"""),"За")</f>
        <v>За</v>
      </c>
      <c r="ID118" s="19">
        <f ca="1">IFERROR(__xludf.DUMMYFUNCTION("""COMPUTED_VALUE"""),49)</f>
        <v>49</v>
      </c>
      <c r="IE118" s="19" t="str">
        <f ca="1">IFERROR(__xludf.DUMMYFUNCTION("""COMPUTED_VALUE"""),"Наконечний М. В.")</f>
        <v>Наконечний М. В.</v>
      </c>
      <c r="IF118" s="19" t="str">
        <f ca="1">IFERROR(__xludf.DUMMYFUNCTION("""COMPUTED_VALUE"""),"За")</f>
        <v>За</v>
      </c>
      <c r="IG118" s="19">
        <f ca="1">IFERROR(__xludf.DUMMYFUNCTION("""COMPUTED_VALUE"""),49)</f>
        <v>49</v>
      </c>
      <c r="IH118" s="19" t="str">
        <f ca="1">IFERROR(__xludf.DUMMYFUNCTION("""COMPUTED_VALUE"""),"Наконечний М. В.")</f>
        <v>Наконечний М. В.</v>
      </c>
      <c r="II118" s="19" t="str">
        <f ca="1">IFERROR(__xludf.DUMMYFUNCTION("""COMPUTED_VALUE"""),"...")</f>
        <v>...</v>
      </c>
      <c r="IJ118" s="19">
        <f ca="1">IFERROR(__xludf.DUMMYFUNCTION("""COMPUTED_VALUE"""),49)</f>
        <v>49</v>
      </c>
      <c r="IK118" s="19" t="str">
        <f ca="1">IFERROR(__xludf.DUMMYFUNCTION("""COMPUTED_VALUE"""),"Наконечний М. В.")</f>
        <v>Наконечний М. В.</v>
      </c>
      <c r="IL118" s="19" t="str">
        <f ca="1">IFERROR(__xludf.DUMMYFUNCTION("""COMPUTED_VALUE"""),"...")</f>
        <v>...</v>
      </c>
      <c r="IM118" s="19">
        <f ca="1">IFERROR(__xludf.DUMMYFUNCTION("""COMPUTED_VALUE"""),49)</f>
        <v>49</v>
      </c>
      <c r="IN118" s="19" t="str">
        <f ca="1">IFERROR(__xludf.DUMMYFUNCTION("""COMPUTED_VALUE"""),"Наконечний М. В.")</f>
        <v>Наконечний М. В.</v>
      </c>
      <c r="IO118" s="19" t="str">
        <f ca="1">IFERROR(__xludf.DUMMYFUNCTION("""COMPUTED_VALUE"""),"...")</f>
        <v>...</v>
      </c>
      <c r="IP118" s="19">
        <f ca="1">IFERROR(__xludf.DUMMYFUNCTION("""COMPUTED_VALUE"""),49)</f>
        <v>49</v>
      </c>
      <c r="IQ118" s="19" t="str">
        <f ca="1">IFERROR(__xludf.DUMMYFUNCTION("""COMPUTED_VALUE"""),"Наконечний М. В.")</f>
        <v>Наконечний М. В.</v>
      </c>
      <c r="IR118" s="19" t="str">
        <f ca="1">IFERROR(__xludf.DUMMYFUNCTION("""COMPUTED_VALUE"""),"За")</f>
        <v>За</v>
      </c>
      <c r="IS118" s="19">
        <f ca="1">IFERROR(__xludf.DUMMYFUNCTION("""COMPUTED_VALUE"""),49)</f>
        <v>49</v>
      </c>
      <c r="IT118" s="19" t="str">
        <f ca="1">IFERROR(__xludf.DUMMYFUNCTION("""COMPUTED_VALUE"""),"Наконечний М. В.")</f>
        <v>Наконечний М. В.</v>
      </c>
      <c r="IU118" s="19" t="str">
        <f ca="1">IFERROR(__xludf.DUMMYFUNCTION("""COMPUTED_VALUE"""),"За")</f>
        <v>За</v>
      </c>
      <c r="IV118" s="19">
        <f ca="1">IFERROR(__xludf.DUMMYFUNCTION("""COMPUTED_VALUE"""),49)</f>
        <v>49</v>
      </c>
      <c r="IW118" s="19" t="str">
        <f ca="1">IFERROR(__xludf.DUMMYFUNCTION("""COMPUTED_VALUE"""),"Наконечний М. В.")</f>
        <v>Наконечний М. В.</v>
      </c>
      <c r="IX118" s="19" t="str">
        <f ca="1">IFERROR(__xludf.DUMMYFUNCTION("""COMPUTED_VALUE"""),"За")</f>
        <v>За</v>
      </c>
      <c r="IY118" s="19">
        <f ca="1">IFERROR(__xludf.DUMMYFUNCTION("""COMPUTED_VALUE"""),49)</f>
        <v>49</v>
      </c>
      <c r="IZ118" s="19" t="str">
        <f ca="1">IFERROR(__xludf.DUMMYFUNCTION("""COMPUTED_VALUE"""),"Наконечний М. В.")</f>
        <v>Наконечний М. В.</v>
      </c>
      <c r="JA118" s="19" t="str">
        <f ca="1">IFERROR(__xludf.DUMMYFUNCTION("""COMPUTED_VALUE"""),"За")</f>
        <v>За</v>
      </c>
      <c r="JB118" s="19">
        <f ca="1">IFERROR(__xludf.DUMMYFUNCTION("""COMPUTED_VALUE"""),49)</f>
        <v>49</v>
      </c>
      <c r="JC118" s="19" t="str">
        <f ca="1">IFERROR(__xludf.DUMMYFUNCTION("""COMPUTED_VALUE"""),"Наконечний М. В.")</f>
        <v>Наконечний М. В.</v>
      </c>
      <c r="JD118" s="19" t="str">
        <f ca="1">IFERROR(__xludf.DUMMYFUNCTION("""COMPUTED_VALUE"""),"За")</f>
        <v>За</v>
      </c>
      <c r="JE118" s="19">
        <f ca="1">IFERROR(__xludf.DUMMYFUNCTION("""COMPUTED_VALUE"""),49)</f>
        <v>49</v>
      </c>
      <c r="JF118" s="19" t="str">
        <f ca="1">IFERROR(__xludf.DUMMYFUNCTION("""COMPUTED_VALUE"""),"Наконечний М. В.")</f>
        <v>Наконечний М. В.</v>
      </c>
      <c r="JG118" s="19" t="str">
        <f ca="1">IFERROR(__xludf.DUMMYFUNCTION("""COMPUTED_VALUE"""),"...")</f>
        <v>...</v>
      </c>
      <c r="JH118" s="19">
        <f ca="1">IFERROR(__xludf.DUMMYFUNCTION("""COMPUTED_VALUE"""),49)</f>
        <v>49</v>
      </c>
      <c r="JI118" s="19" t="str">
        <f ca="1">IFERROR(__xludf.DUMMYFUNCTION("""COMPUTED_VALUE"""),"Наконечний М. В.")</f>
        <v>Наконечний М. В.</v>
      </c>
      <c r="JJ118" s="19" t="str">
        <f ca="1">IFERROR(__xludf.DUMMYFUNCTION("""COMPUTED_VALUE"""),"Не голосував")</f>
        <v>Не голосував</v>
      </c>
      <c r="JK118" s="19">
        <f ca="1">IFERROR(__xludf.DUMMYFUNCTION("""COMPUTED_VALUE"""),49)</f>
        <v>49</v>
      </c>
      <c r="JL118" s="19" t="str">
        <f ca="1">IFERROR(__xludf.DUMMYFUNCTION("""COMPUTED_VALUE"""),"Наконечний М. В.")</f>
        <v>Наконечний М. В.</v>
      </c>
      <c r="JM118" s="19" t="str">
        <f ca="1">IFERROR(__xludf.DUMMYFUNCTION("""COMPUTED_VALUE"""),"Не голосував")</f>
        <v>Не голосував</v>
      </c>
      <c r="JN118" s="19">
        <f ca="1">IFERROR(__xludf.DUMMYFUNCTION("""COMPUTED_VALUE"""),49)</f>
        <v>49</v>
      </c>
      <c r="JO118" s="19" t="str">
        <f ca="1">IFERROR(__xludf.DUMMYFUNCTION("""COMPUTED_VALUE"""),"Наконечний М. В.")</f>
        <v>Наконечний М. В.</v>
      </c>
      <c r="JP118" s="19" t="str">
        <f ca="1">IFERROR(__xludf.DUMMYFUNCTION("""COMPUTED_VALUE"""),"За")</f>
        <v>За</v>
      </c>
      <c r="JQ118" s="19">
        <f ca="1">IFERROR(__xludf.DUMMYFUNCTION("""COMPUTED_VALUE"""),49)</f>
        <v>49</v>
      </c>
      <c r="JR118" s="19" t="str">
        <f ca="1">IFERROR(__xludf.DUMMYFUNCTION("""COMPUTED_VALUE"""),"Наконечний М. В.")</f>
        <v>Наконечний М. В.</v>
      </c>
      <c r="JS118" s="19" t="str">
        <f ca="1">IFERROR(__xludf.DUMMYFUNCTION("""COMPUTED_VALUE"""),"За")</f>
        <v>За</v>
      </c>
      <c r="JT118" s="19">
        <f ca="1">IFERROR(__xludf.DUMMYFUNCTION("""COMPUTED_VALUE"""),49)</f>
        <v>49</v>
      </c>
      <c r="JU118" s="19" t="str">
        <f ca="1">IFERROR(__xludf.DUMMYFUNCTION("""COMPUTED_VALUE"""),"Наконечний М. В.")</f>
        <v>Наконечний М. В.</v>
      </c>
      <c r="JV118" s="19" t="str">
        <f ca="1">IFERROR(__xludf.DUMMYFUNCTION("""COMPUTED_VALUE"""),"За")</f>
        <v>За</v>
      </c>
      <c r="JW118" s="19">
        <f ca="1">IFERROR(__xludf.DUMMYFUNCTION("""COMPUTED_VALUE"""),49)</f>
        <v>49</v>
      </c>
      <c r="JX118" s="19" t="str">
        <f ca="1">IFERROR(__xludf.DUMMYFUNCTION("""COMPUTED_VALUE"""),"Наконечний М. В.")</f>
        <v>Наконечний М. В.</v>
      </c>
      <c r="JY118" s="19" t="str">
        <f ca="1">IFERROR(__xludf.DUMMYFUNCTION("""COMPUTED_VALUE"""),"Не голосував")</f>
        <v>Не голосував</v>
      </c>
      <c r="JZ118" s="19">
        <f ca="1">IFERROR(__xludf.DUMMYFUNCTION("""COMPUTED_VALUE"""),49)</f>
        <v>49</v>
      </c>
      <c r="KA118" s="19" t="str">
        <f ca="1">IFERROR(__xludf.DUMMYFUNCTION("""COMPUTED_VALUE"""),"Наконечний М. В.")</f>
        <v>Наконечний М. В.</v>
      </c>
      <c r="KB118" s="19" t="str">
        <f ca="1">IFERROR(__xludf.DUMMYFUNCTION("""COMPUTED_VALUE"""),"За")</f>
        <v>За</v>
      </c>
      <c r="KC118" s="19">
        <f ca="1">IFERROR(__xludf.DUMMYFUNCTION("""COMPUTED_VALUE"""),49)</f>
        <v>49</v>
      </c>
      <c r="KD118" s="19" t="str">
        <f ca="1">IFERROR(__xludf.DUMMYFUNCTION("""COMPUTED_VALUE"""),"Наконечний М. В.")</f>
        <v>Наконечний М. В.</v>
      </c>
      <c r="KE118" s="19" t="str">
        <f ca="1">IFERROR(__xludf.DUMMYFUNCTION("""COMPUTED_VALUE"""),"За")</f>
        <v>За</v>
      </c>
      <c r="KF118" s="19">
        <f ca="1">IFERROR(__xludf.DUMMYFUNCTION("""COMPUTED_VALUE"""),49)</f>
        <v>49</v>
      </c>
      <c r="KG118" s="19" t="str">
        <f ca="1">IFERROR(__xludf.DUMMYFUNCTION("""COMPUTED_VALUE"""),"Наконечний М. В.")</f>
        <v>Наконечний М. В.</v>
      </c>
      <c r="KH118" s="19" t="str">
        <f ca="1">IFERROR(__xludf.DUMMYFUNCTION("""COMPUTED_VALUE"""),"За")</f>
        <v>За</v>
      </c>
      <c r="KI118" s="19">
        <f ca="1">IFERROR(__xludf.DUMMYFUNCTION("""COMPUTED_VALUE"""),49)</f>
        <v>49</v>
      </c>
      <c r="KJ118" s="19" t="str">
        <f ca="1">IFERROR(__xludf.DUMMYFUNCTION("""COMPUTED_VALUE"""),"Наконечний М. В.")</f>
        <v>Наконечний М. В.</v>
      </c>
      <c r="KK118" s="19" t="str">
        <f ca="1">IFERROR(__xludf.DUMMYFUNCTION("""COMPUTED_VALUE"""),"За")</f>
        <v>За</v>
      </c>
      <c r="KL118" s="19">
        <f ca="1">IFERROR(__xludf.DUMMYFUNCTION("""COMPUTED_VALUE"""),49)</f>
        <v>49</v>
      </c>
      <c r="KM118" s="19" t="str">
        <f ca="1">IFERROR(__xludf.DUMMYFUNCTION("""COMPUTED_VALUE"""),"Наконечний М. В.")</f>
        <v>Наконечний М. В.</v>
      </c>
      <c r="KN118" s="19" t="str">
        <f ca="1">IFERROR(__xludf.DUMMYFUNCTION("""COMPUTED_VALUE"""),"За")</f>
        <v>За</v>
      </c>
      <c r="KO118" s="19">
        <f ca="1">IFERROR(__xludf.DUMMYFUNCTION("""COMPUTED_VALUE"""),49)</f>
        <v>49</v>
      </c>
      <c r="KP118" s="19" t="str">
        <f ca="1">IFERROR(__xludf.DUMMYFUNCTION("""COMPUTED_VALUE"""),"Наконечний М. В.")</f>
        <v>Наконечний М. В.</v>
      </c>
      <c r="KQ118" s="19" t="str">
        <f ca="1">IFERROR(__xludf.DUMMYFUNCTION("""COMPUTED_VALUE"""),"Не голосував")</f>
        <v>Не голосував</v>
      </c>
      <c r="KR118" s="19">
        <f ca="1">IFERROR(__xludf.DUMMYFUNCTION("""COMPUTED_VALUE"""),49)</f>
        <v>49</v>
      </c>
      <c r="KS118" s="19" t="str">
        <f ca="1">IFERROR(__xludf.DUMMYFUNCTION("""COMPUTED_VALUE"""),"Наконечний М. В.")</f>
        <v>Наконечний М. В.</v>
      </c>
      <c r="KT118" s="19" t="str">
        <f ca="1">IFERROR(__xludf.DUMMYFUNCTION("""COMPUTED_VALUE"""),"За")</f>
        <v>За</v>
      </c>
      <c r="KU118" s="19">
        <f ca="1">IFERROR(__xludf.DUMMYFUNCTION("""COMPUTED_VALUE"""),49)</f>
        <v>49</v>
      </c>
      <c r="KV118" s="19" t="str">
        <f ca="1">IFERROR(__xludf.DUMMYFUNCTION("""COMPUTED_VALUE"""),"Наконечний М. В.")</f>
        <v>Наконечний М. В.</v>
      </c>
      <c r="KW118" s="19" t="str">
        <f ca="1">IFERROR(__xludf.DUMMYFUNCTION("""COMPUTED_VALUE"""),"...")</f>
        <v>...</v>
      </c>
      <c r="KX118" s="19">
        <f ca="1">IFERROR(__xludf.DUMMYFUNCTION("""COMPUTED_VALUE"""),49)</f>
        <v>49</v>
      </c>
      <c r="KY118" s="19" t="str">
        <f ca="1">IFERROR(__xludf.DUMMYFUNCTION("""COMPUTED_VALUE"""),"Наконечний М. В.")</f>
        <v>Наконечний М. В.</v>
      </c>
      <c r="KZ118" s="19" t="str">
        <f ca="1">IFERROR(__xludf.DUMMYFUNCTION("""COMPUTED_VALUE"""),"...")</f>
        <v>...</v>
      </c>
      <c r="LA118" s="19">
        <f ca="1">IFERROR(__xludf.DUMMYFUNCTION("""COMPUTED_VALUE"""),49)</f>
        <v>49</v>
      </c>
      <c r="LB118" s="19" t="str">
        <f ca="1">IFERROR(__xludf.DUMMYFUNCTION("""COMPUTED_VALUE"""),"Наконечний М. В.")</f>
        <v>Наконечний М. В.</v>
      </c>
      <c r="LC118" s="19" t="str">
        <f ca="1">IFERROR(__xludf.DUMMYFUNCTION("""COMPUTED_VALUE"""),"Не голосував")</f>
        <v>Не голосував</v>
      </c>
      <c r="LD118" s="19">
        <f ca="1">IFERROR(__xludf.DUMMYFUNCTION("""COMPUTED_VALUE"""),49)</f>
        <v>49</v>
      </c>
      <c r="LE118" s="19" t="str">
        <f ca="1">IFERROR(__xludf.DUMMYFUNCTION("""COMPUTED_VALUE"""),"Наконечний М. В.")</f>
        <v>Наконечний М. В.</v>
      </c>
      <c r="LF118" s="19" t="str">
        <f ca="1">IFERROR(__xludf.DUMMYFUNCTION("""COMPUTED_VALUE"""),"За")</f>
        <v>За</v>
      </c>
      <c r="LG118" s="19">
        <f ca="1">IFERROR(__xludf.DUMMYFUNCTION("""COMPUTED_VALUE"""),49)</f>
        <v>49</v>
      </c>
      <c r="LH118" s="19" t="str">
        <f ca="1">IFERROR(__xludf.DUMMYFUNCTION("""COMPUTED_VALUE"""),"Наконечний М. В.")</f>
        <v>Наконечний М. В.</v>
      </c>
      <c r="LI118" s="19" t="str">
        <f ca="1">IFERROR(__xludf.DUMMYFUNCTION("""COMPUTED_VALUE"""),"За")</f>
        <v>За</v>
      </c>
      <c r="LJ118" s="19">
        <f ca="1">IFERROR(__xludf.DUMMYFUNCTION("""COMPUTED_VALUE"""),49)</f>
        <v>49</v>
      </c>
      <c r="LK118" s="19" t="str">
        <f ca="1">IFERROR(__xludf.DUMMYFUNCTION("""COMPUTED_VALUE"""),"Наконечний М. В.")</f>
        <v>Наконечний М. В.</v>
      </c>
      <c r="LL118" s="19" t="str">
        <f ca="1">IFERROR(__xludf.DUMMYFUNCTION("""COMPUTED_VALUE"""),"За")</f>
        <v>За</v>
      </c>
      <c r="LM118" s="19">
        <f ca="1">IFERROR(__xludf.DUMMYFUNCTION("""COMPUTED_VALUE"""),49)</f>
        <v>49</v>
      </c>
      <c r="LN118" s="19" t="str">
        <f ca="1">IFERROR(__xludf.DUMMYFUNCTION("""COMPUTED_VALUE"""),"Наконечний М. В.")</f>
        <v>Наконечний М. В.</v>
      </c>
      <c r="LO118" s="19" t="str">
        <f ca="1">IFERROR(__xludf.DUMMYFUNCTION("""COMPUTED_VALUE"""),"За")</f>
        <v>За</v>
      </c>
      <c r="LP118" s="19">
        <f ca="1">IFERROR(__xludf.DUMMYFUNCTION("""COMPUTED_VALUE"""),49)</f>
        <v>49</v>
      </c>
      <c r="LQ118" s="19" t="str">
        <f ca="1">IFERROR(__xludf.DUMMYFUNCTION("""COMPUTED_VALUE"""),"Наконечний М. В.")</f>
        <v>Наконечний М. В.</v>
      </c>
      <c r="LR118" s="19" t="str">
        <f ca="1">IFERROR(__xludf.DUMMYFUNCTION("""COMPUTED_VALUE"""),"Не голосував")</f>
        <v>Не голосував</v>
      </c>
      <c r="LS118" s="19">
        <f ca="1">IFERROR(__xludf.DUMMYFUNCTION("""COMPUTED_VALUE"""),49)</f>
        <v>49</v>
      </c>
      <c r="LT118" s="19" t="str">
        <f ca="1">IFERROR(__xludf.DUMMYFUNCTION("""COMPUTED_VALUE"""),"Наконечний М. В.")</f>
        <v>Наконечний М. В.</v>
      </c>
      <c r="LU118" s="19" t="str">
        <f ca="1">IFERROR(__xludf.DUMMYFUNCTION("""COMPUTED_VALUE"""),"Не голосував")</f>
        <v>Не голосував</v>
      </c>
      <c r="LV118" s="19">
        <f ca="1">IFERROR(__xludf.DUMMYFUNCTION("""COMPUTED_VALUE"""),49)</f>
        <v>49</v>
      </c>
      <c r="LW118" s="19" t="str">
        <f ca="1">IFERROR(__xludf.DUMMYFUNCTION("""COMPUTED_VALUE"""),"Наконечний М. В.")</f>
        <v>Наконечний М. В.</v>
      </c>
      <c r="LX118" s="19" t="str">
        <f ca="1">IFERROR(__xludf.DUMMYFUNCTION("""COMPUTED_VALUE"""),"За")</f>
        <v>За</v>
      </c>
      <c r="LY118" s="19">
        <f ca="1">IFERROR(__xludf.DUMMYFUNCTION("""COMPUTED_VALUE"""),49)</f>
        <v>49</v>
      </c>
      <c r="LZ118" s="19" t="str">
        <f ca="1">IFERROR(__xludf.DUMMYFUNCTION("""COMPUTED_VALUE"""),"Наконечний М. В.")</f>
        <v>Наконечний М. В.</v>
      </c>
      <c r="MA118" s="19" t="str">
        <f ca="1">IFERROR(__xludf.DUMMYFUNCTION("""COMPUTED_VALUE"""),"Не голосував")</f>
        <v>Не голосував</v>
      </c>
      <c r="MB118" s="19">
        <f ca="1">IFERROR(__xludf.DUMMYFUNCTION("""COMPUTED_VALUE"""),49)</f>
        <v>49</v>
      </c>
      <c r="MC118" s="19" t="str">
        <f ca="1">IFERROR(__xludf.DUMMYFUNCTION("""COMPUTED_VALUE"""),"Наконечний М. В.")</f>
        <v>Наконечний М. В.</v>
      </c>
      <c r="MD118" s="19" t="str">
        <f ca="1">IFERROR(__xludf.DUMMYFUNCTION("""COMPUTED_VALUE"""),"Не голосував")</f>
        <v>Не голосував</v>
      </c>
      <c r="ME118" s="19">
        <f ca="1">IFERROR(__xludf.DUMMYFUNCTION("""COMPUTED_VALUE"""),49)</f>
        <v>49</v>
      </c>
      <c r="MF118" s="19" t="str">
        <f ca="1">IFERROR(__xludf.DUMMYFUNCTION("""COMPUTED_VALUE"""),"Наконечний М. В.")</f>
        <v>Наконечний М. В.</v>
      </c>
      <c r="MG118" s="19" t="str">
        <f ca="1">IFERROR(__xludf.DUMMYFUNCTION("""COMPUTED_VALUE"""),"Не голосував")</f>
        <v>Не голосував</v>
      </c>
      <c r="MH118" s="19">
        <f ca="1">IFERROR(__xludf.DUMMYFUNCTION("""COMPUTED_VALUE"""),49)</f>
        <v>49</v>
      </c>
      <c r="MI118" s="19" t="str">
        <f ca="1">IFERROR(__xludf.DUMMYFUNCTION("""COMPUTED_VALUE"""),"Наконечний М. В.")</f>
        <v>Наконечний М. В.</v>
      </c>
      <c r="MJ118" s="19" t="str">
        <f ca="1">IFERROR(__xludf.DUMMYFUNCTION("""COMPUTED_VALUE"""),"За")</f>
        <v>За</v>
      </c>
      <c r="MK118" s="19">
        <f ca="1">IFERROR(__xludf.DUMMYFUNCTION("""COMPUTED_VALUE"""),49)</f>
        <v>49</v>
      </c>
      <c r="ML118" s="19" t="str">
        <f ca="1">IFERROR(__xludf.DUMMYFUNCTION("""COMPUTED_VALUE"""),"Наконечний М. В.")</f>
        <v>Наконечний М. В.</v>
      </c>
      <c r="MM118" s="19" t="str">
        <f ca="1">IFERROR(__xludf.DUMMYFUNCTION("""COMPUTED_VALUE"""),"За")</f>
        <v>За</v>
      </c>
      <c r="MN118" s="19">
        <f ca="1">IFERROR(__xludf.DUMMYFUNCTION("""COMPUTED_VALUE"""),49)</f>
        <v>49</v>
      </c>
      <c r="MO118" s="19" t="str">
        <f ca="1">IFERROR(__xludf.DUMMYFUNCTION("""COMPUTED_VALUE"""),"Наконечний М. В.")</f>
        <v>Наконечний М. В.</v>
      </c>
      <c r="MP118" s="19" t="str">
        <f ca="1">IFERROR(__xludf.DUMMYFUNCTION("""COMPUTED_VALUE"""),"За")</f>
        <v>За</v>
      </c>
      <c r="MQ118" s="19">
        <f ca="1">IFERROR(__xludf.DUMMYFUNCTION("""COMPUTED_VALUE"""),49)</f>
        <v>49</v>
      </c>
      <c r="MR118" s="19" t="str">
        <f ca="1">IFERROR(__xludf.DUMMYFUNCTION("""COMPUTED_VALUE"""),"Наконечний М. В.")</f>
        <v>Наконечний М. В.</v>
      </c>
      <c r="MS118" s="19" t="str">
        <f ca="1">IFERROR(__xludf.DUMMYFUNCTION("""COMPUTED_VALUE"""),"За")</f>
        <v>За</v>
      </c>
      <c r="MT118" s="19">
        <f ca="1">IFERROR(__xludf.DUMMYFUNCTION("""COMPUTED_VALUE"""),49)</f>
        <v>49</v>
      </c>
      <c r="MU118" s="19" t="str">
        <f ca="1">IFERROR(__xludf.DUMMYFUNCTION("""COMPUTED_VALUE"""),"Наконечний М. В.")</f>
        <v>Наконечний М. В.</v>
      </c>
      <c r="MV118" s="19" t="str">
        <f ca="1">IFERROR(__xludf.DUMMYFUNCTION("""COMPUTED_VALUE"""),"За")</f>
        <v>За</v>
      </c>
      <c r="MW118" s="19">
        <f ca="1">IFERROR(__xludf.DUMMYFUNCTION("""COMPUTED_VALUE"""),49)</f>
        <v>49</v>
      </c>
      <c r="MX118" s="19" t="str">
        <f ca="1">IFERROR(__xludf.DUMMYFUNCTION("""COMPUTED_VALUE"""),"Наконечний М. В.")</f>
        <v>Наконечний М. В.</v>
      </c>
      <c r="MY118" s="19" t="str">
        <f ca="1">IFERROR(__xludf.DUMMYFUNCTION("""COMPUTED_VALUE"""),"За")</f>
        <v>За</v>
      </c>
      <c r="MZ118" s="19">
        <f ca="1">IFERROR(__xludf.DUMMYFUNCTION("""COMPUTED_VALUE"""),49)</f>
        <v>49</v>
      </c>
      <c r="NA118" s="19" t="str">
        <f ca="1">IFERROR(__xludf.DUMMYFUNCTION("""COMPUTED_VALUE"""),"Наконечний М. В.")</f>
        <v>Наконечний М. В.</v>
      </c>
      <c r="NB118" s="19" t="str">
        <f ca="1">IFERROR(__xludf.DUMMYFUNCTION("""COMPUTED_VALUE"""),"За")</f>
        <v>За</v>
      </c>
      <c r="NC118" s="19">
        <f ca="1">IFERROR(__xludf.DUMMYFUNCTION("""COMPUTED_VALUE"""),49)</f>
        <v>49</v>
      </c>
      <c r="ND118" s="19" t="str">
        <f ca="1">IFERROR(__xludf.DUMMYFUNCTION("""COMPUTED_VALUE"""),"Наконечний М. В.")</f>
        <v>Наконечний М. В.</v>
      </c>
      <c r="NE118" s="19" t="str">
        <f ca="1">IFERROR(__xludf.DUMMYFUNCTION("""COMPUTED_VALUE"""),"...")</f>
        <v>...</v>
      </c>
      <c r="NF118" s="19">
        <f ca="1">IFERROR(__xludf.DUMMYFUNCTION("""COMPUTED_VALUE"""),49)</f>
        <v>49</v>
      </c>
      <c r="NG118" s="19" t="str">
        <f ca="1">IFERROR(__xludf.DUMMYFUNCTION("""COMPUTED_VALUE"""),"Наконечний М. В.")</f>
        <v>Наконечний М. В.</v>
      </c>
      <c r="NH118" s="19" t="str">
        <f ca="1">IFERROR(__xludf.DUMMYFUNCTION("""COMPUTED_VALUE"""),"...")</f>
        <v>...</v>
      </c>
      <c r="NI118" s="19">
        <f ca="1">IFERROR(__xludf.DUMMYFUNCTION("""COMPUTED_VALUE"""),49)</f>
        <v>49</v>
      </c>
      <c r="NJ118" s="19" t="str">
        <f ca="1">IFERROR(__xludf.DUMMYFUNCTION("""COMPUTED_VALUE"""),"Наконечний М. В.")</f>
        <v>Наконечний М. В.</v>
      </c>
      <c r="NK118" s="19" t="str">
        <f ca="1">IFERROR(__xludf.DUMMYFUNCTION("""COMPUTED_VALUE"""),"...")</f>
        <v>...</v>
      </c>
      <c r="NL118" s="19">
        <f ca="1">IFERROR(__xludf.DUMMYFUNCTION("""COMPUTED_VALUE"""),49)</f>
        <v>49</v>
      </c>
      <c r="NM118" s="19" t="str">
        <f ca="1">IFERROR(__xludf.DUMMYFUNCTION("""COMPUTED_VALUE"""),"Наконечний М. В.")</f>
        <v>Наконечний М. В.</v>
      </c>
      <c r="NN118" s="19" t="str">
        <f ca="1">IFERROR(__xludf.DUMMYFUNCTION("""COMPUTED_VALUE"""),"За")</f>
        <v>За</v>
      </c>
      <c r="NO118" s="19">
        <f ca="1">IFERROR(__xludf.DUMMYFUNCTION("""COMPUTED_VALUE"""),49)</f>
        <v>49</v>
      </c>
      <c r="NP118" s="19" t="str">
        <f ca="1">IFERROR(__xludf.DUMMYFUNCTION("""COMPUTED_VALUE"""),"Наконечний М. В.")</f>
        <v>Наконечний М. В.</v>
      </c>
      <c r="NQ118" s="19" t="str">
        <f ca="1">IFERROR(__xludf.DUMMYFUNCTION("""COMPUTED_VALUE"""),"Не голосував")</f>
        <v>Не голосував</v>
      </c>
      <c r="NR118" s="19">
        <f ca="1">IFERROR(__xludf.DUMMYFUNCTION("""COMPUTED_VALUE"""),49)</f>
        <v>49</v>
      </c>
      <c r="NS118" s="19" t="str">
        <f ca="1">IFERROR(__xludf.DUMMYFUNCTION("""COMPUTED_VALUE"""),"Наконечний М. В.")</f>
        <v>Наконечний М. В.</v>
      </c>
      <c r="NT118" s="19" t="str">
        <f ca="1">IFERROR(__xludf.DUMMYFUNCTION("""COMPUTED_VALUE"""),"Не голосував")</f>
        <v>Не голосував</v>
      </c>
      <c r="NU118" s="19">
        <f ca="1">IFERROR(__xludf.DUMMYFUNCTION("""COMPUTED_VALUE"""),49)</f>
        <v>49</v>
      </c>
      <c r="NV118" s="19" t="str">
        <f ca="1">IFERROR(__xludf.DUMMYFUNCTION("""COMPUTED_VALUE"""),"Наконечний М. В.")</f>
        <v>Наконечний М. В.</v>
      </c>
      <c r="NW118" s="19" t="str">
        <f ca="1">IFERROR(__xludf.DUMMYFUNCTION("""COMPUTED_VALUE"""),"За")</f>
        <v>За</v>
      </c>
      <c r="NX118" s="19">
        <f ca="1">IFERROR(__xludf.DUMMYFUNCTION("""COMPUTED_VALUE"""),49)</f>
        <v>49</v>
      </c>
      <c r="NY118" s="19" t="str">
        <f ca="1">IFERROR(__xludf.DUMMYFUNCTION("""COMPUTED_VALUE"""),"Наконечний М. В.")</f>
        <v>Наконечний М. В.</v>
      </c>
      <c r="NZ118" s="19" t="str">
        <f ca="1">IFERROR(__xludf.DUMMYFUNCTION("""COMPUTED_VALUE"""),"Не голосував")</f>
        <v>Не голосував</v>
      </c>
      <c r="OA118" s="19">
        <f ca="1">IFERROR(__xludf.DUMMYFUNCTION("""COMPUTED_VALUE"""),49)</f>
        <v>49</v>
      </c>
      <c r="OB118" s="19" t="str">
        <f ca="1">IFERROR(__xludf.DUMMYFUNCTION("""COMPUTED_VALUE"""),"Наконечний М. В.")</f>
        <v>Наконечний М. В.</v>
      </c>
      <c r="OC118" s="19" t="str">
        <f ca="1">IFERROR(__xludf.DUMMYFUNCTION("""COMPUTED_VALUE"""),"За")</f>
        <v>За</v>
      </c>
      <c r="OD118" s="19">
        <f ca="1">IFERROR(__xludf.DUMMYFUNCTION("""COMPUTED_VALUE"""),49)</f>
        <v>49</v>
      </c>
      <c r="OE118" s="19" t="str">
        <f ca="1">IFERROR(__xludf.DUMMYFUNCTION("""COMPUTED_VALUE"""),"Наконечний М. В.")</f>
        <v>Наконечний М. В.</v>
      </c>
      <c r="OF118" s="19" t="str">
        <f ca="1">IFERROR(__xludf.DUMMYFUNCTION("""COMPUTED_VALUE"""),"За")</f>
        <v>За</v>
      </c>
      <c r="OG118" s="19">
        <f ca="1">IFERROR(__xludf.DUMMYFUNCTION("""COMPUTED_VALUE"""),49)</f>
        <v>49</v>
      </c>
      <c r="OH118" s="19" t="str">
        <f ca="1">IFERROR(__xludf.DUMMYFUNCTION("""COMPUTED_VALUE"""),"Наконечний М. В.")</f>
        <v>Наконечний М. В.</v>
      </c>
      <c r="OI118" s="19" t="str">
        <f ca="1">IFERROR(__xludf.DUMMYFUNCTION("""COMPUTED_VALUE"""),"За")</f>
        <v>За</v>
      </c>
      <c r="OJ118" s="19">
        <f ca="1">IFERROR(__xludf.DUMMYFUNCTION("""COMPUTED_VALUE"""),49)</f>
        <v>49</v>
      </c>
      <c r="OK118" s="19" t="str">
        <f ca="1">IFERROR(__xludf.DUMMYFUNCTION("""COMPUTED_VALUE"""),"Наконечний М. В.")</f>
        <v>Наконечний М. В.</v>
      </c>
      <c r="OL118" s="19" t="str">
        <f ca="1">IFERROR(__xludf.DUMMYFUNCTION("""COMPUTED_VALUE"""),"За")</f>
        <v>За</v>
      </c>
      <c r="OM118" s="19">
        <f ca="1">IFERROR(__xludf.DUMMYFUNCTION("""COMPUTED_VALUE"""),49)</f>
        <v>49</v>
      </c>
      <c r="ON118" s="19" t="str">
        <f ca="1">IFERROR(__xludf.DUMMYFUNCTION("""COMPUTED_VALUE"""),"Наконечний М. В.")</f>
        <v>Наконечний М. В.</v>
      </c>
      <c r="OO118" s="19" t="str">
        <f ca="1">IFERROR(__xludf.DUMMYFUNCTION("""COMPUTED_VALUE"""),"Не голосував")</f>
        <v>Не голосував</v>
      </c>
      <c r="OP118" s="19">
        <f ca="1">IFERROR(__xludf.DUMMYFUNCTION("""COMPUTED_VALUE"""),49)</f>
        <v>49</v>
      </c>
      <c r="OQ118" s="19" t="str">
        <f ca="1">IFERROR(__xludf.DUMMYFUNCTION("""COMPUTED_VALUE"""),"Наконечний М. В.")</f>
        <v>Наконечний М. В.</v>
      </c>
      <c r="OR118" s="19" t="str">
        <f ca="1">IFERROR(__xludf.DUMMYFUNCTION("""COMPUTED_VALUE"""),"За")</f>
        <v>За</v>
      </c>
      <c r="OS118" s="19">
        <f ca="1">IFERROR(__xludf.DUMMYFUNCTION("""COMPUTED_VALUE"""),49)</f>
        <v>49</v>
      </c>
      <c r="OT118" s="19" t="str">
        <f ca="1">IFERROR(__xludf.DUMMYFUNCTION("""COMPUTED_VALUE"""),"Наконечний М. В.")</f>
        <v>Наконечний М. В.</v>
      </c>
      <c r="OU118" s="19" t="str">
        <f ca="1">IFERROR(__xludf.DUMMYFUNCTION("""COMPUTED_VALUE"""),"За")</f>
        <v>За</v>
      </c>
      <c r="OV118" s="19">
        <f ca="1">IFERROR(__xludf.DUMMYFUNCTION("""COMPUTED_VALUE"""),49)</f>
        <v>49</v>
      </c>
      <c r="OW118" s="19" t="str">
        <f ca="1">IFERROR(__xludf.DUMMYFUNCTION("""COMPUTED_VALUE"""),"Наконечний М. В.")</f>
        <v>Наконечний М. В.</v>
      </c>
      <c r="OX118" s="19" t="str">
        <f ca="1">IFERROR(__xludf.DUMMYFUNCTION("""COMPUTED_VALUE"""),"За")</f>
        <v>За</v>
      </c>
      <c r="OY118" s="19">
        <f ca="1">IFERROR(__xludf.DUMMYFUNCTION("""COMPUTED_VALUE"""),49)</f>
        <v>49</v>
      </c>
      <c r="OZ118" s="19" t="str">
        <f ca="1">IFERROR(__xludf.DUMMYFUNCTION("""COMPUTED_VALUE"""),"Наконечний М. В.")</f>
        <v>Наконечний М. В.</v>
      </c>
      <c r="PA118" s="19" t="str">
        <f ca="1">IFERROR(__xludf.DUMMYFUNCTION("""COMPUTED_VALUE"""),"За")</f>
        <v>За</v>
      </c>
      <c r="PB118" s="19">
        <f ca="1">IFERROR(__xludf.DUMMYFUNCTION("""COMPUTED_VALUE"""),49)</f>
        <v>49</v>
      </c>
      <c r="PC118" s="19" t="str">
        <f ca="1">IFERROR(__xludf.DUMMYFUNCTION("""COMPUTED_VALUE"""),"Наконечний М. В.")</f>
        <v>Наконечний М. В.</v>
      </c>
      <c r="PD118" s="19" t="str">
        <f ca="1">IFERROR(__xludf.DUMMYFUNCTION("""COMPUTED_VALUE"""),"За")</f>
        <v>За</v>
      </c>
      <c r="PE118" s="19">
        <f ca="1">IFERROR(__xludf.DUMMYFUNCTION("""COMPUTED_VALUE"""),49)</f>
        <v>49</v>
      </c>
      <c r="PF118" s="19" t="str">
        <f ca="1">IFERROR(__xludf.DUMMYFUNCTION("""COMPUTED_VALUE"""),"Наконечний М. В.")</f>
        <v>Наконечний М. В.</v>
      </c>
      <c r="PG118" s="19" t="str">
        <f ca="1">IFERROR(__xludf.DUMMYFUNCTION("""COMPUTED_VALUE"""),"За")</f>
        <v>За</v>
      </c>
      <c r="PH118" s="19">
        <f ca="1">IFERROR(__xludf.DUMMYFUNCTION("""COMPUTED_VALUE"""),49)</f>
        <v>49</v>
      </c>
      <c r="PI118" s="19" t="str">
        <f ca="1">IFERROR(__xludf.DUMMYFUNCTION("""COMPUTED_VALUE"""),"Наконечний М. В.")</f>
        <v>Наконечний М. В.</v>
      </c>
      <c r="PJ118" s="19" t="str">
        <f ca="1">IFERROR(__xludf.DUMMYFUNCTION("""COMPUTED_VALUE"""),"За")</f>
        <v>За</v>
      </c>
      <c r="PK118" s="19">
        <f ca="1">IFERROR(__xludf.DUMMYFUNCTION("""COMPUTED_VALUE"""),49)</f>
        <v>49</v>
      </c>
      <c r="PL118" s="19" t="str">
        <f ca="1">IFERROR(__xludf.DUMMYFUNCTION("""COMPUTED_VALUE"""),"Наконечний М. В.")</f>
        <v>Наконечний М. В.</v>
      </c>
      <c r="PM118" s="19" t="str">
        <f ca="1">IFERROR(__xludf.DUMMYFUNCTION("""COMPUTED_VALUE"""),"...")</f>
        <v>...</v>
      </c>
      <c r="PN118" s="19">
        <f ca="1">IFERROR(__xludf.DUMMYFUNCTION("""COMPUTED_VALUE"""),49)</f>
        <v>49</v>
      </c>
      <c r="PO118" s="19" t="str">
        <f ca="1">IFERROR(__xludf.DUMMYFUNCTION("""COMPUTED_VALUE"""),"Наконечний М. В.")</f>
        <v>Наконечний М. В.</v>
      </c>
      <c r="PP118" s="19" t="str">
        <f ca="1">IFERROR(__xludf.DUMMYFUNCTION("""COMPUTED_VALUE"""),"За")</f>
        <v>За</v>
      </c>
      <c r="PQ118" s="19">
        <f ca="1">IFERROR(__xludf.DUMMYFUNCTION("""COMPUTED_VALUE"""),49)</f>
        <v>49</v>
      </c>
      <c r="PR118" s="19" t="str">
        <f ca="1">IFERROR(__xludf.DUMMYFUNCTION("""COMPUTED_VALUE"""),"Наконечний М. В.")</f>
        <v>Наконечний М. В.</v>
      </c>
      <c r="PS118" s="19" t="str">
        <f ca="1">IFERROR(__xludf.DUMMYFUNCTION("""COMPUTED_VALUE"""),"За")</f>
        <v>За</v>
      </c>
      <c r="PT118" s="19">
        <f ca="1">IFERROR(__xludf.DUMMYFUNCTION("""COMPUTED_VALUE"""),49)</f>
        <v>49</v>
      </c>
      <c r="PU118" s="19" t="str">
        <f ca="1">IFERROR(__xludf.DUMMYFUNCTION("""COMPUTED_VALUE"""),"Наконечний М. В.")</f>
        <v>Наконечний М. В.</v>
      </c>
      <c r="PV118" s="19" t="str">
        <f ca="1">IFERROR(__xludf.DUMMYFUNCTION("""COMPUTED_VALUE"""),"За")</f>
        <v>За</v>
      </c>
      <c r="PW118" s="19">
        <f ca="1">IFERROR(__xludf.DUMMYFUNCTION("""COMPUTED_VALUE"""),49)</f>
        <v>49</v>
      </c>
      <c r="PX118" s="19" t="str">
        <f ca="1">IFERROR(__xludf.DUMMYFUNCTION("""COMPUTED_VALUE"""),"Наконечний М. В.")</f>
        <v>Наконечний М. В.</v>
      </c>
      <c r="PY118" s="19" t="str">
        <f ca="1">IFERROR(__xludf.DUMMYFUNCTION("""COMPUTED_VALUE"""),"...")</f>
        <v>...</v>
      </c>
      <c r="PZ118" s="19">
        <f ca="1">IFERROR(__xludf.DUMMYFUNCTION("""COMPUTED_VALUE"""),49)</f>
        <v>49</v>
      </c>
      <c r="QA118" s="19" t="str">
        <f ca="1">IFERROR(__xludf.DUMMYFUNCTION("""COMPUTED_VALUE"""),"Наконечний М. В.")</f>
        <v>Наконечний М. В.</v>
      </c>
      <c r="QB118" s="19" t="str">
        <f ca="1">IFERROR(__xludf.DUMMYFUNCTION("""COMPUTED_VALUE"""),"...")</f>
        <v>...</v>
      </c>
      <c r="QC118" s="19">
        <f ca="1">IFERROR(__xludf.DUMMYFUNCTION("""COMPUTED_VALUE"""),49)</f>
        <v>49</v>
      </c>
      <c r="QD118" s="19" t="str">
        <f ca="1">IFERROR(__xludf.DUMMYFUNCTION("""COMPUTED_VALUE"""),"Наконечний М. В.")</f>
        <v>Наконечний М. В.</v>
      </c>
      <c r="QE118" s="19" t="str">
        <f ca="1">IFERROR(__xludf.DUMMYFUNCTION("""COMPUTED_VALUE"""),"...")</f>
        <v>...</v>
      </c>
      <c r="QF118" s="19">
        <f ca="1">IFERROR(__xludf.DUMMYFUNCTION("""COMPUTED_VALUE"""),49)</f>
        <v>49</v>
      </c>
      <c r="QG118" s="19" t="str">
        <f ca="1">IFERROR(__xludf.DUMMYFUNCTION("""COMPUTED_VALUE"""),"Наконечний М. В.")</f>
        <v>Наконечний М. В.</v>
      </c>
      <c r="QH118" s="19" t="str">
        <f ca="1">IFERROR(__xludf.DUMMYFUNCTION("""COMPUTED_VALUE"""),"...")</f>
        <v>...</v>
      </c>
      <c r="QI118" s="19">
        <f ca="1">IFERROR(__xludf.DUMMYFUNCTION("""COMPUTED_VALUE"""),49)</f>
        <v>49</v>
      </c>
      <c r="QJ118" s="19" t="str">
        <f ca="1">IFERROR(__xludf.DUMMYFUNCTION("""COMPUTED_VALUE"""),"Наконечний М. В.")</f>
        <v>Наконечний М. В.</v>
      </c>
      <c r="QK118" s="19" t="str">
        <f ca="1">IFERROR(__xludf.DUMMYFUNCTION("""COMPUTED_VALUE"""),"...")</f>
        <v>...</v>
      </c>
    </row>
    <row r="119" spans="1:453" ht="12.75">
      <c r="A119" s="17">
        <f ca="1">IFERROR(__xludf.DUMMYFUNCTION("""COMPUTED_VALUE"""),48)</f>
        <v>48</v>
      </c>
      <c r="B119" s="17" t="str">
        <f ca="1">IFERROR(__xludf.DUMMYFUNCTION("""COMPUTED_VALUE"""),"Плужник О. А.")</f>
        <v>Плужник О. А.</v>
      </c>
      <c r="C119" s="19" t="str">
        <f ca="1">IFERROR(__xludf.DUMMYFUNCTION("""COMPUTED_VALUE"""),"За")</f>
        <v>За</v>
      </c>
      <c r="D119" s="19">
        <f ca="1">IFERROR(__xludf.DUMMYFUNCTION("""COMPUTED_VALUE"""),48)</f>
        <v>48</v>
      </c>
      <c r="E119" s="19" t="str">
        <f ca="1">IFERROR(__xludf.DUMMYFUNCTION("""COMPUTED_VALUE"""),"Плужник О. А.")</f>
        <v>Плужник О. А.</v>
      </c>
      <c r="F119" s="19" t="str">
        <f ca="1">IFERROR(__xludf.DUMMYFUNCTION("""COMPUTED_VALUE"""),"За")</f>
        <v>За</v>
      </c>
      <c r="G119" s="19">
        <f ca="1">IFERROR(__xludf.DUMMYFUNCTION("""COMPUTED_VALUE"""),48)</f>
        <v>48</v>
      </c>
      <c r="H119" s="19" t="str">
        <f ca="1">IFERROR(__xludf.DUMMYFUNCTION("""COMPUTED_VALUE"""),"Плужник О. А.")</f>
        <v>Плужник О. А.</v>
      </c>
      <c r="I119" s="19" t="str">
        <f ca="1">IFERROR(__xludf.DUMMYFUNCTION("""COMPUTED_VALUE"""),"За")</f>
        <v>За</v>
      </c>
      <c r="J119" s="19">
        <f ca="1">IFERROR(__xludf.DUMMYFUNCTION("""COMPUTED_VALUE"""),48)</f>
        <v>48</v>
      </c>
      <c r="K119" s="19" t="str">
        <f ca="1">IFERROR(__xludf.DUMMYFUNCTION("""COMPUTED_VALUE"""),"Плужник О. А.")</f>
        <v>Плужник О. А.</v>
      </c>
      <c r="L119" s="19" t="str">
        <f ca="1">IFERROR(__xludf.DUMMYFUNCTION("""COMPUTED_VALUE"""),"За")</f>
        <v>За</v>
      </c>
      <c r="M119" s="19">
        <f ca="1">IFERROR(__xludf.DUMMYFUNCTION("""COMPUTED_VALUE"""),48)</f>
        <v>48</v>
      </c>
      <c r="N119" s="19" t="str">
        <f ca="1">IFERROR(__xludf.DUMMYFUNCTION("""COMPUTED_VALUE"""),"Плужник О. А.")</f>
        <v>Плужник О. А.</v>
      </c>
      <c r="O119" s="19" t="str">
        <f ca="1">IFERROR(__xludf.DUMMYFUNCTION("""COMPUTED_VALUE"""),"За")</f>
        <v>За</v>
      </c>
      <c r="P119" s="19">
        <f ca="1">IFERROR(__xludf.DUMMYFUNCTION("""COMPUTED_VALUE"""),48)</f>
        <v>48</v>
      </c>
      <c r="Q119" s="19" t="str">
        <f ca="1">IFERROR(__xludf.DUMMYFUNCTION("""COMPUTED_VALUE"""),"Плужник О. А.")</f>
        <v>Плужник О. А.</v>
      </c>
      <c r="R119" s="19" t="str">
        <f ca="1">IFERROR(__xludf.DUMMYFUNCTION("""COMPUTED_VALUE"""),"За")</f>
        <v>За</v>
      </c>
      <c r="S119" s="19">
        <f ca="1">IFERROR(__xludf.DUMMYFUNCTION("""COMPUTED_VALUE"""),48)</f>
        <v>48</v>
      </c>
      <c r="T119" s="19" t="str">
        <f ca="1">IFERROR(__xludf.DUMMYFUNCTION("""COMPUTED_VALUE"""),"Плужник О. А.")</f>
        <v>Плужник О. А.</v>
      </c>
      <c r="U119" s="19" t="str">
        <f ca="1">IFERROR(__xludf.DUMMYFUNCTION("""COMPUTED_VALUE"""),"Не голосував")</f>
        <v>Не голосував</v>
      </c>
      <c r="V119" s="19">
        <f ca="1">IFERROR(__xludf.DUMMYFUNCTION("""COMPUTED_VALUE"""),48)</f>
        <v>48</v>
      </c>
      <c r="W119" s="19" t="str">
        <f ca="1">IFERROR(__xludf.DUMMYFUNCTION("""COMPUTED_VALUE"""),"Плужник О. А.")</f>
        <v>Плужник О. А.</v>
      </c>
      <c r="X119" s="19" t="str">
        <f ca="1">IFERROR(__xludf.DUMMYFUNCTION("""COMPUTED_VALUE"""),"За")</f>
        <v>За</v>
      </c>
      <c r="Y119" s="19">
        <f ca="1">IFERROR(__xludf.DUMMYFUNCTION("""COMPUTED_VALUE"""),48)</f>
        <v>48</v>
      </c>
      <c r="Z119" s="19" t="str">
        <f ca="1">IFERROR(__xludf.DUMMYFUNCTION("""COMPUTED_VALUE"""),"Плужник О. А.")</f>
        <v>Плужник О. А.</v>
      </c>
      <c r="AA119" s="19" t="str">
        <f ca="1">IFERROR(__xludf.DUMMYFUNCTION("""COMPUTED_VALUE"""),"За")</f>
        <v>За</v>
      </c>
      <c r="AB119" s="19">
        <f ca="1">IFERROR(__xludf.DUMMYFUNCTION("""COMPUTED_VALUE"""),48)</f>
        <v>48</v>
      </c>
      <c r="AC119" s="19" t="str">
        <f ca="1">IFERROR(__xludf.DUMMYFUNCTION("""COMPUTED_VALUE"""),"Плужник О. А.")</f>
        <v>Плужник О. А.</v>
      </c>
      <c r="AD119" s="19" t="str">
        <f ca="1">IFERROR(__xludf.DUMMYFUNCTION("""COMPUTED_VALUE"""),"За")</f>
        <v>За</v>
      </c>
      <c r="AE119" s="19">
        <f ca="1">IFERROR(__xludf.DUMMYFUNCTION("""COMPUTED_VALUE"""),48)</f>
        <v>48</v>
      </c>
      <c r="AF119" s="19" t="str">
        <f ca="1">IFERROR(__xludf.DUMMYFUNCTION("""COMPUTED_VALUE"""),"Плужник О. А.")</f>
        <v>Плужник О. А.</v>
      </c>
      <c r="AG119" s="19" t="str">
        <f ca="1">IFERROR(__xludf.DUMMYFUNCTION("""COMPUTED_VALUE"""),"Не голосував")</f>
        <v>Не голосував</v>
      </c>
      <c r="AH119" s="19">
        <f ca="1">IFERROR(__xludf.DUMMYFUNCTION("""COMPUTED_VALUE"""),48)</f>
        <v>48</v>
      </c>
      <c r="AI119" s="19" t="str">
        <f ca="1">IFERROR(__xludf.DUMMYFUNCTION("""COMPUTED_VALUE"""),"Плужник О. А.")</f>
        <v>Плужник О. А.</v>
      </c>
      <c r="AJ119" s="19" t="str">
        <f ca="1">IFERROR(__xludf.DUMMYFUNCTION("""COMPUTED_VALUE"""),"Не голосував")</f>
        <v>Не голосував</v>
      </c>
      <c r="AK119" s="19">
        <f ca="1">IFERROR(__xludf.DUMMYFUNCTION("""COMPUTED_VALUE"""),48)</f>
        <v>48</v>
      </c>
      <c r="AL119" s="19" t="str">
        <f ca="1">IFERROR(__xludf.DUMMYFUNCTION("""COMPUTED_VALUE"""),"Плужник О. А.")</f>
        <v>Плужник О. А.</v>
      </c>
      <c r="AM119" s="19" t="str">
        <f ca="1">IFERROR(__xludf.DUMMYFUNCTION("""COMPUTED_VALUE"""),"За")</f>
        <v>За</v>
      </c>
      <c r="AN119" s="19">
        <f ca="1">IFERROR(__xludf.DUMMYFUNCTION("""COMPUTED_VALUE"""),48)</f>
        <v>48</v>
      </c>
      <c r="AO119" s="19" t="str">
        <f ca="1">IFERROR(__xludf.DUMMYFUNCTION("""COMPUTED_VALUE"""),"Плужник О. А.")</f>
        <v>Плужник О. А.</v>
      </c>
      <c r="AP119" s="19" t="str">
        <f ca="1">IFERROR(__xludf.DUMMYFUNCTION("""COMPUTED_VALUE"""),"За")</f>
        <v>За</v>
      </c>
      <c r="AQ119" s="19">
        <f ca="1">IFERROR(__xludf.DUMMYFUNCTION("""COMPUTED_VALUE"""),48)</f>
        <v>48</v>
      </c>
      <c r="AR119" s="19" t="str">
        <f ca="1">IFERROR(__xludf.DUMMYFUNCTION("""COMPUTED_VALUE"""),"Плужник О. А.")</f>
        <v>Плужник О. А.</v>
      </c>
      <c r="AS119" s="19" t="str">
        <f ca="1">IFERROR(__xludf.DUMMYFUNCTION("""COMPUTED_VALUE"""),"За")</f>
        <v>За</v>
      </c>
      <c r="AT119" s="19">
        <f ca="1">IFERROR(__xludf.DUMMYFUNCTION("""COMPUTED_VALUE"""),48)</f>
        <v>48</v>
      </c>
      <c r="AU119" s="19" t="str">
        <f ca="1">IFERROR(__xludf.DUMMYFUNCTION("""COMPUTED_VALUE"""),"Плужник О. А.")</f>
        <v>Плужник О. А.</v>
      </c>
      <c r="AV119" s="19" t="str">
        <f ca="1">IFERROR(__xludf.DUMMYFUNCTION("""COMPUTED_VALUE"""),"Не голосував")</f>
        <v>Не голосував</v>
      </c>
      <c r="AW119" s="19">
        <f ca="1">IFERROR(__xludf.DUMMYFUNCTION("""COMPUTED_VALUE"""),48)</f>
        <v>48</v>
      </c>
      <c r="AX119" s="19" t="str">
        <f ca="1">IFERROR(__xludf.DUMMYFUNCTION("""COMPUTED_VALUE"""),"Плужник О. А.")</f>
        <v>Плужник О. А.</v>
      </c>
      <c r="AY119" s="19" t="str">
        <f ca="1">IFERROR(__xludf.DUMMYFUNCTION("""COMPUTED_VALUE"""),"За")</f>
        <v>За</v>
      </c>
      <c r="AZ119" s="19">
        <f ca="1">IFERROR(__xludf.DUMMYFUNCTION("""COMPUTED_VALUE"""),48)</f>
        <v>48</v>
      </c>
      <c r="BA119" s="19" t="str">
        <f ca="1">IFERROR(__xludf.DUMMYFUNCTION("""COMPUTED_VALUE"""),"Плужник О. А.")</f>
        <v>Плужник О. А.</v>
      </c>
      <c r="BB119" s="19" t="str">
        <f ca="1">IFERROR(__xludf.DUMMYFUNCTION("""COMPUTED_VALUE"""),"За")</f>
        <v>За</v>
      </c>
      <c r="BC119" s="19">
        <f ca="1">IFERROR(__xludf.DUMMYFUNCTION("""COMPUTED_VALUE"""),48)</f>
        <v>48</v>
      </c>
      <c r="BD119" s="19" t="str">
        <f ca="1">IFERROR(__xludf.DUMMYFUNCTION("""COMPUTED_VALUE"""),"Плужник О. А.")</f>
        <v>Плужник О. А.</v>
      </c>
      <c r="BE119" s="19" t="str">
        <f ca="1">IFERROR(__xludf.DUMMYFUNCTION("""COMPUTED_VALUE"""),"За")</f>
        <v>За</v>
      </c>
      <c r="BF119" s="19">
        <f ca="1">IFERROR(__xludf.DUMMYFUNCTION("""COMPUTED_VALUE"""),48)</f>
        <v>48</v>
      </c>
      <c r="BG119" s="19" t="str">
        <f ca="1">IFERROR(__xludf.DUMMYFUNCTION("""COMPUTED_VALUE"""),"Плужник О. А.")</f>
        <v>Плужник О. А.</v>
      </c>
      <c r="BH119" s="19" t="str">
        <f ca="1">IFERROR(__xludf.DUMMYFUNCTION("""COMPUTED_VALUE"""),"За")</f>
        <v>За</v>
      </c>
      <c r="BI119" s="19">
        <f ca="1">IFERROR(__xludf.DUMMYFUNCTION("""COMPUTED_VALUE"""),48)</f>
        <v>48</v>
      </c>
      <c r="BJ119" s="19" t="str">
        <f ca="1">IFERROR(__xludf.DUMMYFUNCTION("""COMPUTED_VALUE"""),"Плужник О. А.")</f>
        <v>Плужник О. А.</v>
      </c>
      <c r="BK119" s="19" t="str">
        <f ca="1">IFERROR(__xludf.DUMMYFUNCTION("""COMPUTED_VALUE"""),"За")</f>
        <v>За</v>
      </c>
      <c r="BL119" s="19">
        <f ca="1">IFERROR(__xludf.DUMMYFUNCTION("""COMPUTED_VALUE"""),48)</f>
        <v>48</v>
      </c>
      <c r="BM119" s="19" t="str">
        <f ca="1">IFERROR(__xludf.DUMMYFUNCTION("""COMPUTED_VALUE"""),"Плужник О. А.")</f>
        <v>Плужник О. А.</v>
      </c>
      <c r="BN119" s="19" t="str">
        <f ca="1">IFERROR(__xludf.DUMMYFUNCTION("""COMPUTED_VALUE"""),"За")</f>
        <v>За</v>
      </c>
      <c r="BO119" s="19">
        <f ca="1">IFERROR(__xludf.DUMMYFUNCTION("""COMPUTED_VALUE"""),48)</f>
        <v>48</v>
      </c>
      <c r="BP119" s="19" t="str">
        <f ca="1">IFERROR(__xludf.DUMMYFUNCTION("""COMPUTED_VALUE"""),"Плужник О. А.")</f>
        <v>Плужник О. А.</v>
      </c>
      <c r="BQ119" s="19" t="str">
        <f ca="1">IFERROR(__xludf.DUMMYFUNCTION("""COMPUTED_VALUE"""),"За")</f>
        <v>За</v>
      </c>
      <c r="BR119" s="19">
        <f ca="1">IFERROR(__xludf.DUMMYFUNCTION("""COMPUTED_VALUE"""),48)</f>
        <v>48</v>
      </c>
      <c r="BS119" s="19" t="str">
        <f ca="1">IFERROR(__xludf.DUMMYFUNCTION("""COMPUTED_VALUE"""),"Плужник О. А.")</f>
        <v>Плужник О. А.</v>
      </c>
      <c r="BT119" s="19" t="str">
        <f ca="1">IFERROR(__xludf.DUMMYFUNCTION("""COMPUTED_VALUE"""),"За")</f>
        <v>За</v>
      </c>
      <c r="BU119" s="19">
        <f ca="1">IFERROR(__xludf.DUMMYFUNCTION("""COMPUTED_VALUE"""),48)</f>
        <v>48</v>
      </c>
      <c r="BV119" s="19" t="str">
        <f ca="1">IFERROR(__xludf.DUMMYFUNCTION("""COMPUTED_VALUE"""),"Плужник О. А.")</f>
        <v>Плужник О. А.</v>
      </c>
      <c r="BW119" s="19" t="str">
        <f ca="1">IFERROR(__xludf.DUMMYFUNCTION("""COMPUTED_VALUE"""),"За")</f>
        <v>За</v>
      </c>
      <c r="BX119" s="19">
        <f ca="1">IFERROR(__xludf.DUMMYFUNCTION("""COMPUTED_VALUE"""),48)</f>
        <v>48</v>
      </c>
      <c r="BY119" s="19" t="str">
        <f ca="1">IFERROR(__xludf.DUMMYFUNCTION("""COMPUTED_VALUE"""),"Плужник О. А.")</f>
        <v>Плужник О. А.</v>
      </c>
      <c r="BZ119" s="19" t="str">
        <f ca="1">IFERROR(__xludf.DUMMYFUNCTION("""COMPUTED_VALUE"""),"За")</f>
        <v>За</v>
      </c>
      <c r="CA119" s="19">
        <f ca="1">IFERROR(__xludf.DUMMYFUNCTION("""COMPUTED_VALUE"""),48)</f>
        <v>48</v>
      </c>
      <c r="CB119" s="19" t="str">
        <f ca="1">IFERROR(__xludf.DUMMYFUNCTION("""COMPUTED_VALUE"""),"Плужник О. А.")</f>
        <v>Плужник О. А.</v>
      </c>
      <c r="CC119" s="19" t="str">
        <f ca="1">IFERROR(__xludf.DUMMYFUNCTION("""COMPUTED_VALUE"""),"За")</f>
        <v>За</v>
      </c>
      <c r="CD119" s="19">
        <f ca="1">IFERROR(__xludf.DUMMYFUNCTION("""COMPUTED_VALUE"""),48)</f>
        <v>48</v>
      </c>
      <c r="CE119" s="19" t="str">
        <f ca="1">IFERROR(__xludf.DUMMYFUNCTION("""COMPUTED_VALUE"""),"Плужник О. А.")</f>
        <v>Плужник О. А.</v>
      </c>
      <c r="CF119" s="19" t="str">
        <f ca="1">IFERROR(__xludf.DUMMYFUNCTION("""COMPUTED_VALUE"""),"За")</f>
        <v>За</v>
      </c>
      <c r="CG119" s="19">
        <f ca="1">IFERROR(__xludf.DUMMYFUNCTION("""COMPUTED_VALUE"""),48)</f>
        <v>48</v>
      </c>
      <c r="CH119" s="19" t="str">
        <f ca="1">IFERROR(__xludf.DUMMYFUNCTION("""COMPUTED_VALUE"""),"Плужник О. А.")</f>
        <v>Плужник О. А.</v>
      </c>
      <c r="CI119" s="19" t="str">
        <f ca="1">IFERROR(__xludf.DUMMYFUNCTION("""COMPUTED_VALUE"""),"Не голосував")</f>
        <v>Не голосував</v>
      </c>
      <c r="CJ119" s="19">
        <f ca="1">IFERROR(__xludf.DUMMYFUNCTION("""COMPUTED_VALUE"""),48)</f>
        <v>48</v>
      </c>
      <c r="CK119" s="19" t="str">
        <f ca="1">IFERROR(__xludf.DUMMYFUNCTION("""COMPUTED_VALUE"""),"Плужник О. А.")</f>
        <v>Плужник О. А.</v>
      </c>
      <c r="CL119" s="19" t="str">
        <f ca="1">IFERROR(__xludf.DUMMYFUNCTION("""COMPUTED_VALUE"""),"За")</f>
        <v>За</v>
      </c>
      <c r="CM119" s="19">
        <f ca="1">IFERROR(__xludf.DUMMYFUNCTION("""COMPUTED_VALUE"""),48)</f>
        <v>48</v>
      </c>
      <c r="CN119" s="19" t="str">
        <f ca="1">IFERROR(__xludf.DUMMYFUNCTION("""COMPUTED_VALUE"""),"Плужник О. А.")</f>
        <v>Плужник О. А.</v>
      </c>
      <c r="CO119" s="19" t="str">
        <f ca="1">IFERROR(__xludf.DUMMYFUNCTION("""COMPUTED_VALUE"""),"За")</f>
        <v>За</v>
      </c>
      <c r="CP119" s="19">
        <f ca="1">IFERROR(__xludf.DUMMYFUNCTION("""COMPUTED_VALUE"""),48)</f>
        <v>48</v>
      </c>
      <c r="CQ119" s="19" t="str">
        <f ca="1">IFERROR(__xludf.DUMMYFUNCTION("""COMPUTED_VALUE"""),"Плужник О. А.")</f>
        <v>Плужник О. А.</v>
      </c>
      <c r="CR119" s="19" t="str">
        <f ca="1">IFERROR(__xludf.DUMMYFUNCTION("""COMPUTED_VALUE"""),"За")</f>
        <v>За</v>
      </c>
      <c r="CS119" s="19">
        <f ca="1">IFERROR(__xludf.DUMMYFUNCTION("""COMPUTED_VALUE"""),48)</f>
        <v>48</v>
      </c>
      <c r="CT119" s="19" t="str">
        <f ca="1">IFERROR(__xludf.DUMMYFUNCTION("""COMPUTED_VALUE"""),"Плужник О. А.")</f>
        <v>Плужник О. А.</v>
      </c>
      <c r="CU119" s="19" t="str">
        <f ca="1">IFERROR(__xludf.DUMMYFUNCTION("""COMPUTED_VALUE"""),"За")</f>
        <v>За</v>
      </c>
      <c r="CV119" s="19">
        <f ca="1">IFERROR(__xludf.DUMMYFUNCTION("""COMPUTED_VALUE"""),48)</f>
        <v>48</v>
      </c>
      <c r="CW119" s="19" t="str">
        <f ca="1">IFERROR(__xludf.DUMMYFUNCTION("""COMPUTED_VALUE"""),"Плужник О. А.")</f>
        <v>Плужник О. А.</v>
      </c>
      <c r="CX119" s="19" t="str">
        <f ca="1">IFERROR(__xludf.DUMMYFUNCTION("""COMPUTED_VALUE"""),"За")</f>
        <v>За</v>
      </c>
      <c r="CY119" s="19">
        <f ca="1">IFERROR(__xludf.DUMMYFUNCTION("""COMPUTED_VALUE"""),48)</f>
        <v>48</v>
      </c>
      <c r="CZ119" s="19" t="str">
        <f ca="1">IFERROR(__xludf.DUMMYFUNCTION("""COMPUTED_VALUE"""),"Плужник О. А.")</f>
        <v>Плужник О. А.</v>
      </c>
      <c r="DA119" s="19" t="str">
        <f ca="1">IFERROR(__xludf.DUMMYFUNCTION("""COMPUTED_VALUE"""),"За")</f>
        <v>За</v>
      </c>
      <c r="DB119" s="19">
        <f ca="1">IFERROR(__xludf.DUMMYFUNCTION("""COMPUTED_VALUE"""),48)</f>
        <v>48</v>
      </c>
      <c r="DC119" s="19" t="str">
        <f ca="1">IFERROR(__xludf.DUMMYFUNCTION("""COMPUTED_VALUE"""),"Плужник О. А.")</f>
        <v>Плужник О. А.</v>
      </c>
      <c r="DD119" s="19" t="str">
        <f ca="1">IFERROR(__xludf.DUMMYFUNCTION("""COMPUTED_VALUE"""),"Не голосував")</f>
        <v>Не голосував</v>
      </c>
      <c r="DE119" s="19">
        <f ca="1">IFERROR(__xludf.DUMMYFUNCTION("""COMPUTED_VALUE"""),48)</f>
        <v>48</v>
      </c>
      <c r="DF119" s="19" t="str">
        <f ca="1">IFERROR(__xludf.DUMMYFUNCTION("""COMPUTED_VALUE"""),"Плужник О. А.")</f>
        <v>Плужник О. А.</v>
      </c>
      <c r="DG119" s="19" t="str">
        <f ca="1">IFERROR(__xludf.DUMMYFUNCTION("""COMPUTED_VALUE"""),"Не голосував")</f>
        <v>Не голосував</v>
      </c>
      <c r="DH119" s="19">
        <f ca="1">IFERROR(__xludf.DUMMYFUNCTION("""COMPUTED_VALUE"""),48)</f>
        <v>48</v>
      </c>
      <c r="DI119" s="19" t="str">
        <f ca="1">IFERROR(__xludf.DUMMYFUNCTION("""COMPUTED_VALUE"""),"Плужник О. А.")</f>
        <v>Плужник О. А.</v>
      </c>
      <c r="DJ119" s="19" t="str">
        <f ca="1">IFERROR(__xludf.DUMMYFUNCTION("""COMPUTED_VALUE"""),"Не голосував")</f>
        <v>Не голосував</v>
      </c>
      <c r="DK119" s="19">
        <f ca="1">IFERROR(__xludf.DUMMYFUNCTION("""COMPUTED_VALUE"""),48)</f>
        <v>48</v>
      </c>
      <c r="DL119" s="19" t="str">
        <f ca="1">IFERROR(__xludf.DUMMYFUNCTION("""COMPUTED_VALUE"""),"Плужник О. А.")</f>
        <v>Плужник О. А.</v>
      </c>
      <c r="DM119" s="19" t="str">
        <f ca="1">IFERROR(__xludf.DUMMYFUNCTION("""COMPUTED_VALUE"""),"Не голосував")</f>
        <v>Не голосував</v>
      </c>
      <c r="DN119" s="19">
        <f ca="1">IFERROR(__xludf.DUMMYFUNCTION("""COMPUTED_VALUE"""),48)</f>
        <v>48</v>
      </c>
      <c r="DO119" s="19" t="str">
        <f ca="1">IFERROR(__xludf.DUMMYFUNCTION("""COMPUTED_VALUE"""),"Плужник О. А.")</f>
        <v>Плужник О. А.</v>
      </c>
      <c r="DP119" s="19" t="str">
        <f ca="1">IFERROR(__xludf.DUMMYFUNCTION("""COMPUTED_VALUE"""),"Не голосував")</f>
        <v>Не голосував</v>
      </c>
      <c r="DQ119" s="19">
        <f ca="1">IFERROR(__xludf.DUMMYFUNCTION("""COMPUTED_VALUE"""),48)</f>
        <v>48</v>
      </c>
      <c r="DR119" s="19" t="str">
        <f ca="1">IFERROR(__xludf.DUMMYFUNCTION("""COMPUTED_VALUE"""),"Плужник О. А.")</f>
        <v>Плужник О. А.</v>
      </c>
      <c r="DS119" s="19" t="str">
        <f ca="1">IFERROR(__xludf.DUMMYFUNCTION("""COMPUTED_VALUE"""),"Не голосував")</f>
        <v>Не голосував</v>
      </c>
      <c r="DT119" s="19">
        <f ca="1">IFERROR(__xludf.DUMMYFUNCTION("""COMPUTED_VALUE"""),48)</f>
        <v>48</v>
      </c>
      <c r="DU119" s="19" t="str">
        <f ca="1">IFERROR(__xludf.DUMMYFUNCTION("""COMPUTED_VALUE"""),"Плужник О. А.")</f>
        <v>Плужник О. А.</v>
      </c>
      <c r="DV119" s="19" t="str">
        <f ca="1">IFERROR(__xludf.DUMMYFUNCTION("""COMPUTED_VALUE"""),"Не голосував")</f>
        <v>Не голосував</v>
      </c>
      <c r="DW119" s="19">
        <f ca="1">IFERROR(__xludf.DUMMYFUNCTION("""COMPUTED_VALUE"""),48)</f>
        <v>48</v>
      </c>
      <c r="DX119" s="19" t="str">
        <f ca="1">IFERROR(__xludf.DUMMYFUNCTION("""COMPUTED_VALUE"""),"Плужник О. А.")</f>
        <v>Плужник О. А.</v>
      </c>
      <c r="DY119" s="19" t="str">
        <f ca="1">IFERROR(__xludf.DUMMYFUNCTION("""COMPUTED_VALUE"""),"Не голосував")</f>
        <v>Не голосував</v>
      </c>
      <c r="DZ119" s="19">
        <f ca="1">IFERROR(__xludf.DUMMYFUNCTION("""COMPUTED_VALUE"""),48)</f>
        <v>48</v>
      </c>
      <c r="EA119" s="19" t="str">
        <f ca="1">IFERROR(__xludf.DUMMYFUNCTION("""COMPUTED_VALUE"""),"Плужник О. А.")</f>
        <v>Плужник О. А.</v>
      </c>
      <c r="EB119" s="19" t="str">
        <f ca="1">IFERROR(__xludf.DUMMYFUNCTION("""COMPUTED_VALUE"""),"Не голосував")</f>
        <v>Не голосував</v>
      </c>
      <c r="EC119" s="19">
        <f ca="1">IFERROR(__xludf.DUMMYFUNCTION("""COMPUTED_VALUE"""),48)</f>
        <v>48</v>
      </c>
      <c r="ED119" s="19" t="str">
        <f ca="1">IFERROR(__xludf.DUMMYFUNCTION("""COMPUTED_VALUE"""),"Плужник О. А.")</f>
        <v>Плужник О. А.</v>
      </c>
      <c r="EE119" s="19" t="str">
        <f ca="1">IFERROR(__xludf.DUMMYFUNCTION("""COMPUTED_VALUE"""),"За")</f>
        <v>За</v>
      </c>
      <c r="EF119" s="19">
        <f ca="1">IFERROR(__xludf.DUMMYFUNCTION("""COMPUTED_VALUE"""),48)</f>
        <v>48</v>
      </c>
      <c r="EG119" s="19" t="str">
        <f ca="1">IFERROR(__xludf.DUMMYFUNCTION("""COMPUTED_VALUE"""),"Плужник О. А.")</f>
        <v>Плужник О. А.</v>
      </c>
      <c r="EH119" s="19" t="str">
        <f ca="1">IFERROR(__xludf.DUMMYFUNCTION("""COMPUTED_VALUE"""),"За")</f>
        <v>За</v>
      </c>
      <c r="EI119" s="19">
        <f ca="1">IFERROR(__xludf.DUMMYFUNCTION("""COMPUTED_VALUE"""),48)</f>
        <v>48</v>
      </c>
      <c r="EJ119" s="19" t="str">
        <f ca="1">IFERROR(__xludf.DUMMYFUNCTION("""COMPUTED_VALUE"""),"Плужник О. А.")</f>
        <v>Плужник О. А.</v>
      </c>
      <c r="EK119" s="19" t="str">
        <f ca="1">IFERROR(__xludf.DUMMYFUNCTION("""COMPUTED_VALUE"""),"За")</f>
        <v>За</v>
      </c>
      <c r="EL119" s="19">
        <f ca="1">IFERROR(__xludf.DUMMYFUNCTION("""COMPUTED_VALUE"""),48)</f>
        <v>48</v>
      </c>
      <c r="EM119" s="19" t="str">
        <f ca="1">IFERROR(__xludf.DUMMYFUNCTION("""COMPUTED_VALUE"""),"Плужник О. А.")</f>
        <v>Плужник О. А.</v>
      </c>
      <c r="EN119" s="19" t="str">
        <f ca="1">IFERROR(__xludf.DUMMYFUNCTION("""COMPUTED_VALUE"""),"За")</f>
        <v>За</v>
      </c>
      <c r="EO119" s="19">
        <f ca="1">IFERROR(__xludf.DUMMYFUNCTION("""COMPUTED_VALUE"""),48)</f>
        <v>48</v>
      </c>
      <c r="EP119" s="19" t="str">
        <f ca="1">IFERROR(__xludf.DUMMYFUNCTION("""COMPUTED_VALUE"""),"Плужник О. А.")</f>
        <v>Плужник О. А.</v>
      </c>
      <c r="EQ119" s="19" t="str">
        <f ca="1">IFERROR(__xludf.DUMMYFUNCTION("""COMPUTED_VALUE"""),"За")</f>
        <v>За</v>
      </c>
      <c r="ER119" s="19">
        <f ca="1">IFERROR(__xludf.DUMMYFUNCTION("""COMPUTED_VALUE"""),48)</f>
        <v>48</v>
      </c>
      <c r="ES119" s="19" t="str">
        <f ca="1">IFERROR(__xludf.DUMMYFUNCTION("""COMPUTED_VALUE"""),"Плужник О. А.")</f>
        <v>Плужник О. А.</v>
      </c>
      <c r="ET119" s="19" t="str">
        <f ca="1">IFERROR(__xludf.DUMMYFUNCTION("""COMPUTED_VALUE"""),"За")</f>
        <v>За</v>
      </c>
      <c r="EU119" s="19">
        <f ca="1">IFERROR(__xludf.DUMMYFUNCTION("""COMPUTED_VALUE"""),48)</f>
        <v>48</v>
      </c>
      <c r="EV119" s="19" t="str">
        <f ca="1">IFERROR(__xludf.DUMMYFUNCTION("""COMPUTED_VALUE"""),"Плужник О. А.")</f>
        <v>Плужник О. А.</v>
      </c>
      <c r="EW119" s="19" t="str">
        <f ca="1">IFERROR(__xludf.DUMMYFUNCTION("""COMPUTED_VALUE"""),"За")</f>
        <v>За</v>
      </c>
      <c r="EX119" s="19">
        <f ca="1">IFERROR(__xludf.DUMMYFUNCTION("""COMPUTED_VALUE"""),48)</f>
        <v>48</v>
      </c>
      <c r="EY119" s="19" t="str">
        <f ca="1">IFERROR(__xludf.DUMMYFUNCTION("""COMPUTED_VALUE"""),"Плужник О. А.")</f>
        <v>Плужник О. А.</v>
      </c>
      <c r="EZ119" s="19" t="str">
        <f ca="1">IFERROR(__xludf.DUMMYFUNCTION("""COMPUTED_VALUE"""),"За")</f>
        <v>За</v>
      </c>
      <c r="FA119" s="19">
        <f ca="1">IFERROR(__xludf.DUMMYFUNCTION("""COMPUTED_VALUE"""),48)</f>
        <v>48</v>
      </c>
      <c r="FB119" s="19" t="str">
        <f ca="1">IFERROR(__xludf.DUMMYFUNCTION("""COMPUTED_VALUE"""),"Плужник О. А.")</f>
        <v>Плужник О. А.</v>
      </c>
      <c r="FC119" s="19" t="str">
        <f ca="1">IFERROR(__xludf.DUMMYFUNCTION("""COMPUTED_VALUE"""),"За")</f>
        <v>За</v>
      </c>
      <c r="FD119" s="19">
        <f ca="1">IFERROR(__xludf.DUMMYFUNCTION("""COMPUTED_VALUE"""),48)</f>
        <v>48</v>
      </c>
      <c r="FE119" s="19" t="str">
        <f ca="1">IFERROR(__xludf.DUMMYFUNCTION("""COMPUTED_VALUE"""),"Плужник О. А.")</f>
        <v>Плужник О. А.</v>
      </c>
      <c r="FF119" s="19" t="str">
        <f ca="1">IFERROR(__xludf.DUMMYFUNCTION("""COMPUTED_VALUE"""),"За")</f>
        <v>За</v>
      </c>
      <c r="FG119" s="19">
        <f ca="1">IFERROR(__xludf.DUMMYFUNCTION("""COMPUTED_VALUE"""),48)</f>
        <v>48</v>
      </c>
      <c r="FH119" s="19" t="str">
        <f ca="1">IFERROR(__xludf.DUMMYFUNCTION("""COMPUTED_VALUE"""),"Плужник О. А.")</f>
        <v>Плужник О. А.</v>
      </c>
      <c r="FI119" s="19" t="str">
        <f ca="1">IFERROR(__xludf.DUMMYFUNCTION("""COMPUTED_VALUE"""),"За")</f>
        <v>За</v>
      </c>
      <c r="FJ119" s="19">
        <f ca="1">IFERROR(__xludf.DUMMYFUNCTION("""COMPUTED_VALUE"""),48)</f>
        <v>48</v>
      </c>
      <c r="FK119" s="19" t="str">
        <f ca="1">IFERROR(__xludf.DUMMYFUNCTION("""COMPUTED_VALUE"""),"Плужник О. А.")</f>
        <v>Плужник О. А.</v>
      </c>
      <c r="FL119" s="19" t="str">
        <f ca="1">IFERROR(__xludf.DUMMYFUNCTION("""COMPUTED_VALUE"""),"За")</f>
        <v>За</v>
      </c>
      <c r="FM119" s="19">
        <f ca="1">IFERROR(__xludf.DUMMYFUNCTION("""COMPUTED_VALUE"""),48)</f>
        <v>48</v>
      </c>
      <c r="FN119" s="19" t="str">
        <f ca="1">IFERROR(__xludf.DUMMYFUNCTION("""COMPUTED_VALUE"""),"Плужник О. А.")</f>
        <v>Плужник О. А.</v>
      </c>
      <c r="FO119" s="19" t="str">
        <f ca="1">IFERROR(__xludf.DUMMYFUNCTION("""COMPUTED_VALUE"""),"За")</f>
        <v>За</v>
      </c>
      <c r="FP119" s="19">
        <f ca="1">IFERROR(__xludf.DUMMYFUNCTION("""COMPUTED_VALUE"""),48)</f>
        <v>48</v>
      </c>
      <c r="FQ119" s="19" t="str">
        <f ca="1">IFERROR(__xludf.DUMMYFUNCTION("""COMPUTED_VALUE"""),"Плужник О. А.")</f>
        <v>Плужник О. А.</v>
      </c>
      <c r="FR119" s="19" t="str">
        <f ca="1">IFERROR(__xludf.DUMMYFUNCTION("""COMPUTED_VALUE"""),"За")</f>
        <v>За</v>
      </c>
      <c r="FS119" s="19">
        <f ca="1">IFERROR(__xludf.DUMMYFUNCTION("""COMPUTED_VALUE"""),48)</f>
        <v>48</v>
      </c>
      <c r="FT119" s="19" t="str">
        <f ca="1">IFERROR(__xludf.DUMMYFUNCTION("""COMPUTED_VALUE"""),"Плужник О. А.")</f>
        <v>Плужник О. А.</v>
      </c>
      <c r="FU119" s="19" t="str">
        <f ca="1">IFERROR(__xludf.DUMMYFUNCTION("""COMPUTED_VALUE"""),"Не голосував")</f>
        <v>Не голосував</v>
      </c>
      <c r="FV119" s="19">
        <f ca="1">IFERROR(__xludf.DUMMYFUNCTION("""COMPUTED_VALUE"""),48)</f>
        <v>48</v>
      </c>
      <c r="FW119" s="19" t="str">
        <f ca="1">IFERROR(__xludf.DUMMYFUNCTION("""COMPUTED_VALUE"""),"Плужник О. А.")</f>
        <v>Плужник О. А.</v>
      </c>
      <c r="FX119" s="19" t="str">
        <f ca="1">IFERROR(__xludf.DUMMYFUNCTION("""COMPUTED_VALUE"""),"За")</f>
        <v>За</v>
      </c>
      <c r="FY119" s="19">
        <f ca="1">IFERROR(__xludf.DUMMYFUNCTION("""COMPUTED_VALUE"""),48)</f>
        <v>48</v>
      </c>
      <c r="FZ119" s="19" t="str">
        <f ca="1">IFERROR(__xludf.DUMMYFUNCTION("""COMPUTED_VALUE"""),"Плужник О. А.")</f>
        <v>Плужник О. А.</v>
      </c>
      <c r="GA119" s="19" t="str">
        <f ca="1">IFERROR(__xludf.DUMMYFUNCTION("""COMPUTED_VALUE"""),"За")</f>
        <v>За</v>
      </c>
      <c r="GB119" s="19">
        <f ca="1">IFERROR(__xludf.DUMMYFUNCTION("""COMPUTED_VALUE"""),48)</f>
        <v>48</v>
      </c>
      <c r="GC119" s="19" t="str">
        <f ca="1">IFERROR(__xludf.DUMMYFUNCTION("""COMPUTED_VALUE"""),"Плужник О. А.")</f>
        <v>Плужник О. А.</v>
      </c>
      <c r="GD119" s="19" t="str">
        <f ca="1">IFERROR(__xludf.DUMMYFUNCTION("""COMPUTED_VALUE"""),"За")</f>
        <v>За</v>
      </c>
      <c r="GE119" s="19">
        <f ca="1">IFERROR(__xludf.DUMMYFUNCTION("""COMPUTED_VALUE"""),48)</f>
        <v>48</v>
      </c>
      <c r="GF119" s="19" t="str">
        <f ca="1">IFERROR(__xludf.DUMMYFUNCTION("""COMPUTED_VALUE"""),"Плужник О. А.")</f>
        <v>Плужник О. А.</v>
      </c>
      <c r="GG119" s="19" t="str">
        <f ca="1">IFERROR(__xludf.DUMMYFUNCTION("""COMPUTED_VALUE"""),"За")</f>
        <v>За</v>
      </c>
      <c r="GH119" s="19">
        <f ca="1">IFERROR(__xludf.DUMMYFUNCTION("""COMPUTED_VALUE"""),48)</f>
        <v>48</v>
      </c>
      <c r="GI119" s="19" t="str">
        <f ca="1">IFERROR(__xludf.DUMMYFUNCTION("""COMPUTED_VALUE"""),"Плужник О. А.")</f>
        <v>Плужник О. А.</v>
      </c>
      <c r="GJ119" s="19" t="str">
        <f ca="1">IFERROR(__xludf.DUMMYFUNCTION("""COMPUTED_VALUE"""),"За")</f>
        <v>За</v>
      </c>
      <c r="GK119" s="19">
        <f ca="1">IFERROR(__xludf.DUMMYFUNCTION("""COMPUTED_VALUE"""),48)</f>
        <v>48</v>
      </c>
      <c r="GL119" s="19" t="str">
        <f ca="1">IFERROR(__xludf.DUMMYFUNCTION("""COMPUTED_VALUE"""),"Плужник О. А.")</f>
        <v>Плужник О. А.</v>
      </c>
      <c r="GM119" s="19" t="str">
        <f ca="1">IFERROR(__xludf.DUMMYFUNCTION("""COMPUTED_VALUE"""),"За")</f>
        <v>За</v>
      </c>
      <c r="GN119" s="19">
        <f ca="1">IFERROR(__xludf.DUMMYFUNCTION("""COMPUTED_VALUE"""),48)</f>
        <v>48</v>
      </c>
      <c r="GO119" s="19" t="str">
        <f ca="1">IFERROR(__xludf.DUMMYFUNCTION("""COMPUTED_VALUE"""),"Плужник О. А.")</f>
        <v>Плужник О. А.</v>
      </c>
      <c r="GP119" s="19" t="str">
        <f ca="1">IFERROR(__xludf.DUMMYFUNCTION("""COMPUTED_VALUE"""),"За")</f>
        <v>За</v>
      </c>
      <c r="GQ119" s="19">
        <f ca="1">IFERROR(__xludf.DUMMYFUNCTION("""COMPUTED_VALUE"""),48)</f>
        <v>48</v>
      </c>
      <c r="GR119" s="19" t="str">
        <f ca="1">IFERROR(__xludf.DUMMYFUNCTION("""COMPUTED_VALUE"""),"Плужник О. А.")</f>
        <v>Плужник О. А.</v>
      </c>
      <c r="GS119" s="19" t="str">
        <f ca="1">IFERROR(__xludf.DUMMYFUNCTION("""COMPUTED_VALUE"""),"За")</f>
        <v>За</v>
      </c>
      <c r="GT119" s="19">
        <f ca="1">IFERROR(__xludf.DUMMYFUNCTION("""COMPUTED_VALUE"""),48)</f>
        <v>48</v>
      </c>
      <c r="GU119" s="19" t="str">
        <f ca="1">IFERROR(__xludf.DUMMYFUNCTION("""COMPUTED_VALUE"""),"Плужник О. А.")</f>
        <v>Плужник О. А.</v>
      </c>
      <c r="GV119" s="19" t="str">
        <f ca="1">IFERROR(__xludf.DUMMYFUNCTION("""COMPUTED_VALUE"""),"За")</f>
        <v>За</v>
      </c>
      <c r="GW119" s="19">
        <f ca="1">IFERROR(__xludf.DUMMYFUNCTION("""COMPUTED_VALUE"""),48)</f>
        <v>48</v>
      </c>
      <c r="GX119" s="19" t="str">
        <f ca="1">IFERROR(__xludf.DUMMYFUNCTION("""COMPUTED_VALUE"""),"Плужник О. А.")</f>
        <v>Плужник О. А.</v>
      </c>
      <c r="GY119" s="19" t="str">
        <f ca="1">IFERROR(__xludf.DUMMYFUNCTION("""COMPUTED_VALUE"""),"Не голосував")</f>
        <v>Не голосував</v>
      </c>
      <c r="GZ119" s="19">
        <f ca="1">IFERROR(__xludf.DUMMYFUNCTION("""COMPUTED_VALUE"""),48)</f>
        <v>48</v>
      </c>
      <c r="HA119" s="19" t="str">
        <f ca="1">IFERROR(__xludf.DUMMYFUNCTION("""COMPUTED_VALUE"""),"Плужник О. А.")</f>
        <v>Плужник О. А.</v>
      </c>
      <c r="HB119" s="19" t="str">
        <f ca="1">IFERROR(__xludf.DUMMYFUNCTION("""COMPUTED_VALUE"""),"За")</f>
        <v>За</v>
      </c>
      <c r="HC119" s="19">
        <f ca="1">IFERROR(__xludf.DUMMYFUNCTION("""COMPUTED_VALUE"""),48)</f>
        <v>48</v>
      </c>
      <c r="HD119" s="19" t="str">
        <f ca="1">IFERROR(__xludf.DUMMYFUNCTION("""COMPUTED_VALUE"""),"Плужник О. А.")</f>
        <v>Плужник О. А.</v>
      </c>
      <c r="HE119" s="19" t="str">
        <f ca="1">IFERROR(__xludf.DUMMYFUNCTION("""COMPUTED_VALUE"""),"За")</f>
        <v>За</v>
      </c>
      <c r="HF119" s="19">
        <f ca="1">IFERROR(__xludf.DUMMYFUNCTION("""COMPUTED_VALUE"""),48)</f>
        <v>48</v>
      </c>
      <c r="HG119" s="19" t="str">
        <f ca="1">IFERROR(__xludf.DUMMYFUNCTION("""COMPUTED_VALUE"""),"Плужник О. А.")</f>
        <v>Плужник О. А.</v>
      </c>
      <c r="HH119" s="19" t="str">
        <f ca="1">IFERROR(__xludf.DUMMYFUNCTION("""COMPUTED_VALUE"""),"За")</f>
        <v>За</v>
      </c>
      <c r="HI119" s="19">
        <f ca="1">IFERROR(__xludf.DUMMYFUNCTION("""COMPUTED_VALUE"""),48)</f>
        <v>48</v>
      </c>
      <c r="HJ119" s="19" t="str">
        <f ca="1">IFERROR(__xludf.DUMMYFUNCTION("""COMPUTED_VALUE"""),"Плужник О. А.")</f>
        <v>Плужник О. А.</v>
      </c>
      <c r="HK119" s="19" t="str">
        <f ca="1">IFERROR(__xludf.DUMMYFUNCTION("""COMPUTED_VALUE"""),"За")</f>
        <v>За</v>
      </c>
      <c r="HL119" s="19">
        <f ca="1">IFERROR(__xludf.DUMMYFUNCTION("""COMPUTED_VALUE"""),48)</f>
        <v>48</v>
      </c>
      <c r="HM119" s="19" t="str">
        <f ca="1">IFERROR(__xludf.DUMMYFUNCTION("""COMPUTED_VALUE"""),"Плужник О. А.")</f>
        <v>Плужник О. А.</v>
      </c>
      <c r="HN119" s="19" t="str">
        <f ca="1">IFERROR(__xludf.DUMMYFUNCTION("""COMPUTED_VALUE"""),"За")</f>
        <v>За</v>
      </c>
      <c r="HO119" s="19">
        <f ca="1">IFERROR(__xludf.DUMMYFUNCTION("""COMPUTED_VALUE"""),48)</f>
        <v>48</v>
      </c>
      <c r="HP119" s="19" t="str">
        <f ca="1">IFERROR(__xludf.DUMMYFUNCTION("""COMPUTED_VALUE"""),"Плужник О. А.")</f>
        <v>Плужник О. А.</v>
      </c>
      <c r="HQ119" s="19" t="str">
        <f ca="1">IFERROR(__xludf.DUMMYFUNCTION("""COMPUTED_VALUE"""),"За")</f>
        <v>За</v>
      </c>
      <c r="HR119" s="19">
        <f ca="1">IFERROR(__xludf.DUMMYFUNCTION("""COMPUTED_VALUE"""),48)</f>
        <v>48</v>
      </c>
      <c r="HS119" s="19" t="str">
        <f ca="1">IFERROR(__xludf.DUMMYFUNCTION("""COMPUTED_VALUE"""),"Плужник О. А.")</f>
        <v>Плужник О. А.</v>
      </c>
      <c r="HT119" s="19" t="str">
        <f ca="1">IFERROR(__xludf.DUMMYFUNCTION("""COMPUTED_VALUE"""),"За")</f>
        <v>За</v>
      </c>
      <c r="HU119" s="19">
        <f ca="1">IFERROR(__xludf.DUMMYFUNCTION("""COMPUTED_VALUE"""),48)</f>
        <v>48</v>
      </c>
      <c r="HV119" s="19" t="str">
        <f ca="1">IFERROR(__xludf.DUMMYFUNCTION("""COMPUTED_VALUE"""),"Плужник О. А.")</f>
        <v>Плужник О. А.</v>
      </c>
      <c r="HW119" s="19" t="str">
        <f ca="1">IFERROR(__xludf.DUMMYFUNCTION("""COMPUTED_VALUE"""),"За")</f>
        <v>За</v>
      </c>
      <c r="HX119" s="19">
        <f ca="1">IFERROR(__xludf.DUMMYFUNCTION("""COMPUTED_VALUE"""),48)</f>
        <v>48</v>
      </c>
      <c r="HY119" s="19" t="str">
        <f ca="1">IFERROR(__xludf.DUMMYFUNCTION("""COMPUTED_VALUE"""),"Плужник О. А.")</f>
        <v>Плужник О. А.</v>
      </c>
      <c r="HZ119" s="19" t="str">
        <f ca="1">IFERROR(__xludf.DUMMYFUNCTION("""COMPUTED_VALUE"""),"За")</f>
        <v>За</v>
      </c>
      <c r="IA119" s="19">
        <f ca="1">IFERROR(__xludf.DUMMYFUNCTION("""COMPUTED_VALUE"""),48)</f>
        <v>48</v>
      </c>
      <c r="IB119" s="19" t="str">
        <f ca="1">IFERROR(__xludf.DUMMYFUNCTION("""COMPUTED_VALUE"""),"Плужник О. А.")</f>
        <v>Плужник О. А.</v>
      </c>
      <c r="IC119" s="19" t="str">
        <f ca="1">IFERROR(__xludf.DUMMYFUNCTION("""COMPUTED_VALUE"""),"За")</f>
        <v>За</v>
      </c>
      <c r="ID119" s="19">
        <f ca="1">IFERROR(__xludf.DUMMYFUNCTION("""COMPUTED_VALUE"""),48)</f>
        <v>48</v>
      </c>
      <c r="IE119" s="19" t="str">
        <f ca="1">IFERROR(__xludf.DUMMYFUNCTION("""COMPUTED_VALUE"""),"Плужник О. А.")</f>
        <v>Плужник О. А.</v>
      </c>
      <c r="IF119" s="19" t="str">
        <f ca="1">IFERROR(__xludf.DUMMYFUNCTION("""COMPUTED_VALUE"""),"За")</f>
        <v>За</v>
      </c>
      <c r="IG119" s="19">
        <f ca="1">IFERROR(__xludf.DUMMYFUNCTION("""COMPUTED_VALUE"""),48)</f>
        <v>48</v>
      </c>
      <c r="IH119" s="19" t="str">
        <f ca="1">IFERROR(__xludf.DUMMYFUNCTION("""COMPUTED_VALUE"""),"Плужник О. А.")</f>
        <v>Плужник О. А.</v>
      </c>
      <c r="II119" s="19" t="str">
        <f ca="1">IFERROR(__xludf.DUMMYFUNCTION("""COMPUTED_VALUE"""),"За")</f>
        <v>За</v>
      </c>
      <c r="IJ119" s="19">
        <f ca="1">IFERROR(__xludf.DUMMYFUNCTION("""COMPUTED_VALUE"""),48)</f>
        <v>48</v>
      </c>
      <c r="IK119" s="19" t="str">
        <f ca="1">IFERROR(__xludf.DUMMYFUNCTION("""COMPUTED_VALUE"""),"Плужник О. А.")</f>
        <v>Плужник О. А.</v>
      </c>
      <c r="IL119" s="19" t="str">
        <f ca="1">IFERROR(__xludf.DUMMYFUNCTION("""COMPUTED_VALUE"""),"За")</f>
        <v>За</v>
      </c>
      <c r="IM119" s="19">
        <f ca="1">IFERROR(__xludf.DUMMYFUNCTION("""COMPUTED_VALUE"""),48)</f>
        <v>48</v>
      </c>
      <c r="IN119" s="19" t="str">
        <f ca="1">IFERROR(__xludf.DUMMYFUNCTION("""COMPUTED_VALUE"""),"Плужник О. А.")</f>
        <v>Плужник О. А.</v>
      </c>
      <c r="IO119" s="19" t="str">
        <f ca="1">IFERROR(__xludf.DUMMYFUNCTION("""COMPUTED_VALUE"""),"За")</f>
        <v>За</v>
      </c>
      <c r="IP119" s="19">
        <f ca="1">IFERROR(__xludf.DUMMYFUNCTION("""COMPUTED_VALUE"""),48)</f>
        <v>48</v>
      </c>
      <c r="IQ119" s="19" t="str">
        <f ca="1">IFERROR(__xludf.DUMMYFUNCTION("""COMPUTED_VALUE"""),"Плужник О. А.")</f>
        <v>Плужник О. А.</v>
      </c>
      <c r="IR119" s="19" t="str">
        <f ca="1">IFERROR(__xludf.DUMMYFUNCTION("""COMPUTED_VALUE"""),"За")</f>
        <v>За</v>
      </c>
      <c r="IS119" s="19">
        <f ca="1">IFERROR(__xludf.DUMMYFUNCTION("""COMPUTED_VALUE"""),48)</f>
        <v>48</v>
      </c>
      <c r="IT119" s="19" t="str">
        <f ca="1">IFERROR(__xludf.DUMMYFUNCTION("""COMPUTED_VALUE"""),"Плужник О. А.")</f>
        <v>Плужник О. А.</v>
      </c>
      <c r="IU119" s="19" t="str">
        <f ca="1">IFERROR(__xludf.DUMMYFUNCTION("""COMPUTED_VALUE"""),"За")</f>
        <v>За</v>
      </c>
      <c r="IV119" s="19">
        <f ca="1">IFERROR(__xludf.DUMMYFUNCTION("""COMPUTED_VALUE"""),48)</f>
        <v>48</v>
      </c>
      <c r="IW119" s="19" t="str">
        <f ca="1">IFERROR(__xludf.DUMMYFUNCTION("""COMPUTED_VALUE"""),"Плужник О. А.")</f>
        <v>Плужник О. А.</v>
      </c>
      <c r="IX119" s="19" t="str">
        <f ca="1">IFERROR(__xludf.DUMMYFUNCTION("""COMPUTED_VALUE"""),"За")</f>
        <v>За</v>
      </c>
      <c r="IY119" s="19">
        <f ca="1">IFERROR(__xludf.DUMMYFUNCTION("""COMPUTED_VALUE"""),48)</f>
        <v>48</v>
      </c>
      <c r="IZ119" s="19" t="str">
        <f ca="1">IFERROR(__xludf.DUMMYFUNCTION("""COMPUTED_VALUE"""),"Плужник О. А.")</f>
        <v>Плужник О. А.</v>
      </c>
      <c r="JA119" s="19" t="str">
        <f ca="1">IFERROR(__xludf.DUMMYFUNCTION("""COMPUTED_VALUE"""),"За")</f>
        <v>За</v>
      </c>
      <c r="JB119" s="19">
        <f ca="1">IFERROR(__xludf.DUMMYFUNCTION("""COMPUTED_VALUE"""),48)</f>
        <v>48</v>
      </c>
      <c r="JC119" s="19" t="str">
        <f ca="1">IFERROR(__xludf.DUMMYFUNCTION("""COMPUTED_VALUE"""),"Плужник О. А.")</f>
        <v>Плужник О. А.</v>
      </c>
      <c r="JD119" s="19" t="str">
        <f ca="1">IFERROR(__xludf.DUMMYFUNCTION("""COMPUTED_VALUE"""),"За")</f>
        <v>За</v>
      </c>
      <c r="JE119" s="19">
        <f ca="1">IFERROR(__xludf.DUMMYFUNCTION("""COMPUTED_VALUE"""),48)</f>
        <v>48</v>
      </c>
      <c r="JF119" s="19" t="str">
        <f ca="1">IFERROR(__xludf.DUMMYFUNCTION("""COMPUTED_VALUE"""),"Плужник О. А.")</f>
        <v>Плужник О. А.</v>
      </c>
      <c r="JG119" s="19" t="str">
        <f ca="1">IFERROR(__xludf.DUMMYFUNCTION("""COMPUTED_VALUE"""),"За")</f>
        <v>За</v>
      </c>
      <c r="JH119" s="19">
        <f ca="1">IFERROR(__xludf.DUMMYFUNCTION("""COMPUTED_VALUE"""),48)</f>
        <v>48</v>
      </c>
      <c r="JI119" s="19" t="str">
        <f ca="1">IFERROR(__xludf.DUMMYFUNCTION("""COMPUTED_VALUE"""),"Плужник О. А.")</f>
        <v>Плужник О. А.</v>
      </c>
      <c r="JJ119" s="19" t="str">
        <f ca="1">IFERROR(__xludf.DUMMYFUNCTION("""COMPUTED_VALUE"""),"Не голосував")</f>
        <v>Не голосував</v>
      </c>
      <c r="JK119" s="19">
        <f ca="1">IFERROR(__xludf.DUMMYFUNCTION("""COMPUTED_VALUE"""),48)</f>
        <v>48</v>
      </c>
      <c r="JL119" s="19" t="str">
        <f ca="1">IFERROR(__xludf.DUMMYFUNCTION("""COMPUTED_VALUE"""),"Плужник О. А.")</f>
        <v>Плужник О. А.</v>
      </c>
      <c r="JM119" s="19" t="str">
        <f ca="1">IFERROR(__xludf.DUMMYFUNCTION("""COMPUTED_VALUE"""),"Не голосував")</f>
        <v>Не голосував</v>
      </c>
      <c r="JN119" s="19">
        <f ca="1">IFERROR(__xludf.DUMMYFUNCTION("""COMPUTED_VALUE"""),48)</f>
        <v>48</v>
      </c>
      <c r="JO119" s="19" t="str">
        <f ca="1">IFERROR(__xludf.DUMMYFUNCTION("""COMPUTED_VALUE"""),"Плужник О. А.")</f>
        <v>Плужник О. А.</v>
      </c>
      <c r="JP119" s="19" t="str">
        <f ca="1">IFERROR(__xludf.DUMMYFUNCTION("""COMPUTED_VALUE"""),"Не голосував")</f>
        <v>Не голосував</v>
      </c>
      <c r="JQ119" s="19">
        <f ca="1">IFERROR(__xludf.DUMMYFUNCTION("""COMPUTED_VALUE"""),48)</f>
        <v>48</v>
      </c>
      <c r="JR119" s="19" t="str">
        <f ca="1">IFERROR(__xludf.DUMMYFUNCTION("""COMPUTED_VALUE"""),"Плужник О. А.")</f>
        <v>Плужник О. А.</v>
      </c>
      <c r="JS119" s="19" t="str">
        <f ca="1">IFERROR(__xludf.DUMMYFUNCTION("""COMPUTED_VALUE"""),"Не голосував")</f>
        <v>Не голосував</v>
      </c>
      <c r="JT119" s="19">
        <f ca="1">IFERROR(__xludf.DUMMYFUNCTION("""COMPUTED_VALUE"""),48)</f>
        <v>48</v>
      </c>
      <c r="JU119" s="19" t="str">
        <f ca="1">IFERROR(__xludf.DUMMYFUNCTION("""COMPUTED_VALUE"""),"Плужник О. А.")</f>
        <v>Плужник О. А.</v>
      </c>
      <c r="JV119" s="19" t="str">
        <f ca="1">IFERROR(__xludf.DUMMYFUNCTION("""COMPUTED_VALUE"""),"За")</f>
        <v>За</v>
      </c>
      <c r="JW119" s="19">
        <f ca="1">IFERROR(__xludf.DUMMYFUNCTION("""COMPUTED_VALUE"""),48)</f>
        <v>48</v>
      </c>
      <c r="JX119" s="19" t="str">
        <f ca="1">IFERROR(__xludf.DUMMYFUNCTION("""COMPUTED_VALUE"""),"Плужник О. А.")</f>
        <v>Плужник О. А.</v>
      </c>
      <c r="JY119" s="19" t="str">
        <f ca="1">IFERROR(__xludf.DUMMYFUNCTION("""COMPUTED_VALUE"""),"Не голосував")</f>
        <v>Не голосував</v>
      </c>
      <c r="JZ119" s="19">
        <f ca="1">IFERROR(__xludf.DUMMYFUNCTION("""COMPUTED_VALUE"""),48)</f>
        <v>48</v>
      </c>
      <c r="KA119" s="19" t="str">
        <f ca="1">IFERROR(__xludf.DUMMYFUNCTION("""COMPUTED_VALUE"""),"Плужник О. А.")</f>
        <v>Плужник О. А.</v>
      </c>
      <c r="KB119" s="19" t="str">
        <f ca="1">IFERROR(__xludf.DUMMYFUNCTION("""COMPUTED_VALUE"""),"За")</f>
        <v>За</v>
      </c>
      <c r="KC119" s="19">
        <f ca="1">IFERROR(__xludf.DUMMYFUNCTION("""COMPUTED_VALUE"""),48)</f>
        <v>48</v>
      </c>
      <c r="KD119" s="19" t="str">
        <f ca="1">IFERROR(__xludf.DUMMYFUNCTION("""COMPUTED_VALUE"""),"Плужник О. А.")</f>
        <v>Плужник О. А.</v>
      </c>
      <c r="KE119" s="19" t="str">
        <f ca="1">IFERROR(__xludf.DUMMYFUNCTION("""COMPUTED_VALUE"""),"За")</f>
        <v>За</v>
      </c>
      <c r="KF119" s="19">
        <f ca="1">IFERROR(__xludf.DUMMYFUNCTION("""COMPUTED_VALUE"""),48)</f>
        <v>48</v>
      </c>
      <c r="KG119" s="19" t="str">
        <f ca="1">IFERROR(__xludf.DUMMYFUNCTION("""COMPUTED_VALUE"""),"Плужник О. А.")</f>
        <v>Плужник О. А.</v>
      </c>
      <c r="KH119" s="19" t="str">
        <f ca="1">IFERROR(__xludf.DUMMYFUNCTION("""COMPUTED_VALUE"""),"За")</f>
        <v>За</v>
      </c>
      <c r="KI119" s="19">
        <f ca="1">IFERROR(__xludf.DUMMYFUNCTION("""COMPUTED_VALUE"""),48)</f>
        <v>48</v>
      </c>
      <c r="KJ119" s="19" t="str">
        <f ca="1">IFERROR(__xludf.DUMMYFUNCTION("""COMPUTED_VALUE"""),"Плужник О. А.")</f>
        <v>Плужник О. А.</v>
      </c>
      <c r="KK119" s="19" t="str">
        <f ca="1">IFERROR(__xludf.DUMMYFUNCTION("""COMPUTED_VALUE"""),"За")</f>
        <v>За</v>
      </c>
      <c r="KL119" s="19">
        <f ca="1">IFERROR(__xludf.DUMMYFUNCTION("""COMPUTED_VALUE"""),48)</f>
        <v>48</v>
      </c>
      <c r="KM119" s="19" t="str">
        <f ca="1">IFERROR(__xludf.DUMMYFUNCTION("""COMPUTED_VALUE"""),"Плужник О. А.")</f>
        <v>Плужник О. А.</v>
      </c>
      <c r="KN119" s="19" t="str">
        <f ca="1">IFERROR(__xludf.DUMMYFUNCTION("""COMPUTED_VALUE"""),"За")</f>
        <v>За</v>
      </c>
      <c r="KO119" s="19">
        <f ca="1">IFERROR(__xludf.DUMMYFUNCTION("""COMPUTED_VALUE"""),48)</f>
        <v>48</v>
      </c>
      <c r="KP119" s="19" t="str">
        <f ca="1">IFERROR(__xludf.DUMMYFUNCTION("""COMPUTED_VALUE"""),"Плужник О. А.")</f>
        <v>Плужник О. А.</v>
      </c>
      <c r="KQ119" s="19" t="str">
        <f ca="1">IFERROR(__xludf.DUMMYFUNCTION("""COMPUTED_VALUE"""),"Не голосував")</f>
        <v>Не голосував</v>
      </c>
      <c r="KR119" s="19">
        <f ca="1">IFERROR(__xludf.DUMMYFUNCTION("""COMPUTED_VALUE"""),48)</f>
        <v>48</v>
      </c>
      <c r="KS119" s="19" t="str">
        <f ca="1">IFERROR(__xludf.DUMMYFUNCTION("""COMPUTED_VALUE"""),"Плужник О. А.")</f>
        <v>Плужник О. А.</v>
      </c>
      <c r="KT119" s="19" t="str">
        <f ca="1">IFERROR(__xludf.DUMMYFUNCTION("""COMPUTED_VALUE"""),"За")</f>
        <v>За</v>
      </c>
      <c r="KU119" s="19">
        <f ca="1">IFERROR(__xludf.DUMMYFUNCTION("""COMPUTED_VALUE"""),48)</f>
        <v>48</v>
      </c>
      <c r="KV119" s="19" t="str">
        <f ca="1">IFERROR(__xludf.DUMMYFUNCTION("""COMPUTED_VALUE"""),"Плужник О. А.")</f>
        <v>Плужник О. А.</v>
      </c>
      <c r="KW119" s="19" t="str">
        <f ca="1">IFERROR(__xludf.DUMMYFUNCTION("""COMPUTED_VALUE"""),"За")</f>
        <v>За</v>
      </c>
      <c r="KX119" s="19">
        <f ca="1">IFERROR(__xludf.DUMMYFUNCTION("""COMPUTED_VALUE"""),48)</f>
        <v>48</v>
      </c>
      <c r="KY119" s="19" t="str">
        <f ca="1">IFERROR(__xludf.DUMMYFUNCTION("""COMPUTED_VALUE"""),"Плужник О. А.")</f>
        <v>Плужник О. А.</v>
      </c>
      <c r="KZ119" s="19" t="str">
        <f ca="1">IFERROR(__xludf.DUMMYFUNCTION("""COMPUTED_VALUE"""),"За")</f>
        <v>За</v>
      </c>
      <c r="LA119" s="19">
        <f ca="1">IFERROR(__xludf.DUMMYFUNCTION("""COMPUTED_VALUE"""),48)</f>
        <v>48</v>
      </c>
      <c r="LB119" s="19" t="str">
        <f ca="1">IFERROR(__xludf.DUMMYFUNCTION("""COMPUTED_VALUE"""),"Плужник О. А.")</f>
        <v>Плужник О. А.</v>
      </c>
      <c r="LC119" s="19" t="str">
        <f ca="1">IFERROR(__xludf.DUMMYFUNCTION("""COMPUTED_VALUE"""),"За")</f>
        <v>За</v>
      </c>
      <c r="LD119" s="19">
        <f ca="1">IFERROR(__xludf.DUMMYFUNCTION("""COMPUTED_VALUE"""),48)</f>
        <v>48</v>
      </c>
      <c r="LE119" s="19" t="str">
        <f ca="1">IFERROR(__xludf.DUMMYFUNCTION("""COMPUTED_VALUE"""),"Плужник О. А.")</f>
        <v>Плужник О. А.</v>
      </c>
      <c r="LF119" s="19" t="str">
        <f ca="1">IFERROR(__xludf.DUMMYFUNCTION("""COMPUTED_VALUE"""),"За")</f>
        <v>За</v>
      </c>
      <c r="LG119" s="19">
        <f ca="1">IFERROR(__xludf.DUMMYFUNCTION("""COMPUTED_VALUE"""),48)</f>
        <v>48</v>
      </c>
      <c r="LH119" s="19" t="str">
        <f ca="1">IFERROR(__xludf.DUMMYFUNCTION("""COMPUTED_VALUE"""),"Плужник О. А.")</f>
        <v>Плужник О. А.</v>
      </c>
      <c r="LI119" s="19" t="str">
        <f ca="1">IFERROR(__xludf.DUMMYFUNCTION("""COMPUTED_VALUE"""),"За")</f>
        <v>За</v>
      </c>
      <c r="LJ119" s="19">
        <f ca="1">IFERROR(__xludf.DUMMYFUNCTION("""COMPUTED_VALUE"""),48)</f>
        <v>48</v>
      </c>
      <c r="LK119" s="19" t="str">
        <f ca="1">IFERROR(__xludf.DUMMYFUNCTION("""COMPUTED_VALUE"""),"Плужник О. А.")</f>
        <v>Плужник О. А.</v>
      </c>
      <c r="LL119" s="19" t="str">
        <f ca="1">IFERROR(__xludf.DUMMYFUNCTION("""COMPUTED_VALUE"""),"За")</f>
        <v>За</v>
      </c>
      <c r="LM119" s="19">
        <f ca="1">IFERROR(__xludf.DUMMYFUNCTION("""COMPUTED_VALUE"""),48)</f>
        <v>48</v>
      </c>
      <c r="LN119" s="19" t="str">
        <f ca="1">IFERROR(__xludf.DUMMYFUNCTION("""COMPUTED_VALUE"""),"Плужник О. А.")</f>
        <v>Плужник О. А.</v>
      </c>
      <c r="LO119" s="19" t="str">
        <f ca="1">IFERROR(__xludf.DUMMYFUNCTION("""COMPUTED_VALUE"""),"За")</f>
        <v>За</v>
      </c>
      <c r="LP119" s="19">
        <f ca="1">IFERROR(__xludf.DUMMYFUNCTION("""COMPUTED_VALUE"""),48)</f>
        <v>48</v>
      </c>
      <c r="LQ119" s="19" t="str">
        <f ca="1">IFERROR(__xludf.DUMMYFUNCTION("""COMPUTED_VALUE"""),"Плужник О. А.")</f>
        <v>Плужник О. А.</v>
      </c>
      <c r="LR119" s="19" t="str">
        <f ca="1">IFERROR(__xludf.DUMMYFUNCTION("""COMPUTED_VALUE"""),"Не голосував")</f>
        <v>Не голосував</v>
      </c>
      <c r="LS119" s="19">
        <f ca="1">IFERROR(__xludf.DUMMYFUNCTION("""COMPUTED_VALUE"""),48)</f>
        <v>48</v>
      </c>
      <c r="LT119" s="19" t="str">
        <f ca="1">IFERROR(__xludf.DUMMYFUNCTION("""COMPUTED_VALUE"""),"Плужник О. А.")</f>
        <v>Плужник О. А.</v>
      </c>
      <c r="LU119" s="19" t="str">
        <f ca="1">IFERROR(__xludf.DUMMYFUNCTION("""COMPUTED_VALUE"""),"За")</f>
        <v>За</v>
      </c>
      <c r="LV119" s="19">
        <f ca="1">IFERROR(__xludf.DUMMYFUNCTION("""COMPUTED_VALUE"""),48)</f>
        <v>48</v>
      </c>
      <c r="LW119" s="19" t="str">
        <f ca="1">IFERROR(__xludf.DUMMYFUNCTION("""COMPUTED_VALUE"""),"Плужник О. А.")</f>
        <v>Плужник О. А.</v>
      </c>
      <c r="LX119" s="19" t="str">
        <f ca="1">IFERROR(__xludf.DUMMYFUNCTION("""COMPUTED_VALUE"""),"Не голосував")</f>
        <v>Не голосував</v>
      </c>
      <c r="LY119" s="19">
        <f ca="1">IFERROR(__xludf.DUMMYFUNCTION("""COMPUTED_VALUE"""),48)</f>
        <v>48</v>
      </c>
      <c r="LZ119" s="19" t="str">
        <f ca="1">IFERROR(__xludf.DUMMYFUNCTION("""COMPUTED_VALUE"""),"Плужник О. А.")</f>
        <v>Плужник О. А.</v>
      </c>
      <c r="MA119" s="19" t="str">
        <f ca="1">IFERROR(__xludf.DUMMYFUNCTION("""COMPUTED_VALUE"""),"За")</f>
        <v>За</v>
      </c>
      <c r="MB119" s="19">
        <f ca="1">IFERROR(__xludf.DUMMYFUNCTION("""COMPUTED_VALUE"""),48)</f>
        <v>48</v>
      </c>
      <c r="MC119" s="19" t="str">
        <f ca="1">IFERROR(__xludf.DUMMYFUNCTION("""COMPUTED_VALUE"""),"Плужник О. А.")</f>
        <v>Плужник О. А.</v>
      </c>
      <c r="MD119" s="19" t="str">
        <f ca="1">IFERROR(__xludf.DUMMYFUNCTION("""COMPUTED_VALUE"""),"За")</f>
        <v>За</v>
      </c>
      <c r="ME119" s="19">
        <f ca="1">IFERROR(__xludf.DUMMYFUNCTION("""COMPUTED_VALUE"""),48)</f>
        <v>48</v>
      </c>
      <c r="MF119" s="19" t="str">
        <f ca="1">IFERROR(__xludf.DUMMYFUNCTION("""COMPUTED_VALUE"""),"Плужник О. А.")</f>
        <v>Плужник О. А.</v>
      </c>
      <c r="MG119" s="19" t="str">
        <f ca="1">IFERROR(__xludf.DUMMYFUNCTION("""COMPUTED_VALUE"""),"За")</f>
        <v>За</v>
      </c>
      <c r="MH119" s="19">
        <f ca="1">IFERROR(__xludf.DUMMYFUNCTION("""COMPUTED_VALUE"""),48)</f>
        <v>48</v>
      </c>
      <c r="MI119" s="19" t="str">
        <f ca="1">IFERROR(__xludf.DUMMYFUNCTION("""COMPUTED_VALUE"""),"Плужник О. А.")</f>
        <v>Плужник О. А.</v>
      </c>
      <c r="MJ119" s="19" t="str">
        <f ca="1">IFERROR(__xludf.DUMMYFUNCTION("""COMPUTED_VALUE"""),"Не голосував")</f>
        <v>Не голосував</v>
      </c>
      <c r="MK119" s="19">
        <f ca="1">IFERROR(__xludf.DUMMYFUNCTION("""COMPUTED_VALUE"""),48)</f>
        <v>48</v>
      </c>
      <c r="ML119" s="19" t="str">
        <f ca="1">IFERROR(__xludf.DUMMYFUNCTION("""COMPUTED_VALUE"""),"Плужник О. А.")</f>
        <v>Плужник О. А.</v>
      </c>
      <c r="MM119" s="19" t="str">
        <f ca="1">IFERROR(__xludf.DUMMYFUNCTION("""COMPUTED_VALUE"""),"За")</f>
        <v>За</v>
      </c>
      <c r="MN119" s="19">
        <f ca="1">IFERROR(__xludf.DUMMYFUNCTION("""COMPUTED_VALUE"""),48)</f>
        <v>48</v>
      </c>
      <c r="MO119" s="19" t="str">
        <f ca="1">IFERROR(__xludf.DUMMYFUNCTION("""COMPUTED_VALUE"""),"Плужник О. А.")</f>
        <v>Плужник О. А.</v>
      </c>
      <c r="MP119" s="19" t="str">
        <f ca="1">IFERROR(__xludf.DUMMYFUNCTION("""COMPUTED_VALUE"""),"Не голосував")</f>
        <v>Не голосував</v>
      </c>
      <c r="MQ119" s="19">
        <f ca="1">IFERROR(__xludf.DUMMYFUNCTION("""COMPUTED_VALUE"""),48)</f>
        <v>48</v>
      </c>
      <c r="MR119" s="19" t="str">
        <f ca="1">IFERROR(__xludf.DUMMYFUNCTION("""COMPUTED_VALUE"""),"Плужник О. А.")</f>
        <v>Плужник О. А.</v>
      </c>
      <c r="MS119" s="19" t="str">
        <f ca="1">IFERROR(__xludf.DUMMYFUNCTION("""COMPUTED_VALUE"""),"Не голосував")</f>
        <v>Не голосував</v>
      </c>
      <c r="MT119" s="19">
        <f ca="1">IFERROR(__xludf.DUMMYFUNCTION("""COMPUTED_VALUE"""),48)</f>
        <v>48</v>
      </c>
      <c r="MU119" s="19" t="str">
        <f ca="1">IFERROR(__xludf.DUMMYFUNCTION("""COMPUTED_VALUE"""),"Плужник О. А.")</f>
        <v>Плужник О. А.</v>
      </c>
      <c r="MV119" s="19" t="str">
        <f ca="1">IFERROR(__xludf.DUMMYFUNCTION("""COMPUTED_VALUE"""),"Не голосував")</f>
        <v>Не голосував</v>
      </c>
      <c r="MW119" s="19">
        <f ca="1">IFERROR(__xludf.DUMMYFUNCTION("""COMPUTED_VALUE"""),48)</f>
        <v>48</v>
      </c>
      <c r="MX119" s="19" t="str">
        <f ca="1">IFERROR(__xludf.DUMMYFUNCTION("""COMPUTED_VALUE"""),"Плужник О. А.")</f>
        <v>Плужник О. А.</v>
      </c>
      <c r="MY119" s="19" t="str">
        <f ca="1">IFERROR(__xludf.DUMMYFUNCTION("""COMPUTED_VALUE"""),"Не голосував")</f>
        <v>Не голосував</v>
      </c>
      <c r="MZ119" s="19">
        <f ca="1">IFERROR(__xludf.DUMMYFUNCTION("""COMPUTED_VALUE"""),48)</f>
        <v>48</v>
      </c>
      <c r="NA119" s="19" t="str">
        <f ca="1">IFERROR(__xludf.DUMMYFUNCTION("""COMPUTED_VALUE"""),"Плужник О. А.")</f>
        <v>Плужник О. А.</v>
      </c>
      <c r="NB119" s="19" t="str">
        <f ca="1">IFERROR(__xludf.DUMMYFUNCTION("""COMPUTED_VALUE"""),"Не голосував")</f>
        <v>Не голосував</v>
      </c>
      <c r="NC119" s="19">
        <f ca="1">IFERROR(__xludf.DUMMYFUNCTION("""COMPUTED_VALUE"""),48)</f>
        <v>48</v>
      </c>
      <c r="ND119" s="19" t="str">
        <f ca="1">IFERROR(__xludf.DUMMYFUNCTION("""COMPUTED_VALUE"""),"Плужник О. А.")</f>
        <v>Плужник О. А.</v>
      </c>
      <c r="NE119" s="19" t="str">
        <f ca="1">IFERROR(__xludf.DUMMYFUNCTION("""COMPUTED_VALUE"""),"За")</f>
        <v>За</v>
      </c>
      <c r="NF119" s="19">
        <f ca="1">IFERROR(__xludf.DUMMYFUNCTION("""COMPUTED_VALUE"""),48)</f>
        <v>48</v>
      </c>
      <c r="NG119" s="19" t="str">
        <f ca="1">IFERROR(__xludf.DUMMYFUNCTION("""COMPUTED_VALUE"""),"Плужник О. А.")</f>
        <v>Плужник О. А.</v>
      </c>
      <c r="NH119" s="19" t="str">
        <f ca="1">IFERROR(__xludf.DUMMYFUNCTION("""COMPUTED_VALUE"""),"За")</f>
        <v>За</v>
      </c>
      <c r="NI119" s="19">
        <f ca="1">IFERROR(__xludf.DUMMYFUNCTION("""COMPUTED_VALUE"""),48)</f>
        <v>48</v>
      </c>
      <c r="NJ119" s="19" t="str">
        <f ca="1">IFERROR(__xludf.DUMMYFUNCTION("""COMPUTED_VALUE"""),"Плужник О. А.")</f>
        <v>Плужник О. А.</v>
      </c>
      <c r="NK119" s="19" t="str">
        <f ca="1">IFERROR(__xludf.DUMMYFUNCTION("""COMPUTED_VALUE"""),"За")</f>
        <v>За</v>
      </c>
      <c r="NL119" s="19">
        <f ca="1">IFERROR(__xludf.DUMMYFUNCTION("""COMPUTED_VALUE"""),48)</f>
        <v>48</v>
      </c>
      <c r="NM119" s="19" t="str">
        <f ca="1">IFERROR(__xludf.DUMMYFUNCTION("""COMPUTED_VALUE"""),"Плужник О. А.")</f>
        <v>Плужник О. А.</v>
      </c>
      <c r="NN119" s="19" t="str">
        <f ca="1">IFERROR(__xludf.DUMMYFUNCTION("""COMPUTED_VALUE"""),"За")</f>
        <v>За</v>
      </c>
      <c r="NO119" s="19">
        <f ca="1">IFERROR(__xludf.DUMMYFUNCTION("""COMPUTED_VALUE"""),48)</f>
        <v>48</v>
      </c>
      <c r="NP119" s="19" t="str">
        <f ca="1">IFERROR(__xludf.DUMMYFUNCTION("""COMPUTED_VALUE"""),"Плужник О. А.")</f>
        <v>Плужник О. А.</v>
      </c>
      <c r="NQ119" s="19" t="str">
        <f ca="1">IFERROR(__xludf.DUMMYFUNCTION("""COMPUTED_VALUE"""),"Не голосував")</f>
        <v>Не голосував</v>
      </c>
      <c r="NR119" s="19">
        <f ca="1">IFERROR(__xludf.DUMMYFUNCTION("""COMPUTED_VALUE"""),48)</f>
        <v>48</v>
      </c>
      <c r="NS119" s="19" t="str">
        <f ca="1">IFERROR(__xludf.DUMMYFUNCTION("""COMPUTED_VALUE"""),"Плужник О. А.")</f>
        <v>Плужник О. А.</v>
      </c>
      <c r="NT119" s="19" t="str">
        <f ca="1">IFERROR(__xludf.DUMMYFUNCTION("""COMPUTED_VALUE"""),"Не голосував")</f>
        <v>Не голосував</v>
      </c>
      <c r="NU119" s="19">
        <f ca="1">IFERROR(__xludf.DUMMYFUNCTION("""COMPUTED_VALUE"""),48)</f>
        <v>48</v>
      </c>
      <c r="NV119" s="19" t="str">
        <f ca="1">IFERROR(__xludf.DUMMYFUNCTION("""COMPUTED_VALUE"""),"Плужник О. А.")</f>
        <v>Плужник О. А.</v>
      </c>
      <c r="NW119" s="19" t="str">
        <f ca="1">IFERROR(__xludf.DUMMYFUNCTION("""COMPUTED_VALUE"""),"За")</f>
        <v>За</v>
      </c>
      <c r="NX119" s="19">
        <f ca="1">IFERROR(__xludf.DUMMYFUNCTION("""COMPUTED_VALUE"""),48)</f>
        <v>48</v>
      </c>
      <c r="NY119" s="19" t="str">
        <f ca="1">IFERROR(__xludf.DUMMYFUNCTION("""COMPUTED_VALUE"""),"Плужник О. А.")</f>
        <v>Плужник О. А.</v>
      </c>
      <c r="NZ119" s="19" t="str">
        <f ca="1">IFERROR(__xludf.DUMMYFUNCTION("""COMPUTED_VALUE"""),"За")</f>
        <v>За</v>
      </c>
      <c r="OA119" s="19">
        <f ca="1">IFERROR(__xludf.DUMMYFUNCTION("""COMPUTED_VALUE"""),48)</f>
        <v>48</v>
      </c>
      <c r="OB119" s="19" t="str">
        <f ca="1">IFERROR(__xludf.DUMMYFUNCTION("""COMPUTED_VALUE"""),"Плужник О. А.")</f>
        <v>Плужник О. А.</v>
      </c>
      <c r="OC119" s="19" t="str">
        <f ca="1">IFERROR(__xludf.DUMMYFUNCTION("""COMPUTED_VALUE"""),"За")</f>
        <v>За</v>
      </c>
      <c r="OD119" s="19">
        <f ca="1">IFERROR(__xludf.DUMMYFUNCTION("""COMPUTED_VALUE"""),48)</f>
        <v>48</v>
      </c>
      <c r="OE119" s="19" t="str">
        <f ca="1">IFERROR(__xludf.DUMMYFUNCTION("""COMPUTED_VALUE"""),"Плужник О. А.")</f>
        <v>Плужник О. А.</v>
      </c>
      <c r="OF119" s="19" t="str">
        <f ca="1">IFERROR(__xludf.DUMMYFUNCTION("""COMPUTED_VALUE"""),"За")</f>
        <v>За</v>
      </c>
      <c r="OG119" s="19">
        <f ca="1">IFERROR(__xludf.DUMMYFUNCTION("""COMPUTED_VALUE"""),48)</f>
        <v>48</v>
      </c>
      <c r="OH119" s="19" t="str">
        <f ca="1">IFERROR(__xludf.DUMMYFUNCTION("""COMPUTED_VALUE"""),"Плужник О. А.")</f>
        <v>Плужник О. А.</v>
      </c>
      <c r="OI119" s="19" t="str">
        <f ca="1">IFERROR(__xludf.DUMMYFUNCTION("""COMPUTED_VALUE"""),"За")</f>
        <v>За</v>
      </c>
      <c r="OJ119" s="19">
        <f ca="1">IFERROR(__xludf.DUMMYFUNCTION("""COMPUTED_VALUE"""),48)</f>
        <v>48</v>
      </c>
      <c r="OK119" s="19" t="str">
        <f ca="1">IFERROR(__xludf.DUMMYFUNCTION("""COMPUTED_VALUE"""),"Плужник О. А.")</f>
        <v>Плужник О. А.</v>
      </c>
      <c r="OL119" s="19" t="str">
        <f ca="1">IFERROR(__xludf.DUMMYFUNCTION("""COMPUTED_VALUE"""),"Не голосував")</f>
        <v>Не голосував</v>
      </c>
      <c r="OM119" s="19">
        <f ca="1">IFERROR(__xludf.DUMMYFUNCTION("""COMPUTED_VALUE"""),48)</f>
        <v>48</v>
      </c>
      <c r="ON119" s="19" t="str">
        <f ca="1">IFERROR(__xludf.DUMMYFUNCTION("""COMPUTED_VALUE"""),"Плужник О. А.")</f>
        <v>Плужник О. А.</v>
      </c>
      <c r="OO119" s="19" t="str">
        <f ca="1">IFERROR(__xludf.DUMMYFUNCTION("""COMPUTED_VALUE"""),"За")</f>
        <v>За</v>
      </c>
      <c r="OP119" s="19">
        <f ca="1">IFERROR(__xludf.DUMMYFUNCTION("""COMPUTED_VALUE"""),48)</f>
        <v>48</v>
      </c>
      <c r="OQ119" s="19" t="str">
        <f ca="1">IFERROR(__xludf.DUMMYFUNCTION("""COMPUTED_VALUE"""),"Плужник О. А.")</f>
        <v>Плужник О. А.</v>
      </c>
      <c r="OR119" s="19" t="str">
        <f ca="1">IFERROR(__xludf.DUMMYFUNCTION("""COMPUTED_VALUE"""),"За")</f>
        <v>За</v>
      </c>
      <c r="OS119" s="19">
        <f ca="1">IFERROR(__xludf.DUMMYFUNCTION("""COMPUTED_VALUE"""),48)</f>
        <v>48</v>
      </c>
      <c r="OT119" s="19" t="str">
        <f ca="1">IFERROR(__xludf.DUMMYFUNCTION("""COMPUTED_VALUE"""),"Плужник О. А.")</f>
        <v>Плужник О. А.</v>
      </c>
      <c r="OU119" s="19" t="str">
        <f ca="1">IFERROR(__xludf.DUMMYFUNCTION("""COMPUTED_VALUE"""),"За")</f>
        <v>За</v>
      </c>
      <c r="OV119" s="19">
        <f ca="1">IFERROR(__xludf.DUMMYFUNCTION("""COMPUTED_VALUE"""),48)</f>
        <v>48</v>
      </c>
      <c r="OW119" s="19" t="str">
        <f ca="1">IFERROR(__xludf.DUMMYFUNCTION("""COMPUTED_VALUE"""),"Плужник О. А.")</f>
        <v>Плужник О. А.</v>
      </c>
      <c r="OX119" s="19" t="str">
        <f ca="1">IFERROR(__xludf.DUMMYFUNCTION("""COMPUTED_VALUE"""),"За")</f>
        <v>За</v>
      </c>
      <c r="OY119" s="19">
        <f ca="1">IFERROR(__xludf.DUMMYFUNCTION("""COMPUTED_VALUE"""),48)</f>
        <v>48</v>
      </c>
      <c r="OZ119" s="19" t="str">
        <f ca="1">IFERROR(__xludf.DUMMYFUNCTION("""COMPUTED_VALUE"""),"Плужник О. А.")</f>
        <v>Плужник О. А.</v>
      </c>
      <c r="PA119" s="19" t="str">
        <f ca="1">IFERROR(__xludf.DUMMYFUNCTION("""COMPUTED_VALUE"""),"За")</f>
        <v>За</v>
      </c>
      <c r="PB119" s="19">
        <f ca="1">IFERROR(__xludf.DUMMYFUNCTION("""COMPUTED_VALUE"""),48)</f>
        <v>48</v>
      </c>
      <c r="PC119" s="19" t="str">
        <f ca="1">IFERROR(__xludf.DUMMYFUNCTION("""COMPUTED_VALUE"""),"Плужник О. А.")</f>
        <v>Плужник О. А.</v>
      </c>
      <c r="PD119" s="19" t="str">
        <f ca="1">IFERROR(__xludf.DUMMYFUNCTION("""COMPUTED_VALUE"""),"За")</f>
        <v>За</v>
      </c>
      <c r="PE119" s="19">
        <f ca="1">IFERROR(__xludf.DUMMYFUNCTION("""COMPUTED_VALUE"""),48)</f>
        <v>48</v>
      </c>
      <c r="PF119" s="19" t="str">
        <f ca="1">IFERROR(__xludf.DUMMYFUNCTION("""COMPUTED_VALUE"""),"Плужник О. А.")</f>
        <v>Плужник О. А.</v>
      </c>
      <c r="PG119" s="19" t="str">
        <f ca="1">IFERROR(__xludf.DUMMYFUNCTION("""COMPUTED_VALUE"""),"За")</f>
        <v>За</v>
      </c>
      <c r="PH119" s="19">
        <f ca="1">IFERROR(__xludf.DUMMYFUNCTION("""COMPUTED_VALUE"""),48)</f>
        <v>48</v>
      </c>
      <c r="PI119" s="19" t="str">
        <f ca="1">IFERROR(__xludf.DUMMYFUNCTION("""COMPUTED_VALUE"""),"Плужник О. А.")</f>
        <v>Плужник О. А.</v>
      </c>
      <c r="PJ119" s="19" t="str">
        <f ca="1">IFERROR(__xludf.DUMMYFUNCTION("""COMPUTED_VALUE"""),"За")</f>
        <v>За</v>
      </c>
      <c r="PK119" s="19">
        <f ca="1">IFERROR(__xludf.DUMMYFUNCTION("""COMPUTED_VALUE"""),48)</f>
        <v>48</v>
      </c>
      <c r="PL119" s="19" t="str">
        <f ca="1">IFERROR(__xludf.DUMMYFUNCTION("""COMPUTED_VALUE"""),"Плужник О. А.")</f>
        <v>Плужник О. А.</v>
      </c>
      <c r="PM119" s="19" t="str">
        <f ca="1">IFERROR(__xludf.DUMMYFUNCTION("""COMPUTED_VALUE"""),"Не голосував")</f>
        <v>Не голосував</v>
      </c>
      <c r="PN119" s="19">
        <f ca="1">IFERROR(__xludf.DUMMYFUNCTION("""COMPUTED_VALUE"""),48)</f>
        <v>48</v>
      </c>
      <c r="PO119" s="19" t="str">
        <f ca="1">IFERROR(__xludf.DUMMYFUNCTION("""COMPUTED_VALUE"""),"Плужник О. А.")</f>
        <v>Плужник О. А.</v>
      </c>
      <c r="PP119" s="19" t="str">
        <f ca="1">IFERROR(__xludf.DUMMYFUNCTION("""COMPUTED_VALUE"""),"За")</f>
        <v>За</v>
      </c>
      <c r="PQ119" s="19">
        <f ca="1">IFERROR(__xludf.DUMMYFUNCTION("""COMPUTED_VALUE"""),48)</f>
        <v>48</v>
      </c>
      <c r="PR119" s="19" t="str">
        <f ca="1">IFERROR(__xludf.DUMMYFUNCTION("""COMPUTED_VALUE"""),"Плужник О. А.")</f>
        <v>Плужник О. А.</v>
      </c>
      <c r="PS119" s="19" t="str">
        <f ca="1">IFERROR(__xludf.DUMMYFUNCTION("""COMPUTED_VALUE"""),"Не голосував")</f>
        <v>Не голосував</v>
      </c>
      <c r="PT119" s="19">
        <f ca="1">IFERROR(__xludf.DUMMYFUNCTION("""COMPUTED_VALUE"""),48)</f>
        <v>48</v>
      </c>
      <c r="PU119" s="19" t="str">
        <f ca="1">IFERROR(__xludf.DUMMYFUNCTION("""COMPUTED_VALUE"""),"Плужник О. А.")</f>
        <v>Плужник О. А.</v>
      </c>
      <c r="PV119" s="19" t="str">
        <f ca="1">IFERROR(__xludf.DUMMYFUNCTION("""COMPUTED_VALUE"""),"Не голосував")</f>
        <v>Не голосував</v>
      </c>
      <c r="PW119" s="19">
        <f ca="1">IFERROR(__xludf.DUMMYFUNCTION("""COMPUTED_VALUE"""),48)</f>
        <v>48</v>
      </c>
      <c r="PX119" s="19" t="str">
        <f ca="1">IFERROR(__xludf.DUMMYFUNCTION("""COMPUTED_VALUE"""),"Плужник О. А.")</f>
        <v>Плужник О. А.</v>
      </c>
      <c r="PY119" s="19" t="str">
        <f ca="1">IFERROR(__xludf.DUMMYFUNCTION("""COMPUTED_VALUE"""),"Не голосував")</f>
        <v>Не голосував</v>
      </c>
      <c r="PZ119" s="19">
        <f ca="1">IFERROR(__xludf.DUMMYFUNCTION("""COMPUTED_VALUE"""),48)</f>
        <v>48</v>
      </c>
      <c r="QA119" s="19" t="str">
        <f ca="1">IFERROR(__xludf.DUMMYFUNCTION("""COMPUTED_VALUE"""),"Плужник О. А.")</f>
        <v>Плужник О. А.</v>
      </c>
      <c r="QB119" s="19" t="str">
        <f ca="1">IFERROR(__xludf.DUMMYFUNCTION("""COMPUTED_VALUE"""),"Не голосував")</f>
        <v>Не голосував</v>
      </c>
      <c r="QC119" s="19">
        <f ca="1">IFERROR(__xludf.DUMMYFUNCTION("""COMPUTED_VALUE"""),48)</f>
        <v>48</v>
      </c>
      <c r="QD119" s="19" t="str">
        <f ca="1">IFERROR(__xludf.DUMMYFUNCTION("""COMPUTED_VALUE"""),"Плужник О. А.")</f>
        <v>Плужник О. А.</v>
      </c>
      <c r="QE119" s="19" t="str">
        <f ca="1">IFERROR(__xludf.DUMMYFUNCTION("""COMPUTED_VALUE"""),"Не голосував")</f>
        <v>Не голосував</v>
      </c>
      <c r="QF119" s="19">
        <f ca="1">IFERROR(__xludf.DUMMYFUNCTION("""COMPUTED_VALUE"""),48)</f>
        <v>48</v>
      </c>
      <c r="QG119" s="19" t="str">
        <f ca="1">IFERROR(__xludf.DUMMYFUNCTION("""COMPUTED_VALUE"""),"Плужник О. А.")</f>
        <v>Плужник О. А.</v>
      </c>
      <c r="QH119" s="19" t="str">
        <f ca="1">IFERROR(__xludf.DUMMYFUNCTION("""COMPUTED_VALUE"""),"Не голосував")</f>
        <v>Не голосував</v>
      </c>
      <c r="QI119" s="19">
        <f ca="1">IFERROR(__xludf.DUMMYFUNCTION("""COMPUTED_VALUE"""),48)</f>
        <v>48</v>
      </c>
      <c r="QJ119" s="19" t="str">
        <f ca="1">IFERROR(__xludf.DUMMYFUNCTION("""COMPUTED_VALUE"""),"Плужник О. А.")</f>
        <v>Плужник О. А.</v>
      </c>
      <c r="QK119" s="19" t="str">
        <f ca="1">IFERROR(__xludf.DUMMYFUNCTION("""COMPUTED_VALUE"""),"...")</f>
        <v>...</v>
      </c>
    </row>
    <row r="120" spans="1:453" ht="12.75">
      <c r="A120" s="17">
        <f ca="1">IFERROR(__xludf.DUMMYFUNCTION("""COMPUTED_VALUE"""),50)</f>
        <v>50</v>
      </c>
      <c r="B120" s="17" t="str">
        <f ca="1">IFERROR(__xludf.DUMMYFUNCTION("""COMPUTED_VALUE"""),"Попов О. П.")</f>
        <v>Попов О. П.</v>
      </c>
      <c r="C120" s="19" t="str">
        <f ca="1">IFERROR(__xludf.DUMMYFUNCTION("""COMPUTED_VALUE"""),"За")</f>
        <v>За</v>
      </c>
      <c r="D120" s="19">
        <f ca="1">IFERROR(__xludf.DUMMYFUNCTION("""COMPUTED_VALUE"""),50)</f>
        <v>50</v>
      </c>
      <c r="E120" s="19" t="str">
        <f ca="1">IFERROR(__xludf.DUMMYFUNCTION("""COMPUTED_VALUE"""),"Попов О. П.")</f>
        <v>Попов О. П.</v>
      </c>
      <c r="F120" s="19" t="str">
        <f ca="1">IFERROR(__xludf.DUMMYFUNCTION("""COMPUTED_VALUE"""),"За")</f>
        <v>За</v>
      </c>
      <c r="G120" s="19">
        <f ca="1">IFERROR(__xludf.DUMMYFUNCTION("""COMPUTED_VALUE"""),50)</f>
        <v>50</v>
      </c>
      <c r="H120" s="19" t="str">
        <f ca="1">IFERROR(__xludf.DUMMYFUNCTION("""COMPUTED_VALUE"""),"Попов О. П.")</f>
        <v>Попов О. П.</v>
      </c>
      <c r="I120" s="19" t="str">
        <f ca="1">IFERROR(__xludf.DUMMYFUNCTION("""COMPUTED_VALUE"""),"За")</f>
        <v>За</v>
      </c>
      <c r="J120" s="19">
        <f ca="1">IFERROR(__xludf.DUMMYFUNCTION("""COMPUTED_VALUE"""),50)</f>
        <v>50</v>
      </c>
      <c r="K120" s="19" t="str">
        <f ca="1">IFERROR(__xludf.DUMMYFUNCTION("""COMPUTED_VALUE"""),"Попов О. П.")</f>
        <v>Попов О. П.</v>
      </c>
      <c r="L120" s="19" t="str">
        <f ca="1">IFERROR(__xludf.DUMMYFUNCTION("""COMPUTED_VALUE"""),"За")</f>
        <v>За</v>
      </c>
      <c r="M120" s="19">
        <f ca="1">IFERROR(__xludf.DUMMYFUNCTION("""COMPUTED_VALUE"""),50)</f>
        <v>50</v>
      </c>
      <c r="N120" s="19" t="str">
        <f ca="1">IFERROR(__xludf.DUMMYFUNCTION("""COMPUTED_VALUE"""),"Попов О. П.")</f>
        <v>Попов О. П.</v>
      </c>
      <c r="O120" s="19" t="str">
        <f ca="1">IFERROR(__xludf.DUMMYFUNCTION("""COMPUTED_VALUE"""),"За")</f>
        <v>За</v>
      </c>
      <c r="P120" s="19">
        <f ca="1">IFERROR(__xludf.DUMMYFUNCTION("""COMPUTED_VALUE"""),50)</f>
        <v>50</v>
      </c>
      <c r="Q120" s="19" t="str">
        <f ca="1">IFERROR(__xludf.DUMMYFUNCTION("""COMPUTED_VALUE"""),"Попов О. П.")</f>
        <v>Попов О. П.</v>
      </c>
      <c r="R120" s="19" t="str">
        <f ca="1">IFERROR(__xludf.DUMMYFUNCTION("""COMPUTED_VALUE"""),"За")</f>
        <v>За</v>
      </c>
      <c r="S120" s="19">
        <f ca="1">IFERROR(__xludf.DUMMYFUNCTION("""COMPUTED_VALUE"""),50)</f>
        <v>50</v>
      </c>
      <c r="T120" s="19" t="str">
        <f ca="1">IFERROR(__xludf.DUMMYFUNCTION("""COMPUTED_VALUE"""),"Попов О. П.")</f>
        <v>Попов О. П.</v>
      </c>
      <c r="U120" s="19" t="str">
        <f ca="1">IFERROR(__xludf.DUMMYFUNCTION("""COMPUTED_VALUE"""),"Не голосував")</f>
        <v>Не голосував</v>
      </c>
      <c r="V120" s="19">
        <f ca="1">IFERROR(__xludf.DUMMYFUNCTION("""COMPUTED_VALUE"""),50)</f>
        <v>50</v>
      </c>
      <c r="W120" s="19" t="str">
        <f ca="1">IFERROR(__xludf.DUMMYFUNCTION("""COMPUTED_VALUE"""),"Попов О. П.")</f>
        <v>Попов О. П.</v>
      </c>
      <c r="X120" s="19" t="str">
        <f ca="1">IFERROR(__xludf.DUMMYFUNCTION("""COMPUTED_VALUE"""),"За")</f>
        <v>За</v>
      </c>
      <c r="Y120" s="19">
        <f ca="1">IFERROR(__xludf.DUMMYFUNCTION("""COMPUTED_VALUE"""),50)</f>
        <v>50</v>
      </c>
      <c r="Z120" s="19" t="str">
        <f ca="1">IFERROR(__xludf.DUMMYFUNCTION("""COMPUTED_VALUE"""),"Попов О. П.")</f>
        <v>Попов О. П.</v>
      </c>
      <c r="AA120" s="19" t="str">
        <f ca="1">IFERROR(__xludf.DUMMYFUNCTION("""COMPUTED_VALUE"""),"За")</f>
        <v>За</v>
      </c>
      <c r="AB120" s="19">
        <f ca="1">IFERROR(__xludf.DUMMYFUNCTION("""COMPUTED_VALUE"""),50)</f>
        <v>50</v>
      </c>
      <c r="AC120" s="19" t="str">
        <f ca="1">IFERROR(__xludf.DUMMYFUNCTION("""COMPUTED_VALUE"""),"Попов О. П.")</f>
        <v>Попов О. П.</v>
      </c>
      <c r="AD120" s="19" t="str">
        <f ca="1">IFERROR(__xludf.DUMMYFUNCTION("""COMPUTED_VALUE"""),"За")</f>
        <v>За</v>
      </c>
      <c r="AE120" s="19">
        <f ca="1">IFERROR(__xludf.DUMMYFUNCTION("""COMPUTED_VALUE"""),50)</f>
        <v>50</v>
      </c>
      <c r="AF120" s="19" t="str">
        <f ca="1">IFERROR(__xludf.DUMMYFUNCTION("""COMPUTED_VALUE"""),"Попов О. П.")</f>
        <v>Попов О. П.</v>
      </c>
      <c r="AG120" s="19" t="str">
        <f ca="1">IFERROR(__xludf.DUMMYFUNCTION("""COMPUTED_VALUE"""),"Не голосував")</f>
        <v>Не голосував</v>
      </c>
      <c r="AH120" s="19">
        <f ca="1">IFERROR(__xludf.DUMMYFUNCTION("""COMPUTED_VALUE"""),50)</f>
        <v>50</v>
      </c>
      <c r="AI120" s="19" t="str">
        <f ca="1">IFERROR(__xludf.DUMMYFUNCTION("""COMPUTED_VALUE"""),"Попов О. П.")</f>
        <v>Попов О. П.</v>
      </c>
      <c r="AJ120" s="19" t="str">
        <f ca="1">IFERROR(__xludf.DUMMYFUNCTION("""COMPUTED_VALUE"""),"За")</f>
        <v>За</v>
      </c>
      <c r="AK120" s="19">
        <f ca="1">IFERROR(__xludf.DUMMYFUNCTION("""COMPUTED_VALUE"""),50)</f>
        <v>50</v>
      </c>
      <c r="AL120" s="19" t="str">
        <f ca="1">IFERROR(__xludf.DUMMYFUNCTION("""COMPUTED_VALUE"""),"Попов О. П.")</f>
        <v>Попов О. П.</v>
      </c>
      <c r="AM120" s="19" t="str">
        <f ca="1">IFERROR(__xludf.DUMMYFUNCTION("""COMPUTED_VALUE"""),"За")</f>
        <v>За</v>
      </c>
      <c r="AN120" s="19">
        <f ca="1">IFERROR(__xludf.DUMMYFUNCTION("""COMPUTED_VALUE"""),50)</f>
        <v>50</v>
      </c>
      <c r="AO120" s="19" t="str">
        <f ca="1">IFERROR(__xludf.DUMMYFUNCTION("""COMPUTED_VALUE"""),"Попов О. П.")</f>
        <v>Попов О. П.</v>
      </c>
      <c r="AP120" s="19" t="str">
        <f ca="1">IFERROR(__xludf.DUMMYFUNCTION("""COMPUTED_VALUE"""),"За")</f>
        <v>За</v>
      </c>
      <c r="AQ120" s="19">
        <f ca="1">IFERROR(__xludf.DUMMYFUNCTION("""COMPUTED_VALUE"""),50)</f>
        <v>50</v>
      </c>
      <c r="AR120" s="19" t="str">
        <f ca="1">IFERROR(__xludf.DUMMYFUNCTION("""COMPUTED_VALUE"""),"Попов О. П.")</f>
        <v>Попов О. П.</v>
      </c>
      <c r="AS120" s="19" t="str">
        <f ca="1">IFERROR(__xludf.DUMMYFUNCTION("""COMPUTED_VALUE"""),"За")</f>
        <v>За</v>
      </c>
      <c r="AT120" s="19">
        <f ca="1">IFERROR(__xludf.DUMMYFUNCTION("""COMPUTED_VALUE"""),50)</f>
        <v>50</v>
      </c>
      <c r="AU120" s="19" t="str">
        <f ca="1">IFERROR(__xludf.DUMMYFUNCTION("""COMPUTED_VALUE"""),"Попов О. П.")</f>
        <v>Попов О. П.</v>
      </c>
      <c r="AV120" s="19" t="str">
        <f ca="1">IFERROR(__xludf.DUMMYFUNCTION("""COMPUTED_VALUE"""),"Не голосував")</f>
        <v>Не голосував</v>
      </c>
      <c r="AW120" s="19">
        <f ca="1">IFERROR(__xludf.DUMMYFUNCTION("""COMPUTED_VALUE"""),50)</f>
        <v>50</v>
      </c>
      <c r="AX120" s="19" t="str">
        <f ca="1">IFERROR(__xludf.DUMMYFUNCTION("""COMPUTED_VALUE"""),"Попов О. П.")</f>
        <v>Попов О. П.</v>
      </c>
      <c r="AY120" s="19" t="str">
        <f ca="1">IFERROR(__xludf.DUMMYFUNCTION("""COMPUTED_VALUE"""),"Не голосував")</f>
        <v>Не голосував</v>
      </c>
      <c r="AZ120" s="19">
        <f ca="1">IFERROR(__xludf.DUMMYFUNCTION("""COMPUTED_VALUE"""),50)</f>
        <v>50</v>
      </c>
      <c r="BA120" s="19" t="str">
        <f ca="1">IFERROR(__xludf.DUMMYFUNCTION("""COMPUTED_VALUE"""),"Попов О. П.")</f>
        <v>Попов О. П.</v>
      </c>
      <c r="BB120" s="19" t="str">
        <f ca="1">IFERROR(__xludf.DUMMYFUNCTION("""COMPUTED_VALUE"""),"...")</f>
        <v>...</v>
      </c>
      <c r="BC120" s="19">
        <f ca="1">IFERROR(__xludf.DUMMYFUNCTION("""COMPUTED_VALUE"""),50)</f>
        <v>50</v>
      </c>
      <c r="BD120" s="19" t="str">
        <f ca="1">IFERROR(__xludf.DUMMYFUNCTION("""COMPUTED_VALUE"""),"Попов О. П.")</f>
        <v>Попов О. П.</v>
      </c>
      <c r="BE120" s="19" t="str">
        <f ca="1">IFERROR(__xludf.DUMMYFUNCTION("""COMPUTED_VALUE"""),"...")</f>
        <v>...</v>
      </c>
      <c r="BF120" s="19">
        <f ca="1">IFERROR(__xludf.DUMMYFUNCTION("""COMPUTED_VALUE"""),50)</f>
        <v>50</v>
      </c>
      <c r="BG120" s="19" t="str">
        <f ca="1">IFERROR(__xludf.DUMMYFUNCTION("""COMPUTED_VALUE"""),"Попов О. П.")</f>
        <v>Попов О. П.</v>
      </c>
      <c r="BH120" s="19" t="str">
        <f ca="1">IFERROR(__xludf.DUMMYFUNCTION("""COMPUTED_VALUE"""),"...")</f>
        <v>...</v>
      </c>
      <c r="BI120" s="19">
        <f ca="1">IFERROR(__xludf.DUMMYFUNCTION("""COMPUTED_VALUE"""),50)</f>
        <v>50</v>
      </c>
      <c r="BJ120" s="19" t="str">
        <f ca="1">IFERROR(__xludf.DUMMYFUNCTION("""COMPUTED_VALUE"""),"Попов О. П.")</f>
        <v>Попов О. П.</v>
      </c>
      <c r="BK120" s="19" t="str">
        <f ca="1">IFERROR(__xludf.DUMMYFUNCTION("""COMPUTED_VALUE"""),"Не голосував")</f>
        <v>Не голосував</v>
      </c>
      <c r="BL120" s="19">
        <f ca="1">IFERROR(__xludf.DUMMYFUNCTION("""COMPUTED_VALUE"""),50)</f>
        <v>50</v>
      </c>
      <c r="BM120" s="19" t="str">
        <f ca="1">IFERROR(__xludf.DUMMYFUNCTION("""COMPUTED_VALUE"""),"Попов О. П.")</f>
        <v>Попов О. П.</v>
      </c>
      <c r="BN120" s="19" t="str">
        <f ca="1">IFERROR(__xludf.DUMMYFUNCTION("""COMPUTED_VALUE"""),"Не голосував")</f>
        <v>Не голосував</v>
      </c>
      <c r="BO120" s="19">
        <f ca="1">IFERROR(__xludf.DUMMYFUNCTION("""COMPUTED_VALUE"""),50)</f>
        <v>50</v>
      </c>
      <c r="BP120" s="19" t="str">
        <f ca="1">IFERROR(__xludf.DUMMYFUNCTION("""COMPUTED_VALUE"""),"Попов О. П.")</f>
        <v>Попов О. П.</v>
      </c>
      <c r="BQ120" s="19" t="str">
        <f ca="1">IFERROR(__xludf.DUMMYFUNCTION("""COMPUTED_VALUE"""),"Не голосував")</f>
        <v>Не голосував</v>
      </c>
      <c r="BR120" s="19">
        <f ca="1">IFERROR(__xludf.DUMMYFUNCTION("""COMPUTED_VALUE"""),50)</f>
        <v>50</v>
      </c>
      <c r="BS120" s="19" t="str">
        <f ca="1">IFERROR(__xludf.DUMMYFUNCTION("""COMPUTED_VALUE"""),"Попов О. П.")</f>
        <v>Попов О. П.</v>
      </c>
      <c r="BT120" s="19" t="str">
        <f ca="1">IFERROR(__xludf.DUMMYFUNCTION("""COMPUTED_VALUE"""),"За")</f>
        <v>За</v>
      </c>
      <c r="BU120" s="19">
        <f ca="1">IFERROR(__xludf.DUMMYFUNCTION("""COMPUTED_VALUE"""),50)</f>
        <v>50</v>
      </c>
      <c r="BV120" s="19" t="str">
        <f ca="1">IFERROR(__xludf.DUMMYFUNCTION("""COMPUTED_VALUE"""),"Попов О. П.")</f>
        <v>Попов О. П.</v>
      </c>
      <c r="BW120" s="19" t="str">
        <f ca="1">IFERROR(__xludf.DUMMYFUNCTION("""COMPUTED_VALUE"""),"За")</f>
        <v>За</v>
      </c>
      <c r="BX120" s="19">
        <f ca="1">IFERROR(__xludf.DUMMYFUNCTION("""COMPUTED_VALUE"""),50)</f>
        <v>50</v>
      </c>
      <c r="BY120" s="19" t="str">
        <f ca="1">IFERROR(__xludf.DUMMYFUNCTION("""COMPUTED_VALUE"""),"Попов О. П.")</f>
        <v>Попов О. П.</v>
      </c>
      <c r="BZ120" s="19" t="str">
        <f ca="1">IFERROR(__xludf.DUMMYFUNCTION("""COMPUTED_VALUE"""),"За")</f>
        <v>За</v>
      </c>
      <c r="CA120" s="19">
        <f ca="1">IFERROR(__xludf.DUMMYFUNCTION("""COMPUTED_VALUE"""),50)</f>
        <v>50</v>
      </c>
      <c r="CB120" s="19" t="str">
        <f ca="1">IFERROR(__xludf.DUMMYFUNCTION("""COMPUTED_VALUE"""),"Попов О. П.")</f>
        <v>Попов О. П.</v>
      </c>
      <c r="CC120" s="19" t="str">
        <f ca="1">IFERROR(__xludf.DUMMYFUNCTION("""COMPUTED_VALUE"""),"За")</f>
        <v>За</v>
      </c>
      <c r="CD120" s="19">
        <f ca="1">IFERROR(__xludf.DUMMYFUNCTION("""COMPUTED_VALUE"""),50)</f>
        <v>50</v>
      </c>
      <c r="CE120" s="19" t="str">
        <f ca="1">IFERROR(__xludf.DUMMYFUNCTION("""COMPUTED_VALUE"""),"Попов О. П.")</f>
        <v>Попов О. П.</v>
      </c>
      <c r="CF120" s="19" t="str">
        <f ca="1">IFERROR(__xludf.DUMMYFUNCTION("""COMPUTED_VALUE"""),"За")</f>
        <v>За</v>
      </c>
      <c r="CG120" s="19">
        <f ca="1">IFERROR(__xludf.DUMMYFUNCTION("""COMPUTED_VALUE"""),50)</f>
        <v>50</v>
      </c>
      <c r="CH120" s="19" t="str">
        <f ca="1">IFERROR(__xludf.DUMMYFUNCTION("""COMPUTED_VALUE"""),"Попов О. П.")</f>
        <v>Попов О. П.</v>
      </c>
      <c r="CI120" s="19" t="str">
        <f ca="1">IFERROR(__xludf.DUMMYFUNCTION("""COMPUTED_VALUE"""),"За")</f>
        <v>За</v>
      </c>
      <c r="CJ120" s="19">
        <f ca="1">IFERROR(__xludf.DUMMYFUNCTION("""COMPUTED_VALUE"""),50)</f>
        <v>50</v>
      </c>
      <c r="CK120" s="19" t="str">
        <f ca="1">IFERROR(__xludf.DUMMYFUNCTION("""COMPUTED_VALUE"""),"Попов О. П.")</f>
        <v>Попов О. П.</v>
      </c>
      <c r="CL120" s="19" t="str">
        <f ca="1">IFERROR(__xludf.DUMMYFUNCTION("""COMPUTED_VALUE"""),"За")</f>
        <v>За</v>
      </c>
      <c r="CM120" s="19">
        <f ca="1">IFERROR(__xludf.DUMMYFUNCTION("""COMPUTED_VALUE"""),50)</f>
        <v>50</v>
      </c>
      <c r="CN120" s="19" t="str">
        <f ca="1">IFERROR(__xludf.DUMMYFUNCTION("""COMPUTED_VALUE"""),"Попов О. П.")</f>
        <v>Попов О. П.</v>
      </c>
      <c r="CO120" s="19" t="str">
        <f ca="1">IFERROR(__xludf.DUMMYFUNCTION("""COMPUTED_VALUE"""),"За")</f>
        <v>За</v>
      </c>
      <c r="CP120" s="19">
        <f ca="1">IFERROR(__xludf.DUMMYFUNCTION("""COMPUTED_VALUE"""),50)</f>
        <v>50</v>
      </c>
      <c r="CQ120" s="19" t="str">
        <f ca="1">IFERROR(__xludf.DUMMYFUNCTION("""COMPUTED_VALUE"""),"Попов О. П.")</f>
        <v>Попов О. П.</v>
      </c>
      <c r="CR120" s="19" t="str">
        <f ca="1">IFERROR(__xludf.DUMMYFUNCTION("""COMPUTED_VALUE"""),"За")</f>
        <v>За</v>
      </c>
      <c r="CS120" s="19">
        <f ca="1">IFERROR(__xludf.DUMMYFUNCTION("""COMPUTED_VALUE"""),50)</f>
        <v>50</v>
      </c>
      <c r="CT120" s="19" t="str">
        <f ca="1">IFERROR(__xludf.DUMMYFUNCTION("""COMPUTED_VALUE"""),"Попов О. П.")</f>
        <v>Попов О. П.</v>
      </c>
      <c r="CU120" s="19" t="str">
        <f ca="1">IFERROR(__xludf.DUMMYFUNCTION("""COMPUTED_VALUE"""),"За")</f>
        <v>За</v>
      </c>
      <c r="CV120" s="19">
        <f ca="1">IFERROR(__xludf.DUMMYFUNCTION("""COMPUTED_VALUE"""),50)</f>
        <v>50</v>
      </c>
      <c r="CW120" s="19" t="str">
        <f ca="1">IFERROR(__xludf.DUMMYFUNCTION("""COMPUTED_VALUE"""),"Попов О. П.")</f>
        <v>Попов О. П.</v>
      </c>
      <c r="CX120" s="19" t="str">
        <f ca="1">IFERROR(__xludf.DUMMYFUNCTION("""COMPUTED_VALUE"""),"За")</f>
        <v>За</v>
      </c>
      <c r="CY120" s="19">
        <f ca="1">IFERROR(__xludf.DUMMYFUNCTION("""COMPUTED_VALUE"""),50)</f>
        <v>50</v>
      </c>
      <c r="CZ120" s="19" t="str">
        <f ca="1">IFERROR(__xludf.DUMMYFUNCTION("""COMPUTED_VALUE"""),"Попов О. П.")</f>
        <v>Попов О. П.</v>
      </c>
      <c r="DA120" s="19" t="str">
        <f ca="1">IFERROR(__xludf.DUMMYFUNCTION("""COMPUTED_VALUE"""),"За")</f>
        <v>За</v>
      </c>
      <c r="DB120" s="19">
        <f ca="1">IFERROR(__xludf.DUMMYFUNCTION("""COMPUTED_VALUE"""),50)</f>
        <v>50</v>
      </c>
      <c r="DC120" s="19" t="str">
        <f ca="1">IFERROR(__xludf.DUMMYFUNCTION("""COMPUTED_VALUE"""),"Попов О. П.")</f>
        <v>Попов О. П.</v>
      </c>
      <c r="DD120" s="19" t="str">
        <f ca="1">IFERROR(__xludf.DUMMYFUNCTION("""COMPUTED_VALUE"""),"За")</f>
        <v>За</v>
      </c>
      <c r="DE120" s="19">
        <f ca="1">IFERROR(__xludf.DUMMYFUNCTION("""COMPUTED_VALUE"""),50)</f>
        <v>50</v>
      </c>
      <c r="DF120" s="19" t="str">
        <f ca="1">IFERROR(__xludf.DUMMYFUNCTION("""COMPUTED_VALUE"""),"Попов О. П.")</f>
        <v>Попов О. П.</v>
      </c>
      <c r="DG120" s="19" t="str">
        <f ca="1">IFERROR(__xludf.DUMMYFUNCTION("""COMPUTED_VALUE"""),"За")</f>
        <v>За</v>
      </c>
      <c r="DH120" s="19">
        <f ca="1">IFERROR(__xludf.DUMMYFUNCTION("""COMPUTED_VALUE"""),50)</f>
        <v>50</v>
      </c>
      <c r="DI120" s="19" t="str">
        <f ca="1">IFERROR(__xludf.DUMMYFUNCTION("""COMPUTED_VALUE"""),"Попов О. П.")</f>
        <v>Попов О. П.</v>
      </c>
      <c r="DJ120" s="19" t="str">
        <f ca="1">IFERROR(__xludf.DUMMYFUNCTION("""COMPUTED_VALUE"""),"За")</f>
        <v>За</v>
      </c>
      <c r="DK120" s="19">
        <f ca="1">IFERROR(__xludf.DUMMYFUNCTION("""COMPUTED_VALUE"""),50)</f>
        <v>50</v>
      </c>
      <c r="DL120" s="19" t="str">
        <f ca="1">IFERROR(__xludf.DUMMYFUNCTION("""COMPUTED_VALUE"""),"Попов О. П.")</f>
        <v>Попов О. П.</v>
      </c>
      <c r="DM120" s="19" t="str">
        <f ca="1">IFERROR(__xludf.DUMMYFUNCTION("""COMPUTED_VALUE"""),"За")</f>
        <v>За</v>
      </c>
      <c r="DN120" s="19">
        <f ca="1">IFERROR(__xludf.DUMMYFUNCTION("""COMPUTED_VALUE"""),50)</f>
        <v>50</v>
      </c>
      <c r="DO120" s="19" t="str">
        <f ca="1">IFERROR(__xludf.DUMMYFUNCTION("""COMPUTED_VALUE"""),"Попов О. П.")</f>
        <v>Попов О. П.</v>
      </c>
      <c r="DP120" s="19" t="str">
        <f ca="1">IFERROR(__xludf.DUMMYFUNCTION("""COMPUTED_VALUE"""),"За")</f>
        <v>За</v>
      </c>
      <c r="DQ120" s="19">
        <f ca="1">IFERROR(__xludf.DUMMYFUNCTION("""COMPUTED_VALUE"""),50)</f>
        <v>50</v>
      </c>
      <c r="DR120" s="19" t="str">
        <f ca="1">IFERROR(__xludf.DUMMYFUNCTION("""COMPUTED_VALUE"""),"Попов О. П.")</f>
        <v>Попов О. П.</v>
      </c>
      <c r="DS120" s="19" t="str">
        <f ca="1">IFERROR(__xludf.DUMMYFUNCTION("""COMPUTED_VALUE"""),"Не голосував")</f>
        <v>Не голосував</v>
      </c>
      <c r="DT120" s="19">
        <f ca="1">IFERROR(__xludf.DUMMYFUNCTION("""COMPUTED_VALUE"""),50)</f>
        <v>50</v>
      </c>
      <c r="DU120" s="19" t="str">
        <f ca="1">IFERROR(__xludf.DUMMYFUNCTION("""COMPUTED_VALUE"""),"Попов О. П.")</f>
        <v>Попов О. П.</v>
      </c>
      <c r="DV120" s="19" t="str">
        <f ca="1">IFERROR(__xludf.DUMMYFUNCTION("""COMPUTED_VALUE"""),"Не голосував")</f>
        <v>Не голосував</v>
      </c>
      <c r="DW120" s="19">
        <f ca="1">IFERROR(__xludf.DUMMYFUNCTION("""COMPUTED_VALUE"""),50)</f>
        <v>50</v>
      </c>
      <c r="DX120" s="19" t="str">
        <f ca="1">IFERROR(__xludf.DUMMYFUNCTION("""COMPUTED_VALUE"""),"Попов О. П.")</f>
        <v>Попов О. П.</v>
      </c>
      <c r="DY120" s="19" t="str">
        <f ca="1">IFERROR(__xludf.DUMMYFUNCTION("""COMPUTED_VALUE"""),"Не голосував")</f>
        <v>Не голосував</v>
      </c>
      <c r="DZ120" s="19">
        <f ca="1">IFERROR(__xludf.DUMMYFUNCTION("""COMPUTED_VALUE"""),50)</f>
        <v>50</v>
      </c>
      <c r="EA120" s="19" t="str">
        <f ca="1">IFERROR(__xludf.DUMMYFUNCTION("""COMPUTED_VALUE"""),"Попов О. П.")</f>
        <v>Попов О. П.</v>
      </c>
      <c r="EB120" s="19" t="str">
        <f ca="1">IFERROR(__xludf.DUMMYFUNCTION("""COMPUTED_VALUE"""),"Не голосував")</f>
        <v>Не голосував</v>
      </c>
      <c r="EC120" s="19">
        <f ca="1">IFERROR(__xludf.DUMMYFUNCTION("""COMPUTED_VALUE"""),50)</f>
        <v>50</v>
      </c>
      <c r="ED120" s="19" t="str">
        <f ca="1">IFERROR(__xludf.DUMMYFUNCTION("""COMPUTED_VALUE"""),"Попов О. П.")</f>
        <v>Попов О. П.</v>
      </c>
      <c r="EE120" s="19" t="str">
        <f ca="1">IFERROR(__xludf.DUMMYFUNCTION("""COMPUTED_VALUE"""),"За")</f>
        <v>За</v>
      </c>
      <c r="EF120" s="19">
        <f ca="1">IFERROR(__xludf.DUMMYFUNCTION("""COMPUTED_VALUE"""),50)</f>
        <v>50</v>
      </c>
      <c r="EG120" s="19" t="str">
        <f ca="1">IFERROR(__xludf.DUMMYFUNCTION("""COMPUTED_VALUE"""),"Попов О. П.")</f>
        <v>Попов О. П.</v>
      </c>
      <c r="EH120" s="19" t="str">
        <f ca="1">IFERROR(__xludf.DUMMYFUNCTION("""COMPUTED_VALUE"""),"...")</f>
        <v>...</v>
      </c>
      <c r="EI120" s="19">
        <f ca="1">IFERROR(__xludf.DUMMYFUNCTION("""COMPUTED_VALUE"""),50)</f>
        <v>50</v>
      </c>
      <c r="EJ120" s="19" t="str">
        <f ca="1">IFERROR(__xludf.DUMMYFUNCTION("""COMPUTED_VALUE"""),"Попов О. П.")</f>
        <v>Попов О. П.</v>
      </c>
      <c r="EK120" s="19" t="str">
        <f ca="1">IFERROR(__xludf.DUMMYFUNCTION("""COMPUTED_VALUE"""),"...")</f>
        <v>...</v>
      </c>
      <c r="EL120" s="19">
        <f ca="1">IFERROR(__xludf.DUMMYFUNCTION("""COMPUTED_VALUE"""),50)</f>
        <v>50</v>
      </c>
      <c r="EM120" s="19" t="str">
        <f ca="1">IFERROR(__xludf.DUMMYFUNCTION("""COMPUTED_VALUE"""),"Попов О. П.")</f>
        <v>Попов О. П.</v>
      </c>
      <c r="EN120" s="19" t="str">
        <f ca="1">IFERROR(__xludf.DUMMYFUNCTION("""COMPUTED_VALUE"""),"...")</f>
        <v>...</v>
      </c>
      <c r="EO120" s="19">
        <f ca="1">IFERROR(__xludf.DUMMYFUNCTION("""COMPUTED_VALUE"""),50)</f>
        <v>50</v>
      </c>
      <c r="EP120" s="19" t="str">
        <f ca="1">IFERROR(__xludf.DUMMYFUNCTION("""COMPUTED_VALUE"""),"Попов О. П.")</f>
        <v>Попов О. П.</v>
      </c>
      <c r="EQ120" s="19" t="str">
        <f ca="1">IFERROR(__xludf.DUMMYFUNCTION("""COMPUTED_VALUE"""),"...")</f>
        <v>...</v>
      </c>
      <c r="ER120" s="19">
        <f ca="1">IFERROR(__xludf.DUMMYFUNCTION("""COMPUTED_VALUE"""),50)</f>
        <v>50</v>
      </c>
      <c r="ES120" s="19" t="str">
        <f ca="1">IFERROR(__xludf.DUMMYFUNCTION("""COMPUTED_VALUE"""),"Попов О. П.")</f>
        <v>Попов О. П.</v>
      </c>
      <c r="ET120" s="19" t="str">
        <f ca="1">IFERROR(__xludf.DUMMYFUNCTION("""COMPUTED_VALUE"""),"...")</f>
        <v>...</v>
      </c>
      <c r="EU120" s="19">
        <f ca="1">IFERROR(__xludf.DUMMYFUNCTION("""COMPUTED_VALUE"""),50)</f>
        <v>50</v>
      </c>
      <c r="EV120" s="19" t="str">
        <f ca="1">IFERROR(__xludf.DUMMYFUNCTION("""COMPUTED_VALUE"""),"Попов О. П.")</f>
        <v>Попов О. П.</v>
      </c>
      <c r="EW120" s="19" t="str">
        <f ca="1">IFERROR(__xludf.DUMMYFUNCTION("""COMPUTED_VALUE"""),"...")</f>
        <v>...</v>
      </c>
      <c r="EX120" s="19">
        <f ca="1">IFERROR(__xludf.DUMMYFUNCTION("""COMPUTED_VALUE"""),50)</f>
        <v>50</v>
      </c>
      <c r="EY120" s="19" t="str">
        <f ca="1">IFERROR(__xludf.DUMMYFUNCTION("""COMPUTED_VALUE"""),"Попов О. П.")</f>
        <v>Попов О. П.</v>
      </c>
      <c r="EZ120" s="19" t="str">
        <f ca="1">IFERROR(__xludf.DUMMYFUNCTION("""COMPUTED_VALUE"""),"...")</f>
        <v>...</v>
      </c>
      <c r="FA120" s="19">
        <f ca="1">IFERROR(__xludf.DUMMYFUNCTION("""COMPUTED_VALUE"""),50)</f>
        <v>50</v>
      </c>
      <c r="FB120" s="19" t="str">
        <f ca="1">IFERROR(__xludf.DUMMYFUNCTION("""COMPUTED_VALUE"""),"Попов О. П.")</f>
        <v>Попов О. П.</v>
      </c>
      <c r="FC120" s="19" t="str">
        <f ca="1">IFERROR(__xludf.DUMMYFUNCTION("""COMPUTED_VALUE"""),"...")</f>
        <v>...</v>
      </c>
      <c r="FD120" s="19">
        <f ca="1">IFERROR(__xludf.DUMMYFUNCTION("""COMPUTED_VALUE"""),50)</f>
        <v>50</v>
      </c>
      <c r="FE120" s="19" t="str">
        <f ca="1">IFERROR(__xludf.DUMMYFUNCTION("""COMPUTED_VALUE"""),"Попов О. П.")</f>
        <v>Попов О. П.</v>
      </c>
      <c r="FF120" s="19" t="str">
        <f ca="1">IFERROR(__xludf.DUMMYFUNCTION("""COMPUTED_VALUE"""),"...")</f>
        <v>...</v>
      </c>
      <c r="FG120" s="19">
        <f ca="1">IFERROR(__xludf.DUMMYFUNCTION("""COMPUTED_VALUE"""),50)</f>
        <v>50</v>
      </c>
      <c r="FH120" s="19" t="str">
        <f ca="1">IFERROR(__xludf.DUMMYFUNCTION("""COMPUTED_VALUE"""),"Попов О. П.")</f>
        <v>Попов О. П.</v>
      </c>
      <c r="FI120" s="19" t="str">
        <f ca="1">IFERROR(__xludf.DUMMYFUNCTION("""COMPUTED_VALUE"""),"...")</f>
        <v>...</v>
      </c>
      <c r="FJ120" s="19">
        <f ca="1">IFERROR(__xludf.DUMMYFUNCTION("""COMPUTED_VALUE"""),50)</f>
        <v>50</v>
      </c>
      <c r="FK120" s="19" t="str">
        <f ca="1">IFERROR(__xludf.DUMMYFUNCTION("""COMPUTED_VALUE"""),"Попов О. П.")</f>
        <v>Попов О. П.</v>
      </c>
      <c r="FL120" s="19" t="str">
        <f ca="1">IFERROR(__xludf.DUMMYFUNCTION("""COMPUTED_VALUE"""),"...")</f>
        <v>...</v>
      </c>
      <c r="FM120" s="19">
        <f ca="1">IFERROR(__xludf.DUMMYFUNCTION("""COMPUTED_VALUE"""),50)</f>
        <v>50</v>
      </c>
      <c r="FN120" s="19" t="str">
        <f ca="1">IFERROR(__xludf.DUMMYFUNCTION("""COMPUTED_VALUE"""),"Попов О. П.")</f>
        <v>Попов О. П.</v>
      </c>
      <c r="FO120" s="19" t="str">
        <f ca="1">IFERROR(__xludf.DUMMYFUNCTION("""COMPUTED_VALUE"""),"...")</f>
        <v>...</v>
      </c>
      <c r="FP120" s="19">
        <f ca="1">IFERROR(__xludf.DUMMYFUNCTION("""COMPUTED_VALUE"""),50)</f>
        <v>50</v>
      </c>
      <c r="FQ120" s="19" t="str">
        <f ca="1">IFERROR(__xludf.DUMMYFUNCTION("""COMPUTED_VALUE"""),"Попов О. П.")</f>
        <v>Попов О. П.</v>
      </c>
      <c r="FR120" s="19" t="str">
        <f ca="1">IFERROR(__xludf.DUMMYFUNCTION("""COMPUTED_VALUE"""),"...")</f>
        <v>...</v>
      </c>
      <c r="FS120" s="19">
        <f ca="1">IFERROR(__xludf.DUMMYFUNCTION("""COMPUTED_VALUE"""),50)</f>
        <v>50</v>
      </c>
      <c r="FT120" s="19" t="str">
        <f ca="1">IFERROR(__xludf.DUMMYFUNCTION("""COMPUTED_VALUE"""),"Попов О. П.")</f>
        <v>Попов О. П.</v>
      </c>
      <c r="FU120" s="19" t="str">
        <f ca="1">IFERROR(__xludf.DUMMYFUNCTION("""COMPUTED_VALUE"""),"...")</f>
        <v>...</v>
      </c>
      <c r="FV120" s="19">
        <f ca="1">IFERROR(__xludf.DUMMYFUNCTION("""COMPUTED_VALUE"""),50)</f>
        <v>50</v>
      </c>
      <c r="FW120" s="19" t="str">
        <f ca="1">IFERROR(__xludf.DUMMYFUNCTION("""COMPUTED_VALUE"""),"Попов О. П.")</f>
        <v>Попов О. П.</v>
      </c>
      <c r="FX120" s="19" t="str">
        <f ca="1">IFERROR(__xludf.DUMMYFUNCTION("""COMPUTED_VALUE"""),"...")</f>
        <v>...</v>
      </c>
      <c r="FY120" s="19">
        <f ca="1">IFERROR(__xludf.DUMMYFUNCTION("""COMPUTED_VALUE"""),50)</f>
        <v>50</v>
      </c>
      <c r="FZ120" s="19" t="str">
        <f ca="1">IFERROR(__xludf.DUMMYFUNCTION("""COMPUTED_VALUE"""),"Попов О. П.")</f>
        <v>Попов О. П.</v>
      </c>
      <c r="GA120" s="19" t="str">
        <f ca="1">IFERROR(__xludf.DUMMYFUNCTION("""COMPUTED_VALUE"""),"...")</f>
        <v>...</v>
      </c>
      <c r="GB120" s="19">
        <f ca="1">IFERROR(__xludf.DUMMYFUNCTION("""COMPUTED_VALUE"""),50)</f>
        <v>50</v>
      </c>
      <c r="GC120" s="19" t="str">
        <f ca="1">IFERROR(__xludf.DUMMYFUNCTION("""COMPUTED_VALUE"""),"Попов О. П.")</f>
        <v>Попов О. П.</v>
      </c>
      <c r="GD120" s="19" t="str">
        <f ca="1">IFERROR(__xludf.DUMMYFUNCTION("""COMPUTED_VALUE"""),"...")</f>
        <v>...</v>
      </c>
      <c r="GE120" s="19">
        <f ca="1">IFERROR(__xludf.DUMMYFUNCTION("""COMPUTED_VALUE"""),50)</f>
        <v>50</v>
      </c>
      <c r="GF120" s="19" t="str">
        <f ca="1">IFERROR(__xludf.DUMMYFUNCTION("""COMPUTED_VALUE"""),"Попов О. П.")</f>
        <v>Попов О. П.</v>
      </c>
      <c r="GG120" s="19" t="str">
        <f ca="1">IFERROR(__xludf.DUMMYFUNCTION("""COMPUTED_VALUE"""),"...")</f>
        <v>...</v>
      </c>
      <c r="GH120" s="19">
        <f ca="1">IFERROR(__xludf.DUMMYFUNCTION("""COMPUTED_VALUE"""),50)</f>
        <v>50</v>
      </c>
      <c r="GI120" s="19" t="str">
        <f ca="1">IFERROR(__xludf.DUMMYFUNCTION("""COMPUTED_VALUE"""),"Попов О. П.")</f>
        <v>Попов О. П.</v>
      </c>
      <c r="GJ120" s="19" t="str">
        <f ca="1">IFERROR(__xludf.DUMMYFUNCTION("""COMPUTED_VALUE"""),"...")</f>
        <v>...</v>
      </c>
      <c r="GK120" s="19">
        <f ca="1">IFERROR(__xludf.DUMMYFUNCTION("""COMPUTED_VALUE"""),50)</f>
        <v>50</v>
      </c>
      <c r="GL120" s="19" t="str">
        <f ca="1">IFERROR(__xludf.DUMMYFUNCTION("""COMPUTED_VALUE"""),"Попов О. П.")</f>
        <v>Попов О. П.</v>
      </c>
      <c r="GM120" s="19" t="str">
        <f ca="1">IFERROR(__xludf.DUMMYFUNCTION("""COMPUTED_VALUE"""),"...")</f>
        <v>...</v>
      </c>
      <c r="GN120" s="19">
        <f ca="1">IFERROR(__xludf.DUMMYFUNCTION("""COMPUTED_VALUE"""),50)</f>
        <v>50</v>
      </c>
      <c r="GO120" s="19" t="str">
        <f ca="1">IFERROR(__xludf.DUMMYFUNCTION("""COMPUTED_VALUE"""),"Попов О. П.")</f>
        <v>Попов О. П.</v>
      </c>
      <c r="GP120" s="19" t="str">
        <f ca="1">IFERROR(__xludf.DUMMYFUNCTION("""COMPUTED_VALUE"""),"...")</f>
        <v>...</v>
      </c>
      <c r="GQ120" s="19">
        <f ca="1">IFERROR(__xludf.DUMMYFUNCTION("""COMPUTED_VALUE"""),50)</f>
        <v>50</v>
      </c>
      <c r="GR120" s="19" t="str">
        <f ca="1">IFERROR(__xludf.DUMMYFUNCTION("""COMPUTED_VALUE"""),"Попов О. П.")</f>
        <v>Попов О. П.</v>
      </c>
      <c r="GS120" s="19" t="str">
        <f ca="1">IFERROR(__xludf.DUMMYFUNCTION("""COMPUTED_VALUE"""),"...")</f>
        <v>...</v>
      </c>
      <c r="GT120" s="19">
        <f ca="1">IFERROR(__xludf.DUMMYFUNCTION("""COMPUTED_VALUE"""),50)</f>
        <v>50</v>
      </c>
      <c r="GU120" s="19" t="str">
        <f ca="1">IFERROR(__xludf.DUMMYFUNCTION("""COMPUTED_VALUE"""),"Попов О. П.")</f>
        <v>Попов О. П.</v>
      </c>
      <c r="GV120" s="19" t="str">
        <f ca="1">IFERROR(__xludf.DUMMYFUNCTION("""COMPUTED_VALUE"""),"...")</f>
        <v>...</v>
      </c>
      <c r="GW120" s="19">
        <f ca="1">IFERROR(__xludf.DUMMYFUNCTION("""COMPUTED_VALUE"""),50)</f>
        <v>50</v>
      </c>
      <c r="GX120" s="19" t="str">
        <f ca="1">IFERROR(__xludf.DUMMYFUNCTION("""COMPUTED_VALUE"""),"Попов О. П.")</f>
        <v>Попов О. П.</v>
      </c>
      <c r="GY120" s="19" t="str">
        <f ca="1">IFERROR(__xludf.DUMMYFUNCTION("""COMPUTED_VALUE"""),"...")</f>
        <v>...</v>
      </c>
      <c r="GZ120" s="19">
        <f ca="1">IFERROR(__xludf.DUMMYFUNCTION("""COMPUTED_VALUE"""),50)</f>
        <v>50</v>
      </c>
      <c r="HA120" s="19" t="str">
        <f ca="1">IFERROR(__xludf.DUMMYFUNCTION("""COMPUTED_VALUE"""),"Попов О. П.")</f>
        <v>Попов О. П.</v>
      </c>
      <c r="HB120" s="19" t="str">
        <f ca="1">IFERROR(__xludf.DUMMYFUNCTION("""COMPUTED_VALUE"""),"...")</f>
        <v>...</v>
      </c>
      <c r="HC120" s="19">
        <f ca="1">IFERROR(__xludf.DUMMYFUNCTION("""COMPUTED_VALUE"""),50)</f>
        <v>50</v>
      </c>
      <c r="HD120" s="19" t="str">
        <f ca="1">IFERROR(__xludf.DUMMYFUNCTION("""COMPUTED_VALUE"""),"Попов О. П.")</f>
        <v>Попов О. П.</v>
      </c>
      <c r="HE120" s="19" t="str">
        <f ca="1">IFERROR(__xludf.DUMMYFUNCTION("""COMPUTED_VALUE"""),"...")</f>
        <v>...</v>
      </c>
      <c r="HF120" s="19">
        <f ca="1">IFERROR(__xludf.DUMMYFUNCTION("""COMPUTED_VALUE"""),50)</f>
        <v>50</v>
      </c>
      <c r="HG120" s="19" t="str">
        <f ca="1">IFERROR(__xludf.DUMMYFUNCTION("""COMPUTED_VALUE"""),"Попов О. П.")</f>
        <v>Попов О. П.</v>
      </c>
      <c r="HH120" s="19" t="str">
        <f ca="1">IFERROR(__xludf.DUMMYFUNCTION("""COMPUTED_VALUE"""),"...")</f>
        <v>...</v>
      </c>
      <c r="HI120" s="19">
        <f ca="1">IFERROR(__xludf.DUMMYFUNCTION("""COMPUTED_VALUE"""),50)</f>
        <v>50</v>
      </c>
      <c r="HJ120" s="19" t="str">
        <f ca="1">IFERROR(__xludf.DUMMYFUNCTION("""COMPUTED_VALUE"""),"Попов О. П.")</f>
        <v>Попов О. П.</v>
      </c>
      <c r="HK120" s="19" t="str">
        <f ca="1">IFERROR(__xludf.DUMMYFUNCTION("""COMPUTED_VALUE"""),"...")</f>
        <v>...</v>
      </c>
      <c r="HL120" s="19">
        <f ca="1">IFERROR(__xludf.DUMMYFUNCTION("""COMPUTED_VALUE"""),50)</f>
        <v>50</v>
      </c>
      <c r="HM120" s="19" t="str">
        <f ca="1">IFERROR(__xludf.DUMMYFUNCTION("""COMPUTED_VALUE"""),"Попов О. П.")</f>
        <v>Попов О. П.</v>
      </c>
      <c r="HN120" s="19" t="str">
        <f ca="1">IFERROR(__xludf.DUMMYFUNCTION("""COMPUTED_VALUE"""),"...")</f>
        <v>...</v>
      </c>
      <c r="HO120" s="19">
        <f ca="1">IFERROR(__xludf.DUMMYFUNCTION("""COMPUTED_VALUE"""),50)</f>
        <v>50</v>
      </c>
      <c r="HP120" s="19" t="str">
        <f ca="1">IFERROR(__xludf.DUMMYFUNCTION("""COMPUTED_VALUE"""),"Попов О. П.")</f>
        <v>Попов О. П.</v>
      </c>
      <c r="HQ120" s="19" t="str">
        <f ca="1">IFERROR(__xludf.DUMMYFUNCTION("""COMPUTED_VALUE"""),"...")</f>
        <v>...</v>
      </c>
      <c r="HR120" s="19">
        <f ca="1">IFERROR(__xludf.DUMMYFUNCTION("""COMPUTED_VALUE"""),50)</f>
        <v>50</v>
      </c>
      <c r="HS120" s="19" t="str">
        <f ca="1">IFERROR(__xludf.DUMMYFUNCTION("""COMPUTED_VALUE"""),"Попов О. П.")</f>
        <v>Попов О. П.</v>
      </c>
      <c r="HT120" s="19" t="str">
        <f ca="1">IFERROR(__xludf.DUMMYFUNCTION("""COMPUTED_VALUE"""),"...")</f>
        <v>...</v>
      </c>
      <c r="HU120" s="19">
        <f ca="1">IFERROR(__xludf.DUMMYFUNCTION("""COMPUTED_VALUE"""),50)</f>
        <v>50</v>
      </c>
      <c r="HV120" s="19" t="str">
        <f ca="1">IFERROR(__xludf.DUMMYFUNCTION("""COMPUTED_VALUE"""),"Попов О. П.")</f>
        <v>Попов О. П.</v>
      </c>
      <c r="HW120" s="19" t="str">
        <f ca="1">IFERROR(__xludf.DUMMYFUNCTION("""COMPUTED_VALUE"""),"...")</f>
        <v>...</v>
      </c>
      <c r="HX120" s="19">
        <f ca="1">IFERROR(__xludf.DUMMYFUNCTION("""COMPUTED_VALUE"""),50)</f>
        <v>50</v>
      </c>
      <c r="HY120" s="19" t="str">
        <f ca="1">IFERROR(__xludf.DUMMYFUNCTION("""COMPUTED_VALUE"""),"Попов О. П.")</f>
        <v>Попов О. П.</v>
      </c>
      <c r="HZ120" s="19" t="str">
        <f ca="1">IFERROR(__xludf.DUMMYFUNCTION("""COMPUTED_VALUE"""),"...")</f>
        <v>...</v>
      </c>
      <c r="IA120" s="19">
        <f ca="1">IFERROR(__xludf.DUMMYFUNCTION("""COMPUTED_VALUE"""),50)</f>
        <v>50</v>
      </c>
      <c r="IB120" s="19" t="str">
        <f ca="1">IFERROR(__xludf.DUMMYFUNCTION("""COMPUTED_VALUE"""),"Попов О. П.")</f>
        <v>Попов О. П.</v>
      </c>
      <c r="IC120" s="19" t="str">
        <f ca="1">IFERROR(__xludf.DUMMYFUNCTION("""COMPUTED_VALUE"""),"...")</f>
        <v>...</v>
      </c>
      <c r="ID120" s="19">
        <f ca="1">IFERROR(__xludf.DUMMYFUNCTION("""COMPUTED_VALUE"""),50)</f>
        <v>50</v>
      </c>
      <c r="IE120" s="19" t="str">
        <f ca="1">IFERROR(__xludf.DUMMYFUNCTION("""COMPUTED_VALUE"""),"Попов О. П.")</f>
        <v>Попов О. П.</v>
      </c>
      <c r="IF120" s="19" t="str">
        <f ca="1">IFERROR(__xludf.DUMMYFUNCTION("""COMPUTED_VALUE"""),"...")</f>
        <v>...</v>
      </c>
      <c r="IG120" s="19">
        <f ca="1">IFERROR(__xludf.DUMMYFUNCTION("""COMPUTED_VALUE"""),50)</f>
        <v>50</v>
      </c>
      <c r="IH120" s="19" t="str">
        <f ca="1">IFERROR(__xludf.DUMMYFUNCTION("""COMPUTED_VALUE"""),"Попов О. П.")</f>
        <v>Попов О. П.</v>
      </c>
      <c r="II120" s="19" t="str">
        <f ca="1">IFERROR(__xludf.DUMMYFUNCTION("""COMPUTED_VALUE"""),"...")</f>
        <v>...</v>
      </c>
      <c r="IJ120" s="19">
        <f ca="1">IFERROR(__xludf.DUMMYFUNCTION("""COMPUTED_VALUE"""),50)</f>
        <v>50</v>
      </c>
      <c r="IK120" s="19" t="str">
        <f ca="1">IFERROR(__xludf.DUMMYFUNCTION("""COMPUTED_VALUE"""),"Попов О. П.")</f>
        <v>Попов О. П.</v>
      </c>
      <c r="IL120" s="19" t="str">
        <f ca="1">IFERROR(__xludf.DUMMYFUNCTION("""COMPUTED_VALUE"""),"...")</f>
        <v>...</v>
      </c>
      <c r="IM120" s="19">
        <f ca="1">IFERROR(__xludf.DUMMYFUNCTION("""COMPUTED_VALUE"""),50)</f>
        <v>50</v>
      </c>
      <c r="IN120" s="19" t="str">
        <f ca="1">IFERROR(__xludf.DUMMYFUNCTION("""COMPUTED_VALUE"""),"Попов О. П.")</f>
        <v>Попов О. П.</v>
      </c>
      <c r="IO120" s="19" t="str">
        <f ca="1">IFERROR(__xludf.DUMMYFUNCTION("""COMPUTED_VALUE"""),"...")</f>
        <v>...</v>
      </c>
      <c r="IP120" s="19">
        <f ca="1">IFERROR(__xludf.DUMMYFUNCTION("""COMPUTED_VALUE"""),50)</f>
        <v>50</v>
      </c>
      <c r="IQ120" s="19" t="str">
        <f ca="1">IFERROR(__xludf.DUMMYFUNCTION("""COMPUTED_VALUE"""),"Попов О. П.")</f>
        <v>Попов О. П.</v>
      </c>
      <c r="IR120" s="19" t="str">
        <f ca="1">IFERROR(__xludf.DUMMYFUNCTION("""COMPUTED_VALUE"""),"...")</f>
        <v>...</v>
      </c>
      <c r="IS120" s="19">
        <f ca="1">IFERROR(__xludf.DUMMYFUNCTION("""COMPUTED_VALUE"""),50)</f>
        <v>50</v>
      </c>
      <c r="IT120" s="19" t="str">
        <f ca="1">IFERROR(__xludf.DUMMYFUNCTION("""COMPUTED_VALUE"""),"Попов О. П.")</f>
        <v>Попов О. П.</v>
      </c>
      <c r="IU120" s="19" t="str">
        <f ca="1">IFERROR(__xludf.DUMMYFUNCTION("""COMPUTED_VALUE"""),"...")</f>
        <v>...</v>
      </c>
      <c r="IV120" s="19">
        <f ca="1">IFERROR(__xludf.DUMMYFUNCTION("""COMPUTED_VALUE"""),50)</f>
        <v>50</v>
      </c>
      <c r="IW120" s="19" t="str">
        <f ca="1">IFERROR(__xludf.DUMMYFUNCTION("""COMPUTED_VALUE"""),"Попов О. П.")</f>
        <v>Попов О. П.</v>
      </c>
      <c r="IX120" s="19" t="str">
        <f ca="1">IFERROR(__xludf.DUMMYFUNCTION("""COMPUTED_VALUE"""),"...")</f>
        <v>...</v>
      </c>
      <c r="IY120" s="19">
        <f ca="1">IFERROR(__xludf.DUMMYFUNCTION("""COMPUTED_VALUE"""),50)</f>
        <v>50</v>
      </c>
      <c r="IZ120" s="19" t="str">
        <f ca="1">IFERROR(__xludf.DUMMYFUNCTION("""COMPUTED_VALUE"""),"Попов О. П.")</f>
        <v>Попов О. П.</v>
      </c>
      <c r="JA120" s="19" t="str">
        <f ca="1">IFERROR(__xludf.DUMMYFUNCTION("""COMPUTED_VALUE"""),"...")</f>
        <v>...</v>
      </c>
      <c r="JB120" s="19">
        <f ca="1">IFERROR(__xludf.DUMMYFUNCTION("""COMPUTED_VALUE"""),50)</f>
        <v>50</v>
      </c>
      <c r="JC120" s="19" t="str">
        <f ca="1">IFERROR(__xludf.DUMMYFUNCTION("""COMPUTED_VALUE"""),"Попов О. П.")</f>
        <v>Попов О. П.</v>
      </c>
      <c r="JD120" s="19" t="str">
        <f ca="1">IFERROR(__xludf.DUMMYFUNCTION("""COMPUTED_VALUE"""),"...")</f>
        <v>...</v>
      </c>
      <c r="JE120" s="19">
        <f ca="1">IFERROR(__xludf.DUMMYFUNCTION("""COMPUTED_VALUE"""),50)</f>
        <v>50</v>
      </c>
      <c r="JF120" s="19" t="str">
        <f ca="1">IFERROR(__xludf.DUMMYFUNCTION("""COMPUTED_VALUE"""),"Попов О. П.")</f>
        <v>Попов О. П.</v>
      </c>
      <c r="JG120" s="19" t="str">
        <f ca="1">IFERROR(__xludf.DUMMYFUNCTION("""COMPUTED_VALUE"""),"...")</f>
        <v>...</v>
      </c>
      <c r="JH120" s="19">
        <f ca="1">IFERROR(__xludf.DUMMYFUNCTION("""COMPUTED_VALUE"""),50)</f>
        <v>50</v>
      </c>
      <c r="JI120" s="19" t="str">
        <f ca="1">IFERROR(__xludf.DUMMYFUNCTION("""COMPUTED_VALUE"""),"Попов О. П.")</f>
        <v>Попов О. П.</v>
      </c>
      <c r="JJ120" s="19" t="str">
        <f ca="1">IFERROR(__xludf.DUMMYFUNCTION("""COMPUTED_VALUE"""),"...")</f>
        <v>...</v>
      </c>
      <c r="JK120" s="19">
        <f ca="1">IFERROR(__xludf.DUMMYFUNCTION("""COMPUTED_VALUE"""),50)</f>
        <v>50</v>
      </c>
      <c r="JL120" s="19" t="str">
        <f ca="1">IFERROR(__xludf.DUMMYFUNCTION("""COMPUTED_VALUE"""),"Попов О. П.")</f>
        <v>Попов О. П.</v>
      </c>
      <c r="JM120" s="19" t="str">
        <f ca="1">IFERROR(__xludf.DUMMYFUNCTION("""COMPUTED_VALUE"""),"...")</f>
        <v>...</v>
      </c>
      <c r="JN120" s="19">
        <f ca="1">IFERROR(__xludf.DUMMYFUNCTION("""COMPUTED_VALUE"""),50)</f>
        <v>50</v>
      </c>
      <c r="JO120" s="19" t="str">
        <f ca="1">IFERROR(__xludf.DUMMYFUNCTION("""COMPUTED_VALUE"""),"Попов О. П.")</f>
        <v>Попов О. П.</v>
      </c>
      <c r="JP120" s="19" t="str">
        <f ca="1">IFERROR(__xludf.DUMMYFUNCTION("""COMPUTED_VALUE"""),"...")</f>
        <v>...</v>
      </c>
      <c r="JQ120" s="19">
        <f ca="1">IFERROR(__xludf.DUMMYFUNCTION("""COMPUTED_VALUE"""),50)</f>
        <v>50</v>
      </c>
      <c r="JR120" s="19" t="str">
        <f ca="1">IFERROR(__xludf.DUMMYFUNCTION("""COMPUTED_VALUE"""),"Попов О. П.")</f>
        <v>Попов О. П.</v>
      </c>
      <c r="JS120" s="19" t="str">
        <f ca="1">IFERROR(__xludf.DUMMYFUNCTION("""COMPUTED_VALUE"""),"...")</f>
        <v>...</v>
      </c>
      <c r="JT120" s="19">
        <f ca="1">IFERROR(__xludf.DUMMYFUNCTION("""COMPUTED_VALUE"""),50)</f>
        <v>50</v>
      </c>
      <c r="JU120" s="19" t="str">
        <f ca="1">IFERROR(__xludf.DUMMYFUNCTION("""COMPUTED_VALUE"""),"Попов О. П.")</f>
        <v>Попов О. П.</v>
      </c>
      <c r="JV120" s="19" t="str">
        <f ca="1">IFERROR(__xludf.DUMMYFUNCTION("""COMPUTED_VALUE"""),"...")</f>
        <v>...</v>
      </c>
      <c r="JW120" s="19">
        <f ca="1">IFERROR(__xludf.DUMMYFUNCTION("""COMPUTED_VALUE"""),50)</f>
        <v>50</v>
      </c>
      <c r="JX120" s="19" t="str">
        <f ca="1">IFERROR(__xludf.DUMMYFUNCTION("""COMPUTED_VALUE"""),"Попов О. П.")</f>
        <v>Попов О. П.</v>
      </c>
      <c r="JY120" s="19" t="str">
        <f ca="1">IFERROR(__xludf.DUMMYFUNCTION("""COMPUTED_VALUE"""),"...")</f>
        <v>...</v>
      </c>
      <c r="JZ120" s="19">
        <f ca="1">IFERROR(__xludf.DUMMYFUNCTION("""COMPUTED_VALUE"""),50)</f>
        <v>50</v>
      </c>
      <c r="KA120" s="19" t="str">
        <f ca="1">IFERROR(__xludf.DUMMYFUNCTION("""COMPUTED_VALUE"""),"Попов О. П.")</f>
        <v>Попов О. П.</v>
      </c>
      <c r="KB120" s="19" t="str">
        <f ca="1">IFERROR(__xludf.DUMMYFUNCTION("""COMPUTED_VALUE"""),"...")</f>
        <v>...</v>
      </c>
      <c r="KC120" s="19">
        <f ca="1">IFERROR(__xludf.DUMMYFUNCTION("""COMPUTED_VALUE"""),50)</f>
        <v>50</v>
      </c>
      <c r="KD120" s="19" t="str">
        <f ca="1">IFERROR(__xludf.DUMMYFUNCTION("""COMPUTED_VALUE"""),"Попов О. П.")</f>
        <v>Попов О. П.</v>
      </c>
      <c r="KE120" s="19" t="str">
        <f ca="1">IFERROR(__xludf.DUMMYFUNCTION("""COMPUTED_VALUE"""),"...")</f>
        <v>...</v>
      </c>
      <c r="KF120" s="19">
        <f ca="1">IFERROR(__xludf.DUMMYFUNCTION("""COMPUTED_VALUE"""),50)</f>
        <v>50</v>
      </c>
      <c r="KG120" s="19" t="str">
        <f ca="1">IFERROR(__xludf.DUMMYFUNCTION("""COMPUTED_VALUE"""),"Попов О. П.")</f>
        <v>Попов О. П.</v>
      </c>
      <c r="KH120" s="19" t="str">
        <f ca="1">IFERROR(__xludf.DUMMYFUNCTION("""COMPUTED_VALUE"""),"...")</f>
        <v>...</v>
      </c>
      <c r="KI120" s="19">
        <f ca="1">IFERROR(__xludf.DUMMYFUNCTION("""COMPUTED_VALUE"""),50)</f>
        <v>50</v>
      </c>
      <c r="KJ120" s="19" t="str">
        <f ca="1">IFERROR(__xludf.DUMMYFUNCTION("""COMPUTED_VALUE"""),"Попов О. П.")</f>
        <v>Попов О. П.</v>
      </c>
      <c r="KK120" s="19" t="str">
        <f ca="1">IFERROR(__xludf.DUMMYFUNCTION("""COMPUTED_VALUE"""),"...")</f>
        <v>...</v>
      </c>
      <c r="KL120" s="19">
        <f ca="1">IFERROR(__xludf.DUMMYFUNCTION("""COMPUTED_VALUE"""),50)</f>
        <v>50</v>
      </c>
      <c r="KM120" s="19" t="str">
        <f ca="1">IFERROR(__xludf.DUMMYFUNCTION("""COMPUTED_VALUE"""),"Попов О. П.")</f>
        <v>Попов О. П.</v>
      </c>
      <c r="KN120" s="19" t="str">
        <f ca="1">IFERROR(__xludf.DUMMYFUNCTION("""COMPUTED_VALUE"""),"...")</f>
        <v>...</v>
      </c>
      <c r="KO120" s="19">
        <f ca="1">IFERROR(__xludf.DUMMYFUNCTION("""COMPUTED_VALUE"""),50)</f>
        <v>50</v>
      </c>
      <c r="KP120" s="19" t="str">
        <f ca="1">IFERROR(__xludf.DUMMYFUNCTION("""COMPUTED_VALUE"""),"Попов О. П.")</f>
        <v>Попов О. П.</v>
      </c>
      <c r="KQ120" s="19" t="str">
        <f ca="1">IFERROR(__xludf.DUMMYFUNCTION("""COMPUTED_VALUE"""),"...")</f>
        <v>...</v>
      </c>
      <c r="KR120" s="19">
        <f ca="1">IFERROR(__xludf.DUMMYFUNCTION("""COMPUTED_VALUE"""),50)</f>
        <v>50</v>
      </c>
      <c r="KS120" s="19" t="str">
        <f ca="1">IFERROR(__xludf.DUMMYFUNCTION("""COMPUTED_VALUE"""),"Попов О. П.")</f>
        <v>Попов О. П.</v>
      </c>
      <c r="KT120" s="19" t="str">
        <f ca="1">IFERROR(__xludf.DUMMYFUNCTION("""COMPUTED_VALUE"""),"...")</f>
        <v>...</v>
      </c>
      <c r="KU120" s="19">
        <f ca="1">IFERROR(__xludf.DUMMYFUNCTION("""COMPUTED_VALUE"""),50)</f>
        <v>50</v>
      </c>
      <c r="KV120" s="19" t="str">
        <f ca="1">IFERROR(__xludf.DUMMYFUNCTION("""COMPUTED_VALUE"""),"Попов О. П.")</f>
        <v>Попов О. П.</v>
      </c>
      <c r="KW120" s="19" t="str">
        <f ca="1">IFERROR(__xludf.DUMMYFUNCTION("""COMPUTED_VALUE"""),"...")</f>
        <v>...</v>
      </c>
      <c r="KX120" s="19">
        <f ca="1">IFERROR(__xludf.DUMMYFUNCTION("""COMPUTED_VALUE"""),50)</f>
        <v>50</v>
      </c>
      <c r="KY120" s="19" t="str">
        <f ca="1">IFERROR(__xludf.DUMMYFUNCTION("""COMPUTED_VALUE"""),"Попов О. П.")</f>
        <v>Попов О. П.</v>
      </c>
      <c r="KZ120" s="19" t="str">
        <f ca="1">IFERROR(__xludf.DUMMYFUNCTION("""COMPUTED_VALUE"""),"...")</f>
        <v>...</v>
      </c>
      <c r="LA120" s="19">
        <f ca="1">IFERROR(__xludf.DUMMYFUNCTION("""COMPUTED_VALUE"""),50)</f>
        <v>50</v>
      </c>
      <c r="LB120" s="19" t="str">
        <f ca="1">IFERROR(__xludf.DUMMYFUNCTION("""COMPUTED_VALUE"""),"Попов О. П.")</f>
        <v>Попов О. П.</v>
      </c>
      <c r="LC120" s="19" t="str">
        <f ca="1">IFERROR(__xludf.DUMMYFUNCTION("""COMPUTED_VALUE"""),"...")</f>
        <v>...</v>
      </c>
      <c r="LD120" s="19">
        <f ca="1">IFERROR(__xludf.DUMMYFUNCTION("""COMPUTED_VALUE"""),50)</f>
        <v>50</v>
      </c>
      <c r="LE120" s="19" t="str">
        <f ca="1">IFERROR(__xludf.DUMMYFUNCTION("""COMPUTED_VALUE"""),"Попов О. П.")</f>
        <v>Попов О. П.</v>
      </c>
      <c r="LF120" s="19" t="str">
        <f ca="1">IFERROR(__xludf.DUMMYFUNCTION("""COMPUTED_VALUE"""),"...")</f>
        <v>...</v>
      </c>
      <c r="LG120" s="19">
        <f ca="1">IFERROR(__xludf.DUMMYFUNCTION("""COMPUTED_VALUE"""),50)</f>
        <v>50</v>
      </c>
      <c r="LH120" s="19" t="str">
        <f ca="1">IFERROR(__xludf.DUMMYFUNCTION("""COMPUTED_VALUE"""),"Попов О. П.")</f>
        <v>Попов О. П.</v>
      </c>
      <c r="LI120" s="19" t="str">
        <f ca="1">IFERROR(__xludf.DUMMYFUNCTION("""COMPUTED_VALUE"""),"...")</f>
        <v>...</v>
      </c>
      <c r="LJ120" s="19">
        <f ca="1">IFERROR(__xludf.DUMMYFUNCTION("""COMPUTED_VALUE"""),50)</f>
        <v>50</v>
      </c>
      <c r="LK120" s="19" t="str">
        <f ca="1">IFERROR(__xludf.DUMMYFUNCTION("""COMPUTED_VALUE"""),"Попов О. П.")</f>
        <v>Попов О. П.</v>
      </c>
      <c r="LL120" s="19" t="str">
        <f ca="1">IFERROR(__xludf.DUMMYFUNCTION("""COMPUTED_VALUE"""),"...")</f>
        <v>...</v>
      </c>
      <c r="LM120" s="19">
        <f ca="1">IFERROR(__xludf.DUMMYFUNCTION("""COMPUTED_VALUE"""),50)</f>
        <v>50</v>
      </c>
      <c r="LN120" s="19" t="str">
        <f ca="1">IFERROR(__xludf.DUMMYFUNCTION("""COMPUTED_VALUE"""),"Попов О. П.")</f>
        <v>Попов О. П.</v>
      </c>
      <c r="LO120" s="19" t="str">
        <f ca="1">IFERROR(__xludf.DUMMYFUNCTION("""COMPUTED_VALUE"""),"...")</f>
        <v>...</v>
      </c>
      <c r="LP120" s="19">
        <f ca="1">IFERROR(__xludf.DUMMYFUNCTION("""COMPUTED_VALUE"""),50)</f>
        <v>50</v>
      </c>
      <c r="LQ120" s="19" t="str">
        <f ca="1">IFERROR(__xludf.DUMMYFUNCTION("""COMPUTED_VALUE"""),"Попов О. П.")</f>
        <v>Попов О. П.</v>
      </c>
      <c r="LR120" s="19" t="str">
        <f ca="1">IFERROR(__xludf.DUMMYFUNCTION("""COMPUTED_VALUE"""),"...")</f>
        <v>...</v>
      </c>
      <c r="LS120" s="19">
        <f ca="1">IFERROR(__xludf.DUMMYFUNCTION("""COMPUTED_VALUE"""),50)</f>
        <v>50</v>
      </c>
      <c r="LT120" s="19" t="str">
        <f ca="1">IFERROR(__xludf.DUMMYFUNCTION("""COMPUTED_VALUE"""),"Попов О. П.")</f>
        <v>Попов О. П.</v>
      </c>
      <c r="LU120" s="19" t="str">
        <f ca="1">IFERROR(__xludf.DUMMYFUNCTION("""COMPUTED_VALUE"""),"...")</f>
        <v>...</v>
      </c>
      <c r="LV120" s="19">
        <f ca="1">IFERROR(__xludf.DUMMYFUNCTION("""COMPUTED_VALUE"""),50)</f>
        <v>50</v>
      </c>
      <c r="LW120" s="19" t="str">
        <f ca="1">IFERROR(__xludf.DUMMYFUNCTION("""COMPUTED_VALUE"""),"Попов О. П.")</f>
        <v>Попов О. П.</v>
      </c>
      <c r="LX120" s="19" t="str">
        <f ca="1">IFERROR(__xludf.DUMMYFUNCTION("""COMPUTED_VALUE"""),"...")</f>
        <v>...</v>
      </c>
      <c r="LY120" s="19">
        <f ca="1">IFERROR(__xludf.DUMMYFUNCTION("""COMPUTED_VALUE"""),50)</f>
        <v>50</v>
      </c>
      <c r="LZ120" s="19" t="str">
        <f ca="1">IFERROR(__xludf.DUMMYFUNCTION("""COMPUTED_VALUE"""),"Попов О. П.")</f>
        <v>Попов О. П.</v>
      </c>
      <c r="MA120" s="19" t="str">
        <f ca="1">IFERROR(__xludf.DUMMYFUNCTION("""COMPUTED_VALUE"""),"...")</f>
        <v>...</v>
      </c>
      <c r="MB120" s="19">
        <f ca="1">IFERROR(__xludf.DUMMYFUNCTION("""COMPUTED_VALUE"""),50)</f>
        <v>50</v>
      </c>
      <c r="MC120" s="19" t="str">
        <f ca="1">IFERROR(__xludf.DUMMYFUNCTION("""COMPUTED_VALUE"""),"Попов О. П.")</f>
        <v>Попов О. П.</v>
      </c>
      <c r="MD120" s="19" t="str">
        <f ca="1">IFERROR(__xludf.DUMMYFUNCTION("""COMPUTED_VALUE"""),"...")</f>
        <v>...</v>
      </c>
      <c r="ME120" s="19">
        <f ca="1">IFERROR(__xludf.DUMMYFUNCTION("""COMPUTED_VALUE"""),50)</f>
        <v>50</v>
      </c>
      <c r="MF120" s="19" t="str">
        <f ca="1">IFERROR(__xludf.DUMMYFUNCTION("""COMPUTED_VALUE"""),"Попов О. П.")</f>
        <v>Попов О. П.</v>
      </c>
      <c r="MG120" s="19" t="str">
        <f ca="1">IFERROR(__xludf.DUMMYFUNCTION("""COMPUTED_VALUE"""),"...")</f>
        <v>...</v>
      </c>
      <c r="MH120" s="19">
        <f ca="1">IFERROR(__xludf.DUMMYFUNCTION("""COMPUTED_VALUE"""),50)</f>
        <v>50</v>
      </c>
      <c r="MI120" s="19" t="str">
        <f ca="1">IFERROR(__xludf.DUMMYFUNCTION("""COMPUTED_VALUE"""),"Попов О. П.")</f>
        <v>Попов О. П.</v>
      </c>
      <c r="MJ120" s="19" t="str">
        <f ca="1">IFERROR(__xludf.DUMMYFUNCTION("""COMPUTED_VALUE"""),"...")</f>
        <v>...</v>
      </c>
      <c r="MK120" s="19">
        <f ca="1">IFERROR(__xludf.DUMMYFUNCTION("""COMPUTED_VALUE"""),50)</f>
        <v>50</v>
      </c>
      <c r="ML120" s="19" t="str">
        <f ca="1">IFERROR(__xludf.DUMMYFUNCTION("""COMPUTED_VALUE"""),"Попов О. П.")</f>
        <v>Попов О. П.</v>
      </c>
      <c r="MM120" s="19" t="str">
        <f ca="1">IFERROR(__xludf.DUMMYFUNCTION("""COMPUTED_VALUE"""),"...")</f>
        <v>...</v>
      </c>
      <c r="MN120" s="19">
        <f ca="1">IFERROR(__xludf.DUMMYFUNCTION("""COMPUTED_VALUE"""),50)</f>
        <v>50</v>
      </c>
      <c r="MO120" s="19" t="str">
        <f ca="1">IFERROR(__xludf.DUMMYFUNCTION("""COMPUTED_VALUE"""),"Попов О. П.")</f>
        <v>Попов О. П.</v>
      </c>
      <c r="MP120" s="19" t="str">
        <f ca="1">IFERROR(__xludf.DUMMYFUNCTION("""COMPUTED_VALUE"""),"...")</f>
        <v>...</v>
      </c>
      <c r="MQ120" s="19">
        <f ca="1">IFERROR(__xludf.DUMMYFUNCTION("""COMPUTED_VALUE"""),50)</f>
        <v>50</v>
      </c>
      <c r="MR120" s="19" t="str">
        <f ca="1">IFERROR(__xludf.DUMMYFUNCTION("""COMPUTED_VALUE"""),"Попов О. П.")</f>
        <v>Попов О. П.</v>
      </c>
      <c r="MS120" s="19" t="str">
        <f ca="1">IFERROR(__xludf.DUMMYFUNCTION("""COMPUTED_VALUE"""),"...")</f>
        <v>...</v>
      </c>
      <c r="MT120" s="19">
        <f ca="1">IFERROR(__xludf.DUMMYFUNCTION("""COMPUTED_VALUE"""),50)</f>
        <v>50</v>
      </c>
      <c r="MU120" s="19" t="str">
        <f ca="1">IFERROR(__xludf.DUMMYFUNCTION("""COMPUTED_VALUE"""),"Попов О. П.")</f>
        <v>Попов О. П.</v>
      </c>
      <c r="MV120" s="19" t="str">
        <f ca="1">IFERROR(__xludf.DUMMYFUNCTION("""COMPUTED_VALUE"""),"...")</f>
        <v>...</v>
      </c>
      <c r="MW120" s="19">
        <f ca="1">IFERROR(__xludf.DUMMYFUNCTION("""COMPUTED_VALUE"""),50)</f>
        <v>50</v>
      </c>
      <c r="MX120" s="19" t="str">
        <f ca="1">IFERROR(__xludf.DUMMYFUNCTION("""COMPUTED_VALUE"""),"Попов О. П.")</f>
        <v>Попов О. П.</v>
      </c>
      <c r="MY120" s="19" t="str">
        <f ca="1">IFERROR(__xludf.DUMMYFUNCTION("""COMPUTED_VALUE"""),"...")</f>
        <v>...</v>
      </c>
      <c r="MZ120" s="19">
        <f ca="1">IFERROR(__xludf.DUMMYFUNCTION("""COMPUTED_VALUE"""),50)</f>
        <v>50</v>
      </c>
      <c r="NA120" s="19" t="str">
        <f ca="1">IFERROR(__xludf.DUMMYFUNCTION("""COMPUTED_VALUE"""),"Попов О. П.")</f>
        <v>Попов О. П.</v>
      </c>
      <c r="NB120" s="19" t="str">
        <f ca="1">IFERROR(__xludf.DUMMYFUNCTION("""COMPUTED_VALUE"""),"...")</f>
        <v>...</v>
      </c>
      <c r="NC120" s="19">
        <f ca="1">IFERROR(__xludf.DUMMYFUNCTION("""COMPUTED_VALUE"""),50)</f>
        <v>50</v>
      </c>
      <c r="ND120" s="19" t="str">
        <f ca="1">IFERROR(__xludf.DUMMYFUNCTION("""COMPUTED_VALUE"""),"Попов О. П.")</f>
        <v>Попов О. П.</v>
      </c>
      <c r="NE120" s="19" t="str">
        <f ca="1">IFERROR(__xludf.DUMMYFUNCTION("""COMPUTED_VALUE"""),"...")</f>
        <v>...</v>
      </c>
      <c r="NF120" s="19">
        <f ca="1">IFERROR(__xludf.DUMMYFUNCTION("""COMPUTED_VALUE"""),50)</f>
        <v>50</v>
      </c>
      <c r="NG120" s="19" t="str">
        <f ca="1">IFERROR(__xludf.DUMMYFUNCTION("""COMPUTED_VALUE"""),"Попов О. П.")</f>
        <v>Попов О. П.</v>
      </c>
      <c r="NH120" s="19" t="str">
        <f ca="1">IFERROR(__xludf.DUMMYFUNCTION("""COMPUTED_VALUE"""),"...")</f>
        <v>...</v>
      </c>
      <c r="NI120" s="19">
        <f ca="1">IFERROR(__xludf.DUMMYFUNCTION("""COMPUTED_VALUE"""),50)</f>
        <v>50</v>
      </c>
      <c r="NJ120" s="19" t="str">
        <f ca="1">IFERROR(__xludf.DUMMYFUNCTION("""COMPUTED_VALUE"""),"Попов О. П.")</f>
        <v>Попов О. П.</v>
      </c>
      <c r="NK120" s="19" t="str">
        <f ca="1">IFERROR(__xludf.DUMMYFUNCTION("""COMPUTED_VALUE"""),"...")</f>
        <v>...</v>
      </c>
      <c r="NL120" s="19">
        <f ca="1">IFERROR(__xludf.DUMMYFUNCTION("""COMPUTED_VALUE"""),50)</f>
        <v>50</v>
      </c>
      <c r="NM120" s="19" t="str">
        <f ca="1">IFERROR(__xludf.DUMMYFUNCTION("""COMPUTED_VALUE"""),"Попов О. П.")</f>
        <v>Попов О. П.</v>
      </c>
      <c r="NN120" s="19" t="str">
        <f ca="1">IFERROR(__xludf.DUMMYFUNCTION("""COMPUTED_VALUE"""),"...")</f>
        <v>...</v>
      </c>
      <c r="NO120" s="19">
        <f ca="1">IFERROR(__xludf.DUMMYFUNCTION("""COMPUTED_VALUE"""),50)</f>
        <v>50</v>
      </c>
      <c r="NP120" s="19" t="str">
        <f ca="1">IFERROR(__xludf.DUMMYFUNCTION("""COMPUTED_VALUE"""),"Попов О. П.")</f>
        <v>Попов О. П.</v>
      </c>
      <c r="NQ120" s="19" t="str">
        <f ca="1">IFERROR(__xludf.DUMMYFUNCTION("""COMPUTED_VALUE"""),"...")</f>
        <v>...</v>
      </c>
      <c r="NR120" s="19">
        <f ca="1">IFERROR(__xludf.DUMMYFUNCTION("""COMPUTED_VALUE"""),50)</f>
        <v>50</v>
      </c>
      <c r="NS120" s="19" t="str">
        <f ca="1">IFERROR(__xludf.DUMMYFUNCTION("""COMPUTED_VALUE"""),"Попов О. П.")</f>
        <v>Попов О. П.</v>
      </c>
      <c r="NT120" s="19" t="str">
        <f ca="1">IFERROR(__xludf.DUMMYFUNCTION("""COMPUTED_VALUE"""),"...")</f>
        <v>...</v>
      </c>
      <c r="NU120" s="19">
        <f ca="1">IFERROR(__xludf.DUMMYFUNCTION("""COMPUTED_VALUE"""),50)</f>
        <v>50</v>
      </c>
      <c r="NV120" s="19" t="str">
        <f ca="1">IFERROR(__xludf.DUMMYFUNCTION("""COMPUTED_VALUE"""),"Попов О. П.")</f>
        <v>Попов О. П.</v>
      </c>
      <c r="NW120" s="19" t="str">
        <f ca="1">IFERROR(__xludf.DUMMYFUNCTION("""COMPUTED_VALUE"""),"...")</f>
        <v>...</v>
      </c>
      <c r="NX120" s="19">
        <f ca="1">IFERROR(__xludf.DUMMYFUNCTION("""COMPUTED_VALUE"""),50)</f>
        <v>50</v>
      </c>
      <c r="NY120" s="19" t="str">
        <f ca="1">IFERROR(__xludf.DUMMYFUNCTION("""COMPUTED_VALUE"""),"Попов О. П.")</f>
        <v>Попов О. П.</v>
      </c>
      <c r="NZ120" s="19" t="str">
        <f ca="1">IFERROR(__xludf.DUMMYFUNCTION("""COMPUTED_VALUE"""),"...")</f>
        <v>...</v>
      </c>
      <c r="OA120" s="19">
        <f ca="1">IFERROR(__xludf.DUMMYFUNCTION("""COMPUTED_VALUE"""),50)</f>
        <v>50</v>
      </c>
      <c r="OB120" s="19" t="str">
        <f ca="1">IFERROR(__xludf.DUMMYFUNCTION("""COMPUTED_VALUE"""),"Попов О. П.")</f>
        <v>Попов О. П.</v>
      </c>
      <c r="OC120" s="19" t="str">
        <f ca="1">IFERROR(__xludf.DUMMYFUNCTION("""COMPUTED_VALUE"""),"...")</f>
        <v>...</v>
      </c>
      <c r="OD120" s="19">
        <f ca="1">IFERROR(__xludf.DUMMYFUNCTION("""COMPUTED_VALUE"""),50)</f>
        <v>50</v>
      </c>
      <c r="OE120" s="19" t="str">
        <f ca="1">IFERROR(__xludf.DUMMYFUNCTION("""COMPUTED_VALUE"""),"Попов О. П.")</f>
        <v>Попов О. П.</v>
      </c>
      <c r="OF120" s="19" t="str">
        <f ca="1">IFERROR(__xludf.DUMMYFUNCTION("""COMPUTED_VALUE"""),"...")</f>
        <v>...</v>
      </c>
      <c r="OG120" s="19">
        <f ca="1">IFERROR(__xludf.DUMMYFUNCTION("""COMPUTED_VALUE"""),50)</f>
        <v>50</v>
      </c>
      <c r="OH120" s="19" t="str">
        <f ca="1">IFERROR(__xludf.DUMMYFUNCTION("""COMPUTED_VALUE"""),"Попов О. П.")</f>
        <v>Попов О. П.</v>
      </c>
      <c r="OI120" s="19" t="str">
        <f ca="1">IFERROR(__xludf.DUMMYFUNCTION("""COMPUTED_VALUE"""),"...")</f>
        <v>...</v>
      </c>
      <c r="OJ120" s="19">
        <f ca="1">IFERROR(__xludf.DUMMYFUNCTION("""COMPUTED_VALUE"""),50)</f>
        <v>50</v>
      </c>
      <c r="OK120" s="19" t="str">
        <f ca="1">IFERROR(__xludf.DUMMYFUNCTION("""COMPUTED_VALUE"""),"Попов О. П.")</f>
        <v>Попов О. П.</v>
      </c>
      <c r="OL120" s="19" t="str">
        <f ca="1">IFERROR(__xludf.DUMMYFUNCTION("""COMPUTED_VALUE"""),"...")</f>
        <v>...</v>
      </c>
      <c r="OM120" s="19">
        <f ca="1">IFERROR(__xludf.DUMMYFUNCTION("""COMPUTED_VALUE"""),50)</f>
        <v>50</v>
      </c>
      <c r="ON120" s="19" t="str">
        <f ca="1">IFERROR(__xludf.DUMMYFUNCTION("""COMPUTED_VALUE"""),"Попов О. П.")</f>
        <v>Попов О. П.</v>
      </c>
      <c r="OO120" s="19" t="str">
        <f ca="1">IFERROR(__xludf.DUMMYFUNCTION("""COMPUTED_VALUE"""),"...")</f>
        <v>...</v>
      </c>
      <c r="OP120" s="19">
        <f ca="1">IFERROR(__xludf.DUMMYFUNCTION("""COMPUTED_VALUE"""),50)</f>
        <v>50</v>
      </c>
      <c r="OQ120" s="19" t="str">
        <f ca="1">IFERROR(__xludf.DUMMYFUNCTION("""COMPUTED_VALUE"""),"Попов О. П.")</f>
        <v>Попов О. П.</v>
      </c>
      <c r="OR120" s="19" t="str">
        <f ca="1">IFERROR(__xludf.DUMMYFUNCTION("""COMPUTED_VALUE"""),"...")</f>
        <v>...</v>
      </c>
      <c r="OS120" s="19">
        <f ca="1">IFERROR(__xludf.DUMMYFUNCTION("""COMPUTED_VALUE"""),50)</f>
        <v>50</v>
      </c>
      <c r="OT120" s="19" t="str">
        <f ca="1">IFERROR(__xludf.DUMMYFUNCTION("""COMPUTED_VALUE"""),"Попов О. П.")</f>
        <v>Попов О. П.</v>
      </c>
      <c r="OU120" s="19" t="str">
        <f ca="1">IFERROR(__xludf.DUMMYFUNCTION("""COMPUTED_VALUE"""),"...")</f>
        <v>...</v>
      </c>
      <c r="OV120" s="19">
        <f ca="1">IFERROR(__xludf.DUMMYFUNCTION("""COMPUTED_VALUE"""),50)</f>
        <v>50</v>
      </c>
      <c r="OW120" s="19" t="str">
        <f ca="1">IFERROR(__xludf.DUMMYFUNCTION("""COMPUTED_VALUE"""),"Попов О. П.")</f>
        <v>Попов О. П.</v>
      </c>
      <c r="OX120" s="19" t="str">
        <f ca="1">IFERROR(__xludf.DUMMYFUNCTION("""COMPUTED_VALUE"""),"...")</f>
        <v>...</v>
      </c>
      <c r="OY120" s="19">
        <f ca="1">IFERROR(__xludf.DUMMYFUNCTION("""COMPUTED_VALUE"""),50)</f>
        <v>50</v>
      </c>
      <c r="OZ120" s="19" t="str">
        <f ca="1">IFERROR(__xludf.DUMMYFUNCTION("""COMPUTED_VALUE"""),"Попов О. П.")</f>
        <v>Попов О. П.</v>
      </c>
      <c r="PA120" s="19" t="str">
        <f ca="1">IFERROR(__xludf.DUMMYFUNCTION("""COMPUTED_VALUE"""),"...")</f>
        <v>...</v>
      </c>
      <c r="PB120" s="19">
        <f ca="1">IFERROR(__xludf.DUMMYFUNCTION("""COMPUTED_VALUE"""),50)</f>
        <v>50</v>
      </c>
      <c r="PC120" s="19" t="str">
        <f ca="1">IFERROR(__xludf.DUMMYFUNCTION("""COMPUTED_VALUE"""),"Попов О. П.")</f>
        <v>Попов О. П.</v>
      </c>
      <c r="PD120" s="19" t="str">
        <f ca="1">IFERROR(__xludf.DUMMYFUNCTION("""COMPUTED_VALUE"""),"...")</f>
        <v>...</v>
      </c>
      <c r="PE120" s="19">
        <f ca="1">IFERROR(__xludf.DUMMYFUNCTION("""COMPUTED_VALUE"""),50)</f>
        <v>50</v>
      </c>
      <c r="PF120" s="19" t="str">
        <f ca="1">IFERROR(__xludf.DUMMYFUNCTION("""COMPUTED_VALUE"""),"Попов О. П.")</f>
        <v>Попов О. П.</v>
      </c>
      <c r="PG120" s="19" t="str">
        <f ca="1">IFERROR(__xludf.DUMMYFUNCTION("""COMPUTED_VALUE"""),"...")</f>
        <v>...</v>
      </c>
      <c r="PH120" s="19">
        <f ca="1">IFERROR(__xludf.DUMMYFUNCTION("""COMPUTED_VALUE"""),50)</f>
        <v>50</v>
      </c>
      <c r="PI120" s="19" t="str">
        <f ca="1">IFERROR(__xludf.DUMMYFUNCTION("""COMPUTED_VALUE"""),"Попов О. П.")</f>
        <v>Попов О. П.</v>
      </c>
      <c r="PJ120" s="19" t="str">
        <f ca="1">IFERROR(__xludf.DUMMYFUNCTION("""COMPUTED_VALUE"""),"...")</f>
        <v>...</v>
      </c>
      <c r="PK120" s="19">
        <f ca="1">IFERROR(__xludf.DUMMYFUNCTION("""COMPUTED_VALUE"""),50)</f>
        <v>50</v>
      </c>
      <c r="PL120" s="19" t="str">
        <f ca="1">IFERROR(__xludf.DUMMYFUNCTION("""COMPUTED_VALUE"""),"Попов О. П.")</f>
        <v>Попов О. П.</v>
      </c>
      <c r="PM120" s="19" t="str">
        <f ca="1">IFERROR(__xludf.DUMMYFUNCTION("""COMPUTED_VALUE"""),"...")</f>
        <v>...</v>
      </c>
      <c r="PN120" s="19">
        <f ca="1">IFERROR(__xludf.DUMMYFUNCTION("""COMPUTED_VALUE"""),50)</f>
        <v>50</v>
      </c>
      <c r="PO120" s="19" t="str">
        <f ca="1">IFERROR(__xludf.DUMMYFUNCTION("""COMPUTED_VALUE"""),"Попов О. П.")</f>
        <v>Попов О. П.</v>
      </c>
      <c r="PP120" s="19" t="str">
        <f ca="1">IFERROR(__xludf.DUMMYFUNCTION("""COMPUTED_VALUE"""),"...")</f>
        <v>...</v>
      </c>
      <c r="PQ120" s="19">
        <f ca="1">IFERROR(__xludf.DUMMYFUNCTION("""COMPUTED_VALUE"""),50)</f>
        <v>50</v>
      </c>
      <c r="PR120" s="19" t="str">
        <f ca="1">IFERROR(__xludf.DUMMYFUNCTION("""COMPUTED_VALUE"""),"Попов О. П.")</f>
        <v>Попов О. П.</v>
      </c>
      <c r="PS120" s="19" t="str">
        <f ca="1">IFERROR(__xludf.DUMMYFUNCTION("""COMPUTED_VALUE"""),"...")</f>
        <v>...</v>
      </c>
      <c r="PT120" s="19">
        <f ca="1">IFERROR(__xludf.DUMMYFUNCTION("""COMPUTED_VALUE"""),50)</f>
        <v>50</v>
      </c>
      <c r="PU120" s="19" t="str">
        <f ca="1">IFERROR(__xludf.DUMMYFUNCTION("""COMPUTED_VALUE"""),"Попов О. П.")</f>
        <v>Попов О. П.</v>
      </c>
      <c r="PV120" s="19" t="str">
        <f ca="1">IFERROR(__xludf.DUMMYFUNCTION("""COMPUTED_VALUE"""),"...")</f>
        <v>...</v>
      </c>
      <c r="PW120" s="19">
        <f ca="1">IFERROR(__xludf.DUMMYFUNCTION("""COMPUTED_VALUE"""),50)</f>
        <v>50</v>
      </c>
      <c r="PX120" s="19" t="str">
        <f ca="1">IFERROR(__xludf.DUMMYFUNCTION("""COMPUTED_VALUE"""),"Попов О. П.")</f>
        <v>Попов О. П.</v>
      </c>
      <c r="PY120" s="19" t="str">
        <f ca="1">IFERROR(__xludf.DUMMYFUNCTION("""COMPUTED_VALUE"""),"...")</f>
        <v>...</v>
      </c>
      <c r="PZ120" s="19">
        <f ca="1">IFERROR(__xludf.DUMMYFUNCTION("""COMPUTED_VALUE"""),50)</f>
        <v>50</v>
      </c>
      <c r="QA120" s="19" t="str">
        <f ca="1">IFERROR(__xludf.DUMMYFUNCTION("""COMPUTED_VALUE"""),"Попов О. П.")</f>
        <v>Попов О. П.</v>
      </c>
      <c r="QB120" s="19" t="str">
        <f ca="1">IFERROR(__xludf.DUMMYFUNCTION("""COMPUTED_VALUE"""),"...")</f>
        <v>...</v>
      </c>
      <c r="QC120" s="19">
        <f ca="1">IFERROR(__xludf.DUMMYFUNCTION("""COMPUTED_VALUE"""),50)</f>
        <v>50</v>
      </c>
      <c r="QD120" s="19" t="str">
        <f ca="1">IFERROR(__xludf.DUMMYFUNCTION("""COMPUTED_VALUE"""),"Попов О. П.")</f>
        <v>Попов О. П.</v>
      </c>
      <c r="QE120" s="19" t="str">
        <f ca="1">IFERROR(__xludf.DUMMYFUNCTION("""COMPUTED_VALUE"""),"...")</f>
        <v>...</v>
      </c>
      <c r="QF120" s="19">
        <f ca="1">IFERROR(__xludf.DUMMYFUNCTION("""COMPUTED_VALUE"""),50)</f>
        <v>50</v>
      </c>
      <c r="QG120" s="19" t="str">
        <f ca="1">IFERROR(__xludf.DUMMYFUNCTION("""COMPUTED_VALUE"""),"Попов О. П.")</f>
        <v>Попов О. П.</v>
      </c>
      <c r="QH120" s="19" t="str">
        <f ca="1">IFERROR(__xludf.DUMMYFUNCTION("""COMPUTED_VALUE"""),"...")</f>
        <v>...</v>
      </c>
      <c r="QI120" s="19">
        <f ca="1">IFERROR(__xludf.DUMMYFUNCTION("""COMPUTED_VALUE"""),50)</f>
        <v>50</v>
      </c>
      <c r="QJ120" s="19" t="str">
        <f ca="1">IFERROR(__xludf.DUMMYFUNCTION("""COMPUTED_VALUE"""),"Попов О. П.")</f>
        <v>Попов О. П.</v>
      </c>
      <c r="QK120" s="19" t="str">
        <f ca="1">IFERROR(__xludf.DUMMYFUNCTION("""COMPUTED_VALUE"""),"...")</f>
        <v>...</v>
      </c>
    </row>
    <row r="121" spans="1:453" ht="12.75">
      <c r="A121" s="17">
        <f ca="1">IFERROR(__xludf.DUMMYFUNCTION("""COMPUTED_VALUE"""),54)</f>
        <v>54</v>
      </c>
      <c r="B121" s="17" t="str">
        <f ca="1">IFERROR(__xludf.DUMMYFUNCTION("""COMPUTED_VALUE"""),"Симуніна Ю. М.")</f>
        <v>Симуніна Ю. М.</v>
      </c>
      <c r="C121" s="19" t="str">
        <f ca="1">IFERROR(__xludf.DUMMYFUNCTION("""COMPUTED_VALUE"""),"За")</f>
        <v>За</v>
      </c>
      <c r="D121" s="19">
        <f ca="1">IFERROR(__xludf.DUMMYFUNCTION("""COMPUTED_VALUE"""),54)</f>
        <v>54</v>
      </c>
      <c r="E121" s="19" t="str">
        <f ca="1">IFERROR(__xludf.DUMMYFUNCTION("""COMPUTED_VALUE"""),"Симуніна Ю. М.")</f>
        <v>Симуніна Ю. М.</v>
      </c>
      <c r="F121" s="19" t="str">
        <f ca="1">IFERROR(__xludf.DUMMYFUNCTION("""COMPUTED_VALUE"""),"Не голосував")</f>
        <v>Не голосував</v>
      </c>
      <c r="G121" s="19">
        <f ca="1">IFERROR(__xludf.DUMMYFUNCTION("""COMPUTED_VALUE"""),54)</f>
        <v>54</v>
      </c>
      <c r="H121" s="19" t="str">
        <f ca="1">IFERROR(__xludf.DUMMYFUNCTION("""COMPUTED_VALUE"""),"Симуніна Ю. М.")</f>
        <v>Симуніна Ю. М.</v>
      </c>
      <c r="I121" s="19" t="str">
        <f ca="1">IFERROR(__xludf.DUMMYFUNCTION("""COMPUTED_VALUE"""),"За")</f>
        <v>За</v>
      </c>
      <c r="J121" s="19">
        <f ca="1">IFERROR(__xludf.DUMMYFUNCTION("""COMPUTED_VALUE"""),54)</f>
        <v>54</v>
      </c>
      <c r="K121" s="19" t="str">
        <f ca="1">IFERROR(__xludf.DUMMYFUNCTION("""COMPUTED_VALUE"""),"Симуніна Ю. М.")</f>
        <v>Симуніна Ю. М.</v>
      </c>
      <c r="L121" s="19" t="str">
        <f ca="1">IFERROR(__xludf.DUMMYFUNCTION("""COMPUTED_VALUE"""),"За")</f>
        <v>За</v>
      </c>
      <c r="M121" s="19">
        <f ca="1">IFERROR(__xludf.DUMMYFUNCTION("""COMPUTED_VALUE"""),54)</f>
        <v>54</v>
      </c>
      <c r="N121" s="19" t="str">
        <f ca="1">IFERROR(__xludf.DUMMYFUNCTION("""COMPUTED_VALUE"""),"Симуніна Ю. М.")</f>
        <v>Симуніна Ю. М.</v>
      </c>
      <c r="O121" s="19" t="str">
        <f ca="1">IFERROR(__xludf.DUMMYFUNCTION("""COMPUTED_VALUE"""),"За")</f>
        <v>За</v>
      </c>
      <c r="P121" s="19">
        <f ca="1">IFERROR(__xludf.DUMMYFUNCTION("""COMPUTED_VALUE"""),54)</f>
        <v>54</v>
      </c>
      <c r="Q121" s="19" t="str">
        <f ca="1">IFERROR(__xludf.DUMMYFUNCTION("""COMPUTED_VALUE"""),"Симуніна Ю. М.")</f>
        <v>Симуніна Ю. М.</v>
      </c>
      <c r="R121" s="19" t="str">
        <f ca="1">IFERROR(__xludf.DUMMYFUNCTION("""COMPUTED_VALUE"""),"Не голосував")</f>
        <v>Не голосував</v>
      </c>
      <c r="S121" s="19">
        <f ca="1">IFERROR(__xludf.DUMMYFUNCTION("""COMPUTED_VALUE"""),54)</f>
        <v>54</v>
      </c>
      <c r="T121" s="19" t="str">
        <f ca="1">IFERROR(__xludf.DUMMYFUNCTION("""COMPUTED_VALUE"""),"Симуніна Ю. М.")</f>
        <v>Симуніна Ю. М.</v>
      </c>
      <c r="U121" s="19" t="str">
        <f ca="1">IFERROR(__xludf.DUMMYFUNCTION("""COMPUTED_VALUE"""),"Не голосував")</f>
        <v>Не голосував</v>
      </c>
      <c r="V121" s="19">
        <f ca="1">IFERROR(__xludf.DUMMYFUNCTION("""COMPUTED_VALUE"""),54)</f>
        <v>54</v>
      </c>
      <c r="W121" s="19" t="str">
        <f ca="1">IFERROR(__xludf.DUMMYFUNCTION("""COMPUTED_VALUE"""),"Симуніна Ю. М.")</f>
        <v>Симуніна Ю. М.</v>
      </c>
      <c r="X121" s="19" t="str">
        <f ca="1">IFERROR(__xludf.DUMMYFUNCTION("""COMPUTED_VALUE"""),"За")</f>
        <v>За</v>
      </c>
      <c r="Y121" s="19">
        <f ca="1">IFERROR(__xludf.DUMMYFUNCTION("""COMPUTED_VALUE"""),54)</f>
        <v>54</v>
      </c>
      <c r="Z121" s="19" t="str">
        <f ca="1">IFERROR(__xludf.DUMMYFUNCTION("""COMPUTED_VALUE"""),"Симуніна Ю. М.")</f>
        <v>Симуніна Ю. М.</v>
      </c>
      <c r="AA121" s="19" t="str">
        <f ca="1">IFERROR(__xludf.DUMMYFUNCTION("""COMPUTED_VALUE"""),"За")</f>
        <v>За</v>
      </c>
      <c r="AB121" s="19">
        <f ca="1">IFERROR(__xludf.DUMMYFUNCTION("""COMPUTED_VALUE"""),54)</f>
        <v>54</v>
      </c>
      <c r="AC121" s="19" t="str">
        <f ca="1">IFERROR(__xludf.DUMMYFUNCTION("""COMPUTED_VALUE"""),"Симуніна Ю. М.")</f>
        <v>Симуніна Ю. М.</v>
      </c>
      <c r="AD121" s="19" t="str">
        <f ca="1">IFERROR(__xludf.DUMMYFUNCTION("""COMPUTED_VALUE"""),"За")</f>
        <v>За</v>
      </c>
      <c r="AE121" s="19">
        <f ca="1">IFERROR(__xludf.DUMMYFUNCTION("""COMPUTED_VALUE"""),54)</f>
        <v>54</v>
      </c>
      <c r="AF121" s="19" t="str">
        <f ca="1">IFERROR(__xludf.DUMMYFUNCTION("""COMPUTED_VALUE"""),"Симуніна Ю. М.")</f>
        <v>Симуніна Ю. М.</v>
      </c>
      <c r="AG121" s="19" t="str">
        <f ca="1">IFERROR(__xludf.DUMMYFUNCTION("""COMPUTED_VALUE"""),"Не голосував")</f>
        <v>Не голосував</v>
      </c>
      <c r="AH121" s="19">
        <f ca="1">IFERROR(__xludf.DUMMYFUNCTION("""COMPUTED_VALUE"""),54)</f>
        <v>54</v>
      </c>
      <c r="AI121" s="19" t="str">
        <f ca="1">IFERROR(__xludf.DUMMYFUNCTION("""COMPUTED_VALUE"""),"Симуніна Ю. М.")</f>
        <v>Симуніна Ю. М.</v>
      </c>
      <c r="AJ121" s="19" t="str">
        <f ca="1">IFERROR(__xludf.DUMMYFUNCTION("""COMPUTED_VALUE"""),"За")</f>
        <v>За</v>
      </c>
      <c r="AK121" s="19">
        <f ca="1">IFERROR(__xludf.DUMMYFUNCTION("""COMPUTED_VALUE"""),54)</f>
        <v>54</v>
      </c>
      <c r="AL121" s="19" t="str">
        <f ca="1">IFERROR(__xludf.DUMMYFUNCTION("""COMPUTED_VALUE"""),"Симуніна Ю. М.")</f>
        <v>Симуніна Ю. М.</v>
      </c>
      <c r="AM121" s="19" t="str">
        <f ca="1">IFERROR(__xludf.DUMMYFUNCTION("""COMPUTED_VALUE"""),"За")</f>
        <v>За</v>
      </c>
      <c r="AN121" s="19">
        <f ca="1">IFERROR(__xludf.DUMMYFUNCTION("""COMPUTED_VALUE"""),54)</f>
        <v>54</v>
      </c>
      <c r="AO121" s="19" t="str">
        <f ca="1">IFERROR(__xludf.DUMMYFUNCTION("""COMPUTED_VALUE"""),"Симуніна Ю. М.")</f>
        <v>Симуніна Ю. М.</v>
      </c>
      <c r="AP121" s="19" t="str">
        <f ca="1">IFERROR(__xludf.DUMMYFUNCTION("""COMPUTED_VALUE"""),"За")</f>
        <v>За</v>
      </c>
      <c r="AQ121" s="19">
        <f ca="1">IFERROR(__xludf.DUMMYFUNCTION("""COMPUTED_VALUE"""),54)</f>
        <v>54</v>
      </c>
      <c r="AR121" s="19" t="str">
        <f ca="1">IFERROR(__xludf.DUMMYFUNCTION("""COMPUTED_VALUE"""),"Симуніна Ю. М.")</f>
        <v>Симуніна Ю. М.</v>
      </c>
      <c r="AS121" s="19" t="str">
        <f ca="1">IFERROR(__xludf.DUMMYFUNCTION("""COMPUTED_VALUE"""),"За")</f>
        <v>За</v>
      </c>
      <c r="AT121" s="19">
        <f ca="1">IFERROR(__xludf.DUMMYFUNCTION("""COMPUTED_VALUE"""),54)</f>
        <v>54</v>
      </c>
      <c r="AU121" s="19" t="str">
        <f ca="1">IFERROR(__xludf.DUMMYFUNCTION("""COMPUTED_VALUE"""),"Симуніна Ю. М.")</f>
        <v>Симуніна Ю. М.</v>
      </c>
      <c r="AV121" s="19" t="str">
        <f ca="1">IFERROR(__xludf.DUMMYFUNCTION("""COMPUTED_VALUE"""),"Не голосував")</f>
        <v>Не голосував</v>
      </c>
      <c r="AW121" s="19">
        <f ca="1">IFERROR(__xludf.DUMMYFUNCTION("""COMPUTED_VALUE"""),54)</f>
        <v>54</v>
      </c>
      <c r="AX121" s="19" t="str">
        <f ca="1">IFERROR(__xludf.DUMMYFUNCTION("""COMPUTED_VALUE"""),"Симуніна Ю. М.")</f>
        <v>Симуніна Ю. М.</v>
      </c>
      <c r="AY121" s="19" t="str">
        <f ca="1">IFERROR(__xludf.DUMMYFUNCTION("""COMPUTED_VALUE"""),"За")</f>
        <v>За</v>
      </c>
      <c r="AZ121" s="19">
        <f ca="1">IFERROR(__xludf.DUMMYFUNCTION("""COMPUTED_VALUE"""),54)</f>
        <v>54</v>
      </c>
      <c r="BA121" s="19" t="str">
        <f ca="1">IFERROR(__xludf.DUMMYFUNCTION("""COMPUTED_VALUE"""),"Симуніна Ю. М.")</f>
        <v>Симуніна Ю. М.</v>
      </c>
      <c r="BB121" s="19" t="str">
        <f ca="1">IFERROR(__xludf.DUMMYFUNCTION("""COMPUTED_VALUE"""),"Не голосував")</f>
        <v>Не голосував</v>
      </c>
      <c r="BC121" s="19">
        <f ca="1">IFERROR(__xludf.DUMMYFUNCTION("""COMPUTED_VALUE"""),54)</f>
        <v>54</v>
      </c>
      <c r="BD121" s="19" t="str">
        <f ca="1">IFERROR(__xludf.DUMMYFUNCTION("""COMPUTED_VALUE"""),"Симуніна Ю. М.")</f>
        <v>Симуніна Ю. М.</v>
      </c>
      <c r="BE121" s="19" t="str">
        <f ca="1">IFERROR(__xludf.DUMMYFUNCTION("""COMPUTED_VALUE"""),"За")</f>
        <v>За</v>
      </c>
      <c r="BF121" s="19">
        <f ca="1">IFERROR(__xludf.DUMMYFUNCTION("""COMPUTED_VALUE"""),54)</f>
        <v>54</v>
      </c>
      <c r="BG121" s="19" t="str">
        <f ca="1">IFERROR(__xludf.DUMMYFUNCTION("""COMPUTED_VALUE"""),"Симуніна Ю. М.")</f>
        <v>Симуніна Ю. М.</v>
      </c>
      <c r="BH121" s="19" t="str">
        <f ca="1">IFERROR(__xludf.DUMMYFUNCTION("""COMPUTED_VALUE"""),"Не голосував")</f>
        <v>Не голосував</v>
      </c>
      <c r="BI121" s="19">
        <f ca="1">IFERROR(__xludf.DUMMYFUNCTION("""COMPUTED_VALUE"""),54)</f>
        <v>54</v>
      </c>
      <c r="BJ121" s="19" t="str">
        <f ca="1">IFERROR(__xludf.DUMMYFUNCTION("""COMPUTED_VALUE"""),"Симуніна Ю. М.")</f>
        <v>Симуніна Ю. М.</v>
      </c>
      <c r="BK121" s="19" t="str">
        <f ca="1">IFERROR(__xludf.DUMMYFUNCTION("""COMPUTED_VALUE"""),"Не голосував")</f>
        <v>Не голосував</v>
      </c>
      <c r="BL121" s="19">
        <f ca="1">IFERROR(__xludf.DUMMYFUNCTION("""COMPUTED_VALUE"""),54)</f>
        <v>54</v>
      </c>
      <c r="BM121" s="19" t="str">
        <f ca="1">IFERROR(__xludf.DUMMYFUNCTION("""COMPUTED_VALUE"""),"Симуніна Ю. М.")</f>
        <v>Симуніна Ю. М.</v>
      </c>
      <c r="BN121" s="19" t="str">
        <f ca="1">IFERROR(__xludf.DUMMYFUNCTION("""COMPUTED_VALUE"""),"...")</f>
        <v>...</v>
      </c>
      <c r="BO121" s="19">
        <f ca="1">IFERROR(__xludf.DUMMYFUNCTION("""COMPUTED_VALUE"""),54)</f>
        <v>54</v>
      </c>
      <c r="BP121" s="19" t="str">
        <f ca="1">IFERROR(__xludf.DUMMYFUNCTION("""COMPUTED_VALUE"""),"Симуніна Ю. М.")</f>
        <v>Симуніна Ю. М.</v>
      </c>
      <c r="BQ121" s="19" t="str">
        <f ca="1">IFERROR(__xludf.DUMMYFUNCTION("""COMPUTED_VALUE"""),"...")</f>
        <v>...</v>
      </c>
      <c r="BR121" s="19">
        <f ca="1">IFERROR(__xludf.DUMMYFUNCTION("""COMPUTED_VALUE"""),54)</f>
        <v>54</v>
      </c>
      <c r="BS121" s="19" t="str">
        <f ca="1">IFERROR(__xludf.DUMMYFUNCTION("""COMPUTED_VALUE"""),"Симуніна Ю. М.")</f>
        <v>Симуніна Ю. М.</v>
      </c>
      <c r="BT121" s="19" t="str">
        <f ca="1">IFERROR(__xludf.DUMMYFUNCTION("""COMPUTED_VALUE"""),"За")</f>
        <v>За</v>
      </c>
      <c r="BU121" s="19">
        <f ca="1">IFERROR(__xludf.DUMMYFUNCTION("""COMPUTED_VALUE"""),54)</f>
        <v>54</v>
      </c>
      <c r="BV121" s="19" t="str">
        <f ca="1">IFERROR(__xludf.DUMMYFUNCTION("""COMPUTED_VALUE"""),"Симуніна Ю. М.")</f>
        <v>Симуніна Ю. М.</v>
      </c>
      <c r="BW121" s="19" t="str">
        <f ca="1">IFERROR(__xludf.DUMMYFUNCTION("""COMPUTED_VALUE"""),"За")</f>
        <v>За</v>
      </c>
      <c r="BX121" s="19">
        <f ca="1">IFERROR(__xludf.DUMMYFUNCTION("""COMPUTED_VALUE"""),54)</f>
        <v>54</v>
      </c>
      <c r="BY121" s="19" t="str">
        <f ca="1">IFERROR(__xludf.DUMMYFUNCTION("""COMPUTED_VALUE"""),"Симуніна Ю. М.")</f>
        <v>Симуніна Ю. М.</v>
      </c>
      <c r="BZ121" s="19" t="str">
        <f ca="1">IFERROR(__xludf.DUMMYFUNCTION("""COMPUTED_VALUE"""),"За")</f>
        <v>За</v>
      </c>
      <c r="CA121" s="19">
        <f ca="1">IFERROR(__xludf.DUMMYFUNCTION("""COMPUTED_VALUE"""),54)</f>
        <v>54</v>
      </c>
      <c r="CB121" s="19" t="str">
        <f ca="1">IFERROR(__xludf.DUMMYFUNCTION("""COMPUTED_VALUE"""),"Симуніна Ю. М.")</f>
        <v>Симуніна Ю. М.</v>
      </c>
      <c r="CC121" s="19" t="str">
        <f ca="1">IFERROR(__xludf.DUMMYFUNCTION("""COMPUTED_VALUE"""),"За")</f>
        <v>За</v>
      </c>
      <c r="CD121" s="19">
        <f ca="1">IFERROR(__xludf.DUMMYFUNCTION("""COMPUTED_VALUE"""),54)</f>
        <v>54</v>
      </c>
      <c r="CE121" s="19" t="str">
        <f ca="1">IFERROR(__xludf.DUMMYFUNCTION("""COMPUTED_VALUE"""),"Симуніна Ю. М.")</f>
        <v>Симуніна Ю. М.</v>
      </c>
      <c r="CF121" s="19" t="str">
        <f ca="1">IFERROR(__xludf.DUMMYFUNCTION("""COMPUTED_VALUE"""),"За")</f>
        <v>За</v>
      </c>
      <c r="CG121" s="19">
        <f ca="1">IFERROR(__xludf.DUMMYFUNCTION("""COMPUTED_VALUE"""),54)</f>
        <v>54</v>
      </c>
      <c r="CH121" s="19" t="str">
        <f ca="1">IFERROR(__xludf.DUMMYFUNCTION("""COMPUTED_VALUE"""),"Симуніна Ю. М.")</f>
        <v>Симуніна Ю. М.</v>
      </c>
      <c r="CI121" s="19" t="str">
        <f ca="1">IFERROR(__xludf.DUMMYFUNCTION("""COMPUTED_VALUE"""),"За")</f>
        <v>За</v>
      </c>
      <c r="CJ121" s="19">
        <f ca="1">IFERROR(__xludf.DUMMYFUNCTION("""COMPUTED_VALUE"""),54)</f>
        <v>54</v>
      </c>
      <c r="CK121" s="19" t="str">
        <f ca="1">IFERROR(__xludf.DUMMYFUNCTION("""COMPUTED_VALUE"""),"Симуніна Ю. М.")</f>
        <v>Симуніна Ю. М.</v>
      </c>
      <c r="CL121" s="19" t="str">
        <f ca="1">IFERROR(__xludf.DUMMYFUNCTION("""COMPUTED_VALUE"""),"Не голосував")</f>
        <v>Не голосував</v>
      </c>
      <c r="CM121" s="19">
        <f ca="1">IFERROR(__xludf.DUMMYFUNCTION("""COMPUTED_VALUE"""),54)</f>
        <v>54</v>
      </c>
      <c r="CN121" s="19" t="str">
        <f ca="1">IFERROR(__xludf.DUMMYFUNCTION("""COMPUTED_VALUE"""),"Симуніна Ю. М.")</f>
        <v>Симуніна Ю. М.</v>
      </c>
      <c r="CO121" s="19" t="str">
        <f ca="1">IFERROR(__xludf.DUMMYFUNCTION("""COMPUTED_VALUE"""),"За")</f>
        <v>За</v>
      </c>
      <c r="CP121" s="19">
        <f ca="1">IFERROR(__xludf.DUMMYFUNCTION("""COMPUTED_VALUE"""),54)</f>
        <v>54</v>
      </c>
      <c r="CQ121" s="19" t="str">
        <f ca="1">IFERROR(__xludf.DUMMYFUNCTION("""COMPUTED_VALUE"""),"Симуніна Ю. М.")</f>
        <v>Симуніна Ю. М.</v>
      </c>
      <c r="CR121" s="19" t="str">
        <f ca="1">IFERROR(__xludf.DUMMYFUNCTION("""COMPUTED_VALUE"""),"За")</f>
        <v>За</v>
      </c>
      <c r="CS121" s="19">
        <f ca="1">IFERROR(__xludf.DUMMYFUNCTION("""COMPUTED_VALUE"""),54)</f>
        <v>54</v>
      </c>
      <c r="CT121" s="19" t="str">
        <f ca="1">IFERROR(__xludf.DUMMYFUNCTION("""COMPUTED_VALUE"""),"Симуніна Ю. М.")</f>
        <v>Симуніна Ю. М.</v>
      </c>
      <c r="CU121" s="19" t="str">
        <f ca="1">IFERROR(__xludf.DUMMYFUNCTION("""COMPUTED_VALUE"""),"За")</f>
        <v>За</v>
      </c>
      <c r="CV121" s="19">
        <f ca="1">IFERROR(__xludf.DUMMYFUNCTION("""COMPUTED_VALUE"""),54)</f>
        <v>54</v>
      </c>
      <c r="CW121" s="19" t="str">
        <f ca="1">IFERROR(__xludf.DUMMYFUNCTION("""COMPUTED_VALUE"""),"Симуніна Ю. М.")</f>
        <v>Симуніна Ю. М.</v>
      </c>
      <c r="CX121" s="19" t="str">
        <f ca="1">IFERROR(__xludf.DUMMYFUNCTION("""COMPUTED_VALUE"""),"...")</f>
        <v>...</v>
      </c>
      <c r="CY121" s="19">
        <f ca="1">IFERROR(__xludf.DUMMYFUNCTION("""COMPUTED_VALUE"""),54)</f>
        <v>54</v>
      </c>
      <c r="CZ121" s="19" t="str">
        <f ca="1">IFERROR(__xludf.DUMMYFUNCTION("""COMPUTED_VALUE"""),"Симуніна Ю. М.")</f>
        <v>Симуніна Ю. М.</v>
      </c>
      <c r="DA121" s="19" t="str">
        <f ca="1">IFERROR(__xludf.DUMMYFUNCTION("""COMPUTED_VALUE"""),"...")</f>
        <v>...</v>
      </c>
      <c r="DB121" s="19">
        <f ca="1">IFERROR(__xludf.DUMMYFUNCTION("""COMPUTED_VALUE"""),54)</f>
        <v>54</v>
      </c>
      <c r="DC121" s="19" t="str">
        <f ca="1">IFERROR(__xludf.DUMMYFUNCTION("""COMPUTED_VALUE"""),"Симуніна Ю. М.")</f>
        <v>Симуніна Ю. М.</v>
      </c>
      <c r="DD121" s="19" t="str">
        <f ca="1">IFERROR(__xludf.DUMMYFUNCTION("""COMPUTED_VALUE"""),"...")</f>
        <v>...</v>
      </c>
      <c r="DE121" s="19">
        <f ca="1">IFERROR(__xludf.DUMMYFUNCTION("""COMPUTED_VALUE"""),54)</f>
        <v>54</v>
      </c>
      <c r="DF121" s="19" t="str">
        <f ca="1">IFERROR(__xludf.DUMMYFUNCTION("""COMPUTED_VALUE"""),"Симуніна Ю. М.")</f>
        <v>Симуніна Ю. М.</v>
      </c>
      <c r="DG121" s="19" t="str">
        <f ca="1">IFERROR(__xludf.DUMMYFUNCTION("""COMPUTED_VALUE"""),"...")</f>
        <v>...</v>
      </c>
      <c r="DH121" s="19">
        <f ca="1">IFERROR(__xludf.DUMMYFUNCTION("""COMPUTED_VALUE"""),54)</f>
        <v>54</v>
      </c>
      <c r="DI121" s="19" t="str">
        <f ca="1">IFERROR(__xludf.DUMMYFUNCTION("""COMPUTED_VALUE"""),"Симуніна Ю. М.")</f>
        <v>Симуніна Ю. М.</v>
      </c>
      <c r="DJ121" s="19" t="str">
        <f ca="1">IFERROR(__xludf.DUMMYFUNCTION("""COMPUTED_VALUE"""),"...")</f>
        <v>...</v>
      </c>
      <c r="DK121" s="19">
        <f ca="1">IFERROR(__xludf.DUMMYFUNCTION("""COMPUTED_VALUE"""),54)</f>
        <v>54</v>
      </c>
      <c r="DL121" s="19" t="str">
        <f ca="1">IFERROR(__xludf.DUMMYFUNCTION("""COMPUTED_VALUE"""),"Симуніна Ю. М.")</f>
        <v>Симуніна Ю. М.</v>
      </c>
      <c r="DM121" s="19" t="str">
        <f ca="1">IFERROR(__xludf.DUMMYFUNCTION("""COMPUTED_VALUE"""),"...")</f>
        <v>...</v>
      </c>
      <c r="DN121" s="19">
        <f ca="1">IFERROR(__xludf.DUMMYFUNCTION("""COMPUTED_VALUE"""),54)</f>
        <v>54</v>
      </c>
      <c r="DO121" s="19" t="str">
        <f ca="1">IFERROR(__xludf.DUMMYFUNCTION("""COMPUTED_VALUE"""),"Симуніна Ю. М.")</f>
        <v>Симуніна Ю. М.</v>
      </c>
      <c r="DP121" s="19" t="str">
        <f ca="1">IFERROR(__xludf.DUMMYFUNCTION("""COMPUTED_VALUE"""),"...")</f>
        <v>...</v>
      </c>
      <c r="DQ121" s="19">
        <f ca="1">IFERROR(__xludf.DUMMYFUNCTION("""COMPUTED_VALUE"""),54)</f>
        <v>54</v>
      </c>
      <c r="DR121" s="19" t="str">
        <f ca="1">IFERROR(__xludf.DUMMYFUNCTION("""COMPUTED_VALUE"""),"Симуніна Ю. М.")</f>
        <v>Симуніна Ю. М.</v>
      </c>
      <c r="DS121" s="19" t="str">
        <f ca="1">IFERROR(__xludf.DUMMYFUNCTION("""COMPUTED_VALUE"""),"Не голосував")</f>
        <v>Не голосував</v>
      </c>
      <c r="DT121" s="19">
        <f ca="1">IFERROR(__xludf.DUMMYFUNCTION("""COMPUTED_VALUE"""),54)</f>
        <v>54</v>
      </c>
      <c r="DU121" s="19" t="str">
        <f ca="1">IFERROR(__xludf.DUMMYFUNCTION("""COMPUTED_VALUE"""),"Симуніна Ю. М.")</f>
        <v>Симуніна Ю. М.</v>
      </c>
      <c r="DV121" s="19" t="str">
        <f ca="1">IFERROR(__xludf.DUMMYFUNCTION("""COMPUTED_VALUE"""),"Не голосував")</f>
        <v>Не голосував</v>
      </c>
      <c r="DW121" s="19">
        <f ca="1">IFERROR(__xludf.DUMMYFUNCTION("""COMPUTED_VALUE"""),54)</f>
        <v>54</v>
      </c>
      <c r="DX121" s="19" t="str">
        <f ca="1">IFERROR(__xludf.DUMMYFUNCTION("""COMPUTED_VALUE"""),"Симуніна Ю. М.")</f>
        <v>Симуніна Ю. М.</v>
      </c>
      <c r="DY121" s="19" t="str">
        <f ca="1">IFERROR(__xludf.DUMMYFUNCTION("""COMPUTED_VALUE"""),"Не голосував")</f>
        <v>Не голосував</v>
      </c>
      <c r="DZ121" s="19">
        <f ca="1">IFERROR(__xludf.DUMMYFUNCTION("""COMPUTED_VALUE"""),54)</f>
        <v>54</v>
      </c>
      <c r="EA121" s="19" t="str">
        <f ca="1">IFERROR(__xludf.DUMMYFUNCTION("""COMPUTED_VALUE"""),"Симуніна Ю. М.")</f>
        <v>Симуніна Ю. М.</v>
      </c>
      <c r="EB121" s="19" t="str">
        <f ca="1">IFERROR(__xludf.DUMMYFUNCTION("""COMPUTED_VALUE"""),"Не голосував")</f>
        <v>Не голосував</v>
      </c>
      <c r="EC121" s="19">
        <f ca="1">IFERROR(__xludf.DUMMYFUNCTION("""COMPUTED_VALUE"""),54)</f>
        <v>54</v>
      </c>
      <c r="ED121" s="19" t="str">
        <f ca="1">IFERROR(__xludf.DUMMYFUNCTION("""COMPUTED_VALUE"""),"Симуніна Ю. М.")</f>
        <v>Симуніна Ю. М.</v>
      </c>
      <c r="EE121" s="19" t="str">
        <f ca="1">IFERROR(__xludf.DUMMYFUNCTION("""COMPUTED_VALUE"""),"За")</f>
        <v>За</v>
      </c>
      <c r="EF121" s="19">
        <f ca="1">IFERROR(__xludf.DUMMYFUNCTION("""COMPUTED_VALUE"""),54)</f>
        <v>54</v>
      </c>
      <c r="EG121" s="19" t="str">
        <f ca="1">IFERROR(__xludf.DUMMYFUNCTION("""COMPUTED_VALUE"""),"Симуніна Ю. М.")</f>
        <v>Симуніна Ю. М.</v>
      </c>
      <c r="EH121" s="19" t="str">
        <f ca="1">IFERROR(__xludf.DUMMYFUNCTION("""COMPUTED_VALUE"""),"...")</f>
        <v>...</v>
      </c>
      <c r="EI121" s="19">
        <f ca="1">IFERROR(__xludf.DUMMYFUNCTION("""COMPUTED_VALUE"""),54)</f>
        <v>54</v>
      </c>
      <c r="EJ121" s="19" t="str">
        <f ca="1">IFERROR(__xludf.DUMMYFUNCTION("""COMPUTED_VALUE"""),"Симуніна Ю. М.")</f>
        <v>Симуніна Ю. М.</v>
      </c>
      <c r="EK121" s="19" t="str">
        <f ca="1">IFERROR(__xludf.DUMMYFUNCTION("""COMPUTED_VALUE"""),"...")</f>
        <v>...</v>
      </c>
      <c r="EL121" s="19">
        <f ca="1">IFERROR(__xludf.DUMMYFUNCTION("""COMPUTED_VALUE"""),54)</f>
        <v>54</v>
      </c>
      <c r="EM121" s="19" t="str">
        <f ca="1">IFERROR(__xludf.DUMMYFUNCTION("""COMPUTED_VALUE"""),"Симуніна Ю. М.")</f>
        <v>Симуніна Ю. М.</v>
      </c>
      <c r="EN121" s="19" t="str">
        <f ca="1">IFERROR(__xludf.DUMMYFUNCTION("""COMPUTED_VALUE"""),"...")</f>
        <v>...</v>
      </c>
      <c r="EO121" s="19">
        <f ca="1">IFERROR(__xludf.DUMMYFUNCTION("""COMPUTED_VALUE"""),54)</f>
        <v>54</v>
      </c>
      <c r="EP121" s="19" t="str">
        <f ca="1">IFERROR(__xludf.DUMMYFUNCTION("""COMPUTED_VALUE"""),"Симуніна Ю. М.")</f>
        <v>Симуніна Ю. М.</v>
      </c>
      <c r="EQ121" s="19" t="str">
        <f ca="1">IFERROR(__xludf.DUMMYFUNCTION("""COMPUTED_VALUE"""),"...")</f>
        <v>...</v>
      </c>
      <c r="ER121" s="19">
        <f ca="1">IFERROR(__xludf.DUMMYFUNCTION("""COMPUTED_VALUE"""),54)</f>
        <v>54</v>
      </c>
      <c r="ES121" s="19" t="str">
        <f ca="1">IFERROR(__xludf.DUMMYFUNCTION("""COMPUTED_VALUE"""),"Симуніна Ю. М.")</f>
        <v>Симуніна Ю. М.</v>
      </c>
      <c r="ET121" s="19" t="str">
        <f ca="1">IFERROR(__xludf.DUMMYFUNCTION("""COMPUTED_VALUE"""),"...")</f>
        <v>...</v>
      </c>
      <c r="EU121" s="19">
        <f ca="1">IFERROR(__xludf.DUMMYFUNCTION("""COMPUTED_VALUE"""),54)</f>
        <v>54</v>
      </c>
      <c r="EV121" s="19" t="str">
        <f ca="1">IFERROR(__xludf.DUMMYFUNCTION("""COMPUTED_VALUE"""),"Симуніна Ю. М.")</f>
        <v>Симуніна Ю. М.</v>
      </c>
      <c r="EW121" s="19" t="str">
        <f ca="1">IFERROR(__xludf.DUMMYFUNCTION("""COMPUTED_VALUE"""),"...")</f>
        <v>...</v>
      </c>
      <c r="EX121" s="19">
        <f ca="1">IFERROR(__xludf.DUMMYFUNCTION("""COMPUTED_VALUE"""),54)</f>
        <v>54</v>
      </c>
      <c r="EY121" s="19" t="str">
        <f ca="1">IFERROR(__xludf.DUMMYFUNCTION("""COMPUTED_VALUE"""),"Симуніна Ю. М.")</f>
        <v>Симуніна Ю. М.</v>
      </c>
      <c r="EZ121" s="19" t="str">
        <f ca="1">IFERROR(__xludf.DUMMYFUNCTION("""COMPUTED_VALUE"""),"...")</f>
        <v>...</v>
      </c>
      <c r="FA121" s="19">
        <f ca="1">IFERROR(__xludf.DUMMYFUNCTION("""COMPUTED_VALUE"""),54)</f>
        <v>54</v>
      </c>
      <c r="FB121" s="19" t="str">
        <f ca="1">IFERROR(__xludf.DUMMYFUNCTION("""COMPUTED_VALUE"""),"Симуніна Ю. М.")</f>
        <v>Симуніна Ю. М.</v>
      </c>
      <c r="FC121" s="19" t="str">
        <f ca="1">IFERROR(__xludf.DUMMYFUNCTION("""COMPUTED_VALUE"""),"За")</f>
        <v>За</v>
      </c>
      <c r="FD121" s="19">
        <f ca="1">IFERROR(__xludf.DUMMYFUNCTION("""COMPUTED_VALUE"""),54)</f>
        <v>54</v>
      </c>
      <c r="FE121" s="19" t="str">
        <f ca="1">IFERROR(__xludf.DUMMYFUNCTION("""COMPUTED_VALUE"""),"Симуніна Ю. М.")</f>
        <v>Симуніна Ю. М.</v>
      </c>
      <c r="FF121" s="19" t="str">
        <f ca="1">IFERROR(__xludf.DUMMYFUNCTION("""COMPUTED_VALUE"""),"За")</f>
        <v>За</v>
      </c>
      <c r="FG121" s="19">
        <f ca="1">IFERROR(__xludf.DUMMYFUNCTION("""COMPUTED_VALUE"""),54)</f>
        <v>54</v>
      </c>
      <c r="FH121" s="19" t="str">
        <f ca="1">IFERROR(__xludf.DUMMYFUNCTION("""COMPUTED_VALUE"""),"Симуніна Ю. М.")</f>
        <v>Симуніна Ю. М.</v>
      </c>
      <c r="FI121" s="19" t="str">
        <f ca="1">IFERROR(__xludf.DUMMYFUNCTION("""COMPUTED_VALUE"""),"За")</f>
        <v>За</v>
      </c>
      <c r="FJ121" s="19">
        <f ca="1">IFERROR(__xludf.DUMMYFUNCTION("""COMPUTED_VALUE"""),54)</f>
        <v>54</v>
      </c>
      <c r="FK121" s="19" t="str">
        <f ca="1">IFERROR(__xludf.DUMMYFUNCTION("""COMPUTED_VALUE"""),"Симуніна Ю. М.")</f>
        <v>Симуніна Ю. М.</v>
      </c>
      <c r="FL121" s="19" t="str">
        <f ca="1">IFERROR(__xludf.DUMMYFUNCTION("""COMPUTED_VALUE"""),"За")</f>
        <v>За</v>
      </c>
      <c r="FM121" s="19">
        <f ca="1">IFERROR(__xludf.DUMMYFUNCTION("""COMPUTED_VALUE"""),54)</f>
        <v>54</v>
      </c>
      <c r="FN121" s="19" t="str">
        <f ca="1">IFERROR(__xludf.DUMMYFUNCTION("""COMPUTED_VALUE"""),"Симуніна Ю. М.")</f>
        <v>Симуніна Ю. М.</v>
      </c>
      <c r="FO121" s="19" t="str">
        <f ca="1">IFERROR(__xludf.DUMMYFUNCTION("""COMPUTED_VALUE"""),"За")</f>
        <v>За</v>
      </c>
      <c r="FP121" s="19">
        <f ca="1">IFERROR(__xludf.DUMMYFUNCTION("""COMPUTED_VALUE"""),54)</f>
        <v>54</v>
      </c>
      <c r="FQ121" s="19" t="str">
        <f ca="1">IFERROR(__xludf.DUMMYFUNCTION("""COMPUTED_VALUE"""),"Симуніна Ю. М.")</f>
        <v>Симуніна Ю. М.</v>
      </c>
      <c r="FR121" s="19" t="str">
        <f ca="1">IFERROR(__xludf.DUMMYFUNCTION("""COMPUTED_VALUE"""),"...")</f>
        <v>...</v>
      </c>
      <c r="FS121" s="19">
        <f ca="1">IFERROR(__xludf.DUMMYFUNCTION("""COMPUTED_VALUE"""),54)</f>
        <v>54</v>
      </c>
      <c r="FT121" s="19" t="str">
        <f ca="1">IFERROR(__xludf.DUMMYFUNCTION("""COMPUTED_VALUE"""),"Симуніна Ю. М.")</f>
        <v>Симуніна Ю. М.</v>
      </c>
      <c r="FU121" s="19" t="str">
        <f ca="1">IFERROR(__xludf.DUMMYFUNCTION("""COMPUTED_VALUE"""),"...")</f>
        <v>...</v>
      </c>
      <c r="FV121" s="19">
        <f ca="1">IFERROR(__xludf.DUMMYFUNCTION("""COMPUTED_VALUE"""),54)</f>
        <v>54</v>
      </c>
      <c r="FW121" s="19" t="str">
        <f ca="1">IFERROR(__xludf.DUMMYFUNCTION("""COMPUTED_VALUE"""),"Симуніна Ю. М.")</f>
        <v>Симуніна Ю. М.</v>
      </c>
      <c r="FX121" s="19" t="str">
        <f ca="1">IFERROR(__xludf.DUMMYFUNCTION("""COMPUTED_VALUE"""),"За")</f>
        <v>За</v>
      </c>
      <c r="FY121" s="19">
        <f ca="1">IFERROR(__xludf.DUMMYFUNCTION("""COMPUTED_VALUE"""),54)</f>
        <v>54</v>
      </c>
      <c r="FZ121" s="19" t="str">
        <f ca="1">IFERROR(__xludf.DUMMYFUNCTION("""COMPUTED_VALUE"""),"Симуніна Ю. М.")</f>
        <v>Симуніна Ю. М.</v>
      </c>
      <c r="GA121" s="19" t="str">
        <f ca="1">IFERROR(__xludf.DUMMYFUNCTION("""COMPUTED_VALUE"""),"За")</f>
        <v>За</v>
      </c>
      <c r="GB121" s="19">
        <f ca="1">IFERROR(__xludf.DUMMYFUNCTION("""COMPUTED_VALUE"""),54)</f>
        <v>54</v>
      </c>
      <c r="GC121" s="19" t="str">
        <f ca="1">IFERROR(__xludf.DUMMYFUNCTION("""COMPUTED_VALUE"""),"Симуніна Ю. М.")</f>
        <v>Симуніна Ю. М.</v>
      </c>
      <c r="GD121" s="19" t="str">
        <f ca="1">IFERROR(__xludf.DUMMYFUNCTION("""COMPUTED_VALUE"""),"За")</f>
        <v>За</v>
      </c>
      <c r="GE121" s="19">
        <f ca="1">IFERROR(__xludf.DUMMYFUNCTION("""COMPUTED_VALUE"""),54)</f>
        <v>54</v>
      </c>
      <c r="GF121" s="19" t="str">
        <f ca="1">IFERROR(__xludf.DUMMYFUNCTION("""COMPUTED_VALUE"""),"Симуніна Ю. М.")</f>
        <v>Симуніна Ю. М.</v>
      </c>
      <c r="GG121" s="19" t="str">
        <f ca="1">IFERROR(__xludf.DUMMYFUNCTION("""COMPUTED_VALUE"""),"За")</f>
        <v>За</v>
      </c>
      <c r="GH121" s="19">
        <f ca="1">IFERROR(__xludf.DUMMYFUNCTION("""COMPUTED_VALUE"""),54)</f>
        <v>54</v>
      </c>
      <c r="GI121" s="19" t="str">
        <f ca="1">IFERROR(__xludf.DUMMYFUNCTION("""COMPUTED_VALUE"""),"Симуніна Ю. М.")</f>
        <v>Симуніна Ю. М.</v>
      </c>
      <c r="GJ121" s="19" t="str">
        <f ca="1">IFERROR(__xludf.DUMMYFUNCTION("""COMPUTED_VALUE"""),"За")</f>
        <v>За</v>
      </c>
      <c r="GK121" s="19">
        <f ca="1">IFERROR(__xludf.DUMMYFUNCTION("""COMPUTED_VALUE"""),54)</f>
        <v>54</v>
      </c>
      <c r="GL121" s="19" t="str">
        <f ca="1">IFERROR(__xludf.DUMMYFUNCTION("""COMPUTED_VALUE"""),"Симуніна Ю. М.")</f>
        <v>Симуніна Ю. М.</v>
      </c>
      <c r="GM121" s="19" t="str">
        <f ca="1">IFERROR(__xludf.DUMMYFUNCTION("""COMPUTED_VALUE"""),"За")</f>
        <v>За</v>
      </c>
      <c r="GN121" s="19">
        <f ca="1">IFERROR(__xludf.DUMMYFUNCTION("""COMPUTED_VALUE"""),54)</f>
        <v>54</v>
      </c>
      <c r="GO121" s="19" t="str">
        <f ca="1">IFERROR(__xludf.DUMMYFUNCTION("""COMPUTED_VALUE"""),"Симуніна Ю. М.")</f>
        <v>Симуніна Ю. М.</v>
      </c>
      <c r="GP121" s="19" t="str">
        <f ca="1">IFERROR(__xludf.DUMMYFUNCTION("""COMPUTED_VALUE"""),"...")</f>
        <v>...</v>
      </c>
      <c r="GQ121" s="19">
        <f ca="1">IFERROR(__xludf.DUMMYFUNCTION("""COMPUTED_VALUE"""),54)</f>
        <v>54</v>
      </c>
      <c r="GR121" s="19" t="str">
        <f ca="1">IFERROR(__xludf.DUMMYFUNCTION("""COMPUTED_VALUE"""),"Симуніна Ю. М.")</f>
        <v>Симуніна Ю. М.</v>
      </c>
      <c r="GS121" s="19" t="str">
        <f ca="1">IFERROR(__xludf.DUMMYFUNCTION("""COMPUTED_VALUE"""),"За")</f>
        <v>За</v>
      </c>
      <c r="GT121" s="19">
        <f ca="1">IFERROR(__xludf.DUMMYFUNCTION("""COMPUTED_VALUE"""),54)</f>
        <v>54</v>
      </c>
      <c r="GU121" s="19" t="str">
        <f ca="1">IFERROR(__xludf.DUMMYFUNCTION("""COMPUTED_VALUE"""),"Симуніна Ю. М.")</f>
        <v>Симуніна Ю. М.</v>
      </c>
      <c r="GV121" s="19" t="str">
        <f ca="1">IFERROR(__xludf.DUMMYFUNCTION("""COMPUTED_VALUE"""),"Не голосував")</f>
        <v>Не голосував</v>
      </c>
      <c r="GW121" s="19">
        <f ca="1">IFERROR(__xludf.DUMMYFUNCTION("""COMPUTED_VALUE"""),54)</f>
        <v>54</v>
      </c>
      <c r="GX121" s="19" t="str">
        <f ca="1">IFERROR(__xludf.DUMMYFUNCTION("""COMPUTED_VALUE"""),"Симуніна Ю. М.")</f>
        <v>Симуніна Ю. М.</v>
      </c>
      <c r="GY121" s="19" t="str">
        <f ca="1">IFERROR(__xludf.DUMMYFUNCTION("""COMPUTED_VALUE"""),"За")</f>
        <v>За</v>
      </c>
      <c r="GZ121" s="19">
        <f ca="1">IFERROR(__xludf.DUMMYFUNCTION("""COMPUTED_VALUE"""),54)</f>
        <v>54</v>
      </c>
      <c r="HA121" s="19" t="str">
        <f ca="1">IFERROR(__xludf.DUMMYFUNCTION("""COMPUTED_VALUE"""),"Симуніна Ю. М.")</f>
        <v>Симуніна Ю. М.</v>
      </c>
      <c r="HB121" s="19" t="str">
        <f ca="1">IFERROR(__xludf.DUMMYFUNCTION("""COMPUTED_VALUE"""),"За")</f>
        <v>За</v>
      </c>
      <c r="HC121" s="19">
        <f ca="1">IFERROR(__xludf.DUMMYFUNCTION("""COMPUTED_VALUE"""),54)</f>
        <v>54</v>
      </c>
      <c r="HD121" s="19" t="str">
        <f ca="1">IFERROR(__xludf.DUMMYFUNCTION("""COMPUTED_VALUE"""),"Симуніна Ю. М.")</f>
        <v>Симуніна Ю. М.</v>
      </c>
      <c r="HE121" s="19" t="str">
        <f ca="1">IFERROR(__xludf.DUMMYFUNCTION("""COMPUTED_VALUE"""),"За")</f>
        <v>За</v>
      </c>
      <c r="HF121" s="19">
        <f ca="1">IFERROR(__xludf.DUMMYFUNCTION("""COMPUTED_VALUE"""),54)</f>
        <v>54</v>
      </c>
      <c r="HG121" s="19" t="str">
        <f ca="1">IFERROR(__xludf.DUMMYFUNCTION("""COMPUTED_VALUE"""),"Симуніна Ю. М.")</f>
        <v>Симуніна Ю. М.</v>
      </c>
      <c r="HH121" s="19" t="str">
        <f ca="1">IFERROR(__xludf.DUMMYFUNCTION("""COMPUTED_VALUE"""),"За")</f>
        <v>За</v>
      </c>
      <c r="HI121" s="19">
        <f ca="1">IFERROR(__xludf.DUMMYFUNCTION("""COMPUTED_VALUE"""),54)</f>
        <v>54</v>
      </c>
      <c r="HJ121" s="19" t="str">
        <f ca="1">IFERROR(__xludf.DUMMYFUNCTION("""COMPUTED_VALUE"""),"Симуніна Ю. М.")</f>
        <v>Симуніна Ю. М.</v>
      </c>
      <c r="HK121" s="19" t="str">
        <f ca="1">IFERROR(__xludf.DUMMYFUNCTION("""COMPUTED_VALUE"""),"Не голосував")</f>
        <v>Не голосував</v>
      </c>
      <c r="HL121" s="19">
        <f ca="1">IFERROR(__xludf.DUMMYFUNCTION("""COMPUTED_VALUE"""),54)</f>
        <v>54</v>
      </c>
      <c r="HM121" s="19" t="str">
        <f ca="1">IFERROR(__xludf.DUMMYFUNCTION("""COMPUTED_VALUE"""),"Симуніна Ю. М.")</f>
        <v>Симуніна Ю. М.</v>
      </c>
      <c r="HN121" s="19" t="str">
        <f ca="1">IFERROR(__xludf.DUMMYFUNCTION("""COMPUTED_VALUE"""),"За")</f>
        <v>За</v>
      </c>
      <c r="HO121" s="19">
        <f ca="1">IFERROR(__xludf.DUMMYFUNCTION("""COMPUTED_VALUE"""),54)</f>
        <v>54</v>
      </c>
      <c r="HP121" s="19" t="str">
        <f ca="1">IFERROR(__xludf.DUMMYFUNCTION("""COMPUTED_VALUE"""),"Симуніна Ю. М.")</f>
        <v>Симуніна Ю. М.</v>
      </c>
      <c r="HQ121" s="19" t="str">
        <f ca="1">IFERROR(__xludf.DUMMYFUNCTION("""COMPUTED_VALUE"""),"За")</f>
        <v>За</v>
      </c>
      <c r="HR121" s="19">
        <f ca="1">IFERROR(__xludf.DUMMYFUNCTION("""COMPUTED_VALUE"""),54)</f>
        <v>54</v>
      </c>
      <c r="HS121" s="19" t="str">
        <f ca="1">IFERROR(__xludf.DUMMYFUNCTION("""COMPUTED_VALUE"""),"Симуніна Ю. М.")</f>
        <v>Симуніна Ю. М.</v>
      </c>
      <c r="HT121" s="19" t="str">
        <f ca="1">IFERROR(__xludf.DUMMYFUNCTION("""COMPUTED_VALUE"""),"За")</f>
        <v>За</v>
      </c>
      <c r="HU121" s="19">
        <f ca="1">IFERROR(__xludf.DUMMYFUNCTION("""COMPUTED_VALUE"""),54)</f>
        <v>54</v>
      </c>
      <c r="HV121" s="19" t="str">
        <f ca="1">IFERROR(__xludf.DUMMYFUNCTION("""COMPUTED_VALUE"""),"Симуніна Ю. М.")</f>
        <v>Симуніна Ю. М.</v>
      </c>
      <c r="HW121" s="19" t="str">
        <f ca="1">IFERROR(__xludf.DUMMYFUNCTION("""COMPUTED_VALUE"""),"За")</f>
        <v>За</v>
      </c>
      <c r="HX121" s="19">
        <f ca="1">IFERROR(__xludf.DUMMYFUNCTION("""COMPUTED_VALUE"""),54)</f>
        <v>54</v>
      </c>
      <c r="HY121" s="19" t="str">
        <f ca="1">IFERROR(__xludf.DUMMYFUNCTION("""COMPUTED_VALUE"""),"Симуніна Ю. М.")</f>
        <v>Симуніна Ю. М.</v>
      </c>
      <c r="HZ121" s="19" t="str">
        <f ca="1">IFERROR(__xludf.DUMMYFUNCTION("""COMPUTED_VALUE"""),"За")</f>
        <v>За</v>
      </c>
      <c r="IA121" s="19">
        <f ca="1">IFERROR(__xludf.DUMMYFUNCTION("""COMPUTED_VALUE"""),54)</f>
        <v>54</v>
      </c>
      <c r="IB121" s="19" t="str">
        <f ca="1">IFERROR(__xludf.DUMMYFUNCTION("""COMPUTED_VALUE"""),"Симуніна Ю. М.")</f>
        <v>Симуніна Ю. М.</v>
      </c>
      <c r="IC121" s="19" t="str">
        <f ca="1">IFERROR(__xludf.DUMMYFUNCTION("""COMPUTED_VALUE"""),"За")</f>
        <v>За</v>
      </c>
      <c r="ID121" s="19">
        <f ca="1">IFERROR(__xludf.DUMMYFUNCTION("""COMPUTED_VALUE"""),54)</f>
        <v>54</v>
      </c>
      <c r="IE121" s="19" t="str">
        <f ca="1">IFERROR(__xludf.DUMMYFUNCTION("""COMPUTED_VALUE"""),"Симуніна Ю. М.")</f>
        <v>Симуніна Ю. М.</v>
      </c>
      <c r="IF121" s="19" t="str">
        <f ca="1">IFERROR(__xludf.DUMMYFUNCTION("""COMPUTED_VALUE"""),"За")</f>
        <v>За</v>
      </c>
      <c r="IG121" s="19">
        <f ca="1">IFERROR(__xludf.DUMMYFUNCTION("""COMPUTED_VALUE"""),54)</f>
        <v>54</v>
      </c>
      <c r="IH121" s="19" t="str">
        <f ca="1">IFERROR(__xludf.DUMMYFUNCTION("""COMPUTED_VALUE"""),"Симуніна Ю. М.")</f>
        <v>Симуніна Ю. М.</v>
      </c>
      <c r="II121" s="19" t="str">
        <f ca="1">IFERROR(__xludf.DUMMYFUNCTION("""COMPUTED_VALUE"""),"Утримався")</f>
        <v>Утримався</v>
      </c>
      <c r="IJ121" s="19">
        <f ca="1">IFERROR(__xludf.DUMMYFUNCTION("""COMPUTED_VALUE"""),54)</f>
        <v>54</v>
      </c>
      <c r="IK121" s="19" t="str">
        <f ca="1">IFERROR(__xludf.DUMMYFUNCTION("""COMPUTED_VALUE"""),"Симуніна Ю. М.")</f>
        <v>Симуніна Ю. М.</v>
      </c>
      <c r="IL121" s="19" t="str">
        <f ca="1">IFERROR(__xludf.DUMMYFUNCTION("""COMPUTED_VALUE"""),"Не голосував")</f>
        <v>Не голосував</v>
      </c>
      <c r="IM121" s="19">
        <f ca="1">IFERROR(__xludf.DUMMYFUNCTION("""COMPUTED_VALUE"""),54)</f>
        <v>54</v>
      </c>
      <c r="IN121" s="19" t="str">
        <f ca="1">IFERROR(__xludf.DUMMYFUNCTION("""COMPUTED_VALUE"""),"Симуніна Ю. М.")</f>
        <v>Симуніна Ю. М.</v>
      </c>
      <c r="IO121" s="19" t="str">
        <f ca="1">IFERROR(__xludf.DUMMYFUNCTION("""COMPUTED_VALUE"""),"Не голосував")</f>
        <v>Не голосував</v>
      </c>
      <c r="IP121" s="19">
        <f ca="1">IFERROR(__xludf.DUMMYFUNCTION("""COMPUTED_VALUE"""),54)</f>
        <v>54</v>
      </c>
      <c r="IQ121" s="19" t="str">
        <f ca="1">IFERROR(__xludf.DUMMYFUNCTION("""COMPUTED_VALUE"""),"Симуніна Ю. М.")</f>
        <v>Симуніна Ю. М.</v>
      </c>
      <c r="IR121" s="19" t="str">
        <f ca="1">IFERROR(__xludf.DUMMYFUNCTION("""COMPUTED_VALUE"""),"За")</f>
        <v>За</v>
      </c>
      <c r="IS121" s="19">
        <f ca="1">IFERROR(__xludf.DUMMYFUNCTION("""COMPUTED_VALUE"""),54)</f>
        <v>54</v>
      </c>
      <c r="IT121" s="19" t="str">
        <f ca="1">IFERROR(__xludf.DUMMYFUNCTION("""COMPUTED_VALUE"""),"Симуніна Ю. М.")</f>
        <v>Симуніна Ю. М.</v>
      </c>
      <c r="IU121" s="19" t="str">
        <f ca="1">IFERROR(__xludf.DUMMYFUNCTION("""COMPUTED_VALUE"""),"За")</f>
        <v>За</v>
      </c>
      <c r="IV121" s="19">
        <f ca="1">IFERROR(__xludf.DUMMYFUNCTION("""COMPUTED_VALUE"""),54)</f>
        <v>54</v>
      </c>
      <c r="IW121" s="19" t="str">
        <f ca="1">IFERROR(__xludf.DUMMYFUNCTION("""COMPUTED_VALUE"""),"Симуніна Ю. М.")</f>
        <v>Симуніна Ю. М.</v>
      </c>
      <c r="IX121" s="19" t="str">
        <f ca="1">IFERROR(__xludf.DUMMYFUNCTION("""COMPUTED_VALUE"""),"За")</f>
        <v>За</v>
      </c>
      <c r="IY121" s="19">
        <f ca="1">IFERROR(__xludf.DUMMYFUNCTION("""COMPUTED_VALUE"""),54)</f>
        <v>54</v>
      </c>
      <c r="IZ121" s="19" t="str">
        <f ca="1">IFERROR(__xludf.DUMMYFUNCTION("""COMPUTED_VALUE"""),"Симуніна Ю. М.")</f>
        <v>Симуніна Ю. М.</v>
      </c>
      <c r="JA121" s="19" t="str">
        <f ca="1">IFERROR(__xludf.DUMMYFUNCTION("""COMPUTED_VALUE"""),"За")</f>
        <v>За</v>
      </c>
      <c r="JB121" s="19">
        <f ca="1">IFERROR(__xludf.DUMMYFUNCTION("""COMPUTED_VALUE"""),54)</f>
        <v>54</v>
      </c>
      <c r="JC121" s="19" t="str">
        <f ca="1">IFERROR(__xludf.DUMMYFUNCTION("""COMPUTED_VALUE"""),"Симуніна Ю. М.")</f>
        <v>Симуніна Ю. М.</v>
      </c>
      <c r="JD121" s="19" t="str">
        <f ca="1">IFERROR(__xludf.DUMMYFUNCTION("""COMPUTED_VALUE"""),"За")</f>
        <v>За</v>
      </c>
      <c r="JE121" s="19">
        <f ca="1">IFERROR(__xludf.DUMMYFUNCTION("""COMPUTED_VALUE"""),54)</f>
        <v>54</v>
      </c>
      <c r="JF121" s="19" t="str">
        <f ca="1">IFERROR(__xludf.DUMMYFUNCTION("""COMPUTED_VALUE"""),"Симуніна Ю. М.")</f>
        <v>Симуніна Ю. М.</v>
      </c>
      <c r="JG121" s="19" t="str">
        <f ca="1">IFERROR(__xludf.DUMMYFUNCTION("""COMPUTED_VALUE"""),"Не голосував")</f>
        <v>Не голосував</v>
      </c>
      <c r="JH121" s="19">
        <f ca="1">IFERROR(__xludf.DUMMYFUNCTION("""COMPUTED_VALUE"""),54)</f>
        <v>54</v>
      </c>
      <c r="JI121" s="19" t="str">
        <f ca="1">IFERROR(__xludf.DUMMYFUNCTION("""COMPUTED_VALUE"""),"Симуніна Ю. М.")</f>
        <v>Симуніна Ю. М.</v>
      </c>
      <c r="JJ121" s="19" t="str">
        <f ca="1">IFERROR(__xludf.DUMMYFUNCTION("""COMPUTED_VALUE"""),"За")</f>
        <v>За</v>
      </c>
      <c r="JK121" s="19">
        <f ca="1">IFERROR(__xludf.DUMMYFUNCTION("""COMPUTED_VALUE"""),54)</f>
        <v>54</v>
      </c>
      <c r="JL121" s="19" t="str">
        <f ca="1">IFERROR(__xludf.DUMMYFUNCTION("""COMPUTED_VALUE"""),"Симуніна Ю. М.")</f>
        <v>Симуніна Ю. М.</v>
      </c>
      <c r="JM121" s="19" t="str">
        <f ca="1">IFERROR(__xludf.DUMMYFUNCTION("""COMPUTED_VALUE"""),"...")</f>
        <v>...</v>
      </c>
      <c r="JN121" s="19">
        <f ca="1">IFERROR(__xludf.DUMMYFUNCTION("""COMPUTED_VALUE"""),54)</f>
        <v>54</v>
      </c>
      <c r="JO121" s="19" t="str">
        <f ca="1">IFERROR(__xludf.DUMMYFUNCTION("""COMPUTED_VALUE"""),"Симуніна Ю. М.")</f>
        <v>Симуніна Ю. М.</v>
      </c>
      <c r="JP121" s="19" t="str">
        <f ca="1">IFERROR(__xludf.DUMMYFUNCTION("""COMPUTED_VALUE"""),"За")</f>
        <v>За</v>
      </c>
      <c r="JQ121" s="19">
        <f ca="1">IFERROR(__xludf.DUMMYFUNCTION("""COMPUTED_VALUE"""),54)</f>
        <v>54</v>
      </c>
      <c r="JR121" s="19" t="str">
        <f ca="1">IFERROR(__xludf.DUMMYFUNCTION("""COMPUTED_VALUE"""),"Симуніна Ю. М.")</f>
        <v>Симуніна Ю. М.</v>
      </c>
      <c r="JS121" s="19" t="str">
        <f ca="1">IFERROR(__xludf.DUMMYFUNCTION("""COMPUTED_VALUE"""),"За")</f>
        <v>За</v>
      </c>
      <c r="JT121" s="19">
        <f ca="1">IFERROR(__xludf.DUMMYFUNCTION("""COMPUTED_VALUE"""),54)</f>
        <v>54</v>
      </c>
      <c r="JU121" s="19" t="str">
        <f ca="1">IFERROR(__xludf.DUMMYFUNCTION("""COMPUTED_VALUE"""),"Симуніна Ю. М.")</f>
        <v>Симуніна Ю. М.</v>
      </c>
      <c r="JV121" s="19" t="str">
        <f ca="1">IFERROR(__xludf.DUMMYFUNCTION("""COMPUTED_VALUE"""),"За")</f>
        <v>За</v>
      </c>
      <c r="JW121" s="19">
        <f ca="1">IFERROR(__xludf.DUMMYFUNCTION("""COMPUTED_VALUE"""),54)</f>
        <v>54</v>
      </c>
      <c r="JX121" s="19" t="str">
        <f ca="1">IFERROR(__xludf.DUMMYFUNCTION("""COMPUTED_VALUE"""),"Симуніна Ю. М.")</f>
        <v>Симуніна Ю. М.</v>
      </c>
      <c r="JY121" s="19" t="str">
        <f ca="1">IFERROR(__xludf.DUMMYFUNCTION("""COMPUTED_VALUE"""),"За")</f>
        <v>За</v>
      </c>
      <c r="JZ121" s="19">
        <f ca="1">IFERROR(__xludf.DUMMYFUNCTION("""COMPUTED_VALUE"""),54)</f>
        <v>54</v>
      </c>
      <c r="KA121" s="19" t="str">
        <f ca="1">IFERROR(__xludf.DUMMYFUNCTION("""COMPUTED_VALUE"""),"Симуніна Ю. М.")</f>
        <v>Симуніна Ю. М.</v>
      </c>
      <c r="KB121" s="19" t="str">
        <f ca="1">IFERROR(__xludf.DUMMYFUNCTION("""COMPUTED_VALUE"""),"За")</f>
        <v>За</v>
      </c>
      <c r="KC121" s="19">
        <f ca="1">IFERROR(__xludf.DUMMYFUNCTION("""COMPUTED_VALUE"""),54)</f>
        <v>54</v>
      </c>
      <c r="KD121" s="19" t="str">
        <f ca="1">IFERROR(__xludf.DUMMYFUNCTION("""COMPUTED_VALUE"""),"Симуніна Ю. М.")</f>
        <v>Симуніна Ю. М.</v>
      </c>
      <c r="KE121" s="19" t="str">
        <f ca="1">IFERROR(__xludf.DUMMYFUNCTION("""COMPUTED_VALUE"""),"За")</f>
        <v>За</v>
      </c>
      <c r="KF121" s="19">
        <f ca="1">IFERROR(__xludf.DUMMYFUNCTION("""COMPUTED_VALUE"""),54)</f>
        <v>54</v>
      </c>
      <c r="KG121" s="19" t="str">
        <f ca="1">IFERROR(__xludf.DUMMYFUNCTION("""COMPUTED_VALUE"""),"Симуніна Ю. М.")</f>
        <v>Симуніна Ю. М.</v>
      </c>
      <c r="KH121" s="19" t="str">
        <f ca="1">IFERROR(__xludf.DUMMYFUNCTION("""COMPUTED_VALUE"""),"За")</f>
        <v>За</v>
      </c>
      <c r="KI121" s="19">
        <f ca="1">IFERROR(__xludf.DUMMYFUNCTION("""COMPUTED_VALUE"""),54)</f>
        <v>54</v>
      </c>
      <c r="KJ121" s="19" t="str">
        <f ca="1">IFERROR(__xludf.DUMMYFUNCTION("""COMPUTED_VALUE"""),"Симуніна Ю. М.")</f>
        <v>Симуніна Ю. М.</v>
      </c>
      <c r="KK121" s="19" t="str">
        <f ca="1">IFERROR(__xludf.DUMMYFUNCTION("""COMPUTED_VALUE"""),"За")</f>
        <v>За</v>
      </c>
      <c r="KL121" s="19">
        <f ca="1">IFERROR(__xludf.DUMMYFUNCTION("""COMPUTED_VALUE"""),54)</f>
        <v>54</v>
      </c>
      <c r="KM121" s="19" t="str">
        <f ca="1">IFERROR(__xludf.DUMMYFUNCTION("""COMPUTED_VALUE"""),"Симуніна Ю. М.")</f>
        <v>Симуніна Ю. М.</v>
      </c>
      <c r="KN121" s="19" t="str">
        <f ca="1">IFERROR(__xludf.DUMMYFUNCTION("""COMPUTED_VALUE"""),"За")</f>
        <v>За</v>
      </c>
      <c r="KO121" s="19">
        <f ca="1">IFERROR(__xludf.DUMMYFUNCTION("""COMPUTED_VALUE"""),54)</f>
        <v>54</v>
      </c>
      <c r="KP121" s="19" t="str">
        <f ca="1">IFERROR(__xludf.DUMMYFUNCTION("""COMPUTED_VALUE"""),"Симуніна Ю. М.")</f>
        <v>Симуніна Ю. М.</v>
      </c>
      <c r="KQ121" s="19" t="str">
        <f ca="1">IFERROR(__xludf.DUMMYFUNCTION("""COMPUTED_VALUE"""),"Не голосував")</f>
        <v>Не голосував</v>
      </c>
      <c r="KR121" s="19">
        <f ca="1">IFERROR(__xludf.DUMMYFUNCTION("""COMPUTED_VALUE"""),54)</f>
        <v>54</v>
      </c>
      <c r="KS121" s="19" t="str">
        <f ca="1">IFERROR(__xludf.DUMMYFUNCTION("""COMPUTED_VALUE"""),"Симуніна Ю. М.")</f>
        <v>Симуніна Ю. М.</v>
      </c>
      <c r="KT121" s="19" t="str">
        <f ca="1">IFERROR(__xludf.DUMMYFUNCTION("""COMPUTED_VALUE"""),"За")</f>
        <v>За</v>
      </c>
      <c r="KU121" s="19">
        <f ca="1">IFERROR(__xludf.DUMMYFUNCTION("""COMPUTED_VALUE"""),54)</f>
        <v>54</v>
      </c>
      <c r="KV121" s="19" t="str">
        <f ca="1">IFERROR(__xludf.DUMMYFUNCTION("""COMPUTED_VALUE"""),"Симуніна Ю. М.")</f>
        <v>Симуніна Ю. М.</v>
      </c>
      <c r="KW121" s="19" t="str">
        <f ca="1">IFERROR(__xludf.DUMMYFUNCTION("""COMPUTED_VALUE"""),"Не голосував")</f>
        <v>Не голосував</v>
      </c>
      <c r="KX121" s="19">
        <f ca="1">IFERROR(__xludf.DUMMYFUNCTION("""COMPUTED_VALUE"""),54)</f>
        <v>54</v>
      </c>
      <c r="KY121" s="19" t="str">
        <f ca="1">IFERROR(__xludf.DUMMYFUNCTION("""COMPUTED_VALUE"""),"Симуніна Ю. М.")</f>
        <v>Симуніна Ю. М.</v>
      </c>
      <c r="KZ121" s="19" t="str">
        <f ca="1">IFERROR(__xludf.DUMMYFUNCTION("""COMPUTED_VALUE"""),"Не голосував")</f>
        <v>Не голосував</v>
      </c>
      <c r="LA121" s="19">
        <f ca="1">IFERROR(__xludf.DUMMYFUNCTION("""COMPUTED_VALUE"""),54)</f>
        <v>54</v>
      </c>
      <c r="LB121" s="19" t="str">
        <f ca="1">IFERROR(__xludf.DUMMYFUNCTION("""COMPUTED_VALUE"""),"Симуніна Ю. М.")</f>
        <v>Симуніна Ю. М.</v>
      </c>
      <c r="LC121" s="19" t="str">
        <f ca="1">IFERROR(__xludf.DUMMYFUNCTION("""COMPUTED_VALUE"""),"Не голосував")</f>
        <v>Не голосував</v>
      </c>
      <c r="LD121" s="19">
        <f ca="1">IFERROR(__xludf.DUMMYFUNCTION("""COMPUTED_VALUE"""),54)</f>
        <v>54</v>
      </c>
      <c r="LE121" s="19" t="str">
        <f ca="1">IFERROR(__xludf.DUMMYFUNCTION("""COMPUTED_VALUE"""),"Симуніна Ю. М.")</f>
        <v>Симуніна Ю. М.</v>
      </c>
      <c r="LF121" s="19" t="str">
        <f ca="1">IFERROR(__xludf.DUMMYFUNCTION("""COMPUTED_VALUE"""),"За")</f>
        <v>За</v>
      </c>
      <c r="LG121" s="19">
        <f ca="1">IFERROR(__xludf.DUMMYFUNCTION("""COMPUTED_VALUE"""),54)</f>
        <v>54</v>
      </c>
      <c r="LH121" s="19" t="str">
        <f ca="1">IFERROR(__xludf.DUMMYFUNCTION("""COMPUTED_VALUE"""),"Симуніна Ю. М.")</f>
        <v>Симуніна Ю. М.</v>
      </c>
      <c r="LI121" s="19" t="str">
        <f ca="1">IFERROR(__xludf.DUMMYFUNCTION("""COMPUTED_VALUE"""),"За")</f>
        <v>За</v>
      </c>
      <c r="LJ121" s="19">
        <f ca="1">IFERROR(__xludf.DUMMYFUNCTION("""COMPUTED_VALUE"""),54)</f>
        <v>54</v>
      </c>
      <c r="LK121" s="19" t="str">
        <f ca="1">IFERROR(__xludf.DUMMYFUNCTION("""COMPUTED_VALUE"""),"Симуніна Ю. М.")</f>
        <v>Симуніна Ю. М.</v>
      </c>
      <c r="LL121" s="19" t="str">
        <f ca="1">IFERROR(__xludf.DUMMYFUNCTION("""COMPUTED_VALUE"""),"За")</f>
        <v>За</v>
      </c>
      <c r="LM121" s="19">
        <f ca="1">IFERROR(__xludf.DUMMYFUNCTION("""COMPUTED_VALUE"""),54)</f>
        <v>54</v>
      </c>
      <c r="LN121" s="19" t="str">
        <f ca="1">IFERROR(__xludf.DUMMYFUNCTION("""COMPUTED_VALUE"""),"Симуніна Ю. М.")</f>
        <v>Симуніна Ю. М.</v>
      </c>
      <c r="LO121" s="19" t="str">
        <f ca="1">IFERROR(__xludf.DUMMYFUNCTION("""COMPUTED_VALUE"""),"Не голосував")</f>
        <v>Не голосував</v>
      </c>
      <c r="LP121" s="19">
        <f ca="1">IFERROR(__xludf.DUMMYFUNCTION("""COMPUTED_VALUE"""),54)</f>
        <v>54</v>
      </c>
      <c r="LQ121" s="19" t="str">
        <f ca="1">IFERROR(__xludf.DUMMYFUNCTION("""COMPUTED_VALUE"""),"Симуніна Ю. М.")</f>
        <v>Симуніна Ю. М.</v>
      </c>
      <c r="LR121" s="19" t="str">
        <f ca="1">IFERROR(__xludf.DUMMYFUNCTION("""COMPUTED_VALUE"""),"За")</f>
        <v>За</v>
      </c>
      <c r="LS121" s="19">
        <f ca="1">IFERROR(__xludf.DUMMYFUNCTION("""COMPUTED_VALUE"""),54)</f>
        <v>54</v>
      </c>
      <c r="LT121" s="19" t="str">
        <f ca="1">IFERROR(__xludf.DUMMYFUNCTION("""COMPUTED_VALUE"""),"Симуніна Ю. М.")</f>
        <v>Симуніна Ю. М.</v>
      </c>
      <c r="LU121" s="19" t="str">
        <f ca="1">IFERROR(__xludf.DUMMYFUNCTION("""COMPUTED_VALUE"""),"Не голосував")</f>
        <v>Не голосував</v>
      </c>
      <c r="LV121" s="19">
        <f ca="1">IFERROR(__xludf.DUMMYFUNCTION("""COMPUTED_VALUE"""),54)</f>
        <v>54</v>
      </c>
      <c r="LW121" s="19" t="str">
        <f ca="1">IFERROR(__xludf.DUMMYFUNCTION("""COMPUTED_VALUE"""),"Симуніна Ю. М.")</f>
        <v>Симуніна Ю. М.</v>
      </c>
      <c r="LX121" s="19" t="str">
        <f ca="1">IFERROR(__xludf.DUMMYFUNCTION("""COMPUTED_VALUE"""),"За")</f>
        <v>За</v>
      </c>
      <c r="LY121" s="19">
        <f ca="1">IFERROR(__xludf.DUMMYFUNCTION("""COMPUTED_VALUE"""),54)</f>
        <v>54</v>
      </c>
      <c r="LZ121" s="19" t="str">
        <f ca="1">IFERROR(__xludf.DUMMYFUNCTION("""COMPUTED_VALUE"""),"Симуніна Ю. М.")</f>
        <v>Симуніна Ю. М.</v>
      </c>
      <c r="MA121" s="19" t="str">
        <f ca="1">IFERROR(__xludf.DUMMYFUNCTION("""COMPUTED_VALUE"""),"Не голосував")</f>
        <v>Не голосував</v>
      </c>
      <c r="MB121" s="19">
        <f ca="1">IFERROR(__xludf.DUMMYFUNCTION("""COMPUTED_VALUE"""),54)</f>
        <v>54</v>
      </c>
      <c r="MC121" s="19" t="str">
        <f ca="1">IFERROR(__xludf.DUMMYFUNCTION("""COMPUTED_VALUE"""),"Симуніна Ю. М.")</f>
        <v>Симуніна Ю. М.</v>
      </c>
      <c r="MD121" s="19" t="str">
        <f ca="1">IFERROR(__xludf.DUMMYFUNCTION("""COMPUTED_VALUE"""),"Не голосував")</f>
        <v>Не голосував</v>
      </c>
      <c r="ME121" s="19">
        <f ca="1">IFERROR(__xludf.DUMMYFUNCTION("""COMPUTED_VALUE"""),54)</f>
        <v>54</v>
      </c>
      <c r="MF121" s="19" t="str">
        <f ca="1">IFERROR(__xludf.DUMMYFUNCTION("""COMPUTED_VALUE"""),"Симуніна Ю. М.")</f>
        <v>Симуніна Ю. М.</v>
      </c>
      <c r="MG121" s="19" t="str">
        <f ca="1">IFERROR(__xludf.DUMMYFUNCTION("""COMPUTED_VALUE"""),"Не голосував")</f>
        <v>Не голосував</v>
      </c>
      <c r="MH121" s="19">
        <f ca="1">IFERROR(__xludf.DUMMYFUNCTION("""COMPUTED_VALUE"""),54)</f>
        <v>54</v>
      </c>
      <c r="MI121" s="19" t="str">
        <f ca="1">IFERROR(__xludf.DUMMYFUNCTION("""COMPUTED_VALUE"""),"Симуніна Ю. М.")</f>
        <v>Симуніна Ю. М.</v>
      </c>
      <c r="MJ121" s="19" t="str">
        <f ca="1">IFERROR(__xludf.DUMMYFUNCTION("""COMPUTED_VALUE"""),"За")</f>
        <v>За</v>
      </c>
      <c r="MK121" s="19">
        <f ca="1">IFERROR(__xludf.DUMMYFUNCTION("""COMPUTED_VALUE"""),54)</f>
        <v>54</v>
      </c>
      <c r="ML121" s="19" t="str">
        <f ca="1">IFERROR(__xludf.DUMMYFUNCTION("""COMPUTED_VALUE"""),"Симуніна Ю. М.")</f>
        <v>Симуніна Ю. М.</v>
      </c>
      <c r="MM121" s="19" t="str">
        <f ca="1">IFERROR(__xludf.DUMMYFUNCTION("""COMPUTED_VALUE"""),"За")</f>
        <v>За</v>
      </c>
      <c r="MN121" s="19">
        <f ca="1">IFERROR(__xludf.DUMMYFUNCTION("""COMPUTED_VALUE"""),54)</f>
        <v>54</v>
      </c>
      <c r="MO121" s="19" t="str">
        <f ca="1">IFERROR(__xludf.DUMMYFUNCTION("""COMPUTED_VALUE"""),"Симуніна Ю. М.")</f>
        <v>Симуніна Ю. М.</v>
      </c>
      <c r="MP121" s="19" t="str">
        <f ca="1">IFERROR(__xludf.DUMMYFUNCTION("""COMPUTED_VALUE"""),"За")</f>
        <v>За</v>
      </c>
      <c r="MQ121" s="19">
        <f ca="1">IFERROR(__xludf.DUMMYFUNCTION("""COMPUTED_VALUE"""),54)</f>
        <v>54</v>
      </c>
      <c r="MR121" s="19" t="str">
        <f ca="1">IFERROR(__xludf.DUMMYFUNCTION("""COMPUTED_VALUE"""),"Симуніна Ю. М.")</f>
        <v>Симуніна Ю. М.</v>
      </c>
      <c r="MS121" s="19" t="str">
        <f ca="1">IFERROR(__xludf.DUMMYFUNCTION("""COMPUTED_VALUE"""),"За")</f>
        <v>За</v>
      </c>
      <c r="MT121" s="19">
        <f ca="1">IFERROR(__xludf.DUMMYFUNCTION("""COMPUTED_VALUE"""),54)</f>
        <v>54</v>
      </c>
      <c r="MU121" s="19" t="str">
        <f ca="1">IFERROR(__xludf.DUMMYFUNCTION("""COMPUTED_VALUE"""),"Симуніна Ю. М.")</f>
        <v>Симуніна Ю. М.</v>
      </c>
      <c r="MV121" s="19" t="str">
        <f ca="1">IFERROR(__xludf.DUMMYFUNCTION("""COMPUTED_VALUE"""),"За")</f>
        <v>За</v>
      </c>
      <c r="MW121" s="19">
        <f ca="1">IFERROR(__xludf.DUMMYFUNCTION("""COMPUTED_VALUE"""),54)</f>
        <v>54</v>
      </c>
      <c r="MX121" s="19" t="str">
        <f ca="1">IFERROR(__xludf.DUMMYFUNCTION("""COMPUTED_VALUE"""),"Симуніна Ю. М.")</f>
        <v>Симуніна Ю. М.</v>
      </c>
      <c r="MY121" s="19" t="str">
        <f ca="1">IFERROR(__xludf.DUMMYFUNCTION("""COMPUTED_VALUE"""),"...")</f>
        <v>...</v>
      </c>
      <c r="MZ121" s="19">
        <f ca="1">IFERROR(__xludf.DUMMYFUNCTION("""COMPUTED_VALUE"""),54)</f>
        <v>54</v>
      </c>
      <c r="NA121" s="19" t="str">
        <f ca="1">IFERROR(__xludf.DUMMYFUNCTION("""COMPUTED_VALUE"""),"Симуніна Ю. М.")</f>
        <v>Симуніна Ю. М.</v>
      </c>
      <c r="NB121" s="19" t="str">
        <f ca="1">IFERROR(__xludf.DUMMYFUNCTION("""COMPUTED_VALUE"""),"...")</f>
        <v>...</v>
      </c>
      <c r="NC121" s="19">
        <f ca="1">IFERROR(__xludf.DUMMYFUNCTION("""COMPUTED_VALUE"""),54)</f>
        <v>54</v>
      </c>
      <c r="ND121" s="19" t="str">
        <f ca="1">IFERROR(__xludf.DUMMYFUNCTION("""COMPUTED_VALUE"""),"Симуніна Ю. М.")</f>
        <v>Симуніна Ю. М.</v>
      </c>
      <c r="NE121" s="19" t="str">
        <f ca="1">IFERROR(__xludf.DUMMYFUNCTION("""COMPUTED_VALUE"""),"...")</f>
        <v>...</v>
      </c>
      <c r="NF121" s="19">
        <f ca="1">IFERROR(__xludf.DUMMYFUNCTION("""COMPUTED_VALUE"""),54)</f>
        <v>54</v>
      </c>
      <c r="NG121" s="19" t="str">
        <f ca="1">IFERROR(__xludf.DUMMYFUNCTION("""COMPUTED_VALUE"""),"Симуніна Ю. М.")</f>
        <v>Симуніна Ю. М.</v>
      </c>
      <c r="NH121" s="19" t="str">
        <f ca="1">IFERROR(__xludf.DUMMYFUNCTION("""COMPUTED_VALUE"""),"...")</f>
        <v>...</v>
      </c>
      <c r="NI121" s="19">
        <f ca="1">IFERROR(__xludf.DUMMYFUNCTION("""COMPUTED_VALUE"""),54)</f>
        <v>54</v>
      </c>
      <c r="NJ121" s="19" t="str">
        <f ca="1">IFERROR(__xludf.DUMMYFUNCTION("""COMPUTED_VALUE"""),"Симуніна Ю. М.")</f>
        <v>Симуніна Ю. М.</v>
      </c>
      <c r="NK121" s="19" t="str">
        <f ca="1">IFERROR(__xludf.DUMMYFUNCTION("""COMPUTED_VALUE"""),"...")</f>
        <v>...</v>
      </c>
      <c r="NL121" s="19">
        <f ca="1">IFERROR(__xludf.DUMMYFUNCTION("""COMPUTED_VALUE"""),54)</f>
        <v>54</v>
      </c>
      <c r="NM121" s="19" t="str">
        <f ca="1">IFERROR(__xludf.DUMMYFUNCTION("""COMPUTED_VALUE"""),"Симуніна Ю. М.")</f>
        <v>Симуніна Ю. М.</v>
      </c>
      <c r="NN121" s="19" t="str">
        <f ca="1">IFERROR(__xludf.DUMMYFUNCTION("""COMPUTED_VALUE"""),"За")</f>
        <v>За</v>
      </c>
      <c r="NO121" s="19">
        <f ca="1">IFERROR(__xludf.DUMMYFUNCTION("""COMPUTED_VALUE"""),54)</f>
        <v>54</v>
      </c>
      <c r="NP121" s="19" t="str">
        <f ca="1">IFERROR(__xludf.DUMMYFUNCTION("""COMPUTED_VALUE"""),"Симуніна Ю. М.")</f>
        <v>Симуніна Ю. М.</v>
      </c>
      <c r="NQ121" s="19" t="str">
        <f ca="1">IFERROR(__xludf.DUMMYFUNCTION("""COMPUTED_VALUE"""),"Не голосував")</f>
        <v>Не голосував</v>
      </c>
      <c r="NR121" s="19">
        <f ca="1">IFERROR(__xludf.DUMMYFUNCTION("""COMPUTED_VALUE"""),54)</f>
        <v>54</v>
      </c>
      <c r="NS121" s="19" t="str">
        <f ca="1">IFERROR(__xludf.DUMMYFUNCTION("""COMPUTED_VALUE"""),"Симуніна Ю. М.")</f>
        <v>Симуніна Ю. М.</v>
      </c>
      <c r="NT121" s="19" t="str">
        <f ca="1">IFERROR(__xludf.DUMMYFUNCTION("""COMPUTED_VALUE"""),"Не голосував")</f>
        <v>Не голосував</v>
      </c>
      <c r="NU121" s="19">
        <f ca="1">IFERROR(__xludf.DUMMYFUNCTION("""COMPUTED_VALUE"""),54)</f>
        <v>54</v>
      </c>
      <c r="NV121" s="19" t="str">
        <f ca="1">IFERROR(__xludf.DUMMYFUNCTION("""COMPUTED_VALUE"""),"Симуніна Ю. М.")</f>
        <v>Симуніна Ю. М.</v>
      </c>
      <c r="NW121" s="19" t="str">
        <f ca="1">IFERROR(__xludf.DUMMYFUNCTION("""COMPUTED_VALUE"""),"За")</f>
        <v>За</v>
      </c>
      <c r="NX121" s="19">
        <f ca="1">IFERROR(__xludf.DUMMYFUNCTION("""COMPUTED_VALUE"""),54)</f>
        <v>54</v>
      </c>
      <c r="NY121" s="19" t="str">
        <f ca="1">IFERROR(__xludf.DUMMYFUNCTION("""COMPUTED_VALUE"""),"Симуніна Ю. М.")</f>
        <v>Симуніна Ю. М.</v>
      </c>
      <c r="NZ121" s="19" t="str">
        <f ca="1">IFERROR(__xludf.DUMMYFUNCTION("""COMPUTED_VALUE"""),"Не голосував")</f>
        <v>Не голосував</v>
      </c>
      <c r="OA121" s="19">
        <f ca="1">IFERROR(__xludf.DUMMYFUNCTION("""COMPUTED_VALUE"""),54)</f>
        <v>54</v>
      </c>
      <c r="OB121" s="19" t="str">
        <f ca="1">IFERROR(__xludf.DUMMYFUNCTION("""COMPUTED_VALUE"""),"Симуніна Ю. М.")</f>
        <v>Симуніна Ю. М.</v>
      </c>
      <c r="OC121" s="19" t="str">
        <f ca="1">IFERROR(__xludf.DUMMYFUNCTION("""COMPUTED_VALUE"""),"За")</f>
        <v>За</v>
      </c>
      <c r="OD121" s="19">
        <f ca="1">IFERROR(__xludf.DUMMYFUNCTION("""COMPUTED_VALUE"""),54)</f>
        <v>54</v>
      </c>
      <c r="OE121" s="19" t="str">
        <f ca="1">IFERROR(__xludf.DUMMYFUNCTION("""COMPUTED_VALUE"""),"Симуніна Ю. М.")</f>
        <v>Симуніна Ю. М.</v>
      </c>
      <c r="OF121" s="19" t="str">
        <f ca="1">IFERROR(__xludf.DUMMYFUNCTION("""COMPUTED_VALUE"""),"За")</f>
        <v>За</v>
      </c>
      <c r="OG121" s="19">
        <f ca="1">IFERROR(__xludf.DUMMYFUNCTION("""COMPUTED_VALUE"""),54)</f>
        <v>54</v>
      </c>
      <c r="OH121" s="19" t="str">
        <f ca="1">IFERROR(__xludf.DUMMYFUNCTION("""COMPUTED_VALUE"""),"Симуніна Ю. М.")</f>
        <v>Симуніна Ю. М.</v>
      </c>
      <c r="OI121" s="19" t="str">
        <f ca="1">IFERROR(__xludf.DUMMYFUNCTION("""COMPUTED_VALUE"""),"За")</f>
        <v>За</v>
      </c>
      <c r="OJ121" s="19">
        <f ca="1">IFERROR(__xludf.DUMMYFUNCTION("""COMPUTED_VALUE"""),54)</f>
        <v>54</v>
      </c>
      <c r="OK121" s="19" t="str">
        <f ca="1">IFERROR(__xludf.DUMMYFUNCTION("""COMPUTED_VALUE"""),"Симуніна Ю. М.")</f>
        <v>Симуніна Ю. М.</v>
      </c>
      <c r="OL121" s="19" t="str">
        <f ca="1">IFERROR(__xludf.DUMMYFUNCTION("""COMPUTED_VALUE"""),"За")</f>
        <v>За</v>
      </c>
      <c r="OM121" s="19">
        <f ca="1">IFERROR(__xludf.DUMMYFUNCTION("""COMPUTED_VALUE"""),54)</f>
        <v>54</v>
      </c>
      <c r="ON121" s="19" t="str">
        <f ca="1">IFERROR(__xludf.DUMMYFUNCTION("""COMPUTED_VALUE"""),"Симуніна Ю. М.")</f>
        <v>Симуніна Ю. М.</v>
      </c>
      <c r="OO121" s="19" t="str">
        <f ca="1">IFERROR(__xludf.DUMMYFUNCTION("""COMPUTED_VALUE"""),"За")</f>
        <v>За</v>
      </c>
      <c r="OP121" s="19">
        <f ca="1">IFERROR(__xludf.DUMMYFUNCTION("""COMPUTED_VALUE"""),54)</f>
        <v>54</v>
      </c>
      <c r="OQ121" s="19" t="str">
        <f ca="1">IFERROR(__xludf.DUMMYFUNCTION("""COMPUTED_VALUE"""),"Симуніна Ю. М.")</f>
        <v>Симуніна Ю. М.</v>
      </c>
      <c r="OR121" s="19" t="str">
        <f ca="1">IFERROR(__xludf.DUMMYFUNCTION("""COMPUTED_VALUE"""),"За")</f>
        <v>За</v>
      </c>
      <c r="OS121" s="19">
        <f ca="1">IFERROR(__xludf.DUMMYFUNCTION("""COMPUTED_VALUE"""),54)</f>
        <v>54</v>
      </c>
      <c r="OT121" s="19" t="str">
        <f ca="1">IFERROR(__xludf.DUMMYFUNCTION("""COMPUTED_VALUE"""),"Симуніна Ю. М.")</f>
        <v>Симуніна Ю. М.</v>
      </c>
      <c r="OU121" s="19" t="str">
        <f ca="1">IFERROR(__xludf.DUMMYFUNCTION("""COMPUTED_VALUE"""),"За")</f>
        <v>За</v>
      </c>
      <c r="OV121" s="19">
        <f ca="1">IFERROR(__xludf.DUMMYFUNCTION("""COMPUTED_VALUE"""),54)</f>
        <v>54</v>
      </c>
      <c r="OW121" s="19" t="str">
        <f ca="1">IFERROR(__xludf.DUMMYFUNCTION("""COMPUTED_VALUE"""),"Симуніна Ю. М.")</f>
        <v>Симуніна Ю. М.</v>
      </c>
      <c r="OX121" s="19" t="str">
        <f ca="1">IFERROR(__xludf.DUMMYFUNCTION("""COMPUTED_VALUE"""),"За")</f>
        <v>За</v>
      </c>
      <c r="OY121" s="19">
        <f ca="1">IFERROR(__xludf.DUMMYFUNCTION("""COMPUTED_VALUE"""),54)</f>
        <v>54</v>
      </c>
      <c r="OZ121" s="19" t="str">
        <f ca="1">IFERROR(__xludf.DUMMYFUNCTION("""COMPUTED_VALUE"""),"Симуніна Ю. М.")</f>
        <v>Симуніна Ю. М.</v>
      </c>
      <c r="PA121" s="19" t="str">
        <f ca="1">IFERROR(__xludf.DUMMYFUNCTION("""COMPUTED_VALUE"""),"За")</f>
        <v>За</v>
      </c>
      <c r="PB121" s="19">
        <f ca="1">IFERROR(__xludf.DUMMYFUNCTION("""COMPUTED_VALUE"""),54)</f>
        <v>54</v>
      </c>
      <c r="PC121" s="19" t="str">
        <f ca="1">IFERROR(__xludf.DUMMYFUNCTION("""COMPUTED_VALUE"""),"Симуніна Ю. М.")</f>
        <v>Симуніна Ю. М.</v>
      </c>
      <c r="PD121" s="19" t="str">
        <f ca="1">IFERROR(__xludf.DUMMYFUNCTION("""COMPUTED_VALUE"""),"За")</f>
        <v>За</v>
      </c>
      <c r="PE121" s="19">
        <f ca="1">IFERROR(__xludf.DUMMYFUNCTION("""COMPUTED_VALUE"""),54)</f>
        <v>54</v>
      </c>
      <c r="PF121" s="19" t="str">
        <f ca="1">IFERROR(__xludf.DUMMYFUNCTION("""COMPUTED_VALUE"""),"Симуніна Ю. М.")</f>
        <v>Симуніна Ю. М.</v>
      </c>
      <c r="PG121" s="19" t="str">
        <f ca="1">IFERROR(__xludf.DUMMYFUNCTION("""COMPUTED_VALUE"""),"За")</f>
        <v>За</v>
      </c>
      <c r="PH121" s="19">
        <f ca="1">IFERROR(__xludf.DUMMYFUNCTION("""COMPUTED_VALUE"""),54)</f>
        <v>54</v>
      </c>
      <c r="PI121" s="19" t="str">
        <f ca="1">IFERROR(__xludf.DUMMYFUNCTION("""COMPUTED_VALUE"""),"Симуніна Ю. М.")</f>
        <v>Симуніна Ю. М.</v>
      </c>
      <c r="PJ121" s="19" t="str">
        <f ca="1">IFERROR(__xludf.DUMMYFUNCTION("""COMPUTED_VALUE"""),"За")</f>
        <v>За</v>
      </c>
      <c r="PK121" s="19">
        <f ca="1">IFERROR(__xludf.DUMMYFUNCTION("""COMPUTED_VALUE"""),54)</f>
        <v>54</v>
      </c>
      <c r="PL121" s="19" t="str">
        <f ca="1">IFERROR(__xludf.DUMMYFUNCTION("""COMPUTED_VALUE"""),"Симуніна Ю. М.")</f>
        <v>Симуніна Ю. М.</v>
      </c>
      <c r="PM121" s="19" t="str">
        <f ca="1">IFERROR(__xludf.DUMMYFUNCTION("""COMPUTED_VALUE"""),"Не голосував")</f>
        <v>Не голосував</v>
      </c>
      <c r="PN121" s="19">
        <f ca="1">IFERROR(__xludf.DUMMYFUNCTION("""COMPUTED_VALUE"""),54)</f>
        <v>54</v>
      </c>
      <c r="PO121" s="19" t="str">
        <f ca="1">IFERROR(__xludf.DUMMYFUNCTION("""COMPUTED_VALUE"""),"Симуніна Ю. М.")</f>
        <v>Симуніна Ю. М.</v>
      </c>
      <c r="PP121" s="19" t="str">
        <f ca="1">IFERROR(__xludf.DUMMYFUNCTION("""COMPUTED_VALUE"""),"За")</f>
        <v>За</v>
      </c>
      <c r="PQ121" s="19">
        <f ca="1">IFERROR(__xludf.DUMMYFUNCTION("""COMPUTED_VALUE"""),54)</f>
        <v>54</v>
      </c>
      <c r="PR121" s="19" t="str">
        <f ca="1">IFERROR(__xludf.DUMMYFUNCTION("""COMPUTED_VALUE"""),"Симуніна Ю. М.")</f>
        <v>Симуніна Ю. М.</v>
      </c>
      <c r="PS121" s="19" t="str">
        <f ca="1">IFERROR(__xludf.DUMMYFUNCTION("""COMPUTED_VALUE"""),"За")</f>
        <v>За</v>
      </c>
      <c r="PT121" s="19">
        <f ca="1">IFERROR(__xludf.DUMMYFUNCTION("""COMPUTED_VALUE"""),54)</f>
        <v>54</v>
      </c>
      <c r="PU121" s="19" t="str">
        <f ca="1">IFERROR(__xludf.DUMMYFUNCTION("""COMPUTED_VALUE"""),"Симуніна Ю. М.")</f>
        <v>Симуніна Ю. М.</v>
      </c>
      <c r="PV121" s="19" t="str">
        <f ca="1">IFERROR(__xludf.DUMMYFUNCTION("""COMPUTED_VALUE"""),"За")</f>
        <v>За</v>
      </c>
      <c r="PW121" s="19">
        <f ca="1">IFERROR(__xludf.DUMMYFUNCTION("""COMPUTED_VALUE"""),54)</f>
        <v>54</v>
      </c>
      <c r="PX121" s="19" t="str">
        <f ca="1">IFERROR(__xludf.DUMMYFUNCTION("""COMPUTED_VALUE"""),"Симуніна Ю. М.")</f>
        <v>Симуніна Ю. М.</v>
      </c>
      <c r="PY121" s="19" t="str">
        <f ca="1">IFERROR(__xludf.DUMMYFUNCTION("""COMPUTED_VALUE"""),"...")</f>
        <v>...</v>
      </c>
      <c r="PZ121" s="19">
        <f ca="1">IFERROR(__xludf.DUMMYFUNCTION("""COMPUTED_VALUE"""),54)</f>
        <v>54</v>
      </c>
      <c r="QA121" s="19" t="str">
        <f ca="1">IFERROR(__xludf.DUMMYFUNCTION("""COMPUTED_VALUE"""),"Симуніна Ю. М.")</f>
        <v>Симуніна Ю. М.</v>
      </c>
      <c r="QB121" s="19" t="str">
        <f ca="1">IFERROR(__xludf.DUMMYFUNCTION("""COMPUTED_VALUE"""),"Не голосував")</f>
        <v>Не голосував</v>
      </c>
      <c r="QC121" s="19">
        <f ca="1">IFERROR(__xludf.DUMMYFUNCTION("""COMPUTED_VALUE"""),54)</f>
        <v>54</v>
      </c>
      <c r="QD121" s="19" t="str">
        <f ca="1">IFERROR(__xludf.DUMMYFUNCTION("""COMPUTED_VALUE"""),"Симуніна Ю. М.")</f>
        <v>Симуніна Ю. М.</v>
      </c>
      <c r="QE121" s="19" t="str">
        <f ca="1">IFERROR(__xludf.DUMMYFUNCTION("""COMPUTED_VALUE"""),"...")</f>
        <v>...</v>
      </c>
      <c r="QF121" s="19">
        <f ca="1">IFERROR(__xludf.DUMMYFUNCTION("""COMPUTED_VALUE"""),54)</f>
        <v>54</v>
      </c>
      <c r="QG121" s="19" t="str">
        <f ca="1">IFERROR(__xludf.DUMMYFUNCTION("""COMPUTED_VALUE"""),"Симуніна Ю. М.")</f>
        <v>Симуніна Ю. М.</v>
      </c>
      <c r="QH121" s="19" t="str">
        <f ca="1">IFERROR(__xludf.DUMMYFUNCTION("""COMPUTED_VALUE"""),"...")</f>
        <v>...</v>
      </c>
      <c r="QI121" s="19">
        <f ca="1">IFERROR(__xludf.DUMMYFUNCTION("""COMPUTED_VALUE"""),54)</f>
        <v>54</v>
      </c>
      <c r="QJ121" s="19" t="str">
        <f ca="1">IFERROR(__xludf.DUMMYFUNCTION("""COMPUTED_VALUE"""),"Симуніна Ю. М.")</f>
        <v>Симуніна Ю. М.</v>
      </c>
      <c r="QK121" s="19" t="str">
        <f ca="1">IFERROR(__xludf.DUMMYFUNCTION("""COMPUTED_VALUE"""),"...")</f>
        <v>...</v>
      </c>
    </row>
    <row r="122" spans="1:453" ht="12.75">
      <c r="A122" s="17">
        <f ca="1">IFERROR(__xludf.DUMMYFUNCTION("""COMPUTED_VALUE"""),58)</f>
        <v>58</v>
      </c>
      <c r="B122" s="17" t="str">
        <f ca="1">IFERROR(__xludf.DUMMYFUNCTION("""COMPUTED_VALUE"""),"Уласик Ю. О.")</f>
        <v>Уласик Ю. О.</v>
      </c>
      <c r="C122" s="19" t="str">
        <f ca="1">IFERROR(__xludf.DUMMYFUNCTION("""COMPUTED_VALUE"""),"...")</f>
        <v>...</v>
      </c>
      <c r="D122" s="19">
        <f ca="1">IFERROR(__xludf.DUMMYFUNCTION("""COMPUTED_VALUE"""),58)</f>
        <v>58</v>
      </c>
      <c r="E122" s="19" t="str">
        <f ca="1">IFERROR(__xludf.DUMMYFUNCTION("""COMPUTED_VALUE"""),"Уласик Ю. О.")</f>
        <v>Уласик Ю. О.</v>
      </c>
      <c r="F122" s="19" t="str">
        <f ca="1">IFERROR(__xludf.DUMMYFUNCTION("""COMPUTED_VALUE"""),"Не голосував")</f>
        <v>Не голосував</v>
      </c>
      <c r="G122" s="19">
        <f ca="1">IFERROR(__xludf.DUMMYFUNCTION("""COMPUTED_VALUE"""),58)</f>
        <v>58</v>
      </c>
      <c r="H122" s="19" t="str">
        <f ca="1">IFERROR(__xludf.DUMMYFUNCTION("""COMPUTED_VALUE"""),"Уласик Ю. О.")</f>
        <v>Уласик Ю. О.</v>
      </c>
      <c r="I122" s="19" t="str">
        <f ca="1">IFERROR(__xludf.DUMMYFUNCTION("""COMPUTED_VALUE"""),"За")</f>
        <v>За</v>
      </c>
      <c r="J122" s="19">
        <f ca="1">IFERROR(__xludf.DUMMYFUNCTION("""COMPUTED_VALUE"""),58)</f>
        <v>58</v>
      </c>
      <c r="K122" s="19" t="str">
        <f ca="1">IFERROR(__xludf.DUMMYFUNCTION("""COMPUTED_VALUE"""),"Уласик Ю. О.")</f>
        <v>Уласик Ю. О.</v>
      </c>
      <c r="L122" s="19" t="str">
        <f ca="1">IFERROR(__xludf.DUMMYFUNCTION("""COMPUTED_VALUE"""),"За")</f>
        <v>За</v>
      </c>
      <c r="M122" s="19">
        <f ca="1">IFERROR(__xludf.DUMMYFUNCTION("""COMPUTED_VALUE"""),58)</f>
        <v>58</v>
      </c>
      <c r="N122" s="19" t="str">
        <f ca="1">IFERROR(__xludf.DUMMYFUNCTION("""COMPUTED_VALUE"""),"Уласик Ю. О.")</f>
        <v>Уласик Ю. О.</v>
      </c>
      <c r="O122" s="19" t="str">
        <f ca="1">IFERROR(__xludf.DUMMYFUNCTION("""COMPUTED_VALUE"""),"За")</f>
        <v>За</v>
      </c>
      <c r="P122" s="19">
        <f ca="1">IFERROR(__xludf.DUMMYFUNCTION("""COMPUTED_VALUE"""),58)</f>
        <v>58</v>
      </c>
      <c r="Q122" s="19" t="str">
        <f ca="1">IFERROR(__xludf.DUMMYFUNCTION("""COMPUTED_VALUE"""),"Уласик Ю. О.")</f>
        <v>Уласик Ю. О.</v>
      </c>
      <c r="R122" s="19" t="str">
        <f ca="1">IFERROR(__xludf.DUMMYFUNCTION("""COMPUTED_VALUE"""),"Не голосував")</f>
        <v>Не голосував</v>
      </c>
      <c r="S122" s="19">
        <f ca="1">IFERROR(__xludf.DUMMYFUNCTION("""COMPUTED_VALUE"""),58)</f>
        <v>58</v>
      </c>
      <c r="T122" s="19" t="str">
        <f ca="1">IFERROR(__xludf.DUMMYFUNCTION("""COMPUTED_VALUE"""),"Уласик Ю. О.")</f>
        <v>Уласик Ю. О.</v>
      </c>
      <c r="U122" s="19" t="str">
        <f ca="1">IFERROR(__xludf.DUMMYFUNCTION("""COMPUTED_VALUE"""),"Не голосував")</f>
        <v>Не голосував</v>
      </c>
      <c r="V122" s="19">
        <f ca="1">IFERROR(__xludf.DUMMYFUNCTION("""COMPUTED_VALUE"""),58)</f>
        <v>58</v>
      </c>
      <c r="W122" s="19" t="str">
        <f ca="1">IFERROR(__xludf.DUMMYFUNCTION("""COMPUTED_VALUE"""),"Уласик Ю. О.")</f>
        <v>Уласик Ю. О.</v>
      </c>
      <c r="X122" s="19" t="str">
        <f ca="1">IFERROR(__xludf.DUMMYFUNCTION("""COMPUTED_VALUE"""),"За")</f>
        <v>За</v>
      </c>
      <c r="Y122" s="19">
        <f ca="1">IFERROR(__xludf.DUMMYFUNCTION("""COMPUTED_VALUE"""),58)</f>
        <v>58</v>
      </c>
      <c r="Z122" s="19" t="str">
        <f ca="1">IFERROR(__xludf.DUMMYFUNCTION("""COMPUTED_VALUE"""),"Уласик Ю. О.")</f>
        <v>Уласик Ю. О.</v>
      </c>
      <c r="AA122" s="19" t="str">
        <f ca="1">IFERROR(__xludf.DUMMYFUNCTION("""COMPUTED_VALUE"""),"Не голосував")</f>
        <v>Не голосував</v>
      </c>
      <c r="AB122" s="19">
        <f ca="1">IFERROR(__xludf.DUMMYFUNCTION("""COMPUTED_VALUE"""),58)</f>
        <v>58</v>
      </c>
      <c r="AC122" s="19" t="str">
        <f ca="1">IFERROR(__xludf.DUMMYFUNCTION("""COMPUTED_VALUE"""),"Уласик Ю. О.")</f>
        <v>Уласик Ю. О.</v>
      </c>
      <c r="AD122" s="19" t="str">
        <f ca="1">IFERROR(__xludf.DUMMYFUNCTION("""COMPUTED_VALUE"""),"Не голосував")</f>
        <v>Не голосував</v>
      </c>
      <c r="AE122" s="19">
        <f ca="1">IFERROR(__xludf.DUMMYFUNCTION("""COMPUTED_VALUE"""),58)</f>
        <v>58</v>
      </c>
      <c r="AF122" s="19" t="str">
        <f ca="1">IFERROR(__xludf.DUMMYFUNCTION("""COMPUTED_VALUE"""),"Уласик Ю. О.")</f>
        <v>Уласик Ю. О.</v>
      </c>
      <c r="AG122" s="19" t="str">
        <f ca="1">IFERROR(__xludf.DUMMYFUNCTION("""COMPUTED_VALUE"""),"Не голосував")</f>
        <v>Не голосував</v>
      </c>
      <c r="AH122" s="19">
        <f ca="1">IFERROR(__xludf.DUMMYFUNCTION("""COMPUTED_VALUE"""),58)</f>
        <v>58</v>
      </c>
      <c r="AI122" s="19" t="str">
        <f ca="1">IFERROR(__xludf.DUMMYFUNCTION("""COMPUTED_VALUE"""),"Уласик Ю. О.")</f>
        <v>Уласик Ю. О.</v>
      </c>
      <c r="AJ122" s="19" t="str">
        <f ca="1">IFERROR(__xludf.DUMMYFUNCTION("""COMPUTED_VALUE"""),"За")</f>
        <v>За</v>
      </c>
      <c r="AK122" s="19">
        <f ca="1">IFERROR(__xludf.DUMMYFUNCTION("""COMPUTED_VALUE"""),58)</f>
        <v>58</v>
      </c>
      <c r="AL122" s="19" t="str">
        <f ca="1">IFERROR(__xludf.DUMMYFUNCTION("""COMPUTED_VALUE"""),"Уласик Ю. О.")</f>
        <v>Уласик Ю. О.</v>
      </c>
      <c r="AM122" s="19" t="str">
        <f ca="1">IFERROR(__xludf.DUMMYFUNCTION("""COMPUTED_VALUE"""),"...")</f>
        <v>...</v>
      </c>
      <c r="AN122" s="19">
        <f ca="1">IFERROR(__xludf.DUMMYFUNCTION("""COMPUTED_VALUE"""),58)</f>
        <v>58</v>
      </c>
      <c r="AO122" s="19" t="str">
        <f ca="1">IFERROR(__xludf.DUMMYFUNCTION("""COMPUTED_VALUE"""),"Уласик Ю. О.")</f>
        <v>Уласик Ю. О.</v>
      </c>
      <c r="AP122" s="19" t="str">
        <f ca="1">IFERROR(__xludf.DUMMYFUNCTION("""COMPUTED_VALUE"""),"...")</f>
        <v>...</v>
      </c>
      <c r="AQ122" s="19">
        <f ca="1">IFERROR(__xludf.DUMMYFUNCTION("""COMPUTED_VALUE"""),58)</f>
        <v>58</v>
      </c>
      <c r="AR122" s="19" t="str">
        <f ca="1">IFERROR(__xludf.DUMMYFUNCTION("""COMPUTED_VALUE"""),"Уласик Ю. О.")</f>
        <v>Уласик Ю. О.</v>
      </c>
      <c r="AS122" s="19" t="str">
        <f ca="1">IFERROR(__xludf.DUMMYFUNCTION("""COMPUTED_VALUE"""),"...")</f>
        <v>...</v>
      </c>
      <c r="AT122" s="19">
        <f ca="1">IFERROR(__xludf.DUMMYFUNCTION("""COMPUTED_VALUE"""),58)</f>
        <v>58</v>
      </c>
      <c r="AU122" s="19" t="str">
        <f ca="1">IFERROR(__xludf.DUMMYFUNCTION("""COMPUTED_VALUE"""),"Уласик Ю. О.")</f>
        <v>Уласик Ю. О.</v>
      </c>
      <c r="AV122" s="19" t="str">
        <f ca="1">IFERROR(__xludf.DUMMYFUNCTION("""COMPUTED_VALUE"""),"...")</f>
        <v>...</v>
      </c>
      <c r="AW122" s="19">
        <f ca="1">IFERROR(__xludf.DUMMYFUNCTION("""COMPUTED_VALUE"""),58)</f>
        <v>58</v>
      </c>
      <c r="AX122" s="19" t="str">
        <f ca="1">IFERROR(__xludf.DUMMYFUNCTION("""COMPUTED_VALUE"""),"Уласик Ю. О.")</f>
        <v>Уласик Ю. О.</v>
      </c>
      <c r="AY122" s="19" t="str">
        <f ca="1">IFERROR(__xludf.DUMMYFUNCTION("""COMPUTED_VALUE"""),"...")</f>
        <v>...</v>
      </c>
      <c r="AZ122" s="19">
        <f ca="1">IFERROR(__xludf.DUMMYFUNCTION("""COMPUTED_VALUE"""),58)</f>
        <v>58</v>
      </c>
      <c r="BA122" s="19" t="str">
        <f ca="1">IFERROR(__xludf.DUMMYFUNCTION("""COMPUTED_VALUE"""),"Уласик Ю. О.")</f>
        <v>Уласик Ю. О.</v>
      </c>
      <c r="BB122" s="19" t="str">
        <f ca="1">IFERROR(__xludf.DUMMYFUNCTION("""COMPUTED_VALUE"""),"Не голосував")</f>
        <v>Не голосував</v>
      </c>
      <c r="BC122" s="19">
        <f ca="1">IFERROR(__xludf.DUMMYFUNCTION("""COMPUTED_VALUE"""),58)</f>
        <v>58</v>
      </c>
      <c r="BD122" s="19" t="str">
        <f ca="1">IFERROR(__xludf.DUMMYFUNCTION("""COMPUTED_VALUE"""),"Уласик Ю. О.")</f>
        <v>Уласик Ю. О.</v>
      </c>
      <c r="BE122" s="19" t="str">
        <f ca="1">IFERROR(__xludf.DUMMYFUNCTION("""COMPUTED_VALUE"""),"Не голосував")</f>
        <v>Не голосував</v>
      </c>
      <c r="BF122" s="19">
        <f ca="1">IFERROR(__xludf.DUMMYFUNCTION("""COMPUTED_VALUE"""),58)</f>
        <v>58</v>
      </c>
      <c r="BG122" s="19" t="str">
        <f ca="1">IFERROR(__xludf.DUMMYFUNCTION("""COMPUTED_VALUE"""),"Уласик Ю. О.")</f>
        <v>Уласик Ю. О.</v>
      </c>
      <c r="BH122" s="19" t="str">
        <f ca="1">IFERROR(__xludf.DUMMYFUNCTION("""COMPUTED_VALUE"""),"Не голосував")</f>
        <v>Не голосував</v>
      </c>
      <c r="BI122" s="19">
        <f ca="1">IFERROR(__xludf.DUMMYFUNCTION("""COMPUTED_VALUE"""),58)</f>
        <v>58</v>
      </c>
      <c r="BJ122" s="19" t="str">
        <f ca="1">IFERROR(__xludf.DUMMYFUNCTION("""COMPUTED_VALUE"""),"Уласик Ю. О.")</f>
        <v>Уласик Ю. О.</v>
      </c>
      <c r="BK122" s="19" t="str">
        <f ca="1">IFERROR(__xludf.DUMMYFUNCTION("""COMPUTED_VALUE"""),"Не голосував")</f>
        <v>Не голосував</v>
      </c>
      <c r="BL122" s="19">
        <f ca="1">IFERROR(__xludf.DUMMYFUNCTION("""COMPUTED_VALUE"""),58)</f>
        <v>58</v>
      </c>
      <c r="BM122" s="19" t="str">
        <f ca="1">IFERROR(__xludf.DUMMYFUNCTION("""COMPUTED_VALUE"""),"Уласик Ю. О.")</f>
        <v>Уласик Ю. О.</v>
      </c>
      <c r="BN122" s="19" t="str">
        <f ca="1">IFERROR(__xludf.DUMMYFUNCTION("""COMPUTED_VALUE"""),"Не голосував")</f>
        <v>Не голосував</v>
      </c>
      <c r="BO122" s="19">
        <f ca="1">IFERROR(__xludf.DUMMYFUNCTION("""COMPUTED_VALUE"""),58)</f>
        <v>58</v>
      </c>
      <c r="BP122" s="19" t="str">
        <f ca="1">IFERROR(__xludf.DUMMYFUNCTION("""COMPUTED_VALUE"""),"Уласик Ю. О.")</f>
        <v>Уласик Ю. О.</v>
      </c>
      <c r="BQ122" s="19" t="str">
        <f ca="1">IFERROR(__xludf.DUMMYFUNCTION("""COMPUTED_VALUE"""),"Не голосував")</f>
        <v>Не голосував</v>
      </c>
      <c r="BR122" s="19">
        <f ca="1">IFERROR(__xludf.DUMMYFUNCTION("""COMPUTED_VALUE"""),58)</f>
        <v>58</v>
      </c>
      <c r="BS122" s="19" t="str">
        <f ca="1">IFERROR(__xludf.DUMMYFUNCTION("""COMPUTED_VALUE"""),"Уласик Ю. О.")</f>
        <v>Уласик Ю. О.</v>
      </c>
      <c r="BT122" s="19" t="str">
        <f ca="1">IFERROR(__xludf.DUMMYFUNCTION("""COMPUTED_VALUE"""),"Не голосував")</f>
        <v>Не голосував</v>
      </c>
      <c r="BU122" s="19">
        <f ca="1">IFERROR(__xludf.DUMMYFUNCTION("""COMPUTED_VALUE"""),58)</f>
        <v>58</v>
      </c>
      <c r="BV122" s="19" t="str">
        <f ca="1">IFERROR(__xludf.DUMMYFUNCTION("""COMPUTED_VALUE"""),"Уласик Ю. О.")</f>
        <v>Уласик Ю. О.</v>
      </c>
      <c r="BW122" s="19" t="str">
        <f ca="1">IFERROR(__xludf.DUMMYFUNCTION("""COMPUTED_VALUE"""),"За")</f>
        <v>За</v>
      </c>
      <c r="BX122" s="19">
        <f ca="1">IFERROR(__xludf.DUMMYFUNCTION("""COMPUTED_VALUE"""),58)</f>
        <v>58</v>
      </c>
      <c r="BY122" s="19" t="str">
        <f ca="1">IFERROR(__xludf.DUMMYFUNCTION("""COMPUTED_VALUE"""),"Уласик Ю. О.")</f>
        <v>Уласик Ю. О.</v>
      </c>
      <c r="BZ122" s="19" t="str">
        <f ca="1">IFERROR(__xludf.DUMMYFUNCTION("""COMPUTED_VALUE"""),"За")</f>
        <v>За</v>
      </c>
      <c r="CA122" s="19">
        <f ca="1">IFERROR(__xludf.DUMMYFUNCTION("""COMPUTED_VALUE"""),58)</f>
        <v>58</v>
      </c>
      <c r="CB122" s="19" t="str">
        <f ca="1">IFERROR(__xludf.DUMMYFUNCTION("""COMPUTED_VALUE"""),"Уласик Ю. О.")</f>
        <v>Уласик Ю. О.</v>
      </c>
      <c r="CC122" s="19" t="str">
        <f ca="1">IFERROR(__xludf.DUMMYFUNCTION("""COMPUTED_VALUE"""),"За")</f>
        <v>За</v>
      </c>
      <c r="CD122" s="19">
        <f ca="1">IFERROR(__xludf.DUMMYFUNCTION("""COMPUTED_VALUE"""),58)</f>
        <v>58</v>
      </c>
      <c r="CE122" s="19" t="str">
        <f ca="1">IFERROR(__xludf.DUMMYFUNCTION("""COMPUTED_VALUE"""),"Уласик Ю. О.")</f>
        <v>Уласик Ю. О.</v>
      </c>
      <c r="CF122" s="19" t="str">
        <f ca="1">IFERROR(__xludf.DUMMYFUNCTION("""COMPUTED_VALUE"""),"За")</f>
        <v>За</v>
      </c>
      <c r="CG122" s="19">
        <f ca="1">IFERROR(__xludf.DUMMYFUNCTION("""COMPUTED_VALUE"""),58)</f>
        <v>58</v>
      </c>
      <c r="CH122" s="19" t="str">
        <f ca="1">IFERROR(__xludf.DUMMYFUNCTION("""COMPUTED_VALUE"""),"Уласик Ю. О.")</f>
        <v>Уласик Ю. О.</v>
      </c>
      <c r="CI122" s="19" t="str">
        <f ca="1">IFERROR(__xludf.DUMMYFUNCTION("""COMPUTED_VALUE"""),"За")</f>
        <v>За</v>
      </c>
      <c r="CJ122" s="19">
        <f ca="1">IFERROR(__xludf.DUMMYFUNCTION("""COMPUTED_VALUE"""),58)</f>
        <v>58</v>
      </c>
      <c r="CK122" s="19" t="str">
        <f ca="1">IFERROR(__xludf.DUMMYFUNCTION("""COMPUTED_VALUE"""),"Уласик Ю. О.")</f>
        <v>Уласик Ю. О.</v>
      </c>
      <c r="CL122" s="19" t="str">
        <f ca="1">IFERROR(__xludf.DUMMYFUNCTION("""COMPUTED_VALUE"""),"Не голосував")</f>
        <v>Не голосував</v>
      </c>
      <c r="CM122" s="19">
        <f ca="1">IFERROR(__xludf.DUMMYFUNCTION("""COMPUTED_VALUE"""),58)</f>
        <v>58</v>
      </c>
      <c r="CN122" s="19" t="str">
        <f ca="1">IFERROR(__xludf.DUMMYFUNCTION("""COMPUTED_VALUE"""),"Уласик Ю. О.")</f>
        <v>Уласик Ю. О.</v>
      </c>
      <c r="CO122" s="19" t="str">
        <f ca="1">IFERROR(__xludf.DUMMYFUNCTION("""COMPUTED_VALUE"""),"За")</f>
        <v>За</v>
      </c>
      <c r="CP122" s="19">
        <f ca="1">IFERROR(__xludf.DUMMYFUNCTION("""COMPUTED_VALUE"""),58)</f>
        <v>58</v>
      </c>
      <c r="CQ122" s="19" t="str">
        <f ca="1">IFERROR(__xludf.DUMMYFUNCTION("""COMPUTED_VALUE"""),"Уласик Ю. О.")</f>
        <v>Уласик Ю. О.</v>
      </c>
      <c r="CR122" s="19" t="str">
        <f ca="1">IFERROR(__xludf.DUMMYFUNCTION("""COMPUTED_VALUE"""),"За")</f>
        <v>За</v>
      </c>
      <c r="CS122" s="19">
        <f ca="1">IFERROR(__xludf.DUMMYFUNCTION("""COMPUTED_VALUE"""),58)</f>
        <v>58</v>
      </c>
      <c r="CT122" s="19" t="str">
        <f ca="1">IFERROR(__xludf.DUMMYFUNCTION("""COMPUTED_VALUE"""),"Уласик Ю. О.")</f>
        <v>Уласик Ю. О.</v>
      </c>
      <c r="CU122" s="19" t="str">
        <f ca="1">IFERROR(__xludf.DUMMYFUNCTION("""COMPUTED_VALUE"""),"За")</f>
        <v>За</v>
      </c>
      <c r="CV122" s="19">
        <f ca="1">IFERROR(__xludf.DUMMYFUNCTION("""COMPUTED_VALUE"""),58)</f>
        <v>58</v>
      </c>
      <c r="CW122" s="19" t="str">
        <f ca="1">IFERROR(__xludf.DUMMYFUNCTION("""COMPUTED_VALUE"""),"Уласик Ю. О.")</f>
        <v>Уласик Ю. О.</v>
      </c>
      <c r="CX122" s="19" t="str">
        <f ca="1">IFERROR(__xludf.DUMMYFUNCTION("""COMPUTED_VALUE"""),"...")</f>
        <v>...</v>
      </c>
      <c r="CY122" s="19">
        <f ca="1">IFERROR(__xludf.DUMMYFUNCTION("""COMPUTED_VALUE"""),58)</f>
        <v>58</v>
      </c>
      <c r="CZ122" s="19" t="str">
        <f ca="1">IFERROR(__xludf.DUMMYFUNCTION("""COMPUTED_VALUE"""),"Уласик Ю. О.")</f>
        <v>Уласик Ю. О.</v>
      </c>
      <c r="DA122" s="19" t="str">
        <f ca="1">IFERROR(__xludf.DUMMYFUNCTION("""COMPUTED_VALUE"""),"...")</f>
        <v>...</v>
      </c>
      <c r="DB122" s="19">
        <f ca="1">IFERROR(__xludf.DUMMYFUNCTION("""COMPUTED_VALUE"""),58)</f>
        <v>58</v>
      </c>
      <c r="DC122" s="19" t="str">
        <f ca="1">IFERROR(__xludf.DUMMYFUNCTION("""COMPUTED_VALUE"""),"Уласик Ю. О.")</f>
        <v>Уласик Ю. О.</v>
      </c>
      <c r="DD122" s="19" t="str">
        <f ca="1">IFERROR(__xludf.DUMMYFUNCTION("""COMPUTED_VALUE"""),"...")</f>
        <v>...</v>
      </c>
      <c r="DE122" s="19">
        <f ca="1">IFERROR(__xludf.DUMMYFUNCTION("""COMPUTED_VALUE"""),58)</f>
        <v>58</v>
      </c>
      <c r="DF122" s="19" t="str">
        <f ca="1">IFERROR(__xludf.DUMMYFUNCTION("""COMPUTED_VALUE"""),"Уласик Ю. О.")</f>
        <v>Уласик Ю. О.</v>
      </c>
      <c r="DG122" s="19" t="str">
        <f ca="1">IFERROR(__xludf.DUMMYFUNCTION("""COMPUTED_VALUE"""),"...")</f>
        <v>...</v>
      </c>
      <c r="DH122" s="19">
        <f ca="1">IFERROR(__xludf.DUMMYFUNCTION("""COMPUTED_VALUE"""),58)</f>
        <v>58</v>
      </c>
      <c r="DI122" s="19" t="str">
        <f ca="1">IFERROR(__xludf.DUMMYFUNCTION("""COMPUTED_VALUE"""),"Уласик Ю. О.")</f>
        <v>Уласик Ю. О.</v>
      </c>
      <c r="DJ122" s="19" t="str">
        <f ca="1">IFERROR(__xludf.DUMMYFUNCTION("""COMPUTED_VALUE"""),"...")</f>
        <v>...</v>
      </c>
      <c r="DK122" s="19">
        <f ca="1">IFERROR(__xludf.DUMMYFUNCTION("""COMPUTED_VALUE"""),58)</f>
        <v>58</v>
      </c>
      <c r="DL122" s="19" t="str">
        <f ca="1">IFERROR(__xludf.DUMMYFUNCTION("""COMPUTED_VALUE"""),"Уласик Ю. О.")</f>
        <v>Уласик Ю. О.</v>
      </c>
      <c r="DM122" s="19" t="str">
        <f ca="1">IFERROR(__xludf.DUMMYFUNCTION("""COMPUTED_VALUE"""),"...")</f>
        <v>...</v>
      </c>
      <c r="DN122" s="19">
        <f ca="1">IFERROR(__xludf.DUMMYFUNCTION("""COMPUTED_VALUE"""),58)</f>
        <v>58</v>
      </c>
      <c r="DO122" s="19" t="str">
        <f ca="1">IFERROR(__xludf.DUMMYFUNCTION("""COMPUTED_VALUE"""),"Уласик Ю. О.")</f>
        <v>Уласик Ю. О.</v>
      </c>
      <c r="DP122" s="19" t="str">
        <f ca="1">IFERROR(__xludf.DUMMYFUNCTION("""COMPUTED_VALUE"""),"...")</f>
        <v>...</v>
      </c>
      <c r="DQ122" s="19">
        <f ca="1">IFERROR(__xludf.DUMMYFUNCTION("""COMPUTED_VALUE"""),58)</f>
        <v>58</v>
      </c>
      <c r="DR122" s="19" t="str">
        <f ca="1">IFERROR(__xludf.DUMMYFUNCTION("""COMPUTED_VALUE"""),"Уласик Ю. О.")</f>
        <v>Уласик Ю. О.</v>
      </c>
      <c r="DS122" s="19" t="str">
        <f ca="1">IFERROR(__xludf.DUMMYFUNCTION("""COMPUTED_VALUE"""),"...")</f>
        <v>...</v>
      </c>
      <c r="DT122" s="19">
        <f ca="1">IFERROR(__xludf.DUMMYFUNCTION("""COMPUTED_VALUE"""),58)</f>
        <v>58</v>
      </c>
      <c r="DU122" s="19" t="str">
        <f ca="1">IFERROR(__xludf.DUMMYFUNCTION("""COMPUTED_VALUE"""),"Уласик Ю. О.")</f>
        <v>Уласик Ю. О.</v>
      </c>
      <c r="DV122" s="19" t="str">
        <f ca="1">IFERROR(__xludf.DUMMYFUNCTION("""COMPUTED_VALUE"""),"...")</f>
        <v>...</v>
      </c>
      <c r="DW122" s="19">
        <f ca="1">IFERROR(__xludf.DUMMYFUNCTION("""COMPUTED_VALUE"""),58)</f>
        <v>58</v>
      </c>
      <c r="DX122" s="19" t="str">
        <f ca="1">IFERROR(__xludf.DUMMYFUNCTION("""COMPUTED_VALUE"""),"Уласик Ю. О.")</f>
        <v>Уласик Ю. О.</v>
      </c>
      <c r="DY122" s="19" t="str">
        <f ca="1">IFERROR(__xludf.DUMMYFUNCTION("""COMPUTED_VALUE"""),"Не голосував")</f>
        <v>Не голосував</v>
      </c>
      <c r="DZ122" s="19">
        <f ca="1">IFERROR(__xludf.DUMMYFUNCTION("""COMPUTED_VALUE"""),58)</f>
        <v>58</v>
      </c>
      <c r="EA122" s="19" t="str">
        <f ca="1">IFERROR(__xludf.DUMMYFUNCTION("""COMPUTED_VALUE"""),"Уласик Ю. О.")</f>
        <v>Уласик Ю. О.</v>
      </c>
      <c r="EB122" s="19" t="str">
        <f ca="1">IFERROR(__xludf.DUMMYFUNCTION("""COMPUTED_VALUE"""),"Не голосував")</f>
        <v>Не голосував</v>
      </c>
      <c r="EC122" s="19">
        <f ca="1">IFERROR(__xludf.DUMMYFUNCTION("""COMPUTED_VALUE"""),58)</f>
        <v>58</v>
      </c>
      <c r="ED122" s="19" t="str">
        <f ca="1">IFERROR(__xludf.DUMMYFUNCTION("""COMPUTED_VALUE"""),"Уласик Ю. О.")</f>
        <v>Уласик Ю. О.</v>
      </c>
      <c r="EE122" s="19" t="str">
        <f ca="1">IFERROR(__xludf.DUMMYFUNCTION("""COMPUTED_VALUE"""),"За")</f>
        <v>За</v>
      </c>
      <c r="EF122" s="19">
        <f ca="1">IFERROR(__xludf.DUMMYFUNCTION("""COMPUTED_VALUE"""),58)</f>
        <v>58</v>
      </c>
      <c r="EG122" s="19" t="str">
        <f ca="1">IFERROR(__xludf.DUMMYFUNCTION("""COMPUTED_VALUE"""),"Уласик Ю. О.")</f>
        <v>Уласик Ю. О.</v>
      </c>
      <c r="EH122" s="19" t="str">
        <f ca="1">IFERROR(__xludf.DUMMYFUNCTION("""COMPUTED_VALUE"""),"...")</f>
        <v>...</v>
      </c>
      <c r="EI122" s="19">
        <f ca="1">IFERROR(__xludf.DUMMYFUNCTION("""COMPUTED_VALUE"""),58)</f>
        <v>58</v>
      </c>
      <c r="EJ122" s="19" t="str">
        <f ca="1">IFERROR(__xludf.DUMMYFUNCTION("""COMPUTED_VALUE"""),"Уласик Ю. О.")</f>
        <v>Уласик Ю. О.</v>
      </c>
      <c r="EK122" s="19" t="str">
        <f ca="1">IFERROR(__xludf.DUMMYFUNCTION("""COMPUTED_VALUE"""),"...")</f>
        <v>...</v>
      </c>
      <c r="EL122" s="19">
        <f ca="1">IFERROR(__xludf.DUMMYFUNCTION("""COMPUTED_VALUE"""),58)</f>
        <v>58</v>
      </c>
      <c r="EM122" s="19" t="str">
        <f ca="1">IFERROR(__xludf.DUMMYFUNCTION("""COMPUTED_VALUE"""),"Уласик Ю. О.")</f>
        <v>Уласик Ю. О.</v>
      </c>
      <c r="EN122" s="19" t="str">
        <f ca="1">IFERROR(__xludf.DUMMYFUNCTION("""COMPUTED_VALUE"""),"...")</f>
        <v>...</v>
      </c>
      <c r="EO122" s="19">
        <f ca="1">IFERROR(__xludf.DUMMYFUNCTION("""COMPUTED_VALUE"""),58)</f>
        <v>58</v>
      </c>
      <c r="EP122" s="19" t="str">
        <f ca="1">IFERROR(__xludf.DUMMYFUNCTION("""COMPUTED_VALUE"""),"Уласик Ю. О.")</f>
        <v>Уласик Ю. О.</v>
      </c>
      <c r="EQ122" s="19" t="str">
        <f ca="1">IFERROR(__xludf.DUMMYFUNCTION("""COMPUTED_VALUE"""),"За")</f>
        <v>За</v>
      </c>
      <c r="ER122" s="19">
        <f ca="1">IFERROR(__xludf.DUMMYFUNCTION("""COMPUTED_VALUE"""),58)</f>
        <v>58</v>
      </c>
      <c r="ES122" s="19" t="str">
        <f ca="1">IFERROR(__xludf.DUMMYFUNCTION("""COMPUTED_VALUE"""),"Уласик Ю. О.")</f>
        <v>Уласик Ю. О.</v>
      </c>
      <c r="ET122" s="19" t="str">
        <f ca="1">IFERROR(__xludf.DUMMYFUNCTION("""COMPUTED_VALUE"""),"Утримався")</f>
        <v>Утримався</v>
      </c>
      <c r="EU122" s="19">
        <f ca="1">IFERROR(__xludf.DUMMYFUNCTION("""COMPUTED_VALUE"""),58)</f>
        <v>58</v>
      </c>
      <c r="EV122" s="19" t="str">
        <f ca="1">IFERROR(__xludf.DUMMYFUNCTION("""COMPUTED_VALUE"""),"Уласик Ю. О.")</f>
        <v>Уласик Ю. О.</v>
      </c>
      <c r="EW122" s="19" t="str">
        <f ca="1">IFERROR(__xludf.DUMMYFUNCTION("""COMPUTED_VALUE"""),"Не голосував")</f>
        <v>Не голосував</v>
      </c>
      <c r="EX122" s="19">
        <f ca="1">IFERROR(__xludf.DUMMYFUNCTION("""COMPUTED_VALUE"""),58)</f>
        <v>58</v>
      </c>
      <c r="EY122" s="19" t="str">
        <f ca="1">IFERROR(__xludf.DUMMYFUNCTION("""COMPUTED_VALUE"""),"Уласик Ю. О.")</f>
        <v>Уласик Ю. О.</v>
      </c>
      <c r="EZ122" s="19" t="str">
        <f ca="1">IFERROR(__xludf.DUMMYFUNCTION("""COMPUTED_VALUE"""),"Не голосував")</f>
        <v>Не голосував</v>
      </c>
      <c r="FA122" s="19">
        <f ca="1">IFERROR(__xludf.DUMMYFUNCTION("""COMPUTED_VALUE"""),58)</f>
        <v>58</v>
      </c>
      <c r="FB122" s="19" t="str">
        <f ca="1">IFERROR(__xludf.DUMMYFUNCTION("""COMPUTED_VALUE"""),"Уласик Ю. О.")</f>
        <v>Уласик Ю. О.</v>
      </c>
      <c r="FC122" s="19" t="str">
        <f ca="1">IFERROR(__xludf.DUMMYFUNCTION("""COMPUTED_VALUE"""),"За")</f>
        <v>За</v>
      </c>
      <c r="FD122" s="19">
        <f ca="1">IFERROR(__xludf.DUMMYFUNCTION("""COMPUTED_VALUE"""),58)</f>
        <v>58</v>
      </c>
      <c r="FE122" s="19" t="str">
        <f ca="1">IFERROR(__xludf.DUMMYFUNCTION("""COMPUTED_VALUE"""),"Уласик Ю. О.")</f>
        <v>Уласик Ю. О.</v>
      </c>
      <c r="FF122" s="19" t="str">
        <f ca="1">IFERROR(__xludf.DUMMYFUNCTION("""COMPUTED_VALUE"""),"За")</f>
        <v>За</v>
      </c>
      <c r="FG122" s="19">
        <f ca="1">IFERROR(__xludf.DUMMYFUNCTION("""COMPUTED_VALUE"""),58)</f>
        <v>58</v>
      </c>
      <c r="FH122" s="19" t="str">
        <f ca="1">IFERROR(__xludf.DUMMYFUNCTION("""COMPUTED_VALUE"""),"Уласик Ю. О.")</f>
        <v>Уласик Ю. О.</v>
      </c>
      <c r="FI122" s="19" t="str">
        <f ca="1">IFERROR(__xludf.DUMMYFUNCTION("""COMPUTED_VALUE"""),"Не голосував")</f>
        <v>Не голосував</v>
      </c>
      <c r="FJ122" s="19">
        <f ca="1">IFERROR(__xludf.DUMMYFUNCTION("""COMPUTED_VALUE"""),58)</f>
        <v>58</v>
      </c>
      <c r="FK122" s="19" t="str">
        <f ca="1">IFERROR(__xludf.DUMMYFUNCTION("""COMPUTED_VALUE"""),"Уласик Ю. О.")</f>
        <v>Уласик Ю. О.</v>
      </c>
      <c r="FL122" s="19" t="str">
        <f ca="1">IFERROR(__xludf.DUMMYFUNCTION("""COMPUTED_VALUE"""),"За")</f>
        <v>За</v>
      </c>
      <c r="FM122" s="19">
        <f ca="1">IFERROR(__xludf.DUMMYFUNCTION("""COMPUTED_VALUE"""),58)</f>
        <v>58</v>
      </c>
      <c r="FN122" s="19" t="str">
        <f ca="1">IFERROR(__xludf.DUMMYFUNCTION("""COMPUTED_VALUE"""),"Уласик Ю. О.")</f>
        <v>Уласик Ю. О.</v>
      </c>
      <c r="FO122" s="19" t="str">
        <f ca="1">IFERROR(__xludf.DUMMYFUNCTION("""COMPUTED_VALUE"""),"За")</f>
        <v>За</v>
      </c>
      <c r="FP122" s="19">
        <f ca="1">IFERROR(__xludf.DUMMYFUNCTION("""COMPUTED_VALUE"""),58)</f>
        <v>58</v>
      </c>
      <c r="FQ122" s="19" t="str">
        <f ca="1">IFERROR(__xludf.DUMMYFUNCTION("""COMPUTED_VALUE"""),"Уласик Ю. О.")</f>
        <v>Уласик Ю. О.</v>
      </c>
      <c r="FR122" s="19" t="str">
        <f ca="1">IFERROR(__xludf.DUMMYFUNCTION("""COMPUTED_VALUE"""),"...")</f>
        <v>...</v>
      </c>
      <c r="FS122" s="19">
        <f ca="1">IFERROR(__xludf.DUMMYFUNCTION("""COMPUTED_VALUE"""),58)</f>
        <v>58</v>
      </c>
      <c r="FT122" s="19" t="str">
        <f ca="1">IFERROR(__xludf.DUMMYFUNCTION("""COMPUTED_VALUE"""),"Уласик Ю. О.")</f>
        <v>Уласик Ю. О.</v>
      </c>
      <c r="FU122" s="19" t="str">
        <f ca="1">IFERROR(__xludf.DUMMYFUNCTION("""COMPUTED_VALUE"""),"...")</f>
        <v>...</v>
      </c>
      <c r="FV122" s="19">
        <f ca="1">IFERROR(__xludf.DUMMYFUNCTION("""COMPUTED_VALUE"""),58)</f>
        <v>58</v>
      </c>
      <c r="FW122" s="19" t="str">
        <f ca="1">IFERROR(__xludf.DUMMYFUNCTION("""COMPUTED_VALUE"""),"Уласик Ю. О.")</f>
        <v>Уласик Ю. О.</v>
      </c>
      <c r="FX122" s="19" t="str">
        <f ca="1">IFERROR(__xludf.DUMMYFUNCTION("""COMPUTED_VALUE"""),"За")</f>
        <v>За</v>
      </c>
      <c r="FY122" s="19">
        <f ca="1">IFERROR(__xludf.DUMMYFUNCTION("""COMPUTED_VALUE"""),58)</f>
        <v>58</v>
      </c>
      <c r="FZ122" s="19" t="str">
        <f ca="1">IFERROR(__xludf.DUMMYFUNCTION("""COMPUTED_VALUE"""),"Уласик Ю. О.")</f>
        <v>Уласик Ю. О.</v>
      </c>
      <c r="GA122" s="19" t="str">
        <f ca="1">IFERROR(__xludf.DUMMYFUNCTION("""COMPUTED_VALUE"""),"За")</f>
        <v>За</v>
      </c>
      <c r="GB122" s="19">
        <f ca="1">IFERROR(__xludf.DUMMYFUNCTION("""COMPUTED_VALUE"""),58)</f>
        <v>58</v>
      </c>
      <c r="GC122" s="19" t="str">
        <f ca="1">IFERROR(__xludf.DUMMYFUNCTION("""COMPUTED_VALUE"""),"Уласик Ю. О.")</f>
        <v>Уласик Ю. О.</v>
      </c>
      <c r="GD122" s="19" t="str">
        <f ca="1">IFERROR(__xludf.DUMMYFUNCTION("""COMPUTED_VALUE"""),"За")</f>
        <v>За</v>
      </c>
      <c r="GE122" s="19">
        <f ca="1">IFERROR(__xludf.DUMMYFUNCTION("""COMPUTED_VALUE"""),58)</f>
        <v>58</v>
      </c>
      <c r="GF122" s="19" t="str">
        <f ca="1">IFERROR(__xludf.DUMMYFUNCTION("""COMPUTED_VALUE"""),"Уласик Ю. О.")</f>
        <v>Уласик Ю. О.</v>
      </c>
      <c r="GG122" s="19" t="str">
        <f ca="1">IFERROR(__xludf.DUMMYFUNCTION("""COMPUTED_VALUE"""),"За")</f>
        <v>За</v>
      </c>
      <c r="GH122" s="19">
        <f ca="1">IFERROR(__xludf.DUMMYFUNCTION("""COMPUTED_VALUE"""),58)</f>
        <v>58</v>
      </c>
      <c r="GI122" s="19" t="str">
        <f ca="1">IFERROR(__xludf.DUMMYFUNCTION("""COMPUTED_VALUE"""),"Уласик Ю. О.")</f>
        <v>Уласик Ю. О.</v>
      </c>
      <c r="GJ122" s="19" t="str">
        <f ca="1">IFERROR(__xludf.DUMMYFUNCTION("""COMPUTED_VALUE"""),"За")</f>
        <v>За</v>
      </c>
      <c r="GK122" s="19">
        <f ca="1">IFERROR(__xludf.DUMMYFUNCTION("""COMPUTED_VALUE"""),58)</f>
        <v>58</v>
      </c>
      <c r="GL122" s="19" t="str">
        <f ca="1">IFERROR(__xludf.DUMMYFUNCTION("""COMPUTED_VALUE"""),"Уласик Ю. О.")</f>
        <v>Уласик Ю. О.</v>
      </c>
      <c r="GM122" s="19" t="str">
        <f ca="1">IFERROR(__xludf.DUMMYFUNCTION("""COMPUTED_VALUE"""),"За")</f>
        <v>За</v>
      </c>
      <c r="GN122" s="19">
        <f ca="1">IFERROR(__xludf.DUMMYFUNCTION("""COMPUTED_VALUE"""),58)</f>
        <v>58</v>
      </c>
      <c r="GO122" s="19" t="str">
        <f ca="1">IFERROR(__xludf.DUMMYFUNCTION("""COMPUTED_VALUE"""),"Уласик Ю. О.")</f>
        <v>Уласик Ю. О.</v>
      </c>
      <c r="GP122" s="19" t="str">
        <f ca="1">IFERROR(__xludf.DUMMYFUNCTION("""COMPUTED_VALUE"""),"...")</f>
        <v>...</v>
      </c>
      <c r="GQ122" s="19">
        <f ca="1">IFERROR(__xludf.DUMMYFUNCTION("""COMPUTED_VALUE"""),58)</f>
        <v>58</v>
      </c>
      <c r="GR122" s="19" t="str">
        <f ca="1">IFERROR(__xludf.DUMMYFUNCTION("""COMPUTED_VALUE"""),"Уласик Ю. О.")</f>
        <v>Уласик Ю. О.</v>
      </c>
      <c r="GS122" s="19" t="str">
        <f ca="1">IFERROR(__xludf.DUMMYFUNCTION("""COMPUTED_VALUE"""),"За")</f>
        <v>За</v>
      </c>
      <c r="GT122" s="19">
        <f ca="1">IFERROR(__xludf.DUMMYFUNCTION("""COMPUTED_VALUE"""),58)</f>
        <v>58</v>
      </c>
      <c r="GU122" s="19" t="str">
        <f ca="1">IFERROR(__xludf.DUMMYFUNCTION("""COMPUTED_VALUE"""),"Уласик Ю. О.")</f>
        <v>Уласик Ю. О.</v>
      </c>
      <c r="GV122" s="19" t="str">
        <f ca="1">IFERROR(__xludf.DUMMYFUNCTION("""COMPUTED_VALUE"""),"Утримався")</f>
        <v>Утримався</v>
      </c>
      <c r="GW122" s="19">
        <f ca="1">IFERROR(__xludf.DUMMYFUNCTION("""COMPUTED_VALUE"""),58)</f>
        <v>58</v>
      </c>
      <c r="GX122" s="19" t="str">
        <f ca="1">IFERROR(__xludf.DUMMYFUNCTION("""COMPUTED_VALUE"""),"Уласик Ю. О.")</f>
        <v>Уласик Ю. О.</v>
      </c>
      <c r="GY122" s="19" t="str">
        <f ca="1">IFERROR(__xludf.DUMMYFUNCTION("""COMPUTED_VALUE"""),"За")</f>
        <v>За</v>
      </c>
      <c r="GZ122" s="19">
        <f ca="1">IFERROR(__xludf.DUMMYFUNCTION("""COMPUTED_VALUE"""),58)</f>
        <v>58</v>
      </c>
      <c r="HA122" s="19" t="str">
        <f ca="1">IFERROR(__xludf.DUMMYFUNCTION("""COMPUTED_VALUE"""),"Уласик Ю. О.")</f>
        <v>Уласик Ю. О.</v>
      </c>
      <c r="HB122" s="19" t="str">
        <f ca="1">IFERROR(__xludf.DUMMYFUNCTION("""COMPUTED_VALUE"""),"За")</f>
        <v>За</v>
      </c>
      <c r="HC122" s="19">
        <f ca="1">IFERROR(__xludf.DUMMYFUNCTION("""COMPUTED_VALUE"""),58)</f>
        <v>58</v>
      </c>
      <c r="HD122" s="19" t="str">
        <f ca="1">IFERROR(__xludf.DUMMYFUNCTION("""COMPUTED_VALUE"""),"Уласик Ю. О.")</f>
        <v>Уласик Ю. О.</v>
      </c>
      <c r="HE122" s="19" t="str">
        <f ca="1">IFERROR(__xludf.DUMMYFUNCTION("""COMPUTED_VALUE"""),"За")</f>
        <v>За</v>
      </c>
      <c r="HF122" s="19">
        <f ca="1">IFERROR(__xludf.DUMMYFUNCTION("""COMPUTED_VALUE"""),58)</f>
        <v>58</v>
      </c>
      <c r="HG122" s="19" t="str">
        <f ca="1">IFERROR(__xludf.DUMMYFUNCTION("""COMPUTED_VALUE"""),"Уласик Ю. О.")</f>
        <v>Уласик Ю. О.</v>
      </c>
      <c r="HH122" s="19" t="str">
        <f ca="1">IFERROR(__xludf.DUMMYFUNCTION("""COMPUTED_VALUE"""),"За")</f>
        <v>За</v>
      </c>
      <c r="HI122" s="19">
        <f ca="1">IFERROR(__xludf.DUMMYFUNCTION("""COMPUTED_VALUE"""),58)</f>
        <v>58</v>
      </c>
      <c r="HJ122" s="19" t="str">
        <f ca="1">IFERROR(__xludf.DUMMYFUNCTION("""COMPUTED_VALUE"""),"Уласик Ю. О.")</f>
        <v>Уласик Ю. О.</v>
      </c>
      <c r="HK122" s="19" t="str">
        <f ca="1">IFERROR(__xludf.DUMMYFUNCTION("""COMPUTED_VALUE"""),"Не голосував")</f>
        <v>Не голосував</v>
      </c>
      <c r="HL122" s="19">
        <f ca="1">IFERROR(__xludf.DUMMYFUNCTION("""COMPUTED_VALUE"""),58)</f>
        <v>58</v>
      </c>
      <c r="HM122" s="19" t="str">
        <f ca="1">IFERROR(__xludf.DUMMYFUNCTION("""COMPUTED_VALUE"""),"Уласик Ю. О.")</f>
        <v>Уласик Ю. О.</v>
      </c>
      <c r="HN122" s="19" t="str">
        <f ca="1">IFERROR(__xludf.DUMMYFUNCTION("""COMPUTED_VALUE"""),"Не голосував")</f>
        <v>Не голосував</v>
      </c>
      <c r="HO122" s="19">
        <f ca="1">IFERROR(__xludf.DUMMYFUNCTION("""COMPUTED_VALUE"""),58)</f>
        <v>58</v>
      </c>
      <c r="HP122" s="19" t="str">
        <f ca="1">IFERROR(__xludf.DUMMYFUNCTION("""COMPUTED_VALUE"""),"Уласик Ю. О.")</f>
        <v>Уласик Ю. О.</v>
      </c>
      <c r="HQ122" s="19" t="str">
        <f ca="1">IFERROR(__xludf.DUMMYFUNCTION("""COMPUTED_VALUE"""),"За")</f>
        <v>За</v>
      </c>
      <c r="HR122" s="19">
        <f ca="1">IFERROR(__xludf.DUMMYFUNCTION("""COMPUTED_VALUE"""),58)</f>
        <v>58</v>
      </c>
      <c r="HS122" s="19" t="str">
        <f ca="1">IFERROR(__xludf.DUMMYFUNCTION("""COMPUTED_VALUE"""),"Уласик Ю. О.")</f>
        <v>Уласик Ю. О.</v>
      </c>
      <c r="HT122" s="19" t="str">
        <f ca="1">IFERROR(__xludf.DUMMYFUNCTION("""COMPUTED_VALUE"""),"За")</f>
        <v>За</v>
      </c>
      <c r="HU122" s="19">
        <f ca="1">IFERROR(__xludf.DUMMYFUNCTION("""COMPUTED_VALUE"""),58)</f>
        <v>58</v>
      </c>
      <c r="HV122" s="19" t="str">
        <f ca="1">IFERROR(__xludf.DUMMYFUNCTION("""COMPUTED_VALUE"""),"Уласик Ю. О.")</f>
        <v>Уласик Ю. О.</v>
      </c>
      <c r="HW122" s="19" t="str">
        <f ca="1">IFERROR(__xludf.DUMMYFUNCTION("""COMPUTED_VALUE"""),"За")</f>
        <v>За</v>
      </c>
      <c r="HX122" s="19">
        <f ca="1">IFERROR(__xludf.DUMMYFUNCTION("""COMPUTED_VALUE"""),58)</f>
        <v>58</v>
      </c>
      <c r="HY122" s="19" t="str">
        <f ca="1">IFERROR(__xludf.DUMMYFUNCTION("""COMPUTED_VALUE"""),"Уласик Ю. О.")</f>
        <v>Уласик Ю. О.</v>
      </c>
      <c r="HZ122" s="19" t="str">
        <f ca="1">IFERROR(__xludf.DUMMYFUNCTION("""COMPUTED_VALUE"""),"За")</f>
        <v>За</v>
      </c>
      <c r="IA122" s="19">
        <f ca="1">IFERROR(__xludf.DUMMYFUNCTION("""COMPUTED_VALUE"""),58)</f>
        <v>58</v>
      </c>
      <c r="IB122" s="19" t="str">
        <f ca="1">IFERROR(__xludf.DUMMYFUNCTION("""COMPUTED_VALUE"""),"Уласик Ю. О.")</f>
        <v>Уласик Ю. О.</v>
      </c>
      <c r="IC122" s="19" t="str">
        <f ca="1">IFERROR(__xludf.DUMMYFUNCTION("""COMPUTED_VALUE"""),"За")</f>
        <v>За</v>
      </c>
      <c r="ID122" s="19">
        <f ca="1">IFERROR(__xludf.DUMMYFUNCTION("""COMPUTED_VALUE"""),58)</f>
        <v>58</v>
      </c>
      <c r="IE122" s="19" t="str">
        <f ca="1">IFERROR(__xludf.DUMMYFUNCTION("""COMPUTED_VALUE"""),"Уласик Ю. О.")</f>
        <v>Уласик Ю. О.</v>
      </c>
      <c r="IF122" s="19" t="str">
        <f ca="1">IFERROR(__xludf.DUMMYFUNCTION("""COMPUTED_VALUE"""),"За")</f>
        <v>За</v>
      </c>
      <c r="IG122" s="19">
        <f ca="1">IFERROR(__xludf.DUMMYFUNCTION("""COMPUTED_VALUE"""),58)</f>
        <v>58</v>
      </c>
      <c r="IH122" s="19" t="str">
        <f ca="1">IFERROR(__xludf.DUMMYFUNCTION("""COMPUTED_VALUE"""),"Уласик Ю. О.")</f>
        <v>Уласик Ю. О.</v>
      </c>
      <c r="II122" s="19" t="str">
        <f ca="1">IFERROR(__xludf.DUMMYFUNCTION("""COMPUTED_VALUE"""),"Утримався")</f>
        <v>Утримався</v>
      </c>
      <c r="IJ122" s="19">
        <f ca="1">IFERROR(__xludf.DUMMYFUNCTION("""COMPUTED_VALUE"""),58)</f>
        <v>58</v>
      </c>
      <c r="IK122" s="19" t="str">
        <f ca="1">IFERROR(__xludf.DUMMYFUNCTION("""COMPUTED_VALUE"""),"Уласик Ю. О.")</f>
        <v>Уласик Ю. О.</v>
      </c>
      <c r="IL122" s="19" t="str">
        <f ca="1">IFERROR(__xludf.DUMMYFUNCTION("""COMPUTED_VALUE"""),"Не голосував")</f>
        <v>Не голосував</v>
      </c>
      <c r="IM122" s="19">
        <f ca="1">IFERROR(__xludf.DUMMYFUNCTION("""COMPUTED_VALUE"""),58)</f>
        <v>58</v>
      </c>
      <c r="IN122" s="19" t="str">
        <f ca="1">IFERROR(__xludf.DUMMYFUNCTION("""COMPUTED_VALUE"""),"Уласик Ю. О.")</f>
        <v>Уласик Ю. О.</v>
      </c>
      <c r="IO122" s="19" t="str">
        <f ca="1">IFERROR(__xludf.DUMMYFUNCTION("""COMPUTED_VALUE"""),"Утримався")</f>
        <v>Утримався</v>
      </c>
      <c r="IP122" s="19">
        <f ca="1">IFERROR(__xludf.DUMMYFUNCTION("""COMPUTED_VALUE"""),58)</f>
        <v>58</v>
      </c>
      <c r="IQ122" s="19" t="str">
        <f ca="1">IFERROR(__xludf.DUMMYFUNCTION("""COMPUTED_VALUE"""),"Уласик Ю. О.")</f>
        <v>Уласик Ю. О.</v>
      </c>
      <c r="IR122" s="19" t="str">
        <f ca="1">IFERROR(__xludf.DUMMYFUNCTION("""COMPUTED_VALUE"""),"За")</f>
        <v>За</v>
      </c>
      <c r="IS122" s="19">
        <f ca="1">IFERROR(__xludf.DUMMYFUNCTION("""COMPUTED_VALUE"""),58)</f>
        <v>58</v>
      </c>
      <c r="IT122" s="19" t="str">
        <f ca="1">IFERROR(__xludf.DUMMYFUNCTION("""COMPUTED_VALUE"""),"Уласик Ю. О.")</f>
        <v>Уласик Ю. О.</v>
      </c>
      <c r="IU122" s="19" t="str">
        <f ca="1">IFERROR(__xludf.DUMMYFUNCTION("""COMPUTED_VALUE"""),"За")</f>
        <v>За</v>
      </c>
      <c r="IV122" s="19">
        <f ca="1">IFERROR(__xludf.DUMMYFUNCTION("""COMPUTED_VALUE"""),58)</f>
        <v>58</v>
      </c>
      <c r="IW122" s="19" t="str">
        <f ca="1">IFERROR(__xludf.DUMMYFUNCTION("""COMPUTED_VALUE"""),"Уласик Ю. О.")</f>
        <v>Уласик Ю. О.</v>
      </c>
      <c r="IX122" s="19" t="str">
        <f ca="1">IFERROR(__xludf.DUMMYFUNCTION("""COMPUTED_VALUE"""),"За")</f>
        <v>За</v>
      </c>
      <c r="IY122" s="19">
        <f ca="1">IFERROR(__xludf.DUMMYFUNCTION("""COMPUTED_VALUE"""),58)</f>
        <v>58</v>
      </c>
      <c r="IZ122" s="19" t="str">
        <f ca="1">IFERROR(__xludf.DUMMYFUNCTION("""COMPUTED_VALUE"""),"Уласик Ю. О.")</f>
        <v>Уласик Ю. О.</v>
      </c>
      <c r="JA122" s="19" t="str">
        <f ca="1">IFERROR(__xludf.DUMMYFUNCTION("""COMPUTED_VALUE"""),"За")</f>
        <v>За</v>
      </c>
      <c r="JB122" s="19">
        <f ca="1">IFERROR(__xludf.DUMMYFUNCTION("""COMPUTED_VALUE"""),58)</f>
        <v>58</v>
      </c>
      <c r="JC122" s="19" t="str">
        <f ca="1">IFERROR(__xludf.DUMMYFUNCTION("""COMPUTED_VALUE"""),"Уласик Ю. О.")</f>
        <v>Уласик Ю. О.</v>
      </c>
      <c r="JD122" s="19" t="str">
        <f ca="1">IFERROR(__xludf.DUMMYFUNCTION("""COMPUTED_VALUE"""),"За")</f>
        <v>За</v>
      </c>
      <c r="JE122" s="19">
        <f ca="1">IFERROR(__xludf.DUMMYFUNCTION("""COMPUTED_VALUE"""),58)</f>
        <v>58</v>
      </c>
      <c r="JF122" s="19" t="str">
        <f ca="1">IFERROR(__xludf.DUMMYFUNCTION("""COMPUTED_VALUE"""),"Уласик Ю. О.")</f>
        <v>Уласик Ю. О.</v>
      </c>
      <c r="JG122" s="19" t="str">
        <f ca="1">IFERROR(__xludf.DUMMYFUNCTION("""COMPUTED_VALUE"""),"Не голосував")</f>
        <v>Не голосував</v>
      </c>
      <c r="JH122" s="19">
        <f ca="1">IFERROR(__xludf.DUMMYFUNCTION("""COMPUTED_VALUE"""),58)</f>
        <v>58</v>
      </c>
      <c r="JI122" s="19" t="str">
        <f ca="1">IFERROR(__xludf.DUMMYFUNCTION("""COMPUTED_VALUE"""),"Уласик Ю. О.")</f>
        <v>Уласик Ю. О.</v>
      </c>
      <c r="JJ122" s="19" t="str">
        <f ca="1">IFERROR(__xludf.DUMMYFUNCTION("""COMPUTED_VALUE"""),"Не голосував")</f>
        <v>Не голосував</v>
      </c>
      <c r="JK122" s="19">
        <f ca="1">IFERROR(__xludf.DUMMYFUNCTION("""COMPUTED_VALUE"""),58)</f>
        <v>58</v>
      </c>
      <c r="JL122" s="19" t="str">
        <f ca="1">IFERROR(__xludf.DUMMYFUNCTION("""COMPUTED_VALUE"""),"Уласик Ю. О.")</f>
        <v>Уласик Ю. О.</v>
      </c>
      <c r="JM122" s="19" t="str">
        <f ca="1">IFERROR(__xludf.DUMMYFUNCTION("""COMPUTED_VALUE"""),"Не голосував")</f>
        <v>Не голосував</v>
      </c>
      <c r="JN122" s="19">
        <f ca="1">IFERROR(__xludf.DUMMYFUNCTION("""COMPUTED_VALUE"""),58)</f>
        <v>58</v>
      </c>
      <c r="JO122" s="19" t="str">
        <f ca="1">IFERROR(__xludf.DUMMYFUNCTION("""COMPUTED_VALUE"""),"Уласик Ю. О.")</f>
        <v>Уласик Ю. О.</v>
      </c>
      <c r="JP122" s="19" t="str">
        <f ca="1">IFERROR(__xludf.DUMMYFUNCTION("""COMPUTED_VALUE"""),"За")</f>
        <v>За</v>
      </c>
      <c r="JQ122" s="19">
        <f ca="1">IFERROR(__xludf.DUMMYFUNCTION("""COMPUTED_VALUE"""),58)</f>
        <v>58</v>
      </c>
      <c r="JR122" s="19" t="str">
        <f ca="1">IFERROR(__xludf.DUMMYFUNCTION("""COMPUTED_VALUE"""),"Уласик Ю. О.")</f>
        <v>Уласик Ю. О.</v>
      </c>
      <c r="JS122" s="19" t="str">
        <f ca="1">IFERROR(__xludf.DUMMYFUNCTION("""COMPUTED_VALUE"""),"За")</f>
        <v>За</v>
      </c>
      <c r="JT122" s="19">
        <f ca="1">IFERROR(__xludf.DUMMYFUNCTION("""COMPUTED_VALUE"""),58)</f>
        <v>58</v>
      </c>
      <c r="JU122" s="19" t="str">
        <f ca="1">IFERROR(__xludf.DUMMYFUNCTION("""COMPUTED_VALUE"""),"Уласик Ю. О.")</f>
        <v>Уласик Ю. О.</v>
      </c>
      <c r="JV122" s="19" t="str">
        <f ca="1">IFERROR(__xludf.DUMMYFUNCTION("""COMPUTED_VALUE"""),"За")</f>
        <v>За</v>
      </c>
      <c r="JW122" s="19">
        <f ca="1">IFERROR(__xludf.DUMMYFUNCTION("""COMPUTED_VALUE"""),58)</f>
        <v>58</v>
      </c>
      <c r="JX122" s="19" t="str">
        <f ca="1">IFERROR(__xludf.DUMMYFUNCTION("""COMPUTED_VALUE"""),"Уласик Ю. О.")</f>
        <v>Уласик Ю. О.</v>
      </c>
      <c r="JY122" s="19" t="str">
        <f ca="1">IFERROR(__xludf.DUMMYFUNCTION("""COMPUTED_VALUE"""),"Не голосував")</f>
        <v>Не голосував</v>
      </c>
      <c r="JZ122" s="19">
        <f ca="1">IFERROR(__xludf.DUMMYFUNCTION("""COMPUTED_VALUE"""),58)</f>
        <v>58</v>
      </c>
      <c r="KA122" s="19" t="str">
        <f ca="1">IFERROR(__xludf.DUMMYFUNCTION("""COMPUTED_VALUE"""),"Уласик Ю. О.")</f>
        <v>Уласик Ю. О.</v>
      </c>
      <c r="KB122" s="19" t="str">
        <f ca="1">IFERROR(__xludf.DUMMYFUNCTION("""COMPUTED_VALUE"""),"За")</f>
        <v>За</v>
      </c>
      <c r="KC122" s="19">
        <f ca="1">IFERROR(__xludf.DUMMYFUNCTION("""COMPUTED_VALUE"""),58)</f>
        <v>58</v>
      </c>
      <c r="KD122" s="19" t="str">
        <f ca="1">IFERROR(__xludf.DUMMYFUNCTION("""COMPUTED_VALUE"""),"Уласик Ю. О.")</f>
        <v>Уласик Ю. О.</v>
      </c>
      <c r="KE122" s="19" t="str">
        <f ca="1">IFERROR(__xludf.DUMMYFUNCTION("""COMPUTED_VALUE"""),"За")</f>
        <v>За</v>
      </c>
      <c r="KF122" s="19">
        <f ca="1">IFERROR(__xludf.DUMMYFUNCTION("""COMPUTED_VALUE"""),58)</f>
        <v>58</v>
      </c>
      <c r="KG122" s="19" t="str">
        <f ca="1">IFERROR(__xludf.DUMMYFUNCTION("""COMPUTED_VALUE"""),"Уласик Ю. О.")</f>
        <v>Уласик Ю. О.</v>
      </c>
      <c r="KH122" s="19" t="str">
        <f ca="1">IFERROR(__xludf.DUMMYFUNCTION("""COMPUTED_VALUE"""),"За")</f>
        <v>За</v>
      </c>
      <c r="KI122" s="19">
        <f ca="1">IFERROR(__xludf.DUMMYFUNCTION("""COMPUTED_VALUE"""),58)</f>
        <v>58</v>
      </c>
      <c r="KJ122" s="19" t="str">
        <f ca="1">IFERROR(__xludf.DUMMYFUNCTION("""COMPUTED_VALUE"""),"Уласик Ю. О.")</f>
        <v>Уласик Ю. О.</v>
      </c>
      <c r="KK122" s="19" t="str">
        <f ca="1">IFERROR(__xludf.DUMMYFUNCTION("""COMPUTED_VALUE"""),"За")</f>
        <v>За</v>
      </c>
      <c r="KL122" s="19">
        <f ca="1">IFERROR(__xludf.DUMMYFUNCTION("""COMPUTED_VALUE"""),58)</f>
        <v>58</v>
      </c>
      <c r="KM122" s="19" t="str">
        <f ca="1">IFERROR(__xludf.DUMMYFUNCTION("""COMPUTED_VALUE"""),"Уласик Ю. О.")</f>
        <v>Уласик Ю. О.</v>
      </c>
      <c r="KN122" s="19" t="str">
        <f ca="1">IFERROR(__xludf.DUMMYFUNCTION("""COMPUTED_VALUE"""),"За")</f>
        <v>За</v>
      </c>
      <c r="KO122" s="19">
        <f ca="1">IFERROR(__xludf.DUMMYFUNCTION("""COMPUTED_VALUE"""),58)</f>
        <v>58</v>
      </c>
      <c r="KP122" s="19" t="str">
        <f ca="1">IFERROR(__xludf.DUMMYFUNCTION("""COMPUTED_VALUE"""),"Уласик Ю. О.")</f>
        <v>Уласик Ю. О.</v>
      </c>
      <c r="KQ122" s="19" t="str">
        <f ca="1">IFERROR(__xludf.DUMMYFUNCTION("""COMPUTED_VALUE"""),"Не голосував")</f>
        <v>Не голосував</v>
      </c>
      <c r="KR122" s="19">
        <f ca="1">IFERROR(__xludf.DUMMYFUNCTION("""COMPUTED_VALUE"""),58)</f>
        <v>58</v>
      </c>
      <c r="KS122" s="19" t="str">
        <f ca="1">IFERROR(__xludf.DUMMYFUNCTION("""COMPUTED_VALUE"""),"Уласик Ю. О.")</f>
        <v>Уласик Ю. О.</v>
      </c>
      <c r="KT122" s="19" t="str">
        <f ca="1">IFERROR(__xludf.DUMMYFUNCTION("""COMPUTED_VALUE"""),"За")</f>
        <v>За</v>
      </c>
      <c r="KU122" s="19">
        <f ca="1">IFERROR(__xludf.DUMMYFUNCTION("""COMPUTED_VALUE"""),58)</f>
        <v>58</v>
      </c>
      <c r="KV122" s="19" t="str">
        <f ca="1">IFERROR(__xludf.DUMMYFUNCTION("""COMPUTED_VALUE"""),"Уласик Ю. О.")</f>
        <v>Уласик Ю. О.</v>
      </c>
      <c r="KW122" s="19" t="str">
        <f ca="1">IFERROR(__xludf.DUMMYFUNCTION("""COMPUTED_VALUE"""),"Не голосував")</f>
        <v>Не голосував</v>
      </c>
      <c r="KX122" s="19">
        <f ca="1">IFERROR(__xludf.DUMMYFUNCTION("""COMPUTED_VALUE"""),58)</f>
        <v>58</v>
      </c>
      <c r="KY122" s="19" t="str">
        <f ca="1">IFERROR(__xludf.DUMMYFUNCTION("""COMPUTED_VALUE"""),"Уласик Ю. О.")</f>
        <v>Уласик Ю. О.</v>
      </c>
      <c r="KZ122" s="19" t="str">
        <f ca="1">IFERROR(__xludf.DUMMYFUNCTION("""COMPUTED_VALUE"""),"Не голосував")</f>
        <v>Не голосував</v>
      </c>
      <c r="LA122" s="19">
        <f ca="1">IFERROR(__xludf.DUMMYFUNCTION("""COMPUTED_VALUE"""),58)</f>
        <v>58</v>
      </c>
      <c r="LB122" s="19" t="str">
        <f ca="1">IFERROR(__xludf.DUMMYFUNCTION("""COMPUTED_VALUE"""),"Уласик Ю. О.")</f>
        <v>Уласик Ю. О.</v>
      </c>
      <c r="LC122" s="19" t="str">
        <f ca="1">IFERROR(__xludf.DUMMYFUNCTION("""COMPUTED_VALUE"""),"Не голосував")</f>
        <v>Не голосував</v>
      </c>
      <c r="LD122" s="19">
        <f ca="1">IFERROR(__xludf.DUMMYFUNCTION("""COMPUTED_VALUE"""),58)</f>
        <v>58</v>
      </c>
      <c r="LE122" s="19" t="str">
        <f ca="1">IFERROR(__xludf.DUMMYFUNCTION("""COMPUTED_VALUE"""),"Уласик Ю. О.")</f>
        <v>Уласик Ю. О.</v>
      </c>
      <c r="LF122" s="19" t="str">
        <f ca="1">IFERROR(__xludf.DUMMYFUNCTION("""COMPUTED_VALUE"""),"За")</f>
        <v>За</v>
      </c>
      <c r="LG122" s="19">
        <f ca="1">IFERROR(__xludf.DUMMYFUNCTION("""COMPUTED_VALUE"""),58)</f>
        <v>58</v>
      </c>
      <c r="LH122" s="19" t="str">
        <f ca="1">IFERROR(__xludf.DUMMYFUNCTION("""COMPUTED_VALUE"""),"Уласик Ю. О.")</f>
        <v>Уласик Ю. О.</v>
      </c>
      <c r="LI122" s="19" t="str">
        <f ca="1">IFERROR(__xludf.DUMMYFUNCTION("""COMPUTED_VALUE"""),"За")</f>
        <v>За</v>
      </c>
      <c r="LJ122" s="19">
        <f ca="1">IFERROR(__xludf.DUMMYFUNCTION("""COMPUTED_VALUE"""),58)</f>
        <v>58</v>
      </c>
      <c r="LK122" s="19" t="str">
        <f ca="1">IFERROR(__xludf.DUMMYFUNCTION("""COMPUTED_VALUE"""),"Уласик Ю. О.")</f>
        <v>Уласик Ю. О.</v>
      </c>
      <c r="LL122" s="19" t="str">
        <f ca="1">IFERROR(__xludf.DUMMYFUNCTION("""COMPUTED_VALUE"""),"За")</f>
        <v>За</v>
      </c>
      <c r="LM122" s="19">
        <f ca="1">IFERROR(__xludf.DUMMYFUNCTION("""COMPUTED_VALUE"""),58)</f>
        <v>58</v>
      </c>
      <c r="LN122" s="19" t="str">
        <f ca="1">IFERROR(__xludf.DUMMYFUNCTION("""COMPUTED_VALUE"""),"Уласик Ю. О.")</f>
        <v>Уласик Ю. О.</v>
      </c>
      <c r="LO122" s="19" t="str">
        <f ca="1">IFERROR(__xludf.DUMMYFUNCTION("""COMPUTED_VALUE"""),"За")</f>
        <v>За</v>
      </c>
      <c r="LP122" s="19">
        <f ca="1">IFERROR(__xludf.DUMMYFUNCTION("""COMPUTED_VALUE"""),58)</f>
        <v>58</v>
      </c>
      <c r="LQ122" s="19" t="str">
        <f ca="1">IFERROR(__xludf.DUMMYFUNCTION("""COMPUTED_VALUE"""),"Уласик Ю. О.")</f>
        <v>Уласик Ю. О.</v>
      </c>
      <c r="LR122" s="19" t="str">
        <f ca="1">IFERROR(__xludf.DUMMYFUNCTION("""COMPUTED_VALUE"""),"Не голосував")</f>
        <v>Не голосував</v>
      </c>
      <c r="LS122" s="19">
        <f ca="1">IFERROR(__xludf.DUMMYFUNCTION("""COMPUTED_VALUE"""),58)</f>
        <v>58</v>
      </c>
      <c r="LT122" s="19" t="str">
        <f ca="1">IFERROR(__xludf.DUMMYFUNCTION("""COMPUTED_VALUE"""),"Уласик Ю. О.")</f>
        <v>Уласик Ю. О.</v>
      </c>
      <c r="LU122" s="19" t="str">
        <f ca="1">IFERROR(__xludf.DUMMYFUNCTION("""COMPUTED_VALUE"""),"Не голосував")</f>
        <v>Не голосував</v>
      </c>
      <c r="LV122" s="19">
        <f ca="1">IFERROR(__xludf.DUMMYFUNCTION("""COMPUTED_VALUE"""),58)</f>
        <v>58</v>
      </c>
      <c r="LW122" s="19" t="str">
        <f ca="1">IFERROR(__xludf.DUMMYFUNCTION("""COMPUTED_VALUE"""),"Уласик Ю. О.")</f>
        <v>Уласик Ю. О.</v>
      </c>
      <c r="LX122" s="19" t="str">
        <f ca="1">IFERROR(__xludf.DUMMYFUNCTION("""COMPUTED_VALUE"""),"За")</f>
        <v>За</v>
      </c>
      <c r="LY122" s="19">
        <f ca="1">IFERROR(__xludf.DUMMYFUNCTION("""COMPUTED_VALUE"""),58)</f>
        <v>58</v>
      </c>
      <c r="LZ122" s="19" t="str">
        <f ca="1">IFERROR(__xludf.DUMMYFUNCTION("""COMPUTED_VALUE"""),"Уласик Ю. О.")</f>
        <v>Уласик Ю. О.</v>
      </c>
      <c r="MA122" s="19" t="str">
        <f ca="1">IFERROR(__xludf.DUMMYFUNCTION("""COMPUTED_VALUE"""),"Не голосував")</f>
        <v>Не голосував</v>
      </c>
      <c r="MB122" s="19">
        <f ca="1">IFERROR(__xludf.DUMMYFUNCTION("""COMPUTED_VALUE"""),58)</f>
        <v>58</v>
      </c>
      <c r="MC122" s="19" t="str">
        <f ca="1">IFERROR(__xludf.DUMMYFUNCTION("""COMPUTED_VALUE"""),"Уласик Ю. О.")</f>
        <v>Уласик Ю. О.</v>
      </c>
      <c r="MD122" s="19" t="str">
        <f ca="1">IFERROR(__xludf.DUMMYFUNCTION("""COMPUTED_VALUE"""),"Не голосував")</f>
        <v>Не голосував</v>
      </c>
      <c r="ME122" s="19">
        <f ca="1">IFERROR(__xludf.DUMMYFUNCTION("""COMPUTED_VALUE"""),58)</f>
        <v>58</v>
      </c>
      <c r="MF122" s="19" t="str">
        <f ca="1">IFERROR(__xludf.DUMMYFUNCTION("""COMPUTED_VALUE"""),"Уласик Ю. О.")</f>
        <v>Уласик Ю. О.</v>
      </c>
      <c r="MG122" s="19" t="str">
        <f ca="1">IFERROR(__xludf.DUMMYFUNCTION("""COMPUTED_VALUE"""),"Не голосував")</f>
        <v>Не голосував</v>
      </c>
      <c r="MH122" s="19">
        <f ca="1">IFERROR(__xludf.DUMMYFUNCTION("""COMPUTED_VALUE"""),58)</f>
        <v>58</v>
      </c>
      <c r="MI122" s="19" t="str">
        <f ca="1">IFERROR(__xludf.DUMMYFUNCTION("""COMPUTED_VALUE"""),"Уласик Ю. О.")</f>
        <v>Уласик Ю. О.</v>
      </c>
      <c r="MJ122" s="19" t="str">
        <f ca="1">IFERROR(__xludf.DUMMYFUNCTION("""COMPUTED_VALUE"""),"За")</f>
        <v>За</v>
      </c>
      <c r="MK122" s="19">
        <f ca="1">IFERROR(__xludf.DUMMYFUNCTION("""COMPUTED_VALUE"""),58)</f>
        <v>58</v>
      </c>
      <c r="ML122" s="19" t="str">
        <f ca="1">IFERROR(__xludf.DUMMYFUNCTION("""COMPUTED_VALUE"""),"Уласик Ю. О.")</f>
        <v>Уласик Ю. О.</v>
      </c>
      <c r="MM122" s="19" t="str">
        <f ca="1">IFERROR(__xludf.DUMMYFUNCTION("""COMPUTED_VALUE"""),"За")</f>
        <v>За</v>
      </c>
      <c r="MN122" s="19">
        <f ca="1">IFERROR(__xludf.DUMMYFUNCTION("""COMPUTED_VALUE"""),58)</f>
        <v>58</v>
      </c>
      <c r="MO122" s="19" t="str">
        <f ca="1">IFERROR(__xludf.DUMMYFUNCTION("""COMPUTED_VALUE"""),"Уласик Ю. О.")</f>
        <v>Уласик Ю. О.</v>
      </c>
      <c r="MP122" s="19" t="str">
        <f ca="1">IFERROR(__xludf.DUMMYFUNCTION("""COMPUTED_VALUE"""),"За")</f>
        <v>За</v>
      </c>
      <c r="MQ122" s="19">
        <f ca="1">IFERROR(__xludf.DUMMYFUNCTION("""COMPUTED_VALUE"""),58)</f>
        <v>58</v>
      </c>
      <c r="MR122" s="19" t="str">
        <f ca="1">IFERROR(__xludf.DUMMYFUNCTION("""COMPUTED_VALUE"""),"Уласик Ю. О.")</f>
        <v>Уласик Ю. О.</v>
      </c>
      <c r="MS122" s="19" t="str">
        <f ca="1">IFERROR(__xludf.DUMMYFUNCTION("""COMPUTED_VALUE"""),"За")</f>
        <v>За</v>
      </c>
      <c r="MT122" s="19">
        <f ca="1">IFERROR(__xludf.DUMMYFUNCTION("""COMPUTED_VALUE"""),58)</f>
        <v>58</v>
      </c>
      <c r="MU122" s="19" t="str">
        <f ca="1">IFERROR(__xludf.DUMMYFUNCTION("""COMPUTED_VALUE"""),"Уласик Ю. О.")</f>
        <v>Уласик Ю. О.</v>
      </c>
      <c r="MV122" s="19" t="str">
        <f ca="1">IFERROR(__xludf.DUMMYFUNCTION("""COMPUTED_VALUE"""),"За")</f>
        <v>За</v>
      </c>
      <c r="MW122" s="19">
        <f ca="1">IFERROR(__xludf.DUMMYFUNCTION("""COMPUTED_VALUE"""),58)</f>
        <v>58</v>
      </c>
      <c r="MX122" s="19" t="str">
        <f ca="1">IFERROR(__xludf.DUMMYFUNCTION("""COMPUTED_VALUE"""),"Уласик Ю. О.")</f>
        <v>Уласик Ю. О.</v>
      </c>
      <c r="MY122" s="19" t="str">
        <f ca="1">IFERROR(__xludf.DUMMYFUNCTION("""COMPUTED_VALUE"""),"За")</f>
        <v>За</v>
      </c>
      <c r="MZ122" s="19">
        <f ca="1">IFERROR(__xludf.DUMMYFUNCTION("""COMPUTED_VALUE"""),58)</f>
        <v>58</v>
      </c>
      <c r="NA122" s="19" t="str">
        <f ca="1">IFERROR(__xludf.DUMMYFUNCTION("""COMPUTED_VALUE"""),"Уласик Ю. О.")</f>
        <v>Уласик Ю. О.</v>
      </c>
      <c r="NB122" s="19" t="str">
        <f ca="1">IFERROR(__xludf.DUMMYFUNCTION("""COMPUTED_VALUE"""),"За")</f>
        <v>За</v>
      </c>
      <c r="NC122" s="19">
        <f ca="1">IFERROR(__xludf.DUMMYFUNCTION("""COMPUTED_VALUE"""),58)</f>
        <v>58</v>
      </c>
      <c r="ND122" s="19" t="str">
        <f ca="1">IFERROR(__xludf.DUMMYFUNCTION("""COMPUTED_VALUE"""),"Уласик Ю. О.")</f>
        <v>Уласик Ю. О.</v>
      </c>
      <c r="NE122" s="19" t="str">
        <f ca="1">IFERROR(__xludf.DUMMYFUNCTION("""COMPUTED_VALUE"""),"Не голосував")</f>
        <v>Не голосував</v>
      </c>
      <c r="NF122" s="19">
        <f ca="1">IFERROR(__xludf.DUMMYFUNCTION("""COMPUTED_VALUE"""),58)</f>
        <v>58</v>
      </c>
      <c r="NG122" s="19" t="str">
        <f ca="1">IFERROR(__xludf.DUMMYFUNCTION("""COMPUTED_VALUE"""),"Уласик Ю. О.")</f>
        <v>Уласик Ю. О.</v>
      </c>
      <c r="NH122" s="19" t="str">
        <f ca="1">IFERROR(__xludf.DUMMYFUNCTION("""COMPUTED_VALUE"""),"...")</f>
        <v>...</v>
      </c>
      <c r="NI122" s="19">
        <f ca="1">IFERROR(__xludf.DUMMYFUNCTION("""COMPUTED_VALUE"""),58)</f>
        <v>58</v>
      </c>
      <c r="NJ122" s="19" t="str">
        <f ca="1">IFERROR(__xludf.DUMMYFUNCTION("""COMPUTED_VALUE"""),"Уласик Ю. О.")</f>
        <v>Уласик Ю. О.</v>
      </c>
      <c r="NK122" s="19" t="str">
        <f ca="1">IFERROR(__xludf.DUMMYFUNCTION("""COMPUTED_VALUE"""),"Не голосував")</f>
        <v>Не голосував</v>
      </c>
      <c r="NL122" s="19">
        <f ca="1">IFERROR(__xludf.DUMMYFUNCTION("""COMPUTED_VALUE"""),58)</f>
        <v>58</v>
      </c>
      <c r="NM122" s="19" t="str">
        <f ca="1">IFERROR(__xludf.DUMMYFUNCTION("""COMPUTED_VALUE"""),"Уласик Ю. О.")</f>
        <v>Уласик Ю. О.</v>
      </c>
      <c r="NN122" s="19" t="str">
        <f ca="1">IFERROR(__xludf.DUMMYFUNCTION("""COMPUTED_VALUE"""),"Не голосував")</f>
        <v>Не голосував</v>
      </c>
      <c r="NO122" s="19">
        <f ca="1">IFERROR(__xludf.DUMMYFUNCTION("""COMPUTED_VALUE"""),58)</f>
        <v>58</v>
      </c>
      <c r="NP122" s="19" t="str">
        <f ca="1">IFERROR(__xludf.DUMMYFUNCTION("""COMPUTED_VALUE"""),"Уласик Ю. О.")</f>
        <v>Уласик Ю. О.</v>
      </c>
      <c r="NQ122" s="19" t="str">
        <f ca="1">IFERROR(__xludf.DUMMYFUNCTION("""COMPUTED_VALUE"""),"Не голосував")</f>
        <v>Не голосував</v>
      </c>
      <c r="NR122" s="19">
        <f ca="1">IFERROR(__xludf.DUMMYFUNCTION("""COMPUTED_VALUE"""),58)</f>
        <v>58</v>
      </c>
      <c r="NS122" s="19" t="str">
        <f ca="1">IFERROR(__xludf.DUMMYFUNCTION("""COMPUTED_VALUE"""),"Уласик Ю. О.")</f>
        <v>Уласик Ю. О.</v>
      </c>
      <c r="NT122" s="19" t="str">
        <f ca="1">IFERROR(__xludf.DUMMYFUNCTION("""COMPUTED_VALUE"""),"Не голосував")</f>
        <v>Не голосував</v>
      </c>
      <c r="NU122" s="19">
        <f ca="1">IFERROR(__xludf.DUMMYFUNCTION("""COMPUTED_VALUE"""),58)</f>
        <v>58</v>
      </c>
      <c r="NV122" s="19" t="str">
        <f ca="1">IFERROR(__xludf.DUMMYFUNCTION("""COMPUTED_VALUE"""),"Уласик Ю. О.")</f>
        <v>Уласик Ю. О.</v>
      </c>
      <c r="NW122" s="19" t="str">
        <f ca="1">IFERROR(__xludf.DUMMYFUNCTION("""COMPUTED_VALUE"""),"За")</f>
        <v>За</v>
      </c>
      <c r="NX122" s="19">
        <f ca="1">IFERROR(__xludf.DUMMYFUNCTION("""COMPUTED_VALUE"""),58)</f>
        <v>58</v>
      </c>
      <c r="NY122" s="19" t="str">
        <f ca="1">IFERROR(__xludf.DUMMYFUNCTION("""COMPUTED_VALUE"""),"Уласик Ю. О.")</f>
        <v>Уласик Ю. О.</v>
      </c>
      <c r="NZ122" s="19" t="str">
        <f ca="1">IFERROR(__xludf.DUMMYFUNCTION("""COMPUTED_VALUE"""),"Не голосував")</f>
        <v>Не голосував</v>
      </c>
      <c r="OA122" s="19">
        <f ca="1">IFERROR(__xludf.DUMMYFUNCTION("""COMPUTED_VALUE"""),58)</f>
        <v>58</v>
      </c>
      <c r="OB122" s="19" t="str">
        <f ca="1">IFERROR(__xludf.DUMMYFUNCTION("""COMPUTED_VALUE"""),"Уласик Ю. О.")</f>
        <v>Уласик Ю. О.</v>
      </c>
      <c r="OC122" s="19" t="str">
        <f ca="1">IFERROR(__xludf.DUMMYFUNCTION("""COMPUTED_VALUE"""),"За")</f>
        <v>За</v>
      </c>
      <c r="OD122" s="19">
        <f ca="1">IFERROR(__xludf.DUMMYFUNCTION("""COMPUTED_VALUE"""),58)</f>
        <v>58</v>
      </c>
      <c r="OE122" s="19" t="str">
        <f ca="1">IFERROR(__xludf.DUMMYFUNCTION("""COMPUTED_VALUE"""),"Уласик Ю. О.")</f>
        <v>Уласик Ю. О.</v>
      </c>
      <c r="OF122" s="19" t="str">
        <f ca="1">IFERROR(__xludf.DUMMYFUNCTION("""COMPUTED_VALUE"""),"За")</f>
        <v>За</v>
      </c>
      <c r="OG122" s="19">
        <f ca="1">IFERROR(__xludf.DUMMYFUNCTION("""COMPUTED_VALUE"""),58)</f>
        <v>58</v>
      </c>
      <c r="OH122" s="19" t="str">
        <f ca="1">IFERROR(__xludf.DUMMYFUNCTION("""COMPUTED_VALUE"""),"Уласик Ю. О.")</f>
        <v>Уласик Ю. О.</v>
      </c>
      <c r="OI122" s="19" t="str">
        <f ca="1">IFERROR(__xludf.DUMMYFUNCTION("""COMPUTED_VALUE"""),"За")</f>
        <v>За</v>
      </c>
      <c r="OJ122" s="19">
        <f ca="1">IFERROR(__xludf.DUMMYFUNCTION("""COMPUTED_VALUE"""),58)</f>
        <v>58</v>
      </c>
      <c r="OK122" s="19" t="str">
        <f ca="1">IFERROR(__xludf.DUMMYFUNCTION("""COMPUTED_VALUE"""),"Уласик Ю. О.")</f>
        <v>Уласик Ю. О.</v>
      </c>
      <c r="OL122" s="19" t="str">
        <f ca="1">IFERROR(__xludf.DUMMYFUNCTION("""COMPUTED_VALUE"""),"За")</f>
        <v>За</v>
      </c>
      <c r="OM122" s="19">
        <f ca="1">IFERROR(__xludf.DUMMYFUNCTION("""COMPUTED_VALUE"""),58)</f>
        <v>58</v>
      </c>
      <c r="ON122" s="19" t="str">
        <f ca="1">IFERROR(__xludf.DUMMYFUNCTION("""COMPUTED_VALUE"""),"Уласик Ю. О.")</f>
        <v>Уласик Ю. О.</v>
      </c>
      <c r="OO122" s="19" t="str">
        <f ca="1">IFERROR(__xludf.DUMMYFUNCTION("""COMPUTED_VALUE"""),"За")</f>
        <v>За</v>
      </c>
      <c r="OP122" s="19">
        <f ca="1">IFERROR(__xludf.DUMMYFUNCTION("""COMPUTED_VALUE"""),58)</f>
        <v>58</v>
      </c>
      <c r="OQ122" s="19" t="str">
        <f ca="1">IFERROR(__xludf.DUMMYFUNCTION("""COMPUTED_VALUE"""),"Уласик Ю. О.")</f>
        <v>Уласик Ю. О.</v>
      </c>
      <c r="OR122" s="19" t="str">
        <f ca="1">IFERROR(__xludf.DUMMYFUNCTION("""COMPUTED_VALUE"""),"За")</f>
        <v>За</v>
      </c>
      <c r="OS122" s="19">
        <f ca="1">IFERROR(__xludf.DUMMYFUNCTION("""COMPUTED_VALUE"""),58)</f>
        <v>58</v>
      </c>
      <c r="OT122" s="19" t="str">
        <f ca="1">IFERROR(__xludf.DUMMYFUNCTION("""COMPUTED_VALUE"""),"Уласик Ю. О.")</f>
        <v>Уласик Ю. О.</v>
      </c>
      <c r="OU122" s="19" t="str">
        <f ca="1">IFERROR(__xludf.DUMMYFUNCTION("""COMPUTED_VALUE"""),"За")</f>
        <v>За</v>
      </c>
      <c r="OV122" s="19">
        <f ca="1">IFERROR(__xludf.DUMMYFUNCTION("""COMPUTED_VALUE"""),58)</f>
        <v>58</v>
      </c>
      <c r="OW122" s="19" t="str">
        <f ca="1">IFERROR(__xludf.DUMMYFUNCTION("""COMPUTED_VALUE"""),"Уласик Ю. О.")</f>
        <v>Уласик Ю. О.</v>
      </c>
      <c r="OX122" s="19" t="str">
        <f ca="1">IFERROR(__xludf.DUMMYFUNCTION("""COMPUTED_VALUE"""),"За")</f>
        <v>За</v>
      </c>
      <c r="OY122" s="19">
        <f ca="1">IFERROR(__xludf.DUMMYFUNCTION("""COMPUTED_VALUE"""),58)</f>
        <v>58</v>
      </c>
      <c r="OZ122" s="19" t="str">
        <f ca="1">IFERROR(__xludf.DUMMYFUNCTION("""COMPUTED_VALUE"""),"Уласик Ю. О.")</f>
        <v>Уласик Ю. О.</v>
      </c>
      <c r="PA122" s="19" t="str">
        <f ca="1">IFERROR(__xludf.DUMMYFUNCTION("""COMPUTED_VALUE"""),"За")</f>
        <v>За</v>
      </c>
      <c r="PB122" s="19">
        <f ca="1">IFERROR(__xludf.DUMMYFUNCTION("""COMPUTED_VALUE"""),58)</f>
        <v>58</v>
      </c>
      <c r="PC122" s="19" t="str">
        <f ca="1">IFERROR(__xludf.DUMMYFUNCTION("""COMPUTED_VALUE"""),"Уласик Ю. О.")</f>
        <v>Уласик Ю. О.</v>
      </c>
      <c r="PD122" s="19" t="str">
        <f ca="1">IFERROR(__xludf.DUMMYFUNCTION("""COMPUTED_VALUE"""),"За")</f>
        <v>За</v>
      </c>
      <c r="PE122" s="19">
        <f ca="1">IFERROR(__xludf.DUMMYFUNCTION("""COMPUTED_VALUE"""),58)</f>
        <v>58</v>
      </c>
      <c r="PF122" s="19" t="str">
        <f ca="1">IFERROR(__xludf.DUMMYFUNCTION("""COMPUTED_VALUE"""),"Уласик Ю. О.")</f>
        <v>Уласик Ю. О.</v>
      </c>
      <c r="PG122" s="19" t="str">
        <f ca="1">IFERROR(__xludf.DUMMYFUNCTION("""COMPUTED_VALUE"""),"За")</f>
        <v>За</v>
      </c>
      <c r="PH122" s="19">
        <f ca="1">IFERROR(__xludf.DUMMYFUNCTION("""COMPUTED_VALUE"""),58)</f>
        <v>58</v>
      </c>
      <c r="PI122" s="19" t="str">
        <f ca="1">IFERROR(__xludf.DUMMYFUNCTION("""COMPUTED_VALUE"""),"Уласик Ю. О.")</f>
        <v>Уласик Ю. О.</v>
      </c>
      <c r="PJ122" s="19" t="str">
        <f ca="1">IFERROR(__xludf.DUMMYFUNCTION("""COMPUTED_VALUE"""),"За")</f>
        <v>За</v>
      </c>
      <c r="PK122" s="19">
        <f ca="1">IFERROR(__xludf.DUMMYFUNCTION("""COMPUTED_VALUE"""),58)</f>
        <v>58</v>
      </c>
      <c r="PL122" s="19" t="str">
        <f ca="1">IFERROR(__xludf.DUMMYFUNCTION("""COMPUTED_VALUE"""),"Уласик Ю. О.")</f>
        <v>Уласик Ю. О.</v>
      </c>
      <c r="PM122" s="19" t="str">
        <f ca="1">IFERROR(__xludf.DUMMYFUNCTION("""COMPUTED_VALUE"""),"...")</f>
        <v>...</v>
      </c>
      <c r="PN122" s="19">
        <f ca="1">IFERROR(__xludf.DUMMYFUNCTION("""COMPUTED_VALUE"""),58)</f>
        <v>58</v>
      </c>
      <c r="PO122" s="19" t="str">
        <f ca="1">IFERROR(__xludf.DUMMYFUNCTION("""COMPUTED_VALUE"""),"Уласик Ю. О.")</f>
        <v>Уласик Ю. О.</v>
      </c>
      <c r="PP122" s="19" t="str">
        <f ca="1">IFERROR(__xludf.DUMMYFUNCTION("""COMPUTED_VALUE"""),"За")</f>
        <v>За</v>
      </c>
      <c r="PQ122" s="19">
        <f ca="1">IFERROR(__xludf.DUMMYFUNCTION("""COMPUTED_VALUE"""),58)</f>
        <v>58</v>
      </c>
      <c r="PR122" s="19" t="str">
        <f ca="1">IFERROR(__xludf.DUMMYFUNCTION("""COMPUTED_VALUE"""),"Уласик Ю. О.")</f>
        <v>Уласик Ю. О.</v>
      </c>
      <c r="PS122" s="19" t="str">
        <f ca="1">IFERROR(__xludf.DUMMYFUNCTION("""COMPUTED_VALUE"""),"За")</f>
        <v>За</v>
      </c>
      <c r="PT122" s="19">
        <f ca="1">IFERROR(__xludf.DUMMYFUNCTION("""COMPUTED_VALUE"""),58)</f>
        <v>58</v>
      </c>
      <c r="PU122" s="19" t="str">
        <f ca="1">IFERROR(__xludf.DUMMYFUNCTION("""COMPUTED_VALUE"""),"Уласик Ю. О.")</f>
        <v>Уласик Ю. О.</v>
      </c>
      <c r="PV122" s="19" t="str">
        <f ca="1">IFERROR(__xludf.DUMMYFUNCTION("""COMPUTED_VALUE"""),"За")</f>
        <v>За</v>
      </c>
      <c r="PW122" s="19">
        <f ca="1">IFERROR(__xludf.DUMMYFUNCTION("""COMPUTED_VALUE"""),58)</f>
        <v>58</v>
      </c>
      <c r="PX122" s="19" t="str">
        <f ca="1">IFERROR(__xludf.DUMMYFUNCTION("""COMPUTED_VALUE"""),"Уласик Ю. О.")</f>
        <v>Уласик Ю. О.</v>
      </c>
      <c r="PY122" s="19" t="str">
        <f ca="1">IFERROR(__xludf.DUMMYFUNCTION("""COMPUTED_VALUE"""),"Не голосував")</f>
        <v>Не голосував</v>
      </c>
      <c r="PZ122" s="19">
        <f ca="1">IFERROR(__xludf.DUMMYFUNCTION("""COMPUTED_VALUE"""),58)</f>
        <v>58</v>
      </c>
      <c r="QA122" s="19" t="str">
        <f ca="1">IFERROR(__xludf.DUMMYFUNCTION("""COMPUTED_VALUE"""),"Уласик Ю. О.")</f>
        <v>Уласик Ю. О.</v>
      </c>
      <c r="QB122" s="19" t="str">
        <f ca="1">IFERROR(__xludf.DUMMYFUNCTION("""COMPUTED_VALUE"""),"Не голосував")</f>
        <v>Не голосував</v>
      </c>
      <c r="QC122" s="19">
        <f ca="1">IFERROR(__xludf.DUMMYFUNCTION("""COMPUTED_VALUE"""),58)</f>
        <v>58</v>
      </c>
      <c r="QD122" s="19" t="str">
        <f ca="1">IFERROR(__xludf.DUMMYFUNCTION("""COMPUTED_VALUE"""),"Уласик Ю. О.")</f>
        <v>Уласик Ю. О.</v>
      </c>
      <c r="QE122" s="19" t="str">
        <f ca="1">IFERROR(__xludf.DUMMYFUNCTION("""COMPUTED_VALUE"""),"Не голосував")</f>
        <v>Не голосував</v>
      </c>
      <c r="QF122" s="19">
        <f ca="1">IFERROR(__xludf.DUMMYFUNCTION("""COMPUTED_VALUE"""),58)</f>
        <v>58</v>
      </c>
      <c r="QG122" s="19" t="str">
        <f ca="1">IFERROR(__xludf.DUMMYFUNCTION("""COMPUTED_VALUE"""),"Уласик Ю. О.")</f>
        <v>Уласик Ю. О.</v>
      </c>
      <c r="QH122" s="19" t="str">
        <f ca="1">IFERROR(__xludf.DUMMYFUNCTION("""COMPUTED_VALUE"""),"...")</f>
        <v>...</v>
      </c>
      <c r="QI122" s="19">
        <f ca="1">IFERROR(__xludf.DUMMYFUNCTION("""COMPUTED_VALUE"""),58)</f>
        <v>58</v>
      </c>
      <c r="QJ122" s="19" t="str">
        <f ca="1">IFERROR(__xludf.DUMMYFUNCTION("""COMPUTED_VALUE"""),"Уласик Ю. О.")</f>
        <v>Уласик Ю. О.</v>
      </c>
      <c r="QK122" s="19" t="str">
        <f ca="1">IFERROR(__xludf.DUMMYFUNCTION("""COMPUTED_VALUE"""),"...")</f>
        <v>...</v>
      </c>
    </row>
    <row r="123" spans="1:453" ht="12.75">
      <c r="A123" s="17">
        <f ca="1">IFERROR(__xludf.DUMMYFUNCTION("""COMPUTED_VALUE"""),55)</f>
        <v>55</v>
      </c>
      <c r="B123" s="17" t="str">
        <f ca="1">IFERROR(__xludf.DUMMYFUNCTION("""COMPUTED_VALUE"""),"Царенко М. О.")</f>
        <v>Царенко М. О.</v>
      </c>
      <c r="C123" s="19" t="str">
        <f ca="1">IFERROR(__xludf.DUMMYFUNCTION("""COMPUTED_VALUE"""),"За")</f>
        <v>За</v>
      </c>
      <c r="D123" s="19">
        <f ca="1">IFERROR(__xludf.DUMMYFUNCTION("""COMPUTED_VALUE"""),55)</f>
        <v>55</v>
      </c>
      <c r="E123" s="19" t="str">
        <f ca="1">IFERROR(__xludf.DUMMYFUNCTION("""COMPUTED_VALUE"""),"Царенко М. О.")</f>
        <v>Царенко М. О.</v>
      </c>
      <c r="F123" s="19" t="str">
        <f ca="1">IFERROR(__xludf.DUMMYFUNCTION("""COMPUTED_VALUE"""),"Не голосував")</f>
        <v>Не голосував</v>
      </c>
      <c r="G123" s="19">
        <f ca="1">IFERROR(__xludf.DUMMYFUNCTION("""COMPUTED_VALUE"""),55)</f>
        <v>55</v>
      </c>
      <c r="H123" s="19" t="str">
        <f ca="1">IFERROR(__xludf.DUMMYFUNCTION("""COMPUTED_VALUE"""),"Царенко М. О.")</f>
        <v>Царенко М. О.</v>
      </c>
      <c r="I123" s="19" t="str">
        <f ca="1">IFERROR(__xludf.DUMMYFUNCTION("""COMPUTED_VALUE"""),"Не голосував")</f>
        <v>Не голосував</v>
      </c>
      <c r="J123" s="19">
        <f ca="1">IFERROR(__xludf.DUMMYFUNCTION("""COMPUTED_VALUE"""),55)</f>
        <v>55</v>
      </c>
      <c r="K123" s="19" t="str">
        <f ca="1">IFERROR(__xludf.DUMMYFUNCTION("""COMPUTED_VALUE"""),"Царенко М. О.")</f>
        <v>Царенко М. О.</v>
      </c>
      <c r="L123" s="19" t="str">
        <f ca="1">IFERROR(__xludf.DUMMYFUNCTION("""COMPUTED_VALUE"""),"За")</f>
        <v>За</v>
      </c>
      <c r="M123" s="19">
        <f ca="1">IFERROR(__xludf.DUMMYFUNCTION("""COMPUTED_VALUE"""),55)</f>
        <v>55</v>
      </c>
      <c r="N123" s="19" t="str">
        <f ca="1">IFERROR(__xludf.DUMMYFUNCTION("""COMPUTED_VALUE"""),"Царенко М. О.")</f>
        <v>Царенко М. О.</v>
      </c>
      <c r="O123" s="19" t="str">
        <f ca="1">IFERROR(__xludf.DUMMYFUNCTION("""COMPUTED_VALUE"""),"За")</f>
        <v>За</v>
      </c>
      <c r="P123" s="19">
        <f ca="1">IFERROR(__xludf.DUMMYFUNCTION("""COMPUTED_VALUE"""),55)</f>
        <v>55</v>
      </c>
      <c r="Q123" s="19" t="str">
        <f ca="1">IFERROR(__xludf.DUMMYFUNCTION("""COMPUTED_VALUE"""),"Царенко М. О.")</f>
        <v>Царенко М. О.</v>
      </c>
      <c r="R123" s="19" t="str">
        <f ca="1">IFERROR(__xludf.DUMMYFUNCTION("""COMPUTED_VALUE"""),"Не голосував")</f>
        <v>Не голосував</v>
      </c>
      <c r="S123" s="19">
        <f ca="1">IFERROR(__xludf.DUMMYFUNCTION("""COMPUTED_VALUE"""),55)</f>
        <v>55</v>
      </c>
      <c r="T123" s="19" t="str">
        <f ca="1">IFERROR(__xludf.DUMMYFUNCTION("""COMPUTED_VALUE"""),"Царенко М. О.")</f>
        <v>Царенко М. О.</v>
      </c>
      <c r="U123" s="19" t="str">
        <f ca="1">IFERROR(__xludf.DUMMYFUNCTION("""COMPUTED_VALUE"""),"...")</f>
        <v>...</v>
      </c>
      <c r="V123" s="19">
        <f ca="1">IFERROR(__xludf.DUMMYFUNCTION("""COMPUTED_VALUE"""),55)</f>
        <v>55</v>
      </c>
      <c r="W123" s="19" t="str">
        <f ca="1">IFERROR(__xludf.DUMMYFUNCTION("""COMPUTED_VALUE"""),"Царенко М. О.")</f>
        <v>Царенко М. О.</v>
      </c>
      <c r="X123" s="19" t="str">
        <f ca="1">IFERROR(__xludf.DUMMYFUNCTION("""COMPUTED_VALUE"""),"...")</f>
        <v>...</v>
      </c>
      <c r="Y123" s="19">
        <f ca="1">IFERROR(__xludf.DUMMYFUNCTION("""COMPUTED_VALUE"""),55)</f>
        <v>55</v>
      </c>
      <c r="Z123" s="19" t="str">
        <f ca="1">IFERROR(__xludf.DUMMYFUNCTION("""COMPUTED_VALUE"""),"Царенко М. О.")</f>
        <v>Царенко М. О.</v>
      </c>
      <c r="AA123" s="19" t="str">
        <f ca="1">IFERROR(__xludf.DUMMYFUNCTION("""COMPUTED_VALUE"""),"Не голосував")</f>
        <v>Не голосував</v>
      </c>
      <c r="AB123" s="19">
        <f ca="1">IFERROR(__xludf.DUMMYFUNCTION("""COMPUTED_VALUE"""),55)</f>
        <v>55</v>
      </c>
      <c r="AC123" s="19" t="str">
        <f ca="1">IFERROR(__xludf.DUMMYFUNCTION("""COMPUTED_VALUE"""),"Царенко М. О.")</f>
        <v>Царенко М. О.</v>
      </c>
      <c r="AD123" s="19" t="str">
        <f ca="1">IFERROR(__xludf.DUMMYFUNCTION("""COMPUTED_VALUE"""),"За")</f>
        <v>За</v>
      </c>
      <c r="AE123" s="19">
        <f ca="1">IFERROR(__xludf.DUMMYFUNCTION("""COMPUTED_VALUE"""),55)</f>
        <v>55</v>
      </c>
      <c r="AF123" s="19" t="str">
        <f ca="1">IFERROR(__xludf.DUMMYFUNCTION("""COMPUTED_VALUE"""),"Царенко М. О.")</f>
        <v>Царенко М. О.</v>
      </c>
      <c r="AG123" s="19" t="str">
        <f ca="1">IFERROR(__xludf.DUMMYFUNCTION("""COMPUTED_VALUE"""),"Не голосував")</f>
        <v>Не голосував</v>
      </c>
      <c r="AH123" s="19">
        <f ca="1">IFERROR(__xludf.DUMMYFUNCTION("""COMPUTED_VALUE"""),55)</f>
        <v>55</v>
      </c>
      <c r="AI123" s="19" t="str">
        <f ca="1">IFERROR(__xludf.DUMMYFUNCTION("""COMPUTED_VALUE"""),"Царенко М. О.")</f>
        <v>Царенко М. О.</v>
      </c>
      <c r="AJ123" s="19" t="str">
        <f ca="1">IFERROR(__xludf.DUMMYFUNCTION("""COMPUTED_VALUE"""),"За")</f>
        <v>За</v>
      </c>
      <c r="AK123" s="19">
        <f ca="1">IFERROR(__xludf.DUMMYFUNCTION("""COMPUTED_VALUE"""),55)</f>
        <v>55</v>
      </c>
      <c r="AL123" s="19" t="str">
        <f ca="1">IFERROR(__xludf.DUMMYFUNCTION("""COMPUTED_VALUE"""),"Царенко М. О.")</f>
        <v>Царенко М. О.</v>
      </c>
      <c r="AM123" s="19" t="str">
        <f ca="1">IFERROR(__xludf.DUMMYFUNCTION("""COMPUTED_VALUE"""),"За")</f>
        <v>За</v>
      </c>
      <c r="AN123" s="19">
        <f ca="1">IFERROR(__xludf.DUMMYFUNCTION("""COMPUTED_VALUE"""),55)</f>
        <v>55</v>
      </c>
      <c r="AO123" s="19" t="str">
        <f ca="1">IFERROR(__xludf.DUMMYFUNCTION("""COMPUTED_VALUE"""),"Царенко М. О.")</f>
        <v>Царенко М. О.</v>
      </c>
      <c r="AP123" s="19" t="str">
        <f ca="1">IFERROR(__xludf.DUMMYFUNCTION("""COMPUTED_VALUE"""),"За")</f>
        <v>За</v>
      </c>
      <c r="AQ123" s="19">
        <f ca="1">IFERROR(__xludf.DUMMYFUNCTION("""COMPUTED_VALUE"""),55)</f>
        <v>55</v>
      </c>
      <c r="AR123" s="19" t="str">
        <f ca="1">IFERROR(__xludf.DUMMYFUNCTION("""COMPUTED_VALUE"""),"Царенко М. О.")</f>
        <v>Царенко М. О.</v>
      </c>
      <c r="AS123" s="19" t="str">
        <f ca="1">IFERROR(__xludf.DUMMYFUNCTION("""COMPUTED_VALUE"""),"За")</f>
        <v>За</v>
      </c>
      <c r="AT123" s="19">
        <f ca="1">IFERROR(__xludf.DUMMYFUNCTION("""COMPUTED_VALUE"""),55)</f>
        <v>55</v>
      </c>
      <c r="AU123" s="19" t="str">
        <f ca="1">IFERROR(__xludf.DUMMYFUNCTION("""COMPUTED_VALUE"""),"Царенко М. О.")</f>
        <v>Царенко М. О.</v>
      </c>
      <c r="AV123" s="19" t="str">
        <f ca="1">IFERROR(__xludf.DUMMYFUNCTION("""COMPUTED_VALUE"""),"Не голосував")</f>
        <v>Не голосував</v>
      </c>
      <c r="AW123" s="19">
        <f ca="1">IFERROR(__xludf.DUMMYFUNCTION("""COMPUTED_VALUE"""),55)</f>
        <v>55</v>
      </c>
      <c r="AX123" s="19" t="str">
        <f ca="1">IFERROR(__xludf.DUMMYFUNCTION("""COMPUTED_VALUE"""),"Царенко М. О.")</f>
        <v>Царенко М. О.</v>
      </c>
      <c r="AY123" s="19" t="str">
        <f ca="1">IFERROR(__xludf.DUMMYFUNCTION("""COMPUTED_VALUE"""),"За")</f>
        <v>За</v>
      </c>
      <c r="AZ123" s="19">
        <f ca="1">IFERROR(__xludf.DUMMYFUNCTION("""COMPUTED_VALUE"""),55)</f>
        <v>55</v>
      </c>
      <c r="BA123" s="19" t="str">
        <f ca="1">IFERROR(__xludf.DUMMYFUNCTION("""COMPUTED_VALUE"""),"Царенко М. О.")</f>
        <v>Царенко М. О.</v>
      </c>
      <c r="BB123" s="19" t="str">
        <f ca="1">IFERROR(__xludf.DUMMYFUNCTION("""COMPUTED_VALUE"""),"Не голосував")</f>
        <v>Не голосував</v>
      </c>
      <c r="BC123" s="19">
        <f ca="1">IFERROR(__xludf.DUMMYFUNCTION("""COMPUTED_VALUE"""),55)</f>
        <v>55</v>
      </c>
      <c r="BD123" s="19" t="str">
        <f ca="1">IFERROR(__xludf.DUMMYFUNCTION("""COMPUTED_VALUE"""),"Царенко М. О.")</f>
        <v>Царенко М. О.</v>
      </c>
      <c r="BE123" s="19" t="str">
        <f ca="1">IFERROR(__xludf.DUMMYFUNCTION("""COMPUTED_VALUE"""),"За")</f>
        <v>За</v>
      </c>
      <c r="BF123" s="19">
        <f ca="1">IFERROR(__xludf.DUMMYFUNCTION("""COMPUTED_VALUE"""),55)</f>
        <v>55</v>
      </c>
      <c r="BG123" s="19" t="str">
        <f ca="1">IFERROR(__xludf.DUMMYFUNCTION("""COMPUTED_VALUE"""),"Царенко М. О.")</f>
        <v>Царенко М. О.</v>
      </c>
      <c r="BH123" s="19" t="str">
        <f ca="1">IFERROR(__xludf.DUMMYFUNCTION("""COMPUTED_VALUE"""),"Не голосував")</f>
        <v>Не голосував</v>
      </c>
      <c r="BI123" s="19">
        <f ca="1">IFERROR(__xludf.DUMMYFUNCTION("""COMPUTED_VALUE"""),55)</f>
        <v>55</v>
      </c>
      <c r="BJ123" s="19" t="str">
        <f ca="1">IFERROR(__xludf.DUMMYFUNCTION("""COMPUTED_VALUE"""),"Царенко М. О.")</f>
        <v>Царенко М. О.</v>
      </c>
      <c r="BK123" s="19" t="str">
        <f ca="1">IFERROR(__xludf.DUMMYFUNCTION("""COMPUTED_VALUE"""),"Не голосував")</f>
        <v>Не голосував</v>
      </c>
      <c r="BL123" s="19">
        <f ca="1">IFERROR(__xludf.DUMMYFUNCTION("""COMPUTED_VALUE"""),55)</f>
        <v>55</v>
      </c>
      <c r="BM123" s="19" t="str">
        <f ca="1">IFERROR(__xludf.DUMMYFUNCTION("""COMPUTED_VALUE"""),"Царенко М. О.")</f>
        <v>Царенко М. О.</v>
      </c>
      <c r="BN123" s="19" t="str">
        <f ca="1">IFERROR(__xludf.DUMMYFUNCTION("""COMPUTED_VALUE"""),"...")</f>
        <v>...</v>
      </c>
      <c r="BO123" s="19">
        <f ca="1">IFERROR(__xludf.DUMMYFUNCTION("""COMPUTED_VALUE"""),55)</f>
        <v>55</v>
      </c>
      <c r="BP123" s="19" t="str">
        <f ca="1">IFERROR(__xludf.DUMMYFUNCTION("""COMPUTED_VALUE"""),"Царенко М. О.")</f>
        <v>Царенко М. О.</v>
      </c>
      <c r="BQ123" s="19" t="str">
        <f ca="1">IFERROR(__xludf.DUMMYFUNCTION("""COMPUTED_VALUE"""),"...")</f>
        <v>...</v>
      </c>
      <c r="BR123" s="19">
        <f ca="1">IFERROR(__xludf.DUMMYFUNCTION("""COMPUTED_VALUE"""),55)</f>
        <v>55</v>
      </c>
      <c r="BS123" s="19" t="str">
        <f ca="1">IFERROR(__xludf.DUMMYFUNCTION("""COMPUTED_VALUE"""),"Царенко М. О.")</f>
        <v>Царенко М. О.</v>
      </c>
      <c r="BT123" s="19" t="str">
        <f ca="1">IFERROR(__xludf.DUMMYFUNCTION("""COMPUTED_VALUE"""),"За")</f>
        <v>За</v>
      </c>
      <c r="BU123" s="19">
        <f ca="1">IFERROR(__xludf.DUMMYFUNCTION("""COMPUTED_VALUE"""),55)</f>
        <v>55</v>
      </c>
      <c r="BV123" s="19" t="str">
        <f ca="1">IFERROR(__xludf.DUMMYFUNCTION("""COMPUTED_VALUE"""),"Царенко М. О.")</f>
        <v>Царенко М. О.</v>
      </c>
      <c r="BW123" s="19" t="str">
        <f ca="1">IFERROR(__xludf.DUMMYFUNCTION("""COMPUTED_VALUE"""),"За")</f>
        <v>За</v>
      </c>
      <c r="BX123" s="19">
        <f ca="1">IFERROR(__xludf.DUMMYFUNCTION("""COMPUTED_VALUE"""),55)</f>
        <v>55</v>
      </c>
      <c r="BY123" s="19" t="str">
        <f ca="1">IFERROR(__xludf.DUMMYFUNCTION("""COMPUTED_VALUE"""),"Царенко М. О.")</f>
        <v>Царенко М. О.</v>
      </c>
      <c r="BZ123" s="19" t="str">
        <f ca="1">IFERROR(__xludf.DUMMYFUNCTION("""COMPUTED_VALUE"""),"За")</f>
        <v>За</v>
      </c>
      <c r="CA123" s="19">
        <f ca="1">IFERROR(__xludf.DUMMYFUNCTION("""COMPUTED_VALUE"""),55)</f>
        <v>55</v>
      </c>
      <c r="CB123" s="19" t="str">
        <f ca="1">IFERROR(__xludf.DUMMYFUNCTION("""COMPUTED_VALUE"""),"Царенко М. О.")</f>
        <v>Царенко М. О.</v>
      </c>
      <c r="CC123" s="19" t="str">
        <f ca="1">IFERROR(__xludf.DUMMYFUNCTION("""COMPUTED_VALUE"""),"За")</f>
        <v>За</v>
      </c>
      <c r="CD123" s="19">
        <f ca="1">IFERROR(__xludf.DUMMYFUNCTION("""COMPUTED_VALUE"""),55)</f>
        <v>55</v>
      </c>
      <c r="CE123" s="19" t="str">
        <f ca="1">IFERROR(__xludf.DUMMYFUNCTION("""COMPUTED_VALUE"""),"Царенко М. О.")</f>
        <v>Царенко М. О.</v>
      </c>
      <c r="CF123" s="19" t="str">
        <f ca="1">IFERROR(__xludf.DUMMYFUNCTION("""COMPUTED_VALUE"""),"За")</f>
        <v>За</v>
      </c>
      <c r="CG123" s="19">
        <f ca="1">IFERROR(__xludf.DUMMYFUNCTION("""COMPUTED_VALUE"""),55)</f>
        <v>55</v>
      </c>
      <c r="CH123" s="19" t="str">
        <f ca="1">IFERROR(__xludf.DUMMYFUNCTION("""COMPUTED_VALUE"""),"Царенко М. О.")</f>
        <v>Царенко М. О.</v>
      </c>
      <c r="CI123" s="19" t="str">
        <f ca="1">IFERROR(__xludf.DUMMYFUNCTION("""COMPUTED_VALUE"""),"За")</f>
        <v>За</v>
      </c>
      <c r="CJ123" s="19">
        <f ca="1">IFERROR(__xludf.DUMMYFUNCTION("""COMPUTED_VALUE"""),55)</f>
        <v>55</v>
      </c>
      <c r="CK123" s="19" t="str">
        <f ca="1">IFERROR(__xludf.DUMMYFUNCTION("""COMPUTED_VALUE"""),"Царенко М. О.")</f>
        <v>Царенко М. О.</v>
      </c>
      <c r="CL123" s="19" t="str">
        <f ca="1">IFERROR(__xludf.DUMMYFUNCTION("""COMPUTED_VALUE"""),"Не голосував")</f>
        <v>Не голосував</v>
      </c>
      <c r="CM123" s="19">
        <f ca="1">IFERROR(__xludf.DUMMYFUNCTION("""COMPUTED_VALUE"""),55)</f>
        <v>55</v>
      </c>
      <c r="CN123" s="19" t="str">
        <f ca="1">IFERROR(__xludf.DUMMYFUNCTION("""COMPUTED_VALUE"""),"Царенко М. О.")</f>
        <v>Царенко М. О.</v>
      </c>
      <c r="CO123" s="19" t="str">
        <f ca="1">IFERROR(__xludf.DUMMYFUNCTION("""COMPUTED_VALUE"""),"За")</f>
        <v>За</v>
      </c>
      <c r="CP123" s="19">
        <f ca="1">IFERROR(__xludf.DUMMYFUNCTION("""COMPUTED_VALUE"""),55)</f>
        <v>55</v>
      </c>
      <c r="CQ123" s="19" t="str">
        <f ca="1">IFERROR(__xludf.DUMMYFUNCTION("""COMPUTED_VALUE"""),"Царенко М. О.")</f>
        <v>Царенко М. О.</v>
      </c>
      <c r="CR123" s="19" t="str">
        <f ca="1">IFERROR(__xludf.DUMMYFUNCTION("""COMPUTED_VALUE"""),"За")</f>
        <v>За</v>
      </c>
      <c r="CS123" s="19">
        <f ca="1">IFERROR(__xludf.DUMMYFUNCTION("""COMPUTED_VALUE"""),55)</f>
        <v>55</v>
      </c>
      <c r="CT123" s="19" t="str">
        <f ca="1">IFERROR(__xludf.DUMMYFUNCTION("""COMPUTED_VALUE"""),"Царенко М. О.")</f>
        <v>Царенко М. О.</v>
      </c>
      <c r="CU123" s="19" t="str">
        <f ca="1">IFERROR(__xludf.DUMMYFUNCTION("""COMPUTED_VALUE"""),"За")</f>
        <v>За</v>
      </c>
      <c r="CV123" s="19">
        <f ca="1">IFERROR(__xludf.DUMMYFUNCTION("""COMPUTED_VALUE"""),55)</f>
        <v>55</v>
      </c>
      <c r="CW123" s="19" t="str">
        <f ca="1">IFERROR(__xludf.DUMMYFUNCTION("""COMPUTED_VALUE"""),"Царенко М. О.")</f>
        <v>Царенко М. О.</v>
      </c>
      <c r="CX123" s="19" t="str">
        <f ca="1">IFERROR(__xludf.DUMMYFUNCTION("""COMPUTED_VALUE"""),"...")</f>
        <v>...</v>
      </c>
      <c r="CY123" s="19">
        <f ca="1">IFERROR(__xludf.DUMMYFUNCTION("""COMPUTED_VALUE"""),55)</f>
        <v>55</v>
      </c>
      <c r="CZ123" s="19" t="str">
        <f ca="1">IFERROR(__xludf.DUMMYFUNCTION("""COMPUTED_VALUE"""),"Царенко М. О.")</f>
        <v>Царенко М. О.</v>
      </c>
      <c r="DA123" s="19" t="str">
        <f ca="1">IFERROR(__xludf.DUMMYFUNCTION("""COMPUTED_VALUE"""),"...")</f>
        <v>...</v>
      </c>
      <c r="DB123" s="19">
        <f ca="1">IFERROR(__xludf.DUMMYFUNCTION("""COMPUTED_VALUE"""),55)</f>
        <v>55</v>
      </c>
      <c r="DC123" s="19" t="str">
        <f ca="1">IFERROR(__xludf.DUMMYFUNCTION("""COMPUTED_VALUE"""),"Царенко М. О.")</f>
        <v>Царенко М. О.</v>
      </c>
      <c r="DD123" s="19" t="str">
        <f ca="1">IFERROR(__xludf.DUMMYFUNCTION("""COMPUTED_VALUE"""),"...")</f>
        <v>...</v>
      </c>
      <c r="DE123" s="19">
        <f ca="1">IFERROR(__xludf.DUMMYFUNCTION("""COMPUTED_VALUE"""),55)</f>
        <v>55</v>
      </c>
      <c r="DF123" s="19" t="str">
        <f ca="1">IFERROR(__xludf.DUMMYFUNCTION("""COMPUTED_VALUE"""),"Царенко М. О.")</f>
        <v>Царенко М. О.</v>
      </c>
      <c r="DG123" s="19" t="str">
        <f ca="1">IFERROR(__xludf.DUMMYFUNCTION("""COMPUTED_VALUE"""),"...")</f>
        <v>...</v>
      </c>
      <c r="DH123" s="19">
        <f ca="1">IFERROR(__xludf.DUMMYFUNCTION("""COMPUTED_VALUE"""),55)</f>
        <v>55</v>
      </c>
      <c r="DI123" s="19" t="str">
        <f ca="1">IFERROR(__xludf.DUMMYFUNCTION("""COMPUTED_VALUE"""),"Царенко М. О.")</f>
        <v>Царенко М. О.</v>
      </c>
      <c r="DJ123" s="19" t="str">
        <f ca="1">IFERROR(__xludf.DUMMYFUNCTION("""COMPUTED_VALUE"""),"...")</f>
        <v>...</v>
      </c>
      <c r="DK123" s="19">
        <f ca="1">IFERROR(__xludf.DUMMYFUNCTION("""COMPUTED_VALUE"""),55)</f>
        <v>55</v>
      </c>
      <c r="DL123" s="19" t="str">
        <f ca="1">IFERROR(__xludf.DUMMYFUNCTION("""COMPUTED_VALUE"""),"Царенко М. О.")</f>
        <v>Царенко М. О.</v>
      </c>
      <c r="DM123" s="19" t="str">
        <f ca="1">IFERROR(__xludf.DUMMYFUNCTION("""COMPUTED_VALUE"""),"...")</f>
        <v>...</v>
      </c>
      <c r="DN123" s="19">
        <f ca="1">IFERROR(__xludf.DUMMYFUNCTION("""COMPUTED_VALUE"""),55)</f>
        <v>55</v>
      </c>
      <c r="DO123" s="19" t="str">
        <f ca="1">IFERROR(__xludf.DUMMYFUNCTION("""COMPUTED_VALUE"""),"Царенко М. О.")</f>
        <v>Царенко М. О.</v>
      </c>
      <c r="DP123" s="19" t="str">
        <f ca="1">IFERROR(__xludf.DUMMYFUNCTION("""COMPUTED_VALUE"""),"За")</f>
        <v>За</v>
      </c>
      <c r="DQ123" s="19">
        <f ca="1">IFERROR(__xludf.DUMMYFUNCTION("""COMPUTED_VALUE"""),55)</f>
        <v>55</v>
      </c>
      <c r="DR123" s="19" t="str">
        <f ca="1">IFERROR(__xludf.DUMMYFUNCTION("""COMPUTED_VALUE"""),"Царенко М. О.")</f>
        <v>Царенко М. О.</v>
      </c>
      <c r="DS123" s="19" t="str">
        <f ca="1">IFERROR(__xludf.DUMMYFUNCTION("""COMPUTED_VALUE"""),"...")</f>
        <v>...</v>
      </c>
      <c r="DT123" s="19">
        <f ca="1">IFERROR(__xludf.DUMMYFUNCTION("""COMPUTED_VALUE"""),55)</f>
        <v>55</v>
      </c>
      <c r="DU123" s="19" t="str">
        <f ca="1">IFERROR(__xludf.DUMMYFUNCTION("""COMPUTED_VALUE"""),"Царенко М. О.")</f>
        <v>Царенко М. О.</v>
      </c>
      <c r="DV123" s="19" t="str">
        <f ca="1">IFERROR(__xludf.DUMMYFUNCTION("""COMPUTED_VALUE"""),"...")</f>
        <v>...</v>
      </c>
      <c r="DW123" s="19">
        <f ca="1">IFERROR(__xludf.DUMMYFUNCTION("""COMPUTED_VALUE"""),55)</f>
        <v>55</v>
      </c>
      <c r="DX123" s="19" t="str">
        <f ca="1">IFERROR(__xludf.DUMMYFUNCTION("""COMPUTED_VALUE"""),"Царенко М. О.")</f>
        <v>Царенко М. О.</v>
      </c>
      <c r="DY123" s="19" t="str">
        <f ca="1">IFERROR(__xludf.DUMMYFUNCTION("""COMPUTED_VALUE"""),"...")</f>
        <v>...</v>
      </c>
      <c r="DZ123" s="19">
        <f ca="1">IFERROR(__xludf.DUMMYFUNCTION("""COMPUTED_VALUE"""),55)</f>
        <v>55</v>
      </c>
      <c r="EA123" s="19" t="str">
        <f ca="1">IFERROR(__xludf.DUMMYFUNCTION("""COMPUTED_VALUE"""),"Царенко М. О.")</f>
        <v>Царенко М. О.</v>
      </c>
      <c r="EB123" s="19" t="str">
        <f ca="1">IFERROR(__xludf.DUMMYFUNCTION("""COMPUTED_VALUE"""),"...")</f>
        <v>...</v>
      </c>
      <c r="EC123" s="19">
        <f ca="1">IFERROR(__xludf.DUMMYFUNCTION("""COMPUTED_VALUE"""),55)</f>
        <v>55</v>
      </c>
      <c r="ED123" s="19" t="str">
        <f ca="1">IFERROR(__xludf.DUMMYFUNCTION("""COMPUTED_VALUE"""),"Царенко М. О.")</f>
        <v>Царенко М. О.</v>
      </c>
      <c r="EE123" s="19" t="str">
        <f ca="1">IFERROR(__xludf.DUMMYFUNCTION("""COMPUTED_VALUE"""),"За")</f>
        <v>За</v>
      </c>
      <c r="EF123" s="19">
        <f ca="1">IFERROR(__xludf.DUMMYFUNCTION("""COMPUTED_VALUE"""),55)</f>
        <v>55</v>
      </c>
      <c r="EG123" s="19" t="str">
        <f ca="1">IFERROR(__xludf.DUMMYFUNCTION("""COMPUTED_VALUE"""),"Царенко М. О.")</f>
        <v>Царенко М. О.</v>
      </c>
      <c r="EH123" s="19" t="str">
        <f ca="1">IFERROR(__xludf.DUMMYFUNCTION("""COMPUTED_VALUE"""),"...")</f>
        <v>...</v>
      </c>
      <c r="EI123" s="19">
        <f ca="1">IFERROR(__xludf.DUMMYFUNCTION("""COMPUTED_VALUE"""),55)</f>
        <v>55</v>
      </c>
      <c r="EJ123" s="19" t="str">
        <f ca="1">IFERROR(__xludf.DUMMYFUNCTION("""COMPUTED_VALUE"""),"Царенко М. О.")</f>
        <v>Царенко М. О.</v>
      </c>
      <c r="EK123" s="19" t="str">
        <f ca="1">IFERROR(__xludf.DUMMYFUNCTION("""COMPUTED_VALUE"""),"...")</f>
        <v>...</v>
      </c>
      <c r="EL123" s="19">
        <f ca="1">IFERROR(__xludf.DUMMYFUNCTION("""COMPUTED_VALUE"""),55)</f>
        <v>55</v>
      </c>
      <c r="EM123" s="19" t="str">
        <f ca="1">IFERROR(__xludf.DUMMYFUNCTION("""COMPUTED_VALUE"""),"Царенко М. О.")</f>
        <v>Царенко М. О.</v>
      </c>
      <c r="EN123" s="19" t="str">
        <f ca="1">IFERROR(__xludf.DUMMYFUNCTION("""COMPUTED_VALUE"""),"...")</f>
        <v>...</v>
      </c>
      <c r="EO123" s="19">
        <f ca="1">IFERROR(__xludf.DUMMYFUNCTION("""COMPUTED_VALUE"""),55)</f>
        <v>55</v>
      </c>
      <c r="EP123" s="19" t="str">
        <f ca="1">IFERROR(__xludf.DUMMYFUNCTION("""COMPUTED_VALUE"""),"Царенко М. О.")</f>
        <v>Царенко М. О.</v>
      </c>
      <c r="EQ123" s="19" t="str">
        <f ca="1">IFERROR(__xludf.DUMMYFUNCTION("""COMPUTED_VALUE"""),"...")</f>
        <v>...</v>
      </c>
      <c r="ER123" s="19">
        <f ca="1">IFERROR(__xludf.DUMMYFUNCTION("""COMPUTED_VALUE"""),55)</f>
        <v>55</v>
      </c>
      <c r="ES123" s="19" t="str">
        <f ca="1">IFERROR(__xludf.DUMMYFUNCTION("""COMPUTED_VALUE"""),"Царенко М. О.")</f>
        <v>Царенко М. О.</v>
      </c>
      <c r="ET123" s="19" t="str">
        <f ca="1">IFERROR(__xludf.DUMMYFUNCTION("""COMPUTED_VALUE"""),"...")</f>
        <v>...</v>
      </c>
      <c r="EU123" s="19">
        <f ca="1">IFERROR(__xludf.DUMMYFUNCTION("""COMPUTED_VALUE"""),55)</f>
        <v>55</v>
      </c>
      <c r="EV123" s="19" t="str">
        <f ca="1">IFERROR(__xludf.DUMMYFUNCTION("""COMPUTED_VALUE"""),"Царенко М. О.")</f>
        <v>Царенко М. О.</v>
      </c>
      <c r="EW123" s="19" t="str">
        <f ca="1">IFERROR(__xludf.DUMMYFUNCTION("""COMPUTED_VALUE"""),"...")</f>
        <v>...</v>
      </c>
      <c r="EX123" s="19">
        <f ca="1">IFERROR(__xludf.DUMMYFUNCTION("""COMPUTED_VALUE"""),55)</f>
        <v>55</v>
      </c>
      <c r="EY123" s="19" t="str">
        <f ca="1">IFERROR(__xludf.DUMMYFUNCTION("""COMPUTED_VALUE"""),"Царенко М. О.")</f>
        <v>Царенко М. О.</v>
      </c>
      <c r="EZ123" s="19" t="str">
        <f ca="1">IFERROR(__xludf.DUMMYFUNCTION("""COMPUTED_VALUE"""),"...")</f>
        <v>...</v>
      </c>
      <c r="FA123" s="19">
        <f ca="1">IFERROR(__xludf.DUMMYFUNCTION("""COMPUTED_VALUE"""),55)</f>
        <v>55</v>
      </c>
      <c r="FB123" s="19" t="str">
        <f ca="1">IFERROR(__xludf.DUMMYFUNCTION("""COMPUTED_VALUE"""),"Царенко М. О.")</f>
        <v>Царенко М. О.</v>
      </c>
      <c r="FC123" s="19" t="str">
        <f ca="1">IFERROR(__xludf.DUMMYFUNCTION("""COMPUTED_VALUE"""),"За")</f>
        <v>За</v>
      </c>
      <c r="FD123" s="19">
        <f ca="1">IFERROR(__xludf.DUMMYFUNCTION("""COMPUTED_VALUE"""),55)</f>
        <v>55</v>
      </c>
      <c r="FE123" s="19" t="str">
        <f ca="1">IFERROR(__xludf.DUMMYFUNCTION("""COMPUTED_VALUE"""),"Царенко М. О.")</f>
        <v>Царенко М. О.</v>
      </c>
      <c r="FF123" s="19" t="str">
        <f ca="1">IFERROR(__xludf.DUMMYFUNCTION("""COMPUTED_VALUE"""),"За")</f>
        <v>За</v>
      </c>
      <c r="FG123" s="19">
        <f ca="1">IFERROR(__xludf.DUMMYFUNCTION("""COMPUTED_VALUE"""),55)</f>
        <v>55</v>
      </c>
      <c r="FH123" s="19" t="str">
        <f ca="1">IFERROR(__xludf.DUMMYFUNCTION("""COMPUTED_VALUE"""),"Царенко М. О.")</f>
        <v>Царенко М. О.</v>
      </c>
      <c r="FI123" s="19" t="str">
        <f ca="1">IFERROR(__xludf.DUMMYFUNCTION("""COMPUTED_VALUE"""),"Не голосував")</f>
        <v>Не голосував</v>
      </c>
      <c r="FJ123" s="19">
        <f ca="1">IFERROR(__xludf.DUMMYFUNCTION("""COMPUTED_VALUE"""),55)</f>
        <v>55</v>
      </c>
      <c r="FK123" s="19" t="str">
        <f ca="1">IFERROR(__xludf.DUMMYFUNCTION("""COMPUTED_VALUE"""),"Царенко М. О.")</f>
        <v>Царенко М. О.</v>
      </c>
      <c r="FL123" s="19" t="str">
        <f ca="1">IFERROR(__xludf.DUMMYFUNCTION("""COMPUTED_VALUE"""),"За")</f>
        <v>За</v>
      </c>
      <c r="FM123" s="19">
        <f ca="1">IFERROR(__xludf.DUMMYFUNCTION("""COMPUTED_VALUE"""),55)</f>
        <v>55</v>
      </c>
      <c r="FN123" s="19" t="str">
        <f ca="1">IFERROR(__xludf.DUMMYFUNCTION("""COMPUTED_VALUE"""),"Царенко М. О.")</f>
        <v>Царенко М. О.</v>
      </c>
      <c r="FO123" s="19" t="str">
        <f ca="1">IFERROR(__xludf.DUMMYFUNCTION("""COMPUTED_VALUE"""),"За")</f>
        <v>За</v>
      </c>
      <c r="FP123" s="19">
        <f ca="1">IFERROR(__xludf.DUMMYFUNCTION("""COMPUTED_VALUE"""),55)</f>
        <v>55</v>
      </c>
      <c r="FQ123" s="19" t="str">
        <f ca="1">IFERROR(__xludf.DUMMYFUNCTION("""COMPUTED_VALUE"""),"Царенко М. О.")</f>
        <v>Царенко М. О.</v>
      </c>
      <c r="FR123" s="19" t="str">
        <f ca="1">IFERROR(__xludf.DUMMYFUNCTION("""COMPUTED_VALUE"""),"...")</f>
        <v>...</v>
      </c>
      <c r="FS123" s="19">
        <f ca="1">IFERROR(__xludf.DUMMYFUNCTION("""COMPUTED_VALUE"""),55)</f>
        <v>55</v>
      </c>
      <c r="FT123" s="19" t="str">
        <f ca="1">IFERROR(__xludf.DUMMYFUNCTION("""COMPUTED_VALUE"""),"Царенко М. О.")</f>
        <v>Царенко М. О.</v>
      </c>
      <c r="FU123" s="19" t="str">
        <f ca="1">IFERROR(__xludf.DUMMYFUNCTION("""COMPUTED_VALUE"""),"...")</f>
        <v>...</v>
      </c>
      <c r="FV123" s="19">
        <f ca="1">IFERROR(__xludf.DUMMYFUNCTION("""COMPUTED_VALUE"""),55)</f>
        <v>55</v>
      </c>
      <c r="FW123" s="19" t="str">
        <f ca="1">IFERROR(__xludf.DUMMYFUNCTION("""COMPUTED_VALUE"""),"Царенко М. О.")</f>
        <v>Царенко М. О.</v>
      </c>
      <c r="FX123" s="19" t="str">
        <f ca="1">IFERROR(__xludf.DUMMYFUNCTION("""COMPUTED_VALUE"""),"За")</f>
        <v>За</v>
      </c>
      <c r="FY123" s="19">
        <f ca="1">IFERROR(__xludf.DUMMYFUNCTION("""COMPUTED_VALUE"""),55)</f>
        <v>55</v>
      </c>
      <c r="FZ123" s="19" t="str">
        <f ca="1">IFERROR(__xludf.DUMMYFUNCTION("""COMPUTED_VALUE"""),"Царенко М. О.")</f>
        <v>Царенко М. О.</v>
      </c>
      <c r="GA123" s="19" t="str">
        <f ca="1">IFERROR(__xludf.DUMMYFUNCTION("""COMPUTED_VALUE"""),"За")</f>
        <v>За</v>
      </c>
      <c r="GB123" s="19">
        <f ca="1">IFERROR(__xludf.DUMMYFUNCTION("""COMPUTED_VALUE"""),55)</f>
        <v>55</v>
      </c>
      <c r="GC123" s="19" t="str">
        <f ca="1">IFERROR(__xludf.DUMMYFUNCTION("""COMPUTED_VALUE"""),"Царенко М. О.")</f>
        <v>Царенко М. О.</v>
      </c>
      <c r="GD123" s="19" t="str">
        <f ca="1">IFERROR(__xludf.DUMMYFUNCTION("""COMPUTED_VALUE"""),"За")</f>
        <v>За</v>
      </c>
      <c r="GE123" s="19">
        <f ca="1">IFERROR(__xludf.DUMMYFUNCTION("""COMPUTED_VALUE"""),55)</f>
        <v>55</v>
      </c>
      <c r="GF123" s="19" t="str">
        <f ca="1">IFERROR(__xludf.DUMMYFUNCTION("""COMPUTED_VALUE"""),"Царенко М. О.")</f>
        <v>Царенко М. О.</v>
      </c>
      <c r="GG123" s="19" t="str">
        <f ca="1">IFERROR(__xludf.DUMMYFUNCTION("""COMPUTED_VALUE"""),"За")</f>
        <v>За</v>
      </c>
      <c r="GH123" s="19">
        <f ca="1">IFERROR(__xludf.DUMMYFUNCTION("""COMPUTED_VALUE"""),55)</f>
        <v>55</v>
      </c>
      <c r="GI123" s="19" t="str">
        <f ca="1">IFERROR(__xludf.DUMMYFUNCTION("""COMPUTED_VALUE"""),"Царенко М. О.")</f>
        <v>Царенко М. О.</v>
      </c>
      <c r="GJ123" s="19" t="str">
        <f ca="1">IFERROR(__xludf.DUMMYFUNCTION("""COMPUTED_VALUE"""),"За")</f>
        <v>За</v>
      </c>
      <c r="GK123" s="19">
        <f ca="1">IFERROR(__xludf.DUMMYFUNCTION("""COMPUTED_VALUE"""),55)</f>
        <v>55</v>
      </c>
      <c r="GL123" s="19" t="str">
        <f ca="1">IFERROR(__xludf.DUMMYFUNCTION("""COMPUTED_VALUE"""),"Царенко М. О.")</f>
        <v>Царенко М. О.</v>
      </c>
      <c r="GM123" s="19" t="str">
        <f ca="1">IFERROR(__xludf.DUMMYFUNCTION("""COMPUTED_VALUE"""),"За")</f>
        <v>За</v>
      </c>
      <c r="GN123" s="19">
        <f ca="1">IFERROR(__xludf.DUMMYFUNCTION("""COMPUTED_VALUE"""),55)</f>
        <v>55</v>
      </c>
      <c r="GO123" s="19" t="str">
        <f ca="1">IFERROR(__xludf.DUMMYFUNCTION("""COMPUTED_VALUE"""),"Царенко М. О.")</f>
        <v>Царенко М. О.</v>
      </c>
      <c r="GP123" s="19" t="str">
        <f ca="1">IFERROR(__xludf.DUMMYFUNCTION("""COMPUTED_VALUE"""),"Не голосував")</f>
        <v>Не голосував</v>
      </c>
      <c r="GQ123" s="19">
        <f ca="1">IFERROR(__xludf.DUMMYFUNCTION("""COMPUTED_VALUE"""),55)</f>
        <v>55</v>
      </c>
      <c r="GR123" s="19" t="str">
        <f ca="1">IFERROR(__xludf.DUMMYFUNCTION("""COMPUTED_VALUE"""),"Царенко М. О.")</f>
        <v>Царенко М. О.</v>
      </c>
      <c r="GS123" s="19" t="str">
        <f ca="1">IFERROR(__xludf.DUMMYFUNCTION("""COMPUTED_VALUE"""),"За")</f>
        <v>За</v>
      </c>
      <c r="GT123" s="19">
        <f ca="1">IFERROR(__xludf.DUMMYFUNCTION("""COMPUTED_VALUE"""),55)</f>
        <v>55</v>
      </c>
      <c r="GU123" s="19" t="str">
        <f ca="1">IFERROR(__xludf.DUMMYFUNCTION("""COMPUTED_VALUE"""),"Царенко М. О.")</f>
        <v>Царенко М. О.</v>
      </c>
      <c r="GV123" s="19" t="str">
        <f ca="1">IFERROR(__xludf.DUMMYFUNCTION("""COMPUTED_VALUE"""),"Не голосував")</f>
        <v>Не голосував</v>
      </c>
      <c r="GW123" s="19">
        <f ca="1">IFERROR(__xludf.DUMMYFUNCTION("""COMPUTED_VALUE"""),55)</f>
        <v>55</v>
      </c>
      <c r="GX123" s="19" t="str">
        <f ca="1">IFERROR(__xludf.DUMMYFUNCTION("""COMPUTED_VALUE"""),"Царенко М. О.")</f>
        <v>Царенко М. О.</v>
      </c>
      <c r="GY123" s="19" t="str">
        <f ca="1">IFERROR(__xludf.DUMMYFUNCTION("""COMPUTED_VALUE"""),"За")</f>
        <v>За</v>
      </c>
      <c r="GZ123" s="19">
        <f ca="1">IFERROR(__xludf.DUMMYFUNCTION("""COMPUTED_VALUE"""),55)</f>
        <v>55</v>
      </c>
      <c r="HA123" s="19" t="str">
        <f ca="1">IFERROR(__xludf.DUMMYFUNCTION("""COMPUTED_VALUE"""),"Царенко М. О.")</f>
        <v>Царенко М. О.</v>
      </c>
      <c r="HB123" s="19" t="str">
        <f ca="1">IFERROR(__xludf.DUMMYFUNCTION("""COMPUTED_VALUE"""),"За")</f>
        <v>За</v>
      </c>
      <c r="HC123" s="19">
        <f ca="1">IFERROR(__xludf.DUMMYFUNCTION("""COMPUTED_VALUE"""),55)</f>
        <v>55</v>
      </c>
      <c r="HD123" s="19" t="str">
        <f ca="1">IFERROR(__xludf.DUMMYFUNCTION("""COMPUTED_VALUE"""),"Царенко М. О.")</f>
        <v>Царенко М. О.</v>
      </c>
      <c r="HE123" s="19" t="str">
        <f ca="1">IFERROR(__xludf.DUMMYFUNCTION("""COMPUTED_VALUE"""),"За")</f>
        <v>За</v>
      </c>
      <c r="HF123" s="19">
        <f ca="1">IFERROR(__xludf.DUMMYFUNCTION("""COMPUTED_VALUE"""),55)</f>
        <v>55</v>
      </c>
      <c r="HG123" s="19" t="str">
        <f ca="1">IFERROR(__xludf.DUMMYFUNCTION("""COMPUTED_VALUE"""),"Царенко М. О.")</f>
        <v>Царенко М. О.</v>
      </c>
      <c r="HH123" s="19" t="str">
        <f ca="1">IFERROR(__xludf.DUMMYFUNCTION("""COMPUTED_VALUE"""),"За")</f>
        <v>За</v>
      </c>
      <c r="HI123" s="19">
        <f ca="1">IFERROR(__xludf.DUMMYFUNCTION("""COMPUTED_VALUE"""),55)</f>
        <v>55</v>
      </c>
      <c r="HJ123" s="19" t="str">
        <f ca="1">IFERROR(__xludf.DUMMYFUNCTION("""COMPUTED_VALUE"""),"Царенко М. О.")</f>
        <v>Царенко М. О.</v>
      </c>
      <c r="HK123" s="19" t="str">
        <f ca="1">IFERROR(__xludf.DUMMYFUNCTION("""COMPUTED_VALUE"""),"Не голосував")</f>
        <v>Не голосував</v>
      </c>
      <c r="HL123" s="19">
        <f ca="1">IFERROR(__xludf.DUMMYFUNCTION("""COMPUTED_VALUE"""),55)</f>
        <v>55</v>
      </c>
      <c r="HM123" s="19" t="str">
        <f ca="1">IFERROR(__xludf.DUMMYFUNCTION("""COMPUTED_VALUE"""),"Царенко М. О.")</f>
        <v>Царенко М. О.</v>
      </c>
      <c r="HN123" s="19" t="str">
        <f ca="1">IFERROR(__xludf.DUMMYFUNCTION("""COMPUTED_VALUE"""),"За")</f>
        <v>За</v>
      </c>
      <c r="HO123" s="19">
        <f ca="1">IFERROR(__xludf.DUMMYFUNCTION("""COMPUTED_VALUE"""),55)</f>
        <v>55</v>
      </c>
      <c r="HP123" s="19" t="str">
        <f ca="1">IFERROR(__xludf.DUMMYFUNCTION("""COMPUTED_VALUE"""),"Царенко М. О.")</f>
        <v>Царенко М. О.</v>
      </c>
      <c r="HQ123" s="19" t="str">
        <f ca="1">IFERROR(__xludf.DUMMYFUNCTION("""COMPUTED_VALUE"""),"За")</f>
        <v>За</v>
      </c>
      <c r="HR123" s="19">
        <f ca="1">IFERROR(__xludf.DUMMYFUNCTION("""COMPUTED_VALUE"""),55)</f>
        <v>55</v>
      </c>
      <c r="HS123" s="19" t="str">
        <f ca="1">IFERROR(__xludf.DUMMYFUNCTION("""COMPUTED_VALUE"""),"Царенко М. О.")</f>
        <v>Царенко М. О.</v>
      </c>
      <c r="HT123" s="19" t="str">
        <f ca="1">IFERROR(__xludf.DUMMYFUNCTION("""COMPUTED_VALUE"""),"За")</f>
        <v>За</v>
      </c>
      <c r="HU123" s="19">
        <f ca="1">IFERROR(__xludf.DUMMYFUNCTION("""COMPUTED_VALUE"""),55)</f>
        <v>55</v>
      </c>
      <c r="HV123" s="19" t="str">
        <f ca="1">IFERROR(__xludf.DUMMYFUNCTION("""COMPUTED_VALUE"""),"Царенко М. О.")</f>
        <v>Царенко М. О.</v>
      </c>
      <c r="HW123" s="19" t="str">
        <f ca="1">IFERROR(__xludf.DUMMYFUNCTION("""COMPUTED_VALUE"""),"За")</f>
        <v>За</v>
      </c>
      <c r="HX123" s="19">
        <f ca="1">IFERROR(__xludf.DUMMYFUNCTION("""COMPUTED_VALUE"""),55)</f>
        <v>55</v>
      </c>
      <c r="HY123" s="19" t="str">
        <f ca="1">IFERROR(__xludf.DUMMYFUNCTION("""COMPUTED_VALUE"""),"Царенко М. О.")</f>
        <v>Царенко М. О.</v>
      </c>
      <c r="HZ123" s="19" t="str">
        <f ca="1">IFERROR(__xludf.DUMMYFUNCTION("""COMPUTED_VALUE"""),"За")</f>
        <v>За</v>
      </c>
      <c r="IA123" s="19">
        <f ca="1">IFERROR(__xludf.DUMMYFUNCTION("""COMPUTED_VALUE"""),55)</f>
        <v>55</v>
      </c>
      <c r="IB123" s="19" t="str">
        <f ca="1">IFERROR(__xludf.DUMMYFUNCTION("""COMPUTED_VALUE"""),"Царенко М. О.")</f>
        <v>Царенко М. О.</v>
      </c>
      <c r="IC123" s="19" t="str">
        <f ca="1">IFERROR(__xludf.DUMMYFUNCTION("""COMPUTED_VALUE"""),"За")</f>
        <v>За</v>
      </c>
      <c r="ID123" s="19">
        <f ca="1">IFERROR(__xludf.DUMMYFUNCTION("""COMPUTED_VALUE"""),55)</f>
        <v>55</v>
      </c>
      <c r="IE123" s="19" t="str">
        <f ca="1">IFERROR(__xludf.DUMMYFUNCTION("""COMPUTED_VALUE"""),"Царенко М. О.")</f>
        <v>Царенко М. О.</v>
      </c>
      <c r="IF123" s="19" t="str">
        <f ca="1">IFERROR(__xludf.DUMMYFUNCTION("""COMPUTED_VALUE"""),"За")</f>
        <v>За</v>
      </c>
      <c r="IG123" s="19">
        <f ca="1">IFERROR(__xludf.DUMMYFUNCTION("""COMPUTED_VALUE"""),55)</f>
        <v>55</v>
      </c>
      <c r="IH123" s="19" t="str">
        <f ca="1">IFERROR(__xludf.DUMMYFUNCTION("""COMPUTED_VALUE"""),"Царенко М. О.")</f>
        <v>Царенко М. О.</v>
      </c>
      <c r="II123" s="19" t="str">
        <f ca="1">IFERROR(__xludf.DUMMYFUNCTION("""COMPUTED_VALUE"""),"Не голосував")</f>
        <v>Не голосував</v>
      </c>
      <c r="IJ123" s="19">
        <f ca="1">IFERROR(__xludf.DUMMYFUNCTION("""COMPUTED_VALUE"""),55)</f>
        <v>55</v>
      </c>
      <c r="IK123" s="19" t="str">
        <f ca="1">IFERROR(__xludf.DUMMYFUNCTION("""COMPUTED_VALUE"""),"Царенко М. О.")</f>
        <v>Царенко М. О.</v>
      </c>
      <c r="IL123" s="19" t="str">
        <f ca="1">IFERROR(__xludf.DUMMYFUNCTION("""COMPUTED_VALUE"""),"Не голосував")</f>
        <v>Не голосував</v>
      </c>
      <c r="IM123" s="19">
        <f ca="1">IFERROR(__xludf.DUMMYFUNCTION("""COMPUTED_VALUE"""),55)</f>
        <v>55</v>
      </c>
      <c r="IN123" s="19" t="str">
        <f ca="1">IFERROR(__xludf.DUMMYFUNCTION("""COMPUTED_VALUE"""),"Царенко М. О.")</f>
        <v>Царенко М. О.</v>
      </c>
      <c r="IO123" s="19" t="str">
        <f ca="1">IFERROR(__xludf.DUMMYFUNCTION("""COMPUTED_VALUE"""),"Не голосував")</f>
        <v>Не голосував</v>
      </c>
      <c r="IP123" s="19">
        <f ca="1">IFERROR(__xludf.DUMMYFUNCTION("""COMPUTED_VALUE"""),55)</f>
        <v>55</v>
      </c>
      <c r="IQ123" s="19" t="str">
        <f ca="1">IFERROR(__xludf.DUMMYFUNCTION("""COMPUTED_VALUE"""),"Царенко М. О.")</f>
        <v>Царенко М. О.</v>
      </c>
      <c r="IR123" s="19" t="str">
        <f ca="1">IFERROR(__xludf.DUMMYFUNCTION("""COMPUTED_VALUE"""),"За")</f>
        <v>За</v>
      </c>
      <c r="IS123" s="19">
        <f ca="1">IFERROR(__xludf.DUMMYFUNCTION("""COMPUTED_VALUE"""),55)</f>
        <v>55</v>
      </c>
      <c r="IT123" s="19" t="str">
        <f ca="1">IFERROR(__xludf.DUMMYFUNCTION("""COMPUTED_VALUE"""),"Царенко М. О.")</f>
        <v>Царенко М. О.</v>
      </c>
      <c r="IU123" s="19" t="str">
        <f ca="1">IFERROR(__xludf.DUMMYFUNCTION("""COMPUTED_VALUE"""),"За")</f>
        <v>За</v>
      </c>
      <c r="IV123" s="19">
        <f ca="1">IFERROR(__xludf.DUMMYFUNCTION("""COMPUTED_VALUE"""),55)</f>
        <v>55</v>
      </c>
      <c r="IW123" s="19" t="str">
        <f ca="1">IFERROR(__xludf.DUMMYFUNCTION("""COMPUTED_VALUE"""),"Царенко М. О.")</f>
        <v>Царенко М. О.</v>
      </c>
      <c r="IX123" s="19" t="str">
        <f ca="1">IFERROR(__xludf.DUMMYFUNCTION("""COMPUTED_VALUE"""),"За")</f>
        <v>За</v>
      </c>
      <c r="IY123" s="19">
        <f ca="1">IFERROR(__xludf.DUMMYFUNCTION("""COMPUTED_VALUE"""),55)</f>
        <v>55</v>
      </c>
      <c r="IZ123" s="19" t="str">
        <f ca="1">IFERROR(__xludf.DUMMYFUNCTION("""COMPUTED_VALUE"""),"Царенко М. О.")</f>
        <v>Царенко М. О.</v>
      </c>
      <c r="JA123" s="19" t="str">
        <f ca="1">IFERROR(__xludf.DUMMYFUNCTION("""COMPUTED_VALUE"""),"За")</f>
        <v>За</v>
      </c>
      <c r="JB123" s="19">
        <f ca="1">IFERROR(__xludf.DUMMYFUNCTION("""COMPUTED_VALUE"""),55)</f>
        <v>55</v>
      </c>
      <c r="JC123" s="19" t="str">
        <f ca="1">IFERROR(__xludf.DUMMYFUNCTION("""COMPUTED_VALUE"""),"Царенко М. О.")</f>
        <v>Царенко М. О.</v>
      </c>
      <c r="JD123" s="19" t="str">
        <f ca="1">IFERROR(__xludf.DUMMYFUNCTION("""COMPUTED_VALUE"""),"За")</f>
        <v>За</v>
      </c>
      <c r="JE123" s="19">
        <f ca="1">IFERROR(__xludf.DUMMYFUNCTION("""COMPUTED_VALUE"""),55)</f>
        <v>55</v>
      </c>
      <c r="JF123" s="19" t="str">
        <f ca="1">IFERROR(__xludf.DUMMYFUNCTION("""COMPUTED_VALUE"""),"Царенко М. О.")</f>
        <v>Царенко М. О.</v>
      </c>
      <c r="JG123" s="19" t="str">
        <f ca="1">IFERROR(__xludf.DUMMYFUNCTION("""COMPUTED_VALUE"""),"Не голосував")</f>
        <v>Не голосував</v>
      </c>
      <c r="JH123" s="19">
        <f ca="1">IFERROR(__xludf.DUMMYFUNCTION("""COMPUTED_VALUE"""),55)</f>
        <v>55</v>
      </c>
      <c r="JI123" s="19" t="str">
        <f ca="1">IFERROR(__xludf.DUMMYFUNCTION("""COMPUTED_VALUE"""),"Царенко М. О.")</f>
        <v>Царенко М. О.</v>
      </c>
      <c r="JJ123" s="19" t="str">
        <f ca="1">IFERROR(__xludf.DUMMYFUNCTION("""COMPUTED_VALUE"""),"За")</f>
        <v>За</v>
      </c>
      <c r="JK123" s="19">
        <f ca="1">IFERROR(__xludf.DUMMYFUNCTION("""COMPUTED_VALUE"""),55)</f>
        <v>55</v>
      </c>
      <c r="JL123" s="19" t="str">
        <f ca="1">IFERROR(__xludf.DUMMYFUNCTION("""COMPUTED_VALUE"""),"Царенко М. О.")</f>
        <v>Царенко М. О.</v>
      </c>
      <c r="JM123" s="19" t="str">
        <f ca="1">IFERROR(__xludf.DUMMYFUNCTION("""COMPUTED_VALUE"""),"Не голосував")</f>
        <v>Не голосував</v>
      </c>
      <c r="JN123" s="19">
        <f ca="1">IFERROR(__xludf.DUMMYFUNCTION("""COMPUTED_VALUE"""),55)</f>
        <v>55</v>
      </c>
      <c r="JO123" s="19" t="str">
        <f ca="1">IFERROR(__xludf.DUMMYFUNCTION("""COMPUTED_VALUE"""),"Царенко М. О.")</f>
        <v>Царенко М. О.</v>
      </c>
      <c r="JP123" s="19" t="str">
        <f ca="1">IFERROR(__xludf.DUMMYFUNCTION("""COMPUTED_VALUE"""),"Не голосував")</f>
        <v>Не голосував</v>
      </c>
      <c r="JQ123" s="19">
        <f ca="1">IFERROR(__xludf.DUMMYFUNCTION("""COMPUTED_VALUE"""),55)</f>
        <v>55</v>
      </c>
      <c r="JR123" s="19" t="str">
        <f ca="1">IFERROR(__xludf.DUMMYFUNCTION("""COMPUTED_VALUE"""),"Царенко М. О.")</f>
        <v>Царенко М. О.</v>
      </c>
      <c r="JS123" s="19" t="str">
        <f ca="1">IFERROR(__xludf.DUMMYFUNCTION("""COMPUTED_VALUE"""),"За")</f>
        <v>За</v>
      </c>
      <c r="JT123" s="19">
        <f ca="1">IFERROR(__xludf.DUMMYFUNCTION("""COMPUTED_VALUE"""),55)</f>
        <v>55</v>
      </c>
      <c r="JU123" s="19" t="str">
        <f ca="1">IFERROR(__xludf.DUMMYFUNCTION("""COMPUTED_VALUE"""),"Царенко М. О.")</f>
        <v>Царенко М. О.</v>
      </c>
      <c r="JV123" s="19" t="str">
        <f ca="1">IFERROR(__xludf.DUMMYFUNCTION("""COMPUTED_VALUE"""),"За")</f>
        <v>За</v>
      </c>
      <c r="JW123" s="19">
        <f ca="1">IFERROR(__xludf.DUMMYFUNCTION("""COMPUTED_VALUE"""),55)</f>
        <v>55</v>
      </c>
      <c r="JX123" s="19" t="str">
        <f ca="1">IFERROR(__xludf.DUMMYFUNCTION("""COMPUTED_VALUE"""),"Царенко М. О.")</f>
        <v>Царенко М. О.</v>
      </c>
      <c r="JY123" s="19" t="str">
        <f ca="1">IFERROR(__xludf.DUMMYFUNCTION("""COMPUTED_VALUE"""),"За")</f>
        <v>За</v>
      </c>
      <c r="JZ123" s="19">
        <f ca="1">IFERROR(__xludf.DUMMYFUNCTION("""COMPUTED_VALUE"""),55)</f>
        <v>55</v>
      </c>
      <c r="KA123" s="19" t="str">
        <f ca="1">IFERROR(__xludf.DUMMYFUNCTION("""COMPUTED_VALUE"""),"Царенко М. О.")</f>
        <v>Царенко М. О.</v>
      </c>
      <c r="KB123" s="19" t="str">
        <f ca="1">IFERROR(__xludf.DUMMYFUNCTION("""COMPUTED_VALUE"""),"За")</f>
        <v>За</v>
      </c>
      <c r="KC123" s="19">
        <f ca="1">IFERROR(__xludf.DUMMYFUNCTION("""COMPUTED_VALUE"""),55)</f>
        <v>55</v>
      </c>
      <c r="KD123" s="19" t="str">
        <f ca="1">IFERROR(__xludf.DUMMYFUNCTION("""COMPUTED_VALUE"""),"Царенко М. О.")</f>
        <v>Царенко М. О.</v>
      </c>
      <c r="KE123" s="19" t="str">
        <f ca="1">IFERROR(__xludf.DUMMYFUNCTION("""COMPUTED_VALUE"""),"За")</f>
        <v>За</v>
      </c>
      <c r="KF123" s="19">
        <f ca="1">IFERROR(__xludf.DUMMYFUNCTION("""COMPUTED_VALUE"""),55)</f>
        <v>55</v>
      </c>
      <c r="KG123" s="19" t="str">
        <f ca="1">IFERROR(__xludf.DUMMYFUNCTION("""COMPUTED_VALUE"""),"Царенко М. О.")</f>
        <v>Царенко М. О.</v>
      </c>
      <c r="KH123" s="19" t="str">
        <f ca="1">IFERROR(__xludf.DUMMYFUNCTION("""COMPUTED_VALUE"""),"За")</f>
        <v>За</v>
      </c>
      <c r="KI123" s="19">
        <f ca="1">IFERROR(__xludf.DUMMYFUNCTION("""COMPUTED_VALUE"""),55)</f>
        <v>55</v>
      </c>
      <c r="KJ123" s="19" t="str">
        <f ca="1">IFERROR(__xludf.DUMMYFUNCTION("""COMPUTED_VALUE"""),"Царенко М. О.")</f>
        <v>Царенко М. О.</v>
      </c>
      <c r="KK123" s="19" t="str">
        <f ca="1">IFERROR(__xludf.DUMMYFUNCTION("""COMPUTED_VALUE"""),"Не голосував")</f>
        <v>Не голосував</v>
      </c>
      <c r="KL123" s="19">
        <f ca="1">IFERROR(__xludf.DUMMYFUNCTION("""COMPUTED_VALUE"""),55)</f>
        <v>55</v>
      </c>
      <c r="KM123" s="19" t="str">
        <f ca="1">IFERROR(__xludf.DUMMYFUNCTION("""COMPUTED_VALUE"""),"Царенко М. О.")</f>
        <v>Царенко М. О.</v>
      </c>
      <c r="KN123" s="19" t="str">
        <f ca="1">IFERROR(__xludf.DUMMYFUNCTION("""COMPUTED_VALUE"""),"Не голосував")</f>
        <v>Не голосував</v>
      </c>
      <c r="KO123" s="19">
        <f ca="1">IFERROR(__xludf.DUMMYFUNCTION("""COMPUTED_VALUE"""),55)</f>
        <v>55</v>
      </c>
      <c r="KP123" s="19" t="str">
        <f ca="1">IFERROR(__xludf.DUMMYFUNCTION("""COMPUTED_VALUE"""),"Царенко М. О.")</f>
        <v>Царенко М. О.</v>
      </c>
      <c r="KQ123" s="19" t="str">
        <f ca="1">IFERROR(__xludf.DUMMYFUNCTION("""COMPUTED_VALUE"""),"Не голосував")</f>
        <v>Не голосував</v>
      </c>
      <c r="KR123" s="19">
        <f ca="1">IFERROR(__xludf.DUMMYFUNCTION("""COMPUTED_VALUE"""),55)</f>
        <v>55</v>
      </c>
      <c r="KS123" s="19" t="str">
        <f ca="1">IFERROR(__xludf.DUMMYFUNCTION("""COMPUTED_VALUE"""),"Царенко М. О.")</f>
        <v>Царенко М. О.</v>
      </c>
      <c r="KT123" s="19" t="str">
        <f ca="1">IFERROR(__xludf.DUMMYFUNCTION("""COMPUTED_VALUE"""),"Не голосував")</f>
        <v>Не голосував</v>
      </c>
      <c r="KU123" s="19">
        <f ca="1">IFERROR(__xludf.DUMMYFUNCTION("""COMPUTED_VALUE"""),55)</f>
        <v>55</v>
      </c>
      <c r="KV123" s="19" t="str">
        <f ca="1">IFERROR(__xludf.DUMMYFUNCTION("""COMPUTED_VALUE"""),"Царенко М. О.")</f>
        <v>Царенко М. О.</v>
      </c>
      <c r="KW123" s="19" t="str">
        <f ca="1">IFERROR(__xludf.DUMMYFUNCTION("""COMPUTED_VALUE"""),"Не голосував")</f>
        <v>Не голосував</v>
      </c>
      <c r="KX123" s="19">
        <f ca="1">IFERROR(__xludf.DUMMYFUNCTION("""COMPUTED_VALUE"""),55)</f>
        <v>55</v>
      </c>
      <c r="KY123" s="19" t="str">
        <f ca="1">IFERROR(__xludf.DUMMYFUNCTION("""COMPUTED_VALUE"""),"Царенко М. О.")</f>
        <v>Царенко М. О.</v>
      </c>
      <c r="KZ123" s="19" t="str">
        <f ca="1">IFERROR(__xludf.DUMMYFUNCTION("""COMPUTED_VALUE"""),"Не голосував")</f>
        <v>Не голосував</v>
      </c>
      <c r="LA123" s="19">
        <f ca="1">IFERROR(__xludf.DUMMYFUNCTION("""COMPUTED_VALUE"""),55)</f>
        <v>55</v>
      </c>
      <c r="LB123" s="19" t="str">
        <f ca="1">IFERROR(__xludf.DUMMYFUNCTION("""COMPUTED_VALUE"""),"Царенко М. О.")</f>
        <v>Царенко М. О.</v>
      </c>
      <c r="LC123" s="19" t="str">
        <f ca="1">IFERROR(__xludf.DUMMYFUNCTION("""COMPUTED_VALUE"""),"Не голосував")</f>
        <v>Не голосував</v>
      </c>
      <c r="LD123" s="19">
        <f ca="1">IFERROR(__xludf.DUMMYFUNCTION("""COMPUTED_VALUE"""),55)</f>
        <v>55</v>
      </c>
      <c r="LE123" s="19" t="str">
        <f ca="1">IFERROR(__xludf.DUMMYFUNCTION("""COMPUTED_VALUE"""),"Царенко М. О.")</f>
        <v>Царенко М. О.</v>
      </c>
      <c r="LF123" s="19" t="str">
        <f ca="1">IFERROR(__xludf.DUMMYFUNCTION("""COMPUTED_VALUE"""),"За")</f>
        <v>За</v>
      </c>
      <c r="LG123" s="19">
        <f ca="1">IFERROR(__xludf.DUMMYFUNCTION("""COMPUTED_VALUE"""),55)</f>
        <v>55</v>
      </c>
      <c r="LH123" s="19" t="str">
        <f ca="1">IFERROR(__xludf.DUMMYFUNCTION("""COMPUTED_VALUE"""),"Царенко М. О.")</f>
        <v>Царенко М. О.</v>
      </c>
      <c r="LI123" s="19" t="str">
        <f ca="1">IFERROR(__xludf.DUMMYFUNCTION("""COMPUTED_VALUE"""),"За")</f>
        <v>За</v>
      </c>
      <c r="LJ123" s="19">
        <f ca="1">IFERROR(__xludf.DUMMYFUNCTION("""COMPUTED_VALUE"""),55)</f>
        <v>55</v>
      </c>
      <c r="LK123" s="19" t="str">
        <f ca="1">IFERROR(__xludf.DUMMYFUNCTION("""COMPUTED_VALUE"""),"Царенко М. О.")</f>
        <v>Царенко М. О.</v>
      </c>
      <c r="LL123" s="19" t="str">
        <f ca="1">IFERROR(__xludf.DUMMYFUNCTION("""COMPUTED_VALUE"""),"Не голосував")</f>
        <v>Не голосував</v>
      </c>
      <c r="LM123" s="19">
        <f ca="1">IFERROR(__xludf.DUMMYFUNCTION("""COMPUTED_VALUE"""),55)</f>
        <v>55</v>
      </c>
      <c r="LN123" s="19" t="str">
        <f ca="1">IFERROR(__xludf.DUMMYFUNCTION("""COMPUTED_VALUE"""),"Царенко М. О.")</f>
        <v>Царенко М. О.</v>
      </c>
      <c r="LO123" s="19" t="str">
        <f ca="1">IFERROR(__xludf.DUMMYFUNCTION("""COMPUTED_VALUE"""),"За")</f>
        <v>За</v>
      </c>
      <c r="LP123" s="19">
        <f ca="1">IFERROR(__xludf.DUMMYFUNCTION("""COMPUTED_VALUE"""),55)</f>
        <v>55</v>
      </c>
      <c r="LQ123" s="19" t="str">
        <f ca="1">IFERROR(__xludf.DUMMYFUNCTION("""COMPUTED_VALUE"""),"Царенко М. О.")</f>
        <v>Царенко М. О.</v>
      </c>
      <c r="LR123" s="19" t="str">
        <f ca="1">IFERROR(__xludf.DUMMYFUNCTION("""COMPUTED_VALUE"""),"Не голосував")</f>
        <v>Не голосував</v>
      </c>
      <c r="LS123" s="19">
        <f ca="1">IFERROR(__xludf.DUMMYFUNCTION("""COMPUTED_VALUE"""),55)</f>
        <v>55</v>
      </c>
      <c r="LT123" s="19" t="str">
        <f ca="1">IFERROR(__xludf.DUMMYFUNCTION("""COMPUTED_VALUE"""),"Царенко М. О.")</f>
        <v>Царенко М. О.</v>
      </c>
      <c r="LU123" s="19" t="str">
        <f ca="1">IFERROR(__xludf.DUMMYFUNCTION("""COMPUTED_VALUE"""),"Не голосував")</f>
        <v>Не голосував</v>
      </c>
      <c r="LV123" s="19">
        <f ca="1">IFERROR(__xludf.DUMMYFUNCTION("""COMPUTED_VALUE"""),55)</f>
        <v>55</v>
      </c>
      <c r="LW123" s="19" t="str">
        <f ca="1">IFERROR(__xludf.DUMMYFUNCTION("""COMPUTED_VALUE"""),"Царенко М. О.")</f>
        <v>Царенко М. О.</v>
      </c>
      <c r="LX123" s="19" t="str">
        <f ca="1">IFERROR(__xludf.DUMMYFUNCTION("""COMPUTED_VALUE"""),"За")</f>
        <v>За</v>
      </c>
      <c r="LY123" s="19">
        <f ca="1">IFERROR(__xludf.DUMMYFUNCTION("""COMPUTED_VALUE"""),55)</f>
        <v>55</v>
      </c>
      <c r="LZ123" s="19" t="str">
        <f ca="1">IFERROR(__xludf.DUMMYFUNCTION("""COMPUTED_VALUE"""),"Царенко М. О.")</f>
        <v>Царенко М. О.</v>
      </c>
      <c r="MA123" s="19" t="str">
        <f ca="1">IFERROR(__xludf.DUMMYFUNCTION("""COMPUTED_VALUE"""),"Не голосував")</f>
        <v>Не голосував</v>
      </c>
      <c r="MB123" s="19">
        <f ca="1">IFERROR(__xludf.DUMMYFUNCTION("""COMPUTED_VALUE"""),55)</f>
        <v>55</v>
      </c>
      <c r="MC123" s="19" t="str">
        <f ca="1">IFERROR(__xludf.DUMMYFUNCTION("""COMPUTED_VALUE"""),"Царенко М. О.")</f>
        <v>Царенко М. О.</v>
      </c>
      <c r="MD123" s="19" t="str">
        <f ca="1">IFERROR(__xludf.DUMMYFUNCTION("""COMPUTED_VALUE"""),"Не голосував")</f>
        <v>Не голосував</v>
      </c>
      <c r="ME123" s="19">
        <f ca="1">IFERROR(__xludf.DUMMYFUNCTION("""COMPUTED_VALUE"""),55)</f>
        <v>55</v>
      </c>
      <c r="MF123" s="19" t="str">
        <f ca="1">IFERROR(__xludf.DUMMYFUNCTION("""COMPUTED_VALUE"""),"Царенко М. О.")</f>
        <v>Царенко М. О.</v>
      </c>
      <c r="MG123" s="19" t="str">
        <f ca="1">IFERROR(__xludf.DUMMYFUNCTION("""COMPUTED_VALUE"""),"Не голосував")</f>
        <v>Не голосував</v>
      </c>
      <c r="MH123" s="19">
        <f ca="1">IFERROR(__xludf.DUMMYFUNCTION("""COMPUTED_VALUE"""),55)</f>
        <v>55</v>
      </c>
      <c r="MI123" s="19" t="str">
        <f ca="1">IFERROR(__xludf.DUMMYFUNCTION("""COMPUTED_VALUE"""),"Царенко М. О.")</f>
        <v>Царенко М. О.</v>
      </c>
      <c r="MJ123" s="19" t="str">
        <f ca="1">IFERROR(__xludf.DUMMYFUNCTION("""COMPUTED_VALUE"""),"За")</f>
        <v>За</v>
      </c>
      <c r="MK123" s="19">
        <f ca="1">IFERROR(__xludf.DUMMYFUNCTION("""COMPUTED_VALUE"""),55)</f>
        <v>55</v>
      </c>
      <c r="ML123" s="19" t="str">
        <f ca="1">IFERROR(__xludf.DUMMYFUNCTION("""COMPUTED_VALUE"""),"Царенко М. О.")</f>
        <v>Царенко М. О.</v>
      </c>
      <c r="MM123" s="19" t="str">
        <f ca="1">IFERROR(__xludf.DUMMYFUNCTION("""COMPUTED_VALUE"""),"За")</f>
        <v>За</v>
      </c>
      <c r="MN123" s="19">
        <f ca="1">IFERROR(__xludf.DUMMYFUNCTION("""COMPUTED_VALUE"""),55)</f>
        <v>55</v>
      </c>
      <c r="MO123" s="19" t="str">
        <f ca="1">IFERROR(__xludf.DUMMYFUNCTION("""COMPUTED_VALUE"""),"Царенко М. О.")</f>
        <v>Царенко М. О.</v>
      </c>
      <c r="MP123" s="19" t="str">
        <f ca="1">IFERROR(__xludf.DUMMYFUNCTION("""COMPUTED_VALUE"""),"За")</f>
        <v>За</v>
      </c>
      <c r="MQ123" s="19">
        <f ca="1">IFERROR(__xludf.DUMMYFUNCTION("""COMPUTED_VALUE"""),55)</f>
        <v>55</v>
      </c>
      <c r="MR123" s="19" t="str">
        <f ca="1">IFERROR(__xludf.DUMMYFUNCTION("""COMPUTED_VALUE"""),"Царенко М. О.")</f>
        <v>Царенко М. О.</v>
      </c>
      <c r="MS123" s="19" t="str">
        <f ca="1">IFERROR(__xludf.DUMMYFUNCTION("""COMPUTED_VALUE"""),"За")</f>
        <v>За</v>
      </c>
      <c r="MT123" s="19">
        <f ca="1">IFERROR(__xludf.DUMMYFUNCTION("""COMPUTED_VALUE"""),55)</f>
        <v>55</v>
      </c>
      <c r="MU123" s="19" t="str">
        <f ca="1">IFERROR(__xludf.DUMMYFUNCTION("""COMPUTED_VALUE"""),"Царенко М. О.")</f>
        <v>Царенко М. О.</v>
      </c>
      <c r="MV123" s="19" t="str">
        <f ca="1">IFERROR(__xludf.DUMMYFUNCTION("""COMPUTED_VALUE"""),"За")</f>
        <v>За</v>
      </c>
      <c r="MW123" s="19">
        <f ca="1">IFERROR(__xludf.DUMMYFUNCTION("""COMPUTED_VALUE"""),55)</f>
        <v>55</v>
      </c>
      <c r="MX123" s="19" t="str">
        <f ca="1">IFERROR(__xludf.DUMMYFUNCTION("""COMPUTED_VALUE"""),"Царенко М. О.")</f>
        <v>Царенко М. О.</v>
      </c>
      <c r="MY123" s="19" t="str">
        <f ca="1">IFERROR(__xludf.DUMMYFUNCTION("""COMPUTED_VALUE"""),"За")</f>
        <v>За</v>
      </c>
      <c r="MZ123" s="19">
        <f ca="1">IFERROR(__xludf.DUMMYFUNCTION("""COMPUTED_VALUE"""),55)</f>
        <v>55</v>
      </c>
      <c r="NA123" s="19" t="str">
        <f ca="1">IFERROR(__xludf.DUMMYFUNCTION("""COMPUTED_VALUE"""),"Царенко М. О.")</f>
        <v>Царенко М. О.</v>
      </c>
      <c r="NB123" s="19" t="str">
        <f ca="1">IFERROR(__xludf.DUMMYFUNCTION("""COMPUTED_VALUE"""),"За")</f>
        <v>За</v>
      </c>
      <c r="NC123" s="19">
        <f ca="1">IFERROR(__xludf.DUMMYFUNCTION("""COMPUTED_VALUE"""),55)</f>
        <v>55</v>
      </c>
      <c r="ND123" s="19" t="str">
        <f ca="1">IFERROR(__xludf.DUMMYFUNCTION("""COMPUTED_VALUE"""),"Царенко М. О.")</f>
        <v>Царенко М. О.</v>
      </c>
      <c r="NE123" s="19" t="str">
        <f ca="1">IFERROR(__xludf.DUMMYFUNCTION("""COMPUTED_VALUE"""),"Не голосував")</f>
        <v>Не голосував</v>
      </c>
      <c r="NF123" s="19">
        <f ca="1">IFERROR(__xludf.DUMMYFUNCTION("""COMPUTED_VALUE"""),55)</f>
        <v>55</v>
      </c>
      <c r="NG123" s="19" t="str">
        <f ca="1">IFERROR(__xludf.DUMMYFUNCTION("""COMPUTED_VALUE"""),"Царенко М. О.")</f>
        <v>Царенко М. О.</v>
      </c>
      <c r="NH123" s="19" t="str">
        <f ca="1">IFERROR(__xludf.DUMMYFUNCTION("""COMPUTED_VALUE"""),"Не голосував")</f>
        <v>Не голосував</v>
      </c>
      <c r="NI123" s="19">
        <f ca="1">IFERROR(__xludf.DUMMYFUNCTION("""COMPUTED_VALUE"""),55)</f>
        <v>55</v>
      </c>
      <c r="NJ123" s="19" t="str">
        <f ca="1">IFERROR(__xludf.DUMMYFUNCTION("""COMPUTED_VALUE"""),"Царенко М. О.")</f>
        <v>Царенко М. О.</v>
      </c>
      <c r="NK123" s="19" t="str">
        <f ca="1">IFERROR(__xludf.DUMMYFUNCTION("""COMPUTED_VALUE"""),"Не голосував")</f>
        <v>Не голосував</v>
      </c>
      <c r="NL123" s="19">
        <f ca="1">IFERROR(__xludf.DUMMYFUNCTION("""COMPUTED_VALUE"""),55)</f>
        <v>55</v>
      </c>
      <c r="NM123" s="19" t="str">
        <f ca="1">IFERROR(__xludf.DUMMYFUNCTION("""COMPUTED_VALUE"""),"Царенко М. О.")</f>
        <v>Царенко М. О.</v>
      </c>
      <c r="NN123" s="19" t="str">
        <f ca="1">IFERROR(__xludf.DUMMYFUNCTION("""COMPUTED_VALUE"""),"Не голосував")</f>
        <v>Не голосував</v>
      </c>
      <c r="NO123" s="19">
        <f ca="1">IFERROR(__xludf.DUMMYFUNCTION("""COMPUTED_VALUE"""),55)</f>
        <v>55</v>
      </c>
      <c r="NP123" s="19" t="str">
        <f ca="1">IFERROR(__xludf.DUMMYFUNCTION("""COMPUTED_VALUE"""),"Царенко М. О.")</f>
        <v>Царенко М. О.</v>
      </c>
      <c r="NQ123" s="19" t="str">
        <f ca="1">IFERROR(__xludf.DUMMYFUNCTION("""COMPUTED_VALUE"""),"Не голосував")</f>
        <v>Не голосував</v>
      </c>
      <c r="NR123" s="19">
        <f ca="1">IFERROR(__xludf.DUMMYFUNCTION("""COMPUTED_VALUE"""),55)</f>
        <v>55</v>
      </c>
      <c r="NS123" s="19" t="str">
        <f ca="1">IFERROR(__xludf.DUMMYFUNCTION("""COMPUTED_VALUE"""),"Царенко М. О.")</f>
        <v>Царенко М. О.</v>
      </c>
      <c r="NT123" s="19" t="str">
        <f ca="1">IFERROR(__xludf.DUMMYFUNCTION("""COMPUTED_VALUE"""),"Не голосував")</f>
        <v>Не голосував</v>
      </c>
      <c r="NU123" s="19">
        <f ca="1">IFERROR(__xludf.DUMMYFUNCTION("""COMPUTED_VALUE"""),55)</f>
        <v>55</v>
      </c>
      <c r="NV123" s="19" t="str">
        <f ca="1">IFERROR(__xludf.DUMMYFUNCTION("""COMPUTED_VALUE"""),"Царенко М. О.")</f>
        <v>Царенко М. О.</v>
      </c>
      <c r="NW123" s="19" t="str">
        <f ca="1">IFERROR(__xludf.DUMMYFUNCTION("""COMPUTED_VALUE"""),"За")</f>
        <v>За</v>
      </c>
      <c r="NX123" s="19">
        <f ca="1">IFERROR(__xludf.DUMMYFUNCTION("""COMPUTED_VALUE"""),55)</f>
        <v>55</v>
      </c>
      <c r="NY123" s="19" t="str">
        <f ca="1">IFERROR(__xludf.DUMMYFUNCTION("""COMPUTED_VALUE"""),"Царенко М. О.")</f>
        <v>Царенко М. О.</v>
      </c>
      <c r="NZ123" s="19" t="str">
        <f ca="1">IFERROR(__xludf.DUMMYFUNCTION("""COMPUTED_VALUE"""),"Не голосував")</f>
        <v>Не голосував</v>
      </c>
      <c r="OA123" s="19">
        <f ca="1">IFERROR(__xludf.DUMMYFUNCTION("""COMPUTED_VALUE"""),55)</f>
        <v>55</v>
      </c>
      <c r="OB123" s="19" t="str">
        <f ca="1">IFERROR(__xludf.DUMMYFUNCTION("""COMPUTED_VALUE"""),"Царенко М. О.")</f>
        <v>Царенко М. О.</v>
      </c>
      <c r="OC123" s="19" t="str">
        <f ca="1">IFERROR(__xludf.DUMMYFUNCTION("""COMPUTED_VALUE"""),"За")</f>
        <v>За</v>
      </c>
      <c r="OD123" s="19">
        <f ca="1">IFERROR(__xludf.DUMMYFUNCTION("""COMPUTED_VALUE"""),55)</f>
        <v>55</v>
      </c>
      <c r="OE123" s="19" t="str">
        <f ca="1">IFERROR(__xludf.DUMMYFUNCTION("""COMPUTED_VALUE"""),"Царенко М. О.")</f>
        <v>Царенко М. О.</v>
      </c>
      <c r="OF123" s="19" t="str">
        <f ca="1">IFERROR(__xludf.DUMMYFUNCTION("""COMPUTED_VALUE"""),"За")</f>
        <v>За</v>
      </c>
      <c r="OG123" s="19">
        <f ca="1">IFERROR(__xludf.DUMMYFUNCTION("""COMPUTED_VALUE"""),55)</f>
        <v>55</v>
      </c>
      <c r="OH123" s="19" t="str">
        <f ca="1">IFERROR(__xludf.DUMMYFUNCTION("""COMPUTED_VALUE"""),"Царенко М. О.")</f>
        <v>Царенко М. О.</v>
      </c>
      <c r="OI123" s="19" t="str">
        <f ca="1">IFERROR(__xludf.DUMMYFUNCTION("""COMPUTED_VALUE"""),"За")</f>
        <v>За</v>
      </c>
      <c r="OJ123" s="19">
        <f ca="1">IFERROR(__xludf.DUMMYFUNCTION("""COMPUTED_VALUE"""),55)</f>
        <v>55</v>
      </c>
      <c r="OK123" s="19" t="str">
        <f ca="1">IFERROR(__xludf.DUMMYFUNCTION("""COMPUTED_VALUE"""),"Царенко М. О.")</f>
        <v>Царенко М. О.</v>
      </c>
      <c r="OL123" s="19" t="str">
        <f ca="1">IFERROR(__xludf.DUMMYFUNCTION("""COMPUTED_VALUE"""),"За")</f>
        <v>За</v>
      </c>
      <c r="OM123" s="19">
        <f ca="1">IFERROR(__xludf.DUMMYFUNCTION("""COMPUTED_VALUE"""),55)</f>
        <v>55</v>
      </c>
      <c r="ON123" s="19" t="str">
        <f ca="1">IFERROR(__xludf.DUMMYFUNCTION("""COMPUTED_VALUE"""),"Царенко М. О.")</f>
        <v>Царенко М. О.</v>
      </c>
      <c r="OO123" s="19" t="str">
        <f ca="1">IFERROR(__xludf.DUMMYFUNCTION("""COMPUTED_VALUE"""),"За")</f>
        <v>За</v>
      </c>
      <c r="OP123" s="19">
        <f ca="1">IFERROR(__xludf.DUMMYFUNCTION("""COMPUTED_VALUE"""),55)</f>
        <v>55</v>
      </c>
      <c r="OQ123" s="19" t="str">
        <f ca="1">IFERROR(__xludf.DUMMYFUNCTION("""COMPUTED_VALUE"""),"Царенко М. О.")</f>
        <v>Царенко М. О.</v>
      </c>
      <c r="OR123" s="19" t="str">
        <f ca="1">IFERROR(__xludf.DUMMYFUNCTION("""COMPUTED_VALUE"""),"За")</f>
        <v>За</v>
      </c>
      <c r="OS123" s="19">
        <f ca="1">IFERROR(__xludf.DUMMYFUNCTION("""COMPUTED_VALUE"""),55)</f>
        <v>55</v>
      </c>
      <c r="OT123" s="19" t="str">
        <f ca="1">IFERROR(__xludf.DUMMYFUNCTION("""COMPUTED_VALUE"""),"Царенко М. О.")</f>
        <v>Царенко М. О.</v>
      </c>
      <c r="OU123" s="19" t="str">
        <f ca="1">IFERROR(__xludf.DUMMYFUNCTION("""COMPUTED_VALUE"""),"За")</f>
        <v>За</v>
      </c>
      <c r="OV123" s="19">
        <f ca="1">IFERROR(__xludf.DUMMYFUNCTION("""COMPUTED_VALUE"""),55)</f>
        <v>55</v>
      </c>
      <c r="OW123" s="19" t="str">
        <f ca="1">IFERROR(__xludf.DUMMYFUNCTION("""COMPUTED_VALUE"""),"Царенко М. О.")</f>
        <v>Царенко М. О.</v>
      </c>
      <c r="OX123" s="19" t="str">
        <f ca="1">IFERROR(__xludf.DUMMYFUNCTION("""COMPUTED_VALUE"""),"За")</f>
        <v>За</v>
      </c>
      <c r="OY123" s="19">
        <f ca="1">IFERROR(__xludf.DUMMYFUNCTION("""COMPUTED_VALUE"""),55)</f>
        <v>55</v>
      </c>
      <c r="OZ123" s="19" t="str">
        <f ca="1">IFERROR(__xludf.DUMMYFUNCTION("""COMPUTED_VALUE"""),"Царенко М. О.")</f>
        <v>Царенко М. О.</v>
      </c>
      <c r="PA123" s="19" t="str">
        <f ca="1">IFERROR(__xludf.DUMMYFUNCTION("""COMPUTED_VALUE"""),"За")</f>
        <v>За</v>
      </c>
      <c r="PB123" s="19">
        <f ca="1">IFERROR(__xludf.DUMMYFUNCTION("""COMPUTED_VALUE"""),55)</f>
        <v>55</v>
      </c>
      <c r="PC123" s="19" t="str">
        <f ca="1">IFERROR(__xludf.DUMMYFUNCTION("""COMPUTED_VALUE"""),"Царенко М. О.")</f>
        <v>Царенко М. О.</v>
      </c>
      <c r="PD123" s="19" t="str">
        <f ca="1">IFERROR(__xludf.DUMMYFUNCTION("""COMPUTED_VALUE"""),"За")</f>
        <v>За</v>
      </c>
      <c r="PE123" s="19">
        <f ca="1">IFERROR(__xludf.DUMMYFUNCTION("""COMPUTED_VALUE"""),55)</f>
        <v>55</v>
      </c>
      <c r="PF123" s="19" t="str">
        <f ca="1">IFERROR(__xludf.DUMMYFUNCTION("""COMPUTED_VALUE"""),"Царенко М. О.")</f>
        <v>Царенко М. О.</v>
      </c>
      <c r="PG123" s="19" t="str">
        <f ca="1">IFERROR(__xludf.DUMMYFUNCTION("""COMPUTED_VALUE"""),"За")</f>
        <v>За</v>
      </c>
      <c r="PH123" s="19">
        <f ca="1">IFERROR(__xludf.DUMMYFUNCTION("""COMPUTED_VALUE"""),55)</f>
        <v>55</v>
      </c>
      <c r="PI123" s="19" t="str">
        <f ca="1">IFERROR(__xludf.DUMMYFUNCTION("""COMPUTED_VALUE"""),"Царенко М. О.")</f>
        <v>Царенко М. О.</v>
      </c>
      <c r="PJ123" s="19" t="str">
        <f ca="1">IFERROR(__xludf.DUMMYFUNCTION("""COMPUTED_VALUE"""),"За")</f>
        <v>За</v>
      </c>
      <c r="PK123" s="19">
        <f ca="1">IFERROR(__xludf.DUMMYFUNCTION("""COMPUTED_VALUE"""),55)</f>
        <v>55</v>
      </c>
      <c r="PL123" s="19" t="str">
        <f ca="1">IFERROR(__xludf.DUMMYFUNCTION("""COMPUTED_VALUE"""),"Царенко М. О.")</f>
        <v>Царенко М. О.</v>
      </c>
      <c r="PM123" s="19" t="str">
        <f ca="1">IFERROR(__xludf.DUMMYFUNCTION("""COMPUTED_VALUE"""),"Не голосував")</f>
        <v>Не голосував</v>
      </c>
      <c r="PN123" s="19">
        <f ca="1">IFERROR(__xludf.DUMMYFUNCTION("""COMPUTED_VALUE"""),55)</f>
        <v>55</v>
      </c>
      <c r="PO123" s="19" t="str">
        <f ca="1">IFERROR(__xludf.DUMMYFUNCTION("""COMPUTED_VALUE"""),"Царенко М. О.")</f>
        <v>Царенко М. О.</v>
      </c>
      <c r="PP123" s="19" t="str">
        <f ca="1">IFERROR(__xludf.DUMMYFUNCTION("""COMPUTED_VALUE"""),"За")</f>
        <v>За</v>
      </c>
      <c r="PQ123" s="19">
        <f ca="1">IFERROR(__xludf.DUMMYFUNCTION("""COMPUTED_VALUE"""),55)</f>
        <v>55</v>
      </c>
      <c r="PR123" s="19" t="str">
        <f ca="1">IFERROR(__xludf.DUMMYFUNCTION("""COMPUTED_VALUE"""),"Царенко М. О.")</f>
        <v>Царенко М. О.</v>
      </c>
      <c r="PS123" s="19" t="str">
        <f ca="1">IFERROR(__xludf.DUMMYFUNCTION("""COMPUTED_VALUE"""),"За")</f>
        <v>За</v>
      </c>
      <c r="PT123" s="19">
        <f ca="1">IFERROR(__xludf.DUMMYFUNCTION("""COMPUTED_VALUE"""),55)</f>
        <v>55</v>
      </c>
      <c r="PU123" s="19" t="str">
        <f ca="1">IFERROR(__xludf.DUMMYFUNCTION("""COMPUTED_VALUE"""),"Царенко М. О.")</f>
        <v>Царенко М. О.</v>
      </c>
      <c r="PV123" s="19" t="str">
        <f ca="1">IFERROR(__xludf.DUMMYFUNCTION("""COMPUTED_VALUE"""),"За")</f>
        <v>За</v>
      </c>
      <c r="PW123" s="19">
        <f ca="1">IFERROR(__xludf.DUMMYFUNCTION("""COMPUTED_VALUE"""),55)</f>
        <v>55</v>
      </c>
      <c r="PX123" s="19" t="str">
        <f ca="1">IFERROR(__xludf.DUMMYFUNCTION("""COMPUTED_VALUE"""),"Царенко М. О.")</f>
        <v>Царенко М. О.</v>
      </c>
      <c r="PY123" s="19" t="str">
        <f ca="1">IFERROR(__xludf.DUMMYFUNCTION("""COMPUTED_VALUE"""),"...")</f>
        <v>...</v>
      </c>
      <c r="PZ123" s="19">
        <f ca="1">IFERROR(__xludf.DUMMYFUNCTION("""COMPUTED_VALUE"""),55)</f>
        <v>55</v>
      </c>
      <c r="QA123" s="19" t="str">
        <f ca="1">IFERROR(__xludf.DUMMYFUNCTION("""COMPUTED_VALUE"""),"Царенко М. О.")</f>
        <v>Царенко М. О.</v>
      </c>
      <c r="QB123" s="19" t="str">
        <f ca="1">IFERROR(__xludf.DUMMYFUNCTION("""COMPUTED_VALUE"""),"Не голосував")</f>
        <v>Не голосував</v>
      </c>
      <c r="QC123" s="19">
        <f ca="1">IFERROR(__xludf.DUMMYFUNCTION("""COMPUTED_VALUE"""),55)</f>
        <v>55</v>
      </c>
      <c r="QD123" s="19" t="str">
        <f ca="1">IFERROR(__xludf.DUMMYFUNCTION("""COMPUTED_VALUE"""),"Царенко М. О.")</f>
        <v>Царенко М. О.</v>
      </c>
      <c r="QE123" s="19" t="str">
        <f ca="1">IFERROR(__xludf.DUMMYFUNCTION("""COMPUTED_VALUE"""),"...")</f>
        <v>...</v>
      </c>
      <c r="QF123" s="19">
        <f ca="1">IFERROR(__xludf.DUMMYFUNCTION("""COMPUTED_VALUE"""),55)</f>
        <v>55</v>
      </c>
      <c r="QG123" s="19" t="str">
        <f ca="1">IFERROR(__xludf.DUMMYFUNCTION("""COMPUTED_VALUE"""),"Царенко М. О.")</f>
        <v>Царенко М. О.</v>
      </c>
      <c r="QH123" s="19" t="str">
        <f ca="1">IFERROR(__xludf.DUMMYFUNCTION("""COMPUTED_VALUE"""),"...")</f>
        <v>...</v>
      </c>
      <c r="QI123" s="19">
        <f ca="1">IFERROR(__xludf.DUMMYFUNCTION("""COMPUTED_VALUE"""),55)</f>
        <v>55</v>
      </c>
      <c r="QJ123" s="19" t="str">
        <f ca="1">IFERROR(__xludf.DUMMYFUNCTION("""COMPUTED_VALUE"""),"Царенко М. О.")</f>
        <v>Царенко М. О.</v>
      </c>
      <c r="QK123" s="19" t="str">
        <f ca="1">IFERROR(__xludf.DUMMYFUNCTION("""COMPUTED_VALUE"""),"...")</f>
        <v>...</v>
      </c>
    </row>
    <row r="124" spans="1:453" ht="12.75">
      <c r="A124" s="17">
        <f ca="1">IFERROR(__xludf.DUMMYFUNCTION("""COMPUTED_VALUE"""),104)</f>
        <v>104</v>
      </c>
      <c r="B124" s="17" t="str">
        <f ca="1">IFERROR(__xludf.DUMMYFUNCTION("""COMPUTED_VALUE"""),"Яловий  В. Б.")</f>
        <v>Яловий  В. Б.</v>
      </c>
      <c r="C124" s="19" t="str">
        <f ca="1">IFERROR(__xludf.DUMMYFUNCTION("""COMPUTED_VALUE"""),"...")</f>
        <v>...</v>
      </c>
      <c r="D124" s="19">
        <f ca="1">IFERROR(__xludf.DUMMYFUNCTION("""COMPUTED_VALUE"""),104)</f>
        <v>104</v>
      </c>
      <c r="E124" s="19" t="str">
        <f ca="1">IFERROR(__xludf.DUMMYFUNCTION("""COMPUTED_VALUE"""),"Яловий  В. Б.")</f>
        <v>Яловий  В. Б.</v>
      </c>
      <c r="F124" s="19" t="str">
        <f ca="1">IFERROR(__xludf.DUMMYFUNCTION("""COMPUTED_VALUE"""),"...")</f>
        <v>...</v>
      </c>
      <c r="G124" s="19">
        <f ca="1">IFERROR(__xludf.DUMMYFUNCTION("""COMPUTED_VALUE"""),104)</f>
        <v>104</v>
      </c>
      <c r="H124" s="19" t="str">
        <f ca="1">IFERROR(__xludf.DUMMYFUNCTION("""COMPUTED_VALUE"""),"Яловий  В. Б.")</f>
        <v>Яловий  В. Б.</v>
      </c>
      <c r="I124" s="19" t="str">
        <f ca="1">IFERROR(__xludf.DUMMYFUNCTION("""COMPUTED_VALUE"""),"...")</f>
        <v>...</v>
      </c>
      <c r="J124" s="19">
        <f ca="1">IFERROR(__xludf.DUMMYFUNCTION("""COMPUTED_VALUE"""),104)</f>
        <v>104</v>
      </c>
      <c r="K124" s="19" t="str">
        <f ca="1">IFERROR(__xludf.DUMMYFUNCTION("""COMPUTED_VALUE"""),"Яловий  В. Б.")</f>
        <v>Яловий  В. Б.</v>
      </c>
      <c r="L124" s="19" t="str">
        <f ca="1">IFERROR(__xludf.DUMMYFUNCTION("""COMPUTED_VALUE"""),"...")</f>
        <v>...</v>
      </c>
      <c r="M124" s="19">
        <f ca="1">IFERROR(__xludf.DUMMYFUNCTION("""COMPUTED_VALUE"""),104)</f>
        <v>104</v>
      </c>
      <c r="N124" s="19" t="str">
        <f ca="1">IFERROR(__xludf.DUMMYFUNCTION("""COMPUTED_VALUE"""),"Яловий  В. Б.")</f>
        <v>Яловий  В. Б.</v>
      </c>
      <c r="O124" s="19" t="str">
        <f ca="1">IFERROR(__xludf.DUMMYFUNCTION("""COMPUTED_VALUE"""),"...")</f>
        <v>...</v>
      </c>
      <c r="P124" s="19">
        <f ca="1">IFERROR(__xludf.DUMMYFUNCTION("""COMPUTED_VALUE"""),104)</f>
        <v>104</v>
      </c>
      <c r="Q124" s="19" t="str">
        <f ca="1">IFERROR(__xludf.DUMMYFUNCTION("""COMPUTED_VALUE"""),"Яловий  В. Б.")</f>
        <v>Яловий  В. Б.</v>
      </c>
      <c r="R124" s="19" t="str">
        <f ca="1">IFERROR(__xludf.DUMMYFUNCTION("""COMPUTED_VALUE"""),"...")</f>
        <v>...</v>
      </c>
      <c r="S124" s="19">
        <f ca="1">IFERROR(__xludf.DUMMYFUNCTION("""COMPUTED_VALUE"""),104)</f>
        <v>104</v>
      </c>
      <c r="T124" s="19" t="str">
        <f ca="1">IFERROR(__xludf.DUMMYFUNCTION("""COMPUTED_VALUE"""),"Яловий  В. Б.")</f>
        <v>Яловий  В. Б.</v>
      </c>
      <c r="U124" s="19" t="str">
        <f ca="1">IFERROR(__xludf.DUMMYFUNCTION("""COMPUTED_VALUE"""),"...")</f>
        <v>...</v>
      </c>
      <c r="V124" s="19">
        <f ca="1">IFERROR(__xludf.DUMMYFUNCTION("""COMPUTED_VALUE"""),104)</f>
        <v>104</v>
      </c>
      <c r="W124" s="19" t="str">
        <f ca="1">IFERROR(__xludf.DUMMYFUNCTION("""COMPUTED_VALUE"""),"Яловий  В. Б.")</f>
        <v>Яловий  В. Б.</v>
      </c>
      <c r="X124" s="19" t="str">
        <f ca="1">IFERROR(__xludf.DUMMYFUNCTION("""COMPUTED_VALUE"""),"...")</f>
        <v>...</v>
      </c>
      <c r="Y124" s="19">
        <f ca="1">IFERROR(__xludf.DUMMYFUNCTION("""COMPUTED_VALUE"""),104)</f>
        <v>104</v>
      </c>
      <c r="Z124" s="19" t="str">
        <f ca="1">IFERROR(__xludf.DUMMYFUNCTION("""COMPUTED_VALUE"""),"Яловий  В. Б.")</f>
        <v>Яловий  В. Б.</v>
      </c>
      <c r="AA124" s="19" t="str">
        <f ca="1">IFERROR(__xludf.DUMMYFUNCTION("""COMPUTED_VALUE"""),"...")</f>
        <v>...</v>
      </c>
      <c r="AB124" s="19">
        <f ca="1">IFERROR(__xludf.DUMMYFUNCTION("""COMPUTED_VALUE"""),104)</f>
        <v>104</v>
      </c>
      <c r="AC124" s="19" t="str">
        <f ca="1">IFERROR(__xludf.DUMMYFUNCTION("""COMPUTED_VALUE"""),"Яловий  В. Б.")</f>
        <v>Яловий  В. Б.</v>
      </c>
      <c r="AD124" s="19" t="str">
        <f ca="1">IFERROR(__xludf.DUMMYFUNCTION("""COMPUTED_VALUE"""),"...")</f>
        <v>...</v>
      </c>
      <c r="AE124" s="19">
        <f ca="1">IFERROR(__xludf.DUMMYFUNCTION("""COMPUTED_VALUE"""),104)</f>
        <v>104</v>
      </c>
      <c r="AF124" s="19" t="str">
        <f ca="1">IFERROR(__xludf.DUMMYFUNCTION("""COMPUTED_VALUE"""),"Яловий  В. Б.")</f>
        <v>Яловий  В. Б.</v>
      </c>
      <c r="AG124" s="19" t="str">
        <f ca="1">IFERROR(__xludf.DUMMYFUNCTION("""COMPUTED_VALUE"""),"...")</f>
        <v>...</v>
      </c>
      <c r="AH124" s="19">
        <f ca="1">IFERROR(__xludf.DUMMYFUNCTION("""COMPUTED_VALUE"""),104)</f>
        <v>104</v>
      </c>
      <c r="AI124" s="19" t="str">
        <f ca="1">IFERROR(__xludf.DUMMYFUNCTION("""COMPUTED_VALUE"""),"Яловий  В. Б.")</f>
        <v>Яловий  В. Б.</v>
      </c>
      <c r="AJ124" s="19" t="str">
        <f ca="1">IFERROR(__xludf.DUMMYFUNCTION("""COMPUTED_VALUE"""),"...")</f>
        <v>...</v>
      </c>
      <c r="AK124" s="19">
        <f ca="1">IFERROR(__xludf.DUMMYFUNCTION("""COMPUTED_VALUE"""),104)</f>
        <v>104</v>
      </c>
      <c r="AL124" s="19" t="str">
        <f ca="1">IFERROR(__xludf.DUMMYFUNCTION("""COMPUTED_VALUE"""),"Яловий  В. Б.")</f>
        <v>Яловий  В. Б.</v>
      </c>
      <c r="AM124" s="19" t="str">
        <f ca="1">IFERROR(__xludf.DUMMYFUNCTION("""COMPUTED_VALUE"""),"...")</f>
        <v>...</v>
      </c>
      <c r="AN124" s="19">
        <f ca="1">IFERROR(__xludf.DUMMYFUNCTION("""COMPUTED_VALUE"""),104)</f>
        <v>104</v>
      </c>
      <c r="AO124" s="19" t="str">
        <f ca="1">IFERROR(__xludf.DUMMYFUNCTION("""COMPUTED_VALUE"""),"Яловий  В. Б.")</f>
        <v>Яловий  В. Б.</v>
      </c>
      <c r="AP124" s="19" t="str">
        <f ca="1">IFERROR(__xludf.DUMMYFUNCTION("""COMPUTED_VALUE"""),"...")</f>
        <v>...</v>
      </c>
      <c r="AQ124" s="19">
        <f ca="1">IFERROR(__xludf.DUMMYFUNCTION("""COMPUTED_VALUE"""),104)</f>
        <v>104</v>
      </c>
      <c r="AR124" s="19" t="str">
        <f ca="1">IFERROR(__xludf.DUMMYFUNCTION("""COMPUTED_VALUE"""),"Яловий  В. Б.")</f>
        <v>Яловий  В. Б.</v>
      </c>
      <c r="AS124" s="19" t="str">
        <f ca="1">IFERROR(__xludf.DUMMYFUNCTION("""COMPUTED_VALUE"""),"...")</f>
        <v>...</v>
      </c>
      <c r="AT124" s="19">
        <f ca="1">IFERROR(__xludf.DUMMYFUNCTION("""COMPUTED_VALUE"""),104)</f>
        <v>104</v>
      </c>
      <c r="AU124" s="19" t="str">
        <f ca="1">IFERROR(__xludf.DUMMYFUNCTION("""COMPUTED_VALUE"""),"Яловий  В. Б.")</f>
        <v>Яловий  В. Б.</v>
      </c>
      <c r="AV124" s="19" t="str">
        <f ca="1">IFERROR(__xludf.DUMMYFUNCTION("""COMPUTED_VALUE"""),"...")</f>
        <v>...</v>
      </c>
      <c r="AW124" s="19">
        <f ca="1">IFERROR(__xludf.DUMMYFUNCTION("""COMPUTED_VALUE"""),104)</f>
        <v>104</v>
      </c>
      <c r="AX124" s="19" t="str">
        <f ca="1">IFERROR(__xludf.DUMMYFUNCTION("""COMPUTED_VALUE"""),"Яловий  В. Б.")</f>
        <v>Яловий  В. Б.</v>
      </c>
      <c r="AY124" s="19" t="str">
        <f ca="1">IFERROR(__xludf.DUMMYFUNCTION("""COMPUTED_VALUE"""),"...")</f>
        <v>...</v>
      </c>
      <c r="AZ124" s="19">
        <f ca="1">IFERROR(__xludf.DUMMYFUNCTION("""COMPUTED_VALUE"""),104)</f>
        <v>104</v>
      </c>
      <c r="BA124" s="19" t="str">
        <f ca="1">IFERROR(__xludf.DUMMYFUNCTION("""COMPUTED_VALUE"""),"Яловий  В. Б.")</f>
        <v>Яловий  В. Б.</v>
      </c>
      <c r="BB124" s="19" t="str">
        <f ca="1">IFERROR(__xludf.DUMMYFUNCTION("""COMPUTED_VALUE"""),"...")</f>
        <v>...</v>
      </c>
      <c r="BC124" s="19">
        <f ca="1">IFERROR(__xludf.DUMMYFUNCTION("""COMPUTED_VALUE"""),104)</f>
        <v>104</v>
      </c>
      <c r="BD124" s="19" t="str">
        <f ca="1">IFERROR(__xludf.DUMMYFUNCTION("""COMPUTED_VALUE"""),"Яловий  В. Б.")</f>
        <v>Яловий  В. Б.</v>
      </c>
      <c r="BE124" s="19" t="str">
        <f ca="1">IFERROR(__xludf.DUMMYFUNCTION("""COMPUTED_VALUE"""),"...")</f>
        <v>...</v>
      </c>
      <c r="BF124" s="19">
        <f ca="1">IFERROR(__xludf.DUMMYFUNCTION("""COMPUTED_VALUE"""),104)</f>
        <v>104</v>
      </c>
      <c r="BG124" s="19" t="str">
        <f ca="1">IFERROR(__xludf.DUMMYFUNCTION("""COMPUTED_VALUE"""),"Яловий  В. Б.")</f>
        <v>Яловий  В. Б.</v>
      </c>
      <c r="BH124" s="19" t="str">
        <f ca="1">IFERROR(__xludf.DUMMYFUNCTION("""COMPUTED_VALUE"""),"...")</f>
        <v>...</v>
      </c>
      <c r="BI124" s="19">
        <f ca="1">IFERROR(__xludf.DUMMYFUNCTION("""COMPUTED_VALUE"""),104)</f>
        <v>104</v>
      </c>
      <c r="BJ124" s="19" t="str">
        <f ca="1">IFERROR(__xludf.DUMMYFUNCTION("""COMPUTED_VALUE"""),"Яловий  В. Б.")</f>
        <v>Яловий  В. Б.</v>
      </c>
      <c r="BK124" s="19" t="str">
        <f ca="1">IFERROR(__xludf.DUMMYFUNCTION("""COMPUTED_VALUE"""),"...")</f>
        <v>...</v>
      </c>
      <c r="BL124" s="19">
        <f ca="1">IFERROR(__xludf.DUMMYFUNCTION("""COMPUTED_VALUE"""),104)</f>
        <v>104</v>
      </c>
      <c r="BM124" s="19" t="str">
        <f ca="1">IFERROR(__xludf.DUMMYFUNCTION("""COMPUTED_VALUE"""),"Яловий  В. Б.")</f>
        <v>Яловий  В. Б.</v>
      </c>
      <c r="BN124" s="19" t="str">
        <f ca="1">IFERROR(__xludf.DUMMYFUNCTION("""COMPUTED_VALUE"""),"...")</f>
        <v>...</v>
      </c>
      <c r="BO124" s="19">
        <f ca="1">IFERROR(__xludf.DUMMYFUNCTION("""COMPUTED_VALUE"""),104)</f>
        <v>104</v>
      </c>
      <c r="BP124" s="19" t="str">
        <f ca="1">IFERROR(__xludf.DUMMYFUNCTION("""COMPUTED_VALUE"""),"Яловий  В. Б.")</f>
        <v>Яловий  В. Б.</v>
      </c>
      <c r="BQ124" s="19" t="str">
        <f ca="1">IFERROR(__xludf.DUMMYFUNCTION("""COMPUTED_VALUE"""),"...")</f>
        <v>...</v>
      </c>
      <c r="BR124" s="19">
        <f ca="1">IFERROR(__xludf.DUMMYFUNCTION("""COMPUTED_VALUE"""),104)</f>
        <v>104</v>
      </c>
      <c r="BS124" s="19" t="str">
        <f ca="1">IFERROR(__xludf.DUMMYFUNCTION("""COMPUTED_VALUE"""),"Яловий  В. Б.")</f>
        <v>Яловий  В. Б.</v>
      </c>
      <c r="BT124" s="19" t="str">
        <f ca="1">IFERROR(__xludf.DUMMYFUNCTION("""COMPUTED_VALUE"""),"...")</f>
        <v>...</v>
      </c>
      <c r="BU124" s="19">
        <f ca="1">IFERROR(__xludf.DUMMYFUNCTION("""COMPUTED_VALUE"""),104)</f>
        <v>104</v>
      </c>
      <c r="BV124" s="19" t="str">
        <f ca="1">IFERROR(__xludf.DUMMYFUNCTION("""COMPUTED_VALUE"""),"Яловий  В. Б.")</f>
        <v>Яловий  В. Б.</v>
      </c>
      <c r="BW124" s="19" t="str">
        <f ca="1">IFERROR(__xludf.DUMMYFUNCTION("""COMPUTED_VALUE"""),"...")</f>
        <v>...</v>
      </c>
      <c r="BX124" s="19">
        <f ca="1">IFERROR(__xludf.DUMMYFUNCTION("""COMPUTED_VALUE"""),104)</f>
        <v>104</v>
      </c>
      <c r="BY124" s="19" t="str">
        <f ca="1">IFERROR(__xludf.DUMMYFUNCTION("""COMPUTED_VALUE"""),"Яловий  В. Б.")</f>
        <v>Яловий  В. Б.</v>
      </c>
      <c r="BZ124" s="19" t="str">
        <f ca="1">IFERROR(__xludf.DUMMYFUNCTION("""COMPUTED_VALUE"""),"...")</f>
        <v>...</v>
      </c>
      <c r="CA124" s="19">
        <f ca="1">IFERROR(__xludf.DUMMYFUNCTION("""COMPUTED_VALUE"""),104)</f>
        <v>104</v>
      </c>
      <c r="CB124" s="19" t="str">
        <f ca="1">IFERROR(__xludf.DUMMYFUNCTION("""COMPUTED_VALUE"""),"Яловий  В. Б.")</f>
        <v>Яловий  В. Б.</v>
      </c>
      <c r="CC124" s="19" t="str">
        <f ca="1">IFERROR(__xludf.DUMMYFUNCTION("""COMPUTED_VALUE"""),"...")</f>
        <v>...</v>
      </c>
      <c r="CD124" s="19">
        <f ca="1">IFERROR(__xludf.DUMMYFUNCTION("""COMPUTED_VALUE"""),104)</f>
        <v>104</v>
      </c>
      <c r="CE124" s="19" t="str">
        <f ca="1">IFERROR(__xludf.DUMMYFUNCTION("""COMPUTED_VALUE"""),"Яловий  В. Б.")</f>
        <v>Яловий  В. Б.</v>
      </c>
      <c r="CF124" s="19" t="str">
        <f ca="1">IFERROR(__xludf.DUMMYFUNCTION("""COMPUTED_VALUE"""),"...")</f>
        <v>...</v>
      </c>
      <c r="CG124" s="19">
        <f ca="1">IFERROR(__xludf.DUMMYFUNCTION("""COMPUTED_VALUE"""),104)</f>
        <v>104</v>
      </c>
      <c r="CH124" s="19" t="str">
        <f ca="1">IFERROR(__xludf.DUMMYFUNCTION("""COMPUTED_VALUE"""),"Яловий  В. Б.")</f>
        <v>Яловий  В. Б.</v>
      </c>
      <c r="CI124" s="19" t="str">
        <f ca="1">IFERROR(__xludf.DUMMYFUNCTION("""COMPUTED_VALUE"""),"...")</f>
        <v>...</v>
      </c>
      <c r="CJ124" s="19">
        <f ca="1">IFERROR(__xludf.DUMMYFUNCTION("""COMPUTED_VALUE"""),104)</f>
        <v>104</v>
      </c>
      <c r="CK124" s="19" t="str">
        <f ca="1">IFERROR(__xludf.DUMMYFUNCTION("""COMPUTED_VALUE"""),"Яловий  В. Б.")</f>
        <v>Яловий  В. Б.</v>
      </c>
      <c r="CL124" s="19" t="str">
        <f ca="1">IFERROR(__xludf.DUMMYFUNCTION("""COMPUTED_VALUE"""),"...")</f>
        <v>...</v>
      </c>
      <c r="CM124" s="19">
        <f ca="1">IFERROR(__xludf.DUMMYFUNCTION("""COMPUTED_VALUE"""),104)</f>
        <v>104</v>
      </c>
      <c r="CN124" s="19" t="str">
        <f ca="1">IFERROR(__xludf.DUMMYFUNCTION("""COMPUTED_VALUE"""),"Яловий  В. Б.")</f>
        <v>Яловий  В. Б.</v>
      </c>
      <c r="CO124" s="19" t="str">
        <f ca="1">IFERROR(__xludf.DUMMYFUNCTION("""COMPUTED_VALUE"""),"...")</f>
        <v>...</v>
      </c>
      <c r="CP124" s="19">
        <f ca="1">IFERROR(__xludf.DUMMYFUNCTION("""COMPUTED_VALUE"""),104)</f>
        <v>104</v>
      </c>
      <c r="CQ124" s="19" t="str">
        <f ca="1">IFERROR(__xludf.DUMMYFUNCTION("""COMPUTED_VALUE"""),"Яловий  В. Б.")</f>
        <v>Яловий  В. Б.</v>
      </c>
      <c r="CR124" s="19" t="str">
        <f ca="1">IFERROR(__xludf.DUMMYFUNCTION("""COMPUTED_VALUE"""),"...")</f>
        <v>...</v>
      </c>
      <c r="CS124" s="19">
        <f ca="1">IFERROR(__xludf.DUMMYFUNCTION("""COMPUTED_VALUE"""),104)</f>
        <v>104</v>
      </c>
      <c r="CT124" s="19" t="str">
        <f ca="1">IFERROR(__xludf.DUMMYFUNCTION("""COMPUTED_VALUE"""),"Яловий  В. Б.")</f>
        <v>Яловий  В. Б.</v>
      </c>
      <c r="CU124" s="19" t="str">
        <f ca="1">IFERROR(__xludf.DUMMYFUNCTION("""COMPUTED_VALUE"""),"...")</f>
        <v>...</v>
      </c>
      <c r="CV124" s="19">
        <f ca="1">IFERROR(__xludf.DUMMYFUNCTION("""COMPUTED_VALUE"""),104)</f>
        <v>104</v>
      </c>
      <c r="CW124" s="19" t="str">
        <f ca="1">IFERROR(__xludf.DUMMYFUNCTION("""COMPUTED_VALUE"""),"Яловий  В. Б.")</f>
        <v>Яловий  В. Б.</v>
      </c>
      <c r="CX124" s="19" t="str">
        <f ca="1">IFERROR(__xludf.DUMMYFUNCTION("""COMPUTED_VALUE"""),"...")</f>
        <v>...</v>
      </c>
      <c r="CY124" s="19">
        <f ca="1">IFERROR(__xludf.DUMMYFUNCTION("""COMPUTED_VALUE"""),104)</f>
        <v>104</v>
      </c>
      <c r="CZ124" s="19" t="str">
        <f ca="1">IFERROR(__xludf.DUMMYFUNCTION("""COMPUTED_VALUE"""),"Яловий  В. Б.")</f>
        <v>Яловий  В. Б.</v>
      </c>
      <c r="DA124" s="19" t="str">
        <f ca="1">IFERROR(__xludf.DUMMYFUNCTION("""COMPUTED_VALUE"""),"...")</f>
        <v>...</v>
      </c>
      <c r="DB124" s="19">
        <f ca="1">IFERROR(__xludf.DUMMYFUNCTION("""COMPUTED_VALUE"""),104)</f>
        <v>104</v>
      </c>
      <c r="DC124" s="19" t="str">
        <f ca="1">IFERROR(__xludf.DUMMYFUNCTION("""COMPUTED_VALUE"""),"Яловий  В. Б.")</f>
        <v>Яловий  В. Б.</v>
      </c>
      <c r="DD124" s="19" t="str">
        <f ca="1">IFERROR(__xludf.DUMMYFUNCTION("""COMPUTED_VALUE"""),"...")</f>
        <v>...</v>
      </c>
      <c r="DE124" s="19">
        <f ca="1">IFERROR(__xludf.DUMMYFUNCTION("""COMPUTED_VALUE"""),104)</f>
        <v>104</v>
      </c>
      <c r="DF124" s="19" t="str">
        <f ca="1">IFERROR(__xludf.DUMMYFUNCTION("""COMPUTED_VALUE"""),"Яловий  В. Б.")</f>
        <v>Яловий  В. Б.</v>
      </c>
      <c r="DG124" s="19" t="str">
        <f ca="1">IFERROR(__xludf.DUMMYFUNCTION("""COMPUTED_VALUE"""),"...")</f>
        <v>...</v>
      </c>
      <c r="DH124" s="19">
        <f ca="1">IFERROR(__xludf.DUMMYFUNCTION("""COMPUTED_VALUE"""),104)</f>
        <v>104</v>
      </c>
      <c r="DI124" s="19" t="str">
        <f ca="1">IFERROR(__xludf.DUMMYFUNCTION("""COMPUTED_VALUE"""),"Яловий  В. Б.")</f>
        <v>Яловий  В. Б.</v>
      </c>
      <c r="DJ124" s="19" t="str">
        <f ca="1">IFERROR(__xludf.DUMMYFUNCTION("""COMPUTED_VALUE"""),"...")</f>
        <v>...</v>
      </c>
      <c r="DK124" s="19">
        <f ca="1">IFERROR(__xludf.DUMMYFUNCTION("""COMPUTED_VALUE"""),104)</f>
        <v>104</v>
      </c>
      <c r="DL124" s="19" t="str">
        <f ca="1">IFERROR(__xludf.DUMMYFUNCTION("""COMPUTED_VALUE"""),"Яловий  В. Б.")</f>
        <v>Яловий  В. Б.</v>
      </c>
      <c r="DM124" s="19" t="str">
        <f ca="1">IFERROR(__xludf.DUMMYFUNCTION("""COMPUTED_VALUE"""),"...")</f>
        <v>...</v>
      </c>
      <c r="DN124" s="19">
        <f ca="1">IFERROR(__xludf.DUMMYFUNCTION("""COMPUTED_VALUE"""),104)</f>
        <v>104</v>
      </c>
      <c r="DO124" s="19" t="str">
        <f ca="1">IFERROR(__xludf.DUMMYFUNCTION("""COMPUTED_VALUE"""),"Яловий  В. Б.")</f>
        <v>Яловий  В. Б.</v>
      </c>
      <c r="DP124" s="19" t="str">
        <f ca="1">IFERROR(__xludf.DUMMYFUNCTION("""COMPUTED_VALUE"""),"...")</f>
        <v>...</v>
      </c>
      <c r="DQ124" s="19">
        <f ca="1">IFERROR(__xludf.DUMMYFUNCTION("""COMPUTED_VALUE"""),104)</f>
        <v>104</v>
      </c>
      <c r="DR124" s="19" t="str">
        <f ca="1">IFERROR(__xludf.DUMMYFUNCTION("""COMPUTED_VALUE"""),"Яловий  В. Б.")</f>
        <v>Яловий  В. Б.</v>
      </c>
      <c r="DS124" s="19" t="str">
        <f ca="1">IFERROR(__xludf.DUMMYFUNCTION("""COMPUTED_VALUE"""),"...")</f>
        <v>...</v>
      </c>
      <c r="DT124" s="19">
        <f ca="1">IFERROR(__xludf.DUMMYFUNCTION("""COMPUTED_VALUE"""),104)</f>
        <v>104</v>
      </c>
      <c r="DU124" s="19" t="str">
        <f ca="1">IFERROR(__xludf.DUMMYFUNCTION("""COMPUTED_VALUE"""),"Яловий  В. Б.")</f>
        <v>Яловий  В. Б.</v>
      </c>
      <c r="DV124" s="19" t="str">
        <f ca="1">IFERROR(__xludf.DUMMYFUNCTION("""COMPUTED_VALUE"""),"...")</f>
        <v>...</v>
      </c>
      <c r="DW124" s="19">
        <f ca="1">IFERROR(__xludf.DUMMYFUNCTION("""COMPUTED_VALUE"""),104)</f>
        <v>104</v>
      </c>
      <c r="DX124" s="19" t="str">
        <f ca="1">IFERROR(__xludf.DUMMYFUNCTION("""COMPUTED_VALUE"""),"Яловий  В. Б.")</f>
        <v>Яловий  В. Б.</v>
      </c>
      <c r="DY124" s="19" t="str">
        <f ca="1">IFERROR(__xludf.DUMMYFUNCTION("""COMPUTED_VALUE"""),"...")</f>
        <v>...</v>
      </c>
      <c r="DZ124" s="19">
        <f ca="1">IFERROR(__xludf.DUMMYFUNCTION("""COMPUTED_VALUE"""),104)</f>
        <v>104</v>
      </c>
      <c r="EA124" s="19" t="str">
        <f ca="1">IFERROR(__xludf.DUMMYFUNCTION("""COMPUTED_VALUE"""),"Яловий  В. Б.")</f>
        <v>Яловий  В. Б.</v>
      </c>
      <c r="EB124" s="19" t="str">
        <f ca="1">IFERROR(__xludf.DUMMYFUNCTION("""COMPUTED_VALUE"""),"...")</f>
        <v>...</v>
      </c>
      <c r="EC124" s="19">
        <f ca="1">IFERROR(__xludf.DUMMYFUNCTION("""COMPUTED_VALUE"""),104)</f>
        <v>104</v>
      </c>
      <c r="ED124" s="19" t="str">
        <f ca="1">IFERROR(__xludf.DUMMYFUNCTION("""COMPUTED_VALUE"""),"Яловий  В. Б.")</f>
        <v>Яловий  В. Б.</v>
      </c>
      <c r="EE124" s="19" t="str">
        <f ca="1">IFERROR(__xludf.DUMMYFUNCTION("""COMPUTED_VALUE"""),"...")</f>
        <v>...</v>
      </c>
      <c r="EF124" s="19">
        <f ca="1">IFERROR(__xludf.DUMMYFUNCTION("""COMPUTED_VALUE"""),104)</f>
        <v>104</v>
      </c>
      <c r="EG124" s="19" t="str">
        <f ca="1">IFERROR(__xludf.DUMMYFUNCTION("""COMPUTED_VALUE"""),"Яловий  В. Б.")</f>
        <v>Яловий  В. Б.</v>
      </c>
      <c r="EH124" s="19" t="str">
        <f ca="1">IFERROR(__xludf.DUMMYFUNCTION("""COMPUTED_VALUE"""),"...")</f>
        <v>...</v>
      </c>
      <c r="EI124" s="19">
        <f ca="1">IFERROR(__xludf.DUMMYFUNCTION("""COMPUTED_VALUE"""),104)</f>
        <v>104</v>
      </c>
      <c r="EJ124" s="19" t="str">
        <f ca="1">IFERROR(__xludf.DUMMYFUNCTION("""COMPUTED_VALUE"""),"Яловий  В. Б.")</f>
        <v>Яловий  В. Б.</v>
      </c>
      <c r="EK124" s="19" t="str">
        <f ca="1">IFERROR(__xludf.DUMMYFUNCTION("""COMPUTED_VALUE"""),"...")</f>
        <v>...</v>
      </c>
      <c r="EL124" s="19">
        <f ca="1">IFERROR(__xludf.DUMMYFUNCTION("""COMPUTED_VALUE"""),104)</f>
        <v>104</v>
      </c>
      <c r="EM124" s="19" t="str">
        <f ca="1">IFERROR(__xludf.DUMMYFUNCTION("""COMPUTED_VALUE"""),"Яловий  В. Б.")</f>
        <v>Яловий  В. Б.</v>
      </c>
      <c r="EN124" s="19" t="str">
        <f ca="1">IFERROR(__xludf.DUMMYFUNCTION("""COMPUTED_VALUE"""),"...")</f>
        <v>...</v>
      </c>
      <c r="EO124" s="19">
        <f ca="1">IFERROR(__xludf.DUMMYFUNCTION("""COMPUTED_VALUE"""),104)</f>
        <v>104</v>
      </c>
      <c r="EP124" s="19" t="str">
        <f ca="1">IFERROR(__xludf.DUMMYFUNCTION("""COMPUTED_VALUE"""),"Яловий  В. Б.")</f>
        <v>Яловий  В. Б.</v>
      </c>
      <c r="EQ124" s="19" t="str">
        <f ca="1">IFERROR(__xludf.DUMMYFUNCTION("""COMPUTED_VALUE"""),"...")</f>
        <v>...</v>
      </c>
      <c r="ER124" s="19">
        <f ca="1">IFERROR(__xludf.DUMMYFUNCTION("""COMPUTED_VALUE"""),104)</f>
        <v>104</v>
      </c>
      <c r="ES124" s="19" t="str">
        <f ca="1">IFERROR(__xludf.DUMMYFUNCTION("""COMPUTED_VALUE"""),"Яловий  В. Б.")</f>
        <v>Яловий  В. Б.</v>
      </c>
      <c r="ET124" s="19" t="str">
        <f ca="1">IFERROR(__xludf.DUMMYFUNCTION("""COMPUTED_VALUE"""),"...")</f>
        <v>...</v>
      </c>
      <c r="EU124" s="19">
        <f ca="1">IFERROR(__xludf.DUMMYFUNCTION("""COMPUTED_VALUE"""),104)</f>
        <v>104</v>
      </c>
      <c r="EV124" s="19" t="str">
        <f ca="1">IFERROR(__xludf.DUMMYFUNCTION("""COMPUTED_VALUE"""),"Яловий  В. Б.")</f>
        <v>Яловий  В. Б.</v>
      </c>
      <c r="EW124" s="19" t="str">
        <f ca="1">IFERROR(__xludf.DUMMYFUNCTION("""COMPUTED_VALUE"""),"...")</f>
        <v>...</v>
      </c>
      <c r="EX124" s="19">
        <f ca="1">IFERROR(__xludf.DUMMYFUNCTION("""COMPUTED_VALUE"""),104)</f>
        <v>104</v>
      </c>
      <c r="EY124" s="19" t="str">
        <f ca="1">IFERROR(__xludf.DUMMYFUNCTION("""COMPUTED_VALUE"""),"Яловий  В. Б.")</f>
        <v>Яловий  В. Б.</v>
      </c>
      <c r="EZ124" s="19" t="str">
        <f ca="1">IFERROR(__xludf.DUMMYFUNCTION("""COMPUTED_VALUE"""),"...")</f>
        <v>...</v>
      </c>
      <c r="FA124" s="19">
        <f ca="1">IFERROR(__xludf.DUMMYFUNCTION("""COMPUTED_VALUE"""),104)</f>
        <v>104</v>
      </c>
      <c r="FB124" s="19" t="str">
        <f ca="1">IFERROR(__xludf.DUMMYFUNCTION("""COMPUTED_VALUE"""),"Яловий  В. Б.")</f>
        <v>Яловий  В. Б.</v>
      </c>
      <c r="FC124" s="19" t="str">
        <f ca="1">IFERROR(__xludf.DUMMYFUNCTION("""COMPUTED_VALUE"""),"За")</f>
        <v>За</v>
      </c>
      <c r="FD124" s="19">
        <f ca="1">IFERROR(__xludf.DUMMYFUNCTION("""COMPUTED_VALUE"""),104)</f>
        <v>104</v>
      </c>
      <c r="FE124" s="19" t="str">
        <f ca="1">IFERROR(__xludf.DUMMYFUNCTION("""COMPUTED_VALUE"""),"Яловий  В. Б.")</f>
        <v>Яловий  В. Б.</v>
      </c>
      <c r="FF124" s="19" t="str">
        <f ca="1">IFERROR(__xludf.DUMMYFUNCTION("""COMPUTED_VALUE"""),"За")</f>
        <v>За</v>
      </c>
      <c r="FG124" s="19">
        <f ca="1">IFERROR(__xludf.DUMMYFUNCTION("""COMPUTED_VALUE"""),104)</f>
        <v>104</v>
      </c>
      <c r="FH124" s="19" t="str">
        <f ca="1">IFERROR(__xludf.DUMMYFUNCTION("""COMPUTED_VALUE"""),"Яловий  В. Б.")</f>
        <v>Яловий  В. Б.</v>
      </c>
      <c r="FI124" s="19" t="str">
        <f ca="1">IFERROR(__xludf.DUMMYFUNCTION("""COMPUTED_VALUE"""),"За")</f>
        <v>За</v>
      </c>
      <c r="FJ124" s="19">
        <f ca="1">IFERROR(__xludf.DUMMYFUNCTION("""COMPUTED_VALUE"""),104)</f>
        <v>104</v>
      </c>
      <c r="FK124" s="19" t="str">
        <f ca="1">IFERROR(__xludf.DUMMYFUNCTION("""COMPUTED_VALUE"""),"Яловий  В. Б.")</f>
        <v>Яловий  В. Б.</v>
      </c>
      <c r="FL124" s="19" t="str">
        <f ca="1">IFERROR(__xludf.DUMMYFUNCTION("""COMPUTED_VALUE"""),"За")</f>
        <v>За</v>
      </c>
      <c r="FM124" s="19">
        <f ca="1">IFERROR(__xludf.DUMMYFUNCTION("""COMPUTED_VALUE"""),104)</f>
        <v>104</v>
      </c>
      <c r="FN124" s="19" t="str">
        <f ca="1">IFERROR(__xludf.DUMMYFUNCTION("""COMPUTED_VALUE"""),"Яловий  В. Б.")</f>
        <v>Яловий  В. Б.</v>
      </c>
      <c r="FO124" s="19" t="str">
        <f ca="1">IFERROR(__xludf.DUMMYFUNCTION("""COMPUTED_VALUE"""),"За")</f>
        <v>За</v>
      </c>
      <c r="FP124" s="19">
        <f ca="1">IFERROR(__xludf.DUMMYFUNCTION("""COMPUTED_VALUE"""),104)</f>
        <v>104</v>
      </c>
      <c r="FQ124" s="19" t="str">
        <f ca="1">IFERROR(__xludf.DUMMYFUNCTION("""COMPUTED_VALUE"""),"Яловий  В. Б.")</f>
        <v>Яловий  В. Б.</v>
      </c>
      <c r="FR124" s="19" t="str">
        <f ca="1">IFERROR(__xludf.DUMMYFUNCTION("""COMPUTED_VALUE"""),"...")</f>
        <v>...</v>
      </c>
      <c r="FS124" s="19">
        <f ca="1">IFERROR(__xludf.DUMMYFUNCTION("""COMPUTED_VALUE"""),104)</f>
        <v>104</v>
      </c>
      <c r="FT124" s="19" t="str">
        <f ca="1">IFERROR(__xludf.DUMMYFUNCTION("""COMPUTED_VALUE"""),"Яловий  В. Б.")</f>
        <v>Яловий  В. Б.</v>
      </c>
      <c r="FU124" s="19" t="str">
        <f ca="1">IFERROR(__xludf.DUMMYFUNCTION("""COMPUTED_VALUE"""),"...")</f>
        <v>...</v>
      </c>
      <c r="FV124" s="19">
        <f ca="1">IFERROR(__xludf.DUMMYFUNCTION("""COMPUTED_VALUE"""),104)</f>
        <v>104</v>
      </c>
      <c r="FW124" s="19" t="str">
        <f ca="1">IFERROR(__xludf.DUMMYFUNCTION("""COMPUTED_VALUE"""),"Яловий  В. Б.")</f>
        <v>Яловий  В. Б.</v>
      </c>
      <c r="FX124" s="19" t="str">
        <f ca="1">IFERROR(__xludf.DUMMYFUNCTION("""COMPUTED_VALUE"""),"За")</f>
        <v>За</v>
      </c>
      <c r="FY124" s="19">
        <f ca="1">IFERROR(__xludf.DUMMYFUNCTION("""COMPUTED_VALUE"""),104)</f>
        <v>104</v>
      </c>
      <c r="FZ124" s="19" t="str">
        <f ca="1">IFERROR(__xludf.DUMMYFUNCTION("""COMPUTED_VALUE"""),"Яловий  В. Б.")</f>
        <v>Яловий  В. Б.</v>
      </c>
      <c r="GA124" s="19" t="str">
        <f ca="1">IFERROR(__xludf.DUMMYFUNCTION("""COMPUTED_VALUE"""),"Не голосував")</f>
        <v>Не голосував</v>
      </c>
      <c r="GB124" s="19">
        <f ca="1">IFERROR(__xludf.DUMMYFUNCTION("""COMPUTED_VALUE"""),104)</f>
        <v>104</v>
      </c>
      <c r="GC124" s="19" t="str">
        <f ca="1">IFERROR(__xludf.DUMMYFUNCTION("""COMPUTED_VALUE"""),"Яловий  В. Б.")</f>
        <v>Яловий  В. Б.</v>
      </c>
      <c r="GD124" s="19" t="str">
        <f ca="1">IFERROR(__xludf.DUMMYFUNCTION("""COMPUTED_VALUE"""),"За")</f>
        <v>За</v>
      </c>
      <c r="GE124" s="19">
        <f ca="1">IFERROR(__xludf.DUMMYFUNCTION("""COMPUTED_VALUE"""),104)</f>
        <v>104</v>
      </c>
      <c r="GF124" s="19" t="str">
        <f ca="1">IFERROR(__xludf.DUMMYFUNCTION("""COMPUTED_VALUE"""),"Яловий  В. Б.")</f>
        <v>Яловий  В. Б.</v>
      </c>
      <c r="GG124" s="19" t="str">
        <f ca="1">IFERROR(__xludf.DUMMYFUNCTION("""COMPUTED_VALUE"""),"За")</f>
        <v>За</v>
      </c>
      <c r="GH124" s="19">
        <f ca="1">IFERROR(__xludf.DUMMYFUNCTION("""COMPUTED_VALUE"""),104)</f>
        <v>104</v>
      </c>
      <c r="GI124" s="19" t="str">
        <f ca="1">IFERROR(__xludf.DUMMYFUNCTION("""COMPUTED_VALUE"""),"Яловий  В. Б.")</f>
        <v>Яловий  В. Б.</v>
      </c>
      <c r="GJ124" s="19" t="str">
        <f ca="1">IFERROR(__xludf.DUMMYFUNCTION("""COMPUTED_VALUE"""),"За")</f>
        <v>За</v>
      </c>
      <c r="GK124" s="19">
        <f ca="1">IFERROR(__xludf.DUMMYFUNCTION("""COMPUTED_VALUE"""),104)</f>
        <v>104</v>
      </c>
      <c r="GL124" s="19" t="str">
        <f ca="1">IFERROR(__xludf.DUMMYFUNCTION("""COMPUTED_VALUE"""),"Яловий  В. Б.")</f>
        <v>Яловий  В. Б.</v>
      </c>
      <c r="GM124" s="19" t="str">
        <f ca="1">IFERROR(__xludf.DUMMYFUNCTION("""COMPUTED_VALUE"""),"За")</f>
        <v>За</v>
      </c>
      <c r="GN124" s="19">
        <f ca="1">IFERROR(__xludf.DUMMYFUNCTION("""COMPUTED_VALUE"""),104)</f>
        <v>104</v>
      </c>
      <c r="GO124" s="19" t="str">
        <f ca="1">IFERROR(__xludf.DUMMYFUNCTION("""COMPUTED_VALUE"""),"Яловий  В. Б.")</f>
        <v>Яловий  В. Б.</v>
      </c>
      <c r="GP124" s="19" t="str">
        <f ca="1">IFERROR(__xludf.DUMMYFUNCTION("""COMPUTED_VALUE"""),"Утримався")</f>
        <v>Утримався</v>
      </c>
      <c r="GQ124" s="19">
        <f ca="1">IFERROR(__xludf.DUMMYFUNCTION("""COMPUTED_VALUE"""),104)</f>
        <v>104</v>
      </c>
      <c r="GR124" s="19" t="str">
        <f ca="1">IFERROR(__xludf.DUMMYFUNCTION("""COMPUTED_VALUE"""),"Яловий  В. Б.")</f>
        <v>Яловий  В. Б.</v>
      </c>
      <c r="GS124" s="19" t="str">
        <f ca="1">IFERROR(__xludf.DUMMYFUNCTION("""COMPUTED_VALUE"""),"За")</f>
        <v>За</v>
      </c>
      <c r="GT124" s="19">
        <f ca="1">IFERROR(__xludf.DUMMYFUNCTION("""COMPUTED_VALUE"""),104)</f>
        <v>104</v>
      </c>
      <c r="GU124" s="19" t="str">
        <f ca="1">IFERROR(__xludf.DUMMYFUNCTION("""COMPUTED_VALUE"""),"Яловий  В. Б.")</f>
        <v>Яловий  В. Б.</v>
      </c>
      <c r="GV124" s="19" t="str">
        <f ca="1">IFERROR(__xludf.DUMMYFUNCTION("""COMPUTED_VALUE"""),"Не голосував")</f>
        <v>Не голосував</v>
      </c>
      <c r="GW124" s="19">
        <f ca="1">IFERROR(__xludf.DUMMYFUNCTION("""COMPUTED_VALUE"""),104)</f>
        <v>104</v>
      </c>
      <c r="GX124" s="19" t="str">
        <f ca="1">IFERROR(__xludf.DUMMYFUNCTION("""COMPUTED_VALUE"""),"Яловий  В. Б.")</f>
        <v>Яловий  В. Б.</v>
      </c>
      <c r="GY124" s="19" t="str">
        <f ca="1">IFERROR(__xludf.DUMMYFUNCTION("""COMPUTED_VALUE"""),"За")</f>
        <v>За</v>
      </c>
      <c r="GZ124" s="19">
        <f ca="1">IFERROR(__xludf.DUMMYFUNCTION("""COMPUTED_VALUE"""),104)</f>
        <v>104</v>
      </c>
      <c r="HA124" s="19" t="str">
        <f ca="1">IFERROR(__xludf.DUMMYFUNCTION("""COMPUTED_VALUE"""),"Яловий  В. Б.")</f>
        <v>Яловий  В. Б.</v>
      </c>
      <c r="HB124" s="19" t="str">
        <f ca="1">IFERROR(__xludf.DUMMYFUNCTION("""COMPUTED_VALUE"""),"За")</f>
        <v>За</v>
      </c>
      <c r="HC124" s="19">
        <f ca="1">IFERROR(__xludf.DUMMYFUNCTION("""COMPUTED_VALUE"""),104)</f>
        <v>104</v>
      </c>
      <c r="HD124" s="19" t="str">
        <f ca="1">IFERROR(__xludf.DUMMYFUNCTION("""COMPUTED_VALUE"""),"Яловий  В. Б.")</f>
        <v>Яловий  В. Б.</v>
      </c>
      <c r="HE124" s="19" t="str">
        <f ca="1">IFERROR(__xludf.DUMMYFUNCTION("""COMPUTED_VALUE"""),"За")</f>
        <v>За</v>
      </c>
      <c r="HF124" s="19">
        <f ca="1">IFERROR(__xludf.DUMMYFUNCTION("""COMPUTED_VALUE"""),104)</f>
        <v>104</v>
      </c>
      <c r="HG124" s="19" t="str">
        <f ca="1">IFERROR(__xludf.DUMMYFUNCTION("""COMPUTED_VALUE"""),"Яловий  В. Б.")</f>
        <v>Яловий  В. Б.</v>
      </c>
      <c r="HH124" s="19" t="str">
        <f ca="1">IFERROR(__xludf.DUMMYFUNCTION("""COMPUTED_VALUE"""),"За")</f>
        <v>За</v>
      </c>
      <c r="HI124" s="19">
        <f ca="1">IFERROR(__xludf.DUMMYFUNCTION("""COMPUTED_VALUE"""),104)</f>
        <v>104</v>
      </c>
      <c r="HJ124" s="19" t="str">
        <f ca="1">IFERROR(__xludf.DUMMYFUNCTION("""COMPUTED_VALUE"""),"Яловий  В. Б.")</f>
        <v>Яловий  В. Б.</v>
      </c>
      <c r="HK124" s="19" t="str">
        <f ca="1">IFERROR(__xludf.DUMMYFUNCTION("""COMPUTED_VALUE"""),"Не голосував")</f>
        <v>Не голосував</v>
      </c>
      <c r="HL124" s="19">
        <f ca="1">IFERROR(__xludf.DUMMYFUNCTION("""COMPUTED_VALUE"""),104)</f>
        <v>104</v>
      </c>
      <c r="HM124" s="19" t="str">
        <f ca="1">IFERROR(__xludf.DUMMYFUNCTION("""COMPUTED_VALUE"""),"Яловий  В. Б.")</f>
        <v>Яловий  В. Б.</v>
      </c>
      <c r="HN124" s="19" t="str">
        <f ca="1">IFERROR(__xludf.DUMMYFUNCTION("""COMPUTED_VALUE"""),"Не голосував")</f>
        <v>Не голосував</v>
      </c>
      <c r="HO124" s="19">
        <f ca="1">IFERROR(__xludf.DUMMYFUNCTION("""COMPUTED_VALUE"""),104)</f>
        <v>104</v>
      </c>
      <c r="HP124" s="19" t="str">
        <f ca="1">IFERROR(__xludf.DUMMYFUNCTION("""COMPUTED_VALUE"""),"Яловий  В. Б.")</f>
        <v>Яловий  В. Б.</v>
      </c>
      <c r="HQ124" s="19" t="str">
        <f ca="1">IFERROR(__xludf.DUMMYFUNCTION("""COMPUTED_VALUE"""),"За")</f>
        <v>За</v>
      </c>
      <c r="HR124" s="19">
        <f ca="1">IFERROR(__xludf.DUMMYFUNCTION("""COMPUTED_VALUE"""),104)</f>
        <v>104</v>
      </c>
      <c r="HS124" s="19" t="str">
        <f ca="1">IFERROR(__xludf.DUMMYFUNCTION("""COMPUTED_VALUE"""),"Яловий  В. Б.")</f>
        <v>Яловий  В. Б.</v>
      </c>
      <c r="HT124" s="19" t="str">
        <f ca="1">IFERROR(__xludf.DUMMYFUNCTION("""COMPUTED_VALUE"""),"За")</f>
        <v>За</v>
      </c>
      <c r="HU124" s="19">
        <f ca="1">IFERROR(__xludf.DUMMYFUNCTION("""COMPUTED_VALUE"""),104)</f>
        <v>104</v>
      </c>
      <c r="HV124" s="19" t="str">
        <f ca="1">IFERROR(__xludf.DUMMYFUNCTION("""COMPUTED_VALUE"""),"Яловий  В. Б.")</f>
        <v>Яловий  В. Б.</v>
      </c>
      <c r="HW124" s="19" t="str">
        <f ca="1">IFERROR(__xludf.DUMMYFUNCTION("""COMPUTED_VALUE"""),"За")</f>
        <v>За</v>
      </c>
      <c r="HX124" s="19">
        <f ca="1">IFERROR(__xludf.DUMMYFUNCTION("""COMPUTED_VALUE"""),104)</f>
        <v>104</v>
      </c>
      <c r="HY124" s="19" t="str">
        <f ca="1">IFERROR(__xludf.DUMMYFUNCTION("""COMPUTED_VALUE"""),"Яловий  В. Б.")</f>
        <v>Яловий  В. Б.</v>
      </c>
      <c r="HZ124" s="19" t="str">
        <f ca="1">IFERROR(__xludf.DUMMYFUNCTION("""COMPUTED_VALUE"""),"За")</f>
        <v>За</v>
      </c>
      <c r="IA124" s="19">
        <f ca="1">IFERROR(__xludf.DUMMYFUNCTION("""COMPUTED_VALUE"""),104)</f>
        <v>104</v>
      </c>
      <c r="IB124" s="19" t="str">
        <f ca="1">IFERROR(__xludf.DUMMYFUNCTION("""COMPUTED_VALUE"""),"Яловий  В. Б.")</f>
        <v>Яловий  В. Б.</v>
      </c>
      <c r="IC124" s="19" t="str">
        <f ca="1">IFERROR(__xludf.DUMMYFUNCTION("""COMPUTED_VALUE"""),"За")</f>
        <v>За</v>
      </c>
      <c r="ID124" s="19">
        <f ca="1">IFERROR(__xludf.DUMMYFUNCTION("""COMPUTED_VALUE"""),104)</f>
        <v>104</v>
      </c>
      <c r="IE124" s="19" t="str">
        <f ca="1">IFERROR(__xludf.DUMMYFUNCTION("""COMPUTED_VALUE"""),"Яловий  В. Б.")</f>
        <v>Яловий  В. Б.</v>
      </c>
      <c r="IF124" s="19" t="str">
        <f ca="1">IFERROR(__xludf.DUMMYFUNCTION("""COMPUTED_VALUE"""),"За")</f>
        <v>За</v>
      </c>
      <c r="IG124" s="19">
        <f ca="1">IFERROR(__xludf.DUMMYFUNCTION("""COMPUTED_VALUE"""),104)</f>
        <v>104</v>
      </c>
      <c r="IH124" s="19" t="str">
        <f ca="1">IFERROR(__xludf.DUMMYFUNCTION("""COMPUTED_VALUE"""),"Яловий  В. Б.")</f>
        <v>Яловий  В. Б.</v>
      </c>
      <c r="II124" s="19" t="str">
        <f ca="1">IFERROR(__xludf.DUMMYFUNCTION("""COMPUTED_VALUE"""),"Утримався")</f>
        <v>Утримався</v>
      </c>
      <c r="IJ124" s="19">
        <f ca="1">IFERROR(__xludf.DUMMYFUNCTION("""COMPUTED_VALUE"""),104)</f>
        <v>104</v>
      </c>
      <c r="IK124" s="19" t="str">
        <f ca="1">IFERROR(__xludf.DUMMYFUNCTION("""COMPUTED_VALUE"""),"Яловий  В. Б.")</f>
        <v>Яловий  В. Б.</v>
      </c>
      <c r="IL124" s="19" t="str">
        <f ca="1">IFERROR(__xludf.DUMMYFUNCTION("""COMPUTED_VALUE"""),"...")</f>
        <v>...</v>
      </c>
      <c r="IM124" s="19">
        <f ca="1">IFERROR(__xludf.DUMMYFUNCTION("""COMPUTED_VALUE"""),104)</f>
        <v>104</v>
      </c>
      <c r="IN124" s="19" t="str">
        <f ca="1">IFERROR(__xludf.DUMMYFUNCTION("""COMPUTED_VALUE"""),"Яловий  В. Б.")</f>
        <v>Яловий  В. Б.</v>
      </c>
      <c r="IO124" s="19" t="str">
        <f ca="1">IFERROR(__xludf.DUMMYFUNCTION("""COMPUTED_VALUE"""),"Проти")</f>
        <v>Проти</v>
      </c>
      <c r="IP124" s="19">
        <f ca="1">IFERROR(__xludf.DUMMYFUNCTION("""COMPUTED_VALUE"""),104)</f>
        <v>104</v>
      </c>
      <c r="IQ124" s="19" t="str">
        <f ca="1">IFERROR(__xludf.DUMMYFUNCTION("""COMPUTED_VALUE"""),"Яловий  В. Б.")</f>
        <v>Яловий  В. Б.</v>
      </c>
      <c r="IR124" s="19" t="str">
        <f ca="1">IFERROR(__xludf.DUMMYFUNCTION("""COMPUTED_VALUE"""),"За")</f>
        <v>За</v>
      </c>
      <c r="IS124" s="19">
        <f ca="1">IFERROR(__xludf.DUMMYFUNCTION("""COMPUTED_VALUE"""),104)</f>
        <v>104</v>
      </c>
      <c r="IT124" s="19" t="str">
        <f ca="1">IFERROR(__xludf.DUMMYFUNCTION("""COMPUTED_VALUE"""),"Яловий  В. Б.")</f>
        <v>Яловий  В. Б.</v>
      </c>
      <c r="IU124" s="19" t="str">
        <f ca="1">IFERROR(__xludf.DUMMYFUNCTION("""COMPUTED_VALUE"""),"За")</f>
        <v>За</v>
      </c>
      <c r="IV124" s="19">
        <f ca="1">IFERROR(__xludf.DUMMYFUNCTION("""COMPUTED_VALUE"""),104)</f>
        <v>104</v>
      </c>
      <c r="IW124" s="19" t="str">
        <f ca="1">IFERROR(__xludf.DUMMYFUNCTION("""COMPUTED_VALUE"""),"Яловий  В. Б.")</f>
        <v>Яловий  В. Б.</v>
      </c>
      <c r="IX124" s="19" t="str">
        <f ca="1">IFERROR(__xludf.DUMMYFUNCTION("""COMPUTED_VALUE"""),"За")</f>
        <v>За</v>
      </c>
      <c r="IY124" s="19">
        <f ca="1">IFERROR(__xludf.DUMMYFUNCTION("""COMPUTED_VALUE"""),104)</f>
        <v>104</v>
      </c>
      <c r="IZ124" s="19" t="str">
        <f ca="1">IFERROR(__xludf.DUMMYFUNCTION("""COMPUTED_VALUE"""),"Яловий  В. Б.")</f>
        <v>Яловий  В. Б.</v>
      </c>
      <c r="JA124" s="19" t="str">
        <f ca="1">IFERROR(__xludf.DUMMYFUNCTION("""COMPUTED_VALUE"""),"За")</f>
        <v>За</v>
      </c>
      <c r="JB124" s="19">
        <f ca="1">IFERROR(__xludf.DUMMYFUNCTION("""COMPUTED_VALUE"""),104)</f>
        <v>104</v>
      </c>
      <c r="JC124" s="19" t="str">
        <f ca="1">IFERROR(__xludf.DUMMYFUNCTION("""COMPUTED_VALUE"""),"Яловий  В. Б.")</f>
        <v>Яловий  В. Б.</v>
      </c>
      <c r="JD124" s="19" t="str">
        <f ca="1">IFERROR(__xludf.DUMMYFUNCTION("""COMPUTED_VALUE"""),"За")</f>
        <v>За</v>
      </c>
      <c r="JE124" s="19">
        <f ca="1">IFERROR(__xludf.DUMMYFUNCTION("""COMPUTED_VALUE"""),104)</f>
        <v>104</v>
      </c>
      <c r="JF124" s="19" t="str">
        <f ca="1">IFERROR(__xludf.DUMMYFUNCTION("""COMPUTED_VALUE"""),"Яловий  В. Б.")</f>
        <v>Яловий  В. Б.</v>
      </c>
      <c r="JG124" s="19" t="str">
        <f ca="1">IFERROR(__xludf.DUMMYFUNCTION("""COMPUTED_VALUE"""),"Не голосував")</f>
        <v>Не голосував</v>
      </c>
      <c r="JH124" s="19">
        <f ca="1">IFERROR(__xludf.DUMMYFUNCTION("""COMPUTED_VALUE"""),104)</f>
        <v>104</v>
      </c>
      <c r="JI124" s="19" t="str">
        <f ca="1">IFERROR(__xludf.DUMMYFUNCTION("""COMPUTED_VALUE"""),"Яловий  В. Б.")</f>
        <v>Яловий  В. Б.</v>
      </c>
      <c r="JJ124" s="19" t="str">
        <f ca="1">IFERROR(__xludf.DUMMYFUNCTION("""COMPUTED_VALUE"""),"Не голосував")</f>
        <v>Не голосував</v>
      </c>
      <c r="JK124" s="19">
        <f ca="1">IFERROR(__xludf.DUMMYFUNCTION("""COMPUTED_VALUE"""),104)</f>
        <v>104</v>
      </c>
      <c r="JL124" s="19" t="str">
        <f ca="1">IFERROR(__xludf.DUMMYFUNCTION("""COMPUTED_VALUE"""),"Яловий  В. Б.")</f>
        <v>Яловий  В. Б.</v>
      </c>
      <c r="JM124" s="19" t="str">
        <f ca="1">IFERROR(__xludf.DUMMYFUNCTION("""COMPUTED_VALUE"""),"...")</f>
        <v>...</v>
      </c>
      <c r="JN124" s="19">
        <f ca="1">IFERROR(__xludf.DUMMYFUNCTION("""COMPUTED_VALUE"""),104)</f>
        <v>104</v>
      </c>
      <c r="JO124" s="19" t="str">
        <f ca="1">IFERROR(__xludf.DUMMYFUNCTION("""COMPUTED_VALUE"""),"Яловий  В. Б.")</f>
        <v>Яловий  В. Б.</v>
      </c>
      <c r="JP124" s="19" t="str">
        <f ca="1">IFERROR(__xludf.DUMMYFUNCTION("""COMPUTED_VALUE"""),"Не голосував")</f>
        <v>Не голосував</v>
      </c>
      <c r="JQ124" s="19">
        <f ca="1">IFERROR(__xludf.DUMMYFUNCTION("""COMPUTED_VALUE"""),104)</f>
        <v>104</v>
      </c>
      <c r="JR124" s="19" t="str">
        <f ca="1">IFERROR(__xludf.DUMMYFUNCTION("""COMPUTED_VALUE"""),"Яловий  В. Б.")</f>
        <v>Яловий  В. Б.</v>
      </c>
      <c r="JS124" s="19" t="str">
        <f ca="1">IFERROR(__xludf.DUMMYFUNCTION("""COMPUTED_VALUE"""),"За")</f>
        <v>За</v>
      </c>
      <c r="JT124" s="19">
        <f ca="1">IFERROR(__xludf.DUMMYFUNCTION("""COMPUTED_VALUE"""),104)</f>
        <v>104</v>
      </c>
      <c r="JU124" s="19" t="str">
        <f ca="1">IFERROR(__xludf.DUMMYFUNCTION("""COMPUTED_VALUE"""),"Яловий  В. Б.")</f>
        <v>Яловий  В. Б.</v>
      </c>
      <c r="JV124" s="19" t="str">
        <f ca="1">IFERROR(__xludf.DUMMYFUNCTION("""COMPUTED_VALUE"""),"За")</f>
        <v>За</v>
      </c>
      <c r="JW124" s="19">
        <f ca="1">IFERROR(__xludf.DUMMYFUNCTION("""COMPUTED_VALUE"""),104)</f>
        <v>104</v>
      </c>
      <c r="JX124" s="19" t="str">
        <f ca="1">IFERROR(__xludf.DUMMYFUNCTION("""COMPUTED_VALUE"""),"Яловий  В. Б.")</f>
        <v>Яловий  В. Б.</v>
      </c>
      <c r="JY124" s="19" t="str">
        <f ca="1">IFERROR(__xludf.DUMMYFUNCTION("""COMPUTED_VALUE"""),"За")</f>
        <v>За</v>
      </c>
      <c r="JZ124" s="19">
        <f ca="1">IFERROR(__xludf.DUMMYFUNCTION("""COMPUTED_VALUE"""),104)</f>
        <v>104</v>
      </c>
      <c r="KA124" s="19" t="str">
        <f ca="1">IFERROR(__xludf.DUMMYFUNCTION("""COMPUTED_VALUE"""),"Яловий  В. Б.")</f>
        <v>Яловий  В. Б.</v>
      </c>
      <c r="KB124" s="19" t="str">
        <f ca="1">IFERROR(__xludf.DUMMYFUNCTION("""COMPUTED_VALUE"""),"За")</f>
        <v>За</v>
      </c>
      <c r="KC124" s="19">
        <f ca="1">IFERROR(__xludf.DUMMYFUNCTION("""COMPUTED_VALUE"""),104)</f>
        <v>104</v>
      </c>
      <c r="KD124" s="19" t="str">
        <f ca="1">IFERROR(__xludf.DUMMYFUNCTION("""COMPUTED_VALUE"""),"Яловий  В. Б.")</f>
        <v>Яловий  В. Б.</v>
      </c>
      <c r="KE124" s="19" t="str">
        <f ca="1">IFERROR(__xludf.DUMMYFUNCTION("""COMPUTED_VALUE"""),"За")</f>
        <v>За</v>
      </c>
      <c r="KF124" s="19">
        <f ca="1">IFERROR(__xludf.DUMMYFUNCTION("""COMPUTED_VALUE"""),104)</f>
        <v>104</v>
      </c>
      <c r="KG124" s="19" t="str">
        <f ca="1">IFERROR(__xludf.DUMMYFUNCTION("""COMPUTED_VALUE"""),"Яловий  В. Б.")</f>
        <v>Яловий  В. Б.</v>
      </c>
      <c r="KH124" s="19" t="str">
        <f ca="1">IFERROR(__xludf.DUMMYFUNCTION("""COMPUTED_VALUE"""),"За")</f>
        <v>За</v>
      </c>
      <c r="KI124" s="19">
        <f ca="1">IFERROR(__xludf.DUMMYFUNCTION("""COMPUTED_VALUE"""),104)</f>
        <v>104</v>
      </c>
      <c r="KJ124" s="19" t="str">
        <f ca="1">IFERROR(__xludf.DUMMYFUNCTION("""COMPUTED_VALUE"""),"Яловий  В. Б.")</f>
        <v>Яловий  В. Б.</v>
      </c>
      <c r="KK124" s="19" t="str">
        <f ca="1">IFERROR(__xludf.DUMMYFUNCTION("""COMPUTED_VALUE"""),"За")</f>
        <v>За</v>
      </c>
      <c r="KL124" s="19">
        <f ca="1">IFERROR(__xludf.DUMMYFUNCTION("""COMPUTED_VALUE"""),104)</f>
        <v>104</v>
      </c>
      <c r="KM124" s="19" t="str">
        <f ca="1">IFERROR(__xludf.DUMMYFUNCTION("""COMPUTED_VALUE"""),"Яловий  В. Б.")</f>
        <v>Яловий  В. Б.</v>
      </c>
      <c r="KN124" s="19" t="str">
        <f ca="1">IFERROR(__xludf.DUMMYFUNCTION("""COMPUTED_VALUE"""),"За")</f>
        <v>За</v>
      </c>
      <c r="KO124" s="19">
        <f ca="1">IFERROR(__xludf.DUMMYFUNCTION("""COMPUTED_VALUE"""),104)</f>
        <v>104</v>
      </c>
      <c r="KP124" s="19" t="str">
        <f ca="1">IFERROR(__xludf.DUMMYFUNCTION("""COMPUTED_VALUE"""),"Яловий  В. Б.")</f>
        <v>Яловий  В. Б.</v>
      </c>
      <c r="KQ124" s="19" t="str">
        <f ca="1">IFERROR(__xludf.DUMMYFUNCTION("""COMPUTED_VALUE"""),"Не голосував")</f>
        <v>Не голосував</v>
      </c>
      <c r="KR124" s="19">
        <f ca="1">IFERROR(__xludf.DUMMYFUNCTION("""COMPUTED_VALUE"""),104)</f>
        <v>104</v>
      </c>
      <c r="KS124" s="19" t="str">
        <f ca="1">IFERROR(__xludf.DUMMYFUNCTION("""COMPUTED_VALUE"""),"Яловий  В. Б.")</f>
        <v>Яловий  В. Б.</v>
      </c>
      <c r="KT124" s="19" t="str">
        <f ca="1">IFERROR(__xludf.DUMMYFUNCTION("""COMPUTED_VALUE"""),"За")</f>
        <v>За</v>
      </c>
      <c r="KU124" s="19">
        <f ca="1">IFERROR(__xludf.DUMMYFUNCTION("""COMPUTED_VALUE"""),104)</f>
        <v>104</v>
      </c>
      <c r="KV124" s="19" t="str">
        <f ca="1">IFERROR(__xludf.DUMMYFUNCTION("""COMPUTED_VALUE"""),"Яловий  В. Б.")</f>
        <v>Яловий  В. Б.</v>
      </c>
      <c r="KW124" s="19" t="str">
        <f ca="1">IFERROR(__xludf.DUMMYFUNCTION("""COMPUTED_VALUE"""),"Проти")</f>
        <v>Проти</v>
      </c>
      <c r="KX124" s="19">
        <f ca="1">IFERROR(__xludf.DUMMYFUNCTION("""COMPUTED_VALUE"""),104)</f>
        <v>104</v>
      </c>
      <c r="KY124" s="19" t="str">
        <f ca="1">IFERROR(__xludf.DUMMYFUNCTION("""COMPUTED_VALUE"""),"Яловий  В. Б.")</f>
        <v>Яловий  В. Б.</v>
      </c>
      <c r="KZ124" s="19" t="str">
        <f ca="1">IFERROR(__xludf.DUMMYFUNCTION("""COMPUTED_VALUE"""),"Не голосував")</f>
        <v>Не голосував</v>
      </c>
      <c r="LA124" s="19">
        <f ca="1">IFERROR(__xludf.DUMMYFUNCTION("""COMPUTED_VALUE"""),104)</f>
        <v>104</v>
      </c>
      <c r="LB124" s="19" t="str">
        <f ca="1">IFERROR(__xludf.DUMMYFUNCTION("""COMPUTED_VALUE"""),"Яловий  В. Б.")</f>
        <v>Яловий  В. Б.</v>
      </c>
      <c r="LC124" s="19" t="str">
        <f ca="1">IFERROR(__xludf.DUMMYFUNCTION("""COMPUTED_VALUE"""),"Не голосував")</f>
        <v>Не голосував</v>
      </c>
      <c r="LD124" s="19">
        <f ca="1">IFERROR(__xludf.DUMMYFUNCTION("""COMPUTED_VALUE"""),104)</f>
        <v>104</v>
      </c>
      <c r="LE124" s="19" t="str">
        <f ca="1">IFERROR(__xludf.DUMMYFUNCTION("""COMPUTED_VALUE"""),"Яловий  В. Б.")</f>
        <v>Яловий  В. Б.</v>
      </c>
      <c r="LF124" s="19" t="str">
        <f ca="1">IFERROR(__xludf.DUMMYFUNCTION("""COMPUTED_VALUE"""),"За")</f>
        <v>За</v>
      </c>
      <c r="LG124" s="19">
        <f ca="1">IFERROR(__xludf.DUMMYFUNCTION("""COMPUTED_VALUE"""),104)</f>
        <v>104</v>
      </c>
      <c r="LH124" s="19" t="str">
        <f ca="1">IFERROR(__xludf.DUMMYFUNCTION("""COMPUTED_VALUE"""),"Яловий  В. Б.")</f>
        <v>Яловий  В. Б.</v>
      </c>
      <c r="LI124" s="19" t="str">
        <f ca="1">IFERROR(__xludf.DUMMYFUNCTION("""COMPUTED_VALUE"""),"За")</f>
        <v>За</v>
      </c>
      <c r="LJ124" s="19">
        <f ca="1">IFERROR(__xludf.DUMMYFUNCTION("""COMPUTED_VALUE"""),104)</f>
        <v>104</v>
      </c>
      <c r="LK124" s="19" t="str">
        <f ca="1">IFERROR(__xludf.DUMMYFUNCTION("""COMPUTED_VALUE"""),"Яловий  В. Б.")</f>
        <v>Яловий  В. Б.</v>
      </c>
      <c r="LL124" s="19" t="str">
        <f ca="1">IFERROR(__xludf.DUMMYFUNCTION("""COMPUTED_VALUE"""),"За")</f>
        <v>За</v>
      </c>
      <c r="LM124" s="19">
        <f ca="1">IFERROR(__xludf.DUMMYFUNCTION("""COMPUTED_VALUE"""),104)</f>
        <v>104</v>
      </c>
      <c r="LN124" s="19" t="str">
        <f ca="1">IFERROR(__xludf.DUMMYFUNCTION("""COMPUTED_VALUE"""),"Яловий  В. Б.")</f>
        <v>Яловий  В. Б.</v>
      </c>
      <c r="LO124" s="19" t="str">
        <f ca="1">IFERROR(__xludf.DUMMYFUNCTION("""COMPUTED_VALUE"""),"За")</f>
        <v>За</v>
      </c>
      <c r="LP124" s="19">
        <f ca="1">IFERROR(__xludf.DUMMYFUNCTION("""COMPUTED_VALUE"""),104)</f>
        <v>104</v>
      </c>
      <c r="LQ124" s="19" t="str">
        <f ca="1">IFERROR(__xludf.DUMMYFUNCTION("""COMPUTED_VALUE"""),"Яловий  В. Б.")</f>
        <v>Яловий  В. Б.</v>
      </c>
      <c r="LR124" s="19" t="str">
        <f ca="1">IFERROR(__xludf.DUMMYFUNCTION("""COMPUTED_VALUE"""),"Не голосував")</f>
        <v>Не голосував</v>
      </c>
      <c r="LS124" s="19">
        <f ca="1">IFERROR(__xludf.DUMMYFUNCTION("""COMPUTED_VALUE"""),104)</f>
        <v>104</v>
      </c>
      <c r="LT124" s="19" t="str">
        <f ca="1">IFERROR(__xludf.DUMMYFUNCTION("""COMPUTED_VALUE"""),"Яловий  В. Б.")</f>
        <v>Яловий  В. Б.</v>
      </c>
      <c r="LU124" s="19" t="str">
        <f ca="1">IFERROR(__xludf.DUMMYFUNCTION("""COMPUTED_VALUE"""),"...")</f>
        <v>...</v>
      </c>
      <c r="LV124" s="19">
        <f ca="1">IFERROR(__xludf.DUMMYFUNCTION("""COMPUTED_VALUE"""),104)</f>
        <v>104</v>
      </c>
      <c r="LW124" s="19" t="str">
        <f ca="1">IFERROR(__xludf.DUMMYFUNCTION("""COMPUTED_VALUE"""),"Яловий  В. Б.")</f>
        <v>Яловий  В. Б.</v>
      </c>
      <c r="LX124" s="19" t="str">
        <f ca="1">IFERROR(__xludf.DUMMYFUNCTION("""COMPUTED_VALUE"""),"За")</f>
        <v>За</v>
      </c>
      <c r="LY124" s="19">
        <f ca="1">IFERROR(__xludf.DUMMYFUNCTION("""COMPUTED_VALUE"""),104)</f>
        <v>104</v>
      </c>
      <c r="LZ124" s="19" t="str">
        <f ca="1">IFERROR(__xludf.DUMMYFUNCTION("""COMPUTED_VALUE"""),"Яловий  В. Б.")</f>
        <v>Яловий  В. Б.</v>
      </c>
      <c r="MA124" s="19" t="str">
        <f ca="1">IFERROR(__xludf.DUMMYFUNCTION("""COMPUTED_VALUE"""),"Не голосував")</f>
        <v>Не голосував</v>
      </c>
      <c r="MB124" s="19">
        <f ca="1">IFERROR(__xludf.DUMMYFUNCTION("""COMPUTED_VALUE"""),104)</f>
        <v>104</v>
      </c>
      <c r="MC124" s="19" t="str">
        <f ca="1">IFERROR(__xludf.DUMMYFUNCTION("""COMPUTED_VALUE"""),"Яловий  В. Б.")</f>
        <v>Яловий  В. Б.</v>
      </c>
      <c r="MD124" s="19" t="str">
        <f ca="1">IFERROR(__xludf.DUMMYFUNCTION("""COMPUTED_VALUE"""),"Не голосував")</f>
        <v>Не голосував</v>
      </c>
      <c r="ME124" s="19">
        <f ca="1">IFERROR(__xludf.DUMMYFUNCTION("""COMPUTED_VALUE"""),104)</f>
        <v>104</v>
      </c>
      <c r="MF124" s="19" t="str">
        <f ca="1">IFERROR(__xludf.DUMMYFUNCTION("""COMPUTED_VALUE"""),"Яловий  В. Б.")</f>
        <v>Яловий  В. Б.</v>
      </c>
      <c r="MG124" s="19" t="str">
        <f ca="1">IFERROR(__xludf.DUMMYFUNCTION("""COMPUTED_VALUE"""),"Не голосував")</f>
        <v>Не голосував</v>
      </c>
      <c r="MH124" s="19">
        <f ca="1">IFERROR(__xludf.DUMMYFUNCTION("""COMPUTED_VALUE"""),104)</f>
        <v>104</v>
      </c>
      <c r="MI124" s="19" t="str">
        <f ca="1">IFERROR(__xludf.DUMMYFUNCTION("""COMPUTED_VALUE"""),"Яловий  В. Б.")</f>
        <v>Яловий  В. Б.</v>
      </c>
      <c r="MJ124" s="19" t="str">
        <f ca="1">IFERROR(__xludf.DUMMYFUNCTION("""COMPUTED_VALUE"""),"За")</f>
        <v>За</v>
      </c>
      <c r="MK124" s="19">
        <f ca="1">IFERROR(__xludf.DUMMYFUNCTION("""COMPUTED_VALUE"""),104)</f>
        <v>104</v>
      </c>
      <c r="ML124" s="19" t="str">
        <f ca="1">IFERROR(__xludf.DUMMYFUNCTION("""COMPUTED_VALUE"""),"Яловий  В. Б.")</f>
        <v>Яловий  В. Б.</v>
      </c>
      <c r="MM124" s="19" t="str">
        <f ca="1">IFERROR(__xludf.DUMMYFUNCTION("""COMPUTED_VALUE"""),"За")</f>
        <v>За</v>
      </c>
      <c r="MN124" s="19">
        <f ca="1">IFERROR(__xludf.DUMMYFUNCTION("""COMPUTED_VALUE"""),104)</f>
        <v>104</v>
      </c>
      <c r="MO124" s="19" t="str">
        <f ca="1">IFERROR(__xludf.DUMMYFUNCTION("""COMPUTED_VALUE"""),"Яловий  В. Б.")</f>
        <v>Яловий  В. Б.</v>
      </c>
      <c r="MP124" s="19" t="str">
        <f ca="1">IFERROR(__xludf.DUMMYFUNCTION("""COMPUTED_VALUE"""),"За")</f>
        <v>За</v>
      </c>
      <c r="MQ124" s="19">
        <f ca="1">IFERROR(__xludf.DUMMYFUNCTION("""COMPUTED_VALUE"""),104)</f>
        <v>104</v>
      </c>
      <c r="MR124" s="19" t="str">
        <f ca="1">IFERROR(__xludf.DUMMYFUNCTION("""COMPUTED_VALUE"""),"Яловий  В. Б.")</f>
        <v>Яловий  В. Б.</v>
      </c>
      <c r="MS124" s="19" t="str">
        <f ca="1">IFERROR(__xludf.DUMMYFUNCTION("""COMPUTED_VALUE"""),"За")</f>
        <v>За</v>
      </c>
      <c r="MT124" s="19">
        <f ca="1">IFERROR(__xludf.DUMMYFUNCTION("""COMPUTED_VALUE"""),104)</f>
        <v>104</v>
      </c>
      <c r="MU124" s="19" t="str">
        <f ca="1">IFERROR(__xludf.DUMMYFUNCTION("""COMPUTED_VALUE"""),"Яловий  В. Б.")</f>
        <v>Яловий  В. Б.</v>
      </c>
      <c r="MV124" s="19" t="str">
        <f ca="1">IFERROR(__xludf.DUMMYFUNCTION("""COMPUTED_VALUE"""),"За")</f>
        <v>За</v>
      </c>
      <c r="MW124" s="19">
        <f ca="1">IFERROR(__xludf.DUMMYFUNCTION("""COMPUTED_VALUE"""),104)</f>
        <v>104</v>
      </c>
      <c r="MX124" s="19" t="str">
        <f ca="1">IFERROR(__xludf.DUMMYFUNCTION("""COMPUTED_VALUE"""),"Яловий  В. Б.")</f>
        <v>Яловий  В. Б.</v>
      </c>
      <c r="MY124" s="19" t="str">
        <f ca="1">IFERROR(__xludf.DUMMYFUNCTION("""COMPUTED_VALUE"""),"За")</f>
        <v>За</v>
      </c>
      <c r="MZ124" s="19">
        <f ca="1">IFERROR(__xludf.DUMMYFUNCTION("""COMPUTED_VALUE"""),104)</f>
        <v>104</v>
      </c>
      <c r="NA124" s="19" t="str">
        <f ca="1">IFERROR(__xludf.DUMMYFUNCTION("""COMPUTED_VALUE"""),"Яловий  В. Б.")</f>
        <v>Яловий  В. Б.</v>
      </c>
      <c r="NB124" s="19" t="str">
        <f ca="1">IFERROR(__xludf.DUMMYFUNCTION("""COMPUTED_VALUE"""),"За")</f>
        <v>За</v>
      </c>
      <c r="NC124" s="19">
        <f ca="1">IFERROR(__xludf.DUMMYFUNCTION("""COMPUTED_VALUE"""),104)</f>
        <v>104</v>
      </c>
      <c r="ND124" s="19" t="str">
        <f ca="1">IFERROR(__xludf.DUMMYFUNCTION("""COMPUTED_VALUE"""),"Яловий  В. Б.")</f>
        <v>Яловий  В. Б.</v>
      </c>
      <c r="NE124" s="19" t="str">
        <f ca="1">IFERROR(__xludf.DUMMYFUNCTION("""COMPUTED_VALUE"""),"Не голосував")</f>
        <v>Не голосував</v>
      </c>
      <c r="NF124" s="19">
        <f ca="1">IFERROR(__xludf.DUMMYFUNCTION("""COMPUTED_VALUE"""),104)</f>
        <v>104</v>
      </c>
      <c r="NG124" s="19" t="str">
        <f ca="1">IFERROR(__xludf.DUMMYFUNCTION("""COMPUTED_VALUE"""),"Яловий  В. Б.")</f>
        <v>Яловий  В. Б.</v>
      </c>
      <c r="NH124" s="19" t="str">
        <f ca="1">IFERROR(__xludf.DUMMYFUNCTION("""COMPUTED_VALUE"""),"Не голосував")</f>
        <v>Не голосував</v>
      </c>
      <c r="NI124" s="19">
        <f ca="1">IFERROR(__xludf.DUMMYFUNCTION("""COMPUTED_VALUE"""),104)</f>
        <v>104</v>
      </c>
      <c r="NJ124" s="19" t="str">
        <f ca="1">IFERROR(__xludf.DUMMYFUNCTION("""COMPUTED_VALUE"""),"Яловий  В. Б.")</f>
        <v>Яловий  В. Б.</v>
      </c>
      <c r="NK124" s="19" t="str">
        <f ca="1">IFERROR(__xludf.DUMMYFUNCTION("""COMPUTED_VALUE"""),"Не голосував")</f>
        <v>Не голосував</v>
      </c>
      <c r="NL124" s="19">
        <f ca="1">IFERROR(__xludf.DUMMYFUNCTION("""COMPUTED_VALUE"""),104)</f>
        <v>104</v>
      </c>
      <c r="NM124" s="19" t="str">
        <f ca="1">IFERROR(__xludf.DUMMYFUNCTION("""COMPUTED_VALUE"""),"Яловий  В. Б.")</f>
        <v>Яловий  В. Б.</v>
      </c>
      <c r="NN124" s="19" t="str">
        <f ca="1">IFERROR(__xludf.DUMMYFUNCTION("""COMPUTED_VALUE"""),"Не голосував")</f>
        <v>Не голосував</v>
      </c>
      <c r="NO124" s="19">
        <f ca="1">IFERROR(__xludf.DUMMYFUNCTION("""COMPUTED_VALUE"""),104)</f>
        <v>104</v>
      </c>
      <c r="NP124" s="19" t="str">
        <f ca="1">IFERROR(__xludf.DUMMYFUNCTION("""COMPUTED_VALUE"""),"Яловий  В. Б.")</f>
        <v>Яловий  В. Б.</v>
      </c>
      <c r="NQ124" s="19" t="str">
        <f ca="1">IFERROR(__xludf.DUMMYFUNCTION("""COMPUTED_VALUE"""),"Не голосував")</f>
        <v>Не голосував</v>
      </c>
      <c r="NR124" s="19">
        <f ca="1">IFERROR(__xludf.DUMMYFUNCTION("""COMPUTED_VALUE"""),104)</f>
        <v>104</v>
      </c>
      <c r="NS124" s="19" t="str">
        <f ca="1">IFERROR(__xludf.DUMMYFUNCTION("""COMPUTED_VALUE"""),"Яловий  В. Б.")</f>
        <v>Яловий  В. Б.</v>
      </c>
      <c r="NT124" s="19" t="str">
        <f ca="1">IFERROR(__xludf.DUMMYFUNCTION("""COMPUTED_VALUE"""),"Не голосував")</f>
        <v>Не голосував</v>
      </c>
      <c r="NU124" s="19">
        <f ca="1">IFERROR(__xludf.DUMMYFUNCTION("""COMPUTED_VALUE"""),104)</f>
        <v>104</v>
      </c>
      <c r="NV124" s="19" t="str">
        <f ca="1">IFERROR(__xludf.DUMMYFUNCTION("""COMPUTED_VALUE"""),"Яловий  В. Б.")</f>
        <v>Яловий  В. Б.</v>
      </c>
      <c r="NW124" s="19" t="str">
        <f ca="1">IFERROR(__xludf.DUMMYFUNCTION("""COMPUTED_VALUE"""),"За")</f>
        <v>За</v>
      </c>
      <c r="NX124" s="19">
        <f ca="1">IFERROR(__xludf.DUMMYFUNCTION("""COMPUTED_VALUE"""),104)</f>
        <v>104</v>
      </c>
      <c r="NY124" s="19" t="str">
        <f ca="1">IFERROR(__xludf.DUMMYFUNCTION("""COMPUTED_VALUE"""),"Яловий  В. Б.")</f>
        <v>Яловий  В. Б.</v>
      </c>
      <c r="NZ124" s="19" t="str">
        <f ca="1">IFERROR(__xludf.DUMMYFUNCTION("""COMPUTED_VALUE"""),"Не голосував")</f>
        <v>Не голосував</v>
      </c>
      <c r="OA124" s="19">
        <f ca="1">IFERROR(__xludf.DUMMYFUNCTION("""COMPUTED_VALUE"""),104)</f>
        <v>104</v>
      </c>
      <c r="OB124" s="19" t="str">
        <f ca="1">IFERROR(__xludf.DUMMYFUNCTION("""COMPUTED_VALUE"""),"Яловий  В. Б.")</f>
        <v>Яловий  В. Б.</v>
      </c>
      <c r="OC124" s="19" t="str">
        <f ca="1">IFERROR(__xludf.DUMMYFUNCTION("""COMPUTED_VALUE"""),"За")</f>
        <v>За</v>
      </c>
      <c r="OD124" s="19">
        <f ca="1">IFERROR(__xludf.DUMMYFUNCTION("""COMPUTED_VALUE"""),104)</f>
        <v>104</v>
      </c>
      <c r="OE124" s="19" t="str">
        <f ca="1">IFERROR(__xludf.DUMMYFUNCTION("""COMPUTED_VALUE"""),"Яловий  В. Б.")</f>
        <v>Яловий  В. Б.</v>
      </c>
      <c r="OF124" s="19" t="str">
        <f ca="1">IFERROR(__xludf.DUMMYFUNCTION("""COMPUTED_VALUE"""),"За")</f>
        <v>За</v>
      </c>
      <c r="OG124" s="19">
        <f ca="1">IFERROR(__xludf.DUMMYFUNCTION("""COMPUTED_VALUE"""),104)</f>
        <v>104</v>
      </c>
      <c r="OH124" s="19" t="str">
        <f ca="1">IFERROR(__xludf.DUMMYFUNCTION("""COMPUTED_VALUE"""),"Яловий  В. Б.")</f>
        <v>Яловий  В. Б.</v>
      </c>
      <c r="OI124" s="19" t="str">
        <f ca="1">IFERROR(__xludf.DUMMYFUNCTION("""COMPUTED_VALUE"""),"За")</f>
        <v>За</v>
      </c>
      <c r="OJ124" s="19">
        <f ca="1">IFERROR(__xludf.DUMMYFUNCTION("""COMPUTED_VALUE"""),104)</f>
        <v>104</v>
      </c>
      <c r="OK124" s="19" t="str">
        <f ca="1">IFERROR(__xludf.DUMMYFUNCTION("""COMPUTED_VALUE"""),"Яловий  В. Б.")</f>
        <v>Яловий  В. Б.</v>
      </c>
      <c r="OL124" s="19" t="str">
        <f ca="1">IFERROR(__xludf.DUMMYFUNCTION("""COMPUTED_VALUE"""),"За")</f>
        <v>За</v>
      </c>
      <c r="OM124" s="19">
        <f ca="1">IFERROR(__xludf.DUMMYFUNCTION("""COMPUTED_VALUE"""),104)</f>
        <v>104</v>
      </c>
      <c r="ON124" s="19" t="str">
        <f ca="1">IFERROR(__xludf.DUMMYFUNCTION("""COMPUTED_VALUE"""),"Яловий  В. Б.")</f>
        <v>Яловий  В. Б.</v>
      </c>
      <c r="OO124" s="19" t="str">
        <f ca="1">IFERROR(__xludf.DUMMYFUNCTION("""COMPUTED_VALUE"""),"За")</f>
        <v>За</v>
      </c>
      <c r="OP124" s="19">
        <f ca="1">IFERROR(__xludf.DUMMYFUNCTION("""COMPUTED_VALUE"""),104)</f>
        <v>104</v>
      </c>
      <c r="OQ124" s="19" t="str">
        <f ca="1">IFERROR(__xludf.DUMMYFUNCTION("""COMPUTED_VALUE"""),"Яловий  В. Б.")</f>
        <v>Яловий  В. Б.</v>
      </c>
      <c r="OR124" s="19" t="str">
        <f ca="1">IFERROR(__xludf.DUMMYFUNCTION("""COMPUTED_VALUE"""),"За")</f>
        <v>За</v>
      </c>
      <c r="OS124" s="19">
        <f ca="1">IFERROR(__xludf.DUMMYFUNCTION("""COMPUTED_VALUE"""),104)</f>
        <v>104</v>
      </c>
      <c r="OT124" s="19" t="str">
        <f ca="1">IFERROR(__xludf.DUMMYFUNCTION("""COMPUTED_VALUE"""),"Яловий  В. Б.")</f>
        <v>Яловий  В. Б.</v>
      </c>
      <c r="OU124" s="19" t="str">
        <f ca="1">IFERROR(__xludf.DUMMYFUNCTION("""COMPUTED_VALUE"""),"За")</f>
        <v>За</v>
      </c>
      <c r="OV124" s="19">
        <f ca="1">IFERROR(__xludf.DUMMYFUNCTION("""COMPUTED_VALUE"""),104)</f>
        <v>104</v>
      </c>
      <c r="OW124" s="19" t="str">
        <f ca="1">IFERROR(__xludf.DUMMYFUNCTION("""COMPUTED_VALUE"""),"Яловий  В. Б.")</f>
        <v>Яловий  В. Б.</v>
      </c>
      <c r="OX124" s="19" t="str">
        <f ca="1">IFERROR(__xludf.DUMMYFUNCTION("""COMPUTED_VALUE"""),"За")</f>
        <v>За</v>
      </c>
      <c r="OY124" s="19">
        <f ca="1">IFERROR(__xludf.DUMMYFUNCTION("""COMPUTED_VALUE"""),104)</f>
        <v>104</v>
      </c>
      <c r="OZ124" s="19" t="str">
        <f ca="1">IFERROR(__xludf.DUMMYFUNCTION("""COMPUTED_VALUE"""),"Яловий  В. Б.")</f>
        <v>Яловий  В. Б.</v>
      </c>
      <c r="PA124" s="19" t="str">
        <f ca="1">IFERROR(__xludf.DUMMYFUNCTION("""COMPUTED_VALUE"""),"За")</f>
        <v>За</v>
      </c>
      <c r="PB124" s="19">
        <f ca="1">IFERROR(__xludf.DUMMYFUNCTION("""COMPUTED_VALUE"""),104)</f>
        <v>104</v>
      </c>
      <c r="PC124" s="19" t="str">
        <f ca="1">IFERROR(__xludf.DUMMYFUNCTION("""COMPUTED_VALUE"""),"Яловий  В. Б.")</f>
        <v>Яловий  В. Б.</v>
      </c>
      <c r="PD124" s="19" t="str">
        <f ca="1">IFERROR(__xludf.DUMMYFUNCTION("""COMPUTED_VALUE"""),"Не голосував")</f>
        <v>Не голосував</v>
      </c>
      <c r="PE124" s="19">
        <f ca="1">IFERROR(__xludf.DUMMYFUNCTION("""COMPUTED_VALUE"""),104)</f>
        <v>104</v>
      </c>
      <c r="PF124" s="19" t="str">
        <f ca="1">IFERROR(__xludf.DUMMYFUNCTION("""COMPUTED_VALUE"""),"Яловий  В. Б.")</f>
        <v>Яловий  В. Б.</v>
      </c>
      <c r="PG124" s="19" t="str">
        <f ca="1">IFERROR(__xludf.DUMMYFUNCTION("""COMPUTED_VALUE"""),"За")</f>
        <v>За</v>
      </c>
      <c r="PH124" s="19">
        <f ca="1">IFERROR(__xludf.DUMMYFUNCTION("""COMPUTED_VALUE"""),104)</f>
        <v>104</v>
      </c>
      <c r="PI124" s="19" t="str">
        <f ca="1">IFERROR(__xludf.DUMMYFUNCTION("""COMPUTED_VALUE"""),"Яловий  В. Б.")</f>
        <v>Яловий  В. Б.</v>
      </c>
      <c r="PJ124" s="19" t="str">
        <f ca="1">IFERROR(__xludf.DUMMYFUNCTION("""COMPUTED_VALUE"""),"За")</f>
        <v>За</v>
      </c>
      <c r="PK124" s="19">
        <f ca="1">IFERROR(__xludf.DUMMYFUNCTION("""COMPUTED_VALUE"""),104)</f>
        <v>104</v>
      </c>
      <c r="PL124" s="19" t="str">
        <f ca="1">IFERROR(__xludf.DUMMYFUNCTION("""COMPUTED_VALUE"""),"Яловий  В. Б.")</f>
        <v>Яловий  В. Б.</v>
      </c>
      <c r="PM124" s="19" t="str">
        <f ca="1">IFERROR(__xludf.DUMMYFUNCTION("""COMPUTED_VALUE"""),"Не голосував")</f>
        <v>Не голосував</v>
      </c>
      <c r="PN124" s="19">
        <f ca="1">IFERROR(__xludf.DUMMYFUNCTION("""COMPUTED_VALUE"""),104)</f>
        <v>104</v>
      </c>
      <c r="PO124" s="19" t="str">
        <f ca="1">IFERROR(__xludf.DUMMYFUNCTION("""COMPUTED_VALUE"""),"Яловий  В. Б.")</f>
        <v>Яловий  В. Б.</v>
      </c>
      <c r="PP124" s="19" t="str">
        <f ca="1">IFERROR(__xludf.DUMMYFUNCTION("""COMPUTED_VALUE"""),"Не голосував")</f>
        <v>Не голосував</v>
      </c>
      <c r="PQ124" s="19">
        <f ca="1">IFERROR(__xludf.DUMMYFUNCTION("""COMPUTED_VALUE"""),104)</f>
        <v>104</v>
      </c>
      <c r="PR124" s="19" t="str">
        <f ca="1">IFERROR(__xludf.DUMMYFUNCTION("""COMPUTED_VALUE"""),"Яловий  В. Б.")</f>
        <v>Яловий  В. Б.</v>
      </c>
      <c r="PS124" s="19" t="str">
        <f ca="1">IFERROR(__xludf.DUMMYFUNCTION("""COMPUTED_VALUE"""),"За")</f>
        <v>За</v>
      </c>
      <c r="PT124" s="19">
        <f ca="1">IFERROR(__xludf.DUMMYFUNCTION("""COMPUTED_VALUE"""),104)</f>
        <v>104</v>
      </c>
      <c r="PU124" s="19" t="str">
        <f ca="1">IFERROR(__xludf.DUMMYFUNCTION("""COMPUTED_VALUE"""),"Яловий  В. Б.")</f>
        <v>Яловий  В. Б.</v>
      </c>
      <c r="PV124" s="19" t="str">
        <f ca="1">IFERROR(__xludf.DUMMYFUNCTION("""COMPUTED_VALUE"""),"За")</f>
        <v>За</v>
      </c>
      <c r="PW124" s="19">
        <f ca="1">IFERROR(__xludf.DUMMYFUNCTION("""COMPUTED_VALUE"""),104)</f>
        <v>104</v>
      </c>
      <c r="PX124" s="19" t="str">
        <f ca="1">IFERROR(__xludf.DUMMYFUNCTION("""COMPUTED_VALUE"""),"Яловий  В. Б.")</f>
        <v>Яловий  В. Б.</v>
      </c>
      <c r="PY124" s="19" t="str">
        <f ca="1">IFERROR(__xludf.DUMMYFUNCTION("""COMPUTED_VALUE"""),"За")</f>
        <v>За</v>
      </c>
      <c r="PZ124" s="19">
        <f ca="1">IFERROR(__xludf.DUMMYFUNCTION("""COMPUTED_VALUE"""),104)</f>
        <v>104</v>
      </c>
      <c r="QA124" s="19" t="str">
        <f ca="1">IFERROR(__xludf.DUMMYFUNCTION("""COMPUTED_VALUE"""),"Яловий  В. Б.")</f>
        <v>Яловий  В. Б.</v>
      </c>
      <c r="QB124" s="19" t="str">
        <f ca="1">IFERROR(__xludf.DUMMYFUNCTION("""COMPUTED_VALUE"""),"Не голосував")</f>
        <v>Не голосував</v>
      </c>
      <c r="QC124" s="19">
        <f ca="1">IFERROR(__xludf.DUMMYFUNCTION("""COMPUTED_VALUE"""),104)</f>
        <v>104</v>
      </c>
      <c r="QD124" s="19" t="str">
        <f ca="1">IFERROR(__xludf.DUMMYFUNCTION("""COMPUTED_VALUE"""),"Яловий  В. Б.")</f>
        <v>Яловий  В. Б.</v>
      </c>
      <c r="QE124" s="19" t="str">
        <f ca="1">IFERROR(__xludf.DUMMYFUNCTION("""COMPUTED_VALUE"""),"...")</f>
        <v>...</v>
      </c>
      <c r="QF124" s="19">
        <f ca="1">IFERROR(__xludf.DUMMYFUNCTION("""COMPUTED_VALUE"""),104)</f>
        <v>104</v>
      </c>
      <c r="QG124" s="19" t="str">
        <f ca="1">IFERROR(__xludf.DUMMYFUNCTION("""COMPUTED_VALUE"""),"Яловий  В. Б.")</f>
        <v>Яловий  В. Б.</v>
      </c>
      <c r="QH124" s="19" t="str">
        <f ca="1">IFERROR(__xludf.DUMMYFUNCTION("""COMPUTED_VALUE"""),"...")</f>
        <v>...</v>
      </c>
      <c r="QI124" s="19">
        <f ca="1">IFERROR(__xludf.DUMMYFUNCTION("""COMPUTED_VALUE"""),104)</f>
        <v>104</v>
      </c>
      <c r="QJ124" s="19" t="str">
        <f ca="1">IFERROR(__xludf.DUMMYFUNCTION("""COMPUTED_VALUE"""),"Яловий  В. Б.")</f>
        <v>Яловий  В. Б.</v>
      </c>
      <c r="QK124" s="19" t="str">
        <f ca="1">IFERROR(__xludf.DUMMYFUNCTION("""COMPUTED_VALUE"""),"...")</f>
        <v>...</v>
      </c>
    </row>
    <row r="125" spans="1:453" ht="12.75">
      <c r="A125" s="17"/>
      <c r="B125" s="17" t="str">
        <f ca="1">IFERROR(__xludf.DUMMYFUNCTION("""COMPUTED_VALUE"""),"ГОЛОС")</f>
        <v>ГОЛОС</v>
      </c>
      <c r="C125" s="19"/>
      <c r="D125" s="19"/>
      <c r="E125" s="19" t="str">
        <f ca="1">IFERROR(__xludf.DUMMYFUNCTION("""COMPUTED_VALUE"""),"ГОЛОС")</f>
        <v>ГОЛОС</v>
      </c>
      <c r="F125" s="19"/>
      <c r="G125" s="19"/>
      <c r="H125" s="19" t="str">
        <f ca="1">IFERROR(__xludf.DUMMYFUNCTION("""COMPUTED_VALUE"""),"ГОЛОС")</f>
        <v>ГОЛОС</v>
      </c>
      <c r="I125" s="19"/>
      <c r="J125" s="19"/>
      <c r="K125" s="19" t="str">
        <f ca="1">IFERROR(__xludf.DUMMYFUNCTION("""COMPUTED_VALUE"""),"ГОЛОС")</f>
        <v>ГОЛОС</v>
      </c>
      <c r="L125" s="19"/>
      <c r="M125" s="19"/>
      <c r="N125" s="19" t="str">
        <f ca="1">IFERROR(__xludf.DUMMYFUNCTION("""COMPUTED_VALUE"""),"ГОЛОС")</f>
        <v>ГОЛОС</v>
      </c>
      <c r="O125" s="19"/>
      <c r="P125" s="19"/>
      <c r="Q125" s="19" t="str">
        <f ca="1">IFERROR(__xludf.DUMMYFUNCTION("""COMPUTED_VALUE"""),"ГОЛОС")</f>
        <v>ГОЛОС</v>
      </c>
      <c r="R125" s="19"/>
      <c r="S125" s="19"/>
      <c r="T125" s="19" t="str">
        <f ca="1">IFERROR(__xludf.DUMMYFUNCTION("""COMPUTED_VALUE"""),"ГОЛОС")</f>
        <v>ГОЛОС</v>
      </c>
      <c r="U125" s="19"/>
      <c r="V125" s="19"/>
      <c r="W125" s="19" t="str">
        <f ca="1">IFERROR(__xludf.DUMMYFUNCTION("""COMPUTED_VALUE"""),"ГОЛОС")</f>
        <v>ГОЛОС</v>
      </c>
      <c r="X125" s="19"/>
      <c r="Y125" s="19"/>
      <c r="Z125" s="19" t="str">
        <f ca="1">IFERROR(__xludf.DUMMYFUNCTION("""COMPUTED_VALUE"""),"ГОЛОС")</f>
        <v>ГОЛОС</v>
      </c>
      <c r="AA125" s="19"/>
      <c r="AB125" s="19"/>
      <c r="AC125" s="19" t="str">
        <f ca="1">IFERROR(__xludf.DUMMYFUNCTION("""COMPUTED_VALUE"""),"ГОЛОС")</f>
        <v>ГОЛОС</v>
      </c>
      <c r="AD125" s="19"/>
      <c r="AE125" s="19"/>
      <c r="AF125" s="19" t="str">
        <f ca="1">IFERROR(__xludf.DUMMYFUNCTION("""COMPUTED_VALUE"""),"ГОЛОС")</f>
        <v>ГОЛОС</v>
      </c>
      <c r="AG125" s="19"/>
      <c r="AH125" s="19"/>
      <c r="AI125" s="19" t="str">
        <f ca="1">IFERROR(__xludf.DUMMYFUNCTION("""COMPUTED_VALUE"""),"ГОЛОС")</f>
        <v>ГОЛОС</v>
      </c>
      <c r="AJ125" s="19"/>
      <c r="AK125" s="19"/>
      <c r="AL125" s="19" t="str">
        <f ca="1">IFERROR(__xludf.DUMMYFUNCTION("""COMPUTED_VALUE"""),"ГОЛОС")</f>
        <v>ГОЛОС</v>
      </c>
      <c r="AM125" s="19"/>
      <c r="AN125" s="19"/>
      <c r="AO125" s="19" t="str">
        <f ca="1">IFERROR(__xludf.DUMMYFUNCTION("""COMPUTED_VALUE"""),"ГОЛОС")</f>
        <v>ГОЛОС</v>
      </c>
      <c r="AP125" s="19"/>
      <c r="AQ125" s="19"/>
      <c r="AR125" s="19" t="str">
        <f ca="1">IFERROR(__xludf.DUMMYFUNCTION("""COMPUTED_VALUE"""),"ГОЛОС")</f>
        <v>ГОЛОС</v>
      </c>
      <c r="AS125" s="19"/>
      <c r="AT125" s="19"/>
      <c r="AU125" s="19" t="str">
        <f ca="1">IFERROR(__xludf.DUMMYFUNCTION("""COMPUTED_VALUE"""),"ГОЛОС")</f>
        <v>ГОЛОС</v>
      </c>
      <c r="AV125" s="19"/>
      <c r="AW125" s="19"/>
      <c r="AX125" s="19" t="str">
        <f ca="1">IFERROR(__xludf.DUMMYFUNCTION("""COMPUTED_VALUE"""),"ГОЛОС")</f>
        <v>ГОЛОС</v>
      </c>
      <c r="AY125" s="19"/>
      <c r="AZ125" s="19"/>
      <c r="BA125" s="19" t="str">
        <f ca="1">IFERROR(__xludf.DUMMYFUNCTION("""COMPUTED_VALUE"""),"ГОЛОС")</f>
        <v>ГОЛОС</v>
      </c>
      <c r="BB125" s="19"/>
      <c r="BC125" s="19"/>
      <c r="BD125" s="19" t="str">
        <f ca="1">IFERROR(__xludf.DUMMYFUNCTION("""COMPUTED_VALUE"""),"ГОЛОС")</f>
        <v>ГОЛОС</v>
      </c>
      <c r="BE125" s="19"/>
      <c r="BF125" s="19"/>
      <c r="BG125" s="19" t="str">
        <f ca="1">IFERROR(__xludf.DUMMYFUNCTION("""COMPUTED_VALUE"""),"ГОЛОС")</f>
        <v>ГОЛОС</v>
      </c>
      <c r="BH125" s="19"/>
      <c r="BI125" s="19"/>
      <c r="BJ125" s="19" t="str">
        <f ca="1">IFERROR(__xludf.DUMMYFUNCTION("""COMPUTED_VALUE"""),"ГОЛОС")</f>
        <v>ГОЛОС</v>
      </c>
      <c r="BK125" s="19"/>
      <c r="BL125" s="19"/>
      <c r="BM125" s="19" t="str">
        <f ca="1">IFERROR(__xludf.DUMMYFUNCTION("""COMPUTED_VALUE"""),"ГОЛОС")</f>
        <v>ГОЛОС</v>
      </c>
      <c r="BN125" s="19"/>
      <c r="BO125" s="19"/>
      <c r="BP125" s="19" t="str">
        <f ca="1">IFERROR(__xludf.DUMMYFUNCTION("""COMPUTED_VALUE"""),"ГОЛОС")</f>
        <v>ГОЛОС</v>
      </c>
      <c r="BQ125" s="19"/>
      <c r="BR125" s="19"/>
      <c r="BS125" s="19" t="str">
        <f ca="1">IFERROR(__xludf.DUMMYFUNCTION("""COMPUTED_VALUE"""),"ГОЛОС")</f>
        <v>ГОЛОС</v>
      </c>
      <c r="BT125" s="19"/>
      <c r="BU125" s="19"/>
      <c r="BV125" s="19" t="str">
        <f ca="1">IFERROR(__xludf.DUMMYFUNCTION("""COMPUTED_VALUE"""),"ГОЛОС")</f>
        <v>ГОЛОС</v>
      </c>
      <c r="BW125" s="19"/>
      <c r="BX125" s="19"/>
      <c r="BY125" s="19" t="str">
        <f ca="1">IFERROR(__xludf.DUMMYFUNCTION("""COMPUTED_VALUE"""),"ГОЛОС")</f>
        <v>ГОЛОС</v>
      </c>
      <c r="BZ125" s="19"/>
      <c r="CA125" s="19"/>
      <c r="CB125" s="19" t="str">
        <f ca="1">IFERROR(__xludf.DUMMYFUNCTION("""COMPUTED_VALUE"""),"ГОЛОС")</f>
        <v>ГОЛОС</v>
      </c>
      <c r="CC125" s="19"/>
      <c r="CD125" s="19"/>
      <c r="CE125" s="19" t="str">
        <f ca="1">IFERROR(__xludf.DUMMYFUNCTION("""COMPUTED_VALUE"""),"ГОЛОС")</f>
        <v>ГОЛОС</v>
      </c>
      <c r="CF125" s="19"/>
      <c r="CG125" s="19"/>
      <c r="CH125" s="19" t="str">
        <f ca="1">IFERROR(__xludf.DUMMYFUNCTION("""COMPUTED_VALUE"""),"ГОЛОС")</f>
        <v>ГОЛОС</v>
      </c>
      <c r="CI125" s="19"/>
      <c r="CJ125" s="19"/>
      <c r="CK125" s="19" t="str">
        <f ca="1">IFERROR(__xludf.DUMMYFUNCTION("""COMPUTED_VALUE"""),"ГОЛОС")</f>
        <v>ГОЛОС</v>
      </c>
      <c r="CL125" s="19"/>
      <c r="CM125" s="19"/>
      <c r="CN125" s="19" t="str">
        <f ca="1">IFERROR(__xludf.DUMMYFUNCTION("""COMPUTED_VALUE"""),"ГОЛОС")</f>
        <v>ГОЛОС</v>
      </c>
      <c r="CO125" s="19"/>
      <c r="CP125" s="19"/>
      <c r="CQ125" s="19" t="str">
        <f ca="1">IFERROR(__xludf.DUMMYFUNCTION("""COMPUTED_VALUE"""),"ГОЛОС")</f>
        <v>ГОЛОС</v>
      </c>
      <c r="CR125" s="19"/>
      <c r="CS125" s="19"/>
      <c r="CT125" s="19" t="str">
        <f ca="1">IFERROR(__xludf.DUMMYFUNCTION("""COMPUTED_VALUE"""),"ГОЛОС")</f>
        <v>ГОЛОС</v>
      </c>
      <c r="CU125" s="19"/>
      <c r="CV125" s="19"/>
      <c r="CW125" s="19" t="str">
        <f ca="1">IFERROR(__xludf.DUMMYFUNCTION("""COMPUTED_VALUE"""),"ГОЛОС")</f>
        <v>ГОЛОС</v>
      </c>
      <c r="CX125" s="19"/>
      <c r="CY125" s="19"/>
      <c r="CZ125" s="19" t="str">
        <f ca="1">IFERROR(__xludf.DUMMYFUNCTION("""COMPUTED_VALUE"""),"ГОЛОС")</f>
        <v>ГОЛОС</v>
      </c>
      <c r="DA125" s="19"/>
      <c r="DB125" s="19"/>
      <c r="DC125" s="19" t="str">
        <f ca="1">IFERROR(__xludf.DUMMYFUNCTION("""COMPUTED_VALUE"""),"ГОЛОС")</f>
        <v>ГОЛОС</v>
      </c>
      <c r="DD125" s="19"/>
      <c r="DE125" s="19"/>
      <c r="DF125" s="19" t="str">
        <f ca="1">IFERROR(__xludf.DUMMYFUNCTION("""COMPUTED_VALUE"""),"ГОЛОС")</f>
        <v>ГОЛОС</v>
      </c>
      <c r="DG125" s="19"/>
      <c r="DH125" s="19"/>
      <c r="DI125" s="19" t="str">
        <f ca="1">IFERROR(__xludf.DUMMYFUNCTION("""COMPUTED_VALUE"""),"ГОЛОС")</f>
        <v>ГОЛОС</v>
      </c>
      <c r="DJ125" s="19"/>
      <c r="DK125" s="19"/>
      <c r="DL125" s="19" t="str">
        <f ca="1">IFERROR(__xludf.DUMMYFUNCTION("""COMPUTED_VALUE"""),"ГОЛОС")</f>
        <v>ГОЛОС</v>
      </c>
      <c r="DM125" s="19"/>
      <c r="DN125" s="19"/>
      <c r="DO125" s="19" t="str">
        <f ca="1">IFERROR(__xludf.DUMMYFUNCTION("""COMPUTED_VALUE"""),"ГОЛОС")</f>
        <v>ГОЛОС</v>
      </c>
      <c r="DP125" s="19"/>
      <c r="DQ125" s="19"/>
      <c r="DR125" s="19" t="str">
        <f ca="1">IFERROR(__xludf.DUMMYFUNCTION("""COMPUTED_VALUE"""),"ГОЛОС")</f>
        <v>ГОЛОС</v>
      </c>
      <c r="DS125" s="19"/>
      <c r="DT125" s="19"/>
      <c r="DU125" s="19" t="str">
        <f ca="1">IFERROR(__xludf.DUMMYFUNCTION("""COMPUTED_VALUE"""),"ГОЛОС")</f>
        <v>ГОЛОС</v>
      </c>
      <c r="DV125" s="19"/>
      <c r="DW125" s="19"/>
      <c r="DX125" s="19" t="str">
        <f ca="1">IFERROR(__xludf.DUMMYFUNCTION("""COMPUTED_VALUE"""),"ГОЛОС")</f>
        <v>ГОЛОС</v>
      </c>
      <c r="DY125" s="19"/>
      <c r="DZ125" s="19"/>
      <c r="EA125" s="19" t="str">
        <f ca="1">IFERROR(__xludf.DUMMYFUNCTION("""COMPUTED_VALUE"""),"ГОЛОС")</f>
        <v>ГОЛОС</v>
      </c>
      <c r="EB125" s="19"/>
      <c r="EC125" s="19"/>
      <c r="ED125" s="19" t="str">
        <f ca="1">IFERROR(__xludf.DUMMYFUNCTION("""COMPUTED_VALUE"""),"ГОЛОС")</f>
        <v>ГОЛОС</v>
      </c>
      <c r="EE125" s="19"/>
      <c r="EF125" s="19"/>
      <c r="EG125" s="19" t="str">
        <f ca="1">IFERROR(__xludf.DUMMYFUNCTION("""COMPUTED_VALUE"""),"ГОЛОС")</f>
        <v>ГОЛОС</v>
      </c>
      <c r="EH125" s="19"/>
      <c r="EI125" s="19"/>
      <c r="EJ125" s="19" t="str">
        <f ca="1">IFERROR(__xludf.DUMMYFUNCTION("""COMPUTED_VALUE"""),"ГОЛОС")</f>
        <v>ГОЛОС</v>
      </c>
      <c r="EK125" s="19"/>
      <c r="EL125" s="19"/>
      <c r="EM125" s="19" t="str">
        <f ca="1">IFERROR(__xludf.DUMMYFUNCTION("""COMPUTED_VALUE"""),"ГОЛОС")</f>
        <v>ГОЛОС</v>
      </c>
      <c r="EN125" s="19"/>
      <c r="EO125" s="19"/>
      <c r="EP125" s="19" t="str">
        <f ca="1">IFERROR(__xludf.DUMMYFUNCTION("""COMPUTED_VALUE"""),"ГОЛОС")</f>
        <v>ГОЛОС</v>
      </c>
      <c r="EQ125" s="19"/>
      <c r="ER125" s="19"/>
      <c r="ES125" s="19" t="str">
        <f ca="1">IFERROR(__xludf.DUMMYFUNCTION("""COMPUTED_VALUE"""),"ГОЛОС")</f>
        <v>ГОЛОС</v>
      </c>
      <c r="ET125" s="19"/>
      <c r="EU125" s="19"/>
      <c r="EV125" s="19" t="str">
        <f ca="1">IFERROR(__xludf.DUMMYFUNCTION("""COMPUTED_VALUE"""),"ГОЛОС")</f>
        <v>ГОЛОС</v>
      </c>
      <c r="EW125" s="19"/>
      <c r="EX125" s="19"/>
      <c r="EY125" s="19" t="str">
        <f ca="1">IFERROR(__xludf.DUMMYFUNCTION("""COMPUTED_VALUE"""),"ГОЛОС")</f>
        <v>ГОЛОС</v>
      </c>
      <c r="EZ125" s="19"/>
      <c r="FA125" s="19"/>
      <c r="FB125" s="19" t="str">
        <f ca="1">IFERROR(__xludf.DUMMYFUNCTION("""COMPUTED_VALUE"""),"ГОЛОС")</f>
        <v>ГОЛОС</v>
      </c>
      <c r="FC125" s="19"/>
      <c r="FD125" s="19"/>
      <c r="FE125" s="19" t="str">
        <f ca="1">IFERROR(__xludf.DUMMYFUNCTION("""COMPUTED_VALUE"""),"ГОЛОС")</f>
        <v>ГОЛОС</v>
      </c>
      <c r="FF125" s="19"/>
      <c r="FG125" s="19"/>
      <c r="FH125" s="19" t="str">
        <f ca="1">IFERROR(__xludf.DUMMYFUNCTION("""COMPUTED_VALUE"""),"ГОЛОС")</f>
        <v>ГОЛОС</v>
      </c>
      <c r="FI125" s="19"/>
      <c r="FJ125" s="19"/>
      <c r="FK125" s="19" t="str">
        <f ca="1">IFERROR(__xludf.DUMMYFUNCTION("""COMPUTED_VALUE"""),"ГОЛОС")</f>
        <v>ГОЛОС</v>
      </c>
      <c r="FL125" s="19"/>
      <c r="FM125" s="19"/>
      <c r="FN125" s="19" t="str">
        <f ca="1">IFERROR(__xludf.DUMMYFUNCTION("""COMPUTED_VALUE"""),"ГОЛОС")</f>
        <v>ГОЛОС</v>
      </c>
      <c r="FO125" s="19"/>
      <c r="FP125" s="19"/>
      <c r="FQ125" s="19" t="str">
        <f ca="1">IFERROR(__xludf.DUMMYFUNCTION("""COMPUTED_VALUE"""),"ГОЛОС")</f>
        <v>ГОЛОС</v>
      </c>
      <c r="FR125" s="19"/>
      <c r="FS125" s="19"/>
      <c r="FT125" s="19" t="str">
        <f ca="1">IFERROR(__xludf.DUMMYFUNCTION("""COMPUTED_VALUE"""),"ГОЛОС")</f>
        <v>ГОЛОС</v>
      </c>
      <c r="FU125" s="19"/>
      <c r="FV125" s="19"/>
      <c r="FW125" s="19" t="str">
        <f ca="1">IFERROR(__xludf.DUMMYFUNCTION("""COMPUTED_VALUE"""),"ГОЛОС")</f>
        <v>ГОЛОС</v>
      </c>
      <c r="FX125" s="19"/>
      <c r="FY125" s="19"/>
      <c r="FZ125" s="19" t="str">
        <f ca="1">IFERROR(__xludf.DUMMYFUNCTION("""COMPUTED_VALUE"""),"ГОЛОС")</f>
        <v>ГОЛОС</v>
      </c>
      <c r="GA125" s="19"/>
      <c r="GB125" s="19"/>
      <c r="GC125" s="19" t="str">
        <f ca="1">IFERROR(__xludf.DUMMYFUNCTION("""COMPUTED_VALUE"""),"ГОЛОС")</f>
        <v>ГОЛОС</v>
      </c>
      <c r="GD125" s="19"/>
      <c r="GE125" s="19"/>
      <c r="GF125" s="19" t="str">
        <f ca="1">IFERROR(__xludf.DUMMYFUNCTION("""COMPUTED_VALUE"""),"ГОЛОС")</f>
        <v>ГОЛОС</v>
      </c>
      <c r="GG125" s="19"/>
      <c r="GH125" s="19"/>
      <c r="GI125" s="19" t="str">
        <f ca="1">IFERROR(__xludf.DUMMYFUNCTION("""COMPUTED_VALUE"""),"ГОЛОС")</f>
        <v>ГОЛОС</v>
      </c>
      <c r="GJ125" s="19"/>
      <c r="GK125" s="19"/>
      <c r="GL125" s="19" t="str">
        <f ca="1">IFERROR(__xludf.DUMMYFUNCTION("""COMPUTED_VALUE"""),"ГОЛОС")</f>
        <v>ГОЛОС</v>
      </c>
      <c r="GM125" s="19"/>
      <c r="GN125" s="19"/>
      <c r="GO125" s="19" t="str">
        <f ca="1">IFERROR(__xludf.DUMMYFUNCTION("""COMPUTED_VALUE"""),"ГОЛОС")</f>
        <v>ГОЛОС</v>
      </c>
      <c r="GP125" s="19"/>
      <c r="GQ125" s="19"/>
      <c r="GR125" s="19" t="str">
        <f ca="1">IFERROR(__xludf.DUMMYFUNCTION("""COMPUTED_VALUE"""),"ГОЛОС")</f>
        <v>ГОЛОС</v>
      </c>
      <c r="GS125" s="19"/>
      <c r="GT125" s="19"/>
      <c r="GU125" s="19" t="str">
        <f ca="1">IFERROR(__xludf.DUMMYFUNCTION("""COMPUTED_VALUE"""),"ГОЛОС")</f>
        <v>ГОЛОС</v>
      </c>
      <c r="GV125" s="19"/>
      <c r="GW125" s="19"/>
      <c r="GX125" s="19" t="str">
        <f ca="1">IFERROR(__xludf.DUMMYFUNCTION("""COMPUTED_VALUE"""),"ГОЛОС")</f>
        <v>ГОЛОС</v>
      </c>
      <c r="GY125" s="19"/>
      <c r="GZ125" s="19"/>
      <c r="HA125" s="19" t="str">
        <f ca="1">IFERROR(__xludf.DUMMYFUNCTION("""COMPUTED_VALUE"""),"ГОЛОС")</f>
        <v>ГОЛОС</v>
      </c>
      <c r="HB125" s="19"/>
      <c r="HC125" s="19"/>
      <c r="HD125" s="19" t="str">
        <f ca="1">IFERROR(__xludf.DUMMYFUNCTION("""COMPUTED_VALUE"""),"ГОЛОС")</f>
        <v>ГОЛОС</v>
      </c>
      <c r="HE125" s="19"/>
      <c r="HF125" s="19"/>
      <c r="HG125" s="19" t="str">
        <f ca="1">IFERROR(__xludf.DUMMYFUNCTION("""COMPUTED_VALUE"""),"ГОЛОС")</f>
        <v>ГОЛОС</v>
      </c>
      <c r="HH125" s="19"/>
      <c r="HI125" s="19"/>
      <c r="HJ125" s="19" t="str">
        <f ca="1">IFERROR(__xludf.DUMMYFUNCTION("""COMPUTED_VALUE"""),"ГОЛОС")</f>
        <v>ГОЛОС</v>
      </c>
      <c r="HK125" s="19"/>
      <c r="HL125" s="19"/>
      <c r="HM125" s="19" t="str">
        <f ca="1">IFERROR(__xludf.DUMMYFUNCTION("""COMPUTED_VALUE"""),"ГОЛОС")</f>
        <v>ГОЛОС</v>
      </c>
      <c r="HN125" s="19"/>
      <c r="HO125" s="19"/>
      <c r="HP125" s="19" t="str">
        <f ca="1">IFERROR(__xludf.DUMMYFUNCTION("""COMPUTED_VALUE"""),"ГОЛОС")</f>
        <v>ГОЛОС</v>
      </c>
      <c r="HQ125" s="19"/>
      <c r="HR125" s="19"/>
      <c r="HS125" s="19" t="str">
        <f ca="1">IFERROR(__xludf.DUMMYFUNCTION("""COMPUTED_VALUE"""),"ГОЛОС")</f>
        <v>ГОЛОС</v>
      </c>
      <c r="HT125" s="19"/>
      <c r="HU125" s="19"/>
      <c r="HV125" s="19" t="str">
        <f ca="1">IFERROR(__xludf.DUMMYFUNCTION("""COMPUTED_VALUE"""),"ГОЛОС")</f>
        <v>ГОЛОС</v>
      </c>
      <c r="HW125" s="19"/>
      <c r="HX125" s="19"/>
      <c r="HY125" s="19" t="str">
        <f ca="1">IFERROR(__xludf.DUMMYFUNCTION("""COMPUTED_VALUE"""),"ГОЛОС")</f>
        <v>ГОЛОС</v>
      </c>
      <c r="HZ125" s="19"/>
      <c r="IA125" s="19"/>
      <c r="IB125" s="19" t="str">
        <f ca="1">IFERROR(__xludf.DUMMYFUNCTION("""COMPUTED_VALUE"""),"ГОЛОС")</f>
        <v>ГОЛОС</v>
      </c>
      <c r="IC125" s="19"/>
      <c r="ID125" s="19"/>
      <c r="IE125" s="19" t="str">
        <f ca="1">IFERROR(__xludf.DUMMYFUNCTION("""COMPUTED_VALUE"""),"ГОЛОС")</f>
        <v>ГОЛОС</v>
      </c>
      <c r="IF125" s="19"/>
      <c r="IG125" s="19"/>
      <c r="IH125" s="19" t="str">
        <f ca="1">IFERROR(__xludf.DUMMYFUNCTION("""COMPUTED_VALUE"""),"ГОЛОС")</f>
        <v>ГОЛОС</v>
      </c>
      <c r="II125" s="19"/>
      <c r="IJ125" s="19"/>
      <c r="IK125" s="19" t="str">
        <f ca="1">IFERROR(__xludf.DUMMYFUNCTION("""COMPUTED_VALUE"""),"ГОЛОС")</f>
        <v>ГОЛОС</v>
      </c>
      <c r="IL125" s="19"/>
      <c r="IM125" s="19"/>
      <c r="IN125" s="19" t="str">
        <f ca="1">IFERROR(__xludf.DUMMYFUNCTION("""COMPUTED_VALUE"""),"ГОЛОС")</f>
        <v>ГОЛОС</v>
      </c>
      <c r="IO125" s="19"/>
      <c r="IP125" s="19"/>
      <c r="IQ125" s="19" t="str">
        <f ca="1">IFERROR(__xludf.DUMMYFUNCTION("""COMPUTED_VALUE"""),"ГОЛОС")</f>
        <v>ГОЛОС</v>
      </c>
      <c r="IR125" s="19"/>
      <c r="IS125" s="19"/>
      <c r="IT125" s="19" t="str">
        <f ca="1">IFERROR(__xludf.DUMMYFUNCTION("""COMPUTED_VALUE"""),"ГОЛОС")</f>
        <v>ГОЛОС</v>
      </c>
      <c r="IU125" s="19"/>
      <c r="IV125" s="19"/>
      <c r="IW125" s="19" t="str">
        <f ca="1">IFERROR(__xludf.DUMMYFUNCTION("""COMPUTED_VALUE"""),"ГОЛОС")</f>
        <v>ГОЛОС</v>
      </c>
      <c r="IX125" s="19"/>
      <c r="IY125" s="19"/>
      <c r="IZ125" s="19" t="str">
        <f ca="1">IFERROR(__xludf.DUMMYFUNCTION("""COMPUTED_VALUE"""),"ГОЛОС")</f>
        <v>ГОЛОС</v>
      </c>
      <c r="JA125" s="19"/>
      <c r="JB125" s="19"/>
      <c r="JC125" s="19" t="str">
        <f ca="1">IFERROR(__xludf.DUMMYFUNCTION("""COMPUTED_VALUE"""),"ГОЛОС")</f>
        <v>ГОЛОС</v>
      </c>
      <c r="JD125" s="19"/>
      <c r="JE125" s="19"/>
      <c r="JF125" s="19" t="str">
        <f ca="1">IFERROR(__xludf.DUMMYFUNCTION("""COMPUTED_VALUE"""),"ГОЛОС")</f>
        <v>ГОЛОС</v>
      </c>
      <c r="JG125" s="19"/>
      <c r="JH125" s="19"/>
      <c r="JI125" s="19" t="str">
        <f ca="1">IFERROR(__xludf.DUMMYFUNCTION("""COMPUTED_VALUE"""),"ГОЛОС")</f>
        <v>ГОЛОС</v>
      </c>
      <c r="JJ125" s="19"/>
      <c r="JK125" s="19"/>
      <c r="JL125" s="19" t="str">
        <f ca="1">IFERROR(__xludf.DUMMYFUNCTION("""COMPUTED_VALUE"""),"ГОЛОС")</f>
        <v>ГОЛОС</v>
      </c>
      <c r="JM125" s="19"/>
      <c r="JN125" s="19"/>
      <c r="JO125" s="19" t="str">
        <f ca="1">IFERROR(__xludf.DUMMYFUNCTION("""COMPUTED_VALUE"""),"ГОЛОС")</f>
        <v>ГОЛОС</v>
      </c>
      <c r="JP125" s="19"/>
      <c r="JQ125" s="19"/>
      <c r="JR125" s="19" t="str">
        <f ca="1">IFERROR(__xludf.DUMMYFUNCTION("""COMPUTED_VALUE"""),"ГОЛОС")</f>
        <v>ГОЛОС</v>
      </c>
      <c r="JS125" s="19"/>
      <c r="JT125" s="19"/>
      <c r="JU125" s="19" t="str">
        <f ca="1">IFERROR(__xludf.DUMMYFUNCTION("""COMPUTED_VALUE"""),"ГОЛОС")</f>
        <v>ГОЛОС</v>
      </c>
      <c r="JV125" s="19"/>
      <c r="JW125" s="19"/>
      <c r="JX125" s="19" t="str">
        <f ca="1">IFERROR(__xludf.DUMMYFUNCTION("""COMPUTED_VALUE"""),"ГОЛОС")</f>
        <v>ГОЛОС</v>
      </c>
      <c r="JY125" s="19"/>
      <c r="JZ125" s="19"/>
      <c r="KA125" s="19" t="str">
        <f ca="1">IFERROR(__xludf.DUMMYFUNCTION("""COMPUTED_VALUE"""),"ГОЛОС")</f>
        <v>ГОЛОС</v>
      </c>
      <c r="KB125" s="19"/>
      <c r="KC125" s="19"/>
      <c r="KD125" s="19" t="str">
        <f ca="1">IFERROR(__xludf.DUMMYFUNCTION("""COMPUTED_VALUE"""),"ГОЛОС")</f>
        <v>ГОЛОС</v>
      </c>
      <c r="KE125" s="19"/>
      <c r="KF125" s="19"/>
      <c r="KG125" s="19" t="str">
        <f ca="1">IFERROR(__xludf.DUMMYFUNCTION("""COMPUTED_VALUE"""),"ГОЛОС")</f>
        <v>ГОЛОС</v>
      </c>
      <c r="KH125" s="19"/>
      <c r="KI125" s="19"/>
      <c r="KJ125" s="19" t="str">
        <f ca="1">IFERROR(__xludf.DUMMYFUNCTION("""COMPUTED_VALUE"""),"ГОЛОС")</f>
        <v>ГОЛОС</v>
      </c>
      <c r="KK125" s="19"/>
      <c r="KL125" s="19"/>
      <c r="KM125" s="19" t="str">
        <f ca="1">IFERROR(__xludf.DUMMYFUNCTION("""COMPUTED_VALUE"""),"ГОЛОС")</f>
        <v>ГОЛОС</v>
      </c>
      <c r="KN125" s="19"/>
      <c r="KO125" s="19"/>
      <c r="KP125" s="19" t="str">
        <f ca="1">IFERROR(__xludf.DUMMYFUNCTION("""COMPUTED_VALUE"""),"ГОЛОС")</f>
        <v>ГОЛОС</v>
      </c>
      <c r="KQ125" s="19"/>
      <c r="KR125" s="19"/>
      <c r="KS125" s="19" t="str">
        <f ca="1">IFERROR(__xludf.DUMMYFUNCTION("""COMPUTED_VALUE"""),"ГОЛОС")</f>
        <v>ГОЛОС</v>
      </c>
      <c r="KT125" s="19"/>
      <c r="KU125" s="19"/>
      <c r="KV125" s="19" t="str">
        <f ca="1">IFERROR(__xludf.DUMMYFUNCTION("""COMPUTED_VALUE"""),"ГОЛОС")</f>
        <v>ГОЛОС</v>
      </c>
      <c r="KW125" s="19"/>
      <c r="KX125" s="19"/>
      <c r="KY125" s="19" t="str">
        <f ca="1">IFERROR(__xludf.DUMMYFUNCTION("""COMPUTED_VALUE"""),"ГОЛОС")</f>
        <v>ГОЛОС</v>
      </c>
      <c r="KZ125" s="19"/>
      <c r="LA125" s="19"/>
      <c r="LB125" s="19" t="str">
        <f ca="1">IFERROR(__xludf.DUMMYFUNCTION("""COMPUTED_VALUE"""),"ГОЛОС")</f>
        <v>ГОЛОС</v>
      </c>
      <c r="LC125" s="19"/>
      <c r="LD125" s="19"/>
      <c r="LE125" s="19" t="str">
        <f ca="1">IFERROR(__xludf.DUMMYFUNCTION("""COMPUTED_VALUE"""),"ГОЛОС")</f>
        <v>ГОЛОС</v>
      </c>
      <c r="LF125" s="19"/>
      <c r="LG125" s="19"/>
      <c r="LH125" s="19" t="str">
        <f ca="1">IFERROR(__xludf.DUMMYFUNCTION("""COMPUTED_VALUE"""),"ГОЛОС")</f>
        <v>ГОЛОС</v>
      </c>
      <c r="LI125" s="19"/>
      <c r="LJ125" s="19"/>
      <c r="LK125" s="19" t="str">
        <f ca="1">IFERROR(__xludf.DUMMYFUNCTION("""COMPUTED_VALUE"""),"ГОЛОС")</f>
        <v>ГОЛОС</v>
      </c>
      <c r="LL125" s="19"/>
      <c r="LM125" s="19"/>
      <c r="LN125" s="19" t="str">
        <f ca="1">IFERROR(__xludf.DUMMYFUNCTION("""COMPUTED_VALUE"""),"ГОЛОС")</f>
        <v>ГОЛОС</v>
      </c>
      <c r="LO125" s="19"/>
      <c r="LP125" s="19"/>
      <c r="LQ125" s="19" t="str">
        <f ca="1">IFERROR(__xludf.DUMMYFUNCTION("""COMPUTED_VALUE"""),"ГОЛОС")</f>
        <v>ГОЛОС</v>
      </c>
      <c r="LR125" s="19"/>
      <c r="LS125" s="19"/>
      <c r="LT125" s="19" t="str">
        <f ca="1">IFERROR(__xludf.DUMMYFUNCTION("""COMPUTED_VALUE"""),"ГОЛОС")</f>
        <v>ГОЛОС</v>
      </c>
      <c r="LU125" s="19"/>
      <c r="LV125" s="19"/>
      <c r="LW125" s="19" t="str">
        <f ca="1">IFERROR(__xludf.DUMMYFUNCTION("""COMPUTED_VALUE"""),"ГОЛОС")</f>
        <v>ГОЛОС</v>
      </c>
      <c r="LX125" s="19"/>
      <c r="LY125" s="19"/>
      <c r="LZ125" s="19" t="str">
        <f ca="1">IFERROR(__xludf.DUMMYFUNCTION("""COMPUTED_VALUE"""),"ГОЛОС")</f>
        <v>ГОЛОС</v>
      </c>
      <c r="MA125" s="19"/>
      <c r="MB125" s="19"/>
      <c r="MC125" s="19" t="str">
        <f ca="1">IFERROR(__xludf.DUMMYFUNCTION("""COMPUTED_VALUE"""),"ГОЛОС")</f>
        <v>ГОЛОС</v>
      </c>
      <c r="MD125" s="19"/>
      <c r="ME125" s="19"/>
      <c r="MF125" s="19" t="str">
        <f ca="1">IFERROR(__xludf.DUMMYFUNCTION("""COMPUTED_VALUE"""),"ГОЛОС")</f>
        <v>ГОЛОС</v>
      </c>
      <c r="MG125" s="19"/>
      <c r="MH125" s="19"/>
      <c r="MI125" s="19" t="str">
        <f ca="1">IFERROR(__xludf.DUMMYFUNCTION("""COMPUTED_VALUE"""),"ГОЛОС")</f>
        <v>ГОЛОС</v>
      </c>
      <c r="MJ125" s="19"/>
      <c r="MK125" s="19"/>
      <c r="ML125" s="19" t="str">
        <f ca="1">IFERROR(__xludf.DUMMYFUNCTION("""COMPUTED_VALUE"""),"ГОЛОС")</f>
        <v>ГОЛОС</v>
      </c>
      <c r="MM125" s="19"/>
      <c r="MN125" s="19"/>
      <c r="MO125" s="19" t="str">
        <f ca="1">IFERROR(__xludf.DUMMYFUNCTION("""COMPUTED_VALUE"""),"ГОЛОС")</f>
        <v>ГОЛОС</v>
      </c>
      <c r="MP125" s="19"/>
      <c r="MQ125" s="19"/>
      <c r="MR125" s="19" t="str">
        <f ca="1">IFERROR(__xludf.DUMMYFUNCTION("""COMPUTED_VALUE"""),"ГОЛОС")</f>
        <v>ГОЛОС</v>
      </c>
      <c r="MS125" s="19"/>
      <c r="MT125" s="19"/>
      <c r="MU125" s="19" t="str">
        <f ca="1">IFERROR(__xludf.DUMMYFUNCTION("""COMPUTED_VALUE"""),"ГОЛОС")</f>
        <v>ГОЛОС</v>
      </c>
      <c r="MV125" s="19"/>
      <c r="MW125" s="19"/>
      <c r="MX125" s="19" t="str">
        <f ca="1">IFERROR(__xludf.DUMMYFUNCTION("""COMPUTED_VALUE"""),"ГОЛОС")</f>
        <v>ГОЛОС</v>
      </c>
      <c r="MY125" s="19"/>
      <c r="MZ125" s="19"/>
      <c r="NA125" s="19" t="str">
        <f ca="1">IFERROR(__xludf.DUMMYFUNCTION("""COMPUTED_VALUE"""),"ГОЛОС")</f>
        <v>ГОЛОС</v>
      </c>
      <c r="NB125" s="19"/>
      <c r="NC125" s="19"/>
      <c r="ND125" s="19" t="str">
        <f ca="1">IFERROR(__xludf.DUMMYFUNCTION("""COMPUTED_VALUE"""),"ГОЛОС")</f>
        <v>ГОЛОС</v>
      </c>
      <c r="NE125" s="19"/>
      <c r="NF125" s="19"/>
      <c r="NG125" s="19" t="str">
        <f ca="1">IFERROR(__xludf.DUMMYFUNCTION("""COMPUTED_VALUE"""),"ГОЛОС")</f>
        <v>ГОЛОС</v>
      </c>
      <c r="NH125" s="19"/>
      <c r="NI125" s="19"/>
      <c r="NJ125" s="19" t="str">
        <f ca="1">IFERROR(__xludf.DUMMYFUNCTION("""COMPUTED_VALUE"""),"ГОЛОС")</f>
        <v>ГОЛОС</v>
      </c>
      <c r="NK125" s="19"/>
      <c r="NL125" s="19"/>
      <c r="NM125" s="19" t="str">
        <f ca="1">IFERROR(__xludf.DUMMYFUNCTION("""COMPUTED_VALUE"""),"ГОЛОС")</f>
        <v>ГОЛОС</v>
      </c>
      <c r="NN125" s="19"/>
      <c r="NO125" s="19"/>
      <c r="NP125" s="19" t="str">
        <f ca="1">IFERROR(__xludf.DUMMYFUNCTION("""COMPUTED_VALUE"""),"ГОЛОС")</f>
        <v>ГОЛОС</v>
      </c>
      <c r="NQ125" s="19"/>
      <c r="NR125" s="19"/>
      <c r="NS125" s="19" t="str">
        <f ca="1">IFERROR(__xludf.DUMMYFUNCTION("""COMPUTED_VALUE"""),"ГОЛОС")</f>
        <v>ГОЛОС</v>
      </c>
      <c r="NT125" s="19"/>
      <c r="NU125" s="19"/>
      <c r="NV125" s="19" t="str">
        <f ca="1">IFERROR(__xludf.DUMMYFUNCTION("""COMPUTED_VALUE"""),"ГОЛОС")</f>
        <v>ГОЛОС</v>
      </c>
      <c r="NW125" s="19"/>
      <c r="NX125" s="19"/>
      <c r="NY125" s="19" t="str">
        <f ca="1">IFERROR(__xludf.DUMMYFUNCTION("""COMPUTED_VALUE"""),"ГОЛОС")</f>
        <v>ГОЛОС</v>
      </c>
      <c r="NZ125" s="19"/>
      <c r="OA125" s="19"/>
      <c r="OB125" s="19" t="str">
        <f ca="1">IFERROR(__xludf.DUMMYFUNCTION("""COMPUTED_VALUE"""),"ГОЛОС")</f>
        <v>ГОЛОС</v>
      </c>
      <c r="OC125" s="19"/>
      <c r="OD125" s="19"/>
      <c r="OE125" s="19" t="str">
        <f ca="1">IFERROR(__xludf.DUMMYFUNCTION("""COMPUTED_VALUE"""),"ГОЛОС")</f>
        <v>ГОЛОС</v>
      </c>
      <c r="OF125" s="19"/>
      <c r="OG125" s="19"/>
      <c r="OH125" s="19" t="str">
        <f ca="1">IFERROR(__xludf.DUMMYFUNCTION("""COMPUTED_VALUE"""),"ГОЛОС")</f>
        <v>ГОЛОС</v>
      </c>
      <c r="OI125" s="19"/>
      <c r="OJ125" s="19"/>
      <c r="OK125" s="19" t="str">
        <f ca="1">IFERROR(__xludf.DUMMYFUNCTION("""COMPUTED_VALUE"""),"ГОЛОС")</f>
        <v>ГОЛОС</v>
      </c>
      <c r="OL125" s="19"/>
      <c r="OM125" s="19"/>
      <c r="ON125" s="19" t="str">
        <f ca="1">IFERROR(__xludf.DUMMYFUNCTION("""COMPUTED_VALUE"""),"ГОЛОС")</f>
        <v>ГОЛОС</v>
      </c>
      <c r="OO125" s="19"/>
      <c r="OP125" s="19"/>
      <c r="OQ125" s="19" t="str">
        <f ca="1">IFERROR(__xludf.DUMMYFUNCTION("""COMPUTED_VALUE"""),"ГОЛОС")</f>
        <v>ГОЛОС</v>
      </c>
      <c r="OR125" s="19"/>
      <c r="OS125" s="19"/>
      <c r="OT125" s="19" t="str">
        <f ca="1">IFERROR(__xludf.DUMMYFUNCTION("""COMPUTED_VALUE"""),"ГОЛОС")</f>
        <v>ГОЛОС</v>
      </c>
      <c r="OU125" s="19"/>
      <c r="OV125" s="19"/>
      <c r="OW125" s="19" t="str">
        <f ca="1">IFERROR(__xludf.DUMMYFUNCTION("""COMPUTED_VALUE"""),"ГОЛОС")</f>
        <v>ГОЛОС</v>
      </c>
      <c r="OX125" s="19"/>
      <c r="OY125" s="19"/>
      <c r="OZ125" s="19" t="str">
        <f ca="1">IFERROR(__xludf.DUMMYFUNCTION("""COMPUTED_VALUE"""),"ГОЛОС")</f>
        <v>ГОЛОС</v>
      </c>
      <c r="PA125" s="19"/>
      <c r="PB125" s="19"/>
      <c r="PC125" s="19" t="str">
        <f ca="1">IFERROR(__xludf.DUMMYFUNCTION("""COMPUTED_VALUE"""),"ГОЛОС")</f>
        <v>ГОЛОС</v>
      </c>
      <c r="PD125" s="19"/>
      <c r="PE125" s="19"/>
      <c r="PF125" s="19" t="str">
        <f ca="1">IFERROR(__xludf.DUMMYFUNCTION("""COMPUTED_VALUE"""),"ГОЛОС")</f>
        <v>ГОЛОС</v>
      </c>
      <c r="PG125" s="19"/>
      <c r="PH125" s="19"/>
      <c r="PI125" s="19" t="str">
        <f ca="1">IFERROR(__xludf.DUMMYFUNCTION("""COMPUTED_VALUE"""),"ГОЛОС")</f>
        <v>ГОЛОС</v>
      </c>
      <c r="PJ125" s="19"/>
      <c r="PK125" s="19"/>
      <c r="PL125" s="19" t="str">
        <f ca="1">IFERROR(__xludf.DUMMYFUNCTION("""COMPUTED_VALUE"""),"ГОЛОС")</f>
        <v>ГОЛОС</v>
      </c>
      <c r="PM125" s="19"/>
      <c r="PN125" s="19"/>
      <c r="PO125" s="19" t="str">
        <f ca="1">IFERROR(__xludf.DUMMYFUNCTION("""COMPUTED_VALUE"""),"ГОЛОС")</f>
        <v>ГОЛОС</v>
      </c>
      <c r="PP125" s="19"/>
      <c r="PQ125" s="19"/>
      <c r="PR125" s="19" t="str">
        <f ca="1">IFERROR(__xludf.DUMMYFUNCTION("""COMPUTED_VALUE"""),"ГОЛОС")</f>
        <v>ГОЛОС</v>
      </c>
      <c r="PS125" s="19"/>
      <c r="PT125" s="19"/>
      <c r="PU125" s="19" t="str">
        <f ca="1">IFERROR(__xludf.DUMMYFUNCTION("""COMPUTED_VALUE"""),"ГОЛОС")</f>
        <v>ГОЛОС</v>
      </c>
      <c r="PV125" s="19"/>
      <c r="PW125" s="19"/>
      <c r="PX125" s="19" t="str">
        <f ca="1">IFERROR(__xludf.DUMMYFUNCTION("""COMPUTED_VALUE"""),"ГОЛОС")</f>
        <v>ГОЛОС</v>
      </c>
      <c r="PY125" s="19"/>
      <c r="PZ125" s="19"/>
      <c r="QA125" s="19" t="str">
        <f ca="1">IFERROR(__xludf.DUMMYFUNCTION("""COMPUTED_VALUE"""),"ГОЛОС")</f>
        <v>ГОЛОС</v>
      </c>
      <c r="QB125" s="19"/>
      <c r="QC125" s="19"/>
      <c r="QD125" s="19" t="str">
        <f ca="1">IFERROR(__xludf.DUMMYFUNCTION("""COMPUTED_VALUE"""),"ГОЛОС")</f>
        <v>ГОЛОС</v>
      </c>
      <c r="QE125" s="19"/>
      <c r="QF125" s="19"/>
      <c r="QG125" s="19" t="str">
        <f ca="1">IFERROR(__xludf.DUMMYFUNCTION("""COMPUTED_VALUE"""),"ГОЛОС")</f>
        <v>ГОЛОС</v>
      </c>
      <c r="QH125" s="19"/>
      <c r="QI125" s="19"/>
      <c r="QJ125" s="19" t="str">
        <f ca="1">IFERROR(__xludf.DUMMYFUNCTION("""COMPUTED_VALUE"""),"ГОЛОС")</f>
        <v>ГОЛОС</v>
      </c>
      <c r="QK125" s="19"/>
    </row>
    <row r="126" spans="1:453" ht="12.75">
      <c r="A126" s="17">
        <f ca="1">IFERROR(__xludf.DUMMYFUNCTION("""COMPUTED_VALUE"""),59)</f>
        <v>59</v>
      </c>
      <c r="B126" s="17" t="str">
        <f ca="1">IFERROR(__xludf.DUMMYFUNCTION("""COMPUTED_VALUE"""),"Васильчук  В. В.")</f>
        <v>Васильчук  В. В.</v>
      </c>
      <c r="C126" s="19" t="str">
        <f ca="1">IFERROR(__xludf.DUMMYFUNCTION("""COMPUTED_VALUE"""),"За")</f>
        <v>За</v>
      </c>
      <c r="D126" s="19">
        <f ca="1">IFERROR(__xludf.DUMMYFUNCTION("""COMPUTED_VALUE"""),59)</f>
        <v>59</v>
      </c>
      <c r="E126" s="19" t="str">
        <f ca="1">IFERROR(__xludf.DUMMYFUNCTION("""COMPUTED_VALUE"""),"Васильчук  В. В.")</f>
        <v>Васильчук  В. В.</v>
      </c>
      <c r="F126" s="19" t="str">
        <f ca="1">IFERROR(__xludf.DUMMYFUNCTION("""COMPUTED_VALUE"""),"За")</f>
        <v>За</v>
      </c>
      <c r="G126" s="19">
        <f ca="1">IFERROR(__xludf.DUMMYFUNCTION("""COMPUTED_VALUE"""),59)</f>
        <v>59</v>
      </c>
      <c r="H126" s="19" t="str">
        <f ca="1">IFERROR(__xludf.DUMMYFUNCTION("""COMPUTED_VALUE"""),"Васильчук  В. В.")</f>
        <v>Васильчук  В. В.</v>
      </c>
      <c r="I126" s="19" t="str">
        <f ca="1">IFERROR(__xludf.DUMMYFUNCTION("""COMPUTED_VALUE"""),"Не голосував")</f>
        <v>Не голосував</v>
      </c>
      <c r="J126" s="19">
        <f ca="1">IFERROR(__xludf.DUMMYFUNCTION("""COMPUTED_VALUE"""),59)</f>
        <v>59</v>
      </c>
      <c r="K126" s="19" t="str">
        <f ca="1">IFERROR(__xludf.DUMMYFUNCTION("""COMPUTED_VALUE"""),"Васильчук  В. В.")</f>
        <v>Васильчук  В. В.</v>
      </c>
      <c r="L126" s="19" t="str">
        <f ca="1">IFERROR(__xludf.DUMMYFUNCTION("""COMPUTED_VALUE"""),"За")</f>
        <v>За</v>
      </c>
      <c r="M126" s="19">
        <f ca="1">IFERROR(__xludf.DUMMYFUNCTION("""COMPUTED_VALUE"""),59)</f>
        <v>59</v>
      </c>
      <c r="N126" s="19" t="str">
        <f ca="1">IFERROR(__xludf.DUMMYFUNCTION("""COMPUTED_VALUE"""),"Васильчук  В. В.")</f>
        <v>Васильчук  В. В.</v>
      </c>
      <c r="O126" s="19" t="str">
        <f ca="1">IFERROR(__xludf.DUMMYFUNCTION("""COMPUTED_VALUE"""),"За")</f>
        <v>За</v>
      </c>
      <c r="P126" s="19">
        <f ca="1">IFERROR(__xludf.DUMMYFUNCTION("""COMPUTED_VALUE"""),59)</f>
        <v>59</v>
      </c>
      <c r="Q126" s="19" t="str">
        <f ca="1">IFERROR(__xludf.DUMMYFUNCTION("""COMPUTED_VALUE"""),"Васильчук  В. В.")</f>
        <v>Васильчук  В. В.</v>
      </c>
      <c r="R126" s="19" t="str">
        <f ca="1">IFERROR(__xludf.DUMMYFUNCTION("""COMPUTED_VALUE"""),"За")</f>
        <v>За</v>
      </c>
      <c r="S126" s="19">
        <f ca="1">IFERROR(__xludf.DUMMYFUNCTION("""COMPUTED_VALUE"""),59)</f>
        <v>59</v>
      </c>
      <c r="T126" s="19" t="str">
        <f ca="1">IFERROR(__xludf.DUMMYFUNCTION("""COMPUTED_VALUE"""),"Васильчук  В. В.")</f>
        <v>Васильчук  В. В.</v>
      </c>
      <c r="U126" s="19" t="str">
        <f ca="1">IFERROR(__xludf.DUMMYFUNCTION("""COMPUTED_VALUE"""),"За")</f>
        <v>За</v>
      </c>
      <c r="V126" s="19">
        <f ca="1">IFERROR(__xludf.DUMMYFUNCTION("""COMPUTED_VALUE"""),59)</f>
        <v>59</v>
      </c>
      <c r="W126" s="19" t="str">
        <f ca="1">IFERROR(__xludf.DUMMYFUNCTION("""COMPUTED_VALUE"""),"Васильчук  В. В.")</f>
        <v>Васильчук  В. В.</v>
      </c>
      <c r="X126" s="19" t="str">
        <f ca="1">IFERROR(__xludf.DUMMYFUNCTION("""COMPUTED_VALUE"""),"За")</f>
        <v>За</v>
      </c>
      <c r="Y126" s="19">
        <f ca="1">IFERROR(__xludf.DUMMYFUNCTION("""COMPUTED_VALUE"""),59)</f>
        <v>59</v>
      </c>
      <c r="Z126" s="19" t="str">
        <f ca="1">IFERROR(__xludf.DUMMYFUNCTION("""COMPUTED_VALUE"""),"Васильчук  В. В.")</f>
        <v>Васильчук  В. В.</v>
      </c>
      <c r="AA126" s="19" t="str">
        <f ca="1">IFERROR(__xludf.DUMMYFUNCTION("""COMPUTED_VALUE"""),"За")</f>
        <v>За</v>
      </c>
      <c r="AB126" s="19">
        <f ca="1">IFERROR(__xludf.DUMMYFUNCTION("""COMPUTED_VALUE"""),59)</f>
        <v>59</v>
      </c>
      <c r="AC126" s="19" t="str">
        <f ca="1">IFERROR(__xludf.DUMMYFUNCTION("""COMPUTED_VALUE"""),"Васильчук  В. В.")</f>
        <v>Васильчук  В. В.</v>
      </c>
      <c r="AD126" s="19" t="str">
        <f ca="1">IFERROR(__xludf.DUMMYFUNCTION("""COMPUTED_VALUE"""),"За")</f>
        <v>За</v>
      </c>
      <c r="AE126" s="19">
        <f ca="1">IFERROR(__xludf.DUMMYFUNCTION("""COMPUTED_VALUE"""),59)</f>
        <v>59</v>
      </c>
      <c r="AF126" s="19" t="str">
        <f ca="1">IFERROR(__xludf.DUMMYFUNCTION("""COMPUTED_VALUE"""),"Васильчук  В. В.")</f>
        <v>Васильчук  В. В.</v>
      </c>
      <c r="AG126" s="19" t="str">
        <f ca="1">IFERROR(__xludf.DUMMYFUNCTION("""COMPUTED_VALUE"""),"За")</f>
        <v>За</v>
      </c>
      <c r="AH126" s="19">
        <f ca="1">IFERROR(__xludf.DUMMYFUNCTION("""COMPUTED_VALUE"""),59)</f>
        <v>59</v>
      </c>
      <c r="AI126" s="19" t="str">
        <f ca="1">IFERROR(__xludf.DUMMYFUNCTION("""COMPUTED_VALUE"""),"Васильчук  В. В.")</f>
        <v>Васильчук  В. В.</v>
      </c>
      <c r="AJ126" s="19" t="str">
        <f ca="1">IFERROR(__xludf.DUMMYFUNCTION("""COMPUTED_VALUE"""),"За")</f>
        <v>За</v>
      </c>
      <c r="AK126" s="19">
        <f ca="1">IFERROR(__xludf.DUMMYFUNCTION("""COMPUTED_VALUE"""),59)</f>
        <v>59</v>
      </c>
      <c r="AL126" s="19" t="str">
        <f ca="1">IFERROR(__xludf.DUMMYFUNCTION("""COMPUTED_VALUE"""),"Васильчук  В. В.")</f>
        <v>Васильчук  В. В.</v>
      </c>
      <c r="AM126" s="19" t="str">
        <f ca="1">IFERROR(__xludf.DUMMYFUNCTION("""COMPUTED_VALUE"""),"За")</f>
        <v>За</v>
      </c>
      <c r="AN126" s="19">
        <f ca="1">IFERROR(__xludf.DUMMYFUNCTION("""COMPUTED_VALUE"""),59)</f>
        <v>59</v>
      </c>
      <c r="AO126" s="19" t="str">
        <f ca="1">IFERROR(__xludf.DUMMYFUNCTION("""COMPUTED_VALUE"""),"Васильчук  В. В.")</f>
        <v>Васильчук  В. В.</v>
      </c>
      <c r="AP126" s="19" t="str">
        <f ca="1">IFERROR(__xludf.DUMMYFUNCTION("""COMPUTED_VALUE"""),"За")</f>
        <v>За</v>
      </c>
      <c r="AQ126" s="19">
        <f ca="1">IFERROR(__xludf.DUMMYFUNCTION("""COMPUTED_VALUE"""),59)</f>
        <v>59</v>
      </c>
      <c r="AR126" s="19" t="str">
        <f ca="1">IFERROR(__xludf.DUMMYFUNCTION("""COMPUTED_VALUE"""),"Васильчук  В. В.")</f>
        <v>Васильчук  В. В.</v>
      </c>
      <c r="AS126" s="19" t="str">
        <f ca="1">IFERROR(__xludf.DUMMYFUNCTION("""COMPUTED_VALUE"""),"За")</f>
        <v>За</v>
      </c>
      <c r="AT126" s="19">
        <f ca="1">IFERROR(__xludf.DUMMYFUNCTION("""COMPUTED_VALUE"""),59)</f>
        <v>59</v>
      </c>
      <c r="AU126" s="19" t="str">
        <f ca="1">IFERROR(__xludf.DUMMYFUNCTION("""COMPUTED_VALUE"""),"Васильчук  В. В.")</f>
        <v>Васильчук  В. В.</v>
      </c>
      <c r="AV126" s="19" t="str">
        <f ca="1">IFERROR(__xludf.DUMMYFUNCTION("""COMPUTED_VALUE"""),"За")</f>
        <v>За</v>
      </c>
      <c r="AW126" s="19">
        <f ca="1">IFERROR(__xludf.DUMMYFUNCTION("""COMPUTED_VALUE"""),59)</f>
        <v>59</v>
      </c>
      <c r="AX126" s="19" t="str">
        <f ca="1">IFERROR(__xludf.DUMMYFUNCTION("""COMPUTED_VALUE"""),"Васильчук  В. В.")</f>
        <v>Васильчук  В. В.</v>
      </c>
      <c r="AY126" s="19" t="str">
        <f ca="1">IFERROR(__xludf.DUMMYFUNCTION("""COMPUTED_VALUE"""),"За")</f>
        <v>За</v>
      </c>
      <c r="AZ126" s="19">
        <f ca="1">IFERROR(__xludf.DUMMYFUNCTION("""COMPUTED_VALUE"""),59)</f>
        <v>59</v>
      </c>
      <c r="BA126" s="19" t="str">
        <f ca="1">IFERROR(__xludf.DUMMYFUNCTION("""COMPUTED_VALUE"""),"Васильчук  В. В.")</f>
        <v>Васильчук  В. В.</v>
      </c>
      <c r="BB126" s="19" t="str">
        <f ca="1">IFERROR(__xludf.DUMMYFUNCTION("""COMPUTED_VALUE"""),"За")</f>
        <v>За</v>
      </c>
      <c r="BC126" s="19">
        <f ca="1">IFERROR(__xludf.DUMMYFUNCTION("""COMPUTED_VALUE"""),59)</f>
        <v>59</v>
      </c>
      <c r="BD126" s="19" t="str">
        <f ca="1">IFERROR(__xludf.DUMMYFUNCTION("""COMPUTED_VALUE"""),"Васильчук  В. В.")</f>
        <v>Васильчук  В. В.</v>
      </c>
      <c r="BE126" s="19" t="str">
        <f ca="1">IFERROR(__xludf.DUMMYFUNCTION("""COMPUTED_VALUE"""),"За")</f>
        <v>За</v>
      </c>
      <c r="BF126" s="19">
        <f ca="1">IFERROR(__xludf.DUMMYFUNCTION("""COMPUTED_VALUE"""),59)</f>
        <v>59</v>
      </c>
      <c r="BG126" s="19" t="str">
        <f ca="1">IFERROR(__xludf.DUMMYFUNCTION("""COMPUTED_VALUE"""),"Васильчук  В. В.")</f>
        <v>Васильчук  В. В.</v>
      </c>
      <c r="BH126" s="19" t="str">
        <f ca="1">IFERROR(__xludf.DUMMYFUNCTION("""COMPUTED_VALUE"""),"За")</f>
        <v>За</v>
      </c>
      <c r="BI126" s="19">
        <f ca="1">IFERROR(__xludf.DUMMYFUNCTION("""COMPUTED_VALUE"""),59)</f>
        <v>59</v>
      </c>
      <c r="BJ126" s="19" t="str">
        <f ca="1">IFERROR(__xludf.DUMMYFUNCTION("""COMPUTED_VALUE"""),"Васильчук  В. В.")</f>
        <v>Васильчук  В. В.</v>
      </c>
      <c r="BK126" s="19" t="str">
        <f ca="1">IFERROR(__xludf.DUMMYFUNCTION("""COMPUTED_VALUE"""),"За")</f>
        <v>За</v>
      </c>
      <c r="BL126" s="19">
        <f ca="1">IFERROR(__xludf.DUMMYFUNCTION("""COMPUTED_VALUE"""),59)</f>
        <v>59</v>
      </c>
      <c r="BM126" s="19" t="str">
        <f ca="1">IFERROR(__xludf.DUMMYFUNCTION("""COMPUTED_VALUE"""),"Васильчук  В. В.")</f>
        <v>Васильчук  В. В.</v>
      </c>
      <c r="BN126" s="19" t="str">
        <f ca="1">IFERROR(__xludf.DUMMYFUNCTION("""COMPUTED_VALUE"""),"За")</f>
        <v>За</v>
      </c>
      <c r="BO126" s="19">
        <f ca="1">IFERROR(__xludf.DUMMYFUNCTION("""COMPUTED_VALUE"""),59)</f>
        <v>59</v>
      </c>
      <c r="BP126" s="19" t="str">
        <f ca="1">IFERROR(__xludf.DUMMYFUNCTION("""COMPUTED_VALUE"""),"Васильчук  В. В.")</f>
        <v>Васильчук  В. В.</v>
      </c>
      <c r="BQ126" s="19" t="str">
        <f ca="1">IFERROR(__xludf.DUMMYFUNCTION("""COMPUTED_VALUE"""),"За")</f>
        <v>За</v>
      </c>
      <c r="BR126" s="19">
        <f ca="1">IFERROR(__xludf.DUMMYFUNCTION("""COMPUTED_VALUE"""),59)</f>
        <v>59</v>
      </c>
      <c r="BS126" s="19" t="str">
        <f ca="1">IFERROR(__xludf.DUMMYFUNCTION("""COMPUTED_VALUE"""),"Васильчук  В. В.")</f>
        <v>Васильчук  В. В.</v>
      </c>
      <c r="BT126" s="19" t="str">
        <f ca="1">IFERROR(__xludf.DUMMYFUNCTION("""COMPUTED_VALUE"""),"За")</f>
        <v>За</v>
      </c>
      <c r="BU126" s="19">
        <f ca="1">IFERROR(__xludf.DUMMYFUNCTION("""COMPUTED_VALUE"""),59)</f>
        <v>59</v>
      </c>
      <c r="BV126" s="19" t="str">
        <f ca="1">IFERROR(__xludf.DUMMYFUNCTION("""COMPUTED_VALUE"""),"Васильчук  В. В.")</f>
        <v>Васильчук  В. В.</v>
      </c>
      <c r="BW126" s="19" t="str">
        <f ca="1">IFERROR(__xludf.DUMMYFUNCTION("""COMPUTED_VALUE"""),"За")</f>
        <v>За</v>
      </c>
      <c r="BX126" s="19">
        <f ca="1">IFERROR(__xludf.DUMMYFUNCTION("""COMPUTED_VALUE"""),59)</f>
        <v>59</v>
      </c>
      <c r="BY126" s="19" t="str">
        <f ca="1">IFERROR(__xludf.DUMMYFUNCTION("""COMPUTED_VALUE"""),"Васильчук  В. В.")</f>
        <v>Васильчук  В. В.</v>
      </c>
      <c r="BZ126" s="19" t="str">
        <f ca="1">IFERROR(__xludf.DUMMYFUNCTION("""COMPUTED_VALUE"""),"За")</f>
        <v>За</v>
      </c>
      <c r="CA126" s="19">
        <f ca="1">IFERROR(__xludf.DUMMYFUNCTION("""COMPUTED_VALUE"""),59)</f>
        <v>59</v>
      </c>
      <c r="CB126" s="19" t="str">
        <f ca="1">IFERROR(__xludf.DUMMYFUNCTION("""COMPUTED_VALUE"""),"Васильчук  В. В.")</f>
        <v>Васильчук  В. В.</v>
      </c>
      <c r="CC126" s="19" t="str">
        <f ca="1">IFERROR(__xludf.DUMMYFUNCTION("""COMPUTED_VALUE"""),"За")</f>
        <v>За</v>
      </c>
      <c r="CD126" s="19">
        <f ca="1">IFERROR(__xludf.DUMMYFUNCTION("""COMPUTED_VALUE"""),59)</f>
        <v>59</v>
      </c>
      <c r="CE126" s="19" t="str">
        <f ca="1">IFERROR(__xludf.DUMMYFUNCTION("""COMPUTED_VALUE"""),"Васильчук  В. В.")</f>
        <v>Васильчук  В. В.</v>
      </c>
      <c r="CF126" s="19" t="str">
        <f ca="1">IFERROR(__xludf.DUMMYFUNCTION("""COMPUTED_VALUE"""),"За")</f>
        <v>За</v>
      </c>
      <c r="CG126" s="19">
        <f ca="1">IFERROR(__xludf.DUMMYFUNCTION("""COMPUTED_VALUE"""),59)</f>
        <v>59</v>
      </c>
      <c r="CH126" s="19" t="str">
        <f ca="1">IFERROR(__xludf.DUMMYFUNCTION("""COMPUTED_VALUE"""),"Васильчук  В. В.")</f>
        <v>Васильчук  В. В.</v>
      </c>
      <c r="CI126" s="19" t="str">
        <f ca="1">IFERROR(__xludf.DUMMYFUNCTION("""COMPUTED_VALUE"""),"За")</f>
        <v>За</v>
      </c>
      <c r="CJ126" s="19">
        <f ca="1">IFERROR(__xludf.DUMMYFUNCTION("""COMPUTED_VALUE"""),59)</f>
        <v>59</v>
      </c>
      <c r="CK126" s="19" t="str">
        <f ca="1">IFERROR(__xludf.DUMMYFUNCTION("""COMPUTED_VALUE"""),"Васильчук  В. В.")</f>
        <v>Васильчук  В. В.</v>
      </c>
      <c r="CL126" s="19" t="str">
        <f ca="1">IFERROR(__xludf.DUMMYFUNCTION("""COMPUTED_VALUE"""),"Не голосував")</f>
        <v>Не голосував</v>
      </c>
      <c r="CM126" s="19">
        <f ca="1">IFERROR(__xludf.DUMMYFUNCTION("""COMPUTED_VALUE"""),59)</f>
        <v>59</v>
      </c>
      <c r="CN126" s="19" t="str">
        <f ca="1">IFERROR(__xludf.DUMMYFUNCTION("""COMPUTED_VALUE"""),"Васильчук  В. В.")</f>
        <v>Васильчук  В. В.</v>
      </c>
      <c r="CO126" s="19" t="str">
        <f ca="1">IFERROR(__xludf.DUMMYFUNCTION("""COMPUTED_VALUE"""),"За")</f>
        <v>За</v>
      </c>
      <c r="CP126" s="19">
        <f ca="1">IFERROR(__xludf.DUMMYFUNCTION("""COMPUTED_VALUE"""),59)</f>
        <v>59</v>
      </c>
      <c r="CQ126" s="19" t="str">
        <f ca="1">IFERROR(__xludf.DUMMYFUNCTION("""COMPUTED_VALUE"""),"Васильчук  В. В.")</f>
        <v>Васильчук  В. В.</v>
      </c>
      <c r="CR126" s="19" t="str">
        <f ca="1">IFERROR(__xludf.DUMMYFUNCTION("""COMPUTED_VALUE"""),"...")</f>
        <v>...</v>
      </c>
      <c r="CS126" s="19">
        <f ca="1">IFERROR(__xludf.DUMMYFUNCTION("""COMPUTED_VALUE"""),59)</f>
        <v>59</v>
      </c>
      <c r="CT126" s="19" t="str">
        <f ca="1">IFERROR(__xludf.DUMMYFUNCTION("""COMPUTED_VALUE"""),"Васильчук  В. В.")</f>
        <v>Васильчук  В. В.</v>
      </c>
      <c r="CU126" s="19" t="str">
        <f ca="1">IFERROR(__xludf.DUMMYFUNCTION("""COMPUTED_VALUE"""),"За")</f>
        <v>За</v>
      </c>
      <c r="CV126" s="19">
        <f ca="1">IFERROR(__xludf.DUMMYFUNCTION("""COMPUTED_VALUE"""),59)</f>
        <v>59</v>
      </c>
      <c r="CW126" s="19" t="str">
        <f ca="1">IFERROR(__xludf.DUMMYFUNCTION("""COMPUTED_VALUE"""),"Васильчук  В. В.")</f>
        <v>Васильчук  В. В.</v>
      </c>
      <c r="CX126" s="19" t="str">
        <f ca="1">IFERROR(__xludf.DUMMYFUNCTION("""COMPUTED_VALUE"""),"Не голосував")</f>
        <v>Не голосував</v>
      </c>
      <c r="CY126" s="19">
        <f ca="1">IFERROR(__xludf.DUMMYFUNCTION("""COMPUTED_VALUE"""),59)</f>
        <v>59</v>
      </c>
      <c r="CZ126" s="19" t="str">
        <f ca="1">IFERROR(__xludf.DUMMYFUNCTION("""COMPUTED_VALUE"""),"Васильчук  В. В.")</f>
        <v>Васильчук  В. В.</v>
      </c>
      <c r="DA126" s="19" t="str">
        <f ca="1">IFERROR(__xludf.DUMMYFUNCTION("""COMPUTED_VALUE"""),"Не голосував")</f>
        <v>Не голосував</v>
      </c>
      <c r="DB126" s="19">
        <f ca="1">IFERROR(__xludf.DUMMYFUNCTION("""COMPUTED_VALUE"""),59)</f>
        <v>59</v>
      </c>
      <c r="DC126" s="19" t="str">
        <f ca="1">IFERROR(__xludf.DUMMYFUNCTION("""COMPUTED_VALUE"""),"Васильчук  В. В.")</f>
        <v>Васильчук  В. В.</v>
      </c>
      <c r="DD126" s="19" t="str">
        <f ca="1">IFERROR(__xludf.DUMMYFUNCTION("""COMPUTED_VALUE"""),"За")</f>
        <v>За</v>
      </c>
      <c r="DE126" s="19">
        <f ca="1">IFERROR(__xludf.DUMMYFUNCTION("""COMPUTED_VALUE"""),59)</f>
        <v>59</v>
      </c>
      <c r="DF126" s="19" t="str">
        <f ca="1">IFERROR(__xludf.DUMMYFUNCTION("""COMPUTED_VALUE"""),"Васильчук  В. В.")</f>
        <v>Васильчук  В. В.</v>
      </c>
      <c r="DG126" s="19" t="str">
        <f ca="1">IFERROR(__xludf.DUMMYFUNCTION("""COMPUTED_VALUE"""),"За")</f>
        <v>За</v>
      </c>
      <c r="DH126" s="19">
        <f ca="1">IFERROR(__xludf.DUMMYFUNCTION("""COMPUTED_VALUE"""),59)</f>
        <v>59</v>
      </c>
      <c r="DI126" s="19" t="str">
        <f ca="1">IFERROR(__xludf.DUMMYFUNCTION("""COMPUTED_VALUE"""),"Васильчук  В. В.")</f>
        <v>Васильчук  В. В.</v>
      </c>
      <c r="DJ126" s="19" t="str">
        <f ca="1">IFERROR(__xludf.DUMMYFUNCTION("""COMPUTED_VALUE"""),"За")</f>
        <v>За</v>
      </c>
      <c r="DK126" s="19">
        <f ca="1">IFERROR(__xludf.DUMMYFUNCTION("""COMPUTED_VALUE"""),59)</f>
        <v>59</v>
      </c>
      <c r="DL126" s="19" t="str">
        <f ca="1">IFERROR(__xludf.DUMMYFUNCTION("""COMPUTED_VALUE"""),"Васильчук  В. В.")</f>
        <v>Васильчук  В. В.</v>
      </c>
      <c r="DM126" s="19" t="str">
        <f ca="1">IFERROR(__xludf.DUMMYFUNCTION("""COMPUTED_VALUE"""),"За")</f>
        <v>За</v>
      </c>
      <c r="DN126" s="19">
        <f ca="1">IFERROR(__xludf.DUMMYFUNCTION("""COMPUTED_VALUE"""),59)</f>
        <v>59</v>
      </c>
      <c r="DO126" s="19" t="str">
        <f ca="1">IFERROR(__xludf.DUMMYFUNCTION("""COMPUTED_VALUE"""),"Васильчук  В. В.")</f>
        <v>Васильчук  В. В.</v>
      </c>
      <c r="DP126" s="19" t="str">
        <f ca="1">IFERROR(__xludf.DUMMYFUNCTION("""COMPUTED_VALUE"""),"За")</f>
        <v>За</v>
      </c>
      <c r="DQ126" s="19">
        <f ca="1">IFERROR(__xludf.DUMMYFUNCTION("""COMPUTED_VALUE"""),59)</f>
        <v>59</v>
      </c>
      <c r="DR126" s="19" t="str">
        <f ca="1">IFERROR(__xludf.DUMMYFUNCTION("""COMPUTED_VALUE"""),"Васильчук  В. В.")</f>
        <v>Васильчук  В. В.</v>
      </c>
      <c r="DS126" s="19" t="str">
        <f ca="1">IFERROR(__xludf.DUMMYFUNCTION("""COMPUTED_VALUE"""),"За")</f>
        <v>За</v>
      </c>
      <c r="DT126" s="19">
        <f ca="1">IFERROR(__xludf.DUMMYFUNCTION("""COMPUTED_VALUE"""),59)</f>
        <v>59</v>
      </c>
      <c r="DU126" s="19" t="str">
        <f ca="1">IFERROR(__xludf.DUMMYFUNCTION("""COMPUTED_VALUE"""),"Васильчук  В. В.")</f>
        <v>Васильчук  В. В.</v>
      </c>
      <c r="DV126" s="19" t="str">
        <f ca="1">IFERROR(__xludf.DUMMYFUNCTION("""COMPUTED_VALUE"""),"За")</f>
        <v>За</v>
      </c>
      <c r="DW126" s="19">
        <f ca="1">IFERROR(__xludf.DUMMYFUNCTION("""COMPUTED_VALUE"""),59)</f>
        <v>59</v>
      </c>
      <c r="DX126" s="19" t="str">
        <f ca="1">IFERROR(__xludf.DUMMYFUNCTION("""COMPUTED_VALUE"""),"Васильчук  В. В.")</f>
        <v>Васильчук  В. В.</v>
      </c>
      <c r="DY126" s="19" t="str">
        <f ca="1">IFERROR(__xludf.DUMMYFUNCTION("""COMPUTED_VALUE"""),"За")</f>
        <v>За</v>
      </c>
      <c r="DZ126" s="19">
        <f ca="1">IFERROR(__xludf.DUMMYFUNCTION("""COMPUTED_VALUE"""),59)</f>
        <v>59</v>
      </c>
      <c r="EA126" s="19" t="str">
        <f ca="1">IFERROR(__xludf.DUMMYFUNCTION("""COMPUTED_VALUE"""),"Васильчук  В. В.")</f>
        <v>Васильчук  В. В.</v>
      </c>
      <c r="EB126" s="19" t="str">
        <f ca="1">IFERROR(__xludf.DUMMYFUNCTION("""COMPUTED_VALUE"""),"За")</f>
        <v>За</v>
      </c>
      <c r="EC126" s="19">
        <f ca="1">IFERROR(__xludf.DUMMYFUNCTION("""COMPUTED_VALUE"""),59)</f>
        <v>59</v>
      </c>
      <c r="ED126" s="19" t="str">
        <f ca="1">IFERROR(__xludf.DUMMYFUNCTION("""COMPUTED_VALUE"""),"Васильчук  В. В.")</f>
        <v>Васильчук  В. В.</v>
      </c>
      <c r="EE126" s="19" t="str">
        <f ca="1">IFERROR(__xludf.DUMMYFUNCTION("""COMPUTED_VALUE"""),"За")</f>
        <v>За</v>
      </c>
      <c r="EF126" s="19">
        <f ca="1">IFERROR(__xludf.DUMMYFUNCTION("""COMPUTED_VALUE"""),59)</f>
        <v>59</v>
      </c>
      <c r="EG126" s="19" t="str">
        <f ca="1">IFERROR(__xludf.DUMMYFUNCTION("""COMPUTED_VALUE"""),"Васильчук  В. В.")</f>
        <v>Васильчук  В. В.</v>
      </c>
      <c r="EH126" s="19" t="str">
        <f ca="1">IFERROR(__xludf.DUMMYFUNCTION("""COMPUTED_VALUE"""),"За")</f>
        <v>За</v>
      </c>
      <c r="EI126" s="19">
        <f ca="1">IFERROR(__xludf.DUMMYFUNCTION("""COMPUTED_VALUE"""),59)</f>
        <v>59</v>
      </c>
      <c r="EJ126" s="19" t="str">
        <f ca="1">IFERROR(__xludf.DUMMYFUNCTION("""COMPUTED_VALUE"""),"Васильчук  В. В.")</f>
        <v>Васильчук  В. В.</v>
      </c>
      <c r="EK126" s="19" t="str">
        <f ca="1">IFERROR(__xludf.DUMMYFUNCTION("""COMPUTED_VALUE"""),"Не голосував")</f>
        <v>Не голосував</v>
      </c>
      <c r="EL126" s="19">
        <f ca="1">IFERROR(__xludf.DUMMYFUNCTION("""COMPUTED_VALUE"""),59)</f>
        <v>59</v>
      </c>
      <c r="EM126" s="19" t="str">
        <f ca="1">IFERROR(__xludf.DUMMYFUNCTION("""COMPUTED_VALUE"""),"Васильчук  В. В.")</f>
        <v>Васильчук  В. В.</v>
      </c>
      <c r="EN126" s="19" t="str">
        <f ca="1">IFERROR(__xludf.DUMMYFUNCTION("""COMPUTED_VALUE"""),"За")</f>
        <v>За</v>
      </c>
      <c r="EO126" s="19">
        <f ca="1">IFERROR(__xludf.DUMMYFUNCTION("""COMPUTED_VALUE"""),59)</f>
        <v>59</v>
      </c>
      <c r="EP126" s="19" t="str">
        <f ca="1">IFERROR(__xludf.DUMMYFUNCTION("""COMPUTED_VALUE"""),"Васильчук  В. В.")</f>
        <v>Васильчук  В. В.</v>
      </c>
      <c r="EQ126" s="19" t="str">
        <f ca="1">IFERROR(__xludf.DUMMYFUNCTION("""COMPUTED_VALUE"""),"За")</f>
        <v>За</v>
      </c>
      <c r="ER126" s="19">
        <f ca="1">IFERROR(__xludf.DUMMYFUNCTION("""COMPUTED_VALUE"""),59)</f>
        <v>59</v>
      </c>
      <c r="ES126" s="19" t="str">
        <f ca="1">IFERROR(__xludf.DUMMYFUNCTION("""COMPUTED_VALUE"""),"Васильчук  В. В.")</f>
        <v>Васильчук  В. В.</v>
      </c>
      <c r="ET126" s="19" t="str">
        <f ca="1">IFERROR(__xludf.DUMMYFUNCTION("""COMPUTED_VALUE"""),"За")</f>
        <v>За</v>
      </c>
      <c r="EU126" s="19">
        <f ca="1">IFERROR(__xludf.DUMMYFUNCTION("""COMPUTED_VALUE"""),59)</f>
        <v>59</v>
      </c>
      <c r="EV126" s="19" t="str">
        <f ca="1">IFERROR(__xludf.DUMMYFUNCTION("""COMPUTED_VALUE"""),"Васильчук  В. В.")</f>
        <v>Васильчук  В. В.</v>
      </c>
      <c r="EW126" s="19" t="str">
        <f ca="1">IFERROR(__xludf.DUMMYFUNCTION("""COMPUTED_VALUE"""),"За")</f>
        <v>За</v>
      </c>
      <c r="EX126" s="19">
        <f ca="1">IFERROR(__xludf.DUMMYFUNCTION("""COMPUTED_VALUE"""),59)</f>
        <v>59</v>
      </c>
      <c r="EY126" s="19" t="str">
        <f ca="1">IFERROR(__xludf.DUMMYFUNCTION("""COMPUTED_VALUE"""),"Васильчук  В. В.")</f>
        <v>Васильчук  В. В.</v>
      </c>
      <c r="EZ126" s="19" t="str">
        <f ca="1">IFERROR(__xludf.DUMMYFUNCTION("""COMPUTED_VALUE"""),"За")</f>
        <v>За</v>
      </c>
      <c r="FA126" s="19">
        <f ca="1">IFERROR(__xludf.DUMMYFUNCTION("""COMPUTED_VALUE"""),59)</f>
        <v>59</v>
      </c>
      <c r="FB126" s="19" t="str">
        <f ca="1">IFERROR(__xludf.DUMMYFUNCTION("""COMPUTED_VALUE"""),"Васильчук  В. В.")</f>
        <v>Васильчук  В. В.</v>
      </c>
      <c r="FC126" s="19" t="str">
        <f ca="1">IFERROR(__xludf.DUMMYFUNCTION("""COMPUTED_VALUE"""),"За")</f>
        <v>За</v>
      </c>
      <c r="FD126" s="19">
        <f ca="1">IFERROR(__xludf.DUMMYFUNCTION("""COMPUTED_VALUE"""),59)</f>
        <v>59</v>
      </c>
      <c r="FE126" s="19" t="str">
        <f ca="1">IFERROR(__xludf.DUMMYFUNCTION("""COMPUTED_VALUE"""),"Васильчук  В. В.")</f>
        <v>Васильчук  В. В.</v>
      </c>
      <c r="FF126" s="19" t="str">
        <f ca="1">IFERROR(__xludf.DUMMYFUNCTION("""COMPUTED_VALUE"""),"За")</f>
        <v>За</v>
      </c>
      <c r="FG126" s="19">
        <f ca="1">IFERROR(__xludf.DUMMYFUNCTION("""COMPUTED_VALUE"""),59)</f>
        <v>59</v>
      </c>
      <c r="FH126" s="19" t="str">
        <f ca="1">IFERROR(__xludf.DUMMYFUNCTION("""COMPUTED_VALUE"""),"Васильчук  В. В.")</f>
        <v>Васильчук  В. В.</v>
      </c>
      <c r="FI126" s="19" t="str">
        <f ca="1">IFERROR(__xludf.DUMMYFUNCTION("""COMPUTED_VALUE"""),"За")</f>
        <v>За</v>
      </c>
      <c r="FJ126" s="19">
        <f ca="1">IFERROR(__xludf.DUMMYFUNCTION("""COMPUTED_VALUE"""),59)</f>
        <v>59</v>
      </c>
      <c r="FK126" s="19" t="str">
        <f ca="1">IFERROR(__xludf.DUMMYFUNCTION("""COMPUTED_VALUE"""),"Васильчук  В. В.")</f>
        <v>Васильчук  В. В.</v>
      </c>
      <c r="FL126" s="19" t="str">
        <f ca="1">IFERROR(__xludf.DUMMYFUNCTION("""COMPUTED_VALUE"""),"За")</f>
        <v>За</v>
      </c>
      <c r="FM126" s="19">
        <f ca="1">IFERROR(__xludf.DUMMYFUNCTION("""COMPUTED_VALUE"""),59)</f>
        <v>59</v>
      </c>
      <c r="FN126" s="19" t="str">
        <f ca="1">IFERROR(__xludf.DUMMYFUNCTION("""COMPUTED_VALUE"""),"Васильчук  В. В.")</f>
        <v>Васильчук  В. В.</v>
      </c>
      <c r="FO126" s="19" t="str">
        <f ca="1">IFERROR(__xludf.DUMMYFUNCTION("""COMPUTED_VALUE"""),"За")</f>
        <v>За</v>
      </c>
      <c r="FP126" s="19">
        <f ca="1">IFERROR(__xludf.DUMMYFUNCTION("""COMPUTED_VALUE"""),59)</f>
        <v>59</v>
      </c>
      <c r="FQ126" s="19" t="str">
        <f ca="1">IFERROR(__xludf.DUMMYFUNCTION("""COMPUTED_VALUE"""),"Васильчук  В. В.")</f>
        <v>Васильчук  В. В.</v>
      </c>
      <c r="FR126" s="19" t="str">
        <f ca="1">IFERROR(__xludf.DUMMYFUNCTION("""COMPUTED_VALUE"""),"За")</f>
        <v>За</v>
      </c>
      <c r="FS126" s="19">
        <f ca="1">IFERROR(__xludf.DUMMYFUNCTION("""COMPUTED_VALUE"""),59)</f>
        <v>59</v>
      </c>
      <c r="FT126" s="19" t="str">
        <f ca="1">IFERROR(__xludf.DUMMYFUNCTION("""COMPUTED_VALUE"""),"Васильчук  В. В.")</f>
        <v>Васильчук  В. В.</v>
      </c>
      <c r="FU126" s="19" t="str">
        <f ca="1">IFERROR(__xludf.DUMMYFUNCTION("""COMPUTED_VALUE"""),"За")</f>
        <v>За</v>
      </c>
      <c r="FV126" s="19">
        <f ca="1">IFERROR(__xludf.DUMMYFUNCTION("""COMPUTED_VALUE"""),59)</f>
        <v>59</v>
      </c>
      <c r="FW126" s="19" t="str">
        <f ca="1">IFERROR(__xludf.DUMMYFUNCTION("""COMPUTED_VALUE"""),"Васильчук  В. В.")</f>
        <v>Васильчук  В. В.</v>
      </c>
      <c r="FX126" s="19" t="str">
        <f ca="1">IFERROR(__xludf.DUMMYFUNCTION("""COMPUTED_VALUE"""),"За")</f>
        <v>За</v>
      </c>
      <c r="FY126" s="19">
        <f ca="1">IFERROR(__xludf.DUMMYFUNCTION("""COMPUTED_VALUE"""),59)</f>
        <v>59</v>
      </c>
      <c r="FZ126" s="19" t="str">
        <f ca="1">IFERROR(__xludf.DUMMYFUNCTION("""COMPUTED_VALUE"""),"Васильчук  В. В.")</f>
        <v>Васильчук  В. В.</v>
      </c>
      <c r="GA126" s="19" t="str">
        <f ca="1">IFERROR(__xludf.DUMMYFUNCTION("""COMPUTED_VALUE"""),"За")</f>
        <v>За</v>
      </c>
      <c r="GB126" s="19">
        <f ca="1">IFERROR(__xludf.DUMMYFUNCTION("""COMPUTED_VALUE"""),59)</f>
        <v>59</v>
      </c>
      <c r="GC126" s="19" t="str">
        <f ca="1">IFERROR(__xludf.DUMMYFUNCTION("""COMPUTED_VALUE"""),"Васильчук  В. В.")</f>
        <v>Васильчук  В. В.</v>
      </c>
      <c r="GD126" s="19" t="str">
        <f ca="1">IFERROR(__xludf.DUMMYFUNCTION("""COMPUTED_VALUE"""),"За")</f>
        <v>За</v>
      </c>
      <c r="GE126" s="19">
        <f ca="1">IFERROR(__xludf.DUMMYFUNCTION("""COMPUTED_VALUE"""),59)</f>
        <v>59</v>
      </c>
      <c r="GF126" s="19" t="str">
        <f ca="1">IFERROR(__xludf.DUMMYFUNCTION("""COMPUTED_VALUE"""),"Васильчук  В. В.")</f>
        <v>Васильчук  В. В.</v>
      </c>
      <c r="GG126" s="19" t="str">
        <f ca="1">IFERROR(__xludf.DUMMYFUNCTION("""COMPUTED_VALUE"""),"За")</f>
        <v>За</v>
      </c>
      <c r="GH126" s="19">
        <f ca="1">IFERROR(__xludf.DUMMYFUNCTION("""COMPUTED_VALUE"""),59)</f>
        <v>59</v>
      </c>
      <c r="GI126" s="19" t="str">
        <f ca="1">IFERROR(__xludf.DUMMYFUNCTION("""COMPUTED_VALUE"""),"Васильчук  В. В.")</f>
        <v>Васильчук  В. В.</v>
      </c>
      <c r="GJ126" s="19" t="str">
        <f ca="1">IFERROR(__xludf.DUMMYFUNCTION("""COMPUTED_VALUE"""),"За")</f>
        <v>За</v>
      </c>
      <c r="GK126" s="19">
        <f ca="1">IFERROR(__xludf.DUMMYFUNCTION("""COMPUTED_VALUE"""),59)</f>
        <v>59</v>
      </c>
      <c r="GL126" s="19" t="str">
        <f ca="1">IFERROR(__xludf.DUMMYFUNCTION("""COMPUTED_VALUE"""),"Васильчук  В. В.")</f>
        <v>Васильчук  В. В.</v>
      </c>
      <c r="GM126" s="19" t="str">
        <f ca="1">IFERROR(__xludf.DUMMYFUNCTION("""COMPUTED_VALUE"""),"За")</f>
        <v>За</v>
      </c>
      <c r="GN126" s="19">
        <f ca="1">IFERROR(__xludf.DUMMYFUNCTION("""COMPUTED_VALUE"""),59)</f>
        <v>59</v>
      </c>
      <c r="GO126" s="19" t="str">
        <f ca="1">IFERROR(__xludf.DUMMYFUNCTION("""COMPUTED_VALUE"""),"Васильчук  В. В.")</f>
        <v>Васильчук  В. В.</v>
      </c>
      <c r="GP126" s="19" t="str">
        <f ca="1">IFERROR(__xludf.DUMMYFUNCTION("""COMPUTED_VALUE"""),"За")</f>
        <v>За</v>
      </c>
      <c r="GQ126" s="19">
        <f ca="1">IFERROR(__xludf.DUMMYFUNCTION("""COMPUTED_VALUE"""),59)</f>
        <v>59</v>
      </c>
      <c r="GR126" s="19" t="str">
        <f ca="1">IFERROR(__xludf.DUMMYFUNCTION("""COMPUTED_VALUE"""),"Васильчук  В. В.")</f>
        <v>Васильчук  В. В.</v>
      </c>
      <c r="GS126" s="19" t="str">
        <f ca="1">IFERROR(__xludf.DUMMYFUNCTION("""COMPUTED_VALUE"""),"За")</f>
        <v>За</v>
      </c>
      <c r="GT126" s="19">
        <f ca="1">IFERROR(__xludf.DUMMYFUNCTION("""COMPUTED_VALUE"""),59)</f>
        <v>59</v>
      </c>
      <c r="GU126" s="19" t="str">
        <f ca="1">IFERROR(__xludf.DUMMYFUNCTION("""COMPUTED_VALUE"""),"Васильчук  В. В.")</f>
        <v>Васильчук  В. В.</v>
      </c>
      <c r="GV126" s="19" t="str">
        <f ca="1">IFERROR(__xludf.DUMMYFUNCTION("""COMPUTED_VALUE"""),"За")</f>
        <v>За</v>
      </c>
      <c r="GW126" s="19">
        <f ca="1">IFERROR(__xludf.DUMMYFUNCTION("""COMPUTED_VALUE"""),59)</f>
        <v>59</v>
      </c>
      <c r="GX126" s="19" t="str">
        <f ca="1">IFERROR(__xludf.DUMMYFUNCTION("""COMPUTED_VALUE"""),"Васильчук  В. В.")</f>
        <v>Васильчук  В. В.</v>
      </c>
      <c r="GY126" s="19" t="str">
        <f ca="1">IFERROR(__xludf.DUMMYFUNCTION("""COMPUTED_VALUE"""),"За")</f>
        <v>За</v>
      </c>
      <c r="GZ126" s="19">
        <f ca="1">IFERROR(__xludf.DUMMYFUNCTION("""COMPUTED_VALUE"""),59)</f>
        <v>59</v>
      </c>
      <c r="HA126" s="19" t="str">
        <f ca="1">IFERROR(__xludf.DUMMYFUNCTION("""COMPUTED_VALUE"""),"Васильчук  В. В.")</f>
        <v>Васильчук  В. В.</v>
      </c>
      <c r="HB126" s="19" t="str">
        <f ca="1">IFERROR(__xludf.DUMMYFUNCTION("""COMPUTED_VALUE"""),"За")</f>
        <v>За</v>
      </c>
      <c r="HC126" s="19">
        <f ca="1">IFERROR(__xludf.DUMMYFUNCTION("""COMPUTED_VALUE"""),59)</f>
        <v>59</v>
      </c>
      <c r="HD126" s="19" t="str">
        <f ca="1">IFERROR(__xludf.DUMMYFUNCTION("""COMPUTED_VALUE"""),"Васильчук  В. В.")</f>
        <v>Васильчук  В. В.</v>
      </c>
      <c r="HE126" s="19" t="str">
        <f ca="1">IFERROR(__xludf.DUMMYFUNCTION("""COMPUTED_VALUE"""),"За")</f>
        <v>За</v>
      </c>
      <c r="HF126" s="19">
        <f ca="1">IFERROR(__xludf.DUMMYFUNCTION("""COMPUTED_VALUE"""),59)</f>
        <v>59</v>
      </c>
      <c r="HG126" s="19" t="str">
        <f ca="1">IFERROR(__xludf.DUMMYFUNCTION("""COMPUTED_VALUE"""),"Васильчук  В. В.")</f>
        <v>Васильчук  В. В.</v>
      </c>
      <c r="HH126" s="19" t="str">
        <f ca="1">IFERROR(__xludf.DUMMYFUNCTION("""COMPUTED_VALUE"""),"За")</f>
        <v>За</v>
      </c>
      <c r="HI126" s="19">
        <f ca="1">IFERROR(__xludf.DUMMYFUNCTION("""COMPUTED_VALUE"""),59)</f>
        <v>59</v>
      </c>
      <c r="HJ126" s="19" t="str">
        <f ca="1">IFERROR(__xludf.DUMMYFUNCTION("""COMPUTED_VALUE"""),"Васильчук  В. В.")</f>
        <v>Васильчук  В. В.</v>
      </c>
      <c r="HK126" s="19" t="str">
        <f ca="1">IFERROR(__xludf.DUMMYFUNCTION("""COMPUTED_VALUE"""),"За")</f>
        <v>За</v>
      </c>
      <c r="HL126" s="19">
        <f ca="1">IFERROR(__xludf.DUMMYFUNCTION("""COMPUTED_VALUE"""),59)</f>
        <v>59</v>
      </c>
      <c r="HM126" s="19" t="str">
        <f ca="1">IFERROR(__xludf.DUMMYFUNCTION("""COMPUTED_VALUE"""),"Васильчук  В. В.")</f>
        <v>Васильчук  В. В.</v>
      </c>
      <c r="HN126" s="19" t="str">
        <f ca="1">IFERROR(__xludf.DUMMYFUNCTION("""COMPUTED_VALUE"""),"За")</f>
        <v>За</v>
      </c>
      <c r="HO126" s="19">
        <f ca="1">IFERROR(__xludf.DUMMYFUNCTION("""COMPUTED_VALUE"""),59)</f>
        <v>59</v>
      </c>
      <c r="HP126" s="19" t="str">
        <f ca="1">IFERROR(__xludf.DUMMYFUNCTION("""COMPUTED_VALUE"""),"Васильчук  В. В.")</f>
        <v>Васильчук  В. В.</v>
      </c>
      <c r="HQ126" s="19" t="str">
        <f ca="1">IFERROR(__xludf.DUMMYFUNCTION("""COMPUTED_VALUE"""),"За")</f>
        <v>За</v>
      </c>
      <c r="HR126" s="19">
        <f ca="1">IFERROR(__xludf.DUMMYFUNCTION("""COMPUTED_VALUE"""),59)</f>
        <v>59</v>
      </c>
      <c r="HS126" s="19" t="str">
        <f ca="1">IFERROR(__xludf.DUMMYFUNCTION("""COMPUTED_VALUE"""),"Васильчук  В. В.")</f>
        <v>Васильчук  В. В.</v>
      </c>
      <c r="HT126" s="19" t="str">
        <f ca="1">IFERROR(__xludf.DUMMYFUNCTION("""COMPUTED_VALUE"""),"За")</f>
        <v>За</v>
      </c>
      <c r="HU126" s="19">
        <f ca="1">IFERROR(__xludf.DUMMYFUNCTION("""COMPUTED_VALUE"""),59)</f>
        <v>59</v>
      </c>
      <c r="HV126" s="19" t="str">
        <f ca="1">IFERROR(__xludf.DUMMYFUNCTION("""COMPUTED_VALUE"""),"Васильчук  В. В.")</f>
        <v>Васильчук  В. В.</v>
      </c>
      <c r="HW126" s="19" t="str">
        <f ca="1">IFERROR(__xludf.DUMMYFUNCTION("""COMPUTED_VALUE"""),"За")</f>
        <v>За</v>
      </c>
      <c r="HX126" s="19">
        <f ca="1">IFERROR(__xludf.DUMMYFUNCTION("""COMPUTED_VALUE"""),59)</f>
        <v>59</v>
      </c>
      <c r="HY126" s="19" t="str">
        <f ca="1">IFERROR(__xludf.DUMMYFUNCTION("""COMPUTED_VALUE"""),"Васильчук  В. В.")</f>
        <v>Васильчук  В. В.</v>
      </c>
      <c r="HZ126" s="19" t="str">
        <f ca="1">IFERROR(__xludf.DUMMYFUNCTION("""COMPUTED_VALUE"""),"За")</f>
        <v>За</v>
      </c>
      <c r="IA126" s="19">
        <f ca="1">IFERROR(__xludf.DUMMYFUNCTION("""COMPUTED_VALUE"""),59)</f>
        <v>59</v>
      </c>
      <c r="IB126" s="19" t="str">
        <f ca="1">IFERROR(__xludf.DUMMYFUNCTION("""COMPUTED_VALUE"""),"Васильчук  В. В.")</f>
        <v>Васильчук  В. В.</v>
      </c>
      <c r="IC126" s="19" t="str">
        <f ca="1">IFERROR(__xludf.DUMMYFUNCTION("""COMPUTED_VALUE"""),"За")</f>
        <v>За</v>
      </c>
      <c r="ID126" s="19">
        <f ca="1">IFERROR(__xludf.DUMMYFUNCTION("""COMPUTED_VALUE"""),59)</f>
        <v>59</v>
      </c>
      <c r="IE126" s="19" t="str">
        <f ca="1">IFERROR(__xludf.DUMMYFUNCTION("""COMPUTED_VALUE"""),"Васильчук  В. В.")</f>
        <v>Васильчук  В. В.</v>
      </c>
      <c r="IF126" s="19" t="str">
        <f ca="1">IFERROR(__xludf.DUMMYFUNCTION("""COMPUTED_VALUE"""),"За")</f>
        <v>За</v>
      </c>
      <c r="IG126" s="19">
        <f ca="1">IFERROR(__xludf.DUMMYFUNCTION("""COMPUTED_VALUE"""),59)</f>
        <v>59</v>
      </c>
      <c r="IH126" s="19" t="str">
        <f ca="1">IFERROR(__xludf.DUMMYFUNCTION("""COMPUTED_VALUE"""),"Васильчук  В. В.")</f>
        <v>Васильчук  В. В.</v>
      </c>
      <c r="II126" s="19" t="str">
        <f ca="1">IFERROR(__xludf.DUMMYFUNCTION("""COMPUTED_VALUE"""),"За")</f>
        <v>За</v>
      </c>
      <c r="IJ126" s="19">
        <f ca="1">IFERROR(__xludf.DUMMYFUNCTION("""COMPUTED_VALUE"""),59)</f>
        <v>59</v>
      </c>
      <c r="IK126" s="19" t="str">
        <f ca="1">IFERROR(__xludf.DUMMYFUNCTION("""COMPUTED_VALUE"""),"Васильчук  В. В.")</f>
        <v>Васильчук  В. В.</v>
      </c>
      <c r="IL126" s="19" t="str">
        <f ca="1">IFERROR(__xludf.DUMMYFUNCTION("""COMPUTED_VALUE"""),"За")</f>
        <v>За</v>
      </c>
      <c r="IM126" s="19">
        <f ca="1">IFERROR(__xludf.DUMMYFUNCTION("""COMPUTED_VALUE"""),59)</f>
        <v>59</v>
      </c>
      <c r="IN126" s="19" t="str">
        <f ca="1">IFERROR(__xludf.DUMMYFUNCTION("""COMPUTED_VALUE"""),"Васильчук  В. В.")</f>
        <v>Васильчук  В. В.</v>
      </c>
      <c r="IO126" s="19" t="str">
        <f ca="1">IFERROR(__xludf.DUMMYFUNCTION("""COMPUTED_VALUE"""),"За")</f>
        <v>За</v>
      </c>
      <c r="IP126" s="19">
        <f ca="1">IFERROR(__xludf.DUMMYFUNCTION("""COMPUTED_VALUE"""),59)</f>
        <v>59</v>
      </c>
      <c r="IQ126" s="19" t="str">
        <f ca="1">IFERROR(__xludf.DUMMYFUNCTION("""COMPUTED_VALUE"""),"Васильчук  В. В.")</f>
        <v>Васильчук  В. В.</v>
      </c>
      <c r="IR126" s="19" t="str">
        <f ca="1">IFERROR(__xludf.DUMMYFUNCTION("""COMPUTED_VALUE"""),"Утримався")</f>
        <v>Утримався</v>
      </c>
      <c r="IS126" s="19">
        <f ca="1">IFERROR(__xludf.DUMMYFUNCTION("""COMPUTED_VALUE"""),59)</f>
        <v>59</v>
      </c>
      <c r="IT126" s="19" t="str">
        <f ca="1">IFERROR(__xludf.DUMMYFUNCTION("""COMPUTED_VALUE"""),"Васильчук  В. В.")</f>
        <v>Васильчук  В. В.</v>
      </c>
      <c r="IU126" s="19" t="str">
        <f ca="1">IFERROR(__xludf.DUMMYFUNCTION("""COMPUTED_VALUE"""),"За")</f>
        <v>За</v>
      </c>
      <c r="IV126" s="19">
        <f ca="1">IFERROR(__xludf.DUMMYFUNCTION("""COMPUTED_VALUE"""),59)</f>
        <v>59</v>
      </c>
      <c r="IW126" s="19" t="str">
        <f ca="1">IFERROR(__xludf.DUMMYFUNCTION("""COMPUTED_VALUE"""),"Васильчук  В. В.")</f>
        <v>Васильчук  В. В.</v>
      </c>
      <c r="IX126" s="19" t="str">
        <f ca="1">IFERROR(__xludf.DUMMYFUNCTION("""COMPUTED_VALUE"""),"За")</f>
        <v>За</v>
      </c>
      <c r="IY126" s="19">
        <f ca="1">IFERROR(__xludf.DUMMYFUNCTION("""COMPUTED_VALUE"""),59)</f>
        <v>59</v>
      </c>
      <c r="IZ126" s="19" t="str">
        <f ca="1">IFERROR(__xludf.DUMMYFUNCTION("""COMPUTED_VALUE"""),"Васильчук  В. В.")</f>
        <v>Васильчук  В. В.</v>
      </c>
      <c r="JA126" s="19" t="str">
        <f ca="1">IFERROR(__xludf.DUMMYFUNCTION("""COMPUTED_VALUE"""),"За")</f>
        <v>За</v>
      </c>
      <c r="JB126" s="19">
        <f ca="1">IFERROR(__xludf.DUMMYFUNCTION("""COMPUTED_VALUE"""),59)</f>
        <v>59</v>
      </c>
      <c r="JC126" s="19" t="str">
        <f ca="1">IFERROR(__xludf.DUMMYFUNCTION("""COMPUTED_VALUE"""),"Васильчук  В. В.")</f>
        <v>Васильчук  В. В.</v>
      </c>
      <c r="JD126" s="19" t="str">
        <f ca="1">IFERROR(__xludf.DUMMYFUNCTION("""COMPUTED_VALUE"""),"Утримався")</f>
        <v>Утримався</v>
      </c>
      <c r="JE126" s="19">
        <f ca="1">IFERROR(__xludf.DUMMYFUNCTION("""COMPUTED_VALUE"""),59)</f>
        <v>59</v>
      </c>
      <c r="JF126" s="19" t="str">
        <f ca="1">IFERROR(__xludf.DUMMYFUNCTION("""COMPUTED_VALUE"""),"Васильчук  В. В.")</f>
        <v>Васильчук  В. В.</v>
      </c>
      <c r="JG126" s="19" t="str">
        <f ca="1">IFERROR(__xludf.DUMMYFUNCTION("""COMPUTED_VALUE"""),"За")</f>
        <v>За</v>
      </c>
      <c r="JH126" s="19">
        <f ca="1">IFERROR(__xludf.DUMMYFUNCTION("""COMPUTED_VALUE"""),59)</f>
        <v>59</v>
      </c>
      <c r="JI126" s="19" t="str">
        <f ca="1">IFERROR(__xludf.DUMMYFUNCTION("""COMPUTED_VALUE"""),"Васильчук  В. В.")</f>
        <v>Васильчук  В. В.</v>
      </c>
      <c r="JJ126" s="19" t="str">
        <f ca="1">IFERROR(__xludf.DUMMYFUNCTION("""COMPUTED_VALUE"""),"За")</f>
        <v>За</v>
      </c>
      <c r="JK126" s="19">
        <f ca="1">IFERROR(__xludf.DUMMYFUNCTION("""COMPUTED_VALUE"""),59)</f>
        <v>59</v>
      </c>
      <c r="JL126" s="19" t="str">
        <f ca="1">IFERROR(__xludf.DUMMYFUNCTION("""COMPUTED_VALUE"""),"Васильчук  В. В.")</f>
        <v>Васильчук  В. В.</v>
      </c>
      <c r="JM126" s="19" t="str">
        <f ca="1">IFERROR(__xludf.DUMMYFUNCTION("""COMPUTED_VALUE"""),"Не голосував")</f>
        <v>Не голосував</v>
      </c>
      <c r="JN126" s="19">
        <f ca="1">IFERROR(__xludf.DUMMYFUNCTION("""COMPUTED_VALUE"""),59)</f>
        <v>59</v>
      </c>
      <c r="JO126" s="19" t="str">
        <f ca="1">IFERROR(__xludf.DUMMYFUNCTION("""COMPUTED_VALUE"""),"Васильчук  В. В.")</f>
        <v>Васильчук  В. В.</v>
      </c>
      <c r="JP126" s="19" t="str">
        <f ca="1">IFERROR(__xludf.DUMMYFUNCTION("""COMPUTED_VALUE"""),"За")</f>
        <v>За</v>
      </c>
      <c r="JQ126" s="19">
        <f ca="1">IFERROR(__xludf.DUMMYFUNCTION("""COMPUTED_VALUE"""),59)</f>
        <v>59</v>
      </c>
      <c r="JR126" s="19" t="str">
        <f ca="1">IFERROR(__xludf.DUMMYFUNCTION("""COMPUTED_VALUE"""),"Васильчук  В. В.")</f>
        <v>Васильчук  В. В.</v>
      </c>
      <c r="JS126" s="19" t="str">
        <f ca="1">IFERROR(__xludf.DUMMYFUNCTION("""COMPUTED_VALUE"""),"За")</f>
        <v>За</v>
      </c>
      <c r="JT126" s="19">
        <f ca="1">IFERROR(__xludf.DUMMYFUNCTION("""COMPUTED_VALUE"""),59)</f>
        <v>59</v>
      </c>
      <c r="JU126" s="19" t="str">
        <f ca="1">IFERROR(__xludf.DUMMYFUNCTION("""COMPUTED_VALUE"""),"Васильчук  В. В.")</f>
        <v>Васильчук  В. В.</v>
      </c>
      <c r="JV126" s="19" t="str">
        <f ca="1">IFERROR(__xludf.DUMMYFUNCTION("""COMPUTED_VALUE"""),"За")</f>
        <v>За</v>
      </c>
      <c r="JW126" s="19">
        <f ca="1">IFERROR(__xludf.DUMMYFUNCTION("""COMPUTED_VALUE"""),59)</f>
        <v>59</v>
      </c>
      <c r="JX126" s="19" t="str">
        <f ca="1">IFERROR(__xludf.DUMMYFUNCTION("""COMPUTED_VALUE"""),"Васильчук  В. В.")</f>
        <v>Васильчук  В. В.</v>
      </c>
      <c r="JY126" s="19" t="str">
        <f ca="1">IFERROR(__xludf.DUMMYFUNCTION("""COMPUTED_VALUE"""),"За")</f>
        <v>За</v>
      </c>
      <c r="JZ126" s="19">
        <f ca="1">IFERROR(__xludf.DUMMYFUNCTION("""COMPUTED_VALUE"""),59)</f>
        <v>59</v>
      </c>
      <c r="KA126" s="19" t="str">
        <f ca="1">IFERROR(__xludf.DUMMYFUNCTION("""COMPUTED_VALUE"""),"Васильчук  В. В.")</f>
        <v>Васильчук  В. В.</v>
      </c>
      <c r="KB126" s="19" t="str">
        <f ca="1">IFERROR(__xludf.DUMMYFUNCTION("""COMPUTED_VALUE"""),"За")</f>
        <v>За</v>
      </c>
      <c r="KC126" s="19">
        <f ca="1">IFERROR(__xludf.DUMMYFUNCTION("""COMPUTED_VALUE"""),59)</f>
        <v>59</v>
      </c>
      <c r="KD126" s="19" t="str">
        <f ca="1">IFERROR(__xludf.DUMMYFUNCTION("""COMPUTED_VALUE"""),"Васильчук  В. В.")</f>
        <v>Васильчук  В. В.</v>
      </c>
      <c r="KE126" s="19" t="str">
        <f ca="1">IFERROR(__xludf.DUMMYFUNCTION("""COMPUTED_VALUE"""),"За")</f>
        <v>За</v>
      </c>
      <c r="KF126" s="19">
        <f ca="1">IFERROR(__xludf.DUMMYFUNCTION("""COMPUTED_VALUE"""),59)</f>
        <v>59</v>
      </c>
      <c r="KG126" s="19" t="str">
        <f ca="1">IFERROR(__xludf.DUMMYFUNCTION("""COMPUTED_VALUE"""),"Васильчук  В. В.")</f>
        <v>Васильчук  В. В.</v>
      </c>
      <c r="KH126" s="19" t="str">
        <f ca="1">IFERROR(__xludf.DUMMYFUNCTION("""COMPUTED_VALUE"""),"За")</f>
        <v>За</v>
      </c>
      <c r="KI126" s="19">
        <f ca="1">IFERROR(__xludf.DUMMYFUNCTION("""COMPUTED_VALUE"""),59)</f>
        <v>59</v>
      </c>
      <c r="KJ126" s="19" t="str">
        <f ca="1">IFERROR(__xludf.DUMMYFUNCTION("""COMPUTED_VALUE"""),"Васильчук  В. В.")</f>
        <v>Васильчук  В. В.</v>
      </c>
      <c r="KK126" s="19" t="str">
        <f ca="1">IFERROR(__xludf.DUMMYFUNCTION("""COMPUTED_VALUE"""),"За")</f>
        <v>За</v>
      </c>
      <c r="KL126" s="19">
        <f ca="1">IFERROR(__xludf.DUMMYFUNCTION("""COMPUTED_VALUE"""),59)</f>
        <v>59</v>
      </c>
      <c r="KM126" s="19" t="str">
        <f ca="1">IFERROR(__xludf.DUMMYFUNCTION("""COMPUTED_VALUE"""),"Васильчук  В. В.")</f>
        <v>Васильчук  В. В.</v>
      </c>
      <c r="KN126" s="19" t="str">
        <f ca="1">IFERROR(__xludf.DUMMYFUNCTION("""COMPUTED_VALUE"""),"За")</f>
        <v>За</v>
      </c>
      <c r="KO126" s="19">
        <f ca="1">IFERROR(__xludf.DUMMYFUNCTION("""COMPUTED_VALUE"""),59)</f>
        <v>59</v>
      </c>
      <c r="KP126" s="19" t="str">
        <f ca="1">IFERROR(__xludf.DUMMYFUNCTION("""COMPUTED_VALUE"""),"Васильчук  В. В.")</f>
        <v>Васильчук  В. В.</v>
      </c>
      <c r="KQ126" s="19" t="str">
        <f ca="1">IFERROR(__xludf.DUMMYFUNCTION("""COMPUTED_VALUE"""),"За")</f>
        <v>За</v>
      </c>
      <c r="KR126" s="19">
        <f ca="1">IFERROR(__xludf.DUMMYFUNCTION("""COMPUTED_VALUE"""),59)</f>
        <v>59</v>
      </c>
      <c r="KS126" s="19" t="str">
        <f ca="1">IFERROR(__xludf.DUMMYFUNCTION("""COMPUTED_VALUE"""),"Васильчук  В. В.")</f>
        <v>Васильчук  В. В.</v>
      </c>
      <c r="KT126" s="19" t="str">
        <f ca="1">IFERROR(__xludf.DUMMYFUNCTION("""COMPUTED_VALUE"""),"За")</f>
        <v>За</v>
      </c>
      <c r="KU126" s="19">
        <f ca="1">IFERROR(__xludf.DUMMYFUNCTION("""COMPUTED_VALUE"""),59)</f>
        <v>59</v>
      </c>
      <c r="KV126" s="19" t="str">
        <f ca="1">IFERROR(__xludf.DUMMYFUNCTION("""COMPUTED_VALUE"""),"Васильчук  В. В.")</f>
        <v>Васильчук  В. В.</v>
      </c>
      <c r="KW126" s="19" t="str">
        <f ca="1">IFERROR(__xludf.DUMMYFUNCTION("""COMPUTED_VALUE"""),"Не голосував")</f>
        <v>Не голосував</v>
      </c>
      <c r="KX126" s="19">
        <f ca="1">IFERROR(__xludf.DUMMYFUNCTION("""COMPUTED_VALUE"""),59)</f>
        <v>59</v>
      </c>
      <c r="KY126" s="19" t="str">
        <f ca="1">IFERROR(__xludf.DUMMYFUNCTION("""COMPUTED_VALUE"""),"Васильчук  В. В.")</f>
        <v>Васильчук  В. В.</v>
      </c>
      <c r="KZ126" s="19" t="str">
        <f ca="1">IFERROR(__xludf.DUMMYFUNCTION("""COMPUTED_VALUE"""),"Не голосував")</f>
        <v>Не голосував</v>
      </c>
      <c r="LA126" s="19">
        <f ca="1">IFERROR(__xludf.DUMMYFUNCTION("""COMPUTED_VALUE"""),59)</f>
        <v>59</v>
      </c>
      <c r="LB126" s="19" t="str">
        <f ca="1">IFERROR(__xludf.DUMMYFUNCTION("""COMPUTED_VALUE"""),"Васильчук  В. В.")</f>
        <v>Васильчук  В. В.</v>
      </c>
      <c r="LC126" s="19" t="str">
        <f ca="1">IFERROR(__xludf.DUMMYFUNCTION("""COMPUTED_VALUE"""),"За")</f>
        <v>За</v>
      </c>
      <c r="LD126" s="19">
        <f ca="1">IFERROR(__xludf.DUMMYFUNCTION("""COMPUTED_VALUE"""),59)</f>
        <v>59</v>
      </c>
      <c r="LE126" s="19" t="str">
        <f ca="1">IFERROR(__xludf.DUMMYFUNCTION("""COMPUTED_VALUE"""),"Васильчук  В. В.")</f>
        <v>Васильчук  В. В.</v>
      </c>
      <c r="LF126" s="19" t="str">
        <f ca="1">IFERROR(__xludf.DUMMYFUNCTION("""COMPUTED_VALUE"""),"Утримався")</f>
        <v>Утримався</v>
      </c>
      <c r="LG126" s="19">
        <f ca="1">IFERROR(__xludf.DUMMYFUNCTION("""COMPUTED_VALUE"""),59)</f>
        <v>59</v>
      </c>
      <c r="LH126" s="19" t="str">
        <f ca="1">IFERROR(__xludf.DUMMYFUNCTION("""COMPUTED_VALUE"""),"Васильчук  В. В.")</f>
        <v>Васильчук  В. В.</v>
      </c>
      <c r="LI126" s="19" t="str">
        <f ca="1">IFERROR(__xludf.DUMMYFUNCTION("""COMPUTED_VALUE"""),"За")</f>
        <v>За</v>
      </c>
      <c r="LJ126" s="19">
        <f ca="1">IFERROR(__xludf.DUMMYFUNCTION("""COMPUTED_VALUE"""),59)</f>
        <v>59</v>
      </c>
      <c r="LK126" s="19" t="str">
        <f ca="1">IFERROR(__xludf.DUMMYFUNCTION("""COMPUTED_VALUE"""),"Васильчук  В. В.")</f>
        <v>Васильчук  В. В.</v>
      </c>
      <c r="LL126" s="19" t="str">
        <f ca="1">IFERROR(__xludf.DUMMYFUNCTION("""COMPUTED_VALUE"""),"За")</f>
        <v>За</v>
      </c>
      <c r="LM126" s="19">
        <f ca="1">IFERROR(__xludf.DUMMYFUNCTION("""COMPUTED_VALUE"""),59)</f>
        <v>59</v>
      </c>
      <c r="LN126" s="19" t="str">
        <f ca="1">IFERROR(__xludf.DUMMYFUNCTION("""COMPUTED_VALUE"""),"Васильчук  В. В.")</f>
        <v>Васильчук  В. В.</v>
      </c>
      <c r="LO126" s="19" t="str">
        <f ca="1">IFERROR(__xludf.DUMMYFUNCTION("""COMPUTED_VALUE"""),"За")</f>
        <v>За</v>
      </c>
      <c r="LP126" s="19">
        <f ca="1">IFERROR(__xludf.DUMMYFUNCTION("""COMPUTED_VALUE"""),59)</f>
        <v>59</v>
      </c>
      <c r="LQ126" s="19" t="str">
        <f ca="1">IFERROR(__xludf.DUMMYFUNCTION("""COMPUTED_VALUE"""),"Васильчук  В. В.")</f>
        <v>Васильчук  В. В.</v>
      </c>
      <c r="LR126" s="19" t="str">
        <f ca="1">IFERROR(__xludf.DUMMYFUNCTION("""COMPUTED_VALUE"""),"За")</f>
        <v>За</v>
      </c>
      <c r="LS126" s="19">
        <f ca="1">IFERROR(__xludf.DUMMYFUNCTION("""COMPUTED_VALUE"""),59)</f>
        <v>59</v>
      </c>
      <c r="LT126" s="19" t="str">
        <f ca="1">IFERROR(__xludf.DUMMYFUNCTION("""COMPUTED_VALUE"""),"Васильчук  В. В.")</f>
        <v>Васильчук  В. В.</v>
      </c>
      <c r="LU126" s="19" t="str">
        <f ca="1">IFERROR(__xludf.DUMMYFUNCTION("""COMPUTED_VALUE"""),"За")</f>
        <v>За</v>
      </c>
      <c r="LV126" s="19">
        <f ca="1">IFERROR(__xludf.DUMMYFUNCTION("""COMPUTED_VALUE"""),59)</f>
        <v>59</v>
      </c>
      <c r="LW126" s="19" t="str">
        <f ca="1">IFERROR(__xludf.DUMMYFUNCTION("""COMPUTED_VALUE"""),"Васильчук  В. В.")</f>
        <v>Васильчук  В. В.</v>
      </c>
      <c r="LX126" s="19" t="str">
        <f ca="1">IFERROR(__xludf.DUMMYFUNCTION("""COMPUTED_VALUE"""),"За")</f>
        <v>За</v>
      </c>
      <c r="LY126" s="19">
        <f ca="1">IFERROR(__xludf.DUMMYFUNCTION("""COMPUTED_VALUE"""),59)</f>
        <v>59</v>
      </c>
      <c r="LZ126" s="19" t="str">
        <f ca="1">IFERROR(__xludf.DUMMYFUNCTION("""COMPUTED_VALUE"""),"Васильчук  В. В.")</f>
        <v>Васильчук  В. В.</v>
      </c>
      <c r="MA126" s="19" t="str">
        <f ca="1">IFERROR(__xludf.DUMMYFUNCTION("""COMPUTED_VALUE"""),"За")</f>
        <v>За</v>
      </c>
      <c r="MB126" s="19">
        <f ca="1">IFERROR(__xludf.DUMMYFUNCTION("""COMPUTED_VALUE"""),59)</f>
        <v>59</v>
      </c>
      <c r="MC126" s="19" t="str">
        <f ca="1">IFERROR(__xludf.DUMMYFUNCTION("""COMPUTED_VALUE"""),"Васильчук  В. В.")</f>
        <v>Васильчук  В. В.</v>
      </c>
      <c r="MD126" s="19" t="str">
        <f ca="1">IFERROR(__xludf.DUMMYFUNCTION("""COMPUTED_VALUE"""),"За")</f>
        <v>За</v>
      </c>
      <c r="ME126" s="19">
        <f ca="1">IFERROR(__xludf.DUMMYFUNCTION("""COMPUTED_VALUE"""),59)</f>
        <v>59</v>
      </c>
      <c r="MF126" s="19" t="str">
        <f ca="1">IFERROR(__xludf.DUMMYFUNCTION("""COMPUTED_VALUE"""),"Васильчук  В. В.")</f>
        <v>Васильчук  В. В.</v>
      </c>
      <c r="MG126" s="19" t="str">
        <f ca="1">IFERROR(__xludf.DUMMYFUNCTION("""COMPUTED_VALUE"""),"За")</f>
        <v>За</v>
      </c>
      <c r="MH126" s="19">
        <f ca="1">IFERROR(__xludf.DUMMYFUNCTION("""COMPUTED_VALUE"""),59)</f>
        <v>59</v>
      </c>
      <c r="MI126" s="19" t="str">
        <f ca="1">IFERROR(__xludf.DUMMYFUNCTION("""COMPUTED_VALUE"""),"Васильчук  В. В.")</f>
        <v>Васильчук  В. В.</v>
      </c>
      <c r="MJ126" s="19" t="str">
        <f ca="1">IFERROR(__xludf.DUMMYFUNCTION("""COMPUTED_VALUE"""),"За")</f>
        <v>За</v>
      </c>
      <c r="MK126" s="19">
        <f ca="1">IFERROR(__xludf.DUMMYFUNCTION("""COMPUTED_VALUE"""),59)</f>
        <v>59</v>
      </c>
      <c r="ML126" s="19" t="str">
        <f ca="1">IFERROR(__xludf.DUMMYFUNCTION("""COMPUTED_VALUE"""),"Васильчук  В. В.")</f>
        <v>Васильчук  В. В.</v>
      </c>
      <c r="MM126" s="19" t="str">
        <f ca="1">IFERROR(__xludf.DUMMYFUNCTION("""COMPUTED_VALUE"""),"За")</f>
        <v>За</v>
      </c>
      <c r="MN126" s="19">
        <f ca="1">IFERROR(__xludf.DUMMYFUNCTION("""COMPUTED_VALUE"""),59)</f>
        <v>59</v>
      </c>
      <c r="MO126" s="19" t="str">
        <f ca="1">IFERROR(__xludf.DUMMYFUNCTION("""COMPUTED_VALUE"""),"Васильчук  В. В.")</f>
        <v>Васильчук  В. В.</v>
      </c>
      <c r="MP126" s="19" t="str">
        <f ca="1">IFERROR(__xludf.DUMMYFUNCTION("""COMPUTED_VALUE"""),"За")</f>
        <v>За</v>
      </c>
      <c r="MQ126" s="19">
        <f ca="1">IFERROR(__xludf.DUMMYFUNCTION("""COMPUTED_VALUE"""),59)</f>
        <v>59</v>
      </c>
      <c r="MR126" s="19" t="str">
        <f ca="1">IFERROR(__xludf.DUMMYFUNCTION("""COMPUTED_VALUE"""),"Васильчук  В. В.")</f>
        <v>Васильчук  В. В.</v>
      </c>
      <c r="MS126" s="19" t="str">
        <f ca="1">IFERROR(__xludf.DUMMYFUNCTION("""COMPUTED_VALUE"""),"За")</f>
        <v>За</v>
      </c>
      <c r="MT126" s="19">
        <f ca="1">IFERROR(__xludf.DUMMYFUNCTION("""COMPUTED_VALUE"""),59)</f>
        <v>59</v>
      </c>
      <c r="MU126" s="19" t="str">
        <f ca="1">IFERROR(__xludf.DUMMYFUNCTION("""COMPUTED_VALUE"""),"Васильчук  В. В.")</f>
        <v>Васильчук  В. В.</v>
      </c>
      <c r="MV126" s="19" t="str">
        <f ca="1">IFERROR(__xludf.DUMMYFUNCTION("""COMPUTED_VALUE"""),"За")</f>
        <v>За</v>
      </c>
      <c r="MW126" s="19">
        <f ca="1">IFERROR(__xludf.DUMMYFUNCTION("""COMPUTED_VALUE"""),59)</f>
        <v>59</v>
      </c>
      <c r="MX126" s="19" t="str">
        <f ca="1">IFERROR(__xludf.DUMMYFUNCTION("""COMPUTED_VALUE"""),"Васильчук  В. В.")</f>
        <v>Васильчук  В. В.</v>
      </c>
      <c r="MY126" s="19" t="str">
        <f ca="1">IFERROR(__xludf.DUMMYFUNCTION("""COMPUTED_VALUE"""),"За")</f>
        <v>За</v>
      </c>
      <c r="MZ126" s="19">
        <f ca="1">IFERROR(__xludf.DUMMYFUNCTION("""COMPUTED_VALUE"""),59)</f>
        <v>59</v>
      </c>
      <c r="NA126" s="19" t="str">
        <f ca="1">IFERROR(__xludf.DUMMYFUNCTION("""COMPUTED_VALUE"""),"Васильчук  В. В.")</f>
        <v>Васильчук  В. В.</v>
      </c>
      <c r="NB126" s="19" t="str">
        <f ca="1">IFERROR(__xludf.DUMMYFUNCTION("""COMPUTED_VALUE"""),"За")</f>
        <v>За</v>
      </c>
      <c r="NC126" s="19">
        <f ca="1">IFERROR(__xludf.DUMMYFUNCTION("""COMPUTED_VALUE"""),59)</f>
        <v>59</v>
      </c>
      <c r="ND126" s="19" t="str">
        <f ca="1">IFERROR(__xludf.DUMMYFUNCTION("""COMPUTED_VALUE"""),"Васильчук  В. В.")</f>
        <v>Васильчук  В. В.</v>
      </c>
      <c r="NE126" s="19" t="str">
        <f ca="1">IFERROR(__xludf.DUMMYFUNCTION("""COMPUTED_VALUE"""),"За")</f>
        <v>За</v>
      </c>
      <c r="NF126" s="19">
        <f ca="1">IFERROR(__xludf.DUMMYFUNCTION("""COMPUTED_VALUE"""),59)</f>
        <v>59</v>
      </c>
      <c r="NG126" s="19" t="str">
        <f ca="1">IFERROR(__xludf.DUMMYFUNCTION("""COMPUTED_VALUE"""),"Васильчук  В. В.")</f>
        <v>Васильчук  В. В.</v>
      </c>
      <c r="NH126" s="19" t="str">
        <f ca="1">IFERROR(__xludf.DUMMYFUNCTION("""COMPUTED_VALUE"""),"За")</f>
        <v>За</v>
      </c>
      <c r="NI126" s="19">
        <f ca="1">IFERROR(__xludf.DUMMYFUNCTION("""COMPUTED_VALUE"""),59)</f>
        <v>59</v>
      </c>
      <c r="NJ126" s="19" t="str">
        <f ca="1">IFERROR(__xludf.DUMMYFUNCTION("""COMPUTED_VALUE"""),"Васильчук  В. В.")</f>
        <v>Васильчук  В. В.</v>
      </c>
      <c r="NK126" s="19" t="str">
        <f ca="1">IFERROR(__xludf.DUMMYFUNCTION("""COMPUTED_VALUE"""),"За")</f>
        <v>За</v>
      </c>
      <c r="NL126" s="19">
        <f ca="1">IFERROR(__xludf.DUMMYFUNCTION("""COMPUTED_VALUE"""),59)</f>
        <v>59</v>
      </c>
      <c r="NM126" s="19" t="str">
        <f ca="1">IFERROR(__xludf.DUMMYFUNCTION("""COMPUTED_VALUE"""),"Васильчук  В. В.")</f>
        <v>Васильчук  В. В.</v>
      </c>
      <c r="NN126" s="19" t="str">
        <f ca="1">IFERROR(__xludf.DUMMYFUNCTION("""COMPUTED_VALUE"""),"За")</f>
        <v>За</v>
      </c>
      <c r="NO126" s="19">
        <f ca="1">IFERROR(__xludf.DUMMYFUNCTION("""COMPUTED_VALUE"""),59)</f>
        <v>59</v>
      </c>
      <c r="NP126" s="19" t="str">
        <f ca="1">IFERROR(__xludf.DUMMYFUNCTION("""COMPUTED_VALUE"""),"Васильчук  В. В.")</f>
        <v>Васильчук  В. В.</v>
      </c>
      <c r="NQ126" s="19" t="str">
        <f ca="1">IFERROR(__xludf.DUMMYFUNCTION("""COMPUTED_VALUE"""),"Утримався")</f>
        <v>Утримався</v>
      </c>
      <c r="NR126" s="19">
        <f ca="1">IFERROR(__xludf.DUMMYFUNCTION("""COMPUTED_VALUE"""),59)</f>
        <v>59</v>
      </c>
      <c r="NS126" s="19" t="str">
        <f ca="1">IFERROR(__xludf.DUMMYFUNCTION("""COMPUTED_VALUE"""),"Васильчук  В. В.")</f>
        <v>Васильчук  В. В.</v>
      </c>
      <c r="NT126" s="19" t="str">
        <f ca="1">IFERROR(__xludf.DUMMYFUNCTION("""COMPUTED_VALUE"""),"Не голосував")</f>
        <v>Не голосував</v>
      </c>
      <c r="NU126" s="19">
        <f ca="1">IFERROR(__xludf.DUMMYFUNCTION("""COMPUTED_VALUE"""),59)</f>
        <v>59</v>
      </c>
      <c r="NV126" s="19" t="str">
        <f ca="1">IFERROR(__xludf.DUMMYFUNCTION("""COMPUTED_VALUE"""),"Васильчук  В. В.")</f>
        <v>Васильчук  В. В.</v>
      </c>
      <c r="NW126" s="19" t="str">
        <f ca="1">IFERROR(__xludf.DUMMYFUNCTION("""COMPUTED_VALUE"""),"Не голосував")</f>
        <v>Не голосував</v>
      </c>
      <c r="NX126" s="19">
        <f ca="1">IFERROR(__xludf.DUMMYFUNCTION("""COMPUTED_VALUE"""),59)</f>
        <v>59</v>
      </c>
      <c r="NY126" s="19" t="str">
        <f ca="1">IFERROR(__xludf.DUMMYFUNCTION("""COMPUTED_VALUE"""),"Васильчук  В. В.")</f>
        <v>Васильчук  В. В.</v>
      </c>
      <c r="NZ126" s="19" t="str">
        <f ca="1">IFERROR(__xludf.DUMMYFUNCTION("""COMPUTED_VALUE"""),"За")</f>
        <v>За</v>
      </c>
      <c r="OA126" s="19">
        <f ca="1">IFERROR(__xludf.DUMMYFUNCTION("""COMPUTED_VALUE"""),59)</f>
        <v>59</v>
      </c>
      <c r="OB126" s="19" t="str">
        <f ca="1">IFERROR(__xludf.DUMMYFUNCTION("""COMPUTED_VALUE"""),"Васильчук  В. В.")</f>
        <v>Васильчук  В. В.</v>
      </c>
      <c r="OC126" s="19" t="str">
        <f ca="1">IFERROR(__xludf.DUMMYFUNCTION("""COMPUTED_VALUE"""),"Утримався")</f>
        <v>Утримався</v>
      </c>
      <c r="OD126" s="19">
        <f ca="1">IFERROR(__xludf.DUMMYFUNCTION("""COMPUTED_VALUE"""),59)</f>
        <v>59</v>
      </c>
      <c r="OE126" s="19" t="str">
        <f ca="1">IFERROR(__xludf.DUMMYFUNCTION("""COMPUTED_VALUE"""),"Васильчук  В. В.")</f>
        <v>Васильчук  В. В.</v>
      </c>
      <c r="OF126" s="19" t="str">
        <f ca="1">IFERROR(__xludf.DUMMYFUNCTION("""COMPUTED_VALUE"""),"За")</f>
        <v>За</v>
      </c>
      <c r="OG126" s="19">
        <f ca="1">IFERROR(__xludf.DUMMYFUNCTION("""COMPUTED_VALUE"""),59)</f>
        <v>59</v>
      </c>
      <c r="OH126" s="19" t="str">
        <f ca="1">IFERROR(__xludf.DUMMYFUNCTION("""COMPUTED_VALUE"""),"Васильчук  В. В.")</f>
        <v>Васильчук  В. В.</v>
      </c>
      <c r="OI126" s="19" t="str">
        <f ca="1">IFERROR(__xludf.DUMMYFUNCTION("""COMPUTED_VALUE"""),"Утримався")</f>
        <v>Утримався</v>
      </c>
      <c r="OJ126" s="19">
        <f ca="1">IFERROR(__xludf.DUMMYFUNCTION("""COMPUTED_VALUE"""),59)</f>
        <v>59</v>
      </c>
      <c r="OK126" s="19" t="str">
        <f ca="1">IFERROR(__xludf.DUMMYFUNCTION("""COMPUTED_VALUE"""),"Васильчук  В. В.")</f>
        <v>Васильчук  В. В.</v>
      </c>
      <c r="OL126" s="19" t="str">
        <f ca="1">IFERROR(__xludf.DUMMYFUNCTION("""COMPUTED_VALUE"""),"За")</f>
        <v>За</v>
      </c>
      <c r="OM126" s="19">
        <f ca="1">IFERROR(__xludf.DUMMYFUNCTION("""COMPUTED_VALUE"""),59)</f>
        <v>59</v>
      </c>
      <c r="ON126" s="19" t="str">
        <f ca="1">IFERROR(__xludf.DUMMYFUNCTION("""COMPUTED_VALUE"""),"Васильчук  В. В.")</f>
        <v>Васильчук  В. В.</v>
      </c>
      <c r="OO126" s="19" t="str">
        <f ca="1">IFERROR(__xludf.DUMMYFUNCTION("""COMPUTED_VALUE"""),"За")</f>
        <v>За</v>
      </c>
      <c r="OP126" s="19">
        <f ca="1">IFERROR(__xludf.DUMMYFUNCTION("""COMPUTED_VALUE"""),59)</f>
        <v>59</v>
      </c>
      <c r="OQ126" s="19" t="str">
        <f ca="1">IFERROR(__xludf.DUMMYFUNCTION("""COMPUTED_VALUE"""),"Васильчук  В. В.")</f>
        <v>Васильчук  В. В.</v>
      </c>
      <c r="OR126" s="19" t="str">
        <f ca="1">IFERROR(__xludf.DUMMYFUNCTION("""COMPUTED_VALUE"""),"За")</f>
        <v>За</v>
      </c>
      <c r="OS126" s="19">
        <f ca="1">IFERROR(__xludf.DUMMYFUNCTION("""COMPUTED_VALUE"""),59)</f>
        <v>59</v>
      </c>
      <c r="OT126" s="19" t="str">
        <f ca="1">IFERROR(__xludf.DUMMYFUNCTION("""COMPUTED_VALUE"""),"Васильчук  В. В.")</f>
        <v>Васильчук  В. В.</v>
      </c>
      <c r="OU126" s="19" t="str">
        <f ca="1">IFERROR(__xludf.DUMMYFUNCTION("""COMPUTED_VALUE"""),"За")</f>
        <v>За</v>
      </c>
      <c r="OV126" s="19">
        <f ca="1">IFERROR(__xludf.DUMMYFUNCTION("""COMPUTED_VALUE"""),59)</f>
        <v>59</v>
      </c>
      <c r="OW126" s="19" t="str">
        <f ca="1">IFERROR(__xludf.DUMMYFUNCTION("""COMPUTED_VALUE"""),"Васильчук  В. В.")</f>
        <v>Васильчук  В. В.</v>
      </c>
      <c r="OX126" s="19" t="str">
        <f ca="1">IFERROR(__xludf.DUMMYFUNCTION("""COMPUTED_VALUE"""),"За")</f>
        <v>За</v>
      </c>
      <c r="OY126" s="19">
        <f ca="1">IFERROR(__xludf.DUMMYFUNCTION("""COMPUTED_VALUE"""),59)</f>
        <v>59</v>
      </c>
      <c r="OZ126" s="19" t="str">
        <f ca="1">IFERROR(__xludf.DUMMYFUNCTION("""COMPUTED_VALUE"""),"Васильчук  В. В.")</f>
        <v>Васильчук  В. В.</v>
      </c>
      <c r="PA126" s="19" t="str">
        <f ca="1">IFERROR(__xludf.DUMMYFUNCTION("""COMPUTED_VALUE"""),"За")</f>
        <v>За</v>
      </c>
      <c r="PB126" s="19">
        <f ca="1">IFERROR(__xludf.DUMMYFUNCTION("""COMPUTED_VALUE"""),59)</f>
        <v>59</v>
      </c>
      <c r="PC126" s="19" t="str">
        <f ca="1">IFERROR(__xludf.DUMMYFUNCTION("""COMPUTED_VALUE"""),"Васильчук  В. В.")</f>
        <v>Васильчук  В. В.</v>
      </c>
      <c r="PD126" s="19" t="str">
        <f ca="1">IFERROR(__xludf.DUMMYFUNCTION("""COMPUTED_VALUE"""),"За")</f>
        <v>За</v>
      </c>
      <c r="PE126" s="19">
        <f ca="1">IFERROR(__xludf.DUMMYFUNCTION("""COMPUTED_VALUE"""),59)</f>
        <v>59</v>
      </c>
      <c r="PF126" s="19" t="str">
        <f ca="1">IFERROR(__xludf.DUMMYFUNCTION("""COMPUTED_VALUE"""),"Васильчук  В. В.")</f>
        <v>Васильчук  В. В.</v>
      </c>
      <c r="PG126" s="19" t="str">
        <f ca="1">IFERROR(__xludf.DUMMYFUNCTION("""COMPUTED_VALUE"""),"За")</f>
        <v>За</v>
      </c>
      <c r="PH126" s="19">
        <f ca="1">IFERROR(__xludf.DUMMYFUNCTION("""COMPUTED_VALUE"""),59)</f>
        <v>59</v>
      </c>
      <c r="PI126" s="19" t="str">
        <f ca="1">IFERROR(__xludf.DUMMYFUNCTION("""COMPUTED_VALUE"""),"Васильчук  В. В.")</f>
        <v>Васильчук  В. В.</v>
      </c>
      <c r="PJ126" s="19" t="str">
        <f ca="1">IFERROR(__xludf.DUMMYFUNCTION("""COMPUTED_VALUE"""),"За")</f>
        <v>За</v>
      </c>
      <c r="PK126" s="19">
        <f ca="1">IFERROR(__xludf.DUMMYFUNCTION("""COMPUTED_VALUE"""),59)</f>
        <v>59</v>
      </c>
      <c r="PL126" s="19" t="str">
        <f ca="1">IFERROR(__xludf.DUMMYFUNCTION("""COMPUTED_VALUE"""),"Васильчук  В. В.")</f>
        <v>Васильчук  В. В.</v>
      </c>
      <c r="PM126" s="19" t="str">
        <f ca="1">IFERROR(__xludf.DUMMYFUNCTION("""COMPUTED_VALUE"""),"Не голосував")</f>
        <v>Не голосував</v>
      </c>
      <c r="PN126" s="19">
        <f ca="1">IFERROR(__xludf.DUMMYFUNCTION("""COMPUTED_VALUE"""),59)</f>
        <v>59</v>
      </c>
      <c r="PO126" s="19" t="str">
        <f ca="1">IFERROR(__xludf.DUMMYFUNCTION("""COMPUTED_VALUE"""),"Васильчук  В. В.")</f>
        <v>Васильчук  В. В.</v>
      </c>
      <c r="PP126" s="19" t="str">
        <f ca="1">IFERROR(__xludf.DUMMYFUNCTION("""COMPUTED_VALUE"""),"За")</f>
        <v>За</v>
      </c>
      <c r="PQ126" s="19">
        <f ca="1">IFERROR(__xludf.DUMMYFUNCTION("""COMPUTED_VALUE"""),59)</f>
        <v>59</v>
      </c>
      <c r="PR126" s="19" t="str">
        <f ca="1">IFERROR(__xludf.DUMMYFUNCTION("""COMPUTED_VALUE"""),"Васильчук  В. В.")</f>
        <v>Васильчук  В. В.</v>
      </c>
      <c r="PS126" s="19" t="str">
        <f ca="1">IFERROR(__xludf.DUMMYFUNCTION("""COMPUTED_VALUE"""),"...")</f>
        <v>...</v>
      </c>
      <c r="PT126" s="19">
        <f ca="1">IFERROR(__xludf.DUMMYFUNCTION("""COMPUTED_VALUE"""),59)</f>
        <v>59</v>
      </c>
      <c r="PU126" s="19" t="str">
        <f ca="1">IFERROR(__xludf.DUMMYFUNCTION("""COMPUTED_VALUE"""),"Васильчук  В. В.")</f>
        <v>Васильчук  В. В.</v>
      </c>
      <c r="PV126" s="19" t="str">
        <f ca="1">IFERROR(__xludf.DUMMYFUNCTION("""COMPUTED_VALUE"""),"...")</f>
        <v>...</v>
      </c>
      <c r="PW126" s="19">
        <f ca="1">IFERROR(__xludf.DUMMYFUNCTION("""COMPUTED_VALUE"""),59)</f>
        <v>59</v>
      </c>
      <c r="PX126" s="19" t="str">
        <f ca="1">IFERROR(__xludf.DUMMYFUNCTION("""COMPUTED_VALUE"""),"Васильчук  В. В.")</f>
        <v>Васильчук  В. В.</v>
      </c>
      <c r="PY126" s="19" t="str">
        <f ca="1">IFERROR(__xludf.DUMMYFUNCTION("""COMPUTED_VALUE"""),"За")</f>
        <v>За</v>
      </c>
      <c r="PZ126" s="19">
        <f ca="1">IFERROR(__xludf.DUMMYFUNCTION("""COMPUTED_VALUE"""),59)</f>
        <v>59</v>
      </c>
      <c r="QA126" s="19" t="str">
        <f ca="1">IFERROR(__xludf.DUMMYFUNCTION("""COMPUTED_VALUE"""),"Васильчук  В. В.")</f>
        <v>Васильчук  В. В.</v>
      </c>
      <c r="QB126" s="19" t="str">
        <f ca="1">IFERROR(__xludf.DUMMYFUNCTION("""COMPUTED_VALUE"""),"За")</f>
        <v>За</v>
      </c>
      <c r="QC126" s="19">
        <f ca="1">IFERROR(__xludf.DUMMYFUNCTION("""COMPUTED_VALUE"""),59)</f>
        <v>59</v>
      </c>
      <c r="QD126" s="19" t="str">
        <f ca="1">IFERROR(__xludf.DUMMYFUNCTION("""COMPUTED_VALUE"""),"Васильчук  В. В.")</f>
        <v>Васильчук  В. В.</v>
      </c>
      <c r="QE126" s="19" t="str">
        <f ca="1">IFERROR(__xludf.DUMMYFUNCTION("""COMPUTED_VALUE"""),"Утримався")</f>
        <v>Утримався</v>
      </c>
      <c r="QF126" s="19">
        <f ca="1">IFERROR(__xludf.DUMMYFUNCTION("""COMPUTED_VALUE"""),59)</f>
        <v>59</v>
      </c>
      <c r="QG126" s="19" t="str">
        <f ca="1">IFERROR(__xludf.DUMMYFUNCTION("""COMPUTED_VALUE"""),"Васильчук  В. В.")</f>
        <v>Васильчук  В. В.</v>
      </c>
      <c r="QH126" s="19" t="str">
        <f ca="1">IFERROR(__xludf.DUMMYFUNCTION("""COMPUTED_VALUE"""),"Утримався")</f>
        <v>Утримався</v>
      </c>
      <c r="QI126" s="19">
        <f ca="1">IFERROR(__xludf.DUMMYFUNCTION("""COMPUTED_VALUE"""),59)</f>
        <v>59</v>
      </c>
      <c r="QJ126" s="19" t="str">
        <f ca="1">IFERROR(__xludf.DUMMYFUNCTION("""COMPUTED_VALUE"""),"Васильчук  В. В.")</f>
        <v>Васильчук  В. В.</v>
      </c>
      <c r="QK126" s="19" t="str">
        <f ca="1">IFERROR(__xludf.DUMMYFUNCTION("""COMPUTED_VALUE"""),"...")</f>
        <v>...</v>
      </c>
    </row>
    <row r="127" spans="1:453" ht="12.75">
      <c r="A127" s="17">
        <f ca="1">IFERROR(__xludf.DUMMYFUNCTION("""COMPUTED_VALUE"""),89)</f>
        <v>89</v>
      </c>
      <c r="B127" s="17" t="str">
        <f ca="1">IFERROR(__xludf.DUMMYFUNCTION("""COMPUTED_VALUE"""),"Козак Т. М.")</f>
        <v>Козак Т. М.</v>
      </c>
      <c r="C127" s="19" t="str">
        <f ca="1">IFERROR(__xludf.DUMMYFUNCTION("""COMPUTED_VALUE"""),"За")</f>
        <v>За</v>
      </c>
      <c r="D127" s="19">
        <f ca="1">IFERROR(__xludf.DUMMYFUNCTION("""COMPUTED_VALUE"""),89)</f>
        <v>89</v>
      </c>
      <c r="E127" s="19" t="str">
        <f ca="1">IFERROR(__xludf.DUMMYFUNCTION("""COMPUTED_VALUE"""),"Козак Т. М.")</f>
        <v>Козак Т. М.</v>
      </c>
      <c r="F127" s="19" t="str">
        <f ca="1">IFERROR(__xludf.DUMMYFUNCTION("""COMPUTED_VALUE"""),"За")</f>
        <v>За</v>
      </c>
      <c r="G127" s="19">
        <f ca="1">IFERROR(__xludf.DUMMYFUNCTION("""COMPUTED_VALUE"""),89)</f>
        <v>89</v>
      </c>
      <c r="H127" s="19" t="str">
        <f ca="1">IFERROR(__xludf.DUMMYFUNCTION("""COMPUTED_VALUE"""),"Козак Т. М.")</f>
        <v>Козак Т. М.</v>
      </c>
      <c r="I127" s="19" t="str">
        <f ca="1">IFERROR(__xludf.DUMMYFUNCTION("""COMPUTED_VALUE"""),"За")</f>
        <v>За</v>
      </c>
      <c r="J127" s="19">
        <f ca="1">IFERROR(__xludf.DUMMYFUNCTION("""COMPUTED_VALUE"""),89)</f>
        <v>89</v>
      </c>
      <c r="K127" s="19" t="str">
        <f ca="1">IFERROR(__xludf.DUMMYFUNCTION("""COMPUTED_VALUE"""),"Козак Т. М.")</f>
        <v>Козак Т. М.</v>
      </c>
      <c r="L127" s="19" t="str">
        <f ca="1">IFERROR(__xludf.DUMMYFUNCTION("""COMPUTED_VALUE"""),"За")</f>
        <v>За</v>
      </c>
      <c r="M127" s="19">
        <f ca="1">IFERROR(__xludf.DUMMYFUNCTION("""COMPUTED_VALUE"""),89)</f>
        <v>89</v>
      </c>
      <c r="N127" s="19" t="str">
        <f ca="1">IFERROR(__xludf.DUMMYFUNCTION("""COMPUTED_VALUE"""),"Козак Т. М.")</f>
        <v>Козак Т. М.</v>
      </c>
      <c r="O127" s="19" t="str">
        <f ca="1">IFERROR(__xludf.DUMMYFUNCTION("""COMPUTED_VALUE"""),"За")</f>
        <v>За</v>
      </c>
      <c r="P127" s="19">
        <f ca="1">IFERROR(__xludf.DUMMYFUNCTION("""COMPUTED_VALUE"""),89)</f>
        <v>89</v>
      </c>
      <c r="Q127" s="19" t="str">
        <f ca="1">IFERROR(__xludf.DUMMYFUNCTION("""COMPUTED_VALUE"""),"Козак Т. М.")</f>
        <v>Козак Т. М.</v>
      </c>
      <c r="R127" s="19" t="str">
        <f ca="1">IFERROR(__xludf.DUMMYFUNCTION("""COMPUTED_VALUE"""),"За")</f>
        <v>За</v>
      </c>
      <c r="S127" s="19">
        <f ca="1">IFERROR(__xludf.DUMMYFUNCTION("""COMPUTED_VALUE"""),89)</f>
        <v>89</v>
      </c>
      <c r="T127" s="19" t="str">
        <f ca="1">IFERROR(__xludf.DUMMYFUNCTION("""COMPUTED_VALUE"""),"Козак Т. М.")</f>
        <v>Козак Т. М.</v>
      </c>
      <c r="U127" s="19" t="str">
        <f ca="1">IFERROR(__xludf.DUMMYFUNCTION("""COMPUTED_VALUE"""),"За")</f>
        <v>За</v>
      </c>
      <c r="V127" s="19">
        <f ca="1">IFERROR(__xludf.DUMMYFUNCTION("""COMPUTED_VALUE"""),89)</f>
        <v>89</v>
      </c>
      <c r="W127" s="19" t="str">
        <f ca="1">IFERROR(__xludf.DUMMYFUNCTION("""COMPUTED_VALUE"""),"Козак Т. М.")</f>
        <v>Козак Т. М.</v>
      </c>
      <c r="X127" s="19" t="str">
        <f ca="1">IFERROR(__xludf.DUMMYFUNCTION("""COMPUTED_VALUE"""),"За")</f>
        <v>За</v>
      </c>
      <c r="Y127" s="19">
        <f ca="1">IFERROR(__xludf.DUMMYFUNCTION("""COMPUTED_VALUE"""),89)</f>
        <v>89</v>
      </c>
      <c r="Z127" s="19" t="str">
        <f ca="1">IFERROR(__xludf.DUMMYFUNCTION("""COMPUTED_VALUE"""),"Козак Т. М.")</f>
        <v>Козак Т. М.</v>
      </c>
      <c r="AA127" s="19" t="str">
        <f ca="1">IFERROR(__xludf.DUMMYFUNCTION("""COMPUTED_VALUE"""),"За")</f>
        <v>За</v>
      </c>
      <c r="AB127" s="19">
        <f ca="1">IFERROR(__xludf.DUMMYFUNCTION("""COMPUTED_VALUE"""),89)</f>
        <v>89</v>
      </c>
      <c r="AC127" s="19" t="str">
        <f ca="1">IFERROR(__xludf.DUMMYFUNCTION("""COMPUTED_VALUE"""),"Козак Т. М.")</f>
        <v>Козак Т. М.</v>
      </c>
      <c r="AD127" s="19" t="str">
        <f ca="1">IFERROR(__xludf.DUMMYFUNCTION("""COMPUTED_VALUE"""),"За")</f>
        <v>За</v>
      </c>
      <c r="AE127" s="19">
        <f ca="1">IFERROR(__xludf.DUMMYFUNCTION("""COMPUTED_VALUE"""),89)</f>
        <v>89</v>
      </c>
      <c r="AF127" s="19" t="str">
        <f ca="1">IFERROR(__xludf.DUMMYFUNCTION("""COMPUTED_VALUE"""),"Козак Т. М.")</f>
        <v>Козак Т. М.</v>
      </c>
      <c r="AG127" s="19" t="str">
        <f ca="1">IFERROR(__xludf.DUMMYFUNCTION("""COMPUTED_VALUE"""),"Не голосував")</f>
        <v>Не голосував</v>
      </c>
      <c r="AH127" s="19">
        <f ca="1">IFERROR(__xludf.DUMMYFUNCTION("""COMPUTED_VALUE"""),89)</f>
        <v>89</v>
      </c>
      <c r="AI127" s="19" t="str">
        <f ca="1">IFERROR(__xludf.DUMMYFUNCTION("""COMPUTED_VALUE"""),"Козак Т. М.")</f>
        <v>Козак Т. М.</v>
      </c>
      <c r="AJ127" s="19" t="str">
        <f ca="1">IFERROR(__xludf.DUMMYFUNCTION("""COMPUTED_VALUE"""),"Не голосував")</f>
        <v>Не голосував</v>
      </c>
      <c r="AK127" s="19">
        <f ca="1">IFERROR(__xludf.DUMMYFUNCTION("""COMPUTED_VALUE"""),89)</f>
        <v>89</v>
      </c>
      <c r="AL127" s="19" t="str">
        <f ca="1">IFERROR(__xludf.DUMMYFUNCTION("""COMPUTED_VALUE"""),"Козак Т. М.")</f>
        <v>Козак Т. М.</v>
      </c>
      <c r="AM127" s="19" t="str">
        <f ca="1">IFERROR(__xludf.DUMMYFUNCTION("""COMPUTED_VALUE"""),"За")</f>
        <v>За</v>
      </c>
      <c r="AN127" s="19">
        <f ca="1">IFERROR(__xludf.DUMMYFUNCTION("""COMPUTED_VALUE"""),89)</f>
        <v>89</v>
      </c>
      <c r="AO127" s="19" t="str">
        <f ca="1">IFERROR(__xludf.DUMMYFUNCTION("""COMPUTED_VALUE"""),"Козак Т. М.")</f>
        <v>Козак Т. М.</v>
      </c>
      <c r="AP127" s="19" t="str">
        <f ca="1">IFERROR(__xludf.DUMMYFUNCTION("""COMPUTED_VALUE"""),"За")</f>
        <v>За</v>
      </c>
      <c r="AQ127" s="19">
        <f ca="1">IFERROR(__xludf.DUMMYFUNCTION("""COMPUTED_VALUE"""),89)</f>
        <v>89</v>
      </c>
      <c r="AR127" s="19" t="str">
        <f ca="1">IFERROR(__xludf.DUMMYFUNCTION("""COMPUTED_VALUE"""),"Козак Т. М.")</f>
        <v>Козак Т. М.</v>
      </c>
      <c r="AS127" s="19" t="str">
        <f ca="1">IFERROR(__xludf.DUMMYFUNCTION("""COMPUTED_VALUE"""),"За")</f>
        <v>За</v>
      </c>
      <c r="AT127" s="19">
        <f ca="1">IFERROR(__xludf.DUMMYFUNCTION("""COMPUTED_VALUE"""),89)</f>
        <v>89</v>
      </c>
      <c r="AU127" s="19" t="str">
        <f ca="1">IFERROR(__xludf.DUMMYFUNCTION("""COMPUTED_VALUE"""),"Козак Т. М.")</f>
        <v>Козак Т. М.</v>
      </c>
      <c r="AV127" s="19" t="str">
        <f ca="1">IFERROR(__xludf.DUMMYFUNCTION("""COMPUTED_VALUE"""),"За")</f>
        <v>За</v>
      </c>
      <c r="AW127" s="19">
        <f ca="1">IFERROR(__xludf.DUMMYFUNCTION("""COMPUTED_VALUE"""),89)</f>
        <v>89</v>
      </c>
      <c r="AX127" s="19" t="str">
        <f ca="1">IFERROR(__xludf.DUMMYFUNCTION("""COMPUTED_VALUE"""),"Козак Т. М.")</f>
        <v>Козак Т. М.</v>
      </c>
      <c r="AY127" s="19" t="str">
        <f ca="1">IFERROR(__xludf.DUMMYFUNCTION("""COMPUTED_VALUE"""),"Не голосував")</f>
        <v>Не голосував</v>
      </c>
      <c r="AZ127" s="19">
        <f ca="1">IFERROR(__xludf.DUMMYFUNCTION("""COMPUTED_VALUE"""),89)</f>
        <v>89</v>
      </c>
      <c r="BA127" s="19" t="str">
        <f ca="1">IFERROR(__xludf.DUMMYFUNCTION("""COMPUTED_VALUE"""),"Козак Т. М.")</f>
        <v>Козак Т. М.</v>
      </c>
      <c r="BB127" s="19" t="str">
        <f ca="1">IFERROR(__xludf.DUMMYFUNCTION("""COMPUTED_VALUE"""),"За")</f>
        <v>За</v>
      </c>
      <c r="BC127" s="19">
        <f ca="1">IFERROR(__xludf.DUMMYFUNCTION("""COMPUTED_VALUE"""),89)</f>
        <v>89</v>
      </c>
      <c r="BD127" s="19" t="str">
        <f ca="1">IFERROR(__xludf.DUMMYFUNCTION("""COMPUTED_VALUE"""),"Козак Т. М.")</f>
        <v>Козак Т. М.</v>
      </c>
      <c r="BE127" s="19" t="str">
        <f ca="1">IFERROR(__xludf.DUMMYFUNCTION("""COMPUTED_VALUE"""),"За")</f>
        <v>За</v>
      </c>
      <c r="BF127" s="19">
        <f ca="1">IFERROR(__xludf.DUMMYFUNCTION("""COMPUTED_VALUE"""),89)</f>
        <v>89</v>
      </c>
      <c r="BG127" s="19" t="str">
        <f ca="1">IFERROR(__xludf.DUMMYFUNCTION("""COMPUTED_VALUE"""),"Козак Т. М.")</f>
        <v>Козак Т. М.</v>
      </c>
      <c r="BH127" s="19" t="str">
        <f ca="1">IFERROR(__xludf.DUMMYFUNCTION("""COMPUTED_VALUE"""),"За")</f>
        <v>За</v>
      </c>
      <c r="BI127" s="19">
        <f ca="1">IFERROR(__xludf.DUMMYFUNCTION("""COMPUTED_VALUE"""),89)</f>
        <v>89</v>
      </c>
      <c r="BJ127" s="19" t="str">
        <f ca="1">IFERROR(__xludf.DUMMYFUNCTION("""COMPUTED_VALUE"""),"Козак Т. М.")</f>
        <v>Козак Т. М.</v>
      </c>
      <c r="BK127" s="19" t="str">
        <f ca="1">IFERROR(__xludf.DUMMYFUNCTION("""COMPUTED_VALUE"""),"Не голосував")</f>
        <v>Не голосував</v>
      </c>
      <c r="BL127" s="19">
        <f ca="1">IFERROR(__xludf.DUMMYFUNCTION("""COMPUTED_VALUE"""),89)</f>
        <v>89</v>
      </c>
      <c r="BM127" s="19" t="str">
        <f ca="1">IFERROR(__xludf.DUMMYFUNCTION("""COMPUTED_VALUE"""),"Козак Т. М.")</f>
        <v>Козак Т. М.</v>
      </c>
      <c r="BN127" s="19" t="str">
        <f ca="1">IFERROR(__xludf.DUMMYFUNCTION("""COMPUTED_VALUE"""),"Не голосував")</f>
        <v>Не голосував</v>
      </c>
      <c r="BO127" s="19">
        <f ca="1">IFERROR(__xludf.DUMMYFUNCTION("""COMPUTED_VALUE"""),89)</f>
        <v>89</v>
      </c>
      <c r="BP127" s="19" t="str">
        <f ca="1">IFERROR(__xludf.DUMMYFUNCTION("""COMPUTED_VALUE"""),"Козак Т. М.")</f>
        <v>Козак Т. М.</v>
      </c>
      <c r="BQ127" s="19" t="str">
        <f ca="1">IFERROR(__xludf.DUMMYFUNCTION("""COMPUTED_VALUE"""),"Не голосував")</f>
        <v>Не голосував</v>
      </c>
      <c r="BR127" s="19">
        <f ca="1">IFERROR(__xludf.DUMMYFUNCTION("""COMPUTED_VALUE"""),89)</f>
        <v>89</v>
      </c>
      <c r="BS127" s="19" t="str">
        <f ca="1">IFERROR(__xludf.DUMMYFUNCTION("""COMPUTED_VALUE"""),"Козак Т. М.")</f>
        <v>Козак Т. М.</v>
      </c>
      <c r="BT127" s="19" t="str">
        <f ca="1">IFERROR(__xludf.DUMMYFUNCTION("""COMPUTED_VALUE"""),"Не голосував")</f>
        <v>Не голосував</v>
      </c>
      <c r="BU127" s="19">
        <f ca="1">IFERROR(__xludf.DUMMYFUNCTION("""COMPUTED_VALUE"""),89)</f>
        <v>89</v>
      </c>
      <c r="BV127" s="19" t="str">
        <f ca="1">IFERROR(__xludf.DUMMYFUNCTION("""COMPUTED_VALUE"""),"Козак Т. М.")</f>
        <v>Козак Т. М.</v>
      </c>
      <c r="BW127" s="19" t="str">
        <f ca="1">IFERROR(__xludf.DUMMYFUNCTION("""COMPUTED_VALUE"""),"Не голосував")</f>
        <v>Не голосував</v>
      </c>
      <c r="BX127" s="19">
        <f ca="1">IFERROR(__xludf.DUMMYFUNCTION("""COMPUTED_VALUE"""),89)</f>
        <v>89</v>
      </c>
      <c r="BY127" s="19" t="str">
        <f ca="1">IFERROR(__xludf.DUMMYFUNCTION("""COMPUTED_VALUE"""),"Козак Т. М.")</f>
        <v>Козак Т. М.</v>
      </c>
      <c r="BZ127" s="19" t="str">
        <f ca="1">IFERROR(__xludf.DUMMYFUNCTION("""COMPUTED_VALUE"""),"Не голосував")</f>
        <v>Не голосував</v>
      </c>
      <c r="CA127" s="19">
        <f ca="1">IFERROR(__xludf.DUMMYFUNCTION("""COMPUTED_VALUE"""),89)</f>
        <v>89</v>
      </c>
      <c r="CB127" s="19" t="str">
        <f ca="1">IFERROR(__xludf.DUMMYFUNCTION("""COMPUTED_VALUE"""),"Козак Т. М.")</f>
        <v>Козак Т. М.</v>
      </c>
      <c r="CC127" s="19" t="str">
        <f ca="1">IFERROR(__xludf.DUMMYFUNCTION("""COMPUTED_VALUE"""),"Не голосував")</f>
        <v>Не голосував</v>
      </c>
      <c r="CD127" s="19">
        <f ca="1">IFERROR(__xludf.DUMMYFUNCTION("""COMPUTED_VALUE"""),89)</f>
        <v>89</v>
      </c>
      <c r="CE127" s="19" t="str">
        <f ca="1">IFERROR(__xludf.DUMMYFUNCTION("""COMPUTED_VALUE"""),"Козак Т. М.")</f>
        <v>Козак Т. М.</v>
      </c>
      <c r="CF127" s="19" t="str">
        <f ca="1">IFERROR(__xludf.DUMMYFUNCTION("""COMPUTED_VALUE"""),"Не голосував")</f>
        <v>Не голосував</v>
      </c>
      <c r="CG127" s="19">
        <f ca="1">IFERROR(__xludf.DUMMYFUNCTION("""COMPUTED_VALUE"""),89)</f>
        <v>89</v>
      </c>
      <c r="CH127" s="19" t="str">
        <f ca="1">IFERROR(__xludf.DUMMYFUNCTION("""COMPUTED_VALUE"""),"Козак Т. М.")</f>
        <v>Козак Т. М.</v>
      </c>
      <c r="CI127" s="19" t="str">
        <f ca="1">IFERROR(__xludf.DUMMYFUNCTION("""COMPUTED_VALUE"""),"Не голосував")</f>
        <v>Не голосував</v>
      </c>
      <c r="CJ127" s="19">
        <f ca="1">IFERROR(__xludf.DUMMYFUNCTION("""COMPUTED_VALUE"""),89)</f>
        <v>89</v>
      </c>
      <c r="CK127" s="19" t="str">
        <f ca="1">IFERROR(__xludf.DUMMYFUNCTION("""COMPUTED_VALUE"""),"Козак Т. М.")</f>
        <v>Козак Т. М.</v>
      </c>
      <c r="CL127" s="19" t="str">
        <f ca="1">IFERROR(__xludf.DUMMYFUNCTION("""COMPUTED_VALUE"""),"Не голосував")</f>
        <v>Не голосував</v>
      </c>
      <c r="CM127" s="19">
        <f ca="1">IFERROR(__xludf.DUMMYFUNCTION("""COMPUTED_VALUE"""),89)</f>
        <v>89</v>
      </c>
      <c r="CN127" s="19" t="str">
        <f ca="1">IFERROR(__xludf.DUMMYFUNCTION("""COMPUTED_VALUE"""),"Козак Т. М.")</f>
        <v>Козак Т. М.</v>
      </c>
      <c r="CO127" s="19" t="str">
        <f ca="1">IFERROR(__xludf.DUMMYFUNCTION("""COMPUTED_VALUE"""),"Не голосував")</f>
        <v>Не голосував</v>
      </c>
      <c r="CP127" s="19">
        <f ca="1">IFERROR(__xludf.DUMMYFUNCTION("""COMPUTED_VALUE"""),89)</f>
        <v>89</v>
      </c>
      <c r="CQ127" s="19" t="str">
        <f ca="1">IFERROR(__xludf.DUMMYFUNCTION("""COMPUTED_VALUE"""),"Козак Т. М.")</f>
        <v>Козак Т. М.</v>
      </c>
      <c r="CR127" s="19" t="str">
        <f ca="1">IFERROR(__xludf.DUMMYFUNCTION("""COMPUTED_VALUE"""),"Не голосував")</f>
        <v>Не голосував</v>
      </c>
      <c r="CS127" s="19">
        <f ca="1">IFERROR(__xludf.DUMMYFUNCTION("""COMPUTED_VALUE"""),89)</f>
        <v>89</v>
      </c>
      <c r="CT127" s="19" t="str">
        <f ca="1">IFERROR(__xludf.DUMMYFUNCTION("""COMPUTED_VALUE"""),"Козак Т. М.")</f>
        <v>Козак Т. М.</v>
      </c>
      <c r="CU127" s="19" t="str">
        <f ca="1">IFERROR(__xludf.DUMMYFUNCTION("""COMPUTED_VALUE"""),"Не голосував")</f>
        <v>Не голосував</v>
      </c>
      <c r="CV127" s="19">
        <f ca="1">IFERROR(__xludf.DUMMYFUNCTION("""COMPUTED_VALUE"""),89)</f>
        <v>89</v>
      </c>
      <c r="CW127" s="19" t="str">
        <f ca="1">IFERROR(__xludf.DUMMYFUNCTION("""COMPUTED_VALUE"""),"Козак Т. М.")</f>
        <v>Козак Т. М.</v>
      </c>
      <c r="CX127" s="19" t="str">
        <f ca="1">IFERROR(__xludf.DUMMYFUNCTION("""COMPUTED_VALUE"""),"Не голосував")</f>
        <v>Не голосував</v>
      </c>
      <c r="CY127" s="19">
        <f ca="1">IFERROR(__xludf.DUMMYFUNCTION("""COMPUTED_VALUE"""),89)</f>
        <v>89</v>
      </c>
      <c r="CZ127" s="19" t="str">
        <f ca="1">IFERROR(__xludf.DUMMYFUNCTION("""COMPUTED_VALUE"""),"Козак Т. М.")</f>
        <v>Козак Т. М.</v>
      </c>
      <c r="DA127" s="19" t="str">
        <f ca="1">IFERROR(__xludf.DUMMYFUNCTION("""COMPUTED_VALUE"""),"Не голосував")</f>
        <v>Не голосував</v>
      </c>
      <c r="DB127" s="19">
        <f ca="1">IFERROR(__xludf.DUMMYFUNCTION("""COMPUTED_VALUE"""),89)</f>
        <v>89</v>
      </c>
      <c r="DC127" s="19" t="str">
        <f ca="1">IFERROR(__xludf.DUMMYFUNCTION("""COMPUTED_VALUE"""),"Козак Т. М.")</f>
        <v>Козак Т. М.</v>
      </c>
      <c r="DD127" s="19" t="str">
        <f ca="1">IFERROR(__xludf.DUMMYFUNCTION("""COMPUTED_VALUE"""),"Не голосував")</f>
        <v>Не голосував</v>
      </c>
      <c r="DE127" s="19">
        <f ca="1">IFERROR(__xludf.DUMMYFUNCTION("""COMPUTED_VALUE"""),89)</f>
        <v>89</v>
      </c>
      <c r="DF127" s="19" t="str">
        <f ca="1">IFERROR(__xludf.DUMMYFUNCTION("""COMPUTED_VALUE"""),"Козак Т. М.")</f>
        <v>Козак Т. М.</v>
      </c>
      <c r="DG127" s="19" t="str">
        <f ca="1">IFERROR(__xludf.DUMMYFUNCTION("""COMPUTED_VALUE"""),"Не голосував")</f>
        <v>Не голосував</v>
      </c>
      <c r="DH127" s="19">
        <f ca="1">IFERROR(__xludf.DUMMYFUNCTION("""COMPUTED_VALUE"""),89)</f>
        <v>89</v>
      </c>
      <c r="DI127" s="19" t="str">
        <f ca="1">IFERROR(__xludf.DUMMYFUNCTION("""COMPUTED_VALUE"""),"Козак Т. М.")</f>
        <v>Козак Т. М.</v>
      </c>
      <c r="DJ127" s="19" t="str">
        <f ca="1">IFERROR(__xludf.DUMMYFUNCTION("""COMPUTED_VALUE"""),"Не голосував")</f>
        <v>Не голосував</v>
      </c>
      <c r="DK127" s="19">
        <f ca="1">IFERROR(__xludf.DUMMYFUNCTION("""COMPUTED_VALUE"""),89)</f>
        <v>89</v>
      </c>
      <c r="DL127" s="19" t="str">
        <f ca="1">IFERROR(__xludf.DUMMYFUNCTION("""COMPUTED_VALUE"""),"Козак Т. М.")</f>
        <v>Козак Т. М.</v>
      </c>
      <c r="DM127" s="19" t="str">
        <f ca="1">IFERROR(__xludf.DUMMYFUNCTION("""COMPUTED_VALUE"""),"Не голосував")</f>
        <v>Не голосував</v>
      </c>
      <c r="DN127" s="19">
        <f ca="1">IFERROR(__xludf.DUMMYFUNCTION("""COMPUTED_VALUE"""),89)</f>
        <v>89</v>
      </c>
      <c r="DO127" s="19" t="str">
        <f ca="1">IFERROR(__xludf.DUMMYFUNCTION("""COMPUTED_VALUE"""),"Козак Т. М.")</f>
        <v>Козак Т. М.</v>
      </c>
      <c r="DP127" s="19" t="str">
        <f ca="1">IFERROR(__xludf.DUMMYFUNCTION("""COMPUTED_VALUE"""),"Не голосував")</f>
        <v>Не голосував</v>
      </c>
      <c r="DQ127" s="19">
        <f ca="1">IFERROR(__xludf.DUMMYFUNCTION("""COMPUTED_VALUE"""),89)</f>
        <v>89</v>
      </c>
      <c r="DR127" s="19" t="str">
        <f ca="1">IFERROR(__xludf.DUMMYFUNCTION("""COMPUTED_VALUE"""),"Козак Т. М.")</f>
        <v>Козак Т. М.</v>
      </c>
      <c r="DS127" s="19" t="str">
        <f ca="1">IFERROR(__xludf.DUMMYFUNCTION("""COMPUTED_VALUE"""),"Не голосував")</f>
        <v>Не голосував</v>
      </c>
      <c r="DT127" s="19">
        <f ca="1">IFERROR(__xludf.DUMMYFUNCTION("""COMPUTED_VALUE"""),89)</f>
        <v>89</v>
      </c>
      <c r="DU127" s="19" t="str">
        <f ca="1">IFERROR(__xludf.DUMMYFUNCTION("""COMPUTED_VALUE"""),"Козак Т. М.")</f>
        <v>Козак Т. М.</v>
      </c>
      <c r="DV127" s="19" t="str">
        <f ca="1">IFERROR(__xludf.DUMMYFUNCTION("""COMPUTED_VALUE"""),"Не голосував")</f>
        <v>Не голосував</v>
      </c>
      <c r="DW127" s="19">
        <f ca="1">IFERROR(__xludf.DUMMYFUNCTION("""COMPUTED_VALUE"""),89)</f>
        <v>89</v>
      </c>
      <c r="DX127" s="19" t="str">
        <f ca="1">IFERROR(__xludf.DUMMYFUNCTION("""COMPUTED_VALUE"""),"Козак Т. М.")</f>
        <v>Козак Т. М.</v>
      </c>
      <c r="DY127" s="19" t="str">
        <f ca="1">IFERROR(__xludf.DUMMYFUNCTION("""COMPUTED_VALUE"""),"Не голосував")</f>
        <v>Не голосував</v>
      </c>
      <c r="DZ127" s="19">
        <f ca="1">IFERROR(__xludf.DUMMYFUNCTION("""COMPUTED_VALUE"""),89)</f>
        <v>89</v>
      </c>
      <c r="EA127" s="19" t="str">
        <f ca="1">IFERROR(__xludf.DUMMYFUNCTION("""COMPUTED_VALUE"""),"Козак Т. М.")</f>
        <v>Козак Т. М.</v>
      </c>
      <c r="EB127" s="19" t="str">
        <f ca="1">IFERROR(__xludf.DUMMYFUNCTION("""COMPUTED_VALUE"""),"Не голосував")</f>
        <v>Не голосував</v>
      </c>
      <c r="EC127" s="19">
        <f ca="1">IFERROR(__xludf.DUMMYFUNCTION("""COMPUTED_VALUE"""),89)</f>
        <v>89</v>
      </c>
      <c r="ED127" s="19" t="str">
        <f ca="1">IFERROR(__xludf.DUMMYFUNCTION("""COMPUTED_VALUE"""),"Козак Т. М.")</f>
        <v>Козак Т. М.</v>
      </c>
      <c r="EE127" s="19" t="str">
        <f ca="1">IFERROR(__xludf.DUMMYFUNCTION("""COMPUTED_VALUE"""),"Не голосував")</f>
        <v>Не голосував</v>
      </c>
      <c r="EF127" s="19">
        <f ca="1">IFERROR(__xludf.DUMMYFUNCTION("""COMPUTED_VALUE"""),89)</f>
        <v>89</v>
      </c>
      <c r="EG127" s="19" t="str">
        <f ca="1">IFERROR(__xludf.DUMMYFUNCTION("""COMPUTED_VALUE"""),"Козак Т. М.")</f>
        <v>Козак Т. М.</v>
      </c>
      <c r="EH127" s="19" t="str">
        <f ca="1">IFERROR(__xludf.DUMMYFUNCTION("""COMPUTED_VALUE"""),"За")</f>
        <v>За</v>
      </c>
      <c r="EI127" s="19">
        <f ca="1">IFERROR(__xludf.DUMMYFUNCTION("""COMPUTED_VALUE"""),89)</f>
        <v>89</v>
      </c>
      <c r="EJ127" s="19" t="str">
        <f ca="1">IFERROR(__xludf.DUMMYFUNCTION("""COMPUTED_VALUE"""),"Козак Т. М.")</f>
        <v>Козак Т. М.</v>
      </c>
      <c r="EK127" s="19" t="str">
        <f ca="1">IFERROR(__xludf.DUMMYFUNCTION("""COMPUTED_VALUE"""),"За")</f>
        <v>За</v>
      </c>
      <c r="EL127" s="19">
        <f ca="1">IFERROR(__xludf.DUMMYFUNCTION("""COMPUTED_VALUE"""),89)</f>
        <v>89</v>
      </c>
      <c r="EM127" s="19" t="str">
        <f ca="1">IFERROR(__xludf.DUMMYFUNCTION("""COMPUTED_VALUE"""),"Козак Т. М.")</f>
        <v>Козак Т. М.</v>
      </c>
      <c r="EN127" s="19" t="str">
        <f ca="1">IFERROR(__xludf.DUMMYFUNCTION("""COMPUTED_VALUE"""),"За")</f>
        <v>За</v>
      </c>
      <c r="EO127" s="19">
        <f ca="1">IFERROR(__xludf.DUMMYFUNCTION("""COMPUTED_VALUE"""),89)</f>
        <v>89</v>
      </c>
      <c r="EP127" s="19" t="str">
        <f ca="1">IFERROR(__xludf.DUMMYFUNCTION("""COMPUTED_VALUE"""),"Козак Т. М.")</f>
        <v>Козак Т. М.</v>
      </c>
      <c r="EQ127" s="19" t="str">
        <f ca="1">IFERROR(__xludf.DUMMYFUNCTION("""COMPUTED_VALUE"""),"За")</f>
        <v>За</v>
      </c>
      <c r="ER127" s="19">
        <f ca="1">IFERROR(__xludf.DUMMYFUNCTION("""COMPUTED_VALUE"""),89)</f>
        <v>89</v>
      </c>
      <c r="ES127" s="19" t="str">
        <f ca="1">IFERROR(__xludf.DUMMYFUNCTION("""COMPUTED_VALUE"""),"Козак Т. М.")</f>
        <v>Козак Т. М.</v>
      </c>
      <c r="ET127" s="19" t="str">
        <f ca="1">IFERROR(__xludf.DUMMYFUNCTION("""COMPUTED_VALUE"""),"За")</f>
        <v>За</v>
      </c>
      <c r="EU127" s="19">
        <f ca="1">IFERROR(__xludf.DUMMYFUNCTION("""COMPUTED_VALUE"""),89)</f>
        <v>89</v>
      </c>
      <c r="EV127" s="19" t="str">
        <f ca="1">IFERROR(__xludf.DUMMYFUNCTION("""COMPUTED_VALUE"""),"Козак Т. М.")</f>
        <v>Козак Т. М.</v>
      </c>
      <c r="EW127" s="19" t="str">
        <f ca="1">IFERROR(__xludf.DUMMYFUNCTION("""COMPUTED_VALUE"""),"За")</f>
        <v>За</v>
      </c>
      <c r="EX127" s="19">
        <f ca="1">IFERROR(__xludf.DUMMYFUNCTION("""COMPUTED_VALUE"""),89)</f>
        <v>89</v>
      </c>
      <c r="EY127" s="19" t="str">
        <f ca="1">IFERROR(__xludf.DUMMYFUNCTION("""COMPUTED_VALUE"""),"Козак Т. М.")</f>
        <v>Козак Т. М.</v>
      </c>
      <c r="EZ127" s="19" t="str">
        <f ca="1">IFERROR(__xludf.DUMMYFUNCTION("""COMPUTED_VALUE"""),"За")</f>
        <v>За</v>
      </c>
      <c r="FA127" s="19">
        <f ca="1">IFERROR(__xludf.DUMMYFUNCTION("""COMPUTED_VALUE"""),89)</f>
        <v>89</v>
      </c>
      <c r="FB127" s="19" t="str">
        <f ca="1">IFERROR(__xludf.DUMMYFUNCTION("""COMPUTED_VALUE"""),"Козак Т. М.")</f>
        <v>Козак Т. М.</v>
      </c>
      <c r="FC127" s="19" t="str">
        <f ca="1">IFERROR(__xludf.DUMMYFUNCTION("""COMPUTED_VALUE"""),"За")</f>
        <v>За</v>
      </c>
      <c r="FD127" s="19">
        <f ca="1">IFERROR(__xludf.DUMMYFUNCTION("""COMPUTED_VALUE"""),89)</f>
        <v>89</v>
      </c>
      <c r="FE127" s="19" t="str">
        <f ca="1">IFERROR(__xludf.DUMMYFUNCTION("""COMPUTED_VALUE"""),"Козак Т. М.")</f>
        <v>Козак Т. М.</v>
      </c>
      <c r="FF127" s="19" t="str">
        <f ca="1">IFERROR(__xludf.DUMMYFUNCTION("""COMPUTED_VALUE"""),"За")</f>
        <v>За</v>
      </c>
      <c r="FG127" s="19">
        <f ca="1">IFERROR(__xludf.DUMMYFUNCTION("""COMPUTED_VALUE"""),89)</f>
        <v>89</v>
      </c>
      <c r="FH127" s="19" t="str">
        <f ca="1">IFERROR(__xludf.DUMMYFUNCTION("""COMPUTED_VALUE"""),"Козак Т. М.")</f>
        <v>Козак Т. М.</v>
      </c>
      <c r="FI127" s="19" t="str">
        <f ca="1">IFERROR(__xludf.DUMMYFUNCTION("""COMPUTED_VALUE"""),"За")</f>
        <v>За</v>
      </c>
      <c r="FJ127" s="19">
        <f ca="1">IFERROR(__xludf.DUMMYFUNCTION("""COMPUTED_VALUE"""),89)</f>
        <v>89</v>
      </c>
      <c r="FK127" s="19" t="str">
        <f ca="1">IFERROR(__xludf.DUMMYFUNCTION("""COMPUTED_VALUE"""),"Козак Т. М.")</f>
        <v>Козак Т. М.</v>
      </c>
      <c r="FL127" s="19" t="str">
        <f ca="1">IFERROR(__xludf.DUMMYFUNCTION("""COMPUTED_VALUE"""),"За")</f>
        <v>За</v>
      </c>
      <c r="FM127" s="19">
        <f ca="1">IFERROR(__xludf.DUMMYFUNCTION("""COMPUTED_VALUE"""),89)</f>
        <v>89</v>
      </c>
      <c r="FN127" s="19" t="str">
        <f ca="1">IFERROR(__xludf.DUMMYFUNCTION("""COMPUTED_VALUE"""),"Козак Т. М.")</f>
        <v>Козак Т. М.</v>
      </c>
      <c r="FO127" s="19" t="str">
        <f ca="1">IFERROR(__xludf.DUMMYFUNCTION("""COMPUTED_VALUE"""),"За")</f>
        <v>За</v>
      </c>
      <c r="FP127" s="19">
        <f ca="1">IFERROR(__xludf.DUMMYFUNCTION("""COMPUTED_VALUE"""),89)</f>
        <v>89</v>
      </c>
      <c r="FQ127" s="19" t="str">
        <f ca="1">IFERROR(__xludf.DUMMYFUNCTION("""COMPUTED_VALUE"""),"Козак Т. М.")</f>
        <v>Козак Т. М.</v>
      </c>
      <c r="FR127" s="19" t="str">
        <f ca="1">IFERROR(__xludf.DUMMYFUNCTION("""COMPUTED_VALUE"""),"За")</f>
        <v>За</v>
      </c>
      <c r="FS127" s="19">
        <f ca="1">IFERROR(__xludf.DUMMYFUNCTION("""COMPUTED_VALUE"""),89)</f>
        <v>89</v>
      </c>
      <c r="FT127" s="19" t="str">
        <f ca="1">IFERROR(__xludf.DUMMYFUNCTION("""COMPUTED_VALUE"""),"Козак Т. М.")</f>
        <v>Козак Т. М.</v>
      </c>
      <c r="FU127" s="19" t="str">
        <f ca="1">IFERROR(__xludf.DUMMYFUNCTION("""COMPUTED_VALUE"""),"За")</f>
        <v>За</v>
      </c>
      <c r="FV127" s="19">
        <f ca="1">IFERROR(__xludf.DUMMYFUNCTION("""COMPUTED_VALUE"""),89)</f>
        <v>89</v>
      </c>
      <c r="FW127" s="19" t="str">
        <f ca="1">IFERROR(__xludf.DUMMYFUNCTION("""COMPUTED_VALUE"""),"Козак Т. М.")</f>
        <v>Козак Т. М.</v>
      </c>
      <c r="FX127" s="19" t="str">
        <f ca="1">IFERROR(__xludf.DUMMYFUNCTION("""COMPUTED_VALUE"""),"За")</f>
        <v>За</v>
      </c>
      <c r="FY127" s="19">
        <f ca="1">IFERROR(__xludf.DUMMYFUNCTION("""COMPUTED_VALUE"""),89)</f>
        <v>89</v>
      </c>
      <c r="FZ127" s="19" t="str">
        <f ca="1">IFERROR(__xludf.DUMMYFUNCTION("""COMPUTED_VALUE"""),"Козак Т. М.")</f>
        <v>Козак Т. М.</v>
      </c>
      <c r="GA127" s="19" t="str">
        <f ca="1">IFERROR(__xludf.DUMMYFUNCTION("""COMPUTED_VALUE"""),"Не голосував")</f>
        <v>Не голосував</v>
      </c>
      <c r="GB127" s="19">
        <f ca="1">IFERROR(__xludf.DUMMYFUNCTION("""COMPUTED_VALUE"""),89)</f>
        <v>89</v>
      </c>
      <c r="GC127" s="19" t="str">
        <f ca="1">IFERROR(__xludf.DUMMYFUNCTION("""COMPUTED_VALUE"""),"Козак Т. М.")</f>
        <v>Козак Т. М.</v>
      </c>
      <c r="GD127" s="19" t="str">
        <f ca="1">IFERROR(__xludf.DUMMYFUNCTION("""COMPUTED_VALUE"""),"За")</f>
        <v>За</v>
      </c>
      <c r="GE127" s="19">
        <f ca="1">IFERROR(__xludf.DUMMYFUNCTION("""COMPUTED_VALUE"""),89)</f>
        <v>89</v>
      </c>
      <c r="GF127" s="19" t="str">
        <f ca="1">IFERROR(__xludf.DUMMYFUNCTION("""COMPUTED_VALUE"""),"Козак Т. М.")</f>
        <v>Козак Т. М.</v>
      </c>
      <c r="GG127" s="19" t="str">
        <f ca="1">IFERROR(__xludf.DUMMYFUNCTION("""COMPUTED_VALUE"""),"За")</f>
        <v>За</v>
      </c>
      <c r="GH127" s="19">
        <f ca="1">IFERROR(__xludf.DUMMYFUNCTION("""COMPUTED_VALUE"""),89)</f>
        <v>89</v>
      </c>
      <c r="GI127" s="19" t="str">
        <f ca="1">IFERROR(__xludf.DUMMYFUNCTION("""COMPUTED_VALUE"""),"Козак Т. М.")</f>
        <v>Козак Т. М.</v>
      </c>
      <c r="GJ127" s="19" t="str">
        <f ca="1">IFERROR(__xludf.DUMMYFUNCTION("""COMPUTED_VALUE"""),"За")</f>
        <v>За</v>
      </c>
      <c r="GK127" s="19">
        <f ca="1">IFERROR(__xludf.DUMMYFUNCTION("""COMPUTED_VALUE"""),89)</f>
        <v>89</v>
      </c>
      <c r="GL127" s="19" t="str">
        <f ca="1">IFERROR(__xludf.DUMMYFUNCTION("""COMPUTED_VALUE"""),"Козак Т. М.")</f>
        <v>Козак Т. М.</v>
      </c>
      <c r="GM127" s="19" t="str">
        <f ca="1">IFERROR(__xludf.DUMMYFUNCTION("""COMPUTED_VALUE"""),"За")</f>
        <v>За</v>
      </c>
      <c r="GN127" s="19">
        <f ca="1">IFERROR(__xludf.DUMMYFUNCTION("""COMPUTED_VALUE"""),89)</f>
        <v>89</v>
      </c>
      <c r="GO127" s="19" t="str">
        <f ca="1">IFERROR(__xludf.DUMMYFUNCTION("""COMPUTED_VALUE"""),"Козак Т. М.")</f>
        <v>Козак Т. М.</v>
      </c>
      <c r="GP127" s="19" t="str">
        <f ca="1">IFERROR(__xludf.DUMMYFUNCTION("""COMPUTED_VALUE"""),"За")</f>
        <v>За</v>
      </c>
      <c r="GQ127" s="19">
        <f ca="1">IFERROR(__xludf.DUMMYFUNCTION("""COMPUTED_VALUE"""),89)</f>
        <v>89</v>
      </c>
      <c r="GR127" s="19" t="str">
        <f ca="1">IFERROR(__xludf.DUMMYFUNCTION("""COMPUTED_VALUE"""),"Козак Т. М.")</f>
        <v>Козак Т. М.</v>
      </c>
      <c r="GS127" s="19" t="str">
        <f ca="1">IFERROR(__xludf.DUMMYFUNCTION("""COMPUTED_VALUE"""),"За")</f>
        <v>За</v>
      </c>
      <c r="GT127" s="19">
        <f ca="1">IFERROR(__xludf.DUMMYFUNCTION("""COMPUTED_VALUE"""),89)</f>
        <v>89</v>
      </c>
      <c r="GU127" s="19" t="str">
        <f ca="1">IFERROR(__xludf.DUMMYFUNCTION("""COMPUTED_VALUE"""),"Козак Т. М.")</f>
        <v>Козак Т. М.</v>
      </c>
      <c r="GV127" s="19" t="str">
        <f ca="1">IFERROR(__xludf.DUMMYFUNCTION("""COMPUTED_VALUE"""),"За")</f>
        <v>За</v>
      </c>
      <c r="GW127" s="19">
        <f ca="1">IFERROR(__xludf.DUMMYFUNCTION("""COMPUTED_VALUE"""),89)</f>
        <v>89</v>
      </c>
      <c r="GX127" s="19" t="str">
        <f ca="1">IFERROR(__xludf.DUMMYFUNCTION("""COMPUTED_VALUE"""),"Козак Т. М.")</f>
        <v>Козак Т. М.</v>
      </c>
      <c r="GY127" s="19" t="str">
        <f ca="1">IFERROR(__xludf.DUMMYFUNCTION("""COMPUTED_VALUE"""),"За")</f>
        <v>За</v>
      </c>
      <c r="GZ127" s="19">
        <f ca="1">IFERROR(__xludf.DUMMYFUNCTION("""COMPUTED_VALUE"""),89)</f>
        <v>89</v>
      </c>
      <c r="HA127" s="19" t="str">
        <f ca="1">IFERROR(__xludf.DUMMYFUNCTION("""COMPUTED_VALUE"""),"Козак Т. М.")</f>
        <v>Козак Т. М.</v>
      </c>
      <c r="HB127" s="19" t="str">
        <f ca="1">IFERROR(__xludf.DUMMYFUNCTION("""COMPUTED_VALUE"""),"За")</f>
        <v>За</v>
      </c>
      <c r="HC127" s="19">
        <f ca="1">IFERROR(__xludf.DUMMYFUNCTION("""COMPUTED_VALUE"""),89)</f>
        <v>89</v>
      </c>
      <c r="HD127" s="19" t="str">
        <f ca="1">IFERROR(__xludf.DUMMYFUNCTION("""COMPUTED_VALUE"""),"Козак Т. М.")</f>
        <v>Козак Т. М.</v>
      </c>
      <c r="HE127" s="19" t="str">
        <f ca="1">IFERROR(__xludf.DUMMYFUNCTION("""COMPUTED_VALUE"""),"За")</f>
        <v>За</v>
      </c>
      <c r="HF127" s="19">
        <f ca="1">IFERROR(__xludf.DUMMYFUNCTION("""COMPUTED_VALUE"""),89)</f>
        <v>89</v>
      </c>
      <c r="HG127" s="19" t="str">
        <f ca="1">IFERROR(__xludf.DUMMYFUNCTION("""COMPUTED_VALUE"""),"Козак Т. М.")</f>
        <v>Козак Т. М.</v>
      </c>
      <c r="HH127" s="19" t="str">
        <f ca="1">IFERROR(__xludf.DUMMYFUNCTION("""COMPUTED_VALUE"""),"За")</f>
        <v>За</v>
      </c>
      <c r="HI127" s="19">
        <f ca="1">IFERROR(__xludf.DUMMYFUNCTION("""COMPUTED_VALUE"""),89)</f>
        <v>89</v>
      </c>
      <c r="HJ127" s="19" t="str">
        <f ca="1">IFERROR(__xludf.DUMMYFUNCTION("""COMPUTED_VALUE"""),"Козак Т. М.")</f>
        <v>Козак Т. М.</v>
      </c>
      <c r="HK127" s="19" t="str">
        <f ca="1">IFERROR(__xludf.DUMMYFUNCTION("""COMPUTED_VALUE"""),"За")</f>
        <v>За</v>
      </c>
      <c r="HL127" s="19">
        <f ca="1">IFERROR(__xludf.DUMMYFUNCTION("""COMPUTED_VALUE"""),89)</f>
        <v>89</v>
      </c>
      <c r="HM127" s="19" t="str">
        <f ca="1">IFERROR(__xludf.DUMMYFUNCTION("""COMPUTED_VALUE"""),"Козак Т. М.")</f>
        <v>Козак Т. М.</v>
      </c>
      <c r="HN127" s="19" t="str">
        <f ca="1">IFERROR(__xludf.DUMMYFUNCTION("""COMPUTED_VALUE"""),"За")</f>
        <v>За</v>
      </c>
      <c r="HO127" s="19">
        <f ca="1">IFERROR(__xludf.DUMMYFUNCTION("""COMPUTED_VALUE"""),89)</f>
        <v>89</v>
      </c>
      <c r="HP127" s="19" t="str">
        <f ca="1">IFERROR(__xludf.DUMMYFUNCTION("""COMPUTED_VALUE"""),"Козак Т. М.")</f>
        <v>Козак Т. М.</v>
      </c>
      <c r="HQ127" s="19" t="str">
        <f ca="1">IFERROR(__xludf.DUMMYFUNCTION("""COMPUTED_VALUE"""),"За")</f>
        <v>За</v>
      </c>
      <c r="HR127" s="19">
        <f ca="1">IFERROR(__xludf.DUMMYFUNCTION("""COMPUTED_VALUE"""),89)</f>
        <v>89</v>
      </c>
      <c r="HS127" s="19" t="str">
        <f ca="1">IFERROR(__xludf.DUMMYFUNCTION("""COMPUTED_VALUE"""),"Козак Т. М.")</f>
        <v>Козак Т. М.</v>
      </c>
      <c r="HT127" s="19" t="str">
        <f ca="1">IFERROR(__xludf.DUMMYFUNCTION("""COMPUTED_VALUE"""),"За")</f>
        <v>За</v>
      </c>
      <c r="HU127" s="19">
        <f ca="1">IFERROR(__xludf.DUMMYFUNCTION("""COMPUTED_VALUE"""),89)</f>
        <v>89</v>
      </c>
      <c r="HV127" s="19" t="str">
        <f ca="1">IFERROR(__xludf.DUMMYFUNCTION("""COMPUTED_VALUE"""),"Козак Т. М.")</f>
        <v>Козак Т. М.</v>
      </c>
      <c r="HW127" s="19" t="str">
        <f ca="1">IFERROR(__xludf.DUMMYFUNCTION("""COMPUTED_VALUE"""),"За")</f>
        <v>За</v>
      </c>
      <c r="HX127" s="19">
        <f ca="1">IFERROR(__xludf.DUMMYFUNCTION("""COMPUTED_VALUE"""),89)</f>
        <v>89</v>
      </c>
      <c r="HY127" s="19" t="str">
        <f ca="1">IFERROR(__xludf.DUMMYFUNCTION("""COMPUTED_VALUE"""),"Козак Т. М.")</f>
        <v>Козак Т. М.</v>
      </c>
      <c r="HZ127" s="19" t="str">
        <f ca="1">IFERROR(__xludf.DUMMYFUNCTION("""COMPUTED_VALUE"""),"За")</f>
        <v>За</v>
      </c>
      <c r="IA127" s="19">
        <f ca="1">IFERROR(__xludf.DUMMYFUNCTION("""COMPUTED_VALUE"""),89)</f>
        <v>89</v>
      </c>
      <c r="IB127" s="19" t="str">
        <f ca="1">IFERROR(__xludf.DUMMYFUNCTION("""COMPUTED_VALUE"""),"Козак Т. М.")</f>
        <v>Козак Т. М.</v>
      </c>
      <c r="IC127" s="19" t="str">
        <f ca="1">IFERROR(__xludf.DUMMYFUNCTION("""COMPUTED_VALUE"""),"За")</f>
        <v>За</v>
      </c>
      <c r="ID127" s="19">
        <f ca="1">IFERROR(__xludf.DUMMYFUNCTION("""COMPUTED_VALUE"""),89)</f>
        <v>89</v>
      </c>
      <c r="IE127" s="19" t="str">
        <f ca="1">IFERROR(__xludf.DUMMYFUNCTION("""COMPUTED_VALUE"""),"Козак Т. М.")</f>
        <v>Козак Т. М.</v>
      </c>
      <c r="IF127" s="19" t="str">
        <f ca="1">IFERROR(__xludf.DUMMYFUNCTION("""COMPUTED_VALUE"""),"За")</f>
        <v>За</v>
      </c>
      <c r="IG127" s="19">
        <f ca="1">IFERROR(__xludf.DUMMYFUNCTION("""COMPUTED_VALUE"""),89)</f>
        <v>89</v>
      </c>
      <c r="IH127" s="19" t="str">
        <f ca="1">IFERROR(__xludf.DUMMYFUNCTION("""COMPUTED_VALUE"""),"Козак Т. М.")</f>
        <v>Козак Т. М.</v>
      </c>
      <c r="II127" s="19" t="str">
        <f ca="1">IFERROR(__xludf.DUMMYFUNCTION("""COMPUTED_VALUE"""),"За")</f>
        <v>За</v>
      </c>
      <c r="IJ127" s="19">
        <f ca="1">IFERROR(__xludf.DUMMYFUNCTION("""COMPUTED_VALUE"""),89)</f>
        <v>89</v>
      </c>
      <c r="IK127" s="19" t="str">
        <f ca="1">IFERROR(__xludf.DUMMYFUNCTION("""COMPUTED_VALUE"""),"Козак Т. М.")</f>
        <v>Козак Т. М.</v>
      </c>
      <c r="IL127" s="19" t="str">
        <f ca="1">IFERROR(__xludf.DUMMYFUNCTION("""COMPUTED_VALUE"""),"За")</f>
        <v>За</v>
      </c>
      <c r="IM127" s="19">
        <f ca="1">IFERROR(__xludf.DUMMYFUNCTION("""COMPUTED_VALUE"""),89)</f>
        <v>89</v>
      </c>
      <c r="IN127" s="19" t="str">
        <f ca="1">IFERROR(__xludf.DUMMYFUNCTION("""COMPUTED_VALUE"""),"Козак Т. М.")</f>
        <v>Козак Т. М.</v>
      </c>
      <c r="IO127" s="19" t="str">
        <f ca="1">IFERROR(__xludf.DUMMYFUNCTION("""COMPUTED_VALUE"""),"За")</f>
        <v>За</v>
      </c>
      <c r="IP127" s="19">
        <f ca="1">IFERROR(__xludf.DUMMYFUNCTION("""COMPUTED_VALUE"""),89)</f>
        <v>89</v>
      </c>
      <c r="IQ127" s="19" t="str">
        <f ca="1">IFERROR(__xludf.DUMMYFUNCTION("""COMPUTED_VALUE"""),"Козак Т. М.")</f>
        <v>Козак Т. М.</v>
      </c>
      <c r="IR127" s="19" t="str">
        <f ca="1">IFERROR(__xludf.DUMMYFUNCTION("""COMPUTED_VALUE"""),"Утримався")</f>
        <v>Утримався</v>
      </c>
      <c r="IS127" s="19">
        <f ca="1">IFERROR(__xludf.DUMMYFUNCTION("""COMPUTED_VALUE"""),89)</f>
        <v>89</v>
      </c>
      <c r="IT127" s="19" t="str">
        <f ca="1">IFERROR(__xludf.DUMMYFUNCTION("""COMPUTED_VALUE"""),"Козак Т. М.")</f>
        <v>Козак Т. М.</v>
      </c>
      <c r="IU127" s="19" t="str">
        <f ca="1">IFERROR(__xludf.DUMMYFUNCTION("""COMPUTED_VALUE"""),"За")</f>
        <v>За</v>
      </c>
      <c r="IV127" s="19">
        <f ca="1">IFERROR(__xludf.DUMMYFUNCTION("""COMPUTED_VALUE"""),89)</f>
        <v>89</v>
      </c>
      <c r="IW127" s="19" t="str">
        <f ca="1">IFERROR(__xludf.DUMMYFUNCTION("""COMPUTED_VALUE"""),"Козак Т. М.")</f>
        <v>Козак Т. М.</v>
      </c>
      <c r="IX127" s="19" t="str">
        <f ca="1">IFERROR(__xludf.DUMMYFUNCTION("""COMPUTED_VALUE"""),"За")</f>
        <v>За</v>
      </c>
      <c r="IY127" s="19">
        <f ca="1">IFERROR(__xludf.DUMMYFUNCTION("""COMPUTED_VALUE"""),89)</f>
        <v>89</v>
      </c>
      <c r="IZ127" s="19" t="str">
        <f ca="1">IFERROR(__xludf.DUMMYFUNCTION("""COMPUTED_VALUE"""),"Козак Т. М.")</f>
        <v>Козак Т. М.</v>
      </c>
      <c r="JA127" s="19" t="str">
        <f ca="1">IFERROR(__xludf.DUMMYFUNCTION("""COMPUTED_VALUE"""),"За")</f>
        <v>За</v>
      </c>
      <c r="JB127" s="19">
        <f ca="1">IFERROR(__xludf.DUMMYFUNCTION("""COMPUTED_VALUE"""),89)</f>
        <v>89</v>
      </c>
      <c r="JC127" s="19" t="str">
        <f ca="1">IFERROR(__xludf.DUMMYFUNCTION("""COMPUTED_VALUE"""),"Козак Т. М.")</f>
        <v>Козак Т. М.</v>
      </c>
      <c r="JD127" s="19" t="str">
        <f ca="1">IFERROR(__xludf.DUMMYFUNCTION("""COMPUTED_VALUE"""),"За")</f>
        <v>За</v>
      </c>
      <c r="JE127" s="19">
        <f ca="1">IFERROR(__xludf.DUMMYFUNCTION("""COMPUTED_VALUE"""),89)</f>
        <v>89</v>
      </c>
      <c r="JF127" s="19" t="str">
        <f ca="1">IFERROR(__xludf.DUMMYFUNCTION("""COMPUTED_VALUE"""),"Козак Т. М.")</f>
        <v>Козак Т. М.</v>
      </c>
      <c r="JG127" s="19" t="str">
        <f ca="1">IFERROR(__xludf.DUMMYFUNCTION("""COMPUTED_VALUE"""),"За")</f>
        <v>За</v>
      </c>
      <c r="JH127" s="19">
        <f ca="1">IFERROR(__xludf.DUMMYFUNCTION("""COMPUTED_VALUE"""),89)</f>
        <v>89</v>
      </c>
      <c r="JI127" s="19" t="str">
        <f ca="1">IFERROR(__xludf.DUMMYFUNCTION("""COMPUTED_VALUE"""),"Козак Т. М.")</f>
        <v>Козак Т. М.</v>
      </c>
      <c r="JJ127" s="19" t="str">
        <f ca="1">IFERROR(__xludf.DUMMYFUNCTION("""COMPUTED_VALUE"""),"За")</f>
        <v>За</v>
      </c>
      <c r="JK127" s="19">
        <f ca="1">IFERROR(__xludf.DUMMYFUNCTION("""COMPUTED_VALUE"""),89)</f>
        <v>89</v>
      </c>
      <c r="JL127" s="19" t="str">
        <f ca="1">IFERROR(__xludf.DUMMYFUNCTION("""COMPUTED_VALUE"""),"Козак Т. М.")</f>
        <v>Козак Т. М.</v>
      </c>
      <c r="JM127" s="19" t="str">
        <f ca="1">IFERROR(__xludf.DUMMYFUNCTION("""COMPUTED_VALUE"""),"За")</f>
        <v>За</v>
      </c>
      <c r="JN127" s="19">
        <f ca="1">IFERROR(__xludf.DUMMYFUNCTION("""COMPUTED_VALUE"""),89)</f>
        <v>89</v>
      </c>
      <c r="JO127" s="19" t="str">
        <f ca="1">IFERROR(__xludf.DUMMYFUNCTION("""COMPUTED_VALUE"""),"Козак Т. М.")</f>
        <v>Козак Т. М.</v>
      </c>
      <c r="JP127" s="19" t="str">
        <f ca="1">IFERROR(__xludf.DUMMYFUNCTION("""COMPUTED_VALUE"""),"За")</f>
        <v>За</v>
      </c>
      <c r="JQ127" s="19">
        <f ca="1">IFERROR(__xludf.DUMMYFUNCTION("""COMPUTED_VALUE"""),89)</f>
        <v>89</v>
      </c>
      <c r="JR127" s="19" t="str">
        <f ca="1">IFERROR(__xludf.DUMMYFUNCTION("""COMPUTED_VALUE"""),"Козак Т. М.")</f>
        <v>Козак Т. М.</v>
      </c>
      <c r="JS127" s="19" t="str">
        <f ca="1">IFERROR(__xludf.DUMMYFUNCTION("""COMPUTED_VALUE"""),"За")</f>
        <v>За</v>
      </c>
      <c r="JT127" s="19">
        <f ca="1">IFERROR(__xludf.DUMMYFUNCTION("""COMPUTED_VALUE"""),89)</f>
        <v>89</v>
      </c>
      <c r="JU127" s="19" t="str">
        <f ca="1">IFERROR(__xludf.DUMMYFUNCTION("""COMPUTED_VALUE"""),"Козак Т. М.")</f>
        <v>Козак Т. М.</v>
      </c>
      <c r="JV127" s="19" t="str">
        <f ca="1">IFERROR(__xludf.DUMMYFUNCTION("""COMPUTED_VALUE"""),"За")</f>
        <v>За</v>
      </c>
      <c r="JW127" s="19">
        <f ca="1">IFERROR(__xludf.DUMMYFUNCTION("""COMPUTED_VALUE"""),89)</f>
        <v>89</v>
      </c>
      <c r="JX127" s="19" t="str">
        <f ca="1">IFERROR(__xludf.DUMMYFUNCTION("""COMPUTED_VALUE"""),"Козак Т. М.")</f>
        <v>Козак Т. М.</v>
      </c>
      <c r="JY127" s="19" t="str">
        <f ca="1">IFERROR(__xludf.DUMMYFUNCTION("""COMPUTED_VALUE"""),"За")</f>
        <v>За</v>
      </c>
      <c r="JZ127" s="19">
        <f ca="1">IFERROR(__xludf.DUMMYFUNCTION("""COMPUTED_VALUE"""),89)</f>
        <v>89</v>
      </c>
      <c r="KA127" s="19" t="str">
        <f ca="1">IFERROR(__xludf.DUMMYFUNCTION("""COMPUTED_VALUE"""),"Козак Т. М.")</f>
        <v>Козак Т. М.</v>
      </c>
      <c r="KB127" s="19" t="str">
        <f ca="1">IFERROR(__xludf.DUMMYFUNCTION("""COMPUTED_VALUE"""),"За")</f>
        <v>За</v>
      </c>
      <c r="KC127" s="19">
        <f ca="1">IFERROR(__xludf.DUMMYFUNCTION("""COMPUTED_VALUE"""),89)</f>
        <v>89</v>
      </c>
      <c r="KD127" s="19" t="str">
        <f ca="1">IFERROR(__xludf.DUMMYFUNCTION("""COMPUTED_VALUE"""),"Козак Т. М.")</f>
        <v>Козак Т. М.</v>
      </c>
      <c r="KE127" s="19" t="str">
        <f ca="1">IFERROR(__xludf.DUMMYFUNCTION("""COMPUTED_VALUE"""),"За")</f>
        <v>За</v>
      </c>
      <c r="KF127" s="19">
        <f ca="1">IFERROR(__xludf.DUMMYFUNCTION("""COMPUTED_VALUE"""),89)</f>
        <v>89</v>
      </c>
      <c r="KG127" s="19" t="str">
        <f ca="1">IFERROR(__xludf.DUMMYFUNCTION("""COMPUTED_VALUE"""),"Козак Т. М.")</f>
        <v>Козак Т. М.</v>
      </c>
      <c r="KH127" s="19" t="str">
        <f ca="1">IFERROR(__xludf.DUMMYFUNCTION("""COMPUTED_VALUE"""),"За")</f>
        <v>За</v>
      </c>
      <c r="KI127" s="19">
        <f ca="1">IFERROR(__xludf.DUMMYFUNCTION("""COMPUTED_VALUE"""),89)</f>
        <v>89</v>
      </c>
      <c r="KJ127" s="19" t="str">
        <f ca="1">IFERROR(__xludf.DUMMYFUNCTION("""COMPUTED_VALUE"""),"Козак Т. М.")</f>
        <v>Козак Т. М.</v>
      </c>
      <c r="KK127" s="19" t="str">
        <f ca="1">IFERROR(__xludf.DUMMYFUNCTION("""COMPUTED_VALUE"""),"За")</f>
        <v>За</v>
      </c>
      <c r="KL127" s="19">
        <f ca="1">IFERROR(__xludf.DUMMYFUNCTION("""COMPUTED_VALUE"""),89)</f>
        <v>89</v>
      </c>
      <c r="KM127" s="19" t="str">
        <f ca="1">IFERROR(__xludf.DUMMYFUNCTION("""COMPUTED_VALUE"""),"Козак Т. М.")</f>
        <v>Козак Т. М.</v>
      </c>
      <c r="KN127" s="19" t="str">
        <f ca="1">IFERROR(__xludf.DUMMYFUNCTION("""COMPUTED_VALUE"""),"За")</f>
        <v>За</v>
      </c>
      <c r="KO127" s="19">
        <f ca="1">IFERROR(__xludf.DUMMYFUNCTION("""COMPUTED_VALUE"""),89)</f>
        <v>89</v>
      </c>
      <c r="KP127" s="19" t="str">
        <f ca="1">IFERROR(__xludf.DUMMYFUNCTION("""COMPUTED_VALUE"""),"Козак Т. М.")</f>
        <v>Козак Т. М.</v>
      </c>
      <c r="KQ127" s="19" t="str">
        <f ca="1">IFERROR(__xludf.DUMMYFUNCTION("""COMPUTED_VALUE"""),"За")</f>
        <v>За</v>
      </c>
      <c r="KR127" s="19">
        <f ca="1">IFERROR(__xludf.DUMMYFUNCTION("""COMPUTED_VALUE"""),89)</f>
        <v>89</v>
      </c>
      <c r="KS127" s="19" t="str">
        <f ca="1">IFERROR(__xludf.DUMMYFUNCTION("""COMPUTED_VALUE"""),"Козак Т. М.")</f>
        <v>Козак Т. М.</v>
      </c>
      <c r="KT127" s="19" t="str">
        <f ca="1">IFERROR(__xludf.DUMMYFUNCTION("""COMPUTED_VALUE"""),"За")</f>
        <v>За</v>
      </c>
      <c r="KU127" s="19">
        <f ca="1">IFERROR(__xludf.DUMMYFUNCTION("""COMPUTED_VALUE"""),89)</f>
        <v>89</v>
      </c>
      <c r="KV127" s="19" t="str">
        <f ca="1">IFERROR(__xludf.DUMMYFUNCTION("""COMPUTED_VALUE"""),"Козак Т. М.")</f>
        <v>Козак Т. М.</v>
      </c>
      <c r="KW127" s="19" t="str">
        <f ca="1">IFERROR(__xludf.DUMMYFUNCTION("""COMPUTED_VALUE"""),"Не голосував")</f>
        <v>Не голосував</v>
      </c>
      <c r="KX127" s="19">
        <f ca="1">IFERROR(__xludf.DUMMYFUNCTION("""COMPUTED_VALUE"""),89)</f>
        <v>89</v>
      </c>
      <c r="KY127" s="19" t="str">
        <f ca="1">IFERROR(__xludf.DUMMYFUNCTION("""COMPUTED_VALUE"""),"Козак Т. М.")</f>
        <v>Козак Т. М.</v>
      </c>
      <c r="KZ127" s="19" t="str">
        <f ca="1">IFERROR(__xludf.DUMMYFUNCTION("""COMPUTED_VALUE"""),"За")</f>
        <v>За</v>
      </c>
      <c r="LA127" s="19">
        <f ca="1">IFERROR(__xludf.DUMMYFUNCTION("""COMPUTED_VALUE"""),89)</f>
        <v>89</v>
      </c>
      <c r="LB127" s="19" t="str">
        <f ca="1">IFERROR(__xludf.DUMMYFUNCTION("""COMPUTED_VALUE"""),"Козак Т. М.")</f>
        <v>Козак Т. М.</v>
      </c>
      <c r="LC127" s="19" t="str">
        <f ca="1">IFERROR(__xludf.DUMMYFUNCTION("""COMPUTED_VALUE"""),"За")</f>
        <v>За</v>
      </c>
      <c r="LD127" s="19">
        <f ca="1">IFERROR(__xludf.DUMMYFUNCTION("""COMPUTED_VALUE"""),89)</f>
        <v>89</v>
      </c>
      <c r="LE127" s="19" t="str">
        <f ca="1">IFERROR(__xludf.DUMMYFUNCTION("""COMPUTED_VALUE"""),"Козак Т. М.")</f>
        <v>Козак Т. М.</v>
      </c>
      <c r="LF127" s="19" t="str">
        <f ca="1">IFERROR(__xludf.DUMMYFUNCTION("""COMPUTED_VALUE"""),"Утримався")</f>
        <v>Утримався</v>
      </c>
      <c r="LG127" s="19">
        <f ca="1">IFERROR(__xludf.DUMMYFUNCTION("""COMPUTED_VALUE"""),89)</f>
        <v>89</v>
      </c>
      <c r="LH127" s="19" t="str">
        <f ca="1">IFERROR(__xludf.DUMMYFUNCTION("""COMPUTED_VALUE"""),"Козак Т. М.")</f>
        <v>Козак Т. М.</v>
      </c>
      <c r="LI127" s="19" t="str">
        <f ca="1">IFERROR(__xludf.DUMMYFUNCTION("""COMPUTED_VALUE"""),"За")</f>
        <v>За</v>
      </c>
      <c r="LJ127" s="19">
        <f ca="1">IFERROR(__xludf.DUMMYFUNCTION("""COMPUTED_VALUE"""),89)</f>
        <v>89</v>
      </c>
      <c r="LK127" s="19" t="str">
        <f ca="1">IFERROR(__xludf.DUMMYFUNCTION("""COMPUTED_VALUE"""),"Козак Т. М.")</f>
        <v>Козак Т. М.</v>
      </c>
      <c r="LL127" s="19" t="str">
        <f ca="1">IFERROR(__xludf.DUMMYFUNCTION("""COMPUTED_VALUE"""),"За")</f>
        <v>За</v>
      </c>
      <c r="LM127" s="19">
        <f ca="1">IFERROR(__xludf.DUMMYFUNCTION("""COMPUTED_VALUE"""),89)</f>
        <v>89</v>
      </c>
      <c r="LN127" s="19" t="str">
        <f ca="1">IFERROR(__xludf.DUMMYFUNCTION("""COMPUTED_VALUE"""),"Козак Т. М.")</f>
        <v>Козак Т. М.</v>
      </c>
      <c r="LO127" s="19" t="str">
        <f ca="1">IFERROR(__xludf.DUMMYFUNCTION("""COMPUTED_VALUE"""),"За")</f>
        <v>За</v>
      </c>
      <c r="LP127" s="19">
        <f ca="1">IFERROR(__xludf.DUMMYFUNCTION("""COMPUTED_VALUE"""),89)</f>
        <v>89</v>
      </c>
      <c r="LQ127" s="19" t="str">
        <f ca="1">IFERROR(__xludf.DUMMYFUNCTION("""COMPUTED_VALUE"""),"Козак Т. М.")</f>
        <v>Козак Т. М.</v>
      </c>
      <c r="LR127" s="19" t="str">
        <f ca="1">IFERROR(__xludf.DUMMYFUNCTION("""COMPUTED_VALUE"""),"За")</f>
        <v>За</v>
      </c>
      <c r="LS127" s="19">
        <f ca="1">IFERROR(__xludf.DUMMYFUNCTION("""COMPUTED_VALUE"""),89)</f>
        <v>89</v>
      </c>
      <c r="LT127" s="19" t="str">
        <f ca="1">IFERROR(__xludf.DUMMYFUNCTION("""COMPUTED_VALUE"""),"Козак Т. М.")</f>
        <v>Козак Т. М.</v>
      </c>
      <c r="LU127" s="19" t="str">
        <f ca="1">IFERROR(__xludf.DUMMYFUNCTION("""COMPUTED_VALUE"""),"За")</f>
        <v>За</v>
      </c>
      <c r="LV127" s="19">
        <f ca="1">IFERROR(__xludf.DUMMYFUNCTION("""COMPUTED_VALUE"""),89)</f>
        <v>89</v>
      </c>
      <c r="LW127" s="19" t="str">
        <f ca="1">IFERROR(__xludf.DUMMYFUNCTION("""COMPUTED_VALUE"""),"Козак Т. М.")</f>
        <v>Козак Т. М.</v>
      </c>
      <c r="LX127" s="19" t="str">
        <f ca="1">IFERROR(__xludf.DUMMYFUNCTION("""COMPUTED_VALUE"""),"За")</f>
        <v>За</v>
      </c>
      <c r="LY127" s="19">
        <f ca="1">IFERROR(__xludf.DUMMYFUNCTION("""COMPUTED_VALUE"""),89)</f>
        <v>89</v>
      </c>
      <c r="LZ127" s="19" t="str">
        <f ca="1">IFERROR(__xludf.DUMMYFUNCTION("""COMPUTED_VALUE"""),"Козак Т. М.")</f>
        <v>Козак Т. М.</v>
      </c>
      <c r="MA127" s="19" t="str">
        <f ca="1">IFERROR(__xludf.DUMMYFUNCTION("""COMPUTED_VALUE"""),"За")</f>
        <v>За</v>
      </c>
      <c r="MB127" s="19">
        <f ca="1">IFERROR(__xludf.DUMMYFUNCTION("""COMPUTED_VALUE"""),89)</f>
        <v>89</v>
      </c>
      <c r="MC127" s="19" t="str">
        <f ca="1">IFERROR(__xludf.DUMMYFUNCTION("""COMPUTED_VALUE"""),"Козак Т. М.")</f>
        <v>Козак Т. М.</v>
      </c>
      <c r="MD127" s="19" t="str">
        <f ca="1">IFERROR(__xludf.DUMMYFUNCTION("""COMPUTED_VALUE"""),"За")</f>
        <v>За</v>
      </c>
      <c r="ME127" s="19">
        <f ca="1">IFERROR(__xludf.DUMMYFUNCTION("""COMPUTED_VALUE"""),89)</f>
        <v>89</v>
      </c>
      <c r="MF127" s="19" t="str">
        <f ca="1">IFERROR(__xludf.DUMMYFUNCTION("""COMPUTED_VALUE"""),"Козак Т. М.")</f>
        <v>Козак Т. М.</v>
      </c>
      <c r="MG127" s="19" t="str">
        <f ca="1">IFERROR(__xludf.DUMMYFUNCTION("""COMPUTED_VALUE"""),"За")</f>
        <v>За</v>
      </c>
      <c r="MH127" s="19">
        <f ca="1">IFERROR(__xludf.DUMMYFUNCTION("""COMPUTED_VALUE"""),89)</f>
        <v>89</v>
      </c>
      <c r="MI127" s="19" t="str">
        <f ca="1">IFERROR(__xludf.DUMMYFUNCTION("""COMPUTED_VALUE"""),"Козак Т. М.")</f>
        <v>Козак Т. М.</v>
      </c>
      <c r="MJ127" s="19" t="str">
        <f ca="1">IFERROR(__xludf.DUMMYFUNCTION("""COMPUTED_VALUE"""),"За")</f>
        <v>За</v>
      </c>
      <c r="MK127" s="19">
        <f ca="1">IFERROR(__xludf.DUMMYFUNCTION("""COMPUTED_VALUE"""),89)</f>
        <v>89</v>
      </c>
      <c r="ML127" s="19" t="str">
        <f ca="1">IFERROR(__xludf.DUMMYFUNCTION("""COMPUTED_VALUE"""),"Козак Т. М.")</f>
        <v>Козак Т. М.</v>
      </c>
      <c r="MM127" s="19" t="str">
        <f ca="1">IFERROR(__xludf.DUMMYFUNCTION("""COMPUTED_VALUE"""),"За")</f>
        <v>За</v>
      </c>
      <c r="MN127" s="19">
        <f ca="1">IFERROR(__xludf.DUMMYFUNCTION("""COMPUTED_VALUE"""),89)</f>
        <v>89</v>
      </c>
      <c r="MO127" s="19" t="str">
        <f ca="1">IFERROR(__xludf.DUMMYFUNCTION("""COMPUTED_VALUE"""),"Козак Т. М.")</f>
        <v>Козак Т. М.</v>
      </c>
      <c r="MP127" s="19" t="str">
        <f ca="1">IFERROR(__xludf.DUMMYFUNCTION("""COMPUTED_VALUE"""),"За")</f>
        <v>За</v>
      </c>
      <c r="MQ127" s="19">
        <f ca="1">IFERROR(__xludf.DUMMYFUNCTION("""COMPUTED_VALUE"""),89)</f>
        <v>89</v>
      </c>
      <c r="MR127" s="19" t="str">
        <f ca="1">IFERROR(__xludf.DUMMYFUNCTION("""COMPUTED_VALUE"""),"Козак Т. М.")</f>
        <v>Козак Т. М.</v>
      </c>
      <c r="MS127" s="19" t="str">
        <f ca="1">IFERROR(__xludf.DUMMYFUNCTION("""COMPUTED_VALUE"""),"За")</f>
        <v>За</v>
      </c>
      <c r="MT127" s="19">
        <f ca="1">IFERROR(__xludf.DUMMYFUNCTION("""COMPUTED_VALUE"""),89)</f>
        <v>89</v>
      </c>
      <c r="MU127" s="19" t="str">
        <f ca="1">IFERROR(__xludf.DUMMYFUNCTION("""COMPUTED_VALUE"""),"Козак Т. М.")</f>
        <v>Козак Т. М.</v>
      </c>
      <c r="MV127" s="19" t="str">
        <f ca="1">IFERROR(__xludf.DUMMYFUNCTION("""COMPUTED_VALUE"""),"За")</f>
        <v>За</v>
      </c>
      <c r="MW127" s="19">
        <f ca="1">IFERROR(__xludf.DUMMYFUNCTION("""COMPUTED_VALUE"""),89)</f>
        <v>89</v>
      </c>
      <c r="MX127" s="19" t="str">
        <f ca="1">IFERROR(__xludf.DUMMYFUNCTION("""COMPUTED_VALUE"""),"Козак Т. М.")</f>
        <v>Козак Т. М.</v>
      </c>
      <c r="MY127" s="19" t="str">
        <f ca="1">IFERROR(__xludf.DUMMYFUNCTION("""COMPUTED_VALUE"""),"За")</f>
        <v>За</v>
      </c>
      <c r="MZ127" s="19">
        <f ca="1">IFERROR(__xludf.DUMMYFUNCTION("""COMPUTED_VALUE"""),89)</f>
        <v>89</v>
      </c>
      <c r="NA127" s="19" t="str">
        <f ca="1">IFERROR(__xludf.DUMMYFUNCTION("""COMPUTED_VALUE"""),"Козак Т. М.")</f>
        <v>Козак Т. М.</v>
      </c>
      <c r="NB127" s="19" t="str">
        <f ca="1">IFERROR(__xludf.DUMMYFUNCTION("""COMPUTED_VALUE"""),"За")</f>
        <v>За</v>
      </c>
      <c r="NC127" s="19">
        <f ca="1">IFERROR(__xludf.DUMMYFUNCTION("""COMPUTED_VALUE"""),89)</f>
        <v>89</v>
      </c>
      <c r="ND127" s="19" t="str">
        <f ca="1">IFERROR(__xludf.DUMMYFUNCTION("""COMPUTED_VALUE"""),"Козак Т. М.")</f>
        <v>Козак Т. М.</v>
      </c>
      <c r="NE127" s="19" t="str">
        <f ca="1">IFERROR(__xludf.DUMMYFUNCTION("""COMPUTED_VALUE"""),"За")</f>
        <v>За</v>
      </c>
      <c r="NF127" s="19">
        <f ca="1">IFERROR(__xludf.DUMMYFUNCTION("""COMPUTED_VALUE"""),89)</f>
        <v>89</v>
      </c>
      <c r="NG127" s="19" t="str">
        <f ca="1">IFERROR(__xludf.DUMMYFUNCTION("""COMPUTED_VALUE"""),"Козак Т. М.")</f>
        <v>Козак Т. М.</v>
      </c>
      <c r="NH127" s="19" t="str">
        <f ca="1">IFERROR(__xludf.DUMMYFUNCTION("""COMPUTED_VALUE"""),"За")</f>
        <v>За</v>
      </c>
      <c r="NI127" s="19">
        <f ca="1">IFERROR(__xludf.DUMMYFUNCTION("""COMPUTED_VALUE"""),89)</f>
        <v>89</v>
      </c>
      <c r="NJ127" s="19" t="str">
        <f ca="1">IFERROR(__xludf.DUMMYFUNCTION("""COMPUTED_VALUE"""),"Козак Т. М.")</f>
        <v>Козак Т. М.</v>
      </c>
      <c r="NK127" s="19" t="str">
        <f ca="1">IFERROR(__xludf.DUMMYFUNCTION("""COMPUTED_VALUE"""),"За")</f>
        <v>За</v>
      </c>
      <c r="NL127" s="19">
        <f ca="1">IFERROR(__xludf.DUMMYFUNCTION("""COMPUTED_VALUE"""),89)</f>
        <v>89</v>
      </c>
      <c r="NM127" s="19" t="str">
        <f ca="1">IFERROR(__xludf.DUMMYFUNCTION("""COMPUTED_VALUE"""),"Козак Т. М.")</f>
        <v>Козак Т. М.</v>
      </c>
      <c r="NN127" s="19" t="str">
        <f ca="1">IFERROR(__xludf.DUMMYFUNCTION("""COMPUTED_VALUE"""),"За")</f>
        <v>За</v>
      </c>
      <c r="NO127" s="19">
        <f ca="1">IFERROR(__xludf.DUMMYFUNCTION("""COMPUTED_VALUE"""),89)</f>
        <v>89</v>
      </c>
      <c r="NP127" s="19" t="str">
        <f ca="1">IFERROR(__xludf.DUMMYFUNCTION("""COMPUTED_VALUE"""),"Козак Т. М.")</f>
        <v>Козак Т. М.</v>
      </c>
      <c r="NQ127" s="19" t="str">
        <f ca="1">IFERROR(__xludf.DUMMYFUNCTION("""COMPUTED_VALUE"""),"Утримався")</f>
        <v>Утримався</v>
      </c>
      <c r="NR127" s="19">
        <f ca="1">IFERROR(__xludf.DUMMYFUNCTION("""COMPUTED_VALUE"""),89)</f>
        <v>89</v>
      </c>
      <c r="NS127" s="19" t="str">
        <f ca="1">IFERROR(__xludf.DUMMYFUNCTION("""COMPUTED_VALUE"""),"Козак Т. М.")</f>
        <v>Козак Т. М.</v>
      </c>
      <c r="NT127" s="19" t="str">
        <f ca="1">IFERROR(__xludf.DUMMYFUNCTION("""COMPUTED_VALUE"""),"За")</f>
        <v>За</v>
      </c>
      <c r="NU127" s="19">
        <f ca="1">IFERROR(__xludf.DUMMYFUNCTION("""COMPUTED_VALUE"""),89)</f>
        <v>89</v>
      </c>
      <c r="NV127" s="19" t="str">
        <f ca="1">IFERROR(__xludf.DUMMYFUNCTION("""COMPUTED_VALUE"""),"Козак Т. М.")</f>
        <v>Козак Т. М.</v>
      </c>
      <c r="NW127" s="19" t="str">
        <f ca="1">IFERROR(__xludf.DUMMYFUNCTION("""COMPUTED_VALUE"""),"Не голосував")</f>
        <v>Не голосував</v>
      </c>
      <c r="NX127" s="19">
        <f ca="1">IFERROR(__xludf.DUMMYFUNCTION("""COMPUTED_VALUE"""),89)</f>
        <v>89</v>
      </c>
      <c r="NY127" s="19" t="str">
        <f ca="1">IFERROR(__xludf.DUMMYFUNCTION("""COMPUTED_VALUE"""),"Козак Т. М.")</f>
        <v>Козак Т. М.</v>
      </c>
      <c r="NZ127" s="19" t="str">
        <f ca="1">IFERROR(__xludf.DUMMYFUNCTION("""COMPUTED_VALUE"""),"...")</f>
        <v>...</v>
      </c>
      <c r="OA127" s="19">
        <f ca="1">IFERROR(__xludf.DUMMYFUNCTION("""COMPUTED_VALUE"""),89)</f>
        <v>89</v>
      </c>
      <c r="OB127" s="19" t="str">
        <f ca="1">IFERROR(__xludf.DUMMYFUNCTION("""COMPUTED_VALUE"""),"Козак Т. М.")</f>
        <v>Козак Т. М.</v>
      </c>
      <c r="OC127" s="19" t="str">
        <f ca="1">IFERROR(__xludf.DUMMYFUNCTION("""COMPUTED_VALUE"""),"Утримався")</f>
        <v>Утримався</v>
      </c>
      <c r="OD127" s="19">
        <f ca="1">IFERROR(__xludf.DUMMYFUNCTION("""COMPUTED_VALUE"""),89)</f>
        <v>89</v>
      </c>
      <c r="OE127" s="19" t="str">
        <f ca="1">IFERROR(__xludf.DUMMYFUNCTION("""COMPUTED_VALUE"""),"Козак Т. М.")</f>
        <v>Козак Т. М.</v>
      </c>
      <c r="OF127" s="19" t="str">
        <f ca="1">IFERROR(__xludf.DUMMYFUNCTION("""COMPUTED_VALUE"""),"За")</f>
        <v>За</v>
      </c>
      <c r="OG127" s="19">
        <f ca="1">IFERROR(__xludf.DUMMYFUNCTION("""COMPUTED_VALUE"""),89)</f>
        <v>89</v>
      </c>
      <c r="OH127" s="19" t="str">
        <f ca="1">IFERROR(__xludf.DUMMYFUNCTION("""COMPUTED_VALUE"""),"Козак Т. М.")</f>
        <v>Козак Т. М.</v>
      </c>
      <c r="OI127" s="19" t="str">
        <f ca="1">IFERROR(__xludf.DUMMYFUNCTION("""COMPUTED_VALUE"""),"Не голосував")</f>
        <v>Не голосував</v>
      </c>
      <c r="OJ127" s="19">
        <f ca="1">IFERROR(__xludf.DUMMYFUNCTION("""COMPUTED_VALUE"""),89)</f>
        <v>89</v>
      </c>
      <c r="OK127" s="19" t="str">
        <f ca="1">IFERROR(__xludf.DUMMYFUNCTION("""COMPUTED_VALUE"""),"Козак Т. М.")</f>
        <v>Козак Т. М.</v>
      </c>
      <c r="OL127" s="19" t="str">
        <f ca="1">IFERROR(__xludf.DUMMYFUNCTION("""COMPUTED_VALUE"""),"За")</f>
        <v>За</v>
      </c>
      <c r="OM127" s="19">
        <f ca="1">IFERROR(__xludf.DUMMYFUNCTION("""COMPUTED_VALUE"""),89)</f>
        <v>89</v>
      </c>
      <c r="ON127" s="19" t="str">
        <f ca="1">IFERROR(__xludf.DUMMYFUNCTION("""COMPUTED_VALUE"""),"Козак Т. М.")</f>
        <v>Козак Т. М.</v>
      </c>
      <c r="OO127" s="19" t="str">
        <f ca="1">IFERROR(__xludf.DUMMYFUNCTION("""COMPUTED_VALUE"""),"За")</f>
        <v>За</v>
      </c>
      <c r="OP127" s="19">
        <f ca="1">IFERROR(__xludf.DUMMYFUNCTION("""COMPUTED_VALUE"""),89)</f>
        <v>89</v>
      </c>
      <c r="OQ127" s="19" t="str">
        <f ca="1">IFERROR(__xludf.DUMMYFUNCTION("""COMPUTED_VALUE"""),"Козак Т. М.")</f>
        <v>Козак Т. М.</v>
      </c>
      <c r="OR127" s="19" t="str">
        <f ca="1">IFERROR(__xludf.DUMMYFUNCTION("""COMPUTED_VALUE"""),"За")</f>
        <v>За</v>
      </c>
      <c r="OS127" s="19">
        <f ca="1">IFERROR(__xludf.DUMMYFUNCTION("""COMPUTED_VALUE"""),89)</f>
        <v>89</v>
      </c>
      <c r="OT127" s="19" t="str">
        <f ca="1">IFERROR(__xludf.DUMMYFUNCTION("""COMPUTED_VALUE"""),"Козак Т. М.")</f>
        <v>Козак Т. М.</v>
      </c>
      <c r="OU127" s="19" t="str">
        <f ca="1">IFERROR(__xludf.DUMMYFUNCTION("""COMPUTED_VALUE"""),"За")</f>
        <v>За</v>
      </c>
      <c r="OV127" s="19">
        <f ca="1">IFERROR(__xludf.DUMMYFUNCTION("""COMPUTED_VALUE"""),89)</f>
        <v>89</v>
      </c>
      <c r="OW127" s="19" t="str">
        <f ca="1">IFERROR(__xludf.DUMMYFUNCTION("""COMPUTED_VALUE"""),"Козак Т. М.")</f>
        <v>Козак Т. М.</v>
      </c>
      <c r="OX127" s="19" t="str">
        <f ca="1">IFERROR(__xludf.DUMMYFUNCTION("""COMPUTED_VALUE"""),"За")</f>
        <v>За</v>
      </c>
      <c r="OY127" s="19">
        <f ca="1">IFERROR(__xludf.DUMMYFUNCTION("""COMPUTED_VALUE"""),89)</f>
        <v>89</v>
      </c>
      <c r="OZ127" s="19" t="str">
        <f ca="1">IFERROR(__xludf.DUMMYFUNCTION("""COMPUTED_VALUE"""),"Козак Т. М.")</f>
        <v>Козак Т. М.</v>
      </c>
      <c r="PA127" s="19" t="str">
        <f ca="1">IFERROR(__xludf.DUMMYFUNCTION("""COMPUTED_VALUE"""),"За")</f>
        <v>За</v>
      </c>
      <c r="PB127" s="19">
        <f ca="1">IFERROR(__xludf.DUMMYFUNCTION("""COMPUTED_VALUE"""),89)</f>
        <v>89</v>
      </c>
      <c r="PC127" s="19" t="str">
        <f ca="1">IFERROR(__xludf.DUMMYFUNCTION("""COMPUTED_VALUE"""),"Козак Т. М.")</f>
        <v>Козак Т. М.</v>
      </c>
      <c r="PD127" s="19" t="str">
        <f ca="1">IFERROR(__xludf.DUMMYFUNCTION("""COMPUTED_VALUE"""),"За")</f>
        <v>За</v>
      </c>
      <c r="PE127" s="19">
        <f ca="1">IFERROR(__xludf.DUMMYFUNCTION("""COMPUTED_VALUE"""),89)</f>
        <v>89</v>
      </c>
      <c r="PF127" s="19" t="str">
        <f ca="1">IFERROR(__xludf.DUMMYFUNCTION("""COMPUTED_VALUE"""),"Козак Т. М.")</f>
        <v>Козак Т. М.</v>
      </c>
      <c r="PG127" s="19" t="str">
        <f ca="1">IFERROR(__xludf.DUMMYFUNCTION("""COMPUTED_VALUE"""),"За")</f>
        <v>За</v>
      </c>
      <c r="PH127" s="19">
        <f ca="1">IFERROR(__xludf.DUMMYFUNCTION("""COMPUTED_VALUE"""),89)</f>
        <v>89</v>
      </c>
      <c r="PI127" s="19" t="str">
        <f ca="1">IFERROR(__xludf.DUMMYFUNCTION("""COMPUTED_VALUE"""),"Козак Т. М.")</f>
        <v>Козак Т. М.</v>
      </c>
      <c r="PJ127" s="19" t="str">
        <f ca="1">IFERROR(__xludf.DUMMYFUNCTION("""COMPUTED_VALUE"""),"За")</f>
        <v>За</v>
      </c>
      <c r="PK127" s="19">
        <f ca="1">IFERROR(__xludf.DUMMYFUNCTION("""COMPUTED_VALUE"""),89)</f>
        <v>89</v>
      </c>
      <c r="PL127" s="19" t="str">
        <f ca="1">IFERROR(__xludf.DUMMYFUNCTION("""COMPUTED_VALUE"""),"Козак Т. М.")</f>
        <v>Козак Т. М.</v>
      </c>
      <c r="PM127" s="19" t="str">
        <f ca="1">IFERROR(__xludf.DUMMYFUNCTION("""COMPUTED_VALUE"""),"Не голосував")</f>
        <v>Не голосував</v>
      </c>
      <c r="PN127" s="19">
        <f ca="1">IFERROR(__xludf.DUMMYFUNCTION("""COMPUTED_VALUE"""),89)</f>
        <v>89</v>
      </c>
      <c r="PO127" s="19" t="str">
        <f ca="1">IFERROR(__xludf.DUMMYFUNCTION("""COMPUTED_VALUE"""),"Козак Т. М.")</f>
        <v>Козак Т. М.</v>
      </c>
      <c r="PP127" s="19" t="str">
        <f ca="1">IFERROR(__xludf.DUMMYFUNCTION("""COMPUTED_VALUE"""),"За")</f>
        <v>За</v>
      </c>
      <c r="PQ127" s="19">
        <f ca="1">IFERROR(__xludf.DUMMYFUNCTION("""COMPUTED_VALUE"""),89)</f>
        <v>89</v>
      </c>
      <c r="PR127" s="19" t="str">
        <f ca="1">IFERROR(__xludf.DUMMYFUNCTION("""COMPUTED_VALUE"""),"Козак Т. М.")</f>
        <v>Козак Т. М.</v>
      </c>
      <c r="PS127" s="19" t="str">
        <f ca="1">IFERROR(__xludf.DUMMYFUNCTION("""COMPUTED_VALUE"""),"Не голосував")</f>
        <v>Не голосував</v>
      </c>
      <c r="PT127" s="19">
        <f ca="1">IFERROR(__xludf.DUMMYFUNCTION("""COMPUTED_VALUE"""),89)</f>
        <v>89</v>
      </c>
      <c r="PU127" s="19" t="str">
        <f ca="1">IFERROR(__xludf.DUMMYFUNCTION("""COMPUTED_VALUE"""),"Козак Т. М.")</f>
        <v>Козак Т. М.</v>
      </c>
      <c r="PV127" s="19" t="str">
        <f ca="1">IFERROR(__xludf.DUMMYFUNCTION("""COMPUTED_VALUE"""),"Не голосував")</f>
        <v>Не голосував</v>
      </c>
      <c r="PW127" s="19">
        <f ca="1">IFERROR(__xludf.DUMMYFUNCTION("""COMPUTED_VALUE"""),89)</f>
        <v>89</v>
      </c>
      <c r="PX127" s="19" t="str">
        <f ca="1">IFERROR(__xludf.DUMMYFUNCTION("""COMPUTED_VALUE"""),"Козак Т. М.")</f>
        <v>Козак Т. М.</v>
      </c>
      <c r="PY127" s="19" t="str">
        <f ca="1">IFERROR(__xludf.DUMMYFUNCTION("""COMPUTED_VALUE"""),"За")</f>
        <v>За</v>
      </c>
      <c r="PZ127" s="19">
        <f ca="1">IFERROR(__xludf.DUMMYFUNCTION("""COMPUTED_VALUE"""),89)</f>
        <v>89</v>
      </c>
      <c r="QA127" s="19" t="str">
        <f ca="1">IFERROR(__xludf.DUMMYFUNCTION("""COMPUTED_VALUE"""),"Козак Т. М.")</f>
        <v>Козак Т. М.</v>
      </c>
      <c r="QB127" s="19" t="str">
        <f ca="1">IFERROR(__xludf.DUMMYFUNCTION("""COMPUTED_VALUE"""),"За")</f>
        <v>За</v>
      </c>
      <c r="QC127" s="19">
        <f ca="1">IFERROR(__xludf.DUMMYFUNCTION("""COMPUTED_VALUE"""),89)</f>
        <v>89</v>
      </c>
      <c r="QD127" s="19" t="str">
        <f ca="1">IFERROR(__xludf.DUMMYFUNCTION("""COMPUTED_VALUE"""),"Козак Т. М.")</f>
        <v>Козак Т. М.</v>
      </c>
      <c r="QE127" s="19" t="str">
        <f ca="1">IFERROR(__xludf.DUMMYFUNCTION("""COMPUTED_VALUE"""),"Утримався")</f>
        <v>Утримався</v>
      </c>
      <c r="QF127" s="19">
        <f ca="1">IFERROR(__xludf.DUMMYFUNCTION("""COMPUTED_VALUE"""),89)</f>
        <v>89</v>
      </c>
      <c r="QG127" s="19" t="str">
        <f ca="1">IFERROR(__xludf.DUMMYFUNCTION("""COMPUTED_VALUE"""),"Козак Т. М.")</f>
        <v>Козак Т. М.</v>
      </c>
      <c r="QH127" s="19" t="str">
        <f ca="1">IFERROR(__xludf.DUMMYFUNCTION("""COMPUTED_VALUE"""),"Утримався")</f>
        <v>Утримався</v>
      </c>
      <c r="QI127" s="19">
        <f ca="1">IFERROR(__xludf.DUMMYFUNCTION("""COMPUTED_VALUE"""),89)</f>
        <v>89</v>
      </c>
      <c r="QJ127" s="19" t="str">
        <f ca="1">IFERROR(__xludf.DUMMYFUNCTION("""COMPUTED_VALUE"""),"Козак Т. М.")</f>
        <v>Козак Т. М.</v>
      </c>
      <c r="QK127" s="19" t="str">
        <f ca="1">IFERROR(__xludf.DUMMYFUNCTION("""COMPUTED_VALUE"""),"Не голосував")</f>
        <v>Не голосував</v>
      </c>
    </row>
    <row r="128" spans="1:453" ht="12.75">
      <c r="A128" s="17">
        <f ca="1">IFERROR(__xludf.DUMMYFUNCTION("""COMPUTED_VALUE"""),86)</f>
        <v>86</v>
      </c>
      <c r="B128" s="17" t="str">
        <f ca="1">IFERROR(__xludf.DUMMYFUNCTION("""COMPUTED_VALUE"""),"Лінчевський О. В.")</f>
        <v>Лінчевський О. В.</v>
      </c>
      <c r="C128" s="19" t="str">
        <f ca="1">IFERROR(__xludf.DUMMYFUNCTION("""COMPUTED_VALUE"""),"...")</f>
        <v>...</v>
      </c>
      <c r="D128" s="19">
        <f ca="1">IFERROR(__xludf.DUMMYFUNCTION("""COMPUTED_VALUE"""),86)</f>
        <v>86</v>
      </c>
      <c r="E128" s="19" t="str">
        <f ca="1">IFERROR(__xludf.DUMMYFUNCTION("""COMPUTED_VALUE"""),"Лінчевський О. В.")</f>
        <v>Лінчевський О. В.</v>
      </c>
      <c r="F128" s="19" t="str">
        <f ca="1">IFERROR(__xludf.DUMMYFUNCTION("""COMPUTED_VALUE"""),"...")</f>
        <v>...</v>
      </c>
      <c r="G128" s="19">
        <f ca="1">IFERROR(__xludf.DUMMYFUNCTION("""COMPUTED_VALUE"""),86)</f>
        <v>86</v>
      </c>
      <c r="H128" s="19" t="str">
        <f ca="1">IFERROR(__xludf.DUMMYFUNCTION("""COMPUTED_VALUE"""),"Лінчевський О. В.")</f>
        <v>Лінчевський О. В.</v>
      </c>
      <c r="I128" s="19" t="str">
        <f ca="1">IFERROR(__xludf.DUMMYFUNCTION("""COMPUTED_VALUE"""),"...")</f>
        <v>...</v>
      </c>
      <c r="J128" s="19">
        <f ca="1">IFERROR(__xludf.DUMMYFUNCTION("""COMPUTED_VALUE"""),86)</f>
        <v>86</v>
      </c>
      <c r="K128" s="19" t="str">
        <f ca="1">IFERROR(__xludf.DUMMYFUNCTION("""COMPUTED_VALUE"""),"Лінчевський О. В.")</f>
        <v>Лінчевський О. В.</v>
      </c>
      <c r="L128" s="19" t="str">
        <f ca="1">IFERROR(__xludf.DUMMYFUNCTION("""COMPUTED_VALUE"""),"...")</f>
        <v>...</v>
      </c>
      <c r="M128" s="19">
        <f ca="1">IFERROR(__xludf.DUMMYFUNCTION("""COMPUTED_VALUE"""),86)</f>
        <v>86</v>
      </c>
      <c r="N128" s="19" t="str">
        <f ca="1">IFERROR(__xludf.DUMMYFUNCTION("""COMPUTED_VALUE"""),"Лінчевський О. В.")</f>
        <v>Лінчевський О. В.</v>
      </c>
      <c r="O128" s="19" t="str">
        <f ca="1">IFERROR(__xludf.DUMMYFUNCTION("""COMPUTED_VALUE"""),"...")</f>
        <v>...</v>
      </c>
      <c r="P128" s="19">
        <f ca="1">IFERROR(__xludf.DUMMYFUNCTION("""COMPUTED_VALUE"""),86)</f>
        <v>86</v>
      </c>
      <c r="Q128" s="19" t="str">
        <f ca="1">IFERROR(__xludf.DUMMYFUNCTION("""COMPUTED_VALUE"""),"Лінчевський О. В.")</f>
        <v>Лінчевський О. В.</v>
      </c>
      <c r="R128" s="19" t="str">
        <f ca="1">IFERROR(__xludf.DUMMYFUNCTION("""COMPUTED_VALUE"""),"...")</f>
        <v>...</v>
      </c>
      <c r="S128" s="19">
        <f ca="1">IFERROR(__xludf.DUMMYFUNCTION("""COMPUTED_VALUE"""),86)</f>
        <v>86</v>
      </c>
      <c r="T128" s="19" t="str">
        <f ca="1">IFERROR(__xludf.DUMMYFUNCTION("""COMPUTED_VALUE"""),"Лінчевський О. В.")</f>
        <v>Лінчевський О. В.</v>
      </c>
      <c r="U128" s="19" t="str">
        <f ca="1">IFERROR(__xludf.DUMMYFUNCTION("""COMPUTED_VALUE"""),"...")</f>
        <v>...</v>
      </c>
      <c r="V128" s="19">
        <f ca="1">IFERROR(__xludf.DUMMYFUNCTION("""COMPUTED_VALUE"""),86)</f>
        <v>86</v>
      </c>
      <c r="W128" s="19" t="str">
        <f ca="1">IFERROR(__xludf.DUMMYFUNCTION("""COMPUTED_VALUE"""),"Лінчевський О. В.")</f>
        <v>Лінчевський О. В.</v>
      </c>
      <c r="X128" s="19" t="str">
        <f ca="1">IFERROR(__xludf.DUMMYFUNCTION("""COMPUTED_VALUE"""),"...")</f>
        <v>...</v>
      </c>
      <c r="Y128" s="19">
        <f ca="1">IFERROR(__xludf.DUMMYFUNCTION("""COMPUTED_VALUE"""),86)</f>
        <v>86</v>
      </c>
      <c r="Z128" s="19" t="str">
        <f ca="1">IFERROR(__xludf.DUMMYFUNCTION("""COMPUTED_VALUE"""),"Лінчевський О. В.")</f>
        <v>Лінчевський О. В.</v>
      </c>
      <c r="AA128" s="19" t="str">
        <f ca="1">IFERROR(__xludf.DUMMYFUNCTION("""COMPUTED_VALUE"""),"...")</f>
        <v>...</v>
      </c>
      <c r="AB128" s="19">
        <f ca="1">IFERROR(__xludf.DUMMYFUNCTION("""COMPUTED_VALUE"""),86)</f>
        <v>86</v>
      </c>
      <c r="AC128" s="19" t="str">
        <f ca="1">IFERROR(__xludf.DUMMYFUNCTION("""COMPUTED_VALUE"""),"Лінчевський О. В.")</f>
        <v>Лінчевський О. В.</v>
      </c>
      <c r="AD128" s="19" t="str">
        <f ca="1">IFERROR(__xludf.DUMMYFUNCTION("""COMPUTED_VALUE"""),"...")</f>
        <v>...</v>
      </c>
      <c r="AE128" s="19">
        <f ca="1">IFERROR(__xludf.DUMMYFUNCTION("""COMPUTED_VALUE"""),86)</f>
        <v>86</v>
      </c>
      <c r="AF128" s="19" t="str">
        <f ca="1">IFERROR(__xludf.DUMMYFUNCTION("""COMPUTED_VALUE"""),"Лінчевський О. В.")</f>
        <v>Лінчевський О. В.</v>
      </c>
      <c r="AG128" s="19" t="str">
        <f ca="1">IFERROR(__xludf.DUMMYFUNCTION("""COMPUTED_VALUE"""),"...")</f>
        <v>...</v>
      </c>
      <c r="AH128" s="19">
        <f ca="1">IFERROR(__xludf.DUMMYFUNCTION("""COMPUTED_VALUE"""),86)</f>
        <v>86</v>
      </c>
      <c r="AI128" s="19" t="str">
        <f ca="1">IFERROR(__xludf.DUMMYFUNCTION("""COMPUTED_VALUE"""),"Лінчевський О. В.")</f>
        <v>Лінчевський О. В.</v>
      </c>
      <c r="AJ128" s="19" t="str">
        <f ca="1">IFERROR(__xludf.DUMMYFUNCTION("""COMPUTED_VALUE"""),"...")</f>
        <v>...</v>
      </c>
      <c r="AK128" s="19">
        <f ca="1">IFERROR(__xludf.DUMMYFUNCTION("""COMPUTED_VALUE"""),86)</f>
        <v>86</v>
      </c>
      <c r="AL128" s="19" t="str">
        <f ca="1">IFERROR(__xludf.DUMMYFUNCTION("""COMPUTED_VALUE"""),"Лінчевський О. В.")</f>
        <v>Лінчевський О. В.</v>
      </c>
      <c r="AM128" s="19" t="str">
        <f ca="1">IFERROR(__xludf.DUMMYFUNCTION("""COMPUTED_VALUE"""),"...")</f>
        <v>...</v>
      </c>
      <c r="AN128" s="19">
        <f ca="1">IFERROR(__xludf.DUMMYFUNCTION("""COMPUTED_VALUE"""),86)</f>
        <v>86</v>
      </c>
      <c r="AO128" s="19" t="str">
        <f ca="1">IFERROR(__xludf.DUMMYFUNCTION("""COMPUTED_VALUE"""),"Лінчевський О. В.")</f>
        <v>Лінчевський О. В.</v>
      </c>
      <c r="AP128" s="19" t="str">
        <f ca="1">IFERROR(__xludf.DUMMYFUNCTION("""COMPUTED_VALUE"""),"...")</f>
        <v>...</v>
      </c>
      <c r="AQ128" s="19">
        <f ca="1">IFERROR(__xludf.DUMMYFUNCTION("""COMPUTED_VALUE"""),86)</f>
        <v>86</v>
      </c>
      <c r="AR128" s="19" t="str">
        <f ca="1">IFERROR(__xludf.DUMMYFUNCTION("""COMPUTED_VALUE"""),"Лінчевський О. В.")</f>
        <v>Лінчевський О. В.</v>
      </c>
      <c r="AS128" s="19" t="str">
        <f ca="1">IFERROR(__xludf.DUMMYFUNCTION("""COMPUTED_VALUE"""),"...")</f>
        <v>...</v>
      </c>
      <c r="AT128" s="19">
        <f ca="1">IFERROR(__xludf.DUMMYFUNCTION("""COMPUTED_VALUE"""),86)</f>
        <v>86</v>
      </c>
      <c r="AU128" s="19" t="str">
        <f ca="1">IFERROR(__xludf.DUMMYFUNCTION("""COMPUTED_VALUE"""),"Лінчевський О. В.")</f>
        <v>Лінчевський О. В.</v>
      </c>
      <c r="AV128" s="19" t="str">
        <f ca="1">IFERROR(__xludf.DUMMYFUNCTION("""COMPUTED_VALUE"""),"...")</f>
        <v>...</v>
      </c>
      <c r="AW128" s="19">
        <f ca="1">IFERROR(__xludf.DUMMYFUNCTION("""COMPUTED_VALUE"""),86)</f>
        <v>86</v>
      </c>
      <c r="AX128" s="19" t="str">
        <f ca="1">IFERROR(__xludf.DUMMYFUNCTION("""COMPUTED_VALUE"""),"Лінчевський О. В.")</f>
        <v>Лінчевський О. В.</v>
      </c>
      <c r="AY128" s="19" t="str">
        <f ca="1">IFERROR(__xludf.DUMMYFUNCTION("""COMPUTED_VALUE"""),"...")</f>
        <v>...</v>
      </c>
      <c r="AZ128" s="19">
        <f ca="1">IFERROR(__xludf.DUMMYFUNCTION("""COMPUTED_VALUE"""),86)</f>
        <v>86</v>
      </c>
      <c r="BA128" s="19" t="str">
        <f ca="1">IFERROR(__xludf.DUMMYFUNCTION("""COMPUTED_VALUE"""),"Лінчевський О. В.")</f>
        <v>Лінчевський О. В.</v>
      </c>
      <c r="BB128" s="19" t="str">
        <f ca="1">IFERROR(__xludf.DUMMYFUNCTION("""COMPUTED_VALUE"""),"...")</f>
        <v>...</v>
      </c>
      <c r="BC128" s="19">
        <f ca="1">IFERROR(__xludf.DUMMYFUNCTION("""COMPUTED_VALUE"""),86)</f>
        <v>86</v>
      </c>
      <c r="BD128" s="19" t="str">
        <f ca="1">IFERROR(__xludf.DUMMYFUNCTION("""COMPUTED_VALUE"""),"Лінчевський О. В.")</f>
        <v>Лінчевський О. В.</v>
      </c>
      <c r="BE128" s="19" t="str">
        <f ca="1">IFERROR(__xludf.DUMMYFUNCTION("""COMPUTED_VALUE"""),"...")</f>
        <v>...</v>
      </c>
      <c r="BF128" s="19">
        <f ca="1">IFERROR(__xludf.DUMMYFUNCTION("""COMPUTED_VALUE"""),86)</f>
        <v>86</v>
      </c>
      <c r="BG128" s="19" t="str">
        <f ca="1">IFERROR(__xludf.DUMMYFUNCTION("""COMPUTED_VALUE"""),"Лінчевський О. В.")</f>
        <v>Лінчевський О. В.</v>
      </c>
      <c r="BH128" s="19" t="str">
        <f ca="1">IFERROR(__xludf.DUMMYFUNCTION("""COMPUTED_VALUE"""),"...")</f>
        <v>...</v>
      </c>
      <c r="BI128" s="19">
        <f ca="1">IFERROR(__xludf.DUMMYFUNCTION("""COMPUTED_VALUE"""),86)</f>
        <v>86</v>
      </c>
      <c r="BJ128" s="19" t="str">
        <f ca="1">IFERROR(__xludf.DUMMYFUNCTION("""COMPUTED_VALUE"""),"Лінчевський О. В.")</f>
        <v>Лінчевський О. В.</v>
      </c>
      <c r="BK128" s="19" t="str">
        <f ca="1">IFERROR(__xludf.DUMMYFUNCTION("""COMPUTED_VALUE"""),"...")</f>
        <v>...</v>
      </c>
      <c r="BL128" s="19">
        <f ca="1">IFERROR(__xludf.DUMMYFUNCTION("""COMPUTED_VALUE"""),86)</f>
        <v>86</v>
      </c>
      <c r="BM128" s="19" t="str">
        <f ca="1">IFERROR(__xludf.DUMMYFUNCTION("""COMPUTED_VALUE"""),"Лінчевський О. В.")</f>
        <v>Лінчевський О. В.</v>
      </c>
      <c r="BN128" s="19" t="str">
        <f ca="1">IFERROR(__xludf.DUMMYFUNCTION("""COMPUTED_VALUE"""),"...")</f>
        <v>...</v>
      </c>
      <c r="BO128" s="19">
        <f ca="1">IFERROR(__xludf.DUMMYFUNCTION("""COMPUTED_VALUE"""),86)</f>
        <v>86</v>
      </c>
      <c r="BP128" s="19" t="str">
        <f ca="1">IFERROR(__xludf.DUMMYFUNCTION("""COMPUTED_VALUE"""),"Лінчевський О. В.")</f>
        <v>Лінчевський О. В.</v>
      </c>
      <c r="BQ128" s="19" t="str">
        <f ca="1">IFERROR(__xludf.DUMMYFUNCTION("""COMPUTED_VALUE"""),"...")</f>
        <v>...</v>
      </c>
      <c r="BR128" s="19">
        <f ca="1">IFERROR(__xludf.DUMMYFUNCTION("""COMPUTED_VALUE"""),86)</f>
        <v>86</v>
      </c>
      <c r="BS128" s="19" t="str">
        <f ca="1">IFERROR(__xludf.DUMMYFUNCTION("""COMPUTED_VALUE"""),"Лінчевський О. В.")</f>
        <v>Лінчевський О. В.</v>
      </c>
      <c r="BT128" s="19" t="str">
        <f ca="1">IFERROR(__xludf.DUMMYFUNCTION("""COMPUTED_VALUE"""),"...")</f>
        <v>...</v>
      </c>
      <c r="BU128" s="19">
        <f ca="1">IFERROR(__xludf.DUMMYFUNCTION("""COMPUTED_VALUE"""),86)</f>
        <v>86</v>
      </c>
      <c r="BV128" s="19" t="str">
        <f ca="1">IFERROR(__xludf.DUMMYFUNCTION("""COMPUTED_VALUE"""),"Лінчевський О. В.")</f>
        <v>Лінчевський О. В.</v>
      </c>
      <c r="BW128" s="19" t="str">
        <f ca="1">IFERROR(__xludf.DUMMYFUNCTION("""COMPUTED_VALUE"""),"...")</f>
        <v>...</v>
      </c>
      <c r="BX128" s="19">
        <f ca="1">IFERROR(__xludf.DUMMYFUNCTION("""COMPUTED_VALUE"""),86)</f>
        <v>86</v>
      </c>
      <c r="BY128" s="19" t="str">
        <f ca="1">IFERROR(__xludf.DUMMYFUNCTION("""COMPUTED_VALUE"""),"Лінчевський О. В.")</f>
        <v>Лінчевський О. В.</v>
      </c>
      <c r="BZ128" s="19" t="str">
        <f ca="1">IFERROR(__xludf.DUMMYFUNCTION("""COMPUTED_VALUE"""),"...")</f>
        <v>...</v>
      </c>
      <c r="CA128" s="19">
        <f ca="1">IFERROR(__xludf.DUMMYFUNCTION("""COMPUTED_VALUE"""),86)</f>
        <v>86</v>
      </c>
      <c r="CB128" s="19" t="str">
        <f ca="1">IFERROR(__xludf.DUMMYFUNCTION("""COMPUTED_VALUE"""),"Лінчевський О. В.")</f>
        <v>Лінчевський О. В.</v>
      </c>
      <c r="CC128" s="19" t="str">
        <f ca="1">IFERROR(__xludf.DUMMYFUNCTION("""COMPUTED_VALUE"""),"...")</f>
        <v>...</v>
      </c>
      <c r="CD128" s="19">
        <f ca="1">IFERROR(__xludf.DUMMYFUNCTION("""COMPUTED_VALUE"""),86)</f>
        <v>86</v>
      </c>
      <c r="CE128" s="19" t="str">
        <f ca="1">IFERROR(__xludf.DUMMYFUNCTION("""COMPUTED_VALUE"""),"Лінчевський О. В.")</f>
        <v>Лінчевський О. В.</v>
      </c>
      <c r="CF128" s="19" t="str">
        <f ca="1">IFERROR(__xludf.DUMMYFUNCTION("""COMPUTED_VALUE"""),"...")</f>
        <v>...</v>
      </c>
      <c r="CG128" s="19">
        <f ca="1">IFERROR(__xludf.DUMMYFUNCTION("""COMPUTED_VALUE"""),86)</f>
        <v>86</v>
      </c>
      <c r="CH128" s="19" t="str">
        <f ca="1">IFERROR(__xludf.DUMMYFUNCTION("""COMPUTED_VALUE"""),"Лінчевський О. В.")</f>
        <v>Лінчевський О. В.</v>
      </c>
      <c r="CI128" s="19" t="str">
        <f ca="1">IFERROR(__xludf.DUMMYFUNCTION("""COMPUTED_VALUE"""),"...")</f>
        <v>...</v>
      </c>
      <c r="CJ128" s="19">
        <f ca="1">IFERROR(__xludf.DUMMYFUNCTION("""COMPUTED_VALUE"""),86)</f>
        <v>86</v>
      </c>
      <c r="CK128" s="19" t="str">
        <f ca="1">IFERROR(__xludf.DUMMYFUNCTION("""COMPUTED_VALUE"""),"Лінчевський О. В.")</f>
        <v>Лінчевський О. В.</v>
      </c>
      <c r="CL128" s="19" t="str">
        <f ca="1">IFERROR(__xludf.DUMMYFUNCTION("""COMPUTED_VALUE"""),"...")</f>
        <v>...</v>
      </c>
      <c r="CM128" s="19">
        <f ca="1">IFERROR(__xludf.DUMMYFUNCTION("""COMPUTED_VALUE"""),86)</f>
        <v>86</v>
      </c>
      <c r="CN128" s="19" t="str">
        <f ca="1">IFERROR(__xludf.DUMMYFUNCTION("""COMPUTED_VALUE"""),"Лінчевський О. В.")</f>
        <v>Лінчевський О. В.</v>
      </c>
      <c r="CO128" s="19" t="str">
        <f ca="1">IFERROR(__xludf.DUMMYFUNCTION("""COMPUTED_VALUE"""),"...")</f>
        <v>...</v>
      </c>
      <c r="CP128" s="19">
        <f ca="1">IFERROR(__xludf.DUMMYFUNCTION("""COMPUTED_VALUE"""),86)</f>
        <v>86</v>
      </c>
      <c r="CQ128" s="19" t="str">
        <f ca="1">IFERROR(__xludf.DUMMYFUNCTION("""COMPUTED_VALUE"""),"Лінчевський О. В.")</f>
        <v>Лінчевський О. В.</v>
      </c>
      <c r="CR128" s="19" t="str">
        <f ca="1">IFERROR(__xludf.DUMMYFUNCTION("""COMPUTED_VALUE"""),"...")</f>
        <v>...</v>
      </c>
      <c r="CS128" s="19">
        <f ca="1">IFERROR(__xludf.DUMMYFUNCTION("""COMPUTED_VALUE"""),86)</f>
        <v>86</v>
      </c>
      <c r="CT128" s="19" t="str">
        <f ca="1">IFERROR(__xludf.DUMMYFUNCTION("""COMPUTED_VALUE"""),"Лінчевський О. В.")</f>
        <v>Лінчевський О. В.</v>
      </c>
      <c r="CU128" s="19" t="str">
        <f ca="1">IFERROR(__xludf.DUMMYFUNCTION("""COMPUTED_VALUE"""),"...")</f>
        <v>...</v>
      </c>
      <c r="CV128" s="19">
        <f ca="1">IFERROR(__xludf.DUMMYFUNCTION("""COMPUTED_VALUE"""),86)</f>
        <v>86</v>
      </c>
      <c r="CW128" s="19" t="str">
        <f ca="1">IFERROR(__xludf.DUMMYFUNCTION("""COMPUTED_VALUE"""),"Лінчевський О. В.")</f>
        <v>Лінчевський О. В.</v>
      </c>
      <c r="CX128" s="19" t="str">
        <f ca="1">IFERROR(__xludf.DUMMYFUNCTION("""COMPUTED_VALUE"""),"...")</f>
        <v>...</v>
      </c>
      <c r="CY128" s="19">
        <f ca="1">IFERROR(__xludf.DUMMYFUNCTION("""COMPUTED_VALUE"""),86)</f>
        <v>86</v>
      </c>
      <c r="CZ128" s="19" t="str">
        <f ca="1">IFERROR(__xludf.DUMMYFUNCTION("""COMPUTED_VALUE"""),"Лінчевський О. В.")</f>
        <v>Лінчевський О. В.</v>
      </c>
      <c r="DA128" s="19" t="str">
        <f ca="1">IFERROR(__xludf.DUMMYFUNCTION("""COMPUTED_VALUE"""),"...")</f>
        <v>...</v>
      </c>
      <c r="DB128" s="19">
        <f ca="1">IFERROR(__xludf.DUMMYFUNCTION("""COMPUTED_VALUE"""),86)</f>
        <v>86</v>
      </c>
      <c r="DC128" s="19" t="str">
        <f ca="1">IFERROR(__xludf.DUMMYFUNCTION("""COMPUTED_VALUE"""),"Лінчевський О. В.")</f>
        <v>Лінчевський О. В.</v>
      </c>
      <c r="DD128" s="19" t="str">
        <f ca="1">IFERROR(__xludf.DUMMYFUNCTION("""COMPUTED_VALUE"""),"...")</f>
        <v>...</v>
      </c>
      <c r="DE128" s="19">
        <f ca="1">IFERROR(__xludf.DUMMYFUNCTION("""COMPUTED_VALUE"""),86)</f>
        <v>86</v>
      </c>
      <c r="DF128" s="19" t="str">
        <f ca="1">IFERROR(__xludf.DUMMYFUNCTION("""COMPUTED_VALUE"""),"Лінчевський О. В.")</f>
        <v>Лінчевський О. В.</v>
      </c>
      <c r="DG128" s="19" t="str">
        <f ca="1">IFERROR(__xludf.DUMMYFUNCTION("""COMPUTED_VALUE"""),"...")</f>
        <v>...</v>
      </c>
      <c r="DH128" s="19">
        <f ca="1">IFERROR(__xludf.DUMMYFUNCTION("""COMPUTED_VALUE"""),86)</f>
        <v>86</v>
      </c>
      <c r="DI128" s="19" t="str">
        <f ca="1">IFERROR(__xludf.DUMMYFUNCTION("""COMPUTED_VALUE"""),"Лінчевський О. В.")</f>
        <v>Лінчевський О. В.</v>
      </c>
      <c r="DJ128" s="19" t="str">
        <f ca="1">IFERROR(__xludf.DUMMYFUNCTION("""COMPUTED_VALUE"""),"...")</f>
        <v>...</v>
      </c>
      <c r="DK128" s="19">
        <f ca="1">IFERROR(__xludf.DUMMYFUNCTION("""COMPUTED_VALUE"""),86)</f>
        <v>86</v>
      </c>
      <c r="DL128" s="19" t="str">
        <f ca="1">IFERROR(__xludf.DUMMYFUNCTION("""COMPUTED_VALUE"""),"Лінчевський О. В.")</f>
        <v>Лінчевський О. В.</v>
      </c>
      <c r="DM128" s="19" t="str">
        <f ca="1">IFERROR(__xludf.DUMMYFUNCTION("""COMPUTED_VALUE"""),"...")</f>
        <v>...</v>
      </c>
      <c r="DN128" s="19">
        <f ca="1">IFERROR(__xludf.DUMMYFUNCTION("""COMPUTED_VALUE"""),86)</f>
        <v>86</v>
      </c>
      <c r="DO128" s="19" t="str">
        <f ca="1">IFERROR(__xludf.DUMMYFUNCTION("""COMPUTED_VALUE"""),"Лінчевський О. В.")</f>
        <v>Лінчевський О. В.</v>
      </c>
      <c r="DP128" s="19" t="str">
        <f ca="1">IFERROR(__xludf.DUMMYFUNCTION("""COMPUTED_VALUE"""),"...")</f>
        <v>...</v>
      </c>
      <c r="DQ128" s="19">
        <f ca="1">IFERROR(__xludf.DUMMYFUNCTION("""COMPUTED_VALUE"""),86)</f>
        <v>86</v>
      </c>
      <c r="DR128" s="19" t="str">
        <f ca="1">IFERROR(__xludf.DUMMYFUNCTION("""COMPUTED_VALUE"""),"Лінчевський О. В.")</f>
        <v>Лінчевський О. В.</v>
      </c>
      <c r="DS128" s="19" t="str">
        <f ca="1">IFERROR(__xludf.DUMMYFUNCTION("""COMPUTED_VALUE"""),"...")</f>
        <v>...</v>
      </c>
      <c r="DT128" s="19">
        <f ca="1">IFERROR(__xludf.DUMMYFUNCTION("""COMPUTED_VALUE"""),86)</f>
        <v>86</v>
      </c>
      <c r="DU128" s="19" t="str">
        <f ca="1">IFERROR(__xludf.DUMMYFUNCTION("""COMPUTED_VALUE"""),"Лінчевський О. В.")</f>
        <v>Лінчевський О. В.</v>
      </c>
      <c r="DV128" s="19" t="str">
        <f ca="1">IFERROR(__xludf.DUMMYFUNCTION("""COMPUTED_VALUE"""),"...")</f>
        <v>...</v>
      </c>
      <c r="DW128" s="19">
        <f ca="1">IFERROR(__xludf.DUMMYFUNCTION("""COMPUTED_VALUE"""),86)</f>
        <v>86</v>
      </c>
      <c r="DX128" s="19" t="str">
        <f ca="1">IFERROR(__xludf.DUMMYFUNCTION("""COMPUTED_VALUE"""),"Лінчевський О. В.")</f>
        <v>Лінчевський О. В.</v>
      </c>
      <c r="DY128" s="19" t="str">
        <f ca="1">IFERROR(__xludf.DUMMYFUNCTION("""COMPUTED_VALUE"""),"...")</f>
        <v>...</v>
      </c>
      <c r="DZ128" s="19">
        <f ca="1">IFERROR(__xludf.DUMMYFUNCTION("""COMPUTED_VALUE"""),86)</f>
        <v>86</v>
      </c>
      <c r="EA128" s="19" t="str">
        <f ca="1">IFERROR(__xludf.DUMMYFUNCTION("""COMPUTED_VALUE"""),"Лінчевський О. В.")</f>
        <v>Лінчевський О. В.</v>
      </c>
      <c r="EB128" s="19" t="str">
        <f ca="1">IFERROR(__xludf.DUMMYFUNCTION("""COMPUTED_VALUE"""),"...")</f>
        <v>...</v>
      </c>
      <c r="EC128" s="19">
        <f ca="1">IFERROR(__xludf.DUMMYFUNCTION("""COMPUTED_VALUE"""),86)</f>
        <v>86</v>
      </c>
      <c r="ED128" s="19" t="str">
        <f ca="1">IFERROR(__xludf.DUMMYFUNCTION("""COMPUTED_VALUE"""),"Лінчевський О. В.")</f>
        <v>Лінчевський О. В.</v>
      </c>
      <c r="EE128" s="19" t="str">
        <f ca="1">IFERROR(__xludf.DUMMYFUNCTION("""COMPUTED_VALUE"""),"...")</f>
        <v>...</v>
      </c>
      <c r="EF128" s="19">
        <f ca="1">IFERROR(__xludf.DUMMYFUNCTION("""COMPUTED_VALUE"""),86)</f>
        <v>86</v>
      </c>
      <c r="EG128" s="19" t="str">
        <f ca="1">IFERROR(__xludf.DUMMYFUNCTION("""COMPUTED_VALUE"""),"Лінчевський О. В.")</f>
        <v>Лінчевський О. В.</v>
      </c>
      <c r="EH128" s="19" t="str">
        <f ca="1">IFERROR(__xludf.DUMMYFUNCTION("""COMPUTED_VALUE"""),"...")</f>
        <v>...</v>
      </c>
      <c r="EI128" s="19">
        <f ca="1">IFERROR(__xludf.DUMMYFUNCTION("""COMPUTED_VALUE"""),86)</f>
        <v>86</v>
      </c>
      <c r="EJ128" s="19" t="str">
        <f ca="1">IFERROR(__xludf.DUMMYFUNCTION("""COMPUTED_VALUE"""),"Лінчевський О. В.")</f>
        <v>Лінчевський О. В.</v>
      </c>
      <c r="EK128" s="19" t="str">
        <f ca="1">IFERROR(__xludf.DUMMYFUNCTION("""COMPUTED_VALUE"""),"...")</f>
        <v>...</v>
      </c>
      <c r="EL128" s="19">
        <f ca="1">IFERROR(__xludf.DUMMYFUNCTION("""COMPUTED_VALUE"""),86)</f>
        <v>86</v>
      </c>
      <c r="EM128" s="19" t="str">
        <f ca="1">IFERROR(__xludf.DUMMYFUNCTION("""COMPUTED_VALUE"""),"Лінчевський О. В.")</f>
        <v>Лінчевський О. В.</v>
      </c>
      <c r="EN128" s="19" t="str">
        <f ca="1">IFERROR(__xludf.DUMMYFUNCTION("""COMPUTED_VALUE"""),"...")</f>
        <v>...</v>
      </c>
      <c r="EO128" s="19">
        <f ca="1">IFERROR(__xludf.DUMMYFUNCTION("""COMPUTED_VALUE"""),86)</f>
        <v>86</v>
      </c>
      <c r="EP128" s="19" t="str">
        <f ca="1">IFERROR(__xludf.DUMMYFUNCTION("""COMPUTED_VALUE"""),"Лінчевський О. В.")</f>
        <v>Лінчевський О. В.</v>
      </c>
      <c r="EQ128" s="19" t="str">
        <f ca="1">IFERROR(__xludf.DUMMYFUNCTION("""COMPUTED_VALUE"""),"...")</f>
        <v>...</v>
      </c>
      <c r="ER128" s="19">
        <f ca="1">IFERROR(__xludf.DUMMYFUNCTION("""COMPUTED_VALUE"""),86)</f>
        <v>86</v>
      </c>
      <c r="ES128" s="19" t="str">
        <f ca="1">IFERROR(__xludf.DUMMYFUNCTION("""COMPUTED_VALUE"""),"Лінчевський О. В.")</f>
        <v>Лінчевський О. В.</v>
      </c>
      <c r="ET128" s="19" t="str">
        <f ca="1">IFERROR(__xludf.DUMMYFUNCTION("""COMPUTED_VALUE"""),"...")</f>
        <v>...</v>
      </c>
      <c r="EU128" s="19">
        <f ca="1">IFERROR(__xludf.DUMMYFUNCTION("""COMPUTED_VALUE"""),86)</f>
        <v>86</v>
      </c>
      <c r="EV128" s="19" t="str">
        <f ca="1">IFERROR(__xludf.DUMMYFUNCTION("""COMPUTED_VALUE"""),"Лінчевський О. В.")</f>
        <v>Лінчевський О. В.</v>
      </c>
      <c r="EW128" s="19" t="str">
        <f ca="1">IFERROR(__xludf.DUMMYFUNCTION("""COMPUTED_VALUE"""),"...")</f>
        <v>...</v>
      </c>
      <c r="EX128" s="19">
        <f ca="1">IFERROR(__xludf.DUMMYFUNCTION("""COMPUTED_VALUE"""),86)</f>
        <v>86</v>
      </c>
      <c r="EY128" s="19" t="str">
        <f ca="1">IFERROR(__xludf.DUMMYFUNCTION("""COMPUTED_VALUE"""),"Лінчевський О. В.")</f>
        <v>Лінчевський О. В.</v>
      </c>
      <c r="EZ128" s="19" t="str">
        <f ca="1">IFERROR(__xludf.DUMMYFUNCTION("""COMPUTED_VALUE"""),"...")</f>
        <v>...</v>
      </c>
      <c r="FA128" s="19">
        <f ca="1">IFERROR(__xludf.DUMMYFUNCTION("""COMPUTED_VALUE"""),86)</f>
        <v>86</v>
      </c>
      <c r="FB128" s="19" t="str">
        <f ca="1">IFERROR(__xludf.DUMMYFUNCTION("""COMPUTED_VALUE"""),"Лінчевський О. В.")</f>
        <v>Лінчевський О. В.</v>
      </c>
      <c r="FC128" s="19" t="str">
        <f ca="1">IFERROR(__xludf.DUMMYFUNCTION("""COMPUTED_VALUE"""),"...")</f>
        <v>...</v>
      </c>
      <c r="FD128" s="19">
        <f ca="1">IFERROR(__xludf.DUMMYFUNCTION("""COMPUTED_VALUE"""),86)</f>
        <v>86</v>
      </c>
      <c r="FE128" s="19" t="str">
        <f ca="1">IFERROR(__xludf.DUMMYFUNCTION("""COMPUTED_VALUE"""),"Лінчевський О. В.")</f>
        <v>Лінчевський О. В.</v>
      </c>
      <c r="FF128" s="19" t="str">
        <f ca="1">IFERROR(__xludf.DUMMYFUNCTION("""COMPUTED_VALUE"""),"...")</f>
        <v>...</v>
      </c>
      <c r="FG128" s="19">
        <f ca="1">IFERROR(__xludf.DUMMYFUNCTION("""COMPUTED_VALUE"""),86)</f>
        <v>86</v>
      </c>
      <c r="FH128" s="19" t="str">
        <f ca="1">IFERROR(__xludf.DUMMYFUNCTION("""COMPUTED_VALUE"""),"Лінчевський О. В.")</f>
        <v>Лінчевський О. В.</v>
      </c>
      <c r="FI128" s="19" t="str">
        <f ca="1">IFERROR(__xludf.DUMMYFUNCTION("""COMPUTED_VALUE"""),"...")</f>
        <v>...</v>
      </c>
      <c r="FJ128" s="19">
        <f ca="1">IFERROR(__xludf.DUMMYFUNCTION("""COMPUTED_VALUE"""),86)</f>
        <v>86</v>
      </c>
      <c r="FK128" s="19" t="str">
        <f ca="1">IFERROR(__xludf.DUMMYFUNCTION("""COMPUTED_VALUE"""),"Лінчевський О. В.")</f>
        <v>Лінчевський О. В.</v>
      </c>
      <c r="FL128" s="19" t="str">
        <f ca="1">IFERROR(__xludf.DUMMYFUNCTION("""COMPUTED_VALUE"""),"...")</f>
        <v>...</v>
      </c>
      <c r="FM128" s="19">
        <f ca="1">IFERROR(__xludf.DUMMYFUNCTION("""COMPUTED_VALUE"""),86)</f>
        <v>86</v>
      </c>
      <c r="FN128" s="19" t="str">
        <f ca="1">IFERROR(__xludf.DUMMYFUNCTION("""COMPUTED_VALUE"""),"Лінчевський О. В.")</f>
        <v>Лінчевський О. В.</v>
      </c>
      <c r="FO128" s="19" t="str">
        <f ca="1">IFERROR(__xludf.DUMMYFUNCTION("""COMPUTED_VALUE"""),"...")</f>
        <v>...</v>
      </c>
      <c r="FP128" s="19">
        <f ca="1">IFERROR(__xludf.DUMMYFUNCTION("""COMPUTED_VALUE"""),86)</f>
        <v>86</v>
      </c>
      <c r="FQ128" s="19" t="str">
        <f ca="1">IFERROR(__xludf.DUMMYFUNCTION("""COMPUTED_VALUE"""),"Лінчевський О. В.")</f>
        <v>Лінчевський О. В.</v>
      </c>
      <c r="FR128" s="19" t="str">
        <f ca="1">IFERROR(__xludf.DUMMYFUNCTION("""COMPUTED_VALUE"""),"...")</f>
        <v>...</v>
      </c>
      <c r="FS128" s="19">
        <f ca="1">IFERROR(__xludf.DUMMYFUNCTION("""COMPUTED_VALUE"""),86)</f>
        <v>86</v>
      </c>
      <c r="FT128" s="19" t="str">
        <f ca="1">IFERROR(__xludf.DUMMYFUNCTION("""COMPUTED_VALUE"""),"Лінчевський О. В.")</f>
        <v>Лінчевський О. В.</v>
      </c>
      <c r="FU128" s="19" t="str">
        <f ca="1">IFERROR(__xludf.DUMMYFUNCTION("""COMPUTED_VALUE"""),"...")</f>
        <v>...</v>
      </c>
      <c r="FV128" s="19">
        <f ca="1">IFERROR(__xludf.DUMMYFUNCTION("""COMPUTED_VALUE"""),86)</f>
        <v>86</v>
      </c>
      <c r="FW128" s="19" t="str">
        <f ca="1">IFERROR(__xludf.DUMMYFUNCTION("""COMPUTED_VALUE"""),"Лінчевський О. В.")</f>
        <v>Лінчевський О. В.</v>
      </c>
      <c r="FX128" s="19" t="str">
        <f ca="1">IFERROR(__xludf.DUMMYFUNCTION("""COMPUTED_VALUE"""),"...")</f>
        <v>...</v>
      </c>
      <c r="FY128" s="19">
        <f ca="1">IFERROR(__xludf.DUMMYFUNCTION("""COMPUTED_VALUE"""),86)</f>
        <v>86</v>
      </c>
      <c r="FZ128" s="19" t="str">
        <f ca="1">IFERROR(__xludf.DUMMYFUNCTION("""COMPUTED_VALUE"""),"Лінчевський О. В.")</f>
        <v>Лінчевський О. В.</v>
      </c>
      <c r="GA128" s="19" t="str">
        <f ca="1">IFERROR(__xludf.DUMMYFUNCTION("""COMPUTED_VALUE"""),"...")</f>
        <v>...</v>
      </c>
      <c r="GB128" s="19">
        <f ca="1">IFERROR(__xludf.DUMMYFUNCTION("""COMPUTED_VALUE"""),86)</f>
        <v>86</v>
      </c>
      <c r="GC128" s="19" t="str">
        <f ca="1">IFERROR(__xludf.DUMMYFUNCTION("""COMPUTED_VALUE"""),"Лінчевський О. В.")</f>
        <v>Лінчевський О. В.</v>
      </c>
      <c r="GD128" s="19" t="str">
        <f ca="1">IFERROR(__xludf.DUMMYFUNCTION("""COMPUTED_VALUE"""),"...")</f>
        <v>...</v>
      </c>
      <c r="GE128" s="19">
        <f ca="1">IFERROR(__xludf.DUMMYFUNCTION("""COMPUTED_VALUE"""),86)</f>
        <v>86</v>
      </c>
      <c r="GF128" s="19" t="str">
        <f ca="1">IFERROR(__xludf.DUMMYFUNCTION("""COMPUTED_VALUE"""),"Лінчевський О. В.")</f>
        <v>Лінчевський О. В.</v>
      </c>
      <c r="GG128" s="19" t="str">
        <f ca="1">IFERROR(__xludf.DUMMYFUNCTION("""COMPUTED_VALUE"""),"...")</f>
        <v>...</v>
      </c>
      <c r="GH128" s="19">
        <f ca="1">IFERROR(__xludf.DUMMYFUNCTION("""COMPUTED_VALUE"""),86)</f>
        <v>86</v>
      </c>
      <c r="GI128" s="19" t="str">
        <f ca="1">IFERROR(__xludf.DUMMYFUNCTION("""COMPUTED_VALUE"""),"Лінчевський О. В.")</f>
        <v>Лінчевський О. В.</v>
      </c>
      <c r="GJ128" s="19" t="str">
        <f ca="1">IFERROR(__xludf.DUMMYFUNCTION("""COMPUTED_VALUE"""),"...")</f>
        <v>...</v>
      </c>
      <c r="GK128" s="19">
        <f ca="1">IFERROR(__xludf.DUMMYFUNCTION("""COMPUTED_VALUE"""),86)</f>
        <v>86</v>
      </c>
      <c r="GL128" s="19" t="str">
        <f ca="1">IFERROR(__xludf.DUMMYFUNCTION("""COMPUTED_VALUE"""),"Лінчевський О. В.")</f>
        <v>Лінчевський О. В.</v>
      </c>
      <c r="GM128" s="19" t="str">
        <f ca="1">IFERROR(__xludf.DUMMYFUNCTION("""COMPUTED_VALUE"""),"...")</f>
        <v>...</v>
      </c>
      <c r="GN128" s="19">
        <f ca="1">IFERROR(__xludf.DUMMYFUNCTION("""COMPUTED_VALUE"""),86)</f>
        <v>86</v>
      </c>
      <c r="GO128" s="19" t="str">
        <f ca="1">IFERROR(__xludf.DUMMYFUNCTION("""COMPUTED_VALUE"""),"Лінчевський О. В.")</f>
        <v>Лінчевський О. В.</v>
      </c>
      <c r="GP128" s="19" t="str">
        <f ca="1">IFERROR(__xludf.DUMMYFUNCTION("""COMPUTED_VALUE"""),"...")</f>
        <v>...</v>
      </c>
      <c r="GQ128" s="19">
        <f ca="1">IFERROR(__xludf.DUMMYFUNCTION("""COMPUTED_VALUE"""),86)</f>
        <v>86</v>
      </c>
      <c r="GR128" s="19" t="str">
        <f ca="1">IFERROR(__xludf.DUMMYFUNCTION("""COMPUTED_VALUE"""),"Лінчевський О. В.")</f>
        <v>Лінчевський О. В.</v>
      </c>
      <c r="GS128" s="19" t="str">
        <f ca="1">IFERROR(__xludf.DUMMYFUNCTION("""COMPUTED_VALUE"""),"...")</f>
        <v>...</v>
      </c>
      <c r="GT128" s="19">
        <f ca="1">IFERROR(__xludf.DUMMYFUNCTION("""COMPUTED_VALUE"""),86)</f>
        <v>86</v>
      </c>
      <c r="GU128" s="19" t="str">
        <f ca="1">IFERROR(__xludf.DUMMYFUNCTION("""COMPUTED_VALUE"""),"Лінчевський О. В.")</f>
        <v>Лінчевський О. В.</v>
      </c>
      <c r="GV128" s="19" t="str">
        <f ca="1">IFERROR(__xludf.DUMMYFUNCTION("""COMPUTED_VALUE"""),"...")</f>
        <v>...</v>
      </c>
      <c r="GW128" s="19">
        <f ca="1">IFERROR(__xludf.DUMMYFUNCTION("""COMPUTED_VALUE"""),86)</f>
        <v>86</v>
      </c>
      <c r="GX128" s="19" t="str">
        <f ca="1">IFERROR(__xludf.DUMMYFUNCTION("""COMPUTED_VALUE"""),"Лінчевський О. В.")</f>
        <v>Лінчевський О. В.</v>
      </c>
      <c r="GY128" s="19" t="str">
        <f ca="1">IFERROR(__xludf.DUMMYFUNCTION("""COMPUTED_VALUE"""),"...")</f>
        <v>...</v>
      </c>
      <c r="GZ128" s="19">
        <f ca="1">IFERROR(__xludf.DUMMYFUNCTION("""COMPUTED_VALUE"""),86)</f>
        <v>86</v>
      </c>
      <c r="HA128" s="19" t="str">
        <f ca="1">IFERROR(__xludf.DUMMYFUNCTION("""COMPUTED_VALUE"""),"Лінчевський О. В.")</f>
        <v>Лінчевський О. В.</v>
      </c>
      <c r="HB128" s="19" t="str">
        <f ca="1">IFERROR(__xludf.DUMMYFUNCTION("""COMPUTED_VALUE"""),"...")</f>
        <v>...</v>
      </c>
      <c r="HC128" s="19">
        <f ca="1">IFERROR(__xludf.DUMMYFUNCTION("""COMPUTED_VALUE"""),86)</f>
        <v>86</v>
      </c>
      <c r="HD128" s="19" t="str">
        <f ca="1">IFERROR(__xludf.DUMMYFUNCTION("""COMPUTED_VALUE"""),"Лінчевський О. В.")</f>
        <v>Лінчевський О. В.</v>
      </c>
      <c r="HE128" s="19" t="str">
        <f ca="1">IFERROR(__xludf.DUMMYFUNCTION("""COMPUTED_VALUE"""),"...")</f>
        <v>...</v>
      </c>
      <c r="HF128" s="19">
        <f ca="1">IFERROR(__xludf.DUMMYFUNCTION("""COMPUTED_VALUE"""),86)</f>
        <v>86</v>
      </c>
      <c r="HG128" s="19" t="str">
        <f ca="1">IFERROR(__xludf.DUMMYFUNCTION("""COMPUTED_VALUE"""),"Лінчевський О. В.")</f>
        <v>Лінчевський О. В.</v>
      </c>
      <c r="HH128" s="19" t="str">
        <f ca="1">IFERROR(__xludf.DUMMYFUNCTION("""COMPUTED_VALUE"""),"...")</f>
        <v>...</v>
      </c>
      <c r="HI128" s="19">
        <f ca="1">IFERROR(__xludf.DUMMYFUNCTION("""COMPUTED_VALUE"""),86)</f>
        <v>86</v>
      </c>
      <c r="HJ128" s="19" t="str">
        <f ca="1">IFERROR(__xludf.DUMMYFUNCTION("""COMPUTED_VALUE"""),"Лінчевський О. В.")</f>
        <v>Лінчевський О. В.</v>
      </c>
      <c r="HK128" s="19" t="str">
        <f ca="1">IFERROR(__xludf.DUMMYFUNCTION("""COMPUTED_VALUE"""),"...")</f>
        <v>...</v>
      </c>
      <c r="HL128" s="19">
        <f ca="1">IFERROR(__xludf.DUMMYFUNCTION("""COMPUTED_VALUE"""),86)</f>
        <v>86</v>
      </c>
      <c r="HM128" s="19" t="str">
        <f ca="1">IFERROR(__xludf.DUMMYFUNCTION("""COMPUTED_VALUE"""),"Лінчевський О. В.")</f>
        <v>Лінчевський О. В.</v>
      </c>
      <c r="HN128" s="19" t="str">
        <f ca="1">IFERROR(__xludf.DUMMYFUNCTION("""COMPUTED_VALUE"""),"...")</f>
        <v>...</v>
      </c>
      <c r="HO128" s="19">
        <f ca="1">IFERROR(__xludf.DUMMYFUNCTION("""COMPUTED_VALUE"""),86)</f>
        <v>86</v>
      </c>
      <c r="HP128" s="19" t="str">
        <f ca="1">IFERROR(__xludf.DUMMYFUNCTION("""COMPUTED_VALUE"""),"Лінчевський О. В.")</f>
        <v>Лінчевський О. В.</v>
      </c>
      <c r="HQ128" s="19" t="str">
        <f ca="1">IFERROR(__xludf.DUMMYFUNCTION("""COMPUTED_VALUE"""),"...")</f>
        <v>...</v>
      </c>
      <c r="HR128" s="19">
        <f ca="1">IFERROR(__xludf.DUMMYFUNCTION("""COMPUTED_VALUE"""),86)</f>
        <v>86</v>
      </c>
      <c r="HS128" s="19" t="str">
        <f ca="1">IFERROR(__xludf.DUMMYFUNCTION("""COMPUTED_VALUE"""),"Лінчевський О. В.")</f>
        <v>Лінчевський О. В.</v>
      </c>
      <c r="HT128" s="19" t="str">
        <f ca="1">IFERROR(__xludf.DUMMYFUNCTION("""COMPUTED_VALUE"""),"...")</f>
        <v>...</v>
      </c>
      <c r="HU128" s="19">
        <f ca="1">IFERROR(__xludf.DUMMYFUNCTION("""COMPUTED_VALUE"""),86)</f>
        <v>86</v>
      </c>
      <c r="HV128" s="19" t="str">
        <f ca="1">IFERROR(__xludf.DUMMYFUNCTION("""COMPUTED_VALUE"""),"Лінчевський О. В.")</f>
        <v>Лінчевський О. В.</v>
      </c>
      <c r="HW128" s="19" t="str">
        <f ca="1">IFERROR(__xludf.DUMMYFUNCTION("""COMPUTED_VALUE"""),"...")</f>
        <v>...</v>
      </c>
      <c r="HX128" s="19">
        <f ca="1">IFERROR(__xludf.DUMMYFUNCTION("""COMPUTED_VALUE"""),86)</f>
        <v>86</v>
      </c>
      <c r="HY128" s="19" t="str">
        <f ca="1">IFERROR(__xludf.DUMMYFUNCTION("""COMPUTED_VALUE"""),"Лінчевський О. В.")</f>
        <v>Лінчевський О. В.</v>
      </c>
      <c r="HZ128" s="19" t="str">
        <f ca="1">IFERROR(__xludf.DUMMYFUNCTION("""COMPUTED_VALUE"""),"...")</f>
        <v>...</v>
      </c>
      <c r="IA128" s="19">
        <f ca="1">IFERROR(__xludf.DUMMYFUNCTION("""COMPUTED_VALUE"""),86)</f>
        <v>86</v>
      </c>
      <c r="IB128" s="19" t="str">
        <f ca="1">IFERROR(__xludf.DUMMYFUNCTION("""COMPUTED_VALUE"""),"Лінчевський О. В.")</f>
        <v>Лінчевський О. В.</v>
      </c>
      <c r="IC128" s="19" t="str">
        <f ca="1">IFERROR(__xludf.DUMMYFUNCTION("""COMPUTED_VALUE"""),"...")</f>
        <v>...</v>
      </c>
      <c r="ID128" s="19">
        <f ca="1">IFERROR(__xludf.DUMMYFUNCTION("""COMPUTED_VALUE"""),86)</f>
        <v>86</v>
      </c>
      <c r="IE128" s="19" t="str">
        <f ca="1">IFERROR(__xludf.DUMMYFUNCTION("""COMPUTED_VALUE"""),"Лінчевський О. В.")</f>
        <v>Лінчевський О. В.</v>
      </c>
      <c r="IF128" s="19" t="str">
        <f ca="1">IFERROR(__xludf.DUMMYFUNCTION("""COMPUTED_VALUE"""),"...")</f>
        <v>...</v>
      </c>
      <c r="IG128" s="19">
        <f ca="1">IFERROR(__xludf.DUMMYFUNCTION("""COMPUTED_VALUE"""),86)</f>
        <v>86</v>
      </c>
      <c r="IH128" s="19" t="str">
        <f ca="1">IFERROR(__xludf.DUMMYFUNCTION("""COMPUTED_VALUE"""),"Лінчевський О. В.")</f>
        <v>Лінчевський О. В.</v>
      </c>
      <c r="II128" s="19" t="str">
        <f ca="1">IFERROR(__xludf.DUMMYFUNCTION("""COMPUTED_VALUE"""),"...")</f>
        <v>...</v>
      </c>
      <c r="IJ128" s="19">
        <f ca="1">IFERROR(__xludf.DUMMYFUNCTION("""COMPUTED_VALUE"""),86)</f>
        <v>86</v>
      </c>
      <c r="IK128" s="19" t="str">
        <f ca="1">IFERROR(__xludf.DUMMYFUNCTION("""COMPUTED_VALUE"""),"Лінчевський О. В.")</f>
        <v>Лінчевський О. В.</v>
      </c>
      <c r="IL128" s="19" t="str">
        <f ca="1">IFERROR(__xludf.DUMMYFUNCTION("""COMPUTED_VALUE"""),"...")</f>
        <v>...</v>
      </c>
      <c r="IM128" s="19">
        <f ca="1">IFERROR(__xludf.DUMMYFUNCTION("""COMPUTED_VALUE"""),86)</f>
        <v>86</v>
      </c>
      <c r="IN128" s="19" t="str">
        <f ca="1">IFERROR(__xludf.DUMMYFUNCTION("""COMPUTED_VALUE"""),"Лінчевський О. В.")</f>
        <v>Лінчевський О. В.</v>
      </c>
      <c r="IO128" s="19" t="str">
        <f ca="1">IFERROR(__xludf.DUMMYFUNCTION("""COMPUTED_VALUE"""),"...")</f>
        <v>...</v>
      </c>
      <c r="IP128" s="19">
        <f ca="1">IFERROR(__xludf.DUMMYFUNCTION("""COMPUTED_VALUE"""),86)</f>
        <v>86</v>
      </c>
      <c r="IQ128" s="19" t="str">
        <f ca="1">IFERROR(__xludf.DUMMYFUNCTION("""COMPUTED_VALUE"""),"Лінчевський О. В.")</f>
        <v>Лінчевський О. В.</v>
      </c>
      <c r="IR128" s="19" t="str">
        <f ca="1">IFERROR(__xludf.DUMMYFUNCTION("""COMPUTED_VALUE"""),"...")</f>
        <v>...</v>
      </c>
      <c r="IS128" s="19">
        <f ca="1">IFERROR(__xludf.DUMMYFUNCTION("""COMPUTED_VALUE"""),86)</f>
        <v>86</v>
      </c>
      <c r="IT128" s="19" t="str">
        <f ca="1">IFERROR(__xludf.DUMMYFUNCTION("""COMPUTED_VALUE"""),"Лінчевський О. В.")</f>
        <v>Лінчевський О. В.</v>
      </c>
      <c r="IU128" s="19" t="str">
        <f ca="1">IFERROR(__xludf.DUMMYFUNCTION("""COMPUTED_VALUE"""),"...")</f>
        <v>...</v>
      </c>
      <c r="IV128" s="19">
        <f ca="1">IFERROR(__xludf.DUMMYFUNCTION("""COMPUTED_VALUE"""),86)</f>
        <v>86</v>
      </c>
      <c r="IW128" s="19" t="str">
        <f ca="1">IFERROR(__xludf.DUMMYFUNCTION("""COMPUTED_VALUE"""),"Лінчевський О. В.")</f>
        <v>Лінчевський О. В.</v>
      </c>
      <c r="IX128" s="19" t="str">
        <f ca="1">IFERROR(__xludf.DUMMYFUNCTION("""COMPUTED_VALUE"""),"...")</f>
        <v>...</v>
      </c>
      <c r="IY128" s="19">
        <f ca="1">IFERROR(__xludf.DUMMYFUNCTION("""COMPUTED_VALUE"""),86)</f>
        <v>86</v>
      </c>
      <c r="IZ128" s="19" t="str">
        <f ca="1">IFERROR(__xludf.DUMMYFUNCTION("""COMPUTED_VALUE"""),"Лінчевський О. В.")</f>
        <v>Лінчевський О. В.</v>
      </c>
      <c r="JA128" s="19" t="str">
        <f ca="1">IFERROR(__xludf.DUMMYFUNCTION("""COMPUTED_VALUE"""),"...")</f>
        <v>...</v>
      </c>
      <c r="JB128" s="19">
        <f ca="1">IFERROR(__xludf.DUMMYFUNCTION("""COMPUTED_VALUE"""),86)</f>
        <v>86</v>
      </c>
      <c r="JC128" s="19" t="str">
        <f ca="1">IFERROR(__xludf.DUMMYFUNCTION("""COMPUTED_VALUE"""),"Лінчевський О. В.")</f>
        <v>Лінчевський О. В.</v>
      </c>
      <c r="JD128" s="19" t="str">
        <f ca="1">IFERROR(__xludf.DUMMYFUNCTION("""COMPUTED_VALUE"""),"...")</f>
        <v>...</v>
      </c>
      <c r="JE128" s="19">
        <f ca="1">IFERROR(__xludf.DUMMYFUNCTION("""COMPUTED_VALUE"""),86)</f>
        <v>86</v>
      </c>
      <c r="JF128" s="19" t="str">
        <f ca="1">IFERROR(__xludf.DUMMYFUNCTION("""COMPUTED_VALUE"""),"Лінчевський О. В.")</f>
        <v>Лінчевський О. В.</v>
      </c>
      <c r="JG128" s="19" t="str">
        <f ca="1">IFERROR(__xludf.DUMMYFUNCTION("""COMPUTED_VALUE"""),"...")</f>
        <v>...</v>
      </c>
      <c r="JH128" s="19">
        <f ca="1">IFERROR(__xludf.DUMMYFUNCTION("""COMPUTED_VALUE"""),86)</f>
        <v>86</v>
      </c>
      <c r="JI128" s="19" t="str">
        <f ca="1">IFERROR(__xludf.DUMMYFUNCTION("""COMPUTED_VALUE"""),"Лінчевський О. В.")</f>
        <v>Лінчевський О. В.</v>
      </c>
      <c r="JJ128" s="19" t="str">
        <f ca="1">IFERROR(__xludf.DUMMYFUNCTION("""COMPUTED_VALUE"""),"...")</f>
        <v>...</v>
      </c>
      <c r="JK128" s="19">
        <f ca="1">IFERROR(__xludf.DUMMYFUNCTION("""COMPUTED_VALUE"""),86)</f>
        <v>86</v>
      </c>
      <c r="JL128" s="19" t="str">
        <f ca="1">IFERROR(__xludf.DUMMYFUNCTION("""COMPUTED_VALUE"""),"Лінчевський О. В.")</f>
        <v>Лінчевський О. В.</v>
      </c>
      <c r="JM128" s="19" t="str">
        <f ca="1">IFERROR(__xludf.DUMMYFUNCTION("""COMPUTED_VALUE"""),"...")</f>
        <v>...</v>
      </c>
      <c r="JN128" s="19">
        <f ca="1">IFERROR(__xludf.DUMMYFUNCTION("""COMPUTED_VALUE"""),86)</f>
        <v>86</v>
      </c>
      <c r="JO128" s="19" t="str">
        <f ca="1">IFERROR(__xludf.DUMMYFUNCTION("""COMPUTED_VALUE"""),"Лінчевський О. В.")</f>
        <v>Лінчевський О. В.</v>
      </c>
      <c r="JP128" s="19" t="str">
        <f ca="1">IFERROR(__xludf.DUMMYFUNCTION("""COMPUTED_VALUE"""),"...")</f>
        <v>...</v>
      </c>
      <c r="JQ128" s="19">
        <f ca="1">IFERROR(__xludf.DUMMYFUNCTION("""COMPUTED_VALUE"""),86)</f>
        <v>86</v>
      </c>
      <c r="JR128" s="19" t="str">
        <f ca="1">IFERROR(__xludf.DUMMYFUNCTION("""COMPUTED_VALUE"""),"Лінчевський О. В.")</f>
        <v>Лінчевський О. В.</v>
      </c>
      <c r="JS128" s="19" t="str">
        <f ca="1">IFERROR(__xludf.DUMMYFUNCTION("""COMPUTED_VALUE"""),"...")</f>
        <v>...</v>
      </c>
      <c r="JT128" s="19">
        <f ca="1">IFERROR(__xludf.DUMMYFUNCTION("""COMPUTED_VALUE"""),86)</f>
        <v>86</v>
      </c>
      <c r="JU128" s="19" t="str">
        <f ca="1">IFERROR(__xludf.DUMMYFUNCTION("""COMPUTED_VALUE"""),"Лінчевський О. В.")</f>
        <v>Лінчевський О. В.</v>
      </c>
      <c r="JV128" s="19" t="str">
        <f ca="1">IFERROR(__xludf.DUMMYFUNCTION("""COMPUTED_VALUE"""),"...")</f>
        <v>...</v>
      </c>
      <c r="JW128" s="19">
        <f ca="1">IFERROR(__xludf.DUMMYFUNCTION("""COMPUTED_VALUE"""),86)</f>
        <v>86</v>
      </c>
      <c r="JX128" s="19" t="str">
        <f ca="1">IFERROR(__xludf.DUMMYFUNCTION("""COMPUTED_VALUE"""),"Лінчевський О. В.")</f>
        <v>Лінчевський О. В.</v>
      </c>
      <c r="JY128" s="19" t="str">
        <f ca="1">IFERROR(__xludf.DUMMYFUNCTION("""COMPUTED_VALUE"""),"...")</f>
        <v>...</v>
      </c>
      <c r="JZ128" s="19">
        <f ca="1">IFERROR(__xludf.DUMMYFUNCTION("""COMPUTED_VALUE"""),86)</f>
        <v>86</v>
      </c>
      <c r="KA128" s="19" t="str">
        <f ca="1">IFERROR(__xludf.DUMMYFUNCTION("""COMPUTED_VALUE"""),"Лінчевський О. В.")</f>
        <v>Лінчевський О. В.</v>
      </c>
      <c r="KB128" s="19" t="str">
        <f ca="1">IFERROR(__xludf.DUMMYFUNCTION("""COMPUTED_VALUE"""),"...")</f>
        <v>...</v>
      </c>
      <c r="KC128" s="19">
        <f ca="1">IFERROR(__xludf.DUMMYFUNCTION("""COMPUTED_VALUE"""),86)</f>
        <v>86</v>
      </c>
      <c r="KD128" s="19" t="str">
        <f ca="1">IFERROR(__xludf.DUMMYFUNCTION("""COMPUTED_VALUE"""),"Лінчевський О. В.")</f>
        <v>Лінчевський О. В.</v>
      </c>
      <c r="KE128" s="19" t="str">
        <f ca="1">IFERROR(__xludf.DUMMYFUNCTION("""COMPUTED_VALUE"""),"...")</f>
        <v>...</v>
      </c>
      <c r="KF128" s="19">
        <f ca="1">IFERROR(__xludf.DUMMYFUNCTION("""COMPUTED_VALUE"""),86)</f>
        <v>86</v>
      </c>
      <c r="KG128" s="19" t="str">
        <f ca="1">IFERROR(__xludf.DUMMYFUNCTION("""COMPUTED_VALUE"""),"Лінчевський О. В.")</f>
        <v>Лінчевський О. В.</v>
      </c>
      <c r="KH128" s="19" t="str">
        <f ca="1">IFERROR(__xludf.DUMMYFUNCTION("""COMPUTED_VALUE"""),"...")</f>
        <v>...</v>
      </c>
      <c r="KI128" s="19">
        <f ca="1">IFERROR(__xludf.DUMMYFUNCTION("""COMPUTED_VALUE"""),86)</f>
        <v>86</v>
      </c>
      <c r="KJ128" s="19" t="str">
        <f ca="1">IFERROR(__xludf.DUMMYFUNCTION("""COMPUTED_VALUE"""),"Лінчевський О. В.")</f>
        <v>Лінчевський О. В.</v>
      </c>
      <c r="KK128" s="19" t="str">
        <f ca="1">IFERROR(__xludf.DUMMYFUNCTION("""COMPUTED_VALUE"""),"...")</f>
        <v>...</v>
      </c>
      <c r="KL128" s="19">
        <f ca="1">IFERROR(__xludf.DUMMYFUNCTION("""COMPUTED_VALUE"""),86)</f>
        <v>86</v>
      </c>
      <c r="KM128" s="19" t="str">
        <f ca="1">IFERROR(__xludf.DUMMYFUNCTION("""COMPUTED_VALUE"""),"Лінчевський О. В.")</f>
        <v>Лінчевський О. В.</v>
      </c>
      <c r="KN128" s="19" t="str">
        <f ca="1">IFERROR(__xludf.DUMMYFUNCTION("""COMPUTED_VALUE"""),"...")</f>
        <v>...</v>
      </c>
      <c r="KO128" s="19">
        <f ca="1">IFERROR(__xludf.DUMMYFUNCTION("""COMPUTED_VALUE"""),86)</f>
        <v>86</v>
      </c>
      <c r="KP128" s="19" t="str">
        <f ca="1">IFERROR(__xludf.DUMMYFUNCTION("""COMPUTED_VALUE"""),"Лінчевський О. В.")</f>
        <v>Лінчевський О. В.</v>
      </c>
      <c r="KQ128" s="19" t="str">
        <f ca="1">IFERROR(__xludf.DUMMYFUNCTION("""COMPUTED_VALUE"""),"...")</f>
        <v>...</v>
      </c>
      <c r="KR128" s="19">
        <f ca="1">IFERROR(__xludf.DUMMYFUNCTION("""COMPUTED_VALUE"""),86)</f>
        <v>86</v>
      </c>
      <c r="KS128" s="19" t="str">
        <f ca="1">IFERROR(__xludf.DUMMYFUNCTION("""COMPUTED_VALUE"""),"Лінчевський О. В.")</f>
        <v>Лінчевський О. В.</v>
      </c>
      <c r="KT128" s="19" t="str">
        <f ca="1">IFERROR(__xludf.DUMMYFUNCTION("""COMPUTED_VALUE"""),"...")</f>
        <v>...</v>
      </c>
      <c r="KU128" s="19">
        <f ca="1">IFERROR(__xludf.DUMMYFUNCTION("""COMPUTED_VALUE"""),86)</f>
        <v>86</v>
      </c>
      <c r="KV128" s="19" t="str">
        <f ca="1">IFERROR(__xludf.DUMMYFUNCTION("""COMPUTED_VALUE"""),"Лінчевський О. В.")</f>
        <v>Лінчевський О. В.</v>
      </c>
      <c r="KW128" s="19" t="str">
        <f ca="1">IFERROR(__xludf.DUMMYFUNCTION("""COMPUTED_VALUE"""),"...")</f>
        <v>...</v>
      </c>
      <c r="KX128" s="19">
        <f ca="1">IFERROR(__xludf.DUMMYFUNCTION("""COMPUTED_VALUE"""),86)</f>
        <v>86</v>
      </c>
      <c r="KY128" s="19" t="str">
        <f ca="1">IFERROR(__xludf.DUMMYFUNCTION("""COMPUTED_VALUE"""),"Лінчевський О. В.")</f>
        <v>Лінчевський О. В.</v>
      </c>
      <c r="KZ128" s="19" t="str">
        <f ca="1">IFERROR(__xludf.DUMMYFUNCTION("""COMPUTED_VALUE"""),"...")</f>
        <v>...</v>
      </c>
      <c r="LA128" s="19">
        <f ca="1">IFERROR(__xludf.DUMMYFUNCTION("""COMPUTED_VALUE"""),86)</f>
        <v>86</v>
      </c>
      <c r="LB128" s="19" t="str">
        <f ca="1">IFERROR(__xludf.DUMMYFUNCTION("""COMPUTED_VALUE"""),"Лінчевський О. В.")</f>
        <v>Лінчевський О. В.</v>
      </c>
      <c r="LC128" s="19" t="str">
        <f ca="1">IFERROR(__xludf.DUMMYFUNCTION("""COMPUTED_VALUE"""),"...")</f>
        <v>...</v>
      </c>
      <c r="LD128" s="19">
        <f ca="1">IFERROR(__xludf.DUMMYFUNCTION("""COMPUTED_VALUE"""),86)</f>
        <v>86</v>
      </c>
      <c r="LE128" s="19" t="str">
        <f ca="1">IFERROR(__xludf.DUMMYFUNCTION("""COMPUTED_VALUE"""),"Лінчевський О. В.")</f>
        <v>Лінчевський О. В.</v>
      </c>
      <c r="LF128" s="19" t="str">
        <f ca="1">IFERROR(__xludf.DUMMYFUNCTION("""COMPUTED_VALUE"""),"...")</f>
        <v>...</v>
      </c>
      <c r="LG128" s="19">
        <f ca="1">IFERROR(__xludf.DUMMYFUNCTION("""COMPUTED_VALUE"""),86)</f>
        <v>86</v>
      </c>
      <c r="LH128" s="19" t="str">
        <f ca="1">IFERROR(__xludf.DUMMYFUNCTION("""COMPUTED_VALUE"""),"Лінчевський О. В.")</f>
        <v>Лінчевський О. В.</v>
      </c>
      <c r="LI128" s="19" t="str">
        <f ca="1">IFERROR(__xludf.DUMMYFUNCTION("""COMPUTED_VALUE"""),"...")</f>
        <v>...</v>
      </c>
      <c r="LJ128" s="19">
        <f ca="1">IFERROR(__xludf.DUMMYFUNCTION("""COMPUTED_VALUE"""),86)</f>
        <v>86</v>
      </c>
      <c r="LK128" s="19" t="str">
        <f ca="1">IFERROR(__xludf.DUMMYFUNCTION("""COMPUTED_VALUE"""),"Лінчевський О. В.")</f>
        <v>Лінчевський О. В.</v>
      </c>
      <c r="LL128" s="19" t="str">
        <f ca="1">IFERROR(__xludf.DUMMYFUNCTION("""COMPUTED_VALUE"""),"...")</f>
        <v>...</v>
      </c>
      <c r="LM128" s="19">
        <f ca="1">IFERROR(__xludf.DUMMYFUNCTION("""COMPUTED_VALUE"""),86)</f>
        <v>86</v>
      </c>
      <c r="LN128" s="19" t="str">
        <f ca="1">IFERROR(__xludf.DUMMYFUNCTION("""COMPUTED_VALUE"""),"Лінчевський О. В.")</f>
        <v>Лінчевський О. В.</v>
      </c>
      <c r="LO128" s="19" t="str">
        <f ca="1">IFERROR(__xludf.DUMMYFUNCTION("""COMPUTED_VALUE"""),"...")</f>
        <v>...</v>
      </c>
      <c r="LP128" s="19">
        <f ca="1">IFERROR(__xludf.DUMMYFUNCTION("""COMPUTED_VALUE"""),86)</f>
        <v>86</v>
      </c>
      <c r="LQ128" s="19" t="str">
        <f ca="1">IFERROR(__xludf.DUMMYFUNCTION("""COMPUTED_VALUE"""),"Лінчевський О. В.")</f>
        <v>Лінчевський О. В.</v>
      </c>
      <c r="LR128" s="19" t="str">
        <f ca="1">IFERROR(__xludf.DUMMYFUNCTION("""COMPUTED_VALUE"""),"...")</f>
        <v>...</v>
      </c>
      <c r="LS128" s="19">
        <f ca="1">IFERROR(__xludf.DUMMYFUNCTION("""COMPUTED_VALUE"""),86)</f>
        <v>86</v>
      </c>
      <c r="LT128" s="19" t="str">
        <f ca="1">IFERROR(__xludf.DUMMYFUNCTION("""COMPUTED_VALUE"""),"Лінчевський О. В.")</f>
        <v>Лінчевський О. В.</v>
      </c>
      <c r="LU128" s="19" t="str">
        <f ca="1">IFERROR(__xludf.DUMMYFUNCTION("""COMPUTED_VALUE"""),"...")</f>
        <v>...</v>
      </c>
      <c r="LV128" s="19">
        <f ca="1">IFERROR(__xludf.DUMMYFUNCTION("""COMPUTED_VALUE"""),86)</f>
        <v>86</v>
      </c>
      <c r="LW128" s="19" t="str">
        <f ca="1">IFERROR(__xludf.DUMMYFUNCTION("""COMPUTED_VALUE"""),"Лінчевський О. В.")</f>
        <v>Лінчевський О. В.</v>
      </c>
      <c r="LX128" s="19" t="str">
        <f ca="1">IFERROR(__xludf.DUMMYFUNCTION("""COMPUTED_VALUE"""),"...")</f>
        <v>...</v>
      </c>
      <c r="LY128" s="19">
        <f ca="1">IFERROR(__xludf.DUMMYFUNCTION("""COMPUTED_VALUE"""),86)</f>
        <v>86</v>
      </c>
      <c r="LZ128" s="19" t="str">
        <f ca="1">IFERROR(__xludf.DUMMYFUNCTION("""COMPUTED_VALUE"""),"Лінчевський О. В.")</f>
        <v>Лінчевський О. В.</v>
      </c>
      <c r="MA128" s="19" t="str">
        <f ca="1">IFERROR(__xludf.DUMMYFUNCTION("""COMPUTED_VALUE"""),"...")</f>
        <v>...</v>
      </c>
      <c r="MB128" s="19">
        <f ca="1">IFERROR(__xludf.DUMMYFUNCTION("""COMPUTED_VALUE"""),86)</f>
        <v>86</v>
      </c>
      <c r="MC128" s="19" t="str">
        <f ca="1">IFERROR(__xludf.DUMMYFUNCTION("""COMPUTED_VALUE"""),"Лінчевський О. В.")</f>
        <v>Лінчевський О. В.</v>
      </c>
      <c r="MD128" s="19" t="str">
        <f ca="1">IFERROR(__xludf.DUMMYFUNCTION("""COMPUTED_VALUE"""),"...")</f>
        <v>...</v>
      </c>
      <c r="ME128" s="19">
        <f ca="1">IFERROR(__xludf.DUMMYFUNCTION("""COMPUTED_VALUE"""),86)</f>
        <v>86</v>
      </c>
      <c r="MF128" s="19" t="str">
        <f ca="1">IFERROR(__xludf.DUMMYFUNCTION("""COMPUTED_VALUE"""),"Лінчевський О. В.")</f>
        <v>Лінчевський О. В.</v>
      </c>
      <c r="MG128" s="19" t="str">
        <f ca="1">IFERROR(__xludf.DUMMYFUNCTION("""COMPUTED_VALUE"""),"...")</f>
        <v>...</v>
      </c>
      <c r="MH128" s="19">
        <f ca="1">IFERROR(__xludf.DUMMYFUNCTION("""COMPUTED_VALUE"""),86)</f>
        <v>86</v>
      </c>
      <c r="MI128" s="19" t="str">
        <f ca="1">IFERROR(__xludf.DUMMYFUNCTION("""COMPUTED_VALUE"""),"Лінчевський О. В.")</f>
        <v>Лінчевський О. В.</v>
      </c>
      <c r="MJ128" s="19" t="str">
        <f ca="1">IFERROR(__xludf.DUMMYFUNCTION("""COMPUTED_VALUE"""),"...")</f>
        <v>...</v>
      </c>
      <c r="MK128" s="19">
        <f ca="1">IFERROR(__xludf.DUMMYFUNCTION("""COMPUTED_VALUE"""),86)</f>
        <v>86</v>
      </c>
      <c r="ML128" s="19" t="str">
        <f ca="1">IFERROR(__xludf.DUMMYFUNCTION("""COMPUTED_VALUE"""),"Лінчевський О. В.")</f>
        <v>Лінчевський О. В.</v>
      </c>
      <c r="MM128" s="19" t="str">
        <f ca="1">IFERROR(__xludf.DUMMYFUNCTION("""COMPUTED_VALUE"""),"...")</f>
        <v>...</v>
      </c>
      <c r="MN128" s="19">
        <f ca="1">IFERROR(__xludf.DUMMYFUNCTION("""COMPUTED_VALUE"""),86)</f>
        <v>86</v>
      </c>
      <c r="MO128" s="19" t="str">
        <f ca="1">IFERROR(__xludf.DUMMYFUNCTION("""COMPUTED_VALUE"""),"Лінчевський О. В.")</f>
        <v>Лінчевський О. В.</v>
      </c>
      <c r="MP128" s="19" t="str">
        <f ca="1">IFERROR(__xludf.DUMMYFUNCTION("""COMPUTED_VALUE"""),"...")</f>
        <v>...</v>
      </c>
      <c r="MQ128" s="19">
        <f ca="1">IFERROR(__xludf.DUMMYFUNCTION("""COMPUTED_VALUE"""),86)</f>
        <v>86</v>
      </c>
      <c r="MR128" s="19" t="str">
        <f ca="1">IFERROR(__xludf.DUMMYFUNCTION("""COMPUTED_VALUE"""),"Лінчевський О. В.")</f>
        <v>Лінчевський О. В.</v>
      </c>
      <c r="MS128" s="19" t="str">
        <f ca="1">IFERROR(__xludf.DUMMYFUNCTION("""COMPUTED_VALUE"""),"...")</f>
        <v>...</v>
      </c>
      <c r="MT128" s="19">
        <f ca="1">IFERROR(__xludf.DUMMYFUNCTION("""COMPUTED_VALUE"""),86)</f>
        <v>86</v>
      </c>
      <c r="MU128" s="19" t="str">
        <f ca="1">IFERROR(__xludf.DUMMYFUNCTION("""COMPUTED_VALUE"""),"Лінчевський О. В.")</f>
        <v>Лінчевський О. В.</v>
      </c>
      <c r="MV128" s="19" t="str">
        <f ca="1">IFERROR(__xludf.DUMMYFUNCTION("""COMPUTED_VALUE"""),"...")</f>
        <v>...</v>
      </c>
      <c r="MW128" s="19">
        <f ca="1">IFERROR(__xludf.DUMMYFUNCTION("""COMPUTED_VALUE"""),86)</f>
        <v>86</v>
      </c>
      <c r="MX128" s="19" t="str">
        <f ca="1">IFERROR(__xludf.DUMMYFUNCTION("""COMPUTED_VALUE"""),"Лінчевський О. В.")</f>
        <v>Лінчевський О. В.</v>
      </c>
      <c r="MY128" s="19" t="str">
        <f ca="1">IFERROR(__xludf.DUMMYFUNCTION("""COMPUTED_VALUE"""),"...")</f>
        <v>...</v>
      </c>
      <c r="MZ128" s="19">
        <f ca="1">IFERROR(__xludf.DUMMYFUNCTION("""COMPUTED_VALUE"""),86)</f>
        <v>86</v>
      </c>
      <c r="NA128" s="19" t="str">
        <f ca="1">IFERROR(__xludf.DUMMYFUNCTION("""COMPUTED_VALUE"""),"Лінчевський О. В.")</f>
        <v>Лінчевський О. В.</v>
      </c>
      <c r="NB128" s="19" t="str">
        <f ca="1">IFERROR(__xludf.DUMMYFUNCTION("""COMPUTED_VALUE"""),"...")</f>
        <v>...</v>
      </c>
      <c r="NC128" s="19">
        <f ca="1">IFERROR(__xludf.DUMMYFUNCTION("""COMPUTED_VALUE"""),86)</f>
        <v>86</v>
      </c>
      <c r="ND128" s="19" t="str">
        <f ca="1">IFERROR(__xludf.DUMMYFUNCTION("""COMPUTED_VALUE"""),"Лінчевський О. В.")</f>
        <v>Лінчевський О. В.</v>
      </c>
      <c r="NE128" s="19" t="str">
        <f ca="1">IFERROR(__xludf.DUMMYFUNCTION("""COMPUTED_VALUE"""),"...")</f>
        <v>...</v>
      </c>
      <c r="NF128" s="19">
        <f ca="1">IFERROR(__xludf.DUMMYFUNCTION("""COMPUTED_VALUE"""),86)</f>
        <v>86</v>
      </c>
      <c r="NG128" s="19" t="str">
        <f ca="1">IFERROR(__xludf.DUMMYFUNCTION("""COMPUTED_VALUE"""),"Лінчевський О. В.")</f>
        <v>Лінчевський О. В.</v>
      </c>
      <c r="NH128" s="19" t="str">
        <f ca="1">IFERROR(__xludf.DUMMYFUNCTION("""COMPUTED_VALUE"""),"...")</f>
        <v>...</v>
      </c>
      <c r="NI128" s="19">
        <f ca="1">IFERROR(__xludf.DUMMYFUNCTION("""COMPUTED_VALUE"""),86)</f>
        <v>86</v>
      </c>
      <c r="NJ128" s="19" t="str">
        <f ca="1">IFERROR(__xludf.DUMMYFUNCTION("""COMPUTED_VALUE"""),"Лінчевський О. В.")</f>
        <v>Лінчевський О. В.</v>
      </c>
      <c r="NK128" s="19" t="str">
        <f ca="1">IFERROR(__xludf.DUMMYFUNCTION("""COMPUTED_VALUE"""),"...")</f>
        <v>...</v>
      </c>
      <c r="NL128" s="19">
        <f ca="1">IFERROR(__xludf.DUMMYFUNCTION("""COMPUTED_VALUE"""),86)</f>
        <v>86</v>
      </c>
      <c r="NM128" s="19" t="str">
        <f ca="1">IFERROR(__xludf.DUMMYFUNCTION("""COMPUTED_VALUE"""),"Лінчевський О. В.")</f>
        <v>Лінчевський О. В.</v>
      </c>
      <c r="NN128" s="19" t="str">
        <f ca="1">IFERROR(__xludf.DUMMYFUNCTION("""COMPUTED_VALUE"""),"...")</f>
        <v>...</v>
      </c>
      <c r="NO128" s="19">
        <f ca="1">IFERROR(__xludf.DUMMYFUNCTION("""COMPUTED_VALUE"""),86)</f>
        <v>86</v>
      </c>
      <c r="NP128" s="19" t="str">
        <f ca="1">IFERROR(__xludf.DUMMYFUNCTION("""COMPUTED_VALUE"""),"Лінчевський О. В.")</f>
        <v>Лінчевський О. В.</v>
      </c>
      <c r="NQ128" s="19" t="str">
        <f ca="1">IFERROR(__xludf.DUMMYFUNCTION("""COMPUTED_VALUE"""),"...")</f>
        <v>...</v>
      </c>
      <c r="NR128" s="19">
        <f ca="1">IFERROR(__xludf.DUMMYFUNCTION("""COMPUTED_VALUE"""),86)</f>
        <v>86</v>
      </c>
      <c r="NS128" s="19" t="str">
        <f ca="1">IFERROR(__xludf.DUMMYFUNCTION("""COMPUTED_VALUE"""),"Лінчевський О. В.")</f>
        <v>Лінчевський О. В.</v>
      </c>
      <c r="NT128" s="19" t="str">
        <f ca="1">IFERROR(__xludf.DUMMYFUNCTION("""COMPUTED_VALUE"""),"...")</f>
        <v>...</v>
      </c>
      <c r="NU128" s="19">
        <f ca="1">IFERROR(__xludf.DUMMYFUNCTION("""COMPUTED_VALUE"""),86)</f>
        <v>86</v>
      </c>
      <c r="NV128" s="19" t="str">
        <f ca="1">IFERROR(__xludf.DUMMYFUNCTION("""COMPUTED_VALUE"""),"Лінчевський О. В.")</f>
        <v>Лінчевський О. В.</v>
      </c>
      <c r="NW128" s="19" t="str">
        <f ca="1">IFERROR(__xludf.DUMMYFUNCTION("""COMPUTED_VALUE"""),"...")</f>
        <v>...</v>
      </c>
      <c r="NX128" s="19">
        <f ca="1">IFERROR(__xludf.DUMMYFUNCTION("""COMPUTED_VALUE"""),86)</f>
        <v>86</v>
      </c>
      <c r="NY128" s="19" t="str">
        <f ca="1">IFERROR(__xludf.DUMMYFUNCTION("""COMPUTED_VALUE"""),"Лінчевський О. В.")</f>
        <v>Лінчевський О. В.</v>
      </c>
      <c r="NZ128" s="19" t="str">
        <f ca="1">IFERROR(__xludf.DUMMYFUNCTION("""COMPUTED_VALUE"""),"...")</f>
        <v>...</v>
      </c>
      <c r="OA128" s="19">
        <f ca="1">IFERROR(__xludf.DUMMYFUNCTION("""COMPUTED_VALUE"""),86)</f>
        <v>86</v>
      </c>
      <c r="OB128" s="19" t="str">
        <f ca="1">IFERROR(__xludf.DUMMYFUNCTION("""COMPUTED_VALUE"""),"Лінчевський О. В.")</f>
        <v>Лінчевський О. В.</v>
      </c>
      <c r="OC128" s="19" t="str">
        <f ca="1">IFERROR(__xludf.DUMMYFUNCTION("""COMPUTED_VALUE"""),"...")</f>
        <v>...</v>
      </c>
      <c r="OD128" s="19">
        <f ca="1">IFERROR(__xludf.DUMMYFUNCTION("""COMPUTED_VALUE"""),86)</f>
        <v>86</v>
      </c>
      <c r="OE128" s="19" t="str">
        <f ca="1">IFERROR(__xludf.DUMMYFUNCTION("""COMPUTED_VALUE"""),"Лінчевський О. В.")</f>
        <v>Лінчевський О. В.</v>
      </c>
      <c r="OF128" s="19" t="str">
        <f ca="1">IFERROR(__xludf.DUMMYFUNCTION("""COMPUTED_VALUE"""),"...")</f>
        <v>...</v>
      </c>
      <c r="OG128" s="19">
        <f ca="1">IFERROR(__xludf.DUMMYFUNCTION("""COMPUTED_VALUE"""),86)</f>
        <v>86</v>
      </c>
      <c r="OH128" s="19" t="str">
        <f ca="1">IFERROR(__xludf.DUMMYFUNCTION("""COMPUTED_VALUE"""),"Лінчевський О. В.")</f>
        <v>Лінчевський О. В.</v>
      </c>
      <c r="OI128" s="19" t="str">
        <f ca="1">IFERROR(__xludf.DUMMYFUNCTION("""COMPUTED_VALUE"""),"...")</f>
        <v>...</v>
      </c>
      <c r="OJ128" s="19">
        <f ca="1">IFERROR(__xludf.DUMMYFUNCTION("""COMPUTED_VALUE"""),86)</f>
        <v>86</v>
      </c>
      <c r="OK128" s="19" t="str">
        <f ca="1">IFERROR(__xludf.DUMMYFUNCTION("""COMPUTED_VALUE"""),"Лінчевський О. В.")</f>
        <v>Лінчевський О. В.</v>
      </c>
      <c r="OL128" s="19" t="str">
        <f ca="1">IFERROR(__xludf.DUMMYFUNCTION("""COMPUTED_VALUE"""),"...")</f>
        <v>...</v>
      </c>
      <c r="OM128" s="19">
        <f ca="1">IFERROR(__xludf.DUMMYFUNCTION("""COMPUTED_VALUE"""),86)</f>
        <v>86</v>
      </c>
      <c r="ON128" s="19" t="str">
        <f ca="1">IFERROR(__xludf.DUMMYFUNCTION("""COMPUTED_VALUE"""),"Лінчевський О. В.")</f>
        <v>Лінчевський О. В.</v>
      </c>
      <c r="OO128" s="19" t="str">
        <f ca="1">IFERROR(__xludf.DUMMYFUNCTION("""COMPUTED_VALUE"""),"...")</f>
        <v>...</v>
      </c>
      <c r="OP128" s="19">
        <f ca="1">IFERROR(__xludf.DUMMYFUNCTION("""COMPUTED_VALUE"""),86)</f>
        <v>86</v>
      </c>
      <c r="OQ128" s="19" t="str">
        <f ca="1">IFERROR(__xludf.DUMMYFUNCTION("""COMPUTED_VALUE"""),"Лінчевський О. В.")</f>
        <v>Лінчевський О. В.</v>
      </c>
      <c r="OR128" s="19" t="str">
        <f ca="1">IFERROR(__xludf.DUMMYFUNCTION("""COMPUTED_VALUE"""),"...")</f>
        <v>...</v>
      </c>
      <c r="OS128" s="19">
        <f ca="1">IFERROR(__xludf.DUMMYFUNCTION("""COMPUTED_VALUE"""),86)</f>
        <v>86</v>
      </c>
      <c r="OT128" s="19" t="str">
        <f ca="1">IFERROR(__xludf.DUMMYFUNCTION("""COMPUTED_VALUE"""),"Лінчевський О. В.")</f>
        <v>Лінчевський О. В.</v>
      </c>
      <c r="OU128" s="19" t="str">
        <f ca="1">IFERROR(__xludf.DUMMYFUNCTION("""COMPUTED_VALUE"""),"...")</f>
        <v>...</v>
      </c>
      <c r="OV128" s="19">
        <f ca="1">IFERROR(__xludf.DUMMYFUNCTION("""COMPUTED_VALUE"""),86)</f>
        <v>86</v>
      </c>
      <c r="OW128" s="19" t="str">
        <f ca="1">IFERROR(__xludf.DUMMYFUNCTION("""COMPUTED_VALUE"""),"Лінчевський О. В.")</f>
        <v>Лінчевський О. В.</v>
      </c>
      <c r="OX128" s="19" t="str">
        <f ca="1">IFERROR(__xludf.DUMMYFUNCTION("""COMPUTED_VALUE"""),"...")</f>
        <v>...</v>
      </c>
      <c r="OY128" s="19">
        <f ca="1">IFERROR(__xludf.DUMMYFUNCTION("""COMPUTED_VALUE"""),86)</f>
        <v>86</v>
      </c>
      <c r="OZ128" s="19" t="str">
        <f ca="1">IFERROR(__xludf.DUMMYFUNCTION("""COMPUTED_VALUE"""),"Лінчевський О. В.")</f>
        <v>Лінчевський О. В.</v>
      </c>
      <c r="PA128" s="19" t="str">
        <f ca="1">IFERROR(__xludf.DUMMYFUNCTION("""COMPUTED_VALUE"""),"...")</f>
        <v>...</v>
      </c>
      <c r="PB128" s="19">
        <f ca="1">IFERROR(__xludf.DUMMYFUNCTION("""COMPUTED_VALUE"""),86)</f>
        <v>86</v>
      </c>
      <c r="PC128" s="19" t="str">
        <f ca="1">IFERROR(__xludf.DUMMYFUNCTION("""COMPUTED_VALUE"""),"Лінчевський О. В.")</f>
        <v>Лінчевський О. В.</v>
      </c>
      <c r="PD128" s="19" t="str">
        <f ca="1">IFERROR(__xludf.DUMMYFUNCTION("""COMPUTED_VALUE"""),"...")</f>
        <v>...</v>
      </c>
      <c r="PE128" s="19">
        <f ca="1">IFERROR(__xludf.DUMMYFUNCTION("""COMPUTED_VALUE"""),86)</f>
        <v>86</v>
      </c>
      <c r="PF128" s="19" t="str">
        <f ca="1">IFERROR(__xludf.DUMMYFUNCTION("""COMPUTED_VALUE"""),"Лінчевський О. В.")</f>
        <v>Лінчевський О. В.</v>
      </c>
      <c r="PG128" s="19" t="str">
        <f ca="1">IFERROR(__xludf.DUMMYFUNCTION("""COMPUTED_VALUE"""),"...")</f>
        <v>...</v>
      </c>
      <c r="PH128" s="19">
        <f ca="1">IFERROR(__xludf.DUMMYFUNCTION("""COMPUTED_VALUE"""),86)</f>
        <v>86</v>
      </c>
      <c r="PI128" s="19" t="str">
        <f ca="1">IFERROR(__xludf.DUMMYFUNCTION("""COMPUTED_VALUE"""),"Лінчевський О. В.")</f>
        <v>Лінчевський О. В.</v>
      </c>
      <c r="PJ128" s="19" t="str">
        <f ca="1">IFERROR(__xludf.DUMMYFUNCTION("""COMPUTED_VALUE"""),"...")</f>
        <v>...</v>
      </c>
      <c r="PK128" s="19">
        <f ca="1">IFERROR(__xludf.DUMMYFUNCTION("""COMPUTED_VALUE"""),86)</f>
        <v>86</v>
      </c>
      <c r="PL128" s="19" t="str">
        <f ca="1">IFERROR(__xludf.DUMMYFUNCTION("""COMPUTED_VALUE"""),"Лінчевський О. В.")</f>
        <v>Лінчевський О. В.</v>
      </c>
      <c r="PM128" s="19" t="str">
        <f ca="1">IFERROR(__xludf.DUMMYFUNCTION("""COMPUTED_VALUE"""),"...")</f>
        <v>...</v>
      </c>
      <c r="PN128" s="19">
        <f ca="1">IFERROR(__xludf.DUMMYFUNCTION("""COMPUTED_VALUE"""),86)</f>
        <v>86</v>
      </c>
      <c r="PO128" s="19" t="str">
        <f ca="1">IFERROR(__xludf.DUMMYFUNCTION("""COMPUTED_VALUE"""),"Лінчевський О. В.")</f>
        <v>Лінчевський О. В.</v>
      </c>
      <c r="PP128" s="19" t="str">
        <f ca="1">IFERROR(__xludf.DUMMYFUNCTION("""COMPUTED_VALUE"""),"...")</f>
        <v>...</v>
      </c>
      <c r="PQ128" s="19">
        <f ca="1">IFERROR(__xludf.DUMMYFUNCTION("""COMPUTED_VALUE"""),86)</f>
        <v>86</v>
      </c>
      <c r="PR128" s="19" t="str">
        <f ca="1">IFERROR(__xludf.DUMMYFUNCTION("""COMPUTED_VALUE"""),"Лінчевський О. В.")</f>
        <v>Лінчевський О. В.</v>
      </c>
      <c r="PS128" s="19" t="str">
        <f ca="1">IFERROR(__xludf.DUMMYFUNCTION("""COMPUTED_VALUE"""),"...")</f>
        <v>...</v>
      </c>
      <c r="PT128" s="19">
        <f ca="1">IFERROR(__xludf.DUMMYFUNCTION("""COMPUTED_VALUE"""),86)</f>
        <v>86</v>
      </c>
      <c r="PU128" s="19" t="str">
        <f ca="1">IFERROR(__xludf.DUMMYFUNCTION("""COMPUTED_VALUE"""),"Лінчевський О. В.")</f>
        <v>Лінчевський О. В.</v>
      </c>
      <c r="PV128" s="19" t="str">
        <f ca="1">IFERROR(__xludf.DUMMYFUNCTION("""COMPUTED_VALUE"""),"...")</f>
        <v>...</v>
      </c>
      <c r="PW128" s="19">
        <f ca="1">IFERROR(__xludf.DUMMYFUNCTION("""COMPUTED_VALUE"""),86)</f>
        <v>86</v>
      </c>
      <c r="PX128" s="19" t="str">
        <f ca="1">IFERROR(__xludf.DUMMYFUNCTION("""COMPUTED_VALUE"""),"Лінчевський О. В.")</f>
        <v>Лінчевський О. В.</v>
      </c>
      <c r="PY128" s="19" t="str">
        <f ca="1">IFERROR(__xludf.DUMMYFUNCTION("""COMPUTED_VALUE"""),"...")</f>
        <v>...</v>
      </c>
      <c r="PZ128" s="19">
        <f ca="1">IFERROR(__xludf.DUMMYFUNCTION("""COMPUTED_VALUE"""),86)</f>
        <v>86</v>
      </c>
      <c r="QA128" s="19" t="str">
        <f ca="1">IFERROR(__xludf.DUMMYFUNCTION("""COMPUTED_VALUE"""),"Лінчевський О. В.")</f>
        <v>Лінчевський О. В.</v>
      </c>
      <c r="QB128" s="19" t="str">
        <f ca="1">IFERROR(__xludf.DUMMYFUNCTION("""COMPUTED_VALUE"""),"...")</f>
        <v>...</v>
      </c>
      <c r="QC128" s="19">
        <f ca="1">IFERROR(__xludf.DUMMYFUNCTION("""COMPUTED_VALUE"""),86)</f>
        <v>86</v>
      </c>
      <c r="QD128" s="19" t="str">
        <f ca="1">IFERROR(__xludf.DUMMYFUNCTION("""COMPUTED_VALUE"""),"Лінчевський О. В.")</f>
        <v>Лінчевський О. В.</v>
      </c>
      <c r="QE128" s="19" t="str">
        <f ca="1">IFERROR(__xludf.DUMMYFUNCTION("""COMPUTED_VALUE"""),"...")</f>
        <v>...</v>
      </c>
      <c r="QF128" s="19">
        <f ca="1">IFERROR(__xludf.DUMMYFUNCTION("""COMPUTED_VALUE"""),86)</f>
        <v>86</v>
      </c>
      <c r="QG128" s="19" t="str">
        <f ca="1">IFERROR(__xludf.DUMMYFUNCTION("""COMPUTED_VALUE"""),"Лінчевський О. В.")</f>
        <v>Лінчевський О. В.</v>
      </c>
      <c r="QH128" s="19" t="str">
        <f ca="1">IFERROR(__xludf.DUMMYFUNCTION("""COMPUTED_VALUE"""),"...")</f>
        <v>...</v>
      </c>
      <c r="QI128" s="19">
        <f ca="1">IFERROR(__xludf.DUMMYFUNCTION("""COMPUTED_VALUE"""),86)</f>
        <v>86</v>
      </c>
      <c r="QJ128" s="19" t="str">
        <f ca="1">IFERROR(__xludf.DUMMYFUNCTION("""COMPUTED_VALUE"""),"Лінчевський О. В.")</f>
        <v>Лінчевський О. В.</v>
      </c>
      <c r="QK128" s="19" t="str">
        <f ca="1">IFERROR(__xludf.DUMMYFUNCTION("""COMPUTED_VALUE"""),"...")</f>
        <v>...</v>
      </c>
    </row>
    <row r="129" spans="1:453" ht="12.75">
      <c r="A129" s="17">
        <f ca="1">IFERROR(__xludf.DUMMYFUNCTION("""COMPUTED_VALUE"""),85)</f>
        <v>85</v>
      </c>
      <c r="B129" s="17" t="str">
        <f ca="1">IFERROR(__xludf.DUMMYFUNCTION("""COMPUTED_VALUE"""),"Маленко Г. С.")</f>
        <v>Маленко Г. С.</v>
      </c>
      <c r="C129" s="19" t="str">
        <f ca="1">IFERROR(__xludf.DUMMYFUNCTION("""COMPUTED_VALUE"""),"За")</f>
        <v>За</v>
      </c>
      <c r="D129" s="19">
        <f ca="1">IFERROR(__xludf.DUMMYFUNCTION("""COMPUTED_VALUE"""),85)</f>
        <v>85</v>
      </c>
      <c r="E129" s="19" t="str">
        <f ca="1">IFERROR(__xludf.DUMMYFUNCTION("""COMPUTED_VALUE"""),"Маленко Г. С.")</f>
        <v>Маленко Г. С.</v>
      </c>
      <c r="F129" s="19" t="str">
        <f ca="1">IFERROR(__xludf.DUMMYFUNCTION("""COMPUTED_VALUE"""),"За")</f>
        <v>За</v>
      </c>
      <c r="G129" s="19">
        <f ca="1">IFERROR(__xludf.DUMMYFUNCTION("""COMPUTED_VALUE"""),85)</f>
        <v>85</v>
      </c>
      <c r="H129" s="19" t="str">
        <f ca="1">IFERROR(__xludf.DUMMYFUNCTION("""COMPUTED_VALUE"""),"Маленко Г. С.")</f>
        <v>Маленко Г. С.</v>
      </c>
      <c r="I129" s="19" t="str">
        <f ca="1">IFERROR(__xludf.DUMMYFUNCTION("""COMPUTED_VALUE"""),"За")</f>
        <v>За</v>
      </c>
      <c r="J129" s="19">
        <f ca="1">IFERROR(__xludf.DUMMYFUNCTION("""COMPUTED_VALUE"""),85)</f>
        <v>85</v>
      </c>
      <c r="K129" s="19" t="str">
        <f ca="1">IFERROR(__xludf.DUMMYFUNCTION("""COMPUTED_VALUE"""),"Маленко Г. С.")</f>
        <v>Маленко Г. С.</v>
      </c>
      <c r="L129" s="19" t="str">
        <f ca="1">IFERROR(__xludf.DUMMYFUNCTION("""COMPUTED_VALUE"""),"За")</f>
        <v>За</v>
      </c>
      <c r="M129" s="19">
        <f ca="1">IFERROR(__xludf.DUMMYFUNCTION("""COMPUTED_VALUE"""),85)</f>
        <v>85</v>
      </c>
      <c r="N129" s="19" t="str">
        <f ca="1">IFERROR(__xludf.DUMMYFUNCTION("""COMPUTED_VALUE"""),"Маленко Г. С.")</f>
        <v>Маленко Г. С.</v>
      </c>
      <c r="O129" s="19" t="str">
        <f ca="1">IFERROR(__xludf.DUMMYFUNCTION("""COMPUTED_VALUE"""),"За")</f>
        <v>За</v>
      </c>
      <c r="P129" s="19">
        <f ca="1">IFERROR(__xludf.DUMMYFUNCTION("""COMPUTED_VALUE"""),85)</f>
        <v>85</v>
      </c>
      <c r="Q129" s="19" t="str">
        <f ca="1">IFERROR(__xludf.DUMMYFUNCTION("""COMPUTED_VALUE"""),"Маленко Г. С.")</f>
        <v>Маленко Г. С.</v>
      </c>
      <c r="R129" s="19" t="str">
        <f ca="1">IFERROR(__xludf.DUMMYFUNCTION("""COMPUTED_VALUE"""),"...")</f>
        <v>...</v>
      </c>
      <c r="S129" s="19">
        <f ca="1">IFERROR(__xludf.DUMMYFUNCTION("""COMPUTED_VALUE"""),85)</f>
        <v>85</v>
      </c>
      <c r="T129" s="19" t="str">
        <f ca="1">IFERROR(__xludf.DUMMYFUNCTION("""COMPUTED_VALUE"""),"Маленко Г. С.")</f>
        <v>Маленко Г. С.</v>
      </c>
      <c r="U129" s="19" t="str">
        <f ca="1">IFERROR(__xludf.DUMMYFUNCTION("""COMPUTED_VALUE"""),"За")</f>
        <v>За</v>
      </c>
      <c r="V129" s="19">
        <f ca="1">IFERROR(__xludf.DUMMYFUNCTION("""COMPUTED_VALUE"""),85)</f>
        <v>85</v>
      </c>
      <c r="W129" s="19" t="str">
        <f ca="1">IFERROR(__xludf.DUMMYFUNCTION("""COMPUTED_VALUE"""),"Маленко Г. С.")</f>
        <v>Маленко Г. С.</v>
      </c>
      <c r="X129" s="19" t="str">
        <f ca="1">IFERROR(__xludf.DUMMYFUNCTION("""COMPUTED_VALUE"""),"За")</f>
        <v>За</v>
      </c>
      <c r="Y129" s="19">
        <f ca="1">IFERROR(__xludf.DUMMYFUNCTION("""COMPUTED_VALUE"""),85)</f>
        <v>85</v>
      </c>
      <c r="Z129" s="19" t="str">
        <f ca="1">IFERROR(__xludf.DUMMYFUNCTION("""COMPUTED_VALUE"""),"Маленко Г. С.")</f>
        <v>Маленко Г. С.</v>
      </c>
      <c r="AA129" s="19" t="str">
        <f ca="1">IFERROR(__xludf.DUMMYFUNCTION("""COMPUTED_VALUE"""),"За")</f>
        <v>За</v>
      </c>
      <c r="AB129" s="19">
        <f ca="1">IFERROR(__xludf.DUMMYFUNCTION("""COMPUTED_VALUE"""),85)</f>
        <v>85</v>
      </c>
      <c r="AC129" s="19" t="str">
        <f ca="1">IFERROR(__xludf.DUMMYFUNCTION("""COMPUTED_VALUE"""),"Маленко Г. С.")</f>
        <v>Маленко Г. С.</v>
      </c>
      <c r="AD129" s="19" t="str">
        <f ca="1">IFERROR(__xludf.DUMMYFUNCTION("""COMPUTED_VALUE"""),"За")</f>
        <v>За</v>
      </c>
      <c r="AE129" s="19">
        <f ca="1">IFERROR(__xludf.DUMMYFUNCTION("""COMPUTED_VALUE"""),85)</f>
        <v>85</v>
      </c>
      <c r="AF129" s="19" t="str">
        <f ca="1">IFERROR(__xludf.DUMMYFUNCTION("""COMPUTED_VALUE"""),"Маленко Г. С.")</f>
        <v>Маленко Г. С.</v>
      </c>
      <c r="AG129" s="19" t="str">
        <f ca="1">IFERROR(__xludf.DUMMYFUNCTION("""COMPUTED_VALUE"""),"За")</f>
        <v>За</v>
      </c>
      <c r="AH129" s="19">
        <f ca="1">IFERROR(__xludf.DUMMYFUNCTION("""COMPUTED_VALUE"""),85)</f>
        <v>85</v>
      </c>
      <c r="AI129" s="19" t="str">
        <f ca="1">IFERROR(__xludf.DUMMYFUNCTION("""COMPUTED_VALUE"""),"Маленко Г. С.")</f>
        <v>Маленко Г. С.</v>
      </c>
      <c r="AJ129" s="19" t="str">
        <f ca="1">IFERROR(__xludf.DUMMYFUNCTION("""COMPUTED_VALUE"""),"За")</f>
        <v>За</v>
      </c>
      <c r="AK129" s="19">
        <f ca="1">IFERROR(__xludf.DUMMYFUNCTION("""COMPUTED_VALUE"""),85)</f>
        <v>85</v>
      </c>
      <c r="AL129" s="19" t="str">
        <f ca="1">IFERROR(__xludf.DUMMYFUNCTION("""COMPUTED_VALUE"""),"Маленко Г. С.")</f>
        <v>Маленко Г. С.</v>
      </c>
      <c r="AM129" s="19" t="str">
        <f ca="1">IFERROR(__xludf.DUMMYFUNCTION("""COMPUTED_VALUE"""),"За")</f>
        <v>За</v>
      </c>
      <c r="AN129" s="19">
        <f ca="1">IFERROR(__xludf.DUMMYFUNCTION("""COMPUTED_VALUE"""),85)</f>
        <v>85</v>
      </c>
      <c r="AO129" s="19" t="str">
        <f ca="1">IFERROR(__xludf.DUMMYFUNCTION("""COMPUTED_VALUE"""),"Маленко Г. С.")</f>
        <v>Маленко Г. С.</v>
      </c>
      <c r="AP129" s="19" t="str">
        <f ca="1">IFERROR(__xludf.DUMMYFUNCTION("""COMPUTED_VALUE"""),"За")</f>
        <v>За</v>
      </c>
      <c r="AQ129" s="19">
        <f ca="1">IFERROR(__xludf.DUMMYFUNCTION("""COMPUTED_VALUE"""),85)</f>
        <v>85</v>
      </c>
      <c r="AR129" s="19" t="str">
        <f ca="1">IFERROR(__xludf.DUMMYFUNCTION("""COMPUTED_VALUE"""),"Маленко Г. С.")</f>
        <v>Маленко Г. С.</v>
      </c>
      <c r="AS129" s="19" t="str">
        <f ca="1">IFERROR(__xludf.DUMMYFUNCTION("""COMPUTED_VALUE"""),"За")</f>
        <v>За</v>
      </c>
      <c r="AT129" s="19">
        <f ca="1">IFERROR(__xludf.DUMMYFUNCTION("""COMPUTED_VALUE"""),85)</f>
        <v>85</v>
      </c>
      <c r="AU129" s="19" t="str">
        <f ca="1">IFERROR(__xludf.DUMMYFUNCTION("""COMPUTED_VALUE"""),"Маленко Г. С.")</f>
        <v>Маленко Г. С.</v>
      </c>
      <c r="AV129" s="19" t="str">
        <f ca="1">IFERROR(__xludf.DUMMYFUNCTION("""COMPUTED_VALUE"""),"За")</f>
        <v>За</v>
      </c>
      <c r="AW129" s="19">
        <f ca="1">IFERROR(__xludf.DUMMYFUNCTION("""COMPUTED_VALUE"""),85)</f>
        <v>85</v>
      </c>
      <c r="AX129" s="19" t="str">
        <f ca="1">IFERROR(__xludf.DUMMYFUNCTION("""COMPUTED_VALUE"""),"Маленко Г. С.")</f>
        <v>Маленко Г. С.</v>
      </c>
      <c r="AY129" s="19" t="str">
        <f ca="1">IFERROR(__xludf.DUMMYFUNCTION("""COMPUTED_VALUE"""),"За")</f>
        <v>За</v>
      </c>
      <c r="AZ129" s="19">
        <f ca="1">IFERROR(__xludf.DUMMYFUNCTION("""COMPUTED_VALUE"""),85)</f>
        <v>85</v>
      </c>
      <c r="BA129" s="19" t="str">
        <f ca="1">IFERROR(__xludf.DUMMYFUNCTION("""COMPUTED_VALUE"""),"Маленко Г. С.")</f>
        <v>Маленко Г. С.</v>
      </c>
      <c r="BB129" s="19" t="str">
        <f ca="1">IFERROR(__xludf.DUMMYFUNCTION("""COMPUTED_VALUE"""),"За")</f>
        <v>За</v>
      </c>
      <c r="BC129" s="19">
        <f ca="1">IFERROR(__xludf.DUMMYFUNCTION("""COMPUTED_VALUE"""),85)</f>
        <v>85</v>
      </c>
      <c r="BD129" s="19" t="str">
        <f ca="1">IFERROR(__xludf.DUMMYFUNCTION("""COMPUTED_VALUE"""),"Маленко Г. С.")</f>
        <v>Маленко Г. С.</v>
      </c>
      <c r="BE129" s="19" t="str">
        <f ca="1">IFERROR(__xludf.DUMMYFUNCTION("""COMPUTED_VALUE"""),"За")</f>
        <v>За</v>
      </c>
      <c r="BF129" s="19">
        <f ca="1">IFERROR(__xludf.DUMMYFUNCTION("""COMPUTED_VALUE"""),85)</f>
        <v>85</v>
      </c>
      <c r="BG129" s="19" t="str">
        <f ca="1">IFERROR(__xludf.DUMMYFUNCTION("""COMPUTED_VALUE"""),"Маленко Г. С.")</f>
        <v>Маленко Г. С.</v>
      </c>
      <c r="BH129" s="19" t="str">
        <f ca="1">IFERROR(__xludf.DUMMYFUNCTION("""COMPUTED_VALUE"""),"За")</f>
        <v>За</v>
      </c>
      <c r="BI129" s="19">
        <f ca="1">IFERROR(__xludf.DUMMYFUNCTION("""COMPUTED_VALUE"""),85)</f>
        <v>85</v>
      </c>
      <c r="BJ129" s="19" t="str">
        <f ca="1">IFERROR(__xludf.DUMMYFUNCTION("""COMPUTED_VALUE"""),"Маленко Г. С.")</f>
        <v>Маленко Г. С.</v>
      </c>
      <c r="BK129" s="19" t="str">
        <f ca="1">IFERROR(__xludf.DUMMYFUNCTION("""COMPUTED_VALUE"""),"За")</f>
        <v>За</v>
      </c>
      <c r="BL129" s="19">
        <f ca="1">IFERROR(__xludf.DUMMYFUNCTION("""COMPUTED_VALUE"""),85)</f>
        <v>85</v>
      </c>
      <c r="BM129" s="19" t="str">
        <f ca="1">IFERROR(__xludf.DUMMYFUNCTION("""COMPUTED_VALUE"""),"Маленко Г. С.")</f>
        <v>Маленко Г. С.</v>
      </c>
      <c r="BN129" s="19" t="str">
        <f ca="1">IFERROR(__xludf.DUMMYFUNCTION("""COMPUTED_VALUE"""),"За")</f>
        <v>За</v>
      </c>
      <c r="BO129" s="19">
        <f ca="1">IFERROR(__xludf.DUMMYFUNCTION("""COMPUTED_VALUE"""),85)</f>
        <v>85</v>
      </c>
      <c r="BP129" s="19" t="str">
        <f ca="1">IFERROR(__xludf.DUMMYFUNCTION("""COMPUTED_VALUE"""),"Маленко Г. С.")</f>
        <v>Маленко Г. С.</v>
      </c>
      <c r="BQ129" s="19" t="str">
        <f ca="1">IFERROR(__xludf.DUMMYFUNCTION("""COMPUTED_VALUE"""),"За")</f>
        <v>За</v>
      </c>
      <c r="BR129" s="19">
        <f ca="1">IFERROR(__xludf.DUMMYFUNCTION("""COMPUTED_VALUE"""),85)</f>
        <v>85</v>
      </c>
      <c r="BS129" s="19" t="str">
        <f ca="1">IFERROR(__xludf.DUMMYFUNCTION("""COMPUTED_VALUE"""),"Маленко Г. С.")</f>
        <v>Маленко Г. С.</v>
      </c>
      <c r="BT129" s="19" t="str">
        <f ca="1">IFERROR(__xludf.DUMMYFUNCTION("""COMPUTED_VALUE"""),"За")</f>
        <v>За</v>
      </c>
      <c r="BU129" s="19">
        <f ca="1">IFERROR(__xludf.DUMMYFUNCTION("""COMPUTED_VALUE"""),85)</f>
        <v>85</v>
      </c>
      <c r="BV129" s="19" t="str">
        <f ca="1">IFERROR(__xludf.DUMMYFUNCTION("""COMPUTED_VALUE"""),"Маленко Г. С.")</f>
        <v>Маленко Г. С.</v>
      </c>
      <c r="BW129" s="19" t="str">
        <f ca="1">IFERROR(__xludf.DUMMYFUNCTION("""COMPUTED_VALUE"""),"За")</f>
        <v>За</v>
      </c>
      <c r="BX129" s="19">
        <f ca="1">IFERROR(__xludf.DUMMYFUNCTION("""COMPUTED_VALUE"""),85)</f>
        <v>85</v>
      </c>
      <c r="BY129" s="19" t="str">
        <f ca="1">IFERROR(__xludf.DUMMYFUNCTION("""COMPUTED_VALUE"""),"Маленко Г. С.")</f>
        <v>Маленко Г. С.</v>
      </c>
      <c r="BZ129" s="19" t="str">
        <f ca="1">IFERROR(__xludf.DUMMYFUNCTION("""COMPUTED_VALUE"""),"За")</f>
        <v>За</v>
      </c>
      <c r="CA129" s="19">
        <f ca="1">IFERROR(__xludf.DUMMYFUNCTION("""COMPUTED_VALUE"""),85)</f>
        <v>85</v>
      </c>
      <c r="CB129" s="19" t="str">
        <f ca="1">IFERROR(__xludf.DUMMYFUNCTION("""COMPUTED_VALUE"""),"Маленко Г. С.")</f>
        <v>Маленко Г. С.</v>
      </c>
      <c r="CC129" s="19" t="str">
        <f ca="1">IFERROR(__xludf.DUMMYFUNCTION("""COMPUTED_VALUE"""),"За")</f>
        <v>За</v>
      </c>
      <c r="CD129" s="19">
        <f ca="1">IFERROR(__xludf.DUMMYFUNCTION("""COMPUTED_VALUE"""),85)</f>
        <v>85</v>
      </c>
      <c r="CE129" s="19" t="str">
        <f ca="1">IFERROR(__xludf.DUMMYFUNCTION("""COMPUTED_VALUE"""),"Маленко Г. С.")</f>
        <v>Маленко Г. С.</v>
      </c>
      <c r="CF129" s="19" t="str">
        <f ca="1">IFERROR(__xludf.DUMMYFUNCTION("""COMPUTED_VALUE"""),"За")</f>
        <v>За</v>
      </c>
      <c r="CG129" s="19">
        <f ca="1">IFERROR(__xludf.DUMMYFUNCTION("""COMPUTED_VALUE"""),85)</f>
        <v>85</v>
      </c>
      <c r="CH129" s="19" t="str">
        <f ca="1">IFERROR(__xludf.DUMMYFUNCTION("""COMPUTED_VALUE"""),"Маленко Г. С.")</f>
        <v>Маленко Г. С.</v>
      </c>
      <c r="CI129" s="19" t="str">
        <f ca="1">IFERROR(__xludf.DUMMYFUNCTION("""COMPUTED_VALUE"""),"За")</f>
        <v>За</v>
      </c>
      <c r="CJ129" s="19">
        <f ca="1">IFERROR(__xludf.DUMMYFUNCTION("""COMPUTED_VALUE"""),85)</f>
        <v>85</v>
      </c>
      <c r="CK129" s="19" t="str">
        <f ca="1">IFERROR(__xludf.DUMMYFUNCTION("""COMPUTED_VALUE"""),"Маленко Г. С.")</f>
        <v>Маленко Г. С.</v>
      </c>
      <c r="CL129" s="19" t="str">
        <f ca="1">IFERROR(__xludf.DUMMYFUNCTION("""COMPUTED_VALUE"""),"За")</f>
        <v>За</v>
      </c>
      <c r="CM129" s="19">
        <f ca="1">IFERROR(__xludf.DUMMYFUNCTION("""COMPUTED_VALUE"""),85)</f>
        <v>85</v>
      </c>
      <c r="CN129" s="19" t="str">
        <f ca="1">IFERROR(__xludf.DUMMYFUNCTION("""COMPUTED_VALUE"""),"Маленко Г. С.")</f>
        <v>Маленко Г. С.</v>
      </c>
      <c r="CO129" s="19" t="str">
        <f ca="1">IFERROR(__xludf.DUMMYFUNCTION("""COMPUTED_VALUE"""),"За")</f>
        <v>За</v>
      </c>
      <c r="CP129" s="19">
        <f ca="1">IFERROR(__xludf.DUMMYFUNCTION("""COMPUTED_VALUE"""),85)</f>
        <v>85</v>
      </c>
      <c r="CQ129" s="19" t="str">
        <f ca="1">IFERROR(__xludf.DUMMYFUNCTION("""COMPUTED_VALUE"""),"Маленко Г. С.")</f>
        <v>Маленко Г. С.</v>
      </c>
      <c r="CR129" s="19" t="str">
        <f ca="1">IFERROR(__xludf.DUMMYFUNCTION("""COMPUTED_VALUE"""),"За")</f>
        <v>За</v>
      </c>
      <c r="CS129" s="19">
        <f ca="1">IFERROR(__xludf.DUMMYFUNCTION("""COMPUTED_VALUE"""),85)</f>
        <v>85</v>
      </c>
      <c r="CT129" s="19" t="str">
        <f ca="1">IFERROR(__xludf.DUMMYFUNCTION("""COMPUTED_VALUE"""),"Маленко Г. С.")</f>
        <v>Маленко Г. С.</v>
      </c>
      <c r="CU129" s="19" t="str">
        <f ca="1">IFERROR(__xludf.DUMMYFUNCTION("""COMPUTED_VALUE"""),"За")</f>
        <v>За</v>
      </c>
      <c r="CV129" s="19">
        <f ca="1">IFERROR(__xludf.DUMMYFUNCTION("""COMPUTED_VALUE"""),85)</f>
        <v>85</v>
      </c>
      <c r="CW129" s="19" t="str">
        <f ca="1">IFERROR(__xludf.DUMMYFUNCTION("""COMPUTED_VALUE"""),"Маленко Г. С.")</f>
        <v>Маленко Г. С.</v>
      </c>
      <c r="CX129" s="19" t="str">
        <f ca="1">IFERROR(__xludf.DUMMYFUNCTION("""COMPUTED_VALUE"""),"За")</f>
        <v>За</v>
      </c>
      <c r="CY129" s="19">
        <f ca="1">IFERROR(__xludf.DUMMYFUNCTION("""COMPUTED_VALUE"""),85)</f>
        <v>85</v>
      </c>
      <c r="CZ129" s="19" t="str">
        <f ca="1">IFERROR(__xludf.DUMMYFUNCTION("""COMPUTED_VALUE"""),"Маленко Г. С.")</f>
        <v>Маленко Г. С.</v>
      </c>
      <c r="DA129" s="19" t="str">
        <f ca="1">IFERROR(__xludf.DUMMYFUNCTION("""COMPUTED_VALUE"""),"Не голосував")</f>
        <v>Не голосував</v>
      </c>
      <c r="DB129" s="19">
        <f ca="1">IFERROR(__xludf.DUMMYFUNCTION("""COMPUTED_VALUE"""),85)</f>
        <v>85</v>
      </c>
      <c r="DC129" s="19" t="str">
        <f ca="1">IFERROR(__xludf.DUMMYFUNCTION("""COMPUTED_VALUE"""),"Маленко Г. С.")</f>
        <v>Маленко Г. С.</v>
      </c>
      <c r="DD129" s="19" t="str">
        <f ca="1">IFERROR(__xludf.DUMMYFUNCTION("""COMPUTED_VALUE"""),"За")</f>
        <v>За</v>
      </c>
      <c r="DE129" s="19">
        <f ca="1">IFERROR(__xludf.DUMMYFUNCTION("""COMPUTED_VALUE"""),85)</f>
        <v>85</v>
      </c>
      <c r="DF129" s="19" t="str">
        <f ca="1">IFERROR(__xludf.DUMMYFUNCTION("""COMPUTED_VALUE"""),"Маленко Г. С.")</f>
        <v>Маленко Г. С.</v>
      </c>
      <c r="DG129" s="19" t="str">
        <f ca="1">IFERROR(__xludf.DUMMYFUNCTION("""COMPUTED_VALUE"""),"За")</f>
        <v>За</v>
      </c>
      <c r="DH129" s="19">
        <f ca="1">IFERROR(__xludf.DUMMYFUNCTION("""COMPUTED_VALUE"""),85)</f>
        <v>85</v>
      </c>
      <c r="DI129" s="19" t="str">
        <f ca="1">IFERROR(__xludf.DUMMYFUNCTION("""COMPUTED_VALUE"""),"Маленко Г. С.")</f>
        <v>Маленко Г. С.</v>
      </c>
      <c r="DJ129" s="19" t="str">
        <f ca="1">IFERROR(__xludf.DUMMYFUNCTION("""COMPUTED_VALUE"""),"За")</f>
        <v>За</v>
      </c>
      <c r="DK129" s="19">
        <f ca="1">IFERROR(__xludf.DUMMYFUNCTION("""COMPUTED_VALUE"""),85)</f>
        <v>85</v>
      </c>
      <c r="DL129" s="19" t="str">
        <f ca="1">IFERROR(__xludf.DUMMYFUNCTION("""COMPUTED_VALUE"""),"Маленко Г. С.")</f>
        <v>Маленко Г. С.</v>
      </c>
      <c r="DM129" s="19" t="str">
        <f ca="1">IFERROR(__xludf.DUMMYFUNCTION("""COMPUTED_VALUE"""),"За")</f>
        <v>За</v>
      </c>
      <c r="DN129" s="19">
        <f ca="1">IFERROR(__xludf.DUMMYFUNCTION("""COMPUTED_VALUE"""),85)</f>
        <v>85</v>
      </c>
      <c r="DO129" s="19" t="str">
        <f ca="1">IFERROR(__xludf.DUMMYFUNCTION("""COMPUTED_VALUE"""),"Маленко Г. С.")</f>
        <v>Маленко Г. С.</v>
      </c>
      <c r="DP129" s="19" t="str">
        <f ca="1">IFERROR(__xludf.DUMMYFUNCTION("""COMPUTED_VALUE"""),"За")</f>
        <v>За</v>
      </c>
      <c r="DQ129" s="19">
        <f ca="1">IFERROR(__xludf.DUMMYFUNCTION("""COMPUTED_VALUE"""),85)</f>
        <v>85</v>
      </c>
      <c r="DR129" s="19" t="str">
        <f ca="1">IFERROR(__xludf.DUMMYFUNCTION("""COMPUTED_VALUE"""),"Маленко Г. С.")</f>
        <v>Маленко Г. С.</v>
      </c>
      <c r="DS129" s="19" t="str">
        <f ca="1">IFERROR(__xludf.DUMMYFUNCTION("""COMPUTED_VALUE"""),"За")</f>
        <v>За</v>
      </c>
      <c r="DT129" s="19">
        <f ca="1">IFERROR(__xludf.DUMMYFUNCTION("""COMPUTED_VALUE"""),85)</f>
        <v>85</v>
      </c>
      <c r="DU129" s="19" t="str">
        <f ca="1">IFERROR(__xludf.DUMMYFUNCTION("""COMPUTED_VALUE"""),"Маленко Г. С.")</f>
        <v>Маленко Г. С.</v>
      </c>
      <c r="DV129" s="19" t="str">
        <f ca="1">IFERROR(__xludf.DUMMYFUNCTION("""COMPUTED_VALUE"""),"За")</f>
        <v>За</v>
      </c>
      <c r="DW129" s="19">
        <f ca="1">IFERROR(__xludf.DUMMYFUNCTION("""COMPUTED_VALUE"""),85)</f>
        <v>85</v>
      </c>
      <c r="DX129" s="19" t="str">
        <f ca="1">IFERROR(__xludf.DUMMYFUNCTION("""COMPUTED_VALUE"""),"Маленко Г. С.")</f>
        <v>Маленко Г. С.</v>
      </c>
      <c r="DY129" s="19" t="str">
        <f ca="1">IFERROR(__xludf.DUMMYFUNCTION("""COMPUTED_VALUE"""),"За")</f>
        <v>За</v>
      </c>
      <c r="DZ129" s="19">
        <f ca="1">IFERROR(__xludf.DUMMYFUNCTION("""COMPUTED_VALUE"""),85)</f>
        <v>85</v>
      </c>
      <c r="EA129" s="19" t="str">
        <f ca="1">IFERROR(__xludf.DUMMYFUNCTION("""COMPUTED_VALUE"""),"Маленко Г. С.")</f>
        <v>Маленко Г. С.</v>
      </c>
      <c r="EB129" s="19" t="str">
        <f ca="1">IFERROR(__xludf.DUMMYFUNCTION("""COMPUTED_VALUE"""),"За")</f>
        <v>За</v>
      </c>
      <c r="EC129" s="19">
        <f ca="1">IFERROR(__xludf.DUMMYFUNCTION("""COMPUTED_VALUE"""),85)</f>
        <v>85</v>
      </c>
      <c r="ED129" s="19" t="str">
        <f ca="1">IFERROR(__xludf.DUMMYFUNCTION("""COMPUTED_VALUE"""),"Маленко Г. С.")</f>
        <v>Маленко Г. С.</v>
      </c>
      <c r="EE129" s="19" t="str">
        <f ca="1">IFERROR(__xludf.DUMMYFUNCTION("""COMPUTED_VALUE"""),"За")</f>
        <v>За</v>
      </c>
      <c r="EF129" s="19">
        <f ca="1">IFERROR(__xludf.DUMMYFUNCTION("""COMPUTED_VALUE"""),85)</f>
        <v>85</v>
      </c>
      <c r="EG129" s="19" t="str">
        <f ca="1">IFERROR(__xludf.DUMMYFUNCTION("""COMPUTED_VALUE"""),"Маленко Г. С.")</f>
        <v>Маленко Г. С.</v>
      </c>
      <c r="EH129" s="19" t="str">
        <f ca="1">IFERROR(__xludf.DUMMYFUNCTION("""COMPUTED_VALUE"""),"За")</f>
        <v>За</v>
      </c>
      <c r="EI129" s="19">
        <f ca="1">IFERROR(__xludf.DUMMYFUNCTION("""COMPUTED_VALUE"""),85)</f>
        <v>85</v>
      </c>
      <c r="EJ129" s="19" t="str">
        <f ca="1">IFERROR(__xludf.DUMMYFUNCTION("""COMPUTED_VALUE"""),"Маленко Г. С.")</f>
        <v>Маленко Г. С.</v>
      </c>
      <c r="EK129" s="19" t="str">
        <f ca="1">IFERROR(__xludf.DUMMYFUNCTION("""COMPUTED_VALUE"""),"За")</f>
        <v>За</v>
      </c>
      <c r="EL129" s="19">
        <f ca="1">IFERROR(__xludf.DUMMYFUNCTION("""COMPUTED_VALUE"""),85)</f>
        <v>85</v>
      </c>
      <c r="EM129" s="19" t="str">
        <f ca="1">IFERROR(__xludf.DUMMYFUNCTION("""COMPUTED_VALUE"""),"Маленко Г. С.")</f>
        <v>Маленко Г. С.</v>
      </c>
      <c r="EN129" s="19" t="str">
        <f ca="1">IFERROR(__xludf.DUMMYFUNCTION("""COMPUTED_VALUE"""),"За")</f>
        <v>За</v>
      </c>
      <c r="EO129" s="19">
        <f ca="1">IFERROR(__xludf.DUMMYFUNCTION("""COMPUTED_VALUE"""),85)</f>
        <v>85</v>
      </c>
      <c r="EP129" s="19" t="str">
        <f ca="1">IFERROR(__xludf.DUMMYFUNCTION("""COMPUTED_VALUE"""),"Маленко Г. С.")</f>
        <v>Маленко Г. С.</v>
      </c>
      <c r="EQ129" s="19" t="str">
        <f ca="1">IFERROR(__xludf.DUMMYFUNCTION("""COMPUTED_VALUE"""),"За")</f>
        <v>За</v>
      </c>
      <c r="ER129" s="19">
        <f ca="1">IFERROR(__xludf.DUMMYFUNCTION("""COMPUTED_VALUE"""),85)</f>
        <v>85</v>
      </c>
      <c r="ES129" s="19" t="str">
        <f ca="1">IFERROR(__xludf.DUMMYFUNCTION("""COMPUTED_VALUE"""),"Маленко Г. С.")</f>
        <v>Маленко Г. С.</v>
      </c>
      <c r="ET129" s="19" t="str">
        <f ca="1">IFERROR(__xludf.DUMMYFUNCTION("""COMPUTED_VALUE"""),"За")</f>
        <v>За</v>
      </c>
      <c r="EU129" s="19">
        <f ca="1">IFERROR(__xludf.DUMMYFUNCTION("""COMPUTED_VALUE"""),85)</f>
        <v>85</v>
      </c>
      <c r="EV129" s="19" t="str">
        <f ca="1">IFERROR(__xludf.DUMMYFUNCTION("""COMPUTED_VALUE"""),"Маленко Г. С.")</f>
        <v>Маленко Г. С.</v>
      </c>
      <c r="EW129" s="19" t="str">
        <f ca="1">IFERROR(__xludf.DUMMYFUNCTION("""COMPUTED_VALUE"""),"За")</f>
        <v>За</v>
      </c>
      <c r="EX129" s="19">
        <f ca="1">IFERROR(__xludf.DUMMYFUNCTION("""COMPUTED_VALUE"""),85)</f>
        <v>85</v>
      </c>
      <c r="EY129" s="19" t="str">
        <f ca="1">IFERROR(__xludf.DUMMYFUNCTION("""COMPUTED_VALUE"""),"Маленко Г. С.")</f>
        <v>Маленко Г. С.</v>
      </c>
      <c r="EZ129" s="19" t="str">
        <f ca="1">IFERROR(__xludf.DUMMYFUNCTION("""COMPUTED_VALUE"""),"За")</f>
        <v>За</v>
      </c>
      <c r="FA129" s="19">
        <f ca="1">IFERROR(__xludf.DUMMYFUNCTION("""COMPUTED_VALUE"""),85)</f>
        <v>85</v>
      </c>
      <c r="FB129" s="19" t="str">
        <f ca="1">IFERROR(__xludf.DUMMYFUNCTION("""COMPUTED_VALUE"""),"Маленко Г. С.")</f>
        <v>Маленко Г. С.</v>
      </c>
      <c r="FC129" s="19" t="str">
        <f ca="1">IFERROR(__xludf.DUMMYFUNCTION("""COMPUTED_VALUE"""),"За")</f>
        <v>За</v>
      </c>
      <c r="FD129" s="19">
        <f ca="1">IFERROR(__xludf.DUMMYFUNCTION("""COMPUTED_VALUE"""),85)</f>
        <v>85</v>
      </c>
      <c r="FE129" s="19" t="str">
        <f ca="1">IFERROR(__xludf.DUMMYFUNCTION("""COMPUTED_VALUE"""),"Маленко Г. С.")</f>
        <v>Маленко Г. С.</v>
      </c>
      <c r="FF129" s="19" t="str">
        <f ca="1">IFERROR(__xludf.DUMMYFUNCTION("""COMPUTED_VALUE"""),"За")</f>
        <v>За</v>
      </c>
      <c r="FG129" s="19">
        <f ca="1">IFERROR(__xludf.DUMMYFUNCTION("""COMPUTED_VALUE"""),85)</f>
        <v>85</v>
      </c>
      <c r="FH129" s="19" t="str">
        <f ca="1">IFERROR(__xludf.DUMMYFUNCTION("""COMPUTED_VALUE"""),"Маленко Г. С.")</f>
        <v>Маленко Г. С.</v>
      </c>
      <c r="FI129" s="19" t="str">
        <f ca="1">IFERROR(__xludf.DUMMYFUNCTION("""COMPUTED_VALUE"""),"За")</f>
        <v>За</v>
      </c>
      <c r="FJ129" s="19">
        <f ca="1">IFERROR(__xludf.DUMMYFUNCTION("""COMPUTED_VALUE"""),85)</f>
        <v>85</v>
      </c>
      <c r="FK129" s="19" t="str">
        <f ca="1">IFERROR(__xludf.DUMMYFUNCTION("""COMPUTED_VALUE"""),"Маленко Г. С.")</f>
        <v>Маленко Г. С.</v>
      </c>
      <c r="FL129" s="19" t="str">
        <f ca="1">IFERROR(__xludf.DUMMYFUNCTION("""COMPUTED_VALUE"""),"За")</f>
        <v>За</v>
      </c>
      <c r="FM129" s="19">
        <f ca="1">IFERROR(__xludf.DUMMYFUNCTION("""COMPUTED_VALUE"""),85)</f>
        <v>85</v>
      </c>
      <c r="FN129" s="19" t="str">
        <f ca="1">IFERROR(__xludf.DUMMYFUNCTION("""COMPUTED_VALUE"""),"Маленко Г. С.")</f>
        <v>Маленко Г. С.</v>
      </c>
      <c r="FO129" s="19" t="str">
        <f ca="1">IFERROR(__xludf.DUMMYFUNCTION("""COMPUTED_VALUE"""),"За")</f>
        <v>За</v>
      </c>
      <c r="FP129" s="19">
        <f ca="1">IFERROR(__xludf.DUMMYFUNCTION("""COMPUTED_VALUE"""),85)</f>
        <v>85</v>
      </c>
      <c r="FQ129" s="19" t="str">
        <f ca="1">IFERROR(__xludf.DUMMYFUNCTION("""COMPUTED_VALUE"""),"Маленко Г. С.")</f>
        <v>Маленко Г. С.</v>
      </c>
      <c r="FR129" s="19" t="str">
        <f ca="1">IFERROR(__xludf.DUMMYFUNCTION("""COMPUTED_VALUE"""),"За")</f>
        <v>За</v>
      </c>
      <c r="FS129" s="19">
        <f ca="1">IFERROR(__xludf.DUMMYFUNCTION("""COMPUTED_VALUE"""),85)</f>
        <v>85</v>
      </c>
      <c r="FT129" s="19" t="str">
        <f ca="1">IFERROR(__xludf.DUMMYFUNCTION("""COMPUTED_VALUE"""),"Маленко Г. С.")</f>
        <v>Маленко Г. С.</v>
      </c>
      <c r="FU129" s="19" t="str">
        <f ca="1">IFERROR(__xludf.DUMMYFUNCTION("""COMPUTED_VALUE"""),"За")</f>
        <v>За</v>
      </c>
      <c r="FV129" s="19">
        <f ca="1">IFERROR(__xludf.DUMMYFUNCTION("""COMPUTED_VALUE"""),85)</f>
        <v>85</v>
      </c>
      <c r="FW129" s="19" t="str">
        <f ca="1">IFERROR(__xludf.DUMMYFUNCTION("""COMPUTED_VALUE"""),"Маленко Г. С.")</f>
        <v>Маленко Г. С.</v>
      </c>
      <c r="FX129" s="19" t="str">
        <f ca="1">IFERROR(__xludf.DUMMYFUNCTION("""COMPUTED_VALUE"""),"За")</f>
        <v>За</v>
      </c>
      <c r="FY129" s="19">
        <f ca="1">IFERROR(__xludf.DUMMYFUNCTION("""COMPUTED_VALUE"""),85)</f>
        <v>85</v>
      </c>
      <c r="FZ129" s="19" t="str">
        <f ca="1">IFERROR(__xludf.DUMMYFUNCTION("""COMPUTED_VALUE"""),"Маленко Г. С.")</f>
        <v>Маленко Г. С.</v>
      </c>
      <c r="GA129" s="19" t="str">
        <f ca="1">IFERROR(__xludf.DUMMYFUNCTION("""COMPUTED_VALUE"""),"За")</f>
        <v>За</v>
      </c>
      <c r="GB129" s="19">
        <f ca="1">IFERROR(__xludf.DUMMYFUNCTION("""COMPUTED_VALUE"""),85)</f>
        <v>85</v>
      </c>
      <c r="GC129" s="19" t="str">
        <f ca="1">IFERROR(__xludf.DUMMYFUNCTION("""COMPUTED_VALUE"""),"Маленко Г. С.")</f>
        <v>Маленко Г. С.</v>
      </c>
      <c r="GD129" s="19" t="str">
        <f ca="1">IFERROR(__xludf.DUMMYFUNCTION("""COMPUTED_VALUE"""),"За")</f>
        <v>За</v>
      </c>
      <c r="GE129" s="19">
        <f ca="1">IFERROR(__xludf.DUMMYFUNCTION("""COMPUTED_VALUE"""),85)</f>
        <v>85</v>
      </c>
      <c r="GF129" s="19" t="str">
        <f ca="1">IFERROR(__xludf.DUMMYFUNCTION("""COMPUTED_VALUE"""),"Маленко Г. С.")</f>
        <v>Маленко Г. С.</v>
      </c>
      <c r="GG129" s="19" t="str">
        <f ca="1">IFERROR(__xludf.DUMMYFUNCTION("""COMPUTED_VALUE"""),"За")</f>
        <v>За</v>
      </c>
      <c r="GH129" s="19">
        <f ca="1">IFERROR(__xludf.DUMMYFUNCTION("""COMPUTED_VALUE"""),85)</f>
        <v>85</v>
      </c>
      <c r="GI129" s="19" t="str">
        <f ca="1">IFERROR(__xludf.DUMMYFUNCTION("""COMPUTED_VALUE"""),"Маленко Г. С.")</f>
        <v>Маленко Г. С.</v>
      </c>
      <c r="GJ129" s="19" t="str">
        <f ca="1">IFERROR(__xludf.DUMMYFUNCTION("""COMPUTED_VALUE"""),"За")</f>
        <v>За</v>
      </c>
      <c r="GK129" s="19">
        <f ca="1">IFERROR(__xludf.DUMMYFUNCTION("""COMPUTED_VALUE"""),85)</f>
        <v>85</v>
      </c>
      <c r="GL129" s="19" t="str">
        <f ca="1">IFERROR(__xludf.DUMMYFUNCTION("""COMPUTED_VALUE"""),"Маленко Г. С.")</f>
        <v>Маленко Г. С.</v>
      </c>
      <c r="GM129" s="19" t="str">
        <f ca="1">IFERROR(__xludf.DUMMYFUNCTION("""COMPUTED_VALUE"""),"За")</f>
        <v>За</v>
      </c>
      <c r="GN129" s="19">
        <f ca="1">IFERROR(__xludf.DUMMYFUNCTION("""COMPUTED_VALUE"""),85)</f>
        <v>85</v>
      </c>
      <c r="GO129" s="19" t="str">
        <f ca="1">IFERROR(__xludf.DUMMYFUNCTION("""COMPUTED_VALUE"""),"Маленко Г. С.")</f>
        <v>Маленко Г. С.</v>
      </c>
      <c r="GP129" s="19" t="str">
        <f ca="1">IFERROR(__xludf.DUMMYFUNCTION("""COMPUTED_VALUE"""),"За")</f>
        <v>За</v>
      </c>
      <c r="GQ129" s="19">
        <f ca="1">IFERROR(__xludf.DUMMYFUNCTION("""COMPUTED_VALUE"""),85)</f>
        <v>85</v>
      </c>
      <c r="GR129" s="19" t="str">
        <f ca="1">IFERROR(__xludf.DUMMYFUNCTION("""COMPUTED_VALUE"""),"Маленко Г. С.")</f>
        <v>Маленко Г. С.</v>
      </c>
      <c r="GS129" s="19" t="str">
        <f ca="1">IFERROR(__xludf.DUMMYFUNCTION("""COMPUTED_VALUE"""),"За")</f>
        <v>За</v>
      </c>
      <c r="GT129" s="19">
        <f ca="1">IFERROR(__xludf.DUMMYFUNCTION("""COMPUTED_VALUE"""),85)</f>
        <v>85</v>
      </c>
      <c r="GU129" s="19" t="str">
        <f ca="1">IFERROR(__xludf.DUMMYFUNCTION("""COMPUTED_VALUE"""),"Маленко Г. С.")</f>
        <v>Маленко Г. С.</v>
      </c>
      <c r="GV129" s="19" t="str">
        <f ca="1">IFERROR(__xludf.DUMMYFUNCTION("""COMPUTED_VALUE"""),"За")</f>
        <v>За</v>
      </c>
      <c r="GW129" s="19">
        <f ca="1">IFERROR(__xludf.DUMMYFUNCTION("""COMPUTED_VALUE"""),85)</f>
        <v>85</v>
      </c>
      <c r="GX129" s="19" t="str">
        <f ca="1">IFERROR(__xludf.DUMMYFUNCTION("""COMPUTED_VALUE"""),"Маленко Г. С.")</f>
        <v>Маленко Г. С.</v>
      </c>
      <c r="GY129" s="19" t="str">
        <f ca="1">IFERROR(__xludf.DUMMYFUNCTION("""COMPUTED_VALUE"""),"За")</f>
        <v>За</v>
      </c>
      <c r="GZ129" s="19">
        <f ca="1">IFERROR(__xludf.DUMMYFUNCTION("""COMPUTED_VALUE"""),85)</f>
        <v>85</v>
      </c>
      <c r="HA129" s="19" t="str">
        <f ca="1">IFERROR(__xludf.DUMMYFUNCTION("""COMPUTED_VALUE"""),"Маленко Г. С.")</f>
        <v>Маленко Г. С.</v>
      </c>
      <c r="HB129" s="19" t="str">
        <f ca="1">IFERROR(__xludf.DUMMYFUNCTION("""COMPUTED_VALUE"""),"За")</f>
        <v>За</v>
      </c>
      <c r="HC129" s="19">
        <f ca="1">IFERROR(__xludf.DUMMYFUNCTION("""COMPUTED_VALUE"""),85)</f>
        <v>85</v>
      </c>
      <c r="HD129" s="19" t="str">
        <f ca="1">IFERROR(__xludf.DUMMYFUNCTION("""COMPUTED_VALUE"""),"Маленко Г. С.")</f>
        <v>Маленко Г. С.</v>
      </c>
      <c r="HE129" s="19" t="str">
        <f ca="1">IFERROR(__xludf.DUMMYFUNCTION("""COMPUTED_VALUE"""),"За")</f>
        <v>За</v>
      </c>
      <c r="HF129" s="19">
        <f ca="1">IFERROR(__xludf.DUMMYFUNCTION("""COMPUTED_VALUE"""),85)</f>
        <v>85</v>
      </c>
      <c r="HG129" s="19" t="str">
        <f ca="1">IFERROR(__xludf.DUMMYFUNCTION("""COMPUTED_VALUE"""),"Маленко Г. С.")</f>
        <v>Маленко Г. С.</v>
      </c>
      <c r="HH129" s="19" t="str">
        <f ca="1">IFERROR(__xludf.DUMMYFUNCTION("""COMPUTED_VALUE"""),"За")</f>
        <v>За</v>
      </c>
      <c r="HI129" s="19">
        <f ca="1">IFERROR(__xludf.DUMMYFUNCTION("""COMPUTED_VALUE"""),85)</f>
        <v>85</v>
      </c>
      <c r="HJ129" s="19" t="str">
        <f ca="1">IFERROR(__xludf.DUMMYFUNCTION("""COMPUTED_VALUE"""),"Маленко Г. С.")</f>
        <v>Маленко Г. С.</v>
      </c>
      <c r="HK129" s="19" t="str">
        <f ca="1">IFERROR(__xludf.DUMMYFUNCTION("""COMPUTED_VALUE"""),"За")</f>
        <v>За</v>
      </c>
      <c r="HL129" s="19">
        <f ca="1">IFERROR(__xludf.DUMMYFUNCTION("""COMPUTED_VALUE"""),85)</f>
        <v>85</v>
      </c>
      <c r="HM129" s="19" t="str">
        <f ca="1">IFERROR(__xludf.DUMMYFUNCTION("""COMPUTED_VALUE"""),"Маленко Г. С.")</f>
        <v>Маленко Г. С.</v>
      </c>
      <c r="HN129" s="19" t="str">
        <f ca="1">IFERROR(__xludf.DUMMYFUNCTION("""COMPUTED_VALUE"""),"За")</f>
        <v>За</v>
      </c>
      <c r="HO129" s="19">
        <f ca="1">IFERROR(__xludf.DUMMYFUNCTION("""COMPUTED_VALUE"""),85)</f>
        <v>85</v>
      </c>
      <c r="HP129" s="19" t="str">
        <f ca="1">IFERROR(__xludf.DUMMYFUNCTION("""COMPUTED_VALUE"""),"Маленко Г. С.")</f>
        <v>Маленко Г. С.</v>
      </c>
      <c r="HQ129" s="19" t="str">
        <f ca="1">IFERROR(__xludf.DUMMYFUNCTION("""COMPUTED_VALUE"""),"За")</f>
        <v>За</v>
      </c>
      <c r="HR129" s="19">
        <f ca="1">IFERROR(__xludf.DUMMYFUNCTION("""COMPUTED_VALUE"""),85)</f>
        <v>85</v>
      </c>
      <c r="HS129" s="19" t="str">
        <f ca="1">IFERROR(__xludf.DUMMYFUNCTION("""COMPUTED_VALUE"""),"Маленко Г. С.")</f>
        <v>Маленко Г. С.</v>
      </c>
      <c r="HT129" s="19" t="str">
        <f ca="1">IFERROR(__xludf.DUMMYFUNCTION("""COMPUTED_VALUE"""),"За")</f>
        <v>За</v>
      </c>
      <c r="HU129" s="19">
        <f ca="1">IFERROR(__xludf.DUMMYFUNCTION("""COMPUTED_VALUE"""),85)</f>
        <v>85</v>
      </c>
      <c r="HV129" s="19" t="str">
        <f ca="1">IFERROR(__xludf.DUMMYFUNCTION("""COMPUTED_VALUE"""),"Маленко Г. С.")</f>
        <v>Маленко Г. С.</v>
      </c>
      <c r="HW129" s="19" t="str">
        <f ca="1">IFERROR(__xludf.DUMMYFUNCTION("""COMPUTED_VALUE"""),"За")</f>
        <v>За</v>
      </c>
      <c r="HX129" s="19">
        <f ca="1">IFERROR(__xludf.DUMMYFUNCTION("""COMPUTED_VALUE"""),85)</f>
        <v>85</v>
      </c>
      <c r="HY129" s="19" t="str">
        <f ca="1">IFERROR(__xludf.DUMMYFUNCTION("""COMPUTED_VALUE"""),"Маленко Г. С.")</f>
        <v>Маленко Г. С.</v>
      </c>
      <c r="HZ129" s="19" t="str">
        <f ca="1">IFERROR(__xludf.DUMMYFUNCTION("""COMPUTED_VALUE"""),"За")</f>
        <v>За</v>
      </c>
      <c r="IA129" s="19">
        <f ca="1">IFERROR(__xludf.DUMMYFUNCTION("""COMPUTED_VALUE"""),85)</f>
        <v>85</v>
      </c>
      <c r="IB129" s="19" t="str">
        <f ca="1">IFERROR(__xludf.DUMMYFUNCTION("""COMPUTED_VALUE"""),"Маленко Г. С.")</f>
        <v>Маленко Г. С.</v>
      </c>
      <c r="IC129" s="19" t="str">
        <f ca="1">IFERROR(__xludf.DUMMYFUNCTION("""COMPUTED_VALUE"""),"За")</f>
        <v>За</v>
      </c>
      <c r="ID129" s="19">
        <f ca="1">IFERROR(__xludf.DUMMYFUNCTION("""COMPUTED_VALUE"""),85)</f>
        <v>85</v>
      </c>
      <c r="IE129" s="19" t="str">
        <f ca="1">IFERROR(__xludf.DUMMYFUNCTION("""COMPUTED_VALUE"""),"Маленко Г. С.")</f>
        <v>Маленко Г. С.</v>
      </c>
      <c r="IF129" s="19" t="str">
        <f ca="1">IFERROR(__xludf.DUMMYFUNCTION("""COMPUTED_VALUE"""),"За")</f>
        <v>За</v>
      </c>
      <c r="IG129" s="19">
        <f ca="1">IFERROR(__xludf.DUMMYFUNCTION("""COMPUTED_VALUE"""),85)</f>
        <v>85</v>
      </c>
      <c r="IH129" s="19" t="str">
        <f ca="1">IFERROR(__xludf.DUMMYFUNCTION("""COMPUTED_VALUE"""),"Маленко Г. С.")</f>
        <v>Маленко Г. С.</v>
      </c>
      <c r="II129" s="19" t="str">
        <f ca="1">IFERROR(__xludf.DUMMYFUNCTION("""COMPUTED_VALUE"""),"За")</f>
        <v>За</v>
      </c>
      <c r="IJ129" s="19">
        <f ca="1">IFERROR(__xludf.DUMMYFUNCTION("""COMPUTED_VALUE"""),85)</f>
        <v>85</v>
      </c>
      <c r="IK129" s="19" t="str">
        <f ca="1">IFERROR(__xludf.DUMMYFUNCTION("""COMPUTED_VALUE"""),"Маленко Г. С.")</f>
        <v>Маленко Г. С.</v>
      </c>
      <c r="IL129" s="19" t="str">
        <f ca="1">IFERROR(__xludf.DUMMYFUNCTION("""COMPUTED_VALUE"""),"За")</f>
        <v>За</v>
      </c>
      <c r="IM129" s="19">
        <f ca="1">IFERROR(__xludf.DUMMYFUNCTION("""COMPUTED_VALUE"""),85)</f>
        <v>85</v>
      </c>
      <c r="IN129" s="19" t="str">
        <f ca="1">IFERROR(__xludf.DUMMYFUNCTION("""COMPUTED_VALUE"""),"Маленко Г. С.")</f>
        <v>Маленко Г. С.</v>
      </c>
      <c r="IO129" s="19" t="str">
        <f ca="1">IFERROR(__xludf.DUMMYFUNCTION("""COMPUTED_VALUE"""),"За")</f>
        <v>За</v>
      </c>
      <c r="IP129" s="19">
        <f ca="1">IFERROR(__xludf.DUMMYFUNCTION("""COMPUTED_VALUE"""),85)</f>
        <v>85</v>
      </c>
      <c r="IQ129" s="19" t="str">
        <f ca="1">IFERROR(__xludf.DUMMYFUNCTION("""COMPUTED_VALUE"""),"Маленко Г. С.")</f>
        <v>Маленко Г. С.</v>
      </c>
      <c r="IR129" s="19" t="str">
        <f ca="1">IFERROR(__xludf.DUMMYFUNCTION("""COMPUTED_VALUE"""),"Утримався")</f>
        <v>Утримався</v>
      </c>
      <c r="IS129" s="19">
        <f ca="1">IFERROR(__xludf.DUMMYFUNCTION("""COMPUTED_VALUE"""),85)</f>
        <v>85</v>
      </c>
      <c r="IT129" s="19" t="str">
        <f ca="1">IFERROR(__xludf.DUMMYFUNCTION("""COMPUTED_VALUE"""),"Маленко Г. С.")</f>
        <v>Маленко Г. С.</v>
      </c>
      <c r="IU129" s="19" t="str">
        <f ca="1">IFERROR(__xludf.DUMMYFUNCTION("""COMPUTED_VALUE"""),"За")</f>
        <v>За</v>
      </c>
      <c r="IV129" s="19">
        <f ca="1">IFERROR(__xludf.DUMMYFUNCTION("""COMPUTED_VALUE"""),85)</f>
        <v>85</v>
      </c>
      <c r="IW129" s="19" t="str">
        <f ca="1">IFERROR(__xludf.DUMMYFUNCTION("""COMPUTED_VALUE"""),"Маленко Г. С.")</f>
        <v>Маленко Г. С.</v>
      </c>
      <c r="IX129" s="19" t="str">
        <f ca="1">IFERROR(__xludf.DUMMYFUNCTION("""COMPUTED_VALUE"""),"За")</f>
        <v>За</v>
      </c>
      <c r="IY129" s="19">
        <f ca="1">IFERROR(__xludf.DUMMYFUNCTION("""COMPUTED_VALUE"""),85)</f>
        <v>85</v>
      </c>
      <c r="IZ129" s="19" t="str">
        <f ca="1">IFERROR(__xludf.DUMMYFUNCTION("""COMPUTED_VALUE"""),"Маленко Г. С.")</f>
        <v>Маленко Г. С.</v>
      </c>
      <c r="JA129" s="19" t="str">
        <f ca="1">IFERROR(__xludf.DUMMYFUNCTION("""COMPUTED_VALUE"""),"За")</f>
        <v>За</v>
      </c>
      <c r="JB129" s="19">
        <f ca="1">IFERROR(__xludf.DUMMYFUNCTION("""COMPUTED_VALUE"""),85)</f>
        <v>85</v>
      </c>
      <c r="JC129" s="19" t="str">
        <f ca="1">IFERROR(__xludf.DUMMYFUNCTION("""COMPUTED_VALUE"""),"Маленко Г. С.")</f>
        <v>Маленко Г. С.</v>
      </c>
      <c r="JD129" s="19" t="str">
        <f ca="1">IFERROR(__xludf.DUMMYFUNCTION("""COMPUTED_VALUE"""),"За")</f>
        <v>За</v>
      </c>
      <c r="JE129" s="19">
        <f ca="1">IFERROR(__xludf.DUMMYFUNCTION("""COMPUTED_VALUE"""),85)</f>
        <v>85</v>
      </c>
      <c r="JF129" s="19" t="str">
        <f ca="1">IFERROR(__xludf.DUMMYFUNCTION("""COMPUTED_VALUE"""),"Маленко Г. С.")</f>
        <v>Маленко Г. С.</v>
      </c>
      <c r="JG129" s="19" t="str">
        <f ca="1">IFERROR(__xludf.DUMMYFUNCTION("""COMPUTED_VALUE"""),"За")</f>
        <v>За</v>
      </c>
      <c r="JH129" s="19">
        <f ca="1">IFERROR(__xludf.DUMMYFUNCTION("""COMPUTED_VALUE"""),85)</f>
        <v>85</v>
      </c>
      <c r="JI129" s="19" t="str">
        <f ca="1">IFERROR(__xludf.DUMMYFUNCTION("""COMPUTED_VALUE"""),"Маленко Г. С.")</f>
        <v>Маленко Г. С.</v>
      </c>
      <c r="JJ129" s="19" t="str">
        <f ca="1">IFERROR(__xludf.DUMMYFUNCTION("""COMPUTED_VALUE"""),"За")</f>
        <v>За</v>
      </c>
      <c r="JK129" s="19">
        <f ca="1">IFERROR(__xludf.DUMMYFUNCTION("""COMPUTED_VALUE"""),85)</f>
        <v>85</v>
      </c>
      <c r="JL129" s="19" t="str">
        <f ca="1">IFERROR(__xludf.DUMMYFUNCTION("""COMPUTED_VALUE"""),"Маленко Г. С.")</f>
        <v>Маленко Г. С.</v>
      </c>
      <c r="JM129" s="19" t="str">
        <f ca="1">IFERROR(__xludf.DUMMYFUNCTION("""COMPUTED_VALUE"""),"За")</f>
        <v>За</v>
      </c>
      <c r="JN129" s="19">
        <f ca="1">IFERROR(__xludf.DUMMYFUNCTION("""COMPUTED_VALUE"""),85)</f>
        <v>85</v>
      </c>
      <c r="JO129" s="19" t="str">
        <f ca="1">IFERROR(__xludf.DUMMYFUNCTION("""COMPUTED_VALUE"""),"Маленко Г. С.")</f>
        <v>Маленко Г. С.</v>
      </c>
      <c r="JP129" s="19" t="str">
        <f ca="1">IFERROR(__xludf.DUMMYFUNCTION("""COMPUTED_VALUE"""),"За")</f>
        <v>За</v>
      </c>
      <c r="JQ129" s="19">
        <f ca="1">IFERROR(__xludf.DUMMYFUNCTION("""COMPUTED_VALUE"""),85)</f>
        <v>85</v>
      </c>
      <c r="JR129" s="19" t="str">
        <f ca="1">IFERROR(__xludf.DUMMYFUNCTION("""COMPUTED_VALUE"""),"Маленко Г. С.")</f>
        <v>Маленко Г. С.</v>
      </c>
      <c r="JS129" s="19" t="str">
        <f ca="1">IFERROR(__xludf.DUMMYFUNCTION("""COMPUTED_VALUE"""),"За")</f>
        <v>За</v>
      </c>
      <c r="JT129" s="19">
        <f ca="1">IFERROR(__xludf.DUMMYFUNCTION("""COMPUTED_VALUE"""),85)</f>
        <v>85</v>
      </c>
      <c r="JU129" s="19" t="str">
        <f ca="1">IFERROR(__xludf.DUMMYFUNCTION("""COMPUTED_VALUE"""),"Маленко Г. С.")</f>
        <v>Маленко Г. С.</v>
      </c>
      <c r="JV129" s="19" t="str">
        <f ca="1">IFERROR(__xludf.DUMMYFUNCTION("""COMPUTED_VALUE"""),"За")</f>
        <v>За</v>
      </c>
      <c r="JW129" s="19">
        <f ca="1">IFERROR(__xludf.DUMMYFUNCTION("""COMPUTED_VALUE"""),85)</f>
        <v>85</v>
      </c>
      <c r="JX129" s="19" t="str">
        <f ca="1">IFERROR(__xludf.DUMMYFUNCTION("""COMPUTED_VALUE"""),"Маленко Г. С.")</f>
        <v>Маленко Г. С.</v>
      </c>
      <c r="JY129" s="19" t="str">
        <f ca="1">IFERROR(__xludf.DUMMYFUNCTION("""COMPUTED_VALUE"""),"За")</f>
        <v>За</v>
      </c>
      <c r="JZ129" s="19">
        <f ca="1">IFERROR(__xludf.DUMMYFUNCTION("""COMPUTED_VALUE"""),85)</f>
        <v>85</v>
      </c>
      <c r="KA129" s="19" t="str">
        <f ca="1">IFERROR(__xludf.DUMMYFUNCTION("""COMPUTED_VALUE"""),"Маленко Г. С.")</f>
        <v>Маленко Г. С.</v>
      </c>
      <c r="KB129" s="19" t="str">
        <f ca="1">IFERROR(__xludf.DUMMYFUNCTION("""COMPUTED_VALUE"""),"За")</f>
        <v>За</v>
      </c>
      <c r="KC129" s="19">
        <f ca="1">IFERROR(__xludf.DUMMYFUNCTION("""COMPUTED_VALUE"""),85)</f>
        <v>85</v>
      </c>
      <c r="KD129" s="19" t="str">
        <f ca="1">IFERROR(__xludf.DUMMYFUNCTION("""COMPUTED_VALUE"""),"Маленко Г. С.")</f>
        <v>Маленко Г. С.</v>
      </c>
      <c r="KE129" s="19" t="str">
        <f ca="1">IFERROR(__xludf.DUMMYFUNCTION("""COMPUTED_VALUE"""),"За")</f>
        <v>За</v>
      </c>
      <c r="KF129" s="19">
        <f ca="1">IFERROR(__xludf.DUMMYFUNCTION("""COMPUTED_VALUE"""),85)</f>
        <v>85</v>
      </c>
      <c r="KG129" s="19" t="str">
        <f ca="1">IFERROR(__xludf.DUMMYFUNCTION("""COMPUTED_VALUE"""),"Маленко Г. С.")</f>
        <v>Маленко Г. С.</v>
      </c>
      <c r="KH129" s="19" t="str">
        <f ca="1">IFERROR(__xludf.DUMMYFUNCTION("""COMPUTED_VALUE"""),"За")</f>
        <v>За</v>
      </c>
      <c r="KI129" s="19">
        <f ca="1">IFERROR(__xludf.DUMMYFUNCTION("""COMPUTED_VALUE"""),85)</f>
        <v>85</v>
      </c>
      <c r="KJ129" s="19" t="str">
        <f ca="1">IFERROR(__xludf.DUMMYFUNCTION("""COMPUTED_VALUE"""),"Маленко Г. С.")</f>
        <v>Маленко Г. С.</v>
      </c>
      <c r="KK129" s="19" t="str">
        <f ca="1">IFERROR(__xludf.DUMMYFUNCTION("""COMPUTED_VALUE"""),"За")</f>
        <v>За</v>
      </c>
      <c r="KL129" s="19">
        <f ca="1">IFERROR(__xludf.DUMMYFUNCTION("""COMPUTED_VALUE"""),85)</f>
        <v>85</v>
      </c>
      <c r="KM129" s="19" t="str">
        <f ca="1">IFERROR(__xludf.DUMMYFUNCTION("""COMPUTED_VALUE"""),"Маленко Г. С.")</f>
        <v>Маленко Г. С.</v>
      </c>
      <c r="KN129" s="19" t="str">
        <f ca="1">IFERROR(__xludf.DUMMYFUNCTION("""COMPUTED_VALUE"""),"За")</f>
        <v>За</v>
      </c>
      <c r="KO129" s="19">
        <f ca="1">IFERROR(__xludf.DUMMYFUNCTION("""COMPUTED_VALUE"""),85)</f>
        <v>85</v>
      </c>
      <c r="KP129" s="19" t="str">
        <f ca="1">IFERROR(__xludf.DUMMYFUNCTION("""COMPUTED_VALUE"""),"Маленко Г. С.")</f>
        <v>Маленко Г. С.</v>
      </c>
      <c r="KQ129" s="19" t="str">
        <f ca="1">IFERROR(__xludf.DUMMYFUNCTION("""COMPUTED_VALUE"""),"За")</f>
        <v>За</v>
      </c>
      <c r="KR129" s="19">
        <f ca="1">IFERROR(__xludf.DUMMYFUNCTION("""COMPUTED_VALUE"""),85)</f>
        <v>85</v>
      </c>
      <c r="KS129" s="19" t="str">
        <f ca="1">IFERROR(__xludf.DUMMYFUNCTION("""COMPUTED_VALUE"""),"Маленко Г. С.")</f>
        <v>Маленко Г. С.</v>
      </c>
      <c r="KT129" s="19" t="str">
        <f ca="1">IFERROR(__xludf.DUMMYFUNCTION("""COMPUTED_VALUE"""),"Не голосував")</f>
        <v>Не голосував</v>
      </c>
      <c r="KU129" s="19">
        <f ca="1">IFERROR(__xludf.DUMMYFUNCTION("""COMPUTED_VALUE"""),85)</f>
        <v>85</v>
      </c>
      <c r="KV129" s="19" t="str">
        <f ca="1">IFERROR(__xludf.DUMMYFUNCTION("""COMPUTED_VALUE"""),"Маленко Г. С.")</f>
        <v>Маленко Г. С.</v>
      </c>
      <c r="KW129" s="19" t="str">
        <f ca="1">IFERROR(__xludf.DUMMYFUNCTION("""COMPUTED_VALUE"""),"За")</f>
        <v>За</v>
      </c>
      <c r="KX129" s="19">
        <f ca="1">IFERROR(__xludf.DUMMYFUNCTION("""COMPUTED_VALUE"""),85)</f>
        <v>85</v>
      </c>
      <c r="KY129" s="19" t="str">
        <f ca="1">IFERROR(__xludf.DUMMYFUNCTION("""COMPUTED_VALUE"""),"Маленко Г. С.")</f>
        <v>Маленко Г. С.</v>
      </c>
      <c r="KZ129" s="19" t="str">
        <f ca="1">IFERROR(__xludf.DUMMYFUNCTION("""COMPUTED_VALUE"""),"За")</f>
        <v>За</v>
      </c>
      <c r="LA129" s="19">
        <f ca="1">IFERROR(__xludf.DUMMYFUNCTION("""COMPUTED_VALUE"""),85)</f>
        <v>85</v>
      </c>
      <c r="LB129" s="19" t="str">
        <f ca="1">IFERROR(__xludf.DUMMYFUNCTION("""COMPUTED_VALUE"""),"Маленко Г. С.")</f>
        <v>Маленко Г. С.</v>
      </c>
      <c r="LC129" s="19" t="str">
        <f ca="1">IFERROR(__xludf.DUMMYFUNCTION("""COMPUTED_VALUE"""),"За")</f>
        <v>За</v>
      </c>
      <c r="LD129" s="19">
        <f ca="1">IFERROR(__xludf.DUMMYFUNCTION("""COMPUTED_VALUE"""),85)</f>
        <v>85</v>
      </c>
      <c r="LE129" s="19" t="str">
        <f ca="1">IFERROR(__xludf.DUMMYFUNCTION("""COMPUTED_VALUE"""),"Маленко Г. С.")</f>
        <v>Маленко Г. С.</v>
      </c>
      <c r="LF129" s="19" t="str">
        <f ca="1">IFERROR(__xludf.DUMMYFUNCTION("""COMPUTED_VALUE"""),"Утримався")</f>
        <v>Утримався</v>
      </c>
      <c r="LG129" s="19">
        <f ca="1">IFERROR(__xludf.DUMMYFUNCTION("""COMPUTED_VALUE"""),85)</f>
        <v>85</v>
      </c>
      <c r="LH129" s="19" t="str">
        <f ca="1">IFERROR(__xludf.DUMMYFUNCTION("""COMPUTED_VALUE"""),"Маленко Г. С.")</f>
        <v>Маленко Г. С.</v>
      </c>
      <c r="LI129" s="19" t="str">
        <f ca="1">IFERROR(__xludf.DUMMYFUNCTION("""COMPUTED_VALUE"""),"За")</f>
        <v>За</v>
      </c>
      <c r="LJ129" s="19">
        <f ca="1">IFERROR(__xludf.DUMMYFUNCTION("""COMPUTED_VALUE"""),85)</f>
        <v>85</v>
      </c>
      <c r="LK129" s="19" t="str">
        <f ca="1">IFERROR(__xludf.DUMMYFUNCTION("""COMPUTED_VALUE"""),"Маленко Г. С.")</f>
        <v>Маленко Г. С.</v>
      </c>
      <c r="LL129" s="19" t="str">
        <f ca="1">IFERROR(__xludf.DUMMYFUNCTION("""COMPUTED_VALUE"""),"За")</f>
        <v>За</v>
      </c>
      <c r="LM129" s="19">
        <f ca="1">IFERROR(__xludf.DUMMYFUNCTION("""COMPUTED_VALUE"""),85)</f>
        <v>85</v>
      </c>
      <c r="LN129" s="19" t="str">
        <f ca="1">IFERROR(__xludf.DUMMYFUNCTION("""COMPUTED_VALUE"""),"Маленко Г. С.")</f>
        <v>Маленко Г. С.</v>
      </c>
      <c r="LO129" s="19" t="str">
        <f ca="1">IFERROR(__xludf.DUMMYFUNCTION("""COMPUTED_VALUE"""),"За")</f>
        <v>За</v>
      </c>
      <c r="LP129" s="19">
        <f ca="1">IFERROR(__xludf.DUMMYFUNCTION("""COMPUTED_VALUE"""),85)</f>
        <v>85</v>
      </c>
      <c r="LQ129" s="19" t="str">
        <f ca="1">IFERROR(__xludf.DUMMYFUNCTION("""COMPUTED_VALUE"""),"Маленко Г. С.")</f>
        <v>Маленко Г. С.</v>
      </c>
      <c r="LR129" s="19" t="str">
        <f ca="1">IFERROR(__xludf.DUMMYFUNCTION("""COMPUTED_VALUE"""),"За")</f>
        <v>За</v>
      </c>
      <c r="LS129" s="19">
        <f ca="1">IFERROR(__xludf.DUMMYFUNCTION("""COMPUTED_VALUE"""),85)</f>
        <v>85</v>
      </c>
      <c r="LT129" s="19" t="str">
        <f ca="1">IFERROR(__xludf.DUMMYFUNCTION("""COMPUTED_VALUE"""),"Маленко Г. С.")</f>
        <v>Маленко Г. С.</v>
      </c>
      <c r="LU129" s="19" t="str">
        <f ca="1">IFERROR(__xludf.DUMMYFUNCTION("""COMPUTED_VALUE"""),"За")</f>
        <v>За</v>
      </c>
      <c r="LV129" s="19">
        <f ca="1">IFERROR(__xludf.DUMMYFUNCTION("""COMPUTED_VALUE"""),85)</f>
        <v>85</v>
      </c>
      <c r="LW129" s="19" t="str">
        <f ca="1">IFERROR(__xludf.DUMMYFUNCTION("""COMPUTED_VALUE"""),"Маленко Г. С.")</f>
        <v>Маленко Г. С.</v>
      </c>
      <c r="LX129" s="19" t="str">
        <f ca="1">IFERROR(__xludf.DUMMYFUNCTION("""COMPUTED_VALUE"""),"За")</f>
        <v>За</v>
      </c>
      <c r="LY129" s="19">
        <f ca="1">IFERROR(__xludf.DUMMYFUNCTION("""COMPUTED_VALUE"""),85)</f>
        <v>85</v>
      </c>
      <c r="LZ129" s="19" t="str">
        <f ca="1">IFERROR(__xludf.DUMMYFUNCTION("""COMPUTED_VALUE"""),"Маленко Г. С.")</f>
        <v>Маленко Г. С.</v>
      </c>
      <c r="MA129" s="19" t="str">
        <f ca="1">IFERROR(__xludf.DUMMYFUNCTION("""COMPUTED_VALUE"""),"За")</f>
        <v>За</v>
      </c>
      <c r="MB129" s="19">
        <f ca="1">IFERROR(__xludf.DUMMYFUNCTION("""COMPUTED_VALUE"""),85)</f>
        <v>85</v>
      </c>
      <c r="MC129" s="19" t="str">
        <f ca="1">IFERROR(__xludf.DUMMYFUNCTION("""COMPUTED_VALUE"""),"Маленко Г. С.")</f>
        <v>Маленко Г. С.</v>
      </c>
      <c r="MD129" s="19" t="str">
        <f ca="1">IFERROR(__xludf.DUMMYFUNCTION("""COMPUTED_VALUE"""),"За")</f>
        <v>За</v>
      </c>
      <c r="ME129" s="19">
        <f ca="1">IFERROR(__xludf.DUMMYFUNCTION("""COMPUTED_VALUE"""),85)</f>
        <v>85</v>
      </c>
      <c r="MF129" s="19" t="str">
        <f ca="1">IFERROR(__xludf.DUMMYFUNCTION("""COMPUTED_VALUE"""),"Маленко Г. С.")</f>
        <v>Маленко Г. С.</v>
      </c>
      <c r="MG129" s="19" t="str">
        <f ca="1">IFERROR(__xludf.DUMMYFUNCTION("""COMPUTED_VALUE"""),"За")</f>
        <v>За</v>
      </c>
      <c r="MH129" s="19">
        <f ca="1">IFERROR(__xludf.DUMMYFUNCTION("""COMPUTED_VALUE"""),85)</f>
        <v>85</v>
      </c>
      <c r="MI129" s="19" t="str">
        <f ca="1">IFERROR(__xludf.DUMMYFUNCTION("""COMPUTED_VALUE"""),"Маленко Г. С.")</f>
        <v>Маленко Г. С.</v>
      </c>
      <c r="MJ129" s="19" t="str">
        <f ca="1">IFERROR(__xludf.DUMMYFUNCTION("""COMPUTED_VALUE"""),"За")</f>
        <v>За</v>
      </c>
      <c r="MK129" s="19">
        <f ca="1">IFERROR(__xludf.DUMMYFUNCTION("""COMPUTED_VALUE"""),85)</f>
        <v>85</v>
      </c>
      <c r="ML129" s="19" t="str">
        <f ca="1">IFERROR(__xludf.DUMMYFUNCTION("""COMPUTED_VALUE"""),"Маленко Г. С.")</f>
        <v>Маленко Г. С.</v>
      </c>
      <c r="MM129" s="19" t="str">
        <f ca="1">IFERROR(__xludf.DUMMYFUNCTION("""COMPUTED_VALUE"""),"За")</f>
        <v>За</v>
      </c>
      <c r="MN129" s="19">
        <f ca="1">IFERROR(__xludf.DUMMYFUNCTION("""COMPUTED_VALUE"""),85)</f>
        <v>85</v>
      </c>
      <c r="MO129" s="19" t="str">
        <f ca="1">IFERROR(__xludf.DUMMYFUNCTION("""COMPUTED_VALUE"""),"Маленко Г. С.")</f>
        <v>Маленко Г. С.</v>
      </c>
      <c r="MP129" s="19" t="str">
        <f ca="1">IFERROR(__xludf.DUMMYFUNCTION("""COMPUTED_VALUE"""),"За")</f>
        <v>За</v>
      </c>
      <c r="MQ129" s="19">
        <f ca="1">IFERROR(__xludf.DUMMYFUNCTION("""COMPUTED_VALUE"""),85)</f>
        <v>85</v>
      </c>
      <c r="MR129" s="19" t="str">
        <f ca="1">IFERROR(__xludf.DUMMYFUNCTION("""COMPUTED_VALUE"""),"Маленко Г. С.")</f>
        <v>Маленко Г. С.</v>
      </c>
      <c r="MS129" s="19" t="str">
        <f ca="1">IFERROR(__xludf.DUMMYFUNCTION("""COMPUTED_VALUE"""),"За")</f>
        <v>За</v>
      </c>
      <c r="MT129" s="19">
        <f ca="1">IFERROR(__xludf.DUMMYFUNCTION("""COMPUTED_VALUE"""),85)</f>
        <v>85</v>
      </c>
      <c r="MU129" s="19" t="str">
        <f ca="1">IFERROR(__xludf.DUMMYFUNCTION("""COMPUTED_VALUE"""),"Маленко Г. С.")</f>
        <v>Маленко Г. С.</v>
      </c>
      <c r="MV129" s="19" t="str">
        <f ca="1">IFERROR(__xludf.DUMMYFUNCTION("""COMPUTED_VALUE"""),"За")</f>
        <v>За</v>
      </c>
      <c r="MW129" s="19">
        <f ca="1">IFERROR(__xludf.DUMMYFUNCTION("""COMPUTED_VALUE"""),85)</f>
        <v>85</v>
      </c>
      <c r="MX129" s="19" t="str">
        <f ca="1">IFERROR(__xludf.DUMMYFUNCTION("""COMPUTED_VALUE"""),"Маленко Г. С.")</f>
        <v>Маленко Г. С.</v>
      </c>
      <c r="MY129" s="19" t="str">
        <f ca="1">IFERROR(__xludf.DUMMYFUNCTION("""COMPUTED_VALUE"""),"За")</f>
        <v>За</v>
      </c>
      <c r="MZ129" s="19">
        <f ca="1">IFERROR(__xludf.DUMMYFUNCTION("""COMPUTED_VALUE"""),85)</f>
        <v>85</v>
      </c>
      <c r="NA129" s="19" t="str">
        <f ca="1">IFERROR(__xludf.DUMMYFUNCTION("""COMPUTED_VALUE"""),"Маленко Г. С.")</f>
        <v>Маленко Г. С.</v>
      </c>
      <c r="NB129" s="19" t="str">
        <f ca="1">IFERROR(__xludf.DUMMYFUNCTION("""COMPUTED_VALUE"""),"За")</f>
        <v>За</v>
      </c>
      <c r="NC129" s="19">
        <f ca="1">IFERROR(__xludf.DUMMYFUNCTION("""COMPUTED_VALUE"""),85)</f>
        <v>85</v>
      </c>
      <c r="ND129" s="19" t="str">
        <f ca="1">IFERROR(__xludf.DUMMYFUNCTION("""COMPUTED_VALUE"""),"Маленко Г. С.")</f>
        <v>Маленко Г. С.</v>
      </c>
      <c r="NE129" s="19" t="str">
        <f ca="1">IFERROR(__xludf.DUMMYFUNCTION("""COMPUTED_VALUE"""),"За")</f>
        <v>За</v>
      </c>
      <c r="NF129" s="19">
        <f ca="1">IFERROR(__xludf.DUMMYFUNCTION("""COMPUTED_VALUE"""),85)</f>
        <v>85</v>
      </c>
      <c r="NG129" s="19" t="str">
        <f ca="1">IFERROR(__xludf.DUMMYFUNCTION("""COMPUTED_VALUE"""),"Маленко Г. С.")</f>
        <v>Маленко Г. С.</v>
      </c>
      <c r="NH129" s="19" t="str">
        <f ca="1">IFERROR(__xludf.DUMMYFUNCTION("""COMPUTED_VALUE"""),"За")</f>
        <v>За</v>
      </c>
      <c r="NI129" s="19">
        <f ca="1">IFERROR(__xludf.DUMMYFUNCTION("""COMPUTED_VALUE"""),85)</f>
        <v>85</v>
      </c>
      <c r="NJ129" s="19" t="str">
        <f ca="1">IFERROR(__xludf.DUMMYFUNCTION("""COMPUTED_VALUE"""),"Маленко Г. С.")</f>
        <v>Маленко Г. С.</v>
      </c>
      <c r="NK129" s="19" t="str">
        <f ca="1">IFERROR(__xludf.DUMMYFUNCTION("""COMPUTED_VALUE"""),"За")</f>
        <v>За</v>
      </c>
      <c r="NL129" s="19">
        <f ca="1">IFERROR(__xludf.DUMMYFUNCTION("""COMPUTED_VALUE"""),85)</f>
        <v>85</v>
      </c>
      <c r="NM129" s="19" t="str">
        <f ca="1">IFERROR(__xludf.DUMMYFUNCTION("""COMPUTED_VALUE"""),"Маленко Г. С.")</f>
        <v>Маленко Г. С.</v>
      </c>
      <c r="NN129" s="19" t="str">
        <f ca="1">IFERROR(__xludf.DUMMYFUNCTION("""COMPUTED_VALUE"""),"За")</f>
        <v>За</v>
      </c>
      <c r="NO129" s="19">
        <f ca="1">IFERROR(__xludf.DUMMYFUNCTION("""COMPUTED_VALUE"""),85)</f>
        <v>85</v>
      </c>
      <c r="NP129" s="19" t="str">
        <f ca="1">IFERROR(__xludf.DUMMYFUNCTION("""COMPUTED_VALUE"""),"Маленко Г. С.")</f>
        <v>Маленко Г. С.</v>
      </c>
      <c r="NQ129" s="19" t="str">
        <f ca="1">IFERROR(__xludf.DUMMYFUNCTION("""COMPUTED_VALUE"""),"Утримався")</f>
        <v>Утримався</v>
      </c>
      <c r="NR129" s="19">
        <f ca="1">IFERROR(__xludf.DUMMYFUNCTION("""COMPUTED_VALUE"""),85)</f>
        <v>85</v>
      </c>
      <c r="NS129" s="19" t="str">
        <f ca="1">IFERROR(__xludf.DUMMYFUNCTION("""COMPUTED_VALUE"""),"Маленко Г. С.")</f>
        <v>Маленко Г. С.</v>
      </c>
      <c r="NT129" s="19" t="str">
        <f ca="1">IFERROR(__xludf.DUMMYFUNCTION("""COMPUTED_VALUE"""),"За")</f>
        <v>За</v>
      </c>
      <c r="NU129" s="19">
        <f ca="1">IFERROR(__xludf.DUMMYFUNCTION("""COMPUTED_VALUE"""),85)</f>
        <v>85</v>
      </c>
      <c r="NV129" s="19" t="str">
        <f ca="1">IFERROR(__xludf.DUMMYFUNCTION("""COMPUTED_VALUE"""),"Маленко Г. С.")</f>
        <v>Маленко Г. С.</v>
      </c>
      <c r="NW129" s="19" t="str">
        <f ca="1">IFERROR(__xludf.DUMMYFUNCTION("""COMPUTED_VALUE"""),"Не голосував")</f>
        <v>Не голосував</v>
      </c>
      <c r="NX129" s="19">
        <f ca="1">IFERROR(__xludf.DUMMYFUNCTION("""COMPUTED_VALUE"""),85)</f>
        <v>85</v>
      </c>
      <c r="NY129" s="19" t="str">
        <f ca="1">IFERROR(__xludf.DUMMYFUNCTION("""COMPUTED_VALUE"""),"Маленко Г. С.")</f>
        <v>Маленко Г. С.</v>
      </c>
      <c r="NZ129" s="19" t="str">
        <f ca="1">IFERROR(__xludf.DUMMYFUNCTION("""COMPUTED_VALUE"""),"За")</f>
        <v>За</v>
      </c>
      <c r="OA129" s="19">
        <f ca="1">IFERROR(__xludf.DUMMYFUNCTION("""COMPUTED_VALUE"""),85)</f>
        <v>85</v>
      </c>
      <c r="OB129" s="19" t="str">
        <f ca="1">IFERROR(__xludf.DUMMYFUNCTION("""COMPUTED_VALUE"""),"Маленко Г. С.")</f>
        <v>Маленко Г. С.</v>
      </c>
      <c r="OC129" s="19" t="str">
        <f ca="1">IFERROR(__xludf.DUMMYFUNCTION("""COMPUTED_VALUE"""),"Утримався")</f>
        <v>Утримався</v>
      </c>
      <c r="OD129" s="19">
        <f ca="1">IFERROR(__xludf.DUMMYFUNCTION("""COMPUTED_VALUE"""),85)</f>
        <v>85</v>
      </c>
      <c r="OE129" s="19" t="str">
        <f ca="1">IFERROR(__xludf.DUMMYFUNCTION("""COMPUTED_VALUE"""),"Маленко Г. С.")</f>
        <v>Маленко Г. С.</v>
      </c>
      <c r="OF129" s="19" t="str">
        <f ca="1">IFERROR(__xludf.DUMMYFUNCTION("""COMPUTED_VALUE"""),"За")</f>
        <v>За</v>
      </c>
      <c r="OG129" s="19">
        <f ca="1">IFERROR(__xludf.DUMMYFUNCTION("""COMPUTED_VALUE"""),85)</f>
        <v>85</v>
      </c>
      <c r="OH129" s="19" t="str">
        <f ca="1">IFERROR(__xludf.DUMMYFUNCTION("""COMPUTED_VALUE"""),"Маленко Г. С.")</f>
        <v>Маленко Г. С.</v>
      </c>
      <c r="OI129" s="19" t="str">
        <f ca="1">IFERROR(__xludf.DUMMYFUNCTION("""COMPUTED_VALUE"""),"За")</f>
        <v>За</v>
      </c>
      <c r="OJ129" s="19">
        <f ca="1">IFERROR(__xludf.DUMMYFUNCTION("""COMPUTED_VALUE"""),85)</f>
        <v>85</v>
      </c>
      <c r="OK129" s="19" t="str">
        <f ca="1">IFERROR(__xludf.DUMMYFUNCTION("""COMPUTED_VALUE"""),"Маленко Г. С.")</f>
        <v>Маленко Г. С.</v>
      </c>
      <c r="OL129" s="19" t="str">
        <f ca="1">IFERROR(__xludf.DUMMYFUNCTION("""COMPUTED_VALUE"""),"За")</f>
        <v>За</v>
      </c>
      <c r="OM129" s="19">
        <f ca="1">IFERROR(__xludf.DUMMYFUNCTION("""COMPUTED_VALUE"""),85)</f>
        <v>85</v>
      </c>
      <c r="ON129" s="19" t="str">
        <f ca="1">IFERROR(__xludf.DUMMYFUNCTION("""COMPUTED_VALUE"""),"Маленко Г. С.")</f>
        <v>Маленко Г. С.</v>
      </c>
      <c r="OO129" s="19" t="str">
        <f ca="1">IFERROR(__xludf.DUMMYFUNCTION("""COMPUTED_VALUE"""),"За")</f>
        <v>За</v>
      </c>
      <c r="OP129" s="19">
        <f ca="1">IFERROR(__xludf.DUMMYFUNCTION("""COMPUTED_VALUE"""),85)</f>
        <v>85</v>
      </c>
      <c r="OQ129" s="19" t="str">
        <f ca="1">IFERROR(__xludf.DUMMYFUNCTION("""COMPUTED_VALUE"""),"Маленко Г. С.")</f>
        <v>Маленко Г. С.</v>
      </c>
      <c r="OR129" s="19" t="str">
        <f ca="1">IFERROR(__xludf.DUMMYFUNCTION("""COMPUTED_VALUE"""),"За")</f>
        <v>За</v>
      </c>
      <c r="OS129" s="19">
        <f ca="1">IFERROR(__xludf.DUMMYFUNCTION("""COMPUTED_VALUE"""),85)</f>
        <v>85</v>
      </c>
      <c r="OT129" s="19" t="str">
        <f ca="1">IFERROR(__xludf.DUMMYFUNCTION("""COMPUTED_VALUE"""),"Маленко Г. С.")</f>
        <v>Маленко Г. С.</v>
      </c>
      <c r="OU129" s="19" t="str">
        <f ca="1">IFERROR(__xludf.DUMMYFUNCTION("""COMPUTED_VALUE"""),"За")</f>
        <v>За</v>
      </c>
      <c r="OV129" s="19">
        <f ca="1">IFERROR(__xludf.DUMMYFUNCTION("""COMPUTED_VALUE"""),85)</f>
        <v>85</v>
      </c>
      <c r="OW129" s="19" t="str">
        <f ca="1">IFERROR(__xludf.DUMMYFUNCTION("""COMPUTED_VALUE"""),"Маленко Г. С.")</f>
        <v>Маленко Г. С.</v>
      </c>
      <c r="OX129" s="19" t="str">
        <f ca="1">IFERROR(__xludf.DUMMYFUNCTION("""COMPUTED_VALUE"""),"За")</f>
        <v>За</v>
      </c>
      <c r="OY129" s="19">
        <f ca="1">IFERROR(__xludf.DUMMYFUNCTION("""COMPUTED_VALUE"""),85)</f>
        <v>85</v>
      </c>
      <c r="OZ129" s="19" t="str">
        <f ca="1">IFERROR(__xludf.DUMMYFUNCTION("""COMPUTED_VALUE"""),"Маленко Г. С.")</f>
        <v>Маленко Г. С.</v>
      </c>
      <c r="PA129" s="19" t="str">
        <f ca="1">IFERROR(__xludf.DUMMYFUNCTION("""COMPUTED_VALUE"""),"За")</f>
        <v>За</v>
      </c>
      <c r="PB129" s="19">
        <f ca="1">IFERROR(__xludf.DUMMYFUNCTION("""COMPUTED_VALUE"""),85)</f>
        <v>85</v>
      </c>
      <c r="PC129" s="19" t="str">
        <f ca="1">IFERROR(__xludf.DUMMYFUNCTION("""COMPUTED_VALUE"""),"Маленко Г. С.")</f>
        <v>Маленко Г. С.</v>
      </c>
      <c r="PD129" s="19" t="str">
        <f ca="1">IFERROR(__xludf.DUMMYFUNCTION("""COMPUTED_VALUE"""),"За")</f>
        <v>За</v>
      </c>
      <c r="PE129" s="19">
        <f ca="1">IFERROR(__xludf.DUMMYFUNCTION("""COMPUTED_VALUE"""),85)</f>
        <v>85</v>
      </c>
      <c r="PF129" s="19" t="str">
        <f ca="1">IFERROR(__xludf.DUMMYFUNCTION("""COMPUTED_VALUE"""),"Маленко Г. С.")</f>
        <v>Маленко Г. С.</v>
      </c>
      <c r="PG129" s="19" t="str">
        <f ca="1">IFERROR(__xludf.DUMMYFUNCTION("""COMPUTED_VALUE"""),"За")</f>
        <v>За</v>
      </c>
      <c r="PH129" s="19">
        <f ca="1">IFERROR(__xludf.DUMMYFUNCTION("""COMPUTED_VALUE"""),85)</f>
        <v>85</v>
      </c>
      <c r="PI129" s="19" t="str">
        <f ca="1">IFERROR(__xludf.DUMMYFUNCTION("""COMPUTED_VALUE"""),"Маленко Г. С.")</f>
        <v>Маленко Г. С.</v>
      </c>
      <c r="PJ129" s="19" t="str">
        <f ca="1">IFERROR(__xludf.DUMMYFUNCTION("""COMPUTED_VALUE"""),"За")</f>
        <v>За</v>
      </c>
      <c r="PK129" s="19">
        <f ca="1">IFERROR(__xludf.DUMMYFUNCTION("""COMPUTED_VALUE"""),85)</f>
        <v>85</v>
      </c>
      <c r="PL129" s="19" t="str">
        <f ca="1">IFERROR(__xludf.DUMMYFUNCTION("""COMPUTED_VALUE"""),"Маленко Г. С.")</f>
        <v>Маленко Г. С.</v>
      </c>
      <c r="PM129" s="19" t="str">
        <f ca="1">IFERROR(__xludf.DUMMYFUNCTION("""COMPUTED_VALUE"""),"Не голосував")</f>
        <v>Не голосував</v>
      </c>
      <c r="PN129" s="19">
        <f ca="1">IFERROR(__xludf.DUMMYFUNCTION("""COMPUTED_VALUE"""),85)</f>
        <v>85</v>
      </c>
      <c r="PO129" s="19" t="str">
        <f ca="1">IFERROR(__xludf.DUMMYFUNCTION("""COMPUTED_VALUE"""),"Маленко Г. С.")</f>
        <v>Маленко Г. С.</v>
      </c>
      <c r="PP129" s="19" t="str">
        <f ca="1">IFERROR(__xludf.DUMMYFUNCTION("""COMPUTED_VALUE"""),"За")</f>
        <v>За</v>
      </c>
      <c r="PQ129" s="19">
        <f ca="1">IFERROR(__xludf.DUMMYFUNCTION("""COMPUTED_VALUE"""),85)</f>
        <v>85</v>
      </c>
      <c r="PR129" s="19" t="str">
        <f ca="1">IFERROR(__xludf.DUMMYFUNCTION("""COMPUTED_VALUE"""),"Маленко Г. С.")</f>
        <v>Маленко Г. С.</v>
      </c>
      <c r="PS129" s="19" t="str">
        <f ca="1">IFERROR(__xludf.DUMMYFUNCTION("""COMPUTED_VALUE"""),"Не голосував")</f>
        <v>Не голосував</v>
      </c>
      <c r="PT129" s="19">
        <f ca="1">IFERROR(__xludf.DUMMYFUNCTION("""COMPUTED_VALUE"""),85)</f>
        <v>85</v>
      </c>
      <c r="PU129" s="19" t="str">
        <f ca="1">IFERROR(__xludf.DUMMYFUNCTION("""COMPUTED_VALUE"""),"Маленко Г. С.")</f>
        <v>Маленко Г. С.</v>
      </c>
      <c r="PV129" s="19" t="str">
        <f ca="1">IFERROR(__xludf.DUMMYFUNCTION("""COMPUTED_VALUE"""),"Не голосував")</f>
        <v>Не голосував</v>
      </c>
      <c r="PW129" s="19">
        <f ca="1">IFERROR(__xludf.DUMMYFUNCTION("""COMPUTED_VALUE"""),85)</f>
        <v>85</v>
      </c>
      <c r="PX129" s="19" t="str">
        <f ca="1">IFERROR(__xludf.DUMMYFUNCTION("""COMPUTED_VALUE"""),"Маленко Г. С.")</f>
        <v>Маленко Г. С.</v>
      </c>
      <c r="PY129" s="19" t="str">
        <f ca="1">IFERROR(__xludf.DUMMYFUNCTION("""COMPUTED_VALUE"""),"За")</f>
        <v>За</v>
      </c>
      <c r="PZ129" s="19">
        <f ca="1">IFERROR(__xludf.DUMMYFUNCTION("""COMPUTED_VALUE"""),85)</f>
        <v>85</v>
      </c>
      <c r="QA129" s="19" t="str">
        <f ca="1">IFERROR(__xludf.DUMMYFUNCTION("""COMPUTED_VALUE"""),"Маленко Г. С.")</f>
        <v>Маленко Г. С.</v>
      </c>
      <c r="QB129" s="19" t="str">
        <f ca="1">IFERROR(__xludf.DUMMYFUNCTION("""COMPUTED_VALUE"""),"За")</f>
        <v>За</v>
      </c>
      <c r="QC129" s="19">
        <f ca="1">IFERROR(__xludf.DUMMYFUNCTION("""COMPUTED_VALUE"""),85)</f>
        <v>85</v>
      </c>
      <c r="QD129" s="19" t="str">
        <f ca="1">IFERROR(__xludf.DUMMYFUNCTION("""COMPUTED_VALUE"""),"Маленко Г. С.")</f>
        <v>Маленко Г. С.</v>
      </c>
      <c r="QE129" s="19" t="str">
        <f ca="1">IFERROR(__xludf.DUMMYFUNCTION("""COMPUTED_VALUE"""),"Утримався")</f>
        <v>Утримався</v>
      </c>
      <c r="QF129" s="19">
        <f ca="1">IFERROR(__xludf.DUMMYFUNCTION("""COMPUTED_VALUE"""),85)</f>
        <v>85</v>
      </c>
      <c r="QG129" s="19" t="str">
        <f ca="1">IFERROR(__xludf.DUMMYFUNCTION("""COMPUTED_VALUE"""),"Маленко Г. С.")</f>
        <v>Маленко Г. С.</v>
      </c>
      <c r="QH129" s="19" t="str">
        <f ca="1">IFERROR(__xludf.DUMMYFUNCTION("""COMPUTED_VALUE"""),"Утримався")</f>
        <v>Утримався</v>
      </c>
      <c r="QI129" s="19">
        <f ca="1">IFERROR(__xludf.DUMMYFUNCTION("""COMPUTED_VALUE"""),85)</f>
        <v>85</v>
      </c>
      <c r="QJ129" s="19" t="str">
        <f ca="1">IFERROR(__xludf.DUMMYFUNCTION("""COMPUTED_VALUE"""),"Маленко Г. С.")</f>
        <v>Маленко Г. С.</v>
      </c>
      <c r="QK129" s="19" t="str">
        <f ca="1">IFERROR(__xludf.DUMMYFUNCTION("""COMPUTED_VALUE"""),"Не голосував")</f>
        <v>Не голосував</v>
      </c>
    </row>
    <row r="130" spans="1:453" ht="12.75">
      <c r="A130" s="17">
        <f ca="1">IFERROR(__xludf.DUMMYFUNCTION("""COMPUTED_VALUE"""),82)</f>
        <v>82</v>
      </c>
      <c r="B130" s="17" t="str">
        <f ca="1">IFERROR(__xludf.DUMMYFUNCTION("""COMPUTED_VALUE"""),"Михайлова А. А.")</f>
        <v>Михайлова А. А.</v>
      </c>
      <c r="C130" s="19" t="str">
        <f ca="1">IFERROR(__xludf.DUMMYFUNCTION("""COMPUTED_VALUE"""),"За")</f>
        <v>За</v>
      </c>
      <c r="D130" s="19">
        <f ca="1">IFERROR(__xludf.DUMMYFUNCTION("""COMPUTED_VALUE"""),82)</f>
        <v>82</v>
      </c>
      <c r="E130" s="19" t="str">
        <f ca="1">IFERROR(__xludf.DUMMYFUNCTION("""COMPUTED_VALUE"""),"Михайлова А. А.")</f>
        <v>Михайлова А. А.</v>
      </c>
      <c r="F130" s="19" t="str">
        <f ca="1">IFERROR(__xludf.DUMMYFUNCTION("""COMPUTED_VALUE"""),"За")</f>
        <v>За</v>
      </c>
      <c r="G130" s="19">
        <f ca="1">IFERROR(__xludf.DUMMYFUNCTION("""COMPUTED_VALUE"""),82)</f>
        <v>82</v>
      </c>
      <c r="H130" s="19" t="str">
        <f ca="1">IFERROR(__xludf.DUMMYFUNCTION("""COMPUTED_VALUE"""),"Михайлова А. А.")</f>
        <v>Михайлова А. А.</v>
      </c>
      <c r="I130" s="19" t="str">
        <f ca="1">IFERROR(__xludf.DUMMYFUNCTION("""COMPUTED_VALUE"""),"За")</f>
        <v>За</v>
      </c>
      <c r="J130" s="19">
        <f ca="1">IFERROR(__xludf.DUMMYFUNCTION("""COMPUTED_VALUE"""),82)</f>
        <v>82</v>
      </c>
      <c r="K130" s="19" t="str">
        <f ca="1">IFERROR(__xludf.DUMMYFUNCTION("""COMPUTED_VALUE"""),"Михайлова А. А.")</f>
        <v>Михайлова А. А.</v>
      </c>
      <c r="L130" s="19" t="str">
        <f ca="1">IFERROR(__xludf.DUMMYFUNCTION("""COMPUTED_VALUE"""),"За")</f>
        <v>За</v>
      </c>
      <c r="M130" s="19">
        <f ca="1">IFERROR(__xludf.DUMMYFUNCTION("""COMPUTED_VALUE"""),82)</f>
        <v>82</v>
      </c>
      <c r="N130" s="19" t="str">
        <f ca="1">IFERROR(__xludf.DUMMYFUNCTION("""COMPUTED_VALUE"""),"Михайлова А. А.")</f>
        <v>Михайлова А. А.</v>
      </c>
      <c r="O130" s="19" t="str">
        <f ca="1">IFERROR(__xludf.DUMMYFUNCTION("""COMPUTED_VALUE"""),"За")</f>
        <v>За</v>
      </c>
      <c r="P130" s="19">
        <f ca="1">IFERROR(__xludf.DUMMYFUNCTION("""COMPUTED_VALUE"""),82)</f>
        <v>82</v>
      </c>
      <c r="Q130" s="19" t="str">
        <f ca="1">IFERROR(__xludf.DUMMYFUNCTION("""COMPUTED_VALUE"""),"Михайлова А. А.")</f>
        <v>Михайлова А. А.</v>
      </c>
      <c r="R130" s="19" t="str">
        <f ca="1">IFERROR(__xludf.DUMMYFUNCTION("""COMPUTED_VALUE"""),"За")</f>
        <v>За</v>
      </c>
      <c r="S130" s="19">
        <f ca="1">IFERROR(__xludf.DUMMYFUNCTION("""COMPUTED_VALUE"""),82)</f>
        <v>82</v>
      </c>
      <c r="T130" s="19" t="str">
        <f ca="1">IFERROR(__xludf.DUMMYFUNCTION("""COMPUTED_VALUE"""),"Михайлова А. А.")</f>
        <v>Михайлова А. А.</v>
      </c>
      <c r="U130" s="19" t="str">
        <f ca="1">IFERROR(__xludf.DUMMYFUNCTION("""COMPUTED_VALUE"""),"За")</f>
        <v>За</v>
      </c>
      <c r="V130" s="19">
        <f ca="1">IFERROR(__xludf.DUMMYFUNCTION("""COMPUTED_VALUE"""),82)</f>
        <v>82</v>
      </c>
      <c r="W130" s="19" t="str">
        <f ca="1">IFERROR(__xludf.DUMMYFUNCTION("""COMPUTED_VALUE"""),"Михайлова А. А.")</f>
        <v>Михайлова А. А.</v>
      </c>
      <c r="X130" s="19" t="str">
        <f ca="1">IFERROR(__xludf.DUMMYFUNCTION("""COMPUTED_VALUE"""),"За")</f>
        <v>За</v>
      </c>
      <c r="Y130" s="19">
        <f ca="1">IFERROR(__xludf.DUMMYFUNCTION("""COMPUTED_VALUE"""),82)</f>
        <v>82</v>
      </c>
      <c r="Z130" s="19" t="str">
        <f ca="1">IFERROR(__xludf.DUMMYFUNCTION("""COMPUTED_VALUE"""),"Михайлова А. А.")</f>
        <v>Михайлова А. А.</v>
      </c>
      <c r="AA130" s="19" t="str">
        <f ca="1">IFERROR(__xludf.DUMMYFUNCTION("""COMPUTED_VALUE"""),"За")</f>
        <v>За</v>
      </c>
      <c r="AB130" s="19">
        <f ca="1">IFERROR(__xludf.DUMMYFUNCTION("""COMPUTED_VALUE"""),82)</f>
        <v>82</v>
      </c>
      <c r="AC130" s="19" t="str">
        <f ca="1">IFERROR(__xludf.DUMMYFUNCTION("""COMPUTED_VALUE"""),"Михайлова А. А.")</f>
        <v>Михайлова А. А.</v>
      </c>
      <c r="AD130" s="19" t="str">
        <f ca="1">IFERROR(__xludf.DUMMYFUNCTION("""COMPUTED_VALUE"""),"За")</f>
        <v>За</v>
      </c>
      <c r="AE130" s="19">
        <f ca="1">IFERROR(__xludf.DUMMYFUNCTION("""COMPUTED_VALUE"""),82)</f>
        <v>82</v>
      </c>
      <c r="AF130" s="19" t="str">
        <f ca="1">IFERROR(__xludf.DUMMYFUNCTION("""COMPUTED_VALUE"""),"Михайлова А. А.")</f>
        <v>Михайлова А. А.</v>
      </c>
      <c r="AG130" s="19" t="str">
        <f ca="1">IFERROR(__xludf.DUMMYFUNCTION("""COMPUTED_VALUE"""),"За")</f>
        <v>За</v>
      </c>
      <c r="AH130" s="19">
        <f ca="1">IFERROR(__xludf.DUMMYFUNCTION("""COMPUTED_VALUE"""),82)</f>
        <v>82</v>
      </c>
      <c r="AI130" s="19" t="str">
        <f ca="1">IFERROR(__xludf.DUMMYFUNCTION("""COMPUTED_VALUE"""),"Михайлова А. А.")</f>
        <v>Михайлова А. А.</v>
      </c>
      <c r="AJ130" s="19" t="str">
        <f ca="1">IFERROR(__xludf.DUMMYFUNCTION("""COMPUTED_VALUE"""),"За")</f>
        <v>За</v>
      </c>
      <c r="AK130" s="19">
        <f ca="1">IFERROR(__xludf.DUMMYFUNCTION("""COMPUTED_VALUE"""),82)</f>
        <v>82</v>
      </c>
      <c r="AL130" s="19" t="str">
        <f ca="1">IFERROR(__xludf.DUMMYFUNCTION("""COMPUTED_VALUE"""),"Михайлова А. А.")</f>
        <v>Михайлова А. А.</v>
      </c>
      <c r="AM130" s="19" t="str">
        <f ca="1">IFERROR(__xludf.DUMMYFUNCTION("""COMPUTED_VALUE"""),"За")</f>
        <v>За</v>
      </c>
      <c r="AN130" s="19">
        <f ca="1">IFERROR(__xludf.DUMMYFUNCTION("""COMPUTED_VALUE"""),82)</f>
        <v>82</v>
      </c>
      <c r="AO130" s="19" t="str">
        <f ca="1">IFERROR(__xludf.DUMMYFUNCTION("""COMPUTED_VALUE"""),"Михайлова А. А.")</f>
        <v>Михайлова А. А.</v>
      </c>
      <c r="AP130" s="19" t="str">
        <f ca="1">IFERROR(__xludf.DUMMYFUNCTION("""COMPUTED_VALUE"""),"За")</f>
        <v>За</v>
      </c>
      <c r="AQ130" s="19">
        <f ca="1">IFERROR(__xludf.DUMMYFUNCTION("""COMPUTED_VALUE"""),82)</f>
        <v>82</v>
      </c>
      <c r="AR130" s="19" t="str">
        <f ca="1">IFERROR(__xludf.DUMMYFUNCTION("""COMPUTED_VALUE"""),"Михайлова А. А.")</f>
        <v>Михайлова А. А.</v>
      </c>
      <c r="AS130" s="19" t="str">
        <f ca="1">IFERROR(__xludf.DUMMYFUNCTION("""COMPUTED_VALUE"""),"За")</f>
        <v>За</v>
      </c>
      <c r="AT130" s="19">
        <f ca="1">IFERROR(__xludf.DUMMYFUNCTION("""COMPUTED_VALUE"""),82)</f>
        <v>82</v>
      </c>
      <c r="AU130" s="19" t="str">
        <f ca="1">IFERROR(__xludf.DUMMYFUNCTION("""COMPUTED_VALUE"""),"Михайлова А. А.")</f>
        <v>Михайлова А. А.</v>
      </c>
      <c r="AV130" s="19" t="str">
        <f ca="1">IFERROR(__xludf.DUMMYFUNCTION("""COMPUTED_VALUE"""),"За")</f>
        <v>За</v>
      </c>
      <c r="AW130" s="19">
        <f ca="1">IFERROR(__xludf.DUMMYFUNCTION("""COMPUTED_VALUE"""),82)</f>
        <v>82</v>
      </c>
      <c r="AX130" s="19" t="str">
        <f ca="1">IFERROR(__xludf.DUMMYFUNCTION("""COMPUTED_VALUE"""),"Михайлова А. А.")</f>
        <v>Михайлова А. А.</v>
      </c>
      <c r="AY130" s="19" t="str">
        <f ca="1">IFERROR(__xludf.DUMMYFUNCTION("""COMPUTED_VALUE"""),"За")</f>
        <v>За</v>
      </c>
      <c r="AZ130" s="19">
        <f ca="1">IFERROR(__xludf.DUMMYFUNCTION("""COMPUTED_VALUE"""),82)</f>
        <v>82</v>
      </c>
      <c r="BA130" s="19" t="str">
        <f ca="1">IFERROR(__xludf.DUMMYFUNCTION("""COMPUTED_VALUE"""),"Михайлова А. А.")</f>
        <v>Михайлова А. А.</v>
      </c>
      <c r="BB130" s="19" t="str">
        <f ca="1">IFERROR(__xludf.DUMMYFUNCTION("""COMPUTED_VALUE"""),"За")</f>
        <v>За</v>
      </c>
      <c r="BC130" s="19">
        <f ca="1">IFERROR(__xludf.DUMMYFUNCTION("""COMPUTED_VALUE"""),82)</f>
        <v>82</v>
      </c>
      <c r="BD130" s="19" t="str">
        <f ca="1">IFERROR(__xludf.DUMMYFUNCTION("""COMPUTED_VALUE"""),"Михайлова А. А.")</f>
        <v>Михайлова А. А.</v>
      </c>
      <c r="BE130" s="19" t="str">
        <f ca="1">IFERROR(__xludf.DUMMYFUNCTION("""COMPUTED_VALUE"""),"За")</f>
        <v>За</v>
      </c>
      <c r="BF130" s="19">
        <f ca="1">IFERROR(__xludf.DUMMYFUNCTION("""COMPUTED_VALUE"""),82)</f>
        <v>82</v>
      </c>
      <c r="BG130" s="19" t="str">
        <f ca="1">IFERROR(__xludf.DUMMYFUNCTION("""COMPUTED_VALUE"""),"Михайлова А. А.")</f>
        <v>Михайлова А. А.</v>
      </c>
      <c r="BH130" s="19" t="str">
        <f ca="1">IFERROR(__xludf.DUMMYFUNCTION("""COMPUTED_VALUE"""),"За")</f>
        <v>За</v>
      </c>
      <c r="BI130" s="19">
        <f ca="1">IFERROR(__xludf.DUMMYFUNCTION("""COMPUTED_VALUE"""),82)</f>
        <v>82</v>
      </c>
      <c r="BJ130" s="19" t="str">
        <f ca="1">IFERROR(__xludf.DUMMYFUNCTION("""COMPUTED_VALUE"""),"Михайлова А. А.")</f>
        <v>Михайлова А. А.</v>
      </c>
      <c r="BK130" s="19" t="str">
        <f ca="1">IFERROR(__xludf.DUMMYFUNCTION("""COMPUTED_VALUE"""),"За")</f>
        <v>За</v>
      </c>
      <c r="BL130" s="19">
        <f ca="1">IFERROR(__xludf.DUMMYFUNCTION("""COMPUTED_VALUE"""),82)</f>
        <v>82</v>
      </c>
      <c r="BM130" s="19" t="str">
        <f ca="1">IFERROR(__xludf.DUMMYFUNCTION("""COMPUTED_VALUE"""),"Михайлова А. А.")</f>
        <v>Михайлова А. А.</v>
      </c>
      <c r="BN130" s="19" t="str">
        <f ca="1">IFERROR(__xludf.DUMMYFUNCTION("""COMPUTED_VALUE"""),"Не голосував")</f>
        <v>Не голосував</v>
      </c>
      <c r="BO130" s="19">
        <f ca="1">IFERROR(__xludf.DUMMYFUNCTION("""COMPUTED_VALUE"""),82)</f>
        <v>82</v>
      </c>
      <c r="BP130" s="19" t="str">
        <f ca="1">IFERROR(__xludf.DUMMYFUNCTION("""COMPUTED_VALUE"""),"Михайлова А. А.")</f>
        <v>Михайлова А. А.</v>
      </c>
      <c r="BQ130" s="19" t="str">
        <f ca="1">IFERROR(__xludf.DUMMYFUNCTION("""COMPUTED_VALUE"""),"За")</f>
        <v>За</v>
      </c>
      <c r="BR130" s="19">
        <f ca="1">IFERROR(__xludf.DUMMYFUNCTION("""COMPUTED_VALUE"""),82)</f>
        <v>82</v>
      </c>
      <c r="BS130" s="19" t="str">
        <f ca="1">IFERROR(__xludf.DUMMYFUNCTION("""COMPUTED_VALUE"""),"Михайлова А. А.")</f>
        <v>Михайлова А. А.</v>
      </c>
      <c r="BT130" s="19" t="str">
        <f ca="1">IFERROR(__xludf.DUMMYFUNCTION("""COMPUTED_VALUE"""),"За")</f>
        <v>За</v>
      </c>
      <c r="BU130" s="19">
        <f ca="1">IFERROR(__xludf.DUMMYFUNCTION("""COMPUTED_VALUE"""),82)</f>
        <v>82</v>
      </c>
      <c r="BV130" s="19" t="str">
        <f ca="1">IFERROR(__xludf.DUMMYFUNCTION("""COMPUTED_VALUE"""),"Михайлова А. А.")</f>
        <v>Михайлова А. А.</v>
      </c>
      <c r="BW130" s="19" t="str">
        <f ca="1">IFERROR(__xludf.DUMMYFUNCTION("""COMPUTED_VALUE"""),"За")</f>
        <v>За</v>
      </c>
      <c r="BX130" s="19">
        <f ca="1">IFERROR(__xludf.DUMMYFUNCTION("""COMPUTED_VALUE"""),82)</f>
        <v>82</v>
      </c>
      <c r="BY130" s="19" t="str">
        <f ca="1">IFERROR(__xludf.DUMMYFUNCTION("""COMPUTED_VALUE"""),"Михайлова А. А.")</f>
        <v>Михайлова А. А.</v>
      </c>
      <c r="BZ130" s="19" t="str">
        <f ca="1">IFERROR(__xludf.DUMMYFUNCTION("""COMPUTED_VALUE"""),"За")</f>
        <v>За</v>
      </c>
      <c r="CA130" s="19">
        <f ca="1">IFERROR(__xludf.DUMMYFUNCTION("""COMPUTED_VALUE"""),82)</f>
        <v>82</v>
      </c>
      <c r="CB130" s="19" t="str">
        <f ca="1">IFERROR(__xludf.DUMMYFUNCTION("""COMPUTED_VALUE"""),"Михайлова А. А.")</f>
        <v>Михайлова А. А.</v>
      </c>
      <c r="CC130" s="19" t="str">
        <f ca="1">IFERROR(__xludf.DUMMYFUNCTION("""COMPUTED_VALUE"""),"За")</f>
        <v>За</v>
      </c>
      <c r="CD130" s="19">
        <f ca="1">IFERROR(__xludf.DUMMYFUNCTION("""COMPUTED_VALUE"""),82)</f>
        <v>82</v>
      </c>
      <c r="CE130" s="19" t="str">
        <f ca="1">IFERROR(__xludf.DUMMYFUNCTION("""COMPUTED_VALUE"""),"Михайлова А. А.")</f>
        <v>Михайлова А. А.</v>
      </c>
      <c r="CF130" s="19" t="str">
        <f ca="1">IFERROR(__xludf.DUMMYFUNCTION("""COMPUTED_VALUE"""),"За")</f>
        <v>За</v>
      </c>
      <c r="CG130" s="19">
        <f ca="1">IFERROR(__xludf.DUMMYFUNCTION("""COMPUTED_VALUE"""),82)</f>
        <v>82</v>
      </c>
      <c r="CH130" s="19" t="str">
        <f ca="1">IFERROR(__xludf.DUMMYFUNCTION("""COMPUTED_VALUE"""),"Михайлова А. А.")</f>
        <v>Михайлова А. А.</v>
      </c>
      <c r="CI130" s="19" t="str">
        <f ca="1">IFERROR(__xludf.DUMMYFUNCTION("""COMPUTED_VALUE"""),"За")</f>
        <v>За</v>
      </c>
      <c r="CJ130" s="19">
        <f ca="1">IFERROR(__xludf.DUMMYFUNCTION("""COMPUTED_VALUE"""),82)</f>
        <v>82</v>
      </c>
      <c r="CK130" s="19" t="str">
        <f ca="1">IFERROR(__xludf.DUMMYFUNCTION("""COMPUTED_VALUE"""),"Михайлова А. А.")</f>
        <v>Михайлова А. А.</v>
      </c>
      <c r="CL130" s="19" t="str">
        <f ca="1">IFERROR(__xludf.DUMMYFUNCTION("""COMPUTED_VALUE"""),"За")</f>
        <v>За</v>
      </c>
      <c r="CM130" s="19">
        <f ca="1">IFERROR(__xludf.DUMMYFUNCTION("""COMPUTED_VALUE"""),82)</f>
        <v>82</v>
      </c>
      <c r="CN130" s="19" t="str">
        <f ca="1">IFERROR(__xludf.DUMMYFUNCTION("""COMPUTED_VALUE"""),"Михайлова А. А.")</f>
        <v>Михайлова А. А.</v>
      </c>
      <c r="CO130" s="19" t="str">
        <f ca="1">IFERROR(__xludf.DUMMYFUNCTION("""COMPUTED_VALUE"""),"За")</f>
        <v>За</v>
      </c>
      <c r="CP130" s="19">
        <f ca="1">IFERROR(__xludf.DUMMYFUNCTION("""COMPUTED_VALUE"""),82)</f>
        <v>82</v>
      </c>
      <c r="CQ130" s="19" t="str">
        <f ca="1">IFERROR(__xludf.DUMMYFUNCTION("""COMPUTED_VALUE"""),"Михайлова А. А.")</f>
        <v>Михайлова А. А.</v>
      </c>
      <c r="CR130" s="19" t="str">
        <f ca="1">IFERROR(__xludf.DUMMYFUNCTION("""COMPUTED_VALUE"""),"Не голосував")</f>
        <v>Не голосував</v>
      </c>
      <c r="CS130" s="19">
        <f ca="1">IFERROR(__xludf.DUMMYFUNCTION("""COMPUTED_VALUE"""),82)</f>
        <v>82</v>
      </c>
      <c r="CT130" s="19" t="str">
        <f ca="1">IFERROR(__xludf.DUMMYFUNCTION("""COMPUTED_VALUE"""),"Михайлова А. А.")</f>
        <v>Михайлова А. А.</v>
      </c>
      <c r="CU130" s="19" t="str">
        <f ca="1">IFERROR(__xludf.DUMMYFUNCTION("""COMPUTED_VALUE"""),"За")</f>
        <v>За</v>
      </c>
      <c r="CV130" s="19">
        <f ca="1">IFERROR(__xludf.DUMMYFUNCTION("""COMPUTED_VALUE"""),82)</f>
        <v>82</v>
      </c>
      <c r="CW130" s="19" t="str">
        <f ca="1">IFERROR(__xludf.DUMMYFUNCTION("""COMPUTED_VALUE"""),"Михайлова А. А.")</f>
        <v>Михайлова А. А.</v>
      </c>
      <c r="CX130" s="19" t="str">
        <f ca="1">IFERROR(__xludf.DUMMYFUNCTION("""COMPUTED_VALUE"""),"За")</f>
        <v>За</v>
      </c>
      <c r="CY130" s="19">
        <f ca="1">IFERROR(__xludf.DUMMYFUNCTION("""COMPUTED_VALUE"""),82)</f>
        <v>82</v>
      </c>
      <c r="CZ130" s="19" t="str">
        <f ca="1">IFERROR(__xludf.DUMMYFUNCTION("""COMPUTED_VALUE"""),"Михайлова А. А.")</f>
        <v>Михайлова А. А.</v>
      </c>
      <c r="DA130" s="19" t="str">
        <f ca="1">IFERROR(__xludf.DUMMYFUNCTION("""COMPUTED_VALUE"""),"Не голосував")</f>
        <v>Не голосував</v>
      </c>
      <c r="DB130" s="19">
        <f ca="1">IFERROR(__xludf.DUMMYFUNCTION("""COMPUTED_VALUE"""),82)</f>
        <v>82</v>
      </c>
      <c r="DC130" s="19" t="str">
        <f ca="1">IFERROR(__xludf.DUMMYFUNCTION("""COMPUTED_VALUE"""),"Михайлова А. А.")</f>
        <v>Михайлова А. А.</v>
      </c>
      <c r="DD130" s="19" t="str">
        <f ca="1">IFERROR(__xludf.DUMMYFUNCTION("""COMPUTED_VALUE"""),"За")</f>
        <v>За</v>
      </c>
      <c r="DE130" s="19">
        <f ca="1">IFERROR(__xludf.DUMMYFUNCTION("""COMPUTED_VALUE"""),82)</f>
        <v>82</v>
      </c>
      <c r="DF130" s="19" t="str">
        <f ca="1">IFERROR(__xludf.DUMMYFUNCTION("""COMPUTED_VALUE"""),"Михайлова А. А.")</f>
        <v>Михайлова А. А.</v>
      </c>
      <c r="DG130" s="19" t="str">
        <f ca="1">IFERROR(__xludf.DUMMYFUNCTION("""COMPUTED_VALUE"""),"За")</f>
        <v>За</v>
      </c>
      <c r="DH130" s="19">
        <f ca="1">IFERROR(__xludf.DUMMYFUNCTION("""COMPUTED_VALUE"""),82)</f>
        <v>82</v>
      </c>
      <c r="DI130" s="19" t="str">
        <f ca="1">IFERROR(__xludf.DUMMYFUNCTION("""COMPUTED_VALUE"""),"Михайлова А. А.")</f>
        <v>Михайлова А. А.</v>
      </c>
      <c r="DJ130" s="19" t="str">
        <f ca="1">IFERROR(__xludf.DUMMYFUNCTION("""COMPUTED_VALUE"""),"За")</f>
        <v>За</v>
      </c>
      <c r="DK130" s="19">
        <f ca="1">IFERROR(__xludf.DUMMYFUNCTION("""COMPUTED_VALUE"""),82)</f>
        <v>82</v>
      </c>
      <c r="DL130" s="19" t="str">
        <f ca="1">IFERROR(__xludf.DUMMYFUNCTION("""COMPUTED_VALUE"""),"Михайлова А. А.")</f>
        <v>Михайлова А. А.</v>
      </c>
      <c r="DM130" s="19" t="str">
        <f ca="1">IFERROR(__xludf.DUMMYFUNCTION("""COMPUTED_VALUE"""),"За")</f>
        <v>За</v>
      </c>
      <c r="DN130" s="19">
        <f ca="1">IFERROR(__xludf.DUMMYFUNCTION("""COMPUTED_VALUE"""),82)</f>
        <v>82</v>
      </c>
      <c r="DO130" s="19" t="str">
        <f ca="1">IFERROR(__xludf.DUMMYFUNCTION("""COMPUTED_VALUE"""),"Михайлова А. А.")</f>
        <v>Михайлова А. А.</v>
      </c>
      <c r="DP130" s="19" t="str">
        <f ca="1">IFERROR(__xludf.DUMMYFUNCTION("""COMPUTED_VALUE"""),"За")</f>
        <v>За</v>
      </c>
      <c r="DQ130" s="19">
        <f ca="1">IFERROR(__xludf.DUMMYFUNCTION("""COMPUTED_VALUE"""),82)</f>
        <v>82</v>
      </c>
      <c r="DR130" s="19" t="str">
        <f ca="1">IFERROR(__xludf.DUMMYFUNCTION("""COMPUTED_VALUE"""),"Михайлова А. А.")</f>
        <v>Михайлова А. А.</v>
      </c>
      <c r="DS130" s="19" t="str">
        <f ca="1">IFERROR(__xludf.DUMMYFUNCTION("""COMPUTED_VALUE"""),"За")</f>
        <v>За</v>
      </c>
      <c r="DT130" s="19">
        <f ca="1">IFERROR(__xludf.DUMMYFUNCTION("""COMPUTED_VALUE"""),82)</f>
        <v>82</v>
      </c>
      <c r="DU130" s="19" t="str">
        <f ca="1">IFERROR(__xludf.DUMMYFUNCTION("""COMPUTED_VALUE"""),"Михайлова А. А.")</f>
        <v>Михайлова А. А.</v>
      </c>
      <c r="DV130" s="19" t="str">
        <f ca="1">IFERROR(__xludf.DUMMYFUNCTION("""COMPUTED_VALUE"""),"За")</f>
        <v>За</v>
      </c>
      <c r="DW130" s="19">
        <f ca="1">IFERROR(__xludf.DUMMYFUNCTION("""COMPUTED_VALUE"""),82)</f>
        <v>82</v>
      </c>
      <c r="DX130" s="19" t="str">
        <f ca="1">IFERROR(__xludf.DUMMYFUNCTION("""COMPUTED_VALUE"""),"Михайлова А. А.")</f>
        <v>Михайлова А. А.</v>
      </c>
      <c r="DY130" s="19" t="str">
        <f ca="1">IFERROR(__xludf.DUMMYFUNCTION("""COMPUTED_VALUE"""),"За")</f>
        <v>За</v>
      </c>
      <c r="DZ130" s="19">
        <f ca="1">IFERROR(__xludf.DUMMYFUNCTION("""COMPUTED_VALUE"""),82)</f>
        <v>82</v>
      </c>
      <c r="EA130" s="19" t="str">
        <f ca="1">IFERROR(__xludf.DUMMYFUNCTION("""COMPUTED_VALUE"""),"Михайлова А. А.")</f>
        <v>Михайлова А. А.</v>
      </c>
      <c r="EB130" s="19" t="str">
        <f ca="1">IFERROR(__xludf.DUMMYFUNCTION("""COMPUTED_VALUE"""),"За")</f>
        <v>За</v>
      </c>
      <c r="EC130" s="19">
        <f ca="1">IFERROR(__xludf.DUMMYFUNCTION("""COMPUTED_VALUE"""),82)</f>
        <v>82</v>
      </c>
      <c r="ED130" s="19" t="str">
        <f ca="1">IFERROR(__xludf.DUMMYFUNCTION("""COMPUTED_VALUE"""),"Михайлова А. А.")</f>
        <v>Михайлова А. А.</v>
      </c>
      <c r="EE130" s="19" t="str">
        <f ca="1">IFERROR(__xludf.DUMMYFUNCTION("""COMPUTED_VALUE"""),"За")</f>
        <v>За</v>
      </c>
      <c r="EF130" s="19">
        <f ca="1">IFERROR(__xludf.DUMMYFUNCTION("""COMPUTED_VALUE"""),82)</f>
        <v>82</v>
      </c>
      <c r="EG130" s="19" t="str">
        <f ca="1">IFERROR(__xludf.DUMMYFUNCTION("""COMPUTED_VALUE"""),"Михайлова А. А.")</f>
        <v>Михайлова А. А.</v>
      </c>
      <c r="EH130" s="19" t="str">
        <f ca="1">IFERROR(__xludf.DUMMYFUNCTION("""COMPUTED_VALUE"""),"За")</f>
        <v>За</v>
      </c>
      <c r="EI130" s="19">
        <f ca="1">IFERROR(__xludf.DUMMYFUNCTION("""COMPUTED_VALUE"""),82)</f>
        <v>82</v>
      </c>
      <c r="EJ130" s="19" t="str">
        <f ca="1">IFERROR(__xludf.DUMMYFUNCTION("""COMPUTED_VALUE"""),"Михайлова А. А.")</f>
        <v>Михайлова А. А.</v>
      </c>
      <c r="EK130" s="19" t="str">
        <f ca="1">IFERROR(__xludf.DUMMYFUNCTION("""COMPUTED_VALUE"""),"За")</f>
        <v>За</v>
      </c>
      <c r="EL130" s="19">
        <f ca="1">IFERROR(__xludf.DUMMYFUNCTION("""COMPUTED_VALUE"""),82)</f>
        <v>82</v>
      </c>
      <c r="EM130" s="19" t="str">
        <f ca="1">IFERROR(__xludf.DUMMYFUNCTION("""COMPUTED_VALUE"""),"Михайлова А. А.")</f>
        <v>Михайлова А. А.</v>
      </c>
      <c r="EN130" s="19" t="str">
        <f ca="1">IFERROR(__xludf.DUMMYFUNCTION("""COMPUTED_VALUE"""),"За")</f>
        <v>За</v>
      </c>
      <c r="EO130" s="19">
        <f ca="1">IFERROR(__xludf.DUMMYFUNCTION("""COMPUTED_VALUE"""),82)</f>
        <v>82</v>
      </c>
      <c r="EP130" s="19" t="str">
        <f ca="1">IFERROR(__xludf.DUMMYFUNCTION("""COMPUTED_VALUE"""),"Михайлова А. А.")</f>
        <v>Михайлова А. А.</v>
      </c>
      <c r="EQ130" s="19" t="str">
        <f ca="1">IFERROR(__xludf.DUMMYFUNCTION("""COMPUTED_VALUE"""),"За")</f>
        <v>За</v>
      </c>
      <c r="ER130" s="19">
        <f ca="1">IFERROR(__xludf.DUMMYFUNCTION("""COMPUTED_VALUE"""),82)</f>
        <v>82</v>
      </c>
      <c r="ES130" s="19" t="str">
        <f ca="1">IFERROR(__xludf.DUMMYFUNCTION("""COMPUTED_VALUE"""),"Михайлова А. А.")</f>
        <v>Михайлова А. А.</v>
      </c>
      <c r="ET130" s="19" t="str">
        <f ca="1">IFERROR(__xludf.DUMMYFUNCTION("""COMPUTED_VALUE"""),"За")</f>
        <v>За</v>
      </c>
      <c r="EU130" s="19">
        <f ca="1">IFERROR(__xludf.DUMMYFUNCTION("""COMPUTED_VALUE"""),82)</f>
        <v>82</v>
      </c>
      <c r="EV130" s="19" t="str">
        <f ca="1">IFERROR(__xludf.DUMMYFUNCTION("""COMPUTED_VALUE"""),"Михайлова А. А.")</f>
        <v>Михайлова А. А.</v>
      </c>
      <c r="EW130" s="19" t="str">
        <f ca="1">IFERROR(__xludf.DUMMYFUNCTION("""COMPUTED_VALUE"""),"За")</f>
        <v>За</v>
      </c>
      <c r="EX130" s="19">
        <f ca="1">IFERROR(__xludf.DUMMYFUNCTION("""COMPUTED_VALUE"""),82)</f>
        <v>82</v>
      </c>
      <c r="EY130" s="19" t="str">
        <f ca="1">IFERROR(__xludf.DUMMYFUNCTION("""COMPUTED_VALUE"""),"Михайлова А. А.")</f>
        <v>Михайлова А. А.</v>
      </c>
      <c r="EZ130" s="19" t="str">
        <f ca="1">IFERROR(__xludf.DUMMYFUNCTION("""COMPUTED_VALUE"""),"За")</f>
        <v>За</v>
      </c>
      <c r="FA130" s="19">
        <f ca="1">IFERROR(__xludf.DUMMYFUNCTION("""COMPUTED_VALUE"""),82)</f>
        <v>82</v>
      </c>
      <c r="FB130" s="19" t="str">
        <f ca="1">IFERROR(__xludf.DUMMYFUNCTION("""COMPUTED_VALUE"""),"Михайлова А. А.")</f>
        <v>Михайлова А. А.</v>
      </c>
      <c r="FC130" s="19" t="str">
        <f ca="1">IFERROR(__xludf.DUMMYFUNCTION("""COMPUTED_VALUE"""),"За")</f>
        <v>За</v>
      </c>
      <c r="FD130" s="19">
        <f ca="1">IFERROR(__xludf.DUMMYFUNCTION("""COMPUTED_VALUE"""),82)</f>
        <v>82</v>
      </c>
      <c r="FE130" s="19" t="str">
        <f ca="1">IFERROR(__xludf.DUMMYFUNCTION("""COMPUTED_VALUE"""),"Михайлова А. А.")</f>
        <v>Михайлова А. А.</v>
      </c>
      <c r="FF130" s="19" t="str">
        <f ca="1">IFERROR(__xludf.DUMMYFUNCTION("""COMPUTED_VALUE"""),"За")</f>
        <v>За</v>
      </c>
      <c r="FG130" s="19">
        <f ca="1">IFERROR(__xludf.DUMMYFUNCTION("""COMPUTED_VALUE"""),82)</f>
        <v>82</v>
      </c>
      <c r="FH130" s="19" t="str">
        <f ca="1">IFERROR(__xludf.DUMMYFUNCTION("""COMPUTED_VALUE"""),"Михайлова А. А.")</f>
        <v>Михайлова А. А.</v>
      </c>
      <c r="FI130" s="19" t="str">
        <f ca="1">IFERROR(__xludf.DUMMYFUNCTION("""COMPUTED_VALUE"""),"За")</f>
        <v>За</v>
      </c>
      <c r="FJ130" s="19">
        <f ca="1">IFERROR(__xludf.DUMMYFUNCTION("""COMPUTED_VALUE"""),82)</f>
        <v>82</v>
      </c>
      <c r="FK130" s="19" t="str">
        <f ca="1">IFERROR(__xludf.DUMMYFUNCTION("""COMPUTED_VALUE"""),"Михайлова А. А.")</f>
        <v>Михайлова А. А.</v>
      </c>
      <c r="FL130" s="19" t="str">
        <f ca="1">IFERROR(__xludf.DUMMYFUNCTION("""COMPUTED_VALUE"""),"Не голосував")</f>
        <v>Не голосував</v>
      </c>
      <c r="FM130" s="19">
        <f ca="1">IFERROR(__xludf.DUMMYFUNCTION("""COMPUTED_VALUE"""),82)</f>
        <v>82</v>
      </c>
      <c r="FN130" s="19" t="str">
        <f ca="1">IFERROR(__xludf.DUMMYFUNCTION("""COMPUTED_VALUE"""),"Михайлова А. А.")</f>
        <v>Михайлова А. А.</v>
      </c>
      <c r="FO130" s="19" t="str">
        <f ca="1">IFERROR(__xludf.DUMMYFUNCTION("""COMPUTED_VALUE"""),"За")</f>
        <v>За</v>
      </c>
      <c r="FP130" s="19">
        <f ca="1">IFERROR(__xludf.DUMMYFUNCTION("""COMPUTED_VALUE"""),82)</f>
        <v>82</v>
      </c>
      <c r="FQ130" s="19" t="str">
        <f ca="1">IFERROR(__xludf.DUMMYFUNCTION("""COMPUTED_VALUE"""),"Михайлова А. А.")</f>
        <v>Михайлова А. А.</v>
      </c>
      <c r="FR130" s="19" t="str">
        <f ca="1">IFERROR(__xludf.DUMMYFUNCTION("""COMPUTED_VALUE"""),"За")</f>
        <v>За</v>
      </c>
      <c r="FS130" s="19">
        <f ca="1">IFERROR(__xludf.DUMMYFUNCTION("""COMPUTED_VALUE"""),82)</f>
        <v>82</v>
      </c>
      <c r="FT130" s="19" t="str">
        <f ca="1">IFERROR(__xludf.DUMMYFUNCTION("""COMPUTED_VALUE"""),"Михайлова А. А.")</f>
        <v>Михайлова А. А.</v>
      </c>
      <c r="FU130" s="19" t="str">
        <f ca="1">IFERROR(__xludf.DUMMYFUNCTION("""COMPUTED_VALUE"""),"За")</f>
        <v>За</v>
      </c>
      <c r="FV130" s="19">
        <f ca="1">IFERROR(__xludf.DUMMYFUNCTION("""COMPUTED_VALUE"""),82)</f>
        <v>82</v>
      </c>
      <c r="FW130" s="19" t="str">
        <f ca="1">IFERROR(__xludf.DUMMYFUNCTION("""COMPUTED_VALUE"""),"Михайлова А. А.")</f>
        <v>Михайлова А. А.</v>
      </c>
      <c r="FX130" s="19" t="str">
        <f ca="1">IFERROR(__xludf.DUMMYFUNCTION("""COMPUTED_VALUE"""),"За")</f>
        <v>За</v>
      </c>
      <c r="FY130" s="19">
        <f ca="1">IFERROR(__xludf.DUMMYFUNCTION("""COMPUTED_VALUE"""),82)</f>
        <v>82</v>
      </c>
      <c r="FZ130" s="19" t="str">
        <f ca="1">IFERROR(__xludf.DUMMYFUNCTION("""COMPUTED_VALUE"""),"Михайлова А. А.")</f>
        <v>Михайлова А. А.</v>
      </c>
      <c r="GA130" s="19" t="str">
        <f ca="1">IFERROR(__xludf.DUMMYFUNCTION("""COMPUTED_VALUE"""),"Проти")</f>
        <v>Проти</v>
      </c>
      <c r="GB130" s="19">
        <f ca="1">IFERROR(__xludf.DUMMYFUNCTION("""COMPUTED_VALUE"""),82)</f>
        <v>82</v>
      </c>
      <c r="GC130" s="19" t="str">
        <f ca="1">IFERROR(__xludf.DUMMYFUNCTION("""COMPUTED_VALUE"""),"Михайлова А. А.")</f>
        <v>Михайлова А. А.</v>
      </c>
      <c r="GD130" s="19" t="str">
        <f ca="1">IFERROR(__xludf.DUMMYFUNCTION("""COMPUTED_VALUE"""),"Проти")</f>
        <v>Проти</v>
      </c>
      <c r="GE130" s="19">
        <f ca="1">IFERROR(__xludf.DUMMYFUNCTION("""COMPUTED_VALUE"""),82)</f>
        <v>82</v>
      </c>
      <c r="GF130" s="19" t="str">
        <f ca="1">IFERROR(__xludf.DUMMYFUNCTION("""COMPUTED_VALUE"""),"Михайлова А. А.")</f>
        <v>Михайлова А. А.</v>
      </c>
      <c r="GG130" s="19" t="str">
        <f ca="1">IFERROR(__xludf.DUMMYFUNCTION("""COMPUTED_VALUE"""),"Утримався")</f>
        <v>Утримався</v>
      </c>
      <c r="GH130" s="19">
        <f ca="1">IFERROR(__xludf.DUMMYFUNCTION("""COMPUTED_VALUE"""),82)</f>
        <v>82</v>
      </c>
      <c r="GI130" s="19" t="str">
        <f ca="1">IFERROR(__xludf.DUMMYFUNCTION("""COMPUTED_VALUE"""),"Михайлова А. А.")</f>
        <v>Михайлова А. А.</v>
      </c>
      <c r="GJ130" s="19" t="str">
        <f ca="1">IFERROR(__xludf.DUMMYFUNCTION("""COMPUTED_VALUE"""),"Утримався")</f>
        <v>Утримався</v>
      </c>
      <c r="GK130" s="19">
        <f ca="1">IFERROR(__xludf.DUMMYFUNCTION("""COMPUTED_VALUE"""),82)</f>
        <v>82</v>
      </c>
      <c r="GL130" s="19" t="str">
        <f ca="1">IFERROR(__xludf.DUMMYFUNCTION("""COMPUTED_VALUE"""),"Михайлова А. А.")</f>
        <v>Михайлова А. А.</v>
      </c>
      <c r="GM130" s="19" t="str">
        <f ca="1">IFERROR(__xludf.DUMMYFUNCTION("""COMPUTED_VALUE"""),"Утримався")</f>
        <v>Утримався</v>
      </c>
      <c r="GN130" s="19">
        <f ca="1">IFERROR(__xludf.DUMMYFUNCTION("""COMPUTED_VALUE"""),82)</f>
        <v>82</v>
      </c>
      <c r="GO130" s="19" t="str">
        <f ca="1">IFERROR(__xludf.DUMMYFUNCTION("""COMPUTED_VALUE"""),"Михайлова А. А.")</f>
        <v>Михайлова А. А.</v>
      </c>
      <c r="GP130" s="19" t="str">
        <f ca="1">IFERROR(__xludf.DUMMYFUNCTION("""COMPUTED_VALUE"""),"За")</f>
        <v>За</v>
      </c>
      <c r="GQ130" s="19">
        <f ca="1">IFERROR(__xludf.DUMMYFUNCTION("""COMPUTED_VALUE"""),82)</f>
        <v>82</v>
      </c>
      <c r="GR130" s="19" t="str">
        <f ca="1">IFERROR(__xludf.DUMMYFUNCTION("""COMPUTED_VALUE"""),"Михайлова А. А.")</f>
        <v>Михайлова А. А.</v>
      </c>
      <c r="GS130" s="19" t="str">
        <f ca="1">IFERROR(__xludf.DUMMYFUNCTION("""COMPUTED_VALUE"""),"За")</f>
        <v>За</v>
      </c>
      <c r="GT130" s="19">
        <f ca="1">IFERROR(__xludf.DUMMYFUNCTION("""COMPUTED_VALUE"""),82)</f>
        <v>82</v>
      </c>
      <c r="GU130" s="19" t="str">
        <f ca="1">IFERROR(__xludf.DUMMYFUNCTION("""COMPUTED_VALUE"""),"Михайлова А. А.")</f>
        <v>Михайлова А. А.</v>
      </c>
      <c r="GV130" s="19" t="str">
        <f ca="1">IFERROR(__xludf.DUMMYFUNCTION("""COMPUTED_VALUE"""),"За")</f>
        <v>За</v>
      </c>
      <c r="GW130" s="19">
        <f ca="1">IFERROR(__xludf.DUMMYFUNCTION("""COMPUTED_VALUE"""),82)</f>
        <v>82</v>
      </c>
      <c r="GX130" s="19" t="str">
        <f ca="1">IFERROR(__xludf.DUMMYFUNCTION("""COMPUTED_VALUE"""),"Михайлова А. А.")</f>
        <v>Михайлова А. А.</v>
      </c>
      <c r="GY130" s="19" t="str">
        <f ca="1">IFERROR(__xludf.DUMMYFUNCTION("""COMPUTED_VALUE"""),"За")</f>
        <v>За</v>
      </c>
      <c r="GZ130" s="19">
        <f ca="1">IFERROR(__xludf.DUMMYFUNCTION("""COMPUTED_VALUE"""),82)</f>
        <v>82</v>
      </c>
      <c r="HA130" s="19" t="str">
        <f ca="1">IFERROR(__xludf.DUMMYFUNCTION("""COMPUTED_VALUE"""),"Михайлова А. А.")</f>
        <v>Михайлова А. А.</v>
      </c>
      <c r="HB130" s="19" t="str">
        <f ca="1">IFERROR(__xludf.DUMMYFUNCTION("""COMPUTED_VALUE"""),"За")</f>
        <v>За</v>
      </c>
      <c r="HC130" s="19">
        <f ca="1">IFERROR(__xludf.DUMMYFUNCTION("""COMPUTED_VALUE"""),82)</f>
        <v>82</v>
      </c>
      <c r="HD130" s="19" t="str">
        <f ca="1">IFERROR(__xludf.DUMMYFUNCTION("""COMPUTED_VALUE"""),"Михайлова А. А.")</f>
        <v>Михайлова А. А.</v>
      </c>
      <c r="HE130" s="19" t="str">
        <f ca="1">IFERROR(__xludf.DUMMYFUNCTION("""COMPUTED_VALUE"""),"За")</f>
        <v>За</v>
      </c>
      <c r="HF130" s="19">
        <f ca="1">IFERROR(__xludf.DUMMYFUNCTION("""COMPUTED_VALUE"""),82)</f>
        <v>82</v>
      </c>
      <c r="HG130" s="19" t="str">
        <f ca="1">IFERROR(__xludf.DUMMYFUNCTION("""COMPUTED_VALUE"""),"Михайлова А. А.")</f>
        <v>Михайлова А. А.</v>
      </c>
      <c r="HH130" s="19" t="str">
        <f ca="1">IFERROR(__xludf.DUMMYFUNCTION("""COMPUTED_VALUE"""),"За")</f>
        <v>За</v>
      </c>
      <c r="HI130" s="19">
        <f ca="1">IFERROR(__xludf.DUMMYFUNCTION("""COMPUTED_VALUE"""),82)</f>
        <v>82</v>
      </c>
      <c r="HJ130" s="19" t="str">
        <f ca="1">IFERROR(__xludf.DUMMYFUNCTION("""COMPUTED_VALUE"""),"Михайлова А. А.")</f>
        <v>Михайлова А. А.</v>
      </c>
      <c r="HK130" s="19" t="str">
        <f ca="1">IFERROR(__xludf.DUMMYFUNCTION("""COMPUTED_VALUE"""),"За")</f>
        <v>За</v>
      </c>
      <c r="HL130" s="19">
        <f ca="1">IFERROR(__xludf.DUMMYFUNCTION("""COMPUTED_VALUE"""),82)</f>
        <v>82</v>
      </c>
      <c r="HM130" s="19" t="str">
        <f ca="1">IFERROR(__xludf.DUMMYFUNCTION("""COMPUTED_VALUE"""),"Михайлова А. А.")</f>
        <v>Михайлова А. А.</v>
      </c>
      <c r="HN130" s="19" t="str">
        <f ca="1">IFERROR(__xludf.DUMMYFUNCTION("""COMPUTED_VALUE"""),"Утримався")</f>
        <v>Утримався</v>
      </c>
      <c r="HO130" s="19">
        <f ca="1">IFERROR(__xludf.DUMMYFUNCTION("""COMPUTED_VALUE"""),82)</f>
        <v>82</v>
      </c>
      <c r="HP130" s="19" t="str">
        <f ca="1">IFERROR(__xludf.DUMMYFUNCTION("""COMPUTED_VALUE"""),"Михайлова А. А.")</f>
        <v>Михайлова А. А.</v>
      </c>
      <c r="HQ130" s="19" t="str">
        <f ca="1">IFERROR(__xludf.DUMMYFUNCTION("""COMPUTED_VALUE"""),"Проти")</f>
        <v>Проти</v>
      </c>
      <c r="HR130" s="19">
        <f ca="1">IFERROR(__xludf.DUMMYFUNCTION("""COMPUTED_VALUE"""),82)</f>
        <v>82</v>
      </c>
      <c r="HS130" s="19" t="str">
        <f ca="1">IFERROR(__xludf.DUMMYFUNCTION("""COMPUTED_VALUE"""),"Михайлова А. А.")</f>
        <v>Михайлова А. А.</v>
      </c>
      <c r="HT130" s="19" t="str">
        <f ca="1">IFERROR(__xludf.DUMMYFUNCTION("""COMPUTED_VALUE"""),"За")</f>
        <v>За</v>
      </c>
      <c r="HU130" s="19">
        <f ca="1">IFERROR(__xludf.DUMMYFUNCTION("""COMPUTED_VALUE"""),82)</f>
        <v>82</v>
      </c>
      <c r="HV130" s="19" t="str">
        <f ca="1">IFERROR(__xludf.DUMMYFUNCTION("""COMPUTED_VALUE"""),"Михайлова А. А.")</f>
        <v>Михайлова А. А.</v>
      </c>
      <c r="HW130" s="19" t="str">
        <f ca="1">IFERROR(__xludf.DUMMYFUNCTION("""COMPUTED_VALUE"""),"За")</f>
        <v>За</v>
      </c>
      <c r="HX130" s="19">
        <f ca="1">IFERROR(__xludf.DUMMYFUNCTION("""COMPUTED_VALUE"""),82)</f>
        <v>82</v>
      </c>
      <c r="HY130" s="19" t="str">
        <f ca="1">IFERROR(__xludf.DUMMYFUNCTION("""COMPUTED_VALUE"""),"Михайлова А. А.")</f>
        <v>Михайлова А. А.</v>
      </c>
      <c r="HZ130" s="19" t="str">
        <f ca="1">IFERROR(__xludf.DUMMYFUNCTION("""COMPUTED_VALUE"""),"Не голосував")</f>
        <v>Не голосував</v>
      </c>
      <c r="IA130" s="19">
        <f ca="1">IFERROR(__xludf.DUMMYFUNCTION("""COMPUTED_VALUE"""),82)</f>
        <v>82</v>
      </c>
      <c r="IB130" s="19" t="str">
        <f ca="1">IFERROR(__xludf.DUMMYFUNCTION("""COMPUTED_VALUE"""),"Михайлова А. А.")</f>
        <v>Михайлова А. А.</v>
      </c>
      <c r="IC130" s="19" t="str">
        <f ca="1">IFERROR(__xludf.DUMMYFUNCTION("""COMPUTED_VALUE"""),"За")</f>
        <v>За</v>
      </c>
      <c r="ID130" s="19">
        <f ca="1">IFERROR(__xludf.DUMMYFUNCTION("""COMPUTED_VALUE"""),82)</f>
        <v>82</v>
      </c>
      <c r="IE130" s="19" t="str">
        <f ca="1">IFERROR(__xludf.DUMMYFUNCTION("""COMPUTED_VALUE"""),"Михайлова А. А.")</f>
        <v>Михайлова А. А.</v>
      </c>
      <c r="IF130" s="19" t="str">
        <f ca="1">IFERROR(__xludf.DUMMYFUNCTION("""COMPUTED_VALUE"""),"За")</f>
        <v>За</v>
      </c>
      <c r="IG130" s="19">
        <f ca="1">IFERROR(__xludf.DUMMYFUNCTION("""COMPUTED_VALUE"""),82)</f>
        <v>82</v>
      </c>
      <c r="IH130" s="19" t="str">
        <f ca="1">IFERROR(__xludf.DUMMYFUNCTION("""COMPUTED_VALUE"""),"Михайлова А. А.")</f>
        <v>Михайлова А. А.</v>
      </c>
      <c r="II130" s="19" t="str">
        <f ca="1">IFERROR(__xludf.DUMMYFUNCTION("""COMPUTED_VALUE"""),"Утримався")</f>
        <v>Утримався</v>
      </c>
      <c r="IJ130" s="19">
        <f ca="1">IFERROR(__xludf.DUMMYFUNCTION("""COMPUTED_VALUE"""),82)</f>
        <v>82</v>
      </c>
      <c r="IK130" s="19" t="str">
        <f ca="1">IFERROR(__xludf.DUMMYFUNCTION("""COMPUTED_VALUE"""),"Михайлова А. А.")</f>
        <v>Михайлова А. А.</v>
      </c>
      <c r="IL130" s="19" t="str">
        <f ca="1">IFERROR(__xludf.DUMMYFUNCTION("""COMPUTED_VALUE"""),"Утримався")</f>
        <v>Утримався</v>
      </c>
      <c r="IM130" s="19">
        <f ca="1">IFERROR(__xludf.DUMMYFUNCTION("""COMPUTED_VALUE"""),82)</f>
        <v>82</v>
      </c>
      <c r="IN130" s="19" t="str">
        <f ca="1">IFERROR(__xludf.DUMMYFUNCTION("""COMPUTED_VALUE"""),"Михайлова А. А.")</f>
        <v>Михайлова А. А.</v>
      </c>
      <c r="IO130" s="19" t="str">
        <f ca="1">IFERROR(__xludf.DUMMYFUNCTION("""COMPUTED_VALUE"""),"За")</f>
        <v>За</v>
      </c>
      <c r="IP130" s="19">
        <f ca="1">IFERROR(__xludf.DUMMYFUNCTION("""COMPUTED_VALUE"""),82)</f>
        <v>82</v>
      </c>
      <c r="IQ130" s="19" t="str">
        <f ca="1">IFERROR(__xludf.DUMMYFUNCTION("""COMPUTED_VALUE"""),"Михайлова А. А.")</f>
        <v>Михайлова А. А.</v>
      </c>
      <c r="IR130" s="19" t="str">
        <f ca="1">IFERROR(__xludf.DUMMYFUNCTION("""COMPUTED_VALUE"""),"Проти")</f>
        <v>Проти</v>
      </c>
      <c r="IS130" s="19">
        <f ca="1">IFERROR(__xludf.DUMMYFUNCTION("""COMPUTED_VALUE"""),82)</f>
        <v>82</v>
      </c>
      <c r="IT130" s="19" t="str">
        <f ca="1">IFERROR(__xludf.DUMMYFUNCTION("""COMPUTED_VALUE"""),"Михайлова А. А.")</f>
        <v>Михайлова А. А.</v>
      </c>
      <c r="IU130" s="19" t="str">
        <f ca="1">IFERROR(__xludf.DUMMYFUNCTION("""COMPUTED_VALUE"""),"Утримався")</f>
        <v>Утримався</v>
      </c>
      <c r="IV130" s="19">
        <f ca="1">IFERROR(__xludf.DUMMYFUNCTION("""COMPUTED_VALUE"""),82)</f>
        <v>82</v>
      </c>
      <c r="IW130" s="19" t="str">
        <f ca="1">IFERROR(__xludf.DUMMYFUNCTION("""COMPUTED_VALUE"""),"Михайлова А. А.")</f>
        <v>Михайлова А. А.</v>
      </c>
      <c r="IX130" s="19" t="str">
        <f ca="1">IFERROR(__xludf.DUMMYFUNCTION("""COMPUTED_VALUE"""),"За")</f>
        <v>За</v>
      </c>
      <c r="IY130" s="19">
        <f ca="1">IFERROR(__xludf.DUMMYFUNCTION("""COMPUTED_VALUE"""),82)</f>
        <v>82</v>
      </c>
      <c r="IZ130" s="19" t="str">
        <f ca="1">IFERROR(__xludf.DUMMYFUNCTION("""COMPUTED_VALUE"""),"Михайлова А. А.")</f>
        <v>Михайлова А. А.</v>
      </c>
      <c r="JA130" s="19" t="str">
        <f ca="1">IFERROR(__xludf.DUMMYFUNCTION("""COMPUTED_VALUE"""),"За")</f>
        <v>За</v>
      </c>
      <c r="JB130" s="19">
        <f ca="1">IFERROR(__xludf.DUMMYFUNCTION("""COMPUTED_VALUE"""),82)</f>
        <v>82</v>
      </c>
      <c r="JC130" s="19" t="str">
        <f ca="1">IFERROR(__xludf.DUMMYFUNCTION("""COMPUTED_VALUE"""),"Михайлова А. А.")</f>
        <v>Михайлова А. А.</v>
      </c>
      <c r="JD130" s="19" t="str">
        <f ca="1">IFERROR(__xludf.DUMMYFUNCTION("""COMPUTED_VALUE"""),"Проти")</f>
        <v>Проти</v>
      </c>
      <c r="JE130" s="19">
        <f ca="1">IFERROR(__xludf.DUMMYFUNCTION("""COMPUTED_VALUE"""),82)</f>
        <v>82</v>
      </c>
      <c r="JF130" s="19" t="str">
        <f ca="1">IFERROR(__xludf.DUMMYFUNCTION("""COMPUTED_VALUE"""),"Михайлова А. А.")</f>
        <v>Михайлова А. А.</v>
      </c>
      <c r="JG130" s="19" t="str">
        <f ca="1">IFERROR(__xludf.DUMMYFUNCTION("""COMPUTED_VALUE"""),"За")</f>
        <v>За</v>
      </c>
      <c r="JH130" s="19">
        <f ca="1">IFERROR(__xludf.DUMMYFUNCTION("""COMPUTED_VALUE"""),82)</f>
        <v>82</v>
      </c>
      <c r="JI130" s="19" t="str">
        <f ca="1">IFERROR(__xludf.DUMMYFUNCTION("""COMPUTED_VALUE"""),"Михайлова А. А.")</f>
        <v>Михайлова А. А.</v>
      </c>
      <c r="JJ130" s="19" t="str">
        <f ca="1">IFERROR(__xludf.DUMMYFUNCTION("""COMPUTED_VALUE"""),"За")</f>
        <v>За</v>
      </c>
      <c r="JK130" s="19">
        <f ca="1">IFERROR(__xludf.DUMMYFUNCTION("""COMPUTED_VALUE"""),82)</f>
        <v>82</v>
      </c>
      <c r="JL130" s="19" t="str">
        <f ca="1">IFERROR(__xludf.DUMMYFUNCTION("""COMPUTED_VALUE"""),"Михайлова А. А.")</f>
        <v>Михайлова А. А.</v>
      </c>
      <c r="JM130" s="19" t="str">
        <f ca="1">IFERROR(__xludf.DUMMYFUNCTION("""COMPUTED_VALUE"""),"За")</f>
        <v>За</v>
      </c>
      <c r="JN130" s="19">
        <f ca="1">IFERROR(__xludf.DUMMYFUNCTION("""COMPUTED_VALUE"""),82)</f>
        <v>82</v>
      </c>
      <c r="JO130" s="19" t="str">
        <f ca="1">IFERROR(__xludf.DUMMYFUNCTION("""COMPUTED_VALUE"""),"Михайлова А. А.")</f>
        <v>Михайлова А. А.</v>
      </c>
      <c r="JP130" s="19" t="str">
        <f ca="1">IFERROR(__xludf.DUMMYFUNCTION("""COMPUTED_VALUE"""),"За")</f>
        <v>За</v>
      </c>
      <c r="JQ130" s="19">
        <f ca="1">IFERROR(__xludf.DUMMYFUNCTION("""COMPUTED_VALUE"""),82)</f>
        <v>82</v>
      </c>
      <c r="JR130" s="19" t="str">
        <f ca="1">IFERROR(__xludf.DUMMYFUNCTION("""COMPUTED_VALUE"""),"Михайлова А. А.")</f>
        <v>Михайлова А. А.</v>
      </c>
      <c r="JS130" s="19" t="str">
        <f ca="1">IFERROR(__xludf.DUMMYFUNCTION("""COMPUTED_VALUE"""),"Не голосував")</f>
        <v>Не голосував</v>
      </c>
      <c r="JT130" s="19">
        <f ca="1">IFERROR(__xludf.DUMMYFUNCTION("""COMPUTED_VALUE"""),82)</f>
        <v>82</v>
      </c>
      <c r="JU130" s="19" t="str">
        <f ca="1">IFERROR(__xludf.DUMMYFUNCTION("""COMPUTED_VALUE"""),"Михайлова А. А.")</f>
        <v>Михайлова А. А.</v>
      </c>
      <c r="JV130" s="19" t="str">
        <f ca="1">IFERROR(__xludf.DUMMYFUNCTION("""COMPUTED_VALUE"""),"За")</f>
        <v>За</v>
      </c>
      <c r="JW130" s="19">
        <f ca="1">IFERROR(__xludf.DUMMYFUNCTION("""COMPUTED_VALUE"""),82)</f>
        <v>82</v>
      </c>
      <c r="JX130" s="19" t="str">
        <f ca="1">IFERROR(__xludf.DUMMYFUNCTION("""COMPUTED_VALUE"""),"Михайлова А. А.")</f>
        <v>Михайлова А. А.</v>
      </c>
      <c r="JY130" s="19" t="str">
        <f ca="1">IFERROR(__xludf.DUMMYFUNCTION("""COMPUTED_VALUE"""),"За")</f>
        <v>За</v>
      </c>
      <c r="JZ130" s="19">
        <f ca="1">IFERROR(__xludf.DUMMYFUNCTION("""COMPUTED_VALUE"""),82)</f>
        <v>82</v>
      </c>
      <c r="KA130" s="19" t="str">
        <f ca="1">IFERROR(__xludf.DUMMYFUNCTION("""COMPUTED_VALUE"""),"Михайлова А. А.")</f>
        <v>Михайлова А. А.</v>
      </c>
      <c r="KB130" s="19" t="str">
        <f ca="1">IFERROR(__xludf.DUMMYFUNCTION("""COMPUTED_VALUE"""),"За")</f>
        <v>За</v>
      </c>
      <c r="KC130" s="19">
        <f ca="1">IFERROR(__xludf.DUMMYFUNCTION("""COMPUTED_VALUE"""),82)</f>
        <v>82</v>
      </c>
      <c r="KD130" s="19" t="str">
        <f ca="1">IFERROR(__xludf.DUMMYFUNCTION("""COMPUTED_VALUE"""),"Михайлова А. А.")</f>
        <v>Михайлова А. А.</v>
      </c>
      <c r="KE130" s="19" t="str">
        <f ca="1">IFERROR(__xludf.DUMMYFUNCTION("""COMPUTED_VALUE"""),"Не голосував")</f>
        <v>Не голосував</v>
      </c>
      <c r="KF130" s="19">
        <f ca="1">IFERROR(__xludf.DUMMYFUNCTION("""COMPUTED_VALUE"""),82)</f>
        <v>82</v>
      </c>
      <c r="KG130" s="19" t="str">
        <f ca="1">IFERROR(__xludf.DUMMYFUNCTION("""COMPUTED_VALUE"""),"Михайлова А. А.")</f>
        <v>Михайлова А. А.</v>
      </c>
      <c r="KH130" s="19" t="str">
        <f ca="1">IFERROR(__xludf.DUMMYFUNCTION("""COMPUTED_VALUE"""),"За")</f>
        <v>За</v>
      </c>
      <c r="KI130" s="19">
        <f ca="1">IFERROR(__xludf.DUMMYFUNCTION("""COMPUTED_VALUE"""),82)</f>
        <v>82</v>
      </c>
      <c r="KJ130" s="19" t="str">
        <f ca="1">IFERROR(__xludf.DUMMYFUNCTION("""COMPUTED_VALUE"""),"Михайлова А. А.")</f>
        <v>Михайлова А. А.</v>
      </c>
      <c r="KK130" s="19" t="str">
        <f ca="1">IFERROR(__xludf.DUMMYFUNCTION("""COMPUTED_VALUE"""),"За")</f>
        <v>За</v>
      </c>
      <c r="KL130" s="19">
        <f ca="1">IFERROR(__xludf.DUMMYFUNCTION("""COMPUTED_VALUE"""),82)</f>
        <v>82</v>
      </c>
      <c r="KM130" s="19" t="str">
        <f ca="1">IFERROR(__xludf.DUMMYFUNCTION("""COMPUTED_VALUE"""),"Михайлова А. А.")</f>
        <v>Михайлова А. А.</v>
      </c>
      <c r="KN130" s="19" t="str">
        <f ca="1">IFERROR(__xludf.DUMMYFUNCTION("""COMPUTED_VALUE"""),"За")</f>
        <v>За</v>
      </c>
      <c r="KO130" s="19">
        <f ca="1">IFERROR(__xludf.DUMMYFUNCTION("""COMPUTED_VALUE"""),82)</f>
        <v>82</v>
      </c>
      <c r="KP130" s="19" t="str">
        <f ca="1">IFERROR(__xludf.DUMMYFUNCTION("""COMPUTED_VALUE"""),"Михайлова А. А.")</f>
        <v>Михайлова А. А.</v>
      </c>
      <c r="KQ130" s="19" t="str">
        <f ca="1">IFERROR(__xludf.DUMMYFUNCTION("""COMPUTED_VALUE"""),"За")</f>
        <v>За</v>
      </c>
      <c r="KR130" s="19">
        <f ca="1">IFERROR(__xludf.DUMMYFUNCTION("""COMPUTED_VALUE"""),82)</f>
        <v>82</v>
      </c>
      <c r="KS130" s="19" t="str">
        <f ca="1">IFERROR(__xludf.DUMMYFUNCTION("""COMPUTED_VALUE"""),"Михайлова А. А.")</f>
        <v>Михайлова А. А.</v>
      </c>
      <c r="KT130" s="19" t="str">
        <f ca="1">IFERROR(__xludf.DUMMYFUNCTION("""COMPUTED_VALUE"""),"Не голосував")</f>
        <v>Не голосував</v>
      </c>
      <c r="KU130" s="19">
        <f ca="1">IFERROR(__xludf.DUMMYFUNCTION("""COMPUTED_VALUE"""),82)</f>
        <v>82</v>
      </c>
      <c r="KV130" s="19" t="str">
        <f ca="1">IFERROR(__xludf.DUMMYFUNCTION("""COMPUTED_VALUE"""),"Михайлова А. А.")</f>
        <v>Михайлова А. А.</v>
      </c>
      <c r="KW130" s="19" t="str">
        <f ca="1">IFERROR(__xludf.DUMMYFUNCTION("""COMPUTED_VALUE"""),"Не голосував")</f>
        <v>Не голосував</v>
      </c>
      <c r="KX130" s="19">
        <f ca="1">IFERROR(__xludf.DUMMYFUNCTION("""COMPUTED_VALUE"""),82)</f>
        <v>82</v>
      </c>
      <c r="KY130" s="19" t="str">
        <f ca="1">IFERROR(__xludf.DUMMYFUNCTION("""COMPUTED_VALUE"""),"Михайлова А. А.")</f>
        <v>Михайлова А. А.</v>
      </c>
      <c r="KZ130" s="19" t="str">
        <f ca="1">IFERROR(__xludf.DUMMYFUNCTION("""COMPUTED_VALUE"""),"Не голосував")</f>
        <v>Не голосував</v>
      </c>
      <c r="LA130" s="19">
        <f ca="1">IFERROR(__xludf.DUMMYFUNCTION("""COMPUTED_VALUE"""),82)</f>
        <v>82</v>
      </c>
      <c r="LB130" s="19" t="str">
        <f ca="1">IFERROR(__xludf.DUMMYFUNCTION("""COMPUTED_VALUE"""),"Михайлова А. А.")</f>
        <v>Михайлова А. А.</v>
      </c>
      <c r="LC130" s="19" t="str">
        <f ca="1">IFERROR(__xludf.DUMMYFUNCTION("""COMPUTED_VALUE"""),"Не голосував")</f>
        <v>Не голосував</v>
      </c>
      <c r="LD130" s="19">
        <f ca="1">IFERROR(__xludf.DUMMYFUNCTION("""COMPUTED_VALUE"""),82)</f>
        <v>82</v>
      </c>
      <c r="LE130" s="19" t="str">
        <f ca="1">IFERROR(__xludf.DUMMYFUNCTION("""COMPUTED_VALUE"""),"Михайлова А. А.")</f>
        <v>Михайлова А. А.</v>
      </c>
      <c r="LF130" s="19" t="str">
        <f ca="1">IFERROR(__xludf.DUMMYFUNCTION("""COMPUTED_VALUE"""),"Утримався")</f>
        <v>Утримався</v>
      </c>
      <c r="LG130" s="19">
        <f ca="1">IFERROR(__xludf.DUMMYFUNCTION("""COMPUTED_VALUE"""),82)</f>
        <v>82</v>
      </c>
      <c r="LH130" s="19" t="str">
        <f ca="1">IFERROR(__xludf.DUMMYFUNCTION("""COMPUTED_VALUE"""),"Михайлова А. А.")</f>
        <v>Михайлова А. А.</v>
      </c>
      <c r="LI130" s="19" t="str">
        <f ca="1">IFERROR(__xludf.DUMMYFUNCTION("""COMPUTED_VALUE"""),"Не голосував")</f>
        <v>Не голосував</v>
      </c>
      <c r="LJ130" s="19">
        <f ca="1">IFERROR(__xludf.DUMMYFUNCTION("""COMPUTED_VALUE"""),82)</f>
        <v>82</v>
      </c>
      <c r="LK130" s="19" t="str">
        <f ca="1">IFERROR(__xludf.DUMMYFUNCTION("""COMPUTED_VALUE"""),"Михайлова А. А.")</f>
        <v>Михайлова А. А.</v>
      </c>
      <c r="LL130" s="19" t="str">
        <f ca="1">IFERROR(__xludf.DUMMYFUNCTION("""COMPUTED_VALUE"""),"За")</f>
        <v>За</v>
      </c>
      <c r="LM130" s="19">
        <f ca="1">IFERROR(__xludf.DUMMYFUNCTION("""COMPUTED_VALUE"""),82)</f>
        <v>82</v>
      </c>
      <c r="LN130" s="19" t="str">
        <f ca="1">IFERROR(__xludf.DUMMYFUNCTION("""COMPUTED_VALUE"""),"Михайлова А. А.")</f>
        <v>Михайлова А. А.</v>
      </c>
      <c r="LO130" s="19" t="str">
        <f ca="1">IFERROR(__xludf.DUMMYFUNCTION("""COMPUTED_VALUE"""),"За")</f>
        <v>За</v>
      </c>
      <c r="LP130" s="19">
        <f ca="1">IFERROR(__xludf.DUMMYFUNCTION("""COMPUTED_VALUE"""),82)</f>
        <v>82</v>
      </c>
      <c r="LQ130" s="19" t="str">
        <f ca="1">IFERROR(__xludf.DUMMYFUNCTION("""COMPUTED_VALUE"""),"Михайлова А. А.")</f>
        <v>Михайлова А. А.</v>
      </c>
      <c r="LR130" s="19" t="str">
        <f ca="1">IFERROR(__xludf.DUMMYFUNCTION("""COMPUTED_VALUE"""),"За")</f>
        <v>За</v>
      </c>
      <c r="LS130" s="19">
        <f ca="1">IFERROR(__xludf.DUMMYFUNCTION("""COMPUTED_VALUE"""),82)</f>
        <v>82</v>
      </c>
      <c r="LT130" s="19" t="str">
        <f ca="1">IFERROR(__xludf.DUMMYFUNCTION("""COMPUTED_VALUE"""),"Михайлова А. А.")</f>
        <v>Михайлова А. А.</v>
      </c>
      <c r="LU130" s="19" t="str">
        <f ca="1">IFERROR(__xludf.DUMMYFUNCTION("""COMPUTED_VALUE"""),"За")</f>
        <v>За</v>
      </c>
      <c r="LV130" s="19">
        <f ca="1">IFERROR(__xludf.DUMMYFUNCTION("""COMPUTED_VALUE"""),82)</f>
        <v>82</v>
      </c>
      <c r="LW130" s="19" t="str">
        <f ca="1">IFERROR(__xludf.DUMMYFUNCTION("""COMPUTED_VALUE"""),"Михайлова А. А.")</f>
        <v>Михайлова А. А.</v>
      </c>
      <c r="LX130" s="19" t="str">
        <f ca="1">IFERROR(__xludf.DUMMYFUNCTION("""COMPUTED_VALUE"""),"За")</f>
        <v>За</v>
      </c>
      <c r="LY130" s="19">
        <f ca="1">IFERROR(__xludf.DUMMYFUNCTION("""COMPUTED_VALUE"""),82)</f>
        <v>82</v>
      </c>
      <c r="LZ130" s="19" t="str">
        <f ca="1">IFERROR(__xludf.DUMMYFUNCTION("""COMPUTED_VALUE"""),"Михайлова А. А.")</f>
        <v>Михайлова А. А.</v>
      </c>
      <c r="MA130" s="19" t="str">
        <f ca="1">IFERROR(__xludf.DUMMYFUNCTION("""COMPUTED_VALUE"""),"За")</f>
        <v>За</v>
      </c>
      <c r="MB130" s="19">
        <f ca="1">IFERROR(__xludf.DUMMYFUNCTION("""COMPUTED_VALUE"""),82)</f>
        <v>82</v>
      </c>
      <c r="MC130" s="19" t="str">
        <f ca="1">IFERROR(__xludf.DUMMYFUNCTION("""COMPUTED_VALUE"""),"Михайлова А. А.")</f>
        <v>Михайлова А. А.</v>
      </c>
      <c r="MD130" s="19" t="str">
        <f ca="1">IFERROR(__xludf.DUMMYFUNCTION("""COMPUTED_VALUE"""),"За")</f>
        <v>За</v>
      </c>
      <c r="ME130" s="19">
        <f ca="1">IFERROR(__xludf.DUMMYFUNCTION("""COMPUTED_VALUE"""),82)</f>
        <v>82</v>
      </c>
      <c r="MF130" s="19" t="str">
        <f ca="1">IFERROR(__xludf.DUMMYFUNCTION("""COMPUTED_VALUE"""),"Михайлова А. А.")</f>
        <v>Михайлова А. А.</v>
      </c>
      <c r="MG130" s="19" t="str">
        <f ca="1">IFERROR(__xludf.DUMMYFUNCTION("""COMPUTED_VALUE"""),"За")</f>
        <v>За</v>
      </c>
      <c r="MH130" s="19">
        <f ca="1">IFERROR(__xludf.DUMMYFUNCTION("""COMPUTED_VALUE"""),82)</f>
        <v>82</v>
      </c>
      <c r="MI130" s="19" t="str">
        <f ca="1">IFERROR(__xludf.DUMMYFUNCTION("""COMPUTED_VALUE"""),"Михайлова А. А.")</f>
        <v>Михайлова А. А.</v>
      </c>
      <c r="MJ130" s="19" t="str">
        <f ca="1">IFERROR(__xludf.DUMMYFUNCTION("""COMPUTED_VALUE"""),"За")</f>
        <v>За</v>
      </c>
      <c r="MK130" s="19">
        <f ca="1">IFERROR(__xludf.DUMMYFUNCTION("""COMPUTED_VALUE"""),82)</f>
        <v>82</v>
      </c>
      <c r="ML130" s="19" t="str">
        <f ca="1">IFERROR(__xludf.DUMMYFUNCTION("""COMPUTED_VALUE"""),"Михайлова А. А.")</f>
        <v>Михайлова А. А.</v>
      </c>
      <c r="MM130" s="19" t="str">
        <f ca="1">IFERROR(__xludf.DUMMYFUNCTION("""COMPUTED_VALUE"""),"За")</f>
        <v>За</v>
      </c>
      <c r="MN130" s="19">
        <f ca="1">IFERROR(__xludf.DUMMYFUNCTION("""COMPUTED_VALUE"""),82)</f>
        <v>82</v>
      </c>
      <c r="MO130" s="19" t="str">
        <f ca="1">IFERROR(__xludf.DUMMYFUNCTION("""COMPUTED_VALUE"""),"Михайлова А. А.")</f>
        <v>Михайлова А. А.</v>
      </c>
      <c r="MP130" s="19" t="str">
        <f ca="1">IFERROR(__xludf.DUMMYFUNCTION("""COMPUTED_VALUE"""),"За")</f>
        <v>За</v>
      </c>
      <c r="MQ130" s="19">
        <f ca="1">IFERROR(__xludf.DUMMYFUNCTION("""COMPUTED_VALUE"""),82)</f>
        <v>82</v>
      </c>
      <c r="MR130" s="19" t="str">
        <f ca="1">IFERROR(__xludf.DUMMYFUNCTION("""COMPUTED_VALUE"""),"Михайлова А. А.")</f>
        <v>Михайлова А. А.</v>
      </c>
      <c r="MS130" s="19" t="str">
        <f ca="1">IFERROR(__xludf.DUMMYFUNCTION("""COMPUTED_VALUE"""),"За")</f>
        <v>За</v>
      </c>
      <c r="MT130" s="19">
        <f ca="1">IFERROR(__xludf.DUMMYFUNCTION("""COMPUTED_VALUE"""),82)</f>
        <v>82</v>
      </c>
      <c r="MU130" s="19" t="str">
        <f ca="1">IFERROR(__xludf.DUMMYFUNCTION("""COMPUTED_VALUE"""),"Михайлова А. А.")</f>
        <v>Михайлова А. А.</v>
      </c>
      <c r="MV130" s="19" t="str">
        <f ca="1">IFERROR(__xludf.DUMMYFUNCTION("""COMPUTED_VALUE"""),"За")</f>
        <v>За</v>
      </c>
      <c r="MW130" s="19">
        <f ca="1">IFERROR(__xludf.DUMMYFUNCTION("""COMPUTED_VALUE"""),82)</f>
        <v>82</v>
      </c>
      <c r="MX130" s="19" t="str">
        <f ca="1">IFERROR(__xludf.DUMMYFUNCTION("""COMPUTED_VALUE"""),"Михайлова А. А.")</f>
        <v>Михайлова А. А.</v>
      </c>
      <c r="MY130" s="19" t="str">
        <f ca="1">IFERROR(__xludf.DUMMYFUNCTION("""COMPUTED_VALUE"""),"Не голосував")</f>
        <v>Не голосував</v>
      </c>
      <c r="MZ130" s="19">
        <f ca="1">IFERROR(__xludf.DUMMYFUNCTION("""COMPUTED_VALUE"""),82)</f>
        <v>82</v>
      </c>
      <c r="NA130" s="19" t="str">
        <f ca="1">IFERROR(__xludf.DUMMYFUNCTION("""COMPUTED_VALUE"""),"Михайлова А. А.")</f>
        <v>Михайлова А. А.</v>
      </c>
      <c r="NB130" s="19" t="str">
        <f ca="1">IFERROR(__xludf.DUMMYFUNCTION("""COMPUTED_VALUE"""),"За")</f>
        <v>За</v>
      </c>
      <c r="NC130" s="19">
        <f ca="1">IFERROR(__xludf.DUMMYFUNCTION("""COMPUTED_VALUE"""),82)</f>
        <v>82</v>
      </c>
      <c r="ND130" s="19" t="str">
        <f ca="1">IFERROR(__xludf.DUMMYFUNCTION("""COMPUTED_VALUE"""),"Михайлова А. А.")</f>
        <v>Михайлова А. А.</v>
      </c>
      <c r="NE130" s="19" t="str">
        <f ca="1">IFERROR(__xludf.DUMMYFUNCTION("""COMPUTED_VALUE"""),"Утримався")</f>
        <v>Утримався</v>
      </c>
      <c r="NF130" s="19">
        <f ca="1">IFERROR(__xludf.DUMMYFUNCTION("""COMPUTED_VALUE"""),82)</f>
        <v>82</v>
      </c>
      <c r="NG130" s="19" t="str">
        <f ca="1">IFERROR(__xludf.DUMMYFUNCTION("""COMPUTED_VALUE"""),"Михайлова А. А.")</f>
        <v>Михайлова А. А.</v>
      </c>
      <c r="NH130" s="19" t="str">
        <f ca="1">IFERROR(__xludf.DUMMYFUNCTION("""COMPUTED_VALUE"""),"Утримався")</f>
        <v>Утримався</v>
      </c>
      <c r="NI130" s="19">
        <f ca="1">IFERROR(__xludf.DUMMYFUNCTION("""COMPUTED_VALUE"""),82)</f>
        <v>82</v>
      </c>
      <c r="NJ130" s="19" t="str">
        <f ca="1">IFERROR(__xludf.DUMMYFUNCTION("""COMPUTED_VALUE"""),"Михайлова А. А.")</f>
        <v>Михайлова А. А.</v>
      </c>
      <c r="NK130" s="19" t="str">
        <f ca="1">IFERROR(__xludf.DUMMYFUNCTION("""COMPUTED_VALUE"""),"Проти")</f>
        <v>Проти</v>
      </c>
      <c r="NL130" s="19">
        <f ca="1">IFERROR(__xludf.DUMMYFUNCTION("""COMPUTED_VALUE"""),82)</f>
        <v>82</v>
      </c>
      <c r="NM130" s="19" t="str">
        <f ca="1">IFERROR(__xludf.DUMMYFUNCTION("""COMPUTED_VALUE"""),"Михайлова А. А.")</f>
        <v>Михайлова А. А.</v>
      </c>
      <c r="NN130" s="19" t="str">
        <f ca="1">IFERROR(__xludf.DUMMYFUNCTION("""COMPUTED_VALUE"""),"За")</f>
        <v>За</v>
      </c>
      <c r="NO130" s="19">
        <f ca="1">IFERROR(__xludf.DUMMYFUNCTION("""COMPUTED_VALUE"""),82)</f>
        <v>82</v>
      </c>
      <c r="NP130" s="19" t="str">
        <f ca="1">IFERROR(__xludf.DUMMYFUNCTION("""COMPUTED_VALUE"""),"Михайлова А. А.")</f>
        <v>Михайлова А. А.</v>
      </c>
      <c r="NQ130" s="19" t="str">
        <f ca="1">IFERROR(__xludf.DUMMYFUNCTION("""COMPUTED_VALUE"""),"Утримався")</f>
        <v>Утримався</v>
      </c>
      <c r="NR130" s="19">
        <f ca="1">IFERROR(__xludf.DUMMYFUNCTION("""COMPUTED_VALUE"""),82)</f>
        <v>82</v>
      </c>
      <c r="NS130" s="19" t="str">
        <f ca="1">IFERROR(__xludf.DUMMYFUNCTION("""COMPUTED_VALUE"""),"Михайлова А. А.")</f>
        <v>Михайлова А. А.</v>
      </c>
      <c r="NT130" s="19" t="str">
        <f ca="1">IFERROR(__xludf.DUMMYFUNCTION("""COMPUTED_VALUE"""),"Не голосував")</f>
        <v>Не голосував</v>
      </c>
      <c r="NU130" s="19">
        <f ca="1">IFERROR(__xludf.DUMMYFUNCTION("""COMPUTED_VALUE"""),82)</f>
        <v>82</v>
      </c>
      <c r="NV130" s="19" t="str">
        <f ca="1">IFERROR(__xludf.DUMMYFUNCTION("""COMPUTED_VALUE"""),"Михайлова А. А.")</f>
        <v>Михайлова А. А.</v>
      </c>
      <c r="NW130" s="19" t="str">
        <f ca="1">IFERROR(__xludf.DUMMYFUNCTION("""COMPUTED_VALUE"""),"Не голосував")</f>
        <v>Не голосував</v>
      </c>
      <c r="NX130" s="19">
        <f ca="1">IFERROR(__xludf.DUMMYFUNCTION("""COMPUTED_VALUE"""),82)</f>
        <v>82</v>
      </c>
      <c r="NY130" s="19" t="str">
        <f ca="1">IFERROR(__xludf.DUMMYFUNCTION("""COMPUTED_VALUE"""),"Михайлова А. А.")</f>
        <v>Михайлова А. А.</v>
      </c>
      <c r="NZ130" s="19" t="str">
        <f ca="1">IFERROR(__xludf.DUMMYFUNCTION("""COMPUTED_VALUE"""),"За")</f>
        <v>За</v>
      </c>
      <c r="OA130" s="19">
        <f ca="1">IFERROR(__xludf.DUMMYFUNCTION("""COMPUTED_VALUE"""),82)</f>
        <v>82</v>
      </c>
      <c r="OB130" s="19" t="str">
        <f ca="1">IFERROR(__xludf.DUMMYFUNCTION("""COMPUTED_VALUE"""),"Михайлова А. А.")</f>
        <v>Михайлова А. А.</v>
      </c>
      <c r="OC130" s="19" t="str">
        <f ca="1">IFERROR(__xludf.DUMMYFUNCTION("""COMPUTED_VALUE"""),"Утримався")</f>
        <v>Утримався</v>
      </c>
      <c r="OD130" s="19">
        <f ca="1">IFERROR(__xludf.DUMMYFUNCTION("""COMPUTED_VALUE"""),82)</f>
        <v>82</v>
      </c>
      <c r="OE130" s="19" t="str">
        <f ca="1">IFERROR(__xludf.DUMMYFUNCTION("""COMPUTED_VALUE"""),"Михайлова А. А.")</f>
        <v>Михайлова А. А.</v>
      </c>
      <c r="OF130" s="19" t="str">
        <f ca="1">IFERROR(__xludf.DUMMYFUNCTION("""COMPUTED_VALUE"""),"Утримався")</f>
        <v>Утримався</v>
      </c>
      <c r="OG130" s="19">
        <f ca="1">IFERROR(__xludf.DUMMYFUNCTION("""COMPUTED_VALUE"""),82)</f>
        <v>82</v>
      </c>
      <c r="OH130" s="19" t="str">
        <f ca="1">IFERROR(__xludf.DUMMYFUNCTION("""COMPUTED_VALUE"""),"Михайлова А. А.")</f>
        <v>Михайлова А. А.</v>
      </c>
      <c r="OI130" s="19" t="str">
        <f ca="1">IFERROR(__xludf.DUMMYFUNCTION("""COMPUTED_VALUE"""),"Утримався")</f>
        <v>Утримався</v>
      </c>
      <c r="OJ130" s="19">
        <f ca="1">IFERROR(__xludf.DUMMYFUNCTION("""COMPUTED_VALUE"""),82)</f>
        <v>82</v>
      </c>
      <c r="OK130" s="19" t="str">
        <f ca="1">IFERROR(__xludf.DUMMYFUNCTION("""COMPUTED_VALUE"""),"Михайлова А. А.")</f>
        <v>Михайлова А. А.</v>
      </c>
      <c r="OL130" s="19" t="str">
        <f ca="1">IFERROR(__xludf.DUMMYFUNCTION("""COMPUTED_VALUE"""),"Утримався")</f>
        <v>Утримався</v>
      </c>
      <c r="OM130" s="19">
        <f ca="1">IFERROR(__xludf.DUMMYFUNCTION("""COMPUTED_VALUE"""),82)</f>
        <v>82</v>
      </c>
      <c r="ON130" s="19" t="str">
        <f ca="1">IFERROR(__xludf.DUMMYFUNCTION("""COMPUTED_VALUE"""),"Михайлова А. А.")</f>
        <v>Михайлова А. А.</v>
      </c>
      <c r="OO130" s="19" t="str">
        <f ca="1">IFERROR(__xludf.DUMMYFUNCTION("""COMPUTED_VALUE"""),"Утримався")</f>
        <v>Утримався</v>
      </c>
      <c r="OP130" s="19">
        <f ca="1">IFERROR(__xludf.DUMMYFUNCTION("""COMPUTED_VALUE"""),82)</f>
        <v>82</v>
      </c>
      <c r="OQ130" s="19" t="str">
        <f ca="1">IFERROR(__xludf.DUMMYFUNCTION("""COMPUTED_VALUE"""),"Михайлова А. А.")</f>
        <v>Михайлова А. А.</v>
      </c>
      <c r="OR130" s="19" t="str">
        <f ca="1">IFERROR(__xludf.DUMMYFUNCTION("""COMPUTED_VALUE"""),"Утримався")</f>
        <v>Утримався</v>
      </c>
      <c r="OS130" s="19">
        <f ca="1">IFERROR(__xludf.DUMMYFUNCTION("""COMPUTED_VALUE"""),82)</f>
        <v>82</v>
      </c>
      <c r="OT130" s="19" t="str">
        <f ca="1">IFERROR(__xludf.DUMMYFUNCTION("""COMPUTED_VALUE"""),"Михайлова А. А.")</f>
        <v>Михайлова А. А.</v>
      </c>
      <c r="OU130" s="19" t="str">
        <f ca="1">IFERROR(__xludf.DUMMYFUNCTION("""COMPUTED_VALUE"""),"Утримався")</f>
        <v>Утримався</v>
      </c>
      <c r="OV130" s="19">
        <f ca="1">IFERROR(__xludf.DUMMYFUNCTION("""COMPUTED_VALUE"""),82)</f>
        <v>82</v>
      </c>
      <c r="OW130" s="19" t="str">
        <f ca="1">IFERROR(__xludf.DUMMYFUNCTION("""COMPUTED_VALUE"""),"Михайлова А. А.")</f>
        <v>Михайлова А. А.</v>
      </c>
      <c r="OX130" s="19" t="str">
        <f ca="1">IFERROR(__xludf.DUMMYFUNCTION("""COMPUTED_VALUE"""),"Утримався")</f>
        <v>Утримався</v>
      </c>
      <c r="OY130" s="19">
        <f ca="1">IFERROR(__xludf.DUMMYFUNCTION("""COMPUTED_VALUE"""),82)</f>
        <v>82</v>
      </c>
      <c r="OZ130" s="19" t="str">
        <f ca="1">IFERROR(__xludf.DUMMYFUNCTION("""COMPUTED_VALUE"""),"Михайлова А. А.")</f>
        <v>Михайлова А. А.</v>
      </c>
      <c r="PA130" s="19" t="str">
        <f ca="1">IFERROR(__xludf.DUMMYFUNCTION("""COMPUTED_VALUE"""),"Утримався")</f>
        <v>Утримався</v>
      </c>
      <c r="PB130" s="19">
        <f ca="1">IFERROR(__xludf.DUMMYFUNCTION("""COMPUTED_VALUE"""),82)</f>
        <v>82</v>
      </c>
      <c r="PC130" s="19" t="str">
        <f ca="1">IFERROR(__xludf.DUMMYFUNCTION("""COMPUTED_VALUE"""),"Михайлова А. А.")</f>
        <v>Михайлова А. А.</v>
      </c>
      <c r="PD130" s="19" t="str">
        <f ca="1">IFERROR(__xludf.DUMMYFUNCTION("""COMPUTED_VALUE"""),"Утримався")</f>
        <v>Утримався</v>
      </c>
      <c r="PE130" s="19">
        <f ca="1">IFERROR(__xludf.DUMMYFUNCTION("""COMPUTED_VALUE"""),82)</f>
        <v>82</v>
      </c>
      <c r="PF130" s="19" t="str">
        <f ca="1">IFERROR(__xludf.DUMMYFUNCTION("""COMPUTED_VALUE"""),"Михайлова А. А.")</f>
        <v>Михайлова А. А.</v>
      </c>
      <c r="PG130" s="19" t="str">
        <f ca="1">IFERROR(__xludf.DUMMYFUNCTION("""COMPUTED_VALUE"""),"Проти")</f>
        <v>Проти</v>
      </c>
      <c r="PH130" s="19">
        <f ca="1">IFERROR(__xludf.DUMMYFUNCTION("""COMPUTED_VALUE"""),82)</f>
        <v>82</v>
      </c>
      <c r="PI130" s="19" t="str">
        <f ca="1">IFERROR(__xludf.DUMMYFUNCTION("""COMPUTED_VALUE"""),"Михайлова А. А.")</f>
        <v>Михайлова А. А.</v>
      </c>
      <c r="PJ130" s="19" t="str">
        <f ca="1">IFERROR(__xludf.DUMMYFUNCTION("""COMPUTED_VALUE"""),"Утримався")</f>
        <v>Утримався</v>
      </c>
      <c r="PK130" s="19">
        <f ca="1">IFERROR(__xludf.DUMMYFUNCTION("""COMPUTED_VALUE"""),82)</f>
        <v>82</v>
      </c>
      <c r="PL130" s="19" t="str">
        <f ca="1">IFERROR(__xludf.DUMMYFUNCTION("""COMPUTED_VALUE"""),"Михайлова А. А.")</f>
        <v>Михайлова А. А.</v>
      </c>
      <c r="PM130" s="19" t="str">
        <f ca="1">IFERROR(__xludf.DUMMYFUNCTION("""COMPUTED_VALUE"""),"За")</f>
        <v>За</v>
      </c>
      <c r="PN130" s="19">
        <f ca="1">IFERROR(__xludf.DUMMYFUNCTION("""COMPUTED_VALUE"""),82)</f>
        <v>82</v>
      </c>
      <c r="PO130" s="19" t="str">
        <f ca="1">IFERROR(__xludf.DUMMYFUNCTION("""COMPUTED_VALUE"""),"Михайлова А. А.")</f>
        <v>Михайлова А. А.</v>
      </c>
      <c r="PP130" s="19" t="str">
        <f ca="1">IFERROR(__xludf.DUMMYFUNCTION("""COMPUTED_VALUE"""),"За")</f>
        <v>За</v>
      </c>
      <c r="PQ130" s="19">
        <f ca="1">IFERROR(__xludf.DUMMYFUNCTION("""COMPUTED_VALUE"""),82)</f>
        <v>82</v>
      </c>
      <c r="PR130" s="19" t="str">
        <f ca="1">IFERROR(__xludf.DUMMYFUNCTION("""COMPUTED_VALUE"""),"Михайлова А. А.")</f>
        <v>Михайлова А. А.</v>
      </c>
      <c r="PS130" s="19" t="str">
        <f ca="1">IFERROR(__xludf.DUMMYFUNCTION("""COMPUTED_VALUE"""),"Не голосував")</f>
        <v>Не голосував</v>
      </c>
      <c r="PT130" s="19">
        <f ca="1">IFERROR(__xludf.DUMMYFUNCTION("""COMPUTED_VALUE"""),82)</f>
        <v>82</v>
      </c>
      <c r="PU130" s="19" t="str">
        <f ca="1">IFERROR(__xludf.DUMMYFUNCTION("""COMPUTED_VALUE"""),"Михайлова А. А.")</f>
        <v>Михайлова А. А.</v>
      </c>
      <c r="PV130" s="19" t="str">
        <f ca="1">IFERROR(__xludf.DUMMYFUNCTION("""COMPUTED_VALUE"""),"Не голосував")</f>
        <v>Не голосував</v>
      </c>
      <c r="PW130" s="19">
        <f ca="1">IFERROR(__xludf.DUMMYFUNCTION("""COMPUTED_VALUE"""),82)</f>
        <v>82</v>
      </c>
      <c r="PX130" s="19" t="str">
        <f ca="1">IFERROR(__xludf.DUMMYFUNCTION("""COMPUTED_VALUE"""),"Михайлова А. А.")</f>
        <v>Михайлова А. А.</v>
      </c>
      <c r="PY130" s="19" t="str">
        <f ca="1">IFERROR(__xludf.DUMMYFUNCTION("""COMPUTED_VALUE"""),"...")</f>
        <v>...</v>
      </c>
      <c r="PZ130" s="19">
        <f ca="1">IFERROR(__xludf.DUMMYFUNCTION("""COMPUTED_VALUE"""),82)</f>
        <v>82</v>
      </c>
      <c r="QA130" s="19" t="str">
        <f ca="1">IFERROR(__xludf.DUMMYFUNCTION("""COMPUTED_VALUE"""),"Михайлова А. А.")</f>
        <v>Михайлова А. А.</v>
      </c>
      <c r="QB130" s="19" t="str">
        <f ca="1">IFERROR(__xludf.DUMMYFUNCTION("""COMPUTED_VALUE"""),"...")</f>
        <v>...</v>
      </c>
      <c r="QC130" s="19">
        <f ca="1">IFERROR(__xludf.DUMMYFUNCTION("""COMPUTED_VALUE"""),82)</f>
        <v>82</v>
      </c>
      <c r="QD130" s="19" t="str">
        <f ca="1">IFERROR(__xludf.DUMMYFUNCTION("""COMPUTED_VALUE"""),"Михайлова А. А.")</f>
        <v>Михайлова А. А.</v>
      </c>
      <c r="QE130" s="19" t="str">
        <f ca="1">IFERROR(__xludf.DUMMYFUNCTION("""COMPUTED_VALUE"""),"...")</f>
        <v>...</v>
      </c>
      <c r="QF130" s="19">
        <f ca="1">IFERROR(__xludf.DUMMYFUNCTION("""COMPUTED_VALUE"""),82)</f>
        <v>82</v>
      </c>
      <c r="QG130" s="19" t="str">
        <f ca="1">IFERROR(__xludf.DUMMYFUNCTION("""COMPUTED_VALUE"""),"Михайлова А. А.")</f>
        <v>Михайлова А. А.</v>
      </c>
      <c r="QH130" s="19" t="str">
        <f ca="1">IFERROR(__xludf.DUMMYFUNCTION("""COMPUTED_VALUE"""),"...")</f>
        <v>...</v>
      </c>
      <c r="QI130" s="19">
        <f ca="1">IFERROR(__xludf.DUMMYFUNCTION("""COMPUTED_VALUE"""),82)</f>
        <v>82</v>
      </c>
      <c r="QJ130" s="19" t="str">
        <f ca="1">IFERROR(__xludf.DUMMYFUNCTION("""COMPUTED_VALUE"""),"Михайлова А. А.")</f>
        <v>Михайлова А. А.</v>
      </c>
      <c r="QK130" s="19" t="str">
        <f ca="1">IFERROR(__xludf.DUMMYFUNCTION("""COMPUTED_VALUE"""),"...")</f>
        <v>...</v>
      </c>
    </row>
    <row r="131" spans="1:453" ht="12.75">
      <c r="A131" s="17">
        <f ca="1">IFERROR(__xludf.DUMMYFUNCTION("""COMPUTED_VALUE"""),83)</f>
        <v>83</v>
      </c>
      <c r="B131" s="17" t="str">
        <f ca="1">IFERROR(__xludf.DUMMYFUNCTION("""COMPUTED_VALUE"""),"Нефьодов М. Є.")</f>
        <v>Нефьодов М. Є.</v>
      </c>
      <c r="C131" s="19" t="str">
        <f ca="1">IFERROR(__xludf.DUMMYFUNCTION("""COMPUTED_VALUE"""),"...")</f>
        <v>...</v>
      </c>
      <c r="D131" s="19">
        <f ca="1">IFERROR(__xludf.DUMMYFUNCTION("""COMPUTED_VALUE"""),83)</f>
        <v>83</v>
      </c>
      <c r="E131" s="19" t="str">
        <f ca="1">IFERROR(__xludf.DUMMYFUNCTION("""COMPUTED_VALUE"""),"Нефьодов М. Є.")</f>
        <v>Нефьодов М. Є.</v>
      </c>
      <c r="F131" s="19" t="str">
        <f ca="1">IFERROR(__xludf.DUMMYFUNCTION("""COMPUTED_VALUE"""),"...")</f>
        <v>...</v>
      </c>
      <c r="G131" s="19">
        <f ca="1">IFERROR(__xludf.DUMMYFUNCTION("""COMPUTED_VALUE"""),83)</f>
        <v>83</v>
      </c>
      <c r="H131" s="19" t="str">
        <f ca="1">IFERROR(__xludf.DUMMYFUNCTION("""COMPUTED_VALUE"""),"Нефьодов М. Є.")</f>
        <v>Нефьодов М. Є.</v>
      </c>
      <c r="I131" s="19" t="str">
        <f ca="1">IFERROR(__xludf.DUMMYFUNCTION("""COMPUTED_VALUE"""),"...")</f>
        <v>...</v>
      </c>
      <c r="J131" s="19">
        <f ca="1">IFERROR(__xludf.DUMMYFUNCTION("""COMPUTED_VALUE"""),83)</f>
        <v>83</v>
      </c>
      <c r="K131" s="19" t="str">
        <f ca="1">IFERROR(__xludf.DUMMYFUNCTION("""COMPUTED_VALUE"""),"Нефьодов М. Є.")</f>
        <v>Нефьодов М. Є.</v>
      </c>
      <c r="L131" s="19" t="str">
        <f ca="1">IFERROR(__xludf.DUMMYFUNCTION("""COMPUTED_VALUE"""),"...")</f>
        <v>...</v>
      </c>
      <c r="M131" s="19">
        <f ca="1">IFERROR(__xludf.DUMMYFUNCTION("""COMPUTED_VALUE"""),83)</f>
        <v>83</v>
      </c>
      <c r="N131" s="19" t="str">
        <f ca="1">IFERROR(__xludf.DUMMYFUNCTION("""COMPUTED_VALUE"""),"Нефьодов М. Є.")</f>
        <v>Нефьодов М. Є.</v>
      </c>
      <c r="O131" s="19" t="str">
        <f ca="1">IFERROR(__xludf.DUMMYFUNCTION("""COMPUTED_VALUE"""),"...")</f>
        <v>...</v>
      </c>
      <c r="P131" s="19">
        <f ca="1">IFERROR(__xludf.DUMMYFUNCTION("""COMPUTED_VALUE"""),83)</f>
        <v>83</v>
      </c>
      <c r="Q131" s="19" t="str">
        <f ca="1">IFERROR(__xludf.DUMMYFUNCTION("""COMPUTED_VALUE"""),"Нефьодов М. Є.")</f>
        <v>Нефьодов М. Є.</v>
      </c>
      <c r="R131" s="19" t="str">
        <f ca="1">IFERROR(__xludf.DUMMYFUNCTION("""COMPUTED_VALUE"""),"...")</f>
        <v>...</v>
      </c>
      <c r="S131" s="19">
        <f ca="1">IFERROR(__xludf.DUMMYFUNCTION("""COMPUTED_VALUE"""),83)</f>
        <v>83</v>
      </c>
      <c r="T131" s="19" t="str">
        <f ca="1">IFERROR(__xludf.DUMMYFUNCTION("""COMPUTED_VALUE"""),"Нефьодов М. Є.")</f>
        <v>Нефьодов М. Є.</v>
      </c>
      <c r="U131" s="19" t="str">
        <f ca="1">IFERROR(__xludf.DUMMYFUNCTION("""COMPUTED_VALUE"""),"...")</f>
        <v>...</v>
      </c>
      <c r="V131" s="19">
        <f ca="1">IFERROR(__xludf.DUMMYFUNCTION("""COMPUTED_VALUE"""),83)</f>
        <v>83</v>
      </c>
      <c r="W131" s="19" t="str">
        <f ca="1">IFERROR(__xludf.DUMMYFUNCTION("""COMPUTED_VALUE"""),"Нефьодов М. Є.")</f>
        <v>Нефьодов М. Є.</v>
      </c>
      <c r="X131" s="19" t="str">
        <f ca="1">IFERROR(__xludf.DUMMYFUNCTION("""COMPUTED_VALUE"""),"...")</f>
        <v>...</v>
      </c>
      <c r="Y131" s="19">
        <f ca="1">IFERROR(__xludf.DUMMYFUNCTION("""COMPUTED_VALUE"""),83)</f>
        <v>83</v>
      </c>
      <c r="Z131" s="19" t="str">
        <f ca="1">IFERROR(__xludf.DUMMYFUNCTION("""COMPUTED_VALUE"""),"Нефьодов М. Є.")</f>
        <v>Нефьодов М. Є.</v>
      </c>
      <c r="AA131" s="19" t="str">
        <f ca="1">IFERROR(__xludf.DUMMYFUNCTION("""COMPUTED_VALUE"""),"...")</f>
        <v>...</v>
      </c>
      <c r="AB131" s="19">
        <f ca="1">IFERROR(__xludf.DUMMYFUNCTION("""COMPUTED_VALUE"""),83)</f>
        <v>83</v>
      </c>
      <c r="AC131" s="19" t="str">
        <f ca="1">IFERROR(__xludf.DUMMYFUNCTION("""COMPUTED_VALUE"""),"Нефьодов М. Є.")</f>
        <v>Нефьодов М. Є.</v>
      </c>
      <c r="AD131" s="19" t="str">
        <f ca="1">IFERROR(__xludf.DUMMYFUNCTION("""COMPUTED_VALUE"""),"...")</f>
        <v>...</v>
      </c>
      <c r="AE131" s="19">
        <f ca="1">IFERROR(__xludf.DUMMYFUNCTION("""COMPUTED_VALUE"""),83)</f>
        <v>83</v>
      </c>
      <c r="AF131" s="19" t="str">
        <f ca="1">IFERROR(__xludf.DUMMYFUNCTION("""COMPUTED_VALUE"""),"Нефьодов М. Є.")</f>
        <v>Нефьодов М. Є.</v>
      </c>
      <c r="AG131" s="19" t="str">
        <f ca="1">IFERROR(__xludf.DUMMYFUNCTION("""COMPUTED_VALUE"""),"...")</f>
        <v>...</v>
      </c>
      <c r="AH131" s="19">
        <f ca="1">IFERROR(__xludf.DUMMYFUNCTION("""COMPUTED_VALUE"""),83)</f>
        <v>83</v>
      </c>
      <c r="AI131" s="19" t="str">
        <f ca="1">IFERROR(__xludf.DUMMYFUNCTION("""COMPUTED_VALUE"""),"Нефьодов М. Є.")</f>
        <v>Нефьодов М. Є.</v>
      </c>
      <c r="AJ131" s="19" t="str">
        <f ca="1">IFERROR(__xludf.DUMMYFUNCTION("""COMPUTED_VALUE"""),"...")</f>
        <v>...</v>
      </c>
      <c r="AK131" s="19">
        <f ca="1">IFERROR(__xludf.DUMMYFUNCTION("""COMPUTED_VALUE"""),83)</f>
        <v>83</v>
      </c>
      <c r="AL131" s="19" t="str">
        <f ca="1">IFERROR(__xludf.DUMMYFUNCTION("""COMPUTED_VALUE"""),"Нефьодов М. Є.")</f>
        <v>Нефьодов М. Є.</v>
      </c>
      <c r="AM131" s="19" t="str">
        <f ca="1">IFERROR(__xludf.DUMMYFUNCTION("""COMPUTED_VALUE"""),"...")</f>
        <v>...</v>
      </c>
      <c r="AN131" s="19">
        <f ca="1">IFERROR(__xludf.DUMMYFUNCTION("""COMPUTED_VALUE"""),83)</f>
        <v>83</v>
      </c>
      <c r="AO131" s="19" t="str">
        <f ca="1">IFERROR(__xludf.DUMMYFUNCTION("""COMPUTED_VALUE"""),"Нефьодов М. Є.")</f>
        <v>Нефьодов М. Є.</v>
      </c>
      <c r="AP131" s="19" t="str">
        <f ca="1">IFERROR(__xludf.DUMMYFUNCTION("""COMPUTED_VALUE"""),"...")</f>
        <v>...</v>
      </c>
      <c r="AQ131" s="19">
        <f ca="1">IFERROR(__xludf.DUMMYFUNCTION("""COMPUTED_VALUE"""),83)</f>
        <v>83</v>
      </c>
      <c r="AR131" s="19" t="str">
        <f ca="1">IFERROR(__xludf.DUMMYFUNCTION("""COMPUTED_VALUE"""),"Нефьодов М. Є.")</f>
        <v>Нефьодов М. Є.</v>
      </c>
      <c r="AS131" s="19" t="str">
        <f ca="1">IFERROR(__xludf.DUMMYFUNCTION("""COMPUTED_VALUE"""),"...")</f>
        <v>...</v>
      </c>
      <c r="AT131" s="19">
        <f ca="1">IFERROR(__xludf.DUMMYFUNCTION("""COMPUTED_VALUE"""),83)</f>
        <v>83</v>
      </c>
      <c r="AU131" s="19" t="str">
        <f ca="1">IFERROR(__xludf.DUMMYFUNCTION("""COMPUTED_VALUE"""),"Нефьодов М. Є.")</f>
        <v>Нефьодов М. Є.</v>
      </c>
      <c r="AV131" s="19" t="str">
        <f ca="1">IFERROR(__xludf.DUMMYFUNCTION("""COMPUTED_VALUE"""),"...")</f>
        <v>...</v>
      </c>
      <c r="AW131" s="19">
        <f ca="1">IFERROR(__xludf.DUMMYFUNCTION("""COMPUTED_VALUE"""),83)</f>
        <v>83</v>
      </c>
      <c r="AX131" s="19" t="str">
        <f ca="1">IFERROR(__xludf.DUMMYFUNCTION("""COMPUTED_VALUE"""),"Нефьодов М. Є.")</f>
        <v>Нефьодов М. Є.</v>
      </c>
      <c r="AY131" s="19" t="str">
        <f ca="1">IFERROR(__xludf.DUMMYFUNCTION("""COMPUTED_VALUE"""),"За")</f>
        <v>За</v>
      </c>
      <c r="AZ131" s="19">
        <f ca="1">IFERROR(__xludf.DUMMYFUNCTION("""COMPUTED_VALUE"""),83)</f>
        <v>83</v>
      </c>
      <c r="BA131" s="19" t="str">
        <f ca="1">IFERROR(__xludf.DUMMYFUNCTION("""COMPUTED_VALUE"""),"Нефьодов М. Є.")</f>
        <v>Нефьодов М. Є.</v>
      </c>
      <c r="BB131" s="19" t="str">
        <f ca="1">IFERROR(__xludf.DUMMYFUNCTION("""COMPUTED_VALUE"""),"За")</f>
        <v>За</v>
      </c>
      <c r="BC131" s="19">
        <f ca="1">IFERROR(__xludf.DUMMYFUNCTION("""COMPUTED_VALUE"""),83)</f>
        <v>83</v>
      </c>
      <c r="BD131" s="19" t="str">
        <f ca="1">IFERROR(__xludf.DUMMYFUNCTION("""COMPUTED_VALUE"""),"Нефьодов М. Є.")</f>
        <v>Нефьодов М. Є.</v>
      </c>
      <c r="BE131" s="19" t="str">
        <f ca="1">IFERROR(__xludf.DUMMYFUNCTION("""COMPUTED_VALUE"""),"За")</f>
        <v>За</v>
      </c>
      <c r="BF131" s="19">
        <f ca="1">IFERROR(__xludf.DUMMYFUNCTION("""COMPUTED_VALUE"""),83)</f>
        <v>83</v>
      </c>
      <c r="BG131" s="19" t="str">
        <f ca="1">IFERROR(__xludf.DUMMYFUNCTION("""COMPUTED_VALUE"""),"Нефьодов М. Є.")</f>
        <v>Нефьодов М. Є.</v>
      </c>
      <c r="BH131" s="19" t="str">
        <f ca="1">IFERROR(__xludf.DUMMYFUNCTION("""COMPUTED_VALUE"""),"За")</f>
        <v>За</v>
      </c>
      <c r="BI131" s="19">
        <f ca="1">IFERROR(__xludf.DUMMYFUNCTION("""COMPUTED_VALUE"""),83)</f>
        <v>83</v>
      </c>
      <c r="BJ131" s="19" t="str">
        <f ca="1">IFERROR(__xludf.DUMMYFUNCTION("""COMPUTED_VALUE"""),"Нефьодов М. Є.")</f>
        <v>Нефьодов М. Є.</v>
      </c>
      <c r="BK131" s="19" t="str">
        <f ca="1">IFERROR(__xludf.DUMMYFUNCTION("""COMPUTED_VALUE"""),"За")</f>
        <v>За</v>
      </c>
      <c r="BL131" s="19">
        <f ca="1">IFERROR(__xludf.DUMMYFUNCTION("""COMPUTED_VALUE"""),83)</f>
        <v>83</v>
      </c>
      <c r="BM131" s="19" t="str">
        <f ca="1">IFERROR(__xludf.DUMMYFUNCTION("""COMPUTED_VALUE"""),"Нефьодов М. Є.")</f>
        <v>Нефьодов М. Є.</v>
      </c>
      <c r="BN131" s="19" t="str">
        <f ca="1">IFERROR(__xludf.DUMMYFUNCTION("""COMPUTED_VALUE"""),"За")</f>
        <v>За</v>
      </c>
      <c r="BO131" s="19">
        <f ca="1">IFERROR(__xludf.DUMMYFUNCTION("""COMPUTED_VALUE"""),83)</f>
        <v>83</v>
      </c>
      <c r="BP131" s="19" t="str">
        <f ca="1">IFERROR(__xludf.DUMMYFUNCTION("""COMPUTED_VALUE"""),"Нефьодов М. Є.")</f>
        <v>Нефьодов М. Є.</v>
      </c>
      <c r="BQ131" s="19" t="str">
        <f ca="1">IFERROR(__xludf.DUMMYFUNCTION("""COMPUTED_VALUE"""),"За")</f>
        <v>За</v>
      </c>
      <c r="BR131" s="19">
        <f ca="1">IFERROR(__xludf.DUMMYFUNCTION("""COMPUTED_VALUE"""),83)</f>
        <v>83</v>
      </c>
      <c r="BS131" s="19" t="str">
        <f ca="1">IFERROR(__xludf.DUMMYFUNCTION("""COMPUTED_VALUE"""),"Нефьодов М. Є.")</f>
        <v>Нефьодов М. Є.</v>
      </c>
      <c r="BT131" s="19" t="str">
        <f ca="1">IFERROR(__xludf.DUMMYFUNCTION("""COMPUTED_VALUE"""),"За")</f>
        <v>За</v>
      </c>
      <c r="BU131" s="19">
        <f ca="1">IFERROR(__xludf.DUMMYFUNCTION("""COMPUTED_VALUE"""),83)</f>
        <v>83</v>
      </c>
      <c r="BV131" s="19" t="str">
        <f ca="1">IFERROR(__xludf.DUMMYFUNCTION("""COMPUTED_VALUE"""),"Нефьодов М. Є.")</f>
        <v>Нефьодов М. Є.</v>
      </c>
      <c r="BW131" s="19" t="str">
        <f ca="1">IFERROR(__xludf.DUMMYFUNCTION("""COMPUTED_VALUE"""),"За")</f>
        <v>За</v>
      </c>
      <c r="BX131" s="19">
        <f ca="1">IFERROR(__xludf.DUMMYFUNCTION("""COMPUTED_VALUE"""),83)</f>
        <v>83</v>
      </c>
      <c r="BY131" s="19" t="str">
        <f ca="1">IFERROR(__xludf.DUMMYFUNCTION("""COMPUTED_VALUE"""),"Нефьодов М. Є.")</f>
        <v>Нефьодов М. Є.</v>
      </c>
      <c r="BZ131" s="19" t="str">
        <f ca="1">IFERROR(__xludf.DUMMYFUNCTION("""COMPUTED_VALUE"""),"За")</f>
        <v>За</v>
      </c>
      <c r="CA131" s="19">
        <f ca="1">IFERROR(__xludf.DUMMYFUNCTION("""COMPUTED_VALUE"""),83)</f>
        <v>83</v>
      </c>
      <c r="CB131" s="19" t="str">
        <f ca="1">IFERROR(__xludf.DUMMYFUNCTION("""COMPUTED_VALUE"""),"Нефьодов М. Є.")</f>
        <v>Нефьодов М. Є.</v>
      </c>
      <c r="CC131" s="19" t="str">
        <f ca="1">IFERROR(__xludf.DUMMYFUNCTION("""COMPUTED_VALUE"""),"За")</f>
        <v>За</v>
      </c>
      <c r="CD131" s="19">
        <f ca="1">IFERROR(__xludf.DUMMYFUNCTION("""COMPUTED_VALUE"""),83)</f>
        <v>83</v>
      </c>
      <c r="CE131" s="19" t="str">
        <f ca="1">IFERROR(__xludf.DUMMYFUNCTION("""COMPUTED_VALUE"""),"Нефьодов М. Є.")</f>
        <v>Нефьодов М. Є.</v>
      </c>
      <c r="CF131" s="19" t="str">
        <f ca="1">IFERROR(__xludf.DUMMYFUNCTION("""COMPUTED_VALUE"""),"За")</f>
        <v>За</v>
      </c>
      <c r="CG131" s="19">
        <f ca="1">IFERROR(__xludf.DUMMYFUNCTION("""COMPUTED_VALUE"""),83)</f>
        <v>83</v>
      </c>
      <c r="CH131" s="19" t="str">
        <f ca="1">IFERROR(__xludf.DUMMYFUNCTION("""COMPUTED_VALUE"""),"Нефьодов М. Є.")</f>
        <v>Нефьодов М. Є.</v>
      </c>
      <c r="CI131" s="19" t="str">
        <f ca="1">IFERROR(__xludf.DUMMYFUNCTION("""COMPUTED_VALUE"""),"За")</f>
        <v>За</v>
      </c>
      <c r="CJ131" s="19">
        <f ca="1">IFERROR(__xludf.DUMMYFUNCTION("""COMPUTED_VALUE"""),83)</f>
        <v>83</v>
      </c>
      <c r="CK131" s="19" t="str">
        <f ca="1">IFERROR(__xludf.DUMMYFUNCTION("""COMPUTED_VALUE"""),"Нефьодов М. Є.")</f>
        <v>Нефьодов М. Є.</v>
      </c>
      <c r="CL131" s="19" t="str">
        <f ca="1">IFERROR(__xludf.DUMMYFUNCTION("""COMPUTED_VALUE"""),"Не голосував")</f>
        <v>Не голосував</v>
      </c>
      <c r="CM131" s="19">
        <f ca="1">IFERROR(__xludf.DUMMYFUNCTION("""COMPUTED_VALUE"""),83)</f>
        <v>83</v>
      </c>
      <c r="CN131" s="19" t="str">
        <f ca="1">IFERROR(__xludf.DUMMYFUNCTION("""COMPUTED_VALUE"""),"Нефьодов М. Є.")</f>
        <v>Нефьодов М. Є.</v>
      </c>
      <c r="CO131" s="19" t="str">
        <f ca="1">IFERROR(__xludf.DUMMYFUNCTION("""COMPUTED_VALUE"""),"За")</f>
        <v>За</v>
      </c>
      <c r="CP131" s="19">
        <f ca="1">IFERROR(__xludf.DUMMYFUNCTION("""COMPUTED_VALUE"""),83)</f>
        <v>83</v>
      </c>
      <c r="CQ131" s="19" t="str">
        <f ca="1">IFERROR(__xludf.DUMMYFUNCTION("""COMPUTED_VALUE"""),"Нефьодов М. Є.")</f>
        <v>Нефьодов М. Є.</v>
      </c>
      <c r="CR131" s="19" t="str">
        <f ca="1">IFERROR(__xludf.DUMMYFUNCTION("""COMPUTED_VALUE"""),"За")</f>
        <v>За</v>
      </c>
      <c r="CS131" s="19">
        <f ca="1">IFERROR(__xludf.DUMMYFUNCTION("""COMPUTED_VALUE"""),83)</f>
        <v>83</v>
      </c>
      <c r="CT131" s="19" t="str">
        <f ca="1">IFERROR(__xludf.DUMMYFUNCTION("""COMPUTED_VALUE"""),"Нефьодов М. Є.")</f>
        <v>Нефьодов М. Є.</v>
      </c>
      <c r="CU131" s="19" t="str">
        <f ca="1">IFERROR(__xludf.DUMMYFUNCTION("""COMPUTED_VALUE"""),"За")</f>
        <v>За</v>
      </c>
      <c r="CV131" s="19">
        <f ca="1">IFERROR(__xludf.DUMMYFUNCTION("""COMPUTED_VALUE"""),83)</f>
        <v>83</v>
      </c>
      <c r="CW131" s="19" t="str">
        <f ca="1">IFERROR(__xludf.DUMMYFUNCTION("""COMPUTED_VALUE"""),"Нефьодов М. Є.")</f>
        <v>Нефьодов М. Є.</v>
      </c>
      <c r="CX131" s="19" t="str">
        <f ca="1">IFERROR(__xludf.DUMMYFUNCTION("""COMPUTED_VALUE"""),"За")</f>
        <v>За</v>
      </c>
      <c r="CY131" s="19">
        <f ca="1">IFERROR(__xludf.DUMMYFUNCTION("""COMPUTED_VALUE"""),83)</f>
        <v>83</v>
      </c>
      <c r="CZ131" s="19" t="str">
        <f ca="1">IFERROR(__xludf.DUMMYFUNCTION("""COMPUTED_VALUE"""),"Нефьодов М. Є.")</f>
        <v>Нефьодов М. Є.</v>
      </c>
      <c r="DA131" s="19" t="str">
        <f ca="1">IFERROR(__xludf.DUMMYFUNCTION("""COMPUTED_VALUE"""),"Не голосував")</f>
        <v>Не голосував</v>
      </c>
      <c r="DB131" s="19">
        <f ca="1">IFERROR(__xludf.DUMMYFUNCTION("""COMPUTED_VALUE"""),83)</f>
        <v>83</v>
      </c>
      <c r="DC131" s="19" t="str">
        <f ca="1">IFERROR(__xludf.DUMMYFUNCTION("""COMPUTED_VALUE"""),"Нефьодов М. Є.")</f>
        <v>Нефьодов М. Є.</v>
      </c>
      <c r="DD131" s="19" t="str">
        <f ca="1">IFERROR(__xludf.DUMMYFUNCTION("""COMPUTED_VALUE"""),"За")</f>
        <v>За</v>
      </c>
      <c r="DE131" s="19">
        <f ca="1">IFERROR(__xludf.DUMMYFUNCTION("""COMPUTED_VALUE"""),83)</f>
        <v>83</v>
      </c>
      <c r="DF131" s="19" t="str">
        <f ca="1">IFERROR(__xludf.DUMMYFUNCTION("""COMPUTED_VALUE"""),"Нефьодов М. Є.")</f>
        <v>Нефьодов М. Є.</v>
      </c>
      <c r="DG131" s="19" t="str">
        <f ca="1">IFERROR(__xludf.DUMMYFUNCTION("""COMPUTED_VALUE"""),"За")</f>
        <v>За</v>
      </c>
      <c r="DH131" s="19">
        <f ca="1">IFERROR(__xludf.DUMMYFUNCTION("""COMPUTED_VALUE"""),83)</f>
        <v>83</v>
      </c>
      <c r="DI131" s="19" t="str">
        <f ca="1">IFERROR(__xludf.DUMMYFUNCTION("""COMPUTED_VALUE"""),"Нефьодов М. Є.")</f>
        <v>Нефьодов М. Є.</v>
      </c>
      <c r="DJ131" s="19" t="str">
        <f ca="1">IFERROR(__xludf.DUMMYFUNCTION("""COMPUTED_VALUE"""),"За")</f>
        <v>За</v>
      </c>
      <c r="DK131" s="19">
        <f ca="1">IFERROR(__xludf.DUMMYFUNCTION("""COMPUTED_VALUE"""),83)</f>
        <v>83</v>
      </c>
      <c r="DL131" s="19" t="str">
        <f ca="1">IFERROR(__xludf.DUMMYFUNCTION("""COMPUTED_VALUE"""),"Нефьодов М. Є.")</f>
        <v>Нефьодов М. Є.</v>
      </c>
      <c r="DM131" s="19" t="str">
        <f ca="1">IFERROR(__xludf.DUMMYFUNCTION("""COMPUTED_VALUE"""),"За")</f>
        <v>За</v>
      </c>
      <c r="DN131" s="19">
        <f ca="1">IFERROR(__xludf.DUMMYFUNCTION("""COMPUTED_VALUE"""),83)</f>
        <v>83</v>
      </c>
      <c r="DO131" s="19" t="str">
        <f ca="1">IFERROR(__xludf.DUMMYFUNCTION("""COMPUTED_VALUE"""),"Нефьодов М. Є.")</f>
        <v>Нефьодов М. Є.</v>
      </c>
      <c r="DP131" s="19" t="str">
        <f ca="1">IFERROR(__xludf.DUMMYFUNCTION("""COMPUTED_VALUE"""),"За")</f>
        <v>За</v>
      </c>
      <c r="DQ131" s="19">
        <f ca="1">IFERROR(__xludf.DUMMYFUNCTION("""COMPUTED_VALUE"""),83)</f>
        <v>83</v>
      </c>
      <c r="DR131" s="19" t="str">
        <f ca="1">IFERROR(__xludf.DUMMYFUNCTION("""COMPUTED_VALUE"""),"Нефьодов М. Є.")</f>
        <v>Нефьодов М. Є.</v>
      </c>
      <c r="DS131" s="19" t="str">
        <f ca="1">IFERROR(__xludf.DUMMYFUNCTION("""COMPUTED_VALUE"""),"За")</f>
        <v>За</v>
      </c>
      <c r="DT131" s="19">
        <f ca="1">IFERROR(__xludf.DUMMYFUNCTION("""COMPUTED_VALUE"""),83)</f>
        <v>83</v>
      </c>
      <c r="DU131" s="19" t="str">
        <f ca="1">IFERROR(__xludf.DUMMYFUNCTION("""COMPUTED_VALUE"""),"Нефьодов М. Є.")</f>
        <v>Нефьодов М. Є.</v>
      </c>
      <c r="DV131" s="19" t="str">
        <f ca="1">IFERROR(__xludf.DUMMYFUNCTION("""COMPUTED_VALUE"""),"За")</f>
        <v>За</v>
      </c>
      <c r="DW131" s="19">
        <f ca="1">IFERROR(__xludf.DUMMYFUNCTION("""COMPUTED_VALUE"""),83)</f>
        <v>83</v>
      </c>
      <c r="DX131" s="19" t="str">
        <f ca="1">IFERROR(__xludf.DUMMYFUNCTION("""COMPUTED_VALUE"""),"Нефьодов М. Є.")</f>
        <v>Нефьодов М. Є.</v>
      </c>
      <c r="DY131" s="19" t="str">
        <f ca="1">IFERROR(__xludf.DUMMYFUNCTION("""COMPUTED_VALUE"""),"Не голосував")</f>
        <v>Не голосував</v>
      </c>
      <c r="DZ131" s="19">
        <f ca="1">IFERROR(__xludf.DUMMYFUNCTION("""COMPUTED_VALUE"""),83)</f>
        <v>83</v>
      </c>
      <c r="EA131" s="19" t="str">
        <f ca="1">IFERROR(__xludf.DUMMYFUNCTION("""COMPUTED_VALUE"""),"Нефьодов М. Є.")</f>
        <v>Нефьодов М. Є.</v>
      </c>
      <c r="EB131" s="19" t="str">
        <f ca="1">IFERROR(__xludf.DUMMYFUNCTION("""COMPUTED_VALUE"""),"За")</f>
        <v>За</v>
      </c>
      <c r="EC131" s="19">
        <f ca="1">IFERROR(__xludf.DUMMYFUNCTION("""COMPUTED_VALUE"""),83)</f>
        <v>83</v>
      </c>
      <c r="ED131" s="19" t="str">
        <f ca="1">IFERROR(__xludf.DUMMYFUNCTION("""COMPUTED_VALUE"""),"Нефьодов М. Є.")</f>
        <v>Нефьодов М. Є.</v>
      </c>
      <c r="EE131" s="19" t="str">
        <f ca="1">IFERROR(__xludf.DUMMYFUNCTION("""COMPUTED_VALUE"""),"За")</f>
        <v>За</v>
      </c>
      <c r="EF131" s="19">
        <f ca="1">IFERROR(__xludf.DUMMYFUNCTION("""COMPUTED_VALUE"""),83)</f>
        <v>83</v>
      </c>
      <c r="EG131" s="19" t="str">
        <f ca="1">IFERROR(__xludf.DUMMYFUNCTION("""COMPUTED_VALUE"""),"Нефьодов М. Є.")</f>
        <v>Нефьодов М. Є.</v>
      </c>
      <c r="EH131" s="19" t="str">
        <f ca="1">IFERROR(__xludf.DUMMYFUNCTION("""COMPUTED_VALUE"""),"За")</f>
        <v>За</v>
      </c>
      <c r="EI131" s="19">
        <f ca="1">IFERROR(__xludf.DUMMYFUNCTION("""COMPUTED_VALUE"""),83)</f>
        <v>83</v>
      </c>
      <c r="EJ131" s="19" t="str">
        <f ca="1">IFERROR(__xludf.DUMMYFUNCTION("""COMPUTED_VALUE"""),"Нефьодов М. Є.")</f>
        <v>Нефьодов М. Є.</v>
      </c>
      <c r="EK131" s="19" t="str">
        <f ca="1">IFERROR(__xludf.DUMMYFUNCTION("""COMPUTED_VALUE"""),"За")</f>
        <v>За</v>
      </c>
      <c r="EL131" s="19">
        <f ca="1">IFERROR(__xludf.DUMMYFUNCTION("""COMPUTED_VALUE"""),83)</f>
        <v>83</v>
      </c>
      <c r="EM131" s="19" t="str">
        <f ca="1">IFERROR(__xludf.DUMMYFUNCTION("""COMPUTED_VALUE"""),"Нефьодов М. Є.")</f>
        <v>Нефьодов М. Є.</v>
      </c>
      <c r="EN131" s="19" t="str">
        <f ca="1">IFERROR(__xludf.DUMMYFUNCTION("""COMPUTED_VALUE"""),"За")</f>
        <v>За</v>
      </c>
      <c r="EO131" s="19">
        <f ca="1">IFERROR(__xludf.DUMMYFUNCTION("""COMPUTED_VALUE"""),83)</f>
        <v>83</v>
      </c>
      <c r="EP131" s="19" t="str">
        <f ca="1">IFERROR(__xludf.DUMMYFUNCTION("""COMPUTED_VALUE"""),"Нефьодов М. Є.")</f>
        <v>Нефьодов М. Є.</v>
      </c>
      <c r="EQ131" s="19" t="str">
        <f ca="1">IFERROR(__xludf.DUMMYFUNCTION("""COMPUTED_VALUE"""),"За")</f>
        <v>За</v>
      </c>
      <c r="ER131" s="19">
        <f ca="1">IFERROR(__xludf.DUMMYFUNCTION("""COMPUTED_VALUE"""),83)</f>
        <v>83</v>
      </c>
      <c r="ES131" s="19" t="str">
        <f ca="1">IFERROR(__xludf.DUMMYFUNCTION("""COMPUTED_VALUE"""),"Нефьодов М. Є.")</f>
        <v>Нефьодов М. Є.</v>
      </c>
      <c r="ET131" s="19" t="str">
        <f ca="1">IFERROR(__xludf.DUMMYFUNCTION("""COMPUTED_VALUE"""),"За")</f>
        <v>За</v>
      </c>
      <c r="EU131" s="19">
        <f ca="1">IFERROR(__xludf.DUMMYFUNCTION("""COMPUTED_VALUE"""),83)</f>
        <v>83</v>
      </c>
      <c r="EV131" s="19" t="str">
        <f ca="1">IFERROR(__xludf.DUMMYFUNCTION("""COMPUTED_VALUE"""),"Нефьодов М. Є.")</f>
        <v>Нефьодов М. Є.</v>
      </c>
      <c r="EW131" s="19" t="str">
        <f ca="1">IFERROR(__xludf.DUMMYFUNCTION("""COMPUTED_VALUE"""),"За")</f>
        <v>За</v>
      </c>
      <c r="EX131" s="19">
        <f ca="1">IFERROR(__xludf.DUMMYFUNCTION("""COMPUTED_VALUE"""),83)</f>
        <v>83</v>
      </c>
      <c r="EY131" s="19" t="str">
        <f ca="1">IFERROR(__xludf.DUMMYFUNCTION("""COMPUTED_VALUE"""),"Нефьодов М. Є.")</f>
        <v>Нефьодов М. Є.</v>
      </c>
      <c r="EZ131" s="19" t="str">
        <f ca="1">IFERROR(__xludf.DUMMYFUNCTION("""COMPUTED_VALUE"""),"За")</f>
        <v>За</v>
      </c>
      <c r="FA131" s="19">
        <f ca="1">IFERROR(__xludf.DUMMYFUNCTION("""COMPUTED_VALUE"""),83)</f>
        <v>83</v>
      </c>
      <c r="FB131" s="19" t="str">
        <f ca="1">IFERROR(__xludf.DUMMYFUNCTION("""COMPUTED_VALUE"""),"Нефьодов М. Є.")</f>
        <v>Нефьодов М. Є.</v>
      </c>
      <c r="FC131" s="19" t="str">
        <f ca="1">IFERROR(__xludf.DUMMYFUNCTION("""COMPUTED_VALUE"""),"За")</f>
        <v>За</v>
      </c>
      <c r="FD131" s="19">
        <f ca="1">IFERROR(__xludf.DUMMYFUNCTION("""COMPUTED_VALUE"""),83)</f>
        <v>83</v>
      </c>
      <c r="FE131" s="19" t="str">
        <f ca="1">IFERROR(__xludf.DUMMYFUNCTION("""COMPUTED_VALUE"""),"Нефьодов М. Є.")</f>
        <v>Нефьодов М. Є.</v>
      </c>
      <c r="FF131" s="19" t="str">
        <f ca="1">IFERROR(__xludf.DUMMYFUNCTION("""COMPUTED_VALUE"""),"За")</f>
        <v>За</v>
      </c>
      <c r="FG131" s="19">
        <f ca="1">IFERROR(__xludf.DUMMYFUNCTION("""COMPUTED_VALUE"""),83)</f>
        <v>83</v>
      </c>
      <c r="FH131" s="19" t="str">
        <f ca="1">IFERROR(__xludf.DUMMYFUNCTION("""COMPUTED_VALUE"""),"Нефьодов М. Є.")</f>
        <v>Нефьодов М. Є.</v>
      </c>
      <c r="FI131" s="19" t="str">
        <f ca="1">IFERROR(__xludf.DUMMYFUNCTION("""COMPUTED_VALUE"""),"За")</f>
        <v>За</v>
      </c>
      <c r="FJ131" s="19">
        <f ca="1">IFERROR(__xludf.DUMMYFUNCTION("""COMPUTED_VALUE"""),83)</f>
        <v>83</v>
      </c>
      <c r="FK131" s="19" t="str">
        <f ca="1">IFERROR(__xludf.DUMMYFUNCTION("""COMPUTED_VALUE"""),"Нефьодов М. Є.")</f>
        <v>Нефьодов М. Є.</v>
      </c>
      <c r="FL131" s="19" t="str">
        <f ca="1">IFERROR(__xludf.DUMMYFUNCTION("""COMPUTED_VALUE"""),"За")</f>
        <v>За</v>
      </c>
      <c r="FM131" s="19">
        <f ca="1">IFERROR(__xludf.DUMMYFUNCTION("""COMPUTED_VALUE"""),83)</f>
        <v>83</v>
      </c>
      <c r="FN131" s="19" t="str">
        <f ca="1">IFERROR(__xludf.DUMMYFUNCTION("""COMPUTED_VALUE"""),"Нефьодов М. Є.")</f>
        <v>Нефьодов М. Є.</v>
      </c>
      <c r="FO131" s="19" t="str">
        <f ca="1">IFERROR(__xludf.DUMMYFUNCTION("""COMPUTED_VALUE"""),"За")</f>
        <v>За</v>
      </c>
      <c r="FP131" s="19">
        <f ca="1">IFERROR(__xludf.DUMMYFUNCTION("""COMPUTED_VALUE"""),83)</f>
        <v>83</v>
      </c>
      <c r="FQ131" s="19" t="str">
        <f ca="1">IFERROR(__xludf.DUMMYFUNCTION("""COMPUTED_VALUE"""),"Нефьодов М. Є.")</f>
        <v>Нефьодов М. Є.</v>
      </c>
      <c r="FR131" s="19" t="str">
        <f ca="1">IFERROR(__xludf.DUMMYFUNCTION("""COMPUTED_VALUE"""),"За")</f>
        <v>За</v>
      </c>
      <c r="FS131" s="19">
        <f ca="1">IFERROR(__xludf.DUMMYFUNCTION("""COMPUTED_VALUE"""),83)</f>
        <v>83</v>
      </c>
      <c r="FT131" s="19" t="str">
        <f ca="1">IFERROR(__xludf.DUMMYFUNCTION("""COMPUTED_VALUE"""),"Нефьодов М. Є.")</f>
        <v>Нефьодов М. Є.</v>
      </c>
      <c r="FU131" s="19" t="str">
        <f ca="1">IFERROR(__xludf.DUMMYFUNCTION("""COMPUTED_VALUE"""),"За")</f>
        <v>За</v>
      </c>
      <c r="FV131" s="19">
        <f ca="1">IFERROR(__xludf.DUMMYFUNCTION("""COMPUTED_VALUE"""),83)</f>
        <v>83</v>
      </c>
      <c r="FW131" s="19" t="str">
        <f ca="1">IFERROR(__xludf.DUMMYFUNCTION("""COMPUTED_VALUE"""),"Нефьодов М. Є.")</f>
        <v>Нефьодов М. Є.</v>
      </c>
      <c r="FX131" s="19" t="str">
        <f ca="1">IFERROR(__xludf.DUMMYFUNCTION("""COMPUTED_VALUE"""),"За")</f>
        <v>За</v>
      </c>
      <c r="FY131" s="19">
        <f ca="1">IFERROR(__xludf.DUMMYFUNCTION("""COMPUTED_VALUE"""),83)</f>
        <v>83</v>
      </c>
      <c r="FZ131" s="19" t="str">
        <f ca="1">IFERROR(__xludf.DUMMYFUNCTION("""COMPUTED_VALUE"""),"Нефьодов М. Є.")</f>
        <v>Нефьодов М. Є.</v>
      </c>
      <c r="GA131" s="19" t="str">
        <f ca="1">IFERROR(__xludf.DUMMYFUNCTION("""COMPUTED_VALUE"""),"За")</f>
        <v>За</v>
      </c>
      <c r="GB131" s="19">
        <f ca="1">IFERROR(__xludf.DUMMYFUNCTION("""COMPUTED_VALUE"""),83)</f>
        <v>83</v>
      </c>
      <c r="GC131" s="19" t="str">
        <f ca="1">IFERROR(__xludf.DUMMYFUNCTION("""COMPUTED_VALUE"""),"Нефьодов М. Є.")</f>
        <v>Нефьодов М. Є.</v>
      </c>
      <c r="GD131" s="19" t="str">
        <f ca="1">IFERROR(__xludf.DUMMYFUNCTION("""COMPUTED_VALUE"""),"За")</f>
        <v>За</v>
      </c>
      <c r="GE131" s="19">
        <f ca="1">IFERROR(__xludf.DUMMYFUNCTION("""COMPUTED_VALUE"""),83)</f>
        <v>83</v>
      </c>
      <c r="GF131" s="19" t="str">
        <f ca="1">IFERROR(__xludf.DUMMYFUNCTION("""COMPUTED_VALUE"""),"Нефьодов М. Є.")</f>
        <v>Нефьодов М. Є.</v>
      </c>
      <c r="GG131" s="19" t="str">
        <f ca="1">IFERROR(__xludf.DUMMYFUNCTION("""COMPUTED_VALUE"""),"За")</f>
        <v>За</v>
      </c>
      <c r="GH131" s="19">
        <f ca="1">IFERROR(__xludf.DUMMYFUNCTION("""COMPUTED_VALUE"""),83)</f>
        <v>83</v>
      </c>
      <c r="GI131" s="19" t="str">
        <f ca="1">IFERROR(__xludf.DUMMYFUNCTION("""COMPUTED_VALUE"""),"Нефьодов М. Є.")</f>
        <v>Нефьодов М. Є.</v>
      </c>
      <c r="GJ131" s="19" t="str">
        <f ca="1">IFERROR(__xludf.DUMMYFUNCTION("""COMPUTED_VALUE"""),"За")</f>
        <v>За</v>
      </c>
      <c r="GK131" s="19">
        <f ca="1">IFERROR(__xludf.DUMMYFUNCTION("""COMPUTED_VALUE"""),83)</f>
        <v>83</v>
      </c>
      <c r="GL131" s="19" t="str">
        <f ca="1">IFERROR(__xludf.DUMMYFUNCTION("""COMPUTED_VALUE"""),"Нефьодов М. Є.")</f>
        <v>Нефьодов М. Є.</v>
      </c>
      <c r="GM131" s="19" t="str">
        <f ca="1">IFERROR(__xludf.DUMMYFUNCTION("""COMPUTED_VALUE"""),"За")</f>
        <v>За</v>
      </c>
      <c r="GN131" s="19">
        <f ca="1">IFERROR(__xludf.DUMMYFUNCTION("""COMPUTED_VALUE"""),83)</f>
        <v>83</v>
      </c>
      <c r="GO131" s="19" t="str">
        <f ca="1">IFERROR(__xludf.DUMMYFUNCTION("""COMPUTED_VALUE"""),"Нефьодов М. Є.")</f>
        <v>Нефьодов М. Є.</v>
      </c>
      <c r="GP131" s="19" t="str">
        <f ca="1">IFERROR(__xludf.DUMMYFUNCTION("""COMPUTED_VALUE"""),"За")</f>
        <v>За</v>
      </c>
      <c r="GQ131" s="19">
        <f ca="1">IFERROR(__xludf.DUMMYFUNCTION("""COMPUTED_VALUE"""),83)</f>
        <v>83</v>
      </c>
      <c r="GR131" s="19" t="str">
        <f ca="1">IFERROR(__xludf.DUMMYFUNCTION("""COMPUTED_VALUE"""),"Нефьодов М. Є.")</f>
        <v>Нефьодов М. Є.</v>
      </c>
      <c r="GS131" s="19" t="str">
        <f ca="1">IFERROR(__xludf.DUMMYFUNCTION("""COMPUTED_VALUE"""),"За")</f>
        <v>За</v>
      </c>
      <c r="GT131" s="19">
        <f ca="1">IFERROR(__xludf.DUMMYFUNCTION("""COMPUTED_VALUE"""),83)</f>
        <v>83</v>
      </c>
      <c r="GU131" s="19" t="str">
        <f ca="1">IFERROR(__xludf.DUMMYFUNCTION("""COMPUTED_VALUE"""),"Нефьодов М. Є.")</f>
        <v>Нефьодов М. Є.</v>
      </c>
      <c r="GV131" s="19" t="str">
        <f ca="1">IFERROR(__xludf.DUMMYFUNCTION("""COMPUTED_VALUE"""),"За")</f>
        <v>За</v>
      </c>
      <c r="GW131" s="19">
        <f ca="1">IFERROR(__xludf.DUMMYFUNCTION("""COMPUTED_VALUE"""),83)</f>
        <v>83</v>
      </c>
      <c r="GX131" s="19" t="str">
        <f ca="1">IFERROR(__xludf.DUMMYFUNCTION("""COMPUTED_VALUE"""),"Нефьодов М. Є.")</f>
        <v>Нефьодов М. Є.</v>
      </c>
      <c r="GY131" s="19" t="str">
        <f ca="1">IFERROR(__xludf.DUMMYFUNCTION("""COMPUTED_VALUE"""),"За")</f>
        <v>За</v>
      </c>
      <c r="GZ131" s="19">
        <f ca="1">IFERROR(__xludf.DUMMYFUNCTION("""COMPUTED_VALUE"""),83)</f>
        <v>83</v>
      </c>
      <c r="HA131" s="19" t="str">
        <f ca="1">IFERROR(__xludf.DUMMYFUNCTION("""COMPUTED_VALUE"""),"Нефьодов М. Є.")</f>
        <v>Нефьодов М. Є.</v>
      </c>
      <c r="HB131" s="19" t="str">
        <f ca="1">IFERROR(__xludf.DUMMYFUNCTION("""COMPUTED_VALUE"""),"За")</f>
        <v>За</v>
      </c>
      <c r="HC131" s="19">
        <f ca="1">IFERROR(__xludf.DUMMYFUNCTION("""COMPUTED_VALUE"""),83)</f>
        <v>83</v>
      </c>
      <c r="HD131" s="19" t="str">
        <f ca="1">IFERROR(__xludf.DUMMYFUNCTION("""COMPUTED_VALUE"""),"Нефьодов М. Є.")</f>
        <v>Нефьодов М. Є.</v>
      </c>
      <c r="HE131" s="19" t="str">
        <f ca="1">IFERROR(__xludf.DUMMYFUNCTION("""COMPUTED_VALUE"""),"За")</f>
        <v>За</v>
      </c>
      <c r="HF131" s="19">
        <f ca="1">IFERROR(__xludf.DUMMYFUNCTION("""COMPUTED_VALUE"""),83)</f>
        <v>83</v>
      </c>
      <c r="HG131" s="19" t="str">
        <f ca="1">IFERROR(__xludf.DUMMYFUNCTION("""COMPUTED_VALUE"""),"Нефьодов М. Є.")</f>
        <v>Нефьодов М. Є.</v>
      </c>
      <c r="HH131" s="19" t="str">
        <f ca="1">IFERROR(__xludf.DUMMYFUNCTION("""COMPUTED_VALUE"""),"За")</f>
        <v>За</v>
      </c>
      <c r="HI131" s="19">
        <f ca="1">IFERROR(__xludf.DUMMYFUNCTION("""COMPUTED_VALUE"""),83)</f>
        <v>83</v>
      </c>
      <c r="HJ131" s="19" t="str">
        <f ca="1">IFERROR(__xludf.DUMMYFUNCTION("""COMPUTED_VALUE"""),"Нефьодов М. Є.")</f>
        <v>Нефьодов М. Є.</v>
      </c>
      <c r="HK131" s="19" t="str">
        <f ca="1">IFERROR(__xludf.DUMMYFUNCTION("""COMPUTED_VALUE"""),"За")</f>
        <v>За</v>
      </c>
      <c r="HL131" s="19">
        <f ca="1">IFERROR(__xludf.DUMMYFUNCTION("""COMPUTED_VALUE"""),83)</f>
        <v>83</v>
      </c>
      <c r="HM131" s="19" t="str">
        <f ca="1">IFERROR(__xludf.DUMMYFUNCTION("""COMPUTED_VALUE"""),"Нефьодов М. Є.")</f>
        <v>Нефьодов М. Є.</v>
      </c>
      <c r="HN131" s="19" t="str">
        <f ca="1">IFERROR(__xludf.DUMMYFUNCTION("""COMPUTED_VALUE"""),"За")</f>
        <v>За</v>
      </c>
      <c r="HO131" s="19">
        <f ca="1">IFERROR(__xludf.DUMMYFUNCTION("""COMPUTED_VALUE"""),83)</f>
        <v>83</v>
      </c>
      <c r="HP131" s="19" t="str">
        <f ca="1">IFERROR(__xludf.DUMMYFUNCTION("""COMPUTED_VALUE"""),"Нефьодов М. Є.")</f>
        <v>Нефьодов М. Є.</v>
      </c>
      <c r="HQ131" s="19" t="str">
        <f ca="1">IFERROR(__xludf.DUMMYFUNCTION("""COMPUTED_VALUE"""),"За")</f>
        <v>За</v>
      </c>
      <c r="HR131" s="19">
        <f ca="1">IFERROR(__xludf.DUMMYFUNCTION("""COMPUTED_VALUE"""),83)</f>
        <v>83</v>
      </c>
      <c r="HS131" s="19" t="str">
        <f ca="1">IFERROR(__xludf.DUMMYFUNCTION("""COMPUTED_VALUE"""),"Нефьодов М. Є.")</f>
        <v>Нефьодов М. Є.</v>
      </c>
      <c r="HT131" s="19" t="str">
        <f ca="1">IFERROR(__xludf.DUMMYFUNCTION("""COMPUTED_VALUE"""),"За")</f>
        <v>За</v>
      </c>
      <c r="HU131" s="19">
        <f ca="1">IFERROR(__xludf.DUMMYFUNCTION("""COMPUTED_VALUE"""),83)</f>
        <v>83</v>
      </c>
      <c r="HV131" s="19" t="str">
        <f ca="1">IFERROR(__xludf.DUMMYFUNCTION("""COMPUTED_VALUE"""),"Нефьодов М. Є.")</f>
        <v>Нефьодов М. Є.</v>
      </c>
      <c r="HW131" s="19" t="str">
        <f ca="1">IFERROR(__xludf.DUMMYFUNCTION("""COMPUTED_VALUE"""),"За")</f>
        <v>За</v>
      </c>
      <c r="HX131" s="19">
        <f ca="1">IFERROR(__xludf.DUMMYFUNCTION("""COMPUTED_VALUE"""),83)</f>
        <v>83</v>
      </c>
      <c r="HY131" s="19" t="str">
        <f ca="1">IFERROR(__xludf.DUMMYFUNCTION("""COMPUTED_VALUE"""),"Нефьодов М. Є.")</f>
        <v>Нефьодов М. Є.</v>
      </c>
      <c r="HZ131" s="19" t="str">
        <f ca="1">IFERROR(__xludf.DUMMYFUNCTION("""COMPUTED_VALUE"""),"За")</f>
        <v>За</v>
      </c>
      <c r="IA131" s="19">
        <f ca="1">IFERROR(__xludf.DUMMYFUNCTION("""COMPUTED_VALUE"""),83)</f>
        <v>83</v>
      </c>
      <c r="IB131" s="19" t="str">
        <f ca="1">IFERROR(__xludf.DUMMYFUNCTION("""COMPUTED_VALUE"""),"Нефьодов М. Є.")</f>
        <v>Нефьодов М. Є.</v>
      </c>
      <c r="IC131" s="19" t="str">
        <f ca="1">IFERROR(__xludf.DUMMYFUNCTION("""COMPUTED_VALUE"""),"За")</f>
        <v>За</v>
      </c>
      <c r="ID131" s="19">
        <f ca="1">IFERROR(__xludf.DUMMYFUNCTION("""COMPUTED_VALUE"""),83)</f>
        <v>83</v>
      </c>
      <c r="IE131" s="19" t="str">
        <f ca="1">IFERROR(__xludf.DUMMYFUNCTION("""COMPUTED_VALUE"""),"Нефьодов М. Є.")</f>
        <v>Нефьодов М. Є.</v>
      </c>
      <c r="IF131" s="19" t="str">
        <f ca="1">IFERROR(__xludf.DUMMYFUNCTION("""COMPUTED_VALUE"""),"За")</f>
        <v>За</v>
      </c>
      <c r="IG131" s="19">
        <f ca="1">IFERROR(__xludf.DUMMYFUNCTION("""COMPUTED_VALUE"""),83)</f>
        <v>83</v>
      </c>
      <c r="IH131" s="19" t="str">
        <f ca="1">IFERROR(__xludf.DUMMYFUNCTION("""COMPUTED_VALUE"""),"Нефьодов М. Є.")</f>
        <v>Нефьодов М. Є.</v>
      </c>
      <c r="II131" s="19" t="str">
        <f ca="1">IFERROR(__xludf.DUMMYFUNCTION("""COMPUTED_VALUE"""),"За")</f>
        <v>За</v>
      </c>
      <c r="IJ131" s="19">
        <f ca="1">IFERROR(__xludf.DUMMYFUNCTION("""COMPUTED_VALUE"""),83)</f>
        <v>83</v>
      </c>
      <c r="IK131" s="19" t="str">
        <f ca="1">IFERROR(__xludf.DUMMYFUNCTION("""COMPUTED_VALUE"""),"Нефьодов М. Є.")</f>
        <v>Нефьодов М. Є.</v>
      </c>
      <c r="IL131" s="19" t="str">
        <f ca="1">IFERROR(__xludf.DUMMYFUNCTION("""COMPUTED_VALUE"""),"За")</f>
        <v>За</v>
      </c>
      <c r="IM131" s="19">
        <f ca="1">IFERROR(__xludf.DUMMYFUNCTION("""COMPUTED_VALUE"""),83)</f>
        <v>83</v>
      </c>
      <c r="IN131" s="19" t="str">
        <f ca="1">IFERROR(__xludf.DUMMYFUNCTION("""COMPUTED_VALUE"""),"Нефьодов М. Є.")</f>
        <v>Нефьодов М. Є.</v>
      </c>
      <c r="IO131" s="19" t="str">
        <f ca="1">IFERROR(__xludf.DUMMYFUNCTION("""COMPUTED_VALUE"""),"За")</f>
        <v>За</v>
      </c>
      <c r="IP131" s="19">
        <f ca="1">IFERROR(__xludf.DUMMYFUNCTION("""COMPUTED_VALUE"""),83)</f>
        <v>83</v>
      </c>
      <c r="IQ131" s="19" t="str">
        <f ca="1">IFERROR(__xludf.DUMMYFUNCTION("""COMPUTED_VALUE"""),"Нефьодов М. Є.")</f>
        <v>Нефьодов М. Є.</v>
      </c>
      <c r="IR131" s="19" t="str">
        <f ca="1">IFERROR(__xludf.DUMMYFUNCTION("""COMPUTED_VALUE"""),"Утримався")</f>
        <v>Утримався</v>
      </c>
      <c r="IS131" s="19">
        <f ca="1">IFERROR(__xludf.DUMMYFUNCTION("""COMPUTED_VALUE"""),83)</f>
        <v>83</v>
      </c>
      <c r="IT131" s="19" t="str">
        <f ca="1">IFERROR(__xludf.DUMMYFUNCTION("""COMPUTED_VALUE"""),"Нефьодов М. Є.")</f>
        <v>Нефьодов М. Є.</v>
      </c>
      <c r="IU131" s="19" t="str">
        <f ca="1">IFERROR(__xludf.DUMMYFUNCTION("""COMPUTED_VALUE"""),"За")</f>
        <v>За</v>
      </c>
      <c r="IV131" s="19">
        <f ca="1">IFERROR(__xludf.DUMMYFUNCTION("""COMPUTED_VALUE"""),83)</f>
        <v>83</v>
      </c>
      <c r="IW131" s="19" t="str">
        <f ca="1">IFERROR(__xludf.DUMMYFUNCTION("""COMPUTED_VALUE"""),"Нефьодов М. Є.")</f>
        <v>Нефьодов М. Є.</v>
      </c>
      <c r="IX131" s="19" t="str">
        <f ca="1">IFERROR(__xludf.DUMMYFUNCTION("""COMPUTED_VALUE"""),"За")</f>
        <v>За</v>
      </c>
      <c r="IY131" s="19">
        <f ca="1">IFERROR(__xludf.DUMMYFUNCTION("""COMPUTED_VALUE"""),83)</f>
        <v>83</v>
      </c>
      <c r="IZ131" s="19" t="str">
        <f ca="1">IFERROR(__xludf.DUMMYFUNCTION("""COMPUTED_VALUE"""),"Нефьодов М. Є.")</f>
        <v>Нефьодов М. Є.</v>
      </c>
      <c r="JA131" s="19" t="str">
        <f ca="1">IFERROR(__xludf.DUMMYFUNCTION("""COMPUTED_VALUE"""),"За")</f>
        <v>За</v>
      </c>
      <c r="JB131" s="19">
        <f ca="1">IFERROR(__xludf.DUMMYFUNCTION("""COMPUTED_VALUE"""),83)</f>
        <v>83</v>
      </c>
      <c r="JC131" s="19" t="str">
        <f ca="1">IFERROR(__xludf.DUMMYFUNCTION("""COMPUTED_VALUE"""),"Нефьодов М. Є.")</f>
        <v>Нефьодов М. Є.</v>
      </c>
      <c r="JD131" s="19" t="str">
        <f ca="1">IFERROR(__xludf.DUMMYFUNCTION("""COMPUTED_VALUE"""),"За")</f>
        <v>За</v>
      </c>
      <c r="JE131" s="19">
        <f ca="1">IFERROR(__xludf.DUMMYFUNCTION("""COMPUTED_VALUE"""),83)</f>
        <v>83</v>
      </c>
      <c r="JF131" s="19" t="str">
        <f ca="1">IFERROR(__xludf.DUMMYFUNCTION("""COMPUTED_VALUE"""),"Нефьодов М. Є.")</f>
        <v>Нефьодов М. Є.</v>
      </c>
      <c r="JG131" s="19" t="str">
        <f ca="1">IFERROR(__xludf.DUMMYFUNCTION("""COMPUTED_VALUE"""),"За")</f>
        <v>За</v>
      </c>
      <c r="JH131" s="19">
        <f ca="1">IFERROR(__xludf.DUMMYFUNCTION("""COMPUTED_VALUE"""),83)</f>
        <v>83</v>
      </c>
      <c r="JI131" s="19" t="str">
        <f ca="1">IFERROR(__xludf.DUMMYFUNCTION("""COMPUTED_VALUE"""),"Нефьодов М. Є.")</f>
        <v>Нефьодов М. Є.</v>
      </c>
      <c r="JJ131" s="19" t="str">
        <f ca="1">IFERROR(__xludf.DUMMYFUNCTION("""COMPUTED_VALUE"""),"За")</f>
        <v>За</v>
      </c>
      <c r="JK131" s="19">
        <f ca="1">IFERROR(__xludf.DUMMYFUNCTION("""COMPUTED_VALUE"""),83)</f>
        <v>83</v>
      </c>
      <c r="JL131" s="19" t="str">
        <f ca="1">IFERROR(__xludf.DUMMYFUNCTION("""COMPUTED_VALUE"""),"Нефьодов М. Є.")</f>
        <v>Нефьодов М. Є.</v>
      </c>
      <c r="JM131" s="19" t="str">
        <f ca="1">IFERROR(__xludf.DUMMYFUNCTION("""COMPUTED_VALUE"""),"За")</f>
        <v>За</v>
      </c>
      <c r="JN131" s="19">
        <f ca="1">IFERROR(__xludf.DUMMYFUNCTION("""COMPUTED_VALUE"""),83)</f>
        <v>83</v>
      </c>
      <c r="JO131" s="19" t="str">
        <f ca="1">IFERROR(__xludf.DUMMYFUNCTION("""COMPUTED_VALUE"""),"Нефьодов М. Є.")</f>
        <v>Нефьодов М. Є.</v>
      </c>
      <c r="JP131" s="19" t="str">
        <f ca="1">IFERROR(__xludf.DUMMYFUNCTION("""COMPUTED_VALUE"""),"За")</f>
        <v>За</v>
      </c>
      <c r="JQ131" s="19">
        <f ca="1">IFERROR(__xludf.DUMMYFUNCTION("""COMPUTED_VALUE"""),83)</f>
        <v>83</v>
      </c>
      <c r="JR131" s="19" t="str">
        <f ca="1">IFERROR(__xludf.DUMMYFUNCTION("""COMPUTED_VALUE"""),"Нефьодов М. Є.")</f>
        <v>Нефьодов М. Є.</v>
      </c>
      <c r="JS131" s="19" t="str">
        <f ca="1">IFERROR(__xludf.DUMMYFUNCTION("""COMPUTED_VALUE"""),"За")</f>
        <v>За</v>
      </c>
      <c r="JT131" s="19">
        <f ca="1">IFERROR(__xludf.DUMMYFUNCTION("""COMPUTED_VALUE"""),83)</f>
        <v>83</v>
      </c>
      <c r="JU131" s="19" t="str">
        <f ca="1">IFERROR(__xludf.DUMMYFUNCTION("""COMPUTED_VALUE"""),"Нефьодов М. Є.")</f>
        <v>Нефьодов М. Є.</v>
      </c>
      <c r="JV131" s="19" t="str">
        <f ca="1">IFERROR(__xludf.DUMMYFUNCTION("""COMPUTED_VALUE"""),"За")</f>
        <v>За</v>
      </c>
      <c r="JW131" s="19">
        <f ca="1">IFERROR(__xludf.DUMMYFUNCTION("""COMPUTED_VALUE"""),83)</f>
        <v>83</v>
      </c>
      <c r="JX131" s="19" t="str">
        <f ca="1">IFERROR(__xludf.DUMMYFUNCTION("""COMPUTED_VALUE"""),"Нефьодов М. Є.")</f>
        <v>Нефьодов М. Є.</v>
      </c>
      <c r="JY131" s="19" t="str">
        <f ca="1">IFERROR(__xludf.DUMMYFUNCTION("""COMPUTED_VALUE"""),"За")</f>
        <v>За</v>
      </c>
      <c r="JZ131" s="19">
        <f ca="1">IFERROR(__xludf.DUMMYFUNCTION("""COMPUTED_VALUE"""),83)</f>
        <v>83</v>
      </c>
      <c r="KA131" s="19" t="str">
        <f ca="1">IFERROR(__xludf.DUMMYFUNCTION("""COMPUTED_VALUE"""),"Нефьодов М. Є.")</f>
        <v>Нефьодов М. Є.</v>
      </c>
      <c r="KB131" s="19" t="str">
        <f ca="1">IFERROR(__xludf.DUMMYFUNCTION("""COMPUTED_VALUE"""),"За")</f>
        <v>За</v>
      </c>
      <c r="KC131" s="19">
        <f ca="1">IFERROR(__xludf.DUMMYFUNCTION("""COMPUTED_VALUE"""),83)</f>
        <v>83</v>
      </c>
      <c r="KD131" s="19" t="str">
        <f ca="1">IFERROR(__xludf.DUMMYFUNCTION("""COMPUTED_VALUE"""),"Нефьодов М. Є.")</f>
        <v>Нефьодов М. Є.</v>
      </c>
      <c r="KE131" s="19" t="str">
        <f ca="1">IFERROR(__xludf.DUMMYFUNCTION("""COMPUTED_VALUE"""),"За")</f>
        <v>За</v>
      </c>
      <c r="KF131" s="19">
        <f ca="1">IFERROR(__xludf.DUMMYFUNCTION("""COMPUTED_VALUE"""),83)</f>
        <v>83</v>
      </c>
      <c r="KG131" s="19" t="str">
        <f ca="1">IFERROR(__xludf.DUMMYFUNCTION("""COMPUTED_VALUE"""),"Нефьодов М. Є.")</f>
        <v>Нефьодов М. Є.</v>
      </c>
      <c r="KH131" s="19" t="str">
        <f ca="1">IFERROR(__xludf.DUMMYFUNCTION("""COMPUTED_VALUE"""),"За")</f>
        <v>За</v>
      </c>
      <c r="KI131" s="19">
        <f ca="1">IFERROR(__xludf.DUMMYFUNCTION("""COMPUTED_VALUE"""),83)</f>
        <v>83</v>
      </c>
      <c r="KJ131" s="19" t="str">
        <f ca="1">IFERROR(__xludf.DUMMYFUNCTION("""COMPUTED_VALUE"""),"Нефьодов М. Є.")</f>
        <v>Нефьодов М. Є.</v>
      </c>
      <c r="KK131" s="19" t="str">
        <f ca="1">IFERROR(__xludf.DUMMYFUNCTION("""COMPUTED_VALUE"""),"За")</f>
        <v>За</v>
      </c>
      <c r="KL131" s="19">
        <f ca="1">IFERROR(__xludf.DUMMYFUNCTION("""COMPUTED_VALUE"""),83)</f>
        <v>83</v>
      </c>
      <c r="KM131" s="19" t="str">
        <f ca="1">IFERROR(__xludf.DUMMYFUNCTION("""COMPUTED_VALUE"""),"Нефьодов М. Є.")</f>
        <v>Нефьодов М. Є.</v>
      </c>
      <c r="KN131" s="19" t="str">
        <f ca="1">IFERROR(__xludf.DUMMYFUNCTION("""COMPUTED_VALUE"""),"За")</f>
        <v>За</v>
      </c>
      <c r="KO131" s="19">
        <f ca="1">IFERROR(__xludf.DUMMYFUNCTION("""COMPUTED_VALUE"""),83)</f>
        <v>83</v>
      </c>
      <c r="KP131" s="19" t="str">
        <f ca="1">IFERROR(__xludf.DUMMYFUNCTION("""COMPUTED_VALUE"""),"Нефьодов М. Є.")</f>
        <v>Нефьодов М. Є.</v>
      </c>
      <c r="KQ131" s="19" t="str">
        <f ca="1">IFERROR(__xludf.DUMMYFUNCTION("""COMPUTED_VALUE"""),"За")</f>
        <v>За</v>
      </c>
      <c r="KR131" s="19">
        <f ca="1">IFERROR(__xludf.DUMMYFUNCTION("""COMPUTED_VALUE"""),83)</f>
        <v>83</v>
      </c>
      <c r="KS131" s="19" t="str">
        <f ca="1">IFERROR(__xludf.DUMMYFUNCTION("""COMPUTED_VALUE"""),"Нефьодов М. Є.")</f>
        <v>Нефьодов М. Є.</v>
      </c>
      <c r="KT131" s="19" t="str">
        <f ca="1">IFERROR(__xludf.DUMMYFUNCTION("""COMPUTED_VALUE"""),"Не голосував")</f>
        <v>Не голосував</v>
      </c>
      <c r="KU131" s="19">
        <f ca="1">IFERROR(__xludf.DUMMYFUNCTION("""COMPUTED_VALUE"""),83)</f>
        <v>83</v>
      </c>
      <c r="KV131" s="19" t="str">
        <f ca="1">IFERROR(__xludf.DUMMYFUNCTION("""COMPUTED_VALUE"""),"Нефьодов М. Є.")</f>
        <v>Нефьодов М. Є.</v>
      </c>
      <c r="KW131" s="19" t="str">
        <f ca="1">IFERROR(__xludf.DUMMYFUNCTION("""COMPUTED_VALUE"""),"За")</f>
        <v>За</v>
      </c>
      <c r="KX131" s="19">
        <f ca="1">IFERROR(__xludf.DUMMYFUNCTION("""COMPUTED_VALUE"""),83)</f>
        <v>83</v>
      </c>
      <c r="KY131" s="19" t="str">
        <f ca="1">IFERROR(__xludf.DUMMYFUNCTION("""COMPUTED_VALUE"""),"Нефьодов М. Є.")</f>
        <v>Нефьодов М. Є.</v>
      </c>
      <c r="KZ131" s="19" t="str">
        <f ca="1">IFERROR(__xludf.DUMMYFUNCTION("""COMPUTED_VALUE"""),"За")</f>
        <v>За</v>
      </c>
      <c r="LA131" s="19">
        <f ca="1">IFERROR(__xludf.DUMMYFUNCTION("""COMPUTED_VALUE"""),83)</f>
        <v>83</v>
      </c>
      <c r="LB131" s="19" t="str">
        <f ca="1">IFERROR(__xludf.DUMMYFUNCTION("""COMPUTED_VALUE"""),"Нефьодов М. Є.")</f>
        <v>Нефьодов М. Є.</v>
      </c>
      <c r="LC131" s="19" t="str">
        <f ca="1">IFERROR(__xludf.DUMMYFUNCTION("""COMPUTED_VALUE"""),"За")</f>
        <v>За</v>
      </c>
      <c r="LD131" s="19">
        <f ca="1">IFERROR(__xludf.DUMMYFUNCTION("""COMPUTED_VALUE"""),83)</f>
        <v>83</v>
      </c>
      <c r="LE131" s="19" t="str">
        <f ca="1">IFERROR(__xludf.DUMMYFUNCTION("""COMPUTED_VALUE"""),"Нефьодов М. Є.")</f>
        <v>Нефьодов М. Є.</v>
      </c>
      <c r="LF131" s="19" t="str">
        <f ca="1">IFERROR(__xludf.DUMMYFUNCTION("""COMPUTED_VALUE"""),"Утримався")</f>
        <v>Утримався</v>
      </c>
      <c r="LG131" s="19">
        <f ca="1">IFERROR(__xludf.DUMMYFUNCTION("""COMPUTED_VALUE"""),83)</f>
        <v>83</v>
      </c>
      <c r="LH131" s="19" t="str">
        <f ca="1">IFERROR(__xludf.DUMMYFUNCTION("""COMPUTED_VALUE"""),"Нефьодов М. Є.")</f>
        <v>Нефьодов М. Є.</v>
      </c>
      <c r="LI131" s="19" t="str">
        <f ca="1">IFERROR(__xludf.DUMMYFUNCTION("""COMPUTED_VALUE"""),"За")</f>
        <v>За</v>
      </c>
      <c r="LJ131" s="19">
        <f ca="1">IFERROR(__xludf.DUMMYFUNCTION("""COMPUTED_VALUE"""),83)</f>
        <v>83</v>
      </c>
      <c r="LK131" s="19" t="str">
        <f ca="1">IFERROR(__xludf.DUMMYFUNCTION("""COMPUTED_VALUE"""),"Нефьодов М. Є.")</f>
        <v>Нефьодов М. Є.</v>
      </c>
      <c r="LL131" s="19" t="str">
        <f ca="1">IFERROR(__xludf.DUMMYFUNCTION("""COMPUTED_VALUE"""),"За")</f>
        <v>За</v>
      </c>
      <c r="LM131" s="19">
        <f ca="1">IFERROR(__xludf.DUMMYFUNCTION("""COMPUTED_VALUE"""),83)</f>
        <v>83</v>
      </c>
      <c r="LN131" s="19" t="str">
        <f ca="1">IFERROR(__xludf.DUMMYFUNCTION("""COMPUTED_VALUE"""),"Нефьодов М. Є.")</f>
        <v>Нефьодов М. Є.</v>
      </c>
      <c r="LO131" s="19" t="str">
        <f ca="1">IFERROR(__xludf.DUMMYFUNCTION("""COMPUTED_VALUE"""),"За")</f>
        <v>За</v>
      </c>
      <c r="LP131" s="19">
        <f ca="1">IFERROR(__xludf.DUMMYFUNCTION("""COMPUTED_VALUE"""),83)</f>
        <v>83</v>
      </c>
      <c r="LQ131" s="19" t="str">
        <f ca="1">IFERROR(__xludf.DUMMYFUNCTION("""COMPUTED_VALUE"""),"Нефьодов М. Є.")</f>
        <v>Нефьодов М. Є.</v>
      </c>
      <c r="LR131" s="19" t="str">
        <f ca="1">IFERROR(__xludf.DUMMYFUNCTION("""COMPUTED_VALUE"""),"За")</f>
        <v>За</v>
      </c>
      <c r="LS131" s="19">
        <f ca="1">IFERROR(__xludf.DUMMYFUNCTION("""COMPUTED_VALUE"""),83)</f>
        <v>83</v>
      </c>
      <c r="LT131" s="19" t="str">
        <f ca="1">IFERROR(__xludf.DUMMYFUNCTION("""COMPUTED_VALUE"""),"Нефьодов М. Є.")</f>
        <v>Нефьодов М. Є.</v>
      </c>
      <c r="LU131" s="19" t="str">
        <f ca="1">IFERROR(__xludf.DUMMYFUNCTION("""COMPUTED_VALUE"""),"Утримався")</f>
        <v>Утримався</v>
      </c>
      <c r="LV131" s="19">
        <f ca="1">IFERROR(__xludf.DUMMYFUNCTION("""COMPUTED_VALUE"""),83)</f>
        <v>83</v>
      </c>
      <c r="LW131" s="19" t="str">
        <f ca="1">IFERROR(__xludf.DUMMYFUNCTION("""COMPUTED_VALUE"""),"Нефьодов М. Є.")</f>
        <v>Нефьодов М. Є.</v>
      </c>
      <c r="LX131" s="19" t="str">
        <f ca="1">IFERROR(__xludf.DUMMYFUNCTION("""COMPUTED_VALUE"""),"За")</f>
        <v>За</v>
      </c>
      <c r="LY131" s="19">
        <f ca="1">IFERROR(__xludf.DUMMYFUNCTION("""COMPUTED_VALUE"""),83)</f>
        <v>83</v>
      </c>
      <c r="LZ131" s="19" t="str">
        <f ca="1">IFERROR(__xludf.DUMMYFUNCTION("""COMPUTED_VALUE"""),"Нефьодов М. Є.")</f>
        <v>Нефьодов М. Є.</v>
      </c>
      <c r="MA131" s="19" t="str">
        <f ca="1">IFERROR(__xludf.DUMMYFUNCTION("""COMPUTED_VALUE"""),"За")</f>
        <v>За</v>
      </c>
      <c r="MB131" s="19">
        <f ca="1">IFERROR(__xludf.DUMMYFUNCTION("""COMPUTED_VALUE"""),83)</f>
        <v>83</v>
      </c>
      <c r="MC131" s="19" t="str">
        <f ca="1">IFERROR(__xludf.DUMMYFUNCTION("""COMPUTED_VALUE"""),"Нефьодов М. Є.")</f>
        <v>Нефьодов М. Є.</v>
      </c>
      <c r="MD131" s="19" t="str">
        <f ca="1">IFERROR(__xludf.DUMMYFUNCTION("""COMPUTED_VALUE"""),"За")</f>
        <v>За</v>
      </c>
      <c r="ME131" s="19">
        <f ca="1">IFERROR(__xludf.DUMMYFUNCTION("""COMPUTED_VALUE"""),83)</f>
        <v>83</v>
      </c>
      <c r="MF131" s="19" t="str">
        <f ca="1">IFERROR(__xludf.DUMMYFUNCTION("""COMPUTED_VALUE"""),"Нефьодов М. Є.")</f>
        <v>Нефьодов М. Є.</v>
      </c>
      <c r="MG131" s="19" t="str">
        <f ca="1">IFERROR(__xludf.DUMMYFUNCTION("""COMPUTED_VALUE"""),"За")</f>
        <v>За</v>
      </c>
      <c r="MH131" s="19">
        <f ca="1">IFERROR(__xludf.DUMMYFUNCTION("""COMPUTED_VALUE"""),83)</f>
        <v>83</v>
      </c>
      <c r="MI131" s="19" t="str">
        <f ca="1">IFERROR(__xludf.DUMMYFUNCTION("""COMPUTED_VALUE"""),"Нефьодов М. Є.")</f>
        <v>Нефьодов М. Є.</v>
      </c>
      <c r="MJ131" s="19" t="str">
        <f ca="1">IFERROR(__xludf.DUMMYFUNCTION("""COMPUTED_VALUE"""),"За")</f>
        <v>За</v>
      </c>
      <c r="MK131" s="19">
        <f ca="1">IFERROR(__xludf.DUMMYFUNCTION("""COMPUTED_VALUE"""),83)</f>
        <v>83</v>
      </c>
      <c r="ML131" s="19" t="str">
        <f ca="1">IFERROR(__xludf.DUMMYFUNCTION("""COMPUTED_VALUE"""),"Нефьодов М. Є.")</f>
        <v>Нефьодов М. Є.</v>
      </c>
      <c r="MM131" s="19" t="str">
        <f ca="1">IFERROR(__xludf.DUMMYFUNCTION("""COMPUTED_VALUE"""),"За")</f>
        <v>За</v>
      </c>
      <c r="MN131" s="19">
        <f ca="1">IFERROR(__xludf.DUMMYFUNCTION("""COMPUTED_VALUE"""),83)</f>
        <v>83</v>
      </c>
      <c r="MO131" s="19" t="str">
        <f ca="1">IFERROR(__xludf.DUMMYFUNCTION("""COMPUTED_VALUE"""),"Нефьодов М. Є.")</f>
        <v>Нефьодов М. Є.</v>
      </c>
      <c r="MP131" s="19" t="str">
        <f ca="1">IFERROR(__xludf.DUMMYFUNCTION("""COMPUTED_VALUE"""),"За")</f>
        <v>За</v>
      </c>
      <c r="MQ131" s="19">
        <f ca="1">IFERROR(__xludf.DUMMYFUNCTION("""COMPUTED_VALUE"""),83)</f>
        <v>83</v>
      </c>
      <c r="MR131" s="19" t="str">
        <f ca="1">IFERROR(__xludf.DUMMYFUNCTION("""COMPUTED_VALUE"""),"Нефьодов М. Є.")</f>
        <v>Нефьодов М. Є.</v>
      </c>
      <c r="MS131" s="19" t="str">
        <f ca="1">IFERROR(__xludf.DUMMYFUNCTION("""COMPUTED_VALUE"""),"За")</f>
        <v>За</v>
      </c>
      <c r="MT131" s="19">
        <f ca="1">IFERROR(__xludf.DUMMYFUNCTION("""COMPUTED_VALUE"""),83)</f>
        <v>83</v>
      </c>
      <c r="MU131" s="19" t="str">
        <f ca="1">IFERROR(__xludf.DUMMYFUNCTION("""COMPUTED_VALUE"""),"Нефьодов М. Є.")</f>
        <v>Нефьодов М. Є.</v>
      </c>
      <c r="MV131" s="19" t="str">
        <f ca="1">IFERROR(__xludf.DUMMYFUNCTION("""COMPUTED_VALUE"""),"За")</f>
        <v>За</v>
      </c>
      <c r="MW131" s="19">
        <f ca="1">IFERROR(__xludf.DUMMYFUNCTION("""COMPUTED_VALUE"""),83)</f>
        <v>83</v>
      </c>
      <c r="MX131" s="19" t="str">
        <f ca="1">IFERROR(__xludf.DUMMYFUNCTION("""COMPUTED_VALUE"""),"Нефьодов М. Є.")</f>
        <v>Нефьодов М. Є.</v>
      </c>
      <c r="MY131" s="19" t="str">
        <f ca="1">IFERROR(__xludf.DUMMYFUNCTION("""COMPUTED_VALUE"""),"За")</f>
        <v>За</v>
      </c>
      <c r="MZ131" s="19">
        <f ca="1">IFERROR(__xludf.DUMMYFUNCTION("""COMPUTED_VALUE"""),83)</f>
        <v>83</v>
      </c>
      <c r="NA131" s="19" t="str">
        <f ca="1">IFERROR(__xludf.DUMMYFUNCTION("""COMPUTED_VALUE"""),"Нефьодов М. Є.")</f>
        <v>Нефьодов М. Є.</v>
      </c>
      <c r="NB131" s="19" t="str">
        <f ca="1">IFERROR(__xludf.DUMMYFUNCTION("""COMPUTED_VALUE"""),"За")</f>
        <v>За</v>
      </c>
      <c r="NC131" s="19">
        <f ca="1">IFERROR(__xludf.DUMMYFUNCTION("""COMPUTED_VALUE"""),83)</f>
        <v>83</v>
      </c>
      <c r="ND131" s="19" t="str">
        <f ca="1">IFERROR(__xludf.DUMMYFUNCTION("""COMPUTED_VALUE"""),"Нефьодов М. Є.")</f>
        <v>Нефьодов М. Є.</v>
      </c>
      <c r="NE131" s="19" t="str">
        <f ca="1">IFERROR(__xludf.DUMMYFUNCTION("""COMPUTED_VALUE"""),"За")</f>
        <v>За</v>
      </c>
      <c r="NF131" s="19">
        <f ca="1">IFERROR(__xludf.DUMMYFUNCTION("""COMPUTED_VALUE"""),83)</f>
        <v>83</v>
      </c>
      <c r="NG131" s="19" t="str">
        <f ca="1">IFERROR(__xludf.DUMMYFUNCTION("""COMPUTED_VALUE"""),"Нефьодов М. Є.")</f>
        <v>Нефьодов М. Є.</v>
      </c>
      <c r="NH131" s="19" t="str">
        <f ca="1">IFERROR(__xludf.DUMMYFUNCTION("""COMPUTED_VALUE"""),"За")</f>
        <v>За</v>
      </c>
      <c r="NI131" s="19">
        <f ca="1">IFERROR(__xludf.DUMMYFUNCTION("""COMPUTED_VALUE"""),83)</f>
        <v>83</v>
      </c>
      <c r="NJ131" s="19" t="str">
        <f ca="1">IFERROR(__xludf.DUMMYFUNCTION("""COMPUTED_VALUE"""),"Нефьодов М. Є.")</f>
        <v>Нефьодов М. Є.</v>
      </c>
      <c r="NK131" s="19" t="str">
        <f ca="1">IFERROR(__xludf.DUMMYFUNCTION("""COMPUTED_VALUE"""),"За")</f>
        <v>За</v>
      </c>
      <c r="NL131" s="19">
        <f ca="1">IFERROR(__xludf.DUMMYFUNCTION("""COMPUTED_VALUE"""),83)</f>
        <v>83</v>
      </c>
      <c r="NM131" s="19" t="str">
        <f ca="1">IFERROR(__xludf.DUMMYFUNCTION("""COMPUTED_VALUE"""),"Нефьодов М. Є.")</f>
        <v>Нефьодов М. Є.</v>
      </c>
      <c r="NN131" s="19" t="str">
        <f ca="1">IFERROR(__xludf.DUMMYFUNCTION("""COMPUTED_VALUE"""),"За")</f>
        <v>За</v>
      </c>
      <c r="NO131" s="19">
        <f ca="1">IFERROR(__xludf.DUMMYFUNCTION("""COMPUTED_VALUE"""),83)</f>
        <v>83</v>
      </c>
      <c r="NP131" s="19" t="str">
        <f ca="1">IFERROR(__xludf.DUMMYFUNCTION("""COMPUTED_VALUE"""),"Нефьодов М. Є.")</f>
        <v>Нефьодов М. Є.</v>
      </c>
      <c r="NQ131" s="19" t="str">
        <f ca="1">IFERROR(__xludf.DUMMYFUNCTION("""COMPUTED_VALUE"""),"Утримався")</f>
        <v>Утримався</v>
      </c>
      <c r="NR131" s="19">
        <f ca="1">IFERROR(__xludf.DUMMYFUNCTION("""COMPUTED_VALUE"""),83)</f>
        <v>83</v>
      </c>
      <c r="NS131" s="19" t="str">
        <f ca="1">IFERROR(__xludf.DUMMYFUNCTION("""COMPUTED_VALUE"""),"Нефьодов М. Є.")</f>
        <v>Нефьодов М. Є.</v>
      </c>
      <c r="NT131" s="19" t="str">
        <f ca="1">IFERROR(__xludf.DUMMYFUNCTION("""COMPUTED_VALUE"""),"За")</f>
        <v>За</v>
      </c>
      <c r="NU131" s="19">
        <f ca="1">IFERROR(__xludf.DUMMYFUNCTION("""COMPUTED_VALUE"""),83)</f>
        <v>83</v>
      </c>
      <c r="NV131" s="19" t="str">
        <f ca="1">IFERROR(__xludf.DUMMYFUNCTION("""COMPUTED_VALUE"""),"Нефьодов М. Є.")</f>
        <v>Нефьодов М. Є.</v>
      </c>
      <c r="NW131" s="19" t="str">
        <f ca="1">IFERROR(__xludf.DUMMYFUNCTION("""COMPUTED_VALUE"""),"За")</f>
        <v>За</v>
      </c>
      <c r="NX131" s="19">
        <f ca="1">IFERROR(__xludf.DUMMYFUNCTION("""COMPUTED_VALUE"""),83)</f>
        <v>83</v>
      </c>
      <c r="NY131" s="19" t="str">
        <f ca="1">IFERROR(__xludf.DUMMYFUNCTION("""COMPUTED_VALUE"""),"Нефьодов М. Є.")</f>
        <v>Нефьодов М. Є.</v>
      </c>
      <c r="NZ131" s="19" t="str">
        <f ca="1">IFERROR(__xludf.DUMMYFUNCTION("""COMPUTED_VALUE"""),"За")</f>
        <v>За</v>
      </c>
      <c r="OA131" s="19">
        <f ca="1">IFERROR(__xludf.DUMMYFUNCTION("""COMPUTED_VALUE"""),83)</f>
        <v>83</v>
      </c>
      <c r="OB131" s="19" t="str">
        <f ca="1">IFERROR(__xludf.DUMMYFUNCTION("""COMPUTED_VALUE"""),"Нефьодов М. Є.")</f>
        <v>Нефьодов М. Є.</v>
      </c>
      <c r="OC131" s="19" t="str">
        <f ca="1">IFERROR(__xludf.DUMMYFUNCTION("""COMPUTED_VALUE"""),"Проти")</f>
        <v>Проти</v>
      </c>
      <c r="OD131" s="19">
        <f ca="1">IFERROR(__xludf.DUMMYFUNCTION("""COMPUTED_VALUE"""),83)</f>
        <v>83</v>
      </c>
      <c r="OE131" s="19" t="str">
        <f ca="1">IFERROR(__xludf.DUMMYFUNCTION("""COMPUTED_VALUE"""),"Нефьодов М. Є.")</f>
        <v>Нефьодов М. Є.</v>
      </c>
      <c r="OF131" s="19" t="str">
        <f ca="1">IFERROR(__xludf.DUMMYFUNCTION("""COMPUTED_VALUE"""),"За")</f>
        <v>За</v>
      </c>
      <c r="OG131" s="19">
        <f ca="1">IFERROR(__xludf.DUMMYFUNCTION("""COMPUTED_VALUE"""),83)</f>
        <v>83</v>
      </c>
      <c r="OH131" s="19" t="str">
        <f ca="1">IFERROR(__xludf.DUMMYFUNCTION("""COMPUTED_VALUE"""),"Нефьодов М. Є.")</f>
        <v>Нефьодов М. Є.</v>
      </c>
      <c r="OI131" s="19" t="str">
        <f ca="1">IFERROR(__xludf.DUMMYFUNCTION("""COMPUTED_VALUE"""),"Утримався")</f>
        <v>Утримався</v>
      </c>
      <c r="OJ131" s="19">
        <f ca="1">IFERROR(__xludf.DUMMYFUNCTION("""COMPUTED_VALUE"""),83)</f>
        <v>83</v>
      </c>
      <c r="OK131" s="19" t="str">
        <f ca="1">IFERROR(__xludf.DUMMYFUNCTION("""COMPUTED_VALUE"""),"Нефьодов М. Є.")</f>
        <v>Нефьодов М. Є.</v>
      </c>
      <c r="OL131" s="19" t="str">
        <f ca="1">IFERROR(__xludf.DUMMYFUNCTION("""COMPUTED_VALUE"""),"За")</f>
        <v>За</v>
      </c>
      <c r="OM131" s="19">
        <f ca="1">IFERROR(__xludf.DUMMYFUNCTION("""COMPUTED_VALUE"""),83)</f>
        <v>83</v>
      </c>
      <c r="ON131" s="19" t="str">
        <f ca="1">IFERROR(__xludf.DUMMYFUNCTION("""COMPUTED_VALUE"""),"Нефьодов М. Є.")</f>
        <v>Нефьодов М. Є.</v>
      </c>
      <c r="OO131" s="19" t="str">
        <f ca="1">IFERROR(__xludf.DUMMYFUNCTION("""COMPUTED_VALUE"""),"Утримався")</f>
        <v>Утримався</v>
      </c>
      <c r="OP131" s="19">
        <f ca="1">IFERROR(__xludf.DUMMYFUNCTION("""COMPUTED_VALUE"""),83)</f>
        <v>83</v>
      </c>
      <c r="OQ131" s="19" t="str">
        <f ca="1">IFERROR(__xludf.DUMMYFUNCTION("""COMPUTED_VALUE"""),"Нефьодов М. Є.")</f>
        <v>Нефьодов М. Є.</v>
      </c>
      <c r="OR131" s="19" t="str">
        <f ca="1">IFERROR(__xludf.DUMMYFUNCTION("""COMPUTED_VALUE"""),"За")</f>
        <v>За</v>
      </c>
      <c r="OS131" s="19">
        <f ca="1">IFERROR(__xludf.DUMMYFUNCTION("""COMPUTED_VALUE"""),83)</f>
        <v>83</v>
      </c>
      <c r="OT131" s="19" t="str">
        <f ca="1">IFERROR(__xludf.DUMMYFUNCTION("""COMPUTED_VALUE"""),"Нефьодов М. Є.")</f>
        <v>Нефьодов М. Є.</v>
      </c>
      <c r="OU131" s="19" t="str">
        <f ca="1">IFERROR(__xludf.DUMMYFUNCTION("""COMPUTED_VALUE"""),"За")</f>
        <v>За</v>
      </c>
      <c r="OV131" s="19">
        <f ca="1">IFERROR(__xludf.DUMMYFUNCTION("""COMPUTED_VALUE"""),83)</f>
        <v>83</v>
      </c>
      <c r="OW131" s="19" t="str">
        <f ca="1">IFERROR(__xludf.DUMMYFUNCTION("""COMPUTED_VALUE"""),"Нефьодов М. Є.")</f>
        <v>Нефьодов М. Є.</v>
      </c>
      <c r="OX131" s="19" t="str">
        <f ca="1">IFERROR(__xludf.DUMMYFUNCTION("""COMPUTED_VALUE"""),"За")</f>
        <v>За</v>
      </c>
      <c r="OY131" s="19">
        <f ca="1">IFERROR(__xludf.DUMMYFUNCTION("""COMPUTED_VALUE"""),83)</f>
        <v>83</v>
      </c>
      <c r="OZ131" s="19" t="str">
        <f ca="1">IFERROR(__xludf.DUMMYFUNCTION("""COMPUTED_VALUE"""),"Нефьодов М. Є.")</f>
        <v>Нефьодов М. Є.</v>
      </c>
      <c r="PA131" s="19" t="str">
        <f ca="1">IFERROR(__xludf.DUMMYFUNCTION("""COMPUTED_VALUE"""),"За")</f>
        <v>За</v>
      </c>
      <c r="PB131" s="19">
        <f ca="1">IFERROR(__xludf.DUMMYFUNCTION("""COMPUTED_VALUE"""),83)</f>
        <v>83</v>
      </c>
      <c r="PC131" s="19" t="str">
        <f ca="1">IFERROR(__xludf.DUMMYFUNCTION("""COMPUTED_VALUE"""),"Нефьодов М. Є.")</f>
        <v>Нефьодов М. Є.</v>
      </c>
      <c r="PD131" s="19" t="str">
        <f ca="1">IFERROR(__xludf.DUMMYFUNCTION("""COMPUTED_VALUE"""),"Утримався")</f>
        <v>Утримався</v>
      </c>
      <c r="PE131" s="19">
        <f ca="1">IFERROR(__xludf.DUMMYFUNCTION("""COMPUTED_VALUE"""),83)</f>
        <v>83</v>
      </c>
      <c r="PF131" s="19" t="str">
        <f ca="1">IFERROR(__xludf.DUMMYFUNCTION("""COMPUTED_VALUE"""),"Нефьодов М. Є.")</f>
        <v>Нефьодов М. Є.</v>
      </c>
      <c r="PG131" s="19" t="str">
        <f ca="1">IFERROR(__xludf.DUMMYFUNCTION("""COMPUTED_VALUE"""),"Не голосував")</f>
        <v>Не голосував</v>
      </c>
      <c r="PH131" s="19">
        <f ca="1">IFERROR(__xludf.DUMMYFUNCTION("""COMPUTED_VALUE"""),83)</f>
        <v>83</v>
      </c>
      <c r="PI131" s="19" t="str">
        <f ca="1">IFERROR(__xludf.DUMMYFUNCTION("""COMPUTED_VALUE"""),"Нефьодов М. Є.")</f>
        <v>Нефьодов М. Є.</v>
      </c>
      <c r="PJ131" s="19" t="str">
        <f ca="1">IFERROR(__xludf.DUMMYFUNCTION("""COMPUTED_VALUE"""),"Не голосував")</f>
        <v>Не голосував</v>
      </c>
      <c r="PK131" s="19">
        <f ca="1">IFERROR(__xludf.DUMMYFUNCTION("""COMPUTED_VALUE"""),83)</f>
        <v>83</v>
      </c>
      <c r="PL131" s="19" t="str">
        <f ca="1">IFERROR(__xludf.DUMMYFUNCTION("""COMPUTED_VALUE"""),"Нефьодов М. Є.")</f>
        <v>Нефьодов М. Є.</v>
      </c>
      <c r="PM131" s="19" t="str">
        <f ca="1">IFERROR(__xludf.DUMMYFUNCTION("""COMPUTED_VALUE"""),"Не голосував")</f>
        <v>Не голосував</v>
      </c>
      <c r="PN131" s="19">
        <f ca="1">IFERROR(__xludf.DUMMYFUNCTION("""COMPUTED_VALUE"""),83)</f>
        <v>83</v>
      </c>
      <c r="PO131" s="19" t="str">
        <f ca="1">IFERROR(__xludf.DUMMYFUNCTION("""COMPUTED_VALUE"""),"Нефьодов М. Є.")</f>
        <v>Нефьодов М. Є.</v>
      </c>
      <c r="PP131" s="19" t="str">
        <f ca="1">IFERROR(__xludf.DUMMYFUNCTION("""COMPUTED_VALUE"""),"За")</f>
        <v>За</v>
      </c>
      <c r="PQ131" s="19">
        <f ca="1">IFERROR(__xludf.DUMMYFUNCTION("""COMPUTED_VALUE"""),83)</f>
        <v>83</v>
      </c>
      <c r="PR131" s="19" t="str">
        <f ca="1">IFERROR(__xludf.DUMMYFUNCTION("""COMPUTED_VALUE"""),"Нефьодов М. Є.")</f>
        <v>Нефьодов М. Є.</v>
      </c>
      <c r="PS131" s="19" t="str">
        <f ca="1">IFERROR(__xludf.DUMMYFUNCTION("""COMPUTED_VALUE"""),"Утримався")</f>
        <v>Утримався</v>
      </c>
      <c r="PT131" s="19">
        <f ca="1">IFERROR(__xludf.DUMMYFUNCTION("""COMPUTED_VALUE"""),83)</f>
        <v>83</v>
      </c>
      <c r="PU131" s="19" t="str">
        <f ca="1">IFERROR(__xludf.DUMMYFUNCTION("""COMPUTED_VALUE"""),"Нефьодов М. Є.")</f>
        <v>Нефьодов М. Є.</v>
      </c>
      <c r="PV131" s="19" t="str">
        <f ca="1">IFERROR(__xludf.DUMMYFUNCTION("""COMPUTED_VALUE"""),"Не голосував")</f>
        <v>Не голосував</v>
      </c>
      <c r="PW131" s="19">
        <f ca="1">IFERROR(__xludf.DUMMYFUNCTION("""COMPUTED_VALUE"""),83)</f>
        <v>83</v>
      </c>
      <c r="PX131" s="19" t="str">
        <f ca="1">IFERROR(__xludf.DUMMYFUNCTION("""COMPUTED_VALUE"""),"Нефьодов М. Є.")</f>
        <v>Нефьодов М. Є.</v>
      </c>
      <c r="PY131" s="19" t="str">
        <f ca="1">IFERROR(__xludf.DUMMYFUNCTION("""COMPUTED_VALUE"""),"За")</f>
        <v>За</v>
      </c>
      <c r="PZ131" s="19">
        <f ca="1">IFERROR(__xludf.DUMMYFUNCTION("""COMPUTED_VALUE"""),83)</f>
        <v>83</v>
      </c>
      <c r="QA131" s="19" t="str">
        <f ca="1">IFERROR(__xludf.DUMMYFUNCTION("""COMPUTED_VALUE"""),"Нефьодов М. Є.")</f>
        <v>Нефьодов М. Є.</v>
      </c>
      <c r="QB131" s="19" t="str">
        <f ca="1">IFERROR(__xludf.DUMMYFUNCTION("""COMPUTED_VALUE"""),"Не голосував")</f>
        <v>Не голосував</v>
      </c>
      <c r="QC131" s="19">
        <f ca="1">IFERROR(__xludf.DUMMYFUNCTION("""COMPUTED_VALUE"""),83)</f>
        <v>83</v>
      </c>
      <c r="QD131" s="19" t="str">
        <f ca="1">IFERROR(__xludf.DUMMYFUNCTION("""COMPUTED_VALUE"""),"Нефьодов М. Є.")</f>
        <v>Нефьодов М. Є.</v>
      </c>
      <c r="QE131" s="19" t="str">
        <f ca="1">IFERROR(__xludf.DUMMYFUNCTION("""COMPUTED_VALUE"""),"Утримався")</f>
        <v>Утримався</v>
      </c>
      <c r="QF131" s="19">
        <f ca="1">IFERROR(__xludf.DUMMYFUNCTION("""COMPUTED_VALUE"""),83)</f>
        <v>83</v>
      </c>
      <c r="QG131" s="19" t="str">
        <f ca="1">IFERROR(__xludf.DUMMYFUNCTION("""COMPUTED_VALUE"""),"Нефьодов М. Є.")</f>
        <v>Нефьодов М. Є.</v>
      </c>
      <c r="QH131" s="19" t="str">
        <f ca="1">IFERROR(__xludf.DUMMYFUNCTION("""COMPUTED_VALUE"""),"Утримався")</f>
        <v>Утримався</v>
      </c>
      <c r="QI131" s="19">
        <f ca="1">IFERROR(__xludf.DUMMYFUNCTION("""COMPUTED_VALUE"""),83)</f>
        <v>83</v>
      </c>
      <c r="QJ131" s="19" t="str">
        <f ca="1">IFERROR(__xludf.DUMMYFUNCTION("""COMPUTED_VALUE"""),"Нефьодов М. Є.")</f>
        <v>Нефьодов М. Є.</v>
      </c>
      <c r="QK131" s="19" t="str">
        <f ca="1">IFERROR(__xludf.DUMMYFUNCTION("""COMPUTED_VALUE"""),"Не голосував")</f>
        <v>Не голосував</v>
      </c>
    </row>
    <row r="132" spans="1:453" ht="12.75">
      <c r="A132" s="17">
        <f ca="1">IFERROR(__xludf.DUMMYFUNCTION("""COMPUTED_VALUE"""),87)</f>
        <v>87</v>
      </c>
      <c r="B132" s="17" t="str">
        <f ca="1">IFERROR(__xludf.DUMMYFUNCTION("""COMPUTED_VALUE"""),"Попатенко В. С.")</f>
        <v>Попатенко В. С.</v>
      </c>
      <c r="C132" s="19" t="str">
        <f ca="1">IFERROR(__xludf.DUMMYFUNCTION("""COMPUTED_VALUE"""),"За")</f>
        <v>За</v>
      </c>
      <c r="D132" s="19">
        <f ca="1">IFERROR(__xludf.DUMMYFUNCTION("""COMPUTED_VALUE"""),87)</f>
        <v>87</v>
      </c>
      <c r="E132" s="19" t="str">
        <f ca="1">IFERROR(__xludf.DUMMYFUNCTION("""COMPUTED_VALUE"""),"Попатенко В. С.")</f>
        <v>Попатенко В. С.</v>
      </c>
      <c r="F132" s="19" t="str">
        <f ca="1">IFERROR(__xludf.DUMMYFUNCTION("""COMPUTED_VALUE"""),"За")</f>
        <v>За</v>
      </c>
      <c r="G132" s="19">
        <f ca="1">IFERROR(__xludf.DUMMYFUNCTION("""COMPUTED_VALUE"""),87)</f>
        <v>87</v>
      </c>
      <c r="H132" s="19" t="str">
        <f ca="1">IFERROR(__xludf.DUMMYFUNCTION("""COMPUTED_VALUE"""),"Попатенко В. С.")</f>
        <v>Попатенко В. С.</v>
      </c>
      <c r="I132" s="19" t="str">
        <f ca="1">IFERROR(__xludf.DUMMYFUNCTION("""COMPUTED_VALUE"""),"За")</f>
        <v>За</v>
      </c>
      <c r="J132" s="19">
        <f ca="1">IFERROR(__xludf.DUMMYFUNCTION("""COMPUTED_VALUE"""),87)</f>
        <v>87</v>
      </c>
      <c r="K132" s="19" t="str">
        <f ca="1">IFERROR(__xludf.DUMMYFUNCTION("""COMPUTED_VALUE"""),"Попатенко В. С.")</f>
        <v>Попатенко В. С.</v>
      </c>
      <c r="L132" s="19" t="str">
        <f ca="1">IFERROR(__xludf.DUMMYFUNCTION("""COMPUTED_VALUE"""),"За")</f>
        <v>За</v>
      </c>
      <c r="M132" s="19">
        <f ca="1">IFERROR(__xludf.DUMMYFUNCTION("""COMPUTED_VALUE"""),87)</f>
        <v>87</v>
      </c>
      <c r="N132" s="19" t="str">
        <f ca="1">IFERROR(__xludf.DUMMYFUNCTION("""COMPUTED_VALUE"""),"Попатенко В. С.")</f>
        <v>Попатенко В. С.</v>
      </c>
      <c r="O132" s="19" t="str">
        <f ca="1">IFERROR(__xludf.DUMMYFUNCTION("""COMPUTED_VALUE"""),"За")</f>
        <v>За</v>
      </c>
      <c r="P132" s="19">
        <f ca="1">IFERROR(__xludf.DUMMYFUNCTION("""COMPUTED_VALUE"""),87)</f>
        <v>87</v>
      </c>
      <c r="Q132" s="19" t="str">
        <f ca="1">IFERROR(__xludf.DUMMYFUNCTION("""COMPUTED_VALUE"""),"Попатенко В. С.")</f>
        <v>Попатенко В. С.</v>
      </c>
      <c r="R132" s="19" t="str">
        <f ca="1">IFERROR(__xludf.DUMMYFUNCTION("""COMPUTED_VALUE"""),"За")</f>
        <v>За</v>
      </c>
      <c r="S132" s="19">
        <f ca="1">IFERROR(__xludf.DUMMYFUNCTION("""COMPUTED_VALUE"""),87)</f>
        <v>87</v>
      </c>
      <c r="T132" s="19" t="str">
        <f ca="1">IFERROR(__xludf.DUMMYFUNCTION("""COMPUTED_VALUE"""),"Попатенко В. С.")</f>
        <v>Попатенко В. С.</v>
      </c>
      <c r="U132" s="19" t="str">
        <f ca="1">IFERROR(__xludf.DUMMYFUNCTION("""COMPUTED_VALUE"""),"За")</f>
        <v>За</v>
      </c>
      <c r="V132" s="19">
        <f ca="1">IFERROR(__xludf.DUMMYFUNCTION("""COMPUTED_VALUE"""),87)</f>
        <v>87</v>
      </c>
      <c r="W132" s="19" t="str">
        <f ca="1">IFERROR(__xludf.DUMMYFUNCTION("""COMPUTED_VALUE"""),"Попатенко В. С.")</f>
        <v>Попатенко В. С.</v>
      </c>
      <c r="X132" s="19" t="str">
        <f ca="1">IFERROR(__xludf.DUMMYFUNCTION("""COMPUTED_VALUE"""),"За")</f>
        <v>За</v>
      </c>
      <c r="Y132" s="19">
        <f ca="1">IFERROR(__xludf.DUMMYFUNCTION("""COMPUTED_VALUE"""),87)</f>
        <v>87</v>
      </c>
      <c r="Z132" s="19" t="str">
        <f ca="1">IFERROR(__xludf.DUMMYFUNCTION("""COMPUTED_VALUE"""),"Попатенко В. С.")</f>
        <v>Попатенко В. С.</v>
      </c>
      <c r="AA132" s="19" t="str">
        <f ca="1">IFERROR(__xludf.DUMMYFUNCTION("""COMPUTED_VALUE"""),"За")</f>
        <v>За</v>
      </c>
      <c r="AB132" s="19">
        <f ca="1">IFERROR(__xludf.DUMMYFUNCTION("""COMPUTED_VALUE"""),87)</f>
        <v>87</v>
      </c>
      <c r="AC132" s="19" t="str">
        <f ca="1">IFERROR(__xludf.DUMMYFUNCTION("""COMPUTED_VALUE"""),"Попатенко В. С.")</f>
        <v>Попатенко В. С.</v>
      </c>
      <c r="AD132" s="19" t="str">
        <f ca="1">IFERROR(__xludf.DUMMYFUNCTION("""COMPUTED_VALUE"""),"За")</f>
        <v>За</v>
      </c>
      <c r="AE132" s="19">
        <f ca="1">IFERROR(__xludf.DUMMYFUNCTION("""COMPUTED_VALUE"""),87)</f>
        <v>87</v>
      </c>
      <c r="AF132" s="19" t="str">
        <f ca="1">IFERROR(__xludf.DUMMYFUNCTION("""COMPUTED_VALUE"""),"Попатенко В. С.")</f>
        <v>Попатенко В. С.</v>
      </c>
      <c r="AG132" s="19" t="str">
        <f ca="1">IFERROR(__xludf.DUMMYFUNCTION("""COMPUTED_VALUE"""),"За")</f>
        <v>За</v>
      </c>
      <c r="AH132" s="19">
        <f ca="1">IFERROR(__xludf.DUMMYFUNCTION("""COMPUTED_VALUE"""),87)</f>
        <v>87</v>
      </c>
      <c r="AI132" s="19" t="str">
        <f ca="1">IFERROR(__xludf.DUMMYFUNCTION("""COMPUTED_VALUE"""),"Попатенко В. С.")</f>
        <v>Попатенко В. С.</v>
      </c>
      <c r="AJ132" s="19" t="str">
        <f ca="1">IFERROR(__xludf.DUMMYFUNCTION("""COMPUTED_VALUE"""),"За")</f>
        <v>За</v>
      </c>
      <c r="AK132" s="19">
        <f ca="1">IFERROR(__xludf.DUMMYFUNCTION("""COMPUTED_VALUE"""),87)</f>
        <v>87</v>
      </c>
      <c r="AL132" s="19" t="str">
        <f ca="1">IFERROR(__xludf.DUMMYFUNCTION("""COMPUTED_VALUE"""),"Попатенко В. С.")</f>
        <v>Попатенко В. С.</v>
      </c>
      <c r="AM132" s="19" t="str">
        <f ca="1">IFERROR(__xludf.DUMMYFUNCTION("""COMPUTED_VALUE"""),"За")</f>
        <v>За</v>
      </c>
      <c r="AN132" s="19">
        <f ca="1">IFERROR(__xludf.DUMMYFUNCTION("""COMPUTED_VALUE"""),87)</f>
        <v>87</v>
      </c>
      <c r="AO132" s="19" t="str">
        <f ca="1">IFERROR(__xludf.DUMMYFUNCTION("""COMPUTED_VALUE"""),"Попатенко В. С.")</f>
        <v>Попатенко В. С.</v>
      </c>
      <c r="AP132" s="19" t="str">
        <f ca="1">IFERROR(__xludf.DUMMYFUNCTION("""COMPUTED_VALUE"""),"За")</f>
        <v>За</v>
      </c>
      <c r="AQ132" s="19">
        <f ca="1">IFERROR(__xludf.DUMMYFUNCTION("""COMPUTED_VALUE"""),87)</f>
        <v>87</v>
      </c>
      <c r="AR132" s="19" t="str">
        <f ca="1">IFERROR(__xludf.DUMMYFUNCTION("""COMPUTED_VALUE"""),"Попатенко В. С.")</f>
        <v>Попатенко В. С.</v>
      </c>
      <c r="AS132" s="19" t="str">
        <f ca="1">IFERROR(__xludf.DUMMYFUNCTION("""COMPUTED_VALUE"""),"За")</f>
        <v>За</v>
      </c>
      <c r="AT132" s="19">
        <f ca="1">IFERROR(__xludf.DUMMYFUNCTION("""COMPUTED_VALUE"""),87)</f>
        <v>87</v>
      </c>
      <c r="AU132" s="19" t="str">
        <f ca="1">IFERROR(__xludf.DUMMYFUNCTION("""COMPUTED_VALUE"""),"Попатенко В. С.")</f>
        <v>Попатенко В. С.</v>
      </c>
      <c r="AV132" s="19" t="str">
        <f ca="1">IFERROR(__xludf.DUMMYFUNCTION("""COMPUTED_VALUE"""),"За")</f>
        <v>За</v>
      </c>
      <c r="AW132" s="19">
        <f ca="1">IFERROR(__xludf.DUMMYFUNCTION("""COMPUTED_VALUE"""),87)</f>
        <v>87</v>
      </c>
      <c r="AX132" s="19" t="str">
        <f ca="1">IFERROR(__xludf.DUMMYFUNCTION("""COMPUTED_VALUE"""),"Попатенко В. С.")</f>
        <v>Попатенко В. С.</v>
      </c>
      <c r="AY132" s="19" t="str">
        <f ca="1">IFERROR(__xludf.DUMMYFUNCTION("""COMPUTED_VALUE"""),"За")</f>
        <v>За</v>
      </c>
      <c r="AZ132" s="19">
        <f ca="1">IFERROR(__xludf.DUMMYFUNCTION("""COMPUTED_VALUE"""),87)</f>
        <v>87</v>
      </c>
      <c r="BA132" s="19" t="str">
        <f ca="1">IFERROR(__xludf.DUMMYFUNCTION("""COMPUTED_VALUE"""),"Попатенко В. С.")</f>
        <v>Попатенко В. С.</v>
      </c>
      <c r="BB132" s="19" t="str">
        <f ca="1">IFERROR(__xludf.DUMMYFUNCTION("""COMPUTED_VALUE"""),"За")</f>
        <v>За</v>
      </c>
      <c r="BC132" s="19">
        <f ca="1">IFERROR(__xludf.DUMMYFUNCTION("""COMPUTED_VALUE"""),87)</f>
        <v>87</v>
      </c>
      <c r="BD132" s="19" t="str">
        <f ca="1">IFERROR(__xludf.DUMMYFUNCTION("""COMPUTED_VALUE"""),"Попатенко В. С.")</f>
        <v>Попатенко В. С.</v>
      </c>
      <c r="BE132" s="19" t="str">
        <f ca="1">IFERROR(__xludf.DUMMYFUNCTION("""COMPUTED_VALUE"""),"За")</f>
        <v>За</v>
      </c>
      <c r="BF132" s="19">
        <f ca="1">IFERROR(__xludf.DUMMYFUNCTION("""COMPUTED_VALUE"""),87)</f>
        <v>87</v>
      </c>
      <c r="BG132" s="19" t="str">
        <f ca="1">IFERROR(__xludf.DUMMYFUNCTION("""COMPUTED_VALUE"""),"Попатенко В. С.")</f>
        <v>Попатенко В. С.</v>
      </c>
      <c r="BH132" s="19" t="str">
        <f ca="1">IFERROR(__xludf.DUMMYFUNCTION("""COMPUTED_VALUE"""),"За")</f>
        <v>За</v>
      </c>
      <c r="BI132" s="19">
        <f ca="1">IFERROR(__xludf.DUMMYFUNCTION("""COMPUTED_VALUE"""),87)</f>
        <v>87</v>
      </c>
      <c r="BJ132" s="19" t="str">
        <f ca="1">IFERROR(__xludf.DUMMYFUNCTION("""COMPUTED_VALUE"""),"Попатенко В. С.")</f>
        <v>Попатенко В. С.</v>
      </c>
      <c r="BK132" s="19" t="str">
        <f ca="1">IFERROR(__xludf.DUMMYFUNCTION("""COMPUTED_VALUE"""),"За")</f>
        <v>За</v>
      </c>
      <c r="BL132" s="19">
        <f ca="1">IFERROR(__xludf.DUMMYFUNCTION("""COMPUTED_VALUE"""),87)</f>
        <v>87</v>
      </c>
      <c r="BM132" s="19" t="str">
        <f ca="1">IFERROR(__xludf.DUMMYFUNCTION("""COMPUTED_VALUE"""),"Попатенко В. С.")</f>
        <v>Попатенко В. С.</v>
      </c>
      <c r="BN132" s="19" t="str">
        <f ca="1">IFERROR(__xludf.DUMMYFUNCTION("""COMPUTED_VALUE"""),"За")</f>
        <v>За</v>
      </c>
      <c r="BO132" s="19">
        <f ca="1">IFERROR(__xludf.DUMMYFUNCTION("""COMPUTED_VALUE"""),87)</f>
        <v>87</v>
      </c>
      <c r="BP132" s="19" t="str">
        <f ca="1">IFERROR(__xludf.DUMMYFUNCTION("""COMPUTED_VALUE"""),"Попатенко В. С.")</f>
        <v>Попатенко В. С.</v>
      </c>
      <c r="BQ132" s="19" t="str">
        <f ca="1">IFERROR(__xludf.DUMMYFUNCTION("""COMPUTED_VALUE"""),"За")</f>
        <v>За</v>
      </c>
      <c r="BR132" s="19">
        <f ca="1">IFERROR(__xludf.DUMMYFUNCTION("""COMPUTED_VALUE"""),87)</f>
        <v>87</v>
      </c>
      <c r="BS132" s="19" t="str">
        <f ca="1">IFERROR(__xludf.DUMMYFUNCTION("""COMPUTED_VALUE"""),"Попатенко В. С.")</f>
        <v>Попатенко В. С.</v>
      </c>
      <c r="BT132" s="19" t="str">
        <f ca="1">IFERROR(__xludf.DUMMYFUNCTION("""COMPUTED_VALUE"""),"За")</f>
        <v>За</v>
      </c>
      <c r="BU132" s="19">
        <f ca="1">IFERROR(__xludf.DUMMYFUNCTION("""COMPUTED_VALUE"""),87)</f>
        <v>87</v>
      </c>
      <c r="BV132" s="19" t="str">
        <f ca="1">IFERROR(__xludf.DUMMYFUNCTION("""COMPUTED_VALUE"""),"Попатенко В. С.")</f>
        <v>Попатенко В. С.</v>
      </c>
      <c r="BW132" s="19" t="str">
        <f ca="1">IFERROR(__xludf.DUMMYFUNCTION("""COMPUTED_VALUE"""),"За")</f>
        <v>За</v>
      </c>
      <c r="BX132" s="19">
        <f ca="1">IFERROR(__xludf.DUMMYFUNCTION("""COMPUTED_VALUE"""),87)</f>
        <v>87</v>
      </c>
      <c r="BY132" s="19" t="str">
        <f ca="1">IFERROR(__xludf.DUMMYFUNCTION("""COMPUTED_VALUE"""),"Попатенко В. С.")</f>
        <v>Попатенко В. С.</v>
      </c>
      <c r="BZ132" s="19" t="str">
        <f ca="1">IFERROR(__xludf.DUMMYFUNCTION("""COMPUTED_VALUE"""),"За")</f>
        <v>За</v>
      </c>
      <c r="CA132" s="19">
        <f ca="1">IFERROR(__xludf.DUMMYFUNCTION("""COMPUTED_VALUE"""),87)</f>
        <v>87</v>
      </c>
      <c r="CB132" s="19" t="str">
        <f ca="1">IFERROR(__xludf.DUMMYFUNCTION("""COMPUTED_VALUE"""),"Попатенко В. С.")</f>
        <v>Попатенко В. С.</v>
      </c>
      <c r="CC132" s="19" t="str">
        <f ca="1">IFERROR(__xludf.DUMMYFUNCTION("""COMPUTED_VALUE"""),"За")</f>
        <v>За</v>
      </c>
      <c r="CD132" s="19">
        <f ca="1">IFERROR(__xludf.DUMMYFUNCTION("""COMPUTED_VALUE"""),87)</f>
        <v>87</v>
      </c>
      <c r="CE132" s="19" t="str">
        <f ca="1">IFERROR(__xludf.DUMMYFUNCTION("""COMPUTED_VALUE"""),"Попатенко В. С.")</f>
        <v>Попатенко В. С.</v>
      </c>
      <c r="CF132" s="19" t="str">
        <f ca="1">IFERROR(__xludf.DUMMYFUNCTION("""COMPUTED_VALUE"""),"За")</f>
        <v>За</v>
      </c>
      <c r="CG132" s="19">
        <f ca="1">IFERROR(__xludf.DUMMYFUNCTION("""COMPUTED_VALUE"""),87)</f>
        <v>87</v>
      </c>
      <c r="CH132" s="19" t="str">
        <f ca="1">IFERROR(__xludf.DUMMYFUNCTION("""COMPUTED_VALUE"""),"Попатенко В. С.")</f>
        <v>Попатенко В. С.</v>
      </c>
      <c r="CI132" s="19" t="str">
        <f ca="1">IFERROR(__xludf.DUMMYFUNCTION("""COMPUTED_VALUE"""),"...")</f>
        <v>...</v>
      </c>
      <c r="CJ132" s="19">
        <f ca="1">IFERROR(__xludf.DUMMYFUNCTION("""COMPUTED_VALUE"""),87)</f>
        <v>87</v>
      </c>
      <c r="CK132" s="19" t="str">
        <f ca="1">IFERROR(__xludf.DUMMYFUNCTION("""COMPUTED_VALUE"""),"Попатенко В. С.")</f>
        <v>Попатенко В. С.</v>
      </c>
      <c r="CL132" s="19" t="str">
        <f ca="1">IFERROR(__xludf.DUMMYFUNCTION("""COMPUTED_VALUE"""),"...")</f>
        <v>...</v>
      </c>
      <c r="CM132" s="19">
        <f ca="1">IFERROR(__xludf.DUMMYFUNCTION("""COMPUTED_VALUE"""),87)</f>
        <v>87</v>
      </c>
      <c r="CN132" s="19" t="str">
        <f ca="1">IFERROR(__xludf.DUMMYFUNCTION("""COMPUTED_VALUE"""),"Попатенко В. С.")</f>
        <v>Попатенко В. С.</v>
      </c>
      <c r="CO132" s="19" t="str">
        <f ca="1">IFERROR(__xludf.DUMMYFUNCTION("""COMPUTED_VALUE"""),"...")</f>
        <v>...</v>
      </c>
      <c r="CP132" s="19">
        <f ca="1">IFERROR(__xludf.DUMMYFUNCTION("""COMPUTED_VALUE"""),87)</f>
        <v>87</v>
      </c>
      <c r="CQ132" s="19" t="str">
        <f ca="1">IFERROR(__xludf.DUMMYFUNCTION("""COMPUTED_VALUE"""),"Попатенко В. С.")</f>
        <v>Попатенко В. С.</v>
      </c>
      <c r="CR132" s="19" t="str">
        <f ca="1">IFERROR(__xludf.DUMMYFUNCTION("""COMPUTED_VALUE"""),"Не голосував")</f>
        <v>Не голосував</v>
      </c>
      <c r="CS132" s="19">
        <f ca="1">IFERROR(__xludf.DUMMYFUNCTION("""COMPUTED_VALUE"""),87)</f>
        <v>87</v>
      </c>
      <c r="CT132" s="19" t="str">
        <f ca="1">IFERROR(__xludf.DUMMYFUNCTION("""COMPUTED_VALUE"""),"Попатенко В. С.")</f>
        <v>Попатенко В. С.</v>
      </c>
      <c r="CU132" s="19" t="str">
        <f ca="1">IFERROR(__xludf.DUMMYFUNCTION("""COMPUTED_VALUE"""),"За")</f>
        <v>За</v>
      </c>
      <c r="CV132" s="19">
        <f ca="1">IFERROR(__xludf.DUMMYFUNCTION("""COMPUTED_VALUE"""),87)</f>
        <v>87</v>
      </c>
      <c r="CW132" s="19" t="str">
        <f ca="1">IFERROR(__xludf.DUMMYFUNCTION("""COMPUTED_VALUE"""),"Попатенко В. С.")</f>
        <v>Попатенко В. С.</v>
      </c>
      <c r="CX132" s="19" t="str">
        <f ca="1">IFERROR(__xludf.DUMMYFUNCTION("""COMPUTED_VALUE"""),"За")</f>
        <v>За</v>
      </c>
      <c r="CY132" s="19">
        <f ca="1">IFERROR(__xludf.DUMMYFUNCTION("""COMPUTED_VALUE"""),87)</f>
        <v>87</v>
      </c>
      <c r="CZ132" s="19" t="str">
        <f ca="1">IFERROR(__xludf.DUMMYFUNCTION("""COMPUTED_VALUE"""),"Попатенко В. С.")</f>
        <v>Попатенко В. С.</v>
      </c>
      <c r="DA132" s="19" t="str">
        <f ca="1">IFERROR(__xludf.DUMMYFUNCTION("""COMPUTED_VALUE"""),"За")</f>
        <v>За</v>
      </c>
      <c r="DB132" s="19">
        <f ca="1">IFERROR(__xludf.DUMMYFUNCTION("""COMPUTED_VALUE"""),87)</f>
        <v>87</v>
      </c>
      <c r="DC132" s="19" t="str">
        <f ca="1">IFERROR(__xludf.DUMMYFUNCTION("""COMPUTED_VALUE"""),"Попатенко В. С.")</f>
        <v>Попатенко В. С.</v>
      </c>
      <c r="DD132" s="19" t="str">
        <f ca="1">IFERROR(__xludf.DUMMYFUNCTION("""COMPUTED_VALUE"""),"За")</f>
        <v>За</v>
      </c>
      <c r="DE132" s="19">
        <f ca="1">IFERROR(__xludf.DUMMYFUNCTION("""COMPUTED_VALUE"""),87)</f>
        <v>87</v>
      </c>
      <c r="DF132" s="19" t="str">
        <f ca="1">IFERROR(__xludf.DUMMYFUNCTION("""COMPUTED_VALUE"""),"Попатенко В. С.")</f>
        <v>Попатенко В. С.</v>
      </c>
      <c r="DG132" s="19" t="str">
        <f ca="1">IFERROR(__xludf.DUMMYFUNCTION("""COMPUTED_VALUE"""),"За")</f>
        <v>За</v>
      </c>
      <c r="DH132" s="19">
        <f ca="1">IFERROR(__xludf.DUMMYFUNCTION("""COMPUTED_VALUE"""),87)</f>
        <v>87</v>
      </c>
      <c r="DI132" s="19" t="str">
        <f ca="1">IFERROR(__xludf.DUMMYFUNCTION("""COMPUTED_VALUE"""),"Попатенко В. С.")</f>
        <v>Попатенко В. С.</v>
      </c>
      <c r="DJ132" s="19" t="str">
        <f ca="1">IFERROR(__xludf.DUMMYFUNCTION("""COMPUTED_VALUE"""),"За")</f>
        <v>За</v>
      </c>
      <c r="DK132" s="19">
        <f ca="1">IFERROR(__xludf.DUMMYFUNCTION("""COMPUTED_VALUE"""),87)</f>
        <v>87</v>
      </c>
      <c r="DL132" s="19" t="str">
        <f ca="1">IFERROR(__xludf.DUMMYFUNCTION("""COMPUTED_VALUE"""),"Попатенко В. С.")</f>
        <v>Попатенко В. С.</v>
      </c>
      <c r="DM132" s="19" t="str">
        <f ca="1">IFERROR(__xludf.DUMMYFUNCTION("""COMPUTED_VALUE"""),"За")</f>
        <v>За</v>
      </c>
      <c r="DN132" s="19">
        <f ca="1">IFERROR(__xludf.DUMMYFUNCTION("""COMPUTED_VALUE"""),87)</f>
        <v>87</v>
      </c>
      <c r="DO132" s="19" t="str">
        <f ca="1">IFERROR(__xludf.DUMMYFUNCTION("""COMPUTED_VALUE"""),"Попатенко В. С.")</f>
        <v>Попатенко В. С.</v>
      </c>
      <c r="DP132" s="19" t="str">
        <f ca="1">IFERROR(__xludf.DUMMYFUNCTION("""COMPUTED_VALUE"""),"За")</f>
        <v>За</v>
      </c>
      <c r="DQ132" s="19">
        <f ca="1">IFERROR(__xludf.DUMMYFUNCTION("""COMPUTED_VALUE"""),87)</f>
        <v>87</v>
      </c>
      <c r="DR132" s="19" t="str">
        <f ca="1">IFERROR(__xludf.DUMMYFUNCTION("""COMPUTED_VALUE"""),"Попатенко В. С.")</f>
        <v>Попатенко В. С.</v>
      </c>
      <c r="DS132" s="19" t="str">
        <f ca="1">IFERROR(__xludf.DUMMYFUNCTION("""COMPUTED_VALUE"""),"За")</f>
        <v>За</v>
      </c>
      <c r="DT132" s="19">
        <f ca="1">IFERROR(__xludf.DUMMYFUNCTION("""COMPUTED_VALUE"""),87)</f>
        <v>87</v>
      </c>
      <c r="DU132" s="19" t="str">
        <f ca="1">IFERROR(__xludf.DUMMYFUNCTION("""COMPUTED_VALUE"""),"Попатенко В. С.")</f>
        <v>Попатенко В. С.</v>
      </c>
      <c r="DV132" s="19" t="str">
        <f ca="1">IFERROR(__xludf.DUMMYFUNCTION("""COMPUTED_VALUE"""),"За")</f>
        <v>За</v>
      </c>
      <c r="DW132" s="19">
        <f ca="1">IFERROR(__xludf.DUMMYFUNCTION("""COMPUTED_VALUE"""),87)</f>
        <v>87</v>
      </c>
      <c r="DX132" s="19" t="str">
        <f ca="1">IFERROR(__xludf.DUMMYFUNCTION("""COMPUTED_VALUE"""),"Попатенко В. С.")</f>
        <v>Попатенко В. С.</v>
      </c>
      <c r="DY132" s="19" t="str">
        <f ca="1">IFERROR(__xludf.DUMMYFUNCTION("""COMPUTED_VALUE"""),"За")</f>
        <v>За</v>
      </c>
      <c r="DZ132" s="19">
        <f ca="1">IFERROR(__xludf.DUMMYFUNCTION("""COMPUTED_VALUE"""),87)</f>
        <v>87</v>
      </c>
      <c r="EA132" s="19" t="str">
        <f ca="1">IFERROR(__xludf.DUMMYFUNCTION("""COMPUTED_VALUE"""),"Попатенко В. С.")</f>
        <v>Попатенко В. С.</v>
      </c>
      <c r="EB132" s="19" t="str">
        <f ca="1">IFERROR(__xludf.DUMMYFUNCTION("""COMPUTED_VALUE"""),"За")</f>
        <v>За</v>
      </c>
      <c r="EC132" s="19">
        <f ca="1">IFERROR(__xludf.DUMMYFUNCTION("""COMPUTED_VALUE"""),87)</f>
        <v>87</v>
      </c>
      <c r="ED132" s="19" t="str">
        <f ca="1">IFERROR(__xludf.DUMMYFUNCTION("""COMPUTED_VALUE"""),"Попатенко В. С.")</f>
        <v>Попатенко В. С.</v>
      </c>
      <c r="EE132" s="19" t="str">
        <f ca="1">IFERROR(__xludf.DUMMYFUNCTION("""COMPUTED_VALUE"""),"За")</f>
        <v>За</v>
      </c>
      <c r="EF132" s="19">
        <f ca="1">IFERROR(__xludf.DUMMYFUNCTION("""COMPUTED_VALUE"""),87)</f>
        <v>87</v>
      </c>
      <c r="EG132" s="19" t="str">
        <f ca="1">IFERROR(__xludf.DUMMYFUNCTION("""COMPUTED_VALUE"""),"Попатенко В. С.")</f>
        <v>Попатенко В. С.</v>
      </c>
      <c r="EH132" s="19" t="str">
        <f ca="1">IFERROR(__xludf.DUMMYFUNCTION("""COMPUTED_VALUE"""),"...")</f>
        <v>...</v>
      </c>
      <c r="EI132" s="19">
        <f ca="1">IFERROR(__xludf.DUMMYFUNCTION("""COMPUTED_VALUE"""),87)</f>
        <v>87</v>
      </c>
      <c r="EJ132" s="19" t="str">
        <f ca="1">IFERROR(__xludf.DUMMYFUNCTION("""COMPUTED_VALUE"""),"Попатенко В. С.")</f>
        <v>Попатенко В. С.</v>
      </c>
      <c r="EK132" s="19" t="str">
        <f ca="1">IFERROR(__xludf.DUMMYFUNCTION("""COMPUTED_VALUE"""),"...")</f>
        <v>...</v>
      </c>
      <c r="EL132" s="19">
        <f ca="1">IFERROR(__xludf.DUMMYFUNCTION("""COMPUTED_VALUE"""),87)</f>
        <v>87</v>
      </c>
      <c r="EM132" s="19" t="str">
        <f ca="1">IFERROR(__xludf.DUMMYFUNCTION("""COMPUTED_VALUE"""),"Попатенко В. С.")</f>
        <v>Попатенко В. С.</v>
      </c>
      <c r="EN132" s="19" t="str">
        <f ca="1">IFERROR(__xludf.DUMMYFUNCTION("""COMPUTED_VALUE"""),"...")</f>
        <v>...</v>
      </c>
      <c r="EO132" s="19">
        <f ca="1">IFERROR(__xludf.DUMMYFUNCTION("""COMPUTED_VALUE"""),87)</f>
        <v>87</v>
      </c>
      <c r="EP132" s="19" t="str">
        <f ca="1">IFERROR(__xludf.DUMMYFUNCTION("""COMPUTED_VALUE"""),"Попатенко В. С.")</f>
        <v>Попатенко В. С.</v>
      </c>
      <c r="EQ132" s="19" t="str">
        <f ca="1">IFERROR(__xludf.DUMMYFUNCTION("""COMPUTED_VALUE"""),"...")</f>
        <v>...</v>
      </c>
      <c r="ER132" s="19">
        <f ca="1">IFERROR(__xludf.DUMMYFUNCTION("""COMPUTED_VALUE"""),87)</f>
        <v>87</v>
      </c>
      <c r="ES132" s="19" t="str">
        <f ca="1">IFERROR(__xludf.DUMMYFUNCTION("""COMPUTED_VALUE"""),"Попатенко В. С.")</f>
        <v>Попатенко В. С.</v>
      </c>
      <c r="ET132" s="19" t="str">
        <f ca="1">IFERROR(__xludf.DUMMYFUNCTION("""COMPUTED_VALUE"""),"...")</f>
        <v>...</v>
      </c>
      <c r="EU132" s="19">
        <f ca="1">IFERROR(__xludf.DUMMYFUNCTION("""COMPUTED_VALUE"""),87)</f>
        <v>87</v>
      </c>
      <c r="EV132" s="19" t="str">
        <f ca="1">IFERROR(__xludf.DUMMYFUNCTION("""COMPUTED_VALUE"""),"Попатенко В. С.")</f>
        <v>Попатенко В. С.</v>
      </c>
      <c r="EW132" s="19" t="str">
        <f ca="1">IFERROR(__xludf.DUMMYFUNCTION("""COMPUTED_VALUE"""),"...")</f>
        <v>...</v>
      </c>
      <c r="EX132" s="19">
        <f ca="1">IFERROR(__xludf.DUMMYFUNCTION("""COMPUTED_VALUE"""),87)</f>
        <v>87</v>
      </c>
      <c r="EY132" s="19" t="str">
        <f ca="1">IFERROR(__xludf.DUMMYFUNCTION("""COMPUTED_VALUE"""),"Попатенко В. С.")</f>
        <v>Попатенко В. С.</v>
      </c>
      <c r="EZ132" s="19" t="str">
        <f ca="1">IFERROR(__xludf.DUMMYFUNCTION("""COMPUTED_VALUE"""),"...")</f>
        <v>...</v>
      </c>
      <c r="FA132" s="19">
        <f ca="1">IFERROR(__xludf.DUMMYFUNCTION("""COMPUTED_VALUE"""),87)</f>
        <v>87</v>
      </c>
      <c r="FB132" s="19" t="str">
        <f ca="1">IFERROR(__xludf.DUMMYFUNCTION("""COMPUTED_VALUE"""),"Попатенко В. С.")</f>
        <v>Попатенко В. С.</v>
      </c>
      <c r="FC132" s="19" t="str">
        <f ca="1">IFERROR(__xludf.DUMMYFUNCTION("""COMPUTED_VALUE"""),"За")</f>
        <v>За</v>
      </c>
      <c r="FD132" s="19">
        <f ca="1">IFERROR(__xludf.DUMMYFUNCTION("""COMPUTED_VALUE"""),87)</f>
        <v>87</v>
      </c>
      <c r="FE132" s="19" t="str">
        <f ca="1">IFERROR(__xludf.DUMMYFUNCTION("""COMPUTED_VALUE"""),"Попатенко В. С.")</f>
        <v>Попатенко В. С.</v>
      </c>
      <c r="FF132" s="19" t="str">
        <f ca="1">IFERROR(__xludf.DUMMYFUNCTION("""COMPUTED_VALUE"""),"За")</f>
        <v>За</v>
      </c>
      <c r="FG132" s="19">
        <f ca="1">IFERROR(__xludf.DUMMYFUNCTION("""COMPUTED_VALUE"""),87)</f>
        <v>87</v>
      </c>
      <c r="FH132" s="19" t="str">
        <f ca="1">IFERROR(__xludf.DUMMYFUNCTION("""COMPUTED_VALUE"""),"Попатенко В. С.")</f>
        <v>Попатенко В. С.</v>
      </c>
      <c r="FI132" s="19" t="str">
        <f ca="1">IFERROR(__xludf.DUMMYFUNCTION("""COMPUTED_VALUE"""),"За")</f>
        <v>За</v>
      </c>
      <c r="FJ132" s="19">
        <f ca="1">IFERROR(__xludf.DUMMYFUNCTION("""COMPUTED_VALUE"""),87)</f>
        <v>87</v>
      </c>
      <c r="FK132" s="19" t="str">
        <f ca="1">IFERROR(__xludf.DUMMYFUNCTION("""COMPUTED_VALUE"""),"Попатенко В. С.")</f>
        <v>Попатенко В. С.</v>
      </c>
      <c r="FL132" s="19" t="str">
        <f ca="1">IFERROR(__xludf.DUMMYFUNCTION("""COMPUTED_VALUE"""),"За")</f>
        <v>За</v>
      </c>
      <c r="FM132" s="19">
        <f ca="1">IFERROR(__xludf.DUMMYFUNCTION("""COMPUTED_VALUE"""),87)</f>
        <v>87</v>
      </c>
      <c r="FN132" s="19" t="str">
        <f ca="1">IFERROR(__xludf.DUMMYFUNCTION("""COMPUTED_VALUE"""),"Попатенко В. С.")</f>
        <v>Попатенко В. С.</v>
      </c>
      <c r="FO132" s="19" t="str">
        <f ca="1">IFERROR(__xludf.DUMMYFUNCTION("""COMPUTED_VALUE"""),"За")</f>
        <v>За</v>
      </c>
      <c r="FP132" s="19">
        <f ca="1">IFERROR(__xludf.DUMMYFUNCTION("""COMPUTED_VALUE"""),87)</f>
        <v>87</v>
      </c>
      <c r="FQ132" s="19" t="str">
        <f ca="1">IFERROR(__xludf.DUMMYFUNCTION("""COMPUTED_VALUE"""),"Попатенко В. С.")</f>
        <v>Попатенко В. С.</v>
      </c>
      <c r="FR132" s="19" t="str">
        <f ca="1">IFERROR(__xludf.DUMMYFUNCTION("""COMPUTED_VALUE"""),"За")</f>
        <v>За</v>
      </c>
      <c r="FS132" s="19">
        <f ca="1">IFERROR(__xludf.DUMMYFUNCTION("""COMPUTED_VALUE"""),87)</f>
        <v>87</v>
      </c>
      <c r="FT132" s="19" t="str">
        <f ca="1">IFERROR(__xludf.DUMMYFUNCTION("""COMPUTED_VALUE"""),"Попатенко В. С.")</f>
        <v>Попатенко В. С.</v>
      </c>
      <c r="FU132" s="19" t="str">
        <f ca="1">IFERROR(__xludf.DUMMYFUNCTION("""COMPUTED_VALUE"""),"За")</f>
        <v>За</v>
      </c>
      <c r="FV132" s="19">
        <f ca="1">IFERROR(__xludf.DUMMYFUNCTION("""COMPUTED_VALUE"""),87)</f>
        <v>87</v>
      </c>
      <c r="FW132" s="19" t="str">
        <f ca="1">IFERROR(__xludf.DUMMYFUNCTION("""COMPUTED_VALUE"""),"Попатенко В. С.")</f>
        <v>Попатенко В. С.</v>
      </c>
      <c r="FX132" s="19" t="str">
        <f ca="1">IFERROR(__xludf.DUMMYFUNCTION("""COMPUTED_VALUE"""),"За")</f>
        <v>За</v>
      </c>
      <c r="FY132" s="19">
        <f ca="1">IFERROR(__xludf.DUMMYFUNCTION("""COMPUTED_VALUE"""),87)</f>
        <v>87</v>
      </c>
      <c r="FZ132" s="19" t="str">
        <f ca="1">IFERROR(__xludf.DUMMYFUNCTION("""COMPUTED_VALUE"""),"Попатенко В. С.")</f>
        <v>Попатенко В. С.</v>
      </c>
      <c r="GA132" s="19" t="str">
        <f ca="1">IFERROR(__xludf.DUMMYFUNCTION("""COMPUTED_VALUE"""),"Не голосував")</f>
        <v>Не голосував</v>
      </c>
      <c r="GB132" s="19">
        <f ca="1">IFERROR(__xludf.DUMMYFUNCTION("""COMPUTED_VALUE"""),87)</f>
        <v>87</v>
      </c>
      <c r="GC132" s="19" t="str">
        <f ca="1">IFERROR(__xludf.DUMMYFUNCTION("""COMPUTED_VALUE"""),"Попатенко В. С.")</f>
        <v>Попатенко В. С.</v>
      </c>
      <c r="GD132" s="19" t="str">
        <f ca="1">IFERROR(__xludf.DUMMYFUNCTION("""COMPUTED_VALUE"""),"За")</f>
        <v>За</v>
      </c>
      <c r="GE132" s="19">
        <f ca="1">IFERROR(__xludf.DUMMYFUNCTION("""COMPUTED_VALUE"""),87)</f>
        <v>87</v>
      </c>
      <c r="GF132" s="19" t="str">
        <f ca="1">IFERROR(__xludf.DUMMYFUNCTION("""COMPUTED_VALUE"""),"Попатенко В. С.")</f>
        <v>Попатенко В. С.</v>
      </c>
      <c r="GG132" s="19" t="str">
        <f ca="1">IFERROR(__xludf.DUMMYFUNCTION("""COMPUTED_VALUE"""),"За")</f>
        <v>За</v>
      </c>
      <c r="GH132" s="19">
        <f ca="1">IFERROR(__xludf.DUMMYFUNCTION("""COMPUTED_VALUE"""),87)</f>
        <v>87</v>
      </c>
      <c r="GI132" s="19" t="str">
        <f ca="1">IFERROR(__xludf.DUMMYFUNCTION("""COMPUTED_VALUE"""),"Попатенко В. С.")</f>
        <v>Попатенко В. С.</v>
      </c>
      <c r="GJ132" s="19" t="str">
        <f ca="1">IFERROR(__xludf.DUMMYFUNCTION("""COMPUTED_VALUE"""),"За")</f>
        <v>За</v>
      </c>
      <c r="GK132" s="19">
        <f ca="1">IFERROR(__xludf.DUMMYFUNCTION("""COMPUTED_VALUE"""),87)</f>
        <v>87</v>
      </c>
      <c r="GL132" s="19" t="str">
        <f ca="1">IFERROR(__xludf.DUMMYFUNCTION("""COMPUTED_VALUE"""),"Попатенко В. С.")</f>
        <v>Попатенко В. С.</v>
      </c>
      <c r="GM132" s="19" t="str">
        <f ca="1">IFERROR(__xludf.DUMMYFUNCTION("""COMPUTED_VALUE"""),"За")</f>
        <v>За</v>
      </c>
      <c r="GN132" s="19">
        <f ca="1">IFERROR(__xludf.DUMMYFUNCTION("""COMPUTED_VALUE"""),87)</f>
        <v>87</v>
      </c>
      <c r="GO132" s="19" t="str">
        <f ca="1">IFERROR(__xludf.DUMMYFUNCTION("""COMPUTED_VALUE"""),"Попатенко В. С.")</f>
        <v>Попатенко В. С.</v>
      </c>
      <c r="GP132" s="19" t="str">
        <f ca="1">IFERROR(__xludf.DUMMYFUNCTION("""COMPUTED_VALUE"""),"За")</f>
        <v>За</v>
      </c>
      <c r="GQ132" s="19">
        <f ca="1">IFERROR(__xludf.DUMMYFUNCTION("""COMPUTED_VALUE"""),87)</f>
        <v>87</v>
      </c>
      <c r="GR132" s="19" t="str">
        <f ca="1">IFERROR(__xludf.DUMMYFUNCTION("""COMPUTED_VALUE"""),"Попатенко В. С.")</f>
        <v>Попатенко В. С.</v>
      </c>
      <c r="GS132" s="19" t="str">
        <f ca="1">IFERROR(__xludf.DUMMYFUNCTION("""COMPUTED_VALUE"""),"За")</f>
        <v>За</v>
      </c>
      <c r="GT132" s="19">
        <f ca="1">IFERROR(__xludf.DUMMYFUNCTION("""COMPUTED_VALUE"""),87)</f>
        <v>87</v>
      </c>
      <c r="GU132" s="19" t="str">
        <f ca="1">IFERROR(__xludf.DUMMYFUNCTION("""COMPUTED_VALUE"""),"Попатенко В. С.")</f>
        <v>Попатенко В. С.</v>
      </c>
      <c r="GV132" s="19" t="str">
        <f ca="1">IFERROR(__xludf.DUMMYFUNCTION("""COMPUTED_VALUE"""),"За")</f>
        <v>За</v>
      </c>
      <c r="GW132" s="19">
        <f ca="1">IFERROR(__xludf.DUMMYFUNCTION("""COMPUTED_VALUE"""),87)</f>
        <v>87</v>
      </c>
      <c r="GX132" s="19" t="str">
        <f ca="1">IFERROR(__xludf.DUMMYFUNCTION("""COMPUTED_VALUE"""),"Попатенко В. С.")</f>
        <v>Попатенко В. С.</v>
      </c>
      <c r="GY132" s="19" t="str">
        <f ca="1">IFERROR(__xludf.DUMMYFUNCTION("""COMPUTED_VALUE"""),"За")</f>
        <v>За</v>
      </c>
      <c r="GZ132" s="19">
        <f ca="1">IFERROR(__xludf.DUMMYFUNCTION("""COMPUTED_VALUE"""),87)</f>
        <v>87</v>
      </c>
      <c r="HA132" s="19" t="str">
        <f ca="1">IFERROR(__xludf.DUMMYFUNCTION("""COMPUTED_VALUE"""),"Попатенко В. С.")</f>
        <v>Попатенко В. С.</v>
      </c>
      <c r="HB132" s="19" t="str">
        <f ca="1">IFERROR(__xludf.DUMMYFUNCTION("""COMPUTED_VALUE"""),"За")</f>
        <v>За</v>
      </c>
      <c r="HC132" s="19">
        <f ca="1">IFERROR(__xludf.DUMMYFUNCTION("""COMPUTED_VALUE"""),87)</f>
        <v>87</v>
      </c>
      <c r="HD132" s="19" t="str">
        <f ca="1">IFERROR(__xludf.DUMMYFUNCTION("""COMPUTED_VALUE"""),"Попатенко В. С.")</f>
        <v>Попатенко В. С.</v>
      </c>
      <c r="HE132" s="19" t="str">
        <f ca="1">IFERROR(__xludf.DUMMYFUNCTION("""COMPUTED_VALUE"""),"За")</f>
        <v>За</v>
      </c>
      <c r="HF132" s="19">
        <f ca="1">IFERROR(__xludf.DUMMYFUNCTION("""COMPUTED_VALUE"""),87)</f>
        <v>87</v>
      </c>
      <c r="HG132" s="19" t="str">
        <f ca="1">IFERROR(__xludf.DUMMYFUNCTION("""COMPUTED_VALUE"""),"Попатенко В. С.")</f>
        <v>Попатенко В. С.</v>
      </c>
      <c r="HH132" s="19" t="str">
        <f ca="1">IFERROR(__xludf.DUMMYFUNCTION("""COMPUTED_VALUE"""),"За")</f>
        <v>За</v>
      </c>
      <c r="HI132" s="19">
        <f ca="1">IFERROR(__xludf.DUMMYFUNCTION("""COMPUTED_VALUE"""),87)</f>
        <v>87</v>
      </c>
      <c r="HJ132" s="19" t="str">
        <f ca="1">IFERROR(__xludf.DUMMYFUNCTION("""COMPUTED_VALUE"""),"Попатенко В. С.")</f>
        <v>Попатенко В. С.</v>
      </c>
      <c r="HK132" s="19" t="str">
        <f ca="1">IFERROR(__xludf.DUMMYFUNCTION("""COMPUTED_VALUE"""),"За")</f>
        <v>За</v>
      </c>
      <c r="HL132" s="19">
        <f ca="1">IFERROR(__xludf.DUMMYFUNCTION("""COMPUTED_VALUE"""),87)</f>
        <v>87</v>
      </c>
      <c r="HM132" s="19" t="str">
        <f ca="1">IFERROR(__xludf.DUMMYFUNCTION("""COMPUTED_VALUE"""),"Попатенко В. С.")</f>
        <v>Попатенко В. С.</v>
      </c>
      <c r="HN132" s="19" t="str">
        <f ca="1">IFERROR(__xludf.DUMMYFUNCTION("""COMPUTED_VALUE"""),"За")</f>
        <v>За</v>
      </c>
      <c r="HO132" s="19">
        <f ca="1">IFERROR(__xludf.DUMMYFUNCTION("""COMPUTED_VALUE"""),87)</f>
        <v>87</v>
      </c>
      <c r="HP132" s="19" t="str">
        <f ca="1">IFERROR(__xludf.DUMMYFUNCTION("""COMPUTED_VALUE"""),"Попатенко В. С.")</f>
        <v>Попатенко В. С.</v>
      </c>
      <c r="HQ132" s="19" t="str">
        <f ca="1">IFERROR(__xludf.DUMMYFUNCTION("""COMPUTED_VALUE"""),"За")</f>
        <v>За</v>
      </c>
      <c r="HR132" s="19">
        <f ca="1">IFERROR(__xludf.DUMMYFUNCTION("""COMPUTED_VALUE"""),87)</f>
        <v>87</v>
      </c>
      <c r="HS132" s="19" t="str">
        <f ca="1">IFERROR(__xludf.DUMMYFUNCTION("""COMPUTED_VALUE"""),"Попатенко В. С.")</f>
        <v>Попатенко В. С.</v>
      </c>
      <c r="HT132" s="19" t="str">
        <f ca="1">IFERROR(__xludf.DUMMYFUNCTION("""COMPUTED_VALUE"""),"За")</f>
        <v>За</v>
      </c>
      <c r="HU132" s="19">
        <f ca="1">IFERROR(__xludf.DUMMYFUNCTION("""COMPUTED_VALUE"""),87)</f>
        <v>87</v>
      </c>
      <c r="HV132" s="19" t="str">
        <f ca="1">IFERROR(__xludf.DUMMYFUNCTION("""COMPUTED_VALUE"""),"Попатенко В. С.")</f>
        <v>Попатенко В. С.</v>
      </c>
      <c r="HW132" s="19" t="str">
        <f ca="1">IFERROR(__xludf.DUMMYFUNCTION("""COMPUTED_VALUE"""),"За")</f>
        <v>За</v>
      </c>
      <c r="HX132" s="19">
        <f ca="1">IFERROR(__xludf.DUMMYFUNCTION("""COMPUTED_VALUE"""),87)</f>
        <v>87</v>
      </c>
      <c r="HY132" s="19" t="str">
        <f ca="1">IFERROR(__xludf.DUMMYFUNCTION("""COMPUTED_VALUE"""),"Попатенко В. С.")</f>
        <v>Попатенко В. С.</v>
      </c>
      <c r="HZ132" s="19" t="str">
        <f ca="1">IFERROR(__xludf.DUMMYFUNCTION("""COMPUTED_VALUE"""),"За")</f>
        <v>За</v>
      </c>
      <c r="IA132" s="19">
        <f ca="1">IFERROR(__xludf.DUMMYFUNCTION("""COMPUTED_VALUE"""),87)</f>
        <v>87</v>
      </c>
      <c r="IB132" s="19" t="str">
        <f ca="1">IFERROR(__xludf.DUMMYFUNCTION("""COMPUTED_VALUE"""),"Попатенко В. С.")</f>
        <v>Попатенко В. С.</v>
      </c>
      <c r="IC132" s="19" t="str">
        <f ca="1">IFERROR(__xludf.DUMMYFUNCTION("""COMPUTED_VALUE"""),"За")</f>
        <v>За</v>
      </c>
      <c r="ID132" s="19">
        <f ca="1">IFERROR(__xludf.DUMMYFUNCTION("""COMPUTED_VALUE"""),87)</f>
        <v>87</v>
      </c>
      <c r="IE132" s="19" t="str">
        <f ca="1">IFERROR(__xludf.DUMMYFUNCTION("""COMPUTED_VALUE"""),"Попатенко В. С.")</f>
        <v>Попатенко В. С.</v>
      </c>
      <c r="IF132" s="19" t="str">
        <f ca="1">IFERROR(__xludf.DUMMYFUNCTION("""COMPUTED_VALUE"""),"За")</f>
        <v>За</v>
      </c>
      <c r="IG132" s="19">
        <f ca="1">IFERROR(__xludf.DUMMYFUNCTION("""COMPUTED_VALUE"""),87)</f>
        <v>87</v>
      </c>
      <c r="IH132" s="19" t="str">
        <f ca="1">IFERROR(__xludf.DUMMYFUNCTION("""COMPUTED_VALUE"""),"Попатенко В. С.")</f>
        <v>Попатенко В. С.</v>
      </c>
      <c r="II132" s="19" t="str">
        <f ca="1">IFERROR(__xludf.DUMMYFUNCTION("""COMPUTED_VALUE"""),"За")</f>
        <v>За</v>
      </c>
      <c r="IJ132" s="19">
        <f ca="1">IFERROR(__xludf.DUMMYFUNCTION("""COMPUTED_VALUE"""),87)</f>
        <v>87</v>
      </c>
      <c r="IK132" s="19" t="str">
        <f ca="1">IFERROR(__xludf.DUMMYFUNCTION("""COMPUTED_VALUE"""),"Попатенко В. С.")</f>
        <v>Попатенко В. С.</v>
      </c>
      <c r="IL132" s="19" t="str">
        <f ca="1">IFERROR(__xludf.DUMMYFUNCTION("""COMPUTED_VALUE"""),"За")</f>
        <v>За</v>
      </c>
      <c r="IM132" s="19">
        <f ca="1">IFERROR(__xludf.DUMMYFUNCTION("""COMPUTED_VALUE"""),87)</f>
        <v>87</v>
      </c>
      <c r="IN132" s="19" t="str">
        <f ca="1">IFERROR(__xludf.DUMMYFUNCTION("""COMPUTED_VALUE"""),"Попатенко В. С.")</f>
        <v>Попатенко В. С.</v>
      </c>
      <c r="IO132" s="19" t="str">
        <f ca="1">IFERROR(__xludf.DUMMYFUNCTION("""COMPUTED_VALUE"""),"За")</f>
        <v>За</v>
      </c>
      <c r="IP132" s="19">
        <f ca="1">IFERROR(__xludf.DUMMYFUNCTION("""COMPUTED_VALUE"""),87)</f>
        <v>87</v>
      </c>
      <c r="IQ132" s="19" t="str">
        <f ca="1">IFERROR(__xludf.DUMMYFUNCTION("""COMPUTED_VALUE"""),"Попатенко В. С.")</f>
        <v>Попатенко В. С.</v>
      </c>
      <c r="IR132" s="19" t="str">
        <f ca="1">IFERROR(__xludf.DUMMYFUNCTION("""COMPUTED_VALUE"""),"Утримався")</f>
        <v>Утримався</v>
      </c>
      <c r="IS132" s="19">
        <f ca="1">IFERROR(__xludf.DUMMYFUNCTION("""COMPUTED_VALUE"""),87)</f>
        <v>87</v>
      </c>
      <c r="IT132" s="19" t="str">
        <f ca="1">IFERROR(__xludf.DUMMYFUNCTION("""COMPUTED_VALUE"""),"Попатенко В. С.")</f>
        <v>Попатенко В. С.</v>
      </c>
      <c r="IU132" s="19" t="str">
        <f ca="1">IFERROR(__xludf.DUMMYFUNCTION("""COMPUTED_VALUE"""),"За")</f>
        <v>За</v>
      </c>
      <c r="IV132" s="19">
        <f ca="1">IFERROR(__xludf.DUMMYFUNCTION("""COMPUTED_VALUE"""),87)</f>
        <v>87</v>
      </c>
      <c r="IW132" s="19" t="str">
        <f ca="1">IFERROR(__xludf.DUMMYFUNCTION("""COMPUTED_VALUE"""),"Попатенко В. С.")</f>
        <v>Попатенко В. С.</v>
      </c>
      <c r="IX132" s="19" t="str">
        <f ca="1">IFERROR(__xludf.DUMMYFUNCTION("""COMPUTED_VALUE"""),"За")</f>
        <v>За</v>
      </c>
      <c r="IY132" s="19">
        <f ca="1">IFERROR(__xludf.DUMMYFUNCTION("""COMPUTED_VALUE"""),87)</f>
        <v>87</v>
      </c>
      <c r="IZ132" s="19" t="str">
        <f ca="1">IFERROR(__xludf.DUMMYFUNCTION("""COMPUTED_VALUE"""),"Попатенко В. С.")</f>
        <v>Попатенко В. С.</v>
      </c>
      <c r="JA132" s="19" t="str">
        <f ca="1">IFERROR(__xludf.DUMMYFUNCTION("""COMPUTED_VALUE"""),"За")</f>
        <v>За</v>
      </c>
      <c r="JB132" s="19">
        <f ca="1">IFERROR(__xludf.DUMMYFUNCTION("""COMPUTED_VALUE"""),87)</f>
        <v>87</v>
      </c>
      <c r="JC132" s="19" t="str">
        <f ca="1">IFERROR(__xludf.DUMMYFUNCTION("""COMPUTED_VALUE"""),"Попатенко В. С.")</f>
        <v>Попатенко В. С.</v>
      </c>
      <c r="JD132" s="19" t="str">
        <f ca="1">IFERROR(__xludf.DUMMYFUNCTION("""COMPUTED_VALUE"""),"Не голосував")</f>
        <v>Не голосував</v>
      </c>
      <c r="JE132" s="19">
        <f ca="1">IFERROR(__xludf.DUMMYFUNCTION("""COMPUTED_VALUE"""),87)</f>
        <v>87</v>
      </c>
      <c r="JF132" s="19" t="str">
        <f ca="1">IFERROR(__xludf.DUMMYFUNCTION("""COMPUTED_VALUE"""),"Попатенко В. С.")</f>
        <v>Попатенко В. С.</v>
      </c>
      <c r="JG132" s="19" t="str">
        <f ca="1">IFERROR(__xludf.DUMMYFUNCTION("""COMPUTED_VALUE"""),"За")</f>
        <v>За</v>
      </c>
      <c r="JH132" s="19">
        <f ca="1">IFERROR(__xludf.DUMMYFUNCTION("""COMPUTED_VALUE"""),87)</f>
        <v>87</v>
      </c>
      <c r="JI132" s="19" t="str">
        <f ca="1">IFERROR(__xludf.DUMMYFUNCTION("""COMPUTED_VALUE"""),"Попатенко В. С.")</f>
        <v>Попатенко В. С.</v>
      </c>
      <c r="JJ132" s="19" t="str">
        <f ca="1">IFERROR(__xludf.DUMMYFUNCTION("""COMPUTED_VALUE"""),"За")</f>
        <v>За</v>
      </c>
      <c r="JK132" s="19">
        <f ca="1">IFERROR(__xludf.DUMMYFUNCTION("""COMPUTED_VALUE"""),87)</f>
        <v>87</v>
      </c>
      <c r="JL132" s="19" t="str">
        <f ca="1">IFERROR(__xludf.DUMMYFUNCTION("""COMPUTED_VALUE"""),"Попатенко В. С.")</f>
        <v>Попатенко В. С.</v>
      </c>
      <c r="JM132" s="19" t="str">
        <f ca="1">IFERROR(__xludf.DUMMYFUNCTION("""COMPUTED_VALUE"""),"За")</f>
        <v>За</v>
      </c>
      <c r="JN132" s="19">
        <f ca="1">IFERROR(__xludf.DUMMYFUNCTION("""COMPUTED_VALUE"""),87)</f>
        <v>87</v>
      </c>
      <c r="JO132" s="19" t="str">
        <f ca="1">IFERROR(__xludf.DUMMYFUNCTION("""COMPUTED_VALUE"""),"Попатенко В. С.")</f>
        <v>Попатенко В. С.</v>
      </c>
      <c r="JP132" s="19" t="str">
        <f ca="1">IFERROR(__xludf.DUMMYFUNCTION("""COMPUTED_VALUE"""),"За")</f>
        <v>За</v>
      </c>
      <c r="JQ132" s="19">
        <f ca="1">IFERROR(__xludf.DUMMYFUNCTION("""COMPUTED_VALUE"""),87)</f>
        <v>87</v>
      </c>
      <c r="JR132" s="19" t="str">
        <f ca="1">IFERROR(__xludf.DUMMYFUNCTION("""COMPUTED_VALUE"""),"Попатенко В. С.")</f>
        <v>Попатенко В. С.</v>
      </c>
      <c r="JS132" s="19" t="str">
        <f ca="1">IFERROR(__xludf.DUMMYFUNCTION("""COMPUTED_VALUE"""),"За")</f>
        <v>За</v>
      </c>
      <c r="JT132" s="19">
        <f ca="1">IFERROR(__xludf.DUMMYFUNCTION("""COMPUTED_VALUE"""),87)</f>
        <v>87</v>
      </c>
      <c r="JU132" s="19" t="str">
        <f ca="1">IFERROR(__xludf.DUMMYFUNCTION("""COMPUTED_VALUE"""),"Попатенко В. С.")</f>
        <v>Попатенко В. С.</v>
      </c>
      <c r="JV132" s="19" t="str">
        <f ca="1">IFERROR(__xludf.DUMMYFUNCTION("""COMPUTED_VALUE"""),"За")</f>
        <v>За</v>
      </c>
      <c r="JW132" s="19">
        <f ca="1">IFERROR(__xludf.DUMMYFUNCTION("""COMPUTED_VALUE"""),87)</f>
        <v>87</v>
      </c>
      <c r="JX132" s="19" t="str">
        <f ca="1">IFERROR(__xludf.DUMMYFUNCTION("""COMPUTED_VALUE"""),"Попатенко В. С.")</f>
        <v>Попатенко В. С.</v>
      </c>
      <c r="JY132" s="19" t="str">
        <f ca="1">IFERROR(__xludf.DUMMYFUNCTION("""COMPUTED_VALUE"""),"За")</f>
        <v>За</v>
      </c>
      <c r="JZ132" s="19">
        <f ca="1">IFERROR(__xludf.DUMMYFUNCTION("""COMPUTED_VALUE"""),87)</f>
        <v>87</v>
      </c>
      <c r="KA132" s="19" t="str">
        <f ca="1">IFERROR(__xludf.DUMMYFUNCTION("""COMPUTED_VALUE"""),"Попатенко В. С.")</f>
        <v>Попатенко В. С.</v>
      </c>
      <c r="KB132" s="19" t="str">
        <f ca="1">IFERROR(__xludf.DUMMYFUNCTION("""COMPUTED_VALUE"""),"За")</f>
        <v>За</v>
      </c>
      <c r="KC132" s="19">
        <f ca="1">IFERROR(__xludf.DUMMYFUNCTION("""COMPUTED_VALUE"""),87)</f>
        <v>87</v>
      </c>
      <c r="KD132" s="19" t="str">
        <f ca="1">IFERROR(__xludf.DUMMYFUNCTION("""COMPUTED_VALUE"""),"Попатенко В. С.")</f>
        <v>Попатенко В. С.</v>
      </c>
      <c r="KE132" s="19" t="str">
        <f ca="1">IFERROR(__xludf.DUMMYFUNCTION("""COMPUTED_VALUE"""),"За")</f>
        <v>За</v>
      </c>
      <c r="KF132" s="19">
        <f ca="1">IFERROR(__xludf.DUMMYFUNCTION("""COMPUTED_VALUE"""),87)</f>
        <v>87</v>
      </c>
      <c r="KG132" s="19" t="str">
        <f ca="1">IFERROR(__xludf.DUMMYFUNCTION("""COMPUTED_VALUE"""),"Попатенко В. С.")</f>
        <v>Попатенко В. С.</v>
      </c>
      <c r="KH132" s="19" t="str">
        <f ca="1">IFERROR(__xludf.DUMMYFUNCTION("""COMPUTED_VALUE"""),"За")</f>
        <v>За</v>
      </c>
      <c r="KI132" s="19">
        <f ca="1">IFERROR(__xludf.DUMMYFUNCTION("""COMPUTED_VALUE"""),87)</f>
        <v>87</v>
      </c>
      <c r="KJ132" s="19" t="str">
        <f ca="1">IFERROR(__xludf.DUMMYFUNCTION("""COMPUTED_VALUE"""),"Попатенко В. С.")</f>
        <v>Попатенко В. С.</v>
      </c>
      <c r="KK132" s="19" t="str">
        <f ca="1">IFERROR(__xludf.DUMMYFUNCTION("""COMPUTED_VALUE"""),"За")</f>
        <v>За</v>
      </c>
      <c r="KL132" s="19">
        <f ca="1">IFERROR(__xludf.DUMMYFUNCTION("""COMPUTED_VALUE"""),87)</f>
        <v>87</v>
      </c>
      <c r="KM132" s="19" t="str">
        <f ca="1">IFERROR(__xludf.DUMMYFUNCTION("""COMPUTED_VALUE"""),"Попатенко В. С.")</f>
        <v>Попатенко В. С.</v>
      </c>
      <c r="KN132" s="19" t="str">
        <f ca="1">IFERROR(__xludf.DUMMYFUNCTION("""COMPUTED_VALUE"""),"За")</f>
        <v>За</v>
      </c>
      <c r="KO132" s="19">
        <f ca="1">IFERROR(__xludf.DUMMYFUNCTION("""COMPUTED_VALUE"""),87)</f>
        <v>87</v>
      </c>
      <c r="KP132" s="19" t="str">
        <f ca="1">IFERROR(__xludf.DUMMYFUNCTION("""COMPUTED_VALUE"""),"Попатенко В. С.")</f>
        <v>Попатенко В. С.</v>
      </c>
      <c r="KQ132" s="19" t="str">
        <f ca="1">IFERROR(__xludf.DUMMYFUNCTION("""COMPUTED_VALUE"""),"За")</f>
        <v>За</v>
      </c>
      <c r="KR132" s="19">
        <f ca="1">IFERROR(__xludf.DUMMYFUNCTION("""COMPUTED_VALUE"""),87)</f>
        <v>87</v>
      </c>
      <c r="KS132" s="19" t="str">
        <f ca="1">IFERROR(__xludf.DUMMYFUNCTION("""COMPUTED_VALUE"""),"Попатенко В. С.")</f>
        <v>Попатенко В. С.</v>
      </c>
      <c r="KT132" s="19" t="str">
        <f ca="1">IFERROR(__xludf.DUMMYFUNCTION("""COMPUTED_VALUE"""),"За")</f>
        <v>За</v>
      </c>
      <c r="KU132" s="19">
        <f ca="1">IFERROR(__xludf.DUMMYFUNCTION("""COMPUTED_VALUE"""),87)</f>
        <v>87</v>
      </c>
      <c r="KV132" s="19" t="str">
        <f ca="1">IFERROR(__xludf.DUMMYFUNCTION("""COMPUTED_VALUE"""),"Попатенко В. С.")</f>
        <v>Попатенко В. С.</v>
      </c>
      <c r="KW132" s="19" t="str">
        <f ca="1">IFERROR(__xludf.DUMMYFUNCTION("""COMPUTED_VALUE"""),"За")</f>
        <v>За</v>
      </c>
      <c r="KX132" s="19">
        <f ca="1">IFERROR(__xludf.DUMMYFUNCTION("""COMPUTED_VALUE"""),87)</f>
        <v>87</v>
      </c>
      <c r="KY132" s="19" t="str">
        <f ca="1">IFERROR(__xludf.DUMMYFUNCTION("""COMPUTED_VALUE"""),"Попатенко В. С.")</f>
        <v>Попатенко В. С.</v>
      </c>
      <c r="KZ132" s="19" t="str">
        <f ca="1">IFERROR(__xludf.DUMMYFUNCTION("""COMPUTED_VALUE"""),"За")</f>
        <v>За</v>
      </c>
      <c r="LA132" s="19">
        <f ca="1">IFERROR(__xludf.DUMMYFUNCTION("""COMPUTED_VALUE"""),87)</f>
        <v>87</v>
      </c>
      <c r="LB132" s="19" t="str">
        <f ca="1">IFERROR(__xludf.DUMMYFUNCTION("""COMPUTED_VALUE"""),"Попатенко В. С.")</f>
        <v>Попатенко В. С.</v>
      </c>
      <c r="LC132" s="19" t="str">
        <f ca="1">IFERROR(__xludf.DUMMYFUNCTION("""COMPUTED_VALUE"""),"За")</f>
        <v>За</v>
      </c>
      <c r="LD132" s="19">
        <f ca="1">IFERROR(__xludf.DUMMYFUNCTION("""COMPUTED_VALUE"""),87)</f>
        <v>87</v>
      </c>
      <c r="LE132" s="19" t="str">
        <f ca="1">IFERROR(__xludf.DUMMYFUNCTION("""COMPUTED_VALUE"""),"Попатенко В. С.")</f>
        <v>Попатенко В. С.</v>
      </c>
      <c r="LF132" s="19" t="str">
        <f ca="1">IFERROR(__xludf.DUMMYFUNCTION("""COMPUTED_VALUE"""),"Утримався")</f>
        <v>Утримався</v>
      </c>
      <c r="LG132" s="19">
        <f ca="1">IFERROR(__xludf.DUMMYFUNCTION("""COMPUTED_VALUE"""),87)</f>
        <v>87</v>
      </c>
      <c r="LH132" s="19" t="str">
        <f ca="1">IFERROR(__xludf.DUMMYFUNCTION("""COMPUTED_VALUE"""),"Попатенко В. С.")</f>
        <v>Попатенко В. С.</v>
      </c>
      <c r="LI132" s="19" t="str">
        <f ca="1">IFERROR(__xludf.DUMMYFUNCTION("""COMPUTED_VALUE"""),"За")</f>
        <v>За</v>
      </c>
      <c r="LJ132" s="19">
        <f ca="1">IFERROR(__xludf.DUMMYFUNCTION("""COMPUTED_VALUE"""),87)</f>
        <v>87</v>
      </c>
      <c r="LK132" s="19" t="str">
        <f ca="1">IFERROR(__xludf.DUMMYFUNCTION("""COMPUTED_VALUE"""),"Попатенко В. С.")</f>
        <v>Попатенко В. С.</v>
      </c>
      <c r="LL132" s="19" t="str">
        <f ca="1">IFERROR(__xludf.DUMMYFUNCTION("""COMPUTED_VALUE"""),"За")</f>
        <v>За</v>
      </c>
      <c r="LM132" s="19">
        <f ca="1">IFERROR(__xludf.DUMMYFUNCTION("""COMPUTED_VALUE"""),87)</f>
        <v>87</v>
      </c>
      <c r="LN132" s="19" t="str">
        <f ca="1">IFERROR(__xludf.DUMMYFUNCTION("""COMPUTED_VALUE"""),"Попатенко В. С.")</f>
        <v>Попатенко В. С.</v>
      </c>
      <c r="LO132" s="19" t="str">
        <f ca="1">IFERROR(__xludf.DUMMYFUNCTION("""COMPUTED_VALUE"""),"За")</f>
        <v>За</v>
      </c>
      <c r="LP132" s="19">
        <f ca="1">IFERROR(__xludf.DUMMYFUNCTION("""COMPUTED_VALUE"""),87)</f>
        <v>87</v>
      </c>
      <c r="LQ132" s="19" t="str">
        <f ca="1">IFERROR(__xludf.DUMMYFUNCTION("""COMPUTED_VALUE"""),"Попатенко В. С.")</f>
        <v>Попатенко В. С.</v>
      </c>
      <c r="LR132" s="19" t="str">
        <f ca="1">IFERROR(__xludf.DUMMYFUNCTION("""COMPUTED_VALUE"""),"...")</f>
        <v>...</v>
      </c>
      <c r="LS132" s="19">
        <f ca="1">IFERROR(__xludf.DUMMYFUNCTION("""COMPUTED_VALUE"""),87)</f>
        <v>87</v>
      </c>
      <c r="LT132" s="19" t="str">
        <f ca="1">IFERROR(__xludf.DUMMYFUNCTION("""COMPUTED_VALUE"""),"Попатенко В. С.")</f>
        <v>Попатенко В. С.</v>
      </c>
      <c r="LU132" s="19" t="str">
        <f ca="1">IFERROR(__xludf.DUMMYFUNCTION("""COMPUTED_VALUE"""),"...")</f>
        <v>...</v>
      </c>
      <c r="LV132" s="19">
        <f ca="1">IFERROR(__xludf.DUMMYFUNCTION("""COMPUTED_VALUE"""),87)</f>
        <v>87</v>
      </c>
      <c r="LW132" s="19" t="str">
        <f ca="1">IFERROR(__xludf.DUMMYFUNCTION("""COMPUTED_VALUE"""),"Попатенко В. С.")</f>
        <v>Попатенко В. С.</v>
      </c>
      <c r="LX132" s="19" t="str">
        <f ca="1">IFERROR(__xludf.DUMMYFUNCTION("""COMPUTED_VALUE"""),"...")</f>
        <v>...</v>
      </c>
      <c r="LY132" s="19">
        <f ca="1">IFERROR(__xludf.DUMMYFUNCTION("""COMPUTED_VALUE"""),87)</f>
        <v>87</v>
      </c>
      <c r="LZ132" s="19" t="str">
        <f ca="1">IFERROR(__xludf.DUMMYFUNCTION("""COMPUTED_VALUE"""),"Попатенко В. С.")</f>
        <v>Попатенко В. С.</v>
      </c>
      <c r="MA132" s="19" t="str">
        <f ca="1">IFERROR(__xludf.DUMMYFUNCTION("""COMPUTED_VALUE"""),"...")</f>
        <v>...</v>
      </c>
      <c r="MB132" s="19">
        <f ca="1">IFERROR(__xludf.DUMMYFUNCTION("""COMPUTED_VALUE"""),87)</f>
        <v>87</v>
      </c>
      <c r="MC132" s="19" t="str">
        <f ca="1">IFERROR(__xludf.DUMMYFUNCTION("""COMPUTED_VALUE"""),"Попатенко В. С.")</f>
        <v>Попатенко В. С.</v>
      </c>
      <c r="MD132" s="19" t="str">
        <f ca="1">IFERROR(__xludf.DUMMYFUNCTION("""COMPUTED_VALUE"""),"...")</f>
        <v>...</v>
      </c>
      <c r="ME132" s="19">
        <f ca="1">IFERROR(__xludf.DUMMYFUNCTION("""COMPUTED_VALUE"""),87)</f>
        <v>87</v>
      </c>
      <c r="MF132" s="19" t="str">
        <f ca="1">IFERROR(__xludf.DUMMYFUNCTION("""COMPUTED_VALUE"""),"Попатенко В. С.")</f>
        <v>Попатенко В. С.</v>
      </c>
      <c r="MG132" s="19" t="str">
        <f ca="1">IFERROR(__xludf.DUMMYFUNCTION("""COMPUTED_VALUE"""),"...")</f>
        <v>...</v>
      </c>
      <c r="MH132" s="19">
        <f ca="1">IFERROR(__xludf.DUMMYFUNCTION("""COMPUTED_VALUE"""),87)</f>
        <v>87</v>
      </c>
      <c r="MI132" s="19" t="str">
        <f ca="1">IFERROR(__xludf.DUMMYFUNCTION("""COMPUTED_VALUE"""),"Попатенко В. С.")</f>
        <v>Попатенко В. С.</v>
      </c>
      <c r="MJ132" s="19" t="str">
        <f ca="1">IFERROR(__xludf.DUMMYFUNCTION("""COMPUTED_VALUE"""),"...")</f>
        <v>...</v>
      </c>
      <c r="MK132" s="19">
        <f ca="1">IFERROR(__xludf.DUMMYFUNCTION("""COMPUTED_VALUE"""),87)</f>
        <v>87</v>
      </c>
      <c r="ML132" s="19" t="str">
        <f ca="1">IFERROR(__xludf.DUMMYFUNCTION("""COMPUTED_VALUE"""),"Попатенко В. С.")</f>
        <v>Попатенко В. С.</v>
      </c>
      <c r="MM132" s="19" t="str">
        <f ca="1">IFERROR(__xludf.DUMMYFUNCTION("""COMPUTED_VALUE"""),"...")</f>
        <v>...</v>
      </c>
      <c r="MN132" s="19">
        <f ca="1">IFERROR(__xludf.DUMMYFUNCTION("""COMPUTED_VALUE"""),87)</f>
        <v>87</v>
      </c>
      <c r="MO132" s="19" t="str">
        <f ca="1">IFERROR(__xludf.DUMMYFUNCTION("""COMPUTED_VALUE"""),"Попатенко В. С.")</f>
        <v>Попатенко В. С.</v>
      </c>
      <c r="MP132" s="19" t="str">
        <f ca="1">IFERROR(__xludf.DUMMYFUNCTION("""COMPUTED_VALUE"""),"...")</f>
        <v>...</v>
      </c>
      <c r="MQ132" s="19">
        <f ca="1">IFERROR(__xludf.DUMMYFUNCTION("""COMPUTED_VALUE"""),87)</f>
        <v>87</v>
      </c>
      <c r="MR132" s="19" t="str">
        <f ca="1">IFERROR(__xludf.DUMMYFUNCTION("""COMPUTED_VALUE"""),"Попатенко В. С.")</f>
        <v>Попатенко В. С.</v>
      </c>
      <c r="MS132" s="19" t="str">
        <f ca="1">IFERROR(__xludf.DUMMYFUNCTION("""COMPUTED_VALUE"""),"...")</f>
        <v>...</v>
      </c>
      <c r="MT132" s="19">
        <f ca="1">IFERROR(__xludf.DUMMYFUNCTION("""COMPUTED_VALUE"""),87)</f>
        <v>87</v>
      </c>
      <c r="MU132" s="19" t="str">
        <f ca="1">IFERROR(__xludf.DUMMYFUNCTION("""COMPUTED_VALUE"""),"Попатенко В. С.")</f>
        <v>Попатенко В. С.</v>
      </c>
      <c r="MV132" s="19" t="str">
        <f ca="1">IFERROR(__xludf.DUMMYFUNCTION("""COMPUTED_VALUE"""),"...")</f>
        <v>...</v>
      </c>
      <c r="MW132" s="19">
        <f ca="1">IFERROR(__xludf.DUMMYFUNCTION("""COMPUTED_VALUE"""),87)</f>
        <v>87</v>
      </c>
      <c r="MX132" s="19" t="str">
        <f ca="1">IFERROR(__xludf.DUMMYFUNCTION("""COMPUTED_VALUE"""),"Попатенко В. С.")</f>
        <v>Попатенко В. С.</v>
      </c>
      <c r="MY132" s="19" t="str">
        <f ca="1">IFERROR(__xludf.DUMMYFUNCTION("""COMPUTED_VALUE"""),"...")</f>
        <v>...</v>
      </c>
      <c r="MZ132" s="19">
        <f ca="1">IFERROR(__xludf.DUMMYFUNCTION("""COMPUTED_VALUE"""),87)</f>
        <v>87</v>
      </c>
      <c r="NA132" s="19" t="str">
        <f ca="1">IFERROR(__xludf.DUMMYFUNCTION("""COMPUTED_VALUE"""),"Попатенко В. С.")</f>
        <v>Попатенко В. С.</v>
      </c>
      <c r="NB132" s="19" t="str">
        <f ca="1">IFERROR(__xludf.DUMMYFUNCTION("""COMPUTED_VALUE"""),"...")</f>
        <v>...</v>
      </c>
      <c r="NC132" s="19">
        <f ca="1">IFERROR(__xludf.DUMMYFUNCTION("""COMPUTED_VALUE"""),87)</f>
        <v>87</v>
      </c>
      <c r="ND132" s="19" t="str">
        <f ca="1">IFERROR(__xludf.DUMMYFUNCTION("""COMPUTED_VALUE"""),"Попатенко В. С.")</f>
        <v>Попатенко В. С.</v>
      </c>
      <c r="NE132" s="19" t="str">
        <f ca="1">IFERROR(__xludf.DUMMYFUNCTION("""COMPUTED_VALUE"""),"...")</f>
        <v>...</v>
      </c>
      <c r="NF132" s="19">
        <f ca="1">IFERROR(__xludf.DUMMYFUNCTION("""COMPUTED_VALUE"""),87)</f>
        <v>87</v>
      </c>
      <c r="NG132" s="19" t="str">
        <f ca="1">IFERROR(__xludf.DUMMYFUNCTION("""COMPUTED_VALUE"""),"Попатенко В. С.")</f>
        <v>Попатенко В. С.</v>
      </c>
      <c r="NH132" s="19" t="str">
        <f ca="1">IFERROR(__xludf.DUMMYFUNCTION("""COMPUTED_VALUE"""),"...")</f>
        <v>...</v>
      </c>
      <c r="NI132" s="19">
        <f ca="1">IFERROR(__xludf.DUMMYFUNCTION("""COMPUTED_VALUE"""),87)</f>
        <v>87</v>
      </c>
      <c r="NJ132" s="19" t="str">
        <f ca="1">IFERROR(__xludf.DUMMYFUNCTION("""COMPUTED_VALUE"""),"Попатенко В. С.")</f>
        <v>Попатенко В. С.</v>
      </c>
      <c r="NK132" s="19" t="str">
        <f ca="1">IFERROR(__xludf.DUMMYFUNCTION("""COMPUTED_VALUE"""),"...")</f>
        <v>...</v>
      </c>
      <c r="NL132" s="19">
        <f ca="1">IFERROR(__xludf.DUMMYFUNCTION("""COMPUTED_VALUE"""),87)</f>
        <v>87</v>
      </c>
      <c r="NM132" s="19" t="str">
        <f ca="1">IFERROR(__xludf.DUMMYFUNCTION("""COMPUTED_VALUE"""),"Попатенко В. С.")</f>
        <v>Попатенко В. С.</v>
      </c>
      <c r="NN132" s="19" t="str">
        <f ca="1">IFERROR(__xludf.DUMMYFUNCTION("""COMPUTED_VALUE"""),"...")</f>
        <v>...</v>
      </c>
      <c r="NO132" s="19">
        <f ca="1">IFERROR(__xludf.DUMMYFUNCTION("""COMPUTED_VALUE"""),87)</f>
        <v>87</v>
      </c>
      <c r="NP132" s="19" t="str">
        <f ca="1">IFERROR(__xludf.DUMMYFUNCTION("""COMPUTED_VALUE"""),"Попатенко В. С.")</f>
        <v>Попатенко В. С.</v>
      </c>
      <c r="NQ132" s="19" t="str">
        <f ca="1">IFERROR(__xludf.DUMMYFUNCTION("""COMPUTED_VALUE"""),"...")</f>
        <v>...</v>
      </c>
      <c r="NR132" s="19">
        <f ca="1">IFERROR(__xludf.DUMMYFUNCTION("""COMPUTED_VALUE"""),87)</f>
        <v>87</v>
      </c>
      <c r="NS132" s="19" t="str">
        <f ca="1">IFERROR(__xludf.DUMMYFUNCTION("""COMPUTED_VALUE"""),"Попатенко В. С.")</f>
        <v>Попатенко В. С.</v>
      </c>
      <c r="NT132" s="19" t="str">
        <f ca="1">IFERROR(__xludf.DUMMYFUNCTION("""COMPUTED_VALUE"""),"...")</f>
        <v>...</v>
      </c>
      <c r="NU132" s="19">
        <f ca="1">IFERROR(__xludf.DUMMYFUNCTION("""COMPUTED_VALUE"""),87)</f>
        <v>87</v>
      </c>
      <c r="NV132" s="19" t="str">
        <f ca="1">IFERROR(__xludf.DUMMYFUNCTION("""COMPUTED_VALUE"""),"Попатенко В. С.")</f>
        <v>Попатенко В. С.</v>
      </c>
      <c r="NW132" s="19" t="str">
        <f ca="1">IFERROR(__xludf.DUMMYFUNCTION("""COMPUTED_VALUE"""),"...")</f>
        <v>...</v>
      </c>
      <c r="NX132" s="19">
        <f ca="1">IFERROR(__xludf.DUMMYFUNCTION("""COMPUTED_VALUE"""),87)</f>
        <v>87</v>
      </c>
      <c r="NY132" s="19" t="str">
        <f ca="1">IFERROR(__xludf.DUMMYFUNCTION("""COMPUTED_VALUE"""),"Попатенко В. С.")</f>
        <v>Попатенко В. С.</v>
      </c>
      <c r="NZ132" s="19" t="str">
        <f ca="1">IFERROR(__xludf.DUMMYFUNCTION("""COMPUTED_VALUE"""),"...")</f>
        <v>...</v>
      </c>
      <c r="OA132" s="19">
        <f ca="1">IFERROR(__xludf.DUMMYFUNCTION("""COMPUTED_VALUE"""),87)</f>
        <v>87</v>
      </c>
      <c r="OB132" s="19" t="str">
        <f ca="1">IFERROR(__xludf.DUMMYFUNCTION("""COMPUTED_VALUE"""),"Попатенко В. С.")</f>
        <v>Попатенко В. С.</v>
      </c>
      <c r="OC132" s="19" t="str">
        <f ca="1">IFERROR(__xludf.DUMMYFUNCTION("""COMPUTED_VALUE"""),"...")</f>
        <v>...</v>
      </c>
      <c r="OD132" s="19">
        <f ca="1">IFERROR(__xludf.DUMMYFUNCTION("""COMPUTED_VALUE"""),87)</f>
        <v>87</v>
      </c>
      <c r="OE132" s="19" t="str">
        <f ca="1">IFERROR(__xludf.DUMMYFUNCTION("""COMPUTED_VALUE"""),"Попатенко В. С.")</f>
        <v>Попатенко В. С.</v>
      </c>
      <c r="OF132" s="19" t="str">
        <f ca="1">IFERROR(__xludf.DUMMYFUNCTION("""COMPUTED_VALUE"""),"...")</f>
        <v>...</v>
      </c>
      <c r="OG132" s="19">
        <f ca="1">IFERROR(__xludf.DUMMYFUNCTION("""COMPUTED_VALUE"""),87)</f>
        <v>87</v>
      </c>
      <c r="OH132" s="19" t="str">
        <f ca="1">IFERROR(__xludf.DUMMYFUNCTION("""COMPUTED_VALUE"""),"Попатенко В. С.")</f>
        <v>Попатенко В. С.</v>
      </c>
      <c r="OI132" s="19" t="str">
        <f ca="1">IFERROR(__xludf.DUMMYFUNCTION("""COMPUTED_VALUE"""),"...")</f>
        <v>...</v>
      </c>
      <c r="OJ132" s="19">
        <f ca="1">IFERROR(__xludf.DUMMYFUNCTION("""COMPUTED_VALUE"""),87)</f>
        <v>87</v>
      </c>
      <c r="OK132" s="19" t="str">
        <f ca="1">IFERROR(__xludf.DUMMYFUNCTION("""COMPUTED_VALUE"""),"Попатенко В. С.")</f>
        <v>Попатенко В. С.</v>
      </c>
      <c r="OL132" s="19" t="str">
        <f ca="1">IFERROR(__xludf.DUMMYFUNCTION("""COMPUTED_VALUE"""),"...")</f>
        <v>...</v>
      </c>
      <c r="OM132" s="19">
        <f ca="1">IFERROR(__xludf.DUMMYFUNCTION("""COMPUTED_VALUE"""),87)</f>
        <v>87</v>
      </c>
      <c r="ON132" s="19" t="str">
        <f ca="1">IFERROR(__xludf.DUMMYFUNCTION("""COMPUTED_VALUE"""),"Попатенко В. С.")</f>
        <v>Попатенко В. С.</v>
      </c>
      <c r="OO132" s="19" t="str">
        <f ca="1">IFERROR(__xludf.DUMMYFUNCTION("""COMPUTED_VALUE"""),"...")</f>
        <v>...</v>
      </c>
      <c r="OP132" s="19">
        <f ca="1">IFERROR(__xludf.DUMMYFUNCTION("""COMPUTED_VALUE"""),87)</f>
        <v>87</v>
      </c>
      <c r="OQ132" s="19" t="str">
        <f ca="1">IFERROR(__xludf.DUMMYFUNCTION("""COMPUTED_VALUE"""),"Попатенко В. С.")</f>
        <v>Попатенко В. С.</v>
      </c>
      <c r="OR132" s="19" t="str">
        <f ca="1">IFERROR(__xludf.DUMMYFUNCTION("""COMPUTED_VALUE"""),"...")</f>
        <v>...</v>
      </c>
      <c r="OS132" s="19">
        <f ca="1">IFERROR(__xludf.DUMMYFUNCTION("""COMPUTED_VALUE"""),87)</f>
        <v>87</v>
      </c>
      <c r="OT132" s="19" t="str">
        <f ca="1">IFERROR(__xludf.DUMMYFUNCTION("""COMPUTED_VALUE"""),"Попатенко В. С.")</f>
        <v>Попатенко В. С.</v>
      </c>
      <c r="OU132" s="19" t="str">
        <f ca="1">IFERROR(__xludf.DUMMYFUNCTION("""COMPUTED_VALUE"""),"...")</f>
        <v>...</v>
      </c>
      <c r="OV132" s="19">
        <f ca="1">IFERROR(__xludf.DUMMYFUNCTION("""COMPUTED_VALUE"""),87)</f>
        <v>87</v>
      </c>
      <c r="OW132" s="19" t="str">
        <f ca="1">IFERROR(__xludf.DUMMYFUNCTION("""COMPUTED_VALUE"""),"Попатенко В. С.")</f>
        <v>Попатенко В. С.</v>
      </c>
      <c r="OX132" s="19" t="str">
        <f ca="1">IFERROR(__xludf.DUMMYFUNCTION("""COMPUTED_VALUE"""),"...")</f>
        <v>...</v>
      </c>
      <c r="OY132" s="19">
        <f ca="1">IFERROR(__xludf.DUMMYFUNCTION("""COMPUTED_VALUE"""),87)</f>
        <v>87</v>
      </c>
      <c r="OZ132" s="19" t="str">
        <f ca="1">IFERROR(__xludf.DUMMYFUNCTION("""COMPUTED_VALUE"""),"Попатенко В. С.")</f>
        <v>Попатенко В. С.</v>
      </c>
      <c r="PA132" s="19" t="str">
        <f ca="1">IFERROR(__xludf.DUMMYFUNCTION("""COMPUTED_VALUE"""),"...")</f>
        <v>...</v>
      </c>
      <c r="PB132" s="19">
        <f ca="1">IFERROR(__xludf.DUMMYFUNCTION("""COMPUTED_VALUE"""),87)</f>
        <v>87</v>
      </c>
      <c r="PC132" s="19" t="str">
        <f ca="1">IFERROR(__xludf.DUMMYFUNCTION("""COMPUTED_VALUE"""),"Попатенко В. С.")</f>
        <v>Попатенко В. С.</v>
      </c>
      <c r="PD132" s="19" t="str">
        <f ca="1">IFERROR(__xludf.DUMMYFUNCTION("""COMPUTED_VALUE"""),"...")</f>
        <v>...</v>
      </c>
      <c r="PE132" s="19">
        <f ca="1">IFERROR(__xludf.DUMMYFUNCTION("""COMPUTED_VALUE"""),87)</f>
        <v>87</v>
      </c>
      <c r="PF132" s="19" t="str">
        <f ca="1">IFERROR(__xludf.DUMMYFUNCTION("""COMPUTED_VALUE"""),"Попатенко В. С.")</f>
        <v>Попатенко В. С.</v>
      </c>
      <c r="PG132" s="19" t="str">
        <f ca="1">IFERROR(__xludf.DUMMYFUNCTION("""COMPUTED_VALUE"""),"...")</f>
        <v>...</v>
      </c>
      <c r="PH132" s="19">
        <f ca="1">IFERROR(__xludf.DUMMYFUNCTION("""COMPUTED_VALUE"""),87)</f>
        <v>87</v>
      </c>
      <c r="PI132" s="19" t="str">
        <f ca="1">IFERROR(__xludf.DUMMYFUNCTION("""COMPUTED_VALUE"""),"Попатенко В. С.")</f>
        <v>Попатенко В. С.</v>
      </c>
      <c r="PJ132" s="19" t="str">
        <f ca="1">IFERROR(__xludf.DUMMYFUNCTION("""COMPUTED_VALUE"""),"...")</f>
        <v>...</v>
      </c>
      <c r="PK132" s="19">
        <f ca="1">IFERROR(__xludf.DUMMYFUNCTION("""COMPUTED_VALUE"""),87)</f>
        <v>87</v>
      </c>
      <c r="PL132" s="19" t="str">
        <f ca="1">IFERROR(__xludf.DUMMYFUNCTION("""COMPUTED_VALUE"""),"Попатенко В. С.")</f>
        <v>Попатенко В. С.</v>
      </c>
      <c r="PM132" s="19" t="str">
        <f ca="1">IFERROR(__xludf.DUMMYFUNCTION("""COMPUTED_VALUE"""),"...")</f>
        <v>...</v>
      </c>
      <c r="PN132" s="19">
        <f ca="1">IFERROR(__xludf.DUMMYFUNCTION("""COMPUTED_VALUE"""),87)</f>
        <v>87</v>
      </c>
      <c r="PO132" s="19" t="str">
        <f ca="1">IFERROR(__xludf.DUMMYFUNCTION("""COMPUTED_VALUE"""),"Попатенко В. С.")</f>
        <v>Попатенко В. С.</v>
      </c>
      <c r="PP132" s="19" t="str">
        <f ca="1">IFERROR(__xludf.DUMMYFUNCTION("""COMPUTED_VALUE"""),"...")</f>
        <v>...</v>
      </c>
      <c r="PQ132" s="19">
        <f ca="1">IFERROR(__xludf.DUMMYFUNCTION("""COMPUTED_VALUE"""),87)</f>
        <v>87</v>
      </c>
      <c r="PR132" s="19" t="str">
        <f ca="1">IFERROR(__xludf.DUMMYFUNCTION("""COMPUTED_VALUE"""),"Попатенко В. С.")</f>
        <v>Попатенко В. С.</v>
      </c>
      <c r="PS132" s="19" t="str">
        <f ca="1">IFERROR(__xludf.DUMMYFUNCTION("""COMPUTED_VALUE"""),"...")</f>
        <v>...</v>
      </c>
      <c r="PT132" s="19">
        <f ca="1">IFERROR(__xludf.DUMMYFUNCTION("""COMPUTED_VALUE"""),87)</f>
        <v>87</v>
      </c>
      <c r="PU132" s="19" t="str">
        <f ca="1">IFERROR(__xludf.DUMMYFUNCTION("""COMPUTED_VALUE"""),"Попатенко В. С.")</f>
        <v>Попатенко В. С.</v>
      </c>
      <c r="PV132" s="19" t="str">
        <f ca="1">IFERROR(__xludf.DUMMYFUNCTION("""COMPUTED_VALUE"""),"...")</f>
        <v>...</v>
      </c>
      <c r="PW132" s="19">
        <f ca="1">IFERROR(__xludf.DUMMYFUNCTION("""COMPUTED_VALUE"""),87)</f>
        <v>87</v>
      </c>
      <c r="PX132" s="19" t="str">
        <f ca="1">IFERROR(__xludf.DUMMYFUNCTION("""COMPUTED_VALUE"""),"Попатенко В. С.")</f>
        <v>Попатенко В. С.</v>
      </c>
      <c r="PY132" s="19" t="str">
        <f ca="1">IFERROR(__xludf.DUMMYFUNCTION("""COMPUTED_VALUE"""),"...")</f>
        <v>...</v>
      </c>
      <c r="PZ132" s="19">
        <f ca="1">IFERROR(__xludf.DUMMYFUNCTION("""COMPUTED_VALUE"""),87)</f>
        <v>87</v>
      </c>
      <c r="QA132" s="19" t="str">
        <f ca="1">IFERROR(__xludf.DUMMYFUNCTION("""COMPUTED_VALUE"""),"Попатенко В. С.")</f>
        <v>Попатенко В. С.</v>
      </c>
      <c r="QB132" s="19" t="str">
        <f ca="1">IFERROR(__xludf.DUMMYFUNCTION("""COMPUTED_VALUE"""),"...")</f>
        <v>...</v>
      </c>
      <c r="QC132" s="19">
        <f ca="1">IFERROR(__xludf.DUMMYFUNCTION("""COMPUTED_VALUE"""),87)</f>
        <v>87</v>
      </c>
      <c r="QD132" s="19" t="str">
        <f ca="1">IFERROR(__xludf.DUMMYFUNCTION("""COMPUTED_VALUE"""),"Попатенко В. С.")</f>
        <v>Попатенко В. С.</v>
      </c>
      <c r="QE132" s="19" t="str">
        <f ca="1">IFERROR(__xludf.DUMMYFUNCTION("""COMPUTED_VALUE"""),"...")</f>
        <v>...</v>
      </c>
      <c r="QF132" s="19">
        <f ca="1">IFERROR(__xludf.DUMMYFUNCTION("""COMPUTED_VALUE"""),87)</f>
        <v>87</v>
      </c>
      <c r="QG132" s="19" t="str">
        <f ca="1">IFERROR(__xludf.DUMMYFUNCTION("""COMPUTED_VALUE"""),"Попатенко В. С.")</f>
        <v>Попатенко В. С.</v>
      </c>
      <c r="QH132" s="19" t="str">
        <f ca="1">IFERROR(__xludf.DUMMYFUNCTION("""COMPUTED_VALUE"""),"...")</f>
        <v>...</v>
      </c>
      <c r="QI132" s="19">
        <f ca="1">IFERROR(__xludf.DUMMYFUNCTION("""COMPUTED_VALUE"""),87)</f>
        <v>87</v>
      </c>
      <c r="QJ132" s="19" t="str">
        <f ca="1">IFERROR(__xludf.DUMMYFUNCTION("""COMPUTED_VALUE"""),"Попатенко В. С.")</f>
        <v>Попатенко В. С.</v>
      </c>
      <c r="QK132" s="19" t="str">
        <f ca="1">IFERROR(__xludf.DUMMYFUNCTION("""COMPUTED_VALUE"""),"...")</f>
        <v>...</v>
      </c>
    </row>
    <row r="133" spans="1:453" ht="12.75">
      <c r="A133" s="17">
        <f ca="1">IFERROR(__xludf.DUMMYFUNCTION("""COMPUTED_VALUE"""),81)</f>
        <v>81</v>
      </c>
      <c r="B133" s="17" t="str">
        <f ca="1">IFERROR(__xludf.DUMMYFUNCTION("""COMPUTED_VALUE"""),"Ярош З. В.")</f>
        <v>Ярош З. В.</v>
      </c>
      <c r="C133" s="19" t="str">
        <f ca="1">IFERROR(__xludf.DUMMYFUNCTION("""COMPUTED_VALUE"""),"За")</f>
        <v>За</v>
      </c>
      <c r="D133" s="19">
        <f ca="1">IFERROR(__xludf.DUMMYFUNCTION("""COMPUTED_VALUE"""),81)</f>
        <v>81</v>
      </c>
      <c r="E133" s="19" t="str">
        <f ca="1">IFERROR(__xludf.DUMMYFUNCTION("""COMPUTED_VALUE"""),"Ярош З. В.")</f>
        <v>Ярош З. В.</v>
      </c>
      <c r="F133" s="19" t="str">
        <f ca="1">IFERROR(__xludf.DUMMYFUNCTION("""COMPUTED_VALUE"""),"За")</f>
        <v>За</v>
      </c>
      <c r="G133" s="19">
        <f ca="1">IFERROR(__xludf.DUMMYFUNCTION("""COMPUTED_VALUE"""),81)</f>
        <v>81</v>
      </c>
      <c r="H133" s="19" t="str">
        <f ca="1">IFERROR(__xludf.DUMMYFUNCTION("""COMPUTED_VALUE"""),"Ярош З. В.")</f>
        <v>Ярош З. В.</v>
      </c>
      <c r="I133" s="19" t="str">
        <f ca="1">IFERROR(__xludf.DUMMYFUNCTION("""COMPUTED_VALUE"""),"За")</f>
        <v>За</v>
      </c>
      <c r="J133" s="19">
        <f ca="1">IFERROR(__xludf.DUMMYFUNCTION("""COMPUTED_VALUE"""),81)</f>
        <v>81</v>
      </c>
      <c r="K133" s="19" t="str">
        <f ca="1">IFERROR(__xludf.DUMMYFUNCTION("""COMPUTED_VALUE"""),"Ярош З. В.")</f>
        <v>Ярош З. В.</v>
      </c>
      <c r="L133" s="19" t="str">
        <f ca="1">IFERROR(__xludf.DUMMYFUNCTION("""COMPUTED_VALUE"""),"За")</f>
        <v>За</v>
      </c>
      <c r="M133" s="19">
        <f ca="1">IFERROR(__xludf.DUMMYFUNCTION("""COMPUTED_VALUE"""),81)</f>
        <v>81</v>
      </c>
      <c r="N133" s="19" t="str">
        <f ca="1">IFERROR(__xludf.DUMMYFUNCTION("""COMPUTED_VALUE"""),"Ярош З. В.")</f>
        <v>Ярош З. В.</v>
      </c>
      <c r="O133" s="19" t="str">
        <f ca="1">IFERROR(__xludf.DUMMYFUNCTION("""COMPUTED_VALUE"""),"За")</f>
        <v>За</v>
      </c>
      <c r="P133" s="19">
        <f ca="1">IFERROR(__xludf.DUMMYFUNCTION("""COMPUTED_VALUE"""),81)</f>
        <v>81</v>
      </c>
      <c r="Q133" s="19" t="str">
        <f ca="1">IFERROR(__xludf.DUMMYFUNCTION("""COMPUTED_VALUE"""),"Ярош З. В.")</f>
        <v>Ярош З. В.</v>
      </c>
      <c r="R133" s="19" t="str">
        <f ca="1">IFERROR(__xludf.DUMMYFUNCTION("""COMPUTED_VALUE"""),"За")</f>
        <v>За</v>
      </c>
      <c r="S133" s="19">
        <f ca="1">IFERROR(__xludf.DUMMYFUNCTION("""COMPUTED_VALUE"""),81)</f>
        <v>81</v>
      </c>
      <c r="T133" s="19" t="str">
        <f ca="1">IFERROR(__xludf.DUMMYFUNCTION("""COMPUTED_VALUE"""),"Ярош З. В.")</f>
        <v>Ярош З. В.</v>
      </c>
      <c r="U133" s="19" t="str">
        <f ca="1">IFERROR(__xludf.DUMMYFUNCTION("""COMPUTED_VALUE"""),"За")</f>
        <v>За</v>
      </c>
      <c r="V133" s="19">
        <f ca="1">IFERROR(__xludf.DUMMYFUNCTION("""COMPUTED_VALUE"""),81)</f>
        <v>81</v>
      </c>
      <c r="W133" s="19" t="str">
        <f ca="1">IFERROR(__xludf.DUMMYFUNCTION("""COMPUTED_VALUE"""),"Ярош З. В.")</f>
        <v>Ярош З. В.</v>
      </c>
      <c r="X133" s="19" t="str">
        <f ca="1">IFERROR(__xludf.DUMMYFUNCTION("""COMPUTED_VALUE"""),"За")</f>
        <v>За</v>
      </c>
      <c r="Y133" s="19">
        <f ca="1">IFERROR(__xludf.DUMMYFUNCTION("""COMPUTED_VALUE"""),81)</f>
        <v>81</v>
      </c>
      <c r="Z133" s="19" t="str">
        <f ca="1">IFERROR(__xludf.DUMMYFUNCTION("""COMPUTED_VALUE"""),"Ярош З. В.")</f>
        <v>Ярош З. В.</v>
      </c>
      <c r="AA133" s="19" t="str">
        <f ca="1">IFERROR(__xludf.DUMMYFUNCTION("""COMPUTED_VALUE"""),"За")</f>
        <v>За</v>
      </c>
      <c r="AB133" s="19">
        <f ca="1">IFERROR(__xludf.DUMMYFUNCTION("""COMPUTED_VALUE"""),81)</f>
        <v>81</v>
      </c>
      <c r="AC133" s="19" t="str">
        <f ca="1">IFERROR(__xludf.DUMMYFUNCTION("""COMPUTED_VALUE"""),"Ярош З. В.")</f>
        <v>Ярош З. В.</v>
      </c>
      <c r="AD133" s="19" t="str">
        <f ca="1">IFERROR(__xludf.DUMMYFUNCTION("""COMPUTED_VALUE"""),"За")</f>
        <v>За</v>
      </c>
      <c r="AE133" s="19">
        <f ca="1">IFERROR(__xludf.DUMMYFUNCTION("""COMPUTED_VALUE"""),81)</f>
        <v>81</v>
      </c>
      <c r="AF133" s="19" t="str">
        <f ca="1">IFERROR(__xludf.DUMMYFUNCTION("""COMPUTED_VALUE"""),"Ярош З. В.")</f>
        <v>Ярош З. В.</v>
      </c>
      <c r="AG133" s="19" t="str">
        <f ca="1">IFERROR(__xludf.DUMMYFUNCTION("""COMPUTED_VALUE"""),"За")</f>
        <v>За</v>
      </c>
      <c r="AH133" s="19">
        <f ca="1">IFERROR(__xludf.DUMMYFUNCTION("""COMPUTED_VALUE"""),81)</f>
        <v>81</v>
      </c>
      <c r="AI133" s="19" t="str">
        <f ca="1">IFERROR(__xludf.DUMMYFUNCTION("""COMPUTED_VALUE"""),"Ярош З. В.")</f>
        <v>Ярош З. В.</v>
      </c>
      <c r="AJ133" s="19" t="str">
        <f ca="1">IFERROR(__xludf.DUMMYFUNCTION("""COMPUTED_VALUE"""),"За")</f>
        <v>За</v>
      </c>
      <c r="AK133" s="19">
        <f ca="1">IFERROR(__xludf.DUMMYFUNCTION("""COMPUTED_VALUE"""),81)</f>
        <v>81</v>
      </c>
      <c r="AL133" s="19" t="str">
        <f ca="1">IFERROR(__xludf.DUMMYFUNCTION("""COMPUTED_VALUE"""),"Ярош З. В.")</f>
        <v>Ярош З. В.</v>
      </c>
      <c r="AM133" s="19" t="str">
        <f ca="1">IFERROR(__xludf.DUMMYFUNCTION("""COMPUTED_VALUE"""),"За")</f>
        <v>За</v>
      </c>
      <c r="AN133" s="19">
        <f ca="1">IFERROR(__xludf.DUMMYFUNCTION("""COMPUTED_VALUE"""),81)</f>
        <v>81</v>
      </c>
      <c r="AO133" s="19" t="str">
        <f ca="1">IFERROR(__xludf.DUMMYFUNCTION("""COMPUTED_VALUE"""),"Ярош З. В.")</f>
        <v>Ярош З. В.</v>
      </c>
      <c r="AP133" s="19" t="str">
        <f ca="1">IFERROR(__xludf.DUMMYFUNCTION("""COMPUTED_VALUE"""),"За")</f>
        <v>За</v>
      </c>
      <c r="AQ133" s="19">
        <f ca="1">IFERROR(__xludf.DUMMYFUNCTION("""COMPUTED_VALUE"""),81)</f>
        <v>81</v>
      </c>
      <c r="AR133" s="19" t="str">
        <f ca="1">IFERROR(__xludf.DUMMYFUNCTION("""COMPUTED_VALUE"""),"Ярош З. В.")</f>
        <v>Ярош З. В.</v>
      </c>
      <c r="AS133" s="19" t="str">
        <f ca="1">IFERROR(__xludf.DUMMYFUNCTION("""COMPUTED_VALUE"""),"За")</f>
        <v>За</v>
      </c>
      <c r="AT133" s="19">
        <f ca="1">IFERROR(__xludf.DUMMYFUNCTION("""COMPUTED_VALUE"""),81)</f>
        <v>81</v>
      </c>
      <c r="AU133" s="19" t="str">
        <f ca="1">IFERROR(__xludf.DUMMYFUNCTION("""COMPUTED_VALUE"""),"Ярош З. В.")</f>
        <v>Ярош З. В.</v>
      </c>
      <c r="AV133" s="19" t="str">
        <f ca="1">IFERROR(__xludf.DUMMYFUNCTION("""COMPUTED_VALUE"""),"За")</f>
        <v>За</v>
      </c>
      <c r="AW133" s="19">
        <f ca="1">IFERROR(__xludf.DUMMYFUNCTION("""COMPUTED_VALUE"""),81)</f>
        <v>81</v>
      </c>
      <c r="AX133" s="19" t="str">
        <f ca="1">IFERROR(__xludf.DUMMYFUNCTION("""COMPUTED_VALUE"""),"Ярош З. В.")</f>
        <v>Ярош З. В.</v>
      </c>
      <c r="AY133" s="19" t="str">
        <f ca="1">IFERROR(__xludf.DUMMYFUNCTION("""COMPUTED_VALUE"""),"За")</f>
        <v>За</v>
      </c>
      <c r="AZ133" s="19">
        <f ca="1">IFERROR(__xludf.DUMMYFUNCTION("""COMPUTED_VALUE"""),81)</f>
        <v>81</v>
      </c>
      <c r="BA133" s="19" t="str">
        <f ca="1">IFERROR(__xludf.DUMMYFUNCTION("""COMPUTED_VALUE"""),"Ярош З. В.")</f>
        <v>Ярош З. В.</v>
      </c>
      <c r="BB133" s="19" t="str">
        <f ca="1">IFERROR(__xludf.DUMMYFUNCTION("""COMPUTED_VALUE"""),"За")</f>
        <v>За</v>
      </c>
      <c r="BC133" s="19">
        <f ca="1">IFERROR(__xludf.DUMMYFUNCTION("""COMPUTED_VALUE"""),81)</f>
        <v>81</v>
      </c>
      <c r="BD133" s="19" t="str">
        <f ca="1">IFERROR(__xludf.DUMMYFUNCTION("""COMPUTED_VALUE"""),"Ярош З. В.")</f>
        <v>Ярош З. В.</v>
      </c>
      <c r="BE133" s="19" t="str">
        <f ca="1">IFERROR(__xludf.DUMMYFUNCTION("""COMPUTED_VALUE"""),"За")</f>
        <v>За</v>
      </c>
      <c r="BF133" s="19">
        <f ca="1">IFERROR(__xludf.DUMMYFUNCTION("""COMPUTED_VALUE"""),81)</f>
        <v>81</v>
      </c>
      <c r="BG133" s="19" t="str">
        <f ca="1">IFERROR(__xludf.DUMMYFUNCTION("""COMPUTED_VALUE"""),"Ярош З. В.")</f>
        <v>Ярош З. В.</v>
      </c>
      <c r="BH133" s="19" t="str">
        <f ca="1">IFERROR(__xludf.DUMMYFUNCTION("""COMPUTED_VALUE"""),"За")</f>
        <v>За</v>
      </c>
      <c r="BI133" s="19">
        <f ca="1">IFERROR(__xludf.DUMMYFUNCTION("""COMPUTED_VALUE"""),81)</f>
        <v>81</v>
      </c>
      <c r="BJ133" s="19" t="str">
        <f ca="1">IFERROR(__xludf.DUMMYFUNCTION("""COMPUTED_VALUE"""),"Ярош З. В.")</f>
        <v>Ярош З. В.</v>
      </c>
      <c r="BK133" s="19" t="str">
        <f ca="1">IFERROR(__xludf.DUMMYFUNCTION("""COMPUTED_VALUE"""),"За")</f>
        <v>За</v>
      </c>
      <c r="BL133" s="19">
        <f ca="1">IFERROR(__xludf.DUMMYFUNCTION("""COMPUTED_VALUE"""),81)</f>
        <v>81</v>
      </c>
      <c r="BM133" s="19" t="str">
        <f ca="1">IFERROR(__xludf.DUMMYFUNCTION("""COMPUTED_VALUE"""),"Ярош З. В.")</f>
        <v>Ярош З. В.</v>
      </c>
      <c r="BN133" s="19" t="str">
        <f ca="1">IFERROR(__xludf.DUMMYFUNCTION("""COMPUTED_VALUE"""),"За")</f>
        <v>За</v>
      </c>
      <c r="BO133" s="19">
        <f ca="1">IFERROR(__xludf.DUMMYFUNCTION("""COMPUTED_VALUE"""),81)</f>
        <v>81</v>
      </c>
      <c r="BP133" s="19" t="str">
        <f ca="1">IFERROR(__xludf.DUMMYFUNCTION("""COMPUTED_VALUE"""),"Ярош З. В.")</f>
        <v>Ярош З. В.</v>
      </c>
      <c r="BQ133" s="19" t="str">
        <f ca="1">IFERROR(__xludf.DUMMYFUNCTION("""COMPUTED_VALUE"""),"За")</f>
        <v>За</v>
      </c>
      <c r="BR133" s="19">
        <f ca="1">IFERROR(__xludf.DUMMYFUNCTION("""COMPUTED_VALUE"""),81)</f>
        <v>81</v>
      </c>
      <c r="BS133" s="19" t="str">
        <f ca="1">IFERROR(__xludf.DUMMYFUNCTION("""COMPUTED_VALUE"""),"Ярош З. В.")</f>
        <v>Ярош З. В.</v>
      </c>
      <c r="BT133" s="19" t="str">
        <f ca="1">IFERROR(__xludf.DUMMYFUNCTION("""COMPUTED_VALUE"""),"За")</f>
        <v>За</v>
      </c>
      <c r="BU133" s="19">
        <f ca="1">IFERROR(__xludf.DUMMYFUNCTION("""COMPUTED_VALUE"""),81)</f>
        <v>81</v>
      </c>
      <c r="BV133" s="19" t="str">
        <f ca="1">IFERROR(__xludf.DUMMYFUNCTION("""COMPUTED_VALUE"""),"Ярош З. В.")</f>
        <v>Ярош З. В.</v>
      </c>
      <c r="BW133" s="19" t="str">
        <f ca="1">IFERROR(__xludf.DUMMYFUNCTION("""COMPUTED_VALUE"""),"За")</f>
        <v>За</v>
      </c>
      <c r="BX133" s="19">
        <f ca="1">IFERROR(__xludf.DUMMYFUNCTION("""COMPUTED_VALUE"""),81)</f>
        <v>81</v>
      </c>
      <c r="BY133" s="19" t="str">
        <f ca="1">IFERROR(__xludf.DUMMYFUNCTION("""COMPUTED_VALUE"""),"Ярош З. В.")</f>
        <v>Ярош З. В.</v>
      </c>
      <c r="BZ133" s="19" t="str">
        <f ca="1">IFERROR(__xludf.DUMMYFUNCTION("""COMPUTED_VALUE"""),"За")</f>
        <v>За</v>
      </c>
      <c r="CA133" s="19">
        <f ca="1">IFERROR(__xludf.DUMMYFUNCTION("""COMPUTED_VALUE"""),81)</f>
        <v>81</v>
      </c>
      <c r="CB133" s="19" t="str">
        <f ca="1">IFERROR(__xludf.DUMMYFUNCTION("""COMPUTED_VALUE"""),"Ярош З. В.")</f>
        <v>Ярош З. В.</v>
      </c>
      <c r="CC133" s="19" t="str">
        <f ca="1">IFERROR(__xludf.DUMMYFUNCTION("""COMPUTED_VALUE"""),"За")</f>
        <v>За</v>
      </c>
      <c r="CD133" s="19">
        <f ca="1">IFERROR(__xludf.DUMMYFUNCTION("""COMPUTED_VALUE"""),81)</f>
        <v>81</v>
      </c>
      <c r="CE133" s="19" t="str">
        <f ca="1">IFERROR(__xludf.DUMMYFUNCTION("""COMPUTED_VALUE"""),"Ярош З. В.")</f>
        <v>Ярош З. В.</v>
      </c>
      <c r="CF133" s="19" t="str">
        <f ca="1">IFERROR(__xludf.DUMMYFUNCTION("""COMPUTED_VALUE"""),"За")</f>
        <v>За</v>
      </c>
      <c r="CG133" s="19">
        <f ca="1">IFERROR(__xludf.DUMMYFUNCTION("""COMPUTED_VALUE"""),81)</f>
        <v>81</v>
      </c>
      <c r="CH133" s="19" t="str">
        <f ca="1">IFERROR(__xludf.DUMMYFUNCTION("""COMPUTED_VALUE"""),"Ярош З. В.")</f>
        <v>Ярош З. В.</v>
      </c>
      <c r="CI133" s="19" t="str">
        <f ca="1">IFERROR(__xludf.DUMMYFUNCTION("""COMPUTED_VALUE"""),"За")</f>
        <v>За</v>
      </c>
      <c r="CJ133" s="19">
        <f ca="1">IFERROR(__xludf.DUMMYFUNCTION("""COMPUTED_VALUE"""),81)</f>
        <v>81</v>
      </c>
      <c r="CK133" s="19" t="str">
        <f ca="1">IFERROR(__xludf.DUMMYFUNCTION("""COMPUTED_VALUE"""),"Ярош З. В.")</f>
        <v>Ярош З. В.</v>
      </c>
      <c r="CL133" s="19" t="str">
        <f ca="1">IFERROR(__xludf.DUMMYFUNCTION("""COMPUTED_VALUE"""),"За")</f>
        <v>За</v>
      </c>
      <c r="CM133" s="19">
        <f ca="1">IFERROR(__xludf.DUMMYFUNCTION("""COMPUTED_VALUE"""),81)</f>
        <v>81</v>
      </c>
      <c r="CN133" s="19" t="str">
        <f ca="1">IFERROR(__xludf.DUMMYFUNCTION("""COMPUTED_VALUE"""),"Ярош З. В.")</f>
        <v>Ярош З. В.</v>
      </c>
      <c r="CO133" s="19" t="str">
        <f ca="1">IFERROR(__xludf.DUMMYFUNCTION("""COMPUTED_VALUE"""),"За")</f>
        <v>За</v>
      </c>
      <c r="CP133" s="19">
        <f ca="1">IFERROR(__xludf.DUMMYFUNCTION("""COMPUTED_VALUE"""),81)</f>
        <v>81</v>
      </c>
      <c r="CQ133" s="19" t="str">
        <f ca="1">IFERROR(__xludf.DUMMYFUNCTION("""COMPUTED_VALUE"""),"Ярош З. В.")</f>
        <v>Ярош З. В.</v>
      </c>
      <c r="CR133" s="19" t="str">
        <f ca="1">IFERROR(__xludf.DUMMYFUNCTION("""COMPUTED_VALUE"""),"За")</f>
        <v>За</v>
      </c>
      <c r="CS133" s="19">
        <f ca="1">IFERROR(__xludf.DUMMYFUNCTION("""COMPUTED_VALUE"""),81)</f>
        <v>81</v>
      </c>
      <c r="CT133" s="19" t="str">
        <f ca="1">IFERROR(__xludf.DUMMYFUNCTION("""COMPUTED_VALUE"""),"Ярош З. В.")</f>
        <v>Ярош З. В.</v>
      </c>
      <c r="CU133" s="19" t="str">
        <f ca="1">IFERROR(__xludf.DUMMYFUNCTION("""COMPUTED_VALUE"""),"За")</f>
        <v>За</v>
      </c>
      <c r="CV133" s="19">
        <f ca="1">IFERROR(__xludf.DUMMYFUNCTION("""COMPUTED_VALUE"""),81)</f>
        <v>81</v>
      </c>
      <c r="CW133" s="19" t="str">
        <f ca="1">IFERROR(__xludf.DUMMYFUNCTION("""COMPUTED_VALUE"""),"Ярош З. В.")</f>
        <v>Ярош З. В.</v>
      </c>
      <c r="CX133" s="19" t="str">
        <f ca="1">IFERROR(__xludf.DUMMYFUNCTION("""COMPUTED_VALUE"""),"За")</f>
        <v>За</v>
      </c>
      <c r="CY133" s="19">
        <f ca="1">IFERROR(__xludf.DUMMYFUNCTION("""COMPUTED_VALUE"""),81)</f>
        <v>81</v>
      </c>
      <c r="CZ133" s="19" t="str">
        <f ca="1">IFERROR(__xludf.DUMMYFUNCTION("""COMPUTED_VALUE"""),"Ярош З. В.")</f>
        <v>Ярош З. В.</v>
      </c>
      <c r="DA133" s="19" t="str">
        <f ca="1">IFERROR(__xludf.DUMMYFUNCTION("""COMPUTED_VALUE"""),"За")</f>
        <v>За</v>
      </c>
      <c r="DB133" s="19">
        <f ca="1">IFERROR(__xludf.DUMMYFUNCTION("""COMPUTED_VALUE"""),81)</f>
        <v>81</v>
      </c>
      <c r="DC133" s="19" t="str">
        <f ca="1">IFERROR(__xludf.DUMMYFUNCTION("""COMPUTED_VALUE"""),"Ярош З. В.")</f>
        <v>Ярош З. В.</v>
      </c>
      <c r="DD133" s="19" t="str">
        <f ca="1">IFERROR(__xludf.DUMMYFUNCTION("""COMPUTED_VALUE"""),"За")</f>
        <v>За</v>
      </c>
      <c r="DE133" s="19">
        <f ca="1">IFERROR(__xludf.DUMMYFUNCTION("""COMPUTED_VALUE"""),81)</f>
        <v>81</v>
      </c>
      <c r="DF133" s="19" t="str">
        <f ca="1">IFERROR(__xludf.DUMMYFUNCTION("""COMPUTED_VALUE"""),"Ярош З. В.")</f>
        <v>Ярош З. В.</v>
      </c>
      <c r="DG133" s="19" t="str">
        <f ca="1">IFERROR(__xludf.DUMMYFUNCTION("""COMPUTED_VALUE"""),"За")</f>
        <v>За</v>
      </c>
      <c r="DH133" s="19">
        <f ca="1">IFERROR(__xludf.DUMMYFUNCTION("""COMPUTED_VALUE"""),81)</f>
        <v>81</v>
      </c>
      <c r="DI133" s="19" t="str">
        <f ca="1">IFERROR(__xludf.DUMMYFUNCTION("""COMPUTED_VALUE"""),"Ярош З. В.")</f>
        <v>Ярош З. В.</v>
      </c>
      <c r="DJ133" s="19" t="str">
        <f ca="1">IFERROR(__xludf.DUMMYFUNCTION("""COMPUTED_VALUE"""),"За")</f>
        <v>За</v>
      </c>
      <c r="DK133" s="19">
        <f ca="1">IFERROR(__xludf.DUMMYFUNCTION("""COMPUTED_VALUE"""),81)</f>
        <v>81</v>
      </c>
      <c r="DL133" s="19" t="str">
        <f ca="1">IFERROR(__xludf.DUMMYFUNCTION("""COMPUTED_VALUE"""),"Ярош З. В.")</f>
        <v>Ярош З. В.</v>
      </c>
      <c r="DM133" s="19" t="str">
        <f ca="1">IFERROR(__xludf.DUMMYFUNCTION("""COMPUTED_VALUE"""),"За")</f>
        <v>За</v>
      </c>
      <c r="DN133" s="19">
        <f ca="1">IFERROR(__xludf.DUMMYFUNCTION("""COMPUTED_VALUE"""),81)</f>
        <v>81</v>
      </c>
      <c r="DO133" s="19" t="str">
        <f ca="1">IFERROR(__xludf.DUMMYFUNCTION("""COMPUTED_VALUE"""),"Ярош З. В.")</f>
        <v>Ярош З. В.</v>
      </c>
      <c r="DP133" s="19" t="str">
        <f ca="1">IFERROR(__xludf.DUMMYFUNCTION("""COMPUTED_VALUE"""),"За")</f>
        <v>За</v>
      </c>
      <c r="DQ133" s="19">
        <f ca="1">IFERROR(__xludf.DUMMYFUNCTION("""COMPUTED_VALUE"""),81)</f>
        <v>81</v>
      </c>
      <c r="DR133" s="19" t="str">
        <f ca="1">IFERROR(__xludf.DUMMYFUNCTION("""COMPUTED_VALUE"""),"Ярош З. В.")</f>
        <v>Ярош З. В.</v>
      </c>
      <c r="DS133" s="19" t="str">
        <f ca="1">IFERROR(__xludf.DUMMYFUNCTION("""COMPUTED_VALUE"""),"За")</f>
        <v>За</v>
      </c>
      <c r="DT133" s="19">
        <f ca="1">IFERROR(__xludf.DUMMYFUNCTION("""COMPUTED_VALUE"""),81)</f>
        <v>81</v>
      </c>
      <c r="DU133" s="19" t="str">
        <f ca="1">IFERROR(__xludf.DUMMYFUNCTION("""COMPUTED_VALUE"""),"Ярош З. В.")</f>
        <v>Ярош З. В.</v>
      </c>
      <c r="DV133" s="19" t="str">
        <f ca="1">IFERROR(__xludf.DUMMYFUNCTION("""COMPUTED_VALUE"""),"За")</f>
        <v>За</v>
      </c>
      <c r="DW133" s="19">
        <f ca="1">IFERROR(__xludf.DUMMYFUNCTION("""COMPUTED_VALUE"""),81)</f>
        <v>81</v>
      </c>
      <c r="DX133" s="19" t="str">
        <f ca="1">IFERROR(__xludf.DUMMYFUNCTION("""COMPUTED_VALUE"""),"Ярош З. В.")</f>
        <v>Ярош З. В.</v>
      </c>
      <c r="DY133" s="19" t="str">
        <f ca="1">IFERROR(__xludf.DUMMYFUNCTION("""COMPUTED_VALUE"""),"За")</f>
        <v>За</v>
      </c>
      <c r="DZ133" s="19">
        <f ca="1">IFERROR(__xludf.DUMMYFUNCTION("""COMPUTED_VALUE"""),81)</f>
        <v>81</v>
      </c>
      <c r="EA133" s="19" t="str">
        <f ca="1">IFERROR(__xludf.DUMMYFUNCTION("""COMPUTED_VALUE"""),"Ярош З. В.")</f>
        <v>Ярош З. В.</v>
      </c>
      <c r="EB133" s="19" t="str">
        <f ca="1">IFERROR(__xludf.DUMMYFUNCTION("""COMPUTED_VALUE"""),"За")</f>
        <v>За</v>
      </c>
      <c r="EC133" s="19">
        <f ca="1">IFERROR(__xludf.DUMMYFUNCTION("""COMPUTED_VALUE"""),81)</f>
        <v>81</v>
      </c>
      <c r="ED133" s="19" t="str">
        <f ca="1">IFERROR(__xludf.DUMMYFUNCTION("""COMPUTED_VALUE"""),"Ярош З. В.")</f>
        <v>Ярош З. В.</v>
      </c>
      <c r="EE133" s="19" t="str">
        <f ca="1">IFERROR(__xludf.DUMMYFUNCTION("""COMPUTED_VALUE"""),"За")</f>
        <v>За</v>
      </c>
      <c r="EF133" s="19">
        <f ca="1">IFERROR(__xludf.DUMMYFUNCTION("""COMPUTED_VALUE"""),81)</f>
        <v>81</v>
      </c>
      <c r="EG133" s="19" t="str">
        <f ca="1">IFERROR(__xludf.DUMMYFUNCTION("""COMPUTED_VALUE"""),"Ярош З. В.")</f>
        <v>Ярош З. В.</v>
      </c>
      <c r="EH133" s="19" t="str">
        <f ca="1">IFERROR(__xludf.DUMMYFUNCTION("""COMPUTED_VALUE"""),"За")</f>
        <v>За</v>
      </c>
      <c r="EI133" s="19">
        <f ca="1">IFERROR(__xludf.DUMMYFUNCTION("""COMPUTED_VALUE"""),81)</f>
        <v>81</v>
      </c>
      <c r="EJ133" s="19" t="str">
        <f ca="1">IFERROR(__xludf.DUMMYFUNCTION("""COMPUTED_VALUE"""),"Ярош З. В.")</f>
        <v>Ярош З. В.</v>
      </c>
      <c r="EK133" s="19" t="str">
        <f ca="1">IFERROR(__xludf.DUMMYFUNCTION("""COMPUTED_VALUE"""),"За")</f>
        <v>За</v>
      </c>
      <c r="EL133" s="19">
        <f ca="1">IFERROR(__xludf.DUMMYFUNCTION("""COMPUTED_VALUE"""),81)</f>
        <v>81</v>
      </c>
      <c r="EM133" s="19" t="str">
        <f ca="1">IFERROR(__xludf.DUMMYFUNCTION("""COMPUTED_VALUE"""),"Ярош З. В.")</f>
        <v>Ярош З. В.</v>
      </c>
      <c r="EN133" s="19" t="str">
        <f ca="1">IFERROR(__xludf.DUMMYFUNCTION("""COMPUTED_VALUE"""),"За")</f>
        <v>За</v>
      </c>
      <c r="EO133" s="19">
        <f ca="1">IFERROR(__xludf.DUMMYFUNCTION("""COMPUTED_VALUE"""),81)</f>
        <v>81</v>
      </c>
      <c r="EP133" s="19" t="str">
        <f ca="1">IFERROR(__xludf.DUMMYFUNCTION("""COMPUTED_VALUE"""),"Ярош З. В.")</f>
        <v>Ярош З. В.</v>
      </c>
      <c r="EQ133" s="19" t="str">
        <f ca="1">IFERROR(__xludf.DUMMYFUNCTION("""COMPUTED_VALUE"""),"Не голосував")</f>
        <v>Не голосував</v>
      </c>
      <c r="ER133" s="19">
        <f ca="1">IFERROR(__xludf.DUMMYFUNCTION("""COMPUTED_VALUE"""),81)</f>
        <v>81</v>
      </c>
      <c r="ES133" s="19" t="str">
        <f ca="1">IFERROR(__xludf.DUMMYFUNCTION("""COMPUTED_VALUE"""),"Ярош З. В.")</f>
        <v>Ярош З. В.</v>
      </c>
      <c r="ET133" s="19" t="str">
        <f ca="1">IFERROR(__xludf.DUMMYFUNCTION("""COMPUTED_VALUE"""),"За")</f>
        <v>За</v>
      </c>
      <c r="EU133" s="19">
        <f ca="1">IFERROR(__xludf.DUMMYFUNCTION("""COMPUTED_VALUE"""),81)</f>
        <v>81</v>
      </c>
      <c r="EV133" s="19" t="str">
        <f ca="1">IFERROR(__xludf.DUMMYFUNCTION("""COMPUTED_VALUE"""),"Ярош З. В.")</f>
        <v>Ярош З. В.</v>
      </c>
      <c r="EW133" s="19" t="str">
        <f ca="1">IFERROR(__xludf.DUMMYFUNCTION("""COMPUTED_VALUE"""),"За")</f>
        <v>За</v>
      </c>
      <c r="EX133" s="19">
        <f ca="1">IFERROR(__xludf.DUMMYFUNCTION("""COMPUTED_VALUE"""),81)</f>
        <v>81</v>
      </c>
      <c r="EY133" s="19" t="str">
        <f ca="1">IFERROR(__xludf.DUMMYFUNCTION("""COMPUTED_VALUE"""),"Ярош З. В.")</f>
        <v>Ярош З. В.</v>
      </c>
      <c r="EZ133" s="19" t="str">
        <f ca="1">IFERROR(__xludf.DUMMYFUNCTION("""COMPUTED_VALUE"""),"За")</f>
        <v>За</v>
      </c>
      <c r="FA133" s="19">
        <f ca="1">IFERROR(__xludf.DUMMYFUNCTION("""COMPUTED_VALUE"""),81)</f>
        <v>81</v>
      </c>
      <c r="FB133" s="19" t="str">
        <f ca="1">IFERROR(__xludf.DUMMYFUNCTION("""COMPUTED_VALUE"""),"Ярош З. В.")</f>
        <v>Ярош З. В.</v>
      </c>
      <c r="FC133" s="19" t="str">
        <f ca="1">IFERROR(__xludf.DUMMYFUNCTION("""COMPUTED_VALUE"""),"За")</f>
        <v>За</v>
      </c>
      <c r="FD133" s="19">
        <f ca="1">IFERROR(__xludf.DUMMYFUNCTION("""COMPUTED_VALUE"""),81)</f>
        <v>81</v>
      </c>
      <c r="FE133" s="19" t="str">
        <f ca="1">IFERROR(__xludf.DUMMYFUNCTION("""COMPUTED_VALUE"""),"Ярош З. В.")</f>
        <v>Ярош З. В.</v>
      </c>
      <c r="FF133" s="19" t="str">
        <f ca="1">IFERROR(__xludf.DUMMYFUNCTION("""COMPUTED_VALUE"""),"За")</f>
        <v>За</v>
      </c>
      <c r="FG133" s="19">
        <f ca="1">IFERROR(__xludf.DUMMYFUNCTION("""COMPUTED_VALUE"""),81)</f>
        <v>81</v>
      </c>
      <c r="FH133" s="19" t="str">
        <f ca="1">IFERROR(__xludf.DUMMYFUNCTION("""COMPUTED_VALUE"""),"Ярош З. В.")</f>
        <v>Ярош З. В.</v>
      </c>
      <c r="FI133" s="19" t="str">
        <f ca="1">IFERROR(__xludf.DUMMYFUNCTION("""COMPUTED_VALUE"""),"За")</f>
        <v>За</v>
      </c>
      <c r="FJ133" s="19">
        <f ca="1">IFERROR(__xludf.DUMMYFUNCTION("""COMPUTED_VALUE"""),81)</f>
        <v>81</v>
      </c>
      <c r="FK133" s="19" t="str">
        <f ca="1">IFERROR(__xludf.DUMMYFUNCTION("""COMPUTED_VALUE"""),"Ярош З. В.")</f>
        <v>Ярош З. В.</v>
      </c>
      <c r="FL133" s="19" t="str">
        <f ca="1">IFERROR(__xludf.DUMMYFUNCTION("""COMPUTED_VALUE"""),"За")</f>
        <v>За</v>
      </c>
      <c r="FM133" s="19">
        <f ca="1">IFERROR(__xludf.DUMMYFUNCTION("""COMPUTED_VALUE"""),81)</f>
        <v>81</v>
      </c>
      <c r="FN133" s="19" t="str">
        <f ca="1">IFERROR(__xludf.DUMMYFUNCTION("""COMPUTED_VALUE"""),"Ярош З. В.")</f>
        <v>Ярош З. В.</v>
      </c>
      <c r="FO133" s="19" t="str">
        <f ca="1">IFERROR(__xludf.DUMMYFUNCTION("""COMPUTED_VALUE"""),"За")</f>
        <v>За</v>
      </c>
      <c r="FP133" s="19">
        <f ca="1">IFERROR(__xludf.DUMMYFUNCTION("""COMPUTED_VALUE"""),81)</f>
        <v>81</v>
      </c>
      <c r="FQ133" s="19" t="str">
        <f ca="1">IFERROR(__xludf.DUMMYFUNCTION("""COMPUTED_VALUE"""),"Ярош З. В.")</f>
        <v>Ярош З. В.</v>
      </c>
      <c r="FR133" s="19" t="str">
        <f ca="1">IFERROR(__xludf.DUMMYFUNCTION("""COMPUTED_VALUE"""),"За")</f>
        <v>За</v>
      </c>
      <c r="FS133" s="19">
        <f ca="1">IFERROR(__xludf.DUMMYFUNCTION("""COMPUTED_VALUE"""),81)</f>
        <v>81</v>
      </c>
      <c r="FT133" s="19" t="str">
        <f ca="1">IFERROR(__xludf.DUMMYFUNCTION("""COMPUTED_VALUE"""),"Ярош З. В.")</f>
        <v>Ярош З. В.</v>
      </c>
      <c r="FU133" s="19" t="str">
        <f ca="1">IFERROR(__xludf.DUMMYFUNCTION("""COMPUTED_VALUE"""),"За")</f>
        <v>За</v>
      </c>
      <c r="FV133" s="19">
        <f ca="1">IFERROR(__xludf.DUMMYFUNCTION("""COMPUTED_VALUE"""),81)</f>
        <v>81</v>
      </c>
      <c r="FW133" s="19" t="str">
        <f ca="1">IFERROR(__xludf.DUMMYFUNCTION("""COMPUTED_VALUE"""),"Ярош З. В.")</f>
        <v>Ярош З. В.</v>
      </c>
      <c r="FX133" s="19" t="str">
        <f ca="1">IFERROR(__xludf.DUMMYFUNCTION("""COMPUTED_VALUE"""),"За")</f>
        <v>За</v>
      </c>
      <c r="FY133" s="19">
        <f ca="1">IFERROR(__xludf.DUMMYFUNCTION("""COMPUTED_VALUE"""),81)</f>
        <v>81</v>
      </c>
      <c r="FZ133" s="19" t="str">
        <f ca="1">IFERROR(__xludf.DUMMYFUNCTION("""COMPUTED_VALUE"""),"Ярош З. В.")</f>
        <v>Ярош З. В.</v>
      </c>
      <c r="GA133" s="19" t="str">
        <f ca="1">IFERROR(__xludf.DUMMYFUNCTION("""COMPUTED_VALUE"""),"За")</f>
        <v>За</v>
      </c>
      <c r="GB133" s="19">
        <f ca="1">IFERROR(__xludf.DUMMYFUNCTION("""COMPUTED_VALUE"""),81)</f>
        <v>81</v>
      </c>
      <c r="GC133" s="19" t="str">
        <f ca="1">IFERROR(__xludf.DUMMYFUNCTION("""COMPUTED_VALUE"""),"Ярош З. В.")</f>
        <v>Ярош З. В.</v>
      </c>
      <c r="GD133" s="19" t="str">
        <f ca="1">IFERROR(__xludf.DUMMYFUNCTION("""COMPUTED_VALUE"""),"За")</f>
        <v>За</v>
      </c>
      <c r="GE133" s="19">
        <f ca="1">IFERROR(__xludf.DUMMYFUNCTION("""COMPUTED_VALUE"""),81)</f>
        <v>81</v>
      </c>
      <c r="GF133" s="19" t="str">
        <f ca="1">IFERROR(__xludf.DUMMYFUNCTION("""COMPUTED_VALUE"""),"Ярош З. В.")</f>
        <v>Ярош З. В.</v>
      </c>
      <c r="GG133" s="19" t="str">
        <f ca="1">IFERROR(__xludf.DUMMYFUNCTION("""COMPUTED_VALUE"""),"За")</f>
        <v>За</v>
      </c>
      <c r="GH133" s="19">
        <f ca="1">IFERROR(__xludf.DUMMYFUNCTION("""COMPUTED_VALUE"""),81)</f>
        <v>81</v>
      </c>
      <c r="GI133" s="19" t="str">
        <f ca="1">IFERROR(__xludf.DUMMYFUNCTION("""COMPUTED_VALUE"""),"Ярош З. В.")</f>
        <v>Ярош З. В.</v>
      </c>
      <c r="GJ133" s="19" t="str">
        <f ca="1">IFERROR(__xludf.DUMMYFUNCTION("""COMPUTED_VALUE"""),"За")</f>
        <v>За</v>
      </c>
      <c r="GK133" s="19">
        <f ca="1">IFERROR(__xludf.DUMMYFUNCTION("""COMPUTED_VALUE"""),81)</f>
        <v>81</v>
      </c>
      <c r="GL133" s="19" t="str">
        <f ca="1">IFERROR(__xludf.DUMMYFUNCTION("""COMPUTED_VALUE"""),"Ярош З. В.")</f>
        <v>Ярош З. В.</v>
      </c>
      <c r="GM133" s="19" t="str">
        <f ca="1">IFERROR(__xludf.DUMMYFUNCTION("""COMPUTED_VALUE"""),"За")</f>
        <v>За</v>
      </c>
      <c r="GN133" s="19">
        <f ca="1">IFERROR(__xludf.DUMMYFUNCTION("""COMPUTED_VALUE"""),81)</f>
        <v>81</v>
      </c>
      <c r="GO133" s="19" t="str">
        <f ca="1">IFERROR(__xludf.DUMMYFUNCTION("""COMPUTED_VALUE"""),"Ярош З. В.")</f>
        <v>Ярош З. В.</v>
      </c>
      <c r="GP133" s="19" t="str">
        <f ca="1">IFERROR(__xludf.DUMMYFUNCTION("""COMPUTED_VALUE"""),"За")</f>
        <v>За</v>
      </c>
      <c r="GQ133" s="19">
        <f ca="1">IFERROR(__xludf.DUMMYFUNCTION("""COMPUTED_VALUE"""),81)</f>
        <v>81</v>
      </c>
      <c r="GR133" s="19" t="str">
        <f ca="1">IFERROR(__xludf.DUMMYFUNCTION("""COMPUTED_VALUE"""),"Ярош З. В.")</f>
        <v>Ярош З. В.</v>
      </c>
      <c r="GS133" s="19" t="str">
        <f ca="1">IFERROR(__xludf.DUMMYFUNCTION("""COMPUTED_VALUE"""),"За")</f>
        <v>За</v>
      </c>
      <c r="GT133" s="19">
        <f ca="1">IFERROR(__xludf.DUMMYFUNCTION("""COMPUTED_VALUE"""),81)</f>
        <v>81</v>
      </c>
      <c r="GU133" s="19" t="str">
        <f ca="1">IFERROR(__xludf.DUMMYFUNCTION("""COMPUTED_VALUE"""),"Ярош З. В.")</f>
        <v>Ярош З. В.</v>
      </c>
      <c r="GV133" s="19" t="str">
        <f ca="1">IFERROR(__xludf.DUMMYFUNCTION("""COMPUTED_VALUE"""),"За")</f>
        <v>За</v>
      </c>
      <c r="GW133" s="19">
        <f ca="1">IFERROR(__xludf.DUMMYFUNCTION("""COMPUTED_VALUE"""),81)</f>
        <v>81</v>
      </c>
      <c r="GX133" s="19" t="str">
        <f ca="1">IFERROR(__xludf.DUMMYFUNCTION("""COMPUTED_VALUE"""),"Ярош З. В.")</f>
        <v>Ярош З. В.</v>
      </c>
      <c r="GY133" s="19" t="str">
        <f ca="1">IFERROR(__xludf.DUMMYFUNCTION("""COMPUTED_VALUE"""),"За")</f>
        <v>За</v>
      </c>
      <c r="GZ133" s="19">
        <f ca="1">IFERROR(__xludf.DUMMYFUNCTION("""COMPUTED_VALUE"""),81)</f>
        <v>81</v>
      </c>
      <c r="HA133" s="19" t="str">
        <f ca="1">IFERROR(__xludf.DUMMYFUNCTION("""COMPUTED_VALUE"""),"Ярош З. В.")</f>
        <v>Ярош З. В.</v>
      </c>
      <c r="HB133" s="19" t="str">
        <f ca="1">IFERROR(__xludf.DUMMYFUNCTION("""COMPUTED_VALUE"""),"За")</f>
        <v>За</v>
      </c>
      <c r="HC133" s="19">
        <f ca="1">IFERROR(__xludf.DUMMYFUNCTION("""COMPUTED_VALUE"""),81)</f>
        <v>81</v>
      </c>
      <c r="HD133" s="19" t="str">
        <f ca="1">IFERROR(__xludf.DUMMYFUNCTION("""COMPUTED_VALUE"""),"Ярош З. В.")</f>
        <v>Ярош З. В.</v>
      </c>
      <c r="HE133" s="19" t="str">
        <f ca="1">IFERROR(__xludf.DUMMYFUNCTION("""COMPUTED_VALUE"""),"За")</f>
        <v>За</v>
      </c>
      <c r="HF133" s="19">
        <f ca="1">IFERROR(__xludf.DUMMYFUNCTION("""COMPUTED_VALUE"""),81)</f>
        <v>81</v>
      </c>
      <c r="HG133" s="19" t="str">
        <f ca="1">IFERROR(__xludf.DUMMYFUNCTION("""COMPUTED_VALUE"""),"Ярош З. В.")</f>
        <v>Ярош З. В.</v>
      </c>
      <c r="HH133" s="19" t="str">
        <f ca="1">IFERROR(__xludf.DUMMYFUNCTION("""COMPUTED_VALUE"""),"За")</f>
        <v>За</v>
      </c>
      <c r="HI133" s="19">
        <f ca="1">IFERROR(__xludf.DUMMYFUNCTION("""COMPUTED_VALUE"""),81)</f>
        <v>81</v>
      </c>
      <c r="HJ133" s="19" t="str">
        <f ca="1">IFERROR(__xludf.DUMMYFUNCTION("""COMPUTED_VALUE"""),"Ярош З. В.")</f>
        <v>Ярош З. В.</v>
      </c>
      <c r="HK133" s="19" t="str">
        <f ca="1">IFERROR(__xludf.DUMMYFUNCTION("""COMPUTED_VALUE"""),"За")</f>
        <v>За</v>
      </c>
      <c r="HL133" s="19">
        <f ca="1">IFERROR(__xludf.DUMMYFUNCTION("""COMPUTED_VALUE"""),81)</f>
        <v>81</v>
      </c>
      <c r="HM133" s="19" t="str">
        <f ca="1">IFERROR(__xludf.DUMMYFUNCTION("""COMPUTED_VALUE"""),"Ярош З. В.")</f>
        <v>Ярош З. В.</v>
      </c>
      <c r="HN133" s="19" t="str">
        <f ca="1">IFERROR(__xludf.DUMMYFUNCTION("""COMPUTED_VALUE"""),"За")</f>
        <v>За</v>
      </c>
      <c r="HO133" s="19">
        <f ca="1">IFERROR(__xludf.DUMMYFUNCTION("""COMPUTED_VALUE"""),81)</f>
        <v>81</v>
      </c>
      <c r="HP133" s="19" t="str">
        <f ca="1">IFERROR(__xludf.DUMMYFUNCTION("""COMPUTED_VALUE"""),"Ярош З. В.")</f>
        <v>Ярош З. В.</v>
      </c>
      <c r="HQ133" s="19" t="str">
        <f ca="1">IFERROR(__xludf.DUMMYFUNCTION("""COMPUTED_VALUE"""),"За")</f>
        <v>За</v>
      </c>
      <c r="HR133" s="19">
        <f ca="1">IFERROR(__xludf.DUMMYFUNCTION("""COMPUTED_VALUE"""),81)</f>
        <v>81</v>
      </c>
      <c r="HS133" s="19" t="str">
        <f ca="1">IFERROR(__xludf.DUMMYFUNCTION("""COMPUTED_VALUE"""),"Ярош З. В.")</f>
        <v>Ярош З. В.</v>
      </c>
      <c r="HT133" s="19" t="str">
        <f ca="1">IFERROR(__xludf.DUMMYFUNCTION("""COMPUTED_VALUE"""),"За")</f>
        <v>За</v>
      </c>
      <c r="HU133" s="19">
        <f ca="1">IFERROR(__xludf.DUMMYFUNCTION("""COMPUTED_VALUE"""),81)</f>
        <v>81</v>
      </c>
      <c r="HV133" s="19" t="str">
        <f ca="1">IFERROR(__xludf.DUMMYFUNCTION("""COMPUTED_VALUE"""),"Ярош З. В.")</f>
        <v>Ярош З. В.</v>
      </c>
      <c r="HW133" s="19" t="str">
        <f ca="1">IFERROR(__xludf.DUMMYFUNCTION("""COMPUTED_VALUE"""),"За")</f>
        <v>За</v>
      </c>
      <c r="HX133" s="19">
        <f ca="1">IFERROR(__xludf.DUMMYFUNCTION("""COMPUTED_VALUE"""),81)</f>
        <v>81</v>
      </c>
      <c r="HY133" s="19" t="str">
        <f ca="1">IFERROR(__xludf.DUMMYFUNCTION("""COMPUTED_VALUE"""),"Ярош З. В.")</f>
        <v>Ярош З. В.</v>
      </c>
      <c r="HZ133" s="19" t="str">
        <f ca="1">IFERROR(__xludf.DUMMYFUNCTION("""COMPUTED_VALUE"""),"За")</f>
        <v>За</v>
      </c>
      <c r="IA133" s="19">
        <f ca="1">IFERROR(__xludf.DUMMYFUNCTION("""COMPUTED_VALUE"""),81)</f>
        <v>81</v>
      </c>
      <c r="IB133" s="19" t="str">
        <f ca="1">IFERROR(__xludf.DUMMYFUNCTION("""COMPUTED_VALUE"""),"Ярош З. В.")</f>
        <v>Ярош З. В.</v>
      </c>
      <c r="IC133" s="19" t="str">
        <f ca="1">IFERROR(__xludf.DUMMYFUNCTION("""COMPUTED_VALUE"""),"За")</f>
        <v>За</v>
      </c>
      <c r="ID133" s="19">
        <f ca="1">IFERROR(__xludf.DUMMYFUNCTION("""COMPUTED_VALUE"""),81)</f>
        <v>81</v>
      </c>
      <c r="IE133" s="19" t="str">
        <f ca="1">IFERROR(__xludf.DUMMYFUNCTION("""COMPUTED_VALUE"""),"Ярош З. В.")</f>
        <v>Ярош З. В.</v>
      </c>
      <c r="IF133" s="19" t="str">
        <f ca="1">IFERROR(__xludf.DUMMYFUNCTION("""COMPUTED_VALUE"""),"За")</f>
        <v>За</v>
      </c>
      <c r="IG133" s="19">
        <f ca="1">IFERROR(__xludf.DUMMYFUNCTION("""COMPUTED_VALUE"""),81)</f>
        <v>81</v>
      </c>
      <c r="IH133" s="19" t="str">
        <f ca="1">IFERROR(__xludf.DUMMYFUNCTION("""COMPUTED_VALUE"""),"Ярош З. В.")</f>
        <v>Ярош З. В.</v>
      </c>
      <c r="II133" s="19" t="str">
        <f ca="1">IFERROR(__xludf.DUMMYFUNCTION("""COMPUTED_VALUE"""),"За")</f>
        <v>За</v>
      </c>
      <c r="IJ133" s="19">
        <f ca="1">IFERROR(__xludf.DUMMYFUNCTION("""COMPUTED_VALUE"""),81)</f>
        <v>81</v>
      </c>
      <c r="IK133" s="19" t="str">
        <f ca="1">IFERROR(__xludf.DUMMYFUNCTION("""COMPUTED_VALUE"""),"Ярош З. В.")</f>
        <v>Ярош З. В.</v>
      </c>
      <c r="IL133" s="19" t="str">
        <f ca="1">IFERROR(__xludf.DUMMYFUNCTION("""COMPUTED_VALUE"""),"За")</f>
        <v>За</v>
      </c>
      <c r="IM133" s="19">
        <f ca="1">IFERROR(__xludf.DUMMYFUNCTION("""COMPUTED_VALUE"""),81)</f>
        <v>81</v>
      </c>
      <c r="IN133" s="19" t="str">
        <f ca="1">IFERROR(__xludf.DUMMYFUNCTION("""COMPUTED_VALUE"""),"Ярош З. В.")</f>
        <v>Ярош З. В.</v>
      </c>
      <c r="IO133" s="19" t="str">
        <f ca="1">IFERROR(__xludf.DUMMYFUNCTION("""COMPUTED_VALUE"""),"За")</f>
        <v>За</v>
      </c>
      <c r="IP133" s="19">
        <f ca="1">IFERROR(__xludf.DUMMYFUNCTION("""COMPUTED_VALUE"""),81)</f>
        <v>81</v>
      </c>
      <c r="IQ133" s="19" t="str">
        <f ca="1">IFERROR(__xludf.DUMMYFUNCTION("""COMPUTED_VALUE"""),"Ярош З. В.")</f>
        <v>Ярош З. В.</v>
      </c>
      <c r="IR133" s="19" t="str">
        <f ca="1">IFERROR(__xludf.DUMMYFUNCTION("""COMPUTED_VALUE"""),"Утримався")</f>
        <v>Утримався</v>
      </c>
      <c r="IS133" s="19">
        <f ca="1">IFERROR(__xludf.DUMMYFUNCTION("""COMPUTED_VALUE"""),81)</f>
        <v>81</v>
      </c>
      <c r="IT133" s="19" t="str">
        <f ca="1">IFERROR(__xludf.DUMMYFUNCTION("""COMPUTED_VALUE"""),"Ярош З. В.")</f>
        <v>Ярош З. В.</v>
      </c>
      <c r="IU133" s="19" t="str">
        <f ca="1">IFERROR(__xludf.DUMMYFUNCTION("""COMPUTED_VALUE"""),"За")</f>
        <v>За</v>
      </c>
      <c r="IV133" s="19">
        <f ca="1">IFERROR(__xludf.DUMMYFUNCTION("""COMPUTED_VALUE"""),81)</f>
        <v>81</v>
      </c>
      <c r="IW133" s="19" t="str">
        <f ca="1">IFERROR(__xludf.DUMMYFUNCTION("""COMPUTED_VALUE"""),"Ярош З. В.")</f>
        <v>Ярош З. В.</v>
      </c>
      <c r="IX133" s="19" t="str">
        <f ca="1">IFERROR(__xludf.DUMMYFUNCTION("""COMPUTED_VALUE"""),"За")</f>
        <v>За</v>
      </c>
      <c r="IY133" s="19">
        <f ca="1">IFERROR(__xludf.DUMMYFUNCTION("""COMPUTED_VALUE"""),81)</f>
        <v>81</v>
      </c>
      <c r="IZ133" s="19" t="str">
        <f ca="1">IFERROR(__xludf.DUMMYFUNCTION("""COMPUTED_VALUE"""),"Ярош З. В.")</f>
        <v>Ярош З. В.</v>
      </c>
      <c r="JA133" s="19" t="str">
        <f ca="1">IFERROR(__xludf.DUMMYFUNCTION("""COMPUTED_VALUE"""),"За")</f>
        <v>За</v>
      </c>
      <c r="JB133" s="19">
        <f ca="1">IFERROR(__xludf.DUMMYFUNCTION("""COMPUTED_VALUE"""),81)</f>
        <v>81</v>
      </c>
      <c r="JC133" s="19" t="str">
        <f ca="1">IFERROR(__xludf.DUMMYFUNCTION("""COMPUTED_VALUE"""),"Ярош З. В.")</f>
        <v>Ярош З. В.</v>
      </c>
      <c r="JD133" s="19" t="str">
        <f ca="1">IFERROR(__xludf.DUMMYFUNCTION("""COMPUTED_VALUE"""),"За")</f>
        <v>За</v>
      </c>
      <c r="JE133" s="19">
        <f ca="1">IFERROR(__xludf.DUMMYFUNCTION("""COMPUTED_VALUE"""),81)</f>
        <v>81</v>
      </c>
      <c r="JF133" s="19" t="str">
        <f ca="1">IFERROR(__xludf.DUMMYFUNCTION("""COMPUTED_VALUE"""),"Ярош З. В.")</f>
        <v>Ярош З. В.</v>
      </c>
      <c r="JG133" s="19" t="str">
        <f ca="1">IFERROR(__xludf.DUMMYFUNCTION("""COMPUTED_VALUE"""),"За")</f>
        <v>За</v>
      </c>
      <c r="JH133" s="19">
        <f ca="1">IFERROR(__xludf.DUMMYFUNCTION("""COMPUTED_VALUE"""),81)</f>
        <v>81</v>
      </c>
      <c r="JI133" s="19" t="str">
        <f ca="1">IFERROR(__xludf.DUMMYFUNCTION("""COMPUTED_VALUE"""),"Ярош З. В.")</f>
        <v>Ярош З. В.</v>
      </c>
      <c r="JJ133" s="19" t="str">
        <f ca="1">IFERROR(__xludf.DUMMYFUNCTION("""COMPUTED_VALUE"""),"За")</f>
        <v>За</v>
      </c>
      <c r="JK133" s="19">
        <f ca="1">IFERROR(__xludf.DUMMYFUNCTION("""COMPUTED_VALUE"""),81)</f>
        <v>81</v>
      </c>
      <c r="JL133" s="19" t="str">
        <f ca="1">IFERROR(__xludf.DUMMYFUNCTION("""COMPUTED_VALUE"""),"Ярош З. В.")</f>
        <v>Ярош З. В.</v>
      </c>
      <c r="JM133" s="19" t="str">
        <f ca="1">IFERROR(__xludf.DUMMYFUNCTION("""COMPUTED_VALUE"""),"За")</f>
        <v>За</v>
      </c>
      <c r="JN133" s="19">
        <f ca="1">IFERROR(__xludf.DUMMYFUNCTION("""COMPUTED_VALUE"""),81)</f>
        <v>81</v>
      </c>
      <c r="JO133" s="19" t="str">
        <f ca="1">IFERROR(__xludf.DUMMYFUNCTION("""COMPUTED_VALUE"""),"Ярош З. В.")</f>
        <v>Ярош З. В.</v>
      </c>
      <c r="JP133" s="19" t="str">
        <f ca="1">IFERROR(__xludf.DUMMYFUNCTION("""COMPUTED_VALUE"""),"За")</f>
        <v>За</v>
      </c>
      <c r="JQ133" s="19">
        <f ca="1">IFERROR(__xludf.DUMMYFUNCTION("""COMPUTED_VALUE"""),81)</f>
        <v>81</v>
      </c>
      <c r="JR133" s="19" t="str">
        <f ca="1">IFERROR(__xludf.DUMMYFUNCTION("""COMPUTED_VALUE"""),"Ярош З. В.")</f>
        <v>Ярош З. В.</v>
      </c>
      <c r="JS133" s="19" t="str">
        <f ca="1">IFERROR(__xludf.DUMMYFUNCTION("""COMPUTED_VALUE"""),"За")</f>
        <v>За</v>
      </c>
      <c r="JT133" s="19">
        <f ca="1">IFERROR(__xludf.DUMMYFUNCTION("""COMPUTED_VALUE"""),81)</f>
        <v>81</v>
      </c>
      <c r="JU133" s="19" t="str">
        <f ca="1">IFERROR(__xludf.DUMMYFUNCTION("""COMPUTED_VALUE"""),"Ярош З. В.")</f>
        <v>Ярош З. В.</v>
      </c>
      <c r="JV133" s="19" t="str">
        <f ca="1">IFERROR(__xludf.DUMMYFUNCTION("""COMPUTED_VALUE"""),"За")</f>
        <v>За</v>
      </c>
      <c r="JW133" s="19">
        <f ca="1">IFERROR(__xludf.DUMMYFUNCTION("""COMPUTED_VALUE"""),81)</f>
        <v>81</v>
      </c>
      <c r="JX133" s="19" t="str">
        <f ca="1">IFERROR(__xludf.DUMMYFUNCTION("""COMPUTED_VALUE"""),"Ярош З. В.")</f>
        <v>Ярош З. В.</v>
      </c>
      <c r="JY133" s="19" t="str">
        <f ca="1">IFERROR(__xludf.DUMMYFUNCTION("""COMPUTED_VALUE"""),"За")</f>
        <v>За</v>
      </c>
      <c r="JZ133" s="19">
        <f ca="1">IFERROR(__xludf.DUMMYFUNCTION("""COMPUTED_VALUE"""),81)</f>
        <v>81</v>
      </c>
      <c r="KA133" s="19" t="str">
        <f ca="1">IFERROR(__xludf.DUMMYFUNCTION("""COMPUTED_VALUE"""),"Ярош З. В.")</f>
        <v>Ярош З. В.</v>
      </c>
      <c r="KB133" s="19" t="str">
        <f ca="1">IFERROR(__xludf.DUMMYFUNCTION("""COMPUTED_VALUE"""),"За")</f>
        <v>За</v>
      </c>
      <c r="KC133" s="19">
        <f ca="1">IFERROR(__xludf.DUMMYFUNCTION("""COMPUTED_VALUE"""),81)</f>
        <v>81</v>
      </c>
      <c r="KD133" s="19" t="str">
        <f ca="1">IFERROR(__xludf.DUMMYFUNCTION("""COMPUTED_VALUE"""),"Ярош З. В.")</f>
        <v>Ярош З. В.</v>
      </c>
      <c r="KE133" s="19" t="str">
        <f ca="1">IFERROR(__xludf.DUMMYFUNCTION("""COMPUTED_VALUE"""),"За")</f>
        <v>За</v>
      </c>
      <c r="KF133" s="19">
        <f ca="1">IFERROR(__xludf.DUMMYFUNCTION("""COMPUTED_VALUE"""),81)</f>
        <v>81</v>
      </c>
      <c r="KG133" s="19" t="str">
        <f ca="1">IFERROR(__xludf.DUMMYFUNCTION("""COMPUTED_VALUE"""),"Ярош З. В.")</f>
        <v>Ярош З. В.</v>
      </c>
      <c r="KH133" s="19" t="str">
        <f ca="1">IFERROR(__xludf.DUMMYFUNCTION("""COMPUTED_VALUE"""),"За")</f>
        <v>За</v>
      </c>
      <c r="KI133" s="19">
        <f ca="1">IFERROR(__xludf.DUMMYFUNCTION("""COMPUTED_VALUE"""),81)</f>
        <v>81</v>
      </c>
      <c r="KJ133" s="19" t="str">
        <f ca="1">IFERROR(__xludf.DUMMYFUNCTION("""COMPUTED_VALUE"""),"Ярош З. В.")</f>
        <v>Ярош З. В.</v>
      </c>
      <c r="KK133" s="19" t="str">
        <f ca="1">IFERROR(__xludf.DUMMYFUNCTION("""COMPUTED_VALUE"""),"За")</f>
        <v>За</v>
      </c>
      <c r="KL133" s="19">
        <f ca="1">IFERROR(__xludf.DUMMYFUNCTION("""COMPUTED_VALUE"""),81)</f>
        <v>81</v>
      </c>
      <c r="KM133" s="19" t="str">
        <f ca="1">IFERROR(__xludf.DUMMYFUNCTION("""COMPUTED_VALUE"""),"Ярош З. В.")</f>
        <v>Ярош З. В.</v>
      </c>
      <c r="KN133" s="19" t="str">
        <f ca="1">IFERROR(__xludf.DUMMYFUNCTION("""COMPUTED_VALUE"""),"За")</f>
        <v>За</v>
      </c>
      <c r="KO133" s="19">
        <f ca="1">IFERROR(__xludf.DUMMYFUNCTION("""COMPUTED_VALUE"""),81)</f>
        <v>81</v>
      </c>
      <c r="KP133" s="19" t="str">
        <f ca="1">IFERROR(__xludf.DUMMYFUNCTION("""COMPUTED_VALUE"""),"Ярош З. В.")</f>
        <v>Ярош З. В.</v>
      </c>
      <c r="KQ133" s="19" t="str">
        <f ca="1">IFERROR(__xludf.DUMMYFUNCTION("""COMPUTED_VALUE"""),"За")</f>
        <v>За</v>
      </c>
      <c r="KR133" s="19">
        <f ca="1">IFERROR(__xludf.DUMMYFUNCTION("""COMPUTED_VALUE"""),81)</f>
        <v>81</v>
      </c>
      <c r="KS133" s="19" t="str">
        <f ca="1">IFERROR(__xludf.DUMMYFUNCTION("""COMPUTED_VALUE"""),"Ярош З. В.")</f>
        <v>Ярош З. В.</v>
      </c>
      <c r="KT133" s="19" t="str">
        <f ca="1">IFERROR(__xludf.DUMMYFUNCTION("""COMPUTED_VALUE"""),"Не голосував")</f>
        <v>Не голосував</v>
      </c>
      <c r="KU133" s="19">
        <f ca="1">IFERROR(__xludf.DUMMYFUNCTION("""COMPUTED_VALUE"""),81)</f>
        <v>81</v>
      </c>
      <c r="KV133" s="19" t="str">
        <f ca="1">IFERROR(__xludf.DUMMYFUNCTION("""COMPUTED_VALUE"""),"Ярош З. В.")</f>
        <v>Ярош З. В.</v>
      </c>
      <c r="KW133" s="19" t="str">
        <f ca="1">IFERROR(__xludf.DUMMYFUNCTION("""COMPUTED_VALUE"""),"За")</f>
        <v>За</v>
      </c>
      <c r="KX133" s="19">
        <f ca="1">IFERROR(__xludf.DUMMYFUNCTION("""COMPUTED_VALUE"""),81)</f>
        <v>81</v>
      </c>
      <c r="KY133" s="19" t="str">
        <f ca="1">IFERROR(__xludf.DUMMYFUNCTION("""COMPUTED_VALUE"""),"Ярош З. В.")</f>
        <v>Ярош З. В.</v>
      </c>
      <c r="KZ133" s="19" t="str">
        <f ca="1">IFERROR(__xludf.DUMMYFUNCTION("""COMPUTED_VALUE"""),"За")</f>
        <v>За</v>
      </c>
      <c r="LA133" s="19">
        <f ca="1">IFERROR(__xludf.DUMMYFUNCTION("""COMPUTED_VALUE"""),81)</f>
        <v>81</v>
      </c>
      <c r="LB133" s="19" t="str">
        <f ca="1">IFERROR(__xludf.DUMMYFUNCTION("""COMPUTED_VALUE"""),"Ярош З. В.")</f>
        <v>Ярош З. В.</v>
      </c>
      <c r="LC133" s="19" t="str">
        <f ca="1">IFERROR(__xludf.DUMMYFUNCTION("""COMPUTED_VALUE"""),"За")</f>
        <v>За</v>
      </c>
      <c r="LD133" s="19">
        <f ca="1">IFERROR(__xludf.DUMMYFUNCTION("""COMPUTED_VALUE"""),81)</f>
        <v>81</v>
      </c>
      <c r="LE133" s="19" t="str">
        <f ca="1">IFERROR(__xludf.DUMMYFUNCTION("""COMPUTED_VALUE"""),"Ярош З. В.")</f>
        <v>Ярош З. В.</v>
      </c>
      <c r="LF133" s="19" t="str">
        <f ca="1">IFERROR(__xludf.DUMMYFUNCTION("""COMPUTED_VALUE"""),"Утримався")</f>
        <v>Утримався</v>
      </c>
      <c r="LG133" s="19">
        <f ca="1">IFERROR(__xludf.DUMMYFUNCTION("""COMPUTED_VALUE"""),81)</f>
        <v>81</v>
      </c>
      <c r="LH133" s="19" t="str">
        <f ca="1">IFERROR(__xludf.DUMMYFUNCTION("""COMPUTED_VALUE"""),"Ярош З. В.")</f>
        <v>Ярош З. В.</v>
      </c>
      <c r="LI133" s="19" t="str">
        <f ca="1">IFERROR(__xludf.DUMMYFUNCTION("""COMPUTED_VALUE"""),"За")</f>
        <v>За</v>
      </c>
      <c r="LJ133" s="19">
        <f ca="1">IFERROR(__xludf.DUMMYFUNCTION("""COMPUTED_VALUE"""),81)</f>
        <v>81</v>
      </c>
      <c r="LK133" s="19" t="str">
        <f ca="1">IFERROR(__xludf.DUMMYFUNCTION("""COMPUTED_VALUE"""),"Ярош З. В.")</f>
        <v>Ярош З. В.</v>
      </c>
      <c r="LL133" s="19" t="str">
        <f ca="1">IFERROR(__xludf.DUMMYFUNCTION("""COMPUTED_VALUE"""),"За")</f>
        <v>За</v>
      </c>
      <c r="LM133" s="19">
        <f ca="1">IFERROR(__xludf.DUMMYFUNCTION("""COMPUTED_VALUE"""),81)</f>
        <v>81</v>
      </c>
      <c r="LN133" s="19" t="str">
        <f ca="1">IFERROR(__xludf.DUMMYFUNCTION("""COMPUTED_VALUE"""),"Ярош З. В.")</f>
        <v>Ярош З. В.</v>
      </c>
      <c r="LO133" s="19" t="str">
        <f ca="1">IFERROR(__xludf.DUMMYFUNCTION("""COMPUTED_VALUE"""),"За")</f>
        <v>За</v>
      </c>
      <c r="LP133" s="19">
        <f ca="1">IFERROR(__xludf.DUMMYFUNCTION("""COMPUTED_VALUE"""),81)</f>
        <v>81</v>
      </c>
      <c r="LQ133" s="19" t="str">
        <f ca="1">IFERROR(__xludf.DUMMYFUNCTION("""COMPUTED_VALUE"""),"Ярош З. В.")</f>
        <v>Ярош З. В.</v>
      </c>
      <c r="LR133" s="19" t="str">
        <f ca="1">IFERROR(__xludf.DUMMYFUNCTION("""COMPUTED_VALUE"""),"За")</f>
        <v>За</v>
      </c>
      <c r="LS133" s="19">
        <f ca="1">IFERROR(__xludf.DUMMYFUNCTION("""COMPUTED_VALUE"""),81)</f>
        <v>81</v>
      </c>
      <c r="LT133" s="19" t="str">
        <f ca="1">IFERROR(__xludf.DUMMYFUNCTION("""COMPUTED_VALUE"""),"Ярош З. В.")</f>
        <v>Ярош З. В.</v>
      </c>
      <c r="LU133" s="19" t="str">
        <f ca="1">IFERROR(__xludf.DUMMYFUNCTION("""COMPUTED_VALUE"""),"За")</f>
        <v>За</v>
      </c>
      <c r="LV133" s="19">
        <f ca="1">IFERROR(__xludf.DUMMYFUNCTION("""COMPUTED_VALUE"""),81)</f>
        <v>81</v>
      </c>
      <c r="LW133" s="19" t="str">
        <f ca="1">IFERROR(__xludf.DUMMYFUNCTION("""COMPUTED_VALUE"""),"Ярош З. В.")</f>
        <v>Ярош З. В.</v>
      </c>
      <c r="LX133" s="19" t="str">
        <f ca="1">IFERROR(__xludf.DUMMYFUNCTION("""COMPUTED_VALUE"""),"За")</f>
        <v>За</v>
      </c>
      <c r="LY133" s="19">
        <f ca="1">IFERROR(__xludf.DUMMYFUNCTION("""COMPUTED_VALUE"""),81)</f>
        <v>81</v>
      </c>
      <c r="LZ133" s="19" t="str">
        <f ca="1">IFERROR(__xludf.DUMMYFUNCTION("""COMPUTED_VALUE"""),"Ярош З. В.")</f>
        <v>Ярош З. В.</v>
      </c>
      <c r="MA133" s="19" t="str">
        <f ca="1">IFERROR(__xludf.DUMMYFUNCTION("""COMPUTED_VALUE"""),"За")</f>
        <v>За</v>
      </c>
      <c r="MB133" s="19">
        <f ca="1">IFERROR(__xludf.DUMMYFUNCTION("""COMPUTED_VALUE"""),81)</f>
        <v>81</v>
      </c>
      <c r="MC133" s="19" t="str">
        <f ca="1">IFERROR(__xludf.DUMMYFUNCTION("""COMPUTED_VALUE"""),"Ярош З. В.")</f>
        <v>Ярош З. В.</v>
      </c>
      <c r="MD133" s="19" t="str">
        <f ca="1">IFERROR(__xludf.DUMMYFUNCTION("""COMPUTED_VALUE"""),"За")</f>
        <v>За</v>
      </c>
      <c r="ME133" s="19">
        <f ca="1">IFERROR(__xludf.DUMMYFUNCTION("""COMPUTED_VALUE"""),81)</f>
        <v>81</v>
      </c>
      <c r="MF133" s="19" t="str">
        <f ca="1">IFERROR(__xludf.DUMMYFUNCTION("""COMPUTED_VALUE"""),"Ярош З. В.")</f>
        <v>Ярош З. В.</v>
      </c>
      <c r="MG133" s="19" t="str">
        <f ca="1">IFERROR(__xludf.DUMMYFUNCTION("""COMPUTED_VALUE"""),"За")</f>
        <v>За</v>
      </c>
      <c r="MH133" s="19">
        <f ca="1">IFERROR(__xludf.DUMMYFUNCTION("""COMPUTED_VALUE"""),81)</f>
        <v>81</v>
      </c>
      <c r="MI133" s="19" t="str">
        <f ca="1">IFERROR(__xludf.DUMMYFUNCTION("""COMPUTED_VALUE"""),"Ярош З. В.")</f>
        <v>Ярош З. В.</v>
      </c>
      <c r="MJ133" s="19" t="str">
        <f ca="1">IFERROR(__xludf.DUMMYFUNCTION("""COMPUTED_VALUE"""),"За")</f>
        <v>За</v>
      </c>
      <c r="MK133" s="19">
        <f ca="1">IFERROR(__xludf.DUMMYFUNCTION("""COMPUTED_VALUE"""),81)</f>
        <v>81</v>
      </c>
      <c r="ML133" s="19" t="str">
        <f ca="1">IFERROR(__xludf.DUMMYFUNCTION("""COMPUTED_VALUE"""),"Ярош З. В.")</f>
        <v>Ярош З. В.</v>
      </c>
      <c r="MM133" s="19" t="str">
        <f ca="1">IFERROR(__xludf.DUMMYFUNCTION("""COMPUTED_VALUE"""),"За")</f>
        <v>За</v>
      </c>
      <c r="MN133" s="19">
        <f ca="1">IFERROR(__xludf.DUMMYFUNCTION("""COMPUTED_VALUE"""),81)</f>
        <v>81</v>
      </c>
      <c r="MO133" s="19" t="str">
        <f ca="1">IFERROR(__xludf.DUMMYFUNCTION("""COMPUTED_VALUE"""),"Ярош З. В.")</f>
        <v>Ярош З. В.</v>
      </c>
      <c r="MP133" s="19" t="str">
        <f ca="1">IFERROR(__xludf.DUMMYFUNCTION("""COMPUTED_VALUE"""),"За")</f>
        <v>За</v>
      </c>
      <c r="MQ133" s="19">
        <f ca="1">IFERROR(__xludf.DUMMYFUNCTION("""COMPUTED_VALUE"""),81)</f>
        <v>81</v>
      </c>
      <c r="MR133" s="19" t="str">
        <f ca="1">IFERROR(__xludf.DUMMYFUNCTION("""COMPUTED_VALUE"""),"Ярош З. В.")</f>
        <v>Ярош З. В.</v>
      </c>
      <c r="MS133" s="19" t="str">
        <f ca="1">IFERROR(__xludf.DUMMYFUNCTION("""COMPUTED_VALUE"""),"За")</f>
        <v>За</v>
      </c>
      <c r="MT133" s="19">
        <f ca="1">IFERROR(__xludf.DUMMYFUNCTION("""COMPUTED_VALUE"""),81)</f>
        <v>81</v>
      </c>
      <c r="MU133" s="19" t="str">
        <f ca="1">IFERROR(__xludf.DUMMYFUNCTION("""COMPUTED_VALUE"""),"Ярош З. В.")</f>
        <v>Ярош З. В.</v>
      </c>
      <c r="MV133" s="19" t="str">
        <f ca="1">IFERROR(__xludf.DUMMYFUNCTION("""COMPUTED_VALUE"""),"За")</f>
        <v>За</v>
      </c>
      <c r="MW133" s="19">
        <f ca="1">IFERROR(__xludf.DUMMYFUNCTION("""COMPUTED_VALUE"""),81)</f>
        <v>81</v>
      </c>
      <c r="MX133" s="19" t="str">
        <f ca="1">IFERROR(__xludf.DUMMYFUNCTION("""COMPUTED_VALUE"""),"Ярош З. В.")</f>
        <v>Ярош З. В.</v>
      </c>
      <c r="MY133" s="19" t="str">
        <f ca="1">IFERROR(__xludf.DUMMYFUNCTION("""COMPUTED_VALUE"""),"За")</f>
        <v>За</v>
      </c>
      <c r="MZ133" s="19">
        <f ca="1">IFERROR(__xludf.DUMMYFUNCTION("""COMPUTED_VALUE"""),81)</f>
        <v>81</v>
      </c>
      <c r="NA133" s="19" t="str">
        <f ca="1">IFERROR(__xludf.DUMMYFUNCTION("""COMPUTED_VALUE"""),"Ярош З. В.")</f>
        <v>Ярош З. В.</v>
      </c>
      <c r="NB133" s="19" t="str">
        <f ca="1">IFERROR(__xludf.DUMMYFUNCTION("""COMPUTED_VALUE"""),"За")</f>
        <v>За</v>
      </c>
      <c r="NC133" s="19">
        <f ca="1">IFERROR(__xludf.DUMMYFUNCTION("""COMPUTED_VALUE"""),81)</f>
        <v>81</v>
      </c>
      <c r="ND133" s="19" t="str">
        <f ca="1">IFERROR(__xludf.DUMMYFUNCTION("""COMPUTED_VALUE"""),"Ярош З. В.")</f>
        <v>Ярош З. В.</v>
      </c>
      <c r="NE133" s="19" t="str">
        <f ca="1">IFERROR(__xludf.DUMMYFUNCTION("""COMPUTED_VALUE"""),"За")</f>
        <v>За</v>
      </c>
      <c r="NF133" s="19">
        <f ca="1">IFERROR(__xludf.DUMMYFUNCTION("""COMPUTED_VALUE"""),81)</f>
        <v>81</v>
      </c>
      <c r="NG133" s="19" t="str">
        <f ca="1">IFERROR(__xludf.DUMMYFUNCTION("""COMPUTED_VALUE"""),"Ярош З. В.")</f>
        <v>Ярош З. В.</v>
      </c>
      <c r="NH133" s="19" t="str">
        <f ca="1">IFERROR(__xludf.DUMMYFUNCTION("""COMPUTED_VALUE"""),"За")</f>
        <v>За</v>
      </c>
      <c r="NI133" s="19">
        <f ca="1">IFERROR(__xludf.DUMMYFUNCTION("""COMPUTED_VALUE"""),81)</f>
        <v>81</v>
      </c>
      <c r="NJ133" s="19" t="str">
        <f ca="1">IFERROR(__xludf.DUMMYFUNCTION("""COMPUTED_VALUE"""),"Ярош З. В.")</f>
        <v>Ярош З. В.</v>
      </c>
      <c r="NK133" s="19" t="str">
        <f ca="1">IFERROR(__xludf.DUMMYFUNCTION("""COMPUTED_VALUE"""),"За")</f>
        <v>За</v>
      </c>
      <c r="NL133" s="19">
        <f ca="1">IFERROR(__xludf.DUMMYFUNCTION("""COMPUTED_VALUE"""),81)</f>
        <v>81</v>
      </c>
      <c r="NM133" s="19" t="str">
        <f ca="1">IFERROR(__xludf.DUMMYFUNCTION("""COMPUTED_VALUE"""),"Ярош З. В.")</f>
        <v>Ярош З. В.</v>
      </c>
      <c r="NN133" s="19" t="str">
        <f ca="1">IFERROR(__xludf.DUMMYFUNCTION("""COMPUTED_VALUE"""),"За")</f>
        <v>За</v>
      </c>
      <c r="NO133" s="19">
        <f ca="1">IFERROR(__xludf.DUMMYFUNCTION("""COMPUTED_VALUE"""),81)</f>
        <v>81</v>
      </c>
      <c r="NP133" s="19" t="str">
        <f ca="1">IFERROR(__xludf.DUMMYFUNCTION("""COMPUTED_VALUE"""),"Ярош З. В.")</f>
        <v>Ярош З. В.</v>
      </c>
      <c r="NQ133" s="19" t="str">
        <f ca="1">IFERROR(__xludf.DUMMYFUNCTION("""COMPUTED_VALUE"""),"Утримався")</f>
        <v>Утримався</v>
      </c>
      <c r="NR133" s="19">
        <f ca="1">IFERROR(__xludf.DUMMYFUNCTION("""COMPUTED_VALUE"""),81)</f>
        <v>81</v>
      </c>
      <c r="NS133" s="19" t="str">
        <f ca="1">IFERROR(__xludf.DUMMYFUNCTION("""COMPUTED_VALUE"""),"Ярош З. В.")</f>
        <v>Ярош З. В.</v>
      </c>
      <c r="NT133" s="19" t="str">
        <f ca="1">IFERROR(__xludf.DUMMYFUNCTION("""COMPUTED_VALUE"""),"За")</f>
        <v>За</v>
      </c>
      <c r="NU133" s="19">
        <f ca="1">IFERROR(__xludf.DUMMYFUNCTION("""COMPUTED_VALUE"""),81)</f>
        <v>81</v>
      </c>
      <c r="NV133" s="19" t="str">
        <f ca="1">IFERROR(__xludf.DUMMYFUNCTION("""COMPUTED_VALUE"""),"Ярош З. В.")</f>
        <v>Ярош З. В.</v>
      </c>
      <c r="NW133" s="19" t="str">
        <f ca="1">IFERROR(__xludf.DUMMYFUNCTION("""COMPUTED_VALUE"""),"За")</f>
        <v>За</v>
      </c>
      <c r="NX133" s="19">
        <f ca="1">IFERROR(__xludf.DUMMYFUNCTION("""COMPUTED_VALUE"""),81)</f>
        <v>81</v>
      </c>
      <c r="NY133" s="19" t="str">
        <f ca="1">IFERROR(__xludf.DUMMYFUNCTION("""COMPUTED_VALUE"""),"Ярош З. В.")</f>
        <v>Ярош З. В.</v>
      </c>
      <c r="NZ133" s="19" t="str">
        <f ca="1">IFERROR(__xludf.DUMMYFUNCTION("""COMPUTED_VALUE"""),"...")</f>
        <v>...</v>
      </c>
      <c r="OA133" s="19">
        <f ca="1">IFERROR(__xludf.DUMMYFUNCTION("""COMPUTED_VALUE"""),81)</f>
        <v>81</v>
      </c>
      <c r="OB133" s="19" t="str">
        <f ca="1">IFERROR(__xludf.DUMMYFUNCTION("""COMPUTED_VALUE"""),"Ярош З. В.")</f>
        <v>Ярош З. В.</v>
      </c>
      <c r="OC133" s="19" t="str">
        <f ca="1">IFERROR(__xludf.DUMMYFUNCTION("""COMPUTED_VALUE"""),"Утримався")</f>
        <v>Утримався</v>
      </c>
      <c r="OD133" s="19">
        <f ca="1">IFERROR(__xludf.DUMMYFUNCTION("""COMPUTED_VALUE"""),81)</f>
        <v>81</v>
      </c>
      <c r="OE133" s="19" t="str">
        <f ca="1">IFERROR(__xludf.DUMMYFUNCTION("""COMPUTED_VALUE"""),"Ярош З. В.")</f>
        <v>Ярош З. В.</v>
      </c>
      <c r="OF133" s="19" t="str">
        <f ca="1">IFERROR(__xludf.DUMMYFUNCTION("""COMPUTED_VALUE"""),"За")</f>
        <v>За</v>
      </c>
      <c r="OG133" s="19">
        <f ca="1">IFERROR(__xludf.DUMMYFUNCTION("""COMPUTED_VALUE"""),81)</f>
        <v>81</v>
      </c>
      <c r="OH133" s="19" t="str">
        <f ca="1">IFERROR(__xludf.DUMMYFUNCTION("""COMPUTED_VALUE"""),"Ярош З. В.")</f>
        <v>Ярош З. В.</v>
      </c>
      <c r="OI133" s="19" t="str">
        <f ca="1">IFERROR(__xludf.DUMMYFUNCTION("""COMPUTED_VALUE"""),"За")</f>
        <v>За</v>
      </c>
      <c r="OJ133" s="19">
        <f ca="1">IFERROR(__xludf.DUMMYFUNCTION("""COMPUTED_VALUE"""),81)</f>
        <v>81</v>
      </c>
      <c r="OK133" s="19" t="str">
        <f ca="1">IFERROR(__xludf.DUMMYFUNCTION("""COMPUTED_VALUE"""),"Ярош З. В.")</f>
        <v>Ярош З. В.</v>
      </c>
      <c r="OL133" s="19" t="str">
        <f ca="1">IFERROR(__xludf.DUMMYFUNCTION("""COMPUTED_VALUE"""),"За")</f>
        <v>За</v>
      </c>
      <c r="OM133" s="19">
        <f ca="1">IFERROR(__xludf.DUMMYFUNCTION("""COMPUTED_VALUE"""),81)</f>
        <v>81</v>
      </c>
      <c r="ON133" s="19" t="str">
        <f ca="1">IFERROR(__xludf.DUMMYFUNCTION("""COMPUTED_VALUE"""),"Ярош З. В.")</f>
        <v>Ярош З. В.</v>
      </c>
      <c r="OO133" s="19" t="str">
        <f ca="1">IFERROR(__xludf.DUMMYFUNCTION("""COMPUTED_VALUE"""),"За")</f>
        <v>За</v>
      </c>
      <c r="OP133" s="19">
        <f ca="1">IFERROR(__xludf.DUMMYFUNCTION("""COMPUTED_VALUE"""),81)</f>
        <v>81</v>
      </c>
      <c r="OQ133" s="19" t="str">
        <f ca="1">IFERROR(__xludf.DUMMYFUNCTION("""COMPUTED_VALUE"""),"Ярош З. В.")</f>
        <v>Ярош З. В.</v>
      </c>
      <c r="OR133" s="19" t="str">
        <f ca="1">IFERROR(__xludf.DUMMYFUNCTION("""COMPUTED_VALUE"""),"За")</f>
        <v>За</v>
      </c>
      <c r="OS133" s="19">
        <f ca="1">IFERROR(__xludf.DUMMYFUNCTION("""COMPUTED_VALUE"""),81)</f>
        <v>81</v>
      </c>
      <c r="OT133" s="19" t="str">
        <f ca="1">IFERROR(__xludf.DUMMYFUNCTION("""COMPUTED_VALUE"""),"Ярош З. В.")</f>
        <v>Ярош З. В.</v>
      </c>
      <c r="OU133" s="19" t="str">
        <f ca="1">IFERROR(__xludf.DUMMYFUNCTION("""COMPUTED_VALUE"""),"За")</f>
        <v>За</v>
      </c>
      <c r="OV133" s="19">
        <f ca="1">IFERROR(__xludf.DUMMYFUNCTION("""COMPUTED_VALUE"""),81)</f>
        <v>81</v>
      </c>
      <c r="OW133" s="19" t="str">
        <f ca="1">IFERROR(__xludf.DUMMYFUNCTION("""COMPUTED_VALUE"""),"Ярош З. В.")</f>
        <v>Ярош З. В.</v>
      </c>
      <c r="OX133" s="19" t="str">
        <f ca="1">IFERROR(__xludf.DUMMYFUNCTION("""COMPUTED_VALUE"""),"За")</f>
        <v>За</v>
      </c>
      <c r="OY133" s="19">
        <f ca="1">IFERROR(__xludf.DUMMYFUNCTION("""COMPUTED_VALUE"""),81)</f>
        <v>81</v>
      </c>
      <c r="OZ133" s="19" t="str">
        <f ca="1">IFERROR(__xludf.DUMMYFUNCTION("""COMPUTED_VALUE"""),"Ярош З. В.")</f>
        <v>Ярош З. В.</v>
      </c>
      <c r="PA133" s="19" t="str">
        <f ca="1">IFERROR(__xludf.DUMMYFUNCTION("""COMPUTED_VALUE"""),"За")</f>
        <v>За</v>
      </c>
      <c r="PB133" s="19">
        <f ca="1">IFERROR(__xludf.DUMMYFUNCTION("""COMPUTED_VALUE"""),81)</f>
        <v>81</v>
      </c>
      <c r="PC133" s="19" t="str">
        <f ca="1">IFERROR(__xludf.DUMMYFUNCTION("""COMPUTED_VALUE"""),"Ярош З. В.")</f>
        <v>Ярош З. В.</v>
      </c>
      <c r="PD133" s="19" t="str">
        <f ca="1">IFERROR(__xludf.DUMMYFUNCTION("""COMPUTED_VALUE"""),"За")</f>
        <v>За</v>
      </c>
      <c r="PE133" s="19">
        <f ca="1">IFERROR(__xludf.DUMMYFUNCTION("""COMPUTED_VALUE"""),81)</f>
        <v>81</v>
      </c>
      <c r="PF133" s="19" t="str">
        <f ca="1">IFERROR(__xludf.DUMMYFUNCTION("""COMPUTED_VALUE"""),"Ярош З. В.")</f>
        <v>Ярош З. В.</v>
      </c>
      <c r="PG133" s="19" t="str">
        <f ca="1">IFERROR(__xludf.DUMMYFUNCTION("""COMPUTED_VALUE"""),"За")</f>
        <v>За</v>
      </c>
      <c r="PH133" s="19">
        <f ca="1">IFERROR(__xludf.DUMMYFUNCTION("""COMPUTED_VALUE"""),81)</f>
        <v>81</v>
      </c>
      <c r="PI133" s="19" t="str">
        <f ca="1">IFERROR(__xludf.DUMMYFUNCTION("""COMPUTED_VALUE"""),"Ярош З. В.")</f>
        <v>Ярош З. В.</v>
      </c>
      <c r="PJ133" s="19" t="str">
        <f ca="1">IFERROR(__xludf.DUMMYFUNCTION("""COMPUTED_VALUE"""),"За")</f>
        <v>За</v>
      </c>
      <c r="PK133" s="19">
        <f ca="1">IFERROR(__xludf.DUMMYFUNCTION("""COMPUTED_VALUE"""),81)</f>
        <v>81</v>
      </c>
      <c r="PL133" s="19" t="str">
        <f ca="1">IFERROR(__xludf.DUMMYFUNCTION("""COMPUTED_VALUE"""),"Ярош З. В.")</f>
        <v>Ярош З. В.</v>
      </c>
      <c r="PM133" s="19" t="str">
        <f ca="1">IFERROR(__xludf.DUMMYFUNCTION("""COMPUTED_VALUE"""),"Не голосував")</f>
        <v>Не голосував</v>
      </c>
      <c r="PN133" s="19">
        <f ca="1">IFERROR(__xludf.DUMMYFUNCTION("""COMPUTED_VALUE"""),81)</f>
        <v>81</v>
      </c>
      <c r="PO133" s="19" t="str">
        <f ca="1">IFERROR(__xludf.DUMMYFUNCTION("""COMPUTED_VALUE"""),"Ярош З. В.")</f>
        <v>Ярош З. В.</v>
      </c>
      <c r="PP133" s="19" t="str">
        <f ca="1">IFERROR(__xludf.DUMMYFUNCTION("""COMPUTED_VALUE"""),"За")</f>
        <v>За</v>
      </c>
      <c r="PQ133" s="19">
        <f ca="1">IFERROR(__xludf.DUMMYFUNCTION("""COMPUTED_VALUE"""),81)</f>
        <v>81</v>
      </c>
      <c r="PR133" s="19" t="str">
        <f ca="1">IFERROR(__xludf.DUMMYFUNCTION("""COMPUTED_VALUE"""),"Ярош З. В.")</f>
        <v>Ярош З. В.</v>
      </c>
      <c r="PS133" s="19" t="str">
        <f ca="1">IFERROR(__xludf.DUMMYFUNCTION("""COMPUTED_VALUE"""),"Не голосував")</f>
        <v>Не голосував</v>
      </c>
      <c r="PT133" s="19">
        <f ca="1">IFERROR(__xludf.DUMMYFUNCTION("""COMPUTED_VALUE"""),81)</f>
        <v>81</v>
      </c>
      <c r="PU133" s="19" t="str">
        <f ca="1">IFERROR(__xludf.DUMMYFUNCTION("""COMPUTED_VALUE"""),"Ярош З. В.")</f>
        <v>Ярош З. В.</v>
      </c>
      <c r="PV133" s="19" t="str">
        <f ca="1">IFERROR(__xludf.DUMMYFUNCTION("""COMPUTED_VALUE"""),"Не голосував")</f>
        <v>Не голосував</v>
      </c>
      <c r="PW133" s="19">
        <f ca="1">IFERROR(__xludf.DUMMYFUNCTION("""COMPUTED_VALUE"""),81)</f>
        <v>81</v>
      </c>
      <c r="PX133" s="19" t="str">
        <f ca="1">IFERROR(__xludf.DUMMYFUNCTION("""COMPUTED_VALUE"""),"Ярош З. В.")</f>
        <v>Ярош З. В.</v>
      </c>
      <c r="PY133" s="19" t="str">
        <f ca="1">IFERROR(__xludf.DUMMYFUNCTION("""COMPUTED_VALUE"""),"За")</f>
        <v>За</v>
      </c>
      <c r="PZ133" s="19">
        <f ca="1">IFERROR(__xludf.DUMMYFUNCTION("""COMPUTED_VALUE"""),81)</f>
        <v>81</v>
      </c>
      <c r="QA133" s="19" t="str">
        <f ca="1">IFERROR(__xludf.DUMMYFUNCTION("""COMPUTED_VALUE"""),"Ярош З. В.")</f>
        <v>Ярош З. В.</v>
      </c>
      <c r="QB133" s="19" t="str">
        <f ca="1">IFERROR(__xludf.DUMMYFUNCTION("""COMPUTED_VALUE"""),"За")</f>
        <v>За</v>
      </c>
      <c r="QC133" s="19">
        <f ca="1">IFERROR(__xludf.DUMMYFUNCTION("""COMPUTED_VALUE"""),81)</f>
        <v>81</v>
      </c>
      <c r="QD133" s="19" t="str">
        <f ca="1">IFERROR(__xludf.DUMMYFUNCTION("""COMPUTED_VALUE"""),"Ярош З. В.")</f>
        <v>Ярош З. В.</v>
      </c>
      <c r="QE133" s="19" t="str">
        <f ca="1">IFERROR(__xludf.DUMMYFUNCTION("""COMPUTED_VALUE"""),"Не голосував")</f>
        <v>Не голосував</v>
      </c>
      <c r="QF133" s="19">
        <f ca="1">IFERROR(__xludf.DUMMYFUNCTION("""COMPUTED_VALUE"""),81)</f>
        <v>81</v>
      </c>
      <c r="QG133" s="19" t="str">
        <f ca="1">IFERROR(__xludf.DUMMYFUNCTION("""COMPUTED_VALUE"""),"Ярош З. В.")</f>
        <v>Ярош З. В.</v>
      </c>
      <c r="QH133" s="19" t="str">
        <f ca="1">IFERROR(__xludf.DUMMYFUNCTION("""COMPUTED_VALUE"""),"Утримався")</f>
        <v>Утримався</v>
      </c>
      <c r="QI133" s="19">
        <f ca="1">IFERROR(__xludf.DUMMYFUNCTION("""COMPUTED_VALUE"""),81)</f>
        <v>81</v>
      </c>
      <c r="QJ133" s="19" t="str">
        <f ca="1">IFERROR(__xludf.DUMMYFUNCTION("""COMPUTED_VALUE"""),"Ярош З. В.")</f>
        <v>Ярош З. В.</v>
      </c>
      <c r="QK133" s="19" t="str">
        <f ca="1">IFERROR(__xludf.DUMMYFUNCTION("""COMPUTED_VALUE"""),"Не голосував")</f>
        <v>Не голосував</v>
      </c>
    </row>
    <row r="134" spans="1:453" ht="12.75">
      <c r="A134" s="17"/>
      <c r="B134" s="17" t="str">
        <f ca="1">IFERROR(__xludf.DUMMYFUNCTION("""COMPUTED_VALUE"""),"ПОЗАФРАКЦІЙНІ")</f>
        <v>ПОЗАФРАКЦІЙНІ</v>
      </c>
      <c r="C134" s="19"/>
      <c r="D134" s="19"/>
      <c r="E134" s="19" t="str">
        <f ca="1">IFERROR(__xludf.DUMMYFUNCTION("""COMPUTED_VALUE"""),"ПОЗАФРАКЦІЙНІ")</f>
        <v>ПОЗАФРАКЦІЙНІ</v>
      </c>
      <c r="F134" s="19"/>
      <c r="G134" s="19"/>
      <c r="H134" s="19" t="str">
        <f ca="1">IFERROR(__xludf.DUMMYFUNCTION("""COMPUTED_VALUE"""),"ПОЗАФРАКЦІЙНІ")</f>
        <v>ПОЗАФРАКЦІЙНІ</v>
      </c>
      <c r="I134" s="19"/>
      <c r="J134" s="19"/>
      <c r="K134" s="19" t="str">
        <f ca="1">IFERROR(__xludf.DUMMYFUNCTION("""COMPUTED_VALUE"""),"ПОЗАФРАКЦІЙНІ")</f>
        <v>ПОЗАФРАКЦІЙНІ</v>
      </c>
      <c r="L134" s="19"/>
      <c r="M134" s="19"/>
      <c r="N134" s="19" t="str">
        <f ca="1">IFERROR(__xludf.DUMMYFUNCTION("""COMPUTED_VALUE"""),"ПОЗАФРАКЦІЙНІ")</f>
        <v>ПОЗАФРАКЦІЙНІ</v>
      </c>
      <c r="O134" s="19"/>
      <c r="P134" s="19"/>
      <c r="Q134" s="19" t="str">
        <f ca="1">IFERROR(__xludf.DUMMYFUNCTION("""COMPUTED_VALUE"""),"ПОЗАФРАКЦІЙНІ")</f>
        <v>ПОЗАФРАКЦІЙНІ</v>
      </c>
      <c r="R134" s="19"/>
      <c r="S134" s="19"/>
      <c r="T134" s="19" t="str">
        <f ca="1">IFERROR(__xludf.DUMMYFUNCTION("""COMPUTED_VALUE"""),"ПОЗАФРАКЦІЙНІ")</f>
        <v>ПОЗАФРАКЦІЙНІ</v>
      </c>
      <c r="U134" s="19"/>
      <c r="V134" s="19"/>
      <c r="W134" s="19" t="str">
        <f ca="1">IFERROR(__xludf.DUMMYFUNCTION("""COMPUTED_VALUE"""),"ПОЗАФРАКЦІЙНІ")</f>
        <v>ПОЗАФРАКЦІЙНІ</v>
      </c>
      <c r="X134" s="19"/>
      <c r="Y134" s="19"/>
      <c r="Z134" s="19" t="str">
        <f ca="1">IFERROR(__xludf.DUMMYFUNCTION("""COMPUTED_VALUE"""),"ПОЗАФРАКЦІЙНІ")</f>
        <v>ПОЗАФРАКЦІЙНІ</v>
      </c>
      <c r="AA134" s="19"/>
      <c r="AB134" s="19"/>
      <c r="AC134" s="19" t="str">
        <f ca="1">IFERROR(__xludf.DUMMYFUNCTION("""COMPUTED_VALUE"""),"ПОЗАФРАКЦІЙНІ")</f>
        <v>ПОЗАФРАКЦІЙНІ</v>
      </c>
      <c r="AD134" s="19"/>
      <c r="AE134" s="19"/>
      <c r="AF134" s="19" t="str">
        <f ca="1">IFERROR(__xludf.DUMMYFUNCTION("""COMPUTED_VALUE"""),"ПОЗАФРАКЦІЙНІ")</f>
        <v>ПОЗАФРАКЦІЙНІ</v>
      </c>
      <c r="AG134" s="19"/>
      <c r="AH134" s="19"/>
      <c r="AI134" s="19" t="str">
        <f ca="1">IFERROR(__xludf.DUMMYFUNCTION("""COMPUTED_VALUE"""),"ПОЗАФРАКЦІЙНІ")</f>
        <v>ПОЗАФРАКЦІЙНІ</v>
      </c>
      <c r="AJ134" s="19"/>
      <c r="AK134" s="19"/>
      <c r="AL134" s="19" t="str">
        <f ca="1">IFERROR(__xludf.DUMMYFUNCTION("""COMPUTED_VALUE"""),"ПОЗАФРАКЦІЙНІ")</f>
        <v>ПОЗАФРАКЦІЙНІ</v>
      </c>
      <c r="AM134" s="19"/>
      <c r="AN134" s="19"/>
      <c r="AO134" s="19" t="str">
        <f ca="1">IFERROR(__xludf.DUMMYFUNCTION("""COMPUTED_VALUE"""),"ПОЗАФРАКЦІЙНІ")</f>
        <v>ПОЗАФРАКЦІЙНІ</v>
      </c>
      <c r="AP134" s="19"/>
      <c r="AQ134" s="19"/>
      <c r="AR134" s="19" t="str">
        <f ca="1">IFERROR(__xludf.DUMMYFUNCTION("""COMPUTED_VALUE"""),"ПОЗАФРАКЦІЙНІ")</f>
        <v>ПОЗАФРАКЦІЙНІ</v>
      </c>
      <c r="AS134" s="19"/>
      <c r="AT134" s="19"/>
      <c r="AU134" s="19" t="str">
        <f ca="1">IFERROR(__xludf.DUMMYFUNCTION("""COMPUTED_VALUE"""),"ПОЗАФРАКЦІЙНІ")</f>
        <v>ПОЗАФРАКЦІЙНІ</v>
      </c>
      <c r="AV134" s="19"/>
      <c r="AW134" s="19"/>
      <c r="AX134" s="19" t="str">
        <f ca="1">IFERROR(__xludf.DUMMYFUNCTION("""COMPUTED_VALUE"""),"ПОЗАФРАКЦІЙНІ")</f>
        <v>ПОЗАФРАКЦІЙНІ</v>
      </c>
      <c r="AY134" s="19"/>
      <c r="AZ134" s="19"/>
      <c r="BA134" s="19" t="str">
        <f ca="1">IFERROR(__xludf.DUMMYFUNCTION("""COMPUTED_VALUE"""),"ПОЗАФРАКЦІЙНІ")</f>
        <v>ПОЗАФРАКЦІЙНІ</v>
      </c>
      <c r="BB134" s="19"/>
      <c r="BC134" s="19"/>
      <c r="BD134" s="19" t="str">
        <f ca="1">IFERROR(__xludf.DUMMYFUNCTION("""COMPUTED_VALUE"""),"ПОЗАФРАКЦІЙНІ")</f>
        <v>ПОЗАФРАКЦІЙНІ</v>
      </c>
      <c r="BE134" s="19"/>
      <c r="BF134" s="19"/>
      <c r="BG134" s="19" t="str">
        <f ca="1">IFERROR(__xludf.DUMMYFUNCTION("""COMPUTED_VALUE"""),"ПОЗАФРАКЦІЙНІ")</f>
        <v>ПОЗАФРАКЦІЙНІ</v>
      </c>
      <c r="BH134" s="19"/>
      <c r="BI134" s="19"/>
      <c r="BJ134" s="19" t="str">
        <f ca="1">IFERROR(__xludf.DUMMYFUNCTION("""COMPUTED_VALUE"""),"ПОЗАФРАКЦІЙНІ")</f>
        <v>ПОЗАФРАКЦІЙНІ</v>
      </c>
      <c r="BK134" s="19"/>
      <c r="BL134" s="19"/>
      <c r="BM134" s="19" t="str">
        <f ca="1">IFERROR(__xludf.DUMMYFUNCTION("""COMPUTED_VALUE"""),"ПОЗАФРАКЦІЙНІ")</f>
        <v>ПОЗАФРАКЦІЙНІ</v>
      </c>
      <c r="BN134" s="19"/>
      <c r="BO134" s="19"/>
      <c r="BP134" s="19" t="str">
        <f ca="1">IFERROR(__xludf.DUMMYFUNCTION("""COMPUTED_VALUE"""),"ПОЗАФРАКЦІЙНІ")</f>
        <v>ПОЗАФРАКЦІЙНІ</v>
      </c>
      <c r="BQ134" s="19"/>
      <c r="BR134" s="19"/>
      <c r="BS134" s="19" t="str">
        <f ca="1">IFERROR(__xludf.DUMMYFUNCTION("""COMPUTED_VALUE"""),"ПОЗАФРАКЦІЙНІ")</f>
        <v>ПОЗАФРАКЦІЙНІ</v>
      </c>
      <c r="BT134" s="19"/>
      <c r="BU134" s="19"/>
      <c r="BV134" s="19" t="str">
        <f ca="1">IFERROR(__xludf.DUMMYFUNCTION("""COMPUTED_VALUE"""),"ПОЗАФРАКЦІЙНІ")</f>
        <v>ПОЗАФРАКЦІЙНІ</v>
      </c>
      <c r="BW134" s="19"/>
      <c r="BX134" s="19"/>
      <c r="BY134" s="19" t="str">
        <f ca="1">IFERROR(__xludf.DUMMYFUNCTION("""COMPUTED_VALUE"""),"ПОЗАФРАКЦІЙНІ")</f>
        <v>ПОЗАФРАКЦІЙНІ</v>
      </c>
      <c r="BZ134" s="19"/>
      <c r="CA134" s="19"/>
      <c r="CB134" s="19" t="str">
        <f ca="1">IFERROR(__xludf.DUMMYFUNCTION("""COMPUTED_VALUE"""),"ПОЗАФРАКЦІЙНІ")</f>
        <v>ПОЗАФРАКЦІЙНІ</v>
      </c>
      <c r="CC134" s="19"/>
      <c r="CD134" s="19"/>
      <c r="CE134" s="19" t="str">
        <f ca="1">IFERROR(__xludf.DUMMYFUNCTION("""COMPUTED_VALUE"""),"ПОЗАФРАКЦІЙНІ")</f>
        <v>ПОЗАФРАКЦІЙНІ</v>
      </c>
      <c r="CF134" s="19"/>
      <c r="CG134" s="19"/>
      <c r="CH134" s="19" t="str">
        <f ca="1">IFERROR(__xludf.DUMMYFUNCTION("""COMPUTED_VALUE"""),"ПОЗАФРАКЦІЙНІ")</f>
        <v>ПОЗАФРАКЦІЙНІ</v>
      </c>
      <c r="CI134" s="19"/>
      <c r="CJ134" s="19"/>
      <c r="CK134" s="19" t="str">
        <f ca="1">IFERROR(__xludf.DUMMYFUNCTION("""COMPUTED_VALUE"""),"ПОЗАФРАКЦІЙНІ")</f>
        <v>ПОЗАФРАКЦІЙНІ</v>
      </c>
      <c r="CL134" s="19"/>
      <c r="CM134" s="19"/>
      <c r="CN134" s="19" t="str">
        <f ca="1">IFERROR(__xludf.DUMMYFUNCTION("""COMPUTED_VALUE"""),"ПОЗАФРАКЦІЙНІ")</f>
        <v>ПОЗАФРАКЦІЙНІ</v>
      </c>
      <c r="CO134" s="19"/>
      <c r="CP134" s="19"/>
      <c r="CQ134" s="19" t="str">
        <f ca="1">IFERROR(__xludf.DUMMYFUNCTION("""COMPUTED_VALUE"""),"ПОЗАФРАКЦІЙНІ")</f>
        <v>ПОЗАФРАКЦІЙНІ</v>
      </c>
      <c r="CR134" s="19"/>
      <c r="CS134" s="19"/>
      <c r="CT134" s="19" t="str">
        <f ca="1">IFERROR(__xludf.DUMMYFUNCTION("""COMPUTED_VALUE"""),"ПОЗАФРАКЦІЙНІ")</f>
        <v>ПОЗАФРАКЦІЙНІ</v>
      </c>
      <c r="CU134" s="19"/>
      <c r="CV134" s="19"/>
      <c r="CW134" s="19" t="str">
        <f ca="1">IFERROR(__xludf.DUMMYFUNCTION("""COMPUTED_VALUE"""),"ПОЗАФРАКЦІЙНІ")</f>
        <v>ПОЗАФРАКЦІЙНІ</v>
      </c>
      <c r="CX134" s="19"/>
      <c r="CY134" s="19"/>
      <c r="CZ134" s="19" t="str">
        <f ca="1">IFERROR(__xludf.DUMMYFUNCTION("""COMPUTED_VALUE"""),"ПОЗАФРАКЦІЙНІ")</f>
        <v>ПОЗАФРАКЦІЙНІ</v>
      </c>
      <c r="DA134" s="19"/>
      <c r="DB134" s="19"/>
      <c r="DC134" s="19" t="str">
        <f ca="1">IFERROR(__xludf.DUMMYFUNCTION("""COMPUTED_VALUE"""),"ПОЗАФРАКЦІЙНІ")</f>
        <v>ПОЗАФРАКЦІЙНІ</v>
      </c>
      <c r="DD134" s="19"/>
      <c r="DE134" s="19"/>
      <c r="DF134" s="19" t="str">
        <f ca="1">IFERROR(__xludf.DUMMYFUNCTION("""COMPUTED_VALUE"""),"ПОЗАФРАКЦІЙНІ")</f>
        <v>ПОЗАФРАКЦІЙНІ</v>
      </c>
      <c r="DG134" s="19"/>
      <c r="DH134" s="19"/>
      <c r="DI134" s="19" t="str">
        <f ca="1">IFERROR(__xludf.DUMMYFUNCTION("""COMPUTED_VALUE"""),"ПОЗАФРАКЦІЙНІ")</f>
        <v>ПОЗАФРАКЦІЙНІ</v>
      </c>
      <c r="DJ134" s="19"/>
      <c r="DK134" s="19"/>
      <c r="DL134" s="19" t="str">
        <f ca="1">IFERROR(__xludf.DUMMYFUNCTION("""COMPUTED_VALUE"""),"ПОЗАФРАКЦІЙНІ")</f>
        <v>ПОЗАФРАКЦІЙНІ</v>
      </c>
      <c r="DM134" s="19"/>
      <c r="DN134" s="19"/>
      <c r="DO134" s="19" t="str">
        <f ca="1">IFERROR(__xludf.DUMMYFUNCTION("""COMPUTED_VALUE"""),"ПОЗАФРАКЦІЙНІ")</f>
        <v>ПОЗАФРАКЦІЙНІ</v>
      </c>
      <c r="DP134" s="19"/>
      <c r="DQ134" s="19"/>
      <c r="DR134" s="19" t="str">
        <f ca="1">IFERROR(__xludf.DUMMYFUNCTION("""COMPUTED_VALUE"""),"ПОЗАФРАКЦІЙНІ")</f>
        <v>ПОЗАФРАКЦІЙНІ</v>
      </c>
      <c r="DS134" s="19"/>
      <c r="DT134" s="19"/>
      <c r="DU134" s="19" t="str">
        <f ca="1">IFERROR(__xludf.DUMMYFUNCTION("""COMPUTED_VALUE"""),"ПОЗАФРАКЦІЙНІ")</f>
        <v>ПОЗАФРАКЦІЙНІ</v>
      </c>
      <c r="DV134" s="19"/>
      <c r="DW134" s="19"/>
      <c r="DX134" s="19" t="str">
        <f ca="1">IFERROR(__xludf.DUMMYFUNCTION("""COMPUTED_VALUE"""),"ПОЗАФРАКЦІЙНІ")</f>
        <v>ПОЗАФРАКЦІЙНІ</v>
      </c>
      <c r="DY134" s="19"/>
      <c r="DZ134" s="19"/>
      <c r="EA134" s="19" t="str">
        <f ca="1">IFERROR(__xludf.DUMMYFUNCTION("""COMPUTED_VALUE"""),"ПОЗАФРАКЦІЙНІ")</f>
        <v>ПОЗАФРАКЦІЙНІ</v>
      </c>
      <c r="EB134" s="19"/>
      <c r="EC134" s="19"/>
      <c r="ED134" s="19" t="str">
        <f ca="1">IFERROR(__xludf.DUMMYFUNCTION("""COMPUTED_VALUE"""),"ПОЗАФРАКЦІЙНІ")</f>
        <v>ПОЗАФРАКЦІЙНІ</v>
      </c>
      <c r="EE134" s="19"/>
      <c r="EF134" s="19"/>
      <c r="EG134" s="19" t="str">
        <f ca="1">IFERROR(__xludf.DUMMYFUNCTION("""COMPUTED_VALUE"""),"ПОЗАФРАКЦІЙНІ")</f>
        <v>ПОЗАФРАКЦІЙНІ</v>
      </c>
      <c r="EH134" s="19"/>
      <c r="EI134" s="19"/>
      <c r="EJ134" s="19" t="str">
        <f ca="1">IFERROR(__xludf.DUMMYFUNCTION("""COMPUTED_VALUE"""),"ПОЗАФРАКЦІЙНІ")</f>
        <v>ПОЗАФРАКЦІЙНІ</v>
      </c>
      <c r="EK134" s="19"/>
      <c r="EL134" s="19"/>
      <c r="EM134" s="19" t="str">
        <f ca="1">IFERROR(__xludf.DUMMYFUNCTION("""COMPUTED_VALUE"""),"ПОЗАФРАКЦІЙНІ")</f>
        <v>ПОЗАФРАКЦІЙНІ</v>
      </c>
      <c r="EN134" s="19"/>
      <c r="EO134" s="19"/>
      <c r="EP134" s="19" t="str">
        <f ca="1">IFERROR(__xludf.DUMMYFUNCTION("""COMPUTED_VALUE"""),"ПОЗАФРАКЦІЙНІ")</f>
        <v>ПОЗАФРАКЦІЙНІ</v>
      </c>
      <c r="EQ134" s="19"/>
      <c r="ER134" s="19"/>
      <c r="ES134" s="19" t="str">
        <f ca="1">IFERROR(__xludf.DUMMYFUNCTION("""COMPUTED_VALUE"""),"ПОЗАФРАКЦІЙНІ")</f>
        <v>ПОЗАФРАКЦІЙНІ</v>
      </c>
      <c r="ET134" s="19"/>
      <c r="EU134" s="19"/>
      <c r="EV134" s="19" t="str">
        <f ca="1">IFERROR(__xludf.DUMMYFUNCTION("""COMPUTED_VALUE"""),"ПОЗАФРАКЦІЙНІ")</f>
        <v>ПОЗАФРАКЦІЙНІ</v>
      </c>
      <c r="EW134" s="19"/>
      <c r="EX134" s="19"/>
      <c r="EY134" s="19" t="str">
        <f ca="1">IFERROR(__xludf.DUMMYFUNCTION("""COMPUTED_VALUE"""),"ПОЗАФРАКЦІЙНІ")</f>
        <v>ПОЗАФРАКЦІЙНІ</v>
      </c>
      <c r="EZ134" s="19"/>
      <c r="FA134" s="19"/>
      <c r="FB134" s="19" t="str">
        <f ca="1">IFERROR(__xludf.DUMMYFUNCTION("""COMPUTED_VALUE"""),"ПОЗАФРАКЦІЙНІ")</f>
        <v>ПОЗАФРАКЦІЙНІ</v>
      </c>
      <c r="FC134" s="19"/>
      <c r="FD134" s="19"/>
      <c r="FE134" s="19" t="str">
        <f ca="1">IFERROR(__xludf.DUMMYFUNCTION("""COMPUTED_VALUE"""),"ПОЗАФРАКЦІЙНІ")</f>
        <v>ПОЗАФРАКЦІЙНІ</v>
      </c>
      <c r="FF134" s="19"/>
      <c r="FG134" s="19"/>
      <c r="FH134" s="19" t="str">
        <f ca="1">IFERROR(__xludf.DUMMYFUNCTION("""COMPUTED_VALUE"""),"ПОЗАФРАКЦІЙНІ")</f>
        <v>ПОЗАФРАКЦІЙНІ</v>
      </c>
      <c r="FI134" s="19"/>
      <c r="FJ134" s="19"/>
      <c r="FK134" s="19" t="str">
        <f ca="1">IFERROR(__xludf.DUMMYFUNCTION("""COMPUTED_VALUE"""),"ПОЗАФРАКЦІЙНІ")</f>
        <v>ПОЗАФРАКЦІЙНІ</v>
      </c>
      <c r="FL134" s="19"/>
      <c r="FM134" s="19"/>
      <c r="FN134" s="19" t="str">
        <f ca="1">IFERROR(__xludf.DUMMYFUNCTION("""COMPUTED_VALUE"""),"ПОЗАФРАКЦІЙНІ")</f>
        <v>ПОЗАФРАКЦІЙНІ</v>
      </c>
      <c r="FO134" s="19"/>
      <c r="FP134" s="19"/>
      <c r="FQ134" s="19" t="str">
        <f ca="1">IFERROR(__xludf.DUMMYFUNCTION("""COMPUTED_VALUE"""),"ПОЗАФРАКЦІЙНІ")</f>
        <v>ПОЗАФРАКЦІЙНІ</v>
      </c>
      <c r="FR134" s="19"/>
      <c r="FS134" s="19"/>
      <c r="FT134" s="19" t="str">
        <f ca="1">IFERROR(__xludf.DUMMYFUNCTION("""COMPUTED_VALUE"""),"ПОЗАФРАКЦІЙНІ")</f>
        <v>ПОЗАФРАКЦІЙНІ</v>
      </c>
      <c r="FU134" s="19"/>
      <c r="FV134" s="19"/>
      <c r="FW134" s="19" t="str">
        <f ca="1">IFERROR(__xludf.DUMMYFUNCTION("""COMPUTED_VALUE"""),"ПОЗАФРАКЦІЙНІ")</f>
        <v>ПОЗАФРАКЦІЙНІ</v>
      </c>
      <c r="FX134" s="19"/>
      <c r="FY134" s="19"/>
      <c r="FZ134" s="19" t="str">
        <f ca="1">IFERROR(__xludf.DUMMYFUNCTION("""COMPUTED_VALUE"""),"ПОЗАФРАКЦІЙНІ")</f>
        <v>ПОЗАФРАКЦІЙНІ</v>
      </c>
      <c r="GA134" s="19"/>
      <c r="GB134" s="19"/>
      <c r="GC134" s="19" t="str">
        <f ca="1">IFERROR(__xludf.DUMMYFUNCTION("""COMPUTED_VALUE"""),"ПОЗАФРАКЦІЙНІ")</f>
        <v>ПОЗАФРАКЦІЙНІ</v>
      </c>
      <c r="GD134" s="19"/>
      <c r="GE134" s="19"/>
      <c r="GF134" s="19" t="str">
        <f ca="1">IFERROR(__xludf.DUMMYFUNCTION("""COMPUTED_VALUE"""),"ПОЗАФРАКЦІЙНІ")</f>
        <v>ПОЗАФРАКЦІЙНІ</v>
      </c>
      <c r="GG134" s="19"/>
      <c r="GH134" s="19"/>
      <c r="GI134" s="19" t="str">
        <f ca="1">IFERROR(__xludf.DUMMYFUNCTION("""COMPUTED_VALUE"""),"ПОЗАФРАКЦІЙНІ")</f>
        <v>ПОЗАФРАКЦІЙНІ</v>
      </c>
      <c r="GJ134" s="19"/>
      <c r="GK134" s="19"/>
      <c r="GL134" s="19" t="str">
        <f ca="1">IFERROR(__xludf.DUMMYFUNCTION("""COMPUTED_VALUE"""),"ПОЗАФРАКЦІЙНІ")</f>
        <v>ПОЗАФРАКЦІЙНІ</v>
      </c>
      <c r="GM134" s="19"/>
      <c r="GN134" s="19"/>
      <c r="GO134" s="19" t="str">
        <f ca="1">IFERROR(__xludf.DUMMYFUNCTION("""COMPUTED_VALUE"""),"ПОЗАФРАКЦІЙНІ")</f>
        <v>ПОЗАФРАКЦІЙНІ</v>
      </c>
      <c r="GP134" s="19"/>
      <c r="GQ134" s="19"/>
      <c r="GR134" s="19" t="str">
        <f ca="1">IFERROR(__xludf.DUMMYFUNCTION("""COMPUTED_VALUE"""),"ПОЗАФРАКЦІЙНІ")</f>
        <v>ПОЗАФРАКЦІЙНІ</v>
      </c>
      <c r="GS134" s="19"/>
      <c r="GT134" s="19"/>
      <c r="GU134" s="19" t="str">
        <f ca="1">IFERROR(__xludf.DUMMYFUNCTION("""COMPUTED_VALUE"""),"ПОЗАФРАКЦІЙНІ")</f>
        <v>ПОЗАФРАКЦІЙНІ</v>
      </c>
      <c r="GV134" s="19"/>
      <c r="GW134" s="19"/>
      <c r="GX134" s="19" t="str">
        <f ca="1">IFERROR(__xludf.DUMMYFUNCTION("""COMPUTED_VALUE"""),"ПОЗАФРАКЦІЙНІ")</f>
        <v>ПОЗАФРАКЦІЙНІ</v>
      </c>
      <c r="GY134" s="19"/>
      <c r="GZ134" s="19"/>
      <c r="HA134" s="19" t="str">
        <f ca="1">IFERROR(__xludf.DUMMYFUNCTION("""COMPUTED_VALUE"""),"ПОЗАФРАКЦІЙНІ")</f>
        <v>ПОЗАФРАКЦІЙНІ</v>
      </c>
      <c r="HB134" s="19"/>
      <c r="HC134" s="19"/>
      <c r="HD134" s="19" t="str">
        <f ca="1">IFERROR(__xludf.DUMMYFUNCTION("""COMPUTED_VALUE"""),"ПОЗАФРАКЦІЙНІ")</f>
        <v>ПОЗАФРАКЦІЙНІ</v>
      </c>
      <c r="HE134" s="19"/>
      <c r="HF134" s="19"/>
      <c r="HG134" s="19" t="str">
        <f ca="1">IFERROR(__xludf.DUMMYFUNCTION("""COMPUTED_VALUE"""),"ПОЗАФРАКЦІЙНІ")</f>
        <v>ПОЗАФРАКЦІЙНІ</v>
      </c>
      <c r="HH134" s="19"/>
      <c r="HI134" s="19"/>
      <c r="HJ134" s="19" t="str">
        <f ca="1">IFERROR(__xludf.DUMMYFUNCTION("""COMPUTED_VALUE"""),"ПОЗАФРАКЦІЙНІ")</f>
        <v>ПОЗАФРАКЦІЙНІ</v>
      </c>
      <c r="HK134" s="19"/>
      <c r="HL134" s="19"/>
      <c r="HM134" s="19" t="str">
        <f ca="1">IFERROR(__xludf.DUMMYFUNCTION("""COMPUTED_VALUE"""),"ПОЗАФРАКЦІЙНІ")</f>
        <v>ПОЗАФРАКЦІЙНІ</v>
      </c>
      <c r="HN134" s="19"/>
      <c r="HO134" s="19"/>
      <c r="HP134" s="19" t="str">
        <f ca="1">IFERROR(__xludf.DUMMYFUNCTION("""COMPUTED_VALUE"""),"ПОЗАФРАКЦІЙНІ")</f>
        <v>ПОЗАФРАКЦІЙНІ</v>
      </c>
      <c r="HQ134" s="19"/>
      <c r="HR134" s="19"/>
      <c r="HS134" s="19" t="str">
        <f ca="1">IFERROR(__xludf.DUMMYFUNCTION("""COMPUTED_VALUE"""),"ПОЗАФРАКЦІЙНІ")</f>
        <v>ПОЗАФРАКЦІЙНІ</v>
      </c>
      <c r="HT134" s="19"/>
      <c r="HU134" s="19"/>
      <c r="HV134" s="19" t="str">
        <f ca="1">IFERROR(__xludf.DUMMYFUNCTION("""COMPUTED_VALUE"""),"ПОЗАФРАКЦІЙНІ")</f>
        <v>ПОЗАФРАКЦІЙНІ</v>
      </c>
      <c r="HW134" s="19"/>
      <c r="HX134" s="19"/>
      <c r="HY134" s="19" t="str">
        <f ca="1">IFERROR(__xludf.DUMMYFUNCTION("""COMPUTED_VALUE"""),"ПОЗАФРАКЦІЙНІ")</f>
        <v>ПОЗАФРАКЦІЙНІ</v>
      </c>
      <c r="HZ134" s="19"/>
      <c r="IA134" s="19"/>
      <c r="IB134" s="19" t="str">
        <f ca="1">IFERROR(__xludf.DUMMYFUNCTION("""COMPUTED_VALUE"""),"ПОЗАФРАКЦІЙНІ")</f>
        <v>ПОЗАФРАКЦІЙНІ</v>
      </c>
      <c r="IC134" s="19"/>
      <c r="ID134" s="19"/>
      <c r="IE134" s="19" t="str">
        <f ca="1">IFERROR(__xludf.DUMMYFUNCTION("""COMPUTED_VALUE"""),"ПОЗАФРАКЦІЙНІ")</f>
        <v>ПОЗАФРАКЦІЙНІ</v>
      </c>
      <c r="IF134" s="19"/>
      <c r="IG134" s="19"/>
      <c r="IH134" s="19" t="str">
        <f ca="1">IFERROR(__xludf.DUMMYFUNCTION("""COMPUTED_VALUE"""),"ПОЗАФРАКЦІЙНІ")</f>
        <v>ПОЗАФРАКЦІЙНІ</v>
      </c>
      <c r="II134" s="19"/>
      <c r="IJ134" s="19"/>
      <c r="IK134" s="19" t="str">
        <f ca="1">IFERROR(__xludf.DUMMYFUNCTION("""COMPUTED_VALUE"""),"ПОЗАФРАКЦІЙНІ")</f>
        <v>ПОЗАФРАКЦІЙНІ</v>
      </c>
      <c r="IL134" s="19"/>
      <c r="IM134" s="19"/>
      <c r="IN134" s="19" t="str">
        <f ca="1">IFERROR(__xludf.DUMMYFUNCTION("""COMPUTED_VALUE"""),"ПОЗАФРАКЦІЙНІ")</f>
        <v>ПОЗАФРАКЦІЙНІ</v>
      </c>
      <c r="IO134" s="19"/>
      <c r="IP134" s="19"/>
      <c r="IQ134" s="19" t="str">
        <f ca="1">IFERROR(__xludf.DUMMYFUNCTION("""COMPUTED_VALUE"""),"ПОЗАФРАКЦІЙНІ")</f>
        <v>ПОЗАФРАКЦІЙНІ</v>
      </c>
      <c r="IR134" s="19"/>
      <c r="IS134" s="19"/>
      <c r="IT134" s="19" t="str">
        <f ca="1">IFERROR(__xludf.DUMMYFUNCTION("""COMPUTED_VALUE"""),"ПОЗАФРАКЦІЙНІ")</f>
        <v>ПОЗАФРАКЦІЙНІ</v>
      </c>
      <c r="IU134" s="19"/>
      <c r="IV134" s="19"/>
      <c r="IW134" s="19" t="str">
        <f ca="1">IFERROR(__xludf.DUMMYFUNCTION("""COMPUTED_VALUE"""),"ПОЗАФРАКЦІЙНІ")</f>
        <v>ПОЗАФРАКЦІЙНІ</v>
      </c>
      <c r="IX134" s="19"/>
      <c r="IY134" s="19"/>
      <c r="IZ134" s="19" t="str">
        <f ca="1">IFERROR(__xludf.DUMMYFUNCTION("""COMPUTED_VALUE"""),"ПОЗАФРАКЦІЙНІ")</f>
        <v>ПОЗАФРАКЦІЙНІ</v>
      </c>
      <c r="JA134" s="19"/>
      <c r="JB134" s="19"/>
      <c r="JC134" s="19" t="str">
        <f ca="1">IFERROR(__xludf.DUMMYFUNCTION("""COMPUTED_VALUE"""),"ПОЗАФРАКЦІЙНІ")</f>
        <v>ПОЗАФРАКЦІЙНІ</v>
      </c>
      <c r="JD134" s="19"/>
      <c r="JE134" s="19"/>
      <c r="JF134" s="19" t="str">
        <f ca="1">IFERROR(__xludf.DUMMYFUNCTION("""COMPUTED_VALUE"""),"ПОЗАФРАКЦІЙНІ")</f>
        <v>ПОЗАФРАКЦІЙНІ</v>
      </c>
      <c r="JG134" s="19"/>
      <c r="JH134" s="19"/>
      <c r="JI134" s="19" t="str">
        <f ca="1">IFERROR(__xludf.DUMMYFUNCTION("""COMPUTED_VALUE"""),"ПОЗАФРАКЦІЙНІ")</f>
        <v>ПОЗАФРАКЦІЙНІ</v>
      </c>
      <c r="JJ134" s="19"/>
      <c r="JK134" s="19"/>
      <c r="JL134" s="19" t="str">
        <f ca="1">IFERROR(__xludf.DUMMYFUNCTION("""COMPUTED_VALUE"""),"ПОЗАФРАКЦІЙНІ")</f>
        <v>ПОЗАФРАКЦІЙНІ</v>
      </c>
      <c r="JM134" s="19"/>
      <c r="JN134" s="19"/>
      <c r="JO134" s="19" t="str">
        <f ca="1">IFERROR(__xludf.DUMMYFUNCTION("""COMPUTED_VALUE"""),"ПОЗАФРАКЦІЙНІ")</f>
        <v>ПОЗАФРАКЦІЙНІ</v>
      </c>
      <c r="JP134" s="19"/>
      <c r="JQ134" s="19"/>
      <c r="JR134" s="19" t="str">
        <f ca="1">IFERROR(__xludf.DUMMYFUNCTION("""COMPUTED_VALUE"""),"ПОЗАФРАКЦІЙНІ")</f>
        <v>ПОЗАФРАКЦІЙНІ</v>
      </c>
      <c r="JS134" s="19"/>
      <c r="JT134" s="19"/>
      <c r="JU134" s="19" t="str">
        <f ca="1">IFERROR(__xludf.DUMMYFUNCTION("""COMPUTED_VALUE"""),"ПОЗАФРАКЦІЙНІ")</f>
        <v>ПОЗАФРАКЦІЙНІ</v>
      </c>
      <c r="JV134" s="19"/>
      <c r="JW134" s="19"/>
      <c r="JX134" s="19" t="str">
        <f ca="1">IFERROR(__xludf.DUMMYFUNCTION("""COMPUTED_VALUE"""),"ПОЗАФРАКЦІЙНІ")</f>
        <v>ПОЗАФРАКЦІЙНІ</v>
      </c>
      <c r="JY134" s="19"/>
      <c r="JZ134" s="19"/>
      <c r="KA134" s="19" t="str">
        <f ca="1">IFERROR(__xludf.DUMMYFUNCTION("""COMPUTED_VALUE"""),"ПОЗАФРАКЦІЙНІ")</f>
        <v>ПОЗАФРАКЦІЙНІ</v>
      </c>
      <c r="KB134" s="19"/>
      <c r="KC134" s="19"/>
      <c r="KD134" s="19" t="str">
        <f ca="1">IFERROR(__xludf.DUMMYFUNCTION("""COMPUTED_VALUE"""),"ПОЗАФРАКЦІЙНІ")</f>
        <v>ПОЗАФРАКЦІЙНІ</v>
      </c>
      <c r="KE134" s="19"/>
      <c r="KF134" s="19"/>
      <c r="KG134" s="19" t="str">
        <f ca="1">IFERROR(__xludf.DUMMYFUNCTION("""COMPUTED_VALUE"""),"ПОЗАФРАКЦІЙНІ")</f>
        <v>ПОЗАФРАКЦІЙНІ</v>
      </c>
      <c r="KH134" s="19"/>
      <c r="KI134" s="19"/>
      <c r="KJ134" s="19" t="str">
        <f ca="1">IFERROR(__xludf.DUMMYFUNCTION("""COMPUTED_VALUE"""),"ПОЗАФРАКЦІЙНІ")</f>
        <v>ПОЗАФРАКЦІЙНІ</v>
      </c>
      <c r="KK134" s="19"/>
      <c r="KL134" s="19"/>
      <c r="KM134" s="19" t="str">
        <f ca="1">IFERROR(__xludf.DUMMYFUNCTION("""COMPUTED_VALUE"""),"ПОЗАФРАКЦІЙНІ")</f>
        <v>ПОЗАФРАКЦІЙНІ</v>
      </c>
      <c r="KN134" s="19"/>
      <c r="KO134" s="19"/>
      <c r="KP134" s="19" t="str">
        <f ca="1">IFERROR(__xludf.DUMMYFUNCTION("""COMPUTED_VALUE"""),"ПОЗАФРАКЦІЙНІ")</f>
        <v>ПОЗАФРАКЦІЙНІ</v>
      </c>
      <c r="KQ134" s="19"/>
      <c r="KR134" s="19"/>
      <c r="KS134" s="19" t="str">
        <f ca="1">IFERROR(__xludf.DUMMYFUNCTION("""COMPUTED_VALUE"""),"ПОЗАФРАКЦІЙНІ")</f>
        <v>ПОЗАФРАКЦІЙНІ</v>
      </c>
      <c r="KT134" s="19"/>
      <c r="KU134" s="19"/>
      <c r="KV134" s="19" t="str">
        <f ca="1">IFERROR(__xludf.DUMMYFUNCTION("""COMPUTED_VALUE"""),"ПОЗАФРАКЦІЙНІ")</f>
        <v>ПОЗАФРАКЦІЙНІ</v>
      </c>
      <c r="KW134" s="19"/>
      <c r="KX134" s="19"/>
      <c r="KY134" s="19" t="str">
        <f ca="1">IFERROR(__xludf.DUMMYFUNCTION("""COMPUTED_VALUE"""),"ПОЗАФРАКЦІЙНІ")</f>
        <v>ПОЗАФРАКЦІЙНІ</v>
      </c>
      <c r="KZ134" s="19"/>
      <c r="LA134" s="19"/>
      <c r="LB134" s="19" t="str">
        <f ca="1">IFERROR(__xludf.DUMMYFUNCTION("""COMPUTED_VALUE"""),"ПОЗАФРАКЦІЙНІ")</f>
        <v>ПОЗАФРАКЦІЙНІ</v>
      </c>
      <c r="LC134" s="19"/>
      <c r="LD134" s="19"/>
      <c r="LE134" s="19" t="str">
        <f ca="1">IFERROR(__xludf.DUMMYFUNCTION("""COMPUTED_VALUE"""),"ПОЗАФРАКЦІЙНІ")</f>
        <v>ПОЗАФРАКЦІЙНІ</v>
      </c>
      <c r="LF134" s="19"/>
      <c r="LG134" s="19"/>
      <c r="LH134" s="19" t="str">
        <f ca="1">IFERROR(__xludf.DUMMYFUNCTION("""COMPUTED_VALUE"""),"ПОЗАФРАКЦІЙНІ")</f>
        <v>ПОЗАФРАКЦІЙНІ</v>
      </c>
      <c r="LI134" s="19"/>
      <c r="LJ134" s="19"/>
      <c r="LK134" s="19" t="str">
        <f ca="1">IFERROR(__xludf.DUMMYFUNCTION("""COMPUTED_VALUE"""),"ПОЗАФРАКЦІЙНІ")</f>
        <v>ПОЗАФРАКЦІЙНІ</v>
      </c>
      <c r="LL134" s="19"/>
      <c r="LM134" s="19"/>
      <c r="LN134" s="19" t="str">
        <f ca="1">IFERROR(__xludf.DUMMYFUNCTION("""COMPUTED_VALUE"""),"ПОЗАФРАКЦІЙНІ")</f>
        <v>ПОЗАФРАКЦІЙНІ</v>
      </c>
      <c r="LO134" s="19"/>
      <c r="LP134" s="19"/>
      <c r="LQ134" s="19" t="str">
        <f ca="1">IFERROR(__xludf.DUMMYFUNCTION("""COMPUTED_VALUE"""),"ПОЗАФРАКЦІЙНІ")</f>
        <v>ПОЗАФРАКЦІЙНІ</v>
      </c>
      <c r="LR134" s="19"/>
      <c r="LS134" s="19"/>
      <c r="LT134" s="19" t="str">
        <f ca="1">IFERROR(__xludf.DUMMYFUNCTION("""COMPUTED_VALUE"""),"ПОЗАФРАКЦІЙНІ")</f>
        <v>ПОЗАФРАКЦІЙНІ</v>
      </c>
      <c r="LU134" s="19"/>
      <c r="LV134" s="19"/>
      <c r="LW134" s="19" t="str">
        <f ca="1">IFERROR(__xludf.DUMMYFUNCTION("""COMPUTED_VALUE"""),"ПОЗАФРАКЦІЙНІ")</f>
        <v>ПОЗАФРАКЦІЙНІ</v>
      </c>
      <c r="LX134" s="19"/>
      <c r="LY134" s="19"/>
      <c r="LZ134" s="19" t="str">
        <f ca="1">IFERROR(__xludf.DUMMYFUNCTION("""COMPUTED_VALUE"""),"ПОЗАФРАКЦІЙНІ")</f>
        <v>ПОЗАФРАКЦІЙНІ</v>
      </c>
      <c r="MA134" s="19"/>
      <c r="MB134" s="19"/>
      <c r="MC134" s="19" t="str">
        <f ca="1">IFERROR(__xludf.DUMMYFUNCTION("""COMPUTED_VALUE"""),"ПОЗАФРАКЦІЙНІ")</f>
        <v>ПОЗАФРАКЦІЙНІ</v>
      </c>
      <c r="MD134" s="19"/>
      <c r="ME134" s="19"/>
      <c r="MF134" s="19" t="str">
        <f ca="1">IFERROR(__xludf.DUMMYFUNCTION("""COMPUTED_VALUE"""),"ПОЗАФРАКЦІЙНІ")</f>
        <v>ПОЗАФРАКЦІЙНІ</v>
      </c>
      <c r="MG134" s="19"/>
      <c r="MH134" s="19"/>
      <c r="MI134" s="19" t="str">
        <f ca="1">IFERROR(__xludf.DUMMYFUNCTION("""COMPUTED_VALUE"""),"ПОЗАФРАКЦІЙНІ")</f>
        <v>ПОЗАФРАКЦІЙНІ</v>
      </c>
      <c r="MJ134" s="19"/>
      <c r="MK134" s="19"/>
      <c r="ML134" s="19" t="str">
        <f ca="1">IFERROR(__xludf.DUMMYFUNCTION("""COMPUTED_VALUE"""),"ПОЗАФРАКЦІЙНІ")</f>
        <v>ПОЗАФРАКЦІЙНІ</v>
      </c>
      <c r="MM134" s="19"/>
      <c r="MN134" s="19"/>
      <c r="MO134" s="19" t="str">
        <f ca="1">IFERROR(__xludf.DUMMYFUNCTION("""COMPUTED_VALUE"""),"ПОЗАФРАКЦІЙНІ")</f>
        <v>ПОЗАФРАКЦІЙНІ</v>
      </c>
      <c r="MP134" s="19"/>
      <c r="MQ134" s="19"/>
      <c r="MR134" s="19" t="str">
        <f ca="1">IFERROR(__xludf.DUMMYFUNCTION("""COMPUTED_VALUE"""),"ПОЗАФРАКЦІЙНІ")</f>
        <v>ПОЗАФРАКЦІЙНІ</v>
      </c>
      <c r="MS134" s="19"/>
      <c r="MT134" s="19"/>
      <c r="MU134" s="19" t="str">
        <f ca="1">IFERROR(__xludf.DUMMYFUNCTION("""COMPUTED_VALUE"""),"ПОЗАФРАКЦІЙНІ")</f>
        <v>ПОЗАФРАКЦІЙНІ</v>
      </c>
      <c r="MV134" s="19"/>
      <c r="MW134" s="19"/>
      <c r="MX134" s="19" t="str">
        <f ca="1">IFERROR(__xludf.DUMMYFUNCTION("""COMPUTED_VALUE"""),"ПОЗАФРАКЦІЙНІ")</f>
        <v>ПОЗАФРАКЦІЙНІ</v>
      </c>
      <c r="MY134" s="19"/>
      <c r="MZ134" s="19"/>
      <c r="NA134" s="19" t="str">
        <f ca="1">IFERROR(__xludf.DUMMYFUNCTION("""COMPUTED_VALUE"""),"ПОЗАФРАКЦІЙНІ")</f>
        <v>ПОЗАФРАКЦІЙНІ</v>
      </c>
      <c r="NB134" s="19"/>
      <c r="NC134" s="19"/>
      <c r="ND134" s="19" t="str">
        <f ca="1">IFERROR(__xludf.DUMMYFUNCTION("""COMPUTED_VALUE"""),"ПОЗАФРАКЦІЙНІ")</f>
        <v>ПОЗАФРАКЦІЙНІ</v>
      </c>
      <c r="NE134" s="19"/>
      <c r="NF134" s="19"/>
      <c r="NG134" s="19" t="str">
        <f ca="1">IFERROR(__xludf.DUMMYFUNCTION("""COMPUTED_VALUE"""),"ПОЗАФРАКЦІЙНІ")</f>
        <v>ПОЗАФРАКЦІЙНІ</v>
      </c>
      <c r="NH134" s="19"/>
      <c r="NI134" s="19"/>
      <c r="NJ134" s="19" t="str">
        <f ca="1">IFERROR(__xludf.DUMMYFUNCTION("""COMPUTED_VALUE"""),"ПОЗАФРАКЦІЙНІ")</f>
        <v>ПОЗАФРАКЦІЙНІ</v>
      </c>
      <c r="NK134" s="19"/>
      <c r="NL134" s="19"/>
      <c r="NM134" s="19" t="str">
        <f ca="1">IFERROR(__xludf.DUMMYFUNCTION("""COMPUTED_VALUE"""),"ПОЗАФРАКЦІЙНІ")</f>
        <v>ПОЗАФРАКЦІЙНІ</v>
      </c>
      <c r="NN134" s="19"/>
      <c r="NO134" s="19"/>
      <c r="NP134" s="19" t="str">
        <f ca="1">IFERROR(__xludf.DUMMYFUNCTION("""COMPUTED_VALUE"""),"ПОЗАФРАКЦІЙНІ")</f>
        <v>ПОЗАФРАКЦІЙНІ</v>
      </c>
      <c r="NQ134" s="19"/>
      <c r="NR134" s="19"/>
      <c r="NS134" s="19" t="str">
        <f ca="1">IFERROR(__xludf.DUMMYFUNCTION("""COMPUTED_VALUE"""),"ПОЗАФРАКЦІЙНІ")</f>
        <v>ПОЗАФРАКЦІЙНІ</v>
      </c>
      <c r="NT134" s="19"/>
      <c r="NU134" s="19"/>
      <c r="NV134" s="19" t="str">
        <f ca="1">IFERROR(__xludf.DUMMYFUNCTION("""COMPUTED_VALUE"""),"ПОЗАФРАКЦІЙНІ")</f>
        <v>ПОЗАФРАКЦІЙНІ</v>
      </c>
      <c r="NW134" s="19"/>
      <c r="NX134" s="19"/>
      <c r="NY134" s="19" t="str">
        <f ca="1">IFERROR(__xludf.DUMMYFUNCTION("""COMPUTED_VALUE"""),"ПОЗАФРАКЦІЙНІ")</f>
        <v>ПОЗАФРАКЦІЙНІ</v>
      </c>
      <c r="NZ134" s="19"/>
      <c r="OA134" s="19"/>
      <c r="OB134" s="19" t="str">
        <f ca="1">IFERROR(__xludf.DUMMYFUNCTION("""COMPUTED_VALUE"""),"ПОЗАФРАКЦІЙНІ")</f>
        <v>ПОЗАФРАКЦІЙНІ</v>
      </c>
      <c r="OC134" s="19"/>
      <c r="OD134" s="19"/>
      <c r="OE134" s="19" t="str">
        <f ca="1">IFERROR(__xludf.DUMMYFUNCTION("""COMPUTED_VALUE"""),"ПОЗАФРАКЦІЙНІ")</f>
        <v>ПОЗАФРАКЦІЙНІ</v>
      </c>
      <c r="OF134" s="19"/>
      <c r="OG134" s="19"/>
      <c r="OH134" s="19" t="str">
        <f ca="1">IFERROR(__xludf.DUMMYFUNCTION("""COMPUTED_VALUE"""),"ПОЗАФРАКЦІЙНІ")</f>
        <v>ПОЗАФРАКЦІЙНІ</v>
      </c>
      <c r="OI134" s="19"/>
      <c r="OJ134" s="19"/>
      <c r="OK134" s="19" t="str">
        <f ca="1">IFERROR(__xludf.DUMMYFUNCTION("""COMPUTED_VALUE"""),"ПОЗАФРАКЦІЙНІ")</f>
        <v>ПОЗАФРАКЦІЙНІ</v>
      </c>
      <c r="OL134" s="19"/>
      <c r="OM134" s="19"/>
      <c r="ON134" s="19" t="str">
        <f ca="1">IFERROR(__xludf.DUMMYFUNCTION("""COMPUTED_VALUE"""),"ПОЗАФРАКЦІЙНІ")</f>
        <v>ПОЗАФРАКЦІЙНІ</v>
      </c>
      <c r="OO134" s="19"/>
      <c r="OP134" s="19"/>
      <c r="OQ134" s="19" t="str">
        <f ca="1">IFERROR(__xludf.DUMMYFUNCTION("""COMPUTED_VALUE"""),"ПОЗАФРАКЦІЙНІ")</f>
        <v>ПОЗАФРАКЦІЙНІ</v>
      </c>
      <c r="OR134" s="19"/>
      <c r="OS134" s="19"/>
      <c r="OT134" s="19" t="str">
        <f ca="1">IFERROR(__xludf.DUMMYFUNCTION("""COMPUTED_VALUE"""),"ПОЗАФРАКЦІЙНІ")</f>
        <v>ПОЗАФРАКЦІЙНІ</v>
      </c>
      <c r="OU134" s="19"/>
      <c r="OV134" s="19"/>
      <c r="OW134" s="19" t="str">
        <f ca="1">IFERROR(__xludf.DUMMYFUNCTION("""COMPUTED_VALUE"""),"ПОЗАФРАКЦІЙНІ")</f>
        <v>ПОЗАФРАКЦІЙНІ</v>
      </c>
      <c r="OX134" s="19"/>
      <c r="OY134" s="19"/>
      <c r="OZ134" s="19" t="str">
        <f ca="1">IFERROR(__xludf.DUMMYFUNCTION("""COMPUTED_VALUE"""),"ПОЗАФРАКЦІЙНІ")</f>
        <v>ПОЗАФРАКЦІЙНІ</v>
      </c>
      <c r="PA134" s="19"/>
      <c r="PB134" s="19"/>
      <c r="PC134" s="19" t="str">
        <f ca="1">IFERROR(__xludf.DUMMYFUNCTION("""COMPUTED_VALUE"""),"ПОЗАФРАКЦІЙНІ")</f>
        <v>ПОЗАФРАКЦІЙНІ</v>
      </c>
      <c r="PD134" s="19"/>
      <c r="PE134" s="19"/>
      <c r="PF134" s="19" t="str">
        <f ca="1">IFERROR(__xludf.DUMMYFUNCTION("""COMPUTED_VALUE"""),"ПОЗАФРАКЦІЙНІ")</f>
        <v>ПОЗАФРАКЦІЙНІ</v>
      </c>
      <c r="PG134" s="19"/>
      <c r="PH134" s="19"/>
      <c r="PI134" s="19" t="str">
        <f ca="1">IFERROR(__xludf.DUMMYFUNCTION("""COMPUTED_VALUE"""),"ПОЗАФРАКЦІЙНІ")</f>
        <v>ПОЗАФРАКЦІЙНІ</v>
      </c>
      <c r="PJ134" s="19"/>
      <c r="PK134" s="19"/>
      <c r="PL134" s="19" t="str">
        <f ca="1">IFERROR(__xludf.DUMMYFUNCTION("""COMPUTED_VALUE"""),"ПОЗАФРАКЦІЙНІ")</f>
        <v>ПОЗАФРАКЦІЙНІ</v>
      </c>
      <c r="PM134" s="19"/>
      <c r="PN134" s="19"/>
      <c r="PO134" s="19" t="str">
        <f ca="1">IFERROR(__xludf.DUMMYFUNCTION("""COMPUTED_VALUE"""),"ПОЗАФРАКЦІЙНІ")</f>
        <v>ПОЗАФРАКЦІЙНІ</v>
      </c>
      <c r="PP134" s="19"/>
      <c r="PQ134" s="19"/>
      <c r="PR134" s="19" t="str">
        <f ca="1">IFERROR(__xludf.DUMMYFUNCTION("""COMPUTED_VALUE"""),"ПОЗАФРАКЦІЙНІ")</f>
        <v>ПОЗАФРАКЦІЙНІ</v>
      </c>
      <c r="PS134" s="19"/>
      <c r="PT134" s="19"/>
      <c r="PU134" s="19" t="str">
        <f ca="1">IFERROR(__xludf.DUMMYFUNCTION("""COMPUTED_VALUE"""),"ПОЗАФРАКЦІЙНІ")</f>
        <v>ПОЗАФРАКЦІЙНІ</v>
      </c>
      <c r="PV134" s="19"/>
      <c r="PW134" s="19"/>
      <c r="PX134" s="19" t="str">
        <f ca="1">IFERROR(__xludf.DUMMYFUNCTION("""COMPUTED_VALUE"""),"ПОЗАФРАКЦІЙНІ")</f>
        <v>ПОЗАФРАКЦІЙНІ</v>
      </c>
      <c r="PY134" s="19"/>
      <c r="PZ134" s="19"/>
      <c r="QA134" s="19" t="str">
        <f ca="1">IFERROR(__xludf.DUMMYFUNCTION("""COMPUTED_VALUE"""),"ПОЗАФРАКЦІЙНІ")</f>
        <v>ПОЗАФРАКЦІЙНІ</v>
      </c>
      <c r="QB134" s="19"/>
      <c r="QC134" s="19"/>
      <c r="QD134" s="19" t="str">
        <f ca="1">IFERROR(__xludf.DUMMYFUNCTION("""COMPUTED_VALUE"""),"ПОЗАФРАКЦІЙНІ")</f>
        <v>ПОЗАФРАКЦІЙНІ</v>
      </c>
      <c r="QE134" s="19"/>
      <c r="QF134" s="19"/>
      <c r="QG134" s="19" t="str">
        <f ca="1">IFERROR(__xludf.DUMMYFUNCTION("""COMPUTED_VALUE"""),"ПОЗАФРАКЦІЙНІ")</f>
        <v>ПОЗАФРАКЦІЙНІ</v>
      </c>
      <c r="QH134" s="19"/>
      <c r="QI134" s="19"/>
      <c r="QJ134" s="19" t="str">
        <f ca="1">IFERROR(__xludf.DUMMYFUNCTION("""COMPUTED_VALUE"""),"ПОЗАФРАКЦІЙНІ")</f>
        <v>ПОЗАФРАКЦІЙНІ</v>
      </c>
      <c r="QK134" s="19"/>
    </row>
    <row r="135" spans="1:453" ht="12.75">
      <c r="A135" s="23">
        <f ca="1">IFERROR(__xludf.DUMMYFUNCTION("""COMPUTED_VALUE"""),57)</f>
        <v>57</v>
      </c>
      <c r="B135" s="17" t="str">
        <f ca="1">IFERROR(__xludf.DUMMYFUNCTION("""COMPUTED_VALUE"""),"Богатов  К. В.")</f>
        <v>Богатов  К. В.</v>
      </c>
      <c r="C135" s="19" t="str">
        <f ca="1">IFERROR(__xludf.DUMMYFUNCTION("""COMPUTED_VALUE"""),"...")</f>
        <v>...</v>
      </c>
      <c r="D135" s="19">
        <f ca="1">IFERROR(__xludf.DUMMYFUNCTION("""COMPUTED_VALUE"""),57)</f>
        <v>57</v>
      </c>
      <c r="E135" s="19" t="str">
        <f ca="1">IFERROR(__xludf.DUMMYFUNCTION("""COMPUTED_VALUE"""),"Богатов  К. В.")</f>
        <v>Богатов  К. В.</v>
      </c>
      <c r="F135" s="19" t="str">
        <f ca="1">IFERROR(__xludf.DUMMYFUNCTION("""COMPUTED_VALUE"""),"...")</f>
        <v>...</v>
      </c>
      <c r="G135" s="19">
        <f ca="1">IFERROR(__xludf.DUMMYFUNCTION("""COMPUTED_VALUE"""),57)</f>
        <v>57</v>
      </c>
      <c r="H135" s="19" t="str">
        <f ca="1">IFERROR(__xludf.DUMMYFUNCTION("""COMPUTED_VALUE"""),"Богатов  К. В.")</f>
        <v>Богатов  К. В.</v>
      </c>
      <c r="I135" s="19" t="str">
        <f ca="1">IFERROR(__xludf.DUMMYFUNCTION("""COMPUTED_VALUE"""),"...")</f>
        <v>...</v>
      </c>
      <c r="J135" s="19">
        <f ca="1">IFERROR(__xludf.DUMMYFUNCTION("""COMPUTED_VALUE"""),57)</f>
        <v>57</v>
      </c>
      <c r="K135" s="19" t="str">
        <f ca="1">IFERROR(__xludf.DUMMYFUNCTION("""COMPUTED_VALUE"""),"Богатов  К. В.")</f>
        <v>Богатов  К. В.</v>
      </c>
      <c r="L135" s="19" t="str">
        <f ca="1">IFERROR(__xludf.DUMMYFUNCTION("""COMPUTED_VALUE"""),"...")</f>
        <v>...</v>
      </c>
      <c r="M135" s="19">
        <f ca="1">IFERROR(__xludf.DUMMYFUNCTION("""COMPUTED_VALUE"""),57)</f>
        <v>57</v>
      </c>
      <c r="N135" s="19" t="str">
        <f ca="1">IFERROR(__xludf.DUMMYFUNCTION("""COMPUTED_VALUE"""),"Богатов  К. В.")</f>
        <v>Богатов  К. В.</v>
      </c>
      <c r="O135" s="19" t="str">
        <f ca="1">IFERROR(__xludf.DUMMYFUNCTION("""COMPUTED_VALUE"""),"...")</f>
        <v>...</v>
      </c>
      <c r="P135" s="19">
        <f ca="1">IFERROR(__xludf.DUMMYFUNCTION("""COMPUTED_VALUE"""),57)</f>
        <v>57</v>
      </c>
      <c r="Q135" s="19" t="str">
        <f ca="1">IFERROR(__xludf.DUMMYFUNCTION("""COMPUTED_VALUE"""),"Богатов  К. В.")</f>
        <v>Богатов  К. В.</v>
      </c>
      <c r="R135" s="19" t="str">
        <f ca="1">IFERROR(__xludf.DUMMYFUNCTION("""COMPUTED_VALUE"""),"...")</f>
        <v>...</v>
      </c>
      <c r="S135" s="19">
        <f ca="1">IFERROR(__xludf.DUMMYFUNCTION("""COMPUTED_VALUE"""),57)</f>
        <v>57</v>
      </c>
      <c r="T135" s="19" t="str">
        <f ca="1">IFERROR(__xludf.DUMMYFUNCTION("""COMPUTED_VALUE"""),"Богатов  К. В.")</f>
        <v>Богатов  К. В.</v>
      </c>
      <c r="U135" s="19" t="str">
        <f ca="1">IFERROR(__xludf.DUMMYFUNCTION("""COMPUTED_VALUE"""),"За")</f>
        <v>За</v>
      </c>
      <c r="V135" s="19">
        <f ca="1">IFERROR(__xludf.DUMMYFUNCTION("""COMPUTED_VALUE"""),57)</f>
        <v>57</v>
      </c>
      <c r="W135" s="19" t="str">
        <f ca="1">IFERROR(__xludf.DUMMYFUNCTION("""COMPUTED_VALUE"""),"Богатов  К. В.")</f>
        <v>Богатов  К. В.</v>
      </c>
      <c r="X135" s="19" t="str">
        <f ca="1">IFERROR(__xludf.DUMMYFUNCTION("""COMPUTED_VALUE"""),"За")</f>
        <v>За</v>
      </c>
      <c r="Y135" s="19">
        <f ca="1">IFERROR(__xludf.DUMMYFUNCTION("""COMPUTED_VALUE"""),57)</f>
        <v>57</v>
      </c>
      <c r="Z135" s="19" t="str">
        <f ca="1">IFERROR(__xludf.DUMMYFUNCTION("""COMPUTED_VALUE"""),"Богатов  К. В.")</f>
        <v>Богатов  К. В.</v>
      </c>
      <c r="AA135" s="19" t="str">
        <f ca="1">IFERROR(__xludf.DUMMYFUNCTION("""COMPUTED_VALUE"""),"За")</f>
        <v>За</v>
      </c>
      <c r="AB135" s="19">
        <f ca="1">IFERROR(__xludf.DUMMYFUNCTION("""COMPUTED_VALUE"""),57)</f>
        <v>57</v>
      </c>
      <c r="AC135" s="19" t="str">
        <f ca="1">IFERROR(__xludf.DUMMYFUNCTION("""COMPUTED_VALUE"""),"Богатов  К. В.")</f>
        <v>Богатов  К. В.</v>
      </c>
      <c r="AD135" s="19" t="str">
        <f ca="1">IFERROR(__xludf.DUMMYFUNCTION("""COMPUTED_VALUE"""),"За")</f>
        <v>За</v>
      </c>
      <c r="AE135" s="19">
        <f ca="1">IFERROR(__xludf.DUMMYFUNCTION("""COMPUTED_VALUE"""),57)</f>
        <v>57</v>
      </c>
      <c r="AF135" s="19" t="str">
        <f ca="1">IFERROR(__xludf.DUMMYFUNCTION("""COMPUTED_VALUE"""),"Богатов  К. В.")</f>
        <v>Богатов  К. В.</v>
      </c>
      <c r="AG135" s="19" t="str">
        <f ca="1">IFERROR(__xludf.DUMMYFUNCTION("""COMPUTED_VALUE"""),"За")</f>
        <v>За</v>
      </c>
      <c r="AH135" s="19">
        <f ca="1">IFERROR(__xludf.DUMMYFUNCTION("""COMPUTED_VALUE"""),57)</f>
        <v>57</v>
      </c>
      <c r="AI135" s="19" t="str">
        <f ca="1">IFERROR(__xludf.DUMMYFUNCTION("""COMPUTED_VALUE"""),"Богатов  К. В.")</f>
        <v>Богатов  К. В.</v>
      </c>
      <c r="AJ135" s="19" t="str">
        <f ca="1">IFERROR(__xludf.DUMMYFUNCTION("""COMPUTED_VALUE"""),"За")</f>
        <v>За</v>
      </c>
      <c r="AK135" s="19">
        <f ca="1">IFERROR(__xludf.DUMMYFUNCTION("""COMPUTED_VALUE"""),57)</f>
        <v>57</v>
      </c>
      <c r="AL135" s="19" t="str">
        <f ca="1">IFERROR(__xludf.DUMMYFUNCTION("""COMPUTED_VALUE"""),"Богатов  К. В.")</f>
        <v>Богатов  К. В.</v>
      </c>
      <c r="AM135" s="19" t="str">
        <f ca="1">IFERROR(__xludf.DUMMYFUNCTION("""COMPUTED_VALUE"""),"За")</f>
        <v>За</v>
      </c>
      <c r="AN135" s="19">
        <f ca="1">IFERROR(__xludf.DUMMYFUNCTION("""COMPUTED_VALUE"""),57)</f>
        <v>57</v>
      </c>
      <c r="AO135" s="19" t="str">
        <f ca="1">IFERROR(__xludf.DUMMYFUNCTION("""COMPUTED_VALUE"""),"Богатов  К. В.")</f>
        <v>Богатов  К. В.</v>
      </c>
      <c r="AP135" s="19" t="str">
        <f ca="1">IFERROR(__xludf.DUMMYFUNCTION("""COMPUTED_VALUE"""),"За")</f>
        <v>За</v>
      </c>
      <c r="AQ135" s="19">
        <f ca="1">IFERROR(__xludf.DUMMYFUNCTION("""COMPUTED_VALUE"""),57)</f>
        <v>57</v>
      </c>
      <c r="AR135" s="19" t="str">
        <f ca="1">IFERROR(__xludf.DUMMYFUNCTION("""COMPUTED_VALUE"""),"Богатов  К. В.")</f>
        <v>Богатов  К. В.</v>
      </c>
      <c r="AS135" s="19" t="str">
        <f ca="1">IFERROR(__xludf.DUMMYFUNCTION("""COMPUTED_VALUE"""),"За")</f>
        <v>За</v>
      </c>
      <c r="AT135" s="19">
        <f ca="1">IFERROR(__xludf.DUMMYFUNCTION("""COMPUTED_VALUE"""),57)</f>
        <v>57</v>
      </c>
      <c r="AU135" s="19" t="str">
        <f ca="1">IFERROR(__xludf.DUMMYFUNCTION("""COMPUTED_VALUE"""),"Богатов  К. В.")</f>
        <v>Богатов  К. В.</v>
      </c>
      <c r="AV135" s="19" t="str">
        <f ca="1">IFERROR(__xludf.DUMMYFUNCTION("""COMPUTED_VALUE"""),"Не голосував")</f>
        <v>Не голосував</v>
      </c>
      <c r="AW135" s="19">
        <f ca="1">IFERROR(__xludf.DUMMYFUNCTION("""COMPUTED_VALUE"""),57)</f>
        <v>57</v>
      </c>
      <c r="AX135" s="19" t="str">
        <f ca="1">IFERROR(__xludf.DUMMYFUNCTION("""COMPUTED_VALUE"""),"Богатов  К. В.")</f>
        <v>Богатов  К. В.</v>
      </c>
      <c r="AY135" s="19" t="str">
        <f ca="1">IFERROR(__xludf.DUMMYFUNCTION("""COMPUTED_VALUE"""),"За")</f>
        <v>За</v>
      </c>
      <c r="AZ135" s="19">
        <f ca="1">IFERROR(__xludf.DUMMYFUNCTION("""COMPUTED_VALUE"""),57)</f>
        <v>57</v>
      </c>
      <c r="BA135" s="19" t="str">
        <f ca="1">IFERROR(__xludf.DUMMYFUNCTION("""COMPUTED_VALUE"""),"Богатов  К. В.")</f>
        <v>Богатов  К. В.</v>
      </c>
      <c r="BB135" s="19" t="str">
        <f ca="1">IFERROR(__xludf.DUMMYFUNCTION("""COMPUTED_VALUE"""),"За")</f>
        <v>За</v>
      </c>
      <c r="BC135" s="19">
        <f ca="1">IFERROR(__xludf.DUMMYFUNCTION("""COMPUTED_VALUE"""),57)</f>
        <v>57</v>
      </c>
      <c r="BD135" s="19" t="str">
        <f ca="1">IFERROR(__xludf.DUMMYFUNCTION("""COMPUTED_VALUE"""),"Богатов  К. В.")</f>
        <v>Богатов  К. В.</v>
      </c>
      <c r="BE135" s="19" t="str">
        <f ca="1">IFERROR(__xludf.DUMMYFUNCTION("""COMPUTED_VALUE"""),"За")</f>
        <v>За</v>
      </c>
      <c r="BF135" s="19">
        <f ca="1">IFERROR(__xludf.DUMMYFUNCTION("""COMPUTED_VALUE"""),57)</f>
        <v>57</v>
      </c>
      <c r="BG135" s="19" t="str">
        <f ca="1">IFERROR(__xludf.DUMMYFUNCTION("""COMPUTED_VALUE"""),"Богатов  К. В.")</f>
        <v>Богатов  К. В.</v>
      </c>
      <c r="BH135" s="19" t="str">
        <f ca="1">IFERROR(__xludf.DUMMYFUNCTION("""COMPUTED_VALUE"""),"За")</f>
        <v>За</v>
      </c>
      <c r="BI135" s="19">
        <f ca="1">IFERROR(__xludf.DUMMYFUNCTION("""COMPUTED_VALUE"""),57)</f>
        <v>57</v>
      </c>
      <c r="BJ135" s="19" t="str">
        <f ca="1">IFERROR(__xludf.DUMMYFUNCTION("""COMPUTED_VALUE"""),"Богатов  К. В.")</f>
        <v>Богатов  К. В.</v>
      </c>
      <c r="BK135" s="19" t="str">
        <f ca="1">IFERROR(__xludf.DUMMYFUNCTION("""COMPUTED_VALUE"""),"За")</f>
        <v>За</v>
      </c>
      <c r="BL135" s="19">
        <f ca="1">IFERROR(__xludf.DUMMYFUNCTION("""COMPUTED_VALUE"""),57)</f>
        <v>57</v>
      </c>
      <c r="BM135" s="19" t="str">
        <f ca="1">IFERROR(__xludf.DUMMYFUNCTION("""COMPUTED_VALUE"""),"Богатов  К. В.")</f>
        <v>Богатов  К. В.</v>
      </c>
      <c r="BN135" s="19" t="str">
        <f ca="1">IFERROR(__xludf.DUMMYFUNCTION("""COMPUTED_VALUE"""),"За")</f>
        <v>За</v>
      </c>
      <c r="BO135" s="19">
        <f ca="1">IFERROR(__xludf.DUMMYFUNCTION("""COMPUTED_VALUE"""),57)</f>
        <v>57</v>
      </c>
      <c r="BP135" s="19" t="str">
        <f ca="1">IFERROR(__xludf.DUMMYFUNCTION("""COMPUTED_VALUE"""),"Богатов  К. В.")</f>
        <v>Богатов  К. В.</v>
      </c>
      <c r="BQ135" s="19" t="str">
        <f ca="1">IFERROR(__xludf.DUMMYFUNCTION("""COMPUTED_VALUE"""),"За")</f>
        <v>За</v>
      </c>
      <c r="BR135" s="19">
        <f ca="1">IFERROR(__xludf.DUMMYFUNCTION("""COMPUTED_VALUE"""),57)</f>
        <v>57</v>
      </c>
      <c r="BS135" s="19" t="str">
        <f ca="1">IFERROR(__xludf.DUMMYFUNCTION("""COMPUTED_VALUE"""),"Богатов  К. В.")</f>
        <v>Богатов  К. В.</v>
      </c>
      <c r="BT135" s="19" t="str">
        <f ca="1">IFERROR(__xludf.DUMMYFUNCTION("""COMPUTED_VALUE"""),"...")</f>
        <v>...</v>
      </c>
      <c r="BU135" s="19">
        <f ca="1">IFERROR(__xludf.DUMMYFUNCTION("""COMPUTED_VALUE"""),57)</f>
        <v>57</v>
      </c>
      <c r="BV135" s="19" t="str">
        <f ca="1">IFERROR(__xludf.DUMMYFUNCTION("""COMPUTED_VALUE"""),"Богатов  К. В.")</f>
        <v>Богатов  К. В.</v>
      </c>
      <c r="BW135" s="19" t="str">
        <f ca="1">IFERROR(__xludf.DUMMYFUNCTION("""COMPUTED_VALUE"""),"...")</f>
        <v>...</v>
      </c>
      <c r="BX135" s="19">
        <f ca="1">IFERROR(__xludf.DUMMYFUNCTION("""COMPUTED_VALUE"""),57)</f>
        <v>57</v>
      </c>
      <c r="BY135" s="19" t="str">
        <f ca="1">IFERROR(__xludf.DUMMYFUNCTION("""COMPUTED_VALUE"""),"Богатов  К. В.")</f>
        <v>Богатов  К. В.</v>
      </c>
      <c r="BZ135" s="19" t="str">
        <f ca="1">IFERROR(__xludf.DUMMYFUNCTION("""COMPUTED_VALUE"""),"...")</f>
        <v>...</v>
      </c>
      <c r="CA135" s="19">
        <f ca="1">IFERROR(__xludf.DUMMYFUNCTION("""COMPUTED_VALUE"""),57)</f>
        <v>57</v>
      </c>
      <c r="CB135" s="19" t="str">
        <f ca="1">IFERROR(__xludf.DUMMYFUNCTION("""COMPUTED_VALUE"""),"Богатов  К. В.")</f>
        <v>Богатов  К. В.</v>
      </c>
      <c r="CC135" s="19" t="str">
        <f ca="1">IFERROR(__xludf.DUMMYFUNCTION("""COMPUTED_VALUE"""),"...")</f>
        <v>...</v>
      </c>
      <c r="CD135" s="19">
        <f ca="1">IFERROR(__xludf.DUMMYFUNCTION("""COMPUTED_VALUE"""),57)</f>
        <v>57</v>
      </c>
      <c r="CE135" s="19" t="str">
        <f ca="1">IFERROR(__xludf.DUMMYFUNCTION("""COMPUTED_VALUE"""),"Богатов  К. В.")</f>
        <v>Богатов  К. В.</v>
      </c>
      <c r="CF135" s="19" t="str">
        <f ca="1">IFERROR(__xludf.DUMMYFUNCTION("""COMPUTED_VALUE"""),"...")</f>
        <v>...</v>
      </c>
      <c r="CG135" s="19">
        <f ca="1">IFERROR(__xludf.DUMMYFUNCTION("""COMPUTED_VALUE"""),57)</f>
        <v>57</v>
      </c>
      <c r="CH135" s="19" t="str">
        <f ca="1">IFERROR(__xludf.DUMMYFUNCTION("""COMPUTED_VALUE"""),"Богатов  К. В.")</f>
        <v>Богатов  К. В.</v>
      </c>
      <c r="CI135" s="19" t="str">
        <f ca="1">IFERROR(__xludf.DUMMYFUNCTION("""COMPUTED_VALUE"""),"...")</f>
        <v>...</v>
      </c>
      <c r="CJ135" s="19">
        <f ca="1">IFERROR(__xludf.DUMMYFUNCTION("""COMPUTED_VALUE"""),57)</f>
        <v>57</v>
      </c>
      <c r="CK135" s="19" t="str">
        <f ca="1">IFERROR(__xludf.DUMMYFUNCTION("""COMPUTED_VALUE"""),"Богатов  К. В.")</f>
        <v>Богатов  К. В.</v>
      </c>
      <c r="CL135" s="19" t="str">
        <f ca="1">IFERROR(__xludf.DUMMYFUNCTION("""COMPUTED_VALUE"""),"...")</f>
        <v>...</v>
      </c>
      <c r="CM135" s="19">
        <f ca="1">IFERROR(__xludf.DUMMYFUNCTION("""COMPUTED_VALUE"""),57)</f>
        <v>57</v>
      </c>
      <c r="CN135" s="19" t="str">
        <f ca="1">IFERROR(__xludf.DUMMYFUNCTION("""COMPUTED_VALUE"""),"Богатов  К. В.")</f>
        <v>Богатов  К. В.</v>
      </c>
      <c r="CO135" s="19" t="str">
        <f ca="1">IFERROR(__xludf.DUMMYFUNCTION("""COMPUTED_VALUE"""),"...")</f>
        <v>...</v>
      </c>
      <c r="CP135" s="19">
        <f ca="1">IFERROR(__xludf.DUMMYFUNCTION("""COMPUTED_VALUE"""),57)</f>
        <v>57</v>
      </c>
      <c r="CQ135" s="19" t="str">
        <f ca="1">IFERROR(__xludf.DUMMYFUNCTION("""COMPUTED_VALUE"""),"Богатов  К. В.")</f>
        <v>Богатов  К. В.</v>
      </c>
      <c r="CR135" s="19" t="str">
        <f ca="1">IFERROR(__xludf.DUMMYFUNCTION("""COMPUTED_VALUE"""),"...")</f>
        <v>...</v>
      </c>
      <c r="CS135" s="19">
        <f ca="1">IFERROR(__xludf.DUMMYFUNCTION("""COMPUTED_VALUE"""),57)</f>
        <v>57</v>
      </c>
      <c r="CT135" s="19" t="str">
        <f ca="1">IFERROR(__xludf.DUMMYFUNCTION("""COMPUTED_VALUE"""),"Богатов  К. В.")</f>
        <v>Богатов  К. В.</v>
      </c>
      <c r="CU135" s="19" t="str">
        <f ca="1">IFERROR(__xludf.DUMMYFUNCTION("""COMPUTED_VALUE"""),"...")</f>
        <v>...</v>
      </c>
      <c r="CV135" s="19">
        <f ca="1">IFERROR(__xludf.DUMMYFUNCTION("""COMPUTED_VALUE"""),57)</f>
        <v>57</v>
      </c>
      <c r="CW135" s="19" t="str">
        <f ca="1">IFERROR(__xludf.DUMMYFUNCTION("""COMPUTED_VALUE"""),"Богатов  К. В.")</f>
        <v>Богатов  К. В.</v>
      </c>
      <c r="CX135" s="19" t="str">
        <f ca="1">IFERROR(__xludf.DUMMYFUNCTION("""COMPUTED_VALUE"""),"...")</f>
        <v>...</v>
      </c>
      <c r="CY135" s="19">
        <f ca="1">IFERROR(__xludf.DUMMYFUNCTION("""COMPUTED_VALUE"""),57)</f>
        <v>57</v>
      </c>
      <c r="CZ135" s="19" t="str">
        <f ca="1">IFERROR(__xludf.DUMMYFUNCTION("""COMPUTED_VALUE"""),"Богатов  К. В.")</f>
        <v>Богатов  К. В.</v>
      </c>
      <c r="DA135" s="19" t="str">
        <f ca="1">IFERROR(__xludf.DUMMYFUNCTION("""COMPUTED_VALUE"""),"...")</f>
        <v>...</v>
      </c>
      <c r="DB135" s="19">
        <f ca="1">IFERROR(__xludf.DUMMYFUNCTION("""COMPUTED_VALUE"""),57)</f>
        <v>57</v>
      </c>
      <c r="DC135" s="19" t="str">
        <f ca="1">IFERROR(__xludf.DUMMYFUNCTION("""COMPUTED_VALUE"""),"Богатов  К. В.")</f>
        <v>Богатов  К. В.</v>
      </c>
      <c r="DD135" s="19" t="str">
        <f ca="1">IFERROR(__xludf.DUMMYFUNCTION("""COMPUTED_VALUE"""),"...")</f>
        <v>...</v>
      </c>
      <c r="DE135" s="19">
        <f ca="1">IFERROR(__xludf.DUMMYFUNCTION("""COMPUTED_VALUE"""),57)</f>
        <v>57</v>
      </c>
      <c r="DF135" s="19" t="str">
        <f ca="1">IFERROR(__xludf.DUMMYFUNCTION("""COMPUTED_VALUE"""),"Богатов  К. В.")</f>
        <v>Богатов  К. В.</v>
      </c>
      <c r="DG135" s="19" t="str">
        <f ca="1">IFERROR(__xludf.DUMMYFUNCTION("""COMPUTED_VALUE"""),"...")</f>
        <v>...</v>
      </c>
      <c r="DH135" s="19">
        <f ca="1">IFERROR(__xludf.DUMMYFUNCTION("""COMPUTED_VALUE"""),57)</f>
        <v>57</v>
      </c>
      <c r="DI135" s="19" t="str">
        <f ca="1">IFERROR(__xludf.DUMMYFUNCTION("""COMPUTED_VALUE"""),"Богатов  К. В.")</f>
        <v>Богатов  К. В.</v>
      </c>
      <c r="DJ135" s="19" t="str">
        <f ca="1">IFERROR(__xludf.DUMMYFUNCTION("""COMPUTED_VALUE"""),"...")</f>
        <v>...</v>
      </c>
      <c r="DK135" s="19">
        <f ca="1">IFERROR(__xludf.DUMMYFUNCTION("""COMPUTED_VALUE"""),57)</f>
        <v>57</v>
      </c>
      <c r="DL135" s="19" t="str">
        <f ca="1">IFERROR(__xludf.DUMMYFUNCTION("""COMPUTED_VALUE"""),"Богатов  К. В.")</f>
        <v>Богатов  К. В.</v>
      </c>
      <c r="DM135" s="19" t="str">
        <f ca="1">IFERROR(__xludf.DUMMYFUNCTION("""COMPUTED_VALUE"""),"...")</f>
        <v>...</v>
      </c>
      <c r="DN135" s="19">
        <f ca="1">IFERROR(__xludf.DUMMYFUNCTION("""COMPUTED_VALUE"""),57)</f>
        <v>57</v>
      </c>
      <c r="DO135" s="19" t="str">
        <f ca="1">IFERROR(__xludf.DUMMYFUNCTION("""COMPUTED_VALUE"""),"Богатов  К. В.")</f>
        <v>Богатов  К. В.</v>
      </c>
      <c r="DP135" s="19" t="str">
        <f ca="1">IFERROR(__xludf.DUMMYFUNCTION("""COMPUTED_VALUE"""),"...")</f>
        <v>...</v>
      </c>
      <c r="DQ135" s="19">
        <f ca="1">IFERROR(__xludf.DUMMYFUNCTION("""COMPUTED_VALUE"""),57)</f>
        <v>57</v>
      </c>
      <c r="DR135" s="19" t="str">
        <f ca="1">IFERROR(__xludf.DUMMYFUNCTION("""COMPUTED_VALUE"""),"Богатов  К. В.")</f>
        <v>Богатов  К. В.</v>
      </c>
      <c r="DS135" s="19" t="str">
        <f ca="1">IFERROR(__xludf.DUMMYFUNCTION("""COMPUTED_VALUE"""),"...")</f>
        <v>...</v>
      </c>
      <c r="DT135" s="19">
        <f ca="1">IFERROR(__xludf.DUMMYFUNCTION("""COMPUTED_VALUE"""),57)</f>
        <v>57</v>
      </c>
      <c r="DU135" s="19" t="str">
        <f ca="1">IFERROR(__xludf.DUMMYFUNCTION("""COMPUTED_VALUE"""),"Богатов  К. В.")</f>
        <v>Богатов  К. В.</v>
      </c>
      <c r="DV135" s="19" t="str">
        <f ca="1">IFERROR(__xludf.DUMMYFUNCTION("""COMPUTED_VALUE"""),"...")</f>
        <v>...</v>
      </c>
      <c r="DW135" s="19">
        <f ca="1">IFERROR(__xludf.DUMMYFUNCTION("""COMPUTED_VALUE"""),57)</f>
        <v>57</v>
      </c>
      <c r="DX135" s="19" t="str">
        <f ca="1">IFERROR(__xludf.DUMMYFUNCTION("""COMPUTED_VALUE"""),"Богатов  К. В.")</f>
        <v>Богатов  К. В.</v>
      </c>
      <c r="DY135" s="19" t="str">
        <f ca="1">IFERROR(__xludf.DUMMYFUNCTION("""COMPUTED_VALUE"""),"...")</f>
        <v>...</v>
      </c>
      <c r="DZ135" s="19">
        <f ca="1">IFERROR(__xludf.DUMMYFUNCTION("""COMPUTED_VALUE"""),57)</f>
        <v>57</v>
      </c>
      <c r="EA135" s="19" t="str">
        <f ca="1">IFERROR(__xludf.DUMMYFUNCTION("""COMPUTED_VALUE"""),"Богатов  К. В.")</f>
        <v>Богатов  К. В.</v>
      </c>
      <c r="EB135" s="19" t="str">
        <f ca="1">IFERROR(__xludf.DUMMYFUNCTION("""COMPUTED_VALUE"""),"...")</f>
        <v>...</v>
      </c>
      <c r="EC135" s="19">
        <f ca="1">IFERROR(__xludf.DUMMYFUNCTION("""COMPUTED_VALUE"""),57)</f>
        <v>57</v>
      </c>
      <c r="ED135" s="19" t="str">
        <f ca="1">IFERROR(__xludf.DUMMYFUNCTION("""COMPUTED_VALUE"""),"Богатов  К. В.")</f>
        <v>Богатов  К. В.</v>
      </c>
      <c r="EE135" s="19" t="str">
        <f ca="1">IFERROR(__xludf.DUMMYFUNCTION("""COMPUTED_VALUE"""),"...")</f>
        <v>...</v>
      </c>
      <c r="EF135" s="19">
        <f ca="1">IFERROR(__xludf.DUMMYFUNCTION("""COMPUTED_VALUE"""),57)</f>
        <v>57</v>
      </c>
      <c r="EG135" s="19" t="str">
        <f ca="1">IFERROR(__xludf.DUMMYFUNCTION("""COMPUTED_VALUE"""),"Богатов  К. В.")</f>
        <v>Богатов  К. В.</v>
      </c>
      <c r="EH135" s="19" t="str">
        <f ca="1">IFERROR(__xludf.DUMMYFUNCTION("""COMPUTED_VALUE"""),"...")</f>
        <v>...</v>
      </c>
      <c r="EI135" s="19">
        <f ca="1">IFERROR(__xludf.DUMMYFUNCTION("""COMPUTED_VALUE"""),57)</f>
        <v>57</v>
      </c>
      <c r="EJ135" s="19" t="str">
        <f ca="1">IFERROR(__xludf.DUMMYFUNCTION("""COMPUTED_VALUE"""),"Богатов  К. В.")</f>
        <v>Богатов  К. В.</v>
      </c>
      <c r="EK135" s="19" t="str">
        <f ca="1">IFERROR(__xludf.DUMMYFUNCTION("""COMPUTED_VALUE"""),"...")</f>
        <v>...</v>
      </c>
      <c r="EL135" s="19">
        <f ca="1">IFERROR(__xludf.DUMMYFUNCTION("""COMPUTED_VALUE"""),57)</f>
        <v>57</v>
      </c>
      <c r="EM135" s="19" t="str">
        <f ca="1">IFERROR(__xludf.DUMMYFUNCTION("""COMPUTED_VALUE"""),"Богатов  К. В.")</f>
        <v>Богатов  К. В.</v>
      </c>
      <c r="EN135" s="19" t="str">
        <f ca="1">IFERROR(__xludf.DUMMYFUNCTION("""COMPUTED_VALUE"""),"...")</f>
        <v>...</v>
      </c>
      <c r="EO135" s="19">
        <f ca="1">IFERROR(__xludf.DUMMYFUNCTION("""COMPUTED_VALUE"""),57)</f>
        <v>57</v>
      </c>
      <c r="EP135" s="19" t="str">
        <f ca="1">IFERROR(__xludf.DUMMYFUNCTION("""COMPUTED_VALUE"""),"Богатов  К. В.")</f>
        <v>Богатов  К. В.</v>
      </c>
      <c r="EQ135" s="19" t="str">
        <f ca="1">IFERROR(__xludf.DUMMYFUNCTION("""COMPUTED_VALUE"""),"...")</f>
        <v>...</v>
      </c>
      <c r="ER135" s="19">
        <f ca="1">IFERROR(__xludf.DUMMYFUNCTION("""COMPUTED_VALUE"""),57)</f>
        <v>57</v>
      </c>
      <c r="ES135" s="19" t="str">
        <f ca="1">IFERROR(__xludf.DUMMYFUNCTION("""COMPUTED_VALUE"""),"Богатов  К. В.")</f>
        <v>Богатов  К. В.</v>
      </c>
      <c r="ET135" s="19" t="str">
        <f ca="1">IFERROR(__xludf.DUMMYFUNCTION("""COMPUTED_VALUE"""),"...")</f>
        <v>...</v>
      </c>
      <c r="EU135" s="19">
        <f ca="1">IFERROR(__xludf.DUMMYFUNCTION("""COMPUTED_VALUE"""),57)</f>
        <v>57</v>
      </c>
      <c r="EV135" s="19" t="str">
        <f ca="1">IFERROR(__xludf.DUMMYFUNCTION("""COMPUTED_VALUE"""),"Богатов  К. В.")</f>
        <v>Богатов  К. В.</v>
      </c>
      <c r="EW135" s="19" t="str">
        <f ca="1">IFERROR(__xludf.DUMMYFUNCTION("""COMPUTED_VALUE"""),"Не голосував")</f>
        <v>Не голосував</v>
      </c>
      <c r="EX135" s="19">
        <f ca="1">IFERROR(__xludf.DUMMYFUNCTION("""COMPUTED_VALUE"""),57)</f>
        <v>57</v>
      </c>
      <c r="EY135" s="19" t="str">
        <f ca="1">IFERROR(__xludf.DUMMYFUNCTION("""COMPUTED_VALUE"""),"Богатов  К. В.")</f>
        <v>Богатов  К. В.</v>
      </c>
      <c r="EZ135" s="19" t="str">
        <f ca="1">IFERROR(__xludf.DUMMYFUNCTION("""COMPUTED_VALUE"""),"За")</f>
        <v>За</v>
      </c>
      <c r="FA135" s="19">
        <f ca="1">IFERROR(__xludf.DUMMYFUNCTION("""COMPUTED_VALUE"""),57)</f>
        <v>57</v>
      </c>
      <c r="FB135" s="19" t="str">
        <f ca="1">IFERROR(__xludf.DUMMYFUNCTION("""COMPUTED_VALUE"""),"Богатов  К. В.")</f>
        <v>Богатов  К. В.</v>
      </c>
      <c r="FC135" s="19" t="str">
        <f ca="1">IFERROR(__xludf.DUMMYFUNCTION("""COMPUTED_VALUE"""),"За")</f>
        <v>За</v>
      </c>
      <c r="FD135" s="19">
        <f ca="1">IFERROR(__xludf.DUMMYFUNCTION("""COMPUTED_VALUE"""),57)</f>
        <v>57</v>
      </c>
      <c r="FE135" s="19" t="str">
        <f ca="1">IFERROR(__xludf.DUMMYFUNCTION("""COMPUTED_VALUE"""),"Богатов  К. В.")</f>
        <v>Богатов  К. В.</v>
      </c>
      <c r="FF135" s="19" t="str">
        <f ca="1">IFERROR(__xludf.DUMMYFUNCTION("""COMPUTED_VALUE"""),"За")</f>
        <v>За</v>
      </c>
      <c r="FG135" s="19">
        <f ca="1">IFERROR(__xludf.DUMMYFUNCTION("""COMPUTED_VALUE"""),57)</f>
        <v>57</v>
      </c>
      <c r="FH135" s="19" t="str">
        <f ca="1">IFERROR(__xludf.DUMMYFUNCTION("""COMPUTED_VALUE"""),"Богатов  К. В.")</f>
        <v>Богатов  К. В.</v>
      </c>
      <c r="FI135" s="19" t="str">
        <f ca="1">IFERROR(__xludf.DUMMYFUNCTION("""COMPUTED_VALUE"""),"За")</f>
        <v>За</v>
      </c>
      <c r="FJ135" s="19">
        <f ca="1">IFERROR(__xludf.DUMMYFUNCTION("""COMPUTED_VALUE"""),57)</f>
        <v>57</v>
      </c>
      <c r="FK135" s="19" t="str">
        <f ca="1">IFERROR(__xludf.DUMMYFUNCTION("""COMPUTED_VALUE"""),"Богатов  К. В.")</f>
        <v>Богатов  К. В.</v>
      </c>
      <c r="FL135" s="19" t="str">
        <f ca="1">IFERROR(__xludf.DUMMYFUNCTION("""COMPUTED_VALUE"""),"За")</f>
        <v>За</v>
      </c>
      <c r="FM135" s="19">
        <f ca="1">IFERROR(__xludf.DUMMYFUNCTION("""COMPUTED_VALUE"""),57)</f>
        <v>57</v>
      </c>
      <c r="FN135" s="19" t="str">
        <f ca="1">IFERROR(__xludf.DUMMYFUNCTION("""COMPUTED_VALUE"""),"Богатов  К. В.")</f>
        <v>Богатов  К. В.</v>
      </c>
      <c r="FO135" s="19" t="str">
        <f ca="1">IFERROR(__xludf.DUMMYFUNCTION("""COMPUTED_VALUE"""),"За")</f>
        <v>За</v>
      </c>
      <c r="FP135" s="19">
        <f ca="1">IFERROR(__xludf.DUMMYFUNCTION("""COMPUTED_VALUE"""),57)</f>
        <v>57</v>
      </c>
      <c r="FQ135" s="19" t="str">
        <f ca="1">IFERROR(__xludf.DUMMYFUNCTION("""COMPUTED_VALUE"""),"Богатов  К. В.")</f>
        <v>Богатов  К. В.</v>
      </c>
      <c r="FR135" s="19" t="str">
        <f ca="1">IFERROR(__xludf.DUMMYFUNCTION("""COMPUTED_VALUE"""),"За")</f>
        <v>За</v>
      </c>
      <c r="FS135" s="19">
        <f ca="1">IFERROR(__xludf.DUMMYFUNCTION("""COMPUTED_VALUE"""),57)</f>
        <v>57</v>
      </c>
      <c r="FT135" s="19" t="str">
        <f ca="1">IFERROR(__xludf.DUMMYFUNCTION("""COMPUTED_VALUE"""),"Богатов  К. В.")</f>
        <v>Богатов  К. В.</v>
      </c>
      <c r="FU135" s="19" t="str">
        <f ca="1">IFERROR(__xludf.DUMMYFUNCTION("""COMPUTED_VALUE"""),"За")</f>
        <v>За</v>
      </c>
      <c r="FV135" s="19">
        <f ca="1">IFERROR(__xludf.DUMMYFUNCTION("""COMPUTED_VALUE"""),57)</f>
        <v>57</v>
      </c>
      <c r="FW135" s="19" t="str">
        <f ca="1">IFERROR(__xludf.DUMMYFUNCTION("""COMPUTED_VALUE"""),"Богатов  К. В.")</f>
        <v>Богатов  К. В.</v>
      </c>
      <c r="FX135" s="19" t="str">
        <f ca="1">IFERROR(__xludf.DUMMYFUNCTION("""COMPUTED_VALUE"""),"За")</f>
        <v>За</v>
      </c>
      <c r="FY135" s="19">
        <f ca="1">IFERROR(__xludf.DUMMYFUNCTION("""COMPUTED_VALUE"""),57)</f>
        <v>57</v>
      </c>
      <c r="FZ135" s="19" t="str">
        <f ca="1">IFERROR(__xludf.DUMMYFUNCTION("""COMPUTED_VALUE"""),"Богатов  К. В.")</f>
        <v>Богатов  К. В.</v>
      </c>
      <c r="GA135" s="19" t="str">
        <f ca="1">IFERROR(__xludf.DUMMYFUNCTION("""COMPUTED_VALUE"""),"Проти")</f>
        <v>Проти</v>
      </c>
      <c r="GB135" s="19">
        <f ca="1">IFERROR(__xludf.DUMMYFUNCTION("""COMPUTED_VALUE"""),57)</f>
        <v>57</v>
      </c>
      <c r="GC135" s="19" t="str">
        <f ca="1">IFERROR(__xludf.DUMMYFUNCTION("""COMPUTED_VALUE"""),"Богатов  К. В.")</f>
        <v>Богатов  К. В.</v>
      </c>
      <c r="GD135" s="19" t="str">
        <f ca="1">IFERROR(__xludf.DUMMYFUNCTION("""COMPUTED_VALUE"""),"За")</f>
        <v>За</v>
      </c>
      <c r="GE135" s="19">
        <f ca="1">IFERROR(__xludf.DUMMYFUNCTION("""COMPUTED_VALUE"""),57)</f>
        <v>57</v>
      </c>
      <c r="GF135" s="19" t="str">
        <f ca="1">IFERROR(__xludf.DUMMYFUNCTION("""COMPUTED_VALUE"""),"Богатов  К. В.")</f>
        <v>Богатов  К. В.</v>
      </c>
      <c r="GG135" s="19" t="str">
        <f ca="1">IFERROR(__xludf.DUMMYFUNCTION("""COMPUTED_VALUE"""),"За")</f>
        <v>За</v>
      </c>
      <c r="GH135" s="19">
        <f ca="1">IFERROR(__xludf.DUMMYFUNCTION("""COMPUTED_VALUE"""),57)</f>
        <v>57</v>
      </c>
      <c r="GI135" s="19" t="str">
        <f ca="1">IFERROR(__xludf.DUMMYFUNCTION("""COMPUTED_VALUE"""),"Богатов  К. В.")</f>
        <v>Богатов  К. В.</v>
      </c>
      <c r="GJ135" s="19" t="str">
        <f ca="1">IFERROR(__xludf.DUMMYFUNCTION("""COMPUTED_VALUE"""),"За")</f>
        <v>За</v>
      </c>
      <c r="GK135" s="19">
        <f ca="1">IFERROR(__xludf.DUMMYFUNCTION("""COMPUTED_VALUE"""),57)</f>
        <v>57</v>
      </c>
      <c r="GL135" s="19" t="str">
        <f ca="1">IFERROR(__xludf.DUMMYFUNCTION("""COMPUTED_VALUE"""),"Богатов  К. В.")</f>
        <v>Богатов  К. В.</v>
      </c>
      <c r="GM135" s="19" t="str">
        <f ca="1">IFERROR(__xludf.DUMMYFUNCTION("""COMPUTED_VALUE"""),"За")</f>
        <v>За</v>
      </c>
      <c r="GN135" s="19">
        <f ca="1">IFERROR(__xludf.DUMMYFUNCTION("""COMPUTED_VALUE"""),57)</f>
        <v>57</v>
      </c>
      <c r="GO135" s="19" t="str">
        <f ca="1">IFERROR(__xludf.DUMMYFUNCTION("""COMPUTED_VALUE"""),"Богатов  К. В.")</f>
        <v>Богатов  К. В.</v>
      </c>
      <c r="GP135" s="19" t="str">
        <f ca="1">IFERROR(__xludf.DUMMYFUNCTION("""COMPUTED_VALUE"""),"За")</f>
        <v>За</v>
      </c>
      <c r="GQ135" s="19">
        <f ca="1">IFERROR(__xludf.DUMMYFUNCTION("""COMPUTED_VALUE"""),57)</f>
        <v>57</v>
      </c>
      <c r="GR135" s="19" t="str">
        <f ca="1">IFERROR(__xludf.DUMMYFUNCTION("""COMPUTED_VALUE"""),"Богатов  К. В.")</f>
        <v>Богатов  К. В.</v>
      </c>
      <c r="GS135" s="19" t="str">
        <f ca="1">IFERROR(__xludf.DUMMYFUNCTION("""COMPUTED_VALUE"""),"За")</f>
        <v>За</v>
      </c>
      <c r="GT135" s="19">
        <f ca="1">IFERROR(__xludf.DUMMYFUNCTION("""COMPUTED_VALUE"""),57)</f>
        <v>57</v>
      </c>
      <c r="GU135" s="19" t="str">
        <f ca="1">IFERROR(__xludf.DUMMYFUNCTION("""COMPUTED_VALUE"""),"Богатов  К. В.")</f>
        <v>Богатов  К. В.</v>
      </c>
      <c r="GV135" s="19" t="str">
        <f ca="1">IFERROR(__xludf.DUMMYFUNCTION("""COMPUTED_VALUE"""),"За")</f>
        <v>За</v>
      </c>
      <c r="GW135" s="19">
        <f ca="1">IFERROR(__xludf.DUMMYFUNCTION("""COMPUTED_VALUE"""),57)</f>
        <v>57</v>
      </c>
      <c r="GX135" s="19" t="str">
        <f ca="1">IFERROR(__xludf.DUMMYFUNCTION("""COMPUTED_VALUE"""),"Богатов  К. В.")</f>
        <v>Богатов  К. В.</v>
      </c>
      <c r="GY135" s="19" t="str">
        <f ca="1">IFERROR(__xludf.DUMMYFUNCTION("""COMPUTED_VALUE"""),"За")</f>
        <v>За</v>
      </c>
      <c r="GZ135" s="19">
        <f ca="1">IFERROR(__xludf.DUMMYFUNCTION("""COMPUTED_VALUE"""),57)</f>
        <v>57</v>
      </c>
      <c r="HA135" s="19" t="str">
        <f ca="1">IFERROR(__xludf.DUMMYFUNCTION("""COMPUTED_VALUE"""),"Богатов  К. В.")</f>
        <v>Богатов  К. В.</v>
      </c>
      <c r="HB135" s="19" t="str">
        <f ca="1">IFERROR(__xludf.DUMMYFUNCTION("""COMPUTED_VALUE"""),"За")</f>
        <v>За</v>
      </c>
      <c r="HC135" s="19">
        <f ca="1">IFERROR(__xludf.DUMMYFUNCTION("""COMPUTED_VALUE"""),57)</f>
        <v>57</v>
      </c>
      <c r="HD135" s="19" t="str">
        <f ca="1">IFERROR(__xludf.DUMMYFUNCTION("""COMPUTED_VALUE"""),"Богатов  К. В.")</f>
        <v>Богатов  К. В.</v>
      </c>
      <c r="HE135" s="19" t="str">
        <f ca="1">IFERROR(__xludf.DUMMYFUNCTION("""COMPUTED_VALUE"""),"За")</f>
        <v>За</v>
      </c>
      <c r="HF135" s="19">
        <f ca="1">IFERROR(__xludf.DUMMYFUNCTION("""COMPUTED_VALUE"""),57)</f>
        <v>57</v>
      </c>
      <c r="HG135" s="19" t="str">
        <f ca="1">IFERROR(__xludf.DUMMYFUNCTION("""COMPUTED_VALUE"""),"Богатов  К. В.")</f>
        <v>Богатов  К. В.</v>
      </c>
      <c r="HH135" s="19" t="str">
        <f ca="1">IFERROR(__xludf.DUMMYFUNCTION("""COMPUTED_VALUE"""),"Не голосував")</f>
        <v>Не голосував</v>
      </c>
      <c r="HI135" s="19">
        <f ca="1">IFERROR(__xludf.DUMMYFUNCTION("""COMPUTED_VALUE"""),57)</f>
        <v>57</v>
      </c>
      <c r="HJ135" s="19" t="str">
        <f ca="1">IFERROR(__xludf.DUMMYFUNCTION("""COMPUTED_VALUE"""),"Богатов  К. В.")</f>
        <v>Богатов  К. В.</v>
      </c>
      <c r="HK135" s="19" t="str">
        <f ca="1">IFERROR(__xludf.DUMMYFUNCTION("""COMPUTED_VALUE"""),"За")</f>
        <v>За</v>
      </c>
      <c r="HL135" s="19">
        <f ca="1">IFERROR(__xludf.DUMMYFUNCTION("""COMPUTED_VALUE"""),57)</f>
        <v>57</v>
      </c>
      <c r="HM135" s="19" t="str">
        <f ca="1">IFERROR(__xludf.DUMMYFUNCTION("""COMPUTED_VALUE"""),"Богатов  К. В.")</f>
        <v>Богатов  К. В.</v>
      </c>
      <c r="HN135" s="19" t="str">
        <f ca="1">IFERROR(__xludf.DUMMYFUNCTION("""COMPUTED_VALUE"""),"Проти")</f>
        <v>Проти</v>
      </c>
      <c r="HO135" s="19">
        <f ca="1">IFERROR(__xludf.DUMMYFUNCTION("""COMPUTED_VALUE"""),57)</f>
        <v>57</v>
      </c>
      <c r="HP135" s="19" t="str">
        <f ca="1">IFERROR(__xludf.DUMMYFUNCTION("""COMPUTED_VALUE"""),"Богатов  К. В.")</f>
        <v>Богатов  К. В.</v>
      </c>
      <c r="HQ135" s="19" t="str">
        <f ca="1">IFERROR(__xludf.DUMMYFUNCTION("""COMPUTED_VALUE"""),"Не голосував")</f>
        <v>Не голосував</v>
      </c>
      <c r="HR135" s="19">
        <f ca="1">IFERROR(__xludf.DUMMYFUNCTION("""COMPUTED_VALUE"""),57)</f>
        <v>57</v>
      </c>
      <c r="HS135" s="19" t="str">
        <f ca="1">IFERROR(__xludf.DUMMYFUNCTION("""COMPUTED_VALUE"""),"Богатов  К. В.")</f>
        <v>Богатов  К. В.</v>
      </c>
      <c r="HT135" s="19" t="str">
        <f ca="1">IFERROR(__xludf.DUMMYFUNCTION("""COMPUTED_VALUE"""),"За")</f>
        <v>За</v>
      </c>
      <c r="HU135" s="19">
        <f ca="1">IFERROR(__xludf.DUMMYFUNCTION("""COMPUTED_VALUE"""),57)</f>
        <v>57</v>
      </c>
      <c r="HV135" s="19" t="str">
        <f ca="1">IFERROR(__xludf.DUMMYFUNCTION("""COMPUTED_VALUE"""),"Богатов  К. В.")</f>
        <v>Богатов  К. В.</v>
      </c>
      <c r="HW135" s="19" t="str">
        <f ca="1">IFERROR(__xludf.DUMMYFUNCTION("""COMPUTED_VALUE"""),"За")</f>
        <v>За</v>
      </c>
      <c r="HX135" s="19">
        <f ca="1">IFERROR(__xludf.DUMMYFUNCTION("""COMPUTED_VALUE"""),57)</f>
        <v>57</v>
      </c>
      <c r="HY135" s="19" t="str">
        <f ca="1">IFERROR(__xludf.DUMMYFUNCTION("""COMPUTED_VALUE"""),"Богатов  К. В.")</f>
        <v>Богатов  К. В.</v>
      </c>
      <c r="HZ135" s="19" t="str">
        <f ca="1">IFERROR(__xludf.DUMMYFUNCTION("""COMPUTED_VALUE"""),"Не голосував")</f>
        <v>Не голосував</v>
      </c>
      <c r="IA135" s="19">
        <f ca="1">IFERROR(__xludf.DUMMYFUNCTION("""COMPUTED_VALUE"""),57)</f>
        <v>57</v>
      </c>
      <c r="IB135" s="19" t="str">
        <f ca="1">IFERROR(__xludf.DUMMYFUNCTION("""COMPUTED_VALUE"""),"Богатов  К. В.")</f>
        <v>Богатов  К. В.</v>
      </c>
      <c r="IC135" s="19" t="str">
        <f ca="1">IFERROR(__xludf.DUMMYFUNCTION("""COMPUTED_VALUE"""),"За")</f>
        <v>За</v>
      </c>
      <c r="ID135" s="19">
        <f ca="1">IFERROR(__xludf.DUMMYFUNCTION("""COMPUTED_VALUE"""),57)</f>
        <v>57</v>
      </c>
      <c r="IE135" s="19" t="str">
        <f ca="1">IFERROR(__xludf.DUMMYFUNCTION("""COMPUTED_VALUE"""),"Богатов  К. В.")</f>
        <v>Богатов  К. В.</v>
      </c>
      <c r="IF135" s="19" t="str">
        <f ca="1">IFERROR(__xludf.DUMMYFUNCTION("""COMPUTED_VALUE"""),"За")</f>
        <v>За</v>
      </c>
      <c r="IG135" s="19">
        <f ca="1">IFERROR(__xludf.DUMMYFUNCTION("""COMPUTED_VALUE"""),57)</f>
        <v>57</v>
      </c>
      <c r="IH135" s="19" t="str">
        <f ca="1">IFERROR(__xludf.DUMMYFUNCTION("""COMPUTED_VALUE"""),"Богатов  К. В.")</f>
        <v>Богатов  К. В.</v>
      </c>
      <c r="II135" s="19" t="str">
        <f ca="1">IFERROR(__xludf.DUMMYFUNCTION("""COMPUTED_VALUE"""),"Утримався")</f>
        <v>Утримався</v>
      </c>
      <c r="IJ135" s="19">
        <f ca="1">IFERROR(__xludf.DUMMYFUNCTION("""COMPUTED_VALUE"""),57)</f>
        <v>57</v>
      </c>
      <c r="IK135" s="19" t="str">
        <f ca="1">IFERROR(__xludf.DUMMYFUNCTION("""COMPUTED_VALUE"""),"Богатов  К. В.")</f>
        <v>Богатов  К. В.</v>
      </c>
      <c r="IL135" s="19" t="str">
        <f ca="1">IFERROR(__xludf.DUMMYFUNCTION("""COMPUTED_VALUE"""),"За")</f>
        <v>За</v>
      </c>
      <c r="IM135" s="19">
        <f ca="1">IFERROR(__xludf.DUMMYFUNCTION("""COMPUTED_VALUE"""),57)</f>
        <v>57</v>
      </c>
      <c r="IN135" s="19" t="str">
        <f ca="1">IFERROR(__xludf.DUMMYFUNCTION("""COMPUTED_VALUE"""),"Богатов  К. В.")</f>
        <v>Богатов  К. В.</v>
      </c>
      <c r="IO135" s="19" t="str">
        <f ca="1">IFERROR(__xludf.DUMMYFUNCTION("""COMPUTED_VALUE"""),"За")</f>
        <v>За</v>
      </c>
      <c r="IP135" s="19">
        <f ca="1">IFERROR(__xludf.DUMMYFUNCTION("""COMPUTED_VALUE"""),57)</f>
        <v>57</v>
      </c>
      <c r="IQ135" s="19" t="str">
        <f ca="1">IFERROR(__xludf.DUMMYFUNCTION("""COMPUTED_VALUE"""),"Богатов  К. В.")</f>
        <v>Богатов  К. В.</v>
      </c>
      <c r="IR135" s="19" t="str">
        <f ca="1">IFERROR(__xludf.DUMMYFUNCTION("""COMPUTED_VALUE"""),"Не голосував")</f>
        <v>Не голосував</v>
      </c>
      <c r="IS135" s="19">
        <f ca="1">IFERROR(__xludf.DUMMYFUNCTION("""COMPUTED_VALUE"""),57)</f>
        <v>57</v>
      </c>
      <c r="IT135" s="19" t="str">
        <f ca="1">IFERROR(__xludf.DUMMYFUNCTION("""COMPUTED_VALUE"""),"Богатов  К. В.")</f>
        <v>Богатов  К. В.</v>
      </c>
      <c r="IU135" s="19" t="str">
        <f ca="1">IFERROR(__xludf.DUMMYFUNCTION("""COMPUTED_VALUE"""),"За")</f>
        <v>За</v>
      </c>
      <c r="IV135" s="19">
        <f ca="1">IFERROR(__xludf.DUMMYFUNCTION("""COMPUTED_VALUE"""),57)</f>
        <v>57</v>
      </c>
      <c r="IW135" s="19" t="str">
        <f ca="1">IFERROR(__xludf.DUMMYFUNCTION("""COMPUTED_VALUE"""),"Богатов  К. В.")</f>
        <v>Богатов  К. В.</v>
      </c>
      <c r="IX135" s="19" t="str">
        <f ca="1">IFERROR(__xludf.DUMMYFUNCTION("""COMPUTED_VALUE"""),"За")</f>
        <v>За</v>
      </c>
      <c r="IY135" s="19">
        <f ca="1">IFERROR(__xludf.DUMMYFUNCTION("""COMPUTED_VALUE"""),57)</f>
        <v>57</v>
      </c>
      <c r="IZ135" s="19" t="str">
        <f ca="1">IFERROR(__xludf.DUMMYFUNCTION("""COMPUTED_VALUE"""),"Богатов  К. В.")</f>
        <v>Богатов  К. В.</v>
      </c>
      <c r="JA135" s="19" t="str">
        <f ca="1">IFERROR(__xludf.DUMMYFUNCTION("""COMPUTED_VALUE"""),"Не голосував")</f>
        <v>Не голосував</v>
      </c>
      <c r="JB135" s="19">
        <f ca="1">IFERROR(__xludf.DUMMYFUNCTION("""COMPUTED_VALUE"""),57)</f>
        <v>57</v>
      </c>
      <c r="JC135" s="19" t="str">
        <f ca="1">IFERROR(__xludf.DUMMYFUNCTION("""COMPUTED_VALUE"""),"Богатов  К. В.")</f>
        <v>Богатов  К. В.</v>
      </c>
      <c r="JD135" s="19" t="str">
        <f ca="1">IFERROR(__xludf.DUMMYFUNCTION("""COMPUTED_VALUE"""),"Не голосував")</f>
        <v>Не голосував</v>
      </c>
      <c r="JE135" s="19">
        <f ca="1">IFERROR(__xludf.DUMMYFUNCTION("""COMPUTED_VALUE"""),57)</f>
        <v>57</v>
      </c>
      <c r="JF135" s="19" t="str">
        <f ca="1">IFERROR(__xludf.DUMMYFUNCTION("""COMPUTED_VALUE"""),"Богатов  К. В.")</f>
        <v>Богатов  К. В.</v>
      </c>
      <c r="JG135" s="19" t="str">
        <f ca="1">IFERROR(__xludf.DUMMYFUNCTION("""COMPUTED_VALUE"""),"За")</f>
        <v>За</v>
      </c>
      <c r="JH135" s="19">
        <f ca="1">IFERROR(__xludf.DUMMYFUNCTION("""COMPUTED_VALUE"""),57)</f>
        <v>57</v>
      </c>
      <c r="JI135" s="19" t="str">
        <f ca="1">IFERROR(__xludf.DUMMYFUNCTION("""COMPUTED_VALUE"""),"Богатов  К. В.")</f>
        <v>Богатов  К. В.</v>
      </c>
      <c r="JJ135" s="19" t="str">
        <f ca="1">IFERROR(__xludf.DUMMYFUNCTION("""COMPUTED_VALUE"""),"За")</f>
        <v>За</v>
      </c>
      <c r="JK135" s="19">
        <f ca="1">IFERROR(__xludf.DUMMYFUNCTION("""COMPUTED_VALUE"""),57)</f>
        <v>57</v>
      </c>
      <c r="JL135" s="19" t="str">
        <f ca="1">IFERROR(__xludf.DUMMYFUNCTION("""COMPUTED_VALUE"""),"Богатов  К. В.")</f>
        <v>Богатов  К. В.</v>
      </c>
      <c r="JM135" s="19" t="str">
        <f ca="1">IFERROR(__xludf.DUMMYFUNCTION("""COMPUTED_VALUE"""),"За")</f>
        <v>За</v>
      </c>
      <c r="JN135" s="19">
        <f ca="1">IFERROR(__xludf.DUMMYFUNCTION("""COMPUTED_VALUE"""),57)</f>
        <v>57</v>
      </c>
      <c r="JO135" s="19" t="str">
        <f ca="1">IFERROR(__xludf.DUMMYFUNCTION("""COMPUTED_VALUE"""),"Богатов  К. В.")</f>
        <v>Богатов  К. В.</v>
      </c>
      <c r="JP135" s="19" t="str">
        <f ca="1">IFERROR(__xludf.DUMMYFUNCTION("""COMPUTED_VALUE"""),"За")</f>
        <v>За</v>
      </c>
      <c r="JQ135" s="19">
        <f ca="1">IFERROR(__xludf.DUMMYFUNCTION("""COMPUTED_VALUE"""),57)</f>
        <v>57</v>
      </c>
      <c r="JR135" s="19" t="str">
        <f ca="1">IFERROR(__xludf.DUMMYFUNCTION("""COMPUTED_VALUE"""),"Богатов  К. В.")</f>
        <v>Богатов  К. В.</v>
      </c>
      <c r="JS135" s="19" t="str">
        <f ca="1">IFERROR(__xludf.DUMMYFUNCTION("""COMPUTED_VALUE"""),"За")</f>
        <v>За</v>
      </c>
      <c r="JT135" s="19">
        <f ca="1">IFERROR(__xludf.DUMMYFUNCTION("""COMPUTED_VALUE"""),57)</f>
        <v>57</v>
      </c>
      <c r="JU135" s="19" t="str">
        <f ca="1">IFERROR(__xludf.DUMMYFUNCTION("""COMPUTED_VALUE"""),"Богатов  К. В.")</f>
        <v>Богатов  К. В.</v>
      </c>
      <c r="JV135" s="19" t="str">
        <f ca="1">IFERROR(__xludf.DUMMYFUNCTION("""COMPUTED_VALUE"""),"За")</f>
        <v>За</v>
      </c>
      <c r="JW135" s="19">
        <f ca="1">IFERROR(__xludf.DUMMYFUNCTION("""COMPUTED_VALUE"""),57)</f>
        <v>57</v>
      </c>
      <c r="JX135" s="19" t="str">
        <f ca="1">IFERROR(__xludf.DUMMYFUNCTION("""COMPUTED_VALUE"""),"Богатов  К. В.")</f>
        <v>Богатов  К. В.</v>
      </c>
      <c r="JY135" s="19" t="str">
        <f ca="1">IFERROR(__xludf.DUMMYFUNCTION("""COMPUTED_VALUE"""),"За")</f>
        <v>За</v>
      </c>
      <c r="JZ135" s="19">
        <f ca="1">IFERROR(__xludf.DUMMYFUNCTION("""COMPUTED_VALUE"""),57)</f>
        <v>57</v>
      </c>
      <c r="KA135" s="19" t="str">
        <f ca="1">IFERROR(__xludf.DUMMYFUNCTION("""COMPUTED_VALUE"""),"Богатов  К. В.")</f>
        <v>Богатов  К. В.</v>
      </c>
      <c r="KB135" s="19" t="str">
        <f ca="1">IFERROR(__xludf.DUMMYFUNCTION("""COMPUTED_VALUE"""),"За")</f>
        <v>За</v>
      </c>
      <c r="KC135" s="19">
        <f ca="1">IFERROR(__xludf.DUMMYFUNCTION("""COMPUTED_VALUE"""),57)</f>
        <v>57</v>
      </c>
      <c r="KD135" s="19" t="str">
        <f ca="1">IFERROR(__xludf.DUMMYFUNCTION("""COMPUTED_VALUE"""),"Богатов  К. В.")</f>
        <v>Богатов  К. В.</v>
      </c>
      <c r="KE135" s="19" t="str">
        <f ca="1">IFERROR(__xludf.DUMMYFUNCTION("""COMPUTED_VALUE"""),"За")</f>
        <v>За</v>
      </c>
      <c r="KF135" s="19">
        <f ca="1">IFERROR(__xludf.DUMMYFUNCTION("""COMPUTED_VALUE"""),57)</f>
        <v>57</v>
      </c>
      <c r="KG135" s="19" t="str">
        <f ca="1">IFERROR(__xludf.DUMMYFUNCTION("""COMPUTED_VALUE"""),"Богатов  К. В.")</f>
        <v>Богатов  К. В.</v>
      </c>
      <c r="KH135" s="19" t="str">
        <f ca="1">IFERROR(__xludf.DUMMYFUNCTION("""COMPUTED_VALUE"""),"За")</f>
        <v>За</v>
      </c>
      <c r="KI135" s="19">
        <f ca="1">IFERROR(__xludf.DUMMYFUNCTION("""COMPUTED_VALUE"""),57)</f>
        <v>57</v>
      </c>
      <c r="KJ135" s="19" t="str">
        <f ca="1">IFERROR(__xludf.DUMMYFUNCTION("""COMPUTED_VALUE"""),"Богатов  К. В.")</f>
        <v>Богатов  К. В.</v>
      </c>
      <c r="KK135" s="19" t="str">
        <f ca="1">IFERROR(__xludf.DUMMYFUNCTION("""COMPUTED_VALUE"""),"За")</f>
        <v>За</v>
      </c>
      <c r="KL135" s="19">
        <f ca="1">IFERROR(__xludf.DUMMYFUNCTION("""COMPUTED_VALUE"""),57)</f>
        <v>57</v>
      </c>
      <c r="KM135" s="19" t="str">
        <f ca="1">IFERROR(__xludf.DUMMYFUNCTION("""COMPUTED_VALUE"""),"Богатов  К. В.")</f>
        <v>Богатов  К. В.</v>
      </c>
      <c r="KN135" s="19" t="str">
        <f ca="1">IFERROR(__xludf.DUMMYFUNCTION("""COMPUTED_VALUE"""),"За")</f>
        <v>За</v>
      </c>
      <c r="KO135" s="19">
        <f ca="1">IFERROR(__xludf.DUMMYFUNCTION("""COMPUTED_VALUE"""),57)</f>
        <v>57</v>
      </c>
      <c r="KP135" s="19" t="str">
        <f ca="1">IFERROR(__xludf.DUMMYFUNCTION("""COMPUTED_VALUE"""),"Богатов  К. В.")</f>
        <v>Богатов  К. В.</v>
      </c>
      <c r="KQ135" s="19" t="str">
        <f ca="1">IFERROR(__xludf.DUMMYFUNCTION("""COMPUTED_VALUE"""),"Не голосував")</f>
        <v>Не голосував</v>
      </c>
      <c r="KR135" s="19">
        <f ca="1">IFERROR(__xludf.DUMMYFUNCTION("""COMPUTED_VALUE"""),57)</f>
        <v>57</v>
      </c>
      <c r="KS135" s="19" t="str">
        <f ca="1">IFERROR(__xludf.DUMMYFUNCTION("""COMPUTED_VALUE"""),"Богатов  К. В.")</f>
        <v>Богатов  К. В.</v>
      </c>
      <c r="KT135" s="19" t="str">
        <f ca="1">IFERROR(__xludf.DUMMYFUNCTION("""COMPUTED_VALUE"""),"За")</f>
        <v>За</v>
      </c>
      <c r="KU135" s="19">
        <f ca="1">IFERROR(__xludf.DUMMYFUNCTION("""COMPUTED_VALUE"""),57)</f>
        <v>57</v>
      </c>
      <c r="KV135" s="19" t="str">
        <f ca="1">IFERROR(__xludf.DUMMYFUNCTION("""COMPUTED_VALUE"""),"Богатов  К. В.")</f>
        <v>Богатов  К. В.</v>
      </c>
      <c r="KW135" s="19" t="str">
        <f ca="1">IFERROR(__xludf.DUMMYFUNCTION("""COMPUTED_VALUE"""),"Не голосував")</f>
        <v>Не голосував</v>
      </c>
      <c r="KX135" s="19">
        <f ca="1">IFERROR(__xludf.DUMMYFUNCTION("""COMPUTED_VALUE"""),57)</f>
        <v>57</v>
      </c>
      <c r="KY135" s="19" t="str">
        <f ca="1">IFERROR(__xludf.DUMMYFUNCTION("""COMPUTED_VALUE"""),"Богатов  К. В.")</f>
        <v>Богатов  К. В.</v>
      </c>
      <c r="KZ135" s="19" t="str">
        <f ca="1">IFERROR(__xludf.DUMMYFUNCTION("""COMPUTED_VALUE"""),"Не голосував")</f>
        <v>Не голосував</v>
      </c>
      <c r="LA135" s="19">
        <f ca="1">IFERROR(__xludf.DUMMYFUNCTION("""COMPUTED_VALUE"""),57)</f>
        <v>57</v>
      </c>
      <c r="LB135" s="19" t="str">
        <f ca="1">IFERROR(__xludf.DUMMYFUNCTION("""COMPUTED_VALUE"""),"Богатов  К. В.")</f>
        <v>Богатов  К. В.</v>
      </c>
      <c r="LC135" s="19" t="str">
        <f ca="1">IFERROR(__xludf.DUMMYFUNCTION("""COMPUTED_VALUE"""),"Не голосував")</f>
        <v>Не голосував</v>
      </c>
      <c r="LD135" s="19">
        <f ca="1">IFERROR(__xludf.DUMMYFUNCTION("""COMPUTED_VALUE"""),57)</f>
        <v>57</v>
      </c>
      <c r="LE135" s="19" t="str">
        <f ca="1">IFERROR(__xludf.DUMMYFUNCTION("""COMPUTED_VALUE"""),"Богатов  К. В.")</f>
        <v>Богатов  К. В.</v>
      </c>
      <c r="LF135" s="19" t="str">
        <f ca="1">IFERROR(__xludf.DUMMYFUNCTION("""COMPUTED_VALUE"""),"За")</f>
        <v>За</v>
      </c>
      <c r="LG135" s="19">
        <f ca="1">IFERROR(__xludf.DUMMYFUNCTION("""COMPUTED_VALUE"""),57)</f>
        <v>57</v>
      </c>
      <c r="LH135" s="19" t="str">
        <f ca="1">IFERROR(__xludf.DUMMYFUNCTION("""COMPUTED_VALUE"""),"Богатов  К. В.")</f>
        <v>Богатов  К. В.</v>
      </c>
      <c r="LI135" s="19" t="str">
        <f ca="1">IFERROR(__xludf.DUMMYFUNCTION("""COMPUTED_VALUE"""),"За")</f>
        <v>За</v>
      </c>
      <c r="LJ135" s="19">
        <f ca="1">IFERROR(__xludf.DUMMYFUNCTION("""COMPUTED_VALUE"""),57)</f>
        <v>57</v>
      </c>
      <c r="LK135" s="19" t="str">
        <f ca="1">IFERROR(__xludf.DUMMYFUNCTION("""COMPUTED_VALUE"""),"Богатов  К. В.")</f>
        <v>Богатов  К. В.</v>
      </c>
      <c r="LL135" s="19" t="str">
        <f ca="1">IFERROR(__xludf.DUMMYFUNCTION("""COMPUTED_VALUE"""),"За")</f>
        <v>За</v>
      </c>
      <c r="LM135" s="19">
        <f ca="1">IFERROR(__xludf.DUMMYFUNCTION("""COMPUTED_VALUE"""),57)</f>
        <v>57</v>
      </c>
      <c r="LN135" s="19" t="str">
        <f ca="1">IFERROR(__xludf.DUMMYFUNCTION("""COMPUTED_VALUE"""),"Богатов  К. В.")</f>
        <v>Богатов  К. В.</v>
      </c>
      <c r="LO135" s="19" t="str">
        <f ca="1">IFERROR(__xludf.DUMMYFUNCTION("""COMPUTED_VALUE"""),"За")</f>
        <v>За</v>
      </c>
      <c r="LP135" s="19">
        <f ca="1">IFERROR(__xludf.DUMMYFUNCTION("""COMPUTED_VALUE"""),57)</f>
        <v>57</v>
      </c>
      <c r="LQ135" s="19" t="str">
        <f ca="1">IFERROR(__xludf.DUMMYFUNCTION("""COMPUTED_VALUE"""),"Богатов  К. В.")</f>
        <v>Богатов  К. В.</v>
      </c>
      <c r="LR135" s="19" t="str">
        <f ca="1">IFERROR(__xludf.DUMMYFUNCTION("""COMPUTED_VALUE"""),"За")</f>
        <v>За</v>
      </c>
      <c r="LS135" s="19">
        <f ca="1">IFERROR(__xludf.DUMMYFUNCTION("""COMPUTED_VALUE"""),57)</f>
        <v>57</v>
      </c>
      <c r="LT135" s="19" t="str">
        <f ca="1">IFERROR(__xludf.DUMMYFUNCTION("""COMPUTED_VALUE"""),"Богатов  К. В.")</f>
        <v>Богатов  К. В.</v>
      </c>
      <c r="LU135" s="19" t="str">
        <f ca="1">IFERROR(__xludf.DUMMYFUNCTION("""COMPUTED_VALUE"""),"За")</f>
        <v>За</v>
      </c>
      <c r="LV135" s="19">
        <f ca="1">IFERROR(__xludf.DUMMYFUNCTION("""COMPUTED_VALUE"""),57)</f>
        <v>57</v>
      </c>
      <c r="LW135" s="19" t="str">
        <f ca="1">IFERROR(__xludf.DUMMYFUNCTION("""COMPUTED_VALUE"""),"Богатов  К. В.")</f>
        <v>Богатов  К. В.</v>
      </c>
      <c r="LX135" s="19" t="str">
        <f ca="1">IFERROR(__xludf.DUMMYFUNCTION("""COMPUTED_VALUE"""),"За")</f>
        <v>За</v>
      </c>
      <c r="LY135" s="19">
        <f ca="1">IFERROR(__xludf.DUMMYFUNCTION("""COMPUTED_VALUE"""),57)</f>
        <v>57</v>
      </c>
      <c r="LZ135" s="19" t="str">
        <f ca="1">IFERROR(__xludf.DUMMYFUNCTION("""COMPUTED_VALUE"""),"Богатов  К. В.")</f>
        <v>Богатов  К. В.</v>
      </c>
      <c r="MA135" s="19" t="str">
        <f ca="1">IFERROR(__xludf.DUMMYFUNCTION("""COMPUTED_VALUE"""),"За")</f>
        <v>За</v>
      </c>
      <c r="MB135" s="19">
        <f ca="1">IFERROR(__xludf.DUMMYFUNCTION("""COMPUTED_VALUE"""),57)</f>
        <v>57</v>
      </c>
      <c r="MC135" s="19" t="str">
        <f ca="1">IFERROR(__xludf.DUMMYFUNCTION("""COMPUTED_VALUE"""),"Богатов  К. В.")</f>
        <v>Богатов  К. В.</v>
      </c>
      <c r="MD135" s="19" t="str">
        <f ca="1">IFERROR(__xludf.DUMMYFUNCTION("""COMPUTED_VALUE"""),"За")</f>
        <v>За</v>
      </c>
      <c r="ME135" s="19">
        <f ca="1">IFERROR(__xludf.DUMMYFUNCTION("""COMPUTED_VALUE"""),57)</f>
        <v>57</v>
      </c>
      <c r="MF135" s="19" t="str">
        <f ca="1">IFERROR(__xludf.DUMMYFUNCTION("""COMPUTED_VALUE"""),"Богатов  К. В.")</f>
        <v>Богатов  К. В.</v>
      </c>
      <c r="MG135" s="19" t="str">
        <f ca="1">IFERROR(__xludf.DUMMYFUNCTION("""COMPUTED_VALUE"""),"За")</f>
        <v>За</v>
      </c>
      <c r="MH135" s="19">
        <f ca="1">IFERROR(__xludf.DUMMYFUNCTION("""COMPUTED_VALUE"""),57)</f>
        <v>57</v>
      </c>
      <c r="MI135" s="19" t="str">
        <f ca="1">IFERROR(__xludf.DUMMYFUNCTION("""COMPUTED_VALUE"""),"Богатов  К. В.")</f>
        <v>Богатов  К. В.</v>
      </c>
      <c r="MJ135" s="19" t="str">
        <f ca="1">IFERROR(__xludf.DUMMYFUNCTION("""COMPUTED_VALUE"""),"За")</f>
        <v>За</v>
      </c>
      <c r="MK135" s="19">
        <f ca="1">IFERROR(__xludf.DUMMYFUNCTION("""COMPUTED_VALUE"""),57)</f>
        <v>57</v>
      </c>
      <c r="ML135" s="19" t="str">
        <f ca="1">IFERROR(__xludf.DUMMYFUNCTION("""COMPUTED_VALUE"""),"Богатов  К. В.")</f>
        <v>Богатов  К. В.</v>
      </c>
      <c r="MM135" s="19" t="str">
        <f ca="1">IFERROR(__xludf.DUMMYFUNCTION("""COMPUTED_VALUE"""),"За")</f>
        <v>За</v>
      </c>
      <c r="MN135" s="19">
        <f ca="1">IFERROR(__xludf.DUMMYFUNCTION("""COMPUTED_VALUE"""),57)</f>
        <v>57</v>
      </c>
      <c r="MO135" s="19" t="str">
        <f ca="1">IFERROR(__xludf.DUMMYFUNCTION("""COMPUTED_VALUE"""),"Богатов  К. В.")</f>
        <v>Богатов  К. В.</v>
      </c>
      <c r="MP135" s="19" t="str">
        <f ca="1">IFERROR(__xludf.DUMMYFUNCTION("""COMPUTED_VALUE"""),"За")</f>
        <v>За</v>
      </c>
      <c r="MQ135" s="19">
        <f ca="1">IFERROR(__xludf.DUMMYFUNCTION("""COMPUTED_VALUE"""),57)</f>
        <v>57</v>
      </c>
      <c r="MR135" s="19" t="str">
        <f ca="1">IFERROR(__xludf.DUMMYFUNCTION("""COMPUTED_VALUE"""),"Богатов  К. В.")</f>
        <v>Богатов  К. В.</v>
      </c>
      <c r="MS135" s="19" t="str">
        <f ca="1">IFERROR(__xludf.DUMMYFUNCTION("""COMPUTED_VALUE"""),"За")</f>
        <v>За</v>
      </c>
      <c r="MT135" s="19">
        <f ca="1">IFERROR(__xludf.DUMMYFUNCTION("""COMPUTED_VALUE"""),57)</f>
        <v>57</v>
      </c>
      <c r="MU135" s="19" t="str">
        <f ca="1">IFERROR(__xludf.DUMMYFUNCTION("""COMPUTED_VALUE"""),"Богатов  К. В.")</f>
        <v>Богатов  К. В.</v>
      </c>
      <c r="MV135" s="19" t="str">
        <f ca="1">IFERROR(__xludf.DUMMYFUNCTION("""COMPUTED_VALUE"""),"За")</f>
        <v>За</v>
      </c>
      <c r="MW135" s="19">
        <f ca="1">IFERROR(__xludf.DUMMYFUNCTION("""COMPUTED_VALUE"""),57)</f>
        <v>57</v>
      </c>
      <c r="MX135" s="19" t="str">
        <f ca="1">IFERROR(__xludf.DUMMYFUNCTION("""COMPUTED_VALUE"""),"Богатов  К. В.")</f>
        <v>Богатов  К. В.</v>
      </c>
      <c r="MY135" s="19" t="str">
        <f ca="1">IFERROR(__xludf.DUMMYFUNCTION("""COMPUTED_VALUE"""),"За")</f>
        <v>За</v>
      </c>
      <c r="MZ135" s="19">
        <f ca="1">IFERROR(__xludf.DUMMYFUNCTION("""COMPUTED_VALUE"""),57)</f>
        <v>57</v>
      </c>
      <c r="NA135" s="19" t="str">
        <f ca="1">IFERROR(__xludf.DUMMYFUNCTION("""COMPUTED_VALUE"""),"Богатов  К. В.")</f>
        <v>Богатов  К. В.</v>
      </c>
      <c r="NB135" s="19" t="str">
        <f ca="1">IFERROR(__xludf.DUMMYFUNCTION("""COMPUTED_VALUE"""),"За")</f>
        <v>За</v>
      </c>
      <c r="NC135" s="19">
        <f ca="1">IFERROR(__xludf.DUMMYFUNCTION("""COMPUTED_VALUE"""),57)</f>
        <v>57</v>
      </c>
      <c r="ND135" s="19" t="str">
        <f ca="1">IFERROR(__xludf.DUMMYFUNCTION("""COMPUTED_VALUE"""),"Богатов  К. В.")</f>
        <v>Богатов  К. В.</v>
      </c>
      <c r="NE135" s="19" t="str">
        <f ca="1">IFERROR(__xludf.DUMMYFUNCTION("""COMPUTED_VALUE"""),"За")</f>
        <v>За</v>
      </c>
      <c r="NF135" s="19">
        <f ca="1">IFERROR(__xludf.DUMMYFUNCTION("""COMPUTED_VALUE"""),57)</f>
        <v>57</v>
      </c>
      <c r="NG135" s="19" t="str">
        <f ca="1">IFERROR(__xludf.DUMMYFUNCTION("""COMPUTED_VALUE"""),"Богатов  К. В.")</f>
        <v>Богатов  К. В.</v>
      </c>
      <c r="NH135" s="19" t="str">
        <f ca="1">IFERROR(__xludf.DUMMYFUNCTION("""COMPUTED_VALUE"""),"Не голосував")</f>
        <v>Не голосував</v>
      </c>
      <c r="NI135" s="19">
        <f ca="1">IFERROR(__xludf.DUMMYFUNCTION("""COMPUTED_VALUE"""),57)</f>
        <v>57</v>
      </c>
      <c r="NJ135" s="19" t="str">
        <f ca="1">IFERROR(__xludf.DUMMYFUNCTION("""COMPUTED_VALUE"""),"Богатов  К. В.")</f>
        <v>Богатов  К. В.</v>
      </c>
      <c r="NK135" s="19" t="str">
        <f ca="1">IFERROR(__xludf.DUMMYFUNCTION("""COMPUTED_VALUE"""),"Не голосував")</f>
        <v>Не голосував</v>
      </c>
      <c r="NL135" s="19">
        <f ca="1">IFERROR(__xludf.DUMMYFUNCTION("""COMPUTED_VALUE"""),57)</f>
        <v>57</v>
      </c>
      <c r="NM135" s="19" t="str">
        <f ca="1">IFERROR(__xludf.DUMMYFUNCTION("""COMPUTED_VALUE"""),"Богатов  К. В.")</f>
        <v>Богатов  К. В.</v>
      </c>
      <c r="NN135" s="19" t="str">
        <f ca="1">IFERROR(__xludf.DUMMYFUNCTION("""COMPUTED_VALUE"""),"За")</f>
        <v>За</v>
      </c>
      <c r="NO135" s="19">
        <f ca="1">IFERROR(__xludf.DUMMYFUNCTION("""COMPUTED_VALUE"""),57)</f>
        <v>57</v>
      </c>
      <c r="NP135" s="19" t="str">
        <f ca="1">IFERROR(__xludf.DUMMYFUNCTION("""COMPUTED_VALUE"""),"Богатов  К. В.")</f>
        <v>Богатов  К. В.</v>
      </c>
      <c r="NQ135" s="19" t="str">
        <f ca="1">IFERROR(__xludf.DUMMYFUNCTION("""COMPUTED_VALUE"""),"За")</f>
        <v>За</v>
      </c>
      <c r="NR135" s="19">
        <f ca="1">IFERROR(__xludf.DUMMYFUNCTION("""COMPUTED_VALUE"""),57)</f>
        <v>57</v>
      </c>
      <c r="NS135" s="19" t="str">
        <f ca="1">IFERROR(__xludf.DUMMYFUNCTION("""COMPUTED_VALUE"""),"Богатов  К. В.")</f>
        <v>Богатов  К. В.</v>
      </c>
      <c r="NT135" s="19" t="str">
        <f ca="1">IFERROR(__xludf.DUMMYFUNCTION("""COMPUTED_VALUE"""),"Не голосував")</f>
        <v>Не голосував</v>
      </c>
      <c r="NU135" s="19">
        <f ca="1">IFERROR(__xludf.DUMMYFUNCTION("""COMPUTED_VALUE"""),57)</f>
        <v>57</v>
      </c>
      <c r="NV135" s="19" t="str">
        <f ca="1">IFERROR(__xludf.DUMMYFUNCTION("""COMPUTED_VALUE"""),"Богатов  К. В.")</f>
        <v>Богатов  К. В.</v>
      </c>
      <c r="NW135" s="19" t="str">
        <f ca="1">IFERROR(__xludf.DUMMYFUNCTION("""COMPUTED_VALUE"""),"Утримався")</f>
        <v>Утримався</v>
      </c>
      <c r="NX135" s="19">
        <f ca="1">IFERROR(__xludf.DUMMYFUNCTION("""COMPUTED_VALUE"""),57)</f>
        <v>57</v>
      </c>
      <c r="NY135" s="19" t="str">
        <f ca="1">IFERROR(__xludf.DUMMYFUNCTION("""COMPUTED_VALUE"""),"Богатов  К. В.")</f>
        <v>Богатов  К. В.</v>
      </c>
      <c r="NZ135" s="19" t="str">
        <f ca="1">IFERROR(__xludf.DUMMYFUNCTION("""COMPUTED_VALUE"""),"За")</f>
        <v>За</v>
      </c>
      <c r="OA135" s="19">
        <f ca="1">IFERROR(__xludf.DUMMYFUNCTION("""COMPUTED_VALUE"""),57)</f>
        <v>57</v>
      </c>
      <c r="OB135" s="19" t="str">
        <f ca="1">IFERROR(__xludf.DUMMYFUNCTION("""COMPUTED_VALUE"""),"Богатов  К. В.")</f>
        <v>Богатов  К. В.</v>
      </c>
      <c r="OC135" s="19" t="str">
        <f ca="1">IFERROR(__xludf.DUMMYFUNCTION("""COMPUTED_VALUE"""),"Не голосував")</f>
        <v>Не голосував</v>
      </c>
      <c r="OD135" s="19">
        <f ca="1">IFERROR(__xludf.DUMMYFUNCTION("""COMPUTED_VALUE"""),57)</f>
        <v>57</v>
      </c>
      <c r="OE135" s="19" t="str">
        <f ca="1">IFERROR(__xludf.DUMMYFUNCTION("""COMPUTED_VALUE"""),"Богатов  К. В.")</f>
        <v>Богатов  К. В.</v>
      </c>
      <c r="OF135" s="19" t="str">
        <f ca="1">IFERROR(__xludf.DUMMYFUNCTION("""COMPUTED_VALUE"""),"Утримався")</f>
        <v>Утримався</v>
      </c>
      <c r="OG135" s="19">
        <f ca="1">IFERROR(__xludf.DUMMYFUNCTION("""COMPUTED_VALUE"""),57)</f>
        <v>57</v>
      </c>
      <c r="OH135" s="19" t="str">
        <f ca="1">IFERROR(__xludf.DUMMYFUNCTION("""COMPUTED_VALUE"""),"Богатов  К. В.")</f>
        <v>Богатов  К. В.</v>
      </c>
      <c r="OI135" s="19" t="str">
        <f ca="1">IFERROR(__xludf.DUMMYFUNCTION("""COMPUTED_VALUE"""),"Утримався")</f>
        <v>Утримався</v>
      </c>
      <c r="OJ135" s="19">
        <f ca="1">IFERROR(__xludf.DUMMYFUNCTION("""COMPUTED_VALUE"""),57)</f>
        <v>57</v>
      </c>
      <c r="OK135" s="19" t="str">
        <f ca="1">IFERROR(__xludf.DUMMYFUNCTION("""COMPUTED_VALUE"""),"Богатов  К. В.")</f>
        <v>Богатов  К. В.</v>
      </c>
      <c r="OL135" s="19" t="str">
        <f ca="1">IFERROR(__xludf.DUMMYFUNCTION("""COMPUTED_VALUE"""),"Утримався")</f>
        <v>Утримався</v>
      </c>
      <c r="OM135" s="19">
        <f ca="1">IFERROR(__xludf.DUMMYFUNCTION("""COMPUTED_VALUE"""),57)</f>
        <v>57</v>
      </c>
      <c r="ON135" s="19" t="str">
        <f ca="1">IFERROR(__xludf.DUMMYFUNCTION("""COMPUTED_VALUE"""),"Богатов  К. В.")</f>
        <v>Богатов  К. В.</v>
      </c>
      <c r="OO135" s="19" t="str">
        <f ca="1">IFERROR(__xludf.DUMMYFUNCTION("""COMPUTED_VALUE"""),"Утримався")</f>
        <v>Утримався</v>
      </c>
      <c r="OP135" s="19">
        <f ca="1">IFERROR(__xludf.DUMMYFUNCTION("""COMPUTED_VALUE"""),57)</f>
        <v>57</v>
      </c>
      <c r="OQ135" s="19" t="str">
        <f ca="1">IFERROR(__xludf.DUMMYFUNCTION("""COMPUTED_VALUE"""),"Богатов  К. В.")</f>
        <v>Богатов  К. В.</v>
      </c>
      <c r="OR135" s="19" t="str">
        <f ca="1">IFERROR(__xludf.DUMMYFUNCTION("""COMPUTED_VALUE"""),"Утримався")</f>
        <v>Утримався</v>
      </c>
      <c r="OS135" s="19">
        <f ca="1">IFERROR(__xludf.DUMMYFUNCTION("""COMPUTED_VALUE"""),57)</f>
        <v>57</v>
      </c>
      <c r="OT135" s="19" t="str">
        <f ca="1">IFERROR(__xludf.DUMMYFUNCTION("""COMPUTED_VALUE"""),"Богатов  К. В.")</f>
        <v>Богатов  К. В.</v>
      </c>
      <c r="OU135" s="19" t="str">
        <f ca="1">IFERROR(__xludf.DUMMYFUNCTION("""COMPUTED_VALUE"""),"Утримався")</f>
        <v>Утримався</v>
      </c>
      <c r="OV135" s="19">
        <f ca="1">IFERROR(__xludf.DUMMYFUNCTION("""COMPUTED_VALUE"""),57)</f>
        <v>57</v>
      </c>
      <c r="OW135" s="19" t="str">
        <f ca="1">IFERROR(__xludf.DUMMYFUNCTION("""COMPUTED_VALUE"""),"Богатов  К. В.")</f>
        <v>Богатов  К. В.</v>
      </c>
      <c r="OX135" s="19" t="str">
        <f ca="1">IFERROR(__xludf.DUMMYFUNCTION("""COMPUTED_VALUE"""),"Утримався")</f>
        <v>Утримався</v>
      </c>
      <c r="OY135" s="19">
        <f ca="1">IFERROR(__xludf.DUMMYFUNCTION("""COMPUTED_VALUE"""),57)</f>
        <v>57</v>
      </c>
      <c r="OZ135" s="19" t="str">
        <f ca="1">IFERROR(__xludf.DUMMYFUNCTION("""COMPUTED_VALUE"""),"Богатов  К. В.")</f>
        <v>Богатов  К. В.</v>
      </c>
      <c r="PA135" s="19" t="str">
        <f ca="1">IFERROR(__xludf.DUMMYFUNCTION("""COMPUTED_VALUE"""),"Утримався")</f>
        <v>Утримався</v>
      </c>
      <c r="PB135" s="19">
        <f ca="1">IFERROR(__xludf.DUMMYFUNCTION("""COMPUTED_VALUE"""),57)</f>
        <v>57</v>
      </c>
      <c r="PC135" s="19" t="str">
        <f ca="1">IFERROR(__xludf.DUMMYFUNCTION("""COMPUTED_VALUE"""),"Богатов  К. В.")</f>
        <v>Богатов  К. В.</v>
      </c>
      <c r="PD135" s="19" t="str">
        <f ca="1">IFERROR(__xludf.DUMMYFUNCTION("""COMPUTED_VALUE"""),"Утримався")</f>
        <v>Утримався</v>
      </c>
      <c r="PE135" s="19">
        <f ca="1">IFERROR(__xludf.DUMMYFUNCTION("""COMPUTED_VALUE"""),57)</f>
        <v>57</v>
      </c>
      <c r="PF135" s="19" t="str">
        <f ca="1">IFERROR(__xludf.DUMMYFUNCTION("""COMPUTED_VALUE"""),"Богатов  К. В.")</f>
        <v>Богатов  К. В.</v>
      </c>
      <c r="PG135" s="19" t="str">
        <f ca="1">IFERROR(__xludf.DUMMYFUNCTION("""COMPUTED_VALUE"""),"Утримався")</f>
        <v>Утримався</v>
      </c>
      <c r="PH135" s="19">
        <f ca="1">IFERROR(__xludf.DUMMYFUNCTION("""COMPUTED_VALUE"""),57)</f>
        <v>57</v>
      </c>
      <c r="PI135" s="19" t="str">
        <f ca="1">IFERROR(__xludf.DUMMYFUNCTION("""COMPUTED_VALUE"""),"Богатов  К. В.")</f>
        <v>Богатов  К. В.</v>
      </c>
      <c r="PJ135" s="19" t="str">
        <f ca="1">IFERROR(__xludf.DUMMYFUNCTION("""COMPUTED_VALUE"""),"Утримався")</f>
        <v>Утримався</v>
      </c>
      <c r="PK135" s="19">
        <f ca="1">IFERROR(__xludf.DUMMYFUNCTION("""COMPUTED_VALUE"""),57)</f>
        <v>57</v>
      </c>
      <c r="PL135" s="19" t="str">
        <f ca="1">IFERROR(__xludf.DUMMYFUNCTION("""COMPUTED_VALUE"""),"Богатов  К. В.")</f>
        <v>Богатов  К. В.</v>
      </c>
      <c r="PM135" s="19" t="str">
        <f ca="1">IFERROR(__xludf.DUMMYFUNCTION("""COMPUTED_VALUE"""),"Утримався")</f>
        <v>Утримався</v>
      </c>
      <c r="PN135" s="19">
        <f ca="1">IFERROR(__xludf.DUMMYFUNCTION("""COMPUTED_VALUE"""),57)</f>
        <v>57</v>
      </c>
      <c r="PO135" s="19" t="str">
        <f ca="1">IFERROR(__xludf.DUMMYFUNCTION("""COMPUTED_VALUE"""),"Богатов  К. В.")</f>
        <v>Богатов  К. В.</v>
      </c>
      <c r="PP135" s="19" t="str">
        <f ca="1">IFERROR(__xludf.DUMMYFUNCTION("""COMPUTED_VALUE"""),"За")</f>
        <v>За</v>
      </c>
      <c r="PQ135" s="19">
        <f ca="1">IFERROR(__xludf.DUMMYFUNCTION("""COMPUTED_VALUE"""),57)</f>
        <v>57</v>
      </c>
      <c r="PR135" s="19" t="str">
        <f ca="1">IFERROR(__xludf.DUMMYFUNCTION("""COMPUTED_VALUE"""),"Богатов  К. В.")</f>
        <v>Богатов  К. В.</v>
      </c>
      <c r="PS135" s="19" t="str">
        <f ca="1">IFERROR(__xludf.DUMMYFUNCTION("""COMPUTED_VALUE"""),"Утримався")</f>
        <v>Утримався</v>
      </c>
      <c r="PT135" s="19">
        <f ca="1">IFERROR(__xludf.DUMMYFUNCTION("""COMPUTED_VALUE"""),57)</f>
        <v>57</v>
      </c>
      <c r="PU135" s="19" t="str">
        <f ca="1">IFERROR(__xludf.DUMMYFUNCTION("""COMPUTED_VALUE"""),"Богатов  К. В.")</f>
        <v>Богатов  К. В.</v>
      </c>
      <c r="PV135" s="19" t="str">
        <f ca="1">IFERROR(__xludf.DUMMYFUNCTION("""COMPUTED_VALUE"""),"Утримався")</f>
        <v>Утримався</v>
      </c>
      <c r="PW135" s="19">
        <f ca="1">IFERROR(__xludf.DUMMYFUNCTION("""COMPUTED_VALUE"""),57)</f>
        <v>57</v>
      </c>
      <c r="PX135" s="19" t="str">
        <f ca="1">IFERROR(__xludf.DUMMYFUNCTION("""COMPUTED_VALUE"""),"Богатов  К. В.")</f>
        <v>Богатов  К. В.</v>
      </c>
      <c r="PY135" s="19" t="str">
        <f ca="1">IFERROR(__xludf.DUMMYFUNCTION("""COMPUTED_VALUE"""),"За")</f>
        <v>За</v>
      </c>
      <c r="PZ135" s="19">
        <f ca="1">IFERROR(__xludf.DUMMYFUNCTION("""COMPUTED_VALUE"""),57)</f>
        <v>57</v>
      </c>
      <c r="QA135" s="19" t="str">
        <f ca="1">IFERROR(__xludf.DUMMYFUNCTION("""COMPUTED_VALUE"""),"Богатов  К. В.")</f>
        <v>Богатов  К. В.</v>
      </c>
      <c r="QB135" s="19" t="str">
        <f ca="1">IFERROR(__xludf.DUMMYFUNCTION("""COMPUTED_VALUE"""),"Утримався")</f>
        <v>Утримався</v>
      </c>
      <c r="QC135" s="19">
        <f ca="1">IFERROR(__xludf.DUMMYFUNCTION("""COMPUTED_VALUE"""),57)</f>
        <v>57</v>
      </c>
      <c r="QD135" s="19" t="str">
        <f ca="1">IFERROR(__xludf.DUMMYFUNCTION("""COMPUTED_VALUE"""),"Богатов  К. В.")</f>
        <v>Богатов  К. В.</v>
      </c>
      <c r="QE135" s="19" t="str">
        <f ca="1">IFERROR(__xludf.DUMMYFUNCTION("""COMPUTED_VALUE"""),"Утримався")</f>
        <v>Утримався</v>
      </c>
      <c r="QF135" s="19">
        <f ca="1">IFERROR(__xludf.DUMMYFUNCTION("""COMPUTED_VALUE"""),57)</f>
        <v>57</v>
      </c>
      <c r="QG135" s="19" t="str">
        <f ca="1">IFERROR(__xludf.DUMMYFUNCTION("""COMPUTED_VALUE"""),"Богатов  К. В.")</f>
        <v>Богатов  К. В.</v>
      </c>
      <c r="QH135" s="19" t="str">
        <f ca="1">IFERROR(__xludf.DUMMYFUNCTION("""COMPUTED_VALUE"""),"Утримався")</f>
        <v>Утримався</v>
      </c>
      <c r="QI135" s="19">
        <f ca="1">IFERROR(__xludf.DUMMYFUNCTION("""COMPUTED_VALUE"""),57)</f>
        <v>57</v>
      </c>
      <c r="QJ135" s="19" t="str">
        <f ca="1">IFERROR(__xludf.DUMMYFUNCTION("""COMPUTED_VALUE"""),"Богатов  К. В.")</f>
        <v>Богатов  К. В.</v>
      </c>
      <c r="QK135" s="19" t="str">
        <f ca="1">IFERROR(__xludf.DUMMYFUNCTION("""COMPUTED_VALUE"""),"Не голосував")</f>
        <v>Не голосував</v>
      </c>
    </row>
    <row r="136" spans="1:453" ht="12.75">
      <c r="A136" s="17">
        <f ca="1">IFERROR(__xludf.DUMMYFUNCTION("""COMPUTED_VALUE"""),21)</f>
        <v>21</v>
      </c>
      <c r="B136" s="17" t="str">
        <f ca="1">IFERROR(__xludf.DUMMYFUNCTION("""COMPUTED_VALUE"""),"Бондаренко В. В.")</f>
        <v>Бондаренко В. В.</v>
      </c>
      <c r="C136" s="19" t="str">
        <f ca="1">IFERROR(__xludf.DUMMYFUNCTION("""COMPUTED_VALUE"""),"За")</f>
        <v>За</v>
      </c>
      <c r="D136" s="19">
        <f ca="1">IFERROR(__xludf.DUMMYFUNCTION("""COMPUTED_VALUE"""),21)</f>
        <v>21</v>
      </c>
      <c r="E136" s="19" t="str">
        <f ca="1">IFERROR(__xludf.DUMMYFUNCTION("""COMPUTED_VALUE"""),"Бондаренко В. В.")</f>
        <v>Бондаренко В. В.</v>
      </c>
      <c r="F136" s="19" t="str">
        <f ca="1">IFERROR(__xludf.DUMMYFUNCTION("""COMPUTED_VALUE"""),"За")</f>
        <v>За</v>
      </c>
      <c r="G136" s="19">
        <f ca="1">IFERROR(__xludf.DUMMYFUNCTION("""COMPUTED_VALUE"""),21)</f>
        <v>21</v>
      </c>
      <c r="H136" s="19" t="str">
        <f ca="1">IFERROR(__xludf.DUMMYFUNCTION("""COMPUTED_VALUE"""),"Бондаренко В. В.")</f>
        <v>Бондаренко В. В.</v>
      </c>
      <c r="I136" s="19" t="str">
        <f ca="1">IFERROR(__xludf.DUMMYFUNCTION("""COMPUTED_VALUE"""),"За")</f>
        <v>За</v>
      </c>
      <c r="J136" s="19">
        <f ca="1">IFERROR(__xludf.DUMMYFUNCTION("""COMPUTED_VALUE"""),21)</f>
        <v>21</v>
      </c>
      <c r="K136" s="19" t="str">
        <f ca="1">IFERROR(__xludf.DUMMYFUNCTION("""COMPUTED_VALUE"""),"Бондаренко В. В.")</f>
        <v>Бондаренко В. В.</v>
      </c>
      <c r="L136" s="19" t="str">
        <f ca="1">IFERROR(__xludf.DUMMYFUNCTION("""COMPUTED_VALUE"""),"За")</f>
        <v>За</v>
      </c>
      <c r="M136" s="19">
        <f ca="1">IFERROR(__xludf.DUMMYFUNCTION("""COMPUTED_VALUE"""),21)</f>
        <v>21</v>
      </c>
      <c r="N136" s="19" t="str">
        <f ca="1">IFERROR(__xludf.DUMMYFUNCTION("""COMPUTED_VALUE"""),"Бондаренко В. В.")</f>
        <v>Бондаренко В. В.</v>
      </c>
      <c r="O136" s="19" t="str">
        <f ca="1">IFERROR(__xludf.DUMMYFUNCTION("""COMPUTED_VALUE"""),"За")</f>
        <v>За</v>
      </c>
      <c r="P136" s="19">
        <f ca="1">IFERROR(__xludf.DUMMYFUNCTION("""COMPUTED_VALUE"""),21)</f>
        <v>21</v>
      </c>
      <c r="Q136" s="19" t="str">
        <f ca="1">IFERROR(__xludf.DUMMYFUNCTION("""COMPUTED_VALUE"""),"Бондаренко В. В.")</f>
        <v>Бондаренко В. В.</v>
      </c>
      <c r="R136" s="19" t="str">
        <f ca="1">IFERROR(__xludf.DUMMYFUNCTION("""COMPUTED_VALUE"""),"За")</f>
        <v>За</v>
      </c>
      <c r="S136" s="19">
        <f ca="1">IFERROR(__xludf.DUMMYFUNCTION("""COMPUTED_VALUE"""),21)</f>
        <v>21</v>
      </c>
      <c r="T136" s="19" t="str">
        <f ca="1">IFERROR(__xludf.DUMMYFUNCTION("""COMPUTED_VALUE"""),"Бондаренко В. В.")</f>
        <v>Бондаренко В. В.</v>
      </c>
      <c r="U136" s="19" t="str">
        <f ca="1">IFERROR(__xludf.DUMMYFUNCTION("""COMPUTED_VALUE"""),"За")</f>
        <v>За</v>
      </c>
      <c r="V136" s="19">
        <f ca="1">IFERROR(__xludf.DUMMYFUNCTION("""COMPUTED_VALUE"""),21)</f>
        <v>21</v>
      </c>
      <c r="W136" s="19" t="str">
        <f ca="1">IFERROR(__xludf.DUMMYFUNCTION("""COMPUTED_VALUE"""),"Бондаренко В. В.")</f>
        <v>Бондаренко В. В.</v>
      </c>
      <c r="X136" s="19" t="str">
        <f ca="1">IFERROR(__xludf.DUMMYFUNCTION("""COMPUTED_VALUE"""),"За")</f>
        <v>За</v>
      </c>
      <c r="Y136" s="19">
        <f ca="1">IFERROR(__xludf.DUMMYFUNCTION("""COMPUTED_VALUE"""),21)</f>
        <v>21</v>
      </c>
      <c r="Z136" s="19" t="str">
        <f ca="1">IFERROR(__xludf.DUMMYFUNCTION("""COMPUTED_VALUE"""),"Бондаренко В. В.")</f>
        <v>Бондаренко В. В.</v>
      </c>
      <c r="AA136" s="19" t="str">
        <f ca="1">IFERROR(__xludf.DUMMYFUNCTION("""COMPUTED_VALUE"""),"За")</f>
        <v>За</v>
      </c>
      <c r="AB136" s="19">
        <f ca="1">IFERROR(__xludf.DUMMYFUNCTION("""COMPUTED_VALUE"""),21)</f>
        <v>21</v>
      </c>
      <c r="AC136" s="19" t="str">
        <f ca="1">IFERROR(__xludf.DUMMYFUNCTION("""COMPUTED_VALUE"""),"Бондаренко В. В.")</f>
        <v>Бондаренко В. В.</v>
      </c>
      <c r="AD136" s="19" t="str">
        <f ca="1">IFERROR(__xludf.DUMMYFUNCTION("""COMPUTED_VALUE"""),"За")</f>
        <v>За</v>
      </c>
      <c r="AE136" s="19">
        <f ca="1">IFERROR(__xludf.DUMMYFUNCTION("""COMPUTED_VALUE"""),21)</f>
        <v>21</v>
      </c>
      <c r="AF136" s="19" t="str">
        <f ca="1">IFERROR(__xludf.DUMMYFUNCTION("""COMPUTED_VALUE"""),"Бондаренко В. В.")</f>
        <v>Бондаренко В. В.</v>
      </c>
      <c r="AG136" s="19" t="str">
        <f ca="1">IFERROR(__xludf.DUMMYFUNCTION("""COMPUTED_VALUE"""),"За")</f>
        <v>За</v>
      </c>
      <c r="AH136" s="19">
        <f ca="1">IFERROR(__xludf.DUMMYFUNCTION("""COMPUTED_VALUE"""),21)</f>
        <v>21</v>
      </c>
      <c r="AI136" s="19" t="str">
        <f ca="1">IFERROR(__xludf.DUMMYFUNCTION("""COMPUTED_VALUE"""),"Бондаренко В. В.")</f>
        <v>Бондаренко В. В.</v>
      </c>
      <c r="AJ136" s="19" t="str">
        <f ca="1">IFERROR(__xludf.DUMMYFUNCTION("""COMPUTED_VALUE"""),"За")</f>
        <v>За</v>
      </c>
      <c r="AK136" s="19">
        <f ca="1">IFERROR(__xludf.DUMMYFUNCTION("""COMPUTED_VALUE"""),21)</f>
        <v>21</v>
      </c>
      <c r="AL136" s="19" t="str">
        <f ca="1">IFERROR(__xludf.DUMMYFUNCTION("""COMPUTED_VALUE"""),"Бондаренко В. В.")</f>
        <v>Бондаренко В. В.</v>
      </c>
      <c r="AM136" s="19" t="str">
        <f ca="1">IFERROR(__xludf.DUMMYFUNCTION("""COMPUTED_VALUE"""),"За")</f>
        <v>За</v>
      </c>
      <c r="AN136" s="19">
        <f ca="1">IFERROR(__xludf.DUMMYFUNCTION("""COMPUTED_VALUE"""),21)</f>
        <v>21</v>
      </c>
      <c r="AO136" s="19" t="str">
        <f ca="1">IFERROR(__xludf.DUMMYFUNCTION("""COMPUTED_VALUE"""),"Бондаренко В. В.")</f>
        <v>Бондаренко В. В.</v>
      </c>
      <c r="AP136" s="19" t="str">
        <f ca="1">IFERROR(__xludf.DUMMYFUNCTION("""COMPUTED_VALUE"""),"За")</f>
        <v>За</v>
      </c>
      <c r="AQ136" s="19">
        <f ca="1">IFERROR(__xludf.DUMMYFUNCTION("""COMPUTED_VALUE"""),21)</f>
        <v>21</v>
      </c>
      <c r="AR136" s="19" t="str">
        <f ca="1">IFERROR(__xludf.DUMMYFUNCTION("""COMPUTED_VALUE"""),"Бондаренко В. В.")</f>
        <v>Бондаренко В. В.</v>
      </c>
      <c r="AS136" s="19" t="str">
        <f ca="1">IFERROR(__xludf.DUMMYFUNCTION("""COMPUTED_VALUE"""),"За")</f>
        <v>За</v>
      </c>
      <c r="AT136" s="19">
        <f ca="1">IFERROR(__xludf.DUMMYFUNCTION("""COMPUTED_VALUE"""),21)</f>
        <v>21</v>
      </c>
      <c r="AU136" s="19" t="str">
        <f ca="1">IFERROR(__xludf.DUMMYFUNCTION("""COMPUTED_VALUE"""),"Бондаренко В. В.")</f>
        <v>Бондаренко В. В.</v>
      </c>
      <c r="AV136" s="19" t="str">
        <f ca="1">IFERROR(__xludf.DUMMYFUNCTION("""COMPUTED_VALUE"""),"За")</f>
        <v>За</v>
      </c>
      <c r="AW136" s="19">
        <f ca="1">IFERROR(__xludf.DUMMYFUNCTION("""COMPUTED_VALUE"""),21)</f>
        <v>21</v>
      </c>
      <c r="AX136" s="19" t="str">
        <f ca="1">IFERROR(__xludf.DUMMYFUNCTION("""COMPUTED_VALUE"""),"Бондаренко В. В.")</f>
        <v>Бондаренко В. В.</v>
      </c>
      <c r="AY136" s="19" t="str">
        <f ca="1">IFERROR(__xludf.DUMMYFUNCTION("""COMPUTED_VALUE"""),"За")</f>
        <v>За</v>
      </c>
      <c r="AZ136" s="19">
        <f ca="1">IFERROR(__xludf.DUMMYFUNCTION("""COMPUTED_VALUE"""),21)</f>
        <v>21</v>
      </c>
      <c r="BA136" s="19" t="str">
        <f ca="1">IFERROR(__xludf.DUMMYFUNCTION("""COMPUTED_VALUE"""),"Бондаренко В. В.")</f>
        <v>Бондаренко В. В.</v>
      </c>
      <c r="BB136" s="19" t="str">
        <f ca="1">IFERROR(__xludf.DUMMYFUNCTION("""COMPUTED_VALUE"""),"За")</f>
        <v>За</v>
      </c>
      <c r="BC136" s="19">
        <f ca="1">IFERROR(__xludf.DUMMYFUNCTION("""COMPUTED_VALUE"""),21)</f>
        <v>21</v>
      </c>
      <c r="BD136" s="19" t="str">
        <f ca="1">IFERROR(__xludf.DUMMYFUNCTION("""COMPUTED_VALUE"""),"Бондаренко В. В.")</f>
        <v>Бондаренко В. В.</v>
      </c>
      <c r="BE136" s="19" t="str">
        <f ca="1">IFERROR(__xludf.DUMMYFUNCTION("""COMPUTED_VALUE"""),"За")</f>
        <v>За</v>
      </c>
      <c r="BF136" s="19">
        <f ca="1">IFERROR(__xludf.DUMMYFUNCTION("""COMPUTED_VALUE"""),21)</f>
        <v>21</v>
      </c>
      <c r="BG136" s="19" t="str">
        <f ca="1">IFERROR(__xludf.DUMMYFUNCTION("""COMPUTED_VALUE"""),"Бондаренко В. В.")</f>
        <v>Бондаренко В. В.</v>
      </c>
      <c r="BH136" s="19" t="str">
        <f ca="1">IFERROR(__xludf.DUMMYFUNCTION("""COMPUTED_VALUE"""),"За")</f>
        <v>За</v>
      </c>
      <c r="BI136" s="19">
        <f ca="1">IFERROR(__xludf.DUMMYFUNCTION("""COMPUTED_VALUE"""),21)</f>
        <v>21</v>
      </c>
      <c r="BJ136" s="19" t="str">
        <f ca="1">IFERROR(__xludf.DUMMYFUNCTION("""COMPUTED_VALUE"""),"Бондаренко В. В.")</f>
        <v>Бондаренко В. В.</v>
      </c>
      <c r="BK136" s="19" t="str">
        <f ca="1">IFERROR(__xludf.DUMMYFUNCTION("""COMPUTED_VALUE"""),"За")</f>
        <v>За</v>
      </c>
      <c r="BL136" s="19">
        <f ca="1">IFERROR(__xludf.DUMMYFUNCTION("""COMPUTED_VALUE"""),21)</f>
        <v>21</v>
      </c>
      <c r="BM136" s="19" t="str">
        <f ca="1">IFERROR(__xludf.DUMMYFUNCTION("""COMPUTED_VALUE"""),"Бондаренко В. В.")</f>
        <v>Бондаренко В. В.</v>
      </c>
      <c r="BN136" s="19" t="str">
        <f ca="1">IFERROR(__xludf.DUMMYFUNCTION("""COMPUTED_VALUE"""),"За")</f>
        <v>За</v>
      </c>
      <c r="BO136" s="19">
        <f ca="1">IFERROR(__xludf.DUMMYFUNCTION("""COMPUTED_VALUE"""),21)</f>
        <v>21</v>
      </c>
      <c r="BP136" s="19" t="str">
        <f ca="1">IFERROR(__xludf.DUMMYFUNCTION("""COMPUTED_VALUE"""),"Бондаренко В. В.")</f>
        <v>Бондаренко В. В.</v>
      </c>
      <c r="BQ136" s="19" t="str">
        <f ca="1">IFERROR(__xludf.DUMMYFUNCTION("""COMPUTED_VALUE"""),"За")</f>
        <v>За</v>
      </c>
      <c r="BR136" s="19">
        <f ca="1">IFERROR(__xludf.DUMMYFUNCTION("""COMPUTED_VALUE"""),21)</f>
        <v>21</v>
      </c>
      <c r="BS136" s="19" t="str">
        <f ca="1">IFERROR(__xludf.DUMMYFUNCTION("""COMPUTED_VALUE"""),"Бондаренко В. В.")</f>
        <v>Бондаренко В. В.</v>
      </c>
      <c r="BT136" s="19" t="str">
        <f ca="1">IFERROR(__xludf.DUMMYFUNCTION("""COMPUTED_VALUE"""),"За")</f>
        <v>За</v>
      </c>
      <c r="BU136" s="19">
        <f ca="1">IFERROR(__xludf.DUMMYFUNCTION("""COMPUTED_VALUE"""),21)</f>
        <v>21</v>
      </c>
      <c r="BV136" s="19" t="str">
        <f ca="1">IFERROR(__xludf.DUMMYFUNCTION("""COMPUTED_VALUE"""),"Бондаренко В. В.")</f>
        <v>Бондаренко В. В.</v>
      </c>
      <c r="BW136" s="19" t="str">
        <f ca="1">IFERROR(__xludf.DUMMYFUNCTION("""COMPUTED_VALUE"""),"За")</f>
        <v>За</v>
      </c>
      <c r="BX136" s="19">
        <f ca="1">IFERROR(__xludf.DUMMYFUNCTION("""COMPUTED_VALUE"""),21)</f>
        <v>21</v>
      </c>
      <c r="BY136" s="19" t="str">
        <f ca="1">IFERROR(__xludf.DUMMYFUNCTION("""COMPUTED_VALUE"""),"Бондаренко В. В.")</f>
        <v>Бондаренко В. В.</v>
      </c>
      <c r="BZ136" s="19" t="str">
        <f ca="1">IFERROR(__xludf.DUMMYFUNCTION("""COMPUTED_VALUE"""),"За")</f>
        <v>За</v>
      </c>
      <c r="CA136" s="19">
        <f ca="1">IFERROR(__xludf.DUMMYFUNCTION("""COMPUTED_VALUE"""),21)</f>
        <v>21</v>
      </c>
      <c r="CB136" s="19" t="str">
        <f ca="1">IFERROR(__xludf.DUMMYFUNCTION("""COMPUTED_VALUE"""),"Бондаренко В. В.")</f>
        <v>Бондаренко В. В.</v>
      </c>
      <c r="CC136" s="19" t="str">
        <f ca="1">IFERROR(__xludf.DUMMYFUNCTION("""COMPUTED_VALUE"""),"За")</f>
        <v>За</v>
      </c>
      <c r="CD136" s="19">
        <f ca="1">IFERROR(__xludf.DUMMYFUNCTION("""COMPUTED_VALUE"""),21)</f>
        <v>21</v>
      </c>
      <c r="CE136" s="19" t="str">
        <f ca="1">IFERROR(__xludf.DUMMYFUNCTION("""COMPUTED_VALUE"""),"Бондаренко В. В.")</f>
        <v>Бондаренко В. В.</v>
      </c>
      <c r="CF136" s="19" t="str">
        <f ca="1">IFERROR(__xludf.DUMMYFUNCTION("""COMPUTED_VALUE"""),"За")</f>
        <v>За</v>
      </c>
      <c r="CG136" s="19">
        <f ca="1">IFERROR(__xludf.DUMMYFUNCTION("""COMPUTED_VALUE"""),21)</f>
        <v>21</v>
      </c>
      <c r="CH136" s="19" t="str">
        <f ca="1">IFERROR(__xludf.DUMMYFUNCTION("""COMPUTED_VALUE"""),"Бондаренко В. В.")</f>
        <v>Бондаренко В. В.</v>
      </c>
      <c r="CI136" s="19" t="str">
        <f ca="1">IFERROR(__xludf.DUMMYFUNCTION("""COMPUTED_VALUE"""),"За")</f>
        <v>За</v>
      </c>
      <c r="CJ136" s="19">
        <f ca="1">IFERROR(__xludf.DUMMYFUNCTION("""COMPUTED_VALUE"""),21)</f>
        <v>21</v>
      </c>
      <c r="CK136" s="19" t="str">
        <f ca="1">IFERROR(__xludf.DUMMYFUNCTION("""COMPUTED_VALUE"""),"Бондаренко В. В.")</f>
        <v>Бондаренко В. В.</v>
      </c>
      <c r="CL136" s="19" t="str">
        <f ca="1">IFERROR(__xludf.DUMMYFUNCTION("""COMPUTED_VALUE"""),"За")</f>
        <v>За</v>
      </c>
      <c r="CM136" s="19">
        <f ca="1">IFERROR(__xludf.DUMMYFUNCTION("""COMPUTED_VALUE"""),21)</f>
        <v>21</v>
      </c>
      <c r="CN136" s="19" t="str">
        <f ca="1">IFERROR(__xludf.DUMMYFUNCTION("""COMPUTED_VALUE"""),"Бондаренко В. В.")</f>
        <v>Бондаренко В. В.</v>
      </c>
      <c r="CO136" s="19" t="str">
        <f ca="1">IFERROR(__xludf.DUMMYFUNCTION("""COMPUTED_VALUE"""),"За")</f>
        <v>За</v>
      </c>
      <c r="CP136" s="19">
        <f ca="1">IFERROR(__xludf.DUMMYFUNCTION("""COMPUTED_VALUE"""),21)</f>
        <v>21</v>
      </c>
      <c r="CQ136" s="19" t="str">
        <f ca="1">IFERROR(__xludf.DUMMYFUNCTION("""COMPUTED_VALUE"""),"Бондаренко В. В.")</f>
        <v>Бондаренко В. В.</v>
      </c>
      <c r="CR136" s="19" t="str">
        <f ca="1">IFERROR(__xludf.DUMMYFUNCTION("""COMPUTED_VALUE"""),"За")</f>
        <v>За</v>
      </c>
      <c r="CS136" s="19">
        <f ca="1">IFERROR(__xludf.DUMMYFUNCTION("""COMPUTED_VALUE"""),21)</f>
        <v>21</v>
      </c>
      <c r="CT136" s="19" t="str">
        <f ca="1">IFERROR(__xludf.DUMMYFUNCTION("""COMPUTED_VALUE"""),"Бондаренко В. В.")</f>
        <v>Бондаренко В. В.</v>
      </c>
      <c r="CU136" s="19" t="str">
        <f ca="1">IFERROR(__xludf.DUMMYFUNCTION("""COMPUTED_VALUE"""),"За")</f>
        <v>За</v>
      </c>
      <c r="CV136" s="19">
        <f ca="1">IFERROR(__xludf.DUMMYFUNCTION("""COMPUTED_VALUE"""),21)</f>
        <v>21</v>
      </c>
      <c r="CW136" s="19" t="str">
        <f ca="1">IFERROR(__xludf.DUMMYFUNCTION("""COMPUTED_VALUE"""),"Бондаренко В. В.")</f>
        <v>Бондаренко В. В.</v>
      </c>
      <c r="CX136" s="19" t="str">
        <f ca="1">IFERROR(__xludf.DUMMYFUNCTION("""COMPUTED_VALUE"""),"За")</f>
        <v>За</v>
      </c>
      <c r="CY136" s="19">
        <f ca="1">IFERROR(__xludf.DUMMYFUNCTION("""COMPUTED_VALUE"""),21)</f>
        <v>21</v>
      </c>
      <c r="CZ136" s="19" t="str">
        <f ca="1">IFERROR(__xludf.DUMMYFUNCTION("""COMPUTED_VALUE"""),"Бондаренко В. В.")</f>
        <v>Бондаренко В. В.</v>
      </c>
      <c r="DA136" s="19" t="str">
        <f ca="1">IFERROR(__xludf.DUMMYFUNCTION("""COMPUTED_VALUE"""),"За")</f>
        <v>За</v>
      </c>
      <c r="DB136" s="19">
        <f ca="1">IFERROR(__xludf.DUMMYFUNCTION("""COMPUTED_VALUE"""),21)</f>
        <v>21</v>
      </c>
      <c r="DC136" s="19" t="str">
        <f ca="1">IFERROR(__xludf.DUMMYFUNCTION("""COMPUTED_VALUE"""),"Бондаренко В. В.")</f>
        <v>Бондаренко В. В.</v>
      </c>
      <c r="DD136" s="19" t="str">
        <f ca="1">IFERROR(__xludf.DUMMYFUNCTION("""COMPUTED_VALUE"""),"За")</f>
        <v>За</v>
      </c>
      <c r="DE136" s="19">
        <f ca="1">IFERROR(__xludf.DUMMYFUNCTION("""COMPUTED_VALUE"""),21)</f>
        <v>21</v>
      </c>
      <c r="DF136" s="19" t="str">
        <f ca="1">IFERROR(__xludf.DUMMYFUNCTION("""COMPUTED_VALUE"""),"Бондаренко В. В.")</f>
        <v>Бондаренко В. В.</v>
      </c>
      <c r="DG136" s="19" t="str">
        <f ca="1">IFERROR(__xludf.DUMMYFUNCTION("""COMPUTED_VALUE"""),"Не голосував")</f>
        <v>Не голосував</v>
      </c>
      <c r="DH136" s="19">
        <f ca="1">IFERROR(__xludf.DUMMYFUNCTION("""COMPUTED_VALUE"""),21)</f>
        <v>21</v>
      </c>
      <c r="DI136" s="19" t="str">
        <f ca="1">IFERROR(__xludf.DUMMYFUNCTION("""COMPUTED_VALUE"""),"Бондаренко В. В.")</f>
        <v>Бондаренко В. В.</v>
      </c>
      <c r="DJ136" s="19" t="str">
        <f ca="1">IFERROR(__xludf.DUMMYFUNCTION("""COMPUTED_VALUE"""),"За")</f>
        <v>За</v>
      </c>
      <c r="DK136" s="19">
        <f ca="1">IFERROR(__xludf.DUMMYFUNCTION("""COMPUTED_VALUE"""),21)</f>
        <v>21</v>
      </c>
      <c r="DL136" s="19" t="str">
        <f ca="1">IFERROR(__xludf.DUMMYFUNCTION("""COMPUTED_VALUE"""),"Бондаренко В. В.")</f>
        <v>Бондаренко В. В.</v>
      </c>
      <c r="DM136" s="19" t="str">
        <f ca="1">IFERROR(__xludf.DUMMYFUNCTION("""COMPUTED_VALUE"""),"За")</f>
        <v>За</v>
      </c>
      <c r="DN136" s="19">
        <f ca="1">IFERROR(__xludf.DUMMYFUNCTION("""COMPUTED_VALUE"""),21)</f>
        <v>21</v>
      </c>
      <c r="DO136" s="19" t="str">
        <f ca="1">IFERROR(__xludf.DUMMYFUNCTION("""COMPUTED_VALUE"""),"Бондаренко В. В.")</f>
        <v>Бондаренко В. В.</v>
      </c>
      <c r="DP136" s="19" t="str">
        <f ca="1">IFERROR(__xludf.DUMMYFUNCTION("""COMPUTED_VALUE"""),"За")</f>
        <v>За</v>
      </c>
      <c r="DQ136" s="19">
        <f ca="1">IFERROR(__xludf.DUMMYFUNCTION("""COMPUTED_VALUE"""),21)</f>
        <v>21</v>
      </c>
      <c r="DR136" s="19" t="str">
        <f ca="1">IFERROR(__xludf.DUMMYFUNCTION("""COMPUTED_VALUE"""),"Бондаренко В. В.")</f>
        <v>Бондаренко В. В.</v>
      </c>
      <c r="DS136" s="19" t="str">
        <f ca="1">IFERROR(__xludf.DUMMYFUNCTION("""COMPUTED_VALUE"""),"За")</f>
        <v>За</v>
      </c>
      <c r="DT136" s="19">
        <f ca="1">IFERROR(__xludf.DUMMYFUNCTION("""COMPUTED_VALUE"""),21)</f>
        <v>21</v>
      </c>
      <c r="DU136" s="19" t="str">
        <f ca="1">IFERROR(__xludf.DUMMYFUNCTION("""COMPUTED_VALUE"""),"Бондаренко В. В.")</f>
        <v>Бондаренко В. В.</v>
      </c>
      <c r="DV136" s="19" t="str">
        <f ca="1">IFERROR(__xludf.DUMMYFUNCTION("""COMPUTED_VALUE"""),"За")</f>
        <v>За</v>
      </c>
      <c r="DW136" s="19">
        <f ca="1">IFERROR(__xludf.DUMMYFUNCTION("""COMPUTED_VALUE"""),21)</f>
        <v>21</v>
      </c>
      <c r="DX136" s="19" t="str">
        <f ca="1">IFERROR(__xludf.DUMMYFUNCTION("""COMPUTED_VALUE"""),"Бондаренко В. В.")</f>
        <v>Бондаренко В. В.</v>
      </c>
      <c r="DY136" s="19" t="str">
        <f ca="1">IFERROR(__xludf.DUMMYFUNCTION("""COMPUTED_VALUE"""),"За")</f>
        <v>За</v>
      </c>
      <c r="DZ136" s="19">
        <f ca="1">IFERROR(__xludf.DUMMYFUNCTION("""COMPUTED_VALUE"""),21)</f>
        <v>21</v>
      </c>
      <c r="EA136" s="19" t="str">
        <f ca="1">IFERROR(__xludf.DUMMYFUNCTION("""COMPUTED_VALUE"""),"Бондаренко В. В.")</f>
        <v>Бондаренко В. В.</v>
      </c>
      <c r="EB136" s="19" t="str">
        <f ca="1">IFERROR(__xludf.DUMMYFUNCTION("""COMPUTED_VALUE"""),"За")</f>
        <v>За</v>
      </c>
      <c r="EC136" s="19">
        <f ca="1">IFERROR(__xludf.DUMMYFUNCTION("""COMPUTED_VALUE"""),21)</f>
        <v>21</v>
      </c>
      <c r="ED136" s="19" t="str">
        <f ca="1">IFERROR(__xludf.DUMMYFUNCTION("""COMPUTED_VALUE"""),"Бондаренко В. В.")</f>
        <v>Бондаренко В. В.</v>
      </c>
      <c r="EE136" s="19" t="str">
        <f ca="1">IFERROR(__xludf.DUMMYFUNCTION("""COMPUTED_VALUE"""),"За")</f>
        <v>За</v>
      </c>
      <c r="EF136" s="19">
        <f ca="1">IFERROR(__xludf.DUMMYFUNCTION("""COMPUTED_VALUE"""),21)</f>
        <v>21</v>
      </c>
      <c r="EG136" s="19" t="str">
        <f ca="1">IFERROR(__xludf.DUMMYFUNCTION("""COMPUTED_VALUE"""),"Бондаренко В. В.")</f>
        <v>Бондаренко В. В.</v>
      </c>
      <c r="EH136" s="19" t="str">
        <f ca="1">IFERROR(__xludf.DUMMYFUNCTION("""COMPUTED_VALUE"""),"За")</f>
        <v>За</v>
      </c>
      <c r="EI136" s="19">
        <f ca="1">IFERROR(__xludf.DUMMYFUNCTION("""COMPUTED_VALUE"""),21)</f>
        <v>21</v>
      </c>
      <c r="EJ136" s="19" t="str">
        <f ca="1">IFERROR(__xludf.DUMMYFUNCTION("""COMPUTED_VALUE"""),"Бондаренко В. В.")</f>
        <v>Бондаренко В. В.</v>
      </c>
      <c r="EK136" s="19" t="str">
        <f ca="1">IFERROR(__xludf.DUMMYFUNCTION("""COMPUTED_VALUE"""),"За")</f>
        <v>За</v>
      </c>
      <c r="EL136" s="19">
        <f ca="1">IFERROR(__xludf.DUMMYFUNCTION("""COMPUTED_VALUE"""),21)</f>
        <v>21</v>
      </c>
      <c r="EM136" s="19" t="str">
        <f ca="1">IFERROR(__xludf.DUMMYFUNCTION("""COMPUTED_VALUE"""),"Бондаренко В. В.")</f>
        <v>Бондаренко В. В.</v>
      </c>
      <c r="EN136" s="19" t="str">
        <f ca="1">IFERROR(__xludf.DUMMYFUNCTION("""COMPUTED_VALUE"""),"Утримався")</f>
        <v>Утримався</v>
      </c>
      <c r="EO136" s="19">
        <f ca="1">IFERROR(__xludf.DUMMYFUNCTION("""COMPUTED_VALUE"""),21)</f>
        <v>21</v>
      </c>
      <c r="EP136" s="19" t="str">
        <f ca="1">IFERROR(__xludf.DUMMYFUNCTION("""COMPUTED_VALUE"""),"Бондаренко В. В.")</f>
        <v>Бондаренко В. В.</v>
      </c>
      <c r="EQ136" s="19" t="str">
        <f ca="1">IFERROR(__xludf.DUMMYFUNCTION("""COMPUTED_VALUE"""),"Утримався")</f>
        <v>Утримався</v>
      </c>
      <c r="ER136" s="19">
        <f ca="1">IFERROR(__xludf.DUMMYFUNCTION("""COMPUTED_VALUE"""),21)</f>
        <v>21</v>
      </c>
      <c r="ES136" s="19" t="str">
        <f ca="1">IFERROR(__xludf.DUMMYFUNCTION("""COMPUTED_VALUE"""),"Бондаренко В. В.")</f>
        <v>Бондаренко В. В.</v>
      </c>
      <c r="ET136" s="19" t="str">
        <f ca="1">IFERROR(__xludf.DUMMYFUNCTION("""COMPUTED_VALUE"""),"За")</f>
        <v>За</v>
      </c>
      <c r="EU136" s="19">
        <f ca="1">IFERROR(__xludf.DUMMYFUNCTION("""COMPUTED_VALUE"""),21)</f>
        <v>21</v>
      </c>
      <c r="EV136" s="19" t="str">
        <f ca="1">IFERROR(__xludf.DUMMYFUNCTION("""COMPUTED_VALUE"""),"Бондаренко В. В.")</f>
        <v>Бондаренко В. В.</v>
      </c>
      <c r="EW136" s="19" t="str">
        <f ca="1">IFERROR(__xludf.DUMMYFUNCTION("""COMPUTED_VALUE"""),"За")</f>
        <v>За</v>
      </c>
      <c r="EX136" s="19">
        <f ca="1">IFERROR(__xludf.DUMMYFUNCTION("""COMPUTED_VALUE"""),21)</f>
        <v>21</v>
      </c>
      <c r="EY136" s="19" t="str">
        <f ca="1">IFERROR(__xludf.DUMMYFUNCTION("""COMPUTED_VALUE"""),"Бондаренко В. В.")</f>
        <v>Бондаренко В. В.</v>
      </c>
      <c r="EZ136" s="19" t="str">
        <f ca="1">IFERROR(__xludf.DUMMYFUNCTION("""COMPUTED_VALUE"""),"За")</f>
        <v>За</v>
      </c>
      <c r="FA136" s="19">
        <f ca="1">IFERROR(__xludf.DUMMYFUNCTION("""COMPUTED_VALUE"""),21)</f>
        <v>21</v>
      </c>
      <c r="FB136" s="19" t="str">
        <f ca="1">IFERROR(__xludf.DUMMYFUNCTION("""COMPUTED_VALUE"""),"Бондаренко В. В.")</f>
        <v>Бондаренко В. В.</v>
      </c>
      <c r="FC136" s="19" t="str">
        <f ca="1">IFERROR(__xludf.DUMMYFUNCTION("""COMPUTED_VALUE"""),"За")</f>
        <v>За</v>
      </c>
      <c r="FD136" s="19">
        <f ca="1">IFERROR(__xludf.DUMMYFUNCTION("""COMPUTED_VALUE"""),21)</f>
        <v>21</v>
      </c>
      <c r="FE136" s="19" t="str">
        <f ca="1">IFERROR(__xludf.DUMMYFUNCTION("""COMPUTED_VALUE"""),"Бондаренко В. В.")</f>
        <v>Бондаренко В. В.</v>
      </c>
      <c r="FF136" s="19" t="str">
        <f ca="1">IFERROR(__xludf.DUMMYFUNCTION("""COMPUTED_VALUE"""),"За")</f>
        <v>За</v>
      </c>
      <c r="FG136" s="19">
        <f ca="1">IFERROR(__xludf.DUMMYFUNCTION("""COMPUTED_VALUE"""),21)</f>
        <v>21</v>
      </c>
      <c r="FH136" s="19" t="str">
        <f ca="1">IFERROR(__xludf.DUMMYFUNCTION("""COMPUTED_VALUE"""),"Бондаренко В. В.")</f>
        <v>Бондаренко В. В.</v>
      </c>
      <c r="FI136" s="19" t="str">
        <f ca="1">IFERROR(__xludf.DUMMYFUNCTION("""COMPUTED_VALUE"""),"За")</f>
        <v>За</v>
      </c>
      <c r="FJ136" s="19">
        <f ca="1">IFERROR(__xludf.DUMMYFUNCTION("""COMPUTED_VALUE"""),21)</f>
        <v>21</v>
      </c>
      <c r="FK136" s="19" t="str">
        <f ca="1">IFERROR(__xludf.DUMMYFUNCTION("""COMPUTED_VALUE"""),"Бондаренко В. В.")</f>
        <v>Бондаренко В. В.</v>
      </c>
      <c r="FL136" s="19" t="str">
        <f ca="1">IFERROR(__xludf.DUMMYFUNCTION("""COMPUTED_VALUE"""),"За")</f>
        <v>За</v>
      </c>
      <c r="FM136" s="19">
        <f ca="1">IFERROR(__xludf.DUMMYFUNCTION("""COMPUTED_VALUE"""),21)</f>
        <v>21</v>
      </c>
      <c r="FN136" s="19" t="str">
        <f ca="1">IFERROR(__xludf.DUMMYFUNCTION("""COMPUTED_VALUE"""),"Бондаренко В. В.")</f>
        <v>Бондаренко В. В.</v>
      </c>
      <c r="FO136" s="19" t="str">
        <f ca="1">IFERROR(__xludf.DUMMYFUNCTION("""COMPUTED_VALUE"""),"За")</f>
        <v>За</v>
      </c>
      <c r="FP136" s="19">
        <f ca="1">IFERROR(__xludf.DUMMYFUNCTION("""COMPUTED_VALUE"""),21)</f>
        <v>21</v>
      </c>
      <c r="FQ136" s="19" t="str">
        <f ca="1">IFERROR(__xludf.DUMMYFUNCTION("""COMPUTED_VALUE"""),"Бондаренко В. В.")</f>
        <v>Бондаренко В. В.</v>
      </c>
      <c r="FR136" s="19" t="str">
        <f ca="1">IFERROR(__xludf.DUMMYFUNCTION("""COMPUTED_VALUE"""),"За")</f>
        <v>За</v>
      </c>
      <c r="FS136" s="19">
        <f ca="1">IFERROR(__xludf.DUMMYFUNCTION("""COMPUTED_VALUE"""),21)</f>
        <v>21</v>
      </c>
      <c r="FT136" s="19" t="str">
        <f ca="1">IFERROR(__xludf.DUMMYFUNCTION("""COMPUTED_VALUE"""),"Бондаренко В. В.")</f>
        <v>Бондаренко В. В.</v>
      </c>
      <c r="FU136" s="19" t="str">
        <f ca="1">IFERROR(__xludf.DUMMYFUNCTION("""COMPUTED_VALUE"""),"За")</f>
        <v>За</v>
      </c>
      <c r="FV136" s="19">
        <f ca="1">IFERROR(__xludf.DUMMYFUNCTION("""COMPUTED_VALUE"""),21)</f>
        <v>21</v>
      </c>
      <c r="FW136" s="19" t="str">
        <f ca="1">IFERROR(__xludf.DUMMYFUNCTION("""COMPUTED_VALUE"""),"Бондаренко В. В.")</f>
        <v>Бондаренко В. В.</v>
      </c>
      <c r="FX136" s="19" t="str">
        <f ca="1">IFERROR(__xludf.DUMMYFUNCTION("""COMPUTED_VALUE"""),"За")</f>
        <v>За</v>
      </c>
      <c r="FY136" s="19">
        <f ca="1">IFERROR(__xludf.DUMMYFUNCTION("""COMPUTED_VALUE"""),21)</f>
        <v>21</v>
      </c>
      <c r="FZ136" s="19" t="str">
        <f ca="1">IFERROR(__xludf.DUMMYFUNCTION("""COMPUTED_VALUE"""),"Бондаренко В. В.")</f>
        <v>Бондаренко В. В.</v>
      </c>
      <c r="GA136" s="19" t="str">
        <f ca="1">IFERROR(__xludf.DUMMYFUNCTION("""COMPUTED_VALUE"""),"За")</f>
        <v>За</v>
      </c>
      <c r="GB136" s="19">
        <f ca="1">IFERROR(__xludf.DUMMYFUNCTION("""COMPUTED_VALUE"""),21)</f>
        <v>21</v>
      </c>
      <c r="GC136" s="19" t="str">
        <f ca="1">IFERROR(__xludf.DUMMYFUNCTION("""COMPUTED_VALUE"""),"Бондаренко В. В.")</f>
        <v>Бондаренко В. В.</v>
      </c>
      <c r="GD136" s="19" t="str">
        <f ca="1">IFERROR(__xludf.DUMMYFUNCTION("""COMPUTED_VALUE"""),"За")</f>
        <v>За</v>
      </c>
      <c r="GE136" s="19">
        <f ca="1">IFERROR(__xludf.DUMMYFUNCTION("""COMPUTED_VALUE"""),21)</f>
        <v>21</v>
      </c>
      <c r="GF136" s="19" t="str">
        <f ca="1">IFERROR(__xludf.DUMMYFUNCTION("""COMPUTED_VALUE"""),"Бондаренко В. В.")</f>
        <v>Бондаренко В. В.</v>
      </c>
      <c r="GG136" s="19" t="str">
        <f ca="1">IFERROR(__xludf.DUMMYFUNCTION("""COMPUTED_VALUE"""),"За")</f>
        <v>За</v>
      </c>
      <c r="GH136" s="19">
        <f ca="1">IFERROR(__xludf.DUMMYFUNCTION("""COMPUTED_VALUE"""),21)</f>
        <v>21</v>
      </c>
      <c r="GI136" s="19" t="str">
        <f ca="1">IFERROR(__xludf.DUMMYFUNCTION("""COMPUTED_VALUE"""),"Бондаренко В. В.")</f>
        <v>Бондаренко В. В.</v>
      </c>
      <c r="GJ136" s="19" t="str">
        <f ca="1">IFERROR(__xludf.DUMMYFUNCTION("""COMPUTED_VALUE"""),"За")</f>
        <v>За</v>
      </c>
      <c r="GK136" s="19">
        <f ca="1">IFERROR(__xludf.DUMMYFUNCTION("""COMPUTED_VALUE"""),21)</f>
        <v>21</v>
      </c>
      <c r="GL136" s="19" t="str">
        <f ca="1">IFERROR(__xludf.DUMMYFUNCTION("""COMPUTED_VALUE"""),"Бондаренко В. В.")</f>
        <v>Бондаренко В. В.</v>
      </c>
      <c r="GM136" s="19" t="str">
        <f ca="1">IFERROR(__xludf.DUMMYFUNCTION("""COMPUTED_VALUE"""),"За")</f>
        <v>За</v>
      </c>
      <c r="GN136" s="19">
        <f ca="1">IFERROR(__xludf.DUMMYFUNCTION("""COMPUTED_VALUE"""),21)</f>
        <v>21</v>
      </c>
      <c r="GO136" s="19" t="str">
        <f ca="1">IFERROR(__xludf.DUMMYFUNCTION("""COMPUTED_VALUE"""),"Бондаренко В. В.")</f>
        <v>Бондаренко В. В.</v>
      </c>
      <c r="GP136" s="19" t="str">
        <f ca="1">IFERROR(__xludf.DUMMYFUNCTION("""COMPUTED_VALUE"""),"За")</f>
        <v>За</v>
      </c>
      <c r="GQ136" s="19">
        <f ca="1">IFERROR(__xludf.DUMMYFUNCTION("""COMPUTED_VALUE"""),21)</f>
        <v>21</v>
      </c>
      <c r="GR136" s="19" t="str">
        <f ca="1">IFERROR(__xludf.DUMMYFUNCTION("""COMPUTED_VALUE"""),"Бондаренко В. В.")</f>
        <v>Бондаренко В. В.</v>
      </c>
      <c r="GS136" s="19" t="str">
        <f ca="1">IFERROR(__xludf.DUMMYFUNCTION("""COMPUTED_VALUE"""),"За")</f>
        <v>За</v>
      </c>
      <c r="GT136" s="19">
        <f ca="1">IFERROR(__xludf.DUMMYFUNCTION("""COMPUTED_VALUE"""),21)</f>
        <v>21</v>
      </c>
      <c r="GU136" s="19" t="str">
        <f ca="1">IFERROR(__xludf.DUMMYFUNCTION("""COMPUTED_VALUE"""),"Бондаренко В. В.")</f>
        <v>Бондаренко В. В.</v>
      </c>
      <c r="GV136" s="19" t="str">
        <f ca="1">IFERROR(__xludf.DUMMYFUNCTION("""COMPUTED_VALUE"""),"За")</f>
        <v>За</v>
      </c>
      <c r="GW136" s="19">
        <f ca="1">IFERROR(__xludf.DUMMYFUNCTION("""COMPUTED_VALUE"""),21)</f>
        <v>21</v>
      </c>
      <c r="GX136" s="19" t="str">
        <f ca="1">IFERROR(__xludf.DUMMYFUNCTION("""COMPUTED_VALUE"""),"Бондаренко В. В.")</f>
        <v>Бондаренко В. В.</v>
      </c>
      <c r="GY136" s="19" t="str">
        <f ca="1">IFERROR(__xludf.DUMMYFUNCTION("""COMPUTED_VALUE"""),"За")</f>
        <v>За</v>
      </c>
      <c r="GZ136" s="19">
        <f ca="1">IFERROR(__xludf.DUMMYFUNCTION("""COMPUTED_VALUE"""),21)</f>
        <v>21</v>
      </c>
      <c r="HA136" s="19" t="str">
        <f ca="1">IFERROR(__xludf.DUMMYFUNCTION("""COMPUTED_VALUE"""),"Бондаренко В. В.")</f>
        <v>Бондаренко В. В.</v>
      </c>
      <c r="HB136" s="19" t="str">
        <f ca="1">IFERROR(__xludf.DUMMYFUNCTION("""COMPUTED_VALUE"""),"За")</f>
        <v>За</v>
      </c>
      <c r="HC136" s="19">
        <f ca="1">IFERROR(__xludf.DUMMYFUNCTION("""COMPUTED_VALUE"""),21)</f>
        <v>21</v>
      </c>
      <c r="HD136" s="19" t="str">
        <f ca="1">IFERROR(__xludf.DUMMYFUNCTION("""COMPUTED_VALUE"""),"Бондаренко В. В.")</f>
        <v>Бондаренко В. В.</v>
      </c>
      <c r="HE136" s="19" t="str">
        <f ca="1">IFERROR(__xludf.DUMMYFUNCTION("""COMPUTED_VALUE"""),"За")</f>
        <v>За</v>
      </c>
      <c r="HF136" s="19">
        <f ca="1">IFERROR(__xludf.DUMMYFUNCTION("""COMPUTED_VALUE"""),21)</f>
        <v>21</v>
      </c>
      <c r="HG136" s="19" t="str">
        <f ca="1">IFERROR(__xludf.DUMMYFUNCTION("""COMPUTED_VALUE"""),"Бондаренко В. В.")</f>
        <v>Бондаренко В. В.</v>
      </c>
      <c r="HH136" s="19" t="str">
        <f ca="1">IFERROR(__xludf.DUMMYFUNCTION("""COMPUTED_VALUE"""),"За")</f>
        <v>За</v>
      </c>
      <c r="HI136" s="19">
        <f ca="1">IFERROR(__xludf.DUMMYFUNCTION("""COMPUTED_VALUE"""),21)</f>
        <v>21</v>
      </c>
      <c r="HJ136" s="19" t="str">
        <f ca="1">IFERROR(__xludf.DUMMYFUNCTION("""COMPUTED_VALUE"""),"Бондаренко В. В.")</f>
        <v>Бондаренко В. В.</v>
      </c>
      <c r="HK136" s="19" t="str">
        <f ca="1">IFERROR(__xludf.DUMMYFUNCTION("""COMPUTED_VALUE"""),"За")</f>
        <v>За</v>
      </c>
      <c r="HL136" s="19">
        <f ca="1">IFERROR(__xludf.DUMMYFUNCTION("""COMPUTED_VALUE"""),21)</f>
        <v>21</v>
      </c>
      <c r="HM136" s="19" t="str">
        <f ca="1">IFERROR(__xludf.DUMMYFUNCTION("""COMPUTED_VALUE"""),"Бондаренко В. В.")</f>
        <v>Бондаренко В. В.</v>
      </c>
      <c r="HN136" s="19" t="str">
        <f ca="1">IFERROR(__xludf.DUMMYFUNCTION("""COMPUTED_VALUE"""),"За")</f>
        <v>За</v>
      </c>
      <c r="HO136" s="19">
        <f ca="1">IFERROR(__xludf.DUMMYFUNCTION("""COMPUTED_VALUE"""),21)</f>
        <v>21</v>
      </c>
      <c r="HP136" s="19" t="str">
        <f ca="1">IFERROR(__xludf.DUMMYFUNCTION("""COMPUTED_VALUE"""),"Бондаренко В. В.")</f>
        <v>Бондаренко В. В.</v>
      </c>
      <c r="HQ136" s="19" t="str">
        <f ca="1">IFERROR(__xludf.DUMMYFUNCTION("""COMPUTED_VALUE"""),"За")</f>
        <v>За</v>
      </c>
      <c r="HR136" s="19">
        <f ca="1">IFERROR(__xludf.DUMMYFUNCTION("""COMPUTED_VALUE"""),21)</f>
        <v>21</v>
      </c>
      <c r="HS136" s="19" t="str">
        <f ca="1">IFERROR(__xludf.DUMMYFUNCTION("""COMPUTED_VALUE"""),"Бондаренко В. В.")</f>
        <v>Бондаренко В. В.</v>
      </c>
      <c r="HT136" s="19" t="str">
        <f ca="1">IFERROR(__xludf.DUMMYFUNCTION("""COMPUTED_VALUE"""),"За")</f>
        <v>За</v>
      </c>
      <c r="HU136" s="19">
        <f ca="1">IFERROR(__xludf.DUMMYFUNCTION("""COMPUTED_VALUE"""),21)</f>
        <v>21</v>
      </c>
      <c r="HV136" s="19" t="str">
        <f ca="1">IFERROR(__xludf.DUMMYFUNCTION("""COMPUTED_VALUE"""),"Бондаренко В. В.")</f>
        <v>Бондаренко В. В.</v>
      </c>
      <c r="HW136" s="19" t="str">
        <f ca="1">IFERROR(__xludf.DUMMYFUNCTION("""COMPUTED_VALUE"""),"За")</f>
        <v>За</v>
      </c>
      <c r="HX136" s="19">
        <f ca="1">IFERROR(__xludf.DUMMYFUNCTION("""COMPUTED_VALUE"""),21)</f>
        <v>21</v>
      </c>
      <c r="HY136" s="19" t="str">
        <f ca="1">IFERROR(__xludf.DUMMYFUNCTION("""COMPUTED_VALUE"""),"Бондаренко В. В.")</f>
        <v>Бондаренко В. В.</v>
      </c>
      <c r="HZ136" s="19" t="str">
        <f ca="1">IFERROR(__xludf.DUMMYFUNCTION("""COMPUTED_VALUE"""),"За")</f>
        <v>За</v>
      </c>
      <c r="IA136" s="19">
        <f ca="1">IFERROR(__xludf.DUMMYFUNCTION("""COMPUTED_VALUE"""),21)</f>
        <v>21</v>
      </c>
      <c r="IB136" s="19" t="str">
        <f ca="1">IFERROR(__xludf.DUMMYFUNCTION("""COMPUTED_VALUE"""),"Бондаренко В. В.")</f>
        <v>Бондаренко В. В.</v>
      </c>
      <c r="IC136" s="19" t="str">
        <f ca="1">IFERROR(__xludf.DUMMYFUNCTION("""COMPUTED_VALUE"""),"За")</f>
        <v>За</v>
      </c>
      <c r="ID136" s="19">
        <f ca="1">IFERROR(__xludf.DUMMYFUNCTION("""COMPUTED_VALUE"""),21)</f>
        <v>21</v>
      </c>
      <c r="IE136" s="19" t="str">
        <f ca="1">IFERROR(__xludf.DUMMYFUNCTION("""COMPUTED_VALUE"""),"Бондаренко В. В.")</f>
        <v>Бондаренко В. В.</v>
      </c>
      <c r="IF136" s="19" t="str">
        <f ca="1">IFERROR(__xludf.DUMMYFUNCTION("""COMPUTED_VALUE"""),"За")</f>
        <v>За</v>
      </c>
      <c r="IG136" s="19">
        <f ca="1">IFERROR(__xludf.DUMMYFUNCTION("""COMPUTED_VALUE"""),21)</f>
        <v>21</v>
      </c>
      <c r="IH136" s="19" t="str">
        <f ca="1">IFERROR(__xludf.DUMMYFUNCTION("""COMPUTED_VALUE"""),"Бондаренко В. В.")</f>
        <v>Бондаренко В. В.</v>
      </c>
      <c r="II136" s="19" t="str">
        <f ca="1">IFERROR(__xludf.DUMMYFUNCTION("""COMPUTED_VALUE"""),"За")</f>
        <v>За</v>
      </c>
      <c r="IJ136" s="19">
        <f ca="1">IFERROR(__xludf.DUMMYFUNCTION("""COMPUTED_VALUE"""),21)</f>
        <v>21</v>
      </c>
      <c r="IK136" s="19" t="str">
        <f ca="1">IFERROR(__xludf.DUMMYFUNCTION("""COMPUTED_VALUE"""),"Бондаренко В. В.")</f>
        <v>Бондаренко В. В.</v>
      </c>
      <c r="IL136" s="19" t="str">
        <f ca="1">IFERROR(__xludf.DUMMYFUNCTION("""COMPUTED_VALUE"""),"За")</f>
        <v>За</v>
      </c>
      <c r="IM136" s="19">
        <f ca="1">IFERROR(__xludf.DUMMYFUNCTION("""COMPUTED_VALUE"""),21)</f>
        <v>21</v>
      </c>
      <c r="IN136" s="19" t="str">
        <f ca="1">IFERROR(__xludf.DUMMYFUNCTION("""COMPUTED_VALUE"""),"Бондаренко В. В.")</f>
        <v>Бондаренко В. В.</v>
      </c>
      <c r="IO136" s="19" t="str">
        <f ca="1">IFERROR(__xludf.DUMMYFUNCTION("""COMPUTED_VALUE"""),"За")</f>
        <v>За</v>
      </c>
      <c r="IP136" s="19">
        <f ca="1">IFERROR(__xludf.DUMMYFUNCTION("""COMPUTED_VALUE"""),21)</f>
        <v>21</v>
      </c>
      <c r="IQ136" s="19" t="str">
        <f ca="1">IFERROR(__xludf.DUMMYFUNCTION("""COMPUTED_VALUE"""),"Бондаренко В. В.")</f>
        <v>Бондаренко В. В.</v>
      </c>
      <c r="IR136" s="19" t="str">
        <f ca="1">IFERROR(__xludf.DUMMYFUNCTION("""COMPUTED_VALUE"""),"За")</f>
        <v>За</v>
      </c>
      <c r="IS136" s="19">
        <f ca="1">IFERROR(__xludf.DUMMYFUNCTION("""COMPUTED_VALUE"""),21)</f>
        <v>21</v>
      </c>
      <c r="IT136" s="19" t="str">
        <f ca="1">IFERROR(__xludf.DUMMYFUNCTION("""COMPUTED_VALUE"""),"Бондаренко В. В.")</f>
        <v>Бондаренко В. В.</v>
      </c>
      <c r="IU136" s="19" t="str">
        <f ca="1">IFERROR(__xludf.DUMMYFUNCTION("""COMPUTED_VALUE"""),"За")</f>
        <v>За</v>
      </c>
      <c r="IV136" s="19">
        <f ca="1">IFERROR(__xludf.DUMMYFUNCTION("""COMPUTED_VALUE"""),21)</f>
        <v>21</v>
      </c>
      <c r="IW136" s="19" t="str">
        <f ca="1">IFERROR(__xludf.DUMMYFUNCTION("""COMPUTED_VALUE"""),"Бондаренко В. В.")</f>
        <v>Бондаренко В. В.</v>
      </c>
      <c r="IX136" s="19" t="str">
        <f ca="1">IFERROR(__xludf.DUMMYFUNCTION("""COMPUTED_VALUE"""),"За")</f>
        <v>За</v>
      </c>
      <c r="IY136" s="19">
        <f ca="1">IFERROR(__xludf.DUMMYFUNCTION("""COMPUTED_VALUE"""),21)</f>
        <v>21</v>
      </c>
      <c r="IZ136" s="19" t="str">
        <f ca="1">IFERROR(__xludf.DUMMYFUNCTION("""COMPUTED_VALUE"""),"Бондаренко В. В.")</f>
        <v>Бондаренко В. В.</v>
      </c>
      <c r="JA136" s="19" t="str">
        <f ca="1">IFERROR(__xludf.DUMMYFUNCTION("""COMPUTED_VALUE"""),"За")</f>
        <v>За</v>
      </c>
      <c r="JB136" s="19">
        <f ca="1">IFERROR(__xludf.DUMMYFUNCTION("""COMPUTED_VALUE"""),21)</f>
        <v>21</v>
      </c>
      <c r="JC136" s="19" t="str">
        <f ca="1">IFERROR(__xludf.DUMMYFUNCTION("""COMPUTED_VALUE"""),"Бондаренко В. В.")</f>
        <v>Бондаренко В. В.</v>
      </c>
      <c r="JD136" s="19" t="str">
        <f ca="1">IFERROR(__xludf.DUMMYFUNCTION("""COMPUTED_VALUE"""),"За")</f>
        <v>За</v>
      </c>
      <c r="JE136" s="19">
        <f ca="1">IFERROR(__xludf.DUMMYFUNCTION("""COMPUTED_VALUE"""),21)</f>
        <v>21</v>
      </c>
      <c r="JF136" s="19" t="str">
        <f ca="1">IFERROR(__xludf.DUMMYFUNCTION("""COMPUTED_VALUE"""),"Бондаренко В. В.")</f>
        <v>Бондаренко В. В.</v>
      </c>
      <c r="JG136" s="19" t="str">
        <f ca="1">IFERROR(__xludf.DUMMYFUNCTION("""COMPUTED_VALUE"""),"За")</f>
        <v>За</v>
      </c>
      <c r="JH136" s="19">
        <f ca="1">IFERROR(__xludf.DUMMYFUNCTION("""COMPUTED_VALUE"""),21)</f>
        <v>21</v>
      </c>
      <c r="JI136" s="19" t="str">
        <f ca="1">IFERROR(__xludf.DUMMYFUNCTION("""COMPUTED_VALUE"""),"Бондаренко В. В.")</f>
        <v>Бондаренко В. В.</v>
      </c>
      <c r="JJ136" s="19" t="str">
        <f ca="1">IFERROR(__xludf.DUMMYFUNCTION("""COMPUTED_VALUE"""),"За")</f>
        <v>За</v>
      </c>
      <c r="JK136" s="19">
        <f ca="1">IFERROR(__xludf.DUMMYFUNCTION("""COMPUTED_VALUE"""),21)</f>
        <v>21</v>
      </c>
      <c r="JL136" s="19" t="str">
        <f ca="1">IFERROR(__xludf.DUMMYFUNCTION("""COMPUTED_VALUE"""),"Бондаренко В. В.")</f>
        <v>Бондаренко В. В.</v>
      </c>
      <c r="JM136" s="19" t="str">
        <f ca="1">IFERROR(__xludf.DUMMYFUNCTION("""COMPUTED_VALUE"""),"За")</f>
        <v>За</v>
      </c>
      <c r="JN136" s="19">
        <f ca="1">IFERROR(__xludf.DUMMYFUNCTION("""COMPUTED_VALUE"""),21)</f>
        <v>21</v>
      </c>
      <c r="JO136" s="19" t="str">
        <f ca="1">IFERROR(__xludf.DUMMYFUNCTION("""COMPUTED_VALUE"""),"Бондаренко В. В.")</f>
        <v>Бондаренко В. В.</v>
      </c>
      <c r="JP136" s="19" t="str">
        <f ca="1">IFERROR(__xludf.DUMMYFUNCTION("""COMPUTED_VALUE"""),"За")</f>
        <v>За</v>
      </c>
      <c r="JQ136" s="19">
        <f ca="1">IFERROR(__xludf.DUMMYFUNCTION("""COMPUTED_VALUE"""),21)</f>
        <v>21</v>
      </c>
      <c r="JR136" s="19" t="str">
        <f ca="1">IFERROR(__xludf.DUMMYFUNCTION("""COMPUTED_VALUE"""),"Бондаренко В. В.")</f>
        <v>Бондаренко В. В.</v>
      </c>
      <c r="JS136" s="19" t="str">
        <f ca="1">IFERROR(__xludf.DUMMYFUNCTION("""COMPUTED_VALUE"""),"За")</f>
        <v>За</v>
      </c>
      <c r="JT136" s="19">
        <f ca="1">IFERROR(__xludf.DUMMYFUNCTION("""COMPUTED_VALUE"""),21)</f>
        <v>21</v>
      </c>
      <c r="JU136" s="19" t="str">
        <f ca="1">IFERROR(__xludf.DUMMYFUNCTION("""COMPUTED_VALUE"""),"Бондаренко В. В.")</f>
        <v>Бондаренко В. В.</v>
      </c>
      <c r="JV136" s="19" t="str">
        <f ca="1">IFERROR(__xludf.DUMMYFUNCTION("""COMPUTED_VALUE"""),"За")</f>
        <v>За</v>
      </c>
      <c r="JW136" s="19">
        <f ca="1">IFERROR(__xludf.DUMMYFUNCTION("""COMPUTED_VALUE"""),21)</f>
        <v>21</v>
      </c>
      <c r="JX136" s="19" t="str">
        <f ca="1">IFERROR(__xludf.DUMMYFUNCTION("""COMPUTED_VALUE"""),"Бондаренко В. В.")</f>
        <v>Бондаренко В. В.</v>
      </c>
      <c r="JY136" s="19" t="str">
        <f ca="1">IFERROR(__xludf.DUMMYFUNCTION("""COMPUTED_VALUE"""),"За")</f>
        <v>За</v>
      </c>
      <c r="JZ136" s="19">
        <f ca="1">IFERROR(__xludf.DUMMYFUNCTION("""COMPUTED_VALUE"""),21)</f>
        <v>21</v>
      </c>
      <c r="KA136" s="19" t="str">
        <f ca="1">IFERROR(__xludf.DUMMYFUNCTION("""COMPUTED_VALUE"""),"Бондаренко В. В.")</f>
        <v>Бондаренко В. В.</v>
      </c>
      <c r="KB136" s="19" t="str">
        <f ca="1">IFERROR(__xludf.DUMMYFUNCTION("""COMPUTED_VALUE"""),"За")</f>
        <v>За</v>
      </c>
      <c r="KC136" s="19">
        <f ca="1">IFERROR(__xludf.DUMMYFUNCTION("""COMPUTED_VALUE"""),21)</f>
        <v>21</v>
      </c>
      <c r="KD136" s="19" t="str">
        <f ca="1">IFERROR(__xludf.DUMMYFUNCTION("""COMPUTED_VALUE"""),"Бондаренко В. В.")</f>
        <v>Бондаренко В. В.</v>
      </c>
      <c r="KE136" s="19" t="str">
        <f ca="1">IFERROR(__xludf.DUMMYFUNCTION("""COMPUTED_VALUE"""),"За")</f>
        <v>За</v>
      </c>
      <c r="KF136" s="19">
        <f ca="1">IFERROR(__xludf.DUMMYFUNCTION("""COMPUTED_VALUE"""),21)</f>
        <v>21</v>
      </c>
      <c r="KG136" s="19" t="str">
        <f ca="1">IFERROR(__xludf.DUMMYFUNCTION("""COMPUTED_VALUE"""),"Бондаренко В. В.")</f>
        <v>Бондаренко В. В.</v>
      </c>
      <c r="KH136" s="19" t="str">
        <f ca="1">IFERROR(__xludf.DUMMYFUNCTION("""COMPUTED_VALUE"""),"За")</f>
        <v>За</v>
      </c>
      <c r="KI136" s="19">
        <f ca="1">IFERROR(__xludf.DUMMYFUNCTION("""COMPUTED_VALUE"""),21)</f>
        <v>21</v>
      </c>
      <c r="KJ136" s="19" t="str">
        <f ca="1">IFERROR(__xludf.DUMMYFUNCTION("""COMPUTED_VALUE"""),"Бондаренко В. В.")</f>
        <v>Бондаренко В. В.</v>
      </c>
      <c r="KK136" s="19" t="str">
        <f ca="1">IFERROR(__xludf.DUMMYFUNCTION("""COMPUTED_VALUE"""),"За")</f>
        <v>За</v>
      </c>
      <c r="KL136" s="19">
        <f ca="1">IFERROR(__xludf.DUMMYFUNCTION("""COMPUTED_VALUE"""),21)</f>
        <v>21</v>
      </c>
      <c r="KM136" s="19" t="str">
        <f ca="1">IFERROR(__xludf.DUMMYFUNCTION("""COMPUTED_VALUE"""),"Бондаренко В. В.")</f>
        <v>Бондаренко В. В.</v>
      </c>
      <c r="KN136" s="19" t="str">
        <f ca="1">IFERROR(__xludf.DUMMYFUNCTION("""COMPUTED_VALUE"""),"За")</f>
        <v>За</v>
      </c>
      <c r="KO136" s="19">
        <f ca="1">IFERROR(__xludf.DUMMYFUNCTION("""COMPUTED_VALUE"""),21)</f>
        <v>21</v>
      </c>
      <c r="KP136" s="19" t="str">
        <f ca="1">IFERROR(__xludf.DUMMYFUNCTION("""COMPUTED_VALUE"""),"Бондаренко В. В.")</f>
        <v>Бондаренко В. В.</v>
      </c>
      <c r="KQ136" s="19" t="str">
        <f ca="1">IFERROR(__xludf.DUMMYFUNCTION("""COMPUTED_VALUE"""),"За")</f>
        <v>За</v>
      </c>
      <c r="KR136" s="19">
        <f ca="1">IFERROR(__xludf.DUMMYFUNCTION("""COMPUTED_VALUE"""),21)</f>
        <v>21</v>
      </c>
      <c r="KS136" s="19" t="str">
        <f ca="1">IFERROR(__xludf.DUMMYFUNCTION("""COMPUTED_VALUE"""),"Бондаренко В. В.")</f>
        <v>Бондаренко В. В.</v>
      </c>
      <c r="KT136" s="19" t="str">
        <f ca="1">IFERROR(__xludf.DUMMYFUNCTION("""COMPUTED_VALUE"""),"За")</f>
        <v>За</v>
      </c>
      <c r="KU136" s="19">
        <f ca="1">IFERROR(__xludf.DUMMYFUNCTION("""COMPUTED_VALUE"""),21)</f>
        <v>21</v>
      </c>
      <c r="KV136" s="19" t="str">
        <f ca="1">IFERROR(__xludf.DUMMYFUNCTION("""COMPUTED_VALUE"""),"Бондаренко В. В.")</f>
        <v>Бондаренко В. В.</v>
      </c>
      <c r="KW136" s="19" t="str">
        <f ca="1">IFERROR(__xludf.DUMMYFUNCTION("""COMPUTED_VALUE"""),"Не голосував")</f>
        <v>Не голосував</v>
      </c>
      <c r="KX136" s="19">
        <f ca="1">IFERROR(__xludf.DUMMYFUNCTION("""COMPUTED_VALUE"""),21)</f>
        <v>21</v>
      </c>
      <c r="KY136" s="19" t="str">
        <f ca="1">IFERROR(__xludf.DUMMYFUNCTION("""COMPUTED_VALUE"""),"Бондаренко В. В.")</f>
        <v>Бондаренко В. В.</v>
      </c>
      <c r="KZ136" s="19" t="str">
        <f ca="1">IFERROR(__xludf.DUMMYFUNCTION("""COMPUTED_VALUE"""),"За")</f>
        <v>За</v>
      </c>
      <c r="LA136" s="19">
        <f ca="1">IFERROR(__xludf.DUMMYFUNCTION("""COMPUTED_VALUE"""),21)</f>
        <v>21</v>
      </c>
      <c r="LB136" s="19" t="str">
        <f ca="1">IFERROR(__xludf.DUMMYFUNCTION("""COMPUTED_VALUE"""),"Бондаренко В. В.")</f>
        <v>Бондаренко В. В.</v>
      </c>
      <c r="LC136" s="19" t="str">
        <f ca="1">IFERROR(__xludf.DUMMYFUNCTION("""COMPUTED_VALUE"""),"За")</f>
        <v>За</v>
      </c>
      <c r="LD136" s="19">
        <f ca="1">IFERROR(__xludf.DUMMYFUNCTION("""COMPUTED_VALUE"""),21)</f>
        <v>21</v>
      </c>
      <c r="LE136" s="19" t="str">
        <f ca="1">IFERROR(__xludf.DUMMYFUNCTION("""COMPUTED_VALUE"""),"Бондаренко В. В.")</f>
        <v>Бондаренко В. В.</v>
      </c>
      <c r="LF136" s="19" t="str">
        <f ca="1">IFERROR(__xludf.DUMMYFUNCTION("""COMPUTED_VALUE"""),"Утримався")</f>
        <v>Утримався</v>
      </c>
      <c r="LG136" s="19">
        <f ca="1">IFERROR(__xludf.DUMMYFUNCTION("""COMPUTED_VALUE"""),21)</f>
        <v>21</v>
      </c>
      <c r="LH136" s="19" t="str">
        <f ca="1">IFERROR(__xludf.DUMMYFUNCTION("""COMPUTED_VALUE"""),"Бондаренко В. В.")</f>
        <v>Бондаренко В. В.</v>
      </c>
      <c r="LI136" s="19" t="str">
        <f ca="1">IFERROR(__xludf.DUMMYFUNCTION("""COMPUTED_VALUE"""),"За")</f>
        <v>За</v>
      </c>
      <c r="LJ136" s="19">
        <f ca="1">IFERROR(__xludf.DUMMYFUNCTION("""COMPUTED_VALUE"""),21)</f>
        <v>21</v>
      </c>
      <c r="LK136" s="19" t="str">
        <f ca="1">IFERROR(__xludf.DUMMYFUNCTION("""COMPUTED_VALUE"""),"Бондаренко В. В.")</f>
        <v>Бондаренко В. В.</v>
      </c>
      <c r="LL136" s="19" t="str">
        <f ca="1">IFERROR(__xludf.DUMMYFUNCTION("""COMPUTED_VALUE"""),"За")</f>
        <v>За</v>
      </c>
      <c r="LM136" s="19">
        <f ca="1">IFERROR(__xludf.DUMMYFUNCTION("""COMPUTED_VALUE"""),21)</f>
        <v>21</v>
      </c>
      <c r="LN136" s="19" t="str">
        <f ca="1">IFERROR(__xludf.DUMMYFUNCTION("""COMPUTED_VALUE"""),"Бондаренко В. В.")</f>
        <v>Бондаренко В. В.</v>
      </c>
      <c r="LO136" s="19" t="str">
        <f ca="1">IFERROR(__xludf.DUMMYFUNCTION("""COMPUTED_VALUE"""),"За")</f>
        <v>За</v>
      </c>
      <c r="LP136" s="19">
        <f ca="1">IFERROR(__xludf.DUMMYFUNCTION("""COMPUTED_VALUE"""),21)</f>
        <v>21</v>
      </c>
      <c r="LQ136" s="19" t="str">
        <f ca="1">IFERROR(__xludf.DUMMYFUNCTION("""COMPUTED_VALUE"""),"Бондаренко В. В.")</f>
        <v>Бондаренко В. В.</v>
      </c>
      <c r="LR136" s="19" t="str">
        <f ca="1">IFERROR(__xludf.DUMMYFUNCTION("""COMPUTED_VALUE"""),"За")</f>
        <v>За</v>
      </c>
      <c r="LS136" s="19">
        <f ca="1">IFERROR(__xludf.DUMMYFUNCTION("""COMPUTED_VALUE"""),21)</f>
        <v>21</v>
      </c>
      <c r="LT136" s="19" t="str">
        <f ca="1">IFERROR(__xludf.DUMMYFUNCTION("""COMPUTED_VALUE"""),"Бондаренко В. В.")</f>
        <v>Бондаренко В. В.</v>
      </c>
      <c r="LU136" s="19" t="str">
        <f ca="1">IFERROR(__xludf.DUMMYFUNCTION("""COMPUTED_VALUE"""),"За")</f>
        <v>За</v>
      </c>
      <c r="LV136" s="19">
        <f ca="1">IFERROR(__xludf.DUMMYFUNCTION("""COMPUTED_VALUE"""),21)</f>
        <v>21</v>
      </c>
      <c r="LW136" s="19" t="str">
        <f ca="1">IFERROR(__xludf.DUMMYFUNCTION("""COMPUTED_VALUE"""),"Бондаренко В. В.")</f>
        <v>Бондаренко В. В.</v>
      </c>
      <c r="LX136" s="19" t="str">
        <f ca="1">IFERROR(__xludf.DUMMYFUNCTION("""COMPUTED_VALUE"""),"За")</f>
        <v>За</v>
      </c>
      <c r="LY136" s="19">
        <f ca="1">IFERROR(__xludf.DUMMYFUNCTION("""COMPUTED_VALUE"""),21)</f>
        <v>21</v>
      </c>
      <c r="LZ136" s="19" t="str">
        <f ca="1">IFERROR(__xludf.DUMMYFUNCTION("""COMPUTED_VALUE"""),"Бондаренко В. В.")</f>
        <v>Бондаренко В. В.</v>
      </c>
      <c r="MA136" s="19" t="str">
        <f ca="1">IFERROR(__xludf.DUMMYFUNCTION("""COMPUTED_VALUE"""),"За")</f>
        <v>За</v>
      </c>
      <c r="MB136" s="19">
        <f ca="1">IFERROR(__xludf.DUMMYFUNCTION("""COMPUTED_VALUE"""),21)</f>
        <v>21</v>
      </c>
      <c r="MC136" s="19" t="str">
        <f ca="1">IFERROR(__xludf.DUMMYFUNCTION("""COMPUTED_VALUE"""),"Бондаренко В. В.")</f>
        <v>Бондаренко В. В.</v>
      </c>
      <c r="MD136" s="19" t="str">
        <f ca="1">IFERROR(__xludf.DUMMYFUNCTION("""COMPUTED_VALUE"""),"За")</f>
        <v>За</v>
      </c>
      <c r="ME136" s="19">
        <f ca="1">IFERROR(__xludf.DUMMYFUNCTION("""COMPUTED_VALUE"""),21)</f>
        <v>21</v>
      </c>
      <c r="MF136" s="19" t="str">
        <f ca="1">IFERROR(__xludf.DUMMYFUNCTION("""COMPUTED_VALUE"""),"Бондаренко В. В.")</f>
        <v>Бондаренко В. В.</v>
      </c>
      <c r="MG136" s="19" t="str">
        <f ca="1">IFERROR(__xludf.DUMMYFUNCTION("""COMPUTED_VALUE"""),"За")</f>
        <v>За</v>
      </c>
      <c r="MH136" s="19">
        <f ca="1">IFERROR(__xludf.DUMMYFUNCTION("""COMPUTED_VALUE"""),21)</f>
        <v>21</v>
      </c>
      <c r="MI136" s="19" t="str">
        <f ca="1">IFERROR(__xludf.DUMMYFUNCTION("""COMPUTED_VALUE"""),"Бондаренко В. В.")</f>
        <v>Бондаренко В. В.</v>
      </c>
      <c r="MJ136" s="19" t="str">
        <f ca="1">IFERROR(__xludf.DUMMYFUNCTION("""COMPUTED_VALUE"""),"За")</f>
        <v>За</v>
      </c>
      <c r="MK136" s="19">
        <f ca="1">IFERROR(__xludf.DUMMYFUNCTION("""COMPUTED_VALUE"""),21)</f>
        <v>21</v>
      </c>
      <c r="ML136" s="19" t="str">
        <f ca="1">IFERROR(__xludf.DUMMYFUNCTION("""COMPUTED_VALUE"""),"Бондаренко В. В.")</f>
        <v>Бондаренко В. В.</v>
      </c>
      <c r="MM136" s="19" t="str">
        <f ca="1">IFERROR(__xludf.DUMMYFUNCTION("""COMPUTED_VALUE"""),"За")</f>
        <v>За</v>
      </c>
      <c r="MN136" s="19">
        <f ca="1">IFERROR(__xludf.DUMMYFUNCTION("""COMPUTED_VALUE"""),21)</f>
        <v>21</v>
      </c>
      <c r="MO136" s="19" t="str">
        <f ca="1">IFERROR(__xludf.DUMMYFUNCTION("""COMPUTED_VALUE"""),"Бондаренко В. В.")</f>
        <v>Бондаренко В. В.</v>
      </c>
      <c r="MP136" s="19" t="str">
        <f ca="1">IFERROR(__xludf.DUMMYFUNCTION("""COMPUTED_VALUE"""),"За")</f>
        <v>За</v>
      </c>
      <c r="MQ136" s="19">
        <f ca="1">IFERROR(__xludf.DUMMYFUNCTION("""COMPUTED_VALUE"""),21)</f>
        <v>21</v>
      </c>
      <c r="MR136" s="19" t="str">
        <f ca="1">IFERROR(__xludf.DUMMYFUNCTION("""COMPUTED_VALUE"""),"Бондаренко В. В.")</f>
        <v>Бондаренко В. В.</v>
      </c>
      <c r="MS136" s="19" t="str">
        <f ca="1">IFERROR(__xludf.DUMMYFUNCTION("""COMPUTED_VALUE"""),"За")</f>
        <v>За</v>
      </c>
      <c r="MT136" s="19">
        <f ca="1">IFERROR(__xludf.DUMMYFUNCTION("""COMPUTED_VALUE"""),21)</f>
        <v>21</v>
      </c>
      <c r="MU136" s="19" t="str">
        <f ca="1">IFERROR(__xludf.DUMMYFUNCTION("""COMPUTED_VALUE"""),"Бондаренко В. В.")</f>
        <v>Бондаренко В. В.</v>
      </c>
      <c r="MV136" s="19" t="str">
        <f ca="1">IFERROR(__xludf.DUMMYFUNCTION("""COMPUTED_VALUE"""),"За")</f>
        <v>За</v>
      </c>
      <c r="MW136" s="19">
        <f ca="1">IFERROR(__xludf.DUMMYFUNCTION("""COMPUTED_VALUE"""),21)</f>
        <v>21</v>
      </c>
      <c r="MX136" s="19" t="str">
        <f ca="1">IFERROR(__xludf.DUMMYFUNCTION("""COMPUTED_VALUE"""),"Бондаренко В. В.")</f>
        <v>Бондаренко В. В.</v>
      </c>
      <c r="MY136" s="19" t="str">
        <f ca="1">IFERROR(__xludf.DUMMYFUNCTION("""COMPUTED_VALUE"""),"За")</f>
        <v>За</v>
      </c>
      <c r="MZ136" s="19">
        <f ca="1">IFERROR(__xludf.DUMMYFUNCTION("""COMPUTED_VALUE"""),21)</f>
        <v>21</v>
      </c>
      <c r="NA136" s="19" t="str">
        <f ca="1">IFERROR(__xludf.DUMMYFUNCTION("""COMPUTED_VALUE"""),"Бондаренко В. В.")</f>
        <v>Бондаренко В. В.</v>
      </c>
      <c r="NB136" s="19" t="str">
        <f ca="1">IFERROR(__xludf.DUMMYFUNCTION("""COMPUTED_VALUE"""),"За")</f>
        <v>За</v>
      </c>
      <c r="NC136" s="19">
        <f ca="1">IFERROR(__xludf.DUMMYFUNCTION("""COMPUTED_VALUE"""),21)</f>
        <v>21</v>
      </c>
      <c r="ND136" s="19" t="str">
        <f ca="1">IFERROR(__xludf.DUMMYFUNCTION("""COMPUTED_VALUE"""),"Бондаренко В. В.")</f>
        <v>Бондаренко В. В.</v>
      </c>
      <c r="NE136" s="19" t="str">
        <f ca="1">IFERROR(__xludf.DUMMYFUNCTION("""COMPUTED_VALUE"""),"За")</f>
        <v>За</v>
      </c>
      <c r="NF136" s="19">
        <f ca="1">IFERROR(__xludf.DUMMYFUNCTION("""COMPUTED_VALUE"""),21)</f>
        <v>21</v>
      </c>
      <c r="NG136" s="19" t="str">
        <f ca="1">IFERROR(__xludf.DUMMYFUNCTION("""COMPUTED_VALUE"""),"Бондаренко В. В.")</f>
        <v>Бондаренко В. В.</v>
      </c>
      <c r="NH136" s="19" t="str">
        <f ca="1">IFERROR(__xludf.DUMMYFUNCTION("""COMPUTED_VALUE"""),"За")</f>
        <v>За</v>
      </c>
      <c r="NI136" s="19">
        <f ca="1">IFERROR(__xludf.DUMMYFUNCTION("""COMPUTED_VALUE"""),21)</f>
        <v>21</v>
      </c>
      <c r="NJ136" s="19" t="str">
        <f ca="1">IFERROR(__xludf.DUMMYFUNCTION("""COMPUTED_VALUE"""),"Бондаренко В. В.")</f>
        <v>Бондаренко В. В.</v>
      </c>
      <c r="NK136" s="19" t="str">
        <f ca="1">IFERROR(__xludf.DUMMYFUNCTION("""COMPUTED_VALUE"""),"За")</f>
        <v>За</v>
      </c>
      <c r="NL136" s="19">
        <f ca="1">IFERROR(__xludf.DUMMYFUNCTION("""COMPUTED_VALUE"""),21)</f>
        <v>21</v>
      </c>
      <c r="NM136" s="19" t="str">
        <f ca="1">IFERROR(__xludf.DUMMYFUNCTION("""COMPUTED_VALUE"""),"Бондаренко В. В.")</f>
        <v>Бондаренко В. В.</v>
      </c>
      <c r="NN136" s="19" t="str">
        <f ca="1">IFERROR(__xludf.DUMMYFUNCTION("""COMPUTED_VALUE"""),"За")</f>
        <v>За</v>
      </c>
      <c r="NO136" s="19">
        <f ca="1">IFERROR(__xludf.DUMMYFUNCTION("""COMPUTED_VALUE"""),21)</f>
        <v>21</v>
      </c>
      <c r="NP136" s="19" t="str">
        <f ca="1">IFERROR(__xludf.DUMMYFUNCTION("""COMPUTED_VALUE"""),"Бондаренко В. В.")</f>
        <v>Бондаренко В. В.</v>
      </c>
      <c r="NQ136" s="19" t="str">
        <f ca="1">IFERROR(__xludf.DUMMYFUNCTION("""COMPUTED_VALUE"""),"За")</f>
        <v>За</v>
      </c>
      <c r="NR136" s="19">
        <f ca="1">IFERROR(__xludf.DUMMYFUNCTION("""COMPUTED_VALUE"""),21)</f>
        <v>21</v>
      </c>
      <c r="NS136" s="19" t="str">
        <f ca="1">IFERROR(__xludf.DUMMYFUNCTION("""COMPUTED_VALUE"""),"Бондаренко В. В.")</f>
        <v>Бондаренко В. В.</v>
      </c>
      <c r="NT136" s="19" t="str">
        <f ca="1">IFERROR(__xludf.DUMMYFUNCTION("""COMPUTED_VALUE"""),"Проти")</f>
        <v>Проти</v>
      </c>
      <c r="NU136" s="19">
        <f ca="1">IFERROR(__xludf.DUMMYFUNCTION("""COMPUTED_VALUE"""),21)</f>
        <v>21</v>
      </c>
      <c r="NV136" s="19" t="str">
        <f ca="1">IFERROR(__xludf.DUMMYFUNCTION("""COMPUTED_VALUE"""),"Бондаренко В. В.")</f>
        <v>Бондаренко В. В.</v>
      </c>
      <c r="NW136" s="19" t="str">
        <f ca="1">IFERROR(__xludf.DUMMYFUNCTION("""COMPUTED_VALUE"""),"Не голосував")</f>
        <v>Не голосував</v>
      </c>
      <c r="NX136" s="19">
        <f ca="1">IFERROR(__xludf.DUMMYFUNCTION("""COMPUTED_VALUE"""),21)</f>
        <v>21</v>
      </c>
      <c r="NY136" s="19" t="str">
        <f ca="1">IFERROR(__xludf.DUMMYFUNCTION("""COMPUTED_VALUE"""),"Бондаренко В. В.")</f>
        <v>Бондаренко В. В.</v>
      </c>
      <c r="NZ136" s="19" t="str">
        <f ca="1">IFERROR(__xludf.DUMMYFUNCTION("""COMPUTED_VALUE"""),"За")</f>
        <v>За</v>
      </c>
      <c r="OA136" s="19">
        <f ca="1">IFERROR(__xludf.DUMMYFUNCTION("""COMPUTED_VALUE"""),21)</f>
        <v>21</v>
      </c>
      <c r="OB136" s="19" t="str">
        <f ca="1">IFERROR(__xludf.DUMMYFUNCTION("""COMPUTED_VALUE"""),"Бондаренко В. В.")</f>
        <v>Бондаренко В. В.</v>
      </c>
      <c r="OC136" s="19" t="str">
        <f ca="1">IFERROR(__xludf.DUMMYFUNCTION("""COMPUTED_VALUE"""),"За")</f>
        <v>За</v>
      </c>
      <c r="OD136" s="19">
        <f ca="1">IFERROR(__xludf.DUMMYFUNCTION("""COMPUTED_VALUE"""),21)</f>
        <v>21</v>
      </c>
      <c r="OE136" s="19" t="str">
        <f ca="1">IFERROR(__xludf.DUMMYFUNCTION("""COMPUTED_VALUE"""),"Бондаренко В. В.")</f>
        <v>Бондаренко В. В.</v>
      </c>
      <c r="OF136" s="19" t="str">
        <f ca="1">IFERROR(__xludf.DUMMYFUNCTION("""COMPUTED_VALUE"""),"За")</f>
        <v>За</v>
      </c>
      <c r="OG136" s="19">
        <f ca="1">IFERROR(__xludf.DUMMYFUNCTION("""COMPUTED_VALUE"""),21)</f>
        <v>21</v>
      </c>
      <c r="OH136" s="19" t="str">
        <f ca="1">IFERROR(__xludf.DUMMYFUNCTION("""COMPUTED_VALUE"""),"Бондаренко В. В.")</f>
        <v>Бондаренко В. В.</v>
      </c>
      <c r="OI136" s="19" t="str">
        <f ca="1">IFERROR(__xludf.DUMMYFUNCTION("""COMPUTED_VALUE"""),"За")</f>
        <v>За</v>
      </c>
      <c r="OJ136" s="19">
        <f ca="1">IFERROR(__xludf.DUMMYFUNCTION("""COMPUTED_VALUE"""),21)</f>
        <v>21</v>
      </c>
      <c r="OK136" s="19" t="str">
        <f ca="1">IFERROR(__xludf.DUMMYFUNCTION("""COMPUTED_VALUE"""),"Бондаренко В. В.")</f>
        <v>Бондаренко В. В.</v>
      </c>
      <c r="OL136" s="19" t="str">
        <f ca="1">IFERROR(__xludf.DUMMYFUNCTION("""COMPUTED_VALUE"""),"За")</f>
        <v>За</v>
      </c>
      <c r="OM136" s="19">
        <f ca="1">IFERROR(__xludf.DUMMYFUNCTION("""COMPUTED_VALUE"""),21)</f>
        <v>21</v>
      </c>
      <c r="ON136" s="19" t="str">
        <f ca="1">IFERROR(__xludf.DUMMYFUNCTION("""COMPUTED_VALUE"""),"Бондаренко В. В.")</f>
        <v>Бондаренко В. В.</v>
      </c>
      <c r="OO136" s="19" t="str">
        <f ca="1">IFERROR(__xludf.DUMMYFUNCTION("""COMPUTED_VALUE"""),"За")</f>
        <v>За</v>
      </c>
      <c r="OP136" s="19">
        <f ca="1">IFERROR(__xludf.DUMMYFUNCTION("""COMPUTED_VALUE"""),21)</f>
        <v>21</v>
      </c>
      <c r="OQ136" s="19" t="str">
        <f ca="1">IFERROR(__xludf.DUMMYFUNCTION("""COMPUTED_VALUE"""),"Бондаренко В. В.")</f>
        <v>Бондаренко В. В.</v>
      </c>
      <c r="OR136" s="19" t="str">
        <f ca="1">IFERROR(__xludf.DUMMYFUNCTION("""COMPUTED_VALUE"""),"За")</f>
        <v>За</v>
      </c>
      <c r="OS136" s="19">
        <f ca="1">IFERROR(__xludf.DUMMYFUNCTION("""COMPUTED_VALUE"""),21)</f>
        <v>21</v>
      </c>
      <c r="OT136" s="19" t="str">
        <f ca="1">IFERROR(__xludf.DUMMYFUNCTION("""COMPUTED_VALUE"""),"Бондаренко В. В.")</f>
        <v>Бондаренко В. В.</v>
      </c>
      <c r="OU136" s="19" t="str">
        <f ca="1">IFERROR(__xludf.DUMMYFUNCTION("""COMPUTED_VALUE"""),"За")</f>
        <v>За</v>
      </c>
      <c r="OV136" s="19">
        <f ca="1">IFERROR(__xludf.DUMMYFUNCTION("""COMPUTED_VALUE"""),21)</f>
        <v>21</v>
      </c>
      <c r="OW136" s="19" t="str">
        <f ca="1">IFERROR(__xludf.DUMMYFUNCTION("""COMPUTED_VALUE"""),"Бондаренко В. В.")</f>
        <v>Бондаренко В. В.</v>
      </c>
      <c r="OX136" s="19" t="str">
        <f ca="1">IFERROR(__xludf.DUMMYFUNCTION("""COMPUTED_VALUE"""),"За")</f>
        <v>За</v>
      </c>
      <c r="OY136" s="19">
        <f ca="1">IFERROR(__xludf.DUMMYFUNCTION("""COMPUTED_VALUE"""),21)</f>
        <v>21</v>
      </c>
      <c r="OZ136" s="19" t="str">
        <f ca="1">IFERROR(__xludf.DUMMYFUNCTION("""COMPUTED_VALUE"""),"Бондаренко В. В.")</f>
        <v>Бондаренко В. В.</v>
      </c>
      <c r="PA136" s="19" t="str">
        <f ca="1">IFERROR(__xludf.DUMMYFUNCTION("""COMPUTED_VALUE"""),"За")</f>
        <v>За</v>
      </c>
      <c r="PB136" s="19">
        <f ca="1">IFERROR(__xludf.DUMMYFUNCTION("""COMPUTED_VALUE"""),21)</f>
        <v>21</v>
      </c>
      <c r="PC136" s="19" t="str">
        <f ca="1">IFERROR(__xludf.DUMMYFUNCTION("""COMPUTED_VALUE"""),"Бондаренко В. В.")</f>
        <v>Бондаренко В. В.</v>
      </c>
      <c r="PD136" s="19" t="str">
        <f ca="1">IFERROR(__xludf.DUMMYFUNCTION("""COMPUTED_VALUE"""),"За")</f>
        <v>За</v>
      </c>
      <c r="PE136" s="19">
        <f ca="1">IFERROR(__xludf.DUMMYFUNCTION("""COMPUTED_VALUE"""),21)</f>
        <v>21</v>
      </c>
      <c r="PF136" s="19" t="str">
        <f ca="1">IFERROR(__xludf.DUMMYFUNCTION("""COMPUTED_VALUE"""),"Бондаренко В. В.")</f>
        <v>Бондаренко В. В.</v>
      </c>
      <c r="PG136" s="19" t="str">
        <f ca="1">IFERROR(__xludf.DUMMYFUNCTION("""COMPUTED_VALUE"""),"За")</f>
        <v>За</v>
      </c>
      <c r="PH136" s="19">
        <f ca="1">IFERROR(__xludf.DUMMYFUNCTION("""COMPUTED_VALUE"""),21)</f>
        <v>21</v>
      </c>
      <c r="PI136" s="19" t="str">
        <f ca="1">IFERROR(__xludf.DUMMYFUNCTION("""COMPUTED_VALUE"""),"Бондаренко В. В.")</f>
        <v>Бондаренко В. В.</v>
      </c>
      <c r="PJ136" s="19" t="str">
        <f ca="1">IFERROR(__xludf.DUMMYFUNCTION("""COMPUTED_VALUE"""),"За")</f>
        <v>За</v>
      </c>
      <c r="PK136" s="19">
        <f ca="1">IFERROR(__xludf.DUMMYFUNCTION("""COMPUTED_VALUE"""),21)</f>
        <v>21</v>
      </c>
      <c r="PL136" s="19" t="str">
        <f ca="1">IFERROR(__xludf.DUMMYFUNCTION("""COMPUTED_VALUE"""),"Бондаренко В. В.")</f>
        <v>Бондаренко В. В.</v>
      </c>
      <c r="PM136" s="19" t="str">
        <f ca="1">IFERROR(__xludf.DUMMYFUNCTION("""COMPUTED_VALUE"""),"За")</f>
        <v>За</v>
      </c>
      <c r="PN136" s="19">
        <f ca="1">IFERROR(__xludf.DUMMYFUNCTION("""COMPUTED_VALUE"""),21)</f>
        <v>21</v>
      </c>
      <c r="PO136" s="19" t="str">
        <f ca="1">IFERROR(__xludf.DUMMYFUNCTION("""COMPUTED_VALUE"""),"Бондаренко В. В.")</f>
        <v>Бондаренко В. В.</v>
      </c>
      <c r="PP136" s="19" t="str">
        <f ca="1">IFERROR(__xludf.DUMMYFUNCTION("""COMPUTED_VALUE"""),"За")</f>
        <v>За</v>
      </c>
      <c r="PQ136" s="19">
        <f ca="1">IFERROR(__xludf.DUMMYFUNCTION("""COMPUTED_VALUE"""),21)</f>
        <v>21</v>
      </c>
      <c r="PR136" s="19" t="str">
        <f ca="1">IFERROR(__xludf.DUMMYFUNCTION("""COMPUTED_VALUE"""),"Бондаренко В. В.")</f>
        <v>Бондаренко В. В.</v>
      </c>
      <c r="PS136" s="19" t="str">
        <f ca="1">IFERROR(__xludf.DUMMYFUNCTION("""COMPUTED_VALUE"""),"За")</f>
        <v>За</v>
      </c>
      <c r="PT136" s="19">
        <f ca="1">IFERROR(__xludf.DUMMYFUNCTION("""COMPUTED_VALUE"""),21)</f>
        <v>21</v>
      </c>
      <c r="PU136" s="19" t="str">
        <f ca="1">IFERROR(__xludf.DUMMYFUNCTION("""COMPUTED_VALUE"""),"Бондаренко В. В.")</f>
        <v>Бондаренко В. В.</v>
      </c>
      <c r="PV136" s="19" t="str">
        <f ca="1">IFERROR(__xludf.DUMMYFUNCTION("""COMPUTED_VALUE"""),"За")</f>
        <v>За</v>
      </c>
      <c r="PW136" s="19">
        <f ca="1">IFERROR(__xludf.DUMMYFUNCTION("""COMPUTED_VALUE"""),21)</f>
        <v>21</v>
      </c>
      <c r="PX136" s="19" t="str">
        <f ca="1">IFERROR(__xludf.DUMMYFUNCTION("""COMPUTED_VALUE"""),"Бондаренко В. В.")</f>
        <v>Бондаренко В. В.</v>
      </c>
      <c r="PY136" s="19" t="str">
        <f ca="1">IFERROR(__xludf.DUMMYFUNCTION("""COMPUTED_VALUE"""),"За")</f>
        <v>За</v>
      </c>
      <c r="PZ136" s="19">
        <f ca="1">IFERROR(__xludf.DUMMYFUNCTION("""COMPUTED_VALUE"""),21)</f>
        <v>21</v>
      </c>
      <c r="QA136" s="19" t="str">
        <f ca="1">IFERROR(__xludf.DUMMYFUNCTION("""COMPUTED_VALUE"""),"Бондаренко В. В.")</f>
        <v>Бондаренко В. В.</v>
      </c>
      <c r="QB136" s="19" t="str">
        <f ca="1">IFERROR(__xludf.DUMMYFUNCTION("""COMPUTED_VALUE"""),"За")</f>
        <v>За</v>
      </c>
      <c r="QC136" s="19">
        <f ca="1">IFERROR(__xludf.DUMMYFUNCTION("""COMPUTED_VALUE"""),21)</f>
        <v>21</v>
      </c>
      <c r="QD136" s="19" t="str">
        <f ca="1">IFERROR(__xludf.DUMMYFUNCTION("""COMPUTED_VALUE"""),"Бондаренко В. В.")</f>
        <v>Бондаренко В. В.</v>
      </c>
      <c r="QE136" s="19" t="str">
        <f ca="1">IFERROR(__xludf.DUMMYFUNCTION("""COMPUTED_VALUE"""),"За")</f>
        <v>За</v>
      </c>
      <c r="QF136" s="19">
        <f ca="1">IFERROR(__xludf.DUMMYFUNCTION("""COMPUTED_VALUE"""),21)</f>
        <v>21</v>
      </c>
      <c r="QG136" s="19" t="str">
        <f ca="1">IFERROR(__xludf.DUMMYFUNCTION("""COMPUTED_VALUE"""),"Бондаренко В. В.")</f>
        <v>Бондаренко В. В.</v>
      </c>
      <c r="QH136" s="19" t="str">
        <f ca="1">IFERROR(__xludf.DUMMYFUNCTION("""COMPUTED_VALUE"""),"Не голосував")</f>
        <v>Не голосував</v>
      </c>
      <c r="QI136" s="19">
        <f ca="1">IFERROR(__xludf.DUMMYFUNCTION("""COMPUTED_VALUE"""),21)</f>
        <v>21</v>
      </c>
      <c r="QJ136" s="19" t="str">
        <f ca="1">IFERROR(__xludf.DUMMYFUNCTION("""COMPUTED_VALUE"""),"Бондаренко В. В.")</f>
        <v>Бондаренко В. В.</v>
      </c>
      <c r="QK136" s="19" t="str">
        <f ca="1">IFERROR(__xludf.DUMMYFUNCTION("""COMPUTED_VALUE"""),"За")</f>
        <v>За</v>
      </c>
    </row>
    <row r="137" spans="1:453" ht="12.75">
      <c r="A137" s="17"/>
      <c r="B137" s="17"/>
    </row>
    <row r="138" spans="1:453" ht="12.75">
      <c r="A138" s="17"/>
      <c r="B138" s="17"/>
    </row>
    <row r="139" spans="1:453" ht="12.75">
      <c r="A139" s="17"/>
      <c r="B139" s="17"/>
    </row>
    <row r="140" spans="1:453" ht="12.75">
      <c r="A140" s="17"/>
      <c r="B140" s="1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N1024"/>
  <sheetViews>
    <sheetView workbookViewId="0"/>
  </sheetViews>
  <sheetFormatPr defaultColWidth="14.42578125" defaultRowHeight="15.75" customHeight="1"/>
  <sheetData>
    <row r="1" spans="1:14">
      <c r="A1" s="24" t="s">
        <v>137</v>
      </c>
    </row>
    <row r="2" spans="1:14">
      <c r="A2" s="25">
        <v>44238</v>
      </c>
      <c r="B2" s="26" t="s">
        <v>138</v>
      </c>
    </row>
    <row r="5" spans="1:14">
      <c r="I5" s="19" t="str">
        <f ca="1">IFERROR(__xludf.DUMMYFUNCTION("QUERY(TRANSPOSE(index(questions,2,)),""select * where Col1&lt;&gt;''"")"),"08.07.21 10:57")</f>
        <v>08.07.21 10:57</v>
      </c>
      <c r="J5" s="19" t="str">
        <f t="shared" ref="J5:J1024" ca="1" si="0">LEFT(I5,8)</f>
        <v>08.07.21</v>
      </c>
      <c r="K5" s="19" t="str">
        <f ca="1">IFERROR(__xludf.DUMMYFUNCTION("UNIQUE(J:J)"),"")</f>
        <v/>
      </c>
    </row>
    <row r="6" spans="1:14">
      <c r="J6" s="19" t="str">
        <f t="shared" si="0"/>
        <v/>
      </c>
      <c r="K6" s="19" t="str">
        <f ca="1">IFERROR(__xludf.DUMMYFUNCTION("""COMPUTED_VALUE"""),"08.07.21")</f>
        <v>08.07.21</v>
      </c>
      <c r="L6" s="19">
        <f t="shared" ref="L6:L16" ca="1" si="1">COUNTIF(J:J,K6)</f>
        <v>1</v>
      </c>
      <c r="M6" s="27">
        <v>7</v>
      </c>
      <c r="N6" s="19">
        <f t="shared" ref="N6:N16" ca="1" si="2">M6-L6</f>
        <v>6</v>
      </c>
    </row>
    <row r="7" spans="1:14">
      <c r="J7" s="19" t="str">
        <f t="shared" si="0"/>
        <v/>
      </c>
      <c r="K7" s="19" t="str">
        <f ca="1">IFERROR(__xludf.DUMMYFUNCTION("""COMPUTED_VALUE"""),"")</f>
        <v/>
      </c>
      <c r="L7" s="19">
        <f t="shared" ca="1" si="1"/>
        <v>1048575</v>
      </c>
      <c r="M7" s="27">
        <v>21</v>
      </c>
      <c r="N7" s="19">
        <f t="shared" ca="1" si="2"/>
        <v>-1048554</v>
      </c>
    </row>
    <row r="8" spans="1:14">
      <c r="J8" s="19" t="str">
        <f t="shared" si="0"/>
        <v/>
      </c>
      <c r="L8" s="19">
        <f t="shared" ca="1" si="1"/>
        <v>0</v>
      </c>
      <c r="M8" s="27">
        <v>11</v>
      </c>
      <c r="N8" s="19">
        <f t="shared" ca="1" si="2"/>
        <v>11</v>
      </c>
    </row>
    <row r="9" spans="1:14">
      <c r="J9" s="19" t="str">
        <f t="shared" si="0"/>
        <v/>
      </c>
      <c r="L9" s="19">
        <f t="shared" ca="1" si="1"/>
        <v>0</v>
      </c>
      <c r="M9" s="27">
        <v>13</v>
      </c>
      <c r="N9" s="19">
        <f t="shared" ca="1" si="2"/>
        <v>13</v>
      </c>
    </row>
    <row r="10" spans="1:14">
      <c r="J10" s="19" t="str">
        <f t="shared" si="0"/>
        <v/>
      </c>
      <c r="L10" s="19">
        <f t="shared" ca="1" si="1"/>
        <v>0</v>
      </c>
      <c r="M10" s="27">
        <v>163</v>
      </c>
      <c r="N10" s="19">
        <f t="shared" ca="1" si="2"/>
        <v>163</v>
      </c>
    </row>
    <row r="11" spans="1:14">
      <c r="J11" s="19" t="str">
        <f t="shared" si="0"/>
        <v/>
      </c>
      <c r="L11" s="19">
        <f t="shared" ca="1" si="1"/>
        <v>0</v>
      </c>
      <c r="M11" s="27">
        <v>89</v>
      </c>
      <c r="N11" s="19">
        <f t="shared" ca="1" si="2"/>
        <v>89</v>
      </c>
    </row>
    <row r="12" spans="1:14">
      <c r="J12" s="19" t="str">
        <f t="shared" si="0"/>
        <v/>
      </c>
      <c r="L12" s="19">
        <f t="shared" ca="1" si="1"/>
        <v>0</v>
      </c>
      <c r="M12" s="27">
        <v>87</v>
      </c>
      <c r="N12" s="19">
        <f t="shared" ca="1" si="2"/>
        <v>87</v>
      </c>
    </row>
    <row r="13" spans="1:14">
      <c r="J13" s="19" t="str">
        <f t="shared" si="0"/>
        <v/>
      </c>
      <c r="L13" s="19">
        <f t="shared" ca="1" si="1"/>
        <v>0</v>
      </c>
      <c r="M13" s="27">
        <v>147</v>
      </c>
      <c r="N13" s="19">
        <f t="shared" ca="1" si="2"/>
        <v>147</v>
      </c>
    </row>
    <row r="14" spans="1:14">
      <c r="J14" s="19" t="str">
        <f t="shared" si="0"/>
        <v/>
      </c>
      <c r="L14" s="19">
        <f t="shared" ca="1" si="1"/>
        <v>0</v>
      </c>
      <c r="M14" s="27">
        <v>89</v>
      </c>
      <c r="N14" s="19">
        <f t="shared" ca="1" si="2"/>
        <v>89</v>
      </c>
    </row>
    <row r="15" spans="1:14">
      <c r="J15" s="19" t="str">
        <f t="shared" si="0"/>
        <v/>
      </c>
      <c r="L15" s="19">
        <f t="shared" ca="1" si="1"/>
        <v>0</v>
      </c>
      <c r="M15" s="27">
        <v>176</v>
      </c>
      <c r="N15" s="19">
        <f t="shared" ca="1" si="2"/>
        <v>176</v>
      </c>
    </row>
    <row r="16" spans="1:14">
      <c r="J16" s="19" t="str">
        <f t="shared" si="0"/>
        <v/>
      </c>
      <c r="L16" s="19">
        <f t="shared" ca="1" si="1"/>
        <v>0</v>
      </c>
      <c r="M16" s="27">
        <v>155</v>
      </c>
      <c r="N16" s="19">
        <f t="shared" ca="1" si="2"/>
        <v>155</v>
      </c>
    </row>
    <row r="17" spans="10:14">
      <c r="J17" s="19" t="str">
        <f t="shared" si="0"/>
        <v/>
      </c>
      <c r="N17" s="19">
        <f ca="1">SUM(N6:N16)</f>
        <v>-1047618</v>
      </c>
    </row>
    <row r="18" spans="10:14">
      <c r="J18" s="19" t="str">
        <f t="shared" si="0"/>
        <v/>
      </c>
    </row>
    <row r="19" spans="10:14">
      <c r="J19" s="19" t="str">
        <f t="shared" si="0"/>
        <v/>
      </c>
    </row>
    <row r="20" spans="10:14">
      <c r="J20" s="19" t="str">
        <f t="shared" si="0"/>
        <v/>
      </c>
    </row>
    <row r="21" spans="10:14">
      <c r="J21" s="19" t="str">
        <f t="shared" si="0"/>
        <v/>
      </c>
    </row>
    <row r="22" spans="10:14">
      <c r="J22" s="19" t="str">
        <f t="shared" si="0"/>
        <v/>
      </c>
    </row>
    <row r="23" spans="10:14">
      <c r="J23" s="19" t="str">
        <f t="shared" si="0"/>
        <v/>
      </c>
    </row>
    <row r="24" spans="10:14">
      <c r="J24" s="19" t="str">
        <f t="shared" si="0"/>
        <v/>
      </c>
    </row>
    <row r="25" spans="10:14">
      <c r="J25" s="19" t="str">
        <f t="shared" si="0"/>
        <v/>
      </c>
    </row>
    <row r="26" spans="10:14">
      <c r="J26" s="19" t="str">
        <f t="shared" si="0"/>
        <v/>
      </c>
    </row>
    <row r="27" spans="10:14">
      <c r="J27" s="19" t="str">
        <f t="shared" si="0"/>
        <v/>
      </c>
    </row>
    <row r="28" spans="10:14">
      <c r="J28" s="19" t="str">
        <f t="shared" si="0"/>
        <v/>
      </c>
    </row>
    <row r="29" spans="10:14">
      <c r="J29" s="19" t="str">
        <f t="shared" si="0"/>
        <v/>
      </c>
    </row>
    <row r="30" spans="10:14">
      <c r="J30" s="19" t="str">
        <f t="shared" si="0"/>
        <v/>
      </c>
    </row>
    <row r="31" spans="10:14">
      <c r="J31" s="19" t="str">
        <f t="shared" si="0"/>
        <v/>
      </c>
    </row>
    <row r="32" spans="10:14">
      <c r="J32" s="19" t="str">
        <f t="shared" si="0"/>
        <v/>
      </c>
    </row>
    <row r="33" spans="10:10">
      <c r="J33" s="19" t="str">
        <f t="shared" si="0"/>
        <v/>
      </c>
    </row>
    <row r="34" spans="10:10">
      <c r="J34" s="19" t="str">
        <f t="shared" si="0"/>
        <v/>
      </c>
    </row>
    <row r="35" spans="10:10">
      <c r="J35" s="19" t="str">
        <f t="shared" si="0"/>
        <v/>
      </c>
    </row>
    <row r="36" spans="10:10">
      <c r="J36" s="19" t="str">
        <f t="shared" si="0"/>
        <v/>
      </c>
    </row>
    <row r="37" spans="10:10">
      <c r="J37" s="19" t="str">
        <f t="shared" si="0"/>
        <v/>
      </c>
    </row>
    <row r="38" spans="10:10">
      <c r="J38" s="19" t="str">
        <f t="shared" si="0"/>
        <v/>
      </c>
    </row>
    <row r="39" spans="10:10">
      <c r="J39" s="19" t="str">
        <f t="shared" si="0"/>
        <v/>
      </c>
    </row>
    <row r="40" spans="10:10">
      <c r="J40" s="19" t="str">
        <f t="shared" si="0"/>
        <v/>
      </c>
    </row>
    <row r="41" spans="10:10">
      <c r="J41" s="19" t="str">
        <f t="shared" si="0"/>
        <v/>
      </c>
    </row>
    <row r="42" spans="10:10">
      <c r="J42" s="19" t="str">
        <f t="shared" si="0"/>
        <v/>
      </c>
    </row>
    <row r="43" spans="10:10">
      <c r="J43" s="19" t="str">
        <f t="shared" si="0"/>
        <v/>
      </c>
    </row>
    <row r="44" spans="10:10">
      <c r="J44" s="19" t="str">
        <f t="shared" si="0"/>
        <v/>
      </c>
    </row>
    <row r="45" spans="10:10">
      <c r="J45" s="19" t="str">
        <f t="shared" si="0"/>
        <v/>
      </c>
    </row>
    <row r="46" spans="10:10">
      <c r="J46" s="19" t="str">
        <f t="shared" si="0"/>
        <v/>
      </c>
    </row>
    <row r="47" spans="10:10">
      <c r="J47" s="19" t="str">
        <f t="shared" si="0"/>
        <v/>
      </c>
    </row>
    <row r="48" spans="10:10">
      <c r="J48" s="19" t="str">
        <f t="shared" si="0"/>
        <v/>
      </c>
    </row>
    <row r="49" spans="10:10">
      <c r="J49" s="19" t="str">
        <f t="shared" si="0"/>
        <v/>
      </c>
    </row>
    <row r="50" spans="10:10">
      <c r="J50" s="19" t="str">
        <f t="shared" si="0"/>
        <v/>
      </c>
    </row>
    <row r="51" spans="10:10">
      <c r="J51" s="19" t="str">
        <f t="shared" si="0"/>
        <v/>
      </c>
    </row>
    <row r="52" spans="10:10">
      <c r="J52" s="19" t="str">
        <f t="shared" si="0"/>
        <v/>
      </c>
    </row>
    <row r="53" spans="10:10">
      <c r="J53" s="19" t="str">
        <f t="shared" si="0"/>
        <v/>
      </c>
    </row>
    <row r="54" spans="10:10">
      <c r="J54" s="19" t="str">
        <f t="shared" si="0"/>
        <v/>
      </c>
    </row>
    <row r="55" spans="10:10">
      <c r="J55" s="19" t="str">
        <f t="shared" si="0"/>
        <v/>
      </c>
    </row>
    <row r="56" spans="10:10">
      <c r="J56" s="19" t="str">
        <f t="shared" si="0"/>
        <v/>
      </c>
    </row>
    <row r="57" spans="10:10">
      <c r="J57" s="19" t="str">
        <f t="shared" si="0"/>
        <v/>
      </c>
    </row>
    <row r="58" spans="10:10">
      <c r="J58" s="19" t="str">
        <f t="shared" si="0"/>
        <v/>
      </c>
    </row>
    <row r="59" spans="10:10">
      <c r="J59" s="19" t="str">
        <f t="shared" si="0"/>
        <v/>
      </c>
    </row>
    <row r="60" spans="10:10">
      <c r="J60" s="19" t="str">
        <f t="shared" si="0"/>
        <v/>
      </c>
    </row>
    <row r="61" spans="10:10">
      <c r="J61" s="19" t="str">
        <f t="shared" si="0"/>
        <v/>
      </c>
    </row>
    <row r="62" spans="10:10">
      <c r="J62" s="19" t="str">
        <f t="shared" si="0"/>
        <v/>
      </c>
    </row>
    <row r="63" spans="10:10">
      <c r="J63" s="19" t="str">
        <f t="shared" si="0"/>
        <v/>
      </c>
    </row>
    <row r="64" spans="10:10">
      <c r="J64" s="19" t="str">
        <f t="shared" si="0"/>
        <v/>
      </c>
    </row>
    <row r="65" spans="10:10">
      <c r="J65" s="19" t="str">
        <f t="shared" si="0"/>
        <v/>
      </c>
    </row>
    <row r="66" spans="10:10">
      <c r="J66" s="19" t="str">
        <f t="shared" si="0"/>
        <v/>
      </c>
    </row>
    <row r="67" spans="10:10">
      <c r="J67" s="19" t="str">
        <f t="shared" si="0"/>
        <v/>
      </c>
    </row>
    <row r="68" spans="10:10">
      <c r="J68" s="19" t="str">
        <f t="shared" si="0"/>
        <v/>
      </c>
    </row>
    <row r="69" spans="10:10">
      <c r="J69" s="19" t="str">
        <f t="shared" si="0"/>
        <v/>
      </c>
    </row>
    <row r="70" spans="10:10">
      <c r="J70" s="19" t="str">
        <f t="shared" si="0"/>
        <v/>
      </c>
    </row>
    <row r="71" spans="10:10">
      <c r="J71" s="19" t="str">
        <f t="shared" si="0"/>
        <v/>
      </c>
    </row>
    <row r="72" spans="10:10">
      <c r="J72" s="19" t="str">
        <f t="shared" si="0"/>
        <v/>
      </c>
    </row>
    <row r="73" spans="10:10">
      <c r="J73" s="19" t="str">
        <f t="shared" si="0"/>
        <v/>
      </c>
    </row>
    <row r="74" spans="10:10">
      <c r="J74" s="19" t="str">
        <f t="shared" si="0"/>
        <v/>
      </c>
    </row>
    <row r="75" spans="10:10">
      <c r="J75" s="19" t="str">
        <f t="shared" si="0"/>
        <v/>
      </c>
    </row>
    <row r="76" spans="10:10">
      <c r="J76" s="19" t="str">
        <f t="shared" si="0"/>
        <v/>
      </c>
    </row>
    <row r="77" spans="10:10">
      <c r="J77" s="19" t="str">
        <f t="shared" si="0"/>
        <v/>
      </c>
    </row>
    <row r="78" spans="10:10">
      <c r="J78" s="19" t="str">
        <f t="shared" si="0"/>
        <v/>
      </c>
    </row>
    <row r="79" spans="10:10">
      <c r="J79" s="19" t="str">
        <f t="shared" si="0"/>
        <v/>
      </c>
    </row>
    <row r="80" spans="10:10">
      <c r="J80" s="19" t="str">
        <f t="shared" si="0"/>
        <v/>
      </c>
    </row>
    <row r="81" spans="10:10">
      <c r="J81" s="19" t="str">
        <f t="shared" si="0"/>
        <v/>
      </c>
    </row>
    <row r="82" spans="10:10">
      <c r="J82" s="19" t="str">
        <f t="shared" si="0"/>
        <v/>
      </c>
    </row>
    <row r="83" spans="10:10">
      <c r="J83" s="19" t="str">
        <f t="shared" si="0"/>
        <v/>
      </c>
    </row>
    <row r="84" spans="10:10">
      <c r="J84" s="19" t="str">
        <f t="shared" si="0"/>
        <v/>
      </c>
    </row>
    <row r="85" spans="10:10">
      <c r="J85" s="19" t="str">
        <f t="shared" si="0"/>
        <v/>
      </c>
    </row>
    <row r="86" spans="10:10">
      <c r="J86" s="19" t="str">
        <f t="shared" si="0"/>
        <v/>
      </c>
    </row>
    <row r="87" spans="10:10">
      <c r="J87" s="19" t="str">
        <f t="shared" si="0"/>
        <v/>
      </c>
    </row>
    <row r="88" spans="10:10">
      <c r="J88" s="19" t="str">
        <f t="shared" si="0"/>
        <v/>
      </c>
    </row>
    <row r="89" spans="10:10">
      <c r="J89" s="19" t="str">
        <f t="shared" si="0"/>
        <v/>
      </c>
    </row>
    <row r="90" spans="10:10">
      <c r="J90" s="19" t="str">
        <f t="shared" si="0"/>
        <v/>
      </c>
    </row>
    <row r="91" spans="10:10">
      <c r="J91" s="19" t="str">
        <f t="shared" si="0"/>
        <v/>
      </c>
    </row>
    <row r="92" spans="10:10">
      <c r="J92" s="19" t="str">
        <f t="shared" si="0"/>
        <v/>
      </c>
    </row>
    <row r="93" spans="10:10">
      <c r="J93" s="19" t="str">
        <f t="shared" si="0"/>
        <v/>
      </c>
    </row>
    <row r="94" spans="10:10">
      <c r="J94" s="19" t="str">
        <f t="shared" si="0"/>
        <v/>
      </c>
    </row>
    <row r="95" spans="10:10">
      <c r="J95" s="19" t="str">
        <f t="shared" si="0"/>
        <v/>
      </c>
    </row>
    <row r="96" spans="10:10">
      <c r="J96" s="19" t="str">
        <f t="shared" si="0"/>
        <v/>
      </c>
    </row>
    <row r="97" spans="10:10">
      <c r="J97" s="19" t="str">
        <f t="shared" si="0"/>
        <v/>
      </c>
    </row>
    <row r="98" spans="10:10">
      <c r="J98" s="19" t="str">
        <f t="shared" si="0"/>
        <v/>
      </c>
    </row>
    <row r="99" spans="10:10">
      <c r="J99" s="19" t="str">
        <f t="shared" si="0"/>
        <v/>
      </c>
    </row>
    <row r="100" spans="10:10">
      <c r="J100" s="19" t="str">
        <f t="shared" si="0"/>
        <v/>
      </c>
    </row>
    <row r="101" spans="10:10">
      <c r="J101" s="19" t="str">
        <f t="shared" si="0"/>
        <v/>
      </c>
    </row>
    <row r="102" spans="10:10">
      <c r="J102" s="19" t="str">
        <f t="shared" si="0"/>
        <v/>
      </c>
    </row>
    <row r="103" spans="10:10">
      <c r="J103" s="19" t="str">
        <f t="shared" si="0"/>
        <v/>
      </c>
    </row>
    <row r="104" spans="10:10">
      <c r="J104" s="19" t="str">
        <f t="shared" si="0"/>
        <v/>
      </c>
    </row>
    <row r="105" spans="10:10">
      <c r="J105" s="19" t="str">
        <f t="shared" si="0"/>
        <v/>
      </c>
    </row>
    <row r="106" spans="10:10">
      <c r="J106" s="19" t="str">
        <f t="shared" si="0"/>
        <v/>
      </c>
    </row>
    <row r="107" spans="10:10">
      <c r="J107" s="19" t="str">
        <f t="shared" si="0"/>
        <v/>
      </c>
    </row>
    <row r="108" spans="10:10">
      <c r="J108" s="19" t="str">
        <f t="shared" si="0"/>
        <v/>
      </c>
    </row>
    <row r="109" spans="10:10">
      <c r="J109" s="19" t="str">
        <f t="shared" si="0"/>
        <v/>
      </c>
    </row>
    <row r="110" spans="10:10">
      <c r="J110" s="19" t="str">
        <f t="shared" si="0"/>
        <v/>
      </c>
    </row>
    <row r="111" spans="10:10">
      <c r="J111" s="19" t="str">
        <f t="shared" si="0"/>
        <v/>
      </c>
    </row>
    <row r="112" spans="10:10">
      <c r="J112" s="19" t="str">
        <f t="shared" si="0"/>
        <v/>
      </c>
    </row>
    <row r="113" spans="10:10">
      <c r="J113" s="19" t="str">
        <f t="shared" si="0"/>
        <v/>
      </c>
    </row>
    <row r="114" spans="10:10">
      <c r="J114" s="19" t="str">
        <f t="shared" si="0"/>
        <v/>
      </c>
    </row>
    <row r="115" spans="10:10">
      <c r="J115" s="19" t="str">
        <f t="shared" si="0"/>
        <v/>
      </c>
    </row>
    <row r="116" spans="10:10">
      <c r="J116" s="19" t="str">
        <f t="shared" si="0"/>
        <v/>
      </c>
    </row>
    <row r="117" spans="10:10">
      <c r="J117" s="19" t="str">
        <f t="shared" si="0"/>
        <v/>
      </c>
    </row>
    <row r="118" spans="10:10">
      <c r="J118" s="19" t="str">
        <f t="shared" si="0"/>
        <v/>
      </c>
    </row>
    <row r="119" spans="10:10">
      <c r="J119" s="19" t="str">
        <f t="shared" si="0"/>
        <v/>
      </c>
    </row>
    <row r="120" spans="10:10">
      <c r="J120" s="19" t="str">
        <f t="shared" si="0"/>
        <v/>
      </c>
    </row>
    <row r="121" spans="10:10">
      <c r="J121" s="19" t="str">
        <f t="shared" si="0"/>
        <v/>
      </c>
    </row>
    <row r="122" spans="10:10">
      <c r="J122" s="19" t="str">
        <f t="shared" si="0"/>
        <v/>
      </c>
    </row>
    <row r="123" spans="10:10">
      <c r="J123" s="19" t="str">
        <f t="shared" si="0"/>
        <v/>
      </c>
    </row>
    <row r="124" spans="10:10">
      <c r="J124" s="19" t="str">
        <f t="shared" si="0"/>
        <v/>
      </c>
    </row>
    <row r="125" spans="10:10">
      <c r="J125" s="19" t="str">
        <f t="shared" si="0"/>
        <v/>
      </c>
    </row>
    <row r="126" spans="10:10">
      <c r="J126" s="19" t="str">
        <f t="shared" si="0"/>
        <v/>
      </c>
    </row>
    <row r="127" spans="10:10">
      <c r="J127" s="19" t="str">
        <f t="shared" si="0"/>
        <v/>
      </c>
    </row>
    <row r="128" spans="10:10">
      <c r="J128" s="19" t="str">
        <f t="shared" si="0"/>
        <v/>
      </c>
    </row>
    <row r="129" spans="10:10">
      <c r="J129" s="19" t="str">
        <f t="shared" si="0"/>
        <v/>
      </c>
    </row>
    <row r="130" spans="10:10">
      <c r="J130" s="19" t="str">
        <f t="shared" si="0"/>
        <v/>
      </c>
    </row>
    <row r="131" spans="10:10">
      <c r="J131" s="19" t="str">
        <f t="shared" si="0"/>
        <v/>
      </c>
    </row>
    <row r="132" spans="10:10">
      <c r="J132" s="19" t="str">
        <f t="shared" si="0"/>
        <v/>
      </c>
    </row>
    <row r="133" spans="10:10">
      <c r="J133" s="19" t="str">
        <f t="shared" si="0"/>
        <v/>
      </c>
    </row>
    <row r="134" spans="10:10">
      <c r="J134" s="19" t="str">
        <f t="shared" si="0"/>
        <v/>
      </c>
    </row>
    <row r="135" spans="10:10">
      <c r="J135" s="19" t="str">
        <f t="shared" si="0"/>
        <v/>
      </c>
    </row>
    <row r="136" spans="10:10">
      <c r="J136" s="19" t="str">
        <f t="shared" si="0"/>
        <v/>
      </c>
    </row>
    <row r="137" spans="10:10">
      <c r="J137" s="19" t="str">
        <f t="shared" si="0"/>
        <v/>
      </c>
    </row>
    <row r="138" spans="10:10">
      <c r="J138" s="19" t="str">
        <f t="shared" si="0"/>
        <v/>
      </c>
    </row>
    <row r="139" spans="10:10">
      <c r="J139" s="19" t="str">
        <f t="shared" si="0"/>
        <v/>
      </c>
    </row>
    <row r="140" spans="10:10">
      <c r="J140" s="19" t="str">
        <f t="shared" si="0"/>
        <v/>
      </c>
    </row>
    <row r="141" spans="10:10">
      <c r="J141" s="19" t="str">
        <f t="shared" si="0"/>
        <v/>
      </c>
    </row>
    <row r="142" spans="10:10">
      <c r="J142" s="19" t="str">
        <f t="shared" si="0"/>
        <v/>
      </c>
    </row>
    <row r="143" spans="10:10">
      <c r="J143" s="19" t="str">
        <f t="shared" si="0"/>
        <v/>
      </c>
    </row>
    <row r="144" spans="10:10">
      <c r="J144" s="19" t="str">
        <f t="shared" si="0"/>
        <v/>
      </c>
    </row>
    <row r="145" spans="10:10">
      <c r="J145" s="19" t="str">
        <f t="shared" si="0"/>
        <v/>
      </c>
    </row>
    <row r="146" spans="10:10">
      <c r="J146" s="19" t="str">
        <f t="shared" si="0"/>
        <v/>
      </c>
    </row>
    <row r="147" spans="10:10">
      <c r="J147" s="19" t="str">
        <f t="shared" si="0"/>
        <v/>
      </c>
    </row>
    <row r="148" spans="10:10">
      <c r="J148" s="19" t="str">
        <f t="shared" si="0"/>
        <v/>
      </c>
    </row>
    <row r="149" spans="10:10">
      <c r="J149" s="19" t="str">
        <f t="shared" si="0"/>
        <v/>
      </c>
    </row>
    <row r="150" spans="10:10">
      <c r="J150" s="19" t="str">
        <f t="shared" si="0"/>
        <v/>
      </c>
    </row>
    <row r="151" spans="10:10">
      <c r="J151" s="19" t="str">
        <f t="shared" si="0"/>
        <v/>
      </c>
    </row>
    <row r="152" spans="10:10">
      <c r="J152" s="19" t="str">
        <f t="shared" si="0"/>
        <v/>
      </c>
    </row>
    <row r="153" spans="10:10">
      <c r="J153" s="19" t="str">
        <f t="shared" si="0"/>
        <v/>
      </c>
    </row>
    <row r="154" spans="10:10">
      <c r="J154" s="19" t="str">
        <f t="shared" si="0"/>
        <v/>
      </c>
    </row>
    <row r="155" spans="10:10">
      <c r="J155" s="19" t="str">
        <f t="shared" si="0"/>
        <v/>
      </c>
    </row>
    <row r="156" spans="10:10">
      <c r="J156" s="19" t="str">
        <f t="shared" si="0"/>
        <v/>
      </c>
    </row>
    <row r="157" spans="10:10">
      <c r="J157" s="19" t="str">
        <f t="shared" si="0"/>
        <v/>
      </c>
    </row>
    <row r="158" spans="10:10">
      <c r="J158" s="19" t="str">
        <f t="shared" si="0"/>
        <v/>
      </c>
    </row>
    <row r="159" spans="10:10">
      <c r="J159" s="19" t="str">
        <f t="shared" si="0"/>
        <v/>
      </c>
    </row>
    <row r="160" spans="10:10">
      <c r="J160" s="19" t="str">
        <f t="shared" si="0"/>
        <v/>
      </c>
    </row>
    <row r="161" spans="10:10">
      <c r="J161" s="19" t="str">
        <f t="shared" si="0"/>
        <v/>
      </c>
    </row>
    <row r="162" spans="10:10">
      <c r="J162" s="19" t="str">
        <f t="shared" si="0"/>
        <v/>
      </c>
    </row>
    <row r="163" spans="10:10">
      <c r="J163" s="19" t="str">
        <f t="shared" si="0"/>
        <v/>
      </c>
    </row>
    <row r="164" spans="10:10">
      <c r="J164" s="19" t="str">
        <f t="shared" si="0"/>
        <v/>
      </c>
    </row>
    <row r="165" spans="10:10">
      <c r="J165" s="19" t="str">
        <f t="shared" si="0"/>
        <v/>
      </c>
    </row>
    <row r="166" spans="10:10">
      <c r="J166" s="19" t="str">
        <f t="shared" si="0"/>
        <v/>
      </c>
    </row>
    <row r="167" spans="10:10">
      <c r="J167" s="19" t="str">
        <f t="shared" si="0"/>
        <v/>
      </c>
    </row>
    <row r="168" spans="10:10">
      <c r="J168" s="19" t="str">
        <f t="shared" si="0"/>
        <v/>
      </c>
    </row>
    <row r="169" spans="10:10">
      <c r="J169" s="19" t="str">
        <f t="shared" si="0"/>
        <v/>
      </c>
    </row>
    <row r="170" spans="10:10">
      <c r="J170" s="19" t="str">
        <f t="shared" si="0"/>
        <v/>
      </c>
    </row>
    <row r="171" spans="10:10">
      <c r="J171" s="19" t="str">
        <f t="shared" si="0"/>
        <v/>
      </c>
    </row>
    <row r="172" spans="10:10">
      <c r="J172" s="19" t="str">
        <f t="shared" si="0"/>
        <v/>
      </c>
    </row>
    <row r="173" spans="10:10">
      <c r="J173" s="19" t="str">
        <f t="shared" si="0"/>
        <v/>
      </c>
    </row>
    <row r="174" spans="10:10">
      <c r="J174" s="19" t="str">
        <f t="shared" si="0"/>
        <v/>
      </c>
    </row>
    <row r="175" spans="10:10">
      <c r="J175" s="19" t="str">
        <f t="shared" si="0"/>
        <v/>
      </c>
    </row>
    <row r="176" spans="10:10">
      <c r="J176" s="19" t="str">
        <f t="shared" si="0"/>
        <v/>
      </c>
    </row>
    <row r="177" spans="10:10">
      <c r="J177" s="19" t="str">
        <f t="shared" si="0"/>
        <v/>
      </c>
    </row>
    <row r="178" spans="10:10">
      <c r="J178" s="19" t="str">
        <f t="shared" si="0"/>
        <v/>
      </c>
    </row>
    <row r="179" spans="10:10">
      <c r="J179" s="19" t="str">
        <f t="shared" si="0"/>
        <v/>
      </c>
    </row>
    <row r="180" spans="10:10">
      <c r="J180" s="19" t="str">
        <f t="shared" si="0"/>
        <v/>
      </c>
    </row>
    <row r="181" spans="10:10">
      <c r="J181" s="19" t="str">
        <f t="shared" si="0"/>
        <v/>
      </c>
    </row>
    <row r="182" spans="10:10">
      <c r="J182" s="19" t="str">
        <f t="shared" si="0"/>
        <v/>
      </c>
    </row>
    <row r="183" spans="10:10">
      <c r="J183" s="19" t="str">
        <f t="shared" si="0"/>
        <v/>
      </c>
    </row>
    <row r="184" spans="10:10">
      <c r="J184" s="19" t="str">
        <f t="shared" si="0"/>
        <v/>
      </c>
    </row>
    <row r="185" spans="10:10">
      <c r="J185" s="19" t="str">
        <f t="shared" si="0"/>
        <v/>
      </c>
    </row>
    <row r="186" spans="10:10">
      <c r="J186" s="19" t="str">
        <f t="shared" si="0"/>
        <v/>
      </c>
    </row>
    <row r="187" spans="10:10">
      <c r="J187" s="19" t="str">
        <f t="shared" si="0"/>
        <v/>
      </c>
    </row>
    <row r="188" spans="10:10">
      <c r="J188" s="19" t="str">
        <f t="shared" si="0"/>
        <v/>
      </c>
    </row>
    <row r="189" spans="10:10">
      <c r="J189" s="19" t="str">
        <f t="shared" si="0"/>
        <v/>
      </c>
    </row>
    <row r="190" spans="10:10">
      <c r="J190" s="19" t="str">
        <f t="shared" si="0"/>
        <v/>
      </c>
    </row>
    <row r="191" spans="10:10">
      <c r="J191" s="19" t="str">
        <f t="shared" si="0"/>
        <v/>
      </c>
    </row>
    <row r="192" spans="10:10">
      <c r="J192" s="19" t="str">
        <f t="shared" si="0"/>
        <v/>
      </c>
    </row>
    <row r="193" spans="10:10">
      <c r="J193" s="19" t="str">
        <f t="shared" si="0"/>
        <v/>
      </c>
    </row>
    <row r="194" spans="10:10">
      <c r="J194" s="19" t="str">
        <f t="shared" si="0"/>
        <v/>
      </c>
    </row>
    <row r="195" spans="10:10">
      <c r="J195" s="19" t="str">
        <f t="shared" si="0"/>
        <v/>
      </c>
    </row>
    <row r="196" spans="10:10">
      <c r="J196" s="19" t="str">
        <f t="shared" si="0"/>
        <v/>
      </c>
    </row>
    <row r="197" spans="10:10">
      <c r="J197" s="19" t="str">
        <f t="shared" si="0"/>
        <v/>
      </c>
    </row>
    <row r="198" spans="10:10">
      <c r="J198" s="19" t="str">
        <f t="shared" si="0"/>
        <v/>
      </c>
    </row>
    <row r="199" spans="10:10">
      <c r="J199" s="19" t="str">
        <f t="shared" si="0"/>
        <v/>
      </c>
    </row>
    <row r="200" spans="10:10">
      <c r="J200" s="19" t="str">
        <f t="shared" si="0"/>
        <v/>
      </c>
    </row>
    <row r="201" spans="10:10">
      <c r="J201" s="19" t="str">
        <f t="shared" si="0"/>
        <v/>
      </c>
    </row>
    <row r="202" spans="10:10">
      <c r="J202" s="19" t="str">
        <f t="shared" si="0"/>
        <v/>
      </c>
    </row>
    <row r="203" spans="10:10">
      <c r="J203" s="19" t="str">
        <f t="shared" si="0"/>
        <v/>
      </c>
    </row>
    <row r="204" spans="10:10">
      <c r="J204" s="19" t="str">
        <f t="shared" si="0"/>
        <v/>
      </c>
    </row>
    <row r="205" spans="10:10">
      <c r="J205" s="19" t="str">
        <f t="shared" si="0"/>
        <v/>
      </c>
    </row>
    <row r="206" spans="10:10">
      <c r="J206" s="19" t="str">
        <f t="shared" si="0"/>
        <v/>
      </c>
    </row>
    <row r="207" spans="10:10">
      <c r="J207" s="19" t="str">
        <f t="shared" si="0"/>
        <v/>
      </c>
    </row>
    <row r="208" spans="10:10">
      <c r="J208" s="19" t="str">
        <f t="shared" si="0"/>
        <v/>
      </c>
    </row>
    <row r="209" spans="10:10">
      <c r="J209" s="19" t="str">
        <f t="shared" si="0"/>
        <v/>
      </c>
    </row>
    <row r="210" spans="10:10">
      <c r="J210" s="19" t="str">
        <f t="shared" si="0"/>
        <v/>
      </c>
    </row>
    <row r="211" spans="10:10">
      <c r="J211" s="19" t="str">
        <f t="shared" si="0"/>
        <v/>
      </c>
    </row>
    <row r="212" spans="10:10">
      <c r="J212" s="19" t="str">
        <f t="shared" si="0"/>
        <v/>
      </c>
    </row>
    <row r="213" spans="10:10">
      <c r="J213" s="19" t="str">
        <f t="shared" si="0"/>
        <v/>
      </c>
    </row>
    <row r="214" spans="10:10">
      <c r="J214" s="19" t="str">
        <f t="shared" si="0"/>
        <v/>
      </c>
    </row>
    <row r="215" spans="10:10">
      <c r="J215" s="19" t="str">
        <f t="shared" si="0"/>
        <v/>
      </c>
    </row>
    <row r="216" spans="10:10">
      <c r="J216" s="19" t="str">
        <f t="shared" si="0"/>
        <v/>
      </c>
    </row>
    <row r="217" spans="10:10">
      <c r="J217" s="19" t="str">
        <f t="shared" si="0"/>
        <v/>
      </c>
    </row>
    <row r="218" spans="10:10">
      <c r="J218" s="19" t="str">
        <f t="shared" si="0"/>
        <v/>
      </c>
    </row>
    <row r="219" spans="10:10">
      <c r="J219" s="19" t="str">
        <f t="shared" si="0"/>
        <v/>
      </c>
    </row>
    <row r="220" spans="10:10">
      <c r="J220" s="19" t="str">
        <f t="shared" si="0"/>
        <v/>
      </c>
    </row>
    <row r="221" spans="10:10">
      <c r="J221" s="19" t="str">
        <f t="shared" si="0"/>
        <v/>
      </c>
    </row>
    <row r="222" spans="10:10">
      <c r="J222" s="19" t="str">
        <f t="shared" si="0"/>
        <v/>
      </c>
    </row>
    <row r="223" spans="10:10">
      <c r="J223" s="19" t="str">
        <f t="shared" si="0"/>
        <v/>
      </c>
    </row>
    <row r="224" spans="10:10">
      <c r="J224" s="19" t="str">
        <f t="shared" si="0"/>
        <v/>
      </c>
    </row>
    <row r="225" spans="10:10">
      <c r="J225" s="19" t="str">
        <f t="shared" si="0"/>
        <v/>
      </c>
    </row>
    <row r="226" spans="10:10">
      <c r="J226" s="19" t="str">
        <f t="shared" si="0"/>
        <v/>
      </c>
    </row>
    <row r="227" spans="10:10">
      <c r="J227" s="19" t="str">
        <f t="shared" si="0"/>
        <v/>
      </c>
    </row>
    <row r="228" spans="10:10">
      <c r="J228" s="19" t="str">
        <f t="shared" si="0"/>
        <v/>
      </c>
    </row>
    <row r="229" spans="10:10">
      <c r="J229" s="19" t="str">
        <f t="shared" si="0"/>
        <v/>
      </c>
    </row>
    <row r="230" spans="10:10">
      <c r="J230" s="19" t="str">
        <f t="shared" si="0"/>
        <v/>
      </c>
    </row>
    <row r="231" spans="10:10">
      <c r="J231" s="19" t="str">
        <f t="shared" si="0"/>
        <v/>
      </c>
    </row>
    <row r="232" spans="10:10">
      <c r="J232" s="19" t="str">
        <f t="shared" si="0"/>
        <v/>
      </c>
    </row>
    <row r="233" spans="10:10">
      <c r="J233" s="19" t="str">
        <f t="shared" si="0"/>
        <v/>
      </c>
    </row>
    <row r="234" spans="10:10">
      <c r="J234" s="19" t="str">
        <f t="shared" si="0"/>
        <v/>
      </c>
    </row>
    <row r="235" spans="10:10">
      <c r="J235" s="19" t="str">
        <f t="shared" si="0"/>
        <v/>
      </c>
    </row>
    <row r="236" spans="10:10">
      <c r="J236" s="19" t="str">
        <f t="shared" si="0"/>
        <v/>
      </c>
    </row>
    <row r="237" spans="10:10">
      <c r="J237" s="19" t="str">
        <f t="shared" si="0"/>
        <v/>
      </c>
    </row>
    <row r="238" spans="10:10">
      <c r="J238" s="19" t="str">
        <f t="shared" si="0"/>
        <v/>
      </c>
    </row>
    <row r="239" spans="10:10">
      <c r="J239" s="19" t="str">
        <f t="shared" si="0"/>
        <v/>
      </c>
    </row>
    <row r="240" spans="10:10">
      <c r="J240" s="19" t="str">
        <f t="shared" si="0"/>
        <v/>
      </c>
    </row>
    <row r="241" spans="10:10">
      <c r="J241" s="19" t="str">
        <f t="shared" si="0"/>
        <v/>
      </c>
    </row>
    <row r="242" spans="10:10">
      <c r="J242" s="19" t="str">
        <f t="shared" si="0"/>
        <v/>
      </c>
    </row>
    <row r="243" spans="10:10">
      <c r="J243" s="19" t="str">
        <f t="shared" si="0"/>
        <v/>
      </c>
    </row>
    <row r="244" spans="10:10">
      <c r="J244" s="19" t="str">
        <f t="shared" si="0"/>
        <v/>
      </c>
    </row>
    <row r="245" spans="10:10">
      <c r="J245" s="19" t="str">
        <f t="shared" si="0"/>
        <v/>
      </c>
    </row>
    <row r="246" spans="10:10">
      <c r="J246" s="19" t="str">
        <f t="shared" si="0"/>
        <v/>
      </c>
    </row>
    <row r="247" spans="10:10">
      <c r="J247" s="19" t="str">
        <f t="shared" si="0"/>
        <v/>
      </c>
    </row>
    <row r="248" spans="10:10">
      <c r="J248" s="19" t="str">
        <f t="shared" si="0"/>
        <v/>
      </c>
    </row>
    <row r="249" spans="10:10">
      <c r="J249" s="19" t="str">
        <f t="shared" si="0"/>
        <v/>
      </c>
    </row>
    <row r="250" spans="10:10">
      <c r="J250" s="19" t="str">
        <f t="shared" si="0"/>
        <v/>
      </c>
    </row>
    <row r="251" spans="10:10">
      <c r="J251" s="19" t="str">
        <f t="shared" si="0"/>
        <v/>
      </c>
    </row>
    <row r="252" spans="10:10">
      <c r="J252" s="19" t="str">
        <f t="shared" si="0"/>
        <v/>
      </c>
    </row>
    <row r="253" spans="10:10">
      <c r="J253" s="19" t="str">
        <f t="shared" si="0"/>
        <v/>
      </c>
    </row>
    <row r="254" spans="10:10">
      <c r="J254" s="19" t="str">
        <f t="shared" si="0"/>
        <v/>
      </c>
    </row>
    <row r="255" spans="10:10">
      <c r="J255" s="19" t="str">
        <f t="shared" si="0"/>
        <v/>
      </c>
    </row>
    <row r="256" spans="10:10">
      <c r="J256" s="19" t="str">
        <f t="shared" si="0"/>
        <v/>
      </c>
    </row>
    <row r="257" spans="10:10">
      <c r="J257" s="19" t="str">
        <f t="shared" si="0"/>
        <v/>
      </c>
    </row>
    <row r="258" spans="10:10">
      <c r="J258" s="19" t="str">
        <f t="shared" si="0"/>
        <v/>
      </c>
    </row>
    <row r="259" spans="10:10">
      <c r="J259" s="19" t="str">
        <f t="shared" si="0"/>
        <v/>
      </c>
    </row>
    <row r="260" spans="10:10">
      <c r="J260" s="19" t="str">
        <f t="shared" si="0"/>
        <v/>
      </c>
    </row>
    <row r="261" spans="10:10">
      <c r="J261" s="19" t="str">
        <f t="shared" si="0"/>
        <v/>
      </c>
    </row>
    <row r="262" spans="10:10">
      <c r="J262" s="19" t="str">
        <f t="shared" si="0"/>
        <v/>
      </c>
    </row>
    <row r="263" spans="10:10">
      <c r="J263" s="19" t="str">
        <f t="shared" si="0"/>
        <v/>
      </c>
    </row>
    <row r="264" spans="10:10">
      <c r="J264" s="19" t="str">
        <f t="shared" si="0"/>
        <v/>
      </c>
    </row>
    <row r="265" spans="10:10">
      <c r="J265" s="19" t="str">
        <f t="shared" si="0"/>
        <v/>
      </c>
    </row>
    <row r="266" spans="10:10">
      <c r="J266" s="19" t="str">
        <f t="shared" si="0"/>
        <v/>
      </c>
    </row>
    <row r="267" spans="10:10">
      <c r="J267" s="19" t="str">
        <f t="shared" si="0"/>
        <v/>
      </c>
    </row>
    <row r="268" spans="10:10">
      <c r="J268" s="19" t="str">
        <f t="shared" si="0"/>
        <v/>
      </c>
    </row>
    <row r="269" spans="10:10">
      <c r="J269" s="19" t="str">
        <f t="shared" si="0"/>
        <v/>
      </c>
    </row>
    <row r="270" spans="10:10">
      <c r="J270" s="19" t="str">
        <f t="shared" si="0"/>
        <v/>
      </c>
    </row>
    <row r="271" spans="10:10">
      <c r="J271" s="19" t="str">
        <f t="shared" si="0"/>
        <v/>
      </c>
    </row>
    <row r="272" spans="10:10">
      <c r="J272" s="19" t="str">
        <f t="shared" si="0"/>
        <v/>
      </c>
    </row>
    <row r="273" spans="10:10">
      <c r="J273" s="19" t="str">
        <f t="shared" si="0"/>
        <v/>
      </c>
    </row>
    <row r="274" spans="10:10">
      <c r="J274" s="19" t="str">
        <f t="shared" si="0"/>
        <v/>
      </c>
    </row>
    <row r="275" spans="10:10">
      <c r="J275" s="19" t="str">
        <f t="shared" si="0"/>
        <v/>
      </c>
    </row>
    <row r="276" spans="10:10">
      <c r="J276" s="19" t="str">
        <f t="shared" si="0"/>
        <v/>
      </c>
    </row>
    <row r="277" spans="10:10">
      <c r="J277" s="19" t="str">
        <f t="shared" si="0"/>
        <v/>
      </c>
    </row>
    <row r="278" spans="10:10">
      <c r="J278" s="19" t="str">
        <f t="shared" si="0"/>
        <v/>
      </c>
    </row>
    <row r="279" spans="10:10">
      <c r="J279" s="19" t="str">
        <f t="shared" si="0"/>
        <v/>
      </c>
    </row>
    <row r="280" spans="10:10">
      <c r="J280" s="19" t="str">
        <f t="shared" si="0"/>
        <v/>
      </c>
    </row>
    <row r="281" spans="10:10">
      <c r="J281" s="19" t="str">
        <f t="shared" si="0"/>
        <v/>
      </c>
    </row>
    <row r="282" spans="10:10">
      <c r="J282" s="19" t="str">
        <f t="shared" si="0"/>
        <v/>
      </c>
    </row>
    <row r="283" spans="10:10">
      <c r="J283" s="19" t="str">
        <f t="shared" si="0"/>
        <v/>
      </c>
    </row>
    <row r="284" spans="10:10">
      <c r="J284" s="19" t="str">
        <f t="shared" si="0"/>
        <v/>
      </c>
    </row>
    <row r="285" spans="10:10">
      <c r="J285" s="19" t="str">
        <f t="shared" si="0"/>
        <v/>
      </c>
    </row>
    <row r="286" spans="10:10">
      <c r="J286" s="19" t="str">
        <f t="shared" si="0"/>
        <v/>
      </c>
    </row>
    <row r="287" spans="10:10">
      <c r="J287" s="19" t="str">
        <f t="shared" si="0"/>
        <v/>
      </c>
    </row>
    <row r="288" spans="10:10">
      <c r="J288" s="19" t="str">
        <f t="shared" si="0"/>
        <v/>
      </c>
    </row>
    <row r="289" spans="10:10">
      <c r="J289" s="19" t="str">
        <f t="shared" si="0"/>
        <v/>
      </c>
    </row>
    <row r="290" spans="10:10">
      <c r="J290" s="19" t="str">
        <f t="shared" si="0"/>
        <v/>
      </c>
    </row>
    <row r="291" spans="10:10">
      <c r="J291" s="19" t="str">
        <f t="shared" si="0"/>
        <v/>
      </c>
    </row>
    <row r="292" spans="10:10">
      <c r="J292" s="19" t="str">
        <f t="shared" si="0"/>
        <v/>
      </c>
    </row>
    <row r="293" spans="10:10">
      <c r="J293" s="19" t="str">
        <f t="shared" si="0"/>
        <v/>
      </c>
    </row>
    <row r="294" spans="10:10">
      <c r="J294" s="19" t="str">
        <f t="shared" si="0"/>
        <v/>
      </c>
    </row>
    <row r="295" spans="10:10">
      <c r="J295" s="19" t="str">
        <f t="shared" si="0"/>
        <v/>
      </c>
    </row>
    <row r="296" spans="10:10">
      <c r="J296" s="19" t="str">
        <f t="shared" si="0"/>
        <v/>
      </c>
    </row>
    <row r="297" spans="10:10">
      <c r="J297" s="19" t="str">
        <f t="shared" si="0"/>
        <v/>
      </c>
    </row>
    <row r="298" spans="10:10">
      <c r="J298" s="19" t="str">
        <f t="shared" si="0"/>
        <v/>
      </c>
    </row>
    <row r="299" spans="10:10">
      <c r="J299" s="19" t="str">
        <f t="shared" si="0"/>
        <v/>
      </c>
    </row>
    <row r="300" spans="10:10">
      <c r="J300" s="19" t="str">
        <f t="shared" si="0"/>
        <v/>
      </c>
    </row>
    <row r="301" spans="10:10">
      <c r="J301" s="19" t="str">
        <f t="shared" si="0"/>
        <v/>
      </c>
    </row>
    <row r="302" spans="10:10">
      <c r="J302" s="19" t="str">
        <f t="shared" si="0"/>
        <v/>
      </c>
    </row>
    <row r="303" spans="10:10">
      <c r="J303" s="19" t="str">
        <f t="shared" si="0"/>
        <v/>
      </c>
    </row>
    <row r="304" spans="10:10">
      <c r="J304" s="19" t="str">
        <f t="shared" si="0"/>
        <v/>
      </c>
    </row>
    <row r="305" spans="10:10">
      <c r="J305" s="19" t="str">
        <f t="shared" si="0"/>
        <v/>
      </c>
    </row>
    <row r="306" spans="10:10">
      <c r="J306" s="19" t="str">
        <f t="shared" si="0"/>
        <v/>
      </c>
    </row>
    <row r="307" spans="10:10">
      <c r="J307" s="19" t="str">
        <f t="shared" si="0"/>
        <v/>
      </c>
    </row>
    <row r="308" spans="10:10">
      <c r="J308" s="19" t="str">
        <f t="shared" si="0"/>
        <v/>
      </c>
    </row>
    <row r="309" spans="10:10">
      <c r="J309" s="19" t="str">
        <f t="shared" si="0"/>
        <v/>
      </c>
    </row>
    <row r="310" spans="10:10">
      <c r="J310" s="19" t="str">
        <f t="shared" si="0"/>
        <v/>
      </c>
    </row>
    <row r="311" spans="10:10">
      <c r="J311" s="19" t="str">
        <f t="shared" si="0"/>
        <v/>
      </c>
    </row>
    <row r="312" spans="10:10">
      <c r="J312" s="19" t="str">
        <f t="shared" si="0"/>
        <v/>
      </c>
    </row>
    <row r="313" spans="10:10">
      <c r="J313" s="19" t="str">
        <f t="shared" si="0"/>
        <v/>
      </c>
    </row>
    <row r="314" spans="10:10">
      <c r="J314" s="19" t="str">
        <f t="shared" si="0"/>
        <v/>
      </c>
    </row>
    <row r="315" spans="10:10">
      <c r="J315" s="19" t="str">
        <f t="shared" si="0"/>
        <v/>
      </c>
    </row>
    <row r="316" spans="10:10">
      <c r="J316" s="19" t="str">
        <f t="shared" si="0"/>
        <v/>
      </c>
    </row>
    <row r="317" spans="10:10">
      <c r="J317" s="19" t="str">
        <f t="shared" si="0"/>
        <v/>
      </c>
    </row>
    <row r="318" spans="10:10">
      <c r="J318" s="19" t="str">
        <f t="shared" si="0"/>
        <v/>
      </c>
    </row>
    <row r="319" spans="10:10">
      <c r="J319" s="19" t="str">
        <f t="shared" si="0"/>
        <v/>
      </c>
    </row>
    <row r="320" spans="10:10">
      <c r="J320" s="19" t="str">
        <f t="shared" si="0"/>
        <v/>
      </c>
    </row>
    <row r="321" spans="10:10">
      <c r="J321" s="19" t="str">
        <f t="shared" si="0"/>
        <v/>
      </c>
    </row>
    <row r="322" spans="10:10">
      <c r="J322" s="19" t="str">
        <f t="shared" si="0"/>
        <v/>
      </c>
    </row>
    <row r="323" spans="10:10">
      <c r="J323" s="19" t="str">
        <f t="shared" si="0"/>
        <v/>
      </c>
    </row>
    <row r="324" spans="10:10">
      <c r="J324" s="19" t="str">
        <f t="shared" si="0"/>
        <v/>
      </c>
    </row>
    <row r="325" spans="10:10">
      <c r="J325" s="19" t="str">
        <f t="shared" si="0"/>
        <v/>
      </c>
    </row>
    <row r="326" spans="10:10">
      <c r="J326" s="19" t="str">
        <f t="shared" si="0"/>
        <v/>
      </c>
    </row>
    <row r="327" spans="10:10">
      <c r="J327" s="19" t="str">
        <f t="shared" si="0"/>
        <v/>
      </c>
    </row>
    <row r="328" spans="10:10">
      <c r="J328" s="19" t="str">
        <f t="shared" si="0"/>
        <v/>
      </c>
    </row>
    <row r="329" spans="10:10">
      <c r="J329" s="19" t="str">
        <f t="shared" si="0"/>
        <v/>
      </c>
    </row>
    <row r="330" spans="10:10">
      <c r="J330" s="19" t="str">
        <f t="shared" si="0"/>
        <v/>
      </c>
    </row>
    <row r="331" spans="10:10">
      <c r="J331" s="19" t="str">
        <f t="shared" si="0"/>
        <v/>
      </c>
    </row>
    <row r="332" spans="10:10">
      <c r="J332" s="19" t="str">
        <f t="shared" si="0"/>
        <v/>
      </c>
    </row>
    <row r="333" spans="10:10">
      <c r="J333" s="19" t="str">
        <f t="shared" si="0"/>
        <v/>
      </c>
    </row>
    <row r="334" spans="10:10">
      <c r="J334" s="19" t="str">
        <f t="shared" si="0"/>
        <v/>
      </c>
    </row>
    <row r="335" spans="10:10">
      <c r="J335" s="19" t="str">
        <f t="shared" si="0"/>
        <v/>
      </c>
    </row>
    <row r="336" spans="10:10">
      <c r="J336" s="19" t="str">
        <f t="shared" si="0"/>
        <v/>
      </c>
    </row>
    <row r="337" spans="10:10">
      <c r="J337" s="19" t="str">
        <f t="shared" si="0"/>
        <v/>
      </c>
    </row>
    <row r="338" spans="10:10">
      <c r="J338" s="19" t="str">
        <f t="shared" si="0"/>
        <v/>
      </c>
    </row>
    <row r="339" spans="10:10">
      <c r="J339" s="19" t="str">
        <f t="shared" si="0"/>
        <v/>
      </c>
    </row>
    <row r="340" spans="10:10">
      <c r="J340" s="19" t="str">
        <f t="shared" si="0"/>
        <v/>
      </c>
    </row>
    <row r="341" spans="10:10">
      <c r="J341" s="19" t="str">
        <f t="shared" si="0"/>
        <v/>
      </c>
    </row>
    <row r="342" spans="10:10">
      <c r="J342" s="19" t="str">
        <f t="shared" si="0"/>
        <v/>
      </c>
    </row>
    <row r="343" spans="10:10">
      <c r="J343" s="19" t="str">
        <f t="shared" si="0"/>
        <v/>
      </c>
    </row>
    <row r="344" spans="10:10">
      <c r="J344" s="19" t="str">
        <f t="shared" si="0"/>
        <v/>
      </c>
    </row>
    <row r="345" spans="10:10">
      <c r="J345" s="19" t="str">
        <f t="shared" si="0"/>
        <v/>
      </c>
    </row>
    <row r="346" spans="10:10">
      <c r="J346" s="19" t="str">
        <f t="shared" si="0"/>
        <v/>
      </c>
    </row>
    <row r="347" spans="10:10">
      <c r="J347" s="19" t="str">
        <f t="shared" si="0"/>
        <v/>
      </c>
    </row>
    <row r="348" spans="10:10">
      <c r="J348" s="19" t="str">
        <f t="shared" si="0"/>
        <v/>
      </c>
    </row>
    <row r="349" spans="10:10">
      <c r="J349" s="19" t="str">
        <f t="shared" si="0"/>
        <v/>
      </c>
    </row>
    <row r="350" spans="10:10">
      <c r="J350" s="19" t="str">
        <f t="shared" si="0"/>
        <v/>
      </c>
    </row>
    <row r="351" spans="10:10">
      <c r="J351" s="19" t="str">
        <f t="shared" si="0"/>
        <v/>
      </c>
    </row>
    <row r="352" spans="10:10">
      <c r="J352" s="19" t="str">
        <f t="shared" si="0"/>
        <v/>
      </c>
    </row>
    <row r="353" spans="10:10">
      <c r="J353" s="19" t="str">
        <f t="shared" si="0"/>
        <v/>
      </c>
    </row>
    <row r="354" spans="10:10">
      <c r="J354" s="19" t="str">
        <f t="shared" si="0"/>
        <v/>
      </c>
    </row>
    <row r="355" spans="10:10">
      <c r="J355" s="19" t="str">
        <f t="shared" si="0"/>
        <v/>
      </c>
    </row>
    <row r="356" spans="10:10">
      <c r="J356" s="19" t="str">
        <f t="shared" si="0"/>
        <v/>
      </c>
    </row>
    <row r="357" spans="10:10">
      <c r="J357" s="19" t="str">
        <f t="shared" si="0"/>
        <v/>
      </c>
    </row>
    <row r="358" spans="10:10">
      <c r="J358" s="19" t="str">
        <f t="shared" si="0"/>
        <v/>
      </c>
    </row>
    <row r="359" spans="10:10">
      <c r="J359" s="19" t="str">
        <f t="shared" si="0"/>
        <v/>
      </c>
    </row>
    <row r="360" spans="10:10">
      <c r="J360" s="19" t="str">
        <f t="shared" si="0"/>
        <v/>
      </c>
    </row>
    <row r="361" spans="10:10">
      <c r="J361" s="19" t="str">
        <f t="shared" si="0"/>
        <v/>
      </c>
    </row>
    <row r="362" spans="10:10">
      <c r="J362" s="19" t="str">
        <f t="shared" si="0"/>
        <v/>
      </c>
    </row>
    <row r="363" spans="10:10">
      <c r="J363" s="19" t="str">
        <f t="shared" si="0"/>
        <v/>
      </c>
    </row>
    <row r="364" spans="10:10">
      <c r="J364" s="19" t="str">
        <f t="shared" si="0"/>
        <v/>
      </c>
    </row>
    <row r="365" spans="10:10">
      <c r="J365" s="19" t="str">
        <f t="shared" si="0"/>
        <v/>
      </c>
    </row>
    <row r="366" spans="10:10">
      <c r="J366" s="19" t="str">
        <f t="shared" si="0"/>
        <v/>
      </c>
    </row>
    <row r="367" spans="10:10">
      <c r="J367" s="19" t="str">
        <f t="shared" si="0"/>
        <v/>
      </c>
    </row>
    <row r="368" spans="10:10">
      <c r="J368" s="19" t="str">
        <f t="shared" si="0"/>
        <v/>
      </c>
    </row>
    <row r="369" spans="10:10">
      <c r="J369" s="19" t="str">
        <f t="shared" si="0"/>
        <v/>
      </c>
    </row>
    <row r="370" spans="10:10">
      <c r="J370" s="19" t="str">
        <f t="shared" si="0"/>
        <v/>
      </c>
    </row>
    <row r="371" spans="10:10">
      <c r="J371" s="19" t="str">
        <f t="shared" si="0"/>
        <v/>
      </c>
    </row>
    <row r="372" spans="10:10">
      <c r="J372" s="19" t="str">
        <f t="shared" si="0"/>
        <v/>
      </c>
    </row>
    <row r="373" spans="10:10">
      <c r="J373" s="19" t="str">
        <f t="shared" si="0"/>
        <v/>
      </c>
    </row>
    <row r="374" spans="10:10">
      <c r="J374" s="19" t="str">
        <f t="shared" si="0"/>
        <v/>
      </c>
    </row>
    <row r="375" spans="10:10">
      <c r="J375" s="19" t="str">
        <f t="shared" si="0"/>
        <v/>
      </c>
    </row>
    <row r="376" spans="10:10">
      <c r="J376" s="19" t="str">
        <f t="shared" si="0"/>
        <v/>
      </c>
    </row>
    <row r="377" spans="10:10">
      <c r="J377" s="19" t="str">
        <f t="shared" si="0"/>
        <v/>
      </c>
    </row>
    <row r="378" spans="10:10">
      <c r="J378" s="19" t="str">
        <f t="shared" si="0"/>
        <v/>
      </c>
    </row>
    <row r="379" spans="10:10">
      <c r="J379" s="19" t="str">
        <f t="shared" si="0"/>
        <v/>
      </c>
    </row>
    <row r="380" spans="10:10">
      <c r="J380" s="19" t="str">
        <f t="shared" si="0"/>
        <v/>
      </c>
    </row>
    <row r="381" spans="10:10">
      <c r="J381" s="19" t="str">
        <f t="shared" si="0"/>
        <v/>
      </c>
    </row>
    <row r="382" spans="10:10">
      <c r="J382" s="19" t="str">
        <f t="shared" si="0"/>
        <v/>
      </c>
    </row>
    <row r="383" spans="10:10">
      <c r="J383" s="19" t="str">
        <f t="shared" si="0"/>
        <v/>
      </c>
    </row>
    <row r="384" spans="10:10">
      <c r="J384" s="19" t="str">
        <f t="shared" si="0"/>
        <v/>
      </c>
    </row>
    <row r="385" spans="10:10">
      <c r="J385" s="19" t="str">
        <f t="shared" si="0"/>
        <v/>
      </c>
    </row>
    <row r="386" spans="10:10">
      <c r="J386" s="19" t="str">
        <f t="shared" si="0"/>
        <v/>
      </c>
    </row>
    <row r="387" spans="10:10">
      <c r="J387" s="19" t="str">
        <f t="shared" si="0"/>
        <v/>
      </c>
    </row>
    <row r="388" spans="10:10">
      <c r="J388" s="19" t="str">
        <f t="shared" si="0"/>
        <v/>
      </c>
    </row>
    <row r="389" spans="10:10">
      <c r="J389" s="19" t="str">
        <f t="shared" si="0"/>
        <v/>
      </c>
    </row>
    <row r="390" spans="10:10">
      <c r="J390" s="19" t="str">
        <f t="shared" si="0"/>
        <v/>
      </c>
    </row>
    <row r="391" spans="10:10">
      <c r="J391" s="19" t="str">
        <f t="shared" si="0"/>
        <v/>
      </c>
    </row>
    <row r="392" spans="10:10">
      <c r="J392" s="19" t="str">
        <f t="shared" si="0"/>
        <v/>
      </c>
    </row>
    <row r="393" spans="10:10">
      <c r="J393" s="19" t="str">
        <f t="shared" si="0"/>
        <v/>
      </c>
    </row>
    <row r="394" spans="10:10">
      <c r="J394" s="19" t="str">
        <f t="shared" si="0"/>
        <v/>
      </c>
    </row>
    <row r="395" spans="10:10">
      <c r="J395" s="19" t="str">
        <f t="shared" si="0"/>
        <v/>
      </c>
    </row>
    <row r="396" spans="10:10">
      <c r="J396" s="19" t="str">
        <f t="shared" si="0"/>
        <v/>
      </c>
    </row>
    <row r="397" spans="10:10">
      <c r="J397" s="19" t="str">
        <f t="shared" si="0"/>
        <v/>
      </c>
    </row>
    <row r="398" spans="10:10">
      <c r="J398" s="19" t="str">
        <f t="shared" si="0"/>
        <v/>
      </c>
    </row>
    <row r="399" spans="10:10">
      <c r="J399" s="19" t="str">
        <f t="shared" si="0"/>
        <v/>
      </c>
    </row>
    <row r="400" spans="10:10">
      <c r="J400" s="19" t="str">
        <f t="shared" si="0"/>
        <v/>
      </c>
    </row>
    <row r="401" spans="10:10">
      <c r="J401" s="19" t="str">
        <f t="shared" si="0"/>
        <v/>
      </c>
    </row>
    <row r="402" spans="10:10">
      <c r="J402" s="19" t="str">
        <f t="shared" si="0"/>
        <v/>
      </c>
    </row>
    <row r="403" spans="10:10">
      <c r="J403" s="19" t="str">
        <f t="shared" si="0"/>
        <v/>
      </c>
    </row>
    <row r="404" spans="10:10">
      <c r="J404" s="19" t="str">
        <f t="shared" si="0"/>
        <v/>
      </c>
    </row>
    <row r="405" spans="10:10">
      <c r="J405" s="19" t="str">
        <f t="shared" si="0"/>
        <v/>
      </c>
    </row>
    <row r="406" spans="10:10">
      <c r="J406" s="19" t="str">
        <f t="shared" si="0"/>
        <v/>
      </c>
    </row>
    <row r="407" spans="10:10">
      <c r="J407" s="19" t="str">
        <f t="shared" si="0"/>
        <v/>
      </c>
    </row>
    <row r="408" spans="10:10">
      <c r="J408" s="19" t="str">
        <f t="shared" si="0"/>
        <v/>
      </c>
    </row>
    <row r="409" spans="10:10">
      <c r="J409" s="19" t="str">
        <f t="shared" si="0"/>
        <v/>
      </c>
    </row>
    <row r="410" spans="10:10">
      <c r="J410" s="19" t="str">
        <f t="shared" si="0"/>
        <v/>
      </c>
    </row>
    <row r="411" spans="10:10">
      <c r="J411" s="19" t="str">
        <f t="shared" si="0"/>
        <v/>
      </c>
    </row>
    <row r="412" spans="10:10">
      <c r="J412" s="19" t="str">
        <f t="shared" si="0"/>
        <v/>
      </c>
    </row>
    <row r="413" spans="10:10">
      <c r="J413" s="19" t="str">
        <f t="shared" si="0"/>
        <v/>
      </c>
    </row>
    <row r="414" spans="10:10">
      <c r="J414" s="19" t="str">
        <f t="shared" si="0"/>
        <v/>
      </c>
    </row>
    <row r="415" spans="10:10">
      <c r="J415" s="19" t="str">
        <f t="shared" si="0"/>
        <v/>
      </c>
    </row>
    <row r="416" spans="10:10">
      <c r="J416" s="19" t="str">
        <f t="shared" si="0"/>
        <v/>
      </c>
    </row>
    <row r="417" spans="10:10">
      <c r="J417" s="19" t="str">
        <f t="shared" si="0"/>
        <v/>
      </c>
    </row>
    <row r="418" spans="10:10">
      <c r="J418" s="19" t="str">
        <f t="shared" si="0"/>
        <v/>
      </c>
    </row>
    <row r="419" spans="10:10">
      <c r="J419" s="19" t="str">
        <f t="shared" si="0"/>
        <v/>
      </c>
    </row>
    <row r="420" spans="10:10">
      <c r="J420" s="19" t="str">
        <f t="shared" si="0"/>
        <v/>
      </c>
    </row>
    <row r="421" spans="10:10">
      <c r="J421" s="19" t="str">
        <f t="shared" si="0"/>
        <v/>
      </c>
    </row>
    <row r="422" spans="10:10">
      <c r="J422" s="19" t="str">
        <f t="shared" si="0"/>
        <v/>
      </c>
    </row>
    <row r="423" spans="10:10">
      <c r="J423" s="19" t="str">
        <f t="shared" si="0"/>
        <v/>
      </c>
    </row>
    <row r="424" spans="10:10">
      <c r="J424" s="19" t="str">
        <f t="shared" si="0"/>
        <v/>
      </c>
    </row>
    <row r="425" spans="10:10">
      <c r="J425" s="19" t="str">
        <f t="shared" si="0"/>
        <v/>
      </c>
    </row>
    <row r="426" spans="10:10">
      <c r="J426" s="19" t="str">
        <f t="shared" si="0"/>
        <v/>
      </c>
    </row>
    <row r="427" spans="10:10">
      <c r="J427" s="19" t="str">
        <f t="shared" si="0"/>
        <v/>
      </c>
    </row>
    <row r="428" spans="10:10">
      <c r="J428" s="19" t="str">
        <f t="shared" si="0"/>
        <v/>
      </c>
    </row>
    <row r="429" spans="10:10">
      <c r="J429" s="19" t="str">
        <f t="shared" si="0"/>
        <v/>
      </c>
    </row>
    <row r="430" spans="10:10">
      <c r="J430" s="19" t="str">
        <f t="shared" si="0"/>
        <v/>
      </c>
    </row>
    <row r="431" spans="10:10">
      <c r="J431" s="19" t="str">
        <f t="shared" si="0"/>
        <v/>
      </c>
    </row>
    <row r="432" spans="10:10">
      <c r="J432" s="19" t="str">
        <f t="shared" si="0"/>
        <v/>
      </c>
    </row>
    <row r="433" spans="10:10">
      <c r="J433" s="19" t="str">
        <f t="shared" si="0"/>
        <v/>
      </c>
    </row>
    <row r="434" spans="10:10">
      <c r="J434" s="19" t="str">
        <f t="shared" si="0"/>
        <v/>
      </c>
    </row>
    <row r="435" spans="10:10">
      <c r="J435" s="19" t="str">
        <f t="shared" si="0"/>
        <v/>
      </c>
    </row>
    <row r="436" spans="10:10">
      <c r="J436" s="19" t="str">
        <f t="shared" si="0"/>
        <v/>
      </c>
    </row>
    <row r="437" spans="10:10">
      <c r="J437" s="19" t="str">
        <f t="shared" si="0"/>
        <v/>
      </c>
    </row>
    <row r="438" spans="10:10">
      <c r="J438" s="19" t="str">
        <f t="shared" si="0"/>
        <v/>
      </c>
    </row>
    <row r="439" spans="10:10">
      <c r="J439" s="19" t="str">
        <f t="shared" si="0"/>
        <v/>
      </c>
    </row>
    <row r="440" spans="10:10">
      <c r="J440" s="19" t="str">
        <f t="shared" si="0"/>
        <v/>
      </c>
    </row>
    <row r="441" spans="10:10">
      <c r="J441" s="19" t="str">
        <f t="shared" si="0"/>
        <v/>
      </c>
    </row>
    <row r="442" spans="10:10">
      <c r="J442" s="19" t="str">
        <f t="shared" si="0"/>
        <v/>
      </c>
    </row>
    <row r="443" spans="10:10">
      <c r="J443" s="19" t="str">
        <f t="shared" si="0"/>
        <v/>
      </c>
    </row>
    <row r="444" spans="10:10">
      <c r="J444" s="19" t="str">
        <f t="shared" si="0"/>
        <v/>
      </c>
    </row>
    <row r="445" spans="10:10">
      <c r="J445" s="19" t="str">
        <f t="shared" si="0"/>
        <v/>
      </c>
    </row>
    <row r="446" spans="10:10">
      <c r="J446" s="19" t="str">
        <f t="shared" si="0"/>
        <v/>
      </c>
    </row>
    <row r="447" spans="10:10">
      <c r="J447" s="19" t="str">
        <f t="shared" si="0"/>
        <v/>
      </c>
    </row>
    <row r="448" spans="10:10">
      <c r="J448" s="19" t="str">
        <f t="shared" si="0"/>
        <v/>
      </c>
    </row>
    <row r="449" spans="10:10">
      <c r="J449" s="19" t="str">
        <f t="shared" si="0"/>
        <v/>
      </c>
    </row>
    <row r="450" spans="10:10">
      <c r="J450" s="19" t="str">
        <f t="shared" si="0"/>
        <v/>
      </c>
    </row>
    <row r="451" spans="10:10">
      <c r="J451" s="19" t="str">
        <f t="shared" si="0"/>
        <v/>
      </c>
    </row>
    <row r="452" spans="10:10">
      <c r="J452" s="19" t="str">
        <f t="shared" si="0"/>
        <v/>
      </c>
    </row>
    <row r="453" spans="10:10">
      <c r="J453" s="19" t="str">
        <f t="shared" si="0"/>
        <v/>
      </c>
    </row>
    <row r="454" spans="10:10">
      <c r="J454" s="19" t="str">
        <f t="shared" si="0"/>
        <v/>
      </c>
    </row>
    <row r="455" spans="10:10">
      <c r="J455" s="19" t="str">
        <f t="shared" si="0"/>
        <v/>
      </c>
    </row>
    <row r="456" spans="10:10">
      <c r="J456" s="19" t="str">
        <f t="shared" si="0"/>
        <v/>
      </c>
    </row>
    <row r="457" spans="10:10">
      <c r="J457" s="19" t="str">
        <f t="shared" si="0"/>
        <v/>
      </c>
    </row>
    <row r="458" spans="10:10">
      <c r="J458" s="19" t="str">
        <f t="shared" si="0"/>
        <v/>
      </c>
    </row>
    <row r="459" spans="10:10">
      <c r="J459" s="19" t="str">
        <f t="shared" si="0"/>
        <v/>
      </c>
    </row>
    <row r="460" spans="10:10">
      <c r="J460" s="19" t="str">
        <f t="shared" si="0"/>
        <v/>
      </c>
    </row>
    <row r="461" spans="10:10">
      <c r="J461" s="19" t="str">
        <f t="shared" si="0"/>
        <v/>
      </c>
    </row>
    <row r="462" spans="10:10">
      <c r="J462" s="19" t="str">
        <f t="shared" si="0"/>
        <v/>
      </c>
    </row>
    <row r="463" spans="10:10">
      <c r="J463" s="19" t="str">
        <f t="shared" si="0"/>
        <v/>
      </c>
    </row>
    <row r="464" spans="10:10">
      <c r="J464" s="19" t="str">
        <f t="shared" si="0"/>
        <v/>
      </c>
    </row>
    <row r="465" spans="10:10">
      <c r="J465" s="19" t="str">
        <f t="shared" si="0"/>
        <v/>
      </c>
    </row>
    <row r="466" spans="10:10">
      <c r="J466" s="19" t="str">
        <f t="shared" si="0"/>
        <v/>
      </c>
    </row>
    <row r="467" spans="10:10">
      <c r="J467" s="19" t="str">
        <f t="shared" si="0"/>
        <v/>
      </c>
    </row>
    <row r="468" spans="10:10">
      <c r="J468" s="19" t="str">
        <f t="shared" si="0"/>
        <v/>
      </c>
    </row>
    <row r="469" spans="10:10">
      <c r="J469" s="19" t="str">
        <f t="shared" si="0"/>
        <v/>
      </c>
    </row>
    <row r="470" spans="10:10">
      <c r="J470" s="19" t="str">
        <f t="shared" si="0"/>
        <v/>
      </c>
    </row>
    <row r="471" spans="10:10">
      <c r="J471" s="19" t="str">
        <f t="shared" si="0"/>
        <v/>
      </c>
    </row>
    <row r="472" spans="10:10">
      <c r="J472" s="19" t="str">
        <f t="shared" si="0"/>
        <v/>
      </c>
    </row>
    <row r="473" spans="10:10">
      <c r="J473" s="19" t="str">
        <f t="shared" si="0"/>
        <v/>
      </c>
    </row>
    <row r="474" spans="10:10">
      <c r="J474" s="19" t="str">
        <f t="shared" si="0"/>
        <v/>
      </c>
    </row>
    <row r="475" spans="10:10">
      <c r="J475" s="19" t="str">
        <f t="shared" si="0"/>
        <v/>
      </c>
    </row>
    <row r="476" spans="10:10">
      <c r="J476" s="19" t="str">
        <f t="shared" si="0"/>
        <v/>
      </c>
    </row>
    <row r="477" spans="10:10">
      <c r="J477" s="19" t="str">
        <f t="shared" si="0"/>
        <v/>
      </c>
    </row>
    <row r="478" spans="10:10">
      <c r="J478" s="19" t="str">
        <f t="shared" si="0"/>
        <v/>
      </c>
    </row>
    <row r="479" spans="10:10">
      <c r="J479" s="19" t="str">
        <f t="shared" si="0"/>
        <v/>
      </c>
    </row>
    <row r="480" spans="10:10">
      <c r="J480" s="19" t="str">
        <f t="shared" si="0"/>
        <v/>
      </c>
    </row>
    <row r="481" spans="10:10">
      <c r="J481" s="19" t="str">
        <f t="shared" si="0"/>
        <v/>
      </c>
    </row>
    <row r="482" spans="10:10">
      <c r="J482" s="19" t="str">
        <f t="shared" si="0"/>
        <v/>
      </c>
    </row>
    <row r="483" spans="10:10">
      <c r="J483" s="19" t="str">
        <f t="shared" si="0"/>
        <v/>
      </c>
    </row>
    <row r="484" spans="10:10">
      <c r="J484" s="19" t="str">
        <f t="shared" si="0"/>
        <v/>
      </c>
    </row>
    <row r="485" spans="10:10">
      <c r="J485" s="19" t="str">
        <f t="shared" si="0"/>
        <v/>
      </c>
    </row>
    <row r="486" spans="10:10">
      <c r="J486" s="19" t="str">
        <f t="shared" si="0"/>
        <v/>
      </c>
    </row>
    <row r="487" spans="10:10">
      <c r="J487" s="19" t="str">
        <f t="shared" si="0"/>
        <v/>
      </c>
    </row>
    <row r="488" spans="10:10">
      <c r="J488" s="19" t="str">
        <f t="shared" si="0"/>
        <v/>
      </c>
    </row>
    <row r="489" spans="10:10">
      <c r="J489" s="19" t="str">
        <f t="shared" si="0"/>
        <v/>
      </c>
    </row>
    <row r="490" spans="10:10">
      <c r="J490" s="19" t="str">
        <f t="shared" si="0"/>
        <v/>
      </c>
    </row>
    <row r="491" spans="10:10">
      <c r="J491" s="19" t="str">
        <f t="shared" si="0"/>
        <v/>
      </c>
    </row>
    <row r="492" spans="10:10">
      <c r="J492" s="19" t="str">
        <f t="shared" si="0"/>
        <v/>
      </c>
    </row>
    <row r="493" spans="10:10">
      <c r="J493" s="19" t="str">
        <f t="shared" si="0"/>
        <v/>
      </c>
    </row>
    <row r="494" spans="10:10">
      <c r="J494" s="19" t="str">
        <f t="shared" si="0"/>
        <v/>
      </c>
    </row>
    <row r="495" spans="10:10">
      <c r="J495" s="19" t="str">
        <f t="shared" si="0"/>
        <v/>
      </c>
    </row>
    <row r="496" spans="10:10">
      <c r="J496" s="19" t="str">
        <f t="shared" si="0"/>
        <v/>
      </c>
    </row>
    <row r="497" spans="10:10">
      <c r="J497" s="19" t="str">
        <f t="shared" si="0"/>
        <v/>
      </c>
    </row>
    <row r="498" spans="10:10">
      <c r="J498" s="19" t="str">
        <f t="shared" si="0"/>
        <v/>
      </c>
    </row>
    <row r="499" spans="10:10">
      <c r="J499" s="19" t="str">
        <f t="shared" si="0"/>
        <v/>
      </c>
    </row>
    <row r="500" spans="10:10">
      <c r="J500" s="19" t="str">
        <f t="shared" si="0"/>
        <v/>
      </c>
    </row>
    <row r="501" spans="10:10">
      <c r="J501" s="19" t="str">
        <f t="shared" si="0"/>
        <v/>
      </c>
    </row>
    <row r="502" spans="10:10">
      <c r="J502" s="19" t="str">
        <f t="shared" si="0"/>
        <v/>
      </c>
    </row>
    <row r="503" spans="10:10">
      <c r="J503" s="19" t="str">
        <f t="shared" si="0"/>
        <v/>
      </c>
    </row>
    <row r="504" spans="10:10">
      <c r="J504" s="19" t="str">
        <f t="shared" si="0"/>
        <v/>
      </c>
    </row>
    <row r="505" spans="10:10">
      <c r="J505" s="19" t="str">
        <f t="shared" si="0"/>
        <v/>
      </c>
    </row>
    <row r="506" spans="10:10">
      <c r="J506" s="19" t="str">
        <f t="shared" si="0"/>
        <v/>
      </c>
    </row>
    <row r="507" spans="10:10">
      <c r="J507" s="19" t="str">
        <f t="shared" si="0"/>
        <v/>
      </c>
    </row>
    <row r="508" spans="10:10">
      <c r="J508" s="19" t="str">
        <f t="shared" si="0"/>
        <v/>
      </c>
    </row>
    <row r="509" spans="10:10">
      <c r="J509" s="19" t="str">
        <f t="shared" si="0"/>
        <v/>
      </c>
    </row>
    <row r="510" spans="10:10">
      <c r="J510" s="19" t="str">
        <f t="shared" si="0"/>
        <v/>
      </c>
    </row>
    <row r="511" spans="10:10">
      <c r="J511" s="19" t="str">
        <f t="shared" si="0"/>
        <v/>
      </c>
    </row>
    <row r="512" spans="10:10">
      <c r="J512" s="19" t="str">
        <f t="shared" si="0"/>
        <v/>
      </c>
    </row>
    <row r="513" spans="10:10">
      <c r="J513" s="19" t="str">
        <f t="shared" si="0"/>
        <v/>
      </c>
    </row>
    <row r="514" spans="10:10">
      <c r="J514" s="19" t="str">
        <f t="shared" si="0"/>
        <v/>
      </c>
    </row>
    <row r="515" spans="10:10">
      <c r="J515" s="19" t="str">
        <f t="shared" si="0"/>
        <v/>
      </c>
    </row>
    <row r="516" spans="10:10">
      <c r="J516" s="19" t="str">
        <f t="shared" si="0"/>
        <v/>
      </c>
    </row>
    <row r="517" spans="10:10">
      <c r="J517" s="19" t="str">
        <f t="shared" si="0"/>
        <v/>
      </c>
    </row>
    <row r="518" spans="10:10">
      <c r="J518" s="19" t="str">
        <f t="shared" si="0"/>
        <v/>
      </c>
    </row>
    <row r="519" spans="10:10">
      <c r="J519" s="19" t="str">
        <f t="shared" si="0"/>
        <v/>
      </c>
    </row>
    <row r="520" spans="10:10">
      <c r="J520" s="19" t="str">
        <f t="shared" si="0"/>
        <v/>
      </c>
    </row>
    <row r="521" spans="10:10">
      <c r="J521" s="19" t="str">
        <f t="shared" si="0"/>
        <v/>
      </c>
    </row>
    <row r="522" spans="10:10">
      <c r="J522" s="19" t="str">
        <f t="shared" si="0"/>
        <v/>
      </c>
    </row>
    <row r="523" spans="10:10">
      <c r="J523" s="19" t="str">
        <f t="shared" si="0"/>
        <v/>
      </c>
    </row>
    <row r="524" spans="10:10">
      <c r="J524" s="19" t="str">
        <f t="shared" si="0"/>
        <v/>
      </c>
    </row>
    <row r="525" spans="10:10">
      <c r="J525" s="19" t="str">
        <f t="shared" si="0"/>
        <v/>
      </c>
    </row>
    <row r="526" spans="10:10">
      <c r="J526" s="19" t="str">
        <f t="shared" si="0"/>
        <v/>
      </c>
    </row>
    <row r="527" spans="10:10">
      <c r="J527" s="19" t="str">
        <f t="shared" si="0"/>
        <v/>
      </c>
    </row>
    <row r="528" spans="10:10">
      <c r="J528" s="19" t="str">
        <f t="shared" si="0"/>
        <v/>
      </c>
    </row>
    <row r="529" spans="10:10">
      <c r="J529" s="19" t="str">
        <f t="shared" si="0"/>
        <v/>
      </c>
    </row>
    <row r="530" spans="10:10">
      <c r="J530" s="19" t="str">
        <f t="shared" si="0"/>
        <v/>
      </c>
    </row>
    <row r="531" spans="10:10">
      <c r="J531" s="19" t="str">
        <f t="shared" si="0"/>
        <v/>
      </c>
    </row>
    <row r="532" spans="10:10">
      <c r="J532" s="19" t="str">
        <f t="shared" si="0"/>
        <v/>
      </c>
    </row>
    <row r="533" spans="10:10">
      <c r="J533" s="19" t="str">
        <f t="shared" si="0"/>
        <v/>
      </c>
    </row>
    <row r="534" spans="10:10">
      <c r="J534" s="19" t="str">
        <f t="shared" si="0"/>
        <v/>
      </c>
    </row>
    <row r="535" spans="10:10">
      <c r="J535" s="19" t="str">
        <f t="shared" si="0"/>
        <v/>
      </c>
    </row>
    <row r="536" spans="10:10">
      <c r="J536" s="19" t="str">
        <f t="shared" si="0"/>
        <v/>
      </c>
    </row>
    <row r="537" spans="10:10">
      <c r="J537" s="19" t="str">
        <f t="shared" si="0"/>
        <v/>
      </c>
    </row>
    <row r="538" spans="10:10">
      <c r="J538" s="19" t="str">
        <f t="shared" si="0"/>
        <v/>
      </c>
    </row>
    <row r="539" spans="10:10">
      <c r="J539" s="19" t="str">
        <f t="shared" si="0"/>
        <v/>
      </c>
    </row>
    <row r="540" spans="10:10">
      <c r="J540" s="19" t="str">
        <f t="shared" si="0"/>
        <v/>
      </c>
    </row>
    <row r="541" spans="10:10">
      <c r="J541" s="19" t="str">
        <f t="shared" si="0"/>
        <v/>
      </c>
    </row>
    <row r="542" spans="10:10">
      <c r="J542" s="19" t="str">
        <f t="shared" si="0"/>
        <v/>
      </c>
    </row>
    <row r="543" spans="10:10">
      <c r="J543" s="19" t="str">
        <f t="shared" si="0"/>
        <v/>
      </c>
    </row>
    <row r="544" spans="10:10">
      <c r="J544" s="19" t="str">
        <f t="shared" si="0"/>
        <v/>
      </c>
    </row>
    <row r="545" spans="10:10">
      <c r="J545" s="19" t="str">
        <f t="shared" si="0"/>
        <v/>
      </c>
    </row>
    <row r="546" spans="10:10">
      <c r="J546" s="19" t="str">
        <f t="shared" si="0"/>
        <v/>
      </c>
    </row>
    <row r="547" spans="10:10">
      <c r="J547" s="19" t="str">
        <f t="shared" si="0"/>
        <v/>
      </c>
    </row>
    <row r="548" spans="10:10">
      <c r="J548" s="19" t="str">
        <f t="shared" si="0"/>
        <v/>
      </c>
    </row>
    <row r="549" spans="10:10">
      <c r="J549" s="19" t="str">
        <f t="shared" si="0"/>
        <v/>
      </c>
    </row>
    <row r="550" spans="10:10">
      <c r="J550" s="19" t="str">
        <f t="shared" si="0"/>
        <v/>
      </c>
    </row>
    <row r="551" spans="10:10">
      <c r="J551" s="19" t="str">
        <f t="shared" si="0"/>
        <v/>
      </c>
    </row>
    <row r="552" spans="10:10">
      <c r="J552" s="19" t="str">
        <f t="shared" si="0"/>
        <v/>
      </c>
    </row>
    <row r="553" spans="10:10">
      <c r="J553" s="19" t="str">
        <f t="shared" si="0"/>
        <v/>
      </c>
    </row>
    <row r="554" spans="10:10">
      <c r="J554" s="19" t="str">
        <f t="shared" si="0"/>
        <v/>
      </c>
    </row>
    <row r="555" spans="10:10">
      <c r="J555" s="19" t="str">
        <f t="shared" si="0"/>
        <v/>
      </c>
    </row>
    <row r="556" spans="10:10">
      <c r="J556" s="19" t="str">
        <f t="shared" si="0"/>
        <v/>
      </c>
    </row>
    <row r="557" spans="10:10">
      <c r="J557" s="19" t="str">
        <f t="shared" si="0"/>
        <v/>
      </c>
    </row>
    <row r="558" spans="10:10">
      <c r="J558" s="19" t="str">
        <f t="shared" si="0"/>
        <v/>
      </c>
    </row>
    <row r="559" spans="10:10">
      <c r="J559" s="19" t="str">
        <f t="shared" si="0"/>
        <v/>
      </c>
    </row>
    <row r="560" spans="10:10">
      <c r="J560" s="19" t="str">
        <f t="shared" si="0"/>
        <v/>
      </c>
    </row>
    <row r="561" spans="10:10">
      <c r="J561" s="19" t="str">
        <f t="shared" si="0"/>
        <v/>
      </c>
    </row>
    <row r="562" spans="10:10">
      <c r="J562" s="19" t="str">
        <f t="shared" si="0"/>
        <v/>
      </c>
    </row>
    <row r="563" spans="10:10">
      <c r="J563" s="19" t="str">
        <f t="shared" si="0"/>
        <v/>
      </c>
    </row>
    <row r="564" spans="10:10">
      <c r="J564" s="19" t="str">
        <f t="shared" si="0"/>
        <v/>
      </c>
    </row>
    <row r="565" spans="10:10">
      <c r="J565" s="19" t="str">
        <f t="shared" si="0"/>
        <v/>
      </c>
    </row>
    <row r="566" spans="10:10">
      <c r="J566" s="19" t="str">
        <f t="shared" si="0"/>
        <v/>
      </c>
    </row>
    <row r="567" spans="10:10">
      <c r="J567" s="19" t="str">
        <f t="shared" si="0"/>
        <v/>
      </c>
    </row>
    <row r="568" spans="10:10">
      <c r="J568" s="19" t="str">
        <f t="shared" si="0"/>
        <v/>
      </c>
    </row>
    <row r="569" spans="10:10">
      <c r="J569" s="19" t="str">
        <f t="shared" si="0"/>
        <v/>
      </c>
    </row>
    <row r="570" spans="10:10">
      <c r="J570" s="19" t="str">
        <f t="shared" si="0"/>
        <v/>
      </c>
    </row>
    <row r="571" spans="10:10">
      <c r="J571" s="19" t="str">
        <f t="shared" si="0"/>
        <v/>
      </c>
    </row>
    <row r="572" spans="10:10">
      <c r="J572" s="19" t="str">
        <f t="shared" si="0"/>
        <v/>
      </c>
    </row>
    <row r="573" spans="10:10">
      <c r="J573" s="19" t="str">
        <f t="shared" si="0"/>
        <v/>
      </c>
    </row>
    <row r="574" spans="10:10">
      <c r="J574" s="19" t="str">
        <f t="shared" si="0"/>
        <v/>
      </c>
    </row>
    <row r="575" spans="10:10">
      <c r="J575" s="19" t="str">
        <f t="shared" si="0"/>
        <v/>
      </c>
    </row>
    <row r="576" spans="10:10">
      <c r="J576" s="19" t="str">
        <f t="shared" si="0"/>
        <v/>
      </c>
    </row>
    <row r="577" spans="10:10">
      <c r="J577" s="19" t="str">
        <f t="shared" si="0"/>
        <v/>
      </c>
    </row>
    <row r="578" spans="10:10">
      <c r="J578" s="19" t="str">
        <f t="shared" si="0"/>
        <v/>
      </c>
    </row>
    <row r="579" spans="10:10">
      <c r="J579" s="19" t="str">
        <f t="shared" si="0"/>
        <v/>
      </c>
    </row>
    <row r="580" spans="10:10">
      <c r="J580" s="19" t="str">
        <f t="shared" si="0"/>
        <v/>
      </c>
    </row>
    <row r="581" spans="10:10">
      <c r="J581" s="19" t="str">
        <f t="shared" si="0"/>
        <v/>
      </c>
    </row>
    <row r="582" spans="10:10">
      <c r="J582" s="19" t="str">
        <f t="shared" si="0"/>
        <v/>
      </c>
    </row>
    <row r="583" spans="10:10">
      <c r="J583" s="19" t="str">
        <f t="shared" si="0"/>
        <v/>
      </c>
    </row>
    <row r="584" spans="10:10">
      <c r="J584" s="19" t="str">
        <f t="shared" si="0"/>
        <v/>
      </c>
    </row>
    <row r="585" spans="10:10">
      <c r="J585" s="19" t="str">
        <f t="shared" si="0"/>
        <v/>
      </c>
    </row>
    <row r="586" spans="10:10">
      <c r="J586" s="19" t="str">
        <f t="shared" si="0"/>
        <v/>
      </c>
    </row>
    <row r="587" spans="10:10">
      <c r="J587" s="19" t="str">
        <f t="shared" si="0"/>
        <v/>
      </c>
    </row>
    <row r="588" spans="10:10">
      <c r="J588" s="19" t="str">
        <f t="shared" si="0"/>
        <v/>
      </c>
    </row>
    <row r="589" spans="10:10">
      <c r="J589" s="19" t="str">
        <f t="shared" si="0"/>
        <v/>
      </c>
    </row>
    <row r="590" spans="10:10">
      <c r="J590" s="19" t="str">
        <f t="shared" si="0"/>
        <v/>
      </c>
    </row>
    <row r="591" spans="10:10">
      <c r="J591" s="19" t="str">
        <f t="shared" si="0"/>
        <v/>
      </c>
    </row>
    <row r="592" spans="10:10">
      <c r="J592" s="19" t="str">
        <f t="shared" si="0"/>
        <v/>
      </c>
    </row>
    <row r="593" spans="10:10">
      <c r="J593" s="19" t="str">
        <f t="shared" si="0"/>
        <v/>
      </c>
    </row>
    <row r="594" spans="10:10">
      <c r="J594" s="19" t="str">
        <f t="shared" si="0"/>
        <v/>
      </c>
    </row>
    <row r="595" spans="10:10">
      <c r="J595" s="19" t="str">
        <f t="shared" si="0"/>
        <v/>
      </c>
    </row>
    <row r="596" spans="10:10">
      <c r="J596" s="19" t="str">
        <f t="shared" si="0"/>
        <v/>
      </c>
    </row>
    <row r="597" spans="10:10">
      <c r="J597" s="19" t="str">
        <f t="shared" si="0"/>
        <v/>
      </c>
    </row>
    <row r="598" spans="10:10">
      <c r="J598" s="19" t="str">
        <f t="shared" si="0"/>
        <v/>
      </c>
    </row>
    <row r="599" spans="10:10">
      <c r="J599" s="19" t="str">
        <f t="shared" si="0"/>
        <v/>
      </c>
    </row>
    <row r="600" spans="10:10">
      <c r="J600" s="19" t="str">
        <f t="shared" si="0"/>
        <v/>
      </c>
    </row>
    <row r="601" spans="10:10">
      <c r="J601" s="19" t="str">
        <f t="shared" si="0"/>
        <v/>
      </c>
    </row>
    <row r="602" spans="10:10">
      <c r="J602" s="19" t="str">
        <f t="shared" si="0"/>
        <v/>
      </c>
    </row>
    <row r="603" spans="10:10">
      <c r="J603" s="19" t="str">
        <f t="shared" si="0"/>
        <v/>
      </c>
    </row>
    <row r="604" spans="10:10">
      <c r="J604" s="19" t="str">
        <f t="shared" si="0"/>
        <v/>
      </c>
    </row>
    <row r="605" spans="10:10">
      <c r="J605" s="19" t="str">
        <f t="shared" si="0"/>
        <v/>
      </c>
    </row>
    <row r="606" spans="10:10">
      <c r="J606" s="19" t="str">
        <f t="shared" si="0"/>
        <v/>
      </c>
    </row>
    <row r="607" spans="10:10">
      <c r="J607" s="19" t="str">
        <f t="shared" si="0"/>
        <v/>
      </c>
    </row>
    <row r="608" spans="10:10">
      <c r="J608" s="19" t="str">
        <f t="shared" si="0"/>
        <v/>
      </c>
    </row>
    <row r="609" spans="10:10">
      <c r="J609" s="19" t="str">
        <f t="shared" si="0"/>
        <v/>
      </c>
    </row>
    <row r="610" spans="10:10">
      <c r="J610" s="19" t="str">
        <f t="shared" si="0"/>
        <v/>
      </c>
    </row>
    <row r="611" spans="10:10">
      <c r="J611" s="19" t="str">
        <f t="shared" si="0"/>
        <v/>
      </c>
    </row>
    <row r="612" spans="10:10">
      <c r="J612" s="19" t="str">
        <f t="shared" si="0"/>
        <v/>
      </c>
    </row>
    <row r="613" spans="10:10">
      <c r="J613" s="19" t="str">
        <f t="shared" si="0"/>
        <v/>
      </c>
    </row>
    <row r="614" spans="10:10">
      <c r="J614" s="19" t="str">
        <f t="shared" si="0"/>
        <v/>
      </c>
    </row>
    <row r="615" spans="10:10">
      <c r="J615" s="19" t="str">
        <f t="shared" si="0"/>
        <v/>
      </c>
    </row>
    <row r="616" spans="10:10">
      <c r="J616" s="19" t="str">
        <f t="shared" si="0"/>
        <v/>
      </c>
    </row>
    <row r="617" spans="10:10">
      <c r="J617" s="19" t="str">
        <f t="shared" si="0"/>
        <v/>
      </c>
    </row>
    <row r="618" spans="10:10">
      <c r="J618" s="19" t="str">
        <f t="shared" si="0"/>
        <v/>
      </c>
    </row>
    <row r="619" spans="10:10">
      <c r="J619" s="19" t="str">
        <f t="shared" si="0"/>
        <v/>
      </c>
    </row>
    <row r="620" spans="10:10">
      <c r="J620" s="19" t="str">
        <f t="shared" si="0"/>
        <v/>
      </c>
    </row>
    <row r="621" spans="10:10">
      <c r="J621" s="19" t="str">
        <f t="shared" si="0"/>
        <v/>
      </c>
    </row>
    <row r="622" spans="10:10">
      <c r="J622" s="19" t="str">
        <f t="shared" si="0"/>
        <v/>
      </c>
    </row>
    <row r="623" spans="10:10">
      <c r="J623" s="19" t="str">
        <f t="shared" si="0"/>
        <v/>
      </c>
    </row>
    <row r="624" spans="10:10">
      <c r="J624" s="19" t="str">
        <f t="shared" si="0"/>
        <v/>
      </c>
    </row>
    <row r="625" spans="10:10">
      <c r="J625" s="19" t="str">
        <f t="shared" si="0"/>
        <v/>
      </c>
    </row>
    <row r="626" spans="10:10">
      <c r="J626" s="19" t="str">
        <f t="shared" si="0"/>
        <v/>
      </c>
    </row>
    <row r="627" spans="10:10">
      <c r="J627" s="19" t="str">
        <f t="shared" si="0"/>
        <v/>
      </c>
    </row>
    <row r="628" spans="10:10">
      <c r="J628" s="19" t="str">
        <f t="shared" si="0"/>
        <v/>
      </c>
    </row>
    <row r="629" spans="10:10">
      <c r="J629" s="19" t="str">
        <f t="shared" si="0"/>
        <v/>
      </c>
    </row>
    <row r="630" spans="10:10">
      <c r="J630" s="19" t="str">
        <f t="shared" si="0"/>
        <v/>
      </c>
    </row>
    <row r="631" spans="10:10">
      <c r="J631" s="19" t="str">
        <f t="shared" si="0"/>
        <v/>
      </c>
    </row>
    <row r="632" spans="10:10">
      <c r="J632" s="19" t="str">
        <f t="shared" si="0"/>
        <v/>
      </c>
    </row>
    <row r="633" spans="10:10">
      <c r="J633" s="19" t="str">
        <f t="shared" si="0"/>
        <v/>
      </c>
    </row>
    <row r="634" spans="10:10">
      <c r="J634" s="19" t="str">
        <f t="shared" si="0"/>
        <v/>
      </c>
    </row>
    <row r="635" spans="10:10">
      <c r="J635" s="19" t="str">
        <f t="shared" si="0"/>
        <v/>
      </c>
    </row>
    <row r="636" spans="10:10">
      <c r="J636" s="19" t="str">
        <f t="shared" si="0"/>
        <v/>
      </c>
    </row>
    <row r="637" spans="10:10">
      <c r="J637" s="19" t="str">
        <f t="shared" si="0"/>
        <v/>
      </c>
    </row>
    <row r="638" spans="10:10">
      <c r="J638" s="19" t="str">
        <f t="shared" si="0"/>
        <v/>
      </c>
    </row>
    <row r="639" spans="10:10">
      <c r="J639" s="19" t="str">
        <f t="shared" si="0"/>
        <v/>
      </c>
    </row>
    <row r="640" spans="10:10">
      <c r="J640" s="19" t="str">
        <f t="shared" si="0"/>
        <v/>
      </c>
    </row>
    <row r="641" spans="10:10">
      <c r="J641" s="19" t="str">
        <f t="shared" si="0"/>
        <v/>
      </c>
    </row>
    <row r="642" spans="10:10">
      <c r="J642" s="19" t="str">
        <f t="shared" si="0"/>
        <v/>
      </c>
    </row>
    <row r="643" spans="10:10">
      <c r="J643" s="19" t="str">
        <f t="shared" si="0"/>
        <v/>
      </c>
    </row>
    <row r="644" spans="10:10">
      <c r="J644" s="19" t="str">
        <f t="shared" si="0"/>
        <v/>
      </c>
    </row>
    <row r="645" spans="10:10">
      <c r="J645" s="19" t="str">
        <f t="shared" si="0"/>
        <v/>
      </c>
    </row>
    <row r="646" spans="10:10">
      <c r="J646" s="19" t="str">
        <f t="shared" si="0"/>
        <v/>
      </c>
    </row>
    <row r="647" spans="10:10">
      <c r="J647" s="19" t="str">
        <f t="shared" si="0"/>
        <v/>
      </c>
    </row>
    <row r="648" spans="10:10">
      <c r="J648" s="19" t="str">
        <f t="shared" si="0"/>
        <v/>
      </c>
    </row>
    <row r="649" spans="10:10">
      <c r="J649" s="19" t="str">
        <f t="shared" si="0"/>
        <v/>
      </c>
    </row>
    <row r="650" spans="10:10">
      <c r="J650" s="19" t="str">
        <f t="shared" si="0"/>
        <v/>
      </c>
    </row>
    <row r="651" spans="10:10">
      <c r="J651" s="19" t="str">
        <f t="shared" si="0"/>
        <v/>
      </c>
    </row>
    <row r="652" spans="10:10">
      <c r="J652" s="19" t="str">
        <f t="shared" si="0"/>
        <v/>
      </c>
    </row>
    <row r="653" spans="10:10">
      <c r="J653" s="19" t="str">
        <f t="shared" si="0"/>
        <v/>
      </c>
    </row>
    <row r="654" spans="10:10">
      <c r="J654" s="19" t="str">
        <f t="shared" si="0"/>
        <v/>
      </c>
    </row>
    <row r="655" spans="10:10">
      <c r="J655" s="19" t="str">
        <f t="shared" si="0"/>
        <v/>
      </c>
    </row>
    <row r="656" spans="10:10">
      <c r="J656" s="19" t="str">
        <f t="shared" si="0"/>
        <v/>
      </c>
    </row>
    <row r="657" spans="10:10">
      <c r="J657" s="19" t="str">
        <f t="shared" si="0"/>
        <v/>
      </c>
    </row>
    <row r="658" spans="10:10">
      <c r="J658" s="19" t="str">
        <f t="shared" si="0"/>
        <v/>
      </c>
    </row>
    <row r="659" spans="10:10">
      <c r="J659" s="19" t="str">
        <f t="shared" si="0"/>
        <v/>
      </c>
    </row>
    <row r="660" spans="10:10">
      <c r="J660" s="19" t="str">
        <f t="shared" si="0"/>
        <v/>
      </c>
    </row>
    <row r="661" spans="10:10">
      <c r="J661" s="19" t="str">
        <f t="shared" si="0"/>
        <v/>
      </c>
    </row>
    <row r="662" spans="10:10">
      <c r="J662" s="19" t="str">
        <f t="shared" si="0"/>
        <v/>
      </c>
    </row>
    <row r="663" spans="10:10">
      <c r="J663" s="19" t="str">
        <f t="shared" si="0"/>
        <v/>
      </c>
    </row>
    <row r="664" spans="10:10">
      <c r="J664" s="19" t="str">
        <f t="shared" si="0"/>
        <v/>
      </c>
    </row>
    <row r="665" spans="10:10">
      <c r="J665" s="19" t="str">
        <f t="shared" si="0"/>
        <v/>
      </c>
    </row>
    <row r="666" spans="10:10">
      <c r="J666" s="19" t="str">
        <f t="shared" si="0"/>
        <v/>
      </c>
    </row>
    <row r="667" spans="10:10">
      <c r="J667" s="19" t="str">
        <f t="shared" si="0"/>
        <v/>
      </c>
    </row>
    <row r="668" spans="10:10">
      <c r="J668" s="19" t="str">
        <f t="shared" si="0"/>
        <v/>
      </c>
    </row>
    <row r="669" spans="10:10">
      <c r="J669" s="19" t="str">
        <f t="shared" si="0"/>
        <v/>
      </c>
    </row>
    <row r="670" spans="10:10">
      <c r="J670" s="19" t="str">
        <f t="shared" si="0"/>
        <v/>
      </c>
    </row>
    <row r="671" spans="10:10">
      <c r="J671" s="19" t="str">
        <f t="shared" si="0"/>
        <v/>
      </c>
    </row>
    <row r="672" spans="10:10">
      <c r="J672" s="19" t="str">
        <f t="shared" si="0"/>
        <v/>
      </c>
    </row>
    <row r="673" spans="10:10">
      <c r="J673" s="19" t="str">
        <f t="shared" si="0"/>
        <v/>
      </c>
    </row>
    <row r="674" spans="10:10">
      <c r="J674" s="19" t="str">
        <f t="shared" si="0"/>
        <v/>
      </c>
    </row>
    <row r="675" spans="10:10">
      <c r="J675" s="19" t="str">
        <f t="shared" si="0"/>
        <v/>
      </c>
    </row>
    <row r="676" spans="10:10">
      <c r="J676" s="19" t="str">
        <f t="shared" si="0"/>
        <v/>
      </c>
    </row>
    <row r="677" spans="10:10">
      <c r="J677" s="19" t="str">
        <f t="shared" si="0"/>
        <v/>
      </c>
    </row>
    <row r="678" spans="10:10">
      <c r="J678" s="19" t="str">
        <f t="shared" si="0"/>
        <v/>
      </c>
    </row>
    <row r="679" spans="10:10">
      <c r="J679" s="19" t="str">
        <f t="shared" si="0"/>
        <v/>
      </c>
    </row>
    <row r="680" spans="10:10">
      <c r="J680" s="19" t="str">
        <f t="shared" si="0"/>
        <v/>
      </c>
    </row>
    <row r="681" spans="10:10">
      <c r="J681" s="19" t="str">
        <f t="shared" si="0"/>
        <v/>
      </c>
    </row>
    <row r="682" spans="10:10">
      <c r="J682" s="19" t="str">
        <f t="shared" si="0"/>
        <v/>
      </c>
    </row>
    <row r="683" spans="10:10">
      <c r="J683" s="19" t="str">
        <f t="shared" si="0"/>
        <v/>
      </c>
    </row>
    <row r="684" spans="10:10">
      <c r="J684" s="19" t="str">
        <f t="shared" si="0"/>
        <v/>
      </c>
    </row>
    <row r="685" spans="10:10">
      <c r="J685" s="19" t="str">
        <f t="shared" si="0"/>
        <v/>
      </c>
    </row>
    <row r="686" spans="10:10">
      <c r="J686" s="19" t="str">
        <f t="shared" si="0"/>
        <v/>
      </c>
    </row>
    <row r="687" spans="10:10">
      <c r="J687" s="19" t="str">
        <f t="shared" si="0"/>
        <v/>
      </c>
    </row>
    <row r="688" spans="10:10">
      <c r="J688" s="19" t="str">
        <f t="shared" si="0"/>
        <v/>
      </c>
    </row>
    <row r="689" spans="10:10">
      <c r="J689" s="19" t="str">
        <f t="shared" si="0"/>
        <v/>
      </c>
    </row>
    <row r="690" spans="10:10">
      <c r="J690" s="19" t="str">
        <f t="shared" si="0"/>
        <v/>
      </c>
    </row>
    <row r="691" spans="10:10">
      <c r="J691" s="19" t="str">
        <f t="shared" si="0"/>
        <v/>
      </c>
    </row>
    <row r="692" spans="10:10">
      <c r="J692" s="19" t="str">
        <f t="shared" si="0"/>
        <v/>
      </c>
    </row>
    <row r="693" spans="10:10">
      <c r="J693" s="19" t="str">
        <f t="shared" si="0"/>
        <v/>
      </c>
    </row>
    <row r="694" spans="10:10">
      <c r="J694" s="19" t="str">
        <f t="shared" si="0"/>
        <v/>
      </c>
    </row>
    <row r="695" spans="10:10">
      <c r="J695" s="19" t="str">
        <f t="shared" si="0"/>
        <v/>
      </c>
    </row>
    <row r="696" spans="10:10">
      <c r="J696" s="19" t="str">
        <f t="shared" si="0"/>
        <v/>
      </c>
    </row>
    <row r="697" spans="10:10">
      <c r="J697" s="19" t="str">
        <f t="shared" si="0"/>
        <v/>
      </c>
    </row>
    <row r="698" spans="10:10">
      <c r="J698" s="19" t="str">
        <f t="shared" si="0"/>
        <v/>
      </c>
    </row>
    <row r="699" spans="10:10">
      <c r="J699" s="19" t="str">
        <f t="shared" si="0"/>
        <v/>
      </c>
    </row>
    <row r="700" spans="10:10">
      <c r="J700" s="19" t="str">
        <f t="shared" si="0"/>
        <v/>
      </c>
    </row>
    <row r="701" spans="10:10">
      <c r="J701" s="19" t="str">
        <f t="shared" si="0"/>
        <v/>
      </c>
    </row>
    <row r="702" spans="10:10">
      <c r="J702" s="19" t="str">
        <f t="shared" si="0"/>
        <v/>
      </c>
    </row>
    <row r="703" spans="10:10">
      <c r="J703" s="19" t="str">
        <f t="shared" si="0"/>
        <v/>
      </c>
    </row>
    <row r="704" spans="10:10">
      <c r="J704" s="19" t="str">
        <f t="shared" si="0"/>
        <v/>
      </c>
    </row>
    <row r="705" spans="10:10">
      <c r="J705" s="19" t="str">
        <f t="shared" si="0"/>
        <v/>
      </c>
    </row>
    <row r="706" spans="10:10">
      <c r="J706" s="19" t="str">
        <f t="shared" si="0"/>
        <v/>
      </c>
    </row>
    <row r="707" spans="10:10">
      <c r="J707" s="19" t="str">
        <f t="shared" si="0"/>
        <v/>
      </c>
    </row>
    <row r="708" spans="10:10">
      <c r="J708" s="19" t="str">
        <f t="shared" si="0"/>
        <v/>
      </c>
    </row>
    <row r="709" spans="10:10">
      <c r="J709" s="19" t="str">
        <f t="shared" si="0"/>
        <v/>
      </c>
    </row>
    <row r="710" spans="10:10">
      <c r="J710" s="19" t="str">
        <f t="shared" si="0"/>
        <v/>
      </c>
    </row>
    <row r="711" spans="10:10">
      <c r="J711" s="19" t="str">
        <f t="shared" si="0"/>
        <v/>
      </c>
    </row>
    <row r="712" spans="10:10">
      <c r="J712" s="19" t="str">
        <f t="shared" si="0"/>
        <v/>
      </c>
    </row>
    <row r="713" spans="10:10">
      <c r="J713" s="19" t="str">
        <f t="shared" si="0"/>
        <v/>
      </c>
    </row>
    <row r="714" spans="10:10">
      <c r="J714" s="19" t="str">
        <f t="shared" si="0"/>
        <v/>
      </c>
    </row>
    <row r="715" spans="10:10">
      <c r="J715" s="19" t="str">
        <f t="shared" si="0"/>
        <v/>
      </c>
    </row>
    <row r="716" spans="10:10">
      <c r="J716" s="19" t="str">
        <f t="shared" si="0"/>
        <v/>
      </c>
    </row>
    <row r="717" spans="10:10">
      <c r="J717" s="19" t="str">
        <f t="shared" si="0"/>
        <v/>
      </c>
    </row>
    <row r="718" spans="10:10">
      <c r="J718" s="19" t="str">
        <f t="shared" si="0"/>
        <v/>
      </c>
    </row>
    <row r="719" spans="10:10">
      <c r="J719" s="19" t="str">
        <f t="shared" si="0"/>
        <v/>
      </c>
    </row>
    <row r="720" spans="10:10">
      <c r="J720" s="19" t="str">
        <f t="shared" si="0"/>
        <v/>
      </c>
    </row>
    <row r="721" spans="10:10">
      <c r="J721" s="19" t="str">
        <f t="shared" si="0"/>
        <v/>
      </c>
    </row>
    <row r="722" spans="10:10">
      <c r="J722" s="19" t="str">
        <f t="shared" si="0"/>
        <v/>
      </c>
    </row>
    <row r="723" spans="10:10">
      <c r="J723" s="19" t="str">
        <f t="shared" si="0"/>
        <v/>
      </c>
    </row>
    <row r="724" spans="10:10">
      <c r="J724" s="19" t="str">
        <f t="shared" si="0"/>
        <v/>
      </c>
    </row>
    <row r="725" spans="10:10">
      <c r="J725" s="19" t="str">
        <f t="shared" si="0"/>
        <v/>
      </c>
    </row>
    <row r="726" spans="10:10">
      <c r="J726" s="19" t="str">
        <f t="shared" si="0"/>
        <v/>
      </c>
    </row>
    <row r="727" spans="10:10">
      <c r="J727" s="19" t="str">
        <f t="shared" si="0"/>
        <v/>
      </c>
    </row>
    <row r="728" spans="10:10">
      <c r="J728" s="19" t="str">
        <f t="shared" si="0"/>
        <v/>
      </c>
    </row>
    <row r="729" spans="10:10">
      <c r="J729" s="19" t="str">
        <f t="shared" si="0"/>
        <v/>
      </c>
    </row>
    <row r="730" spans="10:10">
      <c r="J730" s="19" t="str">
        <f t="shared" si="0"/>
        <v/>
      </c>
    </row>
    <row r="731" spans="10:10">
      <c r="J731" s="19" t="str">
        <f t="shared" si="0"/>
        <v/>
      </c>
    </row>
    <row r="732" spans="10:10">
      <c r="J732" s="19" t="str">
        <f t="shared" si="0"/>
        <v/>
      </c>
    </row>
    <row r="733" spans="10:10">
      <c r="J733" s="19" t="str">
        <f t="shared" si="0"/>
        <v/>
      </c>
    </row>
    <row r="734" spans="10:10">
      <c r="J734" s="19" t="str">
        <f t="shared" si="0"/>
        <v/>
      </c>
    </row>
    <row r="735" spans="10:10">
      <c r="J735" s="19" t="str">
        <f t="shared" si="0"/>
        <v/>
      </c>
    </row>
    <row r="736" spans="10:10">
      <c r="J736" s="19" t="str">
        <f t="shared" si="0"/>
        <v/>
      </c>
    </row>
    <row r="737" spans="10:10">
      <c r="J737" s="19" t="str">
        <f t="shared" si="0"/>
        <v/>
      </c>
    </row>
    <row r="738" spans="10:10">
      <c r="J738" s="19" t="str">
        <f t="shared" si="0"/>
        <v/>
      </c>
    </row>
    <row r="739" spans="10:10">
      <c r="J739" s="19" t="str">
        <f t="shared" si="0"/>
        <v/>
      </c>
    </row>
    <row r="740" spans="10:10">
      <c r="J740" s="19" t="str">
        <f t="shared" si="0"/>
        <v/>
      </c>
    </row>
    <row r="741" spans="10:10">
      <c r="J741" s="19" t="str">
        <f t="shared" si="0"/>
        <v/>
      </c>
    </row>
    <row r="742" spans="10:10">
      <c r="J742" s="19" t="str">
        <f t="shared" si="0"/>
        <v/>
      </c>
    </row>
    <row r="743" spans="10:10">
      <c r="J743" s="19" t="str">
        <f t="shared" si="0"/>
        <v/>
      </c>
    </row>
    <row r="744" spans="10:10">
      <c r="J744" s="19" t="str">
        <f t="shared" si="0"/>
        <v/>
      </c>
    </row>
    <row r="745" spans="10:10">
      <c r="J745" s="19" t="str">
        <f t="shared" si="0"/>
        <v/>
      </c>
    </row>
    <row r="746" spans="10:10">
      <c r="J746" s="19" t="str">
        <f t="shared" si="0"/>
        <v/>
      </c>
    </row>
    <row r="747" spans="10:10">
      <c r="J747" s="19" t="str">
        <f t="shared" si="0"/>
        <v/>
      </c>
    </row>
    <row r="748" spans="10:10">
      <c r="J748" s="19" t="str">
        <f t="shared" si="0"/>
        <v/>
      </c>
    </row>
    <row r="749" spans="10:10">
      <c r="J749" s="19" t="str">
        <f t="shared" si="0"/>
        <v/>
      </c>
    </row>
    <row r="750" spans="10:10">
      <c r="J750" s="19" t="str">
        <f t="shared" si="0"/>
        <v/>
      </c>
    </row>
    <row r="751" spans="10:10">
      <c r="J751" s="19" t="str">
        <f t="shared" si="0"/>
        <v/>
      </c>
    </row>
    <row r="752" spans="10:10">
      <c r="J752" s="19" t="str">
        <f t="shared" si="0"/>
        <v/>
      </c>
    </row>
    <row r="753" spans="10:10">
      <c r="J753" s="19" t="str">
        <f t="shared" si="0"/>
        <v/>
      </c>
    </row>
    <row r="754" spans="10:10">
      <c r="J754" s="19" t="str">
        <f t="shared" si="0"/>
        <v/>
      </c>
    </row>
    <row r="755" spans="10:10">
      <c r="J755" s="19" t="str">
        <f t="shared" si="0"/>
        <v/>
      </c>
    </row>
    <row r="756" spans="10:10">
      <c r="J756" s="19" t="str">
        <f t="shared" si="0"/>
        <v/>
      </c>
    </row>
    <row r="757" spans="10:10">
      <c r="J757" s="19" t="str">
        <f t="shared" si="0"/>
        <v/>
      </c>
    </row>
    <row r="758" spans="10:10">
      <c r="J758" s="19" t="str">
        <f t="shared" si="0"/>
        <v/>
      </c>
    </row>
    <row r="759" spans="10:10">
      <c r="J759" s="19" t="str">
        <f t="shared" si="0"/>
        <v/>
      </c>
    </row>
    <row r="760" spans="10:10">
      <c r="J760" s="19" t="str">
        <f t="shared" si="0"/>
        <v/>
      </c>
    </row>
    <row r="761" spans="10:10">
      <c r="J761" s="19" t="str">
        <f t="shared" si="0"/>
        <v/>
      </c>
    </row>
    <row r="762" spans="10:10">
      <c r="J762" s="19" t="str">
        <f t="shared" si="0"/>
        <v/>
      </c>
    </row>
    <row r="763" spans="10:10">
      <c r="J763" s="19" t="str">
        <f t="shared" si="0"/>
        <v/>
      </c>
    </row>
    <row r="764" spans="10:10">
      <c r="J764" s="19" t="str">
        <f t="shared" si="0"/>
        <v/>
      </c>
    </row>
    <row r="765" spans="10:10">
      <c r="J765" s="19" t="str">
        <f t="shared" si="0"/>
        <v/>
      </c>
    </row>
    <row r="766" spans="10:10">
      <c r="J766" s="19" t="str">
        <f t="shared" si="0"/>
        <v/>
      </c>
    </row>
    <row r="767" spans="10:10">
      <c r="J767" s="19" t="str">
        <f t="shared" si="0"/>
        <v/>
      </c>
    </row>
    <row r="768" spans="10:10">
      <c r="J768" s="19" t="str">
        <f t="shared" si="0"/>
        <v/>
      </c>
    </row>
    <row r="769" spans="10:10">
      <c r="J769" s="19" t="str">
        <f t="shared" si="0"/>
        <v/>
      </c>
    </row>
    <row r="770" spans="10:10">
      <c r="J770" s="19" t="str">
        <f t="shared" si="0"/>
        <v/>
      </c>
    </row>
    <row r="771" spans="10:10">
      <c r="J771" s="19" t="str">
        <f t="shared" si="0"/>
        <v/>
      </c>
    </row>
    <row r="772" spans="10:10">
      <c r="J772" s="19" t="str">
        <f t="shared" si="0"/>
        <v/>
      </c>
    </row>
    <row r="773" spans="10:10">
      <c r="J773" s="19" t="str">
        <f t="shared" si="0"/>
        <v/>
      </c>
    </row>
    <row r="774" spans="10:10">
      <c r="J774" s="19" t="str">
        <f t="shared" si="0"/>
        <v/>
      </c>
    </row>
    <row r="775" spans="10:10">
      <c r="J775" s="19" t="str">
        <f t="shared" si="0"/>
        <v/>
      </c>
    </row>
    <row r="776" spans="10:10">
      <c r="J776" s="19" t="str">
        <f t="shared" si="0"/>
        <v/>
      </c>
    </row>
    <row r="777" spans="10:10">
      <c r="J777" s="19" t="str">
        <f t="shared" si="0"/>
        <v/>
      </c>
    </row>
    <row r="778" spans="10:10">
      <c r="J778" s="19" t="str">
        <f t="shared" si="0"/>
        <v/>
      </c>
    </row>
    <row r="779" spans="10:10">
      <c r="J779" s="19" t="str">
        <f t="shared" si="0"/>
        <v/>
      </c>
    </row>
    <row r="780" spans="10:10">
      <c r="J780" s="19" t="str">
        <f t="shared" si="0"/>
        <v/>
      </c>
    </row>
    <row r="781" spans="10:10">
      <c r="J781" s="19" t="str">
        <f t="shared" si="0"/>
        <v/>
      </c>
    </row>
    <row r="782" spans="10:10">
      <c r="J782" s="19" t="str">
        <f t="shared" si="0"/>
        <v/>
      </c>
    </row>
    <row r="783" spans="10:10">
      <c r="J783" s="19" t="str">
        <f t="shared" si="0"/>
        <v/>
      </c>
    </row>
    <row r="784" spans="10:10">
      <c r="J784" s="19" t="str">
        <f t="shared" si="0"/>
        <v/>
      </c>
    </row>
    <row r="785" spans="10:10">
      <c r="J785" s="19" t="str">
        <f t="shared" si="0"/>
        <v/>
      </c>
    </row>
    <row r="786" spans="10:10">
      <c r="J786" s="19" t="str">
        <f t="shared" si="0"/>
        <v/>
      </c>
    </row>
    <row r="787" spans="10:10">
      <c r="J787" s="19" t="str">
        <f t="shared" si="0"/>
        <v/>
      </c>
    </row>
    <row r="788" spans="10:10">
      <c r="J788" s="19" t="str">
        <f t="shared" si="0"/>
        <v/>
      </c>
    </row>
    <row r="789" spans="10:10">
      <c r="J789" s="19" t="str">
        <f t="shared" si="0"/>
        <v/>
      </c>
    </row>
    <row r="790" spans="10:10">
      <c r="J790" s="19" t="str">
        <f t="shared" si="0"/>
        <v/>
      </c>
    </row>
    <row r="791" spans="10:10">
      <c r="J791" s="19" t="str">
        <f t="shared" si="0"/>
        <v/>
      </c>
    </row>
    <row r="792" spans="10:10">
      <c r="J792" s="19" t="str">
        <f t="shared" si="0"/>
        <v/>
      </c>
    </row>
    <row r="793" spans="10:10">
      <c r="J793" s="19" t="str">
        <f t="shared" si="0"/>
        <v/>
      </c>
    </row>
    <row r="794" spans="10:10">
      <c r="J794" s="19" t="str">
        <f t="shared" si="0"/>
        <v/>
      </c>
    </row>
    <row r="795" spans="10:10">
      <c r="J795" s="19" t="str">
        <f t="shared" si="0"/>
        <v/>
      </c>
    </row>
    <row r="796" spans="10:10">
      <c r="J796" s="19" t="str">
        <f t="shared" si="0"/>
        <v/>
      </c>
    </row>
    <row r="797" spans="10:10">
      <c r="J797" s="19" t="str">
        <f t="shared" si="0"/>
        <v/>
      </c>
    </row>
    <row r="798" spans="10:10">
      <c r="J798" s="19" t="str">
        <f t="shared" si="0"/>
        <v/>
      </c>
    </row>
    <row r="799" spans="10:10">
      <c r="J799" s="19" t="str">
        <f t="shared" si="0"/>
        <v/>
      </c>
    </row>
    <row r="800" spans="10:10">
      <c r="J800" s="19" t="str">
        <f t="shared" si="0"/>
        <v/>
      </c>
    </row>
    <row r="801" spans="10:10">
      <c r="J801" s="19" t="str">
        <f t="shared" si="0"/>
        <v/>
      </c>
    </row>
    <row r="802" spans="10:10">
      <c r="J802" s="19" t="str">
        <f t="shared" si="0"/>
        <v/>
      </c>
    </row>
    <row r="803" spans="10:10">
      <c r="J803" s="19" t="str">
        <f t="shared" si="0"/>
        <v/>
      </c>
    </row>
    <row r="804" spans="10:10">
      <c r="J804" s="19" t="str">
        <f t="shared" si="0"/>
        <v/>
      </c>
    </row>
    <row r="805" spans="10:10">
      <c r="J805" s="19" t="str">
        <f t="shared" si="0"/>
        <v/>
      </c>
    </row>
    <row r="806" spans="10:10">
      <c r="J806" s="19" t="str">
        <f t="shared" si="0"/>
        <v/>
      </c>
    </row>
    <row r="807" spans="10:10">
      <c r="J807" s="19" t="str">
        <f t="shared" si="0"/>
        <v/>
      </c>
    </row>
    <row r="808" spans="10:10">
      <c r="J808" s="19" t="str">
        <f t="shared" si="0"/>
        <v/>
      </c>
    </row>
    <row r="809" spans="10:10">
      <c r="J809" s="19" t="str">
        <f t="shared" si="0"/>
        <v/>
      </c>
    </row>
    <row r="810" spans="10:10">
      <c r="J810" s="19" t="str">
        <f t="shared" si="0"/>
        <v/>
      </c>
    </row>
    <row r="811" spans="10:10">
      <c r="J811" s="19" t="str">
        <f t="shared" si="0"/>
        <v/>
      </c>
    </row>
    <row r="812" spans="10:10">
      <c r="J812" s="19" t="str">
        <f t="shared" si="0"/>
        <v/>
      </c>
    </row>
    <row r="813" spans="10:10">
      <c r="J813" s="19" t="str">
        <f t="shared" si="0"/>
        <v/>
      </c>
    </row>
    <row r="814" spans="10:10">
      <c r="J814" s="19" t="str">
        <f t="shared" si="0"/>
        <v/>
      </c>
    </row>
    <row r="815" spans="10:10">
      <c r="J815" s="19" t="str">
        <f t="shared" si="0"/>
        <v/>
      </c>
    </row>
    <row r="816" spans="10:10">
      <c r="J816" s="19" t="str">
        <f t="shared" si="0"/>
        <v/>
      </c>
    </row>
    <row r="817" spans="10:10">
      <c r="J817" s="19" t="str">
        <f t="shared" si="0"/>
        <v/>
      </c>
    </row>
    <row r="818" spans="10:10">
      <c r="J818" s="19" t="str">
        <f t="shared" si="0"/>
        <v/>
      </c>
    </row>
    <row r="819" spans="10:10">
      <c r="J819" s="19" t="str">
        <f t="shared" si="0"/>
        <v/>
      </c>
    </row>
    <row r="820" spans="10:10">
      <c r="J820" s="19" t="str">
        <f t="shared" si="0"/>
        <v/>
      </c>
    </row>
    <row r="821" spans="10:10">
      <c r="J821" s="19" t="str">
        <f t="shared" si="0"/>
        <v/>
      </c>
    </row>
    <row r="822" spans="10:10">
      <c r="J822" s="19" t="str">
        <f t="shared" si="0"/>
        <v/>
      </c>
    </row>
    <row r="823" spans="10:10">
      <c r="J823" s="19" t="str">
        <f t="shared" si="0"/>
        <v/>
      </c>
    </row>
    <row r="824" spans="10:10">
      <c r="J824" s="19" t="str">
        <f t="shared" si="0"/>
        <v/>
      </c>
    </row>
    <row r="825" spans="10:10">
      <c r="J825" s="19" t="str">
        <f t="shared" si="0"/>
        <v/>
      </c>
    </row>
    <row r="826" spans="10:10">
      <c r="J826" s="19" t="str">
        <f t="shared" si="0"/>
        <v/>
      </c>
    </row>
    <row r="827" spans="10:10">
      <c r="J827" s="19" t="str">
        <f t="shared" si="0"/>
        <v/>
      </c>
    </row>
    <row r="828" spans="10:10">
      <c r="J828" s="19" t="str">
        <f t="shared" si="0"/>
        <v/>
      </c>
    </row>
    <row r="829" spans="10:10">
      <c r="J829" s="19" t="str">
        <f t="shared" si="0"/>
        <v/>
      </c>
    </row>
    <row r="830" spans="10:10">
      <c r="J830" s="19" t="str">
        <f t="shared" si="0"/>
        <v/>
      </c>
    </row>
    <row r="831" spans="10:10">
      <c r="J831" s="19" t="str">
        <f t="shared" si="0"/>
        <v/>
      </c>
    </row>
    <row r="832" spans="10:10">
      <c r="J832" s="19" t="str">
        <f t="shared" si="0"/>
        <v/>
      </c>
    </row>
    <row r="833" spans="10:10">
      <c r="J833" s="19" t="str">
        <f t="shared" si="0"/>
        <v/>
      </c>
    </row>
    <row r="834" spans="10:10">
      <c r="J834" s="19" t="str">
        <f t="shared" si="0"/>
        <v/>
      </c>
    </row>
    <row r="835" spans="10:10">
      <c r="J835" s="19" t="str">
        <f t="shared" si="0"/>
        <v/>
      </c>
    </row>
    <row r="836" spans="10:10">
      <c r="J836" s="19" t="str">
        <f t="shared" si="0"/>
        <v/>
      </c>
    </row>
    <row r="837" spans="10:10">
      <c r="J837" s="19" t="str">
        <f t="shared" si="0"/>
        <v/>
      </c>
    </row>
    <row r="838" spans="10:10">
      <c r="J838" s="19" t="str">
        <f t="shared" si="0"/>
        <v/>
      </c>
    </row>
    <row r="839" spans="10:10">
      <c r="J839" s="19" t="str">
        <f t="shared" si="0"/>
        <v/>
      </c>
    </row>
    <row r="840" spans="10:10">
      <c r="J840" s="19" t="str">
        <f t="shared" si="0"/>
        <v/>
      </c>
    </row>
    <row r="841" spans="10:10">
      <c r="J841" s="19" t="str">
        <f t="shared" si="0"/>
        <v/>
      </c>
    </row>
    <row r="842" spans="10:10">
      <c r="J842" s="19" t="str">
        <f t="shared" si="0"/>
        <v/>
      </c>
    </row>
    <row r="843" spans="10:10">
      <c r="J843" s="19" t="str">
        <f t="shared" si="0"/>
        <v/>
      </c>
    </row>
    <row r="844" spans="10:10">
      <c r="J844" s="19" t="str">
        <f t="shared" si="0"/>
        <v/>
      </c>
    </row>
    <row r="845" spans="10:10">
      <c r="J845" s="19" t="str">
        <f t="shared" si="0"/>
        <v/>
      </c>
    </row>
    <row r="846" spans="10:10">
      <c r="J846" s="19" t="str">
        <f t="shared" si="0"/>
        <v/>
      </c>
    </row>
    <row r="847" spans="10:10">
      <c r="J847" s="19" t="str">
        <f t="shared" si="0"/>
        <v/>
      </c>
    </row>
    <row r="848" spans="10:10">
      <c r="J848" s="19" t="str">
        <f t="shared" si="0"/>
        <v/>
      </c>
    </row>
    <row r="849" spans="10:10">
      <c r="J849" s="19" t="str">
        <f t="shared" si="0"/>
        <v/>
      </c>
    </row>
    <row r="850" spans="10:10">
      <c r="J850" s="19" t="str">
        <f t="shared" si="0"/>
        <v/>
      </c>
    </row>
    <row r="851" spans="10:10">
      <c r="J851" s="19" t="str">
        <f t="shared" si="0"/>
        <v/>
      </c>
    </row>
    <row r="852" spans="10:10">
      <c r="J852" s="19" t="str">
        <f t="shared" si="0"/>
        <v/>
      </c>
    </row>
    <row r="853" spans="10:10">
      <c r="J853" s="19" t="str">
        <f t="shared" si="0"/>
        <v/>
      </c>
    </row>
    <row r="854" spans="10:10">
      <c r="J854" s="19" t="str">
        <f t="shared" si="0"/>
        <v/>
      </c>
    </row>
    <row r="855" spans="10:10">
      <c r="J855" s="19" t="str">
        <f t="shared" si="0"/>
        <v/>
      </c>
    </row>
    <row r="856" spans="10:10">
      <c r="J856" s="19" t="str">
        <f t="shared" si="0"/>
        <v/>
      </c>
    </row>
    <row r="857" spans="10:10">
      <c r="J857" s="19" t="str">
        <f t="shared" si="0"/>
        <v/>
      </c>
    </row>
    <row r="858" spans="10:10">
      <c r="J858" s="19" t="str">
        <f t="shared" si="0"/>
        <v/>
      </c>
    </row>
    <row r="859" spans="10:10">
      <c r="J859" s="19" t="str">
        <f t="shared" si="0"/>
        <v/>
      </c>
    </row>
    <row r="860" spans="10:10">
      <c r="J860" s="19" t="str">
        <f t="shared" si="0"/>
        <v/>
      </c>
    </row>
    <row r="861" spans="10:10">
      <c r="J861" s="19" t="str">
        <f t="shared" si="0"/>
        <v/>
      </c>
    </row>
    <row r="862" spans="10:10">
      <c r="J862" s="19" t="str">
        <f t="shared" si="0"/>
        <v/>
      </c>
    </row>
    <row r="863" spans="10:10">
      <c r="J863" s="19" t="str">
        <f t="shared" si="0"/>
        <v/>
      </c>
    </row>
    <row r="864" spans="10:10">
      <c r="J864" s="19" t="str">
        <f t="shared" si="0"/>
        <v/>
      </c>
    </row>
    <row r="865" spans="10:10">
      <c r="J865" s="19" t="str">
        <f t="shared" si="0"/>
        <v/>
      </c>
    </row>
    <row r="866" spans="10:10">
      <c r="J866" s="19" t="str">
        <f t="shared" si="0"/>
        <v/>
      </c>
    </row>
    <row r="867" spans="10:10">
      <c r="J867" s="19" t="str">
        <f t="shared" si="0"/>
        <v/>
      </c>
    </row>
    <row r="868" spans="10:10">
      <c r="J868" s="19" t="str">
        <f t="shared" si="0"/>
        <v/>
      </c>
    </row>
    <row r="869" spans="10:10">
      <c r="J869" s="19" t="str">
        <f t="shared" si="0"/>
        <v/>
      </c>
    </row>
    <row r="870" spans="10:10">
      <c r="J870" s="19" t="str">
        <f t="shared" si="0"/>
        <v/>
      </c>
    </row>
    <row r="871" spans="10:10">
      <c r="J871" s="19" t="str">
        <f t="shared" si="0"/>
        <v/>
      </c>
    </row>
    <row r="872" spans="10:10">
      <c r="J872" s="19" t="str">
        <f t="shared" si="0"/>
        <v/>
      </c>
    </row>
    <row r="873" spans="10:10">
      <c r="J873" s="19" t="str">
        <f t="shared" si="0"/>
        <v/>
      </c>
    </row>
    <row r="874" spans="10:10">
      <c r="J874" s="19" t="str">
        <f t="shared" si="0"/>
        <v/>
      </c>
    </row>
    <row r="875" spans="10:10">
      <c r="J875" s="19" t="str">
        <f t="shared" si="0"/>
        <v/>
      </c>
    </row>
    <row r="876" spans="10:10">
      <c r="J876" s="19" t="str">
        <f t="shared" si="0"/>
        <v/>
      </c>
    </row>
    <row r="877" spans="10:10">
      <c r="J877" s="19" t="str">
        <f t="shared" si="0"/>
        <v/>
      </c>
    </row>
    <row r="878" spans="10:10">
      <c r="J878" s="19" t="str">
        <f t="shared" si="0"/>
        <v/>
      </c>
    </row>
    <row r="879" spans="10:10">
      <c r="J879" s="19" t="str">
        <f t="shared" si="0"/>
        <v/>
      </c>
    </row>
    <row r="880" spans="10:10">
      <c r="J880" s="19" t="str">
        <f t="shared" si="0"/>
        <v/>
      </c>
    </row>
    <row r="881" spans="10:10">
      <c r="J881" s="19" t="str">
        <f t="shared" si="0"/>
        <v/>
      </c>
    </row>
    <row r="882" spans="10:10">
      <c r="J882" s="19" t="str">
        <f t="shared" si="0"/>
        <v/>
      </c>
    </row>
    <row r="883" spans="10:10">
      <c r="J883" s="19" t="str">
        <f t="shared" si="0"/>
        <v/>
      </c>
    </row>
    <row r="884" spans="10:10">
      <c r="J884" s="19" t="str">
        <f t="shared" si="0"/>
        <v/>
      </c>
    </row>
    <row r="885" spans="10:10">
      <c r="J885" s="19" t="str">
        <f t="shared" si="0"/>
        <v/>
      </c>
    </row>
    <row r="886" spans="10:10">
      <c r="J886" s="19" t="str">
        <f t="shared" si="0"/>
        <v/>
      </c>
    </row>
    <row r="887" spans="10:10">
      <c r="J887" s="19" t="str">
        <f t="shared" si="0"/>
        <v/>
      </c>
    </row>
    <row r="888" spans="10:10">
      <c r="J888" s="19" t="str">
        <f t="shared" si="0"/>
        <v/>
      </c>
    </row>
    <row r="889" spans="10:10">
      <c r="J889" s="19" t="str">
        <f t="shared" si="0"/>
        <v/>
      </c>
    </row>
    <row r="890" spans="10:10">
      <c r="J890" s="19" t="str">
        <f t="shared" si="0"/>
        <v/>
      </c>
    </row>
    <row r="891" spans="10:10">
      <c r="J891" s="19" t="str">
        <f t="shared" si="0"/>
        <v/>
      </c>
    </row>
    <row r="892" spans="10:10">
      <c r="J892" s="19" t="str">
        <f t="shared" si="0"/>
        <v/>
      </c>
    </row>
    <row r="893" spans="10:10">
      <c r="J893" s="19" t="str">
        <f t="shared" si="0"/>
        <v/>
      </c>
    </row>
    <row r="894" spans="10:10">
      <c r="J894" s="19" t="str">
        <f t="shared" si="0"/>
        <v/>
      </c>
    </row>
    <row r="895" spans="10:10">
      <c r="J895" s="19" t="str">
        <f t="shared" si="0"/>
        <v/>
      </c>
    </row>
    <row r="896" spans="10:10">
      <c r="J896" s="19" t="str">
        <f t="shared" si="0"/>
        <v/>
      </c>
    </row>
    <row r="897" spans="10:10">
      <c r="J897" s="19" t="str">
        <f t="shared" si="0"/>
        <v/>
      </c>
    </row>
    <row r="898" spans="10:10">
      <c r="J898" s="19" t="str">
        <f t="shared" si="0"/>
        <v/>
      </c>
    </row>
    <row r="899" spans="10:10">
      <c r="J899" s="19" t="str">
        <f t="shared" si="0"/>
        <v/>
      </c>
    </row>
    <row r="900" spans="10:10">
      <c r="J900" s="19" t="str">
        <f t="shared" si="0"/>
        <v/>
      </c>
    </row>
    <row r="901" spans="10:10">
      <c r="J901" s="19" t="str">
        <f t="shared" si="0"/>
        <v/>
      </c>
    </row>
    <row r="902" spans="10:10">
      <c r="J902" s="19" t="str">
        <f t="shared" si="0"/>
        <v/>
      </c>
    </row>
    <row r="903" spans="10:10">
      <c r="J903" s="19" t="str">
        <f t="shared" si="0"/>
        <v/>
      </c>
    </row>
    <row r="904" spans="10:10">
      <c r="J904" s="19" t="str">
        <f t="shared" si="0"/>
        <v/>
      </c>
    </row>
    <row r="905" spans="10:10">
      <c r="J905" s="19" t="str">
        <f t="shared" si="0"/>
        <v/>
      </c>
    </row>
    <row r="906" spans="10:10">
      <c r="J906" s="19" t="str">
        <f t="shared" si="0"/>
        <v/>
      </c>
    </row>
    <row r="907" spans="10:10">
      <c r="J907" s="19" t="str">
        <f t="shared" si="0"/>
        <v/>
      </c>
    </row>
    <row r="908" spans="10:10">
      <c r="J908" s="19" t="str">
        <f t="shared" si="0"/>
        <v/>
      </c>
    </row>
    <row r="909" spans="10:10">
      <c r="J909" s="19" t="str">
        <f t="shared" si="0"/>
        <v/>
      </c>
    </row>
    <row r="910" spans="10:10">
      <c r="J910" s="19" t="str">
        <f t="shared" si="0"/>
        <v/>
      </c>
    </row>
    <row r="911" spans="10:10">
      <c r="J911" s="19" t="str">
        <f t="shared" si="0"/>
        <v/>
      </c>
    </row>
    <row r="912" spans="10:10">
      <c r="J912" s="19" t="str">
        <f t="shared" si="0"/>
        <v/>
      </c>
    </row>
    <row r="913" spans="10:10">
      <c r="J913" s="19" t="str">
        <f t="shared" si="0"/>
        <v/>
      </c>
    </row>
    <row r="914" spans="10:10">
      <c r="J914" s="19" t="str">
        <f t="shared" si="0"/>
        <v/>
      </c>
    </row>
    <row r="915" spans="10:10">
      <c r="J915" s="19" t="str">
        <f t="shared" si="0"/>
        <v/>
      </c>
    </row>
    <row r="916" spans="10:10">
      <c r="J916" s="19" t="str">
        <f t="shared" si="0"/>
        <v/>
      </c>
    </row>
    <row r="917" spans="10:10">
      <c r="J917" s="19" t="str">
        <f t="shared" si="0"/>
        <v/>
      </c>
    </row>
    <row r="918" spans="10:10">
      <c r="J918" s="19" t="str">
        <f t="shared" si="0"/>
        <v/>
      </c>
    </row>
    <row r="919" spans="10:10">
      <c r="J919" s="19" t="str">
        <f t="shared" si="0"/>
        <v/>
      </c>
    </row>
    <row r="920" spans="10:10">
      <c r="J920" s="19" t="str">
        <f t="shared" si="0"/>
        <v/>
      </c>
    </row>
    <row r="921" spans="10:10">
      <c r="J921" s="19" t="str">
        <f t="shared" si="0"/>
        <v/>
      </c>
    </row>
    <row r="922" spans="10:10">
      <c r="J922" s="19" t="str">
        <f t="shared" si="0"/>
        <v/>
      </c>
    </row>
    <row r="923" spans="10:10">
      <c r="J923" s="19" t="str">
        <f t="shared" si="0"/>
        <v/>
      </c>
    </row>
    <row r="924" spans="10:10">
      <c r="J924" s="19" t="str">
        <f t="shared" si="0"/>
        <v/>
      </c>
    </row>
    <row r="925" spans="10:10">
      <c r="J925" s="19" t="str">
        <f t="shared" si="0"/>
        <v/>
      </c>
    </row>
    <row r="926" spans="10:10">
      <c r="J926" s="19" t="str">
        <f t="shared" si="0"/>
        <v/>
      </c>
    </row>
    <row r="927" spans="10:10">
      <c r="J927" s="19" t="str">
        <f t="shared" si="0"/>
        <v/>
      </c>
    </row>
    <row r="928" spans="10:10">
      <c r="J928" s="19" t="str">
        <f t="shared" si="0"/>
        <v/>
      </c>
    </row>
    <row r="929" spans="10:10">
      <c r="J929" s="19" t="str">
        <f t="shared" si="0"/>
        <v/>
      </c>
    </row>
    <row r="930" spans="10:10">
      <c r="J930" s="19" t="str">
        <f t="shared" si="0"/>
        <v/>
      </c>
    </row>
    <row r="931" spans="10:10">
      <c r="J931" s="19" t="str">
        <f t="shared" si="0"/>
        <v/>
      </c>
    </row>
    <row r="932" spans="10:10">
      <c r="J932" s="19" t="str">
        <f t="shared" si="0"/>
        <v/>
      </c>
    </row>
    <row r="933" spans="10:10">
      <c r="J933" s="19" t="str">
        <f t="shared" si="0"/>
        <v/>
      </c>
    </row>
    <row r="934" spans="10:10">
      <c r="J934" s="19" t="str">
        <f t="shared" si="0"/>
        <v/>
      </c>
    </row>
    <row r="935" spans="10:10">
      <c r="J935" s="19" t="str">
        <f t="shared" si="0"/>
        <v/>
      </c>
    </row>
    <row r="936" spans="10:10">
      <c r="J936" s="19" t="str">
        <f t="shared" si="0"/>
        <v/>
      </c>
    </row>
    <row r="937" spans="10:10">
      <c r="J937" s="19" t="str">
        <f t="shared" si="0"/>
        <v/>
      </c>
    </row>
    <row r="938" spans="10:10">
      <c r="J938" s="19" t="str">
        <f t="shared" si="0"/>
        <v/>
      </c>
    </row>
    <row r="939" spans="10:10">
      <c r="J939" s="19" t="str">
        <f t="shared" si="0"/>
        <v/>
      </c>
    </row>
    <row r="940" spans="10:10">
      <c r="J940" s="19" t="str">
        <f t="shared" si="0"/>
        <v/>
      </c>
    </row>
    <row r="941" spans="10:10">
      <c r="J941" s="19" t="str">
        <f t="shared" si="0"/>
        <v/>
      </c>
    </row>
    <row r="942" spans="10:10">
      <c r="J942" s="19" t="str">
        <f t="shared" si="0"/>
        <v/>
      </c>
    </row>
    <row r="943" spans="10:10">
      <c r="J943" s="19" t="str">
        <f t="shared" si="0"/>
        <v/>
      </c>
    </row>
    <row r="944" spans="10:10">
      <c r="J944" s="19" t="str">
        <f t="shared" si="0"/>
        <v/>
      </c>
    </row>
    <row r="945" spans="10:10">
      <c r="J945" s="19" t="str">
        <f t="shared" si="0"/>
        <v/>
      </c>
    </row>
    <row r="946" spans="10:10">
      <c r="J946" s="19" t="str">
        <f t="shared" si="0"/>
        <v/>
      </c>
    </row>
    <row r="947" spans="10:10">
      <c r="J947" s="19" t="str">
        <f t="shared" si="0"/>
        <v/>
      </c>
    </row>
    <row r="948" spans="10:10">
      <c r="J948" s="19" t="str">
        <f t="shared" si="0"/>
        <v/>
      </c>
    </row>
    <row r="949" spans="10:10">
      <c r="J949" s="19" t="str">
        <f t="shared" si="0"/>
        <v/>
      </c>
    </row>
    <row r="950" spans="10:10">
      <c r="J950" s="19" t="str">
        <f t="shared" si="0"/>
        <v/>
      </c>
    </row>
    <row r="951" spans="10:10">
      <c r="J951" s="19" t="str">
        <f t="shared" si="0"/>
        <v/>
      </c>
    </row>
    <row r="952" spans="10:10">
      <c r="J952" s="19" t="str">
        <f t="shared" si="0"/>
        <v/>
      </c>
    </row>
    <row r="953" spans="10:10">
      <c r="J953" s="19" t="str">
        <f t="shared" si="0"/>
        <v/>
      </c>
    </row>
    <row r="954" spans="10:10">
      <c r="J954" s="19" t="str">
        <f t="shared" si="0"/>
        <v/>
      </c>
    </row>
    <row r="955" spans="10:10">
      <c r="J955" s="19" t="str">
        <f t="shared" si="0"/>
        <v/>
      </c>
    </row>
    <row r="956" spans="10:10">
      <c r="J956" s="19" t="str">
        <f t="shared" si="0"/>
        <v/>
      </c>
    </row>
    <row r="957" spans="10:10">
      <c r="J957" s="19" t="str">
        <f t="shared" si="0"/>
        <v/>
      </c>
    </row>
    <row r="958" spans="10:10">
      <c r="J958" s="19" t="str">
        <f t="shared" si="0"/>
        <v/>
      </c>
    </row>
    <row r="959" spans="10:10">
      <c r="J959" s="19" t="str">
        <f t="shared" si="0"/>
        <v/>
      </c>
    </row>
    <row r="960" spans="10:10">
      <c r="J960" s="19" t="str">
        <f t="shared" si="0"/>
        <v/>
      </c>
    </row>
    <row r="961" spans="10:10">
      <c r="J961" s="19" t="str">
        <f t="shared" si="0"/>
        <v/>
      </c>
    </row>
    <row r="962" spans="10:10">
      <c r="J962" s="19" t="str">
        <f t="shared" si="0"/>
        <v/>
      </c>
    </row>
    <row r="963" spans="10:10">
      <c r="J963" s="19" t="str">
        <f t="shared" si="0"/>
        <v/>
      </c>
    </row>
    <row r="964" spans="10:10">
      <c r="J964" s="19" t="str">
        <f t="shared" si="0"/>
        <v/>
      </c>
    </row>
    <row r="965" spans="10:10">
      <c r="J965" s="19" t="str">
        <f t="shared" si="0"/>
        <v/>
      </c>
    </row>
    <row r="966" spans="10:10">
      <c r="J966" s="19" t="str">
        <f t="shared" si="0"/>
        <v/>
      </c>
    </row>
    <row r="967" spans="10:10">
      <c r="J967" s="19" t="str">
        <f t="shared" si="0"/>
        <v/>
      </c>
    </row>
    <row r="968" spans="10:10">
      <c r="J968" s="19" t="str">
        <f t="shared" si="0"/>
        <v/>
      </c>
    </row>
    <row r="969" spans="10:10">
      <c r="J969" s="19" t="str">
        <f t="shared" si="0"/>
        <v/>
      </c>
    </row>
    <row r="970" spans="10:10">
      <c r="J970" s="19" t="str">
        <f t="shared" si="0"/>
        <v/>
      </c>
    </row>
    <row r="971" spans="10:10">
      <c r="J971" s="19" t="str">
        <f t="shared" si="0"/>
        <v/>
      </c>
    </row>
    <row r="972" spans="10:10">
      <c r="J972" s="19" t="str">
        <f t="shared" si="0"/>
        <v/>
      </c>
    </row>
    <row r="973" spans="10:10">
      <c r="J973" s="19" t="str">
        <f t="shared" si="0"/>
        <v/>
      </c>
    </row>
    <row r="974" spans="10:10">
      <c r="J974" s="19" t="str">
        <f t="shared" si="0"/>
        <v/>
      </c>
    </row>
    <row r="975" spans="10:10">
      <c r="J975" s="19" t="str">
        <f t="shared" si="0"/>
        <v/>
      </c>
    </row>
    <row r="976" spans="10:10">
      <c r="J976" s="19" t="str">
        <f t="shared" si="0"/>
        <v/>
      </c>
    </row>
    <row r="977" spans="10:10">
      <c r="J977" s="19" t="str">
        <f t="shared" si="0"/>
        <v/>
      </c>
    </row>
    <row r="978" spans="10:10">
      <c r="J978" s="19" t="str">
        <f t="shared" si="0"/>
        <v/>
      </c>
    </row>
    <row r="979" spans="10:10">
      <c r="J979" s="19" t="str">
        <f t="shared" si="0"/>
        <v/>
      </c>
    </row>
    <row r="980" spans="10:10">
      <c r="J980" s="19" t="str">
        <f t="shared" si="0"/>
        <v/>
      </c>
    </row>
    <row r="981" spans="10:10">
      <c r="J981" s="19" t="str">
        <f t="shared" si="0"/>
        <v/>
      </c>
    </row>
    <row r="982" spans="10:10">
      <c r="J982" s="19" t="str">
        <f t="shared" si="0"/>
        <v/>
      </c>
    </row>
    <row r="983" spans="10:10">
      <c r="J983" s="19" t="str">
        <f t="shared" si="0"/>
        <v/>
      </c>
    </row>
    <row r="984" spans="10:10">
      <c r="J984" s="19" t="str">
        <f t="shared" si="0"/>
        <v/>
      </c>
    </row>
    <row r="985" spans="10:10">
      <c r="J985" s="19" t="str">
        <f t="shared" si="0"/>
        <v/>
      </c>
    </row>
    <row r="986" spans="10:10">
      <c r="J986" s="19" t="str">
        <f t="shared" si="0"/>
        <v/>
      </c>
    </row>
    <row r="987" spans="10:10">
      <c r="J987" s="19" t="str">
        <f t="shared" si="0"/>
        <v/>
      </c>
    </row>
    <row r="988" spans="10:10">
      <c r="J988" s="19" t="str">
        <f t="shared" si="0"/>
        <v/>
      </c>
    </row>
    <row r="989" spans="10:10">
      <c r="J989" s="19" t="str">
        <f t="shared" si="0"/>
        <v/>
      </c>
    </row>
    <row r="990" spans="10:10">
      <c r="J990" s="19" t="str">
        <f t="shared" si="0"/>
        <v/>
      </c>
    </row>
    <row r="991" spans="10:10">
      <c r="J991" s="19" t="str">
        <f t="shared" si="0"/>
        <v/>
      </c>
    </row>
    <row r="992" spans="10:10">
      <c r="J992" s="19" t="str">
        <f t="shared" si="0"/>
        <v/>
      </c>
    </row>
    <row r="993" spans="10:10">
      <c r="J993" s="19" t="str">
        <f t="shared" si="0"/>
        <v/>
      </c>
    </row>
    <row r="994" spans="10:10">
      <c r="J994" s="19" t="str">
        <f t="shared" si="0"/>
        <v/>
      </c>
    </row>
    <row r="995" spans="10:10">
      <c r="J995" s="19" t="str">
        <f t="shared" si="0"/>
        <v/>
      </c>
    </row>
    <row r="996" spans="10:10">
      <c r="J996" s="19" t="str">
        <f t="shared" si="0"/>
        <v/>
      </c>
    </row>
    <row r="997" spans="10:10">
      <c r="J997" s="19" t="str">
        <f t="shared" si="0"/>
        <v/>
      </c>
    </row>
    <row r="998" spans="10:10">
      <c r="J998" s="19" t="str">
        <f t="shared" si="0"/>
        <v/>
      </c>
    </row>
    <row r="999" spans="10:10">
      <c r="J999" s="19" t="str">
        <f t="shared" si="0"/>
        <v/>
      </c>
    </row>
    <row r="1000" spans="10:10">
      <c r="J1000" s="19" t="str">
        <f t="shared" si="0"/>
        <v/>
      </c>
    </row>
    <row r="1001" spans="10:10">
      <c r="J1001" s="19" t="str">
        <f t="shared" si="0"/>
        <v/>
      </c>
    </row>
    <row r="1002" spans="10:10">
      <c r="J1002" s="19" t="str">
        <f t="shared" si="0"/>
        <v/>
      </c>
    </row>
    <row r="1003" spans="10:10">
      <c r="J1003" s="19" t="str">
        <f t="shared" si="0"/>
        <v/>
      </c>
    </row>
    <row r="1004" spans="10:10">
      <c r="J1004" s="19" t="str">
        <f t="shared" si="0"/>
        <v/>
      </c>
    </row>
    <row r="1005" spans="10:10">
      <c r="J1005" s="19" t="str">
        <f t="shared" si="0"/>
        <v/>
      </c>
    </row>
    <row r="1006" spans="10:10">
      <c r="J1006" s="19" t="str">
        <f t="shared" si="0"/>
        <v/>
      </c>
    </row>
    <row r="1007" spans="10:10">
      <c r="J1007" s="19" t="str">
        <f t="shared" si="0"/>
        <v/>
      </c>
    </row>
    <row r="1008" spans="10:10">
      <c r="J1008" s="19" t="str">
        <f t="shared" si="0"/>
        <v/>
      </c>
    </row>
    <row r="1009" spans="10:10">
      <c r="J1009" s="19" t="str">
        <f t="shared" si="0"/>
        <v/>
      </c>
    </row>
    <row r="1010" spans="10:10">
      <c r="J1010" s="19" t="str">
        <f t="shared" si="0"/>
        <v/>
      </c>
    </row>
    <row r="1011" spans="10:10">
      <c r="J1011" s="19" t="str">
        <f t="shared" si="0"/>
        <v/>
      </c>
    </row>
    <row r="1012" spans="10:10">
      <c r="J1012" s="19" t="str">
        <f t="shared" si="0"/>
        <v/>
      </c>
    </row>
    <row r="1013" spans="10:10">
      <c r="J1013" s="19" t="str">
        <f t="shared" si="0"/>
        <v/>
      </c>
    </row>
    <row r="1014" spans="10:10">
      <c r="J1014" s="19" t="str">
        <f t="shared" si="0"/>
        <v/>
      </c>
    </row>
    <row r="1015" spans="10:10">
      <c r="J1015" s="19" t="str">
        <f t="shared" si="0"/>
        <v/>
      </c>
    </row>
    <row r="1016" spans="10:10">
      <c r="J1016" s="19" t="str">
        <f t="shared" si="0"/>
        <v/>
      </c>
    </row>
    <row r="1017" spans="10:10">
      <c r="J1017" s="19" t="str">
        <f t="shared" si="0"/>
        <v/>
      </c>
    </row>
    <row r="1018" spans="10:10">
      <c r="J1018" s="19" t="str">
        <f t="shared" si="0"/>
        <v/>
      </c>
    </row>
    <row r="1019" spans="10:10">
      <c r="J1019" s="19" t="str">
        <f t="shared" si="0"/>
        <v/>
      </c>
    </row>
    <row r="1020" spans="10:10">
      <c r="J1020" s="19" t="str">
        <f t="shared" si="0"/>
        <v/>
      </c>
    </row>
    <row r="1021" spans="10:10">
      <c r="J1021" s="19" t="str">
        <f t="shared" si="0"/>
        <v/>
      </c>
    </row>
    <row r="1022" spans="10:10">
      <c r="J1022" s="19" t="str">
        <f t="shared" si="0"/>
        <v/>
      </c>
    </row>
    <row r="1023" spans="10:10">
      <c r="J1023" s="19" t="str">
        <f t="shared" si="0"/>
        <v/>
      </c>
    </row>
    <row r="1024" spans="10:10">
      <c r="J1024" s="19" t="str">
        <f t="shared" si="0"/>
        <v/>
      </c>
    </row>
  </sheetData>
  <hyperlinks>
    <hyperlink ref="B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D9EEB"/>
    <outlinePr summaryBelow="0" summaryRight="0"/>
  </sheetPr>
  <dimension ref="A1:AO3197"/>
  <sheetViews>
    <sheetView workbookViewId="0">
      <pane xSplit="5" ySplit="1" topLeftCell="V2" activePane="bottomRight" state="frozen"/>
      <selection pane="topRight" activeCell="F1" sqref="F1"/>
      <selection pane="bottomLeft" activeCell="A2" sqref="A2"/>
      <selection pane="bottomRight" activeCell="D1" sqref="D1"/>
    </sheetView>
  </sheetViews>
  <sheetFormatPr defaultColWidth="14.42578125" defaultRowHeight="12.75"/>
  <cols>
    <col min="1" max="1" width="8.7109375" hidden="1" customWidth="1"/>
    <col min="2" max="3" width="12" customWidth="1"/>
    <col min="4" max="4" width="58.5703125" customWidth="1"/>
    <col min="5" max="5" width="13" customWidth="1"/>
    <col min="6" max="36" width="7.85546875" customWidth="1"/>
  </cols>
  <sheetData>
    <row r="1" spans="1:41" ht="121.5">
      <c r="B1" s="41" t="s">
        <v>4</v>
      </c>
      <c r="C1" s="34" t="s">
        <v>1</v>
      </c>
      <c r="D1" s="35" t="s">
        <v>2</v>
      </c>
      <c r="E1" s="35" t="s">
        <v>3</v>
      </c>
      <c r="F1" s="42" t="s">
        <v>16</v>
      </c>
      <c r="G1" s="42" t="s">
        <v>17</v>
      </c>
      <c r="H1" s="42" t="s">
        <v>18</v>
      </c>
      <c r="I1" s="42" t="s">
        <v>20</v>
      </c>
      <c r="J1" s="42" t="s">
        <v>26</v>
      </c>
      <c r="K1" s="42" t="s">
        <v>31</v>
      </c>
      <c r="L1" s="42" t="s">
        <v>33</v>
      </c>
      <c r="M1" s="42" t="s">
        <v>35</v>
      </c>
      <c r="N1" s="42" t="s">
        <v>37</v>
      </c>
      <c r="O1" s="42" t="s">
        <v>39</v>
      </c>
      <c r="P1" s="42" t="s">
        <v>41</v>
      </c>
      <c r="Q1" s="42" t="s">
        <v>42</v>
      </c>
      <c r="R1" s="42" t="s">
        <v>44</v>
      </c>
      <c r="S1" s="42" t="s">
        <v>46</v>
      </c>
      <c r="T1" s="42" t="s">
        <v>48</v>
      </c>
      <c r="U1" s="42" t="s">
        <v>50</v>
      </c>
      <c r="V1" s="42" t="s">
        <v>52</v>
      </c>
      <c r="W1" s="42" t="s">
        <v>53</v>
      </c>
      <c r="X1" s="42" t="s">
        <v>54</v>
      </c>
      <c r="Y1" s="42" t="s">
        <v>56</v>
      </c>
      <c r="Z1" s="42" t="s">
        <v>58</v>
      </c>
      <c r="AA1" s="42" t="s">
        <v>60</v>
      </c>
      <c r="AB1" s="42" t="s">
        <v>62</v>
      </c>
      <c r="AC1" s="42" t="s">
        <v>64</v>
      </c>
      <c r="AD1" s="42" t="s">
        <v>66</v>
      </c>
      <c r="AE1" s="42" t="s">
        <v>68</v>
      </c>
      <c r="AF1" s="42" t="s">
        <v>70</v>
      </c>
      <c r="AG1" s="42" t="s">
        <v>71</v>
      </c>
      <c r="AH1" s="42" t="s">
        <v>72</v>
      </c>
      <c r="AI1" s="42" t="s">
        <v>74</v>
      </c>
      <c r="AJ1" s="42" t="s">
        <v>76</v>
      </c>
      <c r="AK1" s="11"/>
      <c r="AL1" s="11"/>
      <c r="AM1" s="11"/>
      <c r="AN1" s="11"/>
      <c r="AO1" s="11"/>
    </row>
    <row r="2" spans="1:41" ht="25.5">
      <c r="A2" s="3">
        <v>1</v>
      </c>
      <c r="B2" s="36">
        <v>1</v>
      </c>
      <c r="C2" s="36" t="s">
        <v>139</v>
      </c>
      <c r="D2" s="43" t="s">
        <v>140</v>
      </c>
      <c r="E2" s="38" t="s">
        <v>21</v>
      </c>
      <c r="F2" s="29" t="s">
        <v>142</v>
      </c>
      <c r="G2" s="29" t="s">
        <v>142</v>
      </c>
      <c r="H2" s="29" t="s">
        <v>142</v>
      </c>
      <c r="I2" s="29" t="s">
        <v>141</v>
      </c>
      <c r="J2" s="29" t="s">
        <v>142</v>
      </c>
      <c r="K2" s="29" t="s">
        <v>142</v>
      </c>
      <c r="L2" s="29" t="s">
        <v>142</v>
      </c>
      <c r="M2" s="29" t="s">
        <v>142</v>
      </c>
      <c r="N2" s="29" t="s">
        <v>141</v>
      </c>
      <c r="O2" s="29" t="s">
        <v>142</v>
      </c>
      <c r="P2" s="29" t="s">
        <v>142</v>
      </c>
      <c r="Q2" s="29" t="s">
        <v>142</v>
      </c>
      <c r="R2" s="29" t="s">
        <v>142</v>
      </c>
      <c r="S2" s="29" t="s">
        <v>142</v>
      </c>
      <c r="T2" s="29" t="s">
        <v>141</v>
      </c>
      <c r="U2" s="29" t="s">
        <v>141</v>
      </c>
      <c r="V2" s="29" t="s">
        <v>142</v>
      </c>
      <c r="W2" s="29" t="s">
        <v>142</v>
      </c>
      <c r="X2" s="29" t="s">
        <v>142</v>
      </c>
      <c r="Y2" s="29" t="s">
        <v>143</v>
      </c>
      <c r="Z2" s="29" t="s">
        <v>142</v>
      </c>
      <c r="AA2" s="29" t="s">
        <v>141</v>
      </c>
      <c r="AB2" s="29" t="s">
        <v>142</v>
      </c>
      <c r="AC2" s="29" t="s">
        <v>142</v>
      </c>
      <c r="AD2" s="29" t="s">
        <v>142</v>
      </c>
      <c r="AE2" s="29" t="s">
        <v>142</v>
      </c>
      <c r="AF2" s="29" t="s">
        <v>142</v>
      </c>
      <c r="AG2" s="29" t="s">
        <v>141</v>
      </c>
      <c r="AH2" s="29" t="s">
        <v>142</v>
      </c>
      <c r="AI2" s="29" t="s">
        <v>142</v>
      </c>
      <c r="AJ2" s="29" t="s">
        <v>141</v>
      </c>
      <c r="AK2" s="6"/>
      <c r="AL2" s="12"/>
      <c r="AM2" s="12"/>
      <c r="AN2" s="12"/>
      <c r="AO2" s="12"/>
    </row>
    <row r="3" spans="1:41" ht="38.25">
      <c r="A3" s="13">
        <v>2</v>
      </c>
      <c r="B3" s="44">
        <v>2</v>
      </c>
      <c r="C3" s="44" t="s">
        <v>144</v>
      </c>
      <c r="D3" s="43" t="s">
        <v>145</v>
      </c>
      <c r="E3" s="38" t="s">
        <v>21</v>
      </c>
      <c r="F3" s="29" t="s">
        <v>142</v>
      </c>
      <c r="G3" s="29" t="s">
        <v>142</v>
      </c>
      <c r="H3" s="29" t="s">
        <v>142</v>
      </c>
      <c r="I3" s="29" t="s">
        <v>141</v>
      </c>
      <c r="J3" s="29" t="s">
        <v>142</v>
      </c>
      <c r="K3" s="29" t="s">
        <v>142</v>
      </c>
      <c r="L3" s="29" t="s">
        <v>142</v>
      </c>
      <c r="M3" s="29" t="s">
        <v>142</v>
      </c>
      <c r="N3" s="29" t="s">
        <v>141</v>
      </c>
      <c r="O3" s="29" t="s">
        <v>142</v>
      </c>
      <c r="P3" s="29" t="s">
        <v>142</v>
      </c>
      <c r="Q3" s="29" t="s">
        <v>142</v>
      </c>
      <c r="R3" s="29" t="s">
        <v>142</v>
      </c>
      <c r="S3" s="29" t="s">
        <v>142</v>
      </c>
      <c r="T3" s="29" t="s">
        <v>141</v>
      </c>
      <c r="U3" s="29" t="s">
        <v>142</v>
      </c>
      <c r="V3" s="29" t="s">
        <v>142</v>
      </c>
      <c r="W3" s="29" t="s">
        <v>142</v>
      </c>
      <c r="X3" s="29" t="s">
        <v>142</v>
      </c>
      <c r="Y3" s="29" t="s">
        <v>143</v>
      </c>
      <c r="Z3" s="29" t="s">
        <v>142</v>
      </c>
      <c r="AA3" s="29" t="s">
        <v>141</v>
      </c>
      <c r="AB3" s="29" t="s">
        <v>142</v>
      </c>
      <c r="AC3" s="29" t="s">
        <v>142</v>
      </c>
      <c r="AD3" s="29" t="s">
        <v>142</v>
      </c>
      <c r="AE3" s="29" t="s">
        <v>142</v>
      </c>
      <c r="AF3" s="29" t="s">
        <v>142</v>
      </c>
      <c r="AG3" s="29" t="s">
        <v>141</v>
      </c>
      <c r="AH3" s="29" t="s">
        <v>142</v>
      </c>
      <c r="AI3" s="29" t="s">
        <v>142</v>
      </c>
      <c r="AJ3" s="29" t="s">
        <v>141</v>
      </c>
      <c r="AK3" s="6"/>
      <c r="AL3" s="12"/>
      <c r="AM3" s="12"/>
      <c r="AN3" s="12"/>
      <c r="AO3" s="12"/>
    </row>
    <row r="4" spans="1:41" ht="38.25">
      <c r="A4" s="13">
        <v>3</v>
      </c>
      <c r="B4" s="44">
        <v>3</v>
      </c>
      <c r="C4" s="44" t="s">
        <v>146</v>
      </c>
      <c r="D4" s="43" t="s">
        <v>147</v>
      </c>
      <c r="E4" s="38" t="s">
        <v>21</v>
      </c>
      <c r="F4" s="29" t="s">
        <v>142</v>
      </c>
      <c r="G4" s="29" t="s">
        <v>142</v>
      </c>
      <c r="H4" s="29" t="s">
        <v>142</v>
      </c>
      <c r="I4" s="29" t="s">
        <v>141</v>
      </c>
      <c r="J4" s="29" t="s">
        <v>142</v>
      </c>
      <c r="K4" s="29" t="s">
        <v>142</v>
      </c>
      <c r="L4" s="29" t="s">
        <v>142</v>
      </c>
      <c r="M4" s="29" t="s">
        <v>142</v>
      </c>
      <c r="N4" s="29" t="s">
        <v>141</v>
      </c>
      <c r="O4" s="29" t="s">
        <v>142</v>
      </c>
      <c r="P4" s="29" t="s">
        <v>142</v>
      </c>
      <c r="Q4" s="29" t="s">
        <v>142</v>
      </c>
      <c r="R4" s="29" t="s">
        <v>142</v>
      </c>
      <c r="S4" s="29" t="s">
        <v>142</v>
      </c>
      <c r="T4" s="29" t="s">
        <v>141</v>
      </c>
      <c r="U4" s="29" t="s">
        <v>142</v>
      </c>
      <c r="V4" s="29" t="s">
        <v>142</v>
      </c>
      <c r="W4" s="29" t="s">
        <v>142</v>
      </c>
      <c r="X4" s="29" t="s">
        <v>142</v>
      </c>
      <c r="Y4" s="29" t="s">
        <v>143</v>
      </c>
      <c r="Z4" s="29" t="s">
        <v>142</v>
      </c>
      <c r="AA4" s="29" t="s">
        <v>141</v>
      </c>
      <c r="AB4" s="29" t="s">
        <v>142</v>
      </c>
      <c r="AC4" s="29" t="s">
        <v>142</v>
      </c>
      <c r="AD4" s="29" t="s">
        <v>142</v>
      </c>
      <c r="AE4" s="29" t="s">
        <v>142</v>
      </c>
      <c r="AF4" s="29" t="s">
        <v>142</v>
      </c>
      <c r="AG4" s="29" t="s">
        <v>141</v>
      </c>
      <c r="AH4" s="29" t="s">
        <v>142</v>
      </c>
      <c r="AI4" s="29" t="s">
        <v>142</v>
      </c>
      <c r="AJ4" s="29" t="s">
        <v>141</v>
      </c>
      <c r="AK4" s="6"/>
      <c r="AL4" s="12"/>
      <c r="AM4" s="12"/>
      <c r="AN4" s="12"/>
      <c r="AO4" s="12"/>
    </row>
    <row r="5" spans="1:41" ht="63.75">
      <c r="A5" s="13">
        <v>4</v>
      </c>
      <c r="B5" s="44">
        <v>4</v>
      </c>
      <c r="C5" s="44" t="s">
        <v>148</v>
      </c>
      <c r="D5" s="43" t="s">
        <v>149</v>
      </c>
      <c r="E5" s="38" t="s">
        <v>21</v>
      </c>
      <c r="F5" s="29" t="s">
        <v>142</v>
      </c>
      <c r="G5" s="29" t="s">
        <v>142</v>
      </c>
      <c r="H5" s="29" t="s">
        <v>142</v>
      </c>
      <c r="I5" s="29" t="s">
        <v>141</v>
      </c>
      <c r="J5" s="29" t="s">
        <v>142</v>
      </c>
      <c r="K5" s="29" t="s">
        <v>142</v>
      </c>
      <c r="L5" s="29" t="s">
        <v>142</v>
      </c>
      <c r="M5" s="29" t="s">
        <v>142</v>
      </c>
      <c r="N5" s="29" t="s">
        <v>141</v>
      </c>
      <c r="O5" s="29" t="s">
        <v>142</v>
      </c>
      <c r="P5" s="29" t="s">
        <v>142</v>
      </c>
      <c r="Q5" s="29" t="s">
        <v>142</v>
      </c>
      <c r="R5" s="29" t="s">
        <v>142</v>
      </c>
      <c r="S5" s="29" t="s">
        <v>142</v>
      </c>
      <c r="T5" s="29" t="s">
        <v>141</v>
      </c>
      <c r="U5" s="29" t="s">
        <v>142</v>
      </c>
      <c r="V5" s="29" t="s">
        <v>142</v>
      </c>
      <c r="W5" s="29" t="s">
        <v>142</v>
      </c>
      <c r="X5" s="29" t="s">
        <v>142</v>
      </c>
      <c r="Y5" s="29" t="s">
        <v>143</v>
      </c>
      <c r="Z5" s="29" t="s">
        <v>142</v>
      </c>
      <c r="AA5" s="29" t="s">
        <v>141</v>
      </c>
      <c r="AB5" s="29" t="s">
        <v>142</v>
      </c>
      <c r="AC5" s="29" t="s">
        <v>142</v>
      </c>
      <c r="AD5" s="29" t="s">
        <v>142</v>
      </c>
      <c r="AE5" s="29" t="s">
        <v>142</v>
      </c>
      <c r="AF5" s="29" t="s">
        <v>142</v>
      </c>
      <c r="AG5" s="29" t="s">
        <v>141</v>
      </c>
      <c r="AH5" s="29" t="s">
        <v>142</v>
      </c>
      <c r="AI5" s="29" t="s">
        <v>142</v>
      </c>
      <c r="AJ5" s="29" t="s">
        <v>141</v>
      </c>
      <c r="AK5" s="6"/>
      <c r="AL5" s="12"/>
      <c r="AM5" s="12"/>
      <c r="AN5" s="12"/>
      <c r="AO5" s="12"/>
    </row>
    <row r="6" spans="1:41" ht="51">
      <c r="A6" s="13">
        <v>5</v>
      </c>
      <c r="B6" s="44">
        <v>5</v>
      </c>
      <c r="C6" s="44" t="s">
        <v>150</v>
      </c>
      <c r="D6" s="43" t="s">
        <v>151</v>
      </c>
      <c r="E6" s="38" t="s">
        <v>21</v>
      </c>
      <c r="F6" s="29" t="s">
        <v>142</v>
      </c>
      <c r="G6" s="29" t="s">
        <v>142</v>
      </c>
      <c r="H6" s="29" t="s">
        <v>142</v>
      </c>
      <c r="I6" s="29" t="s">
        <v>141</v>
      </c>
      <c r="J6" s="29" t="s">
        <v>142</v>
      </c>
      <c r="K6" s="29" t="s">
        <v>142</v>
      </c>
      <c r="L6" s="29" t="s">
        <v>143</v>
      </c>
      <c r="M6" s="29" t="s">
        <v>142</v>
      </c>
      <c r="N6" s="29" t="s">
        <v>141</v>
      </c>
      <c r="O6" s="29" t="s">
        <v>142</v>
      </c>
      <c r="P6" s="29" t="s">
        <v>142</v>
      </c>
      <c r="Q6" s="29" t="s">
        <v>142</v>
      </c>
      <c r="R6" s="29" t="s">
        <v>142</v>
      </c>
      <c r="S6" s="29" t="s">
        <v>142</v>
      </c>
      <c r="T6" s="29" t="s">
        <v>141</v>
      </c>
      <c r="U6" s="29" t="s">
        <v>142</v>
      </c>
      <c r="V6" s="29" t="s">
        <v>142</v>
      </c>
      <c r="W6" s="29" t="s">
        <v>142</v>
      </c>
      <c r="X6" s="29" t="s">
        <v>142</v>
      </c>
      <c r="Y6" s="29" t="s">
        <v>143</v>
      </c>
      <c r="Z6" s="29" t="s">
        <v>142</v>
      </c>
      <c r="AA6" s="29" t="s">
        <v>141</v>
      </c>
      <c r="AB6" s="29" t="s">
        <v>142</v>
      </c>
      <c r="AC6" s="29" t="s">
        <v>142</v>
      </c>
      <c r="AD6" s="29" t="s">
        <v>142</v>
      </c>
      <c r="AE6" s="29" t="s">
        <v>142</v>
      </c>
      <c r="AF6" s="29" t="s">
        <v>143</v>
      </c>
      <c r="AG6" s="29" t="s">
        <v>141</v>
      </c>
      <c r="AH6" s="29" t="s">
        <v>142</v>
      </c>
      <c r="AI6" s="29" t="s">
        <v>142</v>
      </c>
      <c r="AJ6" s="29" t="s">
        <v>141</v>
      </c>
      <c r="AK6" s="6"/>
      <c r="AL6" s="12"/>
      <c r="AM6" s="12"/>
      <c r="AN6" s="12"/>
      <c r="AO6" s="12"/>
    </row>
    <row r="7" spans="1:41" ht="89.25">
      <c r="A7" s="13">
        <v>6</v>
      </c>
      <c r="B7" s="44">
        <v>6</v>
      </c>
      <c r="C7" s="44" t="s">
        <v>152</v>
      </c>
      <c r="D7" s="43" t="s">
        <v>153</v>
      </c>
      <c r="E7" s="38" t="s">
        <v>21</v>
      </c>
      <c r="F7" s="29" t="s">
        <v>142</v>
      </c>
      <c r="G7" s="29" t="s">
        <v>142</v>
      </c>
      <c r="H7" s="29" t="s">
        <v>142</v>
      </c>
      <c r="I7" s="29" t="s">
        <v>141</v>
      </c>
      <c r="J7" s="29" t="s">
        <v>142</v>
      </c>
      <c r="K7" s="29" t="s">
        <v>142</v>
      </c>
      <c r="L7" s="29" t="s">
        <v>143</v>
      </c>
      <c r="M7" s="29" t="s">
        <v>142</v>
      </c>
      <c r="N7" s="29" t="s">
        <v>141</v>
      </c>
      <c r="O7" s="29" t="s">
        <v>142</v>
      </c>
      <c r="P7" s="29" t="s">
        <v>142</v>
      </c>
      <c r="Q7" s="29" t="s">
        <v>142</v>
      </c>
      <c r="R7" s="29" t="s">
        <v>142</v>
      </c>
      <c r="S7" s="29" t="s">
        <v>142</v>
      </c>
      <c r="T7" s="29" t="s">
        <v>141</v>
      </c>
      <c r="U7" s="29" t="s">
        <v>143</v>
      </c>
      <c r="V7" s="29" t="s">
        <v>142</v>
      </c>
      <c r="W7" s="29" t="s">
        <v>142</v>
      </c>
      <c r="X7" s="29" t="s">
        <v>142</v>
      </c>
      <c r="Y7" s="29" t="s">
        <v>143</v>
      </c>
      <c r="Z7" s="29" t="s">
        <v>142</v>
      </c>
      <c r="AA7" s="29" t="s">
        <v>141</v>
      </c>
      <c r="AB7" s="29" t="s">
        <v>142</v>
      </c>
      <c r="AC7" s="29" t="s">
        <v>142</v>
      </c>
      <c r="AD7" s="29" t="s">
        <v>142</v>
      </c>
      <c r="AE7" s="29" t="s">
        <v>142</v>
      </c>
      <c r="AF7" s="29" t="s">
        <v>142</v>
      </c>
      <c r="AG7" s="29" t="s">
        <v>141</v>
      </c>
      <c r="AH7" s="29" t="s">
        <v>142</v>
      </c>
      <c r="AI7" s="29" t="s">
        <v>142</v>
      </c>
      <c r="AJ7" s="29" t="s">
        <v>141</v>
      </c>
      <c r="AK7" s="6"/>
      <c r="AL7" s="12"/>
      <c r="AM7" s="12"/>
      <c r="AN7" s="12"/>
      <c r="AO7" s="12"/>
    </row>
    <row r="8" spans="1:41" ht="51">
      <c r="A8" s="13">
        <v>7</v>
      </c>
      <c r="B8" s="44">
        <v>7</v>
      </c>
      <c r="C8" s="44" t="s">
        <v>154</v>
      </c>
      <c r="D8" s="43" t="s">
        <v>155</v>
      </c>
      <c r="E8" s="38" t="s">
        <v>21</v>
      </c>
      <c r="F8" s="29" t="s">
        <v>142</v>
      </c>
      <c r="G8" s="29" t="s">
        <v>142</v>
      </c>
      <c r="H8" s="29" t="s">
        <v>142</v>
      </c>
      <c r="I8" s="29" t="s">
        <v>141</v>
      </c>
      <c r="J8" s="29" t="s">
        <v>142</v>
      </c>
      <c r="K8" s="29" t="s">
        <v>142</v>
      </c>
      <c r="L8" s="29" t="s">
        <v>142</v>
      </c>
      <c r="M8" s="29" t="s">
        <v>142</v>
      </c>
      <c r="N8" s="29" t="s">
        <v>141</v>
      </c>
      <c r="O8" s="29" t="s">
        <v>142</v>
      </c>
      <c r="P8" s="29" t="s">
        <v>142</v>
      </c>
      <c r="Q8" s="29" t="s">
        <v>142</v>
      </c>
      <c r="R8" s="29" t="s">
        <v>142</v>
      </c>
      <c r="S8" s="29" t="s">
        <v>142</v>
      </c>
      <c r="T8" s="29" t="s">
        <v>142</v>
      </c>
      <c r="U8" s="29" t="s">
        <v>142</v>
      </c>
      <c r="V8" s="29" t="s">
        <v>142</v>
      </c>
      <c r="W8" s="29" t="s">
        <v>142</v>
      </c>
      <c r="X8" s="29" t="s">
        <v>142</v>
      </c>
      <c r="Y8" s="29" t="s">
        <v>143</v>
      </c>
      <c r="Z8" s="29" t="s">
        <v>142</v>
      </c>
      <c r="AA8" s="29" t="s">
        <v>141</v>
      </c>
      <c r="AB8" s="29" t="s">
        <v>142</v>
      </c>
      <c r="AC8" s="29" t="s">
        <v>142</v>
      </c>
      <c r="AD8" s="29" t="s">
        <v>142</v>
      </c>
      <c r="AE8" s="29" t="s">
        <v>142</v>
      </c>
      <c r="AF8" s="29" t="s">
        <v>142</v>
      </c>
      <c r="AG8" s="29" t="s">
        <v>141</v>
      </c>
      <c r="AH8" s="29" t="s">
        <v>142</v>
      </c>
      <c r="AI8" s="29" t="s">
        <v>142</v>
      </c>
      <c r="AJ8" s="29" t="s">
        <v>141</v>
      </c>
      <c r="AK8" s="6"/>
      <c r="AL8" s="12"/>
      <c r="AM8" s="12"/>
      <c r="AN8" s="12"/>
      <c r="AO8" s="12"/>
    </row>
    <row r="9" spans="1:41" ht="63.75">
      <c r="A9" s="13">
        <v>8</v>
      </c>
      <c r="B9" s="44">
        <v>8</v>
      </c>
      <c r="C9" s="44" t="s">
        <v>156</v>
      </c>
      <c r="D9" s="43" t="s">
        <v>157</v>
      </c>
      <c r="E9" s="38" t="s">
        <v>21</v>
      </c>
      <c r="F9" s="29" t="s">
        <v>142</v>
      </c>
      <c r="G9" s="29" t="s">
        <v>142</v>
      </c>
      <c r="H9" s="29" t="s">
        <v>142</v>
      </c>
      <c r="I9" s="29" t="s">
        <v>141</v>
      </c>
      <c r="J9" s="29" t="s">
        <v>142</v>
      </c>
      <c r="K9" s="29" t="s">
        <v>142</v>
      </c>
      <c r="L9" s="29" t="s">
        <v>142</v>
      </c>
      <c r="M9" s="29" t="s">
        <v>142</v>
      </c>
      <c r="N9" s="29" t="s">
        <v>141</v>
      </c>
      <c r="O9" s="29" t="s">
        <v>142</v>
      </c>
      <c r="P9" s="29" t="s">
        <v>142</v>
      </c>
      <c r="Q9" s="29" t="s">
        <v>142</v>
      </c>
      <c r="R9" s="29" t="s">
        <v>142</v>
      </c>
      <c r="S9" s="29" t="s">
        <v>142</v>
      </c>
      <c r="T9" s="29" t="s">
        <v>142</v>
      </c>
      <c r="U9" s="29" t="s">
        <v>142</v>
      </c>
      <c r="V9" s="29" t="s">
        <v>143</v>
      </c>
      <c r="W9" s="29" t="s">
        <v>142</v>
      </c>
      <c r="X9" s="29" t="s">
        <v>142</v>
      </c>
      <c r="Y9" s="29" t="s">
        <v>143</v>
      </c>
      <c r="Z9" s="29" t="s">
        <v>142</v>
      </c>
      <c r="AA9" s="29" t="s">
        <v>141</v>
      </c>
      <c r="AB9" s="29" t="s">
        <v>142</v>
      </c>
      <c r="AC9" s="29" t="s">
        <v>142</v>
      </c>
      <c r="AD9" s="29" t="s">
        <v>142</v>
      </c>
      <c r="AE9" s="29" t="s">
        <v>142</v>
      </c>
      <c r="AF9" s="29" t="s">
        <v>142</v>
      </c>
      <c r="AG9" s="29" t="s">
        <v>141</v>
      </c>
      <c r="AH9" s="29" t="s">
        <v>142</v>
      </c>
      <c r="AI9" s="29" t="s">
        <v>142</v>
      </c>
      <c r="AJ9" s="29" t="s">
        <v>141</v>
      </c>
      <c r="AK9" s="6"/>
      <c r="AL9" s="12"/>
      <c r="AM9" s="12"/>
      <c r="AN9" s="12"/>
      <c r="AO9" s="12"/>
    </row>
    <row r="10" spans="1:41" ht="102">
      <c r="A10" s="13">
        <v>9</v>
      </c>
      <c r="B10" s="44">
        <v>9</v>
      </c>
      <c r="C10" s="44" t="s">
        <v>158</v>
      </c>
      <c r="D10" s="43" t="s">
        <v>159</v>
      </c>
      <c r="E10" s="38" t="s">
        <v>21</v>
      </c>
      <c r="F10" s="29" t="s">
        <v>143</v>
      </c>
      <c r="G10" s="29" t="s">
        <v>142</v>
      </c>
      <c r="H10" s="29" t="s">
        <v>142</v>
      </c>
      <c r="I10" s="29" t="s">
        <v>141</v>
      </c>
      <c r="J10" s="29" t="s">
        <v>142</v>
      </c>
      <c r="K10" s="29" t="s">
        <v>142</v>
      </c>
      <c r="L10" s="29" t="s">
        <v>142</v>
      </c>
      <c r="M10" s="29" t="s">
        <v>142</v>
      </c>
      <c r="N10" s="29" t="s">
        <v>141</v>
      </c>
      <c r="O10" s="29" t="s">
        <v>142</v>
      </c>
      <c r="P10" s="29" t="s">
        <v>142</v>
      </c>
      <c r="Q10" s="29" t="s">
        <v>142</v>
      </c>
      <c r="R10" s="29" t="s">
        <v>142</v>
      </c>
      <c r="S10" s="29" t="s">
        <v>143</v>
      </c>
      <c r="T10" s="29" t="s">
        <v>143</v>
      </c>
      <c r="U10" s="29" t="s">
        <v>142</v>
      </c>
      <c r="V10" s="29" t="s">
        <v>142</v>
      </c>
      <c r="W10" s="29" t="s">
        <v>142</v>
      </c>
      <c r="X10" s="29" t="s">
        <v>142</v>
      </c>
      <c r="Y10" s="29" t="s">
        <v>143</v>
      </c>
      <c r="Z10" s="29" t="s">
        <v>143</v>
      </c>
      <c r="AA10" s="29" t="s">
        <v>141</v>
      </c>
      <c r="AB10" s="29" t="s">
        <v>143</v>
      </c>
      <c r="AC10" s="29" t="s">
        <v>142</v>
      </c>
      <c r="AD10" s="29" t="s">
        <v>142</v>
      </c>
      <c r="AE10" s="29" t="s">
        <v>142</v>
      </c>
      <c r="AF10" s="29" t="s">
        <v>142</v>
      </c>
      <c r="AG10" s="29" t="s">
        <v>141</v>
      </c>
      <c r="AH10" s="29" t="s">
        <v>143</v>
      </c>
      <c r="AI10" s="29" t="s">
        <v>143</v>
      </c>
      <c r="AJ10" s="29" t="s">
        <v>141</v>
      </c>
      <c r="AK10" s="6"/>
      <c r="AL10" s="12"/>
      <c r="AM10" s="12"/>
      <c r="AN10" s="12"/>
      <c r="AO10" s="12"/>
    </row>
    <row r="11" spans="1:41" ht="76.5">
      <c r="A11" s="13">
        <v>10</v>
      </c>
      <c r="B11" s="44">
        <v>10</v>
      </c>
      <c r="C11" s="44" t="s">
        <v>158</v>
      </c>
      <c r="D11" s="43" t="s">
        <v>160</v>
      </c>
      <c r="E11" s="38" t="s">
        <v>21</v>
      </c>
      <c r="F11" s="29" t="s">
        <v>142</v>
      </c>
      <c r="G11" s="29" t="s">
        <v>142</v>
      </c>
      <c r="H11" s="29" t="s">
        <v>142</v>
      </c>
      <c r="I11" s="29" t="s">
        <v>141</v>
      </c>
      <c r="J11" s="29" t="s">
        <v>142</v>
      </c>
      <c r="K11" s="29" t="s">
        <v>142</v>
      </c>
      <c r="L11" s="29" t="s">
        <v>142</v>
      </c>
      <c r="M11" s="29" t="s">
        <v>142</v>
      </c>
      <c r="N11" s="29" t="s">
        <v>141</v>
      </c>
      <c r="O11" s="29" t="s">
        <v>142</v>
      </c>
      <c r="P11" s="29" t="s">
        <v>142</v>
      </c>
      <c r="Q11" s="29" t="s">
        <v>142</v>
      </c>
      <c r="R11" s="29" t="s">
        <v>142</v>
      </c>
      <c r="S11" s="29" t="s">
        <v>142</v>
      </c>
      <c r="T11" s="29" t="s">
        <v>142</v>
      </c>
      <c r="U11" s="29" t="s">
        <v>142</v>
      </c>
      <c r="V11" s="29" t="s">
        <v>142</v>
      </c>
      <c r="W11" s="29" t="s">
        <v>142</v>
      </c>
      <c r="X11" s="29" t="s">
        <v>142</v>
      </c>
      <c r="Y11" s="29" t="s">
        <v>143</v>
      </c>
      <c r="Z11" s="29" t="s">
        <v>142</v>
      </c>
      <c r="AA11" s="29" t="s">
        <v>141</v>
      </c>
      <c r="AB11" s="29" t="s">
        <v>142</v>
      </c>
      <c r="AC11" s="29" t="s">
        <v>142</v>
      </c>
      <c r="AD11" s="29" t="s">
        <v>142</v>
      </c>
      <c r="AE11" s="29" t="s">
        <v>142</v>
      </c>
      <c r="AF11" s="29" t="s">
        <v>142</v>
      </c>
      <c r="AG11" s="29" t="s">
        <v>141</v>
      </c>
      <c r="AH11" s="29" t="s">
        <v>142</v>
      </c>
      <c r="AI11" s="29" t="s">
        <v>142</v>
      </c>
      <c r="AJ11" s="29" t="s">
        <v>141</v>
      </c>
      <c r="AK11" s="6"/>
      <c r="AL11" s="12"/>
      <c r="AM11" s="12"/>
      <c r="AN11" s="12"/>
      <c r="AO11" s="12"/>
    </row>
    <row r="12" spans="1:41" ht="102">
      <c r="A12" s="13">
        <v>11</v>
      </c>
      <c r="B12" s="44">
        <v>11</v>
      </c>
      <c r="C12" s="44" t="s">
        <v>161</v>
      </c>
      <c r="D12" s="43" t="s">
        <v>162</v>
      </c>
      <c r="E12" s="38" t="s">
        <v>21</v>
      </c>
      <c r="F12" s="29" t="s">
        <v>142</v>
      </c>
      <c r="G12" s="29" t="s">
        <v>142</v>
      </c>
      <c r="H12" s="29" t="s">
        <v>142</v>
      </c>
      <c r="I12" s="29" t="s">
        <v>141</v>
      </c>
      <c r="J12" s="29" t="s">
        <v>142</v>
      </c>
      <c r="K12" s="29" t="s">
        <v>142</v>
      </c>
      <c r="L12" s="29" t="s">
        <v>143</v>
      </c>
      <c r="M12" s="29" t="s">
        <v>142</v>
      </c>
      <c r="N12" s="29" t="s">
        <v>141</v>
      </c>
      <c r="O12" s="29" t="s">
        <v>142</v>
      </c>
      <c r="P12" s="29" t="s">
        <v>142</v>
      </c>
      <c r="Q12" s="29" t="s">
        <v>142</v>
      </c>
      <c r="R12" s="29" t="s">
        <v>142</v>
      </c>
      <c r="S12" s="29" t="s">
        <v>142</v>
      </c>
      <c r="T12" s="29" t="s">
        <v>142</v>
      </c>
      <c r="U12" s="29" t="s">
        <v>142</v>
      </c>
      <c r="V12" s="29" t="s">
        <v>143</v>
      </c>
      <c r="W12" s="29" t="s">
        <v>142</v>
      </c>
      <c r="X12" s="29" t="s">
        <v>142</v>
      </c>
      <c r="Y12" s="29" t="s">
        <v>142</v>
      </c>
      <c r="Z12" s="29" t="s">
        <v>142</v>
      </c>
      <c r="AA12" s="29" t="s">
        <v>141</v>
      </c>
      <c r="AB12" s="29" t="s">
        <v>142</v>
      </c>
      <c r="AC12" s="29" t="s">
        <v>142</v>
      </c>
      <c r="AD12" s="29" t="s">
        <v>142</v>
      </c>
      <c r="AE12" s="29" t="s">
        <v>142</v>
      </c>
      <c r="AF12" s="29" t="s">
        <v>142</v>
      </c>
      <c r="AG12" s="29" t="s">
        <v>141</v>
      </c>
      <c r="AH12" s="29" t="s">
        <v>142</v>
      </c>
      <c r="AI12" s="29" t="s">
        <v>143</v>
      </c>
      <c r="AJ12" s="29" t="s">
        <v>141</v>
      </c>
      <c r="AK12" s="6"/>
      <c r="AL12" s="12"/>
      <c r="AM12" s="12"/>
      <c r="AN12" s="12"/>
      <c r="AO12" s="12"/>
    </row>
    <row r="13" spans="1:41" ht="25.5">
      <c r="A13" s="13">
        <v>12</v>
      </c>
      <c r="B13" s="44">
        <v>12</v>
      </c>
      <c r="C13" s="44" t="s">
        <v>163</v>
      </c>
      <c r="D13" s="43" t="s">
        <v>164</v>
      </c>
      <c r="E13" s="38" t="s">
        <v>21</v>
      </c>
      <c r="F13" s="29" t="s">
        <v>142</v>
      </c>
      <c r="G13" s="29" t="s">
        <v>142</v>
      </c>
      <c r="H13" s="29" t="s">
        <v>142</v>
      </c>
      <c r="I13" s="29" t="s">
        <v>141</v>
      </c>
      <c r="J13" s="29" t="s">
        <v>142</v>
      </c>
      <c r="K13" s="29" t="s">
        <v>142</v>
      </c>
      <c r="L13" s="29" t="s">
        <v>142</v>
      </c>
      <c r="M13" s="29" t="s">
        <v>142</v>
      </c>
      <c r="N13" s="29" t="s">
        <v>141</v>
      </c>
      <c r="O13" s="29" t="s">
        <v>142</v>
      </c>
      <c r="P13" s="29" t="s">
        <v>142</v>
      </c>
      <c r="Q13" s="29" t="s">
        <v>142</v>
      </c>
      <c r="R13" s="29" t="s">
        <v>142</v>
      </c>
      <c r="S13" s="29" t="s">
        <v>142</v>
      </c>
      <c r="T13" s="29" t="s">
        <v>142</v>
      </c>
      <c r="U13" s="29" t="s">
        <v>142</v>
      </c>
      <c r="V13" s="29" t="s">
        <v>143</v>
      </c>
      <c r="W13" s="29" t="s">
        <v>142</v>
      </c>
      <c r="X13" s="29" t="s">
        <v>142</v>
      </c>
      <c r="Y13" s="29" t="s">
        <v>142</v>
      </c>
      <c r="Z13" s="29" t="s">
        <v>142</v>
      </c>
      <c r="AA13" s="29" t="s">
        <v>141</v>
      </c>
      <c r="AB13" s="29" t="s">
        <v>142</v>
      </c>
      <c r="AC13" s="29" t="s">
        <v>142</v>
      </c>
      <c r="AD13" s="29" t="s">
        <v>142</v>
      </c>
      <c r="AE13" s="29" t="s">
        <v>142</v>
      </c>
      <c r="AF13" s="29" t="s">
        <v>142</v>
      </c>
      <c r="AG13" s="29" t="s">
        <v>141</v>
      </c>
      <c r="AH13" s="29" t="s">
        <v>142</v>
      </c>
      <c r="AI13" s="29" t="s">
        <v>142</v>
      </c>
      <c r="AJ13" s="29" t="s">
        <v>141</v>
      </c>
      <c r="AK13" s="6"/>
      <c r="AL13" s="12"/>
      <c r="AM13" s="12"/>
      <c r="AN13" s="12"/>
      <c r="AO13" s="12"/>
    </row>
    <row r="14" spans="1:41" ht="25.5">
      <c r="A14" s="13">
        <v>13</v>
      </c>
      <c r="B14" s="44">
        <v>13</v>
      </c>
      <c r="C14" s="44" t="s">
        <v>165</v>
      </c>
      <c r="D14" s="43" t="s">
        <v>166</v>
      </c>
      <c r="E14" s="38" t="s">
        <v>21</v>
      </c>
      <c r="F14" s="29" t="s">
        <v>143</v>
      </c>
      <c r="G14" s="29" t="s">
        <v>142</v>
      </c>
      <c r="H14" s="29" t="s">
        <v>142</v>
      </c>
      <c r="I14" s="29" t="s">
        <v>141</v>
      </c>
      <c r="J14" s="29" t="s">
        <v>142</v>
      </c>
      <c r="K14" s="29" t="s">
        <v>142</v>
      </c>
      <c r="L14" s="29" t="s">
        <v>142</v>
      </c>
      <c r="M14" s="29" t="s">
        <v>142</v>
      </c>
      <c r="N14" s="29" t="s">
        <v>141</v>
      </c>
      <c r="O14" s="29" t="s">
        <v>142</v>
      </c>
      <c r="P14" s="29" t="s">
        <v>142</v>
      </c>
      <c r="Q14" s="29" t="s">
        <v>142</v>
      </c>
      <c r="R14" s="29" t="s">
        <v>142</v>
      </c>
      <c r="S14" s="29" t="s">
        <v>143</v>
      </c>
      <c r="T14" s="29" t="s">
        <v>142</v>
      </c>
      <c r="U14" s="29" t="s">
        <v>142</v>
      </c>
      <c r="V14" s="29" t="s">
        <v>143</v>
      </c>
      <c r="W14" s="29" t="s">
        <v>142</v>
      </c>
      <c r="X14" s="29" t="s">
        <v>142</v>
      </c>
      <c r="Y14" s="29" t="s">
        <v>142</v>
      </c>
      <c r="Z14" s="29" t="s">
        <v>143</v>
      </c>
      <c r="AA14" s="29" t="s">
        <v>141</v>
      </c>
      <c r="AB14" s="29" t="s">
        <v>142</v>
      </c>
      <c r="AC14" s="29" t="s">
        <v>142</v>
      </c>
      <c r="AD14" s="29" t="s">
        <v>142</v>
      </c>
      <c r="AE14" s="29" t="s">
        <v>142</v>
      </c>
      <c r="AF14" s="29" t="s">
        <v>143</v>
      </c>
      <c r="AG14" s="29" t="s">
        <v>141</v>
      </c>
      <c r="AH14" s="29" t="s">
        <v>142</v>
      </c>
      <c r="AI14" s="29" t="s">
        <v>142</v>
      </c>
      <c r="AJ14" s="29" t="s">
        <v>141</v>
      </c>
      <c r="AK14" s="6"/>
      <c r="AL14" s="12"/>
      <c r="AM14" s="12"/>
      <c r="AN14" s="12"/>
      <c r="AO14" s="12"/>
    </row>
    <row r="15" spans="1:41" ht="25.5">
      <c r="A15" s="13">
        <v>14</v>
      </c>
      <c r="B15" s="44">
        <v>14</v>
      </c>
      <c r="C15" s="44" t="s">
        <v>167</v>
      </c>
      <c r="D15" s="43" t="s">
        <v>168</v>
      </c>
      <c r="E15" s="38" t="s">
        <v>21</v>
      </c>
      <c r="F15" s="29" t="s">
        <v>142</v>
      </c>
      <c r="G15" s="29" t="s">
        <v>142</v>
      </c>
      <c r="H15" s="29" t="s">
        <v>143</v>
      </c>
      <c r="I15" s="29" t="s">
        <v>142</v>
      </c>
      <c r="J15" s="29" t="s">
        <v>142</v>
      </c>
      <c r="K15" s="29" t="s">
        <v>142</v>
      </c>
      <c r="L15" s="29" t="s">
        <v>142</v>
      </c>
      <c r="M15" s="29" t="s">
        <v>142</v>
      </c>
      <c r="N15" s="29" t="s">
        <v>141</v>
      </c>
      <c r="O15" s="29" t="s">
        <v>142</v>
      </c>
      <c r="P15" s="29" t="s">
        <v>142</v>
      </c>
      <c r="Q15" s="29" t="s">
        <v>142</v>
      </c>
      <c r="R15" s="29" t="s">
        <v>142</v>
      </c>
      <c r="S15" s="29" t="s">
        <v>142</v>
      </c>
      <c r="T15" s="29" t="s">
        <v>142</v>
      </c>
      <c r="U15" s="29" t="s">
        <v>142</v>
      </c>
      <c r="V15" s="29" t="s">
        <v>142</v>
      </c>
      <c r="W15" s="29" t="s">
        <v>142</v>
      </c>
      <c r="X15" s="29" t="s">
        <v>142</v>
      </c>
      <c r="Y15" s="29" t="s">
        <v>142</v>
      </c>
      <c r="Z15" s="29" t="s">
        <v>142</v>
      </c>
      <c r="AA15" s="29" t="s">
        <v>141</v>
      </c>
      <c r="AB15" s="29" t="s">
        <v>142</v>
      </c>
      <c r="AC15" s="29" t="s">
        <v>142</v>
      </c>
      <c r="AD15" s="29" t="s">
        <v>142</v>
      </c>
      <c r="AE15" s="29" t="s">
        <v>142</v>
      </c>
      <c r="AF15" s="29" t="s">
        <v>143</v>
      </c>
      <c r="AG15" s="29" t="s">
        <v>141</v>
      </c>
      <c r="AH15" s="29" t="s">
        <v>142</v>
      </c>
      <c r="AI15" s="29" t="s">
        <v>142</v>
      </c>
      <c r="AJ15" s="29" t="s">
        <v>141</v>
      </c>
      <c r="AK15" s="6"/>
      <c r="AL15" s="12"/>
      <c r="AM15" s="12"/>
      <c r="AN15" s="12"/>
      <c r="AO15" s="12"/>
    </row>
    <row r="16" spans="1:41" ht="38.25">
      <c r="A16" s="13">
        <v>15</v>
      </c>
      <c r="B16" s="44">
        <v>15</v>
      </c>
      <c r="C16" s="44" t="s">
        <v>169</v>
      </c>
      <c r="D16" s="43" t="s">
        <v>170</v>
      </c>
      <c r="E16" s="38" t="s">
        <v>21</v>
      </c>
      <c r="F16" s="29" t="s">
        <v>142</v>
      </c>
      <c r="G16" s="29" t="s">
        <v>142</v>
      </c>
      <c r="H16" s="29" t="s">
        <v>143</v>
      </c>
      <c r="I16" s="29" t="s">
        <v>142</v>
      </c>
      <c r="J16" s="29" t="s">
        <v>143</v>
      </c>
      <c r="K16" s="29" t="s">
        <v>142</v>
      </c>
      <c r="L16" s="29" t="s">
        <v>142</v>
      </c>
      <c r="M16" s="29" t="s">
        <v>142</v>
      </c>
      <c r="N16" s="29" t="s">
        <v>141</v>
      </c>
      <c r="O16" s="29" t="s">
        <v>142</v>
      </c>
      <c r="P16" s="29" t="s">
        <v>142</v>
      </c>
      <c r="Q16" s="29" t="s">
        <v>142</v>
      </c>
      <c r="R16" s="29" t="s">
        <v>142</v>
      </c>
      <c r="S16" s="29" t="s">
        <v>142</v>
      </c>
      <c r="T16" s="29" t="s">
        <v>142</v>
      </c>
      <c r="U16" s="29" t="s">
        <v>142</v>
      </c>
      <c r="V16" s="29" t="s">
        <v>142</v>
      </c>
      <c r="W16" s="29" t="s">
        <v>142</v>
      </c>
      <c r="X16" s="29" t="s">
        <v>142</v>
      </c>
      <c r="Y16" s="29" t="s">
        <v>142</v>
      </c>
      <c r="Z16" s="29" t="s">
        <v>142</v>
      </c>
      <c r="AA16" s="29" t="s">
        <v>141</v>
      </c>
      <c r="AB16" s="29" t="s">
        <v>142</v>
      </c>
      <c r="AC16" s="29" t="s">
        <v>142</v>
      </c>
      <c r="AD16" s="29" t="s">
        <v>142</v>
      </c>
      <c r="AE16" s="29" t="s">
        <v>142</v>
      </c>
      <c r="AF16" s="29" t="s">
        <v>143</v>
      </c>
      <c r="AG16" s="29" t="s">
        <v>141</v>
      </c>
      <c r="AH16" s="29" t="s">
        <v>142</v>
      </c>
      <c r="AI16" s="29" t="s">
        <v>142</v>
      </c>
      <c r="AJ16" s="29" t="s">
        <v>141</v>
      </c>
      <c r="AK16" s="6"/>
      <c r="AL16" s="12"/>
      <c r="AM16" s="12"/>
      <c r="AN16" s="12"/>
      <c r="AO16" s="12"/>
    </row>
    <row r="17" spans="1:41" ht="38.25">
      <c r="A17" s="13">
        <v>16</v>
      </c>
      <c r="B17" s="44">
        <v>16</v>
      </c>
      <c r="C17" s="44" t="s">
        <v>171</v>
      </c>
      <c r="D17" s="43" t="s">
        <v>172</v>
      </c>
      <c r="E17" s="38" t="s">
        <v>21</v>
      </c>
      <c r="F17" s="29" t="s">
        <v>142</v>
      </c>
      <c r="G17" s="29" t="s">
        <v>143</v>
      </c>
      <c r="H17" s="29" t="s">
        <v>142</v>
      </c>
      <c r="I17" s="29" t="s">
        <v>142</v>
      </c>
      <c r="J17" s="29" t="s">
        <v>142</v>
      </c>
      <c r="K17" s="29" t="s">
        <v>142</v>
      </c>
      <c r="L17" s="29" t="s">
        <v>142</v>
      </c>
      <c r="M17" s="29" t="s">
        <v>142</v>
      </c>
      <c r="N17" s="29" t="s">
        <v>141</v>
      </c>
      <c r="O17" s="29" t="s">
        <v>142</v>
      </c>
      <c r="P17" s="29" t="s">
        <v>142</v>
      </c>
      <c r="Q17" s="29" t="s">
        <v>142</v>
      </c>
      <c r="R17" s="29" t="s">
        <v>142</v>
      </c>
      <c r="S17" s="29" t="s">
        <v>142</v>
      </c>
      <c r="T17" s="29" t="s">
        <v>143</v>
      </c>
      <c r="U17" s="29" t="s">
        <v>142</v>
      </c>
      <c r="V17" s="29" t="s">
        <v>142</v>
      </c>
      <c r="W17" s="29" t="s">
        <v>142</v>
      </c>
      <c r="X17" s="29" t="s">
        <v>142</v>
      </c>
      <c r="Y17" s="29" t="s">
        <v>142</v>
      </c>
      <c r="Z17" s="29" t="s">
        <v>142</v>
      </c>
      <c r="AA17" s="29" t="s">
        <v>141</v>
      </c>
      <c r="AB17" s="29" t="s">
        <v>142</v>
      </c>
      <c r="AC17" s="29" t="s">
        <v>142</v>
      </c>
      <c r="AD17" s="29" t="s">
        <v>142</v>
      </c>
      <c r="AE17" s="29" t="s">
        <v>142</v>
      </c>
      <c r="AF17" s="29" t="s">
        <v>143</v>
      </c>
      <c r="AG17" s="29" t="s">
        <v>141</v>
      </c>
      <c r="AH17" s="29" t="s">
        <v>142</v>
      </c>
      <c r="AI17" s="29" t="s">
        <v>142</v>
      </c>
      <c r="AJ17" s="29" t="s">
        <v>141</v>
      </c>
      <c r="AK17" s="6"/>
      <c r="AL17" s="12"/>
      <c r="AM17" s="12"/>
      <c r="AN17" s="12"/>
      <c r="AO17" s="12"/>
    </row>
    <row r="18" spans="1:41" ht="25.5">
      <c r="A18" s="13">
        <v>17</v>
      </c>
      <c r="B18" s="44">
        <v>17</v>
      </c>
      <c r="C18" s="44" t="s">
        <v>174</v>
      </c>
      <c r="D18" s="43" t="s">
        <v>175</v>
      </c>
      <c r="E18" s="38" t="s">
        <v>21</v>
      </c>
      <c r="F18" s="29" t="s">
        <v>142</v>
      </c>
      <c r="G18" s="29" t="s">
        <v>143</v>
      </c>
      <c r="H18" s="29" t="s">
        <v>142</v>
      </c>
      <c r="I18" s="29" t="s">
        <v>142</v>
      </c>
      <c r="J18" s="29" t="s">
        <v>142</v>
      </c>
      <c r="K18" s="29" t="s">
        <v>142</v>
      </c>
      <c r="L18" s="29" t="s">
        <v>142</v>
      </c>
      <c r="M18" s="29" t="s">
        <v>142</v>
      </c>
      <c r="N18" s="29" t="s">
        <v>141</v>
      </c>
      <c r="O18" s="29" t="s">
        <v>142</v>
      </c>
      <c r="P18" s="29" t="s">
        <v>142</v>
      </c>
      <c r="Q18" s="29" t="s">
        <v>142</v>
      </c>
      <c r="R18" s="29" t="s">
        <v>142</v>
      </c>
      <c r="S18" s="29" t="s">
        <v>142</v>
      </c>
      <c r="T18" s="29" t="s">
        <v>143</v>
      </c>
      <c r="U18" s="29" t="s">
        <v>142</v>
      </c>
      <c r="V18" s="29" t="s">
        <v>142</v>
      </c>
      <c r="W18" s="29" t="s">
        <v>142</v>
      </c>
      <c r="X18" s="29" t="s">
        <v>142</v>
      </c>
      <c r="Y18" s="29" t="s">
        <v>142</v>
      </c>
      <c r="Z18" s="29" t="s">
        <v>142</v>
      </c>
      <c r="AA18" s="29" t="s">
        <v>141</v>
      </c>
      <c r="AB18" s="29" t="s">
        <v>142</v>
      </c>
      <c r="AC18" s="29" t="s">
        <v>142</v>
      </c>
      <c r="AD18" s="29" t="s">
        <v>142</v>
      </c>
      <c r="AE18" s="29" t="s">
        <v>142</v>
      </c>
      <c r="AF18" s="29" t="s">
        <v>142</v>
      </c>
      <c r="AG18" s="29" t="s">
        <v>141</v>
      </c>
      <c r="AH18" s="29" t="s">
        <v>142</v>
      </c>
      <c r="AI18" s="29" t="s">
        <v>142</v>
      </c>
      <c r="AJ18" s="29" t="s">
        <v>141</v>
      </c>
      <c r="AK18" s="6"/>
      <c r="AL18" s="12"/>
      <c r="AM18" s="12"/>
      <c r="AN18" s="12"/>
      <c r="AO18" s="12"/>
    </row>
    <row r="19" spans="1:41" ht="76.5">
      <c r="A19" s="13">
        <v>18</v>
      </c>
      <c r="B19" s="44">
        <v>18</v>
      </c>
      <c r="C19" s="44" t="s">
        <v>176</v>
      </c>
      <c r="D19" s="43" t="s">
        <v>177</v>
      </c>
      <c r="E19" s="38" t="s">
        <v>21</v>
      </c>
      <c r="F19" s="29" t="s">
        <v>142</v>
      </c>
      <c r="G19" s="29" t="s">
        <v>142</v>
      </c>
      <c r="H19" s="29" t="s">
        <v>143</v>
      </c>
      <c r="I19" s="29" t="s">
        <v>142</v>
      </c>
      <c r="J19" s="29" t="s">
        <v>141</v>
      </c>
      <c r="K19" s="29" t="s">
        <v>142</v>
      </c>
      <c r="L19" s="29" t="s">
        <v>142</v>
      </c>
      <c r="M19" s="29" t="s">
        <v>142</v>
      </c>
      <c r="N19" s="29" t="s">
        <v>141</v>
      </c>
      <c r="O19" s="29" t="s">
        <v>142</v>
      </c>
      <c r="P19" s="29" t="s">
        <v>142</v>
      </c>
      <c r="Q19" s="29" t="s">
        <v>142</v>
      </c>
      <c r="R19" s="29" t="s">
        <v>142</v>
      </c>
      <c r="S19" s="29" t="s">
        <v>142</v>
      </c>
      <c r="T19" s="29" t="s">
        <v>143</v>
      </c>
      <c r="U19" s="29" t="s">
        <v>142</v>
      </c>
      <c r="V19" s="29" t="s">
        <v>142</v>
      </c>
      <c r="W19" s="29" t="s">
        <v>142</v>
      </c>
      <c r="X19" s="29" t="s">
        <v>142</v>
      </c>
      <c r="Y19" s="29" t="s">
        <v>142</v>
      </c>
      <c r="Z19" s="29" t="s">
        <v>143</v>
      </c>
      <c r="AA19" s="29" t="s">
        <v>141</v>
      </c>
      <c r="AB19" s="29" t="s">
        <v>142</v>
      </c>
      <c r="AC19" s="29" t="s">
        <v>142</v>
      </c>
      <c r="AD19" s="29" t="s">
        <v>142</v>
      </c>
      <c r="AE19" s="29" t="s">
        <v>142</v>
      </c>
      <c r="AF19" s="29" t="s">
        <v>142</v>
      </c>
      <c r="AG19" s="29" t="s">
        <v>141</v>
      </c>
      <c r="AH19" s="29" t="s">
        <v>142</v>
      </c>
      <c r="AI19" s="29" t="s">
        <v>142</v>
      </c>
      <c r="AJ19" s="29" t="s">
        <v>141</v>
      </c>
      <c r="AK19" s="6"/>
      <c r="AL19" s="12"/>
      <c r="AM19" s="12"/>
      <c r="AN19" s="12"/>
      <c r="AO19" s="12"/>
    </row>
    <row r="20" spans="1:41" ht="38.25">
      <c r="A20" s="13">
        <v>19</v>
      </c>
      <c r="B20" s="44">
        <v>19</v>
      </c>
      <c r="C20" s="44" t="s">
        <v>176</v>
      </c>
      <c r="D20" s="43" t="s">
        <v>178</v>
      </c>
      <c r="E20" s="38" t="s">
        <v>21</v>
      </c>
      <c r="F20" s="29" t="s">
        <v>142</v>
      </c>
      <c r="G20" s="29" t="s">
        <v>142</v>
      </c>
      <c r="H20" s="29" t="s">
        <v>143</v>
      </c>
      <c r="I20" s="29" t="s">
        <v>142</v>
      </c>
      <c r="J20" s="29" t="s">
        <v>141</v>
      </c>
      <c r="K20" s="29" t="s">
        <v>142</v>
      </c>
      <c r="L20" s="29" t="s">
        <v>142</v>
      </c>
      <c r="M20" s="29" t="s">
        <v>142</v>
      </c>
      <c r="N20" s="29" t="s">
        <v>141</v>
      </c>
      <c r="O20" s="29" t="s">
        <v>142</v>
      </c>
      <c r="P20" s="29" t="s">
        <v>142</v>
      </c>
      <c r="Q20" s="29" t="s">
        <v>142</v>
      </c>
      <c r="R20" s="29" t="s">
        <v>142</v>
      </c>
      <c r="S20" s="29" t="s">
        <v>142</v>
      </c>
      <c r="T20" s="29" t="s">
        <v>143</v>
      </c>
      <c r="U20" s="29" t="s">
        <v>142</v>
      </c>
      <c r="V20" s="29" t="s">
        <v>142</v>
      </c>
      <c r="W20" s="29" t="s">
        <v>142</v>
      </c>
      <c r="X20" s="29" t="s">
        <v>142</v>
      </c>
      <c r="Y20" s="29" t="s">
        <v>142</v>
      </c>
      <c r="Z20" s="29" t="s">
        <v>143</v>
      </c>
      <c r="AA20" s="29" t="s">
        <v>141</v>
      </c>
      <c r="AB20" s="29" t="s">
        <v>142</v>
      </c>
      <c r="AC20" s="29" t="s">
        <v>142</v>
      </c>
      <c r="AD20" s="29" t="s">
        <v>142</v>
      </c>
      <c r="AE20" s="29" t="s">
        <v>142</v>
      </c>
      <c r="AF20" s="29" t="s">
        <v>142</v>
      </c>
      <c r="AG20" s="29" t="s">
        <v>141</v>
      </c>
      <c r="AH20" s="29" t="s">
        <v>142</v>
      </c>
      <c r="AI20" s="29" t="s">
        <v>142</v>
      </c>
      <c r="AJ20" s="29" t="s">
        <v>141</v>
      </c>
      <c r="AK20" s="6"/>
      <c r="AL20" s="12"/>
      <c r="AM20" s="12"/>
      <c r="AN20" s="12"/>
      <c r="AO20" s="12"/>
    </row>
    <row r="21" spans="1:41" ht="102">
      <c r="A21" s="13">
        <v>20</v>
      </c>
      <c r="B21" s="44">
        <v>20</v>
      </c>
      <c r="C21" s="44" t="s">
        <v>179</v>
      </c>
      <c r="D21" s="43" t="s">
        <v>180</v>
      </c>
      <c r="E21" s="38" t="s">
        <v>21</v>
      </c>
      <c r="F21" s="29" t="s">
        <v>142</v>
      </c>
      <c r="G21" s="29" t="s">
        <v>142</v>
      </c>
      <c r="H21" s="29" t="s">
        <v>142</v>
      </c>
      <c r="I21" s="29" t="s">
        <v>142</v>
      </c>
      <c r="J21" s="29" t="s">
        <v>141</v>
      </c>
      <c r="K21" s="29" t="s">
        <v>142</v>
      </c>
      <c r="L21" s="29" t="s">
        <v>142</v>
      </c>
      <c r="M21" s="29" t="s">
        <v>143</v>
      </c>
      <c r="N21" s="29" t="s">
        <v>141</v>
      </c>
      <c r="O21" s="29" t="s">
        <v>142</v>
      </c>
      <c r="P21" s="29" t="s">
        <v>142</v>
      </c>
      <c r="Q21" s="29" t="s">
        <v>142</v>
      </c>
      <c r="R21" s="29" t="s">
        <v>142</v>
      </c>
      <c r="S21" s="29" t="s">
        <v>142</v>
      </c>
      <c r="T21" s="29" t="s">
        <v>142</v>
      </c>
      <c r="U21" s="29" t="s">
        <v>142</v>
      </c>
      <c r="V21" s="29" t="s">
        <v>142</v>
      </c>
      <c r="W21" s="29" t="s">
        <v>142</v>
      </c>
      <c r="X21" s="29" t="s">
        <v>142</v>
      </c>
      <c r="Y21" s="29" t="s">
        <v>142</v>
      </c>
      <c r="Z21" s="29" t="s">
        <v>143</v>
      </c>
      <c r="AA21" s="29" t="s">
        <v>141</v>
      </c>
      <c r="AB21" s="29" t="s">
        <v>142</v>
      </c>
      <c r="AC21" s="29" t="s">
        <v>142</v>
      </c>
      <c r="AD21" s="29" t="s">
        <v>142</v>
      </c>
      <c r="AE21" s="29" t="s">
        <v>142</v>
      </c>
      <c r="AF21" s="29" t="s">
        <v>143</v>
      </c>
      <c r="AG21" s="29" t="s">
        <v>141</v>
      </c>
      <c r="AH21" s="29" t="s">
        <v>142</v>
      </c>
      <c r="AI21" s="29" t="s">
        <v>142</v>
      </c>
      <c r="AJ21" s="29" t="s">
        <v>141</v>
      </c>
      <c r="AK21" s="6"/>
      <c r="AL21" s="12"/>
      <c r="AM21" s="12"/>
      <c r="AN21" s="12"/>
      <c r="AO21" s="12"/>
    </row>
    <row r="22" spans="1:41" ht="51">
      <c r="A22" s="13">
        <v>21</v>
      </c>
      <c r="B22" s="44">
        <v>21</v>
      </c>
      <c r="C22" s="44" t="s">
        <v>181</v>
      </c>
      <c r="D22" s="43" t="s">
        <v>182</v>
      </c>
      <c r="E22" s="38" t="s">
        <v>21</v>
      </c>
      <c r="F22" s="29" t="s">
        <v>142</v>
      </c>
      <c r="G22" s="29" t="s">
        <v>142</v>
      </c>
      <c r="H22" s="29" t="s">
        <v>142</v>
      </c>
      <c r="I22" s="29" t="s">
        <v>142</v>
      </c>
      <c r="J22" s="29" t="s">
        <v>142</v>
      </c>
      <c r="K22" s="29" t="s">
        <v>142</v>
      </c>
      <c r="L22" s="29" t="s">
        <v>142</v>
      </c>
      <c r="M22" s="29" t="s">
        <v>142</v>
      </c>
      <c r="N22" s="29" t="s">
        <v>141</v>
      </c>
      <c r="O22" s="29" t="s">
        <v>142</v>
      </c>
      <c r="P22" s="29" t="s">
        <v>142</v>
      </c>
      <c r="Q22" s="29" t="s">
        <v>142</v>
      </c>
      <c r="R22" s="29" t="s">
        <v>142</v>
      </c>
      <c r="S22" s="29" t="s">
        <v>142</v>
      </c>
      <c r="T22" s="29" t="s">
        <v>143</v>
      </c>
      <c r="U22" s="29" t="s">
        <v>183</v>
      </c>
      <c r="V22" s="29" t="s">
        <v>142</v>
      </c>
      <c r="W22" s="29" t="s">
        <v>183</v>
      </c>
      <c r="X22" s="29" t="s">
        <v>142</v>
      </c>
      <c r="Y22" s="29" t="s">
        <v>142</v>
      </c>
      <c r="Z22" s="29" t="s">
        <v>142</v>
      </c>
      <c r="AA22" s="29" t="s">
        <v>141</v>
      </c>
      <c r="AB22" s="29" t="s">
        <v>142</v>
      </c>
      <c r="AC22" s="29" t="s">
        <v>143</v>
      </c>
      <c r="AD22" s="29" t="s">
        <v>142</v>
      </c>
      <c r="AE22" s="29" t="s">
        <v>142</v>
      </c>
      <c r="AF22" s="29" t="s">
        <v>142</v>
      </c>
      <c r="AG22" s="29" t="s">
        <v>141</v>
      </c>
      <c r="AH22" s="29" t="s">
        <v>142</v>
      </c>
      <c r="AI22" s="29" t="s">
        <v>142</v>
      </c>
      <c r="AJ22" s="29" t="s">
        <v>142</v>
      </c>
      <c r="AK22" s="6"/>
      <c r="AL22" s="12"/>
      <c r="AM22" s="12"/>
      <c r="AN22" s="12"/>
      <c r="AO22" s="12"/>
    </row>
    <row r="23" spans="1:41" ht="51">
      <c r="A23" s="13">
        <v>22</v>
      </c>
      <c r="B23" s="44">
        <v>22</v>
      </c>
      <c r="C23" s="44" t="s">
        <v>184</v>
      </c>
      <c r="D23" s="43" t="s">
        <v>185</v>
      </c>
      <c r="E23" s="38" t="s">
        <v>21</v>
      </c>
      <c r="F23" s="29" t="s">
        <v>142</v>
      </c>
      <c r="G23" s="29" t="s">
        <v>142</v>
      </c>
      <c r="H23" s="29" t="s">
        <v>142</v>
      </c>
      <c r="I23" s="29" t="s">
        <v>142</v>
      </c>
      <c r="J23" s="29" t="s">
        <v>142</v>
      </c>
      <c r="K23" s="29" t="s">
        <v>142</v>
      </c>
      <c r="L23" s="29" t="s">
        <v>142</v>
      </c>
      <c r="M23" s="29" t="s">
        <v>142</v>
      </c>
      <c r="N23" s="29" t="s">
        <v>142</v>
      </c>
      <c r="O23" s="29" t="s">
        <v>141</v>
      </c>
      <c r="P23" s="29" t="s">
        <v>142</v>
      </c>
      <c r="Q23" s="29" t="s">
        <v>142</v>
      </c>
      <c r="R23" s="29" t="s">
        <v>142</v>
      </c>
      <c r="S23" s="29" t="s">
        <v>142</v>
      </c>
      <c r="T23" s="29" t="s">
        <v>142</v>
      </c>
      <c r="U23" s="29" t="s">
        <v>142</v>
      </c>
      <c r="V23" s="29" t="s">
        <v>142</v>
      </c>
      <c r="W23" s="29" t="s">
        <v>142</v>
      </c>
      <c r="X23" s="29" t="s">
        <v>142</v>
      </c>
      <c r="Y23" s="29" t="s">
        <v>142</v>
      </c>
      <c r="Z23" s="29" t="s">
        <v>142</v>
      </c>
      <c r="AA23" s="29" t="s">
        <v>141</v>
      </c>
      <c r="AB23" s="29" t="s">
        <v>142</v>
      </c>
      <c r="AC23" s="29" t="s">
        <v>142</v>
      </c>
      <c r="AD23" s="29" t="s">
        <v>142</v>
      </c>
      <c r="AE23" s="29" t="s">
        <v>142</v>
      </c>
      <c r="AF23" s="29" t="s">
        <v>142</v>
      </c>
      <c r="AG23" s="29" t="s">
        <v>141</v>
      </c>
      <c r="AH23" s="29" t="s">
        <v>142</v>
      </c>
      <c r="AI23" s="29" t="s">
        <v>142</v>
      </c>
      <c r="AJ23" s="29" t="s">
        <v>142</v>
      </c>
      <c r="AK23" s="6"/>
      <c r="AL23" s="12"/>
      <c r="AM23" s="12"/>
      <c r="AN23" s="12"/>
      <c r="AO23" s="12"/>
    </row>
    <row r="24" spans="1:41" ht="51">
      <c r="A24" s="13">
        <v>23</v>
      </c>
      <c r="B24" s="44">
        <v>23</v>
      </c>
      <c r="C24" s="44" t="s">
        <v>186</v>
      </c>
      <c r="D24" s="43" t="s">
        <v>187</v>
      </c>
      <c r="E24" s="38" t="s">
        <v>21</v>
      </c>
      <c r="F24" s="29" t="s">
        <v>142</v>
      </c>
      <c r="G24" s="29" t="s">
        <v>142</v>
      </c>
      <c r="H24" s="29" t="s">
        <v>142</v>
      </c>
      <c r="I24" s="29" t="s">
        <v>142</v>
      </c>
      <c r="J24" s="29" t="s">
        <v>142</v>
      </c>
      <c r="K24" s="29" t="s">
        <v>142</v>
      </c>
      <c r="L24" s="29" t="s">
        <v>142</v>
      </c>
      <c r="M24" s="29" t="s">
        <v>143</v>
      </c>
      <c r="N24" s="29" t="s">
        <v>142</v>
      </c>
      <c r="O24" s="29" t="s">
        <v>141</v>
      </c>
      <c r="P24" s="29" t="s">
        <v>142</v>
      </c>
      <c r="Q24" s="29" t="s">
        <v>142</v>
      </c>
      <c r="R24" s="29" t="s">
        <v>142</v>
      </c>
      <c r="S24" s="29" t="s">
        <v>142</v>
      </c>
      <c r="T24" s="29" t="s">
        <v>142</v>
      </c>
      <c r="U24" s="29" t="s">
        <v>143</v>
      </c>
      <c r="V24" s="29" t="s">
        <v>142</v>
      </c>
      <c r="W24" s="29" t="s">
        <v>142</v>
      </c>
      <c r="X24" s="29" t="s">
        <v>142</v>
      </c>
      <c r="Y24" s="29" t="s">
        <v>142</v>
      </c>
      <c r="Z24" s="29" t="s">
        <v>142</v>
      </c>
      <c r="AA24" s="29" t="s">
        <v>141</v>
      </c>
      <c r="AB24" s="29" t="s">
        <v>142</v>
      </c>
      <c r="AC24" s="29" t="s">
        <v>142</v>
      </c>
      <c r="AD24" s="29" t="s">
        <v>142</v>
      </c>
      <c r="AE24" s="29" t="s">
        <v>142</v>
      </c>
      <c r="AF24" s="29" t="s">
        <v>142</v>
      </c>
      <c r="AG24" s="29" t="s">
        <v>141</v>
      </c>
      <c r="AH24" s="29" t="s">
        <v>142</v>
      </c>
      <c r="AI24" s="29" t="s">
        <v>142</v>
      </c>
      <c r="AJ24" s="29" t="s">
        <v>142</v>
      </c>
      <c r="AK24" s="6"/>
      <c r="AL24" s="12"/>
      <c r="AM24" s="12"/>
      <c r="AN24" s="12"/>
      <c r="AO24" s="12"/>
    </row>
    <row r="25" spans="1:41" ht="51">
      <c r="A25" s="13">
        <v>24</v>
      </c>
      <c r="B25" s="44">
        <v>24</v>
      </c>
      <c r="C25" s="44" t="s">
        <v>188</v>
      </c>
      <c r="D25" s="43" t="s">
        <v>189</v>
      </c>
      <c r="E25" s="38" t="s">
        <v>21</v>
      </c>
      <c r="F25" s="29" t="s">
        <v>142</v>
      </c>
      <c r="G25" s="29" t="s">
        <v>142</v>
      </c>
      <c r="H25" s="29" t="s">
        <v>142</v>
      </c>
      <c r="I25" s="29" t="s">
        <v>142</v>
      </c>
      <c r="J25" s="29" t="s">
        <v>142</v>
      </c>
      <c r="K25" s="29" t="s">
        <v>142</v>
      </c>
      <c r="L25" s="29" t="s">
        <v>142</v>
      </c>
      <c r="M25" s="29" t="s">
        <v>142</v>
      </c>
      <c r="N25" s="29" t="s">
        <v>142</v>
      </c>
      <c r="O25" s="29" t="s">
        <v>141</v>
      </c>
      <c r="P25" s="29" t="s">
        <v>142</v>
      </c>
      <c r="Q25" s="29" t="s">
        <v>142</v>
      </c>
      <c r="R25" s="29" t="s">
        <v>142</v>
      </c>
      <c r="S25" s="29" t="s">
        <v>142</v>
      </c>
      <c r="T25" s="29" t="s">
        <v>142</v>
      </c>
      <c r="U25" s="29" t="s">
        <v>142</v>
      </c>
      <c r="V25" s="29" t="s">
        <v>142</v>
      </c>
      <c r="W25" s="29" t="s">
        <v>142</v>
      </c>
      <c r="X25" s="29" t="s">
        <v>142</v>
      </c>
      <c r="Y25" s="29" t="s">
        <v>142</v>
      </c>
      <c r="Z25" s="29" t="s">
        <v>142</v>
      </c>
      <c r="AA25" s="29" t="s">
        <v>141</v>
      </c>
      <c r="AB25" s="29" t="s">
        <v>142</v>
      </c>
      <c r="AC25" s="29" t="s">
        <v>142</v>
      </c>
      <c r="AD25" s="29" t="s">
        <v>142</v>
      </c>
      <c r="AE25" s="29" t="s">
        <v>142</v>
      </c>
      <c r="AF25" s="29" t="s">
        <v>142</v>
      </c>
      <c r="AG25" s="29" t="s">
        <v>141</v>
      </c>
      <c r="AH25" s="29" t="s">
        <v>142</v>
      </c>
      <c r="AI25" s="29" t="s">
        <v>142</v>
      </c>
      <c r="AJ25" s="29" t="s">
        <v>142</v>
      </c>
      <c r="AK25" s="6"/>
      <c r="AL25" s="12"/>
      <c r="AM25" s="12"/>
      <c r="AN25" s="12"/>
      <c r="AO25" s="12"/>
    </row>
    <row r="26" spans="1:41" ht="51">
      <c r="A26" s="13">
        <v>25</v>
      </c>
      <c r="B26" s="44">
        <v>25</v>
      </c>
      <c r="C26" s="44" t="s">
        <v>190</v>
      </c>
      <c r="D26" s="43" t="s">
        <v>191</v>
      </c>
      <c r="E26" s="38" t="s">
        <v>21</v>
      </c>
      <c r="F26" s="29" t="s">
        <v>142</v>
      </c>
      <c r="G26" s="29" t="s">
        <v>142</v>
      </c>
      <c r="H26" s="29" t="s">
        <v>142</v>
      </c>
      <c r="I26" s="29" t="s">
        <v>142</v>
      </c>
      <c r="J26" s="29" t="s">
        <v>142</v>
      </c>
      <c r="K26" s="29" t="s">
        <v>142</v>
      </c>
      <c r="L26" s="29" t="s">
        <v>142</v>
      </c>
      <c r="M26" s="29" t="s">
        <v>142</v>
      </c>
      <c r="N26" s="29" t="s">
        <v>142</v>
      </c>
      <c r="O26" s="29" t="s">
        <v>141</v>
      </c>
      <c r="P26" s="29" t="s">
        <v>142</v>
      </c>
      <c r="Q26" s="29" t="s">
        <v>142</v>
      </c>
      <c r="R26" s="29" t="s">
        <v>142</v>
      </c>
      <c r="S26" s="29" t="s">
        <v>142</v>
      </c>
      <c r="T26" s="29" t="s">
        <v>142</v>
      </c>
      <c r="U26" s="29" t="s">
        <v>142</v>
      </c>
      <c r="V26" s="29" t="s">
        <v>142</v>
      </c>
      <c r="W26" s="29" t="s">
        <v>142</v>
      </c>
      <c r="X26" s="29" t="s">
        <v>142</v>
      </c>
      <c r="Y26" s="29" t="s">
        <v>142</v>
      </c>
      <c r="Z26" s="29" t="s">
        <v>142</v>
      </c>
      <c r="AA26" s="29" t="s">
        <v>141</v>
      </c>
      <c r="AB26" s="29" t="s">
        <v>142</v>
      </c>
      <c r="AC26" s="29" t="s">
        <v>142</v>
      </c>
      <c r="AD26" s="29" t="s">
        <v>142</v>
      </c>
      <c r="AE26" s="29" t="s">
        <v>142</v>
      </c>
      <c r="AF26" s="29" t="s">
        <v>142</v>
      </c>
      <c r="AG26" s="29" t="s">
        <v>141</v>
      </c>
      <c r="AH26" s="29" t="s">
        <v>142</v>
      </c>
      <c r="AI26" s="29" t="s">
        <v>142</v>
      </c>
      <c r="AJ26" s="29" t="s">
        <v>142</v>
      </c>
      <c r="AK26" s="6"/>
      <c r="AL26" s="12"/>
      <c r="AM26" s="12"/>
      <c r="AN26" s="12"/>
      <c r="AO26" s="12"/>
    </row>
    <row r="27" spans="1:41" ht="51">
      <c r="A27" s="13">
        <v>26</v>
      </c>
      <c r="B27" s="44">
        <v>26</v>
      </c>
      <c r="C27" s="44" t="s">
        <v>192</v>
      </c>
      <c r="D27" s="43" t="s">
        <v>193</v>
      </c>
      <c r="E27" s="38" t="s">
        <v>21</v>
      </c>
      <c r="F27" s="29" t="s">
        <v>142</v>
      </c>
      <c r="G27" s="29" t="s">
        <v>142</v>
      </c>
      <c r="H27" s="29" t="s">
        <v>142</v>
      </c>
      <c r="I27" s="29" t="s">
        <v>142</v>
      </c>
      <c r="J27" s="29" t="s">
        <v>142</v>
      </c>
      <c r="K27" s="29" t="s">
        <v>142</v>
      </c>
      <c r="L27" s="29" t="s">
        <v>142</v>
      </c>
      <c r="M27" s="29" t="s">
        <v>142</v>
      </c>
      <c r="N27" s="29" t="s">
        <v>143</v>
      </c>
      <c r="O27" s="29" t="s">
        <v>141</v>
      </c>
      <c r="P27" s="29" t="s">
        <v>142</v>
      </c>
      <c r="Q27" s="29" t="s">
        <v>142</v>
      </c>
      <c r="R27" s="29" t="s">
        <v>142</v>
      </c>
      <c r="S27" s="29" t="s">
        <v>142</v>
      </c>
      <c r="T27" s="29" t="s">
        <v>142</v>
      </c>
      <c r="U27" s="29" t="s">
        <v>142</v>
      </c>
      <c r="V27" s="29" t="s">
        <v>142</v>
      </c>
      <c r="W27" s="29" t="s">
        <v>142</v>
      </c>
      <c r="X27" s="29" t="s">
        <v>142</v>
      </c>
      <c r="Y27" s="29" t="s">
        <v>142</v>
      </c>
      <c r="Z27" s="29" t="s">
        <v>142</v>
      </c>
      <c r="AA27" s="29" t="s">
        <v>141</v>
      </c>
      <c r="AB27" s="29" t="s">
        <v>142</v>
      </c>
      <c r="AC27" s="29" t="s">
        <v>142</v>
      </c>
      <c r="AD27" s="29" t="s">
        <v>142</v>
      </c>
      <c r="AE27" s="29" t="s">
        <v>142</v>
      </c>
      <c r="AF27" s="29" t="s">
        <v>142</v>
      </c>
      <c r="AG27" s="29" t="s">
        <v>141</v>
      </c>
      <c r="AH27" s="29" t="s">
        <v>142</v>
      </c>
      <c r="AI27" s="29" t="s">
        <v>142</v>
      </c>
      <c r="AJ27" s="29" t="s">
        <v>142</v>
      </c>
      <c r="AK27" s="6"/>
      <c r="AL27" s="12"/>
      <c r="AM27" s="12"/>
      <c r="AN27" s="12"/>
      <c r="AO27" s="12"/>
    </row>
    <row r="28" spans="1:41" ht="51">
      <c r="A28" s="13">
        <v>27</v>
      </c>
      <c r="B28" s="44">
        <v>27</v>
      </c>
      <c r="C28" s="44" t="s">
        <v>194</v>
      </c>
      <c r="D28" s="43" t="s">
        <v>195</v>
      </c>
      <c r="E28" s="38" t="s">
        <v>21</v>
      </c>
      <c r="F28" s="29" t="s">
        <v>142</v>
      </c>
      <c r="G28" s="29" t="s">
        <v>142</v>
      </c>
      <c r="H28" s="29" t="s">
        <v>141</v>
      </c>
      <c r="I28" s="29" t="s">
        <v>142</v>
      </c>
      <c r="J28" s="29" t="s">
        <v>142</v>
      </c>
      <c r="K28" s="29" t="s">
        <v>142</v>
      </c>
      <c r="L28" s="29" t="s">
        <v>142</v>
      </c>
      <c r="M28" s="29" t="s">
        <v>142</v>
      </c>
      <c r="N28" s="29" t="s">
        <v>142</v>
      </c>
      <c r="O28" s="29" t="s">
        <v>141</v>
      </c>
      <c r="P28" s="29" t="s">
        <v>142</v>
      </c>
      <c r="Q28" s="29" t="s">
        <v>142</v>
      </c>
      <c r="R28" s="29" t="s">
        <v>142</v>
      </c>
      <c r="S28" s="29" t="s">
        <v>142</v>
      </c>
      <c r="T28" s="29" t="s">
        <v>142</v>
      </c>
      <c r="U28" s="29" t="s">
        <v>142</v>
      </c>
      <c r="V28" s="29" t="s">
        <v>142</v>
      </c>
      <c r="W28" s="29" t="s">
        <v>142</v>
      </c>
      <c r="X28" s="29" t="s">
        <v>142</v>
      </c>
      <c r="Y28" s="29" t="s">
        <v>142</v>
      </c>
      <c r="Z28" s="29" t="s">
        <v>142</v>
      </c>
      <c r="AA28" s="29" t="s">
        <v>141</v>
      </c>
      <c r="AB28" s="29" t="s">
        <v>142</v>
      </c>
      <c r="AC28" s="29" t="s">
        <v>142</v>
      </c>
      <c r="AD28" s="29" t="s">
        <v>142</v>
      </c>
      <c r="AE28" s="29" t="s">
        <v>142</v>
      </c>
      <c r="AF28" s="29" t="s">
        <v>142</v>
      </c>
      <c r="AG28" s="29" t="s">
        <v>141</v>
      </c>
      <c r="AH28" s="29" t="s">
        <v>142</v>
      </c>
      <c r="AI28" s="29" t="s">
        <v>142</v>
      </c>
      <c r="AJ28" s="29" t="s">
        <v>142</v>
      </c>
      <c r="AK28" s="6"/>
      <c r="AL28" s="12"/>
      <c r="AM28" s="12"/>
      <c r="AN28" s="12"/>
      <c r="AO28" s="12"/>
    </row>
    <row r="29" spans="1:41" ht="51">
      <c r="A29" s="13">
        <v>28</v>
      </c>
      <c r="B29" s="44">
        <v>28</v>
      </c>
      <c r="C29" s="44" t="s">
        <v>194</v>
      </c>
      <c r="D29" s="43" t="s">
        <v>196</v>
      </c>
      <c r="E29" s="38" t="s">
        <v>21</v>
      </c>
      <c r="F29" s="29" t="s">
        <v>142</v>
      </c>
      <c r="G29" s="29" t="s">
        <v>142</v>
      </c>
      <c r="H29" s="29" t="s">
        <v>141</v>
      </c>
      <c r="I29" s="29" t="s">
        <v>143</v>
      </c>
      <c r="J29" s="29" t="s">
        <v>142</v>
      </c>
      <c r="K29" s="29" t="s">
        <v>142</v>
      </c>
      <c r="L29" s="29" t="s">
        <v>142</v>
      </c>
      <c r="M29" s="29" t="s">
        <v>142</v>
      </c>
      <c r="N29" s="29" t="s">
        <v>142</v>
      </c>
      <c r="O29" s="29" t="s">
        <v>141</v>
      </c>
      <c r="P29" s="29" t="s">
        <v>142</v>
      </c>
      <c r="Q29" s="29" t="s">
        <v>142</v>
      </c>
      <c r="R29" s="29" t="s">
        <v>142</v>
      </c>
      <c r="S29" s="29" t="s">
        <v>142</v>
      </c>
      <c r="T29" s="29" t="s">
        <v>142</v>
      </c>
      <c r="U29" s="29" t="s">
        <v>142</v>
      </c>
      <c r="V29" s="29" t="s">
        <v>142</v>
      </c>
      <c r="W29" s="29" t="s">
        <v>142</v>
      </c>
      <c r="X29" s="29" t="s">
        <v>142</v>
      </c>
      <c r="Y29" s="29" t="s">
        <v>142</v>
      </c>
      <c r="Z29" s="29" t="s">
        <v>142</v>
      </c>
      <c r="AA29" s="29" t="s">
        <v>141</v>
      </c>
      <c r="AB29" s="29" t="s">
        <v>143</v>
      </c>
      <c r="AC29" s="29" t="s">
        <v>142</v>
      </c>
      <c r="AD29" s="29" t="s">
        <v>143</v>
      </c>
      <c r="AE29" s="29" t="s">
        <v>142</v>
      </c>
      <c r="AF29" s="29" t="s">
        <v>142</v>
      </c>
      <c r="AG29" s="29" t="s">
        <v>141</v>
      </c>
      <c r="AH29" s="29" t="s">
        <v>142</v>
      </c>
      <c r="AI29" s="29" t="s">
        <v>142</v>
      </c>
      <c r="AJ29" s="29" t="s">
        <v>142</v>
      </c>
      <c r="AK29" s="6"/>
      <c r="AL29" s="12"/>
      <c r="AM29" s="12"/>
      <c r="AN29" s="12"/>
      <c r="AO29" s="12"/>
    </row>
    <row r="30" spans="1:41" ht="51">
      <c r="A30" s="13">
        <v>29</v>
      </c>
      <c r="B30" s="44">
        <v>29</v>
      </c>
      <c r="C30" s="44" t="s">
        <v>197</v>
      </c>
      <c r="D30" s="43" t="s">
        <v>198</v>
      </c>
      <c r="E30" s="38" t="s">
        <v>199</v>
      </c>
      <c r="F30" s="29" t="s">
        <v>142</v>
      </c>
      <c r="G30" s="29" t="s">
        <v>143</v>
      </c>
      <c r="H30" s="29" t="s">
        <v>142</v>
      </c>
      <c r="I30" s="29" t="s">
        <v>142</v>
      </c>
      <c r="J30" s="29" t="s">
        <v>142</v>
      </c>
      <c r="K30" s="29" t="s">
        <v>142</v>
      </c>
      <c r="L30" s="29" t="s">
        <v>142</v>
      </c>
      <c r="M30" s="29" t="s">
        <v>142</v>
      </c>
      <c r="N30" s="29" t="s">
        <v>142</v>
      </c>
      <c r="O30" s="29" t="s">
        <v>142</v>
      </c>
      <c r="P30" s="29" t="s">
        <v>142</v>
      </c>
      <c r="Q30" s="29" t="s">
        <v>142</v>
      </c>
      <c r="R30" s="29" t="s">
        <v>142</v>
      </c>
      <c r="S30" s="29" t="s">
        <v>142</v>
      </c>
      <c r="T30" s="29" t="s">
        <v>142</v>
      </c>
      <c r="U30" s="29" t="s">
        <v>142</v>
      </c>
      <c r="V30" s="29" t="s">
        <v>142</v>
      </c>
      <c r="W30" s="29" t="s">
        <v>142</v>
      </c>
      <c r="X30" s="29" t="s">
        <v>143</v>
      </c>
      <c r="Y30" s="29" t="s">
        <v>142</v>
      </c>
      <c r="Z30" s="29" t="s">
        <v>142</v>
      </c>
      <c r="AA30" s="29" t="s">
        <v>141</v>
      </c>
      <c r="AB30" s="29" t="s">
        <v>142</v>
      </c>
      <c r="AC30" s="29" t="s">
        <v>142</v>
      </c>
      <c r="AD30" s="29" t="s">
        <v>142</v>
      </c>
      <c r="AE30" s="29" t="s">
        <v>142</v>
      </c>
      <c r="AF30" s="29" t="s">
        <v>142</v>
      </c>
      <c r="AG30" s="29" t="s">
        <v>141</v>
      </c>
      <c r="AH30" s="29" t="s">
        <v>142</v>
      </c>
      <c r="AI30" s="29" t="s">
        <v>142</v>
      </c>
      <c r="AJ30" s="29" t="s">
        <v>142</v>
      </c>
      <c r="AK30" s="6"/>
      <c r="AL30" s="12"/>
      <c r="AM30" s="12"/>
      <c r="AN30" s="12"/>
      <c r="AO30" s="12"/>
    </row>
    <row r="31" spans="1:41" ht="51">
      <c r="A31" s="13">
        <v>30</v>
      </c>
      <c r="B31" s="44">
        <v>30</v>
      </c>
      <c r="C31" s="44" t="s">
        <v>200</v>
      </c>
      <c r="D31" s="43" t="s">
        <v>198</v>
      </c>
      <c r="E31" s="38" t="s">
        <v>21</v>
      </c>
      <c r="F31" s="29" t="s">
        <v>142</v>
      </c>
      <c r="G31" s="29" t="s">
        <v>142</v>
      </c>
      <c r="H31" s="29" t="s">
        <v>143</v>
      </c>
      <c r="I31" s="29" t="s">
        <v>142</v>
      </c>
      <c r="J31" s="29" t="s">
        <v>142</v>
      </c>
      <c r="K31" s="29" t="s">
        <v>142</v>
      </c>
      <c r="L31" s="29" t="s">
        <v>142</v>
      </c>
      <c r="M31" s="29" t="s">
        <v>142</v>
      </c>
      <c r="N31" s="29" t="s">
        <v>142</v>
      </c>
      <c r="O31" s="29" t="s">
        <v>142</v>
      </c>
      <c r="P31" s="29" t="s">
        <v>142</v>
      </c>
      <c r="Q31" s="29" t="s">
        <v>142</v>
      </c>
      <c r="R31" s="29" t="s">
        <v>142</v>
      </c>
      <c r="S31" s="29" t="s">
        <v>142</v>
      </c>
      <c r="T31" s="29" t="s">
        <v>142</v>
      </c>
      <c r="U31" s="29" t="s">
        <v>142</v>
      </c>
      <c r="V31" s="29" t="s">
        <v>142</v>
      </c>
      <c r="W31" s="29" t="s">
        <v>142</v>
      </c>
      <c r="X31" s="29" t="s">
        <v>143</v>
      </c>
      <c r="Y31" s="29" t="s">
        <v>142</v>
      </c>
      <c r="Z31" s="29" t="s">
        <v>142</v>
      </c>
      <c r="AA31" s="29" t="s">
        <v>141</v>
      </c>
      <c r="AB31" s="29" t="s">
        <v>142</v>
      </c>
      <c r="AC31" s="29" t="s">
        <v>142</v>
      </c>
      <c r="AD31" s="29" t="s">
        <v>142</v>
      </c>
      <c r="AE31" s="29" t="s">
        <v>142</v>
      </c>
      <c r="AF31" s="29" t="s">
        <v>142</v>
      </c>
      <c r="AG31" s="29" t="s">
        <v>141</v>
      </c>
      <c r="AH31" s="29" t="s">
        <v>142</v>
      </c>
      <c r="AI31" s="29" t="s">
        <v>142</v>
      </c>
      <c r="AJ31" s="29" t="s">
        <v>142</v>
      </c>
      <c r="AK31" s="6"/>
      <c r="AL31" s="12"/>
      <c r="AM31" s="12"/>
      <c r="AN31" s="12"/>
      <c r="AO31" s="12"/>
    </row>
    <row r="32" spans="1:41" ht="51">
      <c r="A32" s="13">
        <v>31</v>
      </c>
      <c r="B32" s="44">
        <v>31</v>
      </c>
      <c r="C32" s="44" t="s">
        <v>201</v>
      </c>
      <c r="D32" s="43" t="s">
        <v>198</v>
      </c>
      <c r="E32" s="38" t="s">
        <v>199</v>
      </c>
      <c r="F32" s="29" t="s">
        <v>142</v>
      </c>
      <c r="G32" s="29" t="s">
        <v>142</v>
      </c>
      <c r="H32" s="29" t="s">
        <v>143</v>
      </c>
      <c r="I32" s="29" t="s">
        <v>142</v>
      </c>
      <c r="J32" s="29" t="s">
        <v>142</v>
      </c>
      <c r="K32" s="29" t="s">
        <v>142</v>
      </c>
      <c r="L32" s="29" t="s">
        <v>142</v>
      </c>
      <c r="M32" s="29" t="s">
        <v>142</v>
      </c>
      <c r="N32" s="29" t="s">
        <v>142</v>
      </c>
      <c r="O32" s="29" t="s">
        <v>142</v>
      </c>
      <c r="P32" s="29" t="s">
        <v>142</v>
      </c>
      <c r="Q32" s="29" t="s">
        <v>142</v>
      </c>
      <c r="R32" s="29" t="s">
        <v>142</v>
      </c>
      <c r="S32" s="29" t="s">
        <v>142</v>
      </c>
      <c r="T32" s="29" t="s">
        <v>142</v>
      </c>
      <c r="U32" s="29" t="s">
        <v>142</v>
      </c>
      <c r="V32" s="29" t="s">
        <v>142</v>
      </c>
      <c r="W32" s="29" t="s">
        <v>142</v>
      </c>
      <c r="X32" s="29" t="s">
        <v>143</v>
      </c>
      <c r="Y32" s="29" t="s">
        <v>142</v>
      </c>
      <c r="Z32" s="29" t="s">
        <v>142</v>
      </c>
      <c r="AA32" s="29" t="s">
        <v>141</v>
      </c>
      <c r="AB32" s="29" t="s">
        <v>142</v>
      </c>
      <c r="AC32" s="29" t="s">
        <v>142</v>
      </c>
      <c r="AD32" s="29" t="s">
        <v>142</v>
      </c>
      <c r="AE32" s="29" t="s">
        <v>142</v>
      </c>
      <c r="AF32" s="29" t="s">
        <v>142</v>
      </c>
      <c r="AG32" s="29" t="s">
        <v>141</v>
      </c>
      <c r="AH32" s="29" t="s">
        <v>142</v>
      </c>
      <c r="AI32" s="29" t="s">
        <v>142</v>
      </c>
      <c r="AJ32" s="29" t="s">
        <v>142</v>
      </c>
      <c r="AK32" s="6"/>
      <c r="AL32" s="12"/>
      <c r="AM32" s="12"/>
      <c r="AN32" s="12"/>
      <c r="AO32" s="12"/>
    </row>
    <row r="33" spans="1:41" ht="51">
      <c r="A33" s="13">
        <v>32</v>
      </c>
      <c r="B33" s="44">
        <v>32</v>
      </c>
      <c r="C33" s="44" t="s">
        <v>202</v>
      </c>
      <c r="D33" s="43" t="s">
        <v>198</v>
      </c>
      <c r="E33" s="38" t="s">
        <v>21</v>
      </c>
      <c r="F33" s="29" t="s">
        <v>142</v>
      </c>
      <c r="G33" s="29" t="s">
        <v>142</v>
      </c>
      <c r="H33" s="29" t="s">
        <v>142</v>
      </c>
      <c r="I33" s="29" t="s">
        <v>142</v>
      </c>
      <c r="J33" s="29" t="s">
        <v>143</v>
      </c>
      <c r="K33" s="29" t="s">
        <v>142</v>
      </c>
      <c r="L33" s="29" t="s">
        <v>142</v>
      </c>
      <c r="M33" s="29" t="s">
        <v>142</v>
      </c>
      <c r="N33" s="29" t="s">
        <v>142</v>
      </c>
      <c r="O33" s="29" t="s">
        <v>142</v>
      </c>
      <c r="P33" s="29" t="s">
        <v>142</v>
      </c>
      <c r="Q33" s="29" t="s">
        <v>142</v>
      </c>
      <c r="R33" s="29" t="s">
        <v>142</v>
      </c>
      <c r="S33" s="29" t="s">
        <v>142</v>
      </c>
      <c r="T33" s="29" t="s">
        <v>142</v>
      </c>
      <c r="U33" s="29" t="s">
        <v>142</v>
      </c>
      <c r="V33" s="29" t="s">
        <v>142</v>
      </c>
      <c r="W33" s="29" t="s">
        <v>142</v>
      </c>
      <c r="X33" s="29" t="s">
        <v>143</v>
      </c>
      <c r="Y33" s="29" t="s">
        <v>142</v>
      </c>
      <c r="Z33" s="29" t="s">
        <v>142</v>
      </c>
      <c r="AA33" s="29" t="s">
        <v>141</v>
      </c>
      <c r="AB33" s="29" t="s">
        <v>142</v>
      </c>
      <c r="AC33" s="29" t="s">
        <v>142</v>
      </c>
      <c r="AD33" s="29" t="s">
        <v>143</v>
      </c>
      <c r="AE33" s="29" t="s">
        <v>142</v>
      </c>
      <c r="AF33" s="29" t="s">
        <v>142</v>
      </c>
      <c r="AG33" s="29" t="s">
        <v>141</v>
      </c>
      <c r="AH33" s="29" t="s">
        <v>142</v>
      </c>
      <c r="AI33" s="29" t="s">
        <v>142</v>
      </c>
      <c r="AJ33" s="29" t="s">
        <v>142</v>
      </c>
      <c r="AK33" s="6"/>
      <c r="AL33" s="12"/>
      <c r="AM33" s="12"/>
      <c r="AN33" s="12"/>
      <c r="AO33" s="12"/>
    </row>
    <row r="34" spans="1:41" ht="38.25">
      <c r="A34" s="13">
        <v>33</v>
      </c>
      <c r="B34" s="44">
        <v>33</v>
      </c>
      <c r="C34" s="44" t="s">
        <v>202</v>
      </c>
      <c r="D34" s="43" t="s">
        <v>203</v>
      </c>
      <c r="E34" s="38" t="s">
        <v>21</v>
      </c>
      <c r="F34" s="29" t="s">
        <v>142</v>
      </c>
      <c r="G34" s="29" t="s">
        <v>142</v>
      </c>
      <c r="H34" s="29" t="s">
        <v>142</v>
      </c>
      <c r="I34" s="29" t="s">
        <v>142</v>
      </c>
      <c r="J34" s="29" t="s">
        <v>142</v>
      </c>
      <c r="K34" s="29" t="s">
        <v>142</v>
      </c>
      <c r="L34" s="29" t="s">
        <v>142</v>
      </c>
      <c r="M34" s="29" t="s">
        <v>142</v>
      </c>
      <c r="N34" s="29" t="s">
        <v>142</v>
      </c>
      <c r="O34" s="29" t="s">
        <v>142</v>
      </c>
      <c r="P34" s="29" t="s">
        <v>142</v>
      </c>
      <c r="Q34" s="29" t="s">
        <v>142</v>
      </c>
      <c r="R34" s="29" t="s">
        <v>142</v>
      </c>
      <c r="S34" s="29" t="s">
        <v>142</v>
      </c>
      <c r="T34" s="29" t="s">
        <v>142</v>
      </c>
      <c r="U34" s="29" t="s">
        <v>142</v>
      </c>
      <c r="V34" s="29" t="s">
        <v>142</v>
      </c>
      <c r="W34" s="29" t="s">
        <v>142</v>
      </c>
      <c r="X34" s="29" t="s">
        <v>143</v>
      </c>
      <c r="Y34" s="29" t="s">
        <v>142</v>
      </c>
      <c r="Z34" s="29" t="s">
        <v>142</v>
      </c>
      <c r="AA34" s="29" t="s">
        <v>141</v>
      </c>
      <c r="AB34" s="29" t="s">
        <v>142</v>
      </c>
      <c r="AC34" s="29" t="s">
        <v>142</v>
      </c>
      <c r="AD34" s="29" t="s">
        <v>143</v>
      </c>
      <c r="AE34" s="29" t="s">
        <v>142</v>
      </c>
      <c r="AF34" s="29" t="s">
        <v>142</v>
      </c>
      <c r="AG34" s="29" t="s">
        <v>141</v>
      </c>
      <c r="AH34" s="29" t="s">
        <v>142</v>
      </c>
      <c r="AI34" s="29" t="s">
        <v>142</v>
      </c>
      <c r="AJ34" s="29" t="s">
        <v>142</v>
      </c>
      <c r="AK34" s="6"/>
      <c r="AL34" s="12"/>
      <c r="AM34" s="12"/>
      <c r="AN34" s="12"/>
      <c r="AO34" s="12"/>
    </row>
    <row r="35" spans="1:41" ht="38.25">
      <c r="A35" s="13">
        <v>34</v>
      </c>
      <c r="B35" s="44">
        <v>34</v>
      </c>
      <c r="C35" s="44" t="s">
        <v>204</v>
      </c>
      <c r="D35" s="43" t="s">
        <v>205</v>
      </c>
      <c r="E35" s="38" t="s">
        <v>21</v>
      </c>
      <c r="F35" s="29" t="s">
        <v>142</v>
      </c>
      <c r="G35" s="29" t="s">
        <v>143</v>
      </c>
      <c r="H35" s="29" t="s">
        <v>142</v>
      </c>
      <c r="I35" s="29" t="s">
        <v>143</v>
      </c>
      <c r="J35" s="29" t="s">
        <v>142</v>
      </c>
      <c r="K35" s="29" t="s">
        <v>142</v>
      </c>
      <c r="L35" s="29" t="s">
        <v>142</v>
      </c>
      <c r="M35" s="29" t="s">
        <v>142</v>
      </c>
      <c r="N35" s="29" t="s">
        <v>142</v>
      </c>
      <c r="O35" s="29" t="s">
        <v>142</v>
      </c>
      <c r="P35" s="29" t="s">
        <v>142</v>
      </c>
      <c r="Q35" s="29" t="s">
        <v>142</v>
      </c>
      <c r="R35" s="29" t="s">
        <v>142</v>
      </c>
      <c r="S35" s="29" t="s">
        <v>143</v>
      </c>
      <c r="T35" s="29" t="s">
        <v>142</v>
      </c>
      <c r="U35" s="29" t="s">
        <v>142</v>
      </c>
      <c r="V35" s="29" t="s">
        <v>142</v>
      </c>
      <c r="W35" s="29" t="s">
        <v>142</v>
      </c>
      <c r="X35" s="29" t="s">
        <v>142</v>
      </c>
      <c r="Y35" s="29" t="s">
        <v>142</v>
      </c>
      <c r="Z35" s="29" t="s">
        <v>142</v>
      </c>
      <c r="AA35" s="29" t="s">
        <v>141</v>
      </c>
      <c r="AB35" s="29" t="s">
        <v>142</v>
      </c>
      <c r="AC35" s="29" t="s">
        <v>142</v>
      </c>
      <c r="AD35" s="29" t="s">
        <v>142</v>
      </c>
      <c r="AE35" s="29" t="s">
        <v>142</v>
      </c>
      <c r="AF35" s="29" t="s">
        <v>142</v>
      </c>
      <c r="AG35" s="29" t="s">
        <v>141</v>
      </c>
      <c r="AH35" s="29" t="s">
        <v>142</v>
      </c>
      <c r="AI35" s="29" t="s">
        <v>142</v>
      </c>
      <c r="AJ35" s="29" t="s">
        <v>142</v>
      </c>
      <c r="AK35" s="6"/>
      <c r="AL35" s="12"/>
      <c r="AM35" s="12"/>
      <c r="AN35" s="12"/>
      <c r="AO35" s="12"/>
    </row>
    <row r="36" spans="1:41" ht="25.5">
      <c r="A36" s="13">
        <v>35</v>
      </c>
      <c r="B36" s="44">
        <v>35</v>
      </c>
      <c r="C36" s="44" t="s">
        <v>204</v>
      </c>
      <c r="D36" s="43" t="s">
        <v>206</v>
      </c>
      <c r="E36" s="38" t="s">
        <v>21</v>
      </c>
      <c r="F36" s="29" t="s">
        <v>142</v>
      </c>
      <c r="G36" s="29" t="s">
        <v>143</v>
      </c>
      <c r="H36" s="29" t="s">
        <v>142</v>
      </c>
      <c r="I36" s="29" t="s">
        <v>142</v>
      </c>
      <c r="J36" s="29" t="s">
        <v>142</v>
      </c>
      <c r="K36" s="29" t="s">
        <v>142</v>
      </c>
      <c r="L36" s="29" t="s">
        <v>143</v>
      </c>
      <c r="M36" s="29" t="s">
        <v>142</v>
      </c>
      <c r="N36" s="29" t="s">
        <v>142</v>
      </c>
      <c r="O36" s="29" t="s">
        <v>142</v>
      </c>
      <c r="P36" s="29" t="s">
        <v>142</v>
      </c>
      <c r="Q36" s="29" t="s">
        <v>142</v>
      </c>
      <c r="R36" s="29" t="s">
        <v>142</v>
      </c>
      <c r="S36" s="29" t="s">
        <v>143</v>
      </c>
      <c r="T36" s="29" t="s">
        <v>142</v>
      </c>
      <c r="U36" s="29" t="s">
        <v>142</v>
      </c>
      <c r="V36" s="29" t="s">
        <v>142</v>
      </c>
      <c r="W36" s="29" t="s">
        <v>142</v>
      </c>
      <c r="X36" s="29" t="s">
        <v>143</v>
      </c>
      <c r="Y36" s="29" t="s">
        <v>142</v>
      </c>
      <c r="Z36" s="29" t="s">
        <v>142</v>
      </c>
      <c r="AA36" s="29" t="s">
        <v>141</v>
      </c>
      <c r="AB36" s="29" t="s">
        <v>142</v>
      </c>
      <c r="AC36" s="29" t="s">
        <v>142</v>
      </c>
      <c r="AD36" s="29" t="s">
        <v>142</v>
      </c>
      <c r="AE36" s="29" t="s">
        <v>142</v>
      </c>
      <c r="AF36" s="29" t="s">
        <v>142</v>
      </c>
      <c r="AG36" s="29" t="s">
        <v>141</v>
      </c>
      <c r="AH36" s="29" t="s">
        <v>142</v>
      </c>
      <c r="AI36" s="29" t="s">
        <v>142</v>
      </c>
      <c r="AJ36" s="29" t="s">
        <v>142</v>
      </c>
      <c r="AK36" s="6"/>
      <c r="AL36" s="12"/>
      <c r="AM36" s="12"/>
      <c r="AN36" s="12"/>
      <c r="AO36" s="12"/>
    </row>
    <row r="37" spans="1:41" ht="63.75">
      <c r="A37" s="13">
        <v>36</v>
      </c>
      <c r="B37" s="44">
        <v>36</v>
      </c>
      <c r="C37" s="44" t="s">
        <v>207</v>
      </c>
      <c r="D37" s="43" t="s">
        <v>208</v>
      </c>
      <c r="E37" s="38" t="s">
        <v>21</v>
      </c>
      <c r="F37" s="29" t="s">
        <v>142</v>
      </c>
      <c r="G37" s="29" t="s">
        <v>143</v>
      </c>
      <c r="H37" s="29" t="s">
        <v>142</v>
      </c>
      <c r="I37" s="29" t="s">
        <v>142</v>
      </c>
      <c r="J37" s="29" t="s">
        <v>142</v>
      </c>
      <c r="K37" s="29" t="s">
        <v>142</v>
      </c>
      <c r="L37" s="29" t="s">
        <v>142</v>
      </c>
      <c r="M37" s="29" t="s">
        <v>142</v>
      </c>
      <c r="N37" s="29" t="s">
        <v>142</v>
      </c>
      <c r="O37" s="29" t="s">
        <v>142</v>
      </c>
      <c r="P37" s="29" t="s">
        <v>142</v>
      </c>
      <c r="Q37" s="29" t="s">
        <v>142</v>
      </c>
      <c r="R37" s="29" t="s">
        <v>142</v>
      </c>
      <c r="S37" s="29" t="s">
        <v>143</v>
      </c>
      <c r="T37" s="29" t="s">
        <v>142</v>
      </c>
      <c r="U37" s="29" t="s">
        <v>142</v>
      </c>
      <c r="V37" s="29" t="s">
        <v>142</v>
      </c>
      <c r="W37" s="29" t="s">
        <v>142</v>
      </c>
      <c r="X37" s="29" t="s">
        <v>143</v>
      </c>
      <c r="Y37" s="29" t="s">
        <v>142</v>
      </c>
      <c r="Z37" s="29" t="s">
        <v>142</v>
      </c>
      <c r="AA37" s="29" t="s">
        <v>141</v>
      </c>
      <c r="AB37" s="29" t="s">
        <v>142</v>
      </c>
      <c r="AC37" s="29" t="s">
        <v>142</v>
      </c>
      <c r="AD37" s="29" t="s">
        <v>142</v>
      </c>
      <c r="AE37" s="29" t="s">
        <v>142</v>
      </c>
      <c r="AF37" s="29" t="s">
        <v>142</v>
      </c>
      <c r="AG37" s="29" t="s">
        <v>141</v>
      </c>
      <c r="AH37" s="29" t="s">
        <v>142</v>
      </c>
      <c r="AI37" s="29" t="s">
        <v>142</v>
      </c>
      <c r="AJ37" s="29" t="s">
        <v>142</v>
      </c>
      <c r="AK37" s="6"/>
      <c r="AL37" s="12"/>
      <c r="AM37" s="12"/>
      <c r="AN37" s="12"/>
      <c r="AO37" s="12"/>
    </row>
    <row r="38" spans="1:41" ht="63.75">
      <c r="A38" s="13">
        <v>37</v>
      </c>
      <c r="B38" s="44">
        <v>37</v>
      </c>
      <c r="C38" s="44" t="s">
        <v>209</v>
      </c>
      <c r="D38" s="43" t="s">
        <v>210</v>
      </c>
      <c r="E38" s="38" t="s">
        <v>21</v>
      </c>
      <c r="F38" s="29" t="s">
        <v>142</v>
      </c>
      <c r="G38" s="29" t="s">
        <v>142</v>
      </c>
      <c r="H38" s="29" t="s">
        <v>142</v>
      </c>
      <c r="I38" s="29" t="s">
        <v>142</v>
      </c>
      <c r="J38" s="29" t="s">
        <v>142</v>
      </c>
      <c r="K38" s="29" t="s">
        <v>142</v>
      </c>
      <c r="L38" s="29" t="s">
        <v>142</v>
      </c>
      <c r="M38" s="29" t="s">
        <v>142</v>
      </c>
      <c r="N38" s="29" t="s">
        <v>142</v>
      </c>
      <c r="O38" s="29" t="s">
        <v>142</v>
      </c>
      <c r="P38" s="29" t="s">
        <v>142</v>
      </c>
      <c r="Q38" s="29" t="s">
        <v>142</v>
      </c>
      <c r="R38" s="29" t="s">
        <v>142</v>
      </c>
      <c r="S38" s="29" t="s">
        <v>143</v>
      </c>
      <c r="T38" s="29" t="s">
        <v>142</v>
      </c>
      <c r="U38" s="29" t="s">
        <v>142</v>
      </c>
      <c r="V38" s="29" t="s">
        <v>142</v>
      </c>
      <c r="W38" s="29" t="s">
        <v>142</v>
      </c>
      <c r="X38" s="29" t="s">
        <v>143</v>
      </c>
      <c r="Y38" s="29" t="s">
        <v>142</v>
      </c>
      <c r="Z38" s="29" t="s">
        <v>142</v>
      </c>
      <c r="AA38" s="29" t="s">
        <v>141</v>
      </c>
      <c r="AB38" s="29" t="s">
        <v>142</v>
      </c>
      <c r="AC38" s="29" t="s">
        <v>142</v>
      </c>
      <c r="AD38" s="29" t="s">
        <v>142</v>
      </c>
      <c r="AE38" s="29" t="s">
        <v>142</v>
      </c>
      <c r="AF38" s="29" t="s">
        <v>142</v>
      </c>
      <c r="AG38" s="29" t="s">
        <v>141</v>
      </c>
      <c r="AH38" s="29" t="s">
        <v>142</v>
      </c>
      <c r="AI38" s="29" t="s">
        <v>142</v>
      </c>
      <c r="AJ38" s="29" t="s">
        <v>142</v>
      </c>
      <c r="AK38" s="6"/>
      <c r="AL38" s="12"/>
      <c r="AM38" s="12"/>
      <c r="AN38" s="12"/>
      <c r="AO38" s="12"/>
    </row>
    <row r="39" spans="1:41" ht="63.75">
      <c r="A39" s="13">
        <v>38</v>
      </c>
      <c r="B39" s="44">
        <v>38</v>
      </c>
      <c r="C39" s="44" t="s">
        <v>211</v>
      </c>
      <c r="D39" s="43" t="s">
        <v>212</v>
      </c>
      <c r="E39" s="38" t="s">
        <v>21</v>
      </c>
      <c r="F39" s="29" t="s">
        <v>142</v>
      </c>
      <c r="G39" s="29" t="s">
        <v>142</v>
      </c>
      <c r="H39" s="29" t="s">
        <v>142</v>
      </c>
      <c r="I39" s="29" t="s">
        <v>142</v>
      </c>
      <c r="J39" s="29" t="s">
        <v>142</v>
      </c>
      <c r="K39" s="29" t="s">
        <v>142</v>
      </c>
      <c r="L39" s="29" t="s">
        <v>142</v>
      </c>
      <c r="M39" s="29" t="s">
        <v>142</v>
      </c>
      <c r="N39" s="29" t="s">
        <v>142</v>
      </c>
      <c r="O39" s="29" t="s">
        <v>142</v>
      </c>
      <c r="P39" s="29" t="s">
        <v>142</v>
      </c>
      <c r="Q39" s="29" t="s">
        <v>142</v>
      </c>
      <c r="R39" s="29" t="s">
        <v>142</v>
      </c>
      <c r="S39" s="29" t="s">
        <v>142</v>
      </c>
      <c r="T39" s="29" t="s">
        <v>142</v>
      </c>
      <c r="U39" s="29" t="s">
        <v>142</v>
      </c>
      <c r="V39" s="29" t="s">
        <v>142</v>
      </c>
      <c r="W39" s="29" t="s">
        <v>142</v>
      </c>
      <c r="X39" s="29" t="s">
        <v>143</v>
      </c>
      <c r="Y39" s="29" t="s">
        <v>142</v>
      </c>
      <c r="Z39" s="29" t="s">
        <v>142</v>
      </c>
      <c r="AA39" s="29" t="s">
        <v>141</v>
      </c>
      <c r="AB39" s="29" t="s">
        <v>142</v>
      </c>
      <c r="AC39" s="29" t="s">
        <v>142</v>
      </c>
      <c r="AD39" s="29" t="s">
        <v>143</v>
      </c>
      <c r="AE39" s="29" t="s">
        <v>142</v>
      </c>
      <c r="AF39" s="29" t="s">
        <v>142</v>
      </c>
      <c r="AG39" s="29" t="s">
        <v>141</v>
      </c>
      <c r="AH39" s="29" t="s">
        <v>142</v>
      </c>
      <c r="AI39" s="29" t="s">
        <v>142</v>
      </c>
      <c r="AJ39" s="29" t="s">
        <v>142</v>
      </c>
      <c r="AK39" s="6"/>
      <c r="AL39" s="12"/>
      <c r="AM39" s="12"/>
      <c r="AN39" s="12"/>
      <c r="AO39" s="12"/>
    </row>
    <row r="40" spans="1:41" ht="51">
      <c r="A40" s="13">
        <v>39</v>
      </c>
      <c r="B40" s="44">
        <v>39</v>
      </c>
      <c r="C40" s="44" t="s">
        <v>211</v>
      </c>
      <c r="D40" s="43" t="s">
        <v>213</v>
      </c>
      <c r="E40" s="38" t="s">
        <v>21</v>
      </c>
      <c r="F40" s="29" t="s">
        <v>142</v>
      </c>
      <c r="G40" s="29" t="s">
        <v>142</v>
      </c>
      <c r="H40" s="29" t="s">
        <v>142</v>
      </c>
      <c r="I40" s="29" t="s">
        <v>142</v>
      </c>
      <c r="J40" s="29" t="s">
        <v>142</v>
      </c>
      <c r="K40" s="29" t="s">
        <v>142</v>
      </c>
      <c r="L40" s="29" t="s">
        <v>142</v>
      </c>
      <c r="M40" s="29" t="s">
        <v>142</v>
      </c>
      <c r="N40" s="29" t="s">
        <v>142</v>
      </c>
      <c r="O40" s="29" t="s">
        <v>142</v>
      </c>
      <c r="P40" s="29" t="s">
        <v>142</v>
      </c>
      <c r="Q40" s="29" t="s">
        <v>142</v>
      </c>
      <c r="R40" s="29" t="s">
        <v>142</v>
      </c>
      <c r="S40" s="29" t="s">
        <v>142</v>
      </c>
      <c r="T40" s="29" t="s">
        <v>142</v>
      </c>
      <c r="U40" s="29" t="s">
        <v>142</v>
      </c>
      <c r="V40" s="29" t="s">
        <v>142</v>
      </c>
      <c r="W40" s="29" t="s">
        <v>142</v>
      </c>
      <c r="X40" s="29" t="s">
        <v>143</v>
      </c>
      <c r="Y40" s="29" t="s">
        <v>142</v>
      </c>
      <c r="Z40" s="29" t="s">
        <v>142</v>
      </c>
      <c r="AA40" s="29" t="s">
        <v>141</v>
      </c>
      <c r="AB40" s="29" t="s">
        <v>142</v>
      </c>
      <c r="AC40" s="29" t="s">
        <v>142</v>
      </c>
      <c r="AD40" s="29" t="s">
        <v>142</v>
      </c>
      <c r="AE40" s="29" t="s">
        <v>142</v>
      </c>
      <c r="AF40" s="29" t="s">
        <v>142</v>
      </c>
      <c r="AG40" s="29" t="s">
        <v>141</v>
      </c>
      <c r="AH40" s="29" t="s">
        <v>142</v>
      </c>
      <c r="AI40" s="29" t="s">
        <v>142</v>
      </c>
      <c r="AJ40" s="29" t="s">
        <v>142</v>
      </c>
      <c r="AK40" s="6"/>
      <c r="AL40" s="12"/>
      <c r="AM40" s="12"/>
      <c r="AN40" s="12"/>
      <c r="AO40" s="12"/>
    </row>
    <row r="41" spans="1:41" ht="51">
      <c r="A41" s="13">
        <v>40</v>
      </c>
      <c r="B41" s="44">
        <v>40</v>
      </c>
      <c r="C41" s="44" t="s">
        <v>211</v>
      </c>
      <c r="D41" s="43" t="s">
        <v>214</v>
      </c>
      <c r="E41" s="38" t="s">
        <v>21</v>
      </c>
      <c r="F41" s="29" t="s">
        <v>142</v>
      </c>
      <c r="G41" s="29" t="s">
        <v>142</v>
      </c>
      <c r="H41" s="29" t="s">
        <v>142</v>
      </c>
      <c r="I41" s="29" t="s">
        <v>142</v>
      </c>
      <c r="J41" s="29" t="s">
        <v>142</v>
      </c>
      <c r="K41" s="29" t="s">
        <v>142</v>
      </c>
      <c r="L41" s="29" t="s">
        <v>142</v>
      </c>
      <c r="M41" s="29" t="s">
        <v>142</v>
      </c>
      <c r="N41" s="29" t="s">
        <v>142</v>
      </c>
      <c r="O41" s="29" t="s">
        <v>142</v>
      </c>
      <c r="P41" s="29" t="s">
        <v>142</v>
      </c>
      <c r="Q41" s="29" t="s">
        <v>142</v>
      </c>
      <c r="R41" s="29" t="s">
        <v>142</v>
      </c>
      <c r="S41" s="29" t="s">
        <v>142</v>
      </c>
      <c r="T41" s="29" t="s">
        <v>142</v>
      </c>
      <c r="U41" s="29" t="s">
        <v>141</v>
      </c>
      <c r="V41" s="29" t="s">
        <v>142</v>
      </c>
      <c r="W41" s="29" t="s">
        <v>142</v>
      </c>
      <c r="X41" s="29" t="s">
        <v>142</v>
      </c>
      <c r="Y41" s="29" t="s">
        <v>142</v>
      </c>
      <c r="Z41" s="29" t="s">
        <v>142</v>
      </c>
      <c r="AA41" s="29" t="s">
        <v>141</v>
      </c>
      <c r="AB41" s="29" t="s">
        <v>142</v>
      </c>
      <c r="AC41" s="29" t="s">
        <v>142</v>
      </c>
      <c r="AD41" s="29" t="s">
        <v>142</v>
      </c>
      <c r="AE41" s="29" t="s">
        <v>142</v>
      </c>
      <c r="AF41" s="29" t="s">
        <v>142</v>
      </c>
      <c r="AG41" s="29" t="s">
        <v>141</v>
      </c>
      <c r="AH41" s="29" t="s">
        <v>142</v>
      </c>
      <c r="AI41" s="29" t="s">
        <v>142</v>
      </c>
      <c r="AJ41" s="29" t="s">
        <v>142</v>
      </c>
      <c r="AK41" s="6"/>
      <c r="AL41" s="12"/>
      <c r="AM41" s="12"/>
      <c r="AN41" s="12"/>
      <c r="AO41" s="12"/>
    </row>
    <row r="42" spans="1:41" ht="51">
      <c r="A42" s="13">
        <v>41</v>
      </c>
      <c r="B42" s="44">
        <v>41</v>
      </c>
      <c r="C42" s="44" t="s">
        <v>215</v>
      </c>
      <c r="D42" s="43" t="s">
        <v>216</v>
      </c>
      <c r="E42" s="38" t="s">
        <v>21</v>
      </c>
      <c r="F42" s="29" t="s">
        <v>142</v>
      </c>
      <c r="G42" s="29" t="s">
        <v>142</v>
      </c>
      <c r="H42" s="29" t="s">
        <v>142</v>
      </c>
      <c r="I42" s="29" t="s">
        <v>142</v>
      </c>
      <c r="J42" s="29" t="s">
        <v>142</v>
      </c>
      <c r="K42" s="29" t="s">
        <v>142</v>
      </c>
      <c r="L42" s="29" t="s">
        <v>142</v>
      </c>
      <c r="M42" s="29" t="s">
        <v>142</v>
      </c>
      <c r="N42" s="29" t="s">
        <v>142</v>
      </c>
      <c r="O42" s="29" t="s">
        <v>142</v>
      </c>
      <c r="P42" s="29" t="s">
        <v>142</v>
      </c>
      <c r="Q42" s="29" t="s">
        <v>142</v>
      </c>
      <c r="R42" s="29" t="s">
        <v>142</v>
      </c>
      <c r="S42" s="29" t="s">
        <v>142</v>
      </c>
      <c r="T42" s="29" t="s">
        <v>142</v>
      </c>
      <c r="U42" s="29" t="s">
        <v>141</v>
      </c>
      <c r="V42" s="29" t="s">
        <v>143</v>
      </c>
      <c r="W42" s="29" t="s">
        <v>142</v>
      </c>
      <c r="X42" s="29" t="s">
        <v>142</v>
      </c>
      <c r="Y42" s="29" t="s">
        <v>142</v>
      </c>
      <c r="Z42" s="29" t="s">
        <v>142</v>
      </c>
      <c r="AA42" s="29" t="s">
        <v>141</v>
      </c>
      <c r="AB42" s="29" t="s">
        <v>142</v>
      </c>
      <c r="AC42" s="29" t="s">
        <v>142</v>
      </c>
      <c r="AD42" s="29" t="s">
        <v>142</v>
      </c>
      <c r="AE42" s="29" t="s">
        <v>142</v>
      </c>
      <c r="AF42" s="29" t="s">
        <v>142</v>
      </c>
      <c r="AG42" s="29" t="s">
        <v>141</v>
      </c>
      <c r="AH42" s="29" t="s">
        <v>142</v>
      </c>
      <c r="AI42" s="29" t="s">
        <v>142</v>
      </c>
      <c r="AJ42" s="29" t="s">
        <v>142</v>
      </c>
      <c r="AK42" s="6"/>
      <c r="AL42" s="12"/>
      <c r="AM42" s="12"/>
      <c r="AN42" s="12"/>
      <c r="AO42" s="12"/>
    </row>
    <row r="43" spans="1:41" ht="51">
      <c r="A43" s="13">
        <v>42</v>
      </c>
      <c r="B43" s="44">
        <v>42</v>
      </c>
      <c r="C43" s="44" t="s">
        <v>217</v>
      </c>
      <c r="D43" s="43" t="s">
        <v>218</v>
      </c>
      <c r="E43" s="38" t="s">
        <v>21</v>
      </c>
      <c r="F43" s="29" t="s">
        <v>142</v>
      </c>
      <c r="G43" s="29" t="s">
        <v>142</v>
      </c>
      <c r="H43" s="29" t="s">
        <v>142</v>
      </c>
      <c r="I43" s="29" t="s">
        <v>142</v>
      </c>
      <c r="J43" s="29" t="s">
        <v>142</v>
      </c>
      <c r="K43" s="29" t="s">
        <v>142</v>
      </c>
      <c r="L43" s="29" t="s">
        <v>142</v>
      </c>
      <c r="M43" s="29" t="s">
        <v>142</v>
      </c>
      <c r="N43" s="29" t="s">
        <v>142</v>
      </c>
      <c r="O43" s="29" t="s">
        <v>142</v>
      </c>
      <c r="P43" s="29" t="s">
        <v>143</v>
      </c>
      <c r="Q43" s="29" t="s">
        <v>142</v>
      </c>
      <c r="R43" s="29" t="s">
        <v>142</v>
      </c>
      <c r="S43" s="29" t="s">
        <v>142</v>
      </c>
      <c r="T43" s="29" t="s">
        <v>142</v>
      </c>
      <c r="U43" s="29" t="s">
        <v>141</v>
      </c>
      <c r="V43" s="29" t="s">
        <v>142</v>
      </c>
      <c r="W43" s="29" t="s">
        <v>142</v>
      </c>
      <c r="X43" s="29" t="s">
        <v>142</v>
      </c>
      <c r="Y43" s="29" t="s">
        <v>142</v>
      </c>
      <c r="Z43" s="29" t="s">
        <v>142</v>
      </c>
      <c r="AA43" s="29" t="s">
        <v>141</v>
      </c>
      <c r="AB43" s="29" t="s">
        <v>142</v>
      </c>
      <c r="AC43" s="29" t="s">
        <v>142</v>
      </c>
      <c r="AD43" s="29" t="s">
        <v>142</v>
      </c>
      <c r="AE43" s="29" t="s">
        <v>142</v>
      </c>
      <c r="AF43" s="29" t="s">
        <v>142</v>
      </c>
      <c r="AG43" s="29" t="s">
        <v>141</v>
      </c>
      <c r="AH43" s="29" t="s">
        <v>142</v>
      </c>
      <c r="AI43" s="29" t="s">
        <v>142</v>
      </c>
      <c r="AJ43" s="29" t="s">
        <v>142</v>
      </c>
      <c r="AK43" s="6"/>
      <c r="AL43" s="12"/>
      <c r="AM43" s="12"/>
      <c r="AN43" s="12"/>
      <c r="AO43" s="12"/>
    </row>
    <row r="44" spans="1:41" ht="51">
      <c r="A44" s="13">
        <v>43</v>
      </c>
      <c r="B44" s="44">
        <v>43</v>
      </c>
      <c r="C44" s="44" t="s">
        <v>219</v>
      </c>
      <c r="D44" s="43" t="s">
        <v>218</v>
      </c>
      <c r="E44" s="38" t="s">
        <v>21</v>
      </c>
      <c r="F44" s="29" t="s">
        <v>142</v>
      </c>
      <c r="G44" s="29" t="s">
        <v>142</v>
      </c>
      <c r="H44" s="29" t="s">
        <v>141</v>
      </c>
      <c r="I44" s="29" t="s">
        <v>142</v>
      </c>
      <c r="J44" s="29" t="s">
        <v>142</v>
      </c>
      <c r="K44" s="29" t="s">
        <v>142</v>
      </c>
      <c r="L44" s="29" t="s">
        <v>142</v>
      </c>
      <c r="M44" s="29" t="s">
        <v>142</v>
      </c>
      <c r="N44" s="29" t="s">
        <v>142</v>
      </c>
      <c r="O44" s="29" t="s">
        <v>142</v>
      </c>
      <c r="P44" s="29" t="s">
        <v>142</v>
      </c>
      <c r="Q44" s="29" t="s">
        <v>142</v>
      </c>
      <c r="R44" s="29" t="s">
        <v>142</v>
      </c>
      <c r="S44" s="29" t="s">
        <v>142</v>
      </c>
      <c r="T44" s="29" t="s">
        <v>142</v>
      </c>
      <c r="U44" s="29" t="s">
        <v>141</v>
      </c>
      <c r="V44" s="29" t="s">
        <v>142</v>
      </c>
      <c r="W44" s="29" t="s">
        <v>142</v>
      </c>
      <c r="X44" s="29" t="s">
        <v>142</v>
      </c>
      <c r="Y44" s="29" t="s">
        <v>142</v>
      </c>
      <c r="Z44" s="29" t="s">
        <v>142</v>
      </c>
      <c r="AA44" s="29" t="s">
        <v>141</v>
      </c>
      <c r="AB44" s="29" t="s">
        <v>142</v>
      </c>
      <c r="AC44" s="29" t="s">
        <v>142</v>
      </c>
      <c r="AD44" s="29" t="s">
        <v>142</v>
      </c>
      <c r="AE44" s="29" t="s">
        <v>142</v>
      </c>
      <c r="AF44" s="29" t="s">
        <v>142</v>
      </c>
      <c r="AG44" s="29" t="s">
        <v>141</v>
      </c>
      <c r="AH44" s="29" t="s">
        <v>142</v>
      </c>
      <c r="AI44" s="29" t="s">
        <v>142</v>
      </c>
      <c r="AJ44" s="29" t="s">
        <v>142</v>
      </c>
      <c r="AK44" s="6"/>
      <c r="AL44" s="12"/>
      <c r="AM44" s="12"/>
      <c r="AN44" s="12"/>
      <c r="AO44" s="12"/>
    </row>
    <row r="45" spans="1:41" ht="38.25">
      <c r="A45" s="13">
        <v>44</v>
      </c>
      <c r="B45" s="44">
        <v>44</v>
      </c>
      <c r="C45" s="44" t="s">
        <v>219</v>
      </c>
      <c r="D45" s="43" t="s">
        <v>220</v>
      </c>
      <c r="E45" s="38" t="s">
        <v>21</v>
      </c>
      <c r="F45" s="29" t="s">
        <v>142</v>
      </c>
      <c r="G45" s="29" t="s">
        <v>142</v>
      </c>
      <c r="H45" s="29" t="s">
        <v>141</v>
      </c>
      <c r="I45" s="29" t="s">
        <v>142</v>
      </c>
      <c r="J45" s="29" t="s">
        <v>142</v>
      </c>
      <c r="K45" s="29" t="s">
        <v>142</v>
      </c>
      <c r="L45" s="29" t="s">
        <v>142</v>
      </c>
      <c r="M45" s="29" t="s">
        <v>142</v>
      </c>
      <c r="N45" s="29" t="s">
        <v>142</v>
      </c>
      <c r="O45" s="29" t="s">
        <v>142</v>
      </c>
      <c r="P45" s="29" t="s">
        <v>142</v>
      </c>
      <c r="Q45" s="29" t="s">
        <v>142</v>
      </c>
      <c r="R45" s="29" t="s">
        <v>142</v>
      </c>
      <c r="S45" s="29" t="s">
        <v>142</v>
      </c>
      <c r="T45" s="29" t="s">
        <v>142</v>
      </c>
      <c r="U45" s="29" t="s">
        <v>141</v>
      </c>
      <c r="V45" s="29" t="s">
        <v>142</v>
      </c>
      <c r="W45" s="29" t="s">
        <v>142</v>
      </c>
      <c r="X45" s="29" t="s">
        <v>142</v>
      </c>
      <c r="Y45" s="29" t="s">
        <v>142</v>
      </c>
      <c r="Z45" s="29" t="s">
        <v>142</v>
      </c>
      <c r="AA45" s="29" t="s">
        <v>141</v>
      </c>
      <c r="AB45" s="29" t="s">
        <v>142</v>
      </c>
      <c r="AC45" s="29" t="s">
        <v>142</v>
      </c>
      <c r="AD45" s="29" t="s">
        <v>142</v>
      </c>
      <c r="AE45" s="29" t="s">
        <v>142</v>
      </c>
      <c r="AF45" s="29" t="s">
        <v>142</v>
      </c>
      <c r="AG45" s="29" t="s">
        <v>141</v>
      </c>
      <c r="AH45" s="29" t="s">
        <v>142</v>
      </c>
      <c r="AI45" s="29" t="s">
        <v>142</v>
      </c>
      <c r="AJ45" s="29" t="s">
        <v>142</v>
      </c>
      <c r="AK45" s="6"/>
      <c r="AL45" s="12"/>
      <c r="AM45" s="12"/>
      <c r="AN45" s="12"/>
      <c r="AO45" s="12"/>
    </row>
    <row r="46" spans="1:41" ht="51">
      <c r="A46" s="13">
        <v>45</v>
      </c>
      <c r="B46" s="44">
        <v>45</v>
      </c>
      <c r="C46" s="44" t="s">
        <v>221</v>
      </c>
      <c r="D46" s="43" t="s">
        <v>222</v>
      </c>
      <c r="E46" s="38" t="s">
        <v>21</v>
      </c>
      <c r="F46" s="29" t="s">
        <v>142</v>
      </c>
      <c r="G46" s="29" t="s">
        <v>142</v>
      </c>
      <c r="H46" s="29" t="s">
        <v>141</v>
      </c>
      <c r="I46" s="29" t="s">
        <v>142</v>
      </c>
      <c r="J46" s="29" t="s">
        <v>143</v>
      </c>
      <c r="K46" s="29" t="s">
        <v>142</v>
      </c>
      <c r="L46" s="29" t="s">
        <v>142</v>
      </c>
      <c r="M46" s="29" t="s">
        <v>142</v>
      </c>
      <c r="N46" s="29" t="s">
        <v>142</v>
      </c>
      <c r="O46" s="29" t="s">
        <v>142</v>
      </c>
      <c r="P46" s="29" t="s">
        <v>142</v>
      </c>
      <c r="Q46" s="29" t="s">
        <v>142</v>
      </c>
      <c r="R46" s="29" t="s">
        <v>142</v>
      </c>
      <c r="S46" s="29" t="s">
        <v>142</v>
      </c>
      <c r="T46" s="29" t="s">
        <v>142</v>
      </c>
      <c r="U46" s="29" t="s">
        <v>141</v>
      </c>
      <c r="V46" s="29" t="s">
        <v>142</v>
      </c>
      <c r="W46" s="29" t="s">
        <v>142</v>
      </c>
      <c r="X46" s="29" t="s">
        <v>142</v>
      </c>
      <c r="Y46" s="29" t="s">
        <v>142</v>
      </c>
      <c r="Z46" s="29" t="s">
        <v>142</v>
      </c>
      <c r="AA46" s="29" t="s">
        <v>141</v>
      </c>
      <c r="AB46" s="29" t="s">
        <v>142</v>
      </c>
      <c r="AC46" s="29" t="s">
        <v>142</v>
      </c>
      <c r="AD46" s="29" t="s">
        <v>142</v>
      </c>
      <c r="AE46" s="29" t="s">
        <v>142</v>
      </c>
      <c r="AF46" s="29" t="s">
        <v>142</v>
      </c>
      <c r="AG46" s="29" t="s">
        <v>141</v>
      </c>
      <c r="AH46" s="29" t="s">
        <v>142</v>
      </c>
      <c r="AI46" s="29" t="s">
        <v>142</v>
      </c>
      <c r="AJ46" s="29" t="s">
        <v>142</v>
      </c>
      <c r="AK46" s="6"/>
      <c r="AL46" s="12"/>
      <c r="AM46" s="12"/>
      <c r="AN46" s="12"/>
      <c r="AO46" s="12"/>
    </row>
    <row r="47" spans="1:41" ht="38.25">
      <c r="A47" s="13">
        <v>46</v>
      </c>
      <c r="B47" s="44">
        <v>46</v>
      </c>
      <c r="C47" s="44" t="s">
        <v>223</v>
      </c>
      <c r="D47" s="43" t="s">
        <v>224</v>
      </c>
      <c r="E47" s="38" t="s">
        <v>21</v>
      </c>
      <c r="F47" s="29" t="s">
        <v>143</v>
      </c>
      <c r="G47" s="29" t="s">
        <v>142</v>
      </c>
      <c r="H47" s="29" t="s">
        <v>142</v>
      </c>
      <c r="I47" s="29" t="s">
        <v>142</v>
      </c>
      <c r="J47" s="29" t="s">
        <v>142</v>
      </c>
      <c r="K47" s="29" t="s">
        <v>142</v>
      </c>
      <c r="L47" s="29" t="s">
        <v>142</v>
      </c>
      <c r="M47" s="29" t="s">
        <v>141</v>
      </c>
      <c r="N47" s="29" t="s">
        <v>142</v>
      </c>
      <c r="O47" s="29" t="s">
        <v>142</v>
      </c>
      <c r="P47" s="29" t="s">
        <v>142</v>
      </c>
      <c r="Q47" s="29" t="s">
        <v>142</v>
      </c>
      <c r="R47" s="29" t="s">
        <v>142</v>
      </c>
      <c r="S47" s="29" t="s">
        <v>142</v>
      </c>
      <c r="T47" s="29" t="s">
        <v>142</v>
      </c>
      <c r="U47" s="29" t="s">
        <v>141</v>
      </c>
      <c r="V47" s="29" t="s">
        <v>142</v>
      </c>
      <c r="W47" s="29" t="s">
        <v>142</v>
      </c>
      <c r="X47" s="29" t="s">
        <v>142</v>
      </c>
      <c r="Y47" s="29" t="s">
        <v>142</v>
      </c>
      <c r="Z47" s="29" t="s">
        <v>142</v>
      </c>
      <c r="AA47" s="29" t="s">
        <v>141</v>
      </c>
      <c r="AB47" s="29" t="s">
        <v>142</v>
      </c>
      <c r="AC47" s="29" t="s">
        <v>142</v>
      </c>
      <c r="AD47" s="29" t="s">
        <v>142</v>
      </c>
      <c r="AE47" s="29" t="s">
        <v>142</v>
      </c>
      <c r="AF47" s="29" t="s">
        <v>142</v>
      </c>
      <c r="AG47" s="29" t="s">
        <v>141</v>
      </c>
      <c r="AH47" s="29" t="s">
        <v>142</v>
      </c>
      <c r="AI47" s="29" t="s">
        <v>142</v>
      </c>
      <c r="AJ47" s="29" t="s">
        <v>142</v>
      </c>
      <c r="AK47" s="6"/>
      <c r="AL47" s="12"/>
      <c r="AM47" s="12"/>
      <c r="AN47" s="12"/>
      <c r="AO47" s="12"/>
    </row>
    <row r="48" spans="1:41" ht="51">
      <c r="A48" s="13">
        <v>47</v>
      </c>
      <c r="B48" s="44">
        <v>47</v>
      </c>
      <c r="C48" s="44" t="s">
        <v>225</v>
      </c>
      <c r="D48" s="43" t="s">
        <v>226</v>
      </c>
      <c r="E48" s="38" t="s">
        <v>21</v>
      </c>
      <c r="F48" s="29" t="s">
        <v>142</v>
      </c>
      <c r="G48" s="29" t="s">
        <v>142</v>
      </c>
      <c r="H48" s="29" t="s">
        <v>142</v>
      </c>
      <c r="I48" s="29" t="s">
        <v>142</v>
      </c>
      <c r="J48" s="29" t="s">
        <v>142</v>
      </c>
      <c r="K48" s="29" t="s">
        <v>142</v>
      </c>
      <c r="L48" s="29" t="s">
        <v>142</v>
      </c>
      <c r="M48" s="29" t="s">
        <v>141</v>
      </c>
      <c r="N48" s="29" t="s">
        <v>142</v>
      </c>
      <c r="O48" s="29" t="s">
        <v>142</v>
      </c>
      <c r="P48" s="29" t="s">
        <v>142</v>
      </c>
      <c r="Q48" s="29" t="s">
        <v>142</v>
      </c>
      <c r="R48" s="29" t="s">
        <v>142</v>
      </c>
      <c r="S48" s="29" t="s">
        <v>142</v>
      </c>
      <c r="T48" s="29" t="s">
        <v>142</v>
      </c>
      <c r="U48" s="29" t="s">
        <v>141</v>
      </c>
      <c r="V48" s="29" t="s">
        <v>142</v>
      </c>
      <c r="W48" s="29" t="s">
        <v>142</v>
      </c>
      <c r="X48" s="29" t="s">
        <v>142</v>
      </c>
      <c r="Y48" s="29" t="s">
        <v>142</v>
      </c>
      <c r="Z48" s="29" t="s">
        <v>142</v>
      </c>
      <c r="AA48" s="29" t="s">
        <v>141</v>
      </c>
      <c r="AB48" s="29" t="s">
        <v>142</v>
      </c>
      <c r="AC48" s="29" t="s">
        <v>142</v>
      </c>
      <c r="AD48" s="29" t="s">
        <v>142</v>
      </c>
      <c r="AE48" s="29" t="s">
        <v>142</v>
      </c>
      <c r="AF48" s="29" t="s">
        <v>142</v>
      </c>
      <c r="AG48" s="29" t="s">
        <v>141</v>
      </c>
      <c r="AH48" s="29" t="s">
        <v>142</v>
      </c>
      <c r="AI48" s="29" t="s">
        <v>142</v>
      </c>
      <c r="AJ48" s="29" t="s">
        <v>142</v>
      </c>
      <c r="AK48" s="6"/>
      <c r="AL48" s="12"/>
      <c r="AM48" s="12"/>
      <c r="AN48" s="12"/>
      <c r="AO48" s="12"/>
    </row>
    <row r="49" spans="1:41" ht="51">
      <c r="A49" s="13">
        <v>48</v>
      </c>
      <c r="B49" s="44">
        <v>48</v>
      </c>
      <c r="C49" s="44" t="s">
        <v>227</v>
      </c>
      <c r="D49" s="43" t="s">
        <v>228</v>
      </c>
      <c r="E49" s="38" t="s">
        <v>199</v>
      </c>
      <c r="F49" s="29" t="s">
        <v>142</v>
      </c>
      <c r="G49" s="29" t="s">
        <v>142</v>
      </c>
      <c r="H49" s="29" t="s">
        <v>142</v>
      </c>
      <c r="I49" s="29" t="s">
        <v>142</v>
      </c>
      <c r="J49" s="29" t="s">
        <v>142</v>
      </c>
      <c r="K49" s="29" t="s">
        <v>142</v>
      </c>
      <c r="L49" s="29" t="s">
        <v>142</v>
      </c>
      <c r="M49" s="29" t="s">
        <v>141</v>
      </c>
      <c r="N49" s="29" t="s">
        <v>142</v>
      </c>
      <c r="O49" s="29" t="s">
        <v>142</v>
      </c>
      <c r="P49" s="29" t="s">
        <v>142</v>
      </c>
      <c r="Q49" s="29" t="s">
        <v>142</v>
      </c>
      <c r="R49" s="29" t="s">
        <v>142</v>
      </c>
      <c r="S49" s="29" t="s">
        <v>142</v>
      </c>
      <c r="T49" s="29" t="s">
        <v>142</v>
      </c>
      <c r="U49" s="29" t="s">
        <v>141</v>
      </c>
      <c r="V49" s="29" t="s">
        <v>142</v>
      </c>
      <c r="W49" s="29" t="s">
        <v>142</v>
      </c>
      <c r="X49" s="29" t="s">
        <v>142</v>
      </c>
      <c r="Y49" s="29" t="s">
        <v>143</v>
      </c>
      <c r="Z49" s="29" t="s">
        <v>142</v>
      </c>
      <c r="AA49" s="29" t="s">
        <v>141</v>
      </c>
      <c r="AB49" s="29" t="s">
        <v>142</v>
      </c>
      <c r="AC49" s="29" t="s">
        <v>142</v>
      </c>
      <c r="AD49" s="29" t="s">
        <v>142</v>
      </c>
      <c r="AE49" s="29" t="s">
        <v>142</v>
      </c>
      <c r="AF49" s="29" t="s">
        <v>142</v>
      </c>
      <c r="AG49" s="29" t="s">
        <v>141</v>
      </c>
      <c r="AH49" s="29" t="s">
        <v>142</v>
      </c>
      <c r="AI49" s="29" t="s">
        <v>142</v>
      </c>
      <c r="AJ49" s="29" t="s">
        <v>142</v>
      </c>
      <c r="AK49" s="6"/>
      <c r="AL49" s="12"/>
      <c r="AM49" s="12"/>
      <c r="AN49" s="12"/>
      <c r="AO49" s="12"/>
    </row>
    <row r="50" spans="1:41" ht="51">
      <c r="A50" s="13">
        <v>49</v>
      </c>
      <c r="B50" s="44">
        <v>49</v>
      </c>
      <c r="C50" s="44" t="s">
        <v>229</v>
      </c>
      <c r="D50" s="43" t="s">
        <v>228</v>
      </c>
      <c r="E50" s="38" t="s">
        <v>199</v>
      </c>
      <c r="F50" s="29" t="s">
        <v>142</v>
      </c>
      <c r="G50" s="29" t="s">
        <v>143</v>
      </c>
      <c r="H50" s="29" t="s">
        <v>142</v>
      </c>
      <c r="I50" s="29" t="s">
        <v>142</v>
      </c>
      <c r="J50" s="29" t="s">
        <v>142</v>
      </c>
      <c r="K50" s="29" t="s">
        <v>142</v>
      </c>
      <c r="L50" s="29" t="s">
        <v>143</v>
      </c>
      <c r="M50" s="29" t="s">
        <v>141</v>
      </c>
      <c r="N50" s="29" t="s">
        <v>142</v>
      </c>
      <c r="O50" s="29" t="s">
        <v>142</v>
      </c>
      <c r="P50" s="29" t="s">
        <v>142</v>
      </c>
      <c r="Q50" s="29" t="s">
        <v>142</v>
      </c>
      <c r="R50" s="29" t="s">
        <v>142</v>
      </c>
      <c r="S50" s="29" t="s">
        <v>143</v>
      </c>
      <c r="T50" s="29" t="s">
        <v>142</v>
      </c>
      <c r="U50" s="29" t="s">
        <v>141</v>
      </c>
      <c r="V50" s="29" t="s">
        <v>142</v>
      </c>
      <c r="W50" s="29" t="s">
        <v>183</v>
      </c>
      <c r="X50" s="29" t="s">
        <v>143</v>
      </c>
      <c r="Y50" s="29" t="s">
        <v>183</v>
      </c>
      <c r="Z50" s="29" t="s">
        <v>142</v>
      </c>
      <c r="AA50" s="29" t="s">
        <v>141</v>
      </c>
      <c r="AB50" s="29" t="s">
        <v>142</v>
      </c>
      <c r="AC50" s="29" t="s">
        <v>142</v>
      </c>
      <c r="AD50" s="29" t="s">
        <v>142</v>
      </c>
      <c r="AE50" s="29" t="s">
        <v>142</v>
      </c>
      <c r="AF50" s="29" t="s">
        <v>143</v>
      </c>
      <c r="AG50" s="29" t="s">
        <v>141</v>
      </c>
      <c r="AH50" s="29" t="s">
        <v>142</v>
      </c>
      <c r="AI50" s="29" t="s">
        <v>142</v>
      </c>
      <c r="AJ50" s="29" t="s">
        <v>142</v>
      </c>
      <c r="AK50" s="6"/>
      <c r="AL50" s="12"/>
      <c r="AM50" s="12"/>
      <c r="AN50" s="12"/>
      <c r="AO50" s="12"/>
    </row>
    <row r="51" spans="1:41" ht="51">
      <c r="A51" s="13">
        <v>50</v>
      </c>
      <c r="B51" s="44">
        <v>50</v>
      </c>
      <c r="C51" s="44" t="s">
        <v>229</v>
      </c>
      <c r="D51" s="43" t="s">
        <v>230</v>
      </c>
      <c r="E51" s="38" t="s">
        <v>21</v>
      </c>
      <c r="F51" s="29" t="s">
        <v>142</v>
      </c>
      <c r="G51" s="29" t="s">
        <v>142</v>
      </c>
      <c r="H51" s="29" t="s">
        <v>142</v>
      </c>
      <c r="I51" s="29" t="s">
        <v>142</v>
      </c>
      <c r="J51" s="29" t="s">
        <v>143</v>
      </c>
      <c r="K51" s="29" t="s">
        <v>142</v>
      </c>
      <c r="L51" s="29" t="s">
        <v>142</v>
      </c>
      <c r="M51" s="29" t="s">
        <v>141</v>
      </c>
      <c r="N51" s="29" t="s">
        <v>142</v>
      </c>
      <c r="O51" s="29" t="s">
        <v>142</v>
      </c>
      <c r="P51" s="29" t="s">
        <v>142</v>
      </c>
      <c r="Q51" s="29" t="s">
        <v>142</v>
      </c>
      <c r="R51" s="29" t="s">
        <v>142</v>
      </c>
      <c r="S51" s="29" t="s">
        <v>142</v>
      </c>
      <c r="T51" s="29" t="s">
        <v>142</v>
      </c>
      <c r="U51" s="29" t="s">
        <v>141</v>
      </c>
      <c r="V51" s="29" t="s">
        <v>142</v>
      </c>
      <c r="W51" s="29" t="s">
        <v>142</v>
      </c>
      <c r="X51" s="29" t="s">
        <v>142</v>
      </c>
      <c r="Y51" s="29" t="s">
        <v>142</v>
      </c>
      <c r="Z51" s="29" t="s">
        <v>142</v>
      </c>
      <c r="AA51" s="29" t="s">
        <v>141</v>
      </c>
      <c r="AB51" s="29" t="s">
        <v>142</v>
      </c>
      <c r="AC51" s="29" t="s">
        <v>142</v>
      </c>
      <c r="AD51" s="29" t="s">
        <v>142</v>
      </c>
      <c r="AE51" s="29" t="s">
        <v>142</v>
      </c>
      <c r="AF51" s="29" t="s">
        <v>142</v>
      </c>
      <c r="AG51" s="29" t="s">
        <v>141</v>
      </c>
      <c r="AH51" s="29" t="s">
        <v>142</v>
      </c>
      <c r="AI51" s="29" t="s">
        <v>142</v>
      </c>
      <c r="AJ51" s="29" t="s">
        <v>142</v>
      </c>
      <c r="AK51" s="6"/>
      <c r="AL51" s="12"/>
      <c r="AM51" s="12"/>
      <c r="AN51" s="12"/>
      <c r="AO51" s="12"/>
    </row>
    <row r="52" spans="1:41" ht="38.25">
      <c r="A52" s="13">
        <v>51</v>
      </c>
      <c r="B52" s="44">
        <v>51</v>
      </c>
      <c r="C52" s="44" t="s">
        <v>231</v>
      </c>
      <c r="D52" s="43" t="s">
        <v>232</v>
      </c>
      <c r="E52" s="38" t="s">
        <v>21</v>
      </c>
      <c r="F52" s="29" t="s">
        <v>142</v>
      </c>
      <c r="G52" s="29" t="s">
        <v>142</v>
      </c>
      <c r="H52" s="29" t="s">
        <v>142</v>
      </c>
      <c r="I52" s="29" t="s">
        <v>142</v>
      </c>
      <c r="J52" s="29" t="s">
        <v>143</v>
      </c>
      <c r="K52" s="29" t="s">
        <v>142</v>
      </c>
      <c r="L52" s="29" t="s">
        <v>142</v>
      </c>
      <c r="M52" s="29" t="s">
        <v>141</v>
      </c>
      <c r="N52" s="29" t="s">
        <v>142</v>
      </c>
      <c r="O52" s="29" t="s">
        <v>142</v>
      </c>
      <c r="P52" s="29" t="s">
        <v>142</v>
      </c>
      <c r="Q52" s="29" t="s">
        <v>142</v>
      </c>
      <c r="R52" s="29" t="s">
        <v>142</v>
      </c>
      <c r="S52" s="29" t="s">
        <v>142</v>
      </c>
      <c r="T52" s="29" t="s">
        <v>142</v>
      </c>
      <c r="U52" s="29" t="s">
        <v>141</v>
      </c>
      <c r="V52" s="29" t="s">
        <v>142</v>
      </c>
      <c r="W52" s="29" t="s">
        <v>142</v>
      </c>
      <c r="X52" s="29" t="s">
        <v>143</v>
      </c>
      <c r="Y52" s="29" t="s">
        <v>142</v>
      </c>
      <c r="Z52" s="29" t="s">
        <v>142</v>
      </c>
      <c r="AA52" s="29" t="s">
        <v>141</v>
      </c>
      <c r="AB52" s="29" t="s">
        <v>142</v>
      </c>
      <c r="AC52" s="29" t="s">
        <v>142</v>
      </c>
      <c r="AD52" s="29" t="s">
        <v>142</v>
      </c>
      <c r="AE52" s="29" t="s">
        <v>142</v>
      </c>
      <c r="AF52" s="29" t="s">
        <v>142</v>
      </c>
      <c r="AG52" s="29" t="s">
        <v>141</v>
      </c>
      <c r="AH52" s="29" t="s">
        <v>143</v>
      </c>
      <c r="AI52" s="29" t="s">
        <v>142</v>
      </c>
      <c r="AJ52" s="29" t="s">
        <v>142</v>
      </c>
      <c r="AK52" s="6"/>
      <c r="AL52" s="12"/>
      <c r="AM52" s="12"/>
      <c r="AN52" s="12"/>
      <c r="AO52" s="12"/>
    </row>
    <row r="53" spans="1:41" ht="38.25">
      <c r="A53" s="13">
        <v>52</v>
      </c>
      <c r="B53" s="44">
        <v>52</v>
      </c>
      <c r="C53" s="44" t="s">
        <v>231</v>
      </c>
      <c r="D53" s="43" t="s">
        <v>233</v>
      </c>
      <c r="E53" s="38" t="s">
        <v>21</v>
      </c>
      <c r="F53" s="29" t="s">
        <v>142</v>
      </c>
      <c r="G53" s="29" t="s">
        <v>142</v>
      </c>
      <c r="H53" s="29" t="s">
        <v>142</v>
      </c>
      <c r="I53" s="29" t="s">
        <v>142</v>
      </c>
      <c r="J53" s="29" t="s">
        <v>142</v>
      </c>
      <c r="K53" s="29" t="s">
        <v>142</v>
      </c>
      <c r="L53" s="29" t="s">
        <v>142</v>
      </c>
      <c r="M53" s="29" t="s">
        <v>141</v>
      </c>
      <c r="N53" s="29" t="s">
        <v>142</v>
      </c>
      <c r="O53" s="29" t="s">
        <v>142</v>
      </c>
      <c r="P53" s="29" t="s">
        <v>142</v>
      </c>
      <c r="Q53" s="29" t="s">
        <v>142</v>
      </c>
      <c r="R53" s="29" t="s">
        <v>143</v>
      </c>
      <c r="S53" s="29" t="s">
        <v>142</v>
      </c>
      <c r="T53" s="29" t="s">
        <v>142</v>
      </c>
      <c r="U53" s="29" t="s">
        <v>141</v>
      </c>
      <c r="V53" s="29" t="s">
        <v>142</v>
      </c>
      <c r="W53" s="29" t="s">
        <v>142</v>
      </c>
      <c r="X53" s="29" t="s">
        <v>143</v>
      </c>
      <c r="Y53" s="29" t="s">
        <v>142</v>
      </c>
      <c r="Z53" s="29" t="s">
        <v>142</v>
      </c>
      <c r="AA53" s="29" t="s">
        <v>141</v>
      </c>
      <c r="AB53" s="29" t="s">
        <v>142</v>
      </c>
      <c r="AC53" s="29" t="s">
        <v>142</v>
      </c>
      <c r="AD53" s="29" t="s">
        <v>142</v>
      </c>
      <c r="AE53" s="29" t="s">
        <v>142</v>
      </c>
      <c r="AF53" s="29" t="s">
        <v>142</v>
      </c>
      <c r="AG53" s="29" t="s">
        <v>141</v>
      </c>
      <c r="AH53" s="29" t="s">
        <v>142</v>
      </c>
      <c r="AI53" s="29" t="s">
        <v>142</v>
      </c>
      <c r="AJ53" s="29" t="s">
        <v>142</v>
      </c>
      <c r="AK53" s="6"/>
      <c r="AL53" s="12"/>
      <c r="AM53" s="12"/>
      <c r="AN53" s="12"/>
      <c r="AO53" s="12"/>
    </row>
    <row r="54" spans="1:41" ht="25.5">
      <c r="A54" s="13">
        <v>53</v>
      </c>
      <c r="B54" s="44">
        <v>53</v>
      </c>
      <c r="C54" s="44" t="s">
        <v>234</v>
      </c>
      <c r="D54" s="43" t="s">
        <v>235</v>
      </c>
      <c r="E54" s="38" t="s">
        <v>21</v>
      </c>
      <c r="F54" s="29" t="s">
        <v>142</v>
      </c>
      <c r="G54" s="29" t="s">
        <v>142</v>
      </c>
      <c r="H54" s="29" t="s">
        <v>142</v>
      </c>
      <c r="I54" s="29" t="s">
        <v>142</v>
      </c>
      <c r="J54" s="29" t="s">
        <v>142</v>
      </c>
      <c r="K54" s="29" t="s">
        <v>142</v>
      </c>
      <c r="L54" s="29" t="s">
        <v>142</v>
      </c>
      <c r="M54" s="29" t="s">
        <v>142</v>
      </c>
      <c r="N54" s="29" t="s">
        <v>142</v>
      </c>
      <c r="O54" s="29" t="s">
        <v>142</v>
      </c>
      <c r="P54" s="29" t="s">
        <v>142</v>
      </c>
      <c r="Q54" s="29" t="s">
        <v>142</v>
      </c>
      <c r="R54" s="29" t="s">
        <v>142</v>
      </c>
      <c r="S54" s="29" t="s">
        <v>142</v>
      </c>
      <c r="T54" s="29" t="s">
        <v>142</v>
      </c>
      <c r="U54" s="29" t="s">
        <v>142</v>
      </c>
      <c r="V54" s="29" t="s">
        <v>142</v>
      </c>
      <c r="W54" s="29" t="s">
        <v>142</v>
      </c>
      <c r="X54" s="29" t="s">
        <v>142</v>
      </c>
      <c r="Y54" s="29" t="s">
        <v>142</v>
      </c>
      <c r="Z54" s="29" t="s">
        <v>142</v>
      </c>
      <c r="AA54" s="29" t="s">
        <v>141</v>
      </c>
      <c r="AB54" s="29" t="s">
        <v>142</v>
      </c>
      <c r="AC54" s="29" t="s">
        <v>142</v>
      </c>
      <c r="AD54" s="29" t="s">
        <v>142</v>
      </c>
      <c r="AE54" s="29" t="s">
        <v>142</v>
      </c>
      <c r="AF54" s="29" t="s">
        <v>142</v>
      </c>
      <c r="AG54" s="29" t="s">
        <v>141</v>
      </c>
      <c r="AH54" s="29" t="s">
        <v>142</v>
      </c>
      <c r="AI54" s="29" t="s">
        <v>142</v>
      </c>
      <c r="AJ54" s="29" t="s">
        <v>142</v>
      </c>
      <c r="AK54" s="6"/>
      <c r="AL54" s="12"/>
      <c r="AM54" s="12"/>
      <c r="AN54" s="12"/>
      <c r="AO54" s="12"/>
    </row>
    <row r="55" spans="1:41" ht="38.25">
      <c r="A55" s="13">
        <v>54</v>
      </c>
      <c r="B55" s="44">
        <v>54</v>
      </c>
      <c r="C55" s="44" t="s">
        <v>236</v>
      </c>
      <c r="D55" s="43" t="s">
        <v>237</v>
      </c>
      <c r="E55" s="38" t="s">
        <v>21</v>
      </c>
      <c r="F55" s="29" t="s">
        <v>142</v>
      </c>
      <c r="G55" s="29" t="s">
        <v>142</v>
      </c>
      <c r="H55" s="29" t="s">
        <v>142</v>
      </c>
      <c r="I55" s="29" t="s">
        <v>142</v>
      </c>
      <c r="J55" s="29" t="s">
        <v>143</v>
      </c>
      <c r="K55" s="29" t="s">
        <v>143</v>
      </c>
      <c r="L55" s="29" t="s">
        <v>142</v>
      </c>
      <c r="M55" s="29" t="s">
        <v>142</v>
      </c>
      <c r="N55" s="29" t="s">
        <v>142</v>
      </c>
      <c r="O55" s="29" t="s">
        <v>142</v>
      </c>
      <c r="P55" s="29" t="s">
        <v>142</v>
      </c>
      <c r="Q55" s="29" t="s">
        <v>142</v>
      </c>
      <c r="R55" s="29" t="s">
        <v>142</v>
      </c>
      <c r="S55" s="29" t="s">
        <v>142</v>
      </c>
      <c r="T55" s="29" t="s">
        <v>142</v>
      </c>
      <c r="U55" s="29" t="s">
        <v>142</v>
      </c>
      <c r="V55" s="29" t="s">
        <v>142</v>
      </c>
      <c r="W55" s="29" t="s">
        <v>142</v>
      </c>
      <c r="X55" s="29" t="s">
        <v>142</v>
      </c>
      <c r="Y55" s="29" t="s">
        <v>142</v>
      </c>
      <c r="Z55" s="29" t="s">
        <v>143</v>
      </c>
      <c r="AA55" s="29" t="s">
        <v>141</v>
      </c>
      <c r="AB55" s="29" t="s">
        <v>142</v>
      </c>
      <c r="AC55" s="29" t="s">
        <v>142</v>
      </c>
      <c r="AD55" s="29" t="s">
        <v>142</v>
      </c>
      <c r="AE55" s="29" t="s">
        <v>142</v>
      </c>
      <c r="AF55" s="29" t="s">
        <v>142</v>
      </c>
      <c r="AG55" s="29" t="s">
        <v>141</v>
      </c>
      <c r="AH55" s="29" t="s">
        <v>142</v>
      </c>
      <c r="AI55" s="29" t="s">
        <v>143</v>
      </c>
      <c r="AJ55" s="29" t="s">
        <v>142</v>
      </c>
      <c r="AK55" s="6"/>
      <c r="AL55" s="12"/>
      <c r="AM55" s="12"/>
      <c r="AN55" s="12"/>
      <c r="AO55" s="12"/>
    </row>
    <row r="56" spans="1:41" ht="25.5">
      <c r="A56" s="13">
        <v>55</v>
      </c>
      <c r="B56" s="44">
        <v>55</v>
      </c>
      <c r="C56" s="44" t="s">
        <v>236</v>
      </c>
      <c r="D56" s="43" t="s">
        <v>238</v>
      </c>
      <c r="E56" s="38" t="s">
        <v>21</v>
      </c>
      <c r="F56" s="29" t="s">
        <v>142</v>
      </c>
      <c r="G56" s="29" t="s">
        <v>142</v>
      </c>
      <c r="H56" s="29" t="s">
        <v>142</v>
      </c>
      <c r="I56" s="29" t="s">
        <v>142</v>
      </c>
      <c r="J56" s="29" t="s">
        <v>141</v>
      </c>
      <c r="K56" s="29" t="s">
        <v>142</v>
      </c>
      <c r="L56" s="29" t="s">
        <v>142</v>
      </c>
      <c r="M56" s="29" t="s">
        <v>142</v>
      </c>
      <c r="N56" s="29" t="s">
        <v>142</v>
      </c>
      <c r="O56" s="29" t="s">
        <v>142</v>
      </c>
      <c r="P56" s="29" t="s">
        <v>142</v>
      </c>
      <c r="Q56" s="29" t="s">
        <v>142</v>
      </c>
      <c r="R56" s="29" t="s">
        <v>142</v>
      </c>
      <c r="S56" s="29" t="s">
        <v>142</v>
      </c>
      <c r="T56" s="29" t="s">
        <v>142</v>
      </c>
      <c r="U56" s="29" t="s">
        <v>142</v>
      </c>
      <c r="V56" s="29" t="s">
        <v>143</v>
      </c>
      <c r="W56" s="29" t="s">
        <v>142</v>
      </c>
      <c r="X56" s="29" t="s">
        <v>142</v>
      </c>
      <c r="Y56" s="29" t="s">
        <v>142</v>
      </c>
      <c r="Z56" s="29" t="s">
        <v>142</v>
      </c>
      <c r="AA56" s="29" t="s">
        <v>141</v>
      </c>
      <c r="AB56" s="29" t="s">
        <v>142</v>
      </c>
      <c r="AC56" s="29" t="s">
        <v>142</v>
      </c>
      <c r="AD56" s="29" t="s">
        <v>142</v>
      </c>
      <c r="AE56" s="29" t="s">
        <v>142</v>
      </c>
      <c r="AF56" s="29" t="s">
        <v>142</v>
      </c>
      <c r="AG56" s="29" t="s">
        <v>141</v>
      </c>
      <c r="AH56" s="29" t="s">
        <v>142</v>
      </c>
      <c r="AI56" s="29" t="s">
        <v>143</v>
      </c>
      <c r="AJ56" s="29" t="s">
        <v>142</v>
      </c>
      <c r="AK56" s="6"/>
      <c r="AL56" s="12"/>
      <c r="AM56" s="12"/>
      <c r="AN56" s="12"/>
      <c r="AO56" s="12"/>
    </row>
    <row r="57" spans="1:41" ht="76.5">
      <c r="A57" s="13">
        <v>56</v>
      </c>
      <c r="B57" s="44">
        <v>56</v>
      </c>
      <c r="C57" s="44" t="s">
        <v>239</v>
      </c>
      <c r="D57" s="43" t="s">
        <v>240</v>
      </c>
      <c r="E57" s="38" t="s">
        <v>21</v>
      </c>
      <c r="F57" s="29" t="s">
        <v>142</v>
      </c>
      <c r="G57" s="29" t="s">
        <v>142</v>
      </c>
      <c r="H57" s="29" t="s">
        <v>142</v>
      </c>
      <c r="I57" s="29" t="s">
        <v>142</v>
      </c>
      <c r="J57" s="29" t="s">
        <v>142</v>
      </c>
      <c r="K57" s="29" t="s">
        <v>142</v>
      </c>
      <c r="L57" s="29" t="s">
        <v>142</v>
      </c>
      <c r="M57" s="29" t="s">
        <v>142</v>
      </c>
      <c r="N57" s="29" t="s">
        <v>142</v>
      </c>
      <c r="O57" s="29" t="s">
        <v>142</v>
      </c>
      <c r="P57" s="29" t="s">
        <v>142</v>
      </c>
      <c r="Q57" s="29" t="s">
        <v>142</v>
      </c>
      <c r="R57" s="29" t="s">
        <v>142</v>
      </c>
      <c r="S57" s="29" t="s">
        <v>142</v>
      </c>
      <c r="T57" s="29" t="s">
        <v>142</v>
      </c>
      <c r="U57" s="29" t="s">
        <v>142</v>
      </c>
      <c r="V57" s="29" t="s">
        <v>142</v>
      </c>
      <c r="W57" s="29" t="s">
        <v>142</v>
      </c>
      <c r="X57" s="29" t="s">
        <v>142</v>
      </c>
      <c r="Y57" s="29" t="s">
        <v>142</v>
      </c>
      <c r="Z57" s="29" t="s">
        <v>142</v>
      </c>
      <c r="AA57" s="29" t="s">
        <v>141</v>
      </c>
      <c r="AB57" s="29" t="s">
        <v>142</v>
      </c>
      <c r="AC57" s="29" t="s">
        <v>142</v>
      </c>
      <c r="AD57" s="29" t="s">
        <v>142</v>
      </c>
      <c r="AE57" s="29" t="s">
        <v>142</v>
      </c>
      <c r="AF57" s="29" t="s">
        <v>143</v>
      </c>
      <c r="AG57" s="29" t="s">
        <v>141</v>
      </c>
      <c r="AH57" s="29" t="s">
        <v>142</v>
      </c>
      <c r="AI57" s="29" t="s">
        <v>143</v>
      </c>
      <c r="AJ57" s="29" t="s">
        <v>143</v>
      </c>
      <c r="AK57" s="6"/>
      <c r="AL57" s="12"/>
      <c r="AM57" s="12"/>
      <c r="AN57" s="12"/>
      <c r="AO57" s="12"/>
    </row>
    <row r="58" spans="1:41" ht="63.75">
      <c r="A58" s="13">
        <v>57</v>
      </c>
      <c r="B58" s="44">
        <v>57</v>
      </c>
      <c r="C58" s="44" t="s">
        <v>239</v>
      </c>
      <c r="D58" s="43" t="s">
        <v>241</v>
      </c>
      <c r="E58" s="38" t="s">
        <v>21</v>
      </c>
      <c r="F58" s="29" t="s">
        <v>142</v>
      </c>
      <c r="G58" s="29" t="s">
        <v>142</v>
      </c>
      <c r="H58" s="29" t="s">
        <v>142</v>
      </c>
      <c r="I58" s="29" t="s">
        <v>142</v>
      </c>
      <c r="J58" s="29" t="s">
        <v>142</v>
      </c>
      <c r="K58" s="29" t="s">
        <v>142</v>
      </c>
      <c r="L58" s="29" t="s">
        <v>142</v>
      </c>
      <c r="M58" s="29" t="s">
        <v>142</v>
      </c>
      <c r="N58" s="29" t="s">
        <v>142</v>
      </c>
      <c r="O58" s="29" t="s">
        <v>142</v>
      </c>
      <c r="P58" s="29" t="s">
        <v>142</v>
      </c>
      <c r="Q58" s="29" t="s">
        <v>142</v>
      </c>
      <c r="R58" s="29" t="s">
        <v>142</v>
      </c>
      <c r="S58" s="29" t="s">
        <v>142</v>
      </c>
      <c r="T58" s="29" t="s">
        <v>142</v>
      </c>
      <c r="U58" s="29" t="s">
        <v>142</v>
      </c>
      <c r="V58" s="29" t="s">
        <v>142</v>
      </c>
      <c r="W58" s="29" t="s">
        <v>142</v>
      </c>
      <c r="X58" s="29" t="s">
        <v>142</v>
      </c>
      <c r="Y58" s="29" t="s">
        <v>142</v>
      </c>
      <c r="Z58" s="29" t="s">
        <v>142</v>
      </c>
      <c r="AA58" s="29" t="s">
        <v>141</v>
      </c>
      <c r="AB58" s="29" t="s">
        <v>142</v>
      </c>
      <c r="AC58" s="29" t="s">
        <v>142</v>
      </c>
      <c r="AD58" s="29" t="s">
        <v>142</v>
      </c>
      <c r="AE58" s="29" t="s">
        <v>142</v>
      </c>
      <c r="AF58" s="29" t="s">
        <v>143</v>
      </c>
      <c r="AG58" s="29" t="s">
        <v>141</v>
      </c>
      <c r="AH58" s="29" t="s">
        <v>142</v>
      </c>
      <c r="AI58" s="29" t="s">
        <v>143</v>
      </c>
      <c r="AJ58" s="29" t="s">
        <v>142</v>
      </c>
      <c r="AK58" s="6"/>
      <c r="AL58" s="12"/>
      <c r="AM58" s="12"/>
      <c r="AN58" s="12"/>
      <c r="AO58" s="12"/>
    </row>
    <row r="59" spans="1:41" ht="76.5">
      <c r="A59" s="13">
        <v>58</v>
      </c>
      <c r="B59" s="44">
        <v>58</v>
      </c>
      <c r="C59" s="44" t="s">
        <v>242</v>
      </c>
      <c r="D59" s="43" t="s">
        <v>243</v>
      </c>
      <c r="E59" s="38" t="s">
        <v>21</v>
      </c>
      <c r="F59" s="29" t="s">
        <v>142</v>
      </c>
      <c r="G59" s="29" t="s">
        <v>142</v>
      </c>
      <c r="H59" s="29" t="s">
        <v>142</v>
      </c>
      <c r="I59" s="29" t="s">
        <v>142</v>
      </c>
      <c r="J59" s="29" t="s">
        <v>142</v>
      </c>
      <c r="K59" s="29" t="s">
        <v>142</v>
      </c>
      <c r="L59" s="29" t="s">
        <v>142</v>
      </c>
      <c r="M59" s="29" t="s">
        <v>142</v>
      </c>
      <c r="N59" s="29" t="s">
        <v>142</v>
      </c>
      <c r="O59" s="29" t="s">
        <v>143</v>
      </c>
      <c r="P59" s="29" t="s">
        <v>142</v>
      </c>
      <c r="Q59" s="29" t="s">
        <v>142</v>
      </c>
      <c r="R59" s="29" t="s">
        <v>142</v>
      </c>
      <c r="S59" s="29" t="s">
        <v>142</v>
      </c>
      <c r="T59" s="29" t="s">
        <v>143</v>
      </c>
      <c r="U59" s="29" t="s">
        <v>142</v>
      </c>
      <c r="V59" s="29" t="s">
        <v>142</v>
      </c>
      <c r="W59" s="29" t="s">
        <v>142</v>
      </c>
      <c r="X59" s="29" t="s">
        <v>142</v>
      </c>
      <c r="Y59" s="29" t="s">
        <v>142</v>
      </c>
      <c r="Z59" s="29" t="s">
        <v>142</v>
      </c>
      <c r="AA59" s="29" t="s">
        <v>141</v>
      </c>
      <c r="AB59" s="29" t="s">
        <v>142</v>
      </c>
      <c r="AC59" s="29" t="s">
        <v>142</v>
      </c>
      <c r="AD59" s="29" t="s">
        <v>142</v>
      </c>
      <c r="AE59" s="29" t="s">
        <v>142</v>
      </c>
      <c r="AF59" s="29" t="s">
        <v>142</v>
      </c>
      <c r="AG59" s="29" t="s">
        <v>141</v>
      </c>
      <c r="AH59" s="29" t="s">
        <v>142</v>
      </c>
      <c r="AI59" s="29" t="s">
        <v>143</v>
      </c>
      <c r="AJ59" s="29" t="s">
        <v>142</v>
      </c>
      <c r="AK59" s="6"/>
      <c r="AL59" s="12"/>
      <c r="AM59" s="12"/>
      <c r="AN59" s="12"/>
      <c r="AO59" s="12"/>
    </row>
    <row r="60" spans="1:41" ht="63.75">
      <c r="A60" s="13">
        <v>59</v>
      </c>
      <c r="B60" s="44">
        <v>59</v>
      </c>
      <c r="C60" s="44" t="s">
        <v>242</v>
      </c>
      <c r="D60" s="43" t="s">
        <v>244</v>
      </c>
      <c r="E60" s="38" t="s">
        <v>21</v>
      </c>
      <c r="F60" s="29" t="s">
        <v>142</v>
      </c>
      <c r="G60" s="29" t="s">
        <v>142</v>
      </c>
      <c r="H60" s="29" t="s">
        <v>142</v>
      </c>
      <c r="I60" s="29" t="s">
        <v>142</v>
      </c>
      <c r="J60" s="29" t="s">
        <v>142</v>
      </c>
      <c r="K60" s="29" t="s">
        <v>183</v>
      </c>
      <c r="L60" s="29" t="s">
        <v>142</v>
      </c>
      <c r="M60" s="29" t="s">
        <v>142</v>
      </c>
      <c r="N60" s="29" t="s">
        <v>142</v>
      </c>
      <c r="O60" s="29" t="s">
        <v>143</v>
      </c>
      <c r="P60" s="29" t="s">
        <v>142</v>
      </c>
      <c r="Q60" s="29" t="s">
        <v>142</v>
      </c>
      <c r="R60" s="29" t="s">
        <v>142</v>
      </c>
      <c r="S60" s="29" t="s">
        <v>142</v>
      </c>
      <c r="T60" s="29" t="s">
        <v>143</v>
      </c>
      <c r="U60" s="29" t="s">
        <v>142</v>
      </c>
      <c r="V60" s="29" t="s">
        <v>142</v>
      </c>
      <c r="W60" s="29" t="s">
        <v>142</v>
      </c>
      <c r="X60" s="29" t="s">
        <v>142</v>
      </c>
      <c r="Y60" s="29" t="s">
        <v>142</v>
      </c>
      <c r="Z60" s="29" t="s">
        <v>142</v>
      </c>
      <c r="AA60" s="29" t="s">
        <v>141</v>
      </c>
      <c r="AB60" s="29" t="s">
        <v>142</v>
      </c>
      <c r="AC60" s="29" t="s">
        <v>142</v>
      </c>
      <c r="AD60" s="29" t="s">
        <v>142</v>
      </c>
      <c r="AE60" s="29" t="s">
        <v>142</v>
      </c>
      <c r="AF60" s="29" t="s">
        <v>142</v>
      </c>
      <c r="AG60" s="29" t="s">
        <v>141</v>
      </c>
      <c r="AH60" s="29" t="s">
        <v>142</v>
      </c>
      <c r="AI60" s="29" t="s">
        <v>143</v>
      </c>
      <c r="AJ60" s="29" t="s">
        <v>142</v>
      </c>
      <c r="AK60" s="6"/>
      <c r="AL60" s="12"/>
      <c r="AM60" s="12"/>
      <c r="AN60" s="12"/>
      <c r="AO60" s="12"/>
    </row>
    <row r="61" spans="1:41" ht="25.5">
      <c r="A61" s="13">
        <v>60</v>
      </c>
      <c r="B61" s="44">
        <v>60</v>
      </c>
      <c r="C61" s="44" t="s">
        <v>245</v>
      </c>
      <c r="D61" s="43" t="s">
        <v>246</v>
      </c>
      <c r="E61" s="38" t="s">
        <v>21</v>
      </c>
      <c r="F61" s="29" t="s">
        <v>142</v>
      </c>
      <c r="G61" s="29" t="s">
        <v>143</v>
      </c>
      <c r="H61" s="29" t="s">
        <v>142</v>
      </c>
      <c r="I61" s="29" t="s">
        <v>142</v>
      </c>
      <c r="J61" s="29" t="s">
        <v>142</v>
      </c>
      <c r="K61" s="29" t="s">
        <v>142</v>
      </c>
      <c r="L61" s="29" t="s">
        <v>143</v>
      </c>
      <c r="M61" s="29" t="s">
        <v>142</v>
      </c>
      <c r="N61" s="29" t="s">
        <v>142</v>
      </c>
      <c r="O61" s="29" t="s">
        <v>142</v>
      </c>
      <c r="P61" s="29" t="s">
        <v>142</v>
      </c>
      <c r="Q61" s="29" t="s">
        <v>142</v>
      </c>
      <c r="R61" s="29" t="s">
        <v>142</v>
      </c>
      <c r="S61" s="29" t="s">
        <v>142</v>
      </c>
      <c r="T61" s="29" t="s">
        <v>142</v>
      </c>
      <c r="U61" s="29" t="s">
        <v>142</v>
      </c>
      <c r="V61" s="29" t="s">
        <v>142</v>
      </c>
      <c r="W61" s="29" t="s">
        <v>142</v>
      </c>
      <c r="X61" s="29" t="s">
        <v>142</v>
      </c>
      <c r="Y61" s="29" t="s">
        <v>143</v>
      </c>
      <c r="Z61" s="29" t="s">
        <v>142</v>
      </c>
      <c r="AA61" s="29" t="s">
        <v>141</v>
      </c>
      <c r="AB61" s="29" t="s">
        <v>142</v>
      </c>
      <c r="AC61" s="29" t="s">
        <v>142</v>
      </c>
      <c r="AD61" s="29" t="s">
        <v>142</v>
      </c>
      <c r="AE61" s="29" t="s">
        <v>142</v>
      </c>
      <c r="AF61" s="29" t="s">
        <v>142</v>
      </c>
      <c r="AG61" s="29" t="s">
        <v>141</v>
      </c>
      <c r="AH61" s="29" t="s">
        <v>142</v>
      </c>
      <c r="AI61" s="29" t="s">
        <v>142</v>
      </c>
      <c r="AJ61" s="29" t="s">
        <v>142</v>
      </c>
      <c r="AK61" s="6"/>
      <c r="AL61" s="12"/>
      <c r="AM61" s="12"/>
      <c r="AN61" s="12"/>
      <c r="AO61" s="12"/>
    </row>
    <row r="62" spans="1:41" ht="76.5">
      <c r="A62" s="13">
        <v>61</v>
      </c>
      <c r="B62" s="44">
        <v>61</v>
      </c>
      <c r="C62" s="44" t="s">
        <v>247</v>
      </c>
      <c r="D62" s="43" t="s">
        <v>248</v>
      </c>
      <c r="E62" s="38" t="s">
        <v>21</v>
      </c>
      <c r="F62" s="29" t="s">
        <v>142</v>
      </c>
      <c r="G62" s="29" t="s">
        <v>143</v>
      </c>
      <c r="H62" s="29" t="s">
        <v>141</v>
      </c>
      <c r="I62" s="29" t="s">
        <v>142</v>
      </c>
      <c r="J62" s="29" t="s">
        <v>142</v>
      </c>
      <c r="K62" s="29" t="s">
        <v>142</v>
      </c>
      <c r="L62" s="29" t="s">
        <v>142</v>
      </c>
      <c r="M62" s="29" t="s">
        <v>142</v>
      </c>
      <c r="N62" s="29" t="s">
        <v>142</v>
      </c>
      <c r="O62" s="29" t="s">
        <v>142</v>
      </c>
      <c r="P62" s="29" t="s">
        <v>143</v>
      </c>
      <c r="Q62" s="29" t="s">
        <v>142</v>
      </c>
      <c r="R62" s="29" t="s">
        <v>142</v>
      </c>
      <c r="S62" s="29" t="s">
        <v>142</v>
      </c>
      <c r="T62" s="29" t="s">
        <v>143</v>
      </c>
      <c r="U62" s="29" t="s">
        <v>142</v>
      </c>
      <c r="V62" s="29" t="s">
        <v>143</v>
      </c>
      <c r="W62" s="29" t="s">
        <v>142</v>
      </c>
      <c r="X62" s="29" t="s">
        <v>142</v>
      </c>
      <c r="Y62" s="29" t="s">
        <v>143</v>
      </c>
      <c r="Z62" s="29" t="s">
        <v>142</v>
      </c>
      <c r="AA62" s="29" t="s">
        <v>141</v>
      </c>
      <c r="AB62" s="29" t="s">
        <v>142</v>
      </c>
      <c r="AC62" s="29" t="s">
        <v>142</v>
      </c>
      <c r="AD62" s="29" t="s">
        <v>143</v>
      </c>
      <c r="AE62" s="29" t="s">
        <v>183</v>
      </c>
      <c r="AF62" s="29" t="s">
        <v>142</v>
      </c>
      <c r="AG62" s="29" t="s">
        <v>141</v>
      </c>
      <c r="AH62" s="29" t="s">
        <v>142</v>
      </c>
      <c r="AI62" s="29" t="s">
        <v>142</v>
      </c>
      <c r="AJ62" s="29" t="s">
        <v>142</v>
      </c>
      <c r="AK62" s="6"/>
      <c r="AL62" s="12"/>
      <c r="AM62" s="12"/>
      <c r="AN62" s="12"/>
      <c r="AO62" s="12"/>
    </row>
    <row r="63" spans="1:41" ht="89.25">
      <c r="A63" s="13">
        <v>62</v>
      </c>
      <c r="B63" s="44">
        <v>62</v>
      </c>
      <c r="C63" s="44" t="s">
        <v>249</v>
      </c>
      <c r="D63" s="43" t="s">
        <v>250</v>
      </c>
      <c r="E63" s="38" t="s">
        <v>21</v>
      </c>
      <c r="F63" s="29" t="s">
        <v>142</v>
      </c>
      <c r="G63" s="29" t="s">
        <v>143</v>
      </c>
      <c r="H63" s="29" t="s">
        <v>141</v>
      </c>
      <c r="I63" s="29" t="s">
        <v>142</v>
      </c>
      <c r="J63" s="29" t="s">
        <v>142</v>
      </c>
      <c r="K63" s="29" t="s">
        <v>142</v>
      </c>
      <c r="L63" s="29" t="s">
        <v>142</v>
      </c>
      <c r="M63" s="29" t="s">
        <v>142</v>
      </c>
      <c r="N63" s="29" t="s">
        <v>142</v>
      </c>
      <c r="O63" s="29" t="s">
        <v>142</v>
      </c>
      <c r="P63" s="29" t="s">
        <v>142</v>
      </c>
      <c r="Q63" s="29" t="s">
        <v>142</v>
      </c>
      <c r="R63" s="29" t="s">
        <v>142</v>
      </c>
      <c r="S63" s="29" t="s">
        <v>142</v>
      </c>
      <c r="T63" s="29" t="s">
        <v>143</v>
      </c>
      <c r="U63" s="29" t="s">
        <v>142</v>
      </c>
      <c r="V63" s="29" t="s">
        <v>142</v>
      </c>
      <c r="W63" s="29" t="s">
        <v>142</v>
      </c>
      <c r="X63" s="29" t="s">
        <v>142</v>
      </c>
      <c r="Y63" s="29" t="s">
        <v>143</v>
      </c>
      <c r="Z63" s="29" t="s">
        <v>142</v>
      </c>
      <c r="AA63" s="29" t="s">
        <v>141</v>
      </c>
      <c r="AB63" s="29" t="s">
        <v>142</v>
      </c>
      <c r="AC63" s="29" t="s">
        <v>142</v>
      </c>
      <c r="AD63" s="29" t="s">
        <v>143</v>
      </c>
      <c r="AE63" s="29" t="s">
        <v>142</v>
      </c>
      <c r="AF63" s="29" t="s">
        <v>142</v>
      </c>
      <c r="AG63" s="29" t="s">
        <v>141</v>
      </c>
      <c r="AH63" s="29" t="s">
        <v>142</v>
      </c>
      <c r="AI63" s="29" t="s">
        <v>142</v>
      </c>
      <c r="AJ63" s="29" t="s">
        <v>142</v>
      </c>
      <c r="AK63" s="6"/>
      <c r="AL63" s="12"/>
      <c r="AM63" s="12"/>
      <c r="AN63" s="12"/>
      <c r="AO63" s="12"/>
    </row>
    <row r="64" spans="1:41" ht="63.75">
      <c r="A64" s="13">
        <v>63</v>
      </c>
      <c r="B64" s="44">
        <v>63</v>
      </c>
      <c r="C64" s="44" t="s">
        <v>251</v>
      </c>
      <c r="D64" s="43" t="s">
        <v>252</v>
      </c>
      <c r="E64" s="38" t="s">
        <v>21</v>
      </c>
      <c r="F64" s="29" t="s">
        <v>142</v>
      </c>
      <c r="G64" s="29" t="s">
        <v>142</v>
      </c>
      <c r="H64" s="29" t="s">
        <v>141</v>
      </c>
      <c r="I64" s="29" t="s">
        <v>142</v>
      </c>
      <c r="J64" s="29" t="s">
        <v>142</v>
      </c>
      <c r="K64" s="29" t="s">
        <v>143</v>
      </c>
      <c r="L64" s="29" t="s">
        <v>142</v>
      </c>
      <c r="M64" s="29" t="s">
        <v>142</v>
      </c>
      <c r="N64" s="29" t="s">
        <v>142</v>
      </c>
      <c r="O64" s="29" t="s">
        <v>142</v>
      </c>
      <c r="P64" s="29" t="s">
        <v>142</v>
      </c>
      <c r="Q64" s="29" t="s">
        <v>142</v>
      </c>
      <c r="R64" s="29" t="s">
        <v>142</v>
      </c>
      <c r="S64" s="29" t="s">
        <v>143</v>
      </c>
      <c r="T64" s="29" t="s">
        <v>143</v>
      </c>
      <c r="U64" s="29" t="s">
        <v>142</v>
      </c>
      <c r="V64" s="29" t="s">
        <v>142</v>
      </c>
      <c r="W64" s="29" t="s">
        <v>142</v>
      </c>
      <c r="X64" s="29" t="s">
        <v>143</v>
      </c>
      <c r="Y64" s="29" t="s">
        <v>143</v>
      </c>
      <c r="Z64" s="29" t="s">
        <v>142</v>
      </c>
      <c r="AA64" s="29" t="s">
        <v>141</v>
      </c>
      <c r="AB64" s="29" t="s">
        <v>142</v>
      </c>
      <c r="AC64" s="29" t="s">
        <v>142</v>
      </c>
      <c r="AD64" s="29" t="s">
        <v>143</v>
      </c>
      <c r="AE64" s="29" t="s">
        <v>142</v>
      </c>
      <c r="AF64" s="29" t="s">
        <v>142</v>
      </c>
      <c r="AG64" s="29" t="s">
        <v>141</v>
      </c>
      <c r="AH64" s="29" t="s">
        <v>142</v>
      </c>
      <c r="AI64" s="29" t="s">
        <v>142</v>
      </c>
      <c r="AJ64" s="29" t="s">
        <v>142</v>
      </c>
      <c r="AK64" s="6"/>
      <c r="AL64" s="12"/>
      <c r="AM64" s="12"/>
      <c r="AN64" s="12"/>
      <c r="AO64" s="12"/>
    </row>
    <row r="65" spans="1:41" ht="63.75">
      <c r="A65" s="13">
        <v>64</v>
      </c>
      <c r="B65" s="44">
        <v>64</v>
      </c>
      <c r="C65" s="44" t="s">
        <v>251</v>
      </c>
      <c r="D65" s="43" t="s">
        <v>253</v>
      </c>
      <c r="E65" s="38" t="s">
        <v>21</v>
      </c>
      <c r="F65" s="29" t="s">
        <v>142</v>
      </c>
      <c r="G65" s="29" t="s">
        <v>142</v>
      </c>
      <c r="H65" s="29" t="s">
        <v>142</v>
      </c>
      <c r="I65" s="29" t="s">
        <v>142</v>
      </c>
      <c r="J65" s="29" t="s">
        <v>143</v>
      </c>
      <c r="K65" s="29" t="s">
        <v>143</v>
      </c>
      <c r="L65" s="29" t="s">
        <v>142</v>
      </c>
      <c r="M65" s="29" t="s">
        <v>142</v>
      </c>
      <c r="N65" s="29" t="s">
        <v>142</v>
      </c>
      <c r="O65" s="29" t="s">
        <v>142</v>
      </c>
      <c r="P65" s="29" t="s">
        <v>142</v>
      </c>
      <c r="Q65" s="29" t="s">
        <v>142</v>
      </c>
      <c r="R65" s="29" t="s">
        <v>142</v>
      </c>
      <c r="S65" s="29" t="s">
        <v>142</v>
      </c>
      <c r="T65" s="29" t="s">
        <v>143</v>
      </c>
      <c r="U65" s="29" t="s">
        <v>142</v>
      </c>
      <c r="V65" s="29" t="s">
        <v>142</v>
      </c>
      <c r="W65" s="29" t="s">
        <v>142</v>
      </c>
      <c r="X65" s="29" t="s">
        <v>143</v>
      </c>
      <c r="Y65" s="29" t="s">
        <v>143</v>
      </c>
      <c r="Z65" s="29" t="s">
        <v>142</v>
      </c>
      <c r="AA65" s="29" t="s">
        <v>141</v>
      </c>
      <c r="AB65" s="29" t="s">
        <v>143</v>
      </c>
      <c r="AC65" s="29" t="s">
        <v>142</v>
      </c>
      <c r="AD65" s="29" t="s">
        <v>142</v>
      </c>
      <c r="AE65" s="29" t="s">
        <v>142</v>
      </c>
      <c r="AF65" s="29" t="s">
        <v>142</v>
      </c>
      <c r="AG65" s="29" t="s">
        <v>141</v>
      </c>
      <c r="AH65" s="29" t="s">
        <v>142</v>
      </c>
      <c r="AI65" s="29" t="s">
        <v>142</v>
      </c>
      <c r="AJ65" s="29" t="s">
        <v>142</v>
      </c>
      <c r="AK65" s="6"/>
      <c r="AL65" s="12"/>
      <c r="AM65" s="12"/>
      <c r="AN65" s="12"/>
      <c r="AO65" s="12"/>
    </row>
    <row r="66" spans="1:41" ht="76.5">
      <c r="A66" s="13">
        <v>65</v>
      </c>
      <c r="B66" s="44">
        <v>65</v>
      </c>
      <c r="C66" s="44" t="s">
        <v>254</v>
      </c>
      <c r="D66" s="43" t="s">
        <v>255</v>
      </c>
      <c r="E66" s="38" t="s">
        <v>21</v>
      </c>
      <c r="F66" s="29" t="s">
        <v>142</v>
      </c>
      <c r="G66" s="29" t="s">
        <v>143</v>
      </c>
      <c r="H66" s="29" t="s">
        <v>142</v>
      </c>
      <c r="I66" s="29" t="s">
        <v>142</v>
      </c>
      <c r="J66" s="29" t="s">
        <v>142</v>
      </c>
      <c r="K66" s="29" t="s">
        <v>143</v>
      </c>
      <c r="L66" s="29" t="s">
        <v>142</v>
      </c>
      <c r="M66" s="29" t="s">
        <v>142</v>
      </c>
      <c r="N66" s="29" t="s">
        <v>142</v>
      </c>
      <c r="O66" s="29" t="s">
        <v>142</v>
      </c>
      <c r="P66" s="29" t="s">
        <v>142</v>
      </c>
      <c r="Q66" s="29" t="s">
        <v>142</v>
      </c>
      <c r="R66" s="29" t="s">
        <v>142</v>
      </c>
      <c r="S66" s="29" t="s">
        <v>142</v>
      </c>
      <c r="T66" s="29" t="s">
        <v>143</v>
      </c>
      <c r="U66" s="29" t="s">
        <v>142</v>
      </c>
      <c r="V66" s="29" t="s">
        <v>142</v>
      </c>
      <c r="W66" s="29" t="s">
        <v>142</v>
      </c>
      <c r="X66" s="29" t="s">
        <v>143</v>
      </c>
      <c r="Y66" s="29" t="s">
        <v>143</v>
      </c>
      <c r="Z66" s="29" t="s">
        <v>142</v>
      </c>
      <c r="AA66" s="29" t="s">
        <v>141</v>
      </c>
      <c r="AB66" s="29" t="s">
        <v>142</v>
      </c>
      <c r="AC66" s="29" t="s">
        <v>142</v>
      </c>
      <c r="AD66" s="29" t="s">
        <v>143</v>
      </c>
      <c r="AE66" s="29" t="s">
        <v>142</v>
      </c>
      <c r="AF66" s="29" t="s">
        <v>142</v>
      </c>
      <c r="AG66" s="29" t="s">
        <v>141</v>
      </c>
      <c r="AH66" s="29" t="s">
        <v>142</v>
      </c>
      <c r="AI66" s="29" t="s">
        <v>142</v>
      </c>
      <c r="AJ66" s="29" t="s">
        <v>142</v>
      </c>
      <c r="AK66" s="6"/>
      <c r="AL66" s="12"/>
      <c r="AM66" s="12"/>
      <c r="AN66" s="12"/>
      <c r="AO66" s="12"/>
    </row>
    <row r="67" spans="1:41" ht="89.25">
      <c r="A67" s="13">
        <v>66</v>
      </c>
      <c r="B67" s="44">
        <v>66</v>
      </c>
      <c r="C67" s="44" t="s">
        <v>256</v>
      </c>
      <c r="D67" s="43" t="s">
        <v>257</v>
      </c>
      <c r="E67" s="38" t="s">
        <v>21</v>
      </c>
      <c r="F67" s="29" t="s">
        <v>142</v>
      </c>
      <c r="G67" s="29" t="s">
        <v>142</v>
      </c>
      <c r="H67" s="29" t="s">
        <v>143</v>
      </c>
      <c r="I67" s="29" t="s">
        <v>142</v>
      </c>
      <c r="J67" s="29" t="s">
        <v>142</v>
      </c>
      <c r="K67" s="29" t="s">
        <v>142</v>
      </c>
      <c r="L67" s="29" t="s">
        <v>142</v>
      </c>
      <c r="M67" s="29" t="s">
        <v>142</v>
      </c>
      <c r="N67" s="29" t="s">
        <v>142</v>
      </c>
      <c r="O67" s="29" t="s">
        <v>142</v>
      </c>
      <c r="P67" s="29" t="s">
        <v>142</v>
      </c>
      <c r="Q67" s="29" t="s">
        <v>142</v>
      </c>
      <c r="R67" s="29" t="s">
        <v>142</v>
      </c>
      <c r="S67" s="29" t="s">
        <v>142</v>
      </c>
      <c r="T67" s="29" t="s">
        <v>142</v>
      </c>
      <c r="U67" s="29" t="s">
        <v>142</v>
      </c>
      <c r="V67" s="29" t="s">
        <v>142</v>
      </c>
      <c r="W67" s="29" t="s">
        <v>142</v>
      </c>
      <c r="X67" s="29" t="s">
        <v>142</v>
      </c>
      <c r="Y67" s="29" t="s">
        <v>143</v>
      </c>
      <c r="Z67" s="29" t="s">
        <v>142</v>
      </c>
      <c r="AA67" s="29" t="s">
        <v>141</v>
      </c>
      <c r="AB67" s="29" t="s">
        <v>142</v>
      </c>
      <c r="AC67" s="29" t="s">
        <v>142</v>
      </c>
      <c r="AD67" s="29" t="s">
        <v>142</v>
      </c>
      <c r="AE67" s="29" t="s">
        <v>142</v>
      </c>
      <c r="AF67" s="29" t="s">
        <v>142</v>
      </c>
      <c r="AG67" s="29" t="s">
        <v>141</v>
      </c>
      <c r="AH67" s="29" t="s">
        <v>142</v>
      </c>
      <c r="AI67" s="29" t="s">
        <v>142</v>
      </c>
      <c r="AJ67" s="29" t="s">
        <v>142</v>
      </c>
      <c r="AK67" s="6"/>
      <c r="AL67" s="12"/>
      <c r="AM67" s="12"/>
      <c r="AN67" s="12"/>
      <c r="AO67" s="12"/>
    </row>
    <row r="68" spans="1:41" ht="63.75">
      <c r="A68" s="13">
        <v>67</v>
      </c>
      <c r="B68" s="44">
        <v>67</v>
      </c>
      <c r="C68" s="44" t="s">
        <v>258</v>
      </c>
      <c r="D68" s="43" t="s">
        <v>259</v>
      </c>
      <c r="E68" s="38" t="s">
        <v>21</v>
      </c>
      <c r="F68" s="29" t="s">
        <v>142</v>
      </c>
      <c r="G68" s="29" t="s">
        <v>142</v>
      </c>
      <c r="H68" s="29" t="s">
        <v>142</v>
      </c>
      <c r="I68" s="29" t="s">
        <v>142</v>
      </c>
      <c r="J68" s="29" t="s">
        <v>142</v>
      </c>
      <c r="K68" s="29" t="s">
        <v>143</v>
      </c>
      <c r="L68" s="29" t="s">
        <v>142</v>
      </c>
      <c r="M68" s="29" t="s">
        <v>142</v>
      </c>
      <c r="N68" s="29" t="s">
        <v>142</v>
      </c>
      <c r="O68" s="29" t="s">
        <v>142</v>
      </c>
      <c r="P68" s="29" t="s">
        <v>142</v>
      </c>
      <c r="Q68" s="29" t="s">
        <v>142</v>
      </c>
      <c r="R68" s="29" t="s">
        <v>142</v>
      </c>
      <c r="S68" s="29" t="s">
        <v>142</v>
      </c>
      <c r="T68" s="29" t="s">
        <v>142</v>
      </c>
      <c r="U68" s="29" t="s">
        <v>142</v>
      </c>
      <c r="V68" s="29" t="s">
        <v>142</v>
      </c>
      <c r="W68" s="29" t="s">
        <v>142</v>
      </c>
      <c r="X68" s="29" t="s">
        <v>142</v>
      </c>
      <c r="Y68" s="29" t="s">
        <v>143</v>
      </c>
      <c r="Z68" s="29" t="s">
        <v>142</v>
      </c>
      <c r="AA68" s="29" t="s">
        <v>141</v>
      </c>
      <c r="AB68" s="29" t="s">
        <v>142</v>
      </c>
      <c r="AC68" s="29" t="s">
        <v>143</v>
      </c>
      <c r="AD68" s="29" t="s">
        <v>142</v>
      </c>
      <c r="AE68" s="29" t="s">
        <v>142</v>
      </c>
      <c r="AF68" s="29" t="s">
        <v>142</v>
      </c>
      <c r="AG68" s="29" t="s">
        <v>141</v>
      </c>
      <c r="AH68" s="29" t="s">
        <v>142</v>
      </c>
      <c r="AI68" s="29" t="s">
        <v>142</v>
      </c>
      <c r="AJ68" s="29" t="s">
        <v>142</v>
      </c>
      <c r="AK68" s="6"/>
      <c r="AL68" s="12"/>
      <c r="AM68" s="12"/>
      <c r="AN68" s="12"/>
      <c r="AO68" s="12"/>
    </row>
    <row r="69" spans="1:41" ht="51">
      <c r="A69" s="13">
        <v>68</v>
      </c>
      <c r="B69" s="44">
        <v>68</v>
      </c>
      <c r="C69" s="44" t="s">
        <v>258</v>
      </c>
      <c r="D69" s="43" t="s">
        <v>260</v>
      </c>
      <c r="E69" s="38" t="s">
        <v>21</v>
      </c>
      <c r="F69" s="29" t="s">
        <v>143</v>
      </c>
      <c r="G69" s="29" t="s">
        <v>142</v>
      </c>
      <c r="H69" s="29" t="s">
        <v>142</v>
      </c>
      <c r="I69" s="29" t="s">
        <v>142</v>
      </c>
      <c r="J69" s="29" t="s">
        <v>142</v>
      </c>
      <c r="K69" s="29" t="s">
        <v>142</v>
      </c>
      <c r="L69" s="29" t="s">
        <v>142</v>
      </c>
      <c r="M69" s="29" t="s">
        <v>142</v>
      </c>
      <c r="N69" s="29" t="s">
        <v>142</v>
      </c>
      <c r="O69" s="29" t="s">
        <v>142</v>
      </c>
      <c r="P69" s="29" t="s">
        <v>142</v>
      </c>
      <c r="Q69" s="29" t="s">
        <v>142</v>
      </c>
      <c r="R69" s="29" t="s">
        <v>142</v>
      </c>
      <c r="S69" s="29" t="s">
        <v>142</v>
      </c>
      <c r="T69" s="29" t="s">
        <v>143</v>
      </c>
      <c r="U69" s="29" t="s">
        <v>142</v>
      </c>
      <c r="V69" s="29" t="s">
        <v>142</v>
      </c>
      <c r="W69" s="29" t="s">
        <v>142</v>
      </c>
      <c r="X69" s="29" t="s">
        <v>142</v>
      </c>
      <c r="Y69" s="29" t="s">
        <v>141</v>
      </c>
      <c r="Z69" s="29" t="s">
        <v>142</v>
      </c>
      <c r="AA69" s="29" t="s">
        <v>141</v>
      </c>
      <c r="AB69" s="29" t="s">
        <v>142</v>
      </c>
      <c r="AC69" s="29" t="s">
        <v>142</v>
      </c>
      <c r="AD69" s="29" t="s">
        <v>142</v>
      </c>
      <c r="AE69" s="29" t="s">
        <v>142</v>
      </c>
      <c r="AF69" s="29" t="s">
        <v>142</v>
      </c>
      <c r="AG69" s="29" t="s">
        <v>141</v>
      </c>
      <c r="AH69" s="29" t="s">
        <v>142</v>
      </c>
      <c r="AI69" s="29" t="s">
        <v>142</v>
      </c>
      <c r="AJ69" s="29" t="s">
        <v>142</v>
      </c>
      <c r="AK69" s="6"/>
      <c r="AL69" s="12"/>
      <c r="AM69" s="12"/>
      <c r="AN69" s="12"/>
      <c r="AO69" s="12"/>
    </row>
    <row r="70" spans="1:41" ht="76.5">
      <c r="A70" s="13">
        <v>69</v>
      </c>
      <c r="B70" s="44">
        <v>69</v>
      </c>
      <c r="C70" s="44" t="s">
        <v>261</v>
      </c>
      <c r="D70" s="43" t="s">
        <v>262</v>
      </c>
      <c r="E70" s="38" t="s">
        <v>21</v>
      </c>
      <c r="F70" s="29" t="s">
        <v>142</v>
      </c>
      <c r="G70" s="29" t="s">
        <v>142</v>
      </c>
      <c r="H70" s="29" t="s">
        <v>142</v>
      </c>
      <c r="I70" s="29" t="s">
        <v>142</v>
      </c>
      <c r="J70" s="29" t="s">
        <v>142</v>
      </c>
      <c r="K70" s="29" t="s">
        <v>142</v>
      </c>
      <c r="L70" s="29" t="s">
        <v>142</v>
      </c>
      <c r="M70" s="29" t="s">
        <v>142</v>
      </c>
      <c r="N70" s="29" t="s">
        <v>142</v>
      </c>
      <c r="O70" s="29" t="s">
        <v>142</v>
      </c>
      <c r="P70" s="29" t="s">
        <v>142</v>
      </c>
      <c r="Q70" s="29" t="s">
        <v>142</v>
      </c>
      <c r="R70" s="29" t="s">
        <v>142</v>
      </c>
      <c r="S70" s="29" t="s">
        <v>142</v>
      </c>
      <c r="T70" s="29" t="s">
        <v>142</v>
      </c>
      <c r="U70" s="29" t="s">
        <v>142</v>
      </c>
      <c r="V70" s="29" t="s">
        <v>142</v>
      </c>
      <c r="W70" s="29" t="s">
        <v>142</v>
      </c>
      <c r="X70" s="29" t="s">
        <v>142</v>
      </c>
      <c r="Y70" s="29" t="s">
        <v>141</v>
      </c>
      <c r="Z70" s="29" t="s">
        <v>142</v>
      </c>
      <c r="AA70" s="29" t="s">
        <v>141</v>
      </c>
      <c r="AB70" s="29" t="s">
        <v>142</v>
      </c>
      <c r="AC70" s="29" t="s">
        <v>142</v>
      </c>
      <c r="AD70" s="29" t="s">
        <v>142</v>
      </c>
      <c r="AE70" s="29" t="s">
        <v>142</v>
      </c>
      <c r="AF70" s="29" t="s">
        <v>142</v>
      </c>
      <c r="AG70" s="29" t="s">
        <v>141</v>
      </c>
      <c r="AH70" s="29" t="s">
        <v>142</v>
      </c>
      <c r="AI70" s="29" t="s">
        <v>142</v>
      </c>
      <c r="AJ70" s="29" t="s">
        <v>142</v>
      </c>
      <c r="AK70" s="6"/>
      <c r="AL70" s="12"/>
      <c r="AM70" s="12"/>
      <c r="AN70" s="12"/>
      <c r="AO70" s="12"/>
    </row>
    <row r="71" spans="1:41" ht="89.25">
      <c r="A71" s="13">
        <v>70</v>
      </c>
      <c r="B71" s="44">
        <v>70</v>
      </c>
      <c r="C71" s="44" t="s">
        <v>261</v>
      </c>
      <c r="D71" s="43" t="s">
        <v>263</v>
      </c>
      <c r="E71" s="38" t="s">
        <v>21</v>
      </c>
      <c r="F71" s="29" t="s">
        <v>142</v>
      </c>
      <c r="G71" s="29" t="s">
        <v>142</v>
      </c>
      <c r="H71" s="29" t="s">
        <v>142</v>
      </c>
      <c r="I71" s="29" t="s">
        <v>142</v>
      </c>
      <c r="J71" s="29" t="s">
        <v>142</v>
      </c>
      <c r="K71" s="29" t="s">
        <v>142</v>
      </c>
      <c r="L71" s="29" t="s">
        <v>142</v>
      </c>
      <c r="M71" s="29" t="s">
        <v>142</v>
      </c>
      <c r="N71" s="29" t="s">
        <v>142</v>
      </c>
      <c r="O71" s="29" t="s">
        <v>142</v>
      </c>
      <c r="P71" s="29" t="s">
        <v>142</v>
      </c>
      <c r="Q71" s="29" t="s">
        <v>142</v>
      </c>
      <c r="R71" s="29" t="s">
        <v>142</v>
      </c>
      <c r="S71" s="29" t="s">
        <v>142</v>
      </c>
      <c r="T71" s="29" t="s">
        <v>142</v>
      </c>
      <c r="U71" s="29" t="s">
        <v>142</v>
      </c>
      <c r="V71" s="29" t="s">
        <v>142</v>
      </c>
      <c r="W71" s="29" t="s">
        <v>142</v>
      </c>
      <c r="X71" s="29" t="s">
        <v>142</v>
      </c>
      <c r="Y71" s="29" t="s">
        <v>141</v>
      </c>
      <c r="Z71" s="29" t="s">
        <v>142</v>
      </c>
      <c r="AA71" s="29" t="s">
        <v>141</v>
      </c>
      <c r="AB71" s="29" t="s">
        <v>142</v>
      </c>
      <c r="AC71" s="29" t="s">
        <v>142</v>
      </c>
      <c r="AD71" s="29" t="s">
        <v>142</v>
      </c>
      <c r="AE71" s="29" t="s">
        <v>142</v>
      </c>
      <c r="AF71" s="29" t="s">
        <v>142</v>
      </c>
      <c r="AG71" s="29" t="s">
        <v>141</v>
      </c>
      <c r="AH71" s="29" t="s">
        <v>142</v>
      </c>
      <c r="AI71" s="29" t="s">
        <v>142</v>
      </c>
      <c r="AJ71" s="29" t="s">
        <v>142</v>
      </c>
      <c r="AK71" s="6"/>
      <c r="AL71" s="12"/>
      <c r="AM71" s="12"/>
      <c r="AN71" s="12"/>
      <c r="AO71" s="12"/>
    </row>
    <row r="72" spans="1:41" ht="63.75">
      <c r="A72" s="13">
        <v>71</v>
      </c>
      <c r="B72" s="44">
        <v>71</v>
      </c>
      <c r="C72" s="44" t="s">
        <v>264</v>
      </c>
      <c r="D72" s="43" t="s">
        <v>265</v>
      </c>
      <c r="E72" s="38" t="s">
        <v>21</v>
      </c>
      <c r="F72" s="29" t="s">
        <v>142</v>
      </c>
      <c r="G72" s="29" t="s">
        <v>142</v>
      </c>
      <c r="H72" s="29" t="s">
        <v>142</v>
      </c>
      <c r="I72" s="29" t="s">
        <v>142</v>
      </c>
      <c r="J72" s="29" t="s">
        <v>142</v>
      </c>
      <c r="K72" s="29" t="s">
        <v>142</v>
      </c>
      <c r="L72" s="29" t="s">
        <v>142</v>
      </c>
      <c r="M72" s="29" t="s">
        <v>142</v>
      </c>
      <c r="N72" s="29" t="s">
        <v>142</v>
      </c>
      <c r="O72" s="29" t="s">
        <v>142</v>
      </c>
      <c r="P72" s="29" t="s">
        <v>142</v>
      </c>
      <c r="Q72" s="29" t="s">
        <v>142</v>
      </c>
      <c r="R72" s="29" t="s">
        <v>142</v>
      </c>
      <c r="S72" s="29" t="s">
        <v>142</v>
      </c>
      <c r="T72" s="29" t="s">
        <v>143</v>
      </c>
      <c r="U72" s="29" t="s">
        <v>142</v>
      </c>
      <c r="V72" s="29" t="s">
        <v>142</v>
      </c>
      <c r="W72" s="29" t="s">
        <v>142</v>
      </c>
      <c r="X72" s="29" t="s">
        <v>183</v>
      </c>
      <c r="Y72" s="29" t="s">
        <v>141</v>
      </c>
      <c r="Z72" s="29" t="s">
        <v>142</v>
      </c>
      <c r="AA72" s="29" t="s">
        <v>141</v>
      </c>
      <c r="AB72" s="29" t="s">
        <v>142</v>
      </c>
      <c r="AC72" s="29" t="s">
        <v>142</v>
      </c>
      <c r="AD72" s="29" t="s">
        <v>142</v>
      </c>
      <c r="AE72" s="29" t="s">
        <v>142</v>
      </c>
      <c r="AF72" s="29" t="s">
        <v>142</v>
      </c>
      <c r="AG72" s="29" t="s">
        <v>141</v>
      </c>
      <c r="AH72" s="29" t="s">
        <v>142</v>
      </c>
      <c r="AI72" s="29" t="s">
        <v>142</v>
      </c>
      <c r="AJ72" s="29" t="s">
        <v>142</v>
      </c>
      <c r="AK72" s="6"/>
      <c r="AL72" s="12"/>
      <c r="AM72" s="12"/>
      <c r="AN72" s="12"/>
      <c r="AO72" s="12"/>
    </row>
    <row r="73" spans="1:41" ht="76.5">
      <c r="A73" s="13">
        <v>72</v>
      </c>
      <c r="B73" s="44">
        <v>72</v>
      </c>
      <c r="C73" s="44" t="s">
        <v>266</v>
      </c>
      <c r="D73" s="43" t="s">
        <v>267</v>
      </c>
      <c r="E73" s="38" t="s">
        <v>21</v>
      </c>
      <c r="F73" s="29" t="s">
        <v>142</v>
      </c>
      <c r="G73" s="29" t="s">
        <v>142</v>
      </c>
      <c r="H73" s="29" t="s">
        <v>142</v>
      </c>
      <c r="I73" s="29" t="s">
        <v>142</v>
      </c>
      <c r="J73" s="29" t="s">
        <v>142</v>
      </c>
      <c r="K73" s="29" t="s">
        <v>142</v>
      </c>
      <c r="L73" s="29" t="s">
        <v>142</v>
      </c>
      <c r="M73" s="29" t="s">
        <v>142</v>
      </c>
      <c r="N73" s="29" t="s">
        <v>142</v>
      </c>
      <c r="O73" s="29" t="s">
        <v>142</v>
      </c>
      <c r="P73" s="29" t="s">
        <v>142</v>
      </c>
      <c r="Q73" s="29" t="s">
        <v>142</v>
      </c>
      <c r="R73" s="29" t="s">
        <v>142</v>
      </c>
      <c r="S73" s="29" t="s">
        <v>142</v>
      </c>
      <c r="T73" s="29" t="s">
        <v>142</v>
      </c>
      <c r="U73" s="29" t="s">
        <v>142</v>
      </c>
      <c r="V73" s="29" t="s">
        <v>142</v>
      </c>
      <c r="W73" s="29" t="s">
        <v>142</v>
      </c>
      <c r="X73" s="29" t="s">
        <v>142</v>
      </c>
      <c r="Y73" s="29" t="s">
        <v>141</v>
      </c>
      <c r="Z73" s="29" t="s">
        <v>142</v>
      </c>
      <c r="AA73" s="29" t="s">
        <v>141</v>
      </c>
      <c r="AB73" s="29" t="s">
        <v>143</v>
      </c>
      <c r="AC73" s="29" t="s">
        <v>142</v>
      </c>
      <c r="AD73" s="29" t="s">
        <v>143</v>
      </c>
      <c r="AE73" s="29" t="s">
        <v>142</v>
      </c>
      <c r="AF73" s="29" t="s">
        <v>142</v>
      </c>
      <c r="AG73" s="29" t="s">
        <v>141</v>
      </c>
      <c r="AH73" s="29" t="s">
        <v>142</v>
      </c>
      <c r="AI73" s="29" t="s">
        <v>142</v>
      </c>
      <c r="AJ73" s="29" t="s">
        <v>142</v>
      </c>
      <c r="AK73" s="6"/>
      <c r="AL73" s="12"/>
      <c r="AM73" s="12"/>
      <c r="AN73" s="12"/>
      <c r="AO73" s="12"/>
    </row>
    <row r="74" spans="1:41" ht="76.5">
      <c r="A74" s="13">
        <v>73</v>
      </c>
      <c r="B74" s="44">
        <v>73</v>
      </c>
      <c r="C74" s="44" t="s">
        <v>266</v>
      </c>
      <c r="D74" s="43" t="s">
        <v>268</v>
      </c>
      <c r="E74" s="38" t="s">
        <v>21</v>
      </c>
      <c r="F74" s="29" t="s">
        <v>142</v>
      </c>
      <c r="G74" s="29" t="s">
        <v>143</v>
      </c>
      <c r="H74" s="29" t="s">
        <v>142</v>
      </c>
      <c r="I74" s="29" t="s">
        <v>142</v>
      </c>
      <c r="J74" s="29" t="s">
        <v>142</v>
      </c>
      <c r="K74" s="29" t="s">
        <v>142</v>
      </c>
      <c r="L74" s="29" t="s">
        <v>142</v>
      </c>
      <c r="M74" s="29" t="s">
        <v>142</v>
      </c>
      <c r="N74" s="29" t="s">
        <v>142</v>
      </c>
      <c r="O74" s="29" t="s">
        <v>142</v>
      </c>
      <c r="P74" s="29" t="s">
        <v>142</v>
      </c>
      <c r="Q74" s="29" t="s">
        <v>142</v>
      </c>
      <c r="R74" s="29" t="s">
        <v>142</v>
      </c>
      <c r="S74" s="29" t="s">
        <v>142</v>
      </c>
      <c r="T74" s="29" t="s">
        <v>142</v>
      </c>
      <c r="U74" s="29" t="s">
        <v>142</v>
      </c>
      <c r="V74" s="29" t="s">
        <v>142</v>
      </c>
      <c r="W74" s="29" t="s">
        <v>142</v>
      </c>
      <c r="X74" s="29" t="s">
        <v>142</v>
      </c>
      <c r="Y74" s="29" t="s">
        <v>141</v>
      </c>
      <c r="Z74" s="29" t="s">
        <v>142</v>
      </c>
      <c r="AA74" s="29" t="s">
        <v>141</v>
      </c>
      <c r="AB74" s="29" t="s">
        <v>142</v>
      </c>
      <c r="AC74" s="29" t="s">
        <v>142</v>
      </c>
      <c r="AD74" s="29" t="s">
        <v>142</v>
      </c>
      <c r="AE74" s="29" t="s">
        <v>142</v>
      </c>
      <c r="AF74" s="29" t="s">
        <v>142</v>
      </c>
      <c r="AG74" s="29" t="s">
        <v>141</v>
      </c>
      <c r="AH74" s="29" t="s">
        <v>142</v>
      </c>
      <c r="AI74" s="29" t="s">
        <v>142</v>
      </c>
      <c r="AJ74" s="29" t="s">
        <v>142</v>
      </c>
      <c r="AK74" s="6"/>
      <c r="AL74" s="12"/>
      <c r="AM74" s="12"/>
      <c r="AN74" s="12"/>
      <c r="AO74" s="12"/>
    </row>
    <row r="75" spans="1:41" ht="76.5">
      <c r="A75" s="13">
        <v>74</v>
      </c>
      <c r="B75" s="44">
        <v>74</v>
      </c>
      <c r="C75" s="44" t="s">
        <v>269</v>
      </c>
      <c r="D75" s="43" t="s">
        <v>270</v>
      </c>
      <c r="E75" s="38" t="s">
        <v>21</v>
      </c>
      <c r="F75" s="29" t="s">
        <v>142</v>
      </c>
      <c r="G75" s="29" t="s">
        <v>143</v>
      </c>
      <c r="H75" s="29" t="s">
        <v>142</v>
      </c>
      <c r="I75" s="29" t="s">
        <v>142</v>
      </c>
      <c r="J75" s="29" t="s">
        <v>142</v>
      </c>
      <c r="K75" s="29" t="s">
        <v>142</v>
      </c>
      <c r="L75" s="29" t="s">
        <v>142</v>
      </c>
      <c r="M75" s="29" t="s">
        <v>142</v>
      </c>
      <c r="N75" s="29" t="s">
        <v>142</v>
      </c>
      <c r="O75" s="29" t="s">
        <v>142</v>
      </c>
      <c r="P75" s="29" t="s">
        <v>142</v>
      </c>
      <c r="Q75" s="29" t="s">
        <v>142</v>
      </c>
      <c r="R75" s="29" t="s">
        <v>142</v>
      </c>
      <c r="S75" s="29" t="s">
        <v>142</v>
      </c>
      <c r="T75" s="29" t="s">
        <v>142</v>
      </c>
      <c r="U75" s="29" t="s">
        <v>142</v>
      </c>
      <c r="V75" s="29" t="s">
        <v>142</v>
      </c>
      <c r="W75" s="29" t="s">
        <v>142</v>
      </c>
      <c r="X75" s="29" t="s">
        <v>143</v>
      </c>
      <c r="Y75" s="29" t="s">
        <v>141</v>
      </c>
      <c r="Z75" s="29" t="s">
        <v>142</v>
      </c>
      <c r="AA75" s="29" t="s">
        <v>141</v>
      </c>
      <c r="AB75" s="29" t="s">
        <v>143</v>
      </c>
      <c r="AC75" s="29" t="s">
        <v>142</v>
      </c>
      <c r="AD75" s="29" t="s">
        <v>143</v>
      </c>
      <c r="AE75" s="29" t="s">
        <v>142</v>
      </c>
      <c r="AF75" s="29" t="s">
        <v>143</v>
      </c>
      <c r="AG75" s="29" t="s">
        <v>141</v>
      </c>
      <c r="AH75" s="29" t="s">
        <v>142</v>
      </c>
      <c r="AI75" s="29" t="s">
        <v>142</v>
      </c>
      <c r="AJ75" s="29" t="s">
        <v>142</v>
      </c>
      <c r="AK75" s="6"/>
      <c r="AL75" s="12"/>
      <c r="AM75" s="12"/>
      <c r="AN75" s="12"/>
      <c r="AO75" s="12"/>
    </row>
    <row r="76" spans="1:41" ht="89.25">
      <c r="A76" s="13">
        <v>75</v>
      </c>
      <c r="B76" s="44">
        <v>75</v>
      </c>
      <c r="C76" s="44" t="s">
        <v>269</v>
      </c>
      <c r="D76" s="43" t="s">
        <v>271</v>
      </c>
      <c r="E76" s="38" t="s">
        <v>21</v>
      </c>
      <c r="F76" s="29" t="s">
        <v>142</v>
      </c>
      <c r="G76" s="29" t="s">
        <v>143</v>
      </c>
      <c r="H76" s="29" t="s">
        <v>142</v>
      </c>
      <c r="I76" s="29" t="s">
        <v>142</v>
      </c>
      <c r="J76" s="29" t="s">
        <v>142</v>
      </c>
      <c r="K76" s="29" t="s">
        <v>143</v>
      </c>
      <c r="L76" s="29" t="s">
        <v>142</v>
      </c>
      <c r="M76" s="29" t="s">
        <v>142</v>
      </c>
      <c r="N76" s="29" t="s">
        <v>142</v>
      </c>
      <c r="O76" s="29" t="s">
        <v>142</v>
      </c>
      <c r="P76" s="29" t="s">
        <v>142</v>
      </c>
      <c r="Q76" s="29" t="s">
        <v>142</v>
      </c>
      <c r="R76" s="29" t="s">
        <v>142</v>
      </c>
      <c r="S76" s="29" t="s">
        <v>142</v>
      </c>
      <c r="T76" s="29" t="s">
        <v>143</v>
      </c>
      <c r="U76" s="29" t="s">
        <v>142</v>
      </c>
      <c r="V76" s="29" t="s">
        <v>142</v>
      </c>
      <c r="W76" s="29" t="s">
        <v>142</v>
      </c>
      <c r="X76" s="29" t="s">
        <v>143</v>
      </c>
      <c r="Y76" s="29" t="s">
        <v>141</v>
      </c>
      <c r="Z76" s="29" t="s">
        <v>142</v>
      </c>
      <c r="AA76" s="29" t="s">
        <v>141</v>
      </c>
      <c r="AB76" s="29" t="s">
        <v>143</v>
      </c>
      <c r="AC76" s="29" t="s">
        <v>143</v>
      </c>
      <c r="AD76" s="29" t="s">
        <v>143</v>
      </c>
      <c r="AE76" s="29" t="s">
        <v>142</v>
      </c>
      <c r="AF76" s="29" t="s">
        <v>143</v>
      </c>
      <c r="AG76" s="29" t="s">
        <v>141</v>
      </c>
      <c r="AH76" s="29" t="s">
        <v>142</v>
      </c>
      <c r="AI76" s="29" t="s">
        <v>142</v>
      </c>
      <c r="AJ76" s="29" t="s">
        <v>142</v>
      </c>
      <c r="AK76" s="6"/>
      <c r="AL76" s="12"/>
      <c r="AM76" s="12"/>
      <c r="AN76" s="12"/>
      <c r="AO76" s="12"/>
    </row>
    <row r="77" spans="1:41" ht="89.25">
      <c r="A77" s="13">
        <v>76</v>
      </c>
      <c r="B77" s="44">
        <v>76</v>
      </c>
      <c r="C77" s="44" t="s">
        <v>272</v>
      </c>
      <c r="D77" s="43" t="s">
        <v>273</v>
      </c>
      <c r="E77" s="38" t="s">
        <v>21</v>
      </c>
      <c r="F77" s="29" t="s">
        <v>142</v>
      </c>
      <c r="G77" s="29" t="s">
        <v>142</v>
      </c>
      <c r="H77" s="29" t="s">
        <v>142</v>
      </c>
      <c r="I77" s="29" t="s">
        <v>142</v>
      </c>
      <c r="J77" s="29" t="s">
        <v>142</v>
      </c>
      <c r="K77" s="29" t="s">
        <v>142</v>
      </c>
      <c r="L77" s="29" t="s">
        <v>142</v>
      </c>
      <c r="M77" s="29" t="s">
        <v>142</v>
      </c>
      <c r="N77" s="29" t="s">
        <v>142</v>
      </c>
      <c r="O77" s="29" t="s">
        <v>142</v>
      </c>
      <c r="P77" s="29" t="s">
        <v>142</v>
      </c>
      <c r="Q77" s="29" t="s">
        <v>142</v>
      </c>
      <c r="R77" s="29" t="s">
        <v>142</v>
      </c>
      <c r="S77" s="29" t="s">
        <v>142</v>
      </c>
      <c r="T77" s="29" t="s">
        <v>143</v>
      </c>
      <c r="U77" s="29" t="s">
        <v>142</v>
      </c>
      <c r="V77" s="29" t="s">
        <v>142</v>
      </c>
      <c r="W77" s="29" t="s">
        <v>142</v>
      </c>
      <c r="X77" s="29" t="s">
        <v>141</v>
      </c>
      <c r="Y77" s="29" t="s">
        <v>141</v>
      </c>
      <c r="Z77" s="29" t="s">
        <v>142</v>
      </c>
      <c r="AA77" s="29" t="s">
        <v>141</v>
      </c>
      <c r="AB77" s="29" t="s">
        <v>142</v>
      </c>
      <c r="AC77" s="29" t="s">
        <v>142</v>
      </c>
      <c r="AD77" s="29" t="s">
        <v>142</v>
      </c>
      <c r="AE77" s="29" t="s">
        <v>142</v>
      </c>
      <c r="AF77" s="29" t="s">
        <v>142</v>
      </c>
      <c r="AG77" s="29" t="s">
        <v>141</v>
      </c>
      <c r="AH77" s="29" t="s">
        <v>142</v>
      </c>
      <c r="AI77" s="29" t="s">
        <v>142</v>
      </c>
      <c r="AJ77" s="29" t="s">
        <v>142</v>
      </c>
      <c r="AK77" s="6"/>
      <c r="AL77" s="12"/>
      <c r="AM77" s="12"/>
      <c r="AN77" s="12"/>
      <c r="AO77" s="12"/>
    </row>
    <row r="78" spans="1:41" ht="76.5">
      <c r="A78" s="13">
        <v>77</v>
      </c>
      <c r="B78" s="44">
        <v>77</v>
      </c>
      <c r="C78" s="44" t="s">
        <v>272</v>
      </c>
      <c r="D78" s="43" t="s">
        <v>274</v>
      </c>
      <c r="E78" s="38" t="s">
        <v>21</v>
      </c>
      <c r="F78" s="29" t="s">
        <v>142</v>
      </c>
      <c r="G78" s="29" t="s">
        <v>142</v>
      </c>
      <c r="H78" s="29" t="s">
        <v>142</v>
      </c>
      <c r="I78" s="29" t="s">
        <v>142</v>
      </c>
      <c r="J78" s="29" t="s">
        <v>142</v>
      </c>
      <c r="K78" s="29" t="s">
        <v>142</v>
      </c>
      <c r="L78" s="29" t="s">
        <v>142</v>
      </c>
      <c r="M78" s="29" t="s">
        <v>142</v>
      </c>
      <c r="N78" s="29" t="s">
        <v>142</v>
      </c>
      <c r="O78" s="29" t="s">
        <v>142</v>
      </c>
      <c r="P78" s="29" t="s">
        <v>142</v>
      </c>
      <c r="Q78" s="29" t="s">
        <v>142</v>
      </c>
      <c r="R78" s="29" t="s">
        <v>142</v>
      </c>
      <c r="S78" s="29" t="s">
        <v>142</v>
      </c>
      <c r="T78" s="29" t="s">
        <v>142</v>
      </c>
      <c r="U78" s="29" t="s">
        <v>142</v>
      </c>
      <c r="V78" s="29" t="s">
        <v>142</v>
      </c>
      <c r="W78" s="29" t="s">
        <v>142</v>
      </c>
      <c r="X78" s="29" t="s">
        <v>141</v>
      </c>
      <c r="Y78" s="29" t="s">
        <v>141</v>
      </c>
      <c r="Z78" s="29" t="s">
        <v>142</v>
      </c>
      <c r="AA78" s="29" t="s">
        <v>141</v>
      </c>
      <c r="AB78" s="29" t="s">
        <v>142</v>
      </c>
      <c r="AC78" s="29" t="s">
        <v>142</v>
      </c>
      <c r="AD78" s="29" t="s">
        <v>142</v>
      </c>
      <c r="AE78" s="29" t="s">
        <v>142</v>
      </c>
      <c r="AF78" s="29" t="s">
        <v>142</v>
      </c>
      <c r="AG78" s="29" t="s">
        <v>141</v>
      </c>
      <c r="AH78" s="29" t="s">
        <v>142</v>
      </c>
      <c r="AI78" s="29" t="s">
        <v>142</v>
      </c>
      <c r="AJ78" s="29" t="s">
        <v>142</v>
      </c>
      <c r="AK78" s="6"/>
      <c r="AL78" s="12"/>
      <c r="AM78" s="12"/>
      <c r="AN78" s="12"/>
      <c r="AO78" s="12"/>
    </row>
    <row r="79" spans="1:41" ht="63.75">
      <c r="A79" s="13">
        <v>78</v>
      </c>
      <c r="B79" s="44">
        <v>78</v>
      </c>
      <c r="C79" s="44" t="s">
        <v>275</v>
      </c>
      <c r="D79" s="43" t="s">
        <v>276</v>
      </c>
      <c r="E79" s="38" t="s">
        <v>21</v>
      </c>
      <c r="F79" s="29" t="s">
        <v>142</v>
      </c>
      <c r="G79" s="29" t="s">
        <v>142</v>
      </c>
      <c r="H79" s="29" t="s">
        <v>142</v>
      </c>
      <c r="I79" s="29" t="s">
        <v>142</v>
      </c>
      <c r="J79" s="29" t="s">
        <v>142</v>
      </c>
      <c r="K79" s="29" t="s">
        <v>143</v>
      </c>
      <c r="L79" s="29" t="s">
        <v>142</v>
      </c>
      <c r="M79" s="29" t="s">
        <v>142</v>
      </c>
      <c r="N79" s="29" t="s">
        <v>142</v>
      </c>
      <c r="O79" s="29" t="s">
        <v>141</v>
      </c>
      <c r="P79" s="29" t="s">
        <v>142</v>
      </c>
      <c r="Q79" s="29" t="s">
        <v>142</v>
      </c>
      <c r="R79" s="29" t="s">
        <v>142</v>
      </c>
      <c r="S79" s="29" t="s">
        <v>142</v>
      </c>
      <c r="T79" s="29" t="s">
        <v>143</v>
      </c>
      <c r="U79" s="29" t="s">
        <v>142</v>
      </c>
      <c r="V79" s="29" t="s">
        <v>142</v>
      </c>
      <c r="W79" s="29" t="s">
        <v>142</v>
      </c>
      <c r="X79" s="29" t="s">
        <v>142</v>
      </c>
      <c r="Y79" s="29" t="s">
        <v>141</v>
      </c>
      <c r="Z79" s="29" t="s">
        <v>142</v>
      </c>
      <c r="AA79" s="29" t="s">
        <v>141</v>
      </c>
      <c r="AB79" s="29" t="s">
        <v>142</v>
      </c>
      <c r="AC79" s="29" t="s">
        <v>142</v>
      </c>
      <c r="AD79" s="29" t="s">
        <v>142</v>
      </c>
      <c r="AE79" s="29" t="s">
        <v>142</v>
      </c>
      <c r="AF79" s="29" t="s">
        <v>142</v>
      </c>
      <c r="AG79" s="29" t="s">
        <v>141</v>
      </c>
      <c r="AH79" s="29" t="s">
        <v>142</v>
      </c>
      <c r="AI79" s="29" t="s">
        <v>142</v>
      </c>
      <c r="AJ79" s="29" t="s">
        <v>142</v>
      </c>
      <c r="AK79" s="6"/>
      <c r="AL79" s="12"/>
      <c r="AM79" s="12"/>
      <c r="AN79" s="12"/>
      <c r="AO79" s="12"/>
    </row>
    <row r="80" spans="1:41" ht="89.25">
      <c r="A80" s="13">
        <v>79</v>
      </c>
      <c r="B80" s="44">
        <v>79</v>
      </c>
      <c r="C80" s="44" t="s">
        <v>275</v>
      </c>
      <c r="D80" s="43" t="s">
        <v>277</v>
      </c>
      <c r="E80" s="38" t="s">
        <v>21</v>
      </c>
      <c r="F80" s="29" t="s">
        <v>142</v>
      </c>
      <c r="G80" s="29" t="s">
        <v>142</v>
      </c>
      <c r="H80" s="29" t="s">
        <v>142</v>
      </c>
      <c r="I80" s="29" t="s">
        <v>142</v>
      </c>
      <c r="J80" s="29" t="s">
        <v>142</v>
      </c>
      <c r="K80" s="29" t="s">
        <v>142</v>
      </c>
      <c r="L80" s="29" t="s">
        <v>142</v>
      </c>
      <c r="M80" s="29" t="s">
        <v>142</v>
      </c>
      <c r="N80" s="29" t="s">
        <v>142</v>
      </c>
      <c r="O80" s="29" t="s">
        <v>141</v>
      </c>
      <c r="P80" s="29" t="s">
        <v>142</v>
      </c>
      <c r="Q80" s="29" t="s">
        <v>142</v>
      </c>
      <c r="R80" s="29" t="s">
        <v>142</v>
      </c>
      <c r="S80" s="29" t="s">
        <v>142</v>
      </c>
      <c r="T80" s="29" t="s">
        <v>142</v>
      </c>
      <c r="U80" s="29" t="s">
        <v>142</v>
      </c>
      <c r="V80" s="29" t="s">
        <v>142</v>
      </c>
      <c r="W80" s="29" t="s">
        <v>142</v>
      </c>
      <c r="X80" s="29" t="s">
        <v>142</v>
      </c>
      <c r="Y80" s="29" t="s">
        <v>141</v>
      </c>
      <c r="Z80" s="29" t="s">
        <v>142</v>
      </c>
      <c r="AA80" s="29" t="s">
        <v>141</v>
      </c>
      <c r="AB80" s="29" t="s">
        <v>142</v>
      </c>
      <c r="AC80" s="29" t="s">
        <v>142</v>
      </c>
      <c r="AD80" s="29" t="s">
        <v>142</v>
      </c>
      <c r="AE80" s="29" t="s">
        <v>142</v>
      </c>
      <c r="AF80" s="29" t="s">
        <v>142</v>
      </c>
      <c r="AG80" s="29" t="s">
        <v>141</v>
      </c>
      <c r="AH80" s="29" t="s">
        <v>142</v>
      </c>
      <c r="AI80" s="29" t="s">
        <v>142</v>
      </c>
      <c r="AJ80" s="29" t="s">
        <v>142</v>
      </c>
      <c r="AK80" s="6"/>
      <c r="AL80" s="12"/>
      <c r="AM80" s="12"/>
      <c r="AN80" s="12"/>
      <c r="AO80" s="12"/>
    </row>
    <row r="81" spans="1:41" ht="63.75">
      <c r="A81" s="13">
        <v>80</v>
      </c>
      <c r="B81" s="44">
        <v>80</v>
      </c>
      <c r="C81" s="44" t="s">
        <v>278</v>
      </c>
      <c r="D81" s="43" t="s">
        <v>279</v>
      </c>
      <c r="E81" s="38" t="s">
        <v>21</v>
      </c>
      <c r="F81" s="29" t="s">
        <v>142</v>
      </c>
      <c r="G81" s="29" t="s">
        <v>142</v>
      </c>
      <c r="H81" s="29" t="s">
        <v>142</v>
      </c>
      <c r="I81" s="29" t="s">
        <v>143</v>
      </c>
      <c r="J81" s="29" t="s">
        <v>142</v>
      </c>
      <c r="K81" s="29" t="s">
        <v>143</v>
      </c>
      <c r="L81" s="29" t="s">
        <v>142</v>
      </c>
      <c r="M81" s="29" t="s">
        <v>142</v>
      </c>
      <c r="N81" s="29" t="s">
        <v>142</v>
      </c>
      <c r="O81" s="29" t="s">
        <v>141</v>
      </c>
      <c r="P81" s="29" t="s">
        <v>142</v>
      </c>
      <c r="Q81" s="29" t="s">
        <v>142</v>
      </c>
      <c r="R81" s="29" t="s">
        <v>142</v>
      </c>
      <c r="S81" s="29" t="s">
        <v>142</v>
      </c>
      <c r="T81" s="29" t="s">
        <v>143</v>
      </c>
      <c r="U81" s="29" t="s">
        <v>142</v>
      </c>
      <c r="V81" s="29" t="s">
        <v>142</v>
      </c>
      <c r="W81" s="29" t="s">
        <v>142</v>
      </c>
      <c r="X81" s="29" t="s">
        <v>142</v>
      </c>
      <c r="Y81" s="29" t="s">
        <v>141</v>
      </c>
      <c r="Z81" s="29" t="s">
        <v>142</v>
      </c>
      <c r="AA81" s="29" t="s">
        <v>141</v>
      </c>
      <c r="AB81" s="29" t="s">
        <v>142</v>
      </c>
      <c r="AC81" s="29" t="s">
        <v>142</v>
      </c>
      <c r="AD81" s="29" t="s">
        <v>142</v>
      </c>
      <c r="AE81" s="29" t="s">
        <v>142</v>
      </c>
      <c r="AF81" s="29" t="s">
        <v>143</v>
      </c>
      <c r="AG81" s="29" t="s">
        <v>141</v>
      </c>
      <c r="AH81" s="29" t="s">
        <v>142</v>
      </c>
      <c r="AI81" s="29" t="s">
        <v>142</v>
      </c>
      <c r="AJ81" s="29" t="s">
        <v>142</v>
      </c>
      <c r="AK81" s="6"/>
      <c r="AL81" s="12"/>
      <c r="AM81" s="12"/>
      <c r="AN81" s="12"/>
      <c r="AO81" s="12"/>
    </row>
    <row r="82" spans="1:41" ht="89.25">
      <c r="A82" s="13">
        <v>81</v>
      </c>
      <c r="B82" s="44">
        <v>81</v>
      </c>
      <c r="C82" s="44" t="s">
        <v>280</v>
      </c>
      <c r="D82" s="43" t="s">
        <v>281</v>
      </c>
      <c r="E82" s="38" t="s">
        <v>21</v>
      </c>
      <c r="F82" s="29" t="s">
        <v>142</v>
      </c>
      <c r="G82" s="29" t="s">
        <v>143</v>
      </c>
      <c r="H82" s="29" t="s">
        <v>142</v>
      </c>
      <c r="I82" s="29" t="s">
        <v>142</v>
      </c>
      <c r="J82" s="29" t="s">
        <v>142</v>
      </c>
      <c r="K82" s="29" t="s">
        <v>142</v>
      </c>
      <c r="L82" s="29" t="s">
        <v>142</v>
      </c>
      <c r="M82" s="29" t="s">
        <v>142</v>
      </c>
      <c r="N82" s="29" t="s">
        <v>142</v>
      </c>
      <c r="O82" s="29" t="s">
        <v>141</v>
      </c>
      <c r="P82" s="29" t="s">
        <v>142</v>
      </c>
      <c r="Q82" s="29" t="s">
        <v>142</v>
      </c>
      <c r="R82" s="29" t="s">
        <v>142</v>
      </c>
      <c r="S82" s="29" t="s">
        <v>142</v>
      </c>
      <c r="T82" s="29" t="s">
        <v>143</v>
      </c>
      <c r="U82" s="29" t="s">
        <v>142</v>
      </c>
      <c r="V82" s="29" t="s">
        <v>142</v>
      </c>
      <c r="W82" s="29" t="s">
        <v>142</v>
      </c>
      <c r="X82" s="29" t="s">
        <v>142</v>
      </c>
      <c r="Y82" s="29" t="s">
        <v>141</v>
      </c>
      <c r="Z82" s="29" t="s">
        <v>142</v>
      </c>
      <c r="AA82" s="29" t="s">
        <v>141</v>
      </c>
      <c r="AB82" s="29" t="s">
        <v>142</v>
      </c>
      <c r="AC82" s="29" t="s">
        <v>142</v>
      </c>
      <c r="AD82" s="29" t="s">
        <v>142</v>
      </c>
      <c r="AE82" s="29" t="s">
        <v>142</v>
      </c>
      <c r="AF82" s="29" t="s">
        <v>142</v>
      </c>
      <c r="AG82" s="29" t="s">
        <v>141</v>
      </c>
      <c r="AH82" s="29" t="s">
        <v>142</v>
      </c>
      <c r="AI82" s="29" t="s">
        <v>142</v>
      </c>
      <c r="AJ82" s="29" t="s">
        <v>142</v>
      </c>
      <c r="AK82" s="6"/>
      <c r="AL82" s="12"/>
      <c r="AM82" s="12"/>
      <c r="AN82" s="12"/>
      <c r="AO82" s="12"/>
    </row>
    <row r="83" spans="1:41" ht="63.75">
      <c r="A83" s="13">
        <v>82</v>
      </c>
      <c r="B83" s="44">
        <v>82</v>
      </c>
      <c r="C83" s="44" t="s">
        <v>280</v>
      </c>
      <c r="D83" s="43" t="s">
        <v>282</v>
      </c>
      <c r="E83" s="38" t="s">
        <v>21</v>
      </c>
      <c r="F83" s="29" t="s">
        <v>142</v>
      </c>
      <c r="G83" s="29" t="s">
        <v>142</v>
      </c>
      <c r="H83" s="29" t="s">
        <v>142</v>
      </c>
      <c r="I83" s="29" t="s">
        <v>142</v>
      </c>
      <c r="J83" s="29" t="s">
        <v>142</v>
      </c>
      <c r="K83" s="29" t="s">
        <v>142</v>
      </c>
      <c r="L83" s="29" t="s">
        <v>142</v>
      </c>
      <c r="M83" s="29" t="s">
        <v>142</v>
      </c>
      <c r="N83" s="29" t="s">
        <v>142</v>
      </c>
      <c r="O83" s="29" t="s">
        <v>141</v>
      </c>
      <c r="P83" s="29" t="s">
        <v>142</v>
      </c>
      <c r="Q83" s="29" t="s">
        <v>142</v>
      </c>
      <c r="R83" s="29" t="s">
        <v>142</v>
      </c>
      <c r="S83" s="29" t="s">
        <v>142</v>
      </c>
      <c r="T83" s="29" t="s">
        <v>142</v>
      </c>
      <c r="U83" s="29" t="s">
        <v>142</v>
      </c>
      <c r="V83" s="29" t="s">
        <v>142</v>
      </c>
      <c r="W83" s="29" t="s">
        <v>142</v>
      </c>
      <c r="X83" s="29" t="s">
        <v>142</v>
      </c>
      <c r="Y83" s="29" t="s">
        <v>141</v>
      </c>
      <c r="Z83" s="29" t="s">
        <v>142</v>
      </c>
      <c r="AA83" s="29" t="s">
        <v>141</v>
      </c>
      <c r="AB83" s="29" t="s">
        <v>142</v>
      </c>
      <c r="AC83" s="29" t="s">
        <v>142</v>
      </c>
      <c r="AD83" s="29" t="s">
        <v>142</v>
      </c>
      <c r="AE83" s="29" t="s">
        <v>142</v>
      </c>
      <c r="AF83" s="29" t="s">
        <v>142</v>
      </c>
      <c r="AG83" s="29" t="s">
        <v>141</v>
      </c>
      <c r="AH83" s="29" t="s">
        <v>142</v>
      </c>
      <c r="AI83" s="29" t="s">
        <v>142</v>
      </c>
      <c r="AJ83" s="29" t="s">
        <v>142</v>
      </c>
      <c r="AK83" s="6"/>
      <c r="AL83" s="12"/>
      <c r="AM83" s="12"/>
      <c r="AN83" s="12"/>
      <c r="AO83" s="12"/>
    </row>
    <row r="84" spans="1:41" ht="76.5">
      <c r="A84" s="13">
        <v>83</v>
      </c>
      <c r="B84" s="44">
        <v>83</v>
      </c>
      <c r="C84" s="44" t="s">
        <v>283</v>
      </c>
      <c r="D84" s="43" t="s">
        <v>284</v>
      </c>
      <c r="E84" s="38" t="s">
        <v>21</v>
      </c>
      <c r="F84" s="29" t="s">
        <v>142</v>
      </c>
      <c r="G84" s="29" t="s">
        <v>142</v>
      </c>
      <c r="H84" s="29" t="s">
        <v>142</v>
      </c>
      <c r="I84" s="29" t="s">
        <v>142</v>
      </c>
      <c r="J84" s="29" t="s">
        <v>142</v>
      </c>
      <c r="K84" s="29" t="s">
        <v>142</v>
      </c>
      <c r="L84" s="29" t="s">
        <v>142</v>
      </c>
      <c r="M84" s="29" t="s">
        <v>142</v>
      </c>
      <c r="N84" s="29" t="s">
        <v>142</v>
      </c>
      <c r="O84" s="29" t="s">
        <v>141</v>
      </c>
      <c r="P84" s="29" t="s">
        <v>142</v>
      </c>
      <c r="Q84" s="29" t="s">
        <v>142</v>
      </c>
      <c r="R84" s="29" t="s">
        <v>142</v>
      </c>
      <c r="S84" s="29" t="s">
        <v>142</v>
      </c>
      <c r="T84" s="29" t="s">
        <v>142</v>
      </c>
      <c r="U84" s="29" t="s">
        <v>142</v>
      </c>
      <c r="V84" s="29" t="s">
        <v>142</v>
      </c>
      <c r="W84" s="29" t="s">
        <v>142</v>
      </c>
      <c r="X84" s="29" t="s">
        <v>142</v>
      </c>
      <c r="Y84" s="29" t="s">
        <v>141</v>
      </c>
      <c r="Z84" s="29" t="s">
        <v>142</v>
      </c>
      <c r="AA84" s="29" t="s">
        <v>141</v>
      </c>
      <c r="AB84" s="29" t="s">
        <v>142</v>
      </c>
      <c r="AC84" s="29" t="s">
        <v>143</v>
      </c>
      <c r="AD84" s="29" t="s">
        <v>142</v>
      </c>
      <c r="AE84" s="29" t="s">
        <v>142</v>
      </c>
      <c r="AF84" s="29" t="s">
        <v>142</v>
      </c>
      <c r="AG84" s="29" t="s">
        <v>141</v>
      </c>
      <c r="AH84" s="29" t="s">
        <v>142</v>
      </c>
      <c r="AI84" s="29" t="s">
        <v>142</v>
      </c>
      <c r="AJ84" s="29" t="s">
        <v>142</v>
      </c>
      <c r="AK84" s="6"/>
      <c r="AL84" s="12"/>
      <c r="AM84" s="12"/>
      <c r="AN84" s="12"/>
      <c r="AO84" s="12"/>
    </row>
    <row r="85" spans="1:41" ht="63.75">
      <c r="A85" s="13">
        <v>84</v>
      </c>
      <c r="B85" s="44">
        <v>84</v>
      </c>
      <c r="C85" s="44" t="s">
        <v>285</v>
      </c>
      <c r="D85" s="43" t="s">
        <v>286</v>
      </c>
      <c r="E85" s="38" t="s">
        <v>21</v>
      </c>
      <c r="F85" s="29" t="s">
        <v>142</v>
      </c>
      <c r="G85" s="29" t="s">
        <v>143</v>
      </c>
      <c r="H85" s="29" t="s">
        <v>142</v>
      </c>
      <c r="I85" s="29" t="s">
        <v>142</v>
      </c>
      <c r="J85" s="29" t="s">
        <v>142</v>
      </c>
      <c r="K85" s="29" t="s">
        <v>142</v>
      </c>
      <c r="L85" s="29" t="s">
        <v>142</v>
      </c>
      <c r="M85" s="29" t="s">
        <v>142</v>
      </c>
      <c r="N85" s="29" t="s">
        <v>142</v>
      </c>
      <c r="O85" s="29" t="s">
        <v>141</v>
      </c>
      <c r="P85" s="29" t="s">
        <v>142</v>
      </c>
      <c r="Q85" s="29" t="s">
        <v>142</v>
      </c>
      <c r="R85" s="29" t="s">
        <v>142</v>
      </c>
      <c r="S85" s="29" t="s">
        <v>142</v>
      </c>
      <c r="T85" s="29" t="s">
        <v>143</v>
      </c>
      <c r="U85" s="29" t="s">
        <v>142</v>
      </c>
      <c r="V85" s="29" t="s">
        <v>142</v>
      </c>
      <c r="W85" s="29" t="s">
        <v>142</v>
      </c>
      <c r="X85" s="29" t="s">
        <v>142</v>
      </c>
      <c r="Y85" s="29" t="s">
        <v>141</v>
      </c>
      <c r="Z85" s="29" t="s">
        <v>142</v>
      </c>
      <c r="AA85" s="29" t="s">
        <v>141</v>
      </c>
      <c r="AB85" s="29" t="s">
        <v>143</v>
      </c>
      <c r="AC85" s="29" t="s">
        <v>142</v>
      </c>
      <c r="AD85" s="29" t="s">
        <v>143</v>
      </c>
      <c r="AE85" s="29" t="s">
        <v>142</v>
      </c>
      <c r="AF85" s="29" t="s">
        <v>142</v>
      </c>
      <c r="AG85" s="29" t="s">
        <v>141</v>
      </c>
      <c r="AH85" s="29" t="s">
        <v>142</v>
      </c>
      <c r="AI85" s="29" t="s">
        <v>142</v>
      </c>
      <c r="AJ85" s="29" t="s">
        <v>142</v>
      </c>
      <c r="AK85" s="6"/>
      <c r="AL85" s="12"/>
      <c r="AM85" s="12"/>
      <c r="AN85" s="12"/>
      <c r="AO85" s="12"/>
    </row>
    <row r="86" spans="1:41" ht="63.75">
      <c r="A86" s="13">
        <v>85</v>
      </c>
      <c r="B86" s="44">
        <v>85</v>
      </c>
      <c r="C86" s="44" t="s">
        <v>287</v>
      </c>
      <c r="D86" s="43" t="s">
        <v>288</v>
      </c>
      <c r="E86" s="38" t="s">
        <v>21</v>
      </c>
      <c r="F86" s="29" t="s">
        <v>142</v>
      </c>
      <c r="G86" s="29" t="s">
        <v>142</v>
      </c>
      <c r="H86" s="29" t="s">
        <v>142</v>
      </c>
      <c r="I86" s="29" t="s">
        <v>142</v>
      </c>
      <c r="J86" s="29" t="s">
        <v>142</v>
      </c>
      <c r="K86" s="29" t="s">
        <v>142</v>
      </c>
      <c r="L86" s="29" t="s">
        <v>142</v>
      </c>
      <c r="M86" s="29" t="s">
        <v>142</v>
      </c>
      <c r="N86" s="29" t="s">
        <v>142</v>
      </c>
      <c r="O86" s="29" t="s">
        <v>141</v>
      </c>
      <c r="P86" s="29" t="s">
        <v>142</v>
      </c>
      <c r="Q86" s="29" t="s">
        <v>142</v>
      </c>
      <c r="R86" s="29" t="s">
        <v>142</v>
      </c>
      <c r="S86" s="29" t="s">
        <v>142</v>
      </c>
      <c r="T86" s="29" t="s">
        <v>143</v>
      </c>
      <c r="U86" s="29" t="s">
        <v>142</v>
      </c>
      <c r="V86" s="29" t="s">
        <v>142</v>
      </c>
      <c r="W86" s="29" t="s">
        <v>142</v>
      </c>
      <c r="X86" s="29" t="s">
        <v>183</v>
      </c>
      <c r="Y86" s="29" t="s">
        <v>141</v>
      </c>
      <c r="Z86" s="29" t="s">
        <v>142</v>
      </c>
      <c r="AA86" s="29" t="s">
        <v>141</v>
      </c>
      <c r="AB86" s="29" t="s">
        <v>142</v>
      </c>
      <c r="AC86" s="29" t="s">
        <v>142</v>
      </c>
      <c r="AD86" s="29" t="s">
        <v>142</v>
      </c>
      <c r="AE86" s="29" t="s">
        <v>142</v>
      </c>
      <c r="AF86" s="29" t="s">
        <v>142</v>
      </c>
      <c r="AG86" s="29" t="s">
        <v>141</v>
      </c>
      <c r="AH86" s="29" t="s">
        <v>142</v>
      </c>
      <c r="AI86" s="29" t="s">
        <v>142</v>
      </c>
      <c r="AJ86" s="29" t="s">
        <v>142</v>
      </c>
      <c r="AK86" s="6"/>
    </row>
    <row r="87" spans="1:41" ht="63.75">
      <c r="A87" s="13">
        <v>86</v>
      </c>
      <c r="B87" s="44">
        <v>86</v>
      </c>
      <c r="C87" s="44" t="s">
        <v>287</v>
      </c>
      <c r="D87" s="43" t="s">
        <v>289</v>
      </c>
      <c r="E87" s="38" t="s">
        <v>21</v>
      </c>
      <c r="F87" s="29" t="s">
        <v>142</v>
      </c>
      <c r="G87" s="29" t="s">
        <v>142</v>
      </c>
      <c r="H87" s="29" t="s">
        <v>142</v>
      </c>
      <c r="I87" s="29" t="s">
        <v>142</v>
      </c>
      <c r="J87" s="29" t="s">
        <v>142</v>
      </c>
      <c r="K87" s="29" t="s">
        <v>142</v>
      </c>
      <c r="L87" s="29" t="s">
        <v>142</v>
      </c>
      <c r="M87" s="29" t="s">
        <v>142</v>
      </c>
      <c r="N87" s="29" t="s">
        <v>142</v>
      </c>
      <c r="O87" s="29" t="s">
        <v>141</v>
      </c>
      <c r="P87" s="29" t="s">
        <v>142</v>
      </c>
      <c r="Q87" s="29" t="s">
        <v>142</v>
      </c>
      <c r="R87" s="29" t="s">
        <v>142</v>
      </c>
      <c r="S87" s="29" t="s">
        <v>142</v>
      </c>
      <c r="T87" s="29" t="s">
        <v>142</v>
      </c>
      <c r="U87" s="29" t="s">
        <v>142</v>
      </c>
      <c r="V87" s="29" t="s">
        <v>142</v>
      </c>
      <c r="W87" s="29" t="s">
        <v>142</v>
      </c>
      <c r="X87" s="29" t="s">
        <v>142</v>
      </c>
      <c r="Y87" s="29" t="s">
        <v>141</v>
      </c>
      <c r="Z87" s="29" t="s">
        <v>142</v>
      </c>
      <c r="AA87" s="29" t="s">
        <v>141</v>
      </c>
      <c r="AB87" s="29" t="s">
        <v>142</v>
      </c>
      <c r="AC87" s="29" t="s">
        <v>142</v>
      </c>
      <c r="AD87" s="29" t="s">
        <v>142</v>
      </c>
      <c r="AE87" s="29" t="s">
        <v>142</v>
      </c>
      <c r="AF87" s="29" t="s">
        <v>142</v>
      </c>
      <c r="AG87" s="29" t="s">
        <v>141</v>
      </c>
      <c r="AH87" s="29" t="s">
        <v>142</v>
      </c>
      <c r="AI87" s="29" t="s">
        <v>142</v>
      </c>
      <c r="AJ87" s="29" t="s">
        <v>142</v>
      </c>
      <c r="AK87" s="6"/>
    </row>
    <row r="88" spans="1:41" ht="51">
      <c r="A88" s="13">
        <v>87</v>
      </c>
      <c r="B88" s="44">
        <v>87</v>
      </c>
      <c r="C88" s="44" t="s">
        <v>290</v>
      </c>
      <c r="D88" s="43" t="s">
        <v>291</v>
      </c>
      <c r="E88" s="38" t="s">
        <v>21</v>
      </c>
      <c r="F88" s="29" t="s">
        <v>142</v>
      </c>
      <c r="G88" s="29" t="s">
        <v>143</v>
      </c>
      <c r="H88" s="29" t="s">
        <v>142</v>
      </c>
      <c r="I88" s="29" t="s">
        <v>142</v>
      </c>
      <c r="J88" s="29" t="s">
        <v>142</v>
      </c>
      <c r="K88" s="29" t="s">
        <v>143</v>
      </c>
      <c r="L88" s="29" t="s">
        <v>142</v>
      </c>
      <c r="M88" s="29" t="s">
        <v>142</v>
      </c>
      <c r="N88" s="29" t="s">
        <v>142</v>
      </c>
      <c r="O88" s="29" t="s">
        <v>141</v>
      </c>
      <c r="P88" s="29" t="s">
        <v>142</v>
      </c>
      <c r="Q88" s="29" t="s">
        <v>142</v>
      </c>
      <c r="R88" s="29" t="s">
        <v>142</v>
      </c>
      <c r="S88" s="29" t="s">
        <v>142</v>
      </c>
      <c r="T88" s="29" t="s">
        <v>142</v>
      </c>
      <c r="U88" s="29" t="s">
        <v>142</v>
      </c>
      <c r="V88" s="29" t="s">
        <v>142</v>
      </c>
      <c r="W88" s="29" t="s">
        <v>142</v>
      </c>
      <c r="X88" s="29" t="s">
        <v>143</v>
      </c>
      <c r="Y88" s="29" t="s">
        <v>141</v>
      </c>
      <c r="Z88" s="29" t="s">
        <v>142</v>
      </c>
      <c r="AA88" s="29" t="s">
        <v>141</v>
      </c>
      <c r="AB88" s="29" t="s">
        <v>142</v>
      </c>
      <c r="AC88" s="29" t="s">
        <v>142</v>
      </c>
      <c r="AD88" s="29" t="s">
        <v>142</v>
      </c>
      <c r="AE88" s="29" t="s">
        <v>142</v>
      </c>
      <c r="AF88" s="29" t="s">
        <v>142</v>
      </c>
      <c r="AG88" s="29" t="s">
        <v>141</v>
      </c>
      <c r="AH88" s="29" t="s">
        <v>142</v>
      </c>
      <c r="AI88" s="29" t="s">
        <v>142</v>
      </c>
      <c r="AJ88" s="29" t="s">
        <v>142</v>
      </c>
      <c r="AK88" s="6"/>
    </row>
    <row r="89" spans="1:41" ht="51">
      <c r="A89" s="13">
        <v>88</v>
      </c>
      <c r="B89" s="44">
        <v>88</v>
      </c>
      <c r="C89" s="44" t="s">
        <v>290</v>
      </c>
      <c r="D89" s="43" t="s">
        <v>292</v>
      </c>
      <c r="E89" s="38" t="s">
        <v>21</v>
      </c>
      <c r="F89" s="29" t="s">
        <v>142</v>
      </c>
      <c r="G89" s="29" t="s">
        <v>143</v>
      </c>
      <c r="H89" s="29" t="s">
        <v>142</v>
      </c>
      <c r="I89" s="29" t="s">
        <v>142</v>
      </c>
      <c r="J89" s="29" t="s">
        <v>142</v>
      </c>
      <c r="K89" s="29" t="s">
        <v>142</v>
      </c>
      <c r="L89" s="29" t="s">
        <v>142</v>
      </c>
      <c r="M89" s="29" t="s">
        <v>143</v>
      </c>
      <c r="N89" s="29" t="s">
        <v>142</v>
      </c>
      <c r="O89" s="29" t="s">
        <v>141</v>
      </c>
      <c r="P89" s="29" t="s">
        <v>142</v>
      </c>
      <c r="Q89" s="29" t="s">
        <v>142</v>
      </c>
      <c r="R89" s="29" t="s">
        <v>142</v>
      </c>
      <c r="S89" s="29" t="s">
        <v>142</v>
      </c>
      <c r="T89" s="29" t="s">
        <v>142</v>
      </c>
      <c r="U89" s="29" t="s">
        <v>142</v>
      </c>
      <c r="V89" s="29" t="s">
        <v>142</v>
      </c>
      <c r="W89" s="29" t="s">
        <v>142</v>
      </c>
      <c r="X89" s="29" t="s">
        <v>143</v>
      </c>
      <c r="Y89" s="29" t="s">
        <v>141</v>
      </c>
      <c r="Z89" s="29" t="s">
        <v>142</v>
      </c>
      <c r="AA89" s="29" t="s">
        <v>141</v>
      </c>
      <c r="AB89" s="29" t="s">
        <v>142</v>
      </c>
      <c r="AC89" s="29" t="s">
        <v>142</v>
      </c>
      <c r="AD89" s="29" t="s">
        <v>143</v>
      </c>
      <c r="AE89" s="29" t="s">
        <v>142</v>
      </c>
      <c r="AF89" s="29" t="s">
        <v>142</v>
      </c>
      <c r="AG89" s="29" t="s">
        <v>141</v>
      </c>
      <c r="AH89" s="29" t="s">
        <v>142</v>
      </c>
      <c r="AI89" s="29" t="s">
        <v>142</v>
      </c>
      <c r="AJ89" s="29" t="s">
        <v>143</v>
      </c>
      <c r="AK89" s="6"/>
    </row>
    <row r="90" spans="1:41" ht="89.25">
      <c r="A90" s="13">
        <v>89</v>
      </c>
      <c r="B90" s="44">
        <v>89</v>
      </c>
      <c r="C90" s="44" t="s">
        <v>293</v>
      </c>
      <c r="D90" s="43" t="s">
        <v>294</v>
      </c>
      <c r="E90" s="38" t="s">
        <v>21</v>
      </c>
      <c r="F90" s="29" t="s">
        <v>142</v>
      </c>
      <c r="G90" s="29" t="s">
        <v>142</v>
      </c>
      <c r="H90" s="29" t="s">
        <v>142</v>
      </c>
      <c r="I90" s="29" t="s">
        <v>142</v>
      </c>
      <c r="J90" s="29" t="s">
        <v>142</v>
      </c>
      <c r="K90" s="29" t="s">
        <v>142</v>
      </c>
      <c r="L90" s="29" t="s">
        <v>142</v>
      </c>
      <c r="M90" s="29" t="s">
        <v>142</v>
      </c>
      <c r="N90" s="29" t="s">
        <v>142</v>
      </c>
      <c r="O90" s="29" t="s">
        <v>141</v>
      </c>
      <c r="P90" s="29" t="s">
        <v>142</v>
      </c>
      <c r="Q90" s="29" t="s">
        <v>142</v>
      </c>
      <c r="R90" s="29" t="s">
        <v>142</v>
      </c>
      <c r="S90" s="29" t="s">
        <v>142</v>
      </c>
      <c r="T90" s="29" t="s">
        <v>142</v>
      </c>
      <c r="U90" s="29" t="s">
        <v>142</v>
      </c>
      <c r="V90" s="29" t="s">
        <v>142</v>
      </c>
      <c r="W90" s="29" t="s">
        <v>142</v>
      </c>
      <c r="X90" s="29" t="s">
        <v>142</v>
      </c>
      <c r="Y90" s="29" t="s">
        <v>141</v>
      </c>
      <c r="Z90" s="29" t="s">
        <v>142</v>
      </c>
      <c r="AA90" s="29" t="s">
        <v>141</v>
      </c>
      <c r="AB90" s="29" t="s">
        <v>142</v>
      </c>
      <c r="AC90" s="29" t="s">
        <v>142</v>
      </c>
      <c r="AD90" s="29" t="s">
        <v>142</v>
      </c>
      <c r="AE90" s="29" t="s">
        <v>142</v>
      </c>
      <c r="AF90" s="29" t="s">
        <v>142</v>
      </c>
      <c r="AG90" s="29" t="s">
        <v>141</v>
      </c>
      <c r="AH90" s="29" t="s">
        <v>142</v>
      </c>
      <c r="AI90" s="29" t="s">
        <v>142</v>
      </c>
      <c r="AJ90" s="29" t="s">
        <v>142</v>
      </c>
      <c r="AK90" s="6"/>
    </row>
    <row r="91" spans="1:41" ht="76.5">
      <c r="A91" s="13">
        <v>90</v>
      </c>
      <c r="B91" s="44">
        <v>90</v>
      </c>
      <c r="C91" s="44" t="s">
        <v>293</v>
      </c>
      <c r="D91" s="43" t="s">
        <v>295</v>
      </c>
      <c r="E91" s="38" t="s">
        <v>21</v>
      </c>
      <c r="F91" s="29" t="s">
        <v>142</v>
      </c>
      <c r="G91" s="29" t="s">
        <v>142</v>
      </c>
      <c r="H91" s="29" t="s">
        <v>142</v>
      </c>
      <c r="I91" s="29" t="s">
        <v>142</v>
      </c>
      <c r="J91" s="29" t="s">
        <v>142</v>
      </c>
      <c r="K91" s="29" t="s">
        <v>142</v>
      </c>
      <c r="L91" s="29" t="s">
        <v>142</v>
      </c>
      <c r="M91" s="29" t="s">
        <v>142</v>
      </c>
      <c r="N91" s="29" t="s">
        <v>142</v>
      </c>
      <c r="O91" s="29" t="s">
        <v>141</v>
      </c>
      <c r="P91" s="29" t="s">
        <v>142</v>
      </c>
      <c r="Q91" s="29" t="s">
        <v>142</v>
      </c>
      <c r="R91" s="29" t="s">
        <v>142</v>
      </c>
      <c r="S91" s="29" t="s">
        <v>142</v>
      </c>
      <c r="T91" s="29" t="s">
        <v>142</v>
      </c>
      <c r="U91" s="29" t="s">
        <v>142</v>
      </c>
      <c r="V91" s="29" t="s">
        <v>142</v>
      </c>
      <c r="W91" s="29" t="s">
        <v>142</v>
      </c>
      <c r="X91" s="29" t="s">
        <v>142</v>
      </c>
      <c r="Y91" s="29" t="s">
        <v>141</v>
      </c>
      <c r="Z91" s="29" t="s">
        <v>143</v>
      </c>
      <c r="AA91" s="29" t="s">
        <v>141</v>
      </c>
      <c r="AB91" s="29" t="s">
        <v>143</v>
      </c>
      <c r="AC91" s="29" t="s">
        <v>142</v>
      </c>
      <c r="AD91" s="29" t="s">
        <v>143</v>
      </c>
      <c r="AE91" s="29" t="s">
        <v>142</v>
      </c>
      <c r="AF91" s="29" t="s">
        <v>142</v>
      </c>
      <c r="AG91" s="29" t="s">
        <v>141</v>
      </c>
      <c r="AH91" s="29" t="s">
        <v>142</v>
      </c>
      <c r="AI91" s="29" t="s">
        <v>142</v>
      </c>
      <c r="AJ91" s="29" t="s">
        <v>142</v>
      </c>
      <c r="AK91" s="6"/>
    </row>
    <row r="92" spans="1:41" ht="76.5">
      <c r="A92" s="13">
        <v>91</v>
      </c>
      <c r="B92" s="44">
        <v>91</v>
      </c>
      <c r="C92" s="44" t="s">
        <v>296</v>
      </c>
      <c r="D92" s="43" t="s">
        <v>297</v>
      </c>
      <c r="E92" s="38" t="s">
        <v>21</v>
      </c>
      <c r="F92" s="29" t="s">
        <v>142</v>
      </c>
      <c r="G92" s="29" t="s">
        <v>142</v>
      </c>
      <c r="H92" s="29" t="s">
        <v>142</v>
      </c>
      <c r="I92" s="29" t="s">
        <v>142</v>
      </c>
      <c r="J92" s="29" t="s">
        <v>142</v>
      </c>
      <c r="K92" s="29" t="s">
        <v>142</v>
      </c>
      <c r="L92" s="29" t="s">
        <v>142</v>
      </c>
      <c r="M92" s="29" t="s">
        <v>142</v>
      </c>
      <c r="N92" s="29" t="s">
        <v>142</v>
      </c>
      <c r="O92" s="29" t="s">
        <v>141</v>
      </c>
      <c r="P92" s="29" t="s">
        <v>142</v>
      </c>
      <c r="Q92" s="29" t="s">
        <v>142</v>
      </c>
      <c r="R92" s="29" t="s">
        <v>142</v>
      </c>
      <c r="S92" s="29" t="s">
        <v>142</v>
      </c>
      <c r="T92" s="29" t="s">
        <v>142</v>
      </c>
      <c r="U92" s="29" t="s">
        <v>142</v>
      </c>
      <c r="V92" s="29" t="s">
        <v>142</v>
      </c>
      <c r="W92" s="29" t="s">
        <v>142</v>
      </c>
      <c r="X92" s="29" t="s">
        <v>143</v>
      </c>
      <c r="Y92" s="29" t="s">
        <v>141</v>
      </c>
      <c r="Z92" s="29" t="s">
        <v>142</v>
      </c>
      <c r="AA92" s="29" t="s">
        <v>141</v>
      </c>
      <c r="AB92" s="29" t="s">
        <v>142</v>
      </c>
      <c r="AC92" s="29" t="s">
        <v>142</v>
      </c>
      <c r="AD92" s="29" t="s">
        <v>142</v>
      </c>
      <c r="AE92" s="29" t="s">
        <v>142</v>
      </c>
      <c r="AF92" s="29" t="s">
        <v>142</v>
      </c>
      <c r="AG92" s="29" t="s">
        <v>141</v>
      </c>
      <c r="AH92" s="29" t="s">
        <v>142</v>
      </c>
      <c r="AI92" s="29" t="s">
        <v>142</v>
      </c>
      <c r="AJ92" s="29" t="s">
        <v>142</v>
      </c>
      <c r="AK92" s="6"/>
    </row>
    <row r="93" spans="1:41" ht="63.75">
      <c r="A93" s="13">
        <v>92</v>
      </c>
      <c r="B93" s="44">
        <v>92</v>
      </c>
      <c r="C93" s="44" t="s">
        <v>298</v>
      </c>
      <c r="D93" s="43" t="s">
        <v>299</v>
      </c>
      <c r="E93" s="38" t="s">
        <v>21</v>
      </c>
      <c r="F93" s="29" t="s">
        <v>142</v>
      </c>
      <c r="G93" s="29" t="s">
        <v>142</v>
      </c>
      <c r="H93" s="29" t="s">
        <v>142</v>
      </c>
      <c r="I93" s="29" t="s">
        <v>142</v>
      </c>
      <c r="J93" s="29" t="s">
        <v>142</v>
      </c>
      <c r="K93" s="29" t="s">
        <v>142</v>
      </c>
      <c r="L93" s="29" t="s">
        <v>142</v>
      </c>
      <c r="M93" s="29" t="s">
        <v>142</v>
      </c>
      <c r="N93" s="29" t="s">
        <v>142</v>
      </c>
      <c r="O93" s="29" t="s">
        <v>142</v>
      </c>
      <c r="P93" s="29" t="s">
        <v>143</v>
      </c>
      <c r="Q93" s="29" t="s">
        <v>142</v>
      </c>
      <c r="R93" s="29" t="s">
        <v>142</v>
      </c>
      <c r="S93" s="29" t="s">
        <v>143</v>
      </c>
      <c r="T93" s="29" t="s">
        <v>142</v>
      </c>
      <c r="U93" s="29" t="s">
        <v>142</v>
      </c>
      <c r="V93" s="29" t="s">
        <v>142</v>
      </c>
      <c r="W93" s="29" t="s">
        <v>142</v>
      </c>
      <c r="X93" s="29" t="s">
        <v>142</v>
      </c>
      <c r="Y93" s="29" t="s">
        <v>141</v>
      </c>
      <c r="Z93" s="29" t="s">
        <v>142</v>
      </c>
      <c r="AA93" s="29" t="s">
        <v>141</v>
      </c>
      <c r="AB93" s="29" t="s">
        <v>142</v>
      </c>
      <c r="AC93" s="29" t="s">
        <v>142</v>
      </c>
      <c r="AD93" s="29" t="s">
        <v>142</v>
      </c>
      <c r="AE93" s="29" t="s">
        <v>142</v>
      </c>
      <c r="AF93" s="29" t="s">
        <v>142</v>
      </c>
      <c r="AG93" s="29" t="s">
        <v>141</v>
      </c>
      <c r="AH93" s="29" t="s">
        <v>142</v>
      </c>
      <c r="AI93" s="29" t="s">
        <v>142</v>
      </c>
      <c r="AJ93" s="29" t="s">
        <v>142</v>
      </c>
      <c r="AK93" s="6"/>
    </row>
    <row r="94" spans="1:41" ht="38.25">
      <c r="A94" s="13">
        <v>93</v>
      </c>
      <c r="B94" s="44">
        <v>93</v>
      </c>
      <c r="C94" s="44" t="s">
        <v>300</v>
      </c>
      <c r="D94" s="43" t="s">
        <v>301</v>
      </c>
      <c r="E94" s="38" t="s">
        <v>21</v>
      </c>
      <c r="F94" s="29" t="s">
        <v>142</v>
      </c>
      <c r="G94" s="29" t="s">
        <v>142</v>
      </c>
      <c r="H94" s="29" t="s">
        <v>143</v>
      </c>
      <c r="I94" s="29" t="s">
        <v>142</v>
      </c>
      <c r="J94" s="29" t="s">
        <v>143</v>
      </c>
      <c r="K94" s="29" t="s">
        <v>142</v>
      </c>
      <c r="L94" s="29" t="s">
        <v>142</v>
      </c>
      <c r="M94" s="29" t="s">
        <v>142</v>
      </c>
      <c r="N94" s="29" t="s">
        <v>142</v>
      </c>
      <c r="O94" s="29" t="s">
        <v>142</v>
      </c>
      <c r="P94" s="29" t="s">
        <v>142</v>
      </c>
      <c r="Q94" s="29" t="s">
        <v>142</v>
      </c>
      <c r="R94" s="29" t="s">
        <v>142</v>
      </c>
      <c r="S94" s="29" t="s">
        <v>143</v>
      </c>
      <c r="T94" s="29" t="s">
        <v>142</v>
      </c>
      <c r="U94" s="29" t="s">
        <v>143</v>
      </c>
      <c r="V94" s="29" t="s">
        <v>142</v>
      </c>
      <c r="W94" s="29" t="s">
        <v>142</v>
      </c>
      <c r="X94" s="29" t="s">
        <v>142</v>
      </c>
      <c r="Y94" s="29" t="s">
        <v>141</v>
      </c>
      <c r="Z94" s="29" t="s">
        <v>142</v>
      </c>
      <c r="AA94" s="29" t="s">
        <v>141</v>
      </c>
      <c r="AB94" s="29" t="s">
        <v>142</v>
      </c>
      <c r="AC94" s="29" t="s">
        <v>142</v>
      </c>
      <c r="AD94" s="29" t="s">
        <v>142</v>
      </c>
      <c r="AE94" s="29" t="s">
        <v>142</v>
      </c>
      <c r="AF94" s="29" t="s">
        <v>142</v>
      </c>
      <c r="AG94" s="29" t="s">
        <v>141</v>
      </c>
      <c r="AH94" s="29" t="s">
        <v>142</v>
      </c>
      <c r="AI94" s="29" t="s">
        <v>142</v>
      </c>
      <c r="AJ94" s="29" t="s">
        <v>142</v>
      </c>
      <c r="AK94" s="6"/>
    </row>
    <row r="95" spans="1:41" ht="38.25">
      <c r="A95" s="13">
        <v>94</v>
      </c>
      <c r="B95" s="44">
        <v>94</v>
      </c>
      <c r="C95" s="44" t="s">
        <v>300</v>
      </c>
      <c r="D95" s="43" t="s">
        <v>302</v>
      </c>
      <c r="E95" s="38" t="s">
        <v>21</v>
      </c>
      <c r="F95" s="29" t="s">
        <v>142</v>
      </c>
      <c r="G95" s="29" t="s">
        <v>143</v>
      </c>
      <c r="H95" s="29" t="s">
        <v>143</v>
      </c>
      <c r="I95" s="29" t="s">
        <v>142</v>
      </c>
      <c r="J95" s="29" t="s">
        <v>142</v>
      </c>
      <c r="K95" s="29" t="s">
        <v>142</v>
      </c>
      <c r="L95" s="29" t="s">
        <v>142</v>
      </c>
      <c r="M95" s="29" t="s">
        <v>142</v>
      </c>
      <c r="N95" s="29" t="s">
        <v>142</v>
      </c>
      <c r="O95" s="29" t="s">
        <v>142</v>
      </c>
      <c r="P95" s="29" t="s">
        <v>142</v>
      </c>
      <c r="Q95" s="29" t="s">
        <v>142</v>
      </c>
      <c r="R95" s="29" t="s">
        <v>142</v>
      </c>
      <c r="S95" s="29" t="s">
        <v>143</v>
      </c>
      <c r="T95" s="29" t="s">
        <v>142</v>
      </c>
      <c r="U95" s="29" t="s">
        <v>142</v>
      </c>
      <c r="V95" s="29" t="s">
        <v>142</v>
      </c>
      <c r="W95" s="29" t="s">
        <v>142</v>
      </c>
      <c r="X95" s="29" t="s">
        <v>141</v>
      </c>
      <c r="Y95" s="29" t="s">
        <v>141</v>
      </c>
      <c r="Z95" s="29" t="s">
        <v>142</v>
      </c>
      <c r="AA95" s="29" t="s">
        <v>141</v>
      </c>
      <c r="AB95" s="29" t="s">
        <v>143</v>
      </c>
      <c r="AC95" s="29" t="s">
        <v>142</v>
      </c>
      <c r="AD95" s="29" t="s">
        <v>142</v>
      </c>
      <c r="AE95" s="29" t="s">
        <v>142</v>
      </c>
      <c r="AF95" s="29" t="s">
        <v>142</v>
      </c>
      <c r="AG95" s="29" t="s">
        <v>141</v>
      </c>
      <c r="AH95" s="29" t="s">
        <v>142</v>
      </c>
      <c r="AI95" s="29" t="s">
        <v>142</v>
      </c>
      <c r="AJ95" s="29" t="s">
        <v>142</v>
      </c>
      <c r="AK95" s="6"/>
    </row>
    <row r="96" spans="1:41" ht="38.25">
      <c r="A96" s="13">
        <v>95</v>
      </c>
      <c r="B96" s="44">
        <v>95</v>
      </c>
      <c r="C96" s="44" t="s">
        <v>303</v>
      </c>
      <c r="D96" s="43" t="s">
        <v>304</v>
      </c>
      <c r="E96" s="38" t="s">
        <v>21</v>
      </c>
      <c r="F96" s="29" t="s">
        <v>142</v>
      </c>
      <c r="G96" s="29" t="s">
        <v>143</v>
      </c>
      <c r="H96" s="29" t="s">
        <v>143</v>
      </c>
      <c r="I96" s="29" t="s">
        <v>142</v>
      </c>
      <c r="J96" s="29" t="s">
        <v>143</v>
      </c>
      <c r="K96" s="29" t="s">
        <v>142</v>
      </c>
      <c r="L96" s="29" t="s">
        <v>142</v>
      </c>
      <c r="M96" s="29" t="s">
        <v>142</v>
      </c>
      <c r="N96" s="29" t="s">
        <v>142</v>
      </c>
      <c r="O96" s="29" t="s">
        <v>142</v>
      </c>
      <c r="P96" s="29" t="s">
        <v>142</v>
      </c>
      <c r="Q96" s="29" t="s">
        <v>142</v>
      </c>
      <c r="R96" s="29" t="s">
        <v>142</v>
      </c>
      <c r="S96" s="29" t="s">
        <v>143</v>
      </c>
      <c r="T96" s="29" t="s">
        <v>142</v>
      </c>
      <c r="U96" s="29" t="s">
        <v>142</v>
      </c>
      <c r="V96" s="29" t="s">
        <v>142</v>
      </c>
      <c r="W96" s="29" t="s">
        <v>142</v>
      </c>
      <c r="X96" s="29" t="s">
        <v>141</v>
      </c>
      <c r="Y96" s="29" t="s">
        <v>141</v>
      </c>
      <c r="Z96" s="29" t="s">
        <v>142</v>
      </c>
      <c r="AA96" s="29" t="s">
        <v>141</v>
      </c>
      <c r="AB96" s="29" t="s">
        <v>142</v>
      </c>
      <c r="AC96" s="29" t="s">
        <v>142</v>
      </c>
      <c r="AD96" s="29" t="s">
        <v>142</v>
      </c>
      <c r="AE96" s="29" t="s">
        <v>142</v>
      </c>
      <c r="AF96" s="29" t="s">
        <v>142</v>
      </c>
      <c r="AG96" s="29" t="s">
        <v>141</v>
      </c>
      <c r="AH96" s="29" t="s">
        <v>142</v>
      </c>
      <c r="AI96" s="29" t="s">
        <v>142</v>
      </c>
      <c r="AJ96" s="29" t="s">
        <v>142</v>
      </c>
      <c r="AK96" s="6"/>
    </row>
    <row r="97" spans="1:37" ht="38.25">
      <c r="A97" s="13">
        <v>96</v>
      </c>
      <c r="B97" s="44">
        <v>96</v>
      </c>
      <c r="C97" s="44" t="s">
        <v>303</v>
      </c>
      <c r="D97" s="43" t="s">
        <v>305</v>
      </c>
      <c r="E97" s="38" t="s">
        <v>21</v>
      </c>
      <c r="F97" s="29" t="s">
        <v>142</v>
      </c>
      <c r="G97" s="29" t="s">
        <v>143</v>
      </c>
      <c r="H97" s="29" t="s">
        <v>143</v>
      </c>
      <c r="I97" s="29" t="s">
        <v>142</v>
      </c>
      <c r="J97" s="29" t="s">
        <v>142</v>
      </c>
      <c r="K97" s="29" t="s">
        <v>142</v>
      </c>
      <c r="L97" s="29" t="s">
        <v>143</v>
      </c>
      <c r="M97" s="29" t="s">
        <v>142</v>
      </c>
      <c r="N97" s="29" t="s">
        <v>142</v>
      </c>
      <c r="O97" s="29" t="s">
        <v>142</v>
      </c>
      <c r="P97" s="29" t="s">
        <v>142</v>
      </c>
      <c r="Q97" s="29" t="s">
        <v>142</v>
      </c>
      <c r="R97" s="29" t="s">
        <v>142</v>
      </c>
      <c r="S97" s="29" t="s">
        <v>143</v>
      </c>
      <c r="T97" s="29" t="s">
        <v>142</v>
      </c>
      <c r="U97" s="29" t="s">
        <v>142</v>
      </c>
      <c r="V97" s="29" t="s">
        <v>142</v>
      </c>
      <c r="W97" s="29" t="s">
        <v>142</v>
      </c>
      <c r="X97" s="29" t="s">
        <v>141</v>
      </c>
      <c r="Y97" s="29" t="s">
        <v>141</v>
      </c>
      <c r="Z97" s="29" t="s">
        <v>142</v>
      </c>
      <c r="AA97" s="29" t="s">
        <v>141</v>
      </c>
      <c r="AB97" s="29" t="s">
        <v>142</v>
      </c>
      <c r="AC97" s="29" t="s">
        <v>142</v>
      </c>
      <c r="AD97" s="29" t="s">
        <v>142</v>
      </c>
      <c r="AE97" s="29" t="s">
        <v>142</v>
      </c>
      <c r="AF97" s="29" t="s">
        <v>142</v>
      </c>
      <c r="AG97" s="29" t="s">
        <v>141</v>
      </c>
      <c r="AH97" s="29" t="s">
        <v>142</v>
      </c>
      <c r="AI97" s="29" t="s">
        <v>142</v>
      </c>
      <c r="AJ97" s="29" t="s">
        <v>142</v>
      </c>
      <c r="AK97" s="6"/>
    </row>
    <row r="98" spans="1:37" ht="38.25">
      <c r="A98" s="13">
        <v>97</v>
      </c>
      <c r="B98" s="44">
        <v>97</v>
      </c>
      <c r="C98" s="44" t="s">
        <v>306</v>
      </c>
      <c r="D98" s="43" t="s">
        <v>307</v>
      </c>
      <c r="E98" s="38" t="s">
        <v>21</v>
      </c>
      <c r="F98" s="29" t="s">
        <v>142</v>
      </c>
      <c r="G98" s="29" t="s">
        <v>143</v>
      </c>
      <c r="H98" s="29" t="s">
        <v>143</v>
      </c>
      <c r="I98" s="29" t="s">
        <v>142</v>
      </c>
      <c r="J98" s="29" t="s">
        <v>142</v>
      </c>
      <c r="K98" s="29" t="s">
        <v>142</v>
      </c>
      <c r="L98" s="29" t="s">
        <v>142</v>
      </c>
      <c r="M98" s="29" t="s">
        <v>142</v>
      </c>
      <c r="N98" s="29" t="s">
        <v>142</v>
      </c>
      <c r="O98" s="29" t="s">
        <v>142</v>
      </c>
      <c r="P98" s="29" t="s">
        <v>142</v>
      </c>
      <c r="Q98" s="29" t="s">
        <v>142</v>
      </c>
      <c r="R98" s="29" t="s">
        <v>142</v>
      </c>
      <c r="S98" s="29" t="s">
        <v>143</v>
      </c>
      <c r="T98" s="29" t="s">
        <v>142</v>
      </c>
      <c r="U98" s="29" t="s">
        <v>142</v>
      </c>
      <c r="V98" s="29" t="s">
        <v>142</v>
      </c>
      <c r="W98" s="29" t="s">
        <v>142</v>
      </c>
      <c r="X98" s="29" t="s">
        <v>141</v>
      </c>
      <c r="Y98" s="29" t="s">
        <v>141</v>
      </c>
      <c r="Z98" s="29" t="s">
        <v>142</v>
      </c>
      <c r="AA98" s="29" t="s">
        <v>141</v>
      </c>
      <c r="AB98" s="29" t="s">
        <v>142</v>
      </c>
      <c r="AC98" s="29" t="s">
        <v>142</v>
      </c>
      <c r="AD98" s="29" t="s">
        <v>142</v>
      </c>
      <c r="AE98" s="29" t="s">
        <v>142</v>
      </c>
      <c r="AF98" s="29" t="s">
        <v>142</v>
      </c>
      <c r="AG98" s="29" t="s">
        <v>141</v>
      </c>
      <c r="AH98" s="29" t="s">
        <v>142</v>
      </c>
      <c r="AI98" s="29" t="s">
        <v>142</v>
      </c>
      <c r="AJ98" s="29" t="s">
        <v>142</v>
      </c>
      <c r="AK98" s="6"/>
    </row>
    <row r="99" spans="1:37" ht="38.25">
      <c r="A99" s="13">
        <v>98</v>
      </c>
      <c r="B99" s="44">
        <v>98</v>
      </c>
      <c r="C99" s="44" t="s">
        <v>306</v>
      </c>
      <c r="D99" s="43" t="s">
        <v>308</v>
      </c>
      <c r="E99" s="38" t="s">
        <v>21</v>
      </c>
      <c r="F99" s="29" t="s">
        <v>142</v>
      </c>
      <c r="G99" s="29" t="s">
        <v>143</v>
      </c>
      <c r="H99" s="29" t="s">
        <v>143</v>
      </c>
      <c r="I99" s="29" t="s">
        <v>142</v>
      </c>
      <c r="J99" s="29" t="s">
        <v>142</v>
      </c>
      <c r="K99" s="29" t="s">
        <v>142</v>
      </c>
      <c r="L99" s="29" t="s">
        <v>142</v>
      </c>
      <c r="M99" s="29" t="s">
        <v>142</v>
      </c>
      <c r="N99" s="29" t="s">
        <v>142</v>
      </c>
      <c r="O99" s="29" t="s">
        <v>142</v>
      </c>
      <c r="P99" s="29" t="s">
        <v>142</v>
      </c>
      <c r="Q99" s="29" t="s">
        <v>142</v>
      </c>
      <c r="R99" s="29" t="s">
        <v>142</v>
      </c>
      <c r="S99" s="29" t="s">
        <v>143</v>
      </c>
      <c r="T99" s="29" t="s">
        <v>142</v>
      </c>
      <c r="U99" s="29" t="s">
        <v>142</v>
      </c>
      <c r="V99" s="29" t="s">
        <v>142</v>
      </c>
      <c r="W99" s="29" t="s">
        <v>142</v>
      </c>
      <c r="X99" s="29" t="s">
        <v>141</v>
      </c>
      <c r="Y99" s="29" t="s">
        <v>141</v>
      </c>
      <c r="Z99" s="29" t="s">
        <v>142</v>
      </c>
      <c r="AA99" s="29" t="s">
        <v>141</v>
      </c>
      <c r="AB99" s="29" t="s">
        <v>143</v>
      </c>
      <c r="AC99" s="29" t="s">
        <v>142</v>
      </c>
      <c r="AD99" s="29" t="s">
        <v>142</v>
      </c>
      <c r="AE99" s="29" t="s">
        <v>142</v>
      </c>
      <c r="AF99" s="29" t="s">
        <v>142</v>
      </c>
      <c r="AG99" s="29" t="s">
        <v>141</v>
      </c>
      <c r="AH99" s="29" t="s">
        <v>142</v>
      </c>
      <c r="AI99" s="29" t="s">
        <v>142</v>
      </c>
      <c r="AJ99" s="29" t="s">
        <v>142</v>
      </c>
      <c r="AK99" s="6"/>
    </row>
    <row r="100" spans="1:37" ht="38.25">
      <c r="A100" s="13">
        <v>99</v>
      </c>
      <c r="B100" s="44">
        <v>99</v>
      </c>
      <c r="C100" s="44" t="s">
        <v>309</v>
      </c>
      <c r="D100" s="43" t="s">
        <v>310</v>
      </c>
      <c r="E100" s="38" t="s">
        <v>21</v>
      </c>
      <c r="F100" s="29" t="s">
        <v>142</v>
      </c>
      <c r="G100" s="29" t="s">
        <v>143</v>
      </c>
      <c r="H100" s="29" t="s">
        <v>143</v>
      </c>
      <c r="I100" s="29" t="s">
        <v>142</v>
      </c>
      <c r="J100" s="29" t="s">
        <v>142</v>
      </c>
      <c r="K100" s="29" t="s">
        <v>142</v>
      </c>
      <c r="L100" s="29" t="s">
        <v>142</v>
      </c>
      <c r="M100" s="29" t="s">
        <v>142</v>
      </c>
      <c r="N100" s="29" t="s">
        <v>142</v>
      </c>
      <c r="O100" s="29" t="s">
        <v>142</v>
      </c>
      <c r="P100" s="29" t="s">
        <v>143</v>
      </c>
      <c r="Q100" s="29" t="s">
        <v>142</v>
      </c>
      <c r="R100" s="29" t="s">
        <v>142</v>
      </c>
      <c r="S100" s="29" t="s">
        <v>143</v>
      </c>
      <c r="T100" s="29" t="s">
        <v>142</v>
      </c>
      <c r="U100" s="29" t="s">
        <v>142</v>
      </c>
      <c r="V100" s="29" t="s">
        <v>142</v>
      </c>
      <c r="W100" s="29" t="s">
        <v>142</v>
      </c>
      <c r="X100" s="29" t="s">
        <v>141</v>
      </c>
      <c r="Y100" s="29" t="s">
        <v>141</v>
      </c>
      <c r="Z100" s="29" t="s">
        <v>142</v>
      </c>
      <c r="AA100" s="29" t="s">
        <v>141</v>
      </c>
      <c r="AB100" s="29" t="s">
        <v>142</v>
      </c>
      <c r="AC100" s="29" t="s">
        <v>142</v>
      </c>
      <c r="AD100" s="29" t="s">
        <v>142</v>
      </c>
      <c r="AE100" s="29" t="s">
        <v>142</v>
      </c>
      <c r="AF100" s="29" t="s">
        <v>142</v>
      </c>
      <c r="AG100" s="29" t="s">
        <v>141</v>
      </c>
      <c r="AH100" s="29" t="s">
        <v>142</v>
      </c>
      <c r="AI100" s="29" t="s">
        <v>142</v>
      </c>
      <c r="AJ100" s="29" t="s">
        <v>142</v>
      </c>
      <c r="AK100" s="6"/>
    </row>
    <row r="101" spans="1:37" ht="38.25">
      <c r="A101" s="13">
        <v>100</v>
      </c>
      <c r="B101" s="44">
        <v>100</v>
      </c>
      <c r="C101" s="44" t="s">
        <v>309</v>
      </c>
      <c r="D101" s="43" t="s">
        <v>311</v>
      </c>
      <c r="E101" s="38" t="s">
        <v>21</v>
      </c>
      <c r="F101" s="29" t="s">
        <v>142</v>
      </c>
      <c r="G101" s="29" t="s">
        <v>143</v>
      </c>
      <c r="H101" s="29" t="s">
        <v>143</v>
      </c>
      <c r="I101" s="29" t="s">
        <v>142</v>
      </c>
      <c r="J101" s="29" t="s">
        <v>142</v>
      </c>
      <c r="K101" s="29" t="s">
        <v>142</v>
      </c>
      <c r="L101" s="29" t="s">
        <v>142</v>
      </c>
      <c r="M101" s="29" t="s">
        <v>142</v>
      </c>
      <c r="N101" s="29" t="s">
        <v>142</v>
      </c>
      <c r="O101" s="29" t="s">
        <v>142</v>
      </c>
      <c r="P101" s="29" t="s">
        <v>143</v>
      </c>
      <c r="Q101" s="29" t="s">
        <v>142</v>
      </c>
      <c r="R101" s="29" t="s">
        <v>142</v>
      </c>
      <c r="S101" s="29" t="s">
        <v>143</v>
      </c>
      <c r="T101" s="29" t="s">
        <v>142</v>
      </c>
      <c r="U101" s="29" t="s">
        <v>142</v>
      </c>
      <c r="V101" s="29" t="s">
        <v>142</v>
      </c>
      <c r="W101" s="29" t="s">
        <v>142</v>
      </c>
      <c r="X101" s="29" t="s">
        <v>141</v>
      </c>
      <c r="Y101" s="29" t="s">
        <v>141</v>
      </c>
      <c r="Z101" s="29" t="s">
        <v>142</v>
      </c>
      <c r="AA101" s="29" t="s">
        <v>141</v>
      </c>
      <c r="AB101" s="29" t="s">
        <v>142</v>
      </c>
      <c r="AC101" s="29" t="s">
        <v>142</v>
      </c>
      <c r="AD101" s="29" t="s">
        <v>142</v>
      </c>
      <c r="AE101" s="29" t="s">
        <v>142</v>
      </c>
      <c r="AF101" s="29" t="s">
        <v>142</v>
      </c>
      <c r="AG101" s="29" t="s">
        <v>141</v>
      </c>
      <c r="AH101" s="29" t="s">
        <v>142</v>
      </c>
      <c r="AI101" s="29" t="s">
        <v>142</v>
      </c>
      <c r="AJ101" s="29" t="s">
        <v>142</v>
      </c>
      <c r="AK101" s="6"/>
    </row>
    <row r="102" spans="1:37" ht="25.5">
      <c r="A102" s="13">
        <v>101</v>
      </c>
      <c r="B102" s="44">
        <v>101</v>
      </c>
      <c r="C102" s="44" t="s">
        <v>312</v>
      </c>
      <c r="D102" s="43" t="s">
        <v>313</v>
      </c>
      <c r="E102" s="38" t="s">
        <v>21</v>
      </c>
      <c r="F102" s="29" t="s">
        <v>142</v>
      </c>
      <c r="G102" s="29" t="s">
        <v>142</v>
      </c>
      <c r="H102" s="29" t="s">
        <v>142</v>
      </c>
      <c r="I102" s="29" t="s">
        <v>142</v>
      </c>
      <c r="J102" s="29" t="s">
        <v>142</v>
      </c>
      <c r="K102" s="29" t="s">
        <v>142</v>
      </c>
      <c r="L102" s="29" t="s">
        <v>142</v>
      </c>
      <c r="M102" s="29" t="s">
        <v>142</v>
      </c>
      <c r="N102" s="29" t="s">
        <v>142</v>
      </c>
      <c r="O102" s="29" t="s">
        <v>142</v>
      </c>
      <c r="P102" s="29" t="s">
        <v>143</v>
      </c>
      <c r="Q102" s="29" t="s">
        <v>142</v>
      </c>
      <c r="R102" s="29" t="s">
        <v>142</v>
      </c>
      <c r="S102" s="29" t="s">
        <v>143</v>
      </c>
      <c r="T102" s="29" t="s">
        <v>142</v>
      </c>
      <c r="U102" s="29" t="s">
        <v>142</v>
      </c>
      <c r="V102" s="29" t="s">
        <v>142</v>
      </c>
      <c r="W102" s="29" t="s">
        <v>143</v>
      </c>
      <c r="X102" s="29" t="s">
        <v>141</v>
      </c>
      <c r="Y102" s="29" t="s">
        <v>141</v>
      </c>
      <c r="Z102" s="29" t="s">
        <v>142</v>
      </c>
      <c r="AA102" s="29" t="s">
        <v>141</v>
      </c>
      <c r="AB102" s="29" t="s">
        <v>143</v>
      </c>
      <c r="AC102" s="29" t="s">
        <v>143</v>
      </c>
      <c r="AD102" s="29" t="s">
        <v>142</v>
      </c>
      <c r="AE102" s="29" t="s">
        <v>141</v>
      </c>
      <c r="AF102" s="29" t="s">
        <v>142</v>
      </c>
      <c r="AG102" s="29" t="s">
        <v>141</v>
      </c>
      <c r="AH102" s="29" t="s">
        <v>142</v>
      </c>
      <c r="AI102" s="29" t="s">
        <v>142</v>
      </c>
      <c r="AJ102" s="29" t="s">
        <v>142</v>
      </c>
      <c r="AK102" s="6"/>
    </row>
    <row r="103" spans="1:37" ht="25.5">
      <c r="A103" s="13">
        <v>102</v>
      </c>
      <c r="B103" s="44">
        <v>102</v>
      </c>
      <c r="C103" s="44" t="s">
        <v>314</v>
      </c>
      <c r="D103" s="43" t="s">
        <v>315</v>
      </c>
      <c r="E103" s="38" t="s">
        <v>21</v>
      </c>
      <c r="F103" s="29" t="s">
        <v>143</v>
      </c>
      <c r="G103" s="29" t="s">
        <v>143</v>
      </c>
      <c r="H103" s="29" t="s">
        <v>143</v>
      </c>
      <c r="I103" s="29" t="s">
        <v>142</v>
      </c>
      <c r="J103" s="29" t="s">
        <v>143</v>
      </c>
      <c r="K103" s="29" t="s">
        <v>142</v>
      </c>
      <c r="L103" s="29" t="s">
        <v>141</v>
      </c>
      <c r="M103" s="29" t="s">
        <v>141</v>
      </c>
      <c r="N103" s="29" t="s">
        <v>143</v>
      </c>
      <c r="O103" s="29" t="s">
        <v>142</v>
      </c>
      <c r="P103" s="29" t="s">
        <v>143</v>
      </c>
      <c r="Q103" s="29" t="s">
        <v>142</v>
      </c>
      <c r="R103" s="29" t="s">
        <v>143</v>
      </c>
      <c r="S103" s="29" t="s">
        <v>142</v>
      </c>
      <c r="T103" s="29" t="s">
        <v>142</v>
      </c>
      <c r="U103" s="29" t="s">
        <v>142</v>
      </c>
      <c r="V103" s="29" t="s">
        <v>143</v>
      </c>
      <c r="W103" s="29" t="s">
        <v>143</v>
      </c>
      <c r="X103" s="29" t="s">
        <v>141</v>
      </c>
      <c r="Y103" s="29" t="s">
        <v>141</v>
      </c>
      <c r="Z103" s="29" t="s">
        <v>143</v>
      </c>
      <c r="AA103" s="29" t="s">
        <v>141</v>
      </c>
      <c r="AB103" s="29" t="s">
        <v>143</v>
      </c>
      <c r="AC103" s="29" t="s">
        <v>142</v>
      </c>
      <c r="AD103" s="29" t="s">
        <v>142</v>
      </c>
      <c r="AE103" s="29" t="s">
        <v>142</v>
      </c>
      <c r="AF103" s="29" t="s">
        <v>143</v>
      </c>
      <c r="AG103" s="29" t="s">
        <v>141</v>
      </c>
      <c r="AH103" s="29" t="s">
        <v>142</v>
      </c>
      <c r="AI103" s="29" t="s">
        <v>142</v>
      </c>
      <c r="AJ103" s="29" t="s">
        <v>143</v>
      </c>
      <c r="AK103" s="6"/>
    </row>
    <row r="104" spans="1:37" ht="89.25">
      <c r="A104" s="13">
        <v>103</v>
      </c>
      <c r="B104" s="44">
        <v>103</v>
      </c>
      <c r="C104" s="44" t="s">
        <v>316</v>
      </c>
      <c r="D104" s="43" t="s">
        <v>317</v>
      </c>
      <c r="E104" s="38" t="s">
        <v>21</v>
      </c>
      <c r="F104" s="29" t="s">
        <v>143</v>
      </c>
      <c r="G104" s="29" t="s">
        <v>142</v>
      </c>
      <c r="H104" s="29" t="s">
        <v>142</v>
      </c>
      <c r="I104" s="29" t="s">
        <v>142</v>
      </c>
      <c r="J104" s="29" t="s">
        <v>142</v>
      </c>
      <c r="K104" s="29" t="s">
        <v>142</v>
      </c>
      <c r="L104" s="29" t="s">
        <v>142</v>
      </c>
      <c r="M104" s="29" t="s">
        <v>142</v>
      </c>
      <c r="N104" s="29" t="s">
        <v>142</v>
      </c>
      <c r="O104" s="29" t="s">
        <v>142</v>
      </c>
      <c r="P104" s="29" t="s">
        <v>143</v>
      </c>
      <c r="Q104" s="29" t="s">
        <v>142</v>
      </c>
      <c r="R104" s="29" t="s">
        <v>142</v>
      </c>
      <c r="S104" s="29" t="s">
        <v>142</v>
      </c>
      <c r="T104" s="29" t="s">
        <v>143</v>
      </c>
      <c r="U104" s="29" t="s">
        <v>142</v>
      </c>
      <c r="V104" s="29" t="s">
        <v>142</v>
      </c>
      <c r="W104" s="29" t="s">
        <v>143</v>
      </c>
      <c r="X104" s="29" t="s">
        <v>143</v>
      </c>
      <c r="Y104" s="29" t="s">
        <v>141</v>
      </c>
      <c r="Z104" s="29" t="s">
        <v>142</v>
      </c>
      <c r="AA104" s="29" t="s">
        <v>141</v>
      </c>
      <c r="AB104" s="29" t="s">
        <v>142</v>
      </c>
      <c r="AC104" s="29" t="s">
        <v>143</v>
      </c>
      <c r="AD104" s="29" t="s">
        <v>141</v>
      </c>
      <c r="AE104" s="29" t="s">
        <v>143</v>
      </c>
      <c r="AF104" s="29" t="s">
        <v>142</v>
      </c>
      <c r="AG104" s="29" t="s">
        <v>141</v>
      </c>
      <c r="AH104" s="29" t="s">
        <v>142</v>
      </c>
      <c r="AI104" s="29" t="s">
        <v>142</v>
      </c>
      <c r="AJ104" s="29" t="s">
        <v>142</v>
      </c>
      <c r="AK104" s="6"/>
    </row>
    <row r="105" spans="1:37" ht="89.25">
      <c r="A105" s="13">
        <v>104</v>
      </c>
      <c r="B105" s="44">
        <v>104</v>
      </c>
      <c r="C105" s="44" t="s">
        <v>318</v>
      </c>
      <c r="D105" s="43" t="s">
        <v>319</v>
      </c>
      <c r="E105" s="38" t="s">
        <v>21</v>
      </c>
      <c r="F105" s="29" t="s">
        <v>143</v>
      </c>
      <c r="G105" s="29" t="s">
        <v>142</v>
      </c>
      <c r="H105" s="29" t="s">
        <v>142</v>
      </c>
      <c r="I105" s="29" t="s">
        <v>142</v>
      </c>
      <c r="J105" s="29" t="s">
        <v>142</v>
      </c>
      <c r="K105" s="29" t="s">
        <v>143</v>
      </c>
      <c r="L105" s="29" t="s">
        <v>142</v>
      </c>
      <c r="M105" s="29" t="s">
        <v>142</v>
      </c>
      <c r="N105" s="29" t="s">
        <v>142</v>
      </c>
      <c r="O105" s="29" t="s">
        <v>142</v>
      </c>
      <c r="P105" s="29" t="s">
        <v>143</v>
      </c>
      <c r="Q105" s="29" t="s">
        <v>142</v>
      </c>
      <c r="R105" s="29" t="s">
        <v>142</v>
      </c>
      <c r="S105" s="29" t="s">
        <v>142</v>
      </c>
      <c r="T105" s="29" t="s">
        <v>142</v>
      </c>
      <c r="U105" s="29" t="s">
        <v>142</v>
      </c>
      <c r="V105" s="29" t="s">
        <v>142</v>
      </c>
      <c r="W105" s="29" t="s">
        <v>143</v>
      </c>
      <c r="X105" s="29" t="s">
        <v>143</v>
      </c>
      <c r="Y105" s="29" t="s">
        <v>141</v>
      </c>
      <c r="Z105" s="29" t="s">
        <v>142</v>
      </c>
      <c r="AA105" s="29" t="s">
        <v>141</v>
      </c>
      <c r="AB105" s="29" t="s">
        <v>143</v>
      </c>
      <c r="AC105" s="29" t="s">
        <v>143</v>
      </c>
      <c r="AD105" s="29" t="s">
        <v>141</v>
      </c>
      <c r="AE105" s="29" t="s">
        <v>142</v>
      </c>
      <c r="AF105" s="29" t="s">
        <v>142</v>
      </c>
      <c r="AG105" s="29" t="s">
        <v>141</v>
      </c>
      <c r="AH105" s="29" t="s">
        <v>142</v>
      </c>
      <c r="AI105" s="29" t="s">
        <v>142</v>
      </c>
      <c r="AJ105" s="29" t="s">
        <v>142</v>
      </c>
      <c r="AK105" s="6"/>
    </row>
    <row r="106" spans="1:37" ht="89.25">
      <c r="A106" s="13">
        <v>105</v>
      </c>
      <c r="B106" s="44">
        <v>105</v>
      </c>
      <c r="C106" s="44" t="s">
        <v>318</v>
      </c>
      <c r="D106" s="43" t="s">
        <v>320</v>
      </c>
      <c r="E106" s="38" t="s">
        <v>21</v>
      </c>
      <c r="F106" s="29" t="s">
        <v>142</v>
      </c>
      <c r="G106" s="29" t="s">
        <v>142</v>
      </c>
      <c r="H106" s="29" t="s">
        <v>142</v>
      </c>
      <c r="I106" s="29" t="s">
        <v>142</v>
      </c>
      <c r="J106" s="29" t="s">
        <v>142</v>
      </c>
      <c r="K106" s="29" t="s">
        <v>143</v>
      </c>
      <c r="L106" s="29" t="s">
        <v>142</v>
      </c>
      <c r="M106" s="29" t="s">
        <v>142</v>
      </c>
      <c r="N106" s="29" t="s">
        <v>142</v>
      </c>
      <c r="O106" s="29" t="s">
        <v>142</v>
      </c>
      <c r="P106" s="29" t="s">
        <v>143</v>
      </c>
      <c r="Q106" s="29" t="s">
        <v>142</v>
      </c>
      <c r="R106" s="29" t="s">
        <v>142</v>
      </c>
      <c r="S106" s="29" t="s">
        <v>143</v>
      </c>
      <c r="T106" s="29" t="s">
        <v>142</v>
      </c>
      <c r="U106" s="29" t="s">
        <v>142</v>
      </c>
      <c r="V106" s="29" t="s">
        <v>142</v>
      </c>
      <c r="W106" s="29" t="s">
        <v>143</v>
      </c>
      <c r="X106" s="29" t="s">
        <v>143</v>
      </c>
      <c r="Y106" s="29" t="s">
        <v>141</v>
      </c>
      <c r="Z106" s="29" t="s">
        <v>142</v>
      </c>
      <c r="AA106" s="29" t="s">
        <v>141</v>
      </c>
      <c r="AB106" s="29" t="s">
        <v>143</v>
      </c>
      <c r="AC106" s="29" t="s">
        <v>143</v>
      </c>
      <c r="AD106" s="29" t="s">
        <v>141</v>
      </c>
      <c r="AE106" s="29" t="s">
        <v>142</v>
      </c>
      <c r="AF106" s="29" t="s">
        <v>142</v>
      </c>
      <c r="AG106" s="29" t="s">
        <v>141</v>
      </c>
      <c r="AH106" s="29" t="s">
        <v>142</v>
      </c>
      <c r="AI106" s="29" t="s">
        <v>142</v>
      </c>
      <c r="AJ106" s="29" t="s">
        <v>142</v>
      </c>
      <c r="AK106" s="6"/>
    </row>
    <row r="107" spans="1:37" ht="63.75">
      <c r="A107" s="13">
        <v>106</v>
      </c>
      <c r="B107" s="44">
        <v>106</v>
      </c>
      <c r="C107" s="44" t="s">
        <v>321</v>
      </c>
      <c r="D107" s="43" t="s">
        <v>322</v>
      </c>
      <c r="E107" s="38" t="s">
        <v>21</v>
      </c>
      <c r="F107" s="29" t="s">
        <v>142</v>
      </c>
      <c r="G107" s="29" t="s">
        <v>142</v>
      </c>
      <c r="H107" s="29" t="s">
        <v>142</v>
      </c>
      <c r="I107" s="29" t="s">
        <v>142</v>
      </c>
      <c r="J107" s="29" t="s">
        <v>142</v>
      </c>
      <c r="K107" s="29" t="s">
        <v>142</v>
      </c>
      <c r="L107" s="29" t="s">
        <v>143</v>
      </c>
      <c r="M107" s="29" t="s">
        <v>142</v>
      </c>
      <c r="N107" s="29" t="s">
        <v>142</v>
      </c>
      <c r="O107" s="29" t="s">
        <v>142</v>
      </c>
      <c r="P107" s="29" t="s">
        <v>143</v>
      </c>
      <c r="Q107" s="29" t="s">
        <v>142</v>
      </c>
      <c r="R107" s="29" t="s">
        <v>142</v>
      </c>
      <c r="S107" s="29" t="s">
        <v>143</v>
      </c>
      <c r="T107" s="29" t="s">
        <v>142</v>
      </c>
      <c r="U107" s="29" t="s">
        <v>142</v>
      </c>
      <c r="V107" s="29" t="s">
        <v>142</v>
      </c>
      <c r="W107" s="29" t="s">
        <v>142</v>
      </c>
      <c r="X107" s="29" t="s">
        <v>143</v>
      </c>
      <c r="Y107" s="29" t="s">
        <v>141</v>
      </c>
      <c r="Z107" s="29" t="s">
        <v>142</v>
      </c>
      <c r="AA107" s="29" t="s">
        <v>141</v>
      </c>
      <c r="AB107" s="29" t="s">
        <v>142</v>
      </c>
      <c r="AC107" s="29" t="s">
        <v>142</v>
      </c>
      <c r="AD107" s="29" t="s">
        <v>143</v>
      </c>
      <c r="AE107" s="29" t="s">
        <v>142</v>
      </c>
      <c r="AF107" s="29" t="s">
        <v>142</v>
      </c>
      <c r="AG107" s="29" t="s">
        <v>141</v>
      </c>
      <c r="AH107" s="29" t="s">
        <v>142</v>
      </c>
      <c r="AI107" s="29" t="s">
        <v>142</v>
      </c>
      <c r="AJ107" s="29" t="s">
        <v>142</v>
      </c>
      <c r="AK107" s="6"/>
    </row>
    <row r="108" spans="1:37" ht="63.75">
      <c r="A108" s="13">
        <v>107</v>
      </c>
      <c r="B108" s="44">
        <v>107</v>
      </c>
      <c r="C108" s="44" t="s">
        <v>323</v>
      </c>
      <c r="D108" s="43" t="s">
        <v>324</v>
      </c>
      <c r="E108" s="38" t="s">
        <v>21</v>
      </c>
      <c r="F108" s="29" t="s">
        <v>142</v>
      </c>
      <c r="G108" s="29" t="s">
        <v>142</v>
      </c>
      <c r="H108" s="29" t="s">
        <v>142</v>
      </c>
      <c r="I108" s="29" t="s">
        <v>142</v>
      </c>
      <c r="J108" s="29" t="s">
        <v>142</v>
      </c>
      <c r="K108" s="29" t="s">
        <v>142</v>
      </c>
      <c r="L108" s="29" t="s">
        <v>142</v>
      </c>
      <c r="M108" s="29" t="s">
        <v>142</v>
      </c>
      <c r="N108" s="29" t="s">
        <v>142</v>
      </c>
      <c r="O108" s="29" t="s">
        <v>142</v>
      </c>
      <c r="P108" s="29" t="s">
        <v>143</v>
      </c>
      <c r="Q108" s="29" t="s">
        <v>142</v>
      </c>
      <c r="R108" s="29" t="s">
        <v>142</v>
      </c>
      <c r="S108" s="29" t="s">
        <v>142</v>
      </c>
      <c r="T108" s="29" t="s">
        <v>142</v>
      </c>
      <c r="U108" s="29" t="s">
        <v>142</v>
      </c>
      <c r="V108" s="29" t="s">
        <v>142</v>
      </c>
      <c r="W108" s="29" t="s">
        <v>142</v>
      </c>
      <c r="X108" s="29" t="s">
        <v>142</v>
      </c>
      <c r="Y108" s="29" t="s">
        <v>141</v>
      </c>
      <c r="Z108" s="29" t="s">
        <v>142</v>
      </c>
      <c r="AA108" s="29" t="s">
        <v>141</v>
      </c>
      <c r="AB108" s="29" t="s">
        <v>142</v>
      </c>
      <c r="AC108" s="29" t="s">
        <v>142</v>
      </c>
      <c r="AD108" s="29" t="s">
        <v>143</v>
      </c>
      <c r="AE108" s="29" t="s">
        <v>142</v>
      </c>
      <c r="AF108" s="29" t="s">
        <v>142</v>
      </c>
      <c r="AG108" s="29" t="s">
        <v>141</v>
      </c>
      <c r="AH108" s="29" t="s">
        <v>142</v>
      </c>
      <c r="AI108" s="29" t="s">
        <v>142</v>
      </c>
      <c r="AJ108" s="29" t="s">
        <v>142</v>
      </c>
      <c r="AK108" s="6"/>
    </row>
    <row r="109" spans="1:37" ht="25.5">
      <c r="A109" s="13">
        <v>108</v>
      </c>
      <c r="B109" s="44">
        <v>108</v>
      </c>
      <c r="C109" s="44" t="s">
        <v>325</v>
      </c>
      <c r="D109" s="43" t="s">
        <v>326</v>
      </c>
      <c r="E109" s="38" t="s">
        <v>21</v>
      </c>
      <c r="F109" s="29" t="s">
        <v>142</v>
      </c>
      <c r="G109" s="29" t="s">
        <v>142</v>
      </c>
      <c r="H109" s="29" t="s">
        <v>142</v>
      </c>
      <c r="I109" s="29" t="s">
        <v>142</v>
      </c>
      <c r="J109" s="29" t="s">
        <v>142</v>
      </c>
      <c r="K109" s="29" t="s">
        <v>142</v>
      </c>
      <c r="L109" s="29" t="s">
        <v>142</v>
      </c>
      <c r="M109" s="29" t="s">
        <v>142</v>
      </c>
      <c r="N109" s="29" t="s">
        <v>142</v>
      </c>
      <c r="O109" s="29" t="s">
        <v>142</v>
      </c>
      <c r="P109" s="29" t="s">
        <v>143</v>
      </c>
      <c r="Q109" s="29" t="s">
        <v>142</v>
      </c>
      <c r="R109" s="29" t="s">
        <v>142</v>
      </c>
      <c r="S109" s="29" t="s">
        <v>142</v>
      </c>
      <c r="T109" s="29" t="s">
        <v>142</v>
      </c>
      <c r="U109" s="29" t="s">
        <v>142</v>
      </c>
      <c r="V109" s="29" t="s">
        <v>142</v>
      </c>
      <c r="W109" s="29" t="s">
        <v>142</v>
      </c>
      <c r="X109" s="29" t="s">
        <v>142</v>
      </c>
      <c r="Y109" s="29" t="s">
        <v>141</v>
      </c>
      <c r="Z109" s="29" t="s">
        <v>143</v>
      </c>
      <c r="AA109" s="29" t="s">
        <v>141</v>
      </c>
      <c r="AB109" s="29" t="s">
        <v>142</v>
      </c>
      <c r="AC109" s="29" t="s">
        <v>142</v>
      </c>
      <c r="AD109" s="29" t="s">
        <v>142</v>
      </c>
      <c r="AE109" s="29" t="s">
        <v>142</v>
      </c>
      <c r="AF109" s="29" t="s">
        <v>142</v>
      </c>
      <c r="AG109" s="29" t="s">
        <v>141</v>
      </c>
      <c r="AH109" s="29" t="s">
        <v>142</v>
      </c>
      <c r="AI109" s="29" t="s">
        <v>142</v>
      </c>
      <c r="AJ109" s="29" t="s">
        <v>142</v>
      </c>
      <c r="AK109" s="6"/>
    </row>
    <row r="110" spans="1:37" ht="38.25">
      <c r="A110" s="13">
        <v>109</v>
      </c>
      <c r="B110" s="44">
        <v>109</v>
      </c>
      <c r="C110" s="44" t="s">
        <v>327</v>
      </c>
      <c r="D110" s="43" t="s">
        <v>328</v>
      </c>
      <c r="E110" s="38" t="s">
        <v>21</v>
      </c>
      <c r="F110" s="29" t="s">
        <v>142</v>
      </c>
      <c r="G110" s="29" t="s">
        <v>142</v>
      </c>
      <c r="H110" s="29" t="s">
        <v>142</v>
      </c>
      <c r="I110" s="29" t="s">
        <v>142</v>
      </c>
      <c r="J110" s="29" t="s">
        <v>142</v>
      </c>
      <c r="K110" s="29" t="s">
        <v>143</v>
      </c>
      <c r="L110" s="29" t="s">
        <v>142</v>
      </c>
      <c r="M110" s="29" t="s">
        <v>141</v>
      </c>
      <c r="N110" s="29" t="s">
        <v>142</v>
      </c>
      <c r="O110" s="29" t="s">
        <v>142</v>
      </c>
      <c r="P110" s="29" t="s">
        <v>143</v>
      </c>
      <c r="Q110" s="29" t="s">
        <v>142</v>
      </c>
      <c r="R110" s="29" t="s">
        <v>142</v>
      </c>
      <c r="S110" s="29" t="s">
        <v>143</v>
      </c>
      <c r="T110" s="29" t="s">
        <v>142</v>
      </c>
      <c r="U110" s="29" t="s">
        <v>142</v>
      </c>
      <c r="V110" s="29" t="s">
        <v>142</v>
      </c>
      <c r="W110" s="29" t="s">
        <v>142</v>
      </c>
      <c r="X110" s="29" t="s">
        <v>142</v>
      </c>
      <c r="Y110" s="29" t="s">
        <v>141</v>
      </c>
      <c r="Z110" s="29" t="s">
        <v>143</v>
      </c>
      <c r="AA110" s="29" t="s">
        <v>141</v>
      </c>
      <c r="AB110" s="29" t="s">
        <v>142</v>
      </c>
      <c r="AC110" s="29" t="s">
        <v>142</v>
      </c>
      <c r="AD110" s="29" t="s">
        <v>142</v>
      </c>
      <c r="AE110" s="29" t="s">
        <v>142</v>
      </c>
      <c r="AF110" s="29" t="s">
        <v>142</v>
      </c>
      <c r="AG110" s="29" t="s">
        <v>141</v>
      </c>
      <c r="AH110" s="29" t="s">
        <v>142</v>
      </c>
      <c r="AI110" s="29" t="s">
        <v>142</v>
      </c>
      <c r="AJ110" s="29" t="s">
        <v>142</v>
      </c>
      <c r="AK110" s="6"/>
    </row>
    <row r="111" spans="1:37" ht="25.5">
      <c r="A111" s="13">
        <v>110</v>
      </c>
      <c r="B111" s="44">
        <v>110</v>
      </c>
      <c r="C111" s="44" t="s">
        <v>329</v>
      </c>
      <c r="D111" s="43" t="s">
        <v>330</v>
      </c>
      <c r="E111" s="38" t="s">
        <v>21</v>
      </c>
      <c r="F111" s="29" t="s">
        <v>142</v>
      </c>
      <c r="G111" s="29" t="s">
        <v>142</v>
      </c>
      <c r="H111" s="29" t="s">
        <v>143</v>
      </c>
      <c r="I111" s="29" t="s">
        <v>142</v>
      </c>
      <c r="J111" s="29" t="s">
        <v>142</v>
      </c>
      <c r="K111" s="29" t="s">
        <v>142</v>
      </c>
      <c r="L111" s="29" t="s">
        <v>142</v>
      </c>
      <c r="M111" s="29" t="s">
        <v>141</v>
      </c>
      <c r="N111" s="29" t="s">
        <v>143</v>
      </c>
      <c r="O111" s="29" t="s">
        <v>142</v>
      </c>
      <c r="P111" s="29" t="s">
        <v>143</v>
      </c>
      <c r="Q111" s="29" t="s">
        <v>142</v>
      </c>
      <c r="R111" s="29" t="s">
        <v>142</v>
      </c>
      <c r="S111" s="29" t="s">
        <v>142</v>
      </c>
      <c r="T111" s="29" t="s">
        <v>143</v>
      </c>
      <c r="U111" s="29" t="s">
        <v>143</v>
      </c>
      <c r="V111" s="29" t="s">
        <v>142</v>
      </c>
      <c r="W111" s="29" t="s">
        <v>142</v>
      </c>
      <c r="X111" s="29" t="s">
        <v>142</v>
      </c>
      <c r="Y111" s="29" t="s">
        <v>141</v>
      </c>
      <c r="Z111" s="29" t="s">
        <v>142</v>
      </c>
      <c r="AA111" s="29" t="s">
        <v>141</v>
      </c>
      <c r="AB111" s="29" t="s">
        <v>143</v>
      </c>
      <c r="AC111" s="29" t="s">
        <v>142</v>
      </c>
      <c r="AD111" s="29" t="s">
        <v>143</v>
      </c>
      <c r="AE111" s="29" t="s">
        <v>142</v>
      </c>
      <c r="AF111" s="29" t="s">
        <v>143</v>
      </c>
      <c r="AG111" s="29" t="s">
        <v>141</v>
      </c>
      <c r="AH111" s="29" t="s">
        <v>142</v>
      </c>
      <c r="AI111" s="29" t="s">
        <v>142</v>
      </c>
      <c r="AJ111" s="29" t="s">
        <v>142</v>
      </c>
      <c r="AK111" s="6"/>
    </row>
    <row r="112" spans="1:37" ht="38.25">
      <c r="A112" s="13">
        <v>111</v>
      </c>
      <c r="B112" s="44">
        <v>111</v>
      </c>
      <c r="C112" s="44" t="s">
        <v>331</v>
      </c>
      <c r="D112" s="43" t="s">
        <v>332</v>
      </c>
      <c r="E112" s="38" t="s">
        <v>21</v>
      </c>
      <c r="F112" s="29" t="s">
        <v>142</v>
      </c>
      <c r="G112" s="29" t="s">
        <v>142</v>
      </c>
      <c r="H112" s="29" t="s">
        <v>142</v>
      </c>
      <c r="I112" s="29" t="s">
        <v>142</v>
      </c>
      <c r="J112" s="29" t="s">
        <v>142</v>
      </c>
      <c r="K112" s="29" t="s">
        <v>142</v>
      </c>
      <c r="L112" s="29" t="s">
        <v>142</v>
      </c>
      <c r="M112" s="29" t="s">
        <v>141</v>
      </c>
      <c r="N112" s="29" t="s">
        <v>142</v>
      </c>
      <c r="O112" s="29" t="s">
        <v>141</v>
      </c>
      <c r="P112" s="29" t="s">
        <v>143</v>
      </c>
      <c r="Q112" s="29" t="s">
        <v>142</v>
      </c>
      <c r="R112" s="29" t="s">
        <v>142</v>
      </c>
      <c r="S112" s="29" t="s">
        <v>142</v>
      </c>
      <c r="T112" s="29" t="s">
        <v>143</v>
      </c>
      <c r="U112" s="29" t="s">
        <v>142</v>
      </c>
      <c r="V112" s="29" t="s">
        <v>142</v>
      </c>
      <c r="W112" s="29" t="s">
        <v>142</v>
      </c>
      <c r="X112" s="29" t="s">
        <v>142</v>
      </c>
      <c r="Y112" s="29" t="s">
        <v>141</v>
      </c>
      <c r="Z112" s="29" t="s">
        <v>142</v>
      </c>
      <c r="AA112" s="29" t="s">
        <v>141</v>
      </c>
      <c r="AB112" s="29" t="s">
        <v>143</v>
      </c>
      <c r="AC112" s="29" t="s">
        <v>142</v>
      </c>
      <c r="AD112" s="29" t="s">
        <v>142</v>
      </c>
      <c r="AE112" s="29" t="s">
        <v>142</v>
      </c>
      <c r="AF112" s="29" t="s">
        <v>143</v>
      </c>
      <c r="AG112" s="29" t="s">
        <v>141</v>
      </c>
      <c r="AH112" s="29" t="s">
        <v>142</v>
      </c>
      <c r="AI112" s="29" t="s">
        <v>142</v>
      </c>
      <c r="AJ112" s="29" t="s">
        <v>142</v>
      </c>
      <c r="AK112" s="6"/>
    </row>
    <row r="113" spans="1:37" ht="102">
      <c r="A113" s="13">
        <v>112</v>
      </c>
      <c r="B113" s="44">
        <v>112</v>
      </c>
      <c r="C113" s="44" t="s">
        <v>333</v>
      </c>
      <c r="D113" s="43" t="s">
        <v>334</v>
      </c>
      <c r="E113" s="38" t="s">
        <v>21</v>
      </c>
      <c r="F113" s="29" t="s">
        <v>142</v>
      </c>
      <c r="G113" s="29" t="s">
        <v>142</v>
      </c>
      <c r="H113" s="29" t="s">
        <v>142</v>
      </c>
      <c r="I113" s="29" t="s">
        <v>142</v>
      </c>
      <c r="J113" s="29" t="s">
        <v>142</v>
      </c>
      <c r="K113" s="29" t="s">
        <v>142</v>
      </c>
      <c r="L113" s="29" t="s">
        <v>142</v>
      </c>
      <c r="M113" s="29" t="s">
        <v>142</v>
      </c>
      <c r="N113" s="29" t="s">
        <v>142</v>
      </c>
      <c r="O113" s="29" t="s">
        <v>141</v>
      </c>
      <c r="P113" s="29" t="s">
        <v>143</v>
      </c>
      <c r="Q113" s="29" t="s">
        <v>142</v>
      </c>
      <c r="R113" s="29" t="s">
        <v>142</v>
      </c>
      <c r="S113" s="29" t="s">
        <v>142</v>
      </c>
      <c r="T113" s="29" t="s">
        <v>143</v>
      </c>
      <c r="U113" s="29" t="s">
        <v>141</v>
      </c>
      <c r="V113" s="29" t="s">
        <v>142</v>
      </c>
      <c r="W113" s="29" t="s">
        <v>142</v>
      </c>
      <c r="X113" s="29" t="s">
        <v>142</v>
      </c>
      <c r="Y113" s="29" t="s">
        <v>141</v>
      </c>
      <c r="Z113" s="29" t="s">
        <v>142</v>
      </c>
      <c r="AA113" s="29" t="s">
        <v>141</v>
      </c>
      <c r="AB113" s="29" t="s">
        <v>142</v>
      </c>
      <c r="AC113" s="29" t="s">
        <v>142</v>
      </c>
      <c r="AD113" s="29" t="s">
        <v>143</v>
      </c>
      <c r="AE113" s="29" t="s">
        <v>142</v>
      </c>
      <c r="AF113" s="29" t="s">
        <v>143</v>
      </c>
      <c r="AG113" s="29" t="s">
        <v>141</v>
      </c>
      <c r="AH113" s="29" t="s">
        <v>142</v>
      </c>
      <c r="AI113" s="29" t="s">
        <v>142</v>
      </c>
      <c r="AJ113" s="29" t="s">
        <v>142</v>
      </c>
      <c r="AK113" s="6"/>
    </row>
    <row r="114" spans="1:37" ht="127.5">
      <c r="A114" s="13">
        <v>113</v>
      </c>
      <c r="B114" s="44">
        <v>113</v>
      </c>
      <c r="C114" s="44" t="s">
        <v>335</v>
      </c>
      <c r="D114" s="43" t="s">
        <v>336</v>
      </c>
      <c r="E114" s="38" t="s">
        <v>21</v>
      </c>
      <c r="F114" s="29" t="s">
        <v>142</v>
      </c>
      <c r="G114" s="29" t="s">
        <v>142</v>
      </c>
      <c r="H114" s="29" t="s">
        <v>142</v>
      </c>
      <c r="I114" s="29" t="s">
        <v>142</v>
      </c>
      <c r="J114" s="29" t="s">
        <v>142</v>
      </c>
      <c r="K114" s="29" t="s">
        <v>142</v>
      </c>
      <c r="L114" s="29" t="s">
        <v>142</v>
      </c>
      <c r="M114" s="29" t="s">
        <v>142</v>
      </c>
      <c r="N114" s="29" t="s">
        <v>142</v>
      </c>
      <c r="O114" s="29" t="s">
        <v>141</v>
      </c>
      <c r="P114" s="29" t="s">
        <v>143</v>
      </c>
      <c r="Q114" s="29" t="s">
        <v>142</v>
      </c>
      <c r="R114" s="29" t="s">
        <v>142</v>
      </c>
      <c r="S114" s="29" t="s">
        <v>142</v>
      </c>
      <c r="T114" s="29" t="s">
        <v>143</v>
      </c>
      <c r="U114" s="29" t="s">
        <v>141</v>
      </c>
      <c r="V114" s="29" t="s">
        <v>142</v>
      </c>
      <c r="W114" s="29" t="s">
        <v>142</v>
      </c>
      <c r="X114" s="29" t="s">
        <v>142</v>
      </c>
      <c r="Y114" s="29" t="s">
        <v>141</v>
      </c>
      <c r="Z114" s="29" t="s">
        <v>142</v>
      </c>
      <c r="AA114" s="29" t="s">
        <v>141</v>
      </c>
      <c r="AB114" s="29" t="s">
        <v>143</v>
      </c>
      <c r="AC114" s="29" t="s">
        <v>142</v>
      </c>
      <c r="AD114" s="29" t="s">
        <v>143</v>
      </c>
      <c r="AE114" s="29" t="s">
        <v>142</v>
      </c>
      <c r="AF114" s="29" t="s">
        <v>142</v>
      </c>
      <c r="AG114" s="29" t="s">
        <v>141</v>
      </c>
      <c r="AH114" s="29" t="s">
        <v>142</v>
      </c>
      <c r="AI114" s="29" t="s">
        <v>142</v>
      </c>
      <c r="AJ114" s="29" t="s">
        <v>142</v>
      </c>
      <c r="AK114" s="6"/>
    </row>
    <row r="115" spans="1:37" ht="127.5">
      <c r="A115" s="13">
        <v>114</v>
      </c>
      <c r="B115" s="44">
        <v>114</v>
      </c>
      <c r="C115" s="44" t="s">
        <v>337</v>
      </c>
      <c r="D115" s="43" t="s">
        <v>338</v>
      </c>
      <c r="E115" s="38" t="s">
        <v>21</v>
      </c>
      <c r="F115" s="29" t="s">
        <v>142</v>
      </c>
      <c r="G115" s="29" t="s">
        <v>143</v>
      </c>
      <c r="H115" s="29" t="s">
        <v>142</v>
      </c>
      <c r="I115" s="29" t="s">
        <v>142</v>
      </c>
      <c r="J115" s="29" t="s">
        <v>142</v>
      </c>
      <c r="K115" s="29" t="s">
        <v>142</v>
      </c>
      <c r="L115" s="29" t="s">
        <v>142</v>
      </c>
      <c r="M115" s="29" t="s">
        <v>142</v>
      </c>
      <c r="N115" s="29" t="s">
        <v>142</v>
      </c>
      <c r="O115" s="29" t="s">
        <v>141</v>
      </c>
      <c r="P115" s="29" t="s">
        <v>143</v>
      </c>
      <c r="Q115" s="29" t="s">
        <v>142</v>
      </c>
      <c r="R115" s="29" t="s">
        <v>142</v>
      </c>
      <c r="S115" s="29" t="s">
        <v>142</v>
      </c>
      <c r="T115" s="29" t="s">
        <v>143</v>
      </c>
      <c r="U115" s="29" t="s">
        <v>141</v>
      </c>
      <c r="V115" s="29" t="s">
        <v>142</v>
      </c>
      <c r="W115" s="29" t="s">
        <v>142</v>
      </c>
      <c r="X115" s="29" t="s">
        <v>142</v>
      </c>
      <c r="Y115" s="29" t="s">
        <v>141</v>
      </c>
      <c r="Z115" s="29" t="s">
        <v>142</v>
      </c>
      <c r="AA115" s="29" t="s">
        <v>141</v>
      </c>
      <c r="AB115" s="29" t="s">
        <v>142</v>
      </c>
      <c r="AC115" s="29" t="s">
        <v>142</v>
      </c>
      <c r="AD115" s="29" t="s">
        <v>143</v>
      </c>
      <c r="AE115" s="29" t="s">
        <v>142</v>
      </c>
      <c r="AF115" s="29" t="s">
        <v>142</v>
      </c>
      <c r="AG115" s="29" t="s">
        <v>141</v>
      </c>
      <c r="AH115" s="29" t="s">
        <v>142</v>
      </c>
      <c r="AI115" s="29" t="s">
        <v>142</v>
      </c>
      <c r="AJ115" s="29" t="s">
        <v>142</v>
      </c>
      <c r="AK115" s="6"/>
    </row>
    <row r="116" spans="1:37" ht="127.5">
      <c r="A116" s="13">
        <v>115</v>
      </c>
      <c r="B116" s="44">
        <v>115</v>
      </c>
      <c r="C116" s="44" t="s">
        <v>339</v>
      </c>
      <c r="D116" s="43" t="s">
        <v>340</v>
      </c>
      <c r="E116" s="38" t="s">
        <v>21</v>
      </c>
      <c r="F116" s="29" t="s">
        <v>142</v>
      </c>
      <c r="G116" s="29" t="s">
        <v>142</v>
      </c>
      <c r="H116" s="29" t="s">
        <v>142</v>
      </c>
      <c r="I116" s="29" t="s">
        <v>142</v>
      </c>
      <c r="J116" s="29" t="s">
        <v>143</v>
      </c>
      <c r="K116" s="29" t="s">
        <v>142</v>
      </c>
      <c r="L116" s="29" t="s">
        <v>142</v>
      </c>
      <c r="M116" s="29" t="s">
        <v>142</v>
      </c>
      <c r="N116" s="29" t="s">
        <v>142</v>
      </c>
      <c r="O116" s="29" t="s">
        <v>141</v>
      </c>
      <c r="P116" s="29" t="s">
        <v>143</v>
      </c>
      <c r="Q116" s="29" t="s">
        <v>142</v>
      </c>
      <c r="R116" s="29" t="s">
        <v>142</v>
      </c>
      <c r="S116" s="29" t="s">
        <v>142</v>
      </c>
      <c r="T116" s="29" t="s">
        <v>143</v>
      </c>
      <c r="U116" s="29" t="s">
        <v>141</v>
      </c>
      <c r="V116" s="29" t="s">
        <v>142</v>
      </c>
      <c r="W116" s="29" t="s">
        <v>142</v>
      </c>
      <c r="X116" s="29" t="s">
        <v>142</v>
      </c>
      <c r="Y116" s="29" t="s">
        <v>141</v>
      </c>
      <c r="Z116" s="29" t="s">
        <v>142</v>
      </c>
      <c r="AA116" s="29" t="s">
        <v>141</v>
      </c>
      <c r="AB116" s="29" t="s">
        <v>143</v>
      </c>
      <c r="AC116" s="29" t="s">
        <v>143</v>
      </c>
      <c r="AD116" s="29" t="s">
        <v>143</v>
      </c>
      <c r="AE116" s="29" t="s">
        <v>142</v>
      </c>
      <c r="AF116" s="29" t="s">
        <v>142</v>
      </c>
      <c r="AG116" s="29" t="s">
        <v>141</v>
      </c>
      <c r="AH116" s="29" t="s">
        <v>142</v>
      </c>
      <c r="AI116" s="29" t="s">
        <v>142</v>
      </c>
      <c r="AJ116" s="29" t="s">
        <v>142</v>
      </c>
      <c r="AK116" s="6"/>
    </row>
    <row r="117" spans="1:37" ht="102">
      <c r="A117" s="13">
        <v>116</v>
      </c>
      <c r="B117" s="44">
        <v>116</v>
      </c>
      <c r="C117" s="44" t="s">
        <v>341</v>
      </c>
      <c r="D117" s="43" t="s">
        <v>342</v>
      </c>
      <c r="E117" s="38" t="s">
        <v>21</v>
      </c>
      <c r="F117" s="29" t="s">
        <v>142</v>
      </c>
      <c r="G117" s="29" t="s">
        <v>142</v>
      </c>
      <c r="H117" s="29" t="s">
        <v>142</v>
      </c>
      <c r="I117" s="29" t="s">
        <v>142</v>
      </c>
      <c r="J117" s="29" t="s">
        <v>142</v>
      </c>
      <c r="K117" s="29" t="s">
        <v>142</v>
      </c>
      <c r="L117" s="29" t="s">
        <v>142</v>
      </c>
      <c r="M117" s="29" t="s">
        <v>142</v>
      </c>
      <c r="N117" s="29" t="s">
        <v>142</v>
      </c>
      <c r="O117" s="29" t="s">
        <v>141</v>
      </c>
      <c r="P117" s="29" t="s">
        <v>143</v>
      </c>
      <c r="Q117" s="29" t="s">
        <v>142</v>
      </c>
      <c r="R117" s="29" t="s">
        <v>142</v>
      </c>
      <c r="S117" s="29" t="s">
        <v>143</v>
      </c>
      <c r="T117" s="29" t="s">
        <v>143</v>
      </c>
      <c r="U117" s="29" t="s">
        <v>141</v>
      </c>
      <c r="V117" s="29" t="s">
        <v>143</v>
      </c>
      <c r="W117" s="29" t="s">
        <v>142</v>
      </c>
      <c r="X117" s="29" t="s">
        <v>142</v>
      </c>
      <c r="Y117" s="29" t="s">
        <v>141</v>
      </c>
      <c r="Z117" s="29" t="s">
        <v>142</v>
      </c>
      <c r="AA117" s="29" t="s">
        <v>141</v>
      </c>
      <c r="AB117" s="29" t="s">
        <v>142</v>
      </c>
      <c r="AC117" s="29" t="s">
        <v>142</v>
      </c>
      <c r="AD117" s="29" t="s">
        <v>142</v>
      </c>
      <c r="AE117" s="29" t="s">
        <v>142</v>
      </c>
      <c r="AF117" s="29" t="s">
        <v>142</v>
      </c>
      <c r="AG117" s="29" t="s">
        <v>141</v>
      </c>
      <c r="AH117" s="29" t="s">
        <v>142</v>
      </c>
      <c r="AI117" s="29" t="s">
        <v>142</v>
      </c>
      <c r="AJ117" s="29" t="s">
        <v>142</v>
      </c>
      <c r="AK117" s="6"/>
    </row>
    <row r="118" spans="1:37" ht="89.25">
      <c r="A118" s="13">
        <v>117</v>
      </c>
      <c r="B118" s="44">
        <v>117</v>
      </c>
      <c r="C118" s="44" t="s">
        <v>343</v>
      </c>
      <c r="D118" s="43" t="s">
        <v>344</v>
      </c>
      <c r="E118" s="38" t="s">
        <v>21</v>
      </c>
      <c r="F118" s="29" t="s">
        <v>142</v>
      </c>
      <c r="G118" s="29" t="s">
        <v>142</v>
      </c>
      <c r="H118" s="29" t="s">
        <v>142</v>
      </c>
      <c r="I118" s="29" t="s">
        <v>142</v>
      </c>
      <c r="J118" s="29" t="s">
        <v>142</v>
      </c>
      <c r="K118" s="29" t="s">
        <v>142</v>
      </c>
      <c r="L118" s="29" t="s">
        <v>142</v>
      </c>
      <c r="M118" s="29" t="s">
        <v>142</v>
      </c>
      <c r="N118" s="29" t="s">
        <v>142</v>
      </c>
      <c r="O118" s="29" t="s">
        <v>141</v>
      </c>
      <c r="P118" s="29" t="s">
        <v>142</v>
      </c>
      <c r="Q118" s="29" t="s">
        <v>142</v>
      </c>
      <c r="R118" s="29" t="s">
        <v>142</v>
      </c>
      <c r="S118" s="29" t="s">
        <v>143</v>
      </c>
      <c r="T118" s="29" t="s">
        <v>143</v>
      </c>
      <c r="U118" s="29" t="s">
        <v>141</v>
      </c>
      <c r="V118" s="29" t="s">
        <v>142</v>
      </c>
      <c r="W118" s="29" t="s">
        <v>142</v>
      </c>
      <c r="X118" s="29" t="s">
        <v>143</v>
      </c>
      <c r="Y118" s="29" t="s">
        <v>141</v>
      </c>
      <c r="Z118" s="29" t="s">
        <v>142</v>
      </c>
      <c r="AA118" s="29" t="s">
        <v>141</v>
      </c>
      <c r="AB118" s="29" t="s">
        <v>142</v>
      </c>
      <c r="AC118" s="29" t="s">
        <v>142</v>
      </c>
      <c r="AD118" s="29" t="s">
        <v>142</v>
      </c>
      <c r="AE118" s="29" t="s">
        <v>142</v>
      </c>
      <c r="AF118" s="29" t="s">
        <v>142</v>
      </c>
      <c r="AG118" s="29" t="s">
        <v>141</v>
      </c>
      <c r="AH118" s="29" t="s">
        <v>142</v>
      </c>
      <c r="AI118" s="29" t="s">
        <v>142</v>
      </c>
      <c r="AJ118" s="29" t="s">
        <v>142</v>
      </c>
      <c r="AK118" s="6"/>
    </row>
    <row r="119" spans="1:37" ht="102">
      <c r="A119" s="13">
        <v>118</v>
      </c>
      <c r="B119" s="44">
        <v>118</v>
      </c>
      <c r="C119" s="44" t="s">
        <v>345</v>
      </c>
      <c r="D119" s="43" t="s">
        <v>346</v>
      </c>
      <c r="E119" s="38" t="s">
        <v>21</v>
      </c>
      <c r="F119" s="29" t="s">
        <v>142</v>
      </c>
      <c r="G119" s="29" t="s">
        <v>142</v>
      </c>
      <c r="H119" s="29" t="s">
        <v>142</v>
      </c>
      <c r="I119" s="29" t="s">
        <v>142</v>
      </c>
      <c r="J119" s="29" t="s">
        <v>142</v>
      </c>
      <c r="K119" s="29" t="s">
        <v>142</v>
      </c>
      <c r="L119" s="29" t="s">
        <v>142</v>
      </c>
      <c r="M119" s="29" t="s">
        <v>142</v>
      </c>
      <c r="N119" s="29" t="s">
        <v>142</v>
      </c>
      <c r="O119" s="29" t="s">
        <v>141</v>
      </c>
      <c r="P119" s="29" t="s">
        <v>143</v>
      </c>
      <c r="Q119" s="29" t="s">
        <v>142</v>
      </c>
      <c r="R119" s="29" t="s">
        <v>142</v>
      </c>
      <c r="S119" s="29" t="s">
        <v>143</v>
      </c>
      <c r="T119" s="29" t="s">
        <v>142</v>
      </c>
      <c r="U119" s="29" t="s">
        <v>141</v>
      </c>
      <c r="V119" s="29" t="s">
        <v>142</v>
      </c>
      <c r="W119" s="29" t="s">
        <v>142</v>
      </c>
      <c r="X119" s="29" t="s">
        <v>143</v>
      </c>
      <c r="Y119" s="29" t="s">
        <v>141</v>
      </c>
      <c r="Z119" s="29" t="s">
        <v>143</v>
      </c>
      <c r="AA119" s="29" t="s">
        <v>141</v>
      </c>
      <c r="AB119" s="29" t="s">
        <v>142</v>
      </c>
      <c r="AC119" s="29" t="s">
        <v>142</v>
      </c>
      <c r="AD119" s="29" t="s">
        <v>142</v>
      </c>
      <c r="AE119" s="29" t="s">
        <v>142</v>
      </c>
      <c r="AF119" s="29" t="s">
        <v>142</v>
      </c>
      <c r="AG119" s="29" t="s">
        <v>141</v>
      </c>
      <c r="AH119" s="29" t="s">
        <v>142</v>
      </c>
      <c r="AI119" s="29" t="s">
        <v>142</v>
      </c>
      <c r="AJ119" s="29" t="s">
        <v>142</v>
      </c>
      <c r="AK119" s="6"/>
    </row>
    <row r="120" spans="1:37" ht="102">
      <c r="A120" s="13">
        <v>119</v>
      </c>
      <c r="B120" s="44">
        <v>119</v>
      </c>
      <c r="C120" s="44" t="s">
        <v>347</v>
      </c>
      <c r="D120" s="43" t="s">
        <v>348</v>
      </c>
      <c r="E120" s="38" t="s">
        <v>21</v>
      </c>
      <c r="F120" s="29" t="s">
        <v>142</v>
      </c>
      <c r="G120" s="29" t="s">
        <v>142</v>
      </c>
      <c r="H120" s="29" t="s">
        <v>142</v>
      </c>
      <c r="I120" s="29" t="s">
        <v>142</v>
      </c>
      <c r="J120" s="29" t="s">
        <v>143</v>
      </c>
      <c r="K120" s="29" t="s">
        <v>142</v>
      </c>
      <c r="L120" s="29" t="s">
        <v>142</v>
      </c>
      <c r="M120" s="29" t="s">
        <v>142</v>
      </c>
      <c r="N120" s="29" t="s">
        <v>142</v>
      </c>
      <c r="O120" s="29" t="s">
        <v>141</v>
      </c>
      <c r="P120" s="29" t="s">
        <v>142</v>
      </c>
      <c r="Q120" s="29" t="s">
        <v>142</v>
      </c>
      <c r="R120" s="29" t="s">
        <v>142</v>
      </c>
      <c r="S120" s="29" t="s">
        <v>143</v>
      </c>
      <c r="T120" s="29" t="s">
        <v>142</v>
      </c>
      <c r="U120" s="29" t="s">
        <v>141</v>
      </c>
      <c r="V120" s="29" t="s">
        <v>142</v>
      </c>
      <c r="W120" s="29" t="s">
        <v>142</v>
      </c>
      <c r="X120" s="29" t="s">
        <v>143</v>
      </c>
      <c r="Y120" s="29" t="s">
        <v>141</v>
      </c>
      <c r="Z120" s="29" t="s">
        <v>142</v>
      </c>
      <c r="AA120" s="29" t="s">
        <v>141</v>
      </c>
      <c r="AB120" s="29" t="s">
        <v>142</v>
      </c>
      <c r="AC120" s="29" t="s">
        <v>142</v>
      </c>
      <c r="AD120" s="29" t="s">
        <v>142</v>
      </c>
      <c r="AE120" s="29" t="s">
        <v>142</v>
      </c>
      <c r="AF120" s="29" t="s">
        <v>142</v>
      </c>
      <c r="AG120" s="29" t="s">
        <v>141</v>
      </c>
      <c r="AH120" s="29" t="s">
        <v>142</v>
      </c>
      <c r="AI120" s="29" t="s">
        <v>142</v>
      </c>
      <c r="AJ120" s="29" t="s">
        <v>142</v>
      </c>
      <c r="AK120" s="6"/>
    </row>
    <row r="121" spans="1:37" ht="102">
      <c r="A121" s="13">
        <v>120</v>
      </c>
      <c r="B121" s="44">
        <v>120</v>
      </c>
      <c r="C121" s="44" t="s">
        <v>349</v>
      </c>
      <c r="D121" s="43" t="s">
        <v>350</v>
      </c>
      <c r="E121" s="38" t="s">
        <v>21</v>
      </c>
      <c r="F121" s="29" t="s">
        <v>142</v>
      </c>
      <c r="G121" s="29" t="s">
        <v>142</v>
      </c>
      <c r="H121" s="29" t="s">
        <v>142</v>
      </c>
      <c r="I121" s="29" t="s">
        <v>142</v>
      </c>
      <c r="J121" s="29" t="s">
        <v>142</v>
      </c>
      <c r="K121" s="29" t="s">
        <v>142</v>
      </c>
      <c r="L121" s="29" t="s">
        <v>142</v>
      </c>
      <c r="M121" s="29" t="s">
        <v>142</v>
      </c>
      <c r="N121" s="29" t="s">
        <v>142</v>
      </c>
      <c r="O121" s="29" t="s">
        <v>141</v>
      </c>
      <c r="P121" s="29" t="s">
        <v>142</v>
      </c>
      <c r="Q121" s="29" t="s">
        <v>142</v>
      </c>
      <c r="R121" s="29" t="s">
        <v>142</v>
      </c>
      <c r="S121" s="29" t="s">
        <v>143</v>
      </c>
      <c r="T121" s="29" t="s">
        <v>142</v>
      </c>
      <c r="U121" s="29" t="s">
        <v>141</v>
      </c>
      <c r="V121" s="29" t="s">
        <v>142</v>
      </c>
      <c r="W121" s="29" t="s">
        <v>142</v>
      </c>
      <c r="X121" s="29" t="s">
        <v>143</v>
      </c>
      <c r="Y121" s="29" t="s">
        <v>141</v>
      </c>
      <c r="Z121" s="29" t="s">
        <v>142</v>
      </c>
      <c r="AA121" s="29" t="s">
        <v>141</v>
      </c>
      <c r="AB121" s="29" t="s">
        <v>142</v>
      </c>
      <c r="AC121" s="29" t="s">
        <v>142</v>
      </c>
      <c r="AD121" s="29" t="s">
        <v>142</v>
      </c>
      <c r="AE121" s="29" t="s">
        <v>142</v>
      </c>
      <c r="AF121" s="29" t="s">
        <v>142</v>
      </c>
      <c r="AG121" s="29" t="s">
        <v>141</v>
      </c>
      <c r="AH121" s="29" t="s">
        <v>142</v>
      </c>
      <c r="AI121" s="29" t="s">
        <v>142</v>
      </c>
      <c r="AJ121" s="29" t="s">
        <v>142</v>
      </c>
      <c r="AK121" s="6"/>
    </row>
    <row r="122" spans="1:37" ht="102">
      <c r="A122" s="13">
        <v>121</v>
      </c>
      <c r="B122" s="44">
        <v>121</v>
      </c>
      <c r="C122" s="44" t="s">
        <v>351</v>
      </c>
      <c r="D122" s="43" t="s">
        <v>352</v>
      </c>
      <c r="E122" s="38" t="s">
        <v>21</v>
      </c>
      <c r="F122" s="29" t="s">
        <v>142</v>
      </c>
      <c r="G122" s="29" t="s">
        <v>142</v>
      </c>
      <c r="H122" s="29" t="s">
        <v>142</v>
      </c>
      <c r="I122" s="29" t="s">
        <v>142</v>
      </c>
      <c r="J122" s="29" t="s">
        <v>142</v>
      </c>
      <c r="K122" s="29" t="s">
        <v>142</v>
      </c>
      <c r="L122" s="29" t="s">
        <v>142</v>
      </c>
      <c r="M122" s="29" t="s">
        <v>142</v>
      </c>
      <c r="N122" s="29" t="s">
        <v>142</v>
      </c>
      <c r="O122" s="29" t="s">
        <v>141</v>
      </c>
      <c r="P122" s="29" t="s">
        <v>142</v>
      </c>
      <c r="Q122" s="29" t="s">
        <v>142</v>
      </c>
      <c r="R122" s="29" t="s">
        <v>142</v>
      </c>
      <c r="S122" s="29" t="s">
        <v>143</v>
      </c>
      <c r="T122" s="29" t="s">
        <v>142</v>
      </c>
      <c r="U122" s="29" t="s">
        <v>141</v>
      </c>
      <c r="V122" s="29" t="s">
        <v>142</v>
      </c>
      <c r="W122" s="29" t="s">
        <v>142</v>
      </c>
      <c r="X122" s="29" t="s">
        <v>143</v>
      </c>
      <c r="Y122" s="29" t="s">
        <v>141</v>
      </c>
      <c r="Z122" s="29" t="s">
        <v>142</v>
      </c>
      <c r="AA122" s="29" t="s">
        <v>141</v>
      </c>
      <c r="AB122" s="29" t="s">
        <v>142</v>
      </c>
      <c r="AC122" s="29" t="s">
        <v>142</v>
      </c>
      <c r="AD122" s="29" t="s">
        <v>142</v>
      </c>
      <c r="AE122" s="29" t="s">
        <v>142</v>
      </c>
      <c r="AF122" s="29" t="s">
        <v>142</v>
      </c>
      <c r="AG122" s="29" t="s">
        <v>141</v>
      </c>
      <c r="AH122" s="29" t="s">
        <v>142</v>
      </c>
      <c r="AI122" s="29" t="s">
        <v>142</v>
      </c>
      <c r="AJ122" s="29" t="s">
        <v>142</v>
      </c>
      <c r="AK122" s="6"/>
    </row>
    <row r="123" spans="1:37" ht="89.25">
      <c r="A123" s="13">
        <v>122</v>
      </c>
      <c r="B123" s="44">
        <v>122</v>
      </c>
      <c r="C123" s="44" t="s">
        <v>353</v>
      </c>
      <c r="D123" s="43" t="s">
        <v>354</v>
      </c>
      <c r="E123" s="38" t="s">
        <v>21</v>
      </c>
      <c r="F123" s="29" t="s">
        <v>142</v>
      </c>
      <c r="G123" s="29" t="s">
        <v>142</v>
      </c>
      <c r="H123" s="29" t="s">
        <v>142</v>
      </c>
      <c r="I123" s="29" t="s">
        <v>142</v>
      </c>
      <c r="J123" s="29" t="s">
        <v>142</v>
      </c>
      <c r="K123" s="29" t="s">
        <v>142</v>
      </c>
      <c r="L123" s="29" t="s">
        <v>142</v>
      </c>
      <c r="M123" s="29" t="s">
        <v>142</v>
      </c>
      <c r="N123" s="29" t="s">
        <v>142</v>
      </c>
      <c r="O123" s="29" t="s">
        <v>141</v>
      </c>
      <c r="P123" s="29" t="s">
        <v>142</v>
      </c>
      <c r="Q123" s="29" t="s">
        <v>142</v>
      </c>
      <c r="R123" s="29" t="s">
        <v>142</v>
      </c>
      <c r="S123" s="29" t="s">
        <v>143</v>
      </c>
      <c r="T123" s="29" t="s">
        <v>142</v>
      </c>
      <c r="U123" s="29" t="s">
        <v>141</v>
      </c>
      <c r="V123" s="29" t="s">
        <v>142</v>
      </c>
      <c r="W123" s="29" t="s">
        <v>142</v>
      </c>
      <c r="X123" s="29" t="s">
        <v>143</v>
      </c>
      <c r="Y123" s="29" t="s">
        <v>141</v>
      </c>
      <c r="Z123" s="29" t="s">
        <v>142</v>
      </c>
      <c r="AA123" s="29" t="s">
        <v>141</v>
      </c>
      <c r="AB123" s="29" t="s">
        <v>142</v>
      </c>
      <c r="AC123" s="29" t="s">
        <v>142</v>
      </c>
      <c r="AD123" s="29" t="s">
        <v>142</v>
      </c>
      <c r="AE123" s="29" t="s">
        <v>142</v>
      </c>
      <c r="AF123" s="29" t="s">
        <v>141</v>
      </c>
      <c r="AG123" s="29" t="s">
        <v>141</v>
      </c>
      <c r="AH123" s="29" t="s">
        <v>142</v>
      </c>
      <c r="AI123" s="29" t="s">
        <v>142</v>
      </c>
      <c r="AJ123" s="29" t="s">
        <v>142</v>
      </c>
      <c r="AK123" s="6"/>
    </row>
    <row r="124" spans="1:37" ht="76.5">
      <c r="A124" s="13">
        <v>123</v>
      </c>
      <c r="B124" s="44">
        <v>123</v>
      </c>
      <c r="C124" s="44" t="s">
        <v>355</v>
      </c>
      <c r="D124" s="43" t="s">
        <v>356</v>
      </c>
      <c r="E124" s="38" t="s">
        <v>21</v>
      </c>
      <c r="F124" s="29" t="s">
        <v>142</v>
      </c>
      <c r="G124" s="29" t="s">
        <v>142</v>
      </c>
      <c r="H124" s="29" t="s">
        <v>142</v>
      </c>
      <c r="I124" s="29" t="s">
        <v>142</v>
      </c>
      <c r="J124" s="29" t="s">
        <v>142</v>
      </c>
      <c r="K124" s="29" t="s">
        <v>142</v>
      </c>
      <c r="L124" s="29" t="s">
        <v>142</v>
      </c>
      <c r="M124" s="29" t="s">
        <v>142</v>
      </c>
      <c r="N124" s="29" t="s">
        <v>142</v>
      </c>
      <c r="O124" s="29" t="s">
        <v>141</v>
      </c>
      <c r="P124" s="29" t="s">
        <v>142</v>
      </c>
      <c r="Q124" s="29" t="s">
        <v>142</v>
      </c>
      <c r="R124" s="29" t="s">
        <v>142</v>
      </c>
      <c r="S124" s="29" t="s">
        <v>142</v>
      </c>
      <c r="T124" s="29" t="s">
        <v>142</v>
      </c>
      <c r="U124" s="29" t="s">
        <v>141</v>
      </c>
      <c r="V124" s="29" t="s">
        <v>142</v>
      </c>
      <c r="W124" s="29" t="s">
        <v>142</v>
      </c>
      <c r="X124" s="29" t="s">
        <v>142</v>
      </c>
      <c r="Y124" s="29" t="s">
        <v>141</v>
      </c>
      <c r="Z124" s="29" t="s">
        <v>142</v>
      </c>
      <c r="AA124" s="29" t="s">
        <v>141</v>
      </c>
      <c r="AB124" s="29" t="s">
        <v>142</v>
      </c>
      <c r="AC124" s="29" t="s">
        <v>142</v>
      </c>
      <c r="AD124" s="29" t="s">
        <v>142</v>
      </c>
      <c r="AE124" s="29" t="s">
        <v>142</v>
      </c>
      <c r="AF124" s="29" t="s">
        <v>141</v>
      </c>
      <c r="AG124" s="29" t="s">
        <v>141</v>
      </c>
      <c r="AH124" s="29" t="s">
        <v>142</v>
      </c>
      <c r="AI124" s="29" t="s">
        <v>142</v>
      </c>
      <c r="AJ124" s="29" t="s">
        <v>142</v>
      </c>
      <c r="AK124" s="6"/>
    </row>
    <row r="125" spans="1:37" ht="102">
      <c r="A125" s="13">
        <v>124</v>
      </c>
      <c r="B125" s="44">
        <v>124</v>
      </c>
      <c r="C125" s="44" t="s">
        <v>355</v>
      </c>
      <c r="D125" s="43" t="s">
        <v>357</v>
      </c>
      <c r="E125" s="38" t="s">
        <v>21</v>
      </c>
      <c r="F125" s="29" t="s">
        <v>142</v>
      </c>
      <c r="G125" s="29" t="s">
        <v>142</v>
      </c>
      <c r="H125" s="29" t="s">
        <v>142</v>
      </c>
      <c r="I125" s="29" t="s">
        <v>142</v>
      </c>
      <c r="J125" s="29" t="s">
        <v>142</v>
      </c>
      <c r="K125" s="29" t="s">
        <v>142</v>
      </c>
      <c r="L125" s="29" t="s">
        <v>142</v>
      </c>
      <c r="M125" s="29" t="s">
        <v>142</v>
      </c>
      <c r="N125" s="29" t="s">
        <v>142</v>
      </c>
      <c r="O125" s="29" t="s">
        <v>141</v>
      </c>
      <c r="P125" s="29" t="s">
        <v>142</v>
      </c>
      <c r="Q125" s="29" t="s">
        <v>142</v>
      </c>
      <c r="R125" s="29" t="s">
        <v>142</v>
      </c>
      <c r="S125" s="29" t="s">
        <v>142</v>
      </c>
      <c r="T125" s="29" t="s">
        <v>142</v>
      </c>
      <c r="U125" s="29" t="s">
        <v>141</v>
      </c>
      <c r="V125" s="29" t="s">
        <v>142</v>
      </c>
      <c r="W125" s="29" t="s">
        <v>142</v>
      </c>
      <c r="X125" s="29" t="s">
        <v>142</v>
      </c>
      <c r="Y125" s="29" t="s">
        <v>141</v>
      </c>
      <c r="Z125" s="29" t="s">
        <v>143</v>
      </c>
      <c r="AA125" s="29" t="s">
        <v>141</v>
      </c>
      <c r="AB125" s="29" t="s">
        <v>142</v>
      </c>
      <c r="AC125" s="29" t="s">
        <v>142</v>
      </c>
      <c r="AD125" s="29" t="s">
        <v>142</v>
      </c>
      <c r="AE125" s="29" t="s">
        <v>142</v>
      </c>
      <c r="AF125" s="29" t="s">
        <v>141</v>
      </c>
      <c r="AG125" s="29" t="s">
        <v>141</v>
      </c>
      <c r="AH125" s="29" t="s">
        <v>142</v>
      </c>
      <c r="AI125" s="29" t="s">
        <v>142</v>
      </c>
      <c r="AJ125" s="29" t="s">
        <v>142</v>
      </c>
      <c r="AK125" s="6"/>
    </row>
    <row r="126" spans="1:37" ht="114.75">
      <c r="A126" s="13">
        <v>125</v>
      </c>
      <c r="B126" s="44">
        <v>125</v>
      </c>
      <c r="C126" s="44" t="s">
        <v>358</v>
      </c>
      <c r="D126" s="43" t="s">
        <v>359</v>
      </c>
      <c r="E126" s="38" t="s">
        <v>21</v>
      </c>
      <c r="F126" s="29" t="s">
        <v>143</v>
      </c>
      <c r="G126" s="29" t="s">
        <v>142</v>
      </c>
      <c r="H126" s="29" t="s">
        <v>142</v>
      </c>
      <c r="I126" s="29" t="s">
        <v>142</v>
      </c>
      <c r="J126" s="29" t="s">
        <v>142</v>
      </c>
      <c r="K126" s="29" t="s">
        <v>142</v>
      </c>
      <c r="L126" s="29" t="s">
        <v>142</v>
      </c>
      <c r="M126" s="29" t="s">
        <v>142</v>
      </c>
      <c r="N126" s="29" t="s">
        <v>142</v>
      </c>
      <c r="O126" s="29" t="s">
        <v>141</v>
      </c>
      <c r="P126" s="29" t="s">
        <v>142</v>
      </c>
      <c r="Q126" s="29" t="s">
        <v>142</v>
      </c>
      <c r="R126" s="29" t="s">
        <v>142</v>
      </c>
      <c r="S126" s="29" t="s">
        <v>142</v>
      </c>
      <c r="T126" s="29" t="s">
        <v>142</v>
      </c>
      <c r="U126" s="29" t="s">
        <v>141</v>
      </c>
      <c r="V126" s="29" t="s">
        <v>142</v>
      </c>
      <c r="W126" s="29" t="s">
        <v>142</v>
      </c>
      <c r="X126" s="29" t="s">
        <v>142</v>
      </c>
      <c r="Y126" s="29" t="s">
        <v>141</v>
      </c>
      <c r="Z126" s="29" t="s">
        <v>142</v>
      </c>
      <c r="AA126" s="29" t="s">
        <v>141</v>
      </c>
      <c r="AB126" s="29" t="s">
        <v>142</v>
      </c>
      <c r="AC126" s="29" t="s">
        <v>143</v>
      </c>
      <c r="AD126" s="29" t="s">
        <v>142</v>
      </c>
      <c r="AE126" s="29" t="s">
        <v>142</v>
      </c>
      <c r="AF126" s="29" t="s">
        <v>141</v>
      </c>
      <c r="AG126" s="29" t="s">
        <v>141</v>
      </c>
      <c r="AH126" s="29" t="s">
        <v>142</v>
      </c>
      <c r="AI126" s="29" t="s">
        <v>142</v>
      </c>
      <c r="AJ126" s="29" t="s">
        <v>142</v>
      </c>
      <c r="AK126" s="6"/>
    </row>
    <row r="127" spans="1:37" ht="38.25">
      <c r="A127" s="13">
        <v>126</v>
      </c>
      <c r="B127" s="44">
        <v>126</v>
      </c>
      <c r="C127" s="44" t="s">
        <v>360</v>
      </c>
      <c r="D127" s="43" t="s">
        <v>361</v>
      </c>
      <c r="E127" s="38" t="s">
        <v>21</v>
      </c>
      <c r="F127" s="29" t="s">
        <v>142</v>
      </c>
      <c r="G127" s="29" t="s">
        <v>142</v>
      </c>
      <c r="H127" s="29" t="s">
        <v>142</v>
      </c>
      <c r="I127" s="29" t="s">
        <v>142</v>
      </c>
      <c r="J127" s="29" t="s">
        <v>142</v>
      </c>
      <c r="K127" s="29" t="s">
        <v>142</v>
      </c>
      <c r="L127" s="29" t="s">
        <v>143</v>
      </c>
      <c r="M127" s="29" t="s">
        <v>142</v>
      </c>
      <c r="N127" s="29" t="s">
        <v>142</v>
      </c>
      <c r="O127" s="29" t="s">
        <v>141</v>
      </c>
      <c r="P127" s="29" t="s">
        <v>142</v>
      </c>
      <c r="Q127" s="29" t="s">
        <v>142</v>
      </c>
      <c r="R127" s="29" t="s">
        <v>142</v>
      </c>
      <c r="S127" s="29" t="s">
        <v>142</v>
      </c>
      <c r="T127" s="29" t="s">
        <v>142</v>
      </c>
      <c r="U127" s="29" t="s">
        <v>141</v>
      </c>
      <c r="V127" s="29" t="s">
        <v>142</v>
      </c>
      <c r="W127" s="29" t="s">
        <v>142</v>
      </c>
      <c r="X127" s="29" t="s">
        <v>142</v>
      </c>
      <c r="Y127" s="29" t="s">
        <v>141</v>
      </c>
      <c r="Z127" s="29" t="s">
        <v>142</v>
      </c>
      <c r="AA127" s="29" t="s">
        <v>141</v>
      </c>
      <c r="AB127" s="29" t="s">
        <v>143</v>
      </c>
      <c r="AC127" s="29" t="s">
        <v>142</v>
      </c>
      <c r="AD127" s="29" t="s">
        <v>142</v>
      </c>
      <c r="AE127" s="29" t="s">
        <v>142</v>
      </c>
      <c r="AF127" s="29" t="s">
        <v>141</v>
      </c>
      <c r="AG127" s="29" t="s">
        <v>141</v>
      </c>
      <c r="AH127" s="29" t="s">
        <v>142</v>
      </c>
      <c r="AI127" s="29" t="s">
        <v>142</v>
      </c>
      <c r="AJ127" s="29" t="s">
        <v>142</v>
      </c>
      <c r="AK127" s="6"/>
    </row>
    <row r="128" spans="1:37" ht="102">
      <c r="A128" s="13">
        <v>127</v>
      </c>
      <c r="B128" s="44">
        <v>127</v>
      </c>
      <c r="C128" s="44" t="s">
        <v>362</v>
      </c>
      <c r="D128" s="43" t="s">
        <v>363</v>
      </c>
      <c r="E128" s="38" t="s">
        <v>21</v>
      </c>
      <c r="F128" s="29" t="s">
        <v>142</v>
      </c>
      <c r="G128" s="29" t="s">
        <v>142</v>
      </c>
      <c r="H128" s="29" t="s">
        <v>142</v>
      </c>
      <c r="I128" s="29" t="s">
        <v>142</v>
      </c>
      <c r="J128" s="29" t="s">
        <v>142</v>
      </c>
      <c r="K128" s="29" t="s">
        <v>142</v>
      </c>
      <c r="L128" s="29" t="s">
        <v>142</v>
      </c>
      <c r="M128" s="29" t="s">
        <v>142</v>
      </c>
      <c r="N128" s="29" t="s">
        <v>142</v>
      </c>
      <c r="O128" s="29" t="s">
        <v>141</v>
      </c>
      <c r="P128" s="29" t="s">
        <v>142</v>
      </c>
      <c r="Q128" s="29" t="s">
        <v>142</v>
      </c>
      <c r="R128" s="29" t="s">
        <v>142</v>
      </c>
      <c r="S128" s="29" t="s">
        <v>142</v>
      </c>
      <c r="T128" s="29" t="s">
        <v>142</v>
      </c>
      <c r="U128" s="29" t="s">
        <v>141</v>
      </c>
      <c r="V128" s="29" t="s">
        <v>142</v>
      </c>
      <c r="W128" s="29" t="s">
        <v>142</v>
      </c>
      <c r="X128" s="29" t="s">
        <v>142</v>
      </c>
      <c r="Y128" s="29" t="s">
        <v>141</v>
      </c>
      <c r="Z128" s="29" t="s">
        <v>142</v>
      </c>
      <c r="AA128" s="29" t="s">
        <v>141</v>
      </c>
      <c r="AB128" s="29" t="s">
        <v>142</v>
      </c>
      <c r="AC128" s="29" t="s">
        <v>142</v>
      </c>
      <c r="AD128" s="29" t="s">
        <v>142</v>
      </c>
      <c r="AE128" s="29" t="s">
        <v>142</v>
      </c>
      <c r="AF128" s="29" t="s">
        <v>141</v>
      </c>
      <c r="AG128" s="29" t="s">
        <v>141</v>
      </c>
      <c r="AH128" s="29" t="s">
        <v>142</v>
      </c>
      <c r="AI128" s="29" t="s">
        <v>142</v>
      </c>
      <c r="AJ128" s="29" t="s">
        <v>142</v>
      </c>
      <c r="AK128" s="6"/>
    </row>
    <row r="129" spans="1:37" ht="25.5">
      <c r="A129" s="13">
        <v>128</v>
      </c>
      <c r="B129" s="44">
        <v>128</v>
      </c>
      <c r="C129" s="44" t="s">
        <v>364</v>
      </c>
      <c r="D129" s="43" t="s">
        <v>365</v>
      </c>
      <c r="E129" s="38" t="s">
        <v>199</v>
      </c>
      <c r="F129" s="29" t="s">
        <v>183</v>
      </c>
      <c r="G129" s="29" t="s">
        <v>183</v>
      </c>
      <c r="H129" s="29" t="s">
        <v>141</v>
      </c>
      <c r="I129" s="29" t="s">
        <v>143</v>
      </c>
      <c r="J129" s="29" t="s">
        <v>183</v>
      </c>
      <c r="K129" s="29" t="s">
        <v>183</v>
      </c>
      <c r="L129" s="29" t="s">
        <v>142</v>
      </c>
      <c r="M129" s="29" t="s">
        <v>183</v>
      </c>
      <c r="N129" s="29" t="s">
        <v>183</v>
      </c>
      <c r="O129" s="29" t="s">
        <v>141</v>
      </c>
      <c r="P129" s="29" t="s">
        <v>183</v>
      </c>
      <c r="Q129" s="29" t="s">
        <v>183</v>
      </c>
      <c r="R129" s="29" t="s">
        <v>183</v>
      </c>
      <c r="S129" s="29" t="s">
        <v>143</v>
      </c>
      <c r="T129" s="29" t="s">
        <v>183</v>
      </c>
      <c r="U129" s="29" t="s">
        <v>141</v>
      </c>
      <c r="V129" s="29" t="s">
        <v>142</v>
      </c>
      <c r="W129" s="29" t="s">
        <v>183</v>
      </c>
      <c r="X129" s="29" t="s">
        <v>141</v>
      </c>
      <c r="Y129" s="29" t="s">
        <v>141</v>
      </c>
      <c r="Z129" s="29" t="s">
        <v>183</v>
      </c>
      <c r="AA129" s="29" t="s">
        <v>141</v>
      </c>
      <c r="AB129" s="29" t="s">
        <v>143</v>
      </c>
      <c r="AC129" s="29" t="s">
        <v>183</v>
      </c>
      <c r="AD129" s="29" t="s">
        <v>183</v>
      </c>
      <c r="AE129" s="29" t="s">
        <v>183</v>
      </c>
      <c r="AF129" s="29" t="s">
        <v>141</v>
      </c>
      <c r="AG129" s="29" t="s">
        <v>141</v>
      </c>
      <c r="AH129" s="29" t="s">
        <v>183</v>
      </c>
      <c r="AI129" s="29" t="s">
        <v>183</v>
      </c>
      <c r="AJ129" s="29" t="s">
        <v>143</v>
      </c>
      <c r="AK129" s="6"/>
    </row>
    <row r="130" spans="1:37" ht="25.5">
      <c r="A130" s="13">
        <v>129</v>
      </c>
      <c r="B130" s="44">
        <v>129</v>
      </c>
      <c r="C130" s="44" t="s">
        <v>364</v>
      </c>
      <c r="D130" s="43" t="s">
        <v>366</v>
      </c>
      <c r="E130" s="38" t="s">
        <v>199</v>
      </c>
      <c r="F130" s="29" t="s">
        <v>183</v>
      </c>
      <c r="G130" s="29" t="s">
        <v>183</v>
      </c>
      <c r="H130" s="29" t="s">
        <v>141</v>
      </c>
      <c r="I130" s="29" t="s">
        <v>143</v>
      </c>
      <c r="J130" s="29" t="s">
        <v>142</v>
      </c>
      <c r="K130" s="29" t="s">
        <v>143</v>
      </c>
      <c r="L130" s="29" t="s">
        <v>143</v>
      </c>
      <c r="M130" s="29" t="s">
        <v>183</v>
      </c>
      <c r="N130" s="29" t="s">
        <v>183</v>
      </c>
      <c r="O130" s="29" t="s">
        <v>141</v>
      </c>
      <c r="P130" s="29" t="s">
        <v>183</v>
      </c>
      <c r="Q130" s="29" t="s">
        <v>183</v>
      </c>
      <c r="R130" s="29" t="s">
        <v>143</v>
      </c>
      <c r="S130" s="29" t="s">
        <v>143</v>
      </c>
      <c r="T130" s="29" t="s">
        <v>183</v>
      </c>
      <c r="U130" s="29" t="s">
        <v>141</v>
      </c>
      <c r="V130" s="29" t="s">
        <v>143</v>
      </c>
      <c r="W130" s="29" t="s">
        <v>183</v>
      </c>
      <c r="X130" s="29" t="s">
        <v>141</v>
      </c>
      <c r="Y130" s="29" t="s">
        <v>141</v>
      </c>
      <c r="Z130" s="29" t="s">
        <v>183</v>
      </c>
      <c r="AA130" s="29" t="s">
        <v>141</v>
      </c>
      <c r="AB130" s="29" t="s">
        <v>183</v>
      </c>
      <c r="AC130" s="29" t="s">
        <v>143</v>
      </c>
      <c r="AD130" s="29" t="s">
        <v>183</v>
      </c>
      <c r="AE130" s="29" t="s">
        <v>183</v>
      </c>
      <c r="AF130" s="29" t="s">
        <v>141</v>
      </c>
      <c r="AG130" s="29" t="s">
        <v>141</v>
      </c>
      <c r="AH130" s="29" t="s">
        <v>183</v>
      </c>
      <c r="AI130" s="29" t="s">
        <v>142</v>
      </c>
      <c r="AJ130" s="29" t="s">
        <v>143</v>
      </c>
      <c r="AK130" s="6"/>
    </row>
    <row r="131" spans="1:37" ht="25.5">
      <c r="A131" s="13">
        <v>130</v>
      </c>
      <c r="B131" s="44">
        <v>130</v>
      </c>
      <c r="C131" s="44" t="s">
        <v>367</v>
      </c>
      <c r="D131" s="43" t="s">
        <v>368</v>
      </c>
      <c r="E131" s="38" t="s">
        <v>21</v>
      </c>
      <c r="F131" s="29" t="s">
        <v>142</v>
      </c>
      <c r="G131" s="29" t="s">
        <v>142</v>
      </c>
      <c r="H131" s="29" t="s">
        <v>141</v>
      </c>
      <c r="I131" s="29" t="s">
        <v>142</v>
      </c>
      <c r="J131" s="29" t="s">
        <v>142</v>
      </c>
      <c r="K131" s="29" t="s">
        <v>142</v>
      </c>
      <c r="L131" s="29" t="s">
        <v>143</v>
      </c>
      <c r="M131" s="29" t="s">
        <v>142</v>
      </c>
      <c r="N131" s="29" t="s">
        <v>142</v>
      </c>
      <c r="O131" s="29" t="s">
        <v>141</v>
      </c>
      <c r="P131" s="29" t="s">
        <v>142</v>
      </c>
      <c r="Q131" s="29" t="s">
        <v>142</v>
      </c>
      <c r="R131" s="29" t="s">
        <v>142</v>
      </c>
      <c r="S131" s="29" t="s">
        <v>143</v>
      </c>
      <c r="T131" s="29" t="s">
        <v>142</v>
      </c>
      <c r="U131" s="29" t="s">
        <v>141</v>
      </c>
      <c r="V131" s="29" t="s">
        <v>142</v>
      </c>
      <c r="W131" s="29" t="s">
        <v>142</v>
      </c>
      <c r="X131" s="29" t="s">
        <v>141</v>
      </c>
      <c r="Y131" s="29" t="s">
        <v>141</v>
      </c>
      <c r="Z131" s="29" t="s">
        <v>142</v>
      </c>
      <c r="AA131" s="29" t="s">
        <v>141</v>
      </c>
      <c r="AB131" s="29" t="s">
        <v>142</v>
      </c>
      <c r="AC131" s="29" t="s">
        <v>142</v>
      </c>
      <c r="AD131" s="29" t="s">
        <v>142</v>
      </c>
      <c r="AE131" s="29" t="s">
        <v>142</v>
      </c>
      <c r="AF131" s="29" t="s">
        <v>141</v>
      </c>
      <c r="AG131" s="29" t="s">
        <v>141</v>
      </c>
      <c r="AH131" s="29" t="s">
        <v>142</v>
      </c>
      <c r="AI131" s="29" t="s">
        <v>142</v>
      </c>
      <c r="AJ131" s="29" t="s">
        <v>142</v>
      </c>
      <c r="AK131" s="6"/>
    </row>
    <row r="132" spans="1:37" ht="63.75">
      <c r="A132" s="13">
        <v>131</v>
      </c>
      <c r="B132" s="44">
        <v>131</v>
      </c>
      <c r="C132" s="44" t="s">
        <v>369</v>
      </c>
      <c r="D132" s="43" t="s">
        <v>370</v>
      </c>
      <c r="E132" s="38" t="s">
        <v>199</v>
      </c>
      <c r="F132" s="29" t="s">
        <v>142</v>
      </c>
      <c r="G132" s="29" t="s">
        <v>142</v>
      </c>
      <c r="H132" s="29" t="s">
        <v>141</v>
      </c>
      <c r="I132" s="29" t="s">
        <v>142</v>
      </c>
      <c r="J132" s="29" t="s">
        <v>143</v>
      </c>
      <c r="K132" s="29" t="s">
        <v>142</v>
      </c>
      <c r="L132" s="29" t="s">
        <v>143</v>
      </c>
      <c r="M132" s="29" t="s">
        <v>142</v>
      </c>
      <c r="N132" s="29" t="s">
        <v>142</v>
      </c>
      <c r="O132" s="29" t="s">
        <v>141</v>
      </c>
      <c r="P132" s="29" t="s">
        <v>142</v>
      </c>
      <c r="Q132" s="29" t="s">
        <v>142</v>
      </c>
      <c r="R132" s="29" t="s">
        <v>142</v>
      </c>
      <c r="S132" s="29" t="s">
        <v>142</v>
      </c>
      <c r="T132" s="29" t="s">
        <v>142</v>
      </c>
      <c r="U132" s="29" t="s">
        <v>141</v>
      </c>
      <c r="V132" s="29" t="s">
        <v>142</v>
      </c>
      <c r="W132" s="29" t="s">
        <v>142</v>
      </c>
      <c r="X132" s="29" t="s">
        <v>141</v>
      </c>
      <c r="Y132" s="29" t="s">
        <v>141</v>
      </c>
      <c r="Z132" s="29" t="s">
        <v>142</v>
      </c>
      <c r="AA132" s="29" t="s">
        <v>141</v>
      </c>
      <c r="AB132" s="29" t="s">
        <v>142</v>
      </c>
      <c r="AC132" s="29" t="s">
        <v>142</v>
      </c>
      <c r="AD132" s="29" t="s">
        <v>142</v>
      </c>
      <c r="AE132" s="29" t="s">
        <v>142</v>
      </c>
      <c r="AF132" s="29" t="s">
        <v>141</v>
      </c>
      <c r="AG132" s="29" t="s">
        <v>141</v>
      </c>
      <c r="AH132" s="29" t="s">
        <v>142</v>
      </c>
      <c r="AI132" s="29" t="s">
        <v>142</v>
      </c>
      <c r="AJ132" s="29" t="s">
        <v>143</v>
      </c>
      <c r="AK132" s="6"/>
    </row>
    <row r="133" spans="1:37" ht="63.75">
      <c r="A133" s="13">
        <v>132</v>
      </c>
      <c r="B133" s="44">
        <v>132</v>
      </c>
      <c r="C133" s="44" t="s">
        <v>371</v>
      </c>
      <c r="D133" s="43" t="s">
        <v>372</v>
      </c>
      <c r="E133" s="38" t="s">
        <v>21</v>
      </c>
      <c r="F133" s="29" t="s">
        <v>142</v>
      </c>
      <c r="G133" s="29" t="s">
        <v>142</v>
      </c>
      <c r="H133" s="29" t="s">
        <v>141</v>
      </c>
      <c r="I133" s="29" t="s">
        <v>142</v>
      </c>
      <c r="J133" s="29" t="s">
        <v>142</v>
      </c>
      <c r="K133" s="29" t="s">
        <v>142</v>
      </c>
      <c r="L133" s="29" t="s">
        <v>142</v>
      </c>
      <c r="M133" s="29" t="s">
        <v>142</v>
      </c>
      <c r="N133" s="29" t="s">
        <v>142</v>
      </c>
      <c r="O133" s="29" t="s">
        <v>141</v>
      </c>
      <c r="P133" s="29" t="s">
        <v>142</v>
      </c>
      <c r="Q133" s="29" t="s">
        <v>142</v>
      </c>
      <c r="R133" s="29" t="s">
        <v>142</v>
      </c>
      <c r="S133" s="29" t="s">
        <v>142</v>
      </c>
      <c r="T133" s="29" t="s">
        <v>142</v>
      </c>
      <c r="U133" s="29" t="s">
        <v>141</v>
      </c>
      <c r="V133" s="29" t="s">
        <v>142</v>
      </c>
      <c r="W133" s="29" t="s">
        <v>142</v>
      </c>
      <c r="X133" s="29" t="s">
        <v>141</v>
      </c>
      <c r="Y133" s="29" t="s">
        <v>141</v>
      </c>
      <c r="Z133" s="29" t="s">
        <v>142</v>
      </c>
      <c r="AA133" s="29" t="s">
        <v>141</v>
      </c>
      <c r="AB133" s="29" t="s">
        <v>142</v>
      </c>
      <c r="AC133" s="29" t="s">
        <v>142</v>
      </c>
      <c r="AD133" s="29" t="s">
        <v>143</v>
      </c>
      <c r="AE133" s="29" t="s">
        <v>142</v>
      </c>
      <c r="AF133" s="29" t="s">
        <v>141</v>
      </c>
      <c r="AG133" s="29" t="s">
        <v>141</v>
      </c>
      <c r="AH133" s="29" t="s">
        <v>142</v>
      </c>
      <c r="AI133" s="29" t="s">
        <v>142</v>
      </c>
      <c r="AJ133" s="29" t="s">
        <v>143</v>
      </c>
      <c r="AK133" s="6"/>
    </row>
    <row r="134" spans="1:37" ht="76.5">
      <c r="A134" s="13">
        <v>133</v>
      </c>
      <c r="B134" s="44">
        <v>133</v>
      </c>
      <c r="C134" s="44" t="s">
        <v>373</v>
      </c>
      <c r="D134" s="43" t="s">
        <v>374</v>
      </c>
      <c r="E134" s="38" t="s">
        <v>199</v>
      </c>
      <c r="F134" s="29" t="s">
        <v>142</v>
      </c>
      <c r="G134" s="29" t="s">
        <v>142</v>
      </c>
      <c r="H134" s="29" t="s">
        <v>142</v>
      </c>
      <c r="I134" s="29" t="s">
        <v>142</v>
      </c>
      <c r="J134" s="29" t="s">
        <v>142</v>
      </c>
      <c r="K134" s="29" t="s">
        <v>142</v>
      </c>
      <c r="L134" s="29" t="s">
        <v>143</v>
      </c>
      <c r="M134" s="29" t="s">
        <v>142</v>
      </c>
      <c r="N134" s="29" t="s">
        <v>142</v>
      </c>
      <c r="O134" s="29" t="s">
        <v>141</v>
      </c>
      <c r="P134" s="29" t="s">
        <v>183</v>
      </c>
      <c r="Q134" s="29" t="s">
        <v>142</v>
      </c>
      <c r="R134" s="29" t="s">
        <v>142</v>
      </c>
      <c r="S134" s="29" t="s">
        <v>142</v>
      </c>
      <c r="T134" s="29" t="s">
        <v>143</v>
      </c>
      <c r="U134" s="29" t="s">
        <v>141</v>
      </c>
      <c r="V134" s="29" t="s">
        <v>142</v>
      </c>
      <c r="W134" s="29" t="s">
        <v>183</v>
      </c>
      <c r="X134" s="29" t="s">
        <v>142</v>
      </c>
      <c r="Y134" s="29" t="s">
        <v>141</v>
      </c>
      <c r="Z134" s="29" t="s">
        <v>142</v>
      </c>
      <c r="AA134" s="29" t="s">
        <v>141</v>
      </c>
      <c r="AB134" s="29" t="s">
        <v>143</v>
      </c>
      <c r="AC134" s="29" t="s">
        <v>183</v>
      </c>
      <c r="AD134" s="29" t="s">
        <v>143</v>
      </c>
      <c r="AE134" s="29" t="s">
        <v>142</v>
      </c>
      <c r="AF134" s="29" t="s">
        <v>141</v>
      </c>
      <c r="AG134" s="29" t="s">
        <v>141</v>
      </c>
      <c r="AH134" s="29" t="s">
        <v>142</v>
      </c>
      <c r="AI134" s="29" t="s">
        <v>142</v>
      </c>
      <c r="AJ134" s="29" t="s">
        <v>142</v>
      </c>
      <c r="AK134" s="6"/>
    </row>
    <row r="135" spans="1:37" ht="76.5">
      <c r="A135" s="13">
        <v>134</v>
      </c>
      <c r="B135" s="44">
        <v>134</v>
      </c>
      <c r="C135" s="44" t="s">
        <v>373</v>
      </c>
      <c r="D135" s="43" t="s">
        <v>375</v>
      </c>
      <c r="E135" s="38" t="s">
        <v>199</v>
      </c>
      <c r="F135" s="29" t="s">
        <v>142</v>
      </c>
      <c r="G135" s="29" t="s">
        <v>142</v>
      </c>
      <c r="H135" s="29" t="s">
        <v>142</v>
      </c>
      <c r="I135" s="29" t="s">
        <v>142</v>
      </c>
      <c r="J135" s="29" t="s">
        <v>142</v>
      </c>
      <c r="K135" s="29" t="s">
        <v>143</v>
      </c>
      <c r="L135" s="29" t="s">
        <v>142</v>
      </c>
      <c r="M135" s="29" t="s">
        <v>143</v>
      </c>
      <c r="N135" s="29" t="s">
        <v>142</v>
      </c>
      <c r="O135" s="29" t="s">
        <v>141</v>
      </c>
      <c r="P135" s="29" t="s">
        <v>143</v>
      </c>
      <c r="Q135" s="29" t="s">
        <v>142</v>
      </c>
      <c r="R135" s="29" t="s">
        <v>142</v>
      </c>
      <c r="S135" s="29" t="s">
        <v>142</v>
      </c>
      <c r="T135" s="29" t="s">
        <v>142</v>
      </c>
      <c r="U135" s="29" t="s">
        <v>141</v>
      </c>
      <c r="V135" s="29" t="s">
        <v>142</v>
      </c>
      <c r="W135" s="29" t="s">
        <v>183</v>
      </c>
      <c r="X135" s="29" t="s">
        <v>142</v>
      </c>
      <c r="Y135" s="29" t="s">
        <v>141</v>
      </c>
      <c r="Z135" s="29" t="s">
        <v>142</v>
      </c>
      <c r="AA135" s="29" t="s">
        <v>141</v>
      </c>
      <c r="AB135" s="29" t="s">
        <v>143</v>
      </c>
      <c r="AC135" s="29" t="s">
        <v>143</v>
      </c>
      <c r="AD135" s="29" t="s">
        <v>143</v>
      </c>
      <c r="AE135" s="29" t="s">
        <v>142</v>
      </c>
      <c r="AF135" s="29" t="s">
        <v>141</v>
      </c>
      <c r="AG135" s="29" t="s">
        <v>141</v>
      </c>
      <c r="AH135" s="29" t="s">
        <v>142</v>
      </c>
      <c r="AI135" s="29" t="s">
        <v>142</v>
      </c>
      <c r="AJ135" s="29" t="s">
        <v>142</v>
      </c>
      <c r="AK135" s="6"/>
    </row>
    <row r="136" spans="1:37" ht="76.5">
      <c r="A136" s="13">
        <v>135</v>
      </c>
      <c r="B136" s="44">
        <v>135</v>
      </c>
      <c r="C136" s="44" t="s">
        <v>376</v>
      </c>
      <c r="D136" s="43" t="s">
        <v>377</v>
      </c>
      <c r="E136" s="38" t="s">
        <v>199</v>
      </c>
      <c r="F136" s="29" t="s">
        <v>142</v>
      </c>
      <c r="G136" s="29" t="s">
        <v>142</v>
      </c>
      <c r="H136" s="29" t="s">
        <v>142</v>
      </c>
      <c r="I136" s="29" t="s">
        <v>142</v>
      </c>
      <c r="J136" s="29" t="s">
        <v>142</v>
      </c>
      <c r="K136" s="29" t="s">
        <v>143</v>
      </c>
      <c r="L136" s="29" t="s">
        <v>142</v>
      </c>
      <c r="M136" s="29" t="s">
        <v>143</v>
      </c>
      <c r="N136" s="29" t="s">
        <v>142</v>
      </c>
      <c r="O136" s="29" t="s">
        <v>141</v>
      </c>
      <c r="P136" s="29" t="s">
        <v>143</v>
      </c>
      <c r="Q136" s="29" t="s">
        <v>142</v>
      </c>
      <c r="R136" s="29" t="s">
        <v>142</v>
      </c>
      <c r="S136" s="29" t="s">
        <v>142</v>
      </c>
      <c r="T136" s="29" t="s">
        <v>142</v>
      </c>
      <c r="U136" s="29" t="s">
        <v>141</v>
      </c>
      <c r="V136" s="29" t="s">
        <v>142</v>
      </c>
      <c r="W136" s="29" t="s">
        <v>143</v>
      </c>
      <c r="X136" s="29" t="s">
        <v>142</v>
      </c>
      <c r="Y136" s="29" t="s">
        <v>141</v>
      </c>
      <c r="Z136" s="29" t="s">
        <v>142</v>
      </c>
      <c r="AA136" s="29" t="s">
        <v>141</v>
      </c>
      <c r="AB136" s="29" t="s">
        <v>143</v>
      </c>
      <c r="AC136" s="29" t="s">
        <v>143</v>
      </c>
      <c r="AD136" s="29" t="s">
        <v>143</v>
      </c>
      <c r="AE136" s="29" t="s">
        <v>142</v>
      </c>
      <c r="AF136" s="29" t="s">
        <v>141</v>
      </c>
      <c r="AG136" s="29" t="s">
        <v>141</v>
      </c>
      <c r="AH136" s="29" t="s">
        <v>142</v>
      </c>
      <c r="AI136" s="29" t="s">
        <v>142</v>
      </c>
      <c r="AJ136" s="29" t="s">
        <v>142</v>
      </c>
      <c r="AK136" s="6"/>
    </row>
    <row r="137" spans="1:37" ht="76.5">
      <c r="A137" s="13">
        <v>136</v>
      </c>
      <c r="B137" s="44">
        <v>136</v>
      </c>
      <c r="C137" s="44" t="s">
        <v>376</v>
      </c>
      <c r="D137" s="43" t="s">
        <v>378</v>
      </c>
      <c r="E137" s="38" t="s">
        <v>21</v>
      </c>
      <c r="F137" s="29" t="s">
        <v>142</v>
      </c>
      <c r="G137" s="29" t="s">
        <v>142</v>
      </c>
      <c r="H137" s="29" t="s">
        <v>142</v>
      </c>
      <c r="I137" s="29" t="s">
        <v>142</v>
      </c>
      <c r="J137" s="29" t="s">
        <v>142</v>
      </c>
      <c r="K137" s="29" t="s">
        <v>142</v>
      </c>
      <c r="L137" s="29" t="s">
        <v>142</v>
      </c>
      <c r="M137" s="29" t="s">
        <v>143</v>
      </c>
      <c r="N137" s="29" t="s">
        <v>142</v>
      </c>
      <c r="O137" s="29" t="s">
        <v>141</v>
      </c>
      <c r="P137" s="29" t="s">
        <v>143</v>
      </c>
      <c r="Q137" s="29" t="s">
        <v>142</v>
      </c>
      <c r="R137" s="29" t="s">
        <v>142</v>
      </c>
      <c r="S137" s="29" t="s">
        <v>142</v>
      </c>
      <c r="T137" s="29" t="s">
        <v>142</v>
      </c>
      <c r="U137" s="29" t="s">
        <v>141</v>
      </c>
      <c r="V137" s="29" t="s">
        <v>142</v>
      </c>
      <c r="W137" s="29" t="s">
        <v>143</v>
      </c>
      <c r="X137" s="29" t="s">
        <v>142</v>
      </c>
      <c r="Y137" s="29" t="s">
        <v>141</v>
      </c>
      <c r="Z137" s="29" t="s">
        <v>142</v>
      </c>
      <c r="AA137" s="29" t="s">
        <v>141</v>
      </c>
      <c r="AB137" s="29" t="s">
        <v>142</v>
      </c>
      <c r="AC137" s="29" t="s">
        <v>143</v>
      </c>
      <c r="AD137" s="29" t="s">
        <v>143</v>
      </c>
      <c r="AE137" s="29" t="s">
        <v>142</v>
      </c>
      <c r="AF137" s="29" t="s">
        <v>141</v>
      </c>
      <c r="AG137" s="29" t="s">
        <v>141</v>
      </c>
      <c r="AH137" s="29" t="s">
        <v>142</v>
      </c>
      <c r="AI137" s="29" t="s">
        <v>142</v>
      </c>
      <c r="AJ137" s="29" t="s">
        <v>142</v>
      </c>
      <c r="AK137" s="6"/>
    </row>
    <row r="138" spans="1:37" ht="76.5">
      <c r="A138" s="13">
        <v>137</v>
      </c>
      <c r="B138" s="44">
        <v>137</v>
      </c>
      <c r="C138" s="44" t="s">
        <v>379</v>
      </c>
      <c r="D138" s="43" t="s">
        <v>380</v>
      </c>
      <c r="E138" s="38" t="s">
        <v>21</v>
      </c>
      <c r="F138" s="29" t="s">
        <v>142</v>
      </c>
      <c r="G138" s="29" t="s">
        <v>142</v>
      </c>
      <c r="H138" s="29" t="s">
        <v>142</v>
      </c>
      <c r="I138" s="29" t="s">
        <v>142</v>
      </c>
      <c r="J138" s="29" t="s">
        <v>142</v>
      </c>
      <c r="K138" s="29" t="s">
        <v>142</v>
      </c>
      <c r="L138" s="29" t="s">
        <v>142</v>
      </c>
      <c r="M138" s="29" t="s">
        <v>142</v>
      </c>
      <c r="N138" s="29" t="s">
        <v>142</v>
      </c>
      <c r="O138" s="29" t="s">
        <v>141</v>
      </c>
      <c r="P138" s="29" t="s">
        <v>143</v>
      </c>
      <c r="Q138" s="29" t="s">
        <v>142</v>
      </c>
      <c r="R138" s="29" t="s">
        <v>142</v>
      </c>
      <c r="S138" s="29" t="s">
        <v>142</v>
      </c>
      <c r="T138" s="29" t="s">
        <v>142</v>
      </c>
      <c r="U138" s="29" t="s">
        <v>141</v>
      </c>
      <c r="V138" s="29" t="s">
        <v>142</v>
      </c>
      <c r="W138" s="29" t="s">
        <v>143</v>
      </c>
      <c r="X138" s="29" t="s">
        <v>142</v>
      </c>
      <c r="Y138" s="29" t="s">
        <v>141</v>
      </c>
      <c r="Z138" s="29" t="s">
        <v>142</v>
      </c>
      <c r="AA138" s="29" t="s">
        <v>141</v>
      </c>
      <c r="AB138" s="29" t="s">
        <v>142</v>
      </c>
      <c r="AC138" s="29" t="s">
        <v>143</v>
      </c>
      <c r="AD138" s="29" t="s">
        <v>142</v>
      </c>
      <c r="AE138" s="29" t="s">
        <v>142</v>
      </c>
      <c r="AF138" s="29" t="s">
        <v>141</v>
      </c>
      <c r="AG138" s="29" t="s">
        <v>141</v>
      </c>
      <c r="AH138" s="29" t="s">
        <v>142</v>
      </c>
      <c r="AI138" s="29" t="s">
        <v>142</v>
      </c>
      <c r="AJ138" s="29" t="s">
        <v>142</v>
      </c>
      <c r="AK138" s="6"/>
    </row>
    <row r="139" spans="1:37" ht="76.5">
      <c r="A139" s="13">
        <v>138</v>
      </c>
      <c r="B139" s="44">
        <v>138</v>
      </c>
      <c r="C139" s="44" t="s">
        <v>381</v>
      </c>
      <c r="D139" s="43" t="s">
        <v>382</v>
      </c>
      <c r="E139" s="38" t="s">
        <v>21</v>
      </c>
      <c r="F139" s="29" t="s">
        <v>142</v>
      </c>
      <c r="G139" s="29" t="s">
        <v>142</v>
      </c>
      <c r="H139" s="29" t="s">
        <v>142</v>
      </c>
      <c r="I139" s="29" t="s">
        <v>142</v>
      </c>
      <c r="J139" s="29" t="s">
        <v>142</v>
      </c>
      <c r="K139" s="29" t="s">
        <v>142</v>
      </c>
      <c r="L139" s="29" t="s">
        <v>142</v>
      </c>
      <c r="M139" s="29" t="s">
        <v>142</v>
      </c>
      <c r="N139" s="29" t="s">
        <v>142</v>
      </c>
      <c r="O139" s="29" t="s">
        <v>141</v>
      </c>
      <c r="P139" s="29" t="s">
        <v>142</v>
      </c>
      <c r="Q139" s="29" t="s">
        <v>142</v>
      </c>
      <c r="R139" s="29" t="s">
        <v>142</v>
      </c>
      <c r="S139" s="29" t="s">
        <v>142</v>
      </c>
      <c r="T139" s="29" t="s">
        <v>142</v>
      </c>
      <c r="U139" s="29" t="s">
        <v>141</v>
      </c>
      <c r="V139" s="29" t="s">
        <v>142</v>
      </c>
      <c r="W139" s="29" t="s">
        <v>143</v>
      </c>
      <c r="X139" s="29" t="s">
        <v>142</v>
      </c>
      <c r="Y139" s="29" t="s">
        <v>141</v>
      </c>
      <c r="Z139" s="29" t="s">
        <v>142</v>
      </c>
      <c r="AA139" s="29" t="s">
        <v>141</v>
      </c>
      <c r="AB139" s="29" t="s">
        <v>142</v>
      </c>
      <c r="AC139" s="29" t="s">
        <v>143</v>
      </c>
      <c r="AD139" s="29" t="s">
        <v>143</v>
      </c>
      <c r="AE139" s="29" t="s">
        <v>142</v>
      </c>
      <c r="AF139" s="29" t="s">
        <v>141</v>
      </c>
      <c r="AG139" s="29" t="s">
        <v>141</v>
      </c>
      <c r="AH139" s="29" t="s">
        <v>142</v>
      </c>
      <c r="AI139" s="29" t="s">
        <v>142</v>
      </c>
      <c r="AJ139" s="29" t="s">
        <v>143</v>
      </c>
      <c r="AK139" s="6"/>
    </row>
    <row r="140" spans="1:37" ht="76.5">
      <c r="A140" s="13">
        <v>139</v>
      </c>
      <c r="B140" s="44">
        <v>139</v>
      </c>
      <c r="C140" s="44" t="s">
        <v>381</v>
      </c>
      <c r="D140" s="43" t="s">
        <v>383</v>
      </c>
      <c r="E140" s="38" t="s">
        <v>21</v>
      </c>
      <c r="F140" s="29" t="s">
        <v>142</v>
      </c>
      <c r="G140" s="29" t="s">
        <v>142</v>
      </c>
      <c r="H140" s="29" t="s">
        <v>142</v>
      </c>
      <c r="I140" s="29" t="s">
        <v>142</v>
      </c>
      <c r="J140" s="29" t="s">
        <v>142</v>
      </c>
      <c r="K140" s="29" t="s">
        <v>142</v>
      </c>
      <c r="L140" s="29" t="s">
        <v>142</v>
      </c>
      <c r="M140" s="29" t="s">
        <v>143</v>
      </c>
      <c r="N140" s="29" t="s">
        <v>142</v>
      </c>
      <c r="O140" s="29" t="s">
        <v>141</v>
      </c>
      <c r="P140" s="29" t="s">
        <v>183</v>
      </c>
      <c r="Q140" s="29" t="s">
        <v>142</v>
      </c>
      <c r="R140" s="29" t="s">
        <v>142</v>
      </c>
      <c r="S140" s="29" t="s">
        <v>142</v>
      </c>
      <c r="T140" s="29" t="s">
        <v>142</v>
      </c>
      <c r="U140" s="29" t="s">
        <v>141</v>
      </c>
      <c r="V140" s="29" t="s">
        <v>142</v>
      </c>
      <c r="W140" s="29" t="s">
        <v>143</v>
      </c>
      <c r="X140" s="29" t="s">
        <v>142</v>
      </c>
      <c r="Y140" s="29" t="s">
        <v>141</v>
      </c>
      <c r="Z140" s="29" t="s">
        <v>142</v>
      </c>
      <c r="AA140" s="29" t="s">
        <v>141</v>
      </c>
      <c r="AB140" s="29" t="s">
        <v>143</v>
      </c>
      <c r="AC140" s="29" t="s">
        <v>143</v>
      </c>
      <c r="AD140" s="29" t="s">
        <v>143</v>
      </c>
      <c r="AE140" s="29" t="s">
        <v>142</v>
      </c>
      <c r="AF140" s="29" t="s">
        <v>141</v>
      </c>
      <c r="AG140" s="29" t="s">
        <v>141</v>
      </c>
      <c r="AH140" s="29" t="s">
        <v>142</v>
      </c>
      <c r="AI140" s="29" t="s">
        <v>142</v>
      </c>
      <c r="AJ140" s="29" t="s">
        <v>143</v>
      </c>
      <c r="AK140" s="6"/>
    </row>
    <row r="141" spans="1:37" ht="76.5">
      <c r="A141" s="13">
        <v>140</v>
      </c>
      <c r="B141" s="44">
        <v>140</v>
      </c>
      <c r="C141" s="44" t="s">
        <v>384</v>
      </c>
      <c r="D141" s="43" t="s">
        <v>385</v>
      </c>
      <c r="E141" s="38" t="s">
        <v>21</v>
      </c>
      <c r="F141" s="29" t="s">
        <v>142</v>
      </c>
      <c r="G141" s="29" t="s">
        <v>142</v>
      </c>
      <c r="H141" s="29" t="s">
        <v>142</v>
      </c>
      <c r="I141" s="29" t="s">
        <v>142</v>
      </c>
      <c r="J141" s="29" t="s">
        <v>142</v>
      </c>
      <c r="K141" s="29" t="s">
        <v>142</v>
      </c>
      <c r="L141" s="29" t="s">
        <v>142</v>
      </c>
      <c r="M141" s="29" t="s">
        <v>142</v>
      </c>
      <c r="N141" s="29" t="s">
        <v>142</v>
      </c>
      <c r="O141" s="29" t="s">
        <v>141</v>
      </c>
      <c r="P141" s="29" t="s">
        <v>143</v>
      </c>
      <c r="Q141" s="29" t="s">
        <v>142</v>
      </c>
      <c r="R141" s="29" t="s">
        <v>142</v>
      </c>
      <c r="S141" s="29" t="s">
        <v>142</v>
      </c>
      <c r="T141" s="29" t="s">
        <v>142</v>
      </c>
      <c r="U141" s="29" t="s">
        <v>141</v>
      </c>
      <c r="V141" s="29" t="s">
        <v>142</v>
      </c>
      <c r="W141" s="29" t="s">
        <v>143</v>
      </c>
      <c r="X141" s="29" t="s">
        <v>142</v>
      </c>
      <c r="Y141" s="29" t="s">
        <v>141</v>
      </c>
      <c r="Z141" s="29" t="s">
        <v>142</v>
      </c>
      <c r="AA141" s="29" t="s">
        <v>141</v>
      </c>
      <c r="AB141" s="29" t="s">
        <v>143</v>
      </c>
      <c r="AC141" s="29" t="s">
        <v>143</v>
      </c>
      <c r="AD141" s="29" t="s">
        <v>143</v>
      </c>
      <c r="AE141" s="29" t="s">
        <v>142</v>
      </c>
      <c r="AF141" s="29" t="s">
        <v>141</v>
      </c>
      <c r="AG141" s="29" t="s">
        <v>141</v>
      </c>
      <c r="AH141" s="29" t="s">
        <v>142</v>
      </c>
      <c r="AI141" s="29" t="s">
        <v>142</v>
      </c>
      <c r="AJ141" s="29" t="s">
        <v>143</v>
      </c>
      <c r="AK141" s="6"/>
    </row>
    <row r="142" spans="1:37" ht="89.25">
      <c r="A142" s="13">
        <v>141</v>
      </c>
      <c r="B142" s="44">
        <v>141</v>
      </c>
      <c r="C142" s="44" t="s">
        <v>384</v>
      </c>
      <c r="D142" s="43" t="s">
        <v>386</v>
      </c>
      <c r="E142" s="38" t="s">
        <v>21</v>
      </c>
      <c r="F142" s="29" t="s">
        <v>142</v>
      </c>
      <c r="G142" s="29" t="s">
        <v>142</v>
      </c>
      <c r="H142" s="29" t="s">
        <v>142</v>
      </c>
      <c r="I142" s="29" t="s">
        <v>142</v>
      </c>
      <c r="J142" s="29" t="s">
        <v>142</v>
      </c>
      <c r="K142" s="29" t="s">
        <v>142</v>
      </c>
      <c r="L142" s="29" t="s">
        <v>142</v>
      </c>
      <c r="M142" s="29" t="s">
        <v>142</v>
      </c>
      <c r="N142" s="29" t="s">
        <v>142</v>
      </c>
      <c r="O142" s="29" t="s">
        <v>141</v>
      </c>
      <c r="P142" s="29" t="s">
        <v>143</v>
      </c>
      <c r="Q142" s="29" t="s">
        <v>142</v>
      </c>
      <c r="R142" s="29" t="s">
        <v>142</v>
      </c>
      <c r="S142" s="29" t="s">
        <v>143</v>
      </c>
      <c r="T142" s="29" t="s">
        <v>142</v>
      </c>
      <c r="U142" s="29" t="s">
        <v>141</v>
      </c>
      <c r="V142" s="29" t="s">
        <v>142</v>
      </c>
      <c r="W142" s="29" t="s">
        <v>143</v>
      </c>
      <c r="X142" s="29" t="s">
        <v>142</v>
      </c>
      <c r="Y142" s="29" t="s">
        <v>141</v>
      </c>
      <c r="Z142" s="29" t="s">
        <v>142</v>
      </c>
      <c r="AA142" s="29" t="s">
        <v>141</v>
      </c>
      <c r="AB142" s="29" t="s">
        <v>142</v>
      </c>
      <c r="AC142" s="29" t="s">
        <v>143</v>
      </c>
      <c r="AD142" s="29" t="s">
        <v>142</v>
      </c>
      <c r="AE142" s="29" t="s">
        <v>142</v>
      </c>
      <c r="AF142" s="29" t="s">
        <v>141</v>
      </c>
      <c r="AG142" s="29" t="s">
        <v>141</v>
      </c>
      <c r="AH142" s="29" t="s">
        <v>142</v>
      </c>
      <c r="AI142" s="29" t="s">
        <v>142</v>
      </c>
      <c r="AJ142" s="29" t="s">
        <v>143</v>
      </c>
      <c r="AK142" s="6"/>
    </row>
    <row r="143" spans="1:37" ht="76.5">
      <c r="A143" s="13">
        <v>142</v>
      </c>
      <c r="B143" s="44">
        <v>142</v>
      </c>
      <c r="C143" s="44" t="s">
        <v>387</v>
      </c>
      <c r="D143" s="43" t="s">
        <v>374</v>
      </c>
      <c r="E143" s="38" t="s">
        <v>199</v>
      </c>
      <c r="F143" s="29" t="s">
        <v>142</v>
      </c>
      <c r="G143" s="29" t="s">
        <v>142</v>
      </c>
      <c r="H143" s="29" t="s">
        <v>142</v>
      </c>
      <c r="I143" s="29" t="s">
        <v>142</v>
      </c>
      <c r="J143" s="29" t="s">
        <v>142</v>
      </c>
      <c r="K143" s="29" t="s">
        <v>142</v>
      </c>
      <c r="L143" s="29" t="s">
        <v>142</v>
      </c>
      <c r="M143" s="29" t="s">
        <v>142</v>
      </c>
      <c r="N143" s="29" t="s">
        <v>142</v>
      </c>
      <c r="O143" s="29" t="s">
        <v>141</v>
      </c>
      <c r="P143" s="29" t="s">
        <v>143</v>
      </c>
      <c r="Q143" s="29" t="s">
        <v>142</v>
      </c>
      <c r="R143" s="29" t="s">
        <v>142</v>
      </c>
      <c r="S143" s="29" t="s">
        <v>142</v>
      </c>
      <c r="T143" s="29" t="s">
        <v>142</v>
      </c>
      <c r="U143" s="29" t="s">
        <v>141</v>
      </c>
      <c r="V143" s="29" t="s">
        <v>142</v>
      </c>
      <c r="W143" s="29" t="s">
        <v>143</v>
      </c>
      <c r="X143" s="29" t="s">
        <v>142</v>
      </c>
      <c r="Y143" s="29" t="s">
        <v>141</v>
      </c>
      <c r="Z143" s="29" t="s">
        <v>142</v>
      </c>
      <c r="AA143" s="29" t="s">
        <v>141</v>
      </c>
      <c r="AB143" s="29" t="s">
        <v>143</v>
      </c>
      <c r="AC143" s="29" t="s">
        <v>143</v>
      </c>
      <c r="AD143" s="29" t="s">
        <v>143</v>
      </c>
      <c r="AE143" s="29" t="s">
        <v>142</v>
      </c>
      <c r="AF143" s="29" t="s">
        <v>141</v>
      </c>
      <c r="AG143" s="29" t="s">
        <v>141</v>
      </c>
      <c r="AH143" s="29" t="s">
        <v>142</v>
      </c>
      <c r="AI143" s="29" t="s">
        <v>142</v>
      </c>
      <c r="AJ143" s="29" t="s">
        <v>143</v>
      </c>
      <c r="AK143" s="6"/>
    </row>
    <row r="144" spans="1:37" ht="63.75">
      <c r="A144" s="13">
        <v>143</v>
      </c>
      <c r="B144" s="44">
        <v>143</v>
      </c>
      <c r="C144" s="44" t="s">
        <v>388</v>
      </c>
      <c r="D144" s="43" t="s">
        <v>389</v>
      </c>
      <c r="E144" s="38" t="s">
        <v>199</v>
      </c>
      <c r="F144" s="29" t="s">
        <v>142</v>
      </c>
      <c r="G144" s="29" t="s">
        <v>142</v>
      </c>
      <c r="H144" s="29" t="s">
        <v>142</v>
      </c>
      <c r="I144" s="29" t="s">
        <v>142</v>
      </c>
      <c r="J144" s="29" t="s">
        <v>142</v>
      </c>
      <c r="K144" s="29" t="s">
        <v>142</v>
      </c>
      <c r="L144" s="29" t="s">
        <v>142</v>
      </c>
      <c r="M144" s="29" t="s">
        <v>183</v>
      </c>
      <c r="N144" s="29" t="s">
        <v>142</v>
      </c>
      <c r="O144" s="29" t="s">
        <v>141</v>
      </c>
      <c r="P144" s="29" t="s">
        <v>142</v>
      </c>
      <c r="Q144" s="29" t="s">
        <v>142</v>
      </c>
      <c r="R144" s="29" t="s">
        <v>142</v>
      </c>
      <c r="S144" s="29" t="s">
        <v>143</v>
      </c>
      <c r="T144" s="29" t="s">
        <v>143</v>
      </c>
      <c r="U144" s="29" t="s">
        <v>141</v>
      </c>
      <c r="V144" s="29" t="s">
        <v>142</v>
      </c>
      <c r="W144" s="29" t="s">
        <v>142</v>
      </c>
      <c r="X144" s="29" t="s">
        <v>142</v>
      </c>
      <c r="Y144" s="29" t="s">
        <v>141</v>
      </c>
      <c r="Z144" s="29" t="s">
        <v>142</v>
      </c>
      <c r="AA144" s="29" t="s">
        <v>141</v>
      </c>
      <c r="AB144" s="29" t="s">
        <v>142</v>
      </c>
      <c r="AC144" s="29" t="s">
        <v>142</v>
      </c>
      <c r="AD144" s="29" t="s">
        <v>142</v>
      </c>
      <c r="AE144" s="29" t="s">
        <v>142</v>
      </c>
      <c r="AF144" s="29" t="s">
        <v>141</v>
      </c>
      <c r="AG144" s="29" t="s">
        <v>141</v>
      </c>
      <c r="AH144" s="29" t="s">
        <v>142</v>
      </c>
      <c r="AI144" s="29" t="s">
        <v>142</v>
      </c>
      <c r="AJ144" s="29" t="s">
        <v>143</v>
      </c>
      <c r="AK144" s="6"/>
    </row>
    <row r="145" spans="1:37" ht="76.5">
      <c r="A145" s="13">
        <v>144</v>
      </c>
      <c r="B145" s="44">
        <v>144</v>
      </c>
      <c r="C145" s="44" t="s">
        <v>388</v>
      </c>
      <c r="D145" s="43" t="s">
        <v>390</v>
      </c>
      <c r="E145" s="38" t="s">
        <v>21</v>
      </c>
      <c r="F145" s="29" t="s">
        <v>183</v>
      </c>
      <c r="G145" s="29" t="s">
        <v>183</v>
      </c>
      <c r="H145" s="29" t="s">
        <v>143</v>
      </c>
      <c r="I145" s="29" t="s">
        <v>142</v>
      </c>
      <c r="J145" s="29" t="s">
        <v>142</v>
      </c>
      <c r="K145" s="29" t="s">
        <v>183</v>
      </c>
      <c r="L145" s="29" t="s">
        <v>143</v>
      </c>
      <c r="M145" s="29" t="s">
        <v>183</v>
      </c>
      <c r="N145" s="29" t="s">
        <v>183</v>
      </c>
      <c r="O145" s="29" t="s">
        <v>141</v>
      </c>
      <c r="P145" s="29" t="s">
        <v>183</v>
      </c>
      <c r="Q145" s="29" t="s">
        <v>183</v>
      </c>
      <c r="R145" s="29" t="s">
        <v>183</v>
      </c>
      <c r="S145" s="29" t="s">
        <v>143</v>
      </c>
      <c r="T145" s="29" t="s">
        <v>183</v>
      </c>
      <c r="U145" s="29" t="s">
        <v>141</v>
      </c>
      <c r="V145" s="29" t="s">
        <v>183</v>
      </c>
      <c r="W145" s="29" t="s">
        <v>183</v>
      </c>
      <c r="X145" s="29" t="s">
        <v>142</v>
      </c>
      <c r="Y145" s="29" t="s">
        <v>141</v>
      </c>
      <c r="Z145" s="29" t="s">
        <v>183</v>
      </c>
      <c r="AA145" s="29" t="s">
        <v>141</v>
      </c>
      <c r="AB145" s="29" t="s">
        <v>183</v>
      </c>
      <c r="AC145" s="29" t="s">
        <v>183</v>
      </c>
      <c r="AD145" s="29" t="s">
        <v>143</v>
      </c>
      <c r="AE145" s="29" t="s">
        <v>142</v>
      </c>
      <c r="AF145" s="29" t="s">
        <v>141</v>
      </c>
      <c r="AG145" s="29" t="s">
        <v>141</v>
      </c>
      <c r="AH145" s="29" t="s">
        <v>183</v>
      </c>
      <c r="AI145" s="29" t="s">
        <v>183</v>
      </c>
      <c r="AJ145" s="29" t="s">
        <v>143</v>
      </c>
      <c r="AK145" s="6"/>
    </row>
    <row r="146" spans="1:37" ht="63.75">
      <c r="A146" s="13">
        <v>145</v>
      </c>
      <c r="B146" s="44">
        <v>145</v>
      </c>
      <c r="C146" s="44" t="s">
        <v>391</v>
      </c>
      <c r="D146" s="43" t="s">
        <v>392</v>
      </c>
      <c r="E146" s="38" t="s">
        <v>199</v>
      </c>
      <c r="F146" s="29" t="s">
        <v>142</v>
      </c>
      <c r="G146" s="29" t="s">
        <v>142</v>
      </c>
      <c r="H146" s="29" t="s">
        <v>142</v>
      </c>
      <c r="I146" s="29" t="s">
        <v>142</v>
      </c>
      <c r="J146" s="29" t="s">
        <v>142</v>
      </c>
      <c r="K146" s="29" t="s">
        <v>143</v>
      </c>
      <c r="L146" s="29" t="s">
        <v>143</v>
      </c>
      <c r="M146" s="29" t="s">
        <v>142</v>
      </c>
      <c r="N146" s="29" t="s">
        <v>142</v>
      </c>
      <c r="O146" s="29" t="s">
        <v>141</v>
      </c>
      <c r="P146" s="29" t="s">
        <v>143</v>
      </c>
      <c r="Q146" s="29" t="s">
        <v>142</v>
      </c>
      <c r="R146" s="29" t="s">
        <v>142</v>
      </c>
      <c r="S146" s="29" t="s">
        <v>143</v>
      </c>
      <c r="T146" s="29" t="s">
        <v>142</v>
      </c>
      <c r="U146" s="29" t="s">
        <v>141</v>
      </c>
      <c r="V146" s="29" t="s">
        <v>142</v>
      </c>
      <c r="W146" s="29" t="s">
        <v>143</v>
      </c>
      <c r="X146" s="29" t="s">
        <v>142</v>
      </c>
      <c r="Y146" s="29" t="s">
        <v>141</v>
      </c>
      <c r="Z146" s="29" t="s">
        <v>142</v>
      </c>
      <c r="AA146" s="29" t="s">
        <v>141</v>
      </c>
      <c r="AB146" s="29" t="s">
        <v>142</v>
      </c>
      <c r="AC146" s="29" t="s">
        <v>143</v>
      </c>
      <c r="AD146" s="29" t="s">
        <v>143</v>
      </c>
      <c r="AE146" s="29" t="s">
        <v>142</v>
      </c>
      <c r="AF146" s="29" t="s">
        <v>141</v>
      </c>
      <c r="AG146" s="29" t="s">
        <v>141</v>
      </c>
      <c r="AH146" s="29" t="s">
        <v>142</v>
      </c>
      <c r="AI146" s="29" t="s">
        <v>142</v>
      </c>
      <c r="AJ146" s="29" t="s">
        <v>142</v>
      </c>
      <c r="AK146" s="6"/>
    </row>
    <row r="147" spans="1:37" ht="63.75">
      <c r="A147" s="13">
        <v>146</v>
      </c>
      <c r="B147" s="44">
        <v>146</v>
      </c>
      <c r="C147" s="44" t="s">
        <v>391</v>
      </c>
      <c r="D147" s="43" t="s">
        <v>393</v>
      </c>
      <c r="E147" s="38" t="s">
        <v>199</v>
      </c>
      <c r="F147" s="29" t="s">
        <v>142</v>
      </c>
      <c r="G147" s="29" t="s">
        <v>142</v>
      </c>
      <c r="H147" s="29" t="s">
        <v>142</v>
      </c>
      <c r="I147" s="29" t="s">
        <v>142</v>
      </c>
      <c r="J147" s="29" t="s">
        <v>142</v>
      </c>
      <c r="K147" s="29" t="s">
        <v>142</v>
      </c>
      <c r="L147" s="29" t="s">
        <v>143</v>
      </c>
      <c r="M147" s="29" t="s">
        <v>142</v>
      </c>
      <c r="N147" s="29" t="s">
        <v>142</v>
      </c>
      <c r="O147" s="29" t="s">
        <v>141</v>
      </c>
      <c r="P147" s="29" t="s">
        <v>142</v>
      </c>
      <c r="Q147" s="29" t="s">
        <v>142</v>
      </c>
      <c r="R147" s="29" t="s">
        <v>142</v>
      </c>
      <c r="S147" s="29" t="s">
        <v>142</v>
      </c>
      <c r="T147" s="29" t="s">
        <v>142</v>
      </c>
      <c r="U147" s="29" t="s">
        <v>141</v>
      </c>
      <c r="V147" s="29" t="s">
        <v>142</v>
      </c>
      <c r="W147" s="29" t="s">
        <v>142</v>
      </c>
      <c r="X147" s="29" t="s">
        <v>142</v>
      </c>
      <c r="Y147" s="29" t="s">
        <v>141</v>
      </c>
      <c r="Z147" s="29" t="s">
        <v>142</v>
      </c>
      <c r="AA147" s="29" t="s">
        <v>141</v>
      </c>
      <c r="AB147" s="29" t="s">
        <v>142</v>
      </c>
      <c r="AC147" s="29" t="s">
        <v>142</v>
      </c>
      <c r="AD147" s="29" t="s">
        <v>143</v>
      </c>
      <c r="AE147" s="29" t="s">
        <v>142</v>
      </c>
      <c r="AF147" s="29" t="s">
        <v>141</v>
      </c>
      <c r="AG147" s="29" t="s">
        <v>141</v>
      </c>
      <c r="AH147" s="29" t="s">
        <v>142</v>
      </c>
      <c r="AI147" s="29" t="s">
        <v>142</v>
      </c>
      <c r="AJ147" s="29" t="s">
        <v>142</v>
      </c>
      <c r="AK147" s="6"/>
    </row>
    <row r="148" spans="1:37" ht="89.25">
      <c r="A148" s="13">
        <v>147</v>
      </c>
      <c r="B148" s="44">
        <v>147</v>
      </c>
      <c r="C148" s="44" t="s">
        <v>394</v>
      </c>
      <c r="D148" s="43" t="s">
        <v>395</v>
      </c>
      <c r="E148" s="38" t="s">
        <v>21</v>
      </c>
      <c r="F148" s="29" t="s">
        <v>142</v>
      </c>
      <c r="G148" s="29" t="s">
        <v>142</v>
      </c>
      <c r="H148" s="29" t="s">
        <v>142</v>
      </c>
      <c r="I148" s="29" t="s">
        <v>142</v>
      </c>
      <c r="J148" s="29" t="s">
        <v>142</v>
      </c>
      <c r="K148" s="29" t="s">
        <v>142</v>
      </c>
      <c r="L148" s="29" t="s">
        <v>142</v>
      </c>
      <c r="M148" s="29" t="s">
        <v>142</v>
      </c>
      <c r="N148" s="29" t="s">
        <v>142</v>
      </c>
      <c r="O148" s="29" t="s">
        <v>141</v>
      </c>
      <c r="P148" s="29" t="s">
        <v>142</v>
      </c>
      <c r="Q148" s="29" t="s">
        <v>142</v>
      </c>
      <c r="R148" s="29" t="s">
        <v>142</v>
      </c>
      <c r="S148" s="29" t="s">
        <v>142</v>
      </c>
      <c r="T148" s="29" t="s">
        <v>142</v>
      </c>
      <c r="U148" s="29" t="s">
        <v>141</v>
      </c>
      <c r="V148" s="29" t="s">
        <v>142</v>
      </c>
      <c r="W148" s="29" t="s">
        <v>142</v>
      </c>
      <c r="X148" s="29" t="s">
        <v>142</v>
      </c>
      <c r="Y148" s="29" t="s">
        <v>141</v>
      </c>
      <c r="Z148" s="29" t="s">
        <v>142</v>
      </c>
      <c r="AA148" s="29" t="s">
        <v>141</v>
      </c>
      <c r="AB148" s="29" t="s">
        <v>142</v>
      </c>
      <c r="AC148" s="29" t="s">
        <v>142</v>
      </c>
      <c r="AD148" s="29" t="s">
        <v>143</v>
      </c>
      <c r="AE148" s="29" t="s">
        <v>142</v>
      </c>
      <c r="AF148" s="29" t="s">
        <v>141</v>
      </c>
      <c r="AG148" s="29" t="s">
        <v>141</v>
      </c>
      <c r="AH148" s="29" t="s">
        <v>142</v>
      </c>
      <c r="AI148" s="29" t="s">
        <v>142</v>
      </c>
      <c r="AJ148" s="29" t="s">
        <v>142</v>
      </c>
      <c r="AK148" s="6"/>
    </row>
    <row r="149" spans="1:37" ht="102">
      <c r="A149" s="13">
        <v>148</v>
      </c>
      <c r="B149" s="44">
        <v>148</v>
      </c>
      <c r="C149" s="44" t="s">
        <v>396</v>
      </c>
      <c r="D149" s="43" t="s">
        <v>397</v>
      </c>
      <c r="E149" s="38" t="s">
        <v>199</v>
      </c>
      <c r="F149" s="29" t="s">
        <v>142</v>
      </c>
      <c r="G149" s="29" t="s">
        <v>142</v>
      </c>
      <c r="H149" s="29" t="s">
        <v>142</v>
      </c>
      <c r="I149" s="29" t="s">
        <v>142</v>
      </c>
      <c r="J149" s="29" t="s">
        <v>142</v>
      </c>
      <c r="K149" s="29" t="s">
        <v>142</v>
      </c>
      <c r="L149" s="29" t="s">
        <v>142</v>
      </c>
      <c r="M149" s="29" t="s">
        <v>142</v>
      </c>
      <c r="N149" s="29" t="s">
        <v>142</v>
      </c>
      <c r="O149" s="29" t="s">
        <v>141</v>
      </c>
      <c r="P149" s="29" t="s">
        <v>143</v>
      </c>
      <c r="Q149" s="29" t="s">
        <v>142</v>
      </c>
      <c r="R149" s="29" t="s">
        <v>143</v>
      </c>
      <c r="S149" s="29" t="s">
        <v>142</v>
      </c>
      <c r="T149" s="29" t="s">
        <v>142</v>
      </c>
      <c r="U149" s="29" t="s">
        <v>141</v>
      </c>
      <c r="V149" s="29" t="s">
        <v>142</v>
      </c>
      <c r="W149" s="29" t="s">
        <v>183</v>
      </c>
      <c r="X149" s="29" t="s">
        <v>142</v>
      </c>
      <c r="Y149" s="29" t="s">
        <v>141</v>
      </c>
      <c r="Z149" s="29" t="s">
        <v>142</v>
      </c>
      <c r="AA149" s="29" t="s">
        <v>141</v>
      </c>
      <c r="AB149" s="29" t="s">
        <v>143</v>
      </c>
      <c r="AC149" s="29" t="s">
        <v>143</v>
      </c>
      <c r="AD149" s="29" t="s">
        <v>143</v>
      </c>
      <c r="AE149" s="29" t="s">
        <v>143</v>
      </c>
      <c r="AF149" s="29" t="s">
        <v>141</v>
      </c>
      <c r="AG149" s="29" t="s">
        <v>141</v>
      </c>
      <c r="AH149" s="29" t="s">
        <v>142</v>
      </c>
      <c r="AI149" s="29" t="s">
        <v>142</v>
      </c>
      <c r="AJ149" s="29" t="s">
        <v>143</v>
      </c>
      <c r="AK149" s="6"/>
    </row>
    <row r="150" spans="1:37" ht="89.25">
      <c r="A150" s="13">
        <v>149</v>
      </c>
      <c r="B150" s="44">
        <v>149</v>
      </c>
      <c r="C150" s="44" t="s">
        <v>398</v>
      </c>
      <c r="D150" s="43" t="s">
        <v>399</v>
      </c>
      <c r="E150" s="38" t="s">
        <v>199</v>
      </c>
      <c r="F150" s="29" t="s">
        <v>183</v>
      </c>
      <c r="G150" s="29" t="s">
        <v>183</v>
      </c>
      <c r="H150" s="29" t="s">
        <v>183</v>
      </c>
      <c r="I150" s="29" t="s">
        <v>143</v>
      </c>
      <c r="J150" s="29" t="s">
        <v>183</v>
      </c>
      <c r="K150" s="29" t="s">
        <v>183</v>
      </c>
      <c r="L150" s="29" t="s">
        <v>143</v>
      </c>
      <c r="M150" s="29" t="s">
        <v>173</v>
      </c>
      <c r="N150" s="29" t="s">
        <v>183</v>
      </c>
      <c r="O150" s="29" t="s">
        <v>141</v>
      </c>
      <c r="P150" s="29" t="s">
        <v>183</v>
      </c>
      <c r="Q150" s="29" t="s">
        <v>183</v>
      </c>
      <c r="R150" s="29" t="s">
        <v>183</v>
      </c>
      <c r="S150" s="29" t="s">
        <v>183</v>
      </c>
      <c r="T150" s="29" t="s">
        <v>183</v>
      </c>
      <c r="U150" s="29" t="s">
        <v>141</v>
      </c>
      <c r="V150" s="29" t="s">
        <v>183</v>
      </c>
      <c r="W150" s="29" t="s">
        <v>183</v>
      </c>
      <c r="X150" s="29" t="s">
        <v>183</v>
      </c>
      <c r="Y150" s="29" t="s">
        <v>141</v>
      </c>
      <c r="Z150" s="29" t="s">
        <v>183</v>
      </c>
      <c r="AA150" s="29" t="s">
        <v>141</v>
      </c>
      <c r="AB150" s="29" t="s">
        <v>183</v>
      </c>
      <c r="AC150" s="29" t="s">
        <v>183</v>
      </c>
      <c r="AD150" s="29" t="s">
        <v>183</v>
      </c>
      <c r="AE150" s="29" t="s">
        <v>183</v>
      </c>
      <c r="AF150" s="29" t="s">
        <v>141</v>
      </c>
      <c r="AG150" s="29" t="s">
        <v>141</v>
      </c>
      <c r="AH150" s="29" t="s">
        <v>183</v>
      </c>
      <c r="AI150" s="29" t="s">
        <v>183</v>
      </c>
      <c r="AJ150" s="29" t="s">
        <v>143</v>
      </c>
      <c r="AK150" s="6"/>
    </row>
    <row r="151" spans="1:37" ht="76.5">
      <c r="A151" s="13">
        <v>150</v>
      </c>
      <c r="B151" s="44">
        <v>150</v>
      </c>
      <c r="C151" s="44" t="s">
        <v>400</v>
      </c>
      <c r="D151" s="43" t="s">
        <v>401</v>
      </c>
      <c r="E151" s="38" t="s">
        <v>199</v>
      </c>
      <c r="F151" s="29" t="s">
        <v>183</v>
      </c>
      <c r="G151" s="29" t="s">
        <v>183</v>
      </c>
      <c r="H151" s="29" t="s">
        <v>141</v>
      </c>
      <c r="I151" s="29" t="s">
        <v>183</v>
      </c>
      <c r="J151" s="29" t="s">
        <v>141</v>
      </c>
      <c r="K151" s="29" t="s">
        <v>183</v>
      </c>
      <c r="L151" s="29" t="s">
        <v>143</v>
      </c>
      <c r="M151" s="29" t="s">
        <v>183</v>
      </c>
      <c r="N151" s="29" t="s">
        <v>142</v>
      </c>
      <c r="O151" s="29" t="s">
        <v>141</v>
      </c>
      <c r="P151" s="29" t="s">
        <v>183</v>
      </c>
      <c r="Q151" s="29" t="s">
        <v>183</v>
      </c>
      <c r="R151" s="29" t="s">
        <v>183</v>
      </c>
      <c r="S151" s="29" t="s">
        <v>183</v>
      </c>
      <c r="T151" s="29" t="s">
        <v>183</v>
      </c>
      <c r="U151" s="29" t="s">
        <v>141</v>
      </c>
      <c r="V151" s="29" t="s">
        <v>183</v>
      </c>
      <c r="W151" s="29" t="s">
        <v>183</v>
      </c>
      <c r="X151" s="29" t="s">
        <v>143</v>
      </c>
      <c r="Y151" s="29" t="s">
        <v>141</v>
      </c>
      <c r="Z151" s="29" t="s">
        <v>183</v>
      </c>
      <c r="AA151" s="29" t="s">
        <v>141</v>
      </c>
      <c r="AB151" s="29" t="s">
        <v>183</v>
      </c>
      <c r="AC151" s="29" t="s">
        <v>183</v>
      </c>
      <c r="AD151" s="29" t="s">
        <v>183</v>
      </c>
      <c r="AE151" s="29" t="s">
        <v>183</v>
      </c>
      <c r="AF151" s="29" t="s">
        <v>141</v>
      </c>
      <c r="AG151" s="29" t="s">
        <v>141</v>
      </c>
      <c r="AH151" s="29" t="s">
        <v>183</v>
      </c>
      <c r="AI151" s="29" t="s">
        <v>183</v>
      </c>
      <c r="AJ151" s="29" t="s">
        <v>143</v>
      </c>
      <c r="AK151" s="6"/>
    </row>
    <row r="152" spans="1:37" ht="76.5">
      <c r="A152" s="13">
        <v>151</v>
      </c>
      <c r="B152" s="44">
        <v>151</v>
      </c>
      <c r="C152" s="44" t="s">
        <v>402</v>
      </c>
      <c r="D152" s="43" t="s">
        <v>403</v>
      </c>
      <c r="E152" s="38" t="s">
        <v>199</v>
      </c>
      <c r="F152" s="29" t="s">
        <v>142</v>
      </c>
      <c r="G152" s="29" t="s">
        <v>142</v>
      </c>
      <c r="H152" s="29" t="s">
        <v>141</v>
      </c>
      <c r="I152" s="29" t="s">
        <v>142</v>
      </c>
      <c r="J152" s="29" t="s">
        <v>141</v>
      </c>
      <c r="K152" s="29" t="s">
        <v>142</v>
      </c>
      <c r="L152" s="29" t="s">
        <v>143</v>
      </c>
      <c r="M152" s="29" t="s">
        <v>143</v>
      </c>
      <c r="N152" s="29" t="s">
        <v>142</v>
      </c>
      <c r="O152" s="29" t="s">
        <v>141</v>
      </c>
      <c r="P152" s="29" t="s">
        <v>143</v>
      </c>
      <c r="Q152" s="29" t="s">
        <v>142</v>
      </c>
      <c r="R152" s="29" t="s">
        <v>142</v>
      </c>
      <c r="S152" s="29" t="s">
        <v>142</v>
      </c>
      <c r="T152" s="29" t="s">
        <v>142</v>
      </c>
      <c r="U152" s="29" t="s">
        <v>141</v>
      </c>
      <c r="V152" s="29" t="s">
        <v>142</v>
      </c>
      <c r="W152" s="29" t="s">
        <v>142</v>
      </c>
      <c r="X152" s="29" t="s">
        <v>142</v>
      </c>
      <c r="Y152" s="29" t="s">
        <v>141</v>
      </c>
      <c r="Z152" s="29" t="s">
        <v>142</v>
      </c>
      <c r="AA152" s="29" t="s">
        <v>141</v>
      </c>
      <c r="AB152" s="29" t="s">
        <v>142</v>
      </c>
      <c r="AC152" s="29" t="s">
        <v>142</v>
      </c>
      <c r="AD152" s="29" t="s">
        <v>143</v>
      </c>
      <c r="AE152" s="29" t="s">
        <v>142</v>
      </c>
      <c r="AF152" s="29" t="s">
        <v>141</v>
      </c>
      <c r="AG152" s="29" t="s">
        <v>141</v>
      </c>
      <c r="AH152" s="29" t="s">
        <v>142</v>
      </c>
      <c r="AI152" s="29" t="s">
        <v>142</v>
      </c>
      <c r="AJ152" s="29" t="s">
        <v>142</v>
      </c>
      <c r="AK152" s="6"/>
    </row>
    <row r="153" spans="1:37">
      <c r="A153" s="13"/>
      <c r="B153" s="13"/>
      <c r="C153" s="13"/>
      <c r="D153" s="14"/>
      <c r="E153" s="15"/>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row>
    <row r="154" spans="1:37">
      <c r="A154" s="13"/>
      <c r="B154" s="13"/>
      <c r="C154" s="13"/>
      <c r="D154" s="14"/>
      <c r="E154" s="15"/>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row>
    <row r="155" spans="1:37">
      <c r="A155" s="13"/>
      <c r="B155" s="13"/>
      <c r="C155" s="13"/>
      <c r="D155" s="14"/>
      <c r="E155" s="15"/>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row>
    <row r="156" spans="1:37">
      <c r="A156" s="13"/>
      <c r="B156" s="13"/>
      <c r="C156" s="13"/>
      <c r="D156" s="14"/>
      <c r="E156" s="15"/>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row>
    <row r="157" spans="1:37">
      <c r="A157" s="13"/>
      <c r="B157" s="13"/>
      <c r="C157" s="13"/>
      <c r="D157" s="14"/>
      <c r="E157" s="15"/>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row>
    <row r="158" spans="1:37">
      <c r="A158" s="13"/>
      <c r="B158" s="13"/>
      <c r="C158" s="13"/>
      <c r="D158" s="14"/>
      <c r="E158" s="15"/>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row>
    <row r="159" spans="1:37">
      <c r="A159" s="13"/>
      <c r="B159" s="13"/>
      <c r="C159" s="13"/>
      <c r="D159" s="14"/>
      <c r="E159" s="15"/>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row>
    <row r="160" spans="1:37">
      <c r="A160" s="13"/>
      <c r="B160" s="13"/>
      <c r="C160" s="13"/>
      <c r="D160" s="14"/>
      <c r="E160" s="15"/>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row>
    <row r="161" spans="1:37">
      <c r="A161" s="13"/>
      <c r="B161" s="13"/>
      <c r="C161" s="13"/>
      <c r="D161" s="14"/>
      <c r="E161" s="15"/>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row>
    <row r="162" spans="1:37">
      <c r="A162" s="13"/>
      <c r="B162" s="13"/>
      <c r="C162" s="13"/>
      <c r="D162" s="14"/>
      <c r="E162" s="15"/>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row>
    <row r="163" spans="1:37">
      <c r="A163" s="13"/>
      <c r="B163" s="13"/>
      <c r="C163" s="13"/>
      <c r="D163" s="14"/>
      <c r="E163" s="15"/>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row>
    <row r="164" spans="1:37">
      <c r="A164" s="13"/>
      <c r="B164" s="13"/>
      <c r="C164" s="13"/>
      <c r="D164" s="14"/>
      <c r="E164" s="15"/>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row>
    <row r="165" spans="1:37">
      <c r="A165" s="13"/>
      <c r="B165" s="13"/>
      <c r="C165" s="13"/>
      <c r="D165" s="14"/>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row>
    <row r="166" spans="1:37">
      <c r="A166" s="13"/>
      <c r="B166" s="13"/>
      <c r="C166" s="13"/>
      <c r="D166" s="14"/>
      <c r="E166" s="15"/>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row>
    <row r="167" spans="1:37">
      <c r="A167" s="13"/>
      <c r="B167" s="13"/>
      <c r="C167" s="13"/>
      <c r="D167" s="14"/>
      <c r="E167" s="15"/>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row>
    <row r="168" spans="1:37">
      <c r="A168" s="13"/>
      <c r="B168" s="13"/>
      <c r="C168" s="13"/>
      <c r="D168" s="14"/>
      <c r="E168" s="15"/>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row>
    <row r="169" spans="1:37">
      <c r="A169" s="13"/>
      <c r="B169" s="13"/>
      <c r="C169" s="13"/>
      <c r="D169" s="14"/>
      <c r="E169" s="15"/>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row>
    <row r="170" spans="1:37">
      <c r="A170" s="13"/>
      <c r="B170" s="13"/>
      <c r="C170" s="13"/>
      <c r="D170" s="14"/>
      <c r="E170" s="15"/>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row>
    <row r="171" spans="1:37">
      <c r="A171" s="13"/>
      <c r="B171" s="13"/>
      <c r="C171" s="13"/>
      <c r="D171" s="14"/>
      <c r="E171" s="15"/>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row>
    <row r="172" spans="1:37">
      <c r="A172" s="13"/>
      <c r="B172" s="13"/>
      <c r="C172" s="13"/>
      <c r="D172" s="14"/>
      <c r="E172" s="15"/>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row>
    <row r="173" spans="1:37">
      <c r="A173" s="13"/>
      <c r="B173" s="13"/>
      <c r="C173" s="13"/>
      <c r="D173" s="14"/>
      <c r="E173" s="15"/>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row>
    <row r="174" spans="1:37">
      <c r="A174" s="13"/>
      <c r="B174" s="13"/>
      <c r="C174" s="13"/>
      <c r="D174" s="14"/>
      <c r="E174" s="15"/>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row>
    <row r="175" spans="1:37">
      <c r="A175" s="13"/>
      <c r="B175" s="13"/>
      <c r="C175" s="13"/>
      <c r="D175" s="14"/>
      <c r="E175" s="15"/>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row>
    <row r="176" spans="1:37">
      <c r="A176" s="13"/>
      <c r="B176" s="13"/>
      <c r="C176" s="13"/>
      <c r="D176" s="14"/>
      <c r="E176" s="15"/>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row>
    <row r="177" spans="1:37">
      <c r="A177" s="13"/>
      <c r="B177" s="13"/>
      <c r="C177" s="13"/>
      <c r="D177" s="14"/>
      <c r="E177" s="15"/>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row>
    <row r="178" spans="1:37">
      <c r="A178" s="13"/>
      <c r="B178" s="13"/>
      <c r="C178" s="13"/>
      <c r="D178" s="14"/>
      <c r="E178" s="15"/>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row>
    <row r="179" spans="1:37">
      <c r="A179" s="13"/>
      <c r="B179" s="13"/>
      <c r="C179" s="13"/>
      <c r="D179" s="14"/>
      <c r="E179" s="15"/>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row>
    <row r="180" spans="1:37">
      <c r="A180" s="13"/>
      <c r="B180" s="13"/>
      <c r="C180" s="13"/>
      <c r="D180" s="14"/>
      <c r="E180" s="15"/>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row>
    <row r="181" spans="1:37">
      <c r="A181" s="13"/>
      <c r="B181" s="13"/>
      <c r="C181" s="13"/>
      <c r="D181" s="14"/>
      <c r="E181" s="15"/>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row>
    <row r="182" spans="1:37">
      <c r="A182" s="13"/>
      <c r="B182" s="13"/>
      <c r="C182" s="13"/>
      <c r="D182" s="14"/>
      <c r="E182" s="15"/>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row>
    <row r="183" spans="1:37">
      <c r="A183" s="13"/>
      <c r="B183" s="13"/>
      <c r="C183" s="13"/>
      <c r="D183" s="14"/>
      <c r="E183" s="15"/>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row>
    <row r="184" spans="1:37">
      <c r="A184" s="13"/>
      <c r="B184" s="13"/>
      <c r="C184" s="13"/>
      <c r="D184" s="14"/>
      <c r="E184" s="15"/>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row>
    <row r="185" spans="1:37">
      <c r="A185" s="13"/>
      <c r="B185" s="13"/>
      <c r="C185" s="13"/>
      <c r="D185" s="14"/>
      <c r="E185" s="15"/>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row>
    <row r="186" spans="1:37">
      <c r="A186" s="13"/>
      <c r="B186" s="13"/>
      <c r="C186" s="13"/>
      <c r="D186" s="14"/>
      <c r="E186" s="15"/>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row>
    <row r="187" spans="1:37">
      <c r="A187" s="13"/>
      <c r="B187" s="13"/>
      <c r="C187" s="13"/>
      <c r="D187" s="14"/>
      <c r="E187" s="15"/>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row>
    <row r="188" spans="1:37">
      <c r="A188" s="13"/>
      <c r="B188" s="13"/>
      <c r="C188" s="13"/>
      <c r="D188" s="14"/>
      <c r="E188" s="15"/>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row>
    <row r="189" spans="1:37">
      <c r="A189" s="13"/>
      <c r="B189" s="13"/>
      <c r="C189" s="13"/>
      <c r="D189" s="14"/>
      <c r="E189" s="15"/>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row>
    <row r="190" spans="1:37">
      <c r="A190" s="13"/>
      <c r="B190" s="13"/>
      <c r="C190" s="13"/>
      <c r="D190" s="14"/>
      <c r="E190" s="15"/>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row>
    <row r="191" spans="1:37">
      <c r="A191" s="13"/>
      <c r="B191" s="13"/>
      <c r="C191" s="13"/>
      <c r="D191" s="14"/>
      <c r="E191" s="15"/>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row>
    <row r="192" spans="1:37">
      <c r="A192" s="13"/>
      <c r="B192" s="13"/>
      <c r="C192" s="13"/>
      <c r="D192" s="14"/>
      <c r="E192" s="15"/>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row>
    <row r="193" spans="1:36">
      <c r="A193" s="13"/>
      <c r="B193" s="13"/>
      <c r="C193" s="13"/>
      <c r="D193" s="14"/>
      <c r="E193" s="15"/>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row>
    <row r="194" spans="1:36">
      <c r="A194" s="13"/>
      <c r="B194" s="13"/>
      <c r="C194" s="13"/>
      <c r="D194" s="14"/>
      <c r="E194" s="15"/>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row>
    <row r="195" spans="1:36">
      <c r="A195" s="13"/>
      <c r="B195" s="13"/>
      <c r="C195" s="13"/>
      <c r="D195" s="14"/>
      <c r="E195" s="15"/>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row>
    <row r="196" spans="1:36">
      <c r="A196" s="13"/>
      <c r="B196" s="13"/>
      <c r="C196" s="13"/>
      <c r="D196" s="14"/>
      <c r="E196" s="15"/>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row>
    <row r="197" spans="1:36">
      <c r="A197" s="13"/>
      <c r="B197" s="13"/>
      <c r="C197" s="13"/>
      <c r="D197" s="14"/>
      <c r="E197" s="15"/>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row>
    <row r="198" spans="1:36">
      <c r="A198" s="13"/>
      <c r="B198" s="13"/>
      <c r="C198" s="13"/>
      <c r="D198" s="14"/>
      <c r="E198" s="15"/>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row>
    <row r="199" spans="1:36">
      <c r="A199" s="13"/>
      <c r="B199" s="13"/>
      <c r="C199" s="13"/>
      <c r="D199" s="14"/>
      <c r="E199" s="15"/>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row>
    <row r="200" spans="1:36">
      <c r="A200" s="13"/>
      <c r="B200" s="13"/>
      <c r="C200" s="13"/>
      <c r="D200" s="14"/>
      <c r="E200" s="15"/>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row>
    <row r="201" spans="1:36">
      <c r="A201" s="13"/>
      <c r="B201" s="13"/>
      <c r="C201" s="13"/>
      <c r="D201" s="14"/>
      <c r="E201" s="15"/>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row>
    <row r="202" spans="1:36">
      <c r="A202" s="13"/>
      <c r="B202" s="13"/>
      <c r="C202" s="13"/>
      <c r="D202" s="14"/>
      <c r="E202" s="15"/>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row>
    <row r="203" spans="1:36">
      <c r="A203" s="13"/>
      <c r="B203" s="13"/>
      <c r="C203" s="13"/>
      <c r="D203" s="14"/>
      <c r="E203" s="15"/>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row>
    <row r="204" spans="1:36">
      <c r="A204" s="13"/>
      <c r="B204" s="13"/>
      <c r="C204" s="13"/>
      <c r="D204" s="14"/>
      <c r="E204" s="15"/>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row>
    <row r="205" spans="1:36">
      <c r="A205" s="13"/>
      <c r="B205" s="13"/>
      <c r="C205" s="13"/>
      <c r="D205" s="14"/>
      <c r="E205" s="15"/>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row>
    <row r="206" spans="1:36">
      <c r="A206" s="13"/>
      <c r="B206" s="13"/>
      <c r="C206" s="13"/>
      <c r="D206" s="14"/>
      <c r="E206" s="15"/>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row>
    <row r="207" spans="1:36">
      <c r="A207" s="13"/>
      <c r="B207" s="13"/>
      <c r="C207" s="13"/>
      <c r="D207" s="14"/>
      <c r="E207" s="15"/>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row>
    <row r="208" spans="1:36">
      <c r="A208" s="13"/>
      <c r="B208" s="13"/>
      <c r="C208" s="13"/>
      <c r="D208" s="14"/>
      <c r="E208" s="15"/>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row>
    <row r="209" spans="1:36">
      <c r="A209" s="13"/>
      <c r="B209" s="13"/>
      <c r="C209" s="13"/>
      <c r="D209" s="14"/>
      <c r="E209" s="15"/>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36">
      <c r="A210" s="13"/>
      <c r="B210" s="13"/>
      <c r="C210" s="13"/>
      <c r="D210" s="14"/>
      <c r="E210" s="15"/>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36">
      <c r="A211" s="13"/>
      <c r="B211" s="13"/>
      <c r="C211" s="13"/>
      <c r="D211" s="14"/>
      <c r="E211" s="15"/>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36">
      <c r="A212" s="13"/>
      <c r="B212" s="13"/>
      <c r="C212" s="13"/>
      <c r="D212" s="14"/>
      <c r="E212" s="15"/>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36">
      <c r="A213" s="13"/>
      <c r="B213" s="13"/>
      <c r="C213" s="13"/>
      <c r="D213" s="14"/>
      <c r="E213" s="15"/>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36">
      <c r="A214" s="13"/>
      <c r="B214" s="13"/>
      <c r="C214" s="13"/>
      <c r="D214" s="14"/>
      <c r="E214" s="15"/>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36">
      <c r="A215" s="13"/>
      <c r="B215" s="13"/>
      <c r="C215" s="13"/>
      <c r="D215" s="14"/>
      <c r="E215" s="15"/>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row>
    <row r="216" spans="1:36">
      <c r="A216" s="13"/>
      <c r="B216" s="13"/>
      <c r="C216" s="13"/>
      <c r="D216" s="14"/>
      <c r="E216" s="15"/>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row>
    <row r="217" spans="1:36">
      <c r="A217" s="13"/>
      <c r="B217" s="13"/>
      <c r="C217" s="13"/>
      <c r="D217" s="14"/>
      <c r="E217" s="15"/>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row>
    <row r="218" spans="1:36">
      <c r="A218" s="13"/>
      <c r="B218" s="13"/>
      <c r="C218" s="13"/>
      <c r="D218" s="14"/>
      <c r="E218" s="15"/>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row>
    <row r="219" spans="1:36">
      <c r="A219" s="13"/>
      <c r="B219" s="13"/>
      <c r="C219" s="13"/>
      <c r="D219" s="14"/>
      <c r="E219" s="15"/>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row>
    <row r="220" spans="1:36">
      <c r="A220" s="13"/>
      <c r="B220" s="13"/>
      <c r="C220" s="13"/>
      <c r="D220" s="14"/>
      <c r="E220" s="15"/>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row>
    <row r="221" spans="1:36">
      <c r="A221" s="13"/>
      <c r="B221" s="13"/>
      <c r="C221" s="13"/>
      <c r="D221" s="14"/>
      <c r="E221" s="15"/>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row>
    <row r="222" spans="1:36">
      <c r="A222" s="13"/>
      <c r="B222" s="13"/>
      <c r="C222" s="13"/>
      <c r="D222" s="14"/>
      <c r="E222" s="15"/>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row>
    <row r="223" spans="1:36">
      <c r="A223" s="13"/>
      <c r="B223" s="13"/>
      <c r="C223" s="13"/>
      <c r="D223" s="14"/>
      <c r="E223" s="15"/>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row>
    <row r="224" spans="1:36">
      <c r="A224" s="13"/>
      <c r="B224" s="13"/>
      <c r="C224" s="13"/>
      <c r="D224" s="14"/>
      <c r="E224" s="15"/>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row>
    <row r="225" spans="1:36">
      <c r="A225" s="13"/>
      <c r="B225" s="13"/>
      <c r="C225" s="13"/>
      <c r="D225" s="14"/>
      <c r="E225" s="15"/>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row>
    <row r="226" spans="1:36">
      <c r="A226" s="13"/>
      <c r="B226" s="13"/>
      <c r="C226" s="13"/>
      <c r="D226" s="14"/>
      <c r="E226" s="15"/>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row>
    <row r="227" spans="1:36">
      <c r="A227" s="13"/>
      <c r="B227" s="13"/>
      <c r="C227" s="13"/>
      <c r="D227" s="14"/>
      <c r="E227" s="15"/>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row>
    <row r="228" spans="1:36">
      <c r="A228" s="13"/>
      <c r="B228" s="13"/>
      <c r="C228" s="13"/>
      <c r="D228" s="14"/>
      <c r="E228" s="15"/>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row>
    <row r="229" spans="1:36">
      <c r="A229" s="13"/>
      <c r="B229" s="13"/>
      <c r="C229" s="13"/>
      <c r="D229" s="14"/>
      <c r="E229" s="15"/>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row>
    <row r="230" spans="1:36">
      <c r="A230" s="13"/>
      <c r="B230" s="13"/>
      <c r="C230" s="13"/>
      <c r="D230" s="14"/>
      <c r="E230" s="15"/>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row>
    <row r="231" spans="1:36">
      <c r="A231" s="13"/>
      <c r="B231" s="13"/>
      <c r="C231" s="13"/>
      <c r="D231" s="14"/>
      <c r="E231" s="15"/>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row>
    <row r="232" spans="1:36">
      <c r="A232" s="13"/>
      <c r="B232" s="13"/>
      <c r="C232" s="13"/>
      <c r="D232" s="14"/>
      <c r="E232" s="15"/>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row>
    <row r="233" spans="1:36">
      <c r="A233" s="13"/>
      <c r="B233" s="13"/>
      <c r="C233" s="13"/>
      <c r="D233" s="14"/>
      <c r="E233" s="15"/>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row>
    <row r="234" spans="1:36">
      <c r="A234" s="13"/>
      <c r="B234" s="13"/>
      <c r="C234" s="13"/>
      <c r="D234" s="14"/>
      <c r="E234" s="15"/>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row>
    <row r="235" spans="1:36">
      <c r="A235" s="13"/>
      <c r="B235" s="13"/>
      <c r="C235" s="13"/>
      <c r="D235" s="14"/>
      <c r="E235" s="15"/>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row>
    <row r="236" spans="1:36">
      <c r="A236" s="13"/>
      <c r="B236" s="13"/>
      <c r="C236" s="13"/>
      <c r="D236" s="14"/>
      <c r="E236" s="15"/>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row>
    <row r="237" spans="1:36">
      <c r="A237" s="13"/>
      <c r="B237" s="13"/>
      <c r="C237" s="13"/>
      <c r="D237" s="14"/>
      <c r="E237" s="15"/>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row>
    <row r="238" spans="1:36">
      <c r="A238" s="13"/>
      <c r="B238" s="13"/>
      <c r="C238" s="13"/>
      <c r="D238" s="14"/>
      <c r="E238" s="15"/>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row>
    <row r="239" spans="1:36">
      <c r="A239" s="13"/>
      <c r="B239" s="13"/>
      <c r="C239" s="13"/>
      <c r="D239" s="14"/>
      <c r="E239" s="15"/>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row>
    <row r="240" spans="1:36">
      <c r="A240" s="13"/>
      <c r="B240" s="13"/>
      <c r="C240" s="13"/>
      <c r="D240" s="14"/>
      <c r="E240" s="15"/>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row>
    <row r="241" spans="1:36">
      <c r="A241" s="13"/>
      <c r="B241" s="13"/>
      <c r="C241" s="13"/>
      <c r="D241" s="14"/>
      <c r="E241" s="15"/>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row>
    <row r="242" spans="1:36">
      <c r="A242" s="13"/>
      <c r="B242" s="13"/>
      <c r="C242" s="13"/>
      <c r="D242" s="14"/>
      <c r="E242" s="15"/>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row>
    <row r="243" spans="1:36">
      <c r="A243" s="13"/>
      <c r="B243" s="13"/>
      <c r="C243" s="13"/>
      <c r="D243" s="14"/>
      <c r="E243" s="15"/>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row>
    <row r="244" spans="1:36">
      <c r="A244" s="13"/>
      <c r="B244" s="13"/>
      <c r="C244" s="13"/>
      <c r="D244" s="14"/>
      <c r="E244" s="15"/>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row>
    <row r="245" spans="1:36">
      <c r="A245" s="13"/>
      <c r="B245" s="13"/>
      <c r="C245" s="13"/>
      <c r="D245" s="14"/>
      <c r="E245" s="15"/>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row>
    <row r="246" spans="1:36">
      <c r="A246" s="13"/>
      <c r="B246" s="13"/>
      <c r="C246" s="13"/>
      <c r="D246" s="14"/>
      <c r="E246" s="15"/>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row>
    <row r="247" spans="1:36">
      <c r="A247" s="13"/>
      <c r="B247" s="13"/>
      <c r="C247" s="13"/>
      <c r="D247" s="14"/>
      <c r="E247" s="15"/>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row>
    <row r="248" spans="1:36">
      <c r="A248" s="13"/>
      <c r="B248" s="13"/>
      <c r="C248" s="13"/>
      <c r="D248" s="14"/>
      <c r="E248" s="15"/>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row>
    <row r="249" spans="1:36">
      <c r="A249" s="13"/>
      <c r="B249" s="13"/>
      <c r="C249" s="13"/>
      <c r="D249" s="14"/>
      <c r="E249" s="15"/>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row>
    <row r="250" spans="1:36">
      <c r="A250" s="13"/>
      <c r="B250" s="13"/>
      <c r="C250" s="13"/>
      <c r="D250" s="14"/>
      <c r="E250" s="15"/>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row>
    <row r="251" spans="1:36">
      <c r="A251" s="13"/>
      <c r="B251" s="13"/>
      <c r="C251" s="13"/>
      <c r="D251" s="14"/>
      <c r="E251" s="15"/>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row>
    <row r="252" spans="1:36">
      <c r="A252" s="13"/>
      <c r="B252" s="13"/>
      <c r="C252" s="13"/>
      <c r="D252" s="14"/>
      <c r="E252" s="15"/>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row>
    <row r="253" spans="1:36">
      <c r="A253" s="13"/>
      <c r="B253" s="13"/>
      <c r="C253" s="13"/>
      <c r="D253" s="14"/>
      <c r="E253" s="15"/>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row>
    <row r="254" spans="1:36">
      <c r="A254" s="13"/>
      <c r="B254" s="13"/>
      <c r="C254" s="13"/>
      <c r="D254" s="14"/>
      <c r="E254" s="15"/>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row>
    <row r="255" spans="1:36">
      <c r="A255" s="13"/>
      <c r="B255" s="13"/>
      <c r="C255" s="13"/>
      <c r="D255" s="14"/>
      <c r="E255" s="15"/>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row>
    <row r="256" spans="1:36">
      <c r="A256" s="13"/>
      <c r="B256" s="13"/>
      <c r="C256" s="13"/>
      <c r="D256" s="14"/>
      <c r="E256" s="15"/>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row>
    <row r="257" spans="1:36">
      <c r="A257" s="13"/>
      <c r="B257" s="13"/>
      <c r="C257" s="13"/>
      <c r="D257" s="14"/>
      <c r="E257" s="15"/>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row>
    <row r="258" spans="1:36">
      <c r="A258" s="13"/>
      <c r="B258" s="13"/>
      <c r="C258" s="13"/>
      <c r="D258" s="14"/>
      <c r="E258" s="15"/>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row>
    <row r="259" spans="1:36">
      <c r="A259" s="13"/>
      <c r="B259" s="13"/>
      <c r="C259" s="13"/>
      <c r="D259" s="14"/>
      <c r="E259" s="15"/>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row>
    <row r="260" spans="1:36">
      <c r="A260" s="13"/>
      <c r="B260" s="13"/>
      <c r="C260" s="13"/>
      <c r="D260" s="14"/>
      <c r="E260" s="15"/>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row>
    <row r="261" spans="1:36">
      <c r="A261" s="13"/>
      <c r="B261" s="13"/>
      <c r="C261" s="13"/>
      <c r="D261" s="14"/>
      <c r="E261" s="15"/>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row>
    <row r="262" spans="1:36">
      <c r="A262" s="13"/>
      <c r="B262" s="13"/>
      <c r="C262" s="13"/>
      <c r="D262" s="14"/>
      <c r="E262" s="15"/>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row>
    <row r="263" spans="1:36">
      <c r="A263" s="13"/>
      <c r="B263" s="13"/>
      <c r="C263" s="13"/>
      <c r="D263" s="14"/>
      <c r="E263" s="15"/>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row>
    <row r="264" spans="1:36">
      <c r="A264" s="13"/>
      <c r="B264" s="13"/>
      <c r="C264" s="13"/>
      <c r="D264" s="14"/>
      <c r="E264" s="15"/>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row>
    <row r="265" spans="1:36">
      <c r="A265" s="13"/>
      <c r="B265" s="13"/>
      <c r="C265" s="13"/>
      <c r="D265" s="14"/>
      <c r="E265" s="15"/>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row>
    <row r="266" spans="1:36">
      <c r="A266" s="13"/>
      <c r="B266" s="13"/>
      <c r="C266" s="13"/>
      <c r="D266" s="14"/>
      <c r="E266" s="15"/>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row>
    <row r="267" spans="1:36">
      <c r="A267" s="13"/>
      <c r="B267" s="13"/>
      <c r="C267" s="13"/>
      <c r="D267" s="14"/>
      <c r="E267" s="15"/>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row>
    <row r="268" spans="1:36">
      <c r="A268" s="13"/>
      <c r="B268" s="13"/>
      <c r="C268" s="13"/>
      <c r="D268" s="14"/>
      <c r="E268" s="15"/>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row>
    <row r="269" spans="1:36">
      <c r="A269" s="13"/>
      <c r="B269" s="13"/>
      <c r="C269" s="13"/>
      <c r="D269" s="14"/>
      <c r="E269" s="15"/>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row>
    <row r="270" spans="1:36">
      <c r="A270" s="13"/>
      <c r="B270" s="13"/>
      <c r="C270" s="13"/>
      <c r="D270" s="14"/>
      <c r="E270" s="15"/>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row>
    <row r="271" spans="1:36">
      <c r="A271" s="13"/>
      <c r="B271" s="13"/>
      <c r="C271" s="13"/>
      <c r="D271" s="14"/>
      <c r="E271" s="15"/>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row>
    <row r="272" spans="1:36">
      <c r="A272" s="13"/>
      <c r="B272" s="13"/>
      <c r="C272" s="13"/>
      <c r="D272" s="14"/>
      <c r="E272" s="15"/>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row>
    <row r="273" spans="1:36">
      <c r="A273" s="13"/>
      <c r="B273" s="13"/>
      <c r="C273" s="13"/>
      <c r="D273" s="14"/>
      <c r="E273" s="15"/>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row>
    <row r="274" spans="1:36">
      <c r="A274" s="13"/>
      <c r="B274" s="13"/>
      <c r="C274" s="13"/>
      <c r="D274" s="14"/>
      <c r="E274" s="15"/>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row>
    <row r="275" spans="1:36">
      <c r="A275" s="13"/>
      <c r="B275" s="13"/>
      <c r="C275" s="13"/>
      <c r="D275" s="14"/>
      <c r="E275" s="15"/>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row>
    <row r="276" spans="1:36">
      <c r="A276" s="13"/>
      <c r="B276" s="13"/>
      <c r="C276" s="13"/>
      <c r="D276" s="14"/>
      <c r="E276" s="15"/>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row>
    <row r="277" spans="1:36">
      <c r="A277" s="13"/>
      <c r="B277" s="13"/>
      <c r="C277" s="13"/>
      <c r="D277" s="14"/>
      <c r="E277" s="15"/>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row>
    <row r="278" spans="1:36">
      <c r="A278" s="13"/>
      <c r="B278" s="13"/>
      <c r="C278" s="13"/>
      <c r="D278" s="14"/>
      <c r="E278" s="15"/>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row>
    <row r="279" spans="1:36">
      <c r="A279" s="13"/>
      <c r="B279" s="13"/>
      <c r="C279" s="13"/>
      <c r="D279" s="14"/>
      <c r="E279" s="15"/>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row>
    <row r="280" spans="1:36">
      <c r="A280" s="13"/>
      <c r="B280" s="13"/>
      <c r="C280" s="13"/>
      <c r="D280" s="14"/>
      <c r="E280" s="15"/>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row>
    <row r="281" spans="1:36">
      <c r="A281" s="13"/>
      <c r="B281" s="13"/>
      <c r="C281" s="13"/>
      <c r="D281" s="14"/>
      <c r="E281" s="15"/>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row>
    <row r="282" spans="1:36">
      <c r="A282" s="13"/>
      <c r="B282" s="13"/>
      <c r="C282" s="13"/>
      <c r="D282" s="14"/>
      <c r="E282" s="15"/>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row>
    <row r="283" spans="1:36">
      <c r="A283" s="13"/>
      <c r="B283" s="13"/>
      <c r="C283" s="13"/>
      <c r="D283" s="14"/>
      <c r="E283" s="15"/>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row>
    <row r="284" spans="1:36">
      <c r="A284" s="13"/>
      <c r="B284" s="13"/>
      <c r="C284" s="13"/>
      <c r="D284" s="14"/>
      <c r="E284" s="15"/>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row>
    <row r="285" spans="1:36">
      <c r="A285" s="13"/>
      <c r="B285" s="13"/>
      <c r="C285" s="13"/>
      <c r="D285" s="14"/>
      <c r="E285" s="15"/>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row>
    <row r="286" spans="1:36">
      <c r="A286" s="13"/>
      <c r="B286" s="13"/>
      <c r="C286" s="13"/>
      <c r="D286" s="14"/>
      <c r="E286" s="15"/>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row>
    <row r="287" spans="1:36">
      <c r="A287" s="13"/>
      <c r="B287" s="13"/>
      <c r="C287" s="13"/>
      <c r="D287" s="14"/>
      <c r="E287" s="15"/>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row>
    <row r="288" spans="1:36">
      <c r="A288" s="13"/>
      <c r="B288" s="13"/>
      <c r="C288" s="13"/>
      <c r="D288" s="14"/>
      <c r="E288" s="15"/>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row>
    <row r="289" spans="1:36">
      <c r="A289" s="13"/>
      <c r="B289" s="13"/>
      <c r="C289" s="13"/>
      <c r="D289" s="14"/>
      <c r="E289" s="15"/>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row>
    <row r="290" spans="1:36">
      <c r="A290" s="13"/>
      <c r="B290" s="13"/>
      <c r="C290" s="13"/>
      <c r="D290" s="14"/>
      <c r="E290" s="15"/>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row>
    <row r="291" spans="1:36">
      <c r="A291" s="13"/>
      <c r="B291" s="13"/>
      <c r="C291" s="13"/>
      <c r="D291" s="14"/>
      <c r="E291" s="15"/>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row>
    <row r="292" spans="1:36">
      <c r="A292" s="13"/>
      <c r="B292" s="13"/>
      <c r="C292" s="13"/>
      <c r="D292" s="14"/>
      <c r="E292" s="15"/>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row>
    <row r="293" spans="1:36">
      <c r="A293" s="13"/>
      <c r="B293" s="13"/>
      <c r="C293" s="13"/>
      <c r="D293" s="14"/>
      <c r="E293" s="15"/>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row>
    <row r="294" spans="1:36">
      <c r="A294" s="13"/>
      <c r="B294" s="13"/>
      <c r="C294" s="13"/>
      <c r="D294" s="14"/>
      <c r="E294" s="15"/>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row>
    <row r="295" spans="1:36">
      <c r="A295" s="13"/>
      <c r="B295" s="13"/>
      <c r="C295" s="13"/>
      <c r="D295" s="14"/>
      <c r="E295" s="15"/>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row>
    <row r="296" spans="1:36">
      <c r="A296" s="13"/>
      <c r="B296" s="13"/>
      <c r="C296" s="13"/>
      <c r="D296" s="14"/>
      <c r="E296" s="15"/>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row>
    <row r="297" spans="1:36">
      <c r="A297" s="13"/>
      <c r="B297" s="13"/>
      <c r="C297" s="13"/>
      <c r="D297" s="14"/>
      <c r="E297" s="15"/>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row>
    <row r="298" spans="1:36">
      <c r="A298" s="13"/>
      <c r="B298" s="13"/>
      <c r="C298" s="13"/>
      <c r="D298" s="14"/>
      <c r="E298" s="15"/>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row>
    <row r="299" spans="1:36">
      <c r="A299" s="13"/>
      <c r="B299" s="13"/>
      <c r="C299" s="13"/>
      <c r="D299" s="14"/>
      <c r="E299" s="15"/>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row>
    <row r="300" spans="1:36">
      <c r="A300" s="13"/>
      <c r="B300" s="13"/>
      <c r="C300" s="13"/>
      <c r="D300" s="14"/>
      <c r="E300" s="15"/>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row>
    <row r="301" spans="1:36">
      <c r="A301" s="13"/>
      <c r="B301" s="13"/>
      <c r="C301" s="13"/>
      <c r="D301" s="14"/>
      <c r="E301" s="15"/>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row>
    <row r="302" spans="1:36">
      <c r="A302" s="13"/>
      <c r="B302" s="13"/>
      <c r="C302" s="13"/>
      <c r="D302" s="14"/>
      <c r="E302" s="15"/>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row>
    <row r="303" spans="1:36">
      <c r="A303" s="13"/>
      <c r="B303" s="13"/>
      <c r="C303" s="13"/>
      <c r="D303" s="14"/>
      <c r="E303" s="15"/>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row>
    <row r="304" spans="1:36">
      <c r="A304" s="13"/>
      <c r="B304" s="13"/>
      <c r="C304" s="13"/>
      <c r="D304" s="14"/>
      <c r="E304" s="15"/>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row>
    <row r="305" spans="1:36">
      <c r="A305" s="13"/>
      <c r="B305" s="13"/>
      <c r="C305" s="13"/>
      <c r="D305" s="14"/>
      <c r="E305" s="15"/>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row>
    <row r="306" spans="1:36">
      <c r="A306" s="13"/>
      <c r="B306" s="13"/>
      <c r="C306" s="13"/>
      <c r="D306" s="14"/>
      <c r="E306" s="15"/>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row>
    <row r="307" spans="1:36">
      <c r="A307" s="13"/>
      <c r="B307" s="13"/>
      <c r="C307" s="13"/>
      <c r="D307" s="14"/>
      <c r="E307" s="15"/>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row>
    <row r="308" spans="1:36">
      <c r="A308" s="13"/>
      <c r="B308" s="13"/>
      <c r="C308" s="13"/>
      <c r="D308" s="14"/>
      <c r="E308" s="15"/>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row>
    <row r="309" spans="1:36">
      <c r="A309" s="13"/>
      <c r="B309" s="13"/>
      <c r="C309" s="13"/>
      <c r="D309" s="14"/>
      <c r="E309" s="15"/>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row>
    <row r="310" spans="1:36">
      <c r="A310" s="13"/>
      <c r="B310" s="13"/>
      <c r="C310" s="13"/>
      <c r="D310" s="14"/>
      <c r="E310" s="15"/>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row>
    <row r="311" spans="1:36">
      <c r="A311" s="13"/>
      <c r="B311" s="13"/>
      <c r="C311" s="13"/>
      <c r="D311" s="14"/>
      <c r="E311" s="15"/>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row>
    <row r="312" spans="1:36">
      <c r="A312" s="13"/>
      <c r="B312" s="13"/>
      <c r="C312" s="13"/>
      <c r="D312" s="14"/>
      <c r="E312" s="15"/>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row>
    <row r="313" spans="1:36">
      <c r="A313" s="13"/>
      <c r="B313" s="13"/>
      <c r="C313" s="13"/>
      <c r="D313" s="14"/>
      <c r="E313" s="15"/>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row>
    <row r="314" spans="1:36">
      <c r="A314" s="13"/>
      <c r="B314" s="13"/>
      <c r="C314" s="13"/>
      <c r="D314" s="14"/>
      <c r="E314" s="15"/>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row>
    <row r="315" spans="1:36">
      <c r="A315" s="13"/>
      <c r="B315" s="13"/>
      <c r="C315" s="13"/>
      <c r="D315" s="14"/>
      <c r="E315" s="15"/>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row>
    <row r="316" spans="1:36">
      <c r="A316" s="13"/>
      <c r="B316" s="13"/>
      <c r="C316" s="13"/>
      <c r="D316" s="14"/>
      <c r="E316" s="15"/>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row>
    <row r="317" spans="1:36">
      <c r="A317" s="13"/>
      <c r="B317" s="13"/>
      <c r="C317" s="13"/>
      <c r="D317" s="14"/>
      <c r="E317" s="15"/>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row>
    <row r="318" spans="1:36">
      <c r="A318" s="13"/>
      <c r="B318" s="13"/>
      <c r="C318" s="13"/>
      <c r="D318" s="14"/>
      <c r="E318" s="15"/>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row>
    <row r="319" spans="1:36">
      <c r="A319" s="13"/>
      <c r="B319" s="13"/>
      <c r="C319" s="13"/>
      <c r="D319" s="14"/>
      <c r="E319" s="15"/>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row>
    <row r="320" spans="1:36">
      <c r="A320" s="13"/>
      <c r="B320" s="13"/>
      <c r="C320" s="13"/>
      <c r="D320" s="14"/>
      <c r="E320" s="15"/>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row>
    <row r="321" spans="1:36">
      <c r="A321" s="13"/>
      <c r="B321" s="13"/>
      <c r="C321" s="13"/>
      <c r="D321" s="14"/>
      <c r="E321" s="15"/>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row>
    <row r="322" spans="1:36">
      <c r="A322" s="13"/>
      <c r="B322" s="13"/>
      <c r="C322" s="13"/>
      <c r="D322" s="14"/>
      <c r="E322" s="15"/>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row>
    <row r="323" spans="1:36">
      <c r="A323" s="13"/>
      <c r="B323" s="13"/>
      <c r="C323" s="13"/>
      <c r="D323" s="14"/>
      <c r="E323" s="15"/>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row>
    <row r="324" spans="1:36">
      <c r="A324" s="13"/>
      <c r="B324" s="13"/>
      <c r="C324" s="13"/>
      <c r="D324" s="14"/>
      <c r="E324" s="15"/>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row>
    <row r="325" spans="1:36">
      <c r="A325" s="13"/>
      <c r="B325" s="13"/>
      <c r="C325" s="13"/>
      <c r="D325" s="14"/>
      <c r="E325" s="15"/>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row>
    <row r="326" spans="1:36">
      <c r="A326" s="13"/>
      <c r="B326" s="13"/>
      <c r="C326" s="13"/>
      <c r="D326" s="14"/>
      <c r="E326" s="15"/>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row>
    <row r="327" spans="1:36">
      <c r="A327" s="13"/>
      <c r="B327" s="13"/>
      <c r="C327" s="13"/>
      <c r="D327" s="14"/>
      <c r="E327" s="15"/>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row>
    <row r="328" spans="1:36">
      <c r="A328" s="13"/>
      <c r="B328" s="13"/>
      <c r="C328" s="13"/>
      <c r="D328" s="14"/>
      <c r="E328" s="15"/>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row>
    <row r="329" spans="1:36">
      <c r="A329" s="13"/>
      <c r="B329" s="13"/>
      <c r="C329" s="13"/>
      <c r="D329" s="14"/>
      <c r="E329" s="15"/>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row>
    <row r="330" spans="1:36">
      <c r="A330" s="13"/>
      <c r="B330" s="13"/>
      <c r="C330" s="13"/>
      <c r="D330" s="14"/>
      <c r="E330" s="15"/>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row>
    <row r="331" spans="1:36">
      <c r="A331" s="13"/>
      <c r="B331" s="13"/>
      <c r="C331" s="13"/>
      <c r="D331" s="14"/>
      <c r="E331" s="15"/>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row>
    <row r="332" spans="1:36">
      <c r="A332" s="13"/>
      <c r="B332" s="13"/>
      <c r="C332" s="13"/>
      <c r="D332" s="14"/>
      <c r="E332" s="15"/>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row>
    <row r="333" spans="1:36">
      <c r="A333" s="13"/>
      <c r="B333" s="13"/>
      <c r="C333" s="13"/>
      <c r="D333" s="14"/>
      <c r="E333" s="15"/>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row>
    <row r="334" spans="1:36">
      <c r="A334" s="13"/>
      <c r="B334" s="13"/>
      <c r="C334" s="13"/>
      <c r="D334" s="14"/>
      <c r="E334" s="15"/>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row>
    <row r="335" spans="1:36">
      <c r="A335" s="13"/>
      <c r="B335" s="13"/>
      <c r="C335" s="13"/>
      <c r="D335" s="14"/>
      <c r="E335" s="15"/>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row>
    <row r="336" spans="1:36">
      <c r="A336" s="13"/>
      <c r="B336" s="13"/>
      <c r="C336" s="13"/>
      <c r="D336" s="14"/>
      <c r="E336" s="15"/>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row>
    <row r="337" spans="1:36">
      <c r="A337" s="13"/>
      <c r="B337" s="13"/>
      <c r="C337" s="13"/>
      <c r="D337" s="14"/>
      <c r="E337" s="15"/>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row>
    <row r="338" spans="1:36">
      <c r="A338" s="13"/>
      <c r="B338" s="13"/>
      <c r="C338" s="13"/>
      <c r="D338" s="14"/>
      <c r="E338" s="15"/>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row>
    <row r="339" spans="1:36">
      <c r="A339" s="13"/>
      <c r="B339" s="13"/>
      <c r="C339" s="13"/>
      <c r="D339" s="14"/>
      <c r="E339" s="15"/>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row>
    <row r="340" spans="1:36">
      <c r="A340" s="13"/>
      <c r="B340" s="13"/>
      <c r="C340" s="13"/>
      <c r="D340" s="14"/>
      <c r="E340" s="15"/>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row>
    <row r="341" spans="1:36">
      <c r="A341" s="13"/>
      <c r="B341" s="13"/>
      <c r="C341" s="13"/>
      <c r="D341" s="14"/>
      <c r="E341" s="15"/>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row>
    <row r="342" spans="1:36">
      <c r="A342" s="13"/>
      <c r="B342" s="13"/>
      <c r="C342" s="13"/>
      <c r="D342" s="14"/>
      <c r="E342" s="15"/>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row>
    <row r="343" spans="1:36">
      <c r="A343" s="13"/>
      <c r="B343" s="13"/>
      <c r="C343" s="13"/>
      <c r="D343" s="14"/>
      <c r="E343" s="15"/>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row>
    <row r="344" spans="1:36">
      <c r="A344" s="13"/>
      <c r="B344" s="13"/>
      <c r="C344" s="13"/>
      <c r="D344" s="14"/>
      <c r="E344" s="15"/>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row>
    <row r="345" spans="1:36">
      <c r="A345" s="13"/>
      <c r="B345" s="13"/>
      <c r="C345" s="13"/>
      <c r="D345" s="14"/>
      <c r="E345" s="15"/>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row>
    <row r="346" spans="1:36">
      <c r="A346" s="13"/>
      <c r="B346" s="13"/>
      <c r="C346" s="13"/>
      <c r="D346" s="14"/>
      <c r="E346" s="15"/>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row>
    <row r="347" spans="1:36">
      <c r="A347" s="13"/>
      <c r="B347" s="13"/>
      <c r="C347" s="13"/>
      <c r="D347" s="14"/>
      <c r="E347" s="15"/>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row>
    <row r="348" spans="1:36">
      <c r="A348" s="13"/>
      <c r="B348" s="13"/>
      <c r="C348" s="13"/>
      <c r="D348" s="14"/>
      <c r="E348" s="15"/>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row>
    <row r="349" spans="1:36">
      <c r="A349" s="13"/>
      <c r="B349" s="13"/>
      <c r="C349" s="13"/>
      <c r="D349" s="14"/>
      <c r="E349" s="15"/>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row>
    <row r="350" spans="1:36">
      <c r="A350" s="13"/>
      <c r="B350" s="13"/>
      <c r="C350" s="13"/>
      <c r="D350" s="14"/>
      <c r="E350" s="15"/>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row>
    <row r="351" spans="1:36">
      <c r="A351" s="13"/>
      <c r="B351" s="13"/>
      <c r="C351" s="13"/>
      <c r="D351" s="14"/>
      <c r="E351" s="15"/>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row>
    <row r="352" spans="1:36">
      <c r="A352" s="13"/>
      <c r="B352" s="13"/>
      <c r="C352" s="13"/>
      <c r="D352" s="14"/>
      <c r="E352" s="15"/>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row>
    <row r="353" spans="1:36">
      <c r="A353" s="13"/>
      <c r="B353" s="13"/>
      <c r="C353" s="13"/>
      <c r="D353" s="14"/>
      <c r="E353" s="15"/>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row>
    <row r="354" spans="1:36">
      <c r="A354" s="13"/>
      <c r="B354" s="13"/>
      <c r="C354" s="13"/>
      <c r="D354" s="14"/>
      <c r="E354" s="15"/>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row>
    <row r="355" spans="1:36">
      <c r="A355" s="13"/>
      <c r="B355" s="13"/>
      <c r="C355" s="13"/>
      <c r="D355" s="14"/>
      <c r="E355" s="15"/>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row>
    <row r="356" spans="1:36">
      <c r="A356" s="13"/>
      <c r="B356" s="13"/>
      <c r="C356" s="13"/>
      <c r="D356" s="14"/>
      <c r="E356" s="15"/>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row>
    <row r="357" spans="1:36">
      <c r="A357" s="13"/>
      <c r="B357" s="13"/>
      <c r="C357" s="13"/>
      <c r="D357" s="14"/>
      <c r="E357" s="15"/>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row>
    <row r="358" spans="1:36">
      <c r="A358" s="13"/>
      <c r="B358" s="13"/>
      <c r="C358" s="13"/>
      <c r="D358" s="14"/>
      <c r="E358" s="15"/>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row>
    <row r="359" spans="1:36">
      <c r="A359" s="13"/>
      <c r="B359" s="13"/>
      <c r="C359" s="13"/>
      <c r="D359" s="14"/>
      <c r="E359" s="15"/>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row>
    <row r="360" spans="1:36">
      <c r="A360" s="13"/>
      <c r="B360" s="13"/>
      <c r="C360" s="13"/>
      <c r="D360" s="14"/>
      <c r="E360" s="15"/>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row>
    <row r="361" spans="1:36">
      <c r="A361" s="13"/>
      <c r="B361" s="13"/>
      <c r="C361" s="13"/>
      <c r="D361" s="14"/>
      <c r="E361" s="15"/>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row>
    <row r="362" spans="1:36">
      <c r="A362" s="13"/>
      <c r="B362" s="13"/>
      <c r="C362" s="13"/>
      <c r="D362" s="14"/>
      <c r="E362" s="15"/>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row>
    <row r="363" spans="1:36">
      <c r="A363" s="13"/>
      <c r="B363" s="13"/>
      <c r="C363" s="13"/>
      <c r="D363" s="14"/>
      <c r="E363" s="15"/>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row>
    <row r="364" spans="1:36">
      <c r="A364" s="13"/>
      <c r="B364" s="13"/>
      <c r="C364" s="13"/>
      <c r="D364" s="14"/>
      <c r="E364" s="15"/>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row>
    <row r="365" spans="1:36">
      <c r="A365" s="13"/>
      <c r="B365" s="13"/>
      <c r="C365" s="13"/>
      <c r="D365" s="14"/>
      <c r="E365" s="15"/>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row>
    <row r="366" spans="1:36">
      <c r="A366" s="13"/>
      <c r="B366" s="13"/>
      <c r="C366" s="13"/>
      <c r="D366" s="14"/>
      <c r="E366" s="15"/>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row>
    <row r="367" spans="1:36">
      <c r="A367" s="13"/>
      <c r="B367" s="13"/>
      <c r="C367" s="13"/>
      <c r="D367" s="14"/>
      <c r="E367" s="15"/>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row>
    <row r="368" spans="1:36">
      <c r="A368" s="13"/>
      <c r="B368" s="13"/>
      <c r="C368" s="13"/>
      <c r="D368" s="14"/>
      <c r="E368" s="15"/>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row>
    <row r="369" spans="1:36">
      <c r="A369" s="13"/>
      <c r="B369" s="13"/>
      <c r="C369" s="13"/>
      <c r="D369" s="14"/>
      <c r="E369" s="15"/>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row>
    <row r="370" spans="1:36">
      <c r="A370" s="13"/>
      <c r="B370" s="13"/>
      <c r="C370" s="13"/>
      <c r="D370" s="14"/>
      <c r="E370" s="15"/>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row>
    <row r="371" spans="1:36">
      <c r="A371" s="13"/>
      <c r="B371" s="13"/>
      <c r="C371" s="13"/>
      <c r="D371" s="14"/>
      <c r="E371" s="15"/>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row>
    <row r="372" spans="1:36">
      <c r="A372" s="13"/>
      <c r="B372" s="13"/>
      <c r="C372" s="13"/>
      <c r="D372" s="14"/>
      <c r="E372" s="15"/>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row>
    <row r="373" spans="1:36">
      <c r="A373" s="13"/>
      <c r="B373" s="13"/>
      <c r="C373" s="13"/>
      <c r="D373" s="14"/>
      <c r="E373" s="15"/>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row>
    <row r="374" spans="1:36">
      <c r="A374" s="13"/>
      <c r="B374" s="13"/>
      <c r="C374" s="13"/>
      <c r="D374" s="14"/>
      <c r="E374" s="15"/>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row>
    <row r="375" spans="1:36">
      <c r="A375" s="13"/>
      <c r="B375" s="13"/>
      <c r="C375" s="13"/>
      <c r="D375" s="14"/>
      <c r="E375" s="15"/>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row>
    <row r="376" spans="1:36">
      <c r="A376" s="13"/>
      <c r="B376" s="13"/>
      <c r="C376" s="13"/>
      <c r="D376" s="14"/>
      <c r="E376" s="15"/>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row>
    <row r="377" spans="1:36">
      <c r="A377" s="13"/>
      <c r="B377" s="13"/>
      <c r="C377" s="13"/>
      <c r="D377" s="14"/>
      <c r="E377" s="15"/>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row>
    <row r="378" spans="1:36">
      <c r="A378" s="13"/>
      <c r="B378" s="13"/>
      <c r="C378" s="13"/>
      <c r="D378" s="14"/>
      <c r="E378" s="15"/>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row>
    <row r="379" spans="1:36">
      <c r="A379" s="13"/>
      <c r="B379" s="13"/>
      <c r="C379" s="13"/>
      <c r="D379" s="14"/>
      <c r="E379" s="15"/>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row>
    <row r="380" spans="1:36">
      <c r="A380" s="13"/>
      <c r="B380" s="13"/>
      <c r="C380" s="13"/>
      <c r="D380" s="14"/>
      <c r="E380" s="15"/>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row>
    <row r="381" spans="1:36">
      <c r="A381" s="13"/>
      <c r="B381" s="13"/>
      <c r="C381" s="13"/>
      <c r="D381" s="14"/>
      <c r="E381" s="15"/>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row>
    <row r="382" spans="1:36">
      <c r="A382" s="13"/>
      <c r="B382" s="13"/>
      <c r="C382" s="13"/>
      <c r="D382" s="14"/>
      <c r="E382" s="15"/>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row>
    <row r="383" spans="1:36">
      <c r="A383" s="13"/>
      <c r="B383" s="13"/>
      <c r="C383" s="13"/>
      <c r="D383" s="14"/>
      <c r="E383" s="15"/>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row>
    <row r="384" spans="1:36">
      <c r="A384" s="13"/>
      <c r="B384" s="13"/>
      <c r="C384" s="13"/>
      <c r="D384" s="14"/>
      <c r="E384" s="15"/>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row>
    <row r="385" spans="1:36">
      <c r="A385" s="13"/>
      <c r="B385" s="13"/>
      <c r="C385" s="13"/>
      <c r="D385" s="14"/>
      <c r="E385" s="15"/>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row>
    <row r="386" spans="1:36">
      <c r="A386" s="13"/>
      <c r="B386" s="13"/>
      <c r="C386" s="13"/>
      <c r="D386" s="14"/>
      <c r="E386" s="15"/>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row>
    <row r="387" spans="1:36">
      <c r="A387" s="13"/>
      <c r="B387" s="13"/>
      <c r="C387" s="13"/>
      <c r="D387" s="14"/>
      <c r="E387" s="15"/>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row>
    <row r="388" spans="1:36">
      <c r="A388" s="13"/>
      <c r="B388" s="13"/>
      <c r="C388" s="13"/>
      <c r="D388" s="14"/>
      <c r="E388" s="15"/>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row>
    <row r="389" spans="1:36">
      <c r="A389" s="13"/>
      <c r="B389" s="13"/>
      <c r="C389" s="13"/>
      <c r="D389" s="14"/>
      <c r="E389" s="15"/>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row>
    <row r="390" spans="1:36">
      <c r="A390" s="13"/>
      <c r="B390" s="13"/>
      <c r="C390" s="13"/>
      <c r="D390" s="14"/>
      <c r="E390" s="15"/>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row>
    <row r="391" spans="1:36">
      <c r="A391" s="13"/>
      <c r="B391" s="13"/>
      <c r="C391" s="13"/>
      <c r="D391" s="14"/>
      <c r="E391" s="15"/>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row>
    <row r="392" spans="1:36">
      <c r="A392" s="13"/>
      <c r="B392" s="13"/>
      <c r="C392" s="13"/>
      <c r="D392" s="14"/>
      <c r="E392" s="15"/>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row>
    <row r="393" spans="1:36">
      <c r="A393" s="13"/>
      <c r="B393" s="13"/>
      <c r="C393" s="13"/>
      <c r="D393" s="14"/>
      <c r="E393" s="15"/>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row>
    <row r="394" spans="1:36">
      <c r="A394" s="13"/>
      <c r="B394" s="13"/>
      <c r="C394" s="13"/>
      <c r="D394" s="14"/>
      <c r="E394" s="15"/>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row>
    <row r="395" spans="1:36">
      <c r="A395" s="13"/>
      <c r="B395" s="13"/>
      <c r="C395" s="13"/>
      <c r="D395" s="14"/>
      <c r="E395" s="15"/>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row>
    <row r="396" spans="1:36">
      <c r="A396" s="13"/>
      <c r="B396" s="13"/>
      <c r="C396" s="13"/>
      <c r="D396" s="14"/>
      <c r="E396" s="15"/>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row>
    <row r="397" spans="1:36">
      <c r="A397" s="13"/>
      <c r="B397" s="13"/>
      <c r="C397" s="13"/>
      <c r="D397" s="14"/>
      <c r="E397" s="15"/>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row>
    <row r="398" spans="1:36">
      <c r="A398" s="13"/>
      <c r="B398" s="13"/>
      <c r="C398" s="13"/>
      <c r="D398" s="14"/>
      <c r="E398" s="15"/>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row>
    <row r="399" spans="1:36">
      <c r="A399" s="13"/>
      <c r="B399" s="13"/>
      <c r="C399" s="13"/>
      <c r="D399" s="14"/>
      <c r="E399" s="15"/>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row>
    <row r="400" spans="1:36">
      <c r="A400" s="13"/>
      <c r="B400" s="13"/>
      <c r="C400" s="13"/>
      <c r="D400" s="14"/>
      <c r="E400" s="15"/>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row>
    <row r="401" spans="1:36">
      <c r="A401" s="13"/>
      <c r="B401" s="13"/>
      <c r="C401" s="13"/>
      <c r="D401" s="14"/>
      <c r="E401" s="15"/>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row>
    <row r="402" spans="1:36">
      <c r="A402" s="13"/>
      <c r="B402" s="13"/>
      <c r="C402" s="13"/>
      <c r="D402" s="14"/>
      <c r="E402" s="15"/>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row>
    <row r="403" spans="1:36">
      <c r="A403" s="13"/>
      <c r="B403" s="13"/>
      <c r="C403" s="13"/>
      <c r="D403" s="14"/>
      <c r="E403" s="15"/>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row>
    <row r="404" spans="1:36">
      <c r="A404" s="13"/>
      <c r="B404" s="13"/>
      <c r="C404" s="13"/>
      <c r="D404" s="14"/>
      <c r="E404" s="15"/>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row>
    <row r="405" spans="1:36">
      <c r="A405" s="13"/>
      <c r="B405" s="13"/>
      <c r="C405" s="13"/>
      <c r="D405" s="14"/>
      <c r="E405" s="15"/>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row>
    <row r="406" spans="1:36">
      <c r="A406" s="13"/>
      <c r="B406" s="13"/>
      <c r="C406" s="13"/>
      <c r="D406" s="14"/>
      <c r="E406" s="15"/>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row>
    <row r="407" spans="1:36">
      <c r="A407" s="13"/>
      <c r="B407" s="13"/>
      <c r="C407" s="13"/>
      <c r="D407" s="14"/>
      <c r="E407" s="15"/>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row>
    <row r="408" spans="1:36">
      <c r="A408" s="13"/>
      <c r="B408" s="13"/>
      <c r="C408" s="13"/>
      <c r="D408" s="14"/>
      <c r="E408" s="15"/>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row>
    <row r="409" spans="1:36">
      <c r="A409" s="13"/>
      <c r="B409" s="13"/>
      <c r="C409" s="13"/>
      <c r="D409" s="14"/>
      <c r="E409" s="15"/>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row>
    <row r="410" spans="1:36">
      <c r="A410" s="13"/>
      <c r="B410" s="13"/>
      <c r="C410" s="13"/>
      <c r="D410" s="14"/>
      <c r="E410" s="15"/>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row>
    <row r="411" spans="1:36">
      <c r="A411" s="13"/>
      <c r="B411" s="13"/>
      <c r="C411" s="13"/>
      <c r="D411" s="14"/>
      <c r="E411" s="15"/>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row>
    <row r="412" spans="1:36">
      <c r="A412" s="13"/>
      <c r="B412" s="13"/>
      <c r="C412" s="13"/>
      <c r="D412" s="14"/>
      <c r="E412" s="15"/>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row>
    <row r="413" spans="1:36">
      <c r="A413" s="13"/>
      <c r="B413" s="13"/>
      <c r="C413" s="13"/>
      <c r="D413" s="14"/>
      <c r="E413" s="15"/>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row>
    <row r="414" spans="1:36">
      <c r="A414" s="13"/>
      <c r="B414" s="13"/>
      <c r="C414" s="13"/>
      <c r="D414" s="14"/>
      <c r="E414" s="15"/>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row>
    <row r="415" spans="1:36">
      <c r="A415" s="13"/>
      <c r="B415" s="13"/>
      <c r="C415" s="13"/>
      <c r="D415" s="14"/>
      <c r="E415" s="15"/>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row>
    <row r="416" spans="1:36">
      <c r="A416" s="13"/>
      <c r="B416" s="13"/>
      <c r="C416" s="13"/>
      <c r="D416" s="14"/>
      <c r="E416" s="15"/>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row>
    <row r="417" spans="1:36">
      <c r="A417" s="13"/>
      <c r="B417" s="13"/>
      <c r="C417" s="13"/>
      <c r="D417" s="14"/>
      <c r="E417" s="15"/>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row>
    <row r="418" spans="1:36">
      <c r="A418" s="13"/>
      <c r="B418" s="13"/>
      <c r="C418" s="13"/>
      <c r="D418" s="14"/>
      <c r="E418" s="15"/>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row>
    <row r="419" spans="1:36">
      <c r="A419" s="13"/>
      <c r="B419" s="13"/>
      <c r="C419" s="13"/>
      <c r="D419" s="14"/>
      <c r="E419" s="15"/>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row>
    <row r="420" spans="1:36">
      <c r="A420" s="13"/>
      <c r="B420" s="13"/>
      <c r="C420" s="13"/>
      <c r="D420" s="14"/>
      <c r="E420" s="15"/>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row>
    <row r="421" spans="1:36">
      <c r="A421" s="13"/>
      <c r="B421" s="13"/>
      <c r="C421" s="13"/>
      <c r="D421" s="14"/>
      <c r="E421" s="15"/>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row>
    <row r="422" spans="1:36">
      <c r="A422" s="13"/>
      <c r="B422" s="13"/>
      <c r="C422" s="13"/>
      <c r="D422" s="14"/>
      <c r="E422" s="15"/>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row>
    <row r="423" spans="1:36">
      <c r="A423" s="13"/>
      <c r="B423" s="13"/>
      <c r="C423" s="13"/>
      <c r="D423" s="14"/>
      <c r="E423" s="15"/>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row>
    <row r="424" spans="1:36">
      <c r="A424" s="13"/>
      <c r="B424" s="13"/>
      <c r="C424" s="13"/>
      <c r="D424" s="14"/>
      <c r="E424" s="15"/>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row>
    <row r="425" spans="1:36">
      <c r="A425" s="13"/>
      <c r="B425" s="13"/>
      <c r="C425" s="13"/>
      <c r="D425" s="14"/>
      <c r="E425" s="15"/>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row>
    <row r="426" spans="1:36">
      <c r="A426" s="13"/>
      <c r="B426" s="13"/>
      <c r="C426" s="13"/>
      <c r="D426" s="14"/>
      <c r="E426" s="15"/>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row>
    <row r="427" spans="1:36">
      <c r="A427" s="13"/>
      <c r="B427" s="13"/>
      <c r="C427" s="13"/>
      <c r="D427" s="14"/>
      <c r="E427" s="15"/>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row>
    <row r="428" spans="1:36">
      <c r="A428" s="13"/>
      <c r="B428" s="13"/>
      <c r="C428" s="13"/>
      <c r="D428" s="14"/>
      <c r="E428" s="15"/>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row>
    <row r="429" spans="1:36">
      <c r="A429" s="13"/>
      <c r="B429" s="13"/>
      <c r="C429" s="13"/>
      <c r="D429" s="14"/>
      <c r="E429" s="15"/>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row>
    <row r="430" spans="1:36">
      <c r="A430" s="13"/>
      <c r="B430" s="13"/>
      <c r="C430" s="13"/>
      <c r="D430" s="14"/>
      <c r="E430" s="15"/>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row>
    <row r="431" spans="1:36">
      <c r="A431" s="13"/>
      <c r="B431" s="13"/>
      <c r="C431" s="13"/>
      <c r="D431" s="14"/>
      <c r="E431" s="15"/>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row>
    <row r="432" spans="1:36">
      <c r="A432" s="13"/>
      <c r="B432" s="13"/>
      <c r="C432" s="13"/>
      <c r="D432" s="14"/>
      <c r="E432" s="15"/>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row>
    <row r="433" spans="1:36">
      <c r="A433" s="13"/>
      <c r="B433" s="13"/>
      <c r="C433" s="13"/>
      <c r="D433" s="14"/>
      <c r="E433" s="15"/>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row>
    <row r="434" spans="1:36">
      <c r="A434" s="13"/>
      <c r="B434" s="13"/>
      <c r="C434" s="13"/>
      <c r="D434" s="14"/>
      <c r="E434" s="15"/>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row>
    <row r="435" spans="1:36">
      <c r="A435" s="13"/>
      <c r="B435" s="13"/>
      <c r="C435" s="13"/>
      <c r="D435" s="14"/>
      <c r="E435" s="15"/>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row>
    <row r="436" spans="1:36">
      <c r="A436" s="13"/>
      <c r="B436" s="13"/>
      <c r="C436" s="13"/>
      <c r="D436" s="14"/>
      <c r="E436" s="15"/>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row>
    <row r="437" spans="1:36">
      <c r="A437" s="13"/>
      <c r="B437" s="13"/>
      <c r="C437" s="13"/>
      <c r="D437" s="14"/>
      <c r="E437" s="15"/>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row>
    <row r="438" spans="1:36">
      <c r="A438" s="13"/>
      <c r="B438" s="13"/>
      <c r="C438" s="13"/>
      <c r="D438" s="14"/>
      <c r="E438" s="15"/>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row>
    <row r="439" spans="1:36">
      <c r="A439" s="13"/>
      <c r="B439" s="13"/>
      <c r="C439" s="13"/>
      <c r="D439" s="14"/>
      <c r="E439" s="15"/>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row>
    <row r="440" spans="1:36">
      <c r="A440" s="13"/>
      <c r="B440" s="13"/>
      <c r="C440" s="13"/>
      <c r="D440" s="14"/>
      <c r="E440" s="15"/>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row>
    <row r="441" spans="1:36">
      <c r="A441" s="13"/>
      <c r="B441" s="13"/>
      <c r="C441" s="13"/>
      <c r="D441" s="14"/>
      <c r="E441" s="15"/>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row>
    <row r="442" spans="1:36">
      <c r="A442" s="13"/>
      <c r="B442" s="13"/>
      <c r="C442" s="13"/>
      <c r="D442" s="14"/>
      <c r="E442" s="15"/>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row>
    <row r="443" spans="1:36">
      <c r="A443" s="13"/>
      <c r="B443" s="13"/>
      <c r="C443" s="13"/>
      <c r="D443" s="14"/>
      <c r="E443" s="15"/>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row>
    <row r="444" spans="1:36">
      <c r="A444" s="13"/>
      <c r="B444" s="13"/>
      <c r="C444" s="13"/>
      <c r="D444" s="14"/>
      <c r="E444" s="15"/>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row>
    <row r="445" spans="1:36">
      <c r="A445" s="13"/>
      <c r="B445" s="13"/>
      <c r="C445" s="13"/>
      <c r="D445" s="14"/>
      <c r="E445" s="15"/>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row>
    <row r="446" spans="1:36">
      <c r="A446" s="13"/>
      <c r="B446" s="13"/>
      <c r="C446" s="13"/>
      <c r="D446" s="14"/>
      <c r="E446" s="15"/>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row>
    <row r="447" spans="1:36">
      <c r="A447" s="13"/>
      <c r="B447" s="13"/>
      <c r="C447" s="13"/>
      <c r="D447" s="14"/>
      <c r="E447" s="15"/>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row>
    <row r="448" spans="1:36">
      <c r="A448" s="13"/>
      <c r="B448" s="13"/>
      <c r="C448" s="13"/>
      <c r="D448" s="14"/>
      <c r="E448" s="15"/>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row>
    <row r="449" spans="1:36">
      <c r="A449" s="13"/>
      <c r="B449" s="13"/>
      <c r="C449" s="13"/>
      <c r="D449" s="14"/>
      <c r="E449" s="15"/>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row>
    <row r="450" spans="1:36">
      <c r="A450" s="13"/>
      <c r="B450" s="13"/>
      <c r="C450" s="13"/>
      <c r="D450" s="14"/>
      <c r="E450" s="15"/>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row>
    <row r="451" spans="1:36">
      <c r="A451" s="13"/>
      <c r="B451" s="13"/>
      <c r="C451" s="13"/>
      <c r="D451" s="14"/>
      <c r="E451" s="15"/>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row>
    <row r="452" spans="1:36">
      <c r="A452" s="13"/>
      <c r="B452" s="13"/>
      <c r="C452" s="13"/>
      <c r="D452" s="14"/>
      <c r="E452" s="15"/>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row>
    <row r="453" spans="1:36">
      <c r="A453" s="13"/>
      <c r="B453" s="13"/>
      <c r="C453" s="13"/>
      <c r="D453" s="14"/>
      <c r="E453" s="15"/>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row>
    <row r="454" spans="1:36">
      <c r="A454" s="13"/>
      <c r="B454" s="13"/>
      <c r="C454" s="13"/>
      <c r="D454" s="14"/>
      <c r="E454" s="15"/>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row>
    <row r="455" spans="1:36">
      <c r="A455" s="13"/>
      <c r="B455" s="13"/>
      <c r="C455" s="13"/>
      <c r="D455" s="14"/>
      <c r="E455" s="15"/>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row>
    <row r="456" spans="1:36">
      <c r="A456" s="13"/>
      <c r="B456" s="13"/>
      <c r="C456" s="13"/>
      <c r="D456" s="14"/>
      <c r="E456" s="15"/>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row>
    <row r="457" spans="1:36">
      <c r="A457" s="13"/>
      <c r="B457" s="13"/>
      <c r="C457" s="13"/>
      <c r="D457" s="14"/>
      <c r="E457" s="15"/>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row>
    <row r="458" spans="1:36">
      <c r="A458" s="13"/>
      <c r="B458" s="13"/>
      <c r="C458" s="13"/>
      <c r="D458" s="14"/>
      <c r="E458" s="15"/>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row>
    <row r="459" spans="1:36">
      <c r="A459" s="13"/>
      <c r="B459" s="13"/>
      <c r="C459" s="13"/>
      <c r="D459" s="14"/>
      <c r="E459" s="15"/>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row>
    <row r="460" spans="1:36">
      <c r="A460" s="13"/>
      <c r="B460" s="13"/>
      <c r="C460" s="13"/>
      <c r="D460" s="14"/>
      <c r="E460" s="15"/>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row>
    <row r="461" spans="1:36">
      <c r="A461" s="13"/>
      <c r="B461" s="13"/>
      <c r="C461" s="13"/>
      <c r="D461" s="14"/>
      <c r="E461" s="15"/>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row>
    <row r="462" spans="1:36">
      <c r="A462" s="13"/>
      <c r="B462" s="13"/>
      <c r="C462" s="13"/>
      <c r="D462" s="14"/>
      <c r="E462" s="15"/>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row>
    <row r="463" spans="1:36">
      <c r="A463" s="13"/>
      <c r="B463" s="13"/>
      <c r="C463" s="13"/>
      <c r="D463" s="14"/>
      <c r="E463" s="15"/>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row>
    <row r="464" spans="1:36">
      <c r="A464" s="13"/>
      <c r="B464" s="13"/>
      <c r="C464" s="13"/>
      <c r="D464" s="14"/>
      <c r="E464" s="15"/>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row>
    <row r="465" spans="1:36">
      <c r="A465" s="13"/>
      <c r="B465" s="13"/>
      <c r="C465" s="13"/>
      <c r="D465" s="14"/>
      <c r="E465" s="15"/>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row>
    <row r="466" spans="1:36">
      <c r="A466" s="13"/>
      <c r="B466" s="13"/>
      <c r="C466" s="13"/>
      <c r="D466" s="14"/>
      <c r="E466" s="15"/>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row>
    <row r="467" spans="1:36">
      <c r="A467" s="13"/>
      <c r="B467" s="13"/>
      <c r="C467" s="13"/>
      <c r="D467" s="14"/>
      <c r="E467" s="15"/>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row>
    <row r="468" spans="1:36">
      <c r="A468" s="13"/>
      <c r="B468" s="13"/>
      <c r="C468" s="13"/>
      <c r="D468" s="14"/>
      <c r="E468" s="15"/>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row>
    <row r="469" spans="1:36">
      <c r="A469" s="13"/>
      <c r="B469" s="13"/>
      <c r="C469" s="13"/>
      <c r="D469" s="14"/>
      <c r="E469" s="15"/>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row>
    <row r="470" spans="1:36">
      <c r="A470" s="13"/>
      <c r="B470" s="13"/>
      <c r="C470" s="13"/>
      <c r="D470" s="14"/>
      <c r="E470" s="15"/>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row>
    <row r="471" spans="1:36">
      <c r="A471" s="13"/>
      <c r="B471" s="13"/>
      <c r="C471" s="13"/>
      <c r="D471" s="14"/>
      <c r="E471" s="15"/>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row>
    <row r="472" spans="1:36">
      <c r="A472" s="13"/>
      <c r="B472" s="13"/>
      <c r="C472" s="13"/>
      <c r="D472" s="14"/>
      <c r="E472" s="15"/>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row>
    <row r="473" spans="1:36">
      <c r="A473" s="13"/>
      <c r="B473" s="13"/>
      <c r="C473" s="13"/>
      <c r="D473" s="14"/>
      <c r="E473" s="15"/>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row>
    <row r="474" spans="1:36">
      <c r="A474" s="13"/>
      <c r="B474" s="13"/>
      <c r="C474" s="13"/>
      <c r="D474" s="14"/>
      <c r="E474" s="15"/>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row>
    <row r="475" spans="1:36">
      <c r="A475" s="13"/>
      <c r="B475" s="13"/>
      <c r="C475" s="13"/>
      <c r="D475" s="14"/>
      <c r="E475" s="15"/>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row>
    <row r="476" spans="1:36">
      <c r="A476" s="13"/>
      <c r="B476" s="13"/>
      <c r="C476" s="13"/>
      <c r="D476" s="14"/>
      <c r="E476" s="15"/>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row>
    <row r="477" spans="1:36">
      <c r="A477" s="13"/>
      <c r="B477" s="13"/>
      <c r="C477" s="13"/>
      <c r="D477" s="14"/>
      <c r="E477" s="15"/>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row>
    <row r="478" spans="1:36">
      <c r="A478" s="13"/>
      <c r="B478" s="13"/>
      <c r="C478" s="13"/>
      <c r="D478" s="14"/>
      <c r="E478" s="15"/>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row>
    <row r="479" spans="1:36">
      <c r="A479" s="13"/>
      <c r="B479" s="13"/>
      <c r="C479" s="13"/>
      <c r="D479" s="14"/>
      <c r="E479" s="15"/>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row>
    <row r="480" spans="1:36">
      <c r="A480" s="13"/>
      <c r="B480" s="13"/>
      <c r="C480" s="13"/>
      <c r="D480" s="14"/>
      <c r="E480" s="15"/>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row>
    <row r="481" spans="1:36">
      <c r="A481" s="13"/>
      <c r="B481" s="13"/>
      <c r="C481" s="13"/>
      <c r="D481" s="14"/>
      <c r="E481" s="15"/>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row>
    <row r="482" spans="1:36">
      <c r="A482" s="13"/>
      <c r="B482" s="13"/>
      <c r="C482" s="13"/>
      <c r="D482" s="14"/>
      <c r="E482" s="15"/>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row>
    <row r="483" spans="1:36">
      <c r="A483" s="13"/>
      <c r="B483" s="13"/>
      <c r="C483" s="13"/>
      <c r="D483" s="14"/>
      <c r="E483" s="15"/>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row>
    <row r="484" spans="1:36">
      <c r="A484" s="13"/>
      <c r="B484" s="13"/>
      <c r="C484" s="13"/>
      <c r="D484" s="14"/>
      <c r="E484" s="15"/>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row>
    <row r="485" spans="1:36">
      <c r="A485" s="13"/>
      <c r="B485" s="13"/>
      <c r="C485" s="13"/>
      <c r="D485" s="14"/>
      <c r="E485" s="15"/>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row>
    <row r="486" spans="1:36">
      <c r="A486" s="13"/>
      <c r="B486" s="13"/>
      <c r="C486" s="13"/>
      <c r="D486" s="14"/>
      <c r="E486" s="15"/>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row>
    <row r="487" spans="1:36">
      <c r="A487" s="13"/>
      <c r="B487" s="13"/>
      <c r="C487" s="13"/>
      <c r="D487" s="14"/>
      <c r="E487" s="15"/>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row>
    <row r="488" spans="1:36">
      <c r="A488" s="13"/>
      <c r="B488" s="13"/>
      <c r="C488" s="13"/>
      <c r="D488" s="14"/>
      <c r="E488" s="15"/>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row>
    <row r="489" spans="1:36">
      <c r="A489" s="13"/>
      <c r="B489" s="13"/>
      <c r="C489" s="13"/>
      <c r="D489" s="14"/>
      <c r="E489" s="15"/>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row>
    <row r="490" spans="1:36">
      <c r="A490" s="13"/>
      <c r="B490" s="13"/>
      <c r="C490" s="13"/>
      <c r="D490" s="14"/>
      <c r="E490" s="15"/>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row>
    <row r="491" spans="1:36">
      <c r="A491" s="13"/>
      <c r="B491" s="13"/>
      <c r="C491" s="13"/>
      <c r="D491" s="14"/>
      <c r="E491" s="15"/>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row>
    <row r="492" spans="1:36">
      <c r="A492" s="13"/>
      <c r="B492" s="13"/>
      <c r="C492" s="13"/>
      <c r="D492" s="14"/>
      <c r="E492" s="15"/>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row>
    <row r="493" spans="1:36">
      <c r="A493" s="13"/>
      <c r="B493" s="13"/>
      <c r="C493" s="13"/>
      <c r="D493" s="14"/>
      <c r="E493" s="15"/>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row>
    <row r="494" spans="1:36">
      <c r="A494" s="13"/>
      <c r="B494" s="13"/>
      <c r="C494" s="13"/>
      <c r="D494" s="14"/>
      <c r="E494" s="15"/>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row>
    <row r="495" spans="1:36">
      <c r="A495" s="13"/>
      <c r="B495" s="13"/>
      <c r="C495" s="13"/>
      <c r="D495" s="14"/>
      <c r="E495" s="15"/>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row>
    <row r="496" spans="1:36">
      <c r="A496" s="13"/>
      <c r="B496" s="13"/>
      <c r="C496" s="13"/>
      <c r="D496" s="14"/>
      <c r="E496" s="15"/>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row>
    <row r="497" spans="1:36">
      <c r="A497" s="13"/>
      <c r="B497" s="13"/>
      <c r="C497" s="13"/>
      <c r="D497" s="14"/>
      <c r="E497" s="15"/>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row>
    <row r="498" spans="1:36">
      <c r="A498" s="13"/>
      <c r="B498" s="13"/>
      <c r="C498" s="13"/>
      <c r="D498" s="14"/>
      <c r="E498" s="15"/>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row>
    <row r="499" spans="1:36">
      <c r="A499" s="13"/>
      <c r="B499" s="13"/>
      <c r="C499" s="13"/>
      <c r="D499" s="14"/>
      <c r="E499" s="15"/>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row>
    <row r="500" spans="1:36">
      <c r="A500" s="13"/>
      <c r="B500" s="13"/>
      <c r="C500" s="13"/>
      <c r="D500" s="14"/>
      <c r="E500" s="15"/>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row>
    <row r="501" spans="1:36">
      <c r="A501" s="13"/>
      <c r="B501" s="13"/>
      <c r="C501" s="13"/>
      <c r="D501" s="14"/>
      <c r="E501" s="15"/>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row>
    <row r="502" spans="1:36">
      <c r="A502" s="13"/>
      <c r="B502" s="13"/>
      <c r="C502" s="13"/>
      <c r="D502" s="14"/>
      <c r="E502" s="15"/>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row>
    <row r="503" spans="1:36">
      <c r="A503" s="13"/>
      <c r="B503" s="13"/>
      <c r="C503" s="13"/>
      <c r="D503" s="14"/>
      <c r="E503" s="15"/>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row>
    <row r="504" spans="1:36">
      <c r="A504" s="13"/>
      <c r="B504" s="13"/>
      <c r="C504" s="13"/>
      <c r="D504" s="14"/>
      <c r="E504" s="15"/>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row>
    <row r="505" spans="1:36">
      <c r="A505" s="13"/>
      <c r="B505" s="13"/>
      <c r="C505" s="13"/>
      <c r="D505" s="14"/>
      <c r="E505" s="15"/>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row>
    <row r="506" spans="1:36">
      <c r="A506" s="13"/>
      <c r="B506" s="13"/>
      <c r="C506" s="13"/>
      <c r="D506" s="14"/>
      <c r="E506" s="15"/>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row>
    <row r="507" spans="1:36">
      <c r="A507" s="13"/>
      <c r="B507" s="13"/>
      <c r="C507" s="13"/>
      <c r="D507" s="14"/>
      <c r="E507" s="15"/>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row>
    <row r="508" spans="1:36">
      <c r="A508" s="13"/>
      <c r="B508" s="13"/>
      <c r="C508" s="13"/>
      <c r="D508" s="14"/>
      <c r="E508" s="15"/>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row>
    <row r="509" spans="1:36">
      <c r="A509" s="13"/>
      <c r="B509" s="13"/>
      <c r="C509" s="13"/>
      <c r="D509" s="14"/>
      <c r="E509" s="15"/>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row>
    <row r="510" spans="1:36">
      <c r="A510" s="13"/>
      <c r="B510" s="13"/>
      <c r="C510" s="13"/>
      <c r="D510" s="14"/>
      <c r="E510" s="15"/>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row>
    <row r="511" spans="1:36">
      <c r="A511" s="13"/>
      <c r="B511" s="13"/>
      <c r="C511" s="13"/>
      <c r="D511" s="14"/>
      <c r="E511" s="15"/>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row>
    <row r="512" spans="1:36">
      <c r="A512" s="13"/>
      <c r="B512" s="13"/>
      <c r="C512" s="13"/>
      <c r="D512" s="14"/>
      <c r="E512" s="15"/>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row>
    <row r="513" spans="1:36">
      <c r="A513" s="13"/>
      <c r="B513" s="13"/>
      <c r="C513" s="13"/>
      <c r="D513" s="14"/>
      <c r="E513" s="15"/>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row>
    <row r="514" spans="1:36">
      <c r="A514" s="13"/>
      <c r="B514" s="13"/>
      <c r="C514" s="13"/>
      <c r="D514" s="14"/>
      <c r="E514" s="15"/>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row>
    <row r="515" spans="1:36">
      <c r="A515" s="13"/>
      <c r="B515" s="13"/>
      <c r="C515" s="13"/>
      <c r="D515" s="14"/>
      <c r="E515" s="15"/>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row>
    <row r="516" spans="1:36">
      <c r="A516" s="13"/>
      <c r="B516" s="13"/>
      <c r="C516" s="13"/>
      <c r="D516" s="14"/>
      <c r="E516" s="15"/>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row>
    <row r="517" spans="1:36">
      <c r="A517" s="13"/>
      <c r="B517" s="13"/>
      <c r="C517" s="13"/>
      <c r="D517" s="14"/>
      <c r="E517" s="15"/>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row>
    <row r="518" spans="1:36">
      <c r="A518" s="13"/>
      <c r="B518" s="13"/>
      <c r="C518" s="13"/>
      <c r="D518" s="14"/>
      <c r="E518" s="15"/>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row>
    <row r="519" spans="1:36">
      <c r="A519" s="13"/>
      <c r="B519" s="13"/>
      <c r="C519" s="13"/>
      <c r="D519" s="14"/>
      <c r="E519" s="15"/>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row>
    <row r="520" spans="1:36">
      <c r="A520" s="13"/>
      <c r="B520" s="13"/>
      <c r="C520" s="13"/>
      <c r="D520" s="14"/>
      <c r="E520" s="15"/>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row>
    <row r="521" spans="1:36">
      <c r="A521" s="13"/>
      <c r="B521" s="13"/>
      <c r="C521" s="13"/>
      <c r="D521" s="14"/>
      <c r="E521" s="15"/>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row>
    <row r="522" spans="1:36">
      <c r="A522" s="13"/>
      <c r="B522" s="13"/>
      <c r="C522" s="13"/>
      <c r="D522" s="14"/>
      <c r="E522" s="15"/>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row>
    <row r="523" spans="1:36">
      <c r="A523" s="13"/>
      <c r="B523" s="13"/>
      <c r="C523" s="13"/>
      <c r="D523" s="14"/>
      <c r="E523" s="15"/>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row>
    <row r="524" spans="1:36">
      <c r="A524" s="13"/>
      <c r="B524" s="13"/>
      <c r="C524" s="13"/>
      <c r="D524" s="14"/>
      <c r="E524" s="15"/>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row>
    <row r="525" spans="1:36">
      <c r="A525" s="13"/>
      <c r="B525" s="13"/>
      <c r="C525" s="13"/>
      <c r="D525" s="14"/>
      <c r="E525" s="15"/>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row>
    <row r="526" spans="1:36">
      <c r="A526" s="13"/>
      <c r="B526" s="13"/>
      <c r="C526" s="13"/>
      <c r="D526" s="14"/>
      <c r="E526" s="15"/>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row>
    <row r="527" spans="1:36">
      <c r="A527" s="13"/>
      <c r="B527" s="13"/>
      <c r="C527" s="13"/>
      <c r="D527" s="14"/>
      <c r="E527" s="15"/>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row>
    <row r="528" spans="1:36">
      <c r="A528" s="13"/>
      <c r="B528" s="13"/>
      <c r="C528" s="13"/>
      <c r="D528" s="14"/>
      <c r="E528" s="15"/>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row>
    <row r="529" spans="1:36">
      <c r="A529" s="13"/>
      <c r="B529" s="13"/>
      <c r="C529" s="13"/>
      <c r="D529" s="14"/>
      <c r="E529" s="15"/>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row>
    <row r="530" spans="1:36">
      <c r="A530" s="13"/>
      <c r="B530" s="13"/>
      <c r="C530" s="13"/>
      <c r="D530" s="14"/>
      <c r="E530" s="15"/>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row>
    <row r="531" spans="1:36">
      <c r="A531" s="13"/>
      <c r="B531" s="13"/>
      <c r="C531" s="13"/>
      <c r="D531" s="14"/>
      <c r="E531" s="15"/>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row>
    <row r="532" spans="1:36">
      <c r="A532" s="13"/>
      <c r="B532" s="13"/>
      <c r="C532" s="13"/>
      <c r="D532" s="14"/>
      <c r="E532" s="15"/>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row>
    <row r="533" spans="1:36">
      <c r="A533" s="13"/>
      <c r="B533" s="13"/>
      <c r="C533" s="13"/>
      <c r="D533" s="14"/>
      <c r="E533" s="15"/>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row>
    <row r="534" spans="1:36">
      <c r="A534" s="13"/>
      <c r="B534" s="13"/>
      <c r="C534" s="13"/>
      <c r="D534" s="14"/>
      <c r="E534" s="15"/>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row>
    <row r="535" spans="1:36">
      <c r="A535" s="13"/>
      <c r="B535" s="13"/>
      <c r="C535" s="13"/>
      <c r="D535" s="14"/>
      <c r="E535" s="15"/>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row>
    <row r="536" spans="1:36">
      <c r="A536" s="13"/>
      <c r="B536" s="13"/>
      <c r="C536" s="13"/>
      <c r="D536" s="14"/>
      <c r="E536" s="15"/>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row>
    <row r="537" spans="1:36">
      <c r="A537" s="13"/>
      <c r="B537" s="13"/>
      <c r="C537" s="13"/>
      <c r="D537" s="14"/>
      <c r="E537" s="15"/>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row>
    <row r="538" spans="1:36">
      <c r="A538" s="13"/>
      <c r="B538" s="13"/>
      <c r="C538" s="13"/>
      <c r="D538" s="14"/>
      <c r="E538" s="15"/>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row>
    <row r="539" spans="1:36">
      <c r="A539" s="13"/>
      <c r="B539" s="13"/>
      <c r="C539" s="13"/>
      <c r="D539" s="14"/>
      <c r="E539" s="15"/>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row>
    <row r="540" spans="1:36">
      <c r="A540" s="13"/>
      <c r="B540" s="13"/>
      <c r="C540" s="13"/>
      <c r="D540" s="14"/>
      <c r="E540" s="15"/>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row>
    <row r="541" spans="1:36">
      <c r="A541" s="13"/>
      <c r="B541" s="13"/>
      <c r="C541" s="13"/>
      <c r="D541" s="14"/>
      <c r="E541" s="15"/>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row>
    <row r="542" spans="1:36">
      <c r="A542" s="13"/>
      <c r="B542" s="13"/>
      <c r="C542" s="13"/>
      <c r="D542" s="14"/>
      <c r="E542" s="15"/>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row>
    <row r="543" spans="1:36">
      <c r="A543" s="13"/>
      <c r="B543" s="13"/>
      <c r="C543" s="13"/>
      <c r="D543" s="14"/>
      <c r="E543" s="15"/>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row>
    <row r="544" spans="1:36">
      <c r="A544" s="13"/>
      <c r="B544" s="13"/>
      <c r="C544" s="13"/>
      <c r="D544" s="14"/>
      <c r="E544" s="15"/>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row>
    <row r="545" spans="1:36">
      <c r="A545" s="13"/>
      <c r="B545" s="13"/>
      <c r="C545" s="13"/>
      <c r="D545" s="14"/>
      <c r="E545" s="15"/>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row>
    <row r="546" spans="1:36">
      <c r="A546" s="13"/>
      <c r="B546" s="13"/>
      <c r="C546" s="13"/>
      <c r="D546" s="14"/>
      <c r="E546" s="15"/>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row>
    <row r="547" spans="1:36">
      <c r="A547" s="13"/>
      <c r="B547" s="13"/>
      <c r="C547" s="13"/>
      <c r="D547" s="14"/>
      <c r="E547" s="15"/>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row>
    <row r="548" spans="1:36">
      <c r="A548" s="13"/>
      <c r="B548" s="13"/>
      <c r="C548" s="13"/>
      <c r="D548" s="14"/>
      <c r="E548" s="15"/>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row>
    <row r="549" spans="1:36">
      <c r="A549" s="13"/>
      <c r="B549" s="13"/>
      <c r="C549" s="13"/>
      <c r="D549" s="14"/>
      <c r="E549" s="15"/>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row>
    <row r="550" spans="1:36">
      <c r="A550" s="13"/>
      <c r="B550" s="13"/>
      <c r="C550" s="13"/>
      <c r="D550" s="14"/>
      <c r="E550" s="15"/>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row>
    <row r="551" spans="1:36">
      <c r="A551" s="13"/>
      <c r="B551" s="13"/>
      <c r="C551" s="13"/>
      <c r="D551" s="14"/>
      <c r="E551" s="15"/>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row>
    <row r="552" spans="1:36">
      <c r="A552" s="13"/>
      <c r="B552" s="13"/>
      <c r="C552" s="13"/>
      <c r="D552" s="14"/>
      <c r="E552" s="15"/>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row>
    <row r="553" spans="1:36">
      <c r="A553" s="13"/>
      <c r="B553" s="13"/>
      <c r="C553" s="13"/>
      <c r="D553" s="14"/>
      <c r="E553" s="15"/>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row>
    <row r="554" spans="1:36">
      <c r="A554" s="13"/>
      <c r="B554" s="13"/>
      <c r="C554" s="13"/>
      <c r="D554" s="14"/>
      <c r="E554" s="15"/>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row>
    <row r="555" spans="1:36">
      <c r="A555" s="13"/>
      <c r="B555" s="13"/>
      <c r="C555" s="13"/>
      <c r="D555" s="14"/>
      <c r="E555" s="15"/>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row>
    <row r="556" spans="1:36">
      <c r="A556" s="13"/>
      <c r="B556" s="13"/>
      <c r="C556" s="13"/>
      <c r="D556" s="14"/>
      <c r="E556" s="5"/>
    </row>
    <row r="557" spans="1:36">
      <c r="A557" s="13"/>
      <c r="B557" s="13"/>
      <c r="C557" s="13"/>
      <c r="D557" s="14"/>
      <c r="E557" s="5"/>
    </row>
    <row r="558" spans="1:36">
      <c r="A558" s="13"/>
      <c r="B558" s="13"/>
      <c r="C558" s="13"/>
      <c r="D558" s="14"/>
      <c r="E558" s="5"/>
    </row>
    <row r="559" spans="1:36">
      <c r="A559" s="13"/>
      <c r="B559" s="13"/>
      <c r="C559" s="13"/>
      <c r="D559" s="14"/>
      <c r="E559" s="5"/>
    </row>
    <row r="560" spans="1:36">
      <c r="A560" s="13"/>
      <c r="B560" s="13"/>
      <c r="C560" s="13"/>
      <c r="D560" s="14"/>
      <c r="E560" s="5"/>
    </row>
    <row r="561" spans="1:5">
      <c r="A561" s="13"/>
      <c r="B561" s="13"/>
      <c r="C561" s="13"/>
      <c r="D561" s="14"/>
      <c r="E561" s="5"/>
    </row>
    <row r="562" spans="1:5">
      <c r="A562" s="13"/>
      <c r="B562" s="13"/>
      <c r="C562" s="13"/>
      <c r="D562" s="14"/>
      <c r="E562" s="5"/>
    </row>
    <row r="563" spans="1:5">
      <c r="A563" s="13"/>
      <c r="B563" s="13"/>
      <c r="C563" s="13"/>
      <c r="D563" s="14"/>
      <c r="E563" s="5"/>
    </row>
    <row r="564" spans="1:5">
      <c r="A564" s="13"/>
      <c r="B564" s="13"/>
      <c r="C564" s="13"/>
      <c r="D564" s="14"/>
      <c r="E564" s="5"/>
    </row>
    <row r="565" spans="1:5">
      <c r="A565" s="13"/>
      <c r="B565" s="13"/>
      <c r="C565" s="13"/>
      <c r="D565" s="14"/>
      <c r="E565" s="5"/>
    </row>
    <row r="566" spans="1:5">
      <c r="A566" s="13"/>
      <c r="B566" s="13"/>
      <c r="C566" s="13"/>
      <c r="D566" s="14"/>
      <c r="E566" s="5"/>
    </row>
    <row r="567" spans="1:5">
      <c r="A567" s="13"/>
      <c r="B567" s="13"/>
      <c r="C567" s="13"/>
      <c r="D567" s="14"/>
      <c r="E567" s="5"/>
    </row>
    <row r="568" spans="1:5">
      <c r="A568" s="13"/>
      <c r="B568" s="13"/>
      <c r="C568" s="13"/>
      <c r="D568" s="14"/>
      <c r="E568" s="5"/>
    </row>
    <row r="569" spans="1:5">
      <c r="A569" s="13"/>
      <c r="B569" s="13"/>
      <c r="C569" s="13"/>
      <c r="D569" s="14"/>
      <c r="E569" s="5"/>
    </row>
    <row r="570" spans="1:5">
      <c r="A570" s="13"/>
      <c r="B570" s="13"/>
      <c r="C570" s="13"/>
      <c r="D570" s="14"/>
      <c r="E570" s="5"/>
    </row>
    <row r="571" spans="1:5">
      <c r="A571" s="13"/>
      <c r="B571" s="13"/>
      <c r="C571" s="13"/>
      <c r="D571" s="14"/>
      <c r="E571" s="5"/>
    </row>
    <row r="572" spans="1:5">
      <c r="A572" s="13"/>
      <c r="B572" s="13"/>
      <c r="C572" s="13"/>
      <c r="D572" s="14"/>
      <c r="E572" s="5"/>
    </row>
    <row r="573" spans="1:5">
      <c r="A573" s="13"/>
      <c r="B573" s="13"/>
      <c r="C573" s="13"/>
      <c r="D573" s="14"/>
      <c r="E573" s="5"/>
    </row>
    <row r="574" spans="1:5">
      <c r="A574" s="13"/>
      <c r="B574" s="13"/>
      <c r="C574" s="13"/>
      <c r="D574" s="14"/>
      <c r="E574" s="5"/>
    </row>
    <row r="575" spans="1:5">
      <c r="A575" s="13"/>
      <c r="B575" s="13"/>
      <c r="C575" s="13"/>
      <c r="D575" s="14"/>
      <c r="E575" s="5"/>
    </row>
    <row r="576" spans="1:5">
      <c r="A576" s="13"/>
      <c r="B576" s="13"/>
      <c r="C576" s="13"/>
      <c r="D576" s="14"/>
      <c r="E576" s="5"/>
    </row>
    <row r="577" spans="1:5">
      <c r="A577" s="13"/>
      <c r="B577" s="13"/>
      <c r="C577" s="13"/>
      <c r="D577" s="14"/>
      <c r="E577" s="5"/>
    </row>
    <row r="578" spans="1:5">
      <c r="A578" s="13"/>
      <c r="B578" s="13"/>
      <c r="C578" s="13"/>
      <c r="D578" s="14"/>
      <c r="E578" s="5"/>
    </row>
    <row r="579" spans="1:5">
      <c r="A579" s="13"/>
      <c r="B579" s="13"/>
      <c r="C579" s="13"/>
      <c r="D579" s="14"/>
      <c r="E579" s="5"/>
    </row>
    <row r="580" spans="1:5">
      <c r="A580" s="13"/>
      <c r="B580" s="13"/>
      <c r="C580" s="13"/>
      <c r="D580" s="14"/>
      <c r="E580" s="5"/>
    </row>
    <row r="581" spans="1:5">
      <c r="A581" s="13"/>
      <c r="B581" s="13"/>
      <c r="C581" s="13"/>
      <c r="D581" s="14"/>
      <c r="E581" s="5"/>
    </row>
    <row r="582" spans="1:5">
      <c r="A582" s="13"/>
      <c r="B582" s="13"/>
      <c r="C582" s="13"/>
      <c r="D582" s="14"/>
      <c r="E582" s="5"/>
    </row>
    <row r="583" spans="1:5">
      <c r="A583" s="13"/>
      <c r="B583" s="13"/>
      <c r="C583" s="13"/>
      <c r="D583" s="14"/>
      <c r="E583" s="5"/>
    </row>
    <row r="584" spans="1:5">
      <c r="A584" s="13"/>
      <c r="B584" s="13"/>
      <c r="C584" s="13"/>
      <c r="D584" s="14"/>
      <c r="E584" s="5"/>
    </row>
    <row r="585" spans="1:5">
      <c r="A585" s="13"/>
      <c r="B585" s="13"/>
      <c r="C585" s="13"/>
      <c r="D585" s="14"/>
      <c r="E585" s="5"/>
    </row>
    <row r="586" spans="1:5">
      <c r="A586" s="13"/>
      <c r="B586" s="13"/>
      <c r="C586" s="13"/>
      <c r="D586" s="14"/>
      <c r="E586" s="5"/>
    </row>
    <row r="587" spans="1:5">
      <c r="A587" s="13"/>
      <c r="B587" s="13"/>
      <c r="C587" s="13"/>
      <c r="D587" s="14"/>
      <c r="E587" s="5"/>
    </row>
    <row r="588" spans="1:5">
      <c r="A588" s="13"/>
      <c r="B588" s="13"/>
      <c r="C588" s="13"/>
      <c r="D588" s="14"/>
      <c r="E588" s="5"/>
    </row>
    <row r="589" spans="1:5">
      <c r="A589" s="13"/>
      <c r="B589" s="13"/>
      <c r="C589" s="13"/>
      <c r="D589" s="14"/>
      <c r="E589" s="5"/>
    </row>
    <row r="590" spans="1:5">
      <c r="A590" s="13"/>
      <c r="B590" s="13"/>
      <c r="C590" s="13"/>
      <c r="D590" s="14"/>
      <c r="E590" s="5"/>
    </row>
    <row r="591" spans="1:5">
      <c r="A591" s="13"/>
      <c r="B591" s="13"/>
      <c r="C591" s="13"/>
      <c r="D591" s="14"/>
      <c r="E591" s="5"/>
    </row>
    <row r="592" spans="1:5">
      <c r="A592" s="13"/>
      <c r="B592" s="13"/>
      <c r="C592" s="13"/>
      <c r="D592" s="14"/>
      <c r="E592" s="5"/>
    </row>
    <row r="593" spans="1:5">
      <c r="A593" s="13"/>
      <c r="B593" s="13"/>
      <c r="C593" s="13"/>
      <c r="D593" s="14"/>
      <c r="E593" s="5"/>
    </row>
    <row r="594" spans="1:5">
      <c r="A594" s="13"/>
      <c r="B594" s="13"/>
      <c r="C594" s="13"/>
      <c r="D594" s="14"/>
      <c r="E594" s="5"/>
    </row>
    <row r="595" spans="1:5">
      <c r="A595" s="13"/>
      <c r="B595" s="13"/>
      <c r="C595" s="13"/>
      <c r="D595" s="14"/>
      <c r="E595" s="5"/>
    </row>
    <row r="596" spans="1:5">
      <c r="A596" s="13"/>
      <c r="B596" s="13"/>
      <c r="C596" s="13"/>
      <c r="D596" s="14"/>
      <c r="E596" s="5"/>
    </row>
    <row r="597" spans="1:5">
      <c r="A597" s="13"/>
      <c r="B597" s="13"/>
      <c r="C597" s="13"/>
      <c r="D597" s="14"/>
      <c r="E597" s="5"/>
    </row>
    <row r="598" spans="1:5">
      <c r="A598" s="13"/>
      <c r="B598" s="13"/>
      <c r="C598" s="13"/>
      <c r="D598" s="14"/>
      <c r="E598" s="5"/>
    </row>
    <row r="599" spans="1:5">
      <c r="A599" s="13"/>
      <c r="B599" s="13"/>
      <c r="C599" s="13"/>
      <c r="D599" s="14"/>
      <c r="E599" s="5"/>
    </row>
    <row r="600" spans="1:5">
      <c r="A600" s="13"/>
      <c r="B600" s="13"/>
      <c r="C600" s="13"/>
      <c r="D600" s="14"/>
      <c r="E600" s="5"/>
    </row>
    <row r="601" spans="1:5">
      <c r="A601" s="13"/>
      <c r="B601" s="13"/>
      <c r="C601" s="13"/>
      <c r="D601" s="14"/>
      <c r="E601" s="5"/>
    </row>
    <row r="602" spans="1:5">
      <c r="A602" s="13"/>
      <c r="B602" s="13"/>
      <c r="C602" s="13"/>
      <c r="D602" s="14"/>
      <c r="E602" s="5"/>
    </row>
    <row r="603" spans="1:5">
      <c r="A603" s="13"/>
      <c r="B603" s="13"/>
      <c r="C603" s="13"/>
      <c r="D603" s="14"/>
      <c r="E603" s="5"/>
    </row>
    <row r="604" spans="1:5">
      <c r="A604" s="13"/>
      <c r="B604" s="13"/>
      <c r="C604" s="13"/>
      <c r="D604" s="14"/>
      <c r="E604" s="5"/>
    </row>
    <row r="605" spans="1:5">
      <c r="A605" s="13"/>
      <c r="B605" s="13"/>
      <c r="C605" s="13"/>
      <c r="D605" s="14"/>
      <c r="E605" s="5"/>
    </row>
    <row r="606" spans="1:5">
      <c r="A606" s="13"/>
      <c r="B606" s="13"/>
      <c r="C606" s="13"/>
      <c r="D606" s="14"/>
      <c r="E606" s="5"/>
    </row>
    <row r="607" spans="1:5">
      <c r="A607" s="13"/>
      <c r="B607" s="13"/>
      <c r="C607" s="13"/>
      <c r="D607" s="14"/>
      <c r="E607" s="5"/>
    </row>
    <row r="608" spans="1:5">
      <c r="A608" s="13"/>
      <c r="B608" s="13"/>
      <c r="C608" s="13"/>
      <c r="D608" s="14"/>
      <c r="E608" s="5"/>
    </row>
    <row r="609" spans="1:5">
      <c r="A609" s="13"/>
      <c r="B609" s="13"/>
      <c r="C609" s="13"/>
      <c r="D609" s="14"/>
      <c r="E609" s="5"/>
    </row>
    <row r="610" spans="1:5">
      <c r="A610" s="13"/>
      <c r="B610" s="13"/>
      <c r="C610" s="13"/>
      <c r="D610" s="14"/>
      <c r="E610" s="5"/>
    </row>
    <row r="611" spans="1:5">
      <c r="A611" s="13"/>
      <c r="B611" s="13"/>
      <c r="C611" s="13"/>
      <c r="D611" s="14"/>
      <c r="E611" s="5"/>
    </row>
    <row r="612" spans="1:5">
      <c r="A612" s="13"/>
      <c r="B612" s="13"/>
      <c r="C612" s="13"/>
      <c r="D612" s="14"/>
      <c r="E612" s="5"/>
    </row>
    <row r="613" spans="1:5">
      <c r="A613" s="13"/>
      <c r="B613" s="13"/>
      <c r="C613" s="13"/>
      <c r="D613" s="14"/>
      <c r="E613" s="5"/>
    </row>
    <row r="614" spans="1:5">
      <c r="A614" s="13"/>
      <c r="B614" s="13"/>
      <c r="C614" s="13"/>
      <c r="D614" s="14"/>
      <c r="E614" s="5"/>
    </row>
    <row r="615" spans="1:5">
      <c r="A615" s="13"/>
      <c r="B615" s="13"/>
      <c r="C615" s="13"/>
      <c r="D615" s="14"/>
      <c r="E615" s="5"/>
    </row>
    <row r="616" spans="1:5">
      <c r="A616" s="13"/>
      <c r="B616" s="13"/>
      <c r="C616" s="13"/>
      <c r="D616" s="14"/>
      <c r="E616" s="5"/>
    </row>
    <row r="617" spans="1:5">
      <c r="A617" s="13"/>
      <c r="B617" s="13"/>
      <c r="C617" s="13"/>
      <c r="D617" s="14"/>
      <c r="E617" s="5"/>
    </row>
    <row r="618" spans="1:5">
      <c r="A618" s="13"/>
      <c r="B618" s="13"/>
      <c r="C618" s="13"/>
      <c r="D618" s="14"/>
      <c r="E618" s="5"/>
    </row>
    <row r="619" spans="1:5">
      <c r="A619" s="13"/>
      <c r="B619" s="13"/>
      <c r="C619" s="13"/>
      <c r="D619" s="14"/>
      <c r="E619" s="5"/>
    </row>
    <row r="620" spans="1:5">
      <c r="A620" s="13"/>
      <c r="B620" s="13"/>
      <c r="C620" s="13"/>
      <c r="D620" s="14"/>
      <c r="E620" s="5"/>
    </row>
    <row r="621" spans="1:5">
      <c r="A621" s="13"/>
      <c r="B621" s="13"/>
      <c r="C621" s="13"/>
      <c r="D621" s="14"/>
      <c r="E621" s="5"/>
    </row>
    <row r="622" spans="1:5">
      <c r="A622" s="13"/>
      <c r="B622" s="13"/>
      <c r="C622" s="13"/>
      <c r="D622" s="14"/>
      <c r="E622" s="5"/>
    </row>
    <row r="623" spans="1:5">
      <c r="A623" s="13"/>
      <c r="B623" s="13"/>
      <c r="C623" s="13"/>
      <c r="D623" s="14"/>
      <c r="E623" s="5"/>
    </row>
    <row r="624" spans="1:5">
      <c r="A624" s="13"/>
      <c r="B624" s="13"/>
      <c r="C624" s="13"/>
      <c r="D624" s="14"/>
      <c r="E624" s="5"/>
    </row>
    <row r="625" spans="1:5">
      <c r="A625" s="13"/>
      <c r="B625" s="13"/>
      <c r="C625" s="13"/>
      <c r="D625" s="14"/>
      <c r="E625" s="5"/>
    </row>
    <row r="626" spans="1:5">
      <c r="A626" s="13"/>
      <c r="B626" s="13"/>
      <c r="C626" s="13"/>
      <c r="D626" s="14"/>
      <c r="E626" s="5"/>
    </row>
    <row r="627" spans="1:5">
      <c r="A627" s="13"/>
      <c r="B627" s="13"/>
      <c r="C627" s="13"/>
      <c r="D627" s="14"/>
      <c r="E627" s="5"/>
    </row>
    <row r="628" spans="1:5">
      <c r="A628" s="13"/>
      <c r="B628" s="13"/>
      <c r="C628" s="13"/>
      <c r="D628" s="14"/>
      <c r="E628" s="5"/>
    </row>
    <row r="629" spans="1:5">
      <c r="A629" s="13"/>
      <c r="B629" s="13"/>
      <c r="C629" s="13"/>
      <c r="D629" s="14"/>
      <c r="E629" s="5"/>
    </row>
    <row r="630" spans="1:5">
      <c r="A630" s="13"/>
      <c r="B630" s="13"/>
      <c r="C630" s="13"/>
      <c r="D630" s="14"/>
      <c r="E630" s="5"/>
    </row>
    <row r="631" spans="1:5">
      <c r="A631" s="13"/>
      <c r="B631" s="13"/>
      <c r="C631" s="13"/>
      <c r="D631" s="14"/>
      <c r="E631" s="5"/>
    </row>
    <row r="632" spans="1:5">
      <c r="A632" s="13"/>
      <c r="B632" s="13"/>
      <c r="C632" s="13"/>
      <c r="D632" s="14"/>
      <c r="E632" s="5"/>
    </row>
    <row r="633" spans="1:5">
      <c r="A633" s="13"/>
      <c r="B633" s="13"/>
      <c r="C633" s="13"/>
      <c r="D633" s="14"/>
      <c r="E633" s="5"/>
    </row>
    <row r="634" spans="1:5">
      <c r="A634" s="13"/>
      <c r="B634" s="13"/>
      <c r="C634" s="13"/>
      <c r="D634" s="14"/>
      <c r="E634" s="5"/>
    </row>
    <row r="635" spans="1:5">
      <c r="A635" s="13"/>
      <c r="B635" s="13"/>
      <c r="C635" s="13"/>
      <c r="D635" s="14"/>
      <c r="E635" s="5"/>
    </row>
    <row r="636" spans="1:5">
      <c r="A636" s="13"/>
      <c r="B636" s="13"/>
      <c r="C636" s="13"/>
      <c r="D636" s="14"/>
      <c r="E636" s="5"/>
    </row>
    <row r="637" spans="1:5">
      <c r="A637" s="13"/>
      <c r="B637" s="13"/>
      <c r="C637" s="13"/>
      <c r="D637" s="14"/>
      <c r="E637" s="5"/>
    </row>
    <row r="638" spans="1:5">
      <c r="A638" s="13"/>
      <c r="B638" s="13"/>
      <c r="C638" s="13"/>
      <c r="D638" s="14"/>
      <c r="E638" s="5"/>
    </row>
    <row r="639" spans="1:5">
      <c r="A639" s="13"/>
      <c r="B639" s="13"/>
      <c r="C639" s="13"/>
      <c r="D639" s="14"/>
      <c r="E639" s="5"/>
    </row>
    <row r="640" spans="1:5">
      <c r="A640" s="13"/>
      <c r="B640" s="13"/>
      <c r="C640" s="13"/>
      <c r="D640" s="14"/>
      <c r="E640" s="5"/>
    </row>
    <row r="641" spans="1:5">
      <c r="A641" s="13"/>
      <c r="B641" s="13"/>
      <c r="C641" s="13"/>
      <c r="D641" s="14"/>
      <c r="E641" s="5"/>
    </row>
    <row r="642" spans="1:5">
      <c r="A642" s="13"/>
      <c r="B642" s="13"/>
      <c r="C642" s="13"/>
      <c r="D642" s="14"/>
      <c r="E642" s="5"/>
    </row>
    <row r="643" spans="1:5">
      <c r="A643" s="13"/>
      <c r="B643" s="13"/>
      <c r="C643" s="13"/>
      <c r="D643" s="14"/>
      <c r="E643" s="5"/>
    </row>
    <row r="644" spans="1:5">
      <c r="A644" s="13"/>
      <c r="B644" s="13"/>
      <c r="C644" s="13"/>
      <c r="D644" s="14"/>
      <c r="E644" s="5"/>
    </row>
    <row r="645" spans="1:5">
      <c r="A645" s="13"/>
      <c r="B645" s="13"/>
      <c r="C645" s="13"/>
      <c r="D645" s="14"/>
      <c r="E645" s="5"/>
    </row>
    <row r="646" spans="1:5">
      <c r="A646" s="13"/>
      <c r="B646" s="13"/>
      <c r="C646" s="13"/>
      <c r="D646" s="14"/>
      <c r="E646" s="5"/>
    </row>
    <row r="647" spans="1:5">
      <c r="A647" s="13"/>
      <c r="B647" s="13"/>
      <c r="C647" s="13"/>
      <c r="D647" s="14"/>
      <c r="E647" s="5"/>
    </row>
    <row r="648" spans="1:5">
      <c r="A648" s="13"/>
      <c r="B648" s="13"/>
      <c r="C648" s="13"/>
      <c r="D648" s="14"/>
      <c r="E648" s="5"/>
    </row>
    <row r="649" spans="1:5">
      <c r="A649" s="13"/>
      <c r="B649" s="13"/>
      <c r="C649" s="13"/>
      <c r="D649" s="14"/>
      <c r="E649" s="5"/>
    </row>
    <row r="650" spans="1:5">
      <c r="A650" s="13"/>
      <c r="B650" s="13"/>
      <c r="C650" s="13"/>
      <c r="D650" s="14"/>
      <c r="E650" s="5"/>
    </row>
    <row r="651" spans="1:5">
      <c r="A651" s="13"/>
      <c r="B651" s="13"/>
      <c r="C651" s="13"/>
      <c r="D651" s="14"/>
      <c r="E651" s="5"/>
    </row>
    <row r="652" spans="1:5">
      <c r="A652" s="13"/>
      <c r="B652" s="13"/>
      <c r="C652" s="13"/>
      <c r="D652" s="14"/>
      <c r="E652" s="5"/>
    </row>
    <row r="653" spans="1:5">
      <c r="A653" s="13"/>
      <c r="B653" s="13"/>
      <c r="C653" s="13"/>
      <c r="D653" s="14"/>
      <c r="E653" s="5"/>
    </row>
    <row r="654" spans="1:5">
      <c r="A654" s="13"/>
      <c r="B654" s="13"/>
      <c r="C654" s="13"/>
      <c r="D654" s="14"/>
      <c r="E654" s="5"/>
    </row>
    <row r="655" spans="1:5">
      <c r="A655" s="13"/>
      <c r="B655" s="13"/>
      <c r="C655" s="13"/>
      <c r="D655" s="14"/>
      <c r="E655" s="5"/>
    </row>
    <row r="656" spans="1:5">
      <c r="A656" s="13"/>
      <c r="B656" s="13"/>
      <c r="C656" s="13"/>
      <c r="D656" s="14"/>
      <c r="E656" s="5"/>
    </row>
    <row r="657" spans="1:5">
      <c r="A657" s="13"/>
      <c r="B657" s="13"/>
      <c r="C657" s="13"/>
      <c r="D657" s="14"/>
      <c r="E657" s="5"/>
    </row>
    <row r="658" spans="1:5">
      <c r="A658" s="13"/>
      <c r="B658" s="13"/>
      <c r="C658" s="13"/>
      <c r="D658" s="14"/>
      <c r="E658" s="5"/>
    </row>
    <row r="659" spans="1:5">
      <c r="A659" s="13"/>
      <c r="B659" s="13"/>
      <c r="C659" s="13"/>
      <c r="D659" s="14"/>
      <c r="E659" s="5"/>
    </row>
    <row r="660" spans="1:5">
      <c r="A660" s="13"/>
      <c r="B660" s="13"/>
      <c r="C660" s="13"/>
      <c r="D660" s="14"/>
      <c r="E660" s="5"/>
    </row>
    <row r="661" spans="1:5">
      <c r="A661" s="13"/>
      <c r="B661" s="13"/>
      <c r="C661" s="13"/>
      <c r="D661" s="14"/>
      <c r="E661" s="5"/>
    </row>
    <row r="662" spans="1:5">
      <c r="A662" s="13"/>
      <c r="B662" s="13"/>
      <c r="C662" s="13"/>
      <c r="D662" s="14"/>
      <c r="E662" s="5"/>
    </row>
    <row r="663" spans="1:5">
      <c r="A663" s="13"/>
      <c r="B663" s="13"/>
      <c r="C663" s="13"/>
      <c r="D663" s="14"/>
      <c r="E663" s="5"/>
    </row>
    <row r="664" spans="1:5">
      <c r="A664" s="13"/>
      <c r="B664" s="13"/>
      <c r="C664" s="13"/>
      <c r="D664" s="14"/>
      <c r="E664" s="5"/>
    </row>
    <row r="665" spans="1:5">
      <c r="A665" s="13"/>
      <c r="B665" s="13"/>
      <c r="C665" s="13"/>
      <c r="D665" s="14"/>
      <c r="E665" s="5"/>
    </row>
    <row r="666" spans="1:5">
      <c r="A666" s="13"/>
      <c r="B666" s="13"/>
      <c r="C666" s="13"/>
      <c r="D666" s="14"/>
      <c r="E666" s="5"/>
    </row>
    <row r="667" spans="1:5">
      <c r="A667" s="13"/>
      <c r="B667" s="13"/>
      <c r="C667" s="13"/>
      <c r="D667" s="14"/>
      <c r="E667" s="5"/>
    </row>
    <row r="668" spans="1:5">
      <c r="A668" s="13"/>
      <c r="B668" s="13"/>
      <c r="C668" s="13"/>
      <c r="D668" s="14"/>
      <c r="E668" s="5"/>
    </row>
    <row r="669" spans="1:5">
      <c r="A669" s="13"/>
      <c r="B669" s="13"/>
      <c r="C669" s="13"/>
      <c r="D669" s="14"/>
      <c r="E669" s="5"/>
    </row>
    <row r="670" spans="1:5">
      <c r="A670" s="13"/>
      <c r="B670" s="13"/>
      <c r="C670" s="13"/>
      <c r="D670" s="14"/>
      <c r="E670" s="5"/>
    </row>
    <row r="671" spans="1:5">
      <c r="A671" s="13"/>
      <c r="B671" s="13"/>
      <c r="C671" s="13"/>
      <c r="D671" s="14"/>
      <c r="E671" s="5"/>
    </row>
    <row r="672" spans="1:5">
      <c r="A672" s="13"/>
      <c r="B672" s="13"/>
      <c r="C672" s="13"/>
      <c r="D672" s="14"/>
      <c r="E672" s="5"/>
    </row>
    <row r="673" spans="1:5">
      <c r="A673" s="13"/>
      <c r="B673" s="13"/>
      <c r="C673" s="13"/>
      <c r="D673" s="14"/>
      <c r="E673" s="5"/>
    </row>
    <row r="674" spans="1:5">
      <c r="A674" s="13"/>
      <c r="B674" s="13"/>
      <c r="C674" s="13"/>
      <c r="D674" s="14"/>
      <c r="E674" s="5"/>
    </row>
    <row r="675" spans="1:5">
      <c r="A675" s="13"/>
      <c r="B675" s="13"/>
      <c r="C675" s="13"/>
      <c r="D675" s="14"/>
      <c r="E675" s="5"/>
    </row>
    <row r="676" spans="1:5">
      <c r="A676" s="13"/>
      <c r="B676" s="13"/>
      <c r="C676" s="13"/>
      <c r="D676" s="14"/>
      <c r="E676" s="5"/>
    </row>
    <row r="677" spans="1:5">
      <c r="A677" s="13"/>
      <c r="B677" s="13"/>
      <c r="C677" s="13"/>
      <c r="D677" s="14"/>
      <c r="E677" s="5"/>
    </row>
    <row r="678" spans="1:5">
      <c r="A678" s="13"/>
      <c r="B678" s="13"/>
      <c r="C678" s="13"/>
      <c r="D678" s="14"/>
      <c r="E678" s="5"/>
    </row>
    <row r="679" spans="1:5">
      <c r="A679" s="13"/>
      <c r="B679" s="13"/>
      <c r="C679" s="13"/>
      <c r="D679" s="14"/>
      <c r="E679" s="5"/>
    </row>
    <row r="680" spans="1:5">
      <c r="A680" s="13"/>
      <c r="B680" s="13"/>
      <c r="C680" s="13"/>
      <c r="D680" s="14"/>
      <c r="E680" s="5"/>
    </row>
    <row r="681" spans="1:5">
      <c r="A681" s="13"/>
      <c r="B681" s="13"/>
      <c r="C681" s="13"/>
      <c r="D681" s="14"/>
      <c r="E681" s="5"/>
    </row>
    <row r="682" spans="1:5">
      <c r="A682" s="13"/>
      <c r="B682" s="13"/>
      <c r="C682" s="13"/>
      <c r="D682" s="14"/>
      <c r="E682" s="5"/>
    </row>
    <row r="683" spans="1:5">
      <c r="A683" s="13"/>
      <c r="B683" s="13"/>
      <c r="C683" s="13"/>
      <c r="D683" s="14"/>
      <c r="E683" s="5"/>
    </row>
    <row r="684" spans="1:5">
      <c r="A684" s="13"/>
      <c r="B684" s="13"/>
      <c r="C684" s="13"/>
      <c r="D684" s="14"/>
      <c r="E684" s="5"/>
    </row>
    <row r="685" spans="1:5">
      <c r="A685" s="13"/>
      <c r="B685" s="13"/>
      <c r="C685" s="13"/>
      <c r="D685" s="14"/>
      <c r="E685" s="5"/>
    </row>
    <row r="686" spans="1:5">
      <c r="A686" s="13"/>
      <c r="B686" s="13"/>
      <c r="C686" s="13"/>
      <c r="D686" s="14"/>
      <c r="E686" s="5"/>
    </row>
    <row r="687" spans="1:5">
      <c r="A687" s="13"/>
      <c r="B687" s="13"/>
      <c r="C687" s="13"/>
      <c r="D687" s="14"/>
      <c r="E687" s="5"/>
    </row>
    <row r="688" spans="1:5">
      <c r="A688" s="13"/>
      <c r="B688" s="13"/>
      <c r="C688" s="13"/>
      <c r="D688" s="14"/>
      <c r="E688" s="5"/>
    </row>
    <row r="689" spans="1:5">
      <c r="A689" s="13"/>
      <c r="B689" s="13"/>
      <c r="C689" s="13"/>
      <c r="D689" s="14"/>
      <c r="E689" s="5"/>
    </row>
    <row r="690" spans="1:5">
      <c r="A690" s="13"/>
      <c r="B690" s="13"/>
      <c r="C690" s="13"/>
      <c r="D690" s="14"/>
      <c r="E690" s="5"/>
    </row>
    <row r="691" spans="1:5">
      <c r="A691" s="13"/>
      <c r="B691" s="13"/>
      <c r="C691" s="13"/>
      <c r="D691" s="14"/>
      <c r="E691" s="5"/>
    </row>
    <row r="692" spans="1:5">
      <c r="A692" s="13"/>
      <c r="B692" s="13"/>
      <c r="C692" s="13"/>
      <c r="D692" s="14"/>
      <c r="E692" s="5"/>
    </row>
    <row r="693" spans="1:5">
      <c r="A693" s="13"/>
      <c r="B693" s="13"/>
      <c r="C693" s="13"/>
      <c r="D693" s="14"/>
      <c r="E693" s="5"/>
    </row>
    <row r="694" spans="1:5">
      <c r="A694" s="13"/>
      <c r="B694" s="13"/>
      <c r="C694" s="13"/>
      <c r="D694" s="14"/>
      <c r="E694" s="5"/>
    </row>
    <row r="695" spans="1:5">
      <c r="A695" s="13"/>
      <c r="B695" s="13"/>
      <c r="C695" s="13"/>
      <c r="D695" s="14"/>
      <c r="E695" s="5"/>
    </row>
    <row r="696" spans="1:5">
      <c r="A696" s="13"/>
      <c r="B696" s="13"/>
      <c r="C696" s="13"/>
      <c r="D696" s="14"/>
      <c r="E696" s="5"/>
    </row>
    <row r="697" spans="1:5">
      <c r="A697" s="13"/>
      <c r="B697" s="13"/>
      <c r="C697" s="13"/>
      <c r="D697" s="14"/>
      <c r="E697" s="5"/>
    </row>
    <row r="698" spans="1:5">
      <c r="A698" s="13"/>
      <c r="B698" s="13"/>
      <c r="C698" s="13"/>
      <c r="D698" s="14"/>
      <c r="E698" s="5"/>
    </row>
    <row r="699" spans="1:5">
      <c r="A699" s="13"/>
      <c r="B699" s="13"/>
      <c r="C699" s="13"/>
      <c r="D699" s="14"/>
      <c r="E699" s="5"/>
    </row>
    <row r="700" spans="1:5">
      <c r="A700" s="13"/>
      <c r="B700" s="13"/>
      <c r="C700" s="13"/>
      <c r="D700" s="14"/>
      <c r="E700" s="5"/>
    </row>
    <row r="701" spans="1:5">
      <c r="A701" s="13"/>
      <c r="B701" s="13"/>
      <c r="C701" s="13"/>
      <c r="D701" s="14"/>
      <c r="E701" s="5"/>
    </row>
    <row r="702" spans="1:5">
      <c r="A702" s="13"/>
      <c r="B702" s="13"/>
      <c r="C702" s="13"/>
      <c r="D702" s="14"/>
      <c r="E702" s="5"/>
    </row>
    <row r="703" spans="1:5">
      <c r="A703" s="13"/>
      <c r="B703" s="13"/>
      <c r="C703" s="13"/>
      <c r="D703" s="14"/>
      <c r="E703" s="5"/>
    </row>
    <row r="704" spans="1:5">
      <c r="A704" s="13"/>
      <c r="B704" s="13"/>
      <c r="C704" s="13"/>
      <c r="D704" s="14"/>
      <c r="E704" s="5"/>
    </row>
    <row r="705" spans="1:5">
      <c r="A705" s="13"/>
      <c r="B705" s="13"/>
      <c r="C705" s="13"/>
      <c r="D705" s="14"/>
      <c r="E705" s="5"/>
    </row>
    <row r="706" spans="1:5">
      <c r="A706" s="13"/>
      <c r="B706" s="13"/>
      <c r="C706" s="13"/>
      <c r="D706" s="14"/>
      <c r="E706" s="5"/>
    </row>
    <row r="707" spans="1:5">
      <c r="A707" s="13"/>
      <c r="B707" s="13"/>
      <c r="C707" s="13"/>
      <c r="D707" s="14"/>
      <c r="E707" s="5"/>
    </row>
    <row r="708" spans="1:5">
      <c r="A708" s="13"/>
      <c r="B708" s="13"/>
      <c r="C708" s="13"/>
      <c r="D708" s="14"/>
      <c r="E708" s="5"/>
    </row>
    <row r="709" spans="1:5">
      <c r="A709" s="13"/>
      <c r="B709" s="13"/>
      <c r="C709" s="13"/>
      <c r="D709" s="14"/>
      <c r="E709" s="5"/>
    </row>
    <row r="710" spans="1:5">
      <c r="A710" s="13"/>
      <c r="B710" s="13"/>
      <c r="C710" s="13"/>
      <c r="D710" s="14"/>
      <c r="E710" s="5"/>
    </row>
    <row r="711" spans="1:5">
      <c r="A711" s="13"/>
      <c r="B711" s="13"/>
      <c r="C711" s="13"/>
      <c r="D711" s="14"/>
      <c r="E711" s="5"/>
    </row>
    <row r="712" spans="1:5">
      <c r="A712" s="13"/>
      <c r="B712" s="13"/>
      <c r="C712" s="13"/>
      <c r="D712" s="14"/>
      <c r="E712" s="5"/>
    </row>
    <row r="713" spans="1:5">
      <c r="A713" s="13"/>
      <c r="B713" s="13"/>
      <c r="C713" s="13"/>
      <c r="D713" s="14"/>
      <c r="E713" s="5"/>
    </row>
    <row r="714" spans="1:5">
      <c r="A714" s="13"/>
      <c r="B714" s="13"/>
      <c r="C714" s="13"/>
      <c r="D714" s="14"/>
      <c r="E714" s="5"/>
    </row>
    <row r="715" spans="1:5">
      <c r="A715" s="13"/>
      <c r="B715" s="13"/>
      <c r="C715" s="13"/>
      <c r="D715" s="14"/>
      <c r="E715" s="5"/>
    </row>
    <row r="716" spans="1:5">
      <c r="A716" s="13"/>
      <c r="B716" s="13"/>
      <c r="C716" s="13"/>
      <c r="D716" s="14"/>
      <c r="E716" s="5"/>
    </row>
    <row r="717" spans="1:5">
      <c r="A717" s="13"/>
      <c r="B717" s="13"/>
      <c r="C717" s="13"/>
      <c r="D717" s="14"/>
      <c r="E717" s="5"/>
    </row>
    <row r="718" spans="1:5">
      <c r="A718" s="13"/>
      <c r="B718" s="13"/>
      <c r="C718" s="13"/>
      <c r="D718" s="14"/>
      <c r="E718" s="5"/>
    </row>
    <row r="719" spans="1:5">
      <c r="A719" s="13"/>
      <c r="B719" s="13"/>
      <c r="C719" s="13"/>
      <c r="D719" s="14"/>
      <c r="E719" s="5"/>
    </row>
    <row r="720" spans="1:5">
      <c r="A720" s="13"/>
      <c r="B720" s="13"/>
      <c r="C720" s="13"/>
      <c r="D720" s="14"/>
      <c r="E720" s="5"/>
    </row>
    <row r="721" spans="1:5">
      <c r="A721" s="13"/>
      <c r="B721" s="13"/>
      <c r="C721" s="13"/>
      <c r="D721" s="14"/>
      <c r="E721" s="5"/>
    </row>
    <row r="722" spans="1:5">
      <c r="A722" s="13"/>
      <c r="B722" s="13"/>
      <c r="C722" s="13"/>
      <c r="D722" s="14"/>
      <c r="E722" s="5"/>
    </row>
    <row r="723" spans="1:5">
      <c r="A723" s="13"/>
      <c r="B723" s="13"/>
      <c r="C723" s="13"/>
      <c r="D723" s="14"/>
      <c r="E723" s="5"/>
    </row>
    <row r="724" spans="1:5">
      <c r="A724" s="13"/>
      <c r="B724" s="13"/>
      <c r="C724" s="13"/>
      <c r="D724" s="14"/>
      <c r="E724" s="5"/>
    </row>
    <row r="725" spans="1:5">
      <c r="A725" s="13"/>
      <c r="B725" s="13"/>
      <c r="C725" s="13"/>
      <c r="D725" s="14"/>
      <c r="E725" s="5"/>
    </row>
    <row r="726" spans="1:5">
      <c r="A726" s="13"/>
      <c r="B726" s="13"/>
      <c r="C726" s="13"/>
      <c r="D726" s="14"/>
      <c r="E726" s="5"/>
    </row>
    <row r="727" spans="1:5">
      <c r="A727" s="13"/>
      <c r="B727" s="13"/>
      <c r="C727" s="13"/>
      <c r="D727" s="14"/>
      <c r="E727" s="5"/>
    </row>
    <row r="728" spans="1:5">
      <c r="A728" s="13"/>
      <c r="B728" s="13"/>
      <c r="C728" s="13"/>
      <c r="D728" s="14"/>
      <c r="E728" s="5"/>
    </row>
    <row r="729" spans="1:5">
      <c r="A729" s="13"/>
      <c r="B729" s="13"/>
      <c r="C729" s="13"/>
      <c r="D729" s="14"/>
      <c r="E729" s="5"/>
    </row>
    <row r="730" spans="1:5">
      <c r="A730" s="13"/>
      <c r="B730" s="13"/>
      <c r="C730" s="13"/>
      <c r="D730" s="14"/>
      <c r="E730" s="5"/>
    </row>
    <row r="731" spans="1:5">
      <c r="A731" s="13"/>
      <c r="B731" s="13"/>
      <c r="C731" s="13"/>
      <c r="D731" s="14"/>
      <c r="E731" s="5"/>
    </row>
    <row r="732" spans="1:5">
      <c r="A732" s="13"/>
      <c r="B732" s="13"/>
      <c r="C732" s="13"/>
      <c r="D732" s="14"/>
      <c r="E732" s="5"/>
    </row>
    <row r="733" spans="1:5">
      <c r="A733" s="13"/>
      <c r="B733" s="13"/>
      <c r="C733" s="13"/>
      <c r="D733" s="14"/>
      <c r="E733" s="5"/>
    </row>
    <row r="734" spans="1:5">
      <c r="A734" s="13"/>
      <c r="B734" s="13"/>
      <c r="C734" s="13"/>
      <c r="D734" s="14"/>
      <c r="E734" s="5"/>
    </row>
    <row r="735" spans="1:5">
      <c r="A735" s="13"/>
      <c r="B735" s="13"/>
      <c r="C735" s="13"/>
      <c r="D735" s="14"/>
      <c r="E735" s="5"/>
    </row>
    <row r="736" spans="1:5">
      <c r="A736" s="13"/>
      <c r="B736" s="13"/>
      <c r="C736" s="13"/>
      <c r="D736" s="14"/>
      <c r="E736" s="5"/>
    </row>
    <row r="737" spans="1:5">
      <c r="A737" s="13"/>
      <c r="B737" s="13"/>
      <c r="C737" s="13"/>
      <c r="D737" s="14"/>
      <c r="E737" s="5"/>
    </row>
    <row r="738" spans="1:5">
      <c r="A738" s="13"/>
      <c r="B738" s="13"/>
      <c r="C738" s="13"/>
      <c r="D738" s="14"/>
      <c r="E738" s="5"/>
    </row>
    <row r="739" spans="1:5">
      <c r="A739" s="13"/>
      <c r="B739" s="13"/>
      <c r="C739" s="13"/>
      <c r="D739" s="14"/>
      <c r="E739" s="5"/>
    </row>
    <row r="740" spans="1:5">
      <c r="A740" s="13"/>
      <c r="B740" s="13"/>
      <c r="C740" s="13"/>
      <c r="D740" s="14"/>
      <c r="E740" s="5"/>
    </row>
    <row r="741" spans="1:5">
      <c r="A741" s="13"/>
      <c r="B741" s="13"/>
      <c r="C741" s="13"/>
      <c r="D741" s="14"/>
      <c r="E741" s="5"/>
    </row>
    <row r="742" spans="1:5">
      <c r="A742" s="13"/>
      <c r="B742" s="13"/>
      <c r="C742" s="13"/>
      <c r="D742" s="14"/>
      <c r="E742" s="5"/>
    </row>
    <row r="743" spans="1:5">
      <c r="A743" s="13"/>
      <c r="B743" s="13"/>
      <c r="C743" s="13"/>
      <c r="D743" s="14"/>
      <c r="E743" s="5"/>
    </row>
    <row r="744" spans="1:5">
      <c r="A744" s="13"/>
      <c r="B744" s="13"/>
      <c r="C744" s="13"/>
      <c r="D744" s="14"/>
      <c r="E744" s="5"/>
    </row>
    <row r="745" spans="1:5">
      <c r="A745" s="13"/>
      <c r="B745" s="13"/>
      <c r="C745" s="13"/>
      <c r="D745" s="14"/>
      <c r="E745" s="5"/>
    </row>
    <row r="746" spans="1:5">
      <c r="A746" s="13"/>
      <c r="B746" s="13"/>
      <c r="C746" s="13"/>
      <c r="D746" s="14"/>
      <c r="E746" s="5"/>
    </row>
    <row r="747" spans="1:5">
      <c r="A747" s="13"/>
      <c r="B747" s="13"/>
      <c r="C747" s="13"/>
      <c r="D747" s="14"/>
      <c r="E747" s="5"/>
    </row>
    <row r="748" spans="1:5">
      <c r="A748" s="13"/>
      <c r="B748" s="13"/>
      <c r="C748" s="13"/>
      <c r="D748" s="14"/>
      <c r="E748" s="5"/>
    </row>
    <row r="749" spans="1:5">
      <c r="A749" s="13"/>
      <c r="B749" s="13"/>
      <c r="C749" s="13"/>
      <c r="D749" s="14"/>
      <c r="E749" s="5"/>
    </row>
    <row r="750" spans="1:5">
      <c r="A750" s="13"/>
      <c r="B750" s="13"/>
      <c r="C750" s="13"/>
      <c r="D750" s="14"/>
      <c r="E750" s="5"/>
    </row>
    <row r="751" spans="1:5">
      <c r="A751" s="13"/>
      <c r="B751" s="13"/>
      <c r="C751" s="13"/>
      <c r="D751" s="14"/>
      <c r="E751" s="5"/>
    </row>
    <row r="752" spans="1:5">
      <c r="A752" s="13"/>
      <c r="B752" s="13"/>
      <c r="C752" s="13"/>
      <c r="D752" s="14"/>
      <c r="E752" s="5"/>
    </row>
    <row r="753" spans="1:5">
      <c r="A753" s="13"/>
      <c r="B753" s="13"/>
      <c r="C753" s="13"/>
      <c r="D753" s="14"/>
      <c r="E753" s="5"/>
    </row>
    <row r="754" spans="1:5">
      <c r="A754" s="13"/>
      <c r="B754" s="13"/>
      <c r="C754" s="13"/>
      <c r="D754" s="14"/>
      <c r="E754" s="5"/>
    </row>
    <row r="755" spans="1:5">
      <c r="A755" s="13"/>
      <c r="B755" s="13"/>
      <c r="C755" s="13"/>
      <c r="D755" s="14"/>
      <c r="E755" s="5"/>
    </row>
    <row r="756" spans="1:5">
      <c r="A756" s="13"/>
      <c r="B756" s="13"/>
      <c r="C756" s="13"/>
      <c r="D756" s="14"/>
      <c r="E756" s="5"/>
    </row>
    <row r="757" spans="1:5">
      <c r="A757" s="13"/>
      <c r="B757" s="13"/>
      <c r="C757" s="13"/>
      <c r="D757" s="14"/>
      <c r="E757" s="5"/>
    </row>
    <row r="758" spans="1:5">
      <c r="A758" s="13"/>
      <c r="B758" s="13"/>
      <c r="C758" s="13"/>
      <c r="D758" s="14"/>
      <c r="E758" s="5"/>
    </row>
    <row r="759" spans="1:5">
      <c r="A759" s="13"/>
      <c r="B759" s="13"/>
      <c r="C759" s="13"/>
      <c r="D759" s="14"/>
      <c r="E759" s="5"/>
    </row>
    <row r="760" spans="1:5">
      <c r="A760" s="13"/>
      <c r="B760" s="13"/>
      <c r="C760" s="13"/>
      <c r="D760" s="14"/>
      <c r="E760" s="5"/>
    </row>
    <row r="761" spans="1:5">
      <c r="A761" s="13"/>
      <c r="B761" s="13"/>
      <c r="C761" s="13"/>
      <c r="D761" s="14"/>
      <c r="E761" s="5"/>
    </row>
    <row r="762" spans="1:5">
      <c r="A762" s="13"/>
      <c r="B762" s="13"/>
      <c r="C762" s="13"/>
      <c r="D762" s="14"/>
      <c r="E762" s="5"/>
    </row>
    <row r="763" spans="1:5">
      <c r="A763" s="13"/>
      <c r="B763" s="13"/>
      <c r="C763" s="13"/>
      <c r="D763" s="14"/>
      <c r="E763" s="5"/>
    </row>
    <row r="764" spans="1:5">
      <c r="A764" s="13"/>
      <c r="B764" s="13"/>
      <c r="C764" s="13"/>
      <c r="D764" s="14"/>
      <c r="E764" s="5"/>
    </row>
    <row r="765" spans="1:5">
      <c r="A765" s="13"/>
      <c r="B765" s="13"/>
      <c r="C765" s="13"/>
      <c r="D765" s="14"/>
      <c r="E765" s="5"/>
    </row>
    <row r="766" spans="1:5">
      <c r="A766" s="13"/>
      <c r="B766" s="13"/>
      <c r="C766" s="13"/>
      <c r="D766" s="14"/>
      <c r="E766" s="5"/>
    </row>
    <row r="767" spans="1:5">
      <c r="A767" s="13"/>
      <c r="B767" s="13"/>
      <c r="C767" s="13"/>
      <c r="D767" s="14"/>
      <c r="E767" s="5"/>
    </row>
    <row r="768" spans="1:5">
      <c r="A768" s="13"/>
      <c r="B768" s="13"/>
      <c r="C768" s="13"/>
      <c r="D768" s="14"/>
      <c r="E768" s="5"/>
    </row>
    <row r="769" spans="1:5">
      <c r="A769" s="13"/>
      <c r="B769" s="13"/>
      <c r="C769" s="13"/>
      <c r="D769" s="14"/>
      <c r="E769" s="5"/>
    </row>
    <row r="770" spans="1:5">
      <c r="A770" s="13"/>
      <c r="B770" s="13"/>
      <c r="C770" s="13"/>
      <c r="D770" s="14"/>
      <c r="E770" s="5"/>
    </row>
    <row r="771" spans="1:5">
      <c r="A771" s="13"/>
      <c r="B771" s="13"/>
      <c r="C771" s="13"/>
      <c r="D771" s="14"/>
      <c r="E771" s="5"/>
    </row>
    <row r="772" spans="1:5">
      <c r="A772" s="13"/>
      <c r="B772" s="13"/>
      <c r="C772" s="13"/>
      <c r="D772" s="14"/>
      <c r="E772" s="5"/>
    </row>
    <row r="773" spans="1:5">
      <c r="A773" s="13"/>
      <c r="B773" s="13"/>
      <c r="C773" s="13"/>
      <c r="D773" s="14"/>
      <c r="E773" s="5"/>
    </row>
    <row r="774" spans="1:5">
      <c r="A774" s="13"/>
      <c r="B774" s="13"/>
      <c r="C774" s="13"/>
      <c r="D774" s="14"/>
      <c r="E774" s="5"/>
    </row>
    <row r="775" spans="1:5">
      <c r="A775" s="13"/>
      <c r="B775" s="13"/>
      <c r="C775" s="13"/>
      <c r="D775" s="14"/>
      <c r="E775" s="5"/>
    </row>
    <row r="776" spans="1:5">
      <c r="A776" s="13"/>
      <c r="B776" s="13"/>
      <c r="C776" s="13"/>
      <c r="D776" s="14"/>
      <c r="E776" s="5"/>
    </row>
    <row r="777" spans="1:5">
      <c r="A777" s="13"/>
      <c r="B777" s="13"/>
      <c r="C777" s="13"/>
      <c r="D777" s="14"/>
      <c r="E777" s="5"/>
    </row>
    <row r="778" spans="1:5">
      <c r="A778" s="13"/>
      <c r="B778" s="13"/>
      <c r="C778" s="13"/>
      <c r="D778" s="14"/>
      <c r="E778" s="5"/>
    </row>
    <row r="779" spans="1:5">
      <c r="A779" s="13"/>
      <c r="B779" s="13"/>
      <c r="C779" s="13"/>
      <c r="D779" s="14"/>
      <c r="E779" s="5"/>
    </row>
    <row r="780" spans="1:5">
      <c r="A780" s="13"/>
      <c r="B780" s="13"/>
      <c r="C780" s="13"/>
      <c r="D780" s="14"/>
      <c r="E780" s="5"/>
    </row>
    <row r="781" spans="1:5">
      <c r="A781" s="13"/>
      <c r="B781" s="13"/>
      <c r="C781" s="13"/>
      <c r="D781" s="14"/>
      <c r="E781" s="5"/>
    </row>
    <row r="782" spans="1:5">
      <c r="A782" s="13"/>
      <c r="B782" s="13"/>
      <c r="C782" s="13"/>
      <c r="D782" s="14"/>
      <c r="E782" s="5"/>
    </row>
    <row r="783" spans="1:5">
      <c r="A783" s="13"/>
      <c r="B783" s="13"/>
      <c r="C783" s="13"/>
      <c r="D783" s="14"/>
      <c r="E783" s="5"/>
    </row>
    <row r="784" spans="1:5">
      <c r="A784" s="13"/>
      <c r="B784" s="13"/>
      <c r="C784" s="13"/>
      <c r="D784" s="14"/>
      <c r="E784" s="5"/>
    </row>
    <row r="785" spans="1:5">
      <c r="A785" s="13"/>
      <c r="B785" s="13"/>
      <c r="C785" s="13"/>
      <c r="D785" s="14"/>
      <c r="E785" s="5"/>
    </row>
    <row r="786" spans="1:5">
      <c r="A786" s="13"/>
      <c r="B786" s="13"/>
      <c r="C786" s="13"/>
      <c r="D786" s="14"/>
      <c r="E786" s="5"/>
    </row>
    <row r="787" spans="1:5">
      <c r="A787" s="13"/>
      <c r="B787" s="13"/>
      <c r="C787" s="13"/>
      <c r="D787" s="14"/>
      <c r="E787" s="5"/>
    </row>
    <row r="788" spans="1:5">
      <c r="A788" s="13"/>
      <c r="B788" s="13"/>
      <c r="C788" s="13"/>
      <c r="D788" s="14"/>
      <c r="E788" s="5"/>
    </row>
    <row r="789" spans="1:5">
      <c r="A789" s="13"/>
      <c r="B789" s="13"/>
      <c r="C789" s="13"/>
      <c r="D789" s="14"/>
      <c r="E789" s="5"/>
    </row>
    <row r="790" spans="1:5">
      <c r="A790" s="13"/>
      <c r="B790" s="13"/>
      <c r="C790" s="13"/>
      <c r="D790" s="14"/>
      <c r="E790" s="5"/>
    </row>
    <row r="791" spans="1:5">
      <c r="A791" s="13"/>
      <c r="B791" s="13"/>
      <c r="C791" s="13"/>
      <c r="D791" s="14"/>
      <c r="E791" s="5"/>
    </row>
    <row r="792" spans="1:5">
      <c r="A792" s="13"/>
      <c r="B792" s="13"/>
      <c r="C792" s="13"/>
      <c r="D792" s="14"/>
      <c r="E792" s="5"/>
    </row>
    <row r="793" spans="1:5">
      <c r="A793" s="13"/>
      <c r="B793" s="13"/>
      <c r="C793" s="13"/>
      <c r="D793" s="14"/>
      <c r="E793" s="5"/>
    </row>
    <row r="794" spans="1:5">
      <c r="A794" s="13"/>
      <c r="B794" s="13"/>
      <c r="C794" s="13"/>
      <c r="D794" s="14"/>
      <c r="E794" s="5"/>
    </row>
    <row r="795" spans="1:5">
      <c r="A795" s="13"/>
      <c r="B795" s="13"/>
      <c r="C795" s="13"/>
      <c r="D795" s="14"/>
      <c r="E795" s="5"/>
    </row>
    <row r="796" spans="1:5">
      <c r="A796" s="13"/>
      <c r="B796" s="13"/>
      <c r="C796" s="13"/>
      <c r="D796" s="14"/>
      <c r="E796" s="5"/>
    </row>
    <row r="797" spans="1:5">
      <c r="A797" s="13"/>
      <c r="B797" s="13"/>
      <c r="C797" s="13"/>
      <c r="D797" s="14"/>
      <c r="E797" s="5"/>
    </row>
    <row r="798" spans="1:5">
      <c r="A798" s="13"/>
      <c r="B798" s="13"/>
      <c r="C798" s="13"/>
      <c r="D798" s="14"/>
      <c r="E798" s="5"/>
    </row>
    <row r="799" spans="1:5">
      <c r="A799" s="13"/>
      <c r="B799" s="13"/>
      <c r="C799" s="13"/>
      <c r="D799" s="14"/>
      <c r="E799" s="5"/>
    </row>
    <row r="800" spans="1:5">
      <c r="A800" s="13"/>
      <c r="B800" s="13"/>
      <c r="C800" s="13"/>
      <c r="D800" s="14"/>
      <c r="E800" s="5"/>
    </row>
    <row r="801" spans="1:5">
      <c r="A801" s="13"/>
      <c r="B801" s="13"/>
      <c r="C801" s="13"/>
      <c r="D801" s="14"/>
      <c r="E801" s="5"/>
    </row>
    <row r="802" spans="1:5">
      <c r="A802" s="13"/>
      <c r="B802" s="13"/>
      <c r="C802" s="13"/>
      <c r="D802" s="14"/>
      <c r="E802" s="5"/>
    </row>
    <row r="803" spans="1:5">
      <c r="A803" s="13"/>
      <c r="B803" s="13"/>
      <c r="C803" s="13"/>
      <c r="D803" s="14"/>
      <c r="E803" s="5"/>
    </row>
    <row r="804" spans="1:5">
      <c r="A804" s="13"/>
      <c r="B804" s="13"/>
      <c r="C804" s="13"/>
      <c r="D804" s="14"/>
      <c r="E804" s="5"/>
    </row>
    <row r="805" spans="1:5">
      <c r="A805" s="13"/>
      <c r="B805" s="13"/>
      <c r="C805" s="13"/>
      <c r="D805" s="14"/>
      <c r="E805" s="5"/>
    </row>
    <row r="806" spans="1:5">
      <c r="A806" s="13"/>
      <c r="B806" s="13"/>
      <c r="C806" s="13"/>
      <c r="D806" s="14"/>
      <c r="E806" s="5"/>
    </row>
    <row r="807" spans="1:5">
      <c r="A807" s="13"/>
      <c r="B807" s="13"/>
      <c r="C807" s="13"/>
      <c r="D807" s="14"/>
      <c r="E807" s="5"/>
    </row>
    <row r="808" spans="1:5">
      <c r="A808" s="13"/>
      <c r="B808" s="13"/>
      <c r="C808" s="13"/>
      <c r="D808" s="14"/>
      <c r="E808" s="5"/>
    </row>
    <row r="809" spans="1:5">
      <c r="A809" s="13"/>
      <c r="B809" s="13"/>
      <c r="C809" s="13"/>
      <c r="D809" s="14"/>
      <c r="E809" s="5"/>
    </row>
    <row r="810" spans="1:5">
      <c r="A810" s="13"/>
      <c r="B810" s="13"/>
      <c r="C810" s="13"/>
      <c r="D810" s="14"/>
      <c r="E810" s="5"/>
    </row>
    <row r="811" spans="1:5">
      <c r="A811" s="13"/>
      <c r="B811" s="13"/>
      <c r="C811" s="13"/>
      <c r="D811" s="14"/>
      <c r="E811" s="5"/>
    </row>
    <row r="812" spans="1:5">
      <c r="A812" s="13"/>
      <c r="B812" s="13"/>
      <c r="C812" s="13"/>
      <c r="D812" s="14"/>
      <c r="E812" s="5"/>
    </row>
    <row r="813" spans="1:5">
      <c r="A813" s="13"/>
      <c r="B813" s="13"/>
      <c r="C813" s="13"/>
      <c r="D813" s="14"/>
      <c r="E813" s="5"/>
    </row>
    <row r="814" spans="1:5">
      <c r="A814" s="13"/>
      <c r="B814" s="13"/>
      <c r="C814" s="13"/>
      <c r="D814" s="14"/>
      <c r="E814" s="5"/>
    </row>
    <row r="815" spans="1:5">
      <c r="A815" s="13"/>
      <c r="B815" s="13"/>
      <c r="C815" s="13"/>
      <c r="D815" s="14"/>
      <c r="E815" s="5"/>
    </row>
    <row r="816" spans="1:5">
      <c r="A816" s="13"/>
      <c r="B816" s="13"/>
      <c r="C816" s="13"/>
      <c r="D816" s="14"/>
      <c r="E816" s="5"/>
    </row>
    <row r="817" spans="1:5">
      <c r="A817" s="13"/>
      <c r="B817" s="13"/>
      <c r="C817" s="13"/>
      <c r="D817" s="14"/>
      <c r="E817" s="5"/>
    </row>
    <row r="818" spans="1:5">
      <c r="A818" s="13"/>
      <c r="B818" s="13"/>
      <c r="C818" s="13"/>
      <c r="D818" s="14"/>
      <c r="E818" s="5"/>
    </row>
    <row r="819" spans="1:5">
      <c r="A819" s="13"/>
      <c r="B819" s="13"/>
      <c r="C819" s="13"/>
      <c r="D819" s="14"/>
      <c r="E819" s="5"/>
    </row>
    <row r="820" spans="1:5">
      <c r="A820" s="13"/>
      <c r="B820" s="13"/>
      <c r="C820" s="13"/>
      <c r="D820" s="14"/>
      <c r="E820" s="5"/>
    </row>
    <row r="821" spans="1:5">
      <c r="A821" s="13"/>
      <c r="B821" s="13"/>
      <c r="C821" s="13"/>
      <c r="D821" s="14"/>
      <c r="E821" s="5"/>
    </row>
    <row r="822" spans="1:5">
      <c r="A822" s="13"/>
      <c r="B822" s="13"/>
      <c r="C822" s="13"/>
      <c r="D822" s="14"/>
      <c r="E822" s="5"/>
    </row>
    <row r="823" spans="1:5">
      <c r="A823" s="13"/>
      <c r="B823" s="13"/>
      <c r="C823" s="13"/>
      <c r="D823" s="14"/>
      <c r="E823" s="5"/>
    </row>
    <row r="824" spans="1:5">
      <c r="A824" s="13"/>
      <c r="B824" s="13"/>
      <c r="C824" s="13"/>
      <c r="D824" s="14"/>
      <c r="E824" s="5"/>
    </row>
    <row r="825" spans="1:5">
      <c r="A825" s="13"/>
      <c r="B825" s="13"/>
      <c r="C825" s="13"/>
      <c r="D825" s="14"/>
      <c r="E825" s="5"/>
    </row>
    <row r="826" spans="1:5">
      <c r="A826" s="13"/>
      <c r="B826" s="13"/>
      <c r="C826" s="13"/>
      <c r="D826" s="14"/>
      <c r="E826" s="5"/>
    </row>
    <row r="827" spans="1:5">
      <c r="A827" s="13"/>
      <c r="B827" s="13"/>
      <c r="C827" s="13"/>
      <c r="D827" s="14"/>
      <c r="E827" s="5"/>
    </row>
    <row r="828" spans="1:5">
      <c r="A828" s="13"/>
      <c r="B828" s="13"/>
      <c r="C828" s="13"/>
      <c r="D828" s="14"/>
      <c r="E828" s="5"/>
    </row>
    <row r="829" spans="1:5">
      <c r="A829" s="13"/>
      <c r="B829" s="13"/>
      <c r="C829" s="13"/>
      <c r="D829" s="14"/>
      <c r="E829" s="9"/>
    </row>
    <row r="830" spans="1:5">
      <c r="A830" s="13"/>
      <c r="B830" s="13"/>
      <c r="C830" s="13"/>
      <c r="D830" s="14"/>
      <c r="E830" s="9"/>
    </row>
    <row r="831" spans="1:5">
      <c r="A831" s="13"/>
      <c r="B831" s="13"/>
      <c r="C831" s="13"/>
      <c r="D831" s="14"/>
      <c r="E831" s="9"/>
    </row>
    <row r="832" spans="1:5">
      <c r="A832" s="13"/>
      <c r="B832" s="13"/>
      <c r="C832" s="13"/>
      <c r="D832" s="14"/>
      <c r="E832" s="9"/>
    </row>
    <row r="833" spans="1:5">
      <c r="A833" s="13"/>
      <c r="B833" s="13"/>
      <c r="C833" s="13"/>
      <c r="D833" s="14"/>
      <c r="E833" s="9"/>
    </row>
    <row r="834" spans="1:5">
      <c r="A834" s="13"/>
      <c r="B834" s="13"/>
      <c r="C834" s="13"/>
      <c r="D834" s="14"/>
      <c r="E834" s="9"/>
    </row>
    <row r="835" spans="1:5">
      <c r="A835" s="13"/>
      <c r="B835" s="13"/>
      <c r="C835" s="13"/>
      <c r="D835" s="14"/>
      <c r="E835" s="9"/>
    </row>
    <row r="836" spans="1:5">
      <c r="A836" s="13"/>
      <c r="B836" s="13"/>
      <c r="C836" s="13"/>
      <c r="D836" s="14"/>
      <c r="E836" s="9"/>
    </row>
    <row r="837" spans="1:5">
      <c r="A837" s="13"/>
      <c r="B837" s="13"/>
      <c r="C837" s="13"/>
      <c r="D837" s="14"/>
      <c r="E837" s="9"/>
    </row>
    <row r="838" spans="1:5">
      <c r="A838" s="13"/>
      <c r="B838" s="13"/>
      <c r="C838" s="13"/>
      <c r="D838" s="14"/>
      <c r="E838" s="9"/>
    </row>
    <row r="839" spans="1:5">
      <c r="A839" s="13"/>
      <c r="B839" s="13"/>
      <c r="C839" s="13"/>
      <c r="D839" s="14"/>
      <c r="E839" s="9"/>
    </row>
    <row r="840" spans="1:5">
      <c r="A840" s="13"/>
      <c r="B840" s="13"/>
      <c r="C840" s="13"/>
      <c r="D840" s="14"/>
      <c r="E840" s="9"/>
    </row>
    <row r="841" spans="1:5">
      <c r="A841" s="13"/>
      <c r="B841" s="13"/>
      <c r="C841" s="13"/>
      <c r="D841" s="14"/>
      <c r="E841" s="9"/>
    </row>
    <row r="842" spans="1:5">
      <c r="A842" s="13"/>
      <c r="B842" s="13"/>
      <c r="C842" s="13"/>
      <c r="D842" s="14"/>
      <c r="E842" s="9"/>
    </row>
    <row r="843" spans="1:5">
      <c r="A843" s="13"/>
      <c r="B843" s="13"/>
      <c r="C843" s="13"/>
      <c r="D843" s="14"/>
      <c r="E843" s="9"/>
    </row>
    <row r="844" spans="1:5">
      <c r="A844" s="13"/>
      <c r="B844" s="13"/>
      <c r="C844" s="13"/>
      <c r="D844" s="14"/>
      <c r="E844" s="9"/>
    </row>
    <row r="845" spans="1:5">
      <c r="A845" s="13"/>
      <c r="B845" s="13"/>
      <c r="C845" s="13"/>
      <c r="D845" s="14"/>
      <c r="E845" s="9"/>
    </row>
    <row r="846" spans="1:5">
      <c r="A846" s="13"/>
      <c r="B846" s="13"/>
      <c r="C846" s="13"/>
      <c r="D846" s="14"/>
      <c r="E846" s="9"/>
    </row>
    <row r="847" spans="1:5">
      <c r="A847" s="13"/>
      <c r="B847" s="13"/>
      <c r="C847" s="13"/>
      <c r="D847" s="14"/>
      <c r="E847" s="9"/>
    </row>
    <row r="848" spans="1:5">
      <c r="A848" s="13"/>
      <c r="B848" s="13"/>
      <c r="C848" s="13"/>
      <c r="D848" s="14"/>
      <c r="E848" s="9"/>
    </row>
    <row r="849" spans="1:5">
      <c r="A849" s="13"/>
      <c r="B849" s="13"/>
      <c r="C849" s="13"/>
      <c r="D849" s="14"/>
      <c r="E849" s="9"/>
    </row>
    <row r="850" spans="1:5">
      <c r="A850" s="13"/>
      <c r="B850" s="13"/>
      <c r="C850" s="13"/>
      <c r="D850" s="14"/>
      <c r="E850" s="9"/>
    </row>
    <row r="851" spans="1:5">
      <c r="A851" s="13"/>
      <c r="B851" s="13"/>
      <c r="C851" s="13"/>
      <c r="D851" s="14"/>
      <c r="E851" s="9"/>
    </row>
    <row r="852" spans="1:5">
      <c r="A852" s="13"/>
      <c r="B852" s="13"/>
      <c r="C852" s="13"/>
      <c r="D852" s="14"/>
      <c r="E852" s="9"/>
    </row>
    <row r="853" spans="1:5">
      <c r="A853" s="13"/>
      <c r="B853" s="13"/>
      <c r="C853" s="13"/>
      <c r="D853" s="14"/>
      <c r="E853" s="9"/>
    </row>
    <row r="854" spans="1:5">
      <c r="A854" s="13"/>
      <c r="B854" s="13"/>
      <c r="C854" s="13"/>
      <c r="D854" s="14"/>
      <c r="E854" s="9"/>
    </row>
    <row r="855" spans="1:5">
      <c r="A855" s="13"/>
      <c r="B855" s="13"/>
      <c r="C855" s="13"/>
      <c r="D855" s="14"/>
      <c r="E855" s="9"/>
    </row>
    <row r="856" spans="1:5">
      <c r="A856" s="13"/>
      <c r="B856" s="13"/>
      <c r="C856" s="13"/>
      <c r="D856" s="14"/>
      <c r="E856" s="9"/>
    </row>
    <row r="857" spans="1:5">
      <c r="A857" s="13"/>
      <c r="B857" s="13"/>
      <c r="C857" s="13"/>
      <c r="D857" s="14"/>
      <c r="E857" s="9"/>
    </row>
    <row r="858" spans="1:5">
      <c r="A858" s="13"/>
      <c r="B858" s="13"/>
      <c r="C858" s="13"/>
      <c r="D858" s="14"/>
      <c r="E858" s="9"/>
    </row>
    <row r="859" spans="1:5">
      <c r="A859" s="13"/>
      <c r="B859" s="13"/>
      <c r="C859" s="13"/>
      <c r="D859" s="14"/>
      <c r="E859" s="9"/>
    </row>
    <row r="860" spans="1:5">
      <c r="A860" s="13"/>
      <c r="B860" s="13"/>
      <c r="C860" s="13"/>
      <c r="D860" s="14"/>
      <c r="E860" s="9"/>
    </row>
    <row r="861" spans="1:5">
      <c r="A861" s="13"/>
      <c r="B861" s="13"/>
      <c r="C861" s="13"/>
      <c r="D861" s="14"/>
      <c r="E861" s="9"/>
    </row>
    <row r="862" spans="1:5">
      <c r="A862" s="13"/>
      <c r="B862" s="13"/>
      <c r="C862" s="13"/>
      <c r="D862" s="14"/>
      <c r="E862" s="9"/>
    </row>
    <row r="863" spans="1:5">
      <c r="A863" s="13"/>
      <c r="B863" s="13"/>
      <c r="C863" s="13"/>
      <c r="D863" s="14"/>
      <c r="E863" s="9"/>
    </row>
    <row r="864" spans="1:5">
      <c r="A864" s="13"/>
      <c r="B864" s="13"/>
      <c r="C864" s="13"/>
      <c r="D864" s="14"/>
      <c r="E864" s="9"/>
    </row>
    <row r="865" spans="1:5">
      <c r="A865" s="13"/>
      <c r="B865" s="13"/>
      <c r="C865" s="13"/>
      <c r="D865" s="14"/>
      <c r="E865" s="9"/>
    </row>
    <row r="866" spans="1:5">
      <c r="A866" s="13"/>
      <c r="B866" s="13"/>
      <c r="C866" s="13"/>
      <c r="D866" s="14"/>
      <c r="E866" s="9"/>
    </row>
    <row r="867" spans="1:5">
      <c r="A867" s="13"/>
      <c r="B867" s="13"/>
      <c r="C867" s="13"/>
      <c r="D867" s="14"/>
      <c r="E867" s="9"/>
    </row>
    <row r="868" spans="1:5">
      <c r="A868" s="13"/>
      <c r="B868" s="13"/>
      <c r="C868" s="13"/>
      <c r="D868" s="14"/>
      <c r="E868" s="9"/>
    </row>
    <row r="869" spans="1:5">
      <c r="A869" s="13"/>
      <c r="B869" s="13"/>
      <c r="C869" s="13"/>
      <c r="D869" s="14"/>
      <c r="E869" s="9"/>
    </row>
    <row r="870" spans="1:5">
      <c r="A870" s="13"/>
      <c r="B870" s="13"/>
      <c r="C870" s="13"/>
      <c r="D870" s="14"/>
      <c r="E870" s="9"/>
    </row>
    <row r="871" spans="1:5">
      <c r="A871" s="13"/>
      <c r="B871" s="13"/>
      <c r="C871" s="13"/>
      <c r="D871" s="14"/>
      <c r="E871" s="9"/>
    </row>
    <row r="872" spans="1:5">
      <c r="A872" s="13"/>
      <c r="B872" s="13"/>
      <c r="C872" s="13"/>
      <c r="D872" s="14"/>
      <c r="E872" s="9"/>
    </row>
    <row r="873" spans="1:5">
      <c r="A873" s="13"/>
      <c r="B873" s="13"/>
      <c r="C873" s="13"/>
      <c r="D873" s="14"/>
      <c r="E873" s="9"/>
    </row>
    <row r="874" spans="1:5">
      <c r="A874" s="13"/>
      <c r="B874" s="13"/>
      <c r="C874" s="13"/>
      <c r="D874" s="14"/>
      <c r="E874" s="9"/>
    </row>
    <row r="875" spans="1:5">
      <c r="A875" s="13"/>
      <c r="B875" s="13"/>
      <c r="C875" s="13"/>
      <c r="D875" s="14"/>
      <c r="E875" s="9"/>
    </row>
    <row r="876" spans="1:5">
      <c r="A876" s="13"/>
      <c r="B876" s="13"/>
      <c r="C876" s="13"/>
      <c r="D876" s="14"/>
      <c r="E876" s="9"/>
    </row>
    <row r="877" spans="1:5">
      <c r="A877" s="13"/>
      <c r="B877" s="13"/>
      <c r="C877" s="13"/>
      <c r="D877" s="14"/>
      <c r="E877" s="9"/>
    </row>
    <row r="878" spans="1:5">
      <c r="A878" s="13"/>
      <c r="B878" s="13"/>
      <c r="C878" s="13"/>
      <c r="D878" s="14"/>
      <c r="E878" s="9"/>
    </row>
    <row r="879" spans="1:5">
      <c r="A879" s="13"/>
      <c r="B879" s="13"/>
      <c r="C879" s="13"/>
      <c r="D879" s="14"/>
      <c r="E879" s="9"/>
    </row>
    <row r="880" spans="1:5">
      <c r="A880" s="13"/>
      <c r="B880" s="13"/>
      <c r="C880" s="13"/>
      <c r="D880" s="14"/>
      <c r="E880" s="9"/>
    </row>
    <row r="881" spans="1:5">
      <c r="A881" s="13"/>
      <c r="B881" s="13"/>
      <c r="C881" s="13"/>
      <c r="D881" s="14"/>
      <c r="E881" s="9"/>
    </row>
    <row r="882" spans="1:5">
      <c r="A882" s="13"/>
      <c r="B882" s="13"/>
      <c r="C882" s="13"/>
      <c r="D882" s="14"/>
      <c r="E882" s="9"/>
    </row>
    <row r="883" spans="1:5">
      <c r="A883" s="13"/>
      <c r="B883" s="13"/>
      <c r="C883" s="13"/>
      <c r="D883" s="14"/>
      <c r="E883" s="9"/>
    </row>
    <row r="884" spans="1:5">
      <c r="A884" s="13"/>
      <c r="B884" s="13"/>
      <c r="C884" s="13"/>
      <c r="D884" s="14"/>
      <c r="E884" s="9"/>
    </row>
    <row r="885" spans="1:5">
      <c r="A885" s="13"/>
      <c r="B885" s="13"/>
      <c r="C885" s="13"/>
      <c r="D885" s="14"/>
      <c r="E885" s="9"/>
    </row>
    <row r="886" spans="1:5">
      <c r="A886" s="13"/>
      <c r="B886" s="13"/>
      <c r="C886" s="13"/>
      <c r="D886" s="14"/>
      <c r="E886" s="9"/>
    </row>
    <row r="887" spans="1:5">
      <c r="A887" s="13"/>
      <c r="B887" s="13"/>
      <c r="C887" s="13"/>
      <c r="D887" s="14"/>
      <c r="E887" s="9"/>
    </row>
    <row r="888" spans="1:5">
      <c r="A888" s="13"/>
      <c r="B888" s="13"/>
      <c r="C888" s="13"/>
      <c r="D888" s="14"/>
      <c r="E888" s="9"/>
    </row>
    <row r="889" spans="1:5">
      <c r="A889" s="13"/>
      <c r="B889" s="13"/>
      <c r="C889" s="13"/>
      <c r="D889" s="14"/>
      <c r="E889" s="9"/>
    </row>
    <row r="890" spans="1:5">
      <c r="A890" s="13"/>
      <c r="B890" s="13"/>
      <c r="C890" s="13"/>
      <c r="D890" s="14"/>
      <c r="E890" s="9"/>
    </row>
    <row r="891" spans="1:5">
      <c r="A891" s="13"/>
      <c r="B891" s="13"/>
      <c r="C891" s="13"/>
      <c r="D891" s="14"/>
      <c r="E891" s="9"/>
    </row>
    <row r="892" spans="1:5">
      <c r="A892" s="13"/>
      <c r="B892" s="13"/>
      <c r="C892" s="13"/>
      <c r="D892" s="14"/>
      <c r="E892" s="9"/>
    </row>
    <row r="893" spans="1:5">
      <c r="A893" s="13"/>
      <c r="B893" s="13"/>
      <c r="C893" s="13"/>
      <c r="D893" s="14"/>
      <c r="E893" s="9"/>
    </row>
    <row r="894" spans="1:5">
      <c r="A894" s="13"/>
      <c r="B894" s="13"/>
      <c r="C894" s="13"/>
      <c r="D894" s="14"/>
      <c r="E894" s="9"/>
    </row>
    <row r="895" spans="1:5">
      <c r="A895" s="13"/>
      <c r="B895" s="13"/>
      <c r="C895" s="13"/>
      <c r="D895" s="14"/>
      <c r="E895" s="9"/>
    </row>
    <row r="896" spans="1:5">
      <c r="A896" s="13"/>
      <c r="B896" s="13"/>
      <c r="C896" s="13"/>
      <c r="D896" s="14"/>
      <c r="E896" s="9"/>
    </row>
    <row r="897" spans="1:5">
      <c r="A897" s="13"/>
      <c r="B897" s="13"/>
      <c r="C897" s="13"/>
      <c r="D897" s="14"/>
      <c r="E897" s="9"/>
    </row>
    <row r="898" spans="1:5">
      <c r="A898" s="13"/>
      <c r="B898" s="13"/>
      <c r="C898" s="13"/>
      <c r="D898" s="14"/>
      <c r="E898" s="9"/>
    </row>
    <row r="899" spans="1:5">
      <c r="A899" s="13"/>
      <c r="B899" s="13"/>
      <c r="C899" s="13"/>
      <c r="D899" s="14"/>
      <c r="E899" s="9"/>
    </row>
    <row r="900" spans="1:5">
      <c r="A900" s="13"/>
      <c r="B900" s="13"/>
      <c r="C900" s="13"/>
      <c r="D900" s="14"/>
      <c r="E900" s="9"/>
    </row>
    <row r="901" spans="1:5">
      <c r="A901" s="13"/>
      <c r="B901" s="13"/>
      <c r="C901" s="13"/>
      <c r="D901" s="14"/>
      <c r="E901" s="9"/>
    </row>
    <row r="902" spans="1:5">
      <c r="A902" s="13"/>
      <c r="B902" s="13"/>
      <c r="C902" s="13"/>
      <c r="D902" s="14"/>
      <c r="E902" s="9"/>
    </row>
    <row r="903" spans="1:5">
      <c r="A903" s="13"/>
      <c r="B903" s="13"/>
      <c r="C903" s="13"/>
      <c r="D903" s="14"/>
      <c r="E903" s="9"/>
    </row>
    <row r="904" spans="1:5">
      <c r="A904" s="13"/>
      <c r="B904" s="13"/>
      <c r="C904" s="13"/>
      <c r="D904" s="14"/>
      <c r="E904" s="9"/>
    </row>
    <row r="905" spans="1:5">
      <c r="A905" s="13"/>
      <c r="B905" s="13"/>
      <c r="C905" s="13"/>
      <c r="D905" s="14"/>
      <c r="E905" s="9"/>
    </row>
    <row r="906" spans="1:5">
      <c r="A906" s="13"/>
      <c r="B906" s="13"/>
      <c r="C906" s="13"/>
      <c r="D906" s="14"/>
      <c r="E906" s="9"/>
    </row>
    <row r="907" spans="1:5">
      <c r="A907" s="13"/>
      <c r="B907" s="13"/>
      <c r="C907" s="13"/>
      <c r="D907" s="14"/>
      <c r="E907" s="9"/>
    </row>
    <row r="908" spans="1:5">
      <c r="A908" s="13"/>
      <c r="B908" s="13"/>
      <c r="C908" s="13"/>
      <c r="D908" s="14"/>
      <c r="E908" s="9"/>
    </row>
    <row r="909" spans="1:5">
      <c r="A909" s="13"/>
      <c r="B909" s="13"/>
      <c r="C909" s="13"/>
      <c r="D909" s="14"/>
      <c r="E909" s="9"/>
    </row>
    <row r="910" spans="1:5">
      <c r="A910" s="13"/>
      <c r="B910" s="13"/>
      <c r="C910" s="13"/>
      <c r="D910" s="14"/>
      <c r="E910" s="9"/>
    </row>
    <row r="911" spans="1:5">
      <c r="A911" s="13"/>
      <c r="B911" s="13"/>
      <c r="C911" s="13"/>
      <c r="D911" s="14"/>
      <c r="E911" s="9"/>
    </row>
    <row r="912" spans="1:5">
      <c r="A912" s="13"/>
      <c r="B912" s="13"/>
      <c r="C912" s="13"/>
      <c r="D912" s="14"/>
      <c r="E912" s="9"/>
    </row>
    <row r="913" spans="1:5">
      <c r="A913" s="13"/>
      <c r="B913" s="13"/>
      <c r="C913" s="13"/>
      <c r="D913" s="14"/>
      <c r="E913" s="9"/>
    </row>
    <row r="914" spans="1:5">
      <c r="A914" s="13"/>
      <c r="B914" s="13"/>
      <c r="C914" s="13"/>
      <c r="D914" s="14"/>
      <c r="E914" s="9"/>
    </row>
    <row r="915" spans="1:5">
      <c r="A915" s="13"/>
      <c r="B915" s="13"/>
      <c r="C915" s="13"/>
      <c r="D915" s="14"/>
      <c r="E915" s="9"/>
    </row>
    <row r="916" spans="1:5">
      <c r="A916" s="13"/>
      <c r="B916" s="13"/>
      <c r="C916" s="13"/>
      <c r="D916" s="14"/>
      <c r="E916" s="9"/>
    </row>
    <row r="917" spans="1:5">
      <c r="A917" s="13"/>
      <c r="B917" s="13"/>
      <c r="C917" s="13"/>
      <c r="D917" s="14"/>
      <c r="E917" s="9"/>
    </row>
    <row r="918" spans="1:5">
      <c r="A918" s="13"/>
      <c r="B918" s="13"/>
      <c r="C918" s="13"/>
      <c r="D918" s="14"/>
      <c r="E918" s="9"/>
    </row>
    <row r="919" spans="1:5">
      <c r="A919" s="13"/>
      <c r="B919" s="13"/>
      <c r="C919" s="13"/>
      <c r="D919" s="14"/>
      <c r="E919" s="9"/>
    </row>
    <row r="920" spans="1:5">
      <c r="A920" s="13"/>
      <c r="B920" s="13"/>
      <c r="C920" s="13"/>
      <c r="D920" s="14"/>
      <c r="E920" s="9"/>
    </row>
    <row r="921" spans="1:5">
      <c r="A921" s="13"/>
      <c r="B921" s="13"/>
      <c r="C921" s="13"/>
      <c r="D921" s="14"/>
      <c r="E921" s="9"/>
    </row>
    <row r="922" spans="1:5">
      <c r="A922" s="13"/>
      <c r="B922" s="13"/>
      <c r="C922" s="13"/>
      <c r="D922" s="14"/>
      <c r="E922" s="9"/>
    </row>
    <row r="923" spans="1:5">
      <c r="A923" s="13"/>
      <c r="B923" s="13"/>
      <c r="C923" s="13"/>
      <c r="D923" s="14"/>
      <c r="E923" s="9"/>
    </row>
    <row r="924" spans="1:5">
      <c r="A924" s="13"/>
      <c r="B924" s="13"/>
      <c r="C924" s="13"/>
      <c r="D924" s="14"/>
      <c r="E924" s="9"/>
    </row>
    <row r="925" spans="1:5">
      <c r="A925" s="13"/>
      <c r="B925" s="13"/>
      <c r="C925" s="13"/>
      <c r="D925" s="14"/>
      <c r="E925" s="9"/>
    </row>
    <row r="926" spans="1:5">
      <c r="A926" s="13"/>
      <c r="B926" s="13"/>
      <c r="C926" s="13"/>
      <c r="D926" s="14"/>
      <c r="E926" s="9"/>
    </row>
    <row r="927" spans="1:5">
      <c r="A927" s="13"/>
      <c r="B927" s="13"/>
      <c r="C927" s="13"/>
      <c r="D927" s="14"/>
      <c r="E927" s="9"/>
    </row>
    <row r="928" spans="1:5">
      <c r="A928" s="13"/>
      <c r="B928" s="13"/>
      <c r="C928" s="13"/>
      <c r="D928" s="14"/>
      <c r="E928" s="9"/>
    </row>
    <row r="929" spans="1:5">
      <c r="A929" s="13"/>
      <c r="B929" s="13"/>
      <c r="C929" s="13"/>
      <c r="D929" s="14"/>
      <c r="E929" s="9"/>
    </row>
    <row r="930" spans="1:5">
      <c r="A930" s="13"/>
      <c r="B930" s="13"/>
      <c r="C930" s="13"/>
      <c r="D930" s="14"/>
      <c r="E930" s="9"/>
    </row>
    <row r="931" spans="1:5">
      <c r="A931" s="13"/>
      <c r="B931" s="13"/>
      <c r="C931" s="13"/>
      <c r="D931" s="14"/>
      <c r="E931" s="9"/>
    </row>
    <row r="932" spans="1:5">
      <c r="A932" s="13"/>
      <c r="B932" s="13"/>
      <c r="C932" s="13"/>
      <c r="D932" s="14"/>
      <c r="E932" s="9"/>
    </row>
    <row r="933" spans="1:5">
      <c r="A933" s="13"/>
      <c r="B933" s="13"/>
      <c r="C933" s="13"/>
      <c r="D933" s="14"/>
      <c r="E933" s="9"/>
    </row>
    <row r="934" spans="1:5">
      <c r="A934" s="13"/>
      <c r="B934" s="13"/>
      <c r="C934" s="13"/>
      <c r="D934" s="14"/>
      <c r="E934" s="9"/>
    </row>
    <row r="935" spans="1:5">
      <c r="A935" s="13"/>
      <c r="B935" s="13"/>
      <c r="C935" s="13"/>
      <c r="D935" s="14"/>
      <c r="E935" s="9"/>
    </row>
    <row r="936" spans="1:5">
      <c r="A936" s="13"/>
      <c r="B936" s="13"/>
      <c r="C936" s="13"/>
      <c r="D936" s="14"/>
      <c r="E936" s="9"/>
    </row>
    <row r="937" spans="1:5">
      <c r="A937" s="13"/>
      <c r="B937" s="13"/>
      <c r="C937" s="13"/>
      <c r="D937" s="14"/>
      <c r="E937" s="9"/>
    </row>
    <row r="938" spans="1:5">
      <c r="A938" s="13"/>
      <c r="B938" s="13"/>
      <c r="C938" s="13"/>
      <c r="D938" s="14"/>
      <c r="E938" s="9"/>
    </row>
    <row r="939" spans="1:5">
      <c r="A939" s="13"/>
      <c r="B939" s="13"/>
      <c r="C939" s="13"/>
      <c r="D939" s="14"/>
      <c r="E939" s="9"/>
    </row>
    <row r="940" spans="1:5">
      <c r="A940" s="13"/>
      <c r="B940" s="13"/>
      <c r="C940" s="13"/>
      <c r="D940" s="14"/>
      <c r="E940" s="9"/>
    </row>
    <row r="941" spans="1:5">
      <c r="A941" s="13"/>
      <c r="B941" s="13"/>
      <c r="C941" s="13"/>
      <c r="D941" s="14"/>
      <c r="E941" s="9"/>
    </row>
    <row r="942" spans="1:5">
      <c r="A942" s="13"/>
      <c r="B942" s="13"/>
      <c r="C942" s="13"/>
      <c r="D942" s="14"/>
      <c r="E942" s="9"/>
    </row>
    <row r="943" spans="1:5">
      <c r="A943" s="13"/>
      <c r="B943" s="13"/>
      <c r="C943" s="13"/>
      <c r="D943" s="14"/>
      <c r="E943" s="9"/>
    </row>
    <row r="944" spans="1:5">
      <c r="A944" s="13"/>
      <c r="B944" s="13"/>
      <c r="C944" s="13"/>
      <c r="D944" s="14"/>
      <c r="E944" s="9"/>
    </row>
    <row r="945" spans="1:5">
      <c r="A945" s="13"/>
      <c r="B945" s="13"/>
      <c r="C945" s="13"/>
      <c r="D945" s="14"/>
      <c r="E945" s="9"/>
    </row>
    <row r="946" spans="1:5">
      <c r="A946" s="13"/>
      <c r="B946" s="13"/>
      <c r="C946" s="13"/>
      <c r="D946" s="14"/>
      <c r="E946" s="9"/>
    </row>
    <row r="947" spans="1:5">
      <c r="A947" s="13"/>
      <c r="B947" s="13"/>
      <c r="C947" s="13"/>
      <c r="D947" s="14"/>
      <c r="E947" s="9"/>
    </row>
    <row r="948" spans="1:5">
      <c r="A948" s="13"/>
      <c r="B948" s="13"/>
      <c r="C948" s="13"/>
      <c r="D948" s="14"/>
      <c r="E948" s="9"/>
    </row>
    <row r="949" spans="1:5">
      <c r="A949" s="13"/>
      <c r="B949" s="13"/>
      <c r="C949" s="13"/>
      <c r="D949" s="14"/>
      <c r="E949" s="9"/>
    </row>
    <row r="950" spans="1:5">
      <c r="A950" s="13"/>
      <c r="B950" s="13"/>
      <c r="C950" s="13"/>
      <c r="D950" s="14"/>
      <c r="E950" s="9"/>
    </row>
    <row r="951" spans="1:5">
      <c r="A951" s="13"/>
      <c r="B951" s="13"/>
      <c r="C951" s="13"/>
      <c r="D951" s="14"/>
      <c r="E951" s="9"/>
    </row>
    <row r="952" spans="1:5">
      <c r="A952" s="13"/>
      <c r="B952" s="13"/>
      <c r="C952" s="13"/>
      <c r="D952" s="14"/>
      <c r="E952" s="9"/>
    </row>
    <row r="953" spans="1:5">
      <c r="A953" s="13"/>
      <c r="B953" s="13"/>
      <c r="C953" s="13"/>
      <c r="D953" s="14"/>
      <c r="E953" s="9"/>
    </row>
    <row r="954" spans="1:5">
      <c r="A954" s="13"/>
      <c r="B954" s="13"/>
      <c r="C954" s="13"/>
      <c r="D954" s="14"/>
      <c r="E954" s="9"/>
    </row>
    <row r="955" spans="1:5">
      <c r="A955" s="13"/>
      <c r="B955" s="13"/>
      <c r="C955" s="13"/>
      <c r="D955" s="14"/>
      <c r="E955" s="9"/>
    </row>
    <row r="956" spans="1:5">
      <c r="A956" s="13"/>
      <c r="B956" s="13"/>
      <c r="C956" s="13"/>
      <c r="D956" s="14"/>
      <c r="E956" s="9"/>
    </row>
    <row r="957" spans="1:5">
      <c r="A957" s="13"/>
      <c r="B957" s="13"/>
      <c r="C957" s="13"/>
      <c r="D957" s="14"/>
      <c r="E957" s="9"/>
    </row>
    <row r="958" spans="1:5">
      <c r="A958" s="13"/>
      <c r="B958" s="13"/>
      <c r="C958" s="13"/>
      <c r="D958" s="14"/>
      <c r="E958" s="9"/>
    </row>
    <row r="959" spans="1:5">
      <c r="A959" s="13"/>
      <c r="B959" s="13"/>
      <c r="C959" s="13"/>
      <c r="D959" s="14"/>
      <c r="E959" s="9"/>
    </row>
    <row r="960" spans="1:5">
      <c r="A960" s="13"/>
      <c r="B960" s="13"/>
      <c r="C960" s="13"/>
      <c r="D960" s="14"/>
      <c r="E960" s="9"/>
    </row>
    <row r="961" spans="1:5">
      <c r="A961" s="13"/>
      <c r="B961" s="13"/>
      <c r="C961" s="13"/>
      <c r="D961" s="14"/>
      <c r="E961" s="9"/>
    </row>
    <row r="962" spans="1:5">
      <c r="A962" s="13"/>
      <c r="B962" s="13"/>
      <c r="C962" s="13"/>
      <c r="D962" s="14"/>
      <c r="E962" s="9"/>
    </row>
    <row r="963" spans="1:5">
      <c r="A963" s="13"/>
      <c r="B963" s="13"/>
      <c r="C963" s="13"/>
      <c r="D963" s="14"/>
      <c r="E963" s="9"/>
    </row>
    <row r="964" spans="1:5">
      <c r="A964" s="13"/>
      <c r="B964" s="13"/>
      <c r="C964" s="13"/>
      <c r="D964" s="14"/>
      <c r="E964" s="9"/>
    </row>
    <row r="965" spans="1:5">
      <c r="A965" s="13"/>
      <c r="B965" s="13"/>
      <c r="C965" s="13"/>
      <c r="D965" s="14"/>
      <c r="E965" s="9"/>
    </row>
    <row r="966" spans="1:5">
      <c r="A966" s="13"/>
      <c r="B966" s="13"/>
      <c r="C966" s="13"/>
      <c r="D966" s="14"/>
      <c r="E966" s="9"/>
    </row>
    <row r="967" spans="1:5">
      <c r="A967" s="13"/>
      <c r="B967" s="13"/>
      <c r="C967" s="13"/>
      <c r="D967" s="14"/>
      <c r="E967" s="9"/>
    </row>
    <row r="968" spans="1:5">
      <c r="A968" s="13"/>
      <c r="B968" s="13"/>
      <c r="C968" s="13"/>
      <c r="D968" s="14"/>
      <c r="E968" s="9"/>
    </row>
    <row r="969" spans="1:5">
      <c r="A969" s="13"/>
      <c r="B969" s="13"/>
      <c r="C969" s="13"/>
      <c r="D969" s="14"/>
      <c r="E969" s="9"/>
    </row>
    <row r="970" spans="1:5">
      <c r="A970" s="13"/>
      <c r="B970" s="13"/>
      <c r="C970" s="13"/>
      <c r="D970" s="14"/>
      <c r="E970" s="9"/>
    </row>
    <row r="971" spans="1:5">
      <c r="A971" s="13"/>
      <c r="B971" s="13"/>
      <c r="C971" s="13"/>
      <c r="D971" s="14"/>
      <c r="E971" s="9"/>
    </row>
    <row r="972" spans="1:5">
      <c r="A972" s="13"/>
      <c r="B972" s="13"/>
      <c r="C972" s="13"/>
      <c r="D972" s="14"/>
      <c r="E972" s="9"/>
    </row>
    <row r="973" spans="1:5">
      <c r="A973" s="13"/>
      <c r="B973" s="13"/>
      <c r="C973" s="13"/>
      <c r="D973" s="14"/>
      <c r="E973" s="9"/>
    </row>
    <row r="974" spans="1:5">
      <c r="A974" s="13"/>
      <c r="B974" s="13"/>
      <c r="C974" s="13"/>
      <c r="D974" s="14"/>
      <c r="E974" s="9"/>
    </row>
    <row r="975" spans="1:5">
      <c r="A975" s="13"/>
      <c r="B975" s="13"/>
      <c r="C975" s="13"/>
      <c r="D975" s="14"/>
      <c r="E975" s="9"/>
    </row>
    <row r="976" spans="1:5">
      <c r="A976" s="13"/>
      <c r="B976" s="13"/>
      <c r="C976" s="13"/>
      <c r="D976" s="14"/>
      <c r="E976" s="9"/>
    </row>
    <row r="977" spans="1:5">
      <c r="A977" s="13"/>
      <c r="B977" s="13"/>
      <c r="C977" s="13"/>
      <c r="D977" s="14"/>
      <c r="E977" s="9"/>
    </row>
    <row r="978" spans="1:5">
      <c r="A978" s="13"/>
      <c r="B978" s="13"/>
      <c r="C978" s="13"/>
      <c r="D978" s="14"/>
      <c r="E978" s="9"/>
    </row>
    <row r="979" spans="1:5">
      <c r="A979" s="13"/>
      <c r="B979" s="13"/>
      <c r="C979" s="13"/>
      <c r="D979" s="14"/>
      <c r="E979" s="9"/>
    </row>
    <row r="980" spans="1:5">
      <c r="A980" s="13"/>
      <c r="B980" s="13"/>
      <c r="C980" s="13"/>
      <c r="D980" s="14"/>
      <c r="E980" s="9"/>
    </row>
    <row r="981" spans="1:5">
      <c r="A981" s="13"/>
      <c r="B981" s="13"/>
      <c r="C981" s="13"/>
      <c r="D981" s="14"/>
      <c r="E981" s="9"/>
    </row>
    <row r="982" spans="1:5">
      <c r="A982" s="13"/>
      <c r="B982" s="13"/>
      <c r="C982" s="13"/>
      <c r="D982" s="14"/>
      <c r="E982" s="9"/>
    </row>
    <row r="983" spans="1:5">
      <c r="A983" s="13"/>
      <c r="B983" s="13"/>
      <c r="C983" s="13"/>
      <c r="D983" s="14"/>
      <c r="E983" s="9"/>
    </row>
    <row r="984" spans="1:5">
      <c r="A984" s="13"/>
      <c r="B984" s="13"/>
      <c r="C984" s="13"/>
      <c r="D984" s="14"/>
      <c r="E984" s="9"/>
    </row>
    <row r="985" spans="1:5">
      <c r="A985" s="13"/>
      <c r="B985" s="13"/>
      <c r="C985" s="13"/>
      <c r="D985" s="14"/>
      <c r="E985" s="9"/>
    </row>
    <row r="986" spans="1:5">
      <c r="A986" s="13"/>
      <c r="B986" s="13"/>
      <c r="C986" s="13"/>
      <c r="D986" s="14"/>
      <c r="E986" s="9"/>
    </row>
    <row r="987" spans="1:5">
      <c r="A987" s="13"/>
      <c r="B987" s="13"/>
      <c r="C987" s="13"/>
      <c r="D987" s="14"/>
      <c r="E987" s="9"/>
    </row>
    <row r="988" spans="1:5">
      <c r="A988" s="13"/>
      <c r="B988" s="13"/>
      <c r="C988" s="13"/>
      <c r="D988" s="14"/>
      <c r="E988" s="9"/>
    </row>
    <row r="989" spans="1:5">
      <c r="A989" s="13"/>
      <c r="B989" s="13"/>
      <c r="C989" s="13"/>
      <c r="D989" s="14"/>
      <c r="E989" s="9"/>
    </row>
    <row r="990" spans="1:5">
      <c r="A990" s="13"/>
      <c r="B990" s="13"/>
      <c r="C990" s="13"/>
      <c r="D990" s="14"/>
      <c r="E990" s="9"/>
    </row>
    <row r="991" spans="1:5">
      <c r="A991" s="13"/>
      <c r="B991" s="13"/>
      <c r="C991" s="13"/>
      <c r="D991" s="14"/>
      <c r="E991" s="9"/>
    </row>
    <row r="992" spans="1:5">
      <c r="A992" s="13"/>
      <c r="B992" s="13"/>
      <c r="C992" s="13"/>
      <c r="D992" s="14"/>
      <c r="E992" s="9"/>
    </row>
    <row r="993" spans="1:5">
      <c r="A993" s="13"/>
      <c r="B993" s="13"/>
      <c r="C993" s="13"/>
      <c r="D993" s="14"/>
      <c r="E993" s="9"/>
    </row>
    <row r="994" spans="1:5">
      <c r="A994" s="13"/>
      <c r="B994" s="13"/>
      <c r="C994" s="13"/>
      <c r="D994" s="14"/>
      <c r="E994" s="9"/>
    </row>
    <row r="995" spans="1:5">
      <c r="A995" s="13"/>
      <c r="B995" s="13"/>
      <c r="C995" s="13"/>
      <c r="D995" s="14"/>
      <c r="E995" s="9"/>
    </row>
    <row r="996" spans="1:5">
      <c r="A996" s="13"/>
      <c r="B996" s="13"/>
      <c r="C996" s="13"/>
      <c r="D996" s="14"/>
      <c r="E996" s="9"/>
    </row>
    <row r="997" spans="1:5">
      <c r="A997" s="13"/>
      <c r="B997" s="13"/>
      <c r="C997" s="13"/>
      <c r="D997" s="14"/>
      <c r="E997" s="9"/>
    </row>
    <row r="998" spans="1:5">
      <c r="A998" s="13"/>
      <c r="B998" s="13"/>
      <c r="C998" s="13"/>
      <c r="D998" s="14"/>
      <c r="E998" s="9"/>
    </row>
    <row r="999" spans="1:5">
      <c r="A999" s="13"/>
      <c r="B999" s="13"/>
      <c r="C999" s="13"/>
      <c r="D999" s="14"/>
      <c r="E999" s="9"/>
    </row>
    <row r="1000" spans="1:5">
      <c r="A1000" s="13"/>
      <c r="B1000" s="13"/>
      <c r="C1000" s="13"/>
      <c r="D1000" s="14"/>
      <c r="E1000" s="9"/>
    </row>
    <row r="1001" spans="1:5">
      <c r="A1001" s="13"/>
      <c r="B1001" s="13"/>
      <c r="C1001" s="13"/>
      <c r="D1001" s="14"/>
      <c r="E1001" s="9"/>
    </row>
    <row r="1002" spans="1:5">
      <c r="A1002" s="13"/>
      <c r="B1002" s="13"/>
      <c r="C1002" s="13"/>
      <c r="D1002" s="14"/>
      <c r="E1002" s="9"/>
    </row>
    <row r="1003" spans="1:5">
      <c r="A1003" s="13"/>
      <c r="B1003" s="13"/>
      <c r="C1003" s="13"/>
      <c r="D1003" s="14"/>
      <c r="E1003" s="9"/>
    </row>
    <row r="1004" spans="1:5">
      <c r="A1004" s="13"/>
      <c r="B1004" s="13"/>
      <c r="C1004" s="13"/>
      <c r="D1004" s="14"/>
      <c r="E1004" s="9"/>
    </row>
    <row r="1005" spans="1:5">
      <c r="A1005" s="13"/>
      <c r="B1005" s="13"/>
      <c r="C1005" s="13"/>
      <c r="D1005" s="14"/>
      <c r="E1005" s="9"/>
    </row>
    <row r="1006" spans="1:5">
      <c r="A1006" s="13"/>
      <c r="B1006" s="13"/>
      <c r="C1006" s="13"/>
      <c r="D1006" s="14"/>
      <c r="E1006" s="9"/>
    </row>
    <row r="1007" spans="1:5">
      <c r="A1007" s="13"/>
      <c r="B1007" s="13"/>
      <c r="C1007" s="13"/>
      <c r="D1007" s="14"/>
      <c r="E1007" s="9"/>
    </row>
    <row r="1008" spans="1:5">
      <c r="A1008" s="13"/>
      <c r="B1008" s="13"/>
      <c r="C1008" s="13"/>
      <c r="D1008" s="14"/>
      <c r="E1008" s="9"/>
    </row>
    <row r="1009" spans="1:5">
      <c r="A1009" s="13"/>
      <c r="B1009" s="13"/>
      <c r="C1009" s="13"/>
      <c r="D1009" s="14"/>
      <c r="E1009" s="9"/>
    </row>
    <row r="1010" spans="1:5">
      <c r="A1010" s="13"/>
      <c r="B1010" s="13"/>
      <c r="C1010" s="13"/>
      <c r="D1010" s="14"/>
      <c r="E1010" s="9"/>
    </row>
    <row r="1011" spans="1:5">
      <c r="A1011" s="13"/>
      <c r="B1011" s="13"/>
      <c r="C1011" s="13"/>
      <c r="D1011" s="14"/>
      <c r="E1011" s="9"/>
    </row>
    <row r="1012" spans="1:5">
      <c r="A1012" s="13"/>
      <c r="B1012" s="13"/>
      <c r="C1012" s="13"/>
      <c r="D1012" s="14"/>
      <c r="E1012" s="9"/>
    </row>
    <row r="1013" spans="1:5">
      <c r="A1013" s="13"/>
      <c r="B1013" s="13"/>
      <c r="C1013" s="13"/>
      <c r="D1013" s="14"/>
      <c r="E1013" s="9"/>
    </row>
    <row r="1014" spans="1:5">
      <c r="A1014" s="13"/>
      <c r="B1014" s="13"/>
      <c r="C1014" s="13"/>
      <c r="D1014" s="14"/>
      <c r="E1014" s="9"/>
    </row>
    <row r="1015" spans="1:5">
      <c r="A1015" s="13"/>
      <c r="B1015" s="13"/>
      <c r="C1015" s="13"/>
      <c r="D1015" s="14"/>
      <c r="E1015" s="9"/>
    </row>
    <row r="1016" spans="1:5">
      <c r="A1016" s="13"/>
      <c r="B1016" s="13"/>
      <c r="C1016" s="13"/>
      <c r="D1016" s="14"/>
      <c r="E1016" s="9"/>
    </row>
    <row r="1017" spans="1:5">
      <c r="A1017" s="13"/>
      <c r="B1017" s="13"/>
      <c r="C1017" s="13"/>
      <c r="D1017" s="14"/>
      <c r="E1017" s="9"/>
    </row>
    <row r="1018" spans="1:5">
      <c r="A1018" s="13"/>
      <c r="B1018" s="13"/>
      <c r="C1018" s="13"/>
      <c r="D1018" s="14"/>
      <c r="E1018" s="9"/>
    </row>
    <row r="1019" spans="1:5">
      <c r="A1019" s="13"/>
      <c r="B1019" s="13"/>
      <c r="C1019" s="13"/>
      <c r="D1019" s="14"/>
      <c r="E1019" s="9"/>
    </row>
    <row r="1020" spans="1:5">
      <c r="A1020" s="13"/>
      <c r="B1020" s="13"/>
      <c r="C1020" s="13"/>
      <c r="D1020" s="14"/>
      <c r="E1020" s="9"/>
    </row>
    <row r="1021" spans="1:5">
      <c r="A1021" s="13"/>
      <c r="B1021" s="13"/>
      <c r="C1021" s="13"/>
      <c r="D1021" s="14"/>
      <c r="E1021" s="9"/>
    </row>
    <row r="1022" spans="1:5">
      <c r="A1022" s="13"/>
      <c r="B1022" s="13"/>
      <c r="C1022" s="13"/>
      <c r="D1022" s="14"/>
      <c r="E1022" s="9"/>
    </row>
    <row r="1023" spans="1:5">
      <c r="A1023" s="13"/>
      <c r="B1023" s="13"/>
      <c r="C1023" s="13"/>
      <c r="D1023" s="14"/>
      <c r="E1023" s="9"/>
    </row>
    <row r="1024" spans="1:5">
      <c r="A1024" s="13"/>
      <c r="B1024" s="13"/>
      <c r="C1024" s="13"/>
      <c r="D1024" s="14"/>
      <c r="E1024" s="9"/>
    </row>
    <row r="1025" spans="1:5">
      <c r="A1025" s="13"/>
      <c r="B1025" s="13"/>
      <c r="C1025" s="13"/>
      <c r="D1025" s="14"/>
      <c r="E1025" s="9"/>
    </row>
    <row r="1026" spans="1:5">
      <c r="A1026" s="13"/>
      <c r="B1026" s="13"/>
      <c r="C1026" s="13"/>
      <c r="D1026" s="14"/>
      <c r="E1026" s="9"/>
    </row>
    <row r="1027" spans="1:5">
      <c r="A1027" s="13"/>
      <c r="B1027" s="13"/>
      <c r="C1027" s="13"/>
      <c r="D1027" s="14"/>
      <c r="E1027" s="9"/>
    </row>
    <row r="1028" spans="1:5">
      <c r="A1028" s="13"/>
      <c r="B1028" s="13"/>
      <c r="C1028" s="13"/>
      <c r="D1028" s="14"/>
      <c r="E1028" s="9"/>
    </row>
    <row r="1029" spans="1:5">
      <c r="A1029" s="13"/>
      <c r="B1029" s="13"/>
      <c r="C1029" s="13"/>
      <c r="D1029" s="14"/>
      <c r="E1029" s="9"/>
    </row>
    <row r="1030" spans="1:5">
      <c r="A1030" s="13"/>
      <c r="B1030" s="13"/>
      <c r="C1030" s="13"/>
      <c r="D1030" s="14"/>
      <c r="E1030" s="9"/>
    </row>
    <row r="1031" spans="1:5">
      <c r="A1031" s="13"/>
      <c r="B1031" s="13"/>
      <c r="C1031" s="13"/>
      <c r="D1031" s="14"/>
      <c r="E1031" s="9"/>
    </row>
    <row r="1032" spans="1:5">
      <c r="A1032" s="13"/>
      <c r="B1032" s="13"/>
      <c r="C1032" s="13"/>
      <c r="D1032" s="14"/>
      <c r="E1032" s="9"/>
    </row>
    <row r="1033" spans="1:5">
      <c r="A1033" s="13"/>
      <c r="B1033" s="13"/>
      <c r="C1033" s="13"/>
      <c r="D1033" s="14"/>
      <c r="E1033" s="9"/>
    </row>
    <row r="1034" spans="1:5">
      <c r="A1034" s="13"/>
      <c r="B1034" s="13"/>
      <c r="C1034" s="13"/>
      <c r="D1034" s="14"/>
      <c r="E1034" s="9"/>
    </row>
    <row r="1035" spans="1:5">
      <c r="A1035" s="13"/>
      <c r="B1035" s="13"/>
      <c r="C1035" s="13"/>
      <c r="D1035" s="14"/>
      <c r="E1035" s="9"/>
    </row>
    <row r="1036" spans="1:5">
      <c r="A1036" s="13"/>
      <c r="B1036" s="13"/>
      <c r="C1036" s="13"/>
      <c r="D1036" s="14"/>
      <c r="E1036" s="9"/>
    </row>
    <row r="1037" spans="1:5">
      <c r="A1037" s="13"/>
      <c r="B1037" s="13"/>
      <c r="C1037" s="13"/>
      <c r="D1037" s="14"/>
      <c r="E1037" s="9"/>
    </row>
    <row r="1038" spans="1:5">
      <c r="A1038" s="13"/>
      <c r="B1038" s="13"/>
      <c r="C1038" s="13"/>
      <c r="D1038" s="14"/>
      <c r="E1038" s="9"/>
    </row>
    <row r="1039" spans="1:5">
      <c r="A1039" s="13"/>
      <c r="B1039" s="13"/>
      <c r="C1039" s="13"/>
      <c r="D1039" s="14"/>
      <c r="E1039" s="9"/>
    </row>
    <row r="1040" spans="1:5">
      <c r="A1040" s="13"/>
      <c r="B1040" s="13"/>
      <c r="C1040" s="13"/>
      <c r="D1040" s="14"/>
      <c r="E1040" s="9"/>
    </row>
    <row r="1041" spans="1:5">
      <c r="A1041" s="13"/>
      <c r="B1041" s="13"/>
      <c r="C1041" s="13"/>
      <c r="D1041" s="14"/>
      <c r="E1041" s="9"/>
    </row>
    <row r="1042" spans="1:5">
      <c r="A1042" s="13"/>
      <c r="B1042" s="13"/>
      <c r="C1042" s="13"/>
      <c r="D1042" s="14"/>
      <c r="E1042" s="9"/>
    </row>
    <row r="1043" spans="1:5">
      <c r="A1043" s="13"/>
      <c r="B1043" s="13"/>
      <c r="C1043" s="13"/>
      <c r="D1043" s="14"/>
      <c r="E1043" s="9"/>
    </row>
    <row r="1044" spans="1:5">
      <c r="A1044" s="13"/>
      <c r="B1044" s="13"/>
      <c r="C1044" s="13"/>
      <c r="D1044" s="14"/>
      <c r="E1044" s="9"/>
    </row>
    <row r="1045" spans="1:5">
      <c r="A1045" s="13"/>
      <c r="B1045" s="13"/>
      <c r="C1045" s="13"/>
      <c r="D1045" s="14"/>
      <c r="E1045" s="9"/>
    </row>
    <row r="1046" spans="1:5">
      <c r="A1046" s="13"/>
      <c r="B1046" s="13"/>
      <c r="C1046" s="13"/>
      <c r="D1046" s="14"/>
      <c r="E1046" s="9"/>
    </row>
    <row r="1047" spans="1:5">
      <c r="A1047" s="13"/>
      <c r="B1047" s="13"/>
      <c r="C1047" s="13"/>
      <c r="D1047" s="14"/>
      <c r="E1047" s="9"/>
    </row>
    <row r="1048" spans="1:5">
      <c r="A1048" s="13"/>
      <c r="B1048" s="13"/>
      <c r="C1048" s="13"/>
      <c r="D1048" s="14"/>
      <c r="E1048" s="9"/>
    </row>
    <row r="1049" spans="1:5">
      <c r="A1049" s="13"/>
      <c r="B1049" s="13"/>
      <c r="C1049" s="13"/>
      <c r="D1049" s="14"/>
      <c r="E1049" s="9"/>
    </row>
    <row r="1050" spans="1:5">
      <c r="A1050" s="13"/>
      <c r="B1050" s="13"/>
      <c r="C1050" s="13"/>
      <c r="D1050" s="14"/>
      <c r="E1050" s="9"/>
    </row>
    <row r="1051" spans="1:5">
      <c r="A1051" s="13"/>
      <c r="B1051" s="13"/>
      <c r="C1051" s="13"/>
      <c r="D1051" s="14"/>
      <c r="E1051" s="9"/>
    </row>
    <row r="1052" spans="1:5">
      <c r="A1052" s="13"/>
      <c r="B1052" s="13"/>
      <c r="C1052" s="13"/>
      <c r="D1052" s="14"/>
      <c r="E1052" s="9"/>
    </row>
    <row r="1053" spans="1:5">
      <c r="A1053" s="13"/>
      <c r="B1053" s="13"/>
      <c r="C1053" s="13"/>
      <c r="D1053" s="14"/>
      <c r="E1053" s="9"/>
    </row>
    <row r="1054" spans="1:5">
      <c r="A1054" s="13"/>
      <c r="B1054" s="13"/>
      <c r="C1054" s="13"/>
      <c r="D1054" s="14"/>
      <c r="E1054" s="9"/>
    </row>
    <row r="1055" spans="1:5">
      <c r="A1055" s="13"/>
      <c r="B1055" s="13"/>
      <c r="C1055" s="13"/>
      <c r="D1055" s="14"/>
      <c r="E1055" s="9"/>
    </row>
    <row r="1056" spans="1:5">
      <c r="A1056" s="13"/>
      <c r="B1056" s="13"/>
      <c r="C1056" s="13"/>
      <c r="D1056" s="14"/>
      <c r="E1056" s="9"/>
    </row>
    <row r="1057" spans="1:5">
      <c r="A1057" s="13"/>
      <c r="B1057" s="13"/>
      <c r="C1057" s="13"/>
      <c r="D1057" s="14"/>
      <c r="E1057" s="9"/>
    </row>
    <row r="1058" spans="1:5">
      <c r="A1058" s="13"/>
      <c r="B1058" s="13"/>
      <c r="C1058" s="13"/>
      <c r="D1058" s="14"/>
      <c r="E1058" s="9"/>
    </row>
    <row r="1059" spans="1:5">
      <c r="A1059" s="13"/>
      <c r="B1059" s="13"/>
      <c r="C1059" s="13"/>
      <c r="D1059" s="14"/>
      <c r="E1059" s="9"/>
    </row>
    <row r="1060" spans="1:5">
      <c r="A1060" s="13"/>
      <c r="B1060" s="13"/>
      <c r="C1060" s="13"/>
      <c r="D1060" s="14"/>
      <c r="E1060" s="9"/>
    </row>
    <row r="1061" spans="1:5">
      <c r="A1061" s="13"/>
      <c r="B1061" s="13"/>
      <c r="C1061" s="13"/>
      <c r="D1061" s="14"/>
      <c r="E1061" s="9"/>
    </row>
    <row r="1062" spans="1:5">
      <c r="A1062" s="13"/>
      <c r="B1062" s="13"/>
      <c r="C1062" s="13"/>
      <c r="D1062" s="14"/>
      <c r="E1062" s="9"/>
    </row>
    <row r="1063" spans="1:5">
      <c r="A1063" s="13"/>
      <c r="B1063" s="13"/>
      <c r="C1063" s="13"/>
      <c r="D1063" s="14"/>
      <c r="E1063" s="9"/>
    </row>
    <row r="1064" spans="1:5">
      <c r="A1064" s="13"/>
      <c r="B1064" s="13"/>
      <c r="C1064" s="13"/>
      <c r="D1064" s="14"/>
      <c r="E1064" s="9"/>
    </row>
    <row r="1065" spans="1:5">
      <c r="A1065" s="13"/>
      <c r="B1065" s="13"/>
      <c r="C1065" s="13"/>
      <c r="D1065" s="14"/>
      <c r="E1065" s="9"/>
    </row>
    <row r="1066" spans="1:5">
      <c r="A1066" s="13"/>
      <c r="B1066" s="13"/>
      <c r="C1066" s="13"/>
      <c r="D1066" s="14"/>
      <c r="E1066" s="9"/>
    </row>
    <row r="1067" spans="1:5">
      <c r="A1067" s="13"/>
      <c r="B1067" s="13"/>
      <c r="C1067" s="13"/>
      <c r="D1067" s="14"/>
      <c r="E1067" s="9"/>
    </row>
    <row r="1068" spans="1:5">
      <c r="A1068" s="13"/>
      <c r="B1068" s="13"/>
      <c r="C1068" s="13"/>
      <c r="D1068" s="14"/>
      <c r="E1068" s="9"/>
    </row>
    <row r="1069" spans="1:5">
      <c r="A1069" s="13"/>
      <c r="B1069" s="13"/>
      <c r="C1069" s="13"/>
      <c r="D1069" s="14"/>
      <c r="E1069" s="9"/>
    </row>
    <row r="1070" spans="1:5">
      <c r="A1070" s="13"/>
      <c r="B1070" s="13"/>
      <c r="C1070" s="13"/>
      <c r="D1070" s="14"/>
      <c r="E1070" s="9"/>
    </row>
    <row r="1071" spans="1:5">
      <c r="A1071" s="13"/>
      <c r="B1071" s="13"/>
      <c r="C1071" s="13"/>
      <c r="D1071" s="14"/>
      <c r="E1071" s="9"/>
    </row>
    <row r="1072" spans="1:5">
      <c r="A1072" s="13"/>
      <c r="B1072" s="13"/>
      <c r="C1072" s="13"/>
      <c r="D1072" s="14"/>
      <c r="E1072" s="9"/>
    </row>
    <row r="1073" spans="1:5">
      <c r="A1073" s="13"/>
      <c r="B1073" s="13"/>
      <c r="C1073" s="13"/>
      <c r="D1073" s="14"/>
      <c r="E1073" s="9"/>
    </row>
    <row r="1074" spans="1:5">
      <c r="A1074" s="13"/>
      <c r="B1074" s="13"/>
      <c r="C1074" s="13"/>
      <c r="D1074" s="14"/>
      <c r="E1074" s="9"/>
    </row>
    <row r="1075" spans="1:5">
      <c r="A1075" s="13"/>
      <c r="B1075" s="13"/>
      <c r="C1075" s="13"/>
      <c r="D1075" s="14"/>
      <c r="E1075" s="9"/>
    </row>
    <row r="1076" spans="1:5">
      <c r="A1076" s="13"/>
      <c r="B1076" s="13"/>
      <c r="C1076" s="13"/>
      <c r="D1076" s="14"/>
      <c r="E1076" s="9"/>
    </row>
    <row r="1077" spans="1:5">
      <c r="A1077" s="13"/>
      <c r="B1077" s="13"/>
      <c r="C1077" s="13"/>
      <c r="D1077" s="14"/>
      <c r="E1077" s="9"/>
    </row>
    <row r="1078" spans="1:5">
      <c r="A1078" s="13"/>
      <c r="B1078" s="13"/>
      <c r="C1078" s="13"/>
      <c r="D1078" s="14"/>
      <c r="E1078" s="9"/>
    </row>
    <row r="1079" spans="1:5">
      <c r="A1079" s="13"/>
      <c r="B1079" s="13"/>
      <c r="C1079" s="13"/>
      <c r="D1079" s="14"/>
      <c r="E1079" s="9"/>
    </row>
    <row r="1080" spans="1:5">
      <c r="A1080" s="13"/>
      <c r="B1080" s="13"/>
      <c r="C1080" s="13"/>
      <c r="D1080" s="14"/>
      <c r="E1080" s="9"/>
    </row>
    <row r="1081" spans="1:5">
      <c r="A1081" s="13"/>
      <c r="B1081" s="13"/>
      <c r="C1081" s="13"/>
      <c r="D1081" s="14"/>
      <c r="E1081" s="9"/>
    </row>
    <row r="1082" spans="1:5">
      <c r="A1082" s="13"/>
      <c r="B1082" s="13"/>
      <c r="C1082" s="13"/>
      <c r="D1082" s="14"/>
      <c r="E1082" s="9"/>
    </row>
    <row r="1083" spans="1:5">
      <c r="A1083" s="13"/>
      <c r="B1083" s="13"/>
      <c r="C1083" s="13"/>
      <c r="D1083" s="14"/>
      <c r="E1083" s="9"/>
    </row>
    <row r="1084" spans="1:5">
      <c r="A1084" s="13"/>
      <c r="B1084" s="13"/>
      <c r="C1084" s="13"/>
      <c r="D1084" s="14"/>
      <c r="E1084" s="9"/>
    </row>
    <row r="1085" spans="1:5">
      <c r="A1085" s="13"/>
      <c r="B1085" s="13"/>
      <c r="C1085" s="13"/>
      <c r="D1085" s="14"/>
      <c r="E1085" s="9"/>
    </row>
    <row r="1086" spans="1:5">
      <c r="A1086" s="13"/>
      <c r="B1086" s="13"/>
      <c r="C1086" s="13"/>
      <c r="D1086" s="14"/>
      <c r="E1086" s="9"/>
    </row>
    <row r="1087" spans="1:5">
      <c r="A1087" s="13"/>
      <c r="B1087" s="13"/>
      <c r="C1087" s="13"/>
      <c r="D1087" s="14"/>
      <c r="E1087" s="9"/>
    </row>
    <row r="1088" spans="1:5">
      <c r="A1088" s="13"/>
      <c r="B1088" s="13"/>
      <c r="C1088" s="13"/>
      <c r="D1088" s="14"/>
      <c r="E1088" s="9"/>
    </row>
    <row r="1089" spans="1:5">
      <c r="A1089" s="13"/>
      <c r="B1089" s="13"/>
      <c r="C1089" s="13"/>
      <c r="D1089" s="14"/>
      <c r="E1089" s="9"/>
    </row>
    <row r="1090" spans="1:5">
      <c r="A1090" s="13"/>
      <c r="B1090" s="13"/>
      <c r="C1090" s="13"/>
      <c r="D1090" s="14"/>
      <c r="E1090" s="9"/>
    </row>
    <row r="1091" spans="1:5">
      <c r="A1091" s="13"/>
      <c r="B1091" s="13"/>
      <c r="C1091" s="13"/>
      <c r="D1091" s="14"/>
      <c r="E1091" s="9"/>
    </row>
    <row r="1092" spans="1:5">
      <c r="A1092" s="13"/>
      <c r="B1092" s="13"/>
      <c r="C1092" s="13"/>
      <c r="D1092" s="14"/>
      <c r="E1092" s="9"/>
    </row>
    <row r="1093" spans="1:5">
      <c r="A1093" s="13"/>
      <c r="B1093" s="13"/>
      <c r="C1093" s="13"/>
      <c r="D1093" s="14"/>
      <c r="E1093" s="9"/>
    </row>
    <row r="1094" spans="1:5">
      <c r="A1094" s="13"/>
      <c r="B1094" s="13"/>
      <c r="C1094" s="13"/>
      <c r="D1094" s="14"/>
      <c r="E1094" s="9"/>
    </row>
    <row r="1095" spans="1:5">
      <c r="A1095" s="13"/>
      <c r="B1095" s="13"/>
      <c r="C1095" s="13"/>
      <c r="D1095" s="14"/>
      <c r="E1095" s="9"/>
    </row>
    <row r="1096" spans="1:5">
      <c r="A1096" s="13"/>
      <c r="B1096" s="13"/>
      <c r="C1096" s="13"/>
      <c r="D1096" s="14"/>
      <c r="E1096" s="9"/>
    </row>
    <row r="1097" spans="1:5">
      <c r="A1097" s="13"/>
      <c r="B1097" s="13"/>
      <c r="C1097" s="13"/>
      <c r="D1097" s="14"/>
      <c r="E1097" s="9"/>
    </row>
    <row r="1098" spans="1:5">
      <c r="A1098" s="13"/>
      <c r="B1098" s="13"/>
      <c r="C1098" s="13"/>
      <c r="D1098" s="14"/>
      <c r="E1098" s="9"/>
    </row>
    <row r="1099" spans="1:5">
      <c r="A1099" s="13"/>
      <c r="B1099" s="13"/>
      <c r="C1099" s="13"/>
      <c r="D1099" s="14"/>
      <c r="E1099" s="9"/>
    </row>
    <row r="1100" spans="1:5">
      <c r="A1100" s="13"/>
      <c r="B1100" s="13"/>
      <c r="C1100" s="13"/>
      <c r="D1100" s="14"/>
      <c r="E1100" s="9"/>
    </row>
    <row r="1101" spans="1:5">
      <c r="A1101" s="13"/>
      <c r="B1101" s="13"/>
      <c r="C1101" s="13"/>
      <c r="D1101" s="14"/>
      <c r="E1101" s="9"/>
    </row>
    <row r="1102" spans="1:5">
      <c r="A1102" s="13"/>
      <c r="B1102" s="13"/>
      <c r="C1102" s="13"/>
      <c r="D1102" s="14"/>
      <c r="E1102" s="9"/>
    </row>
    <row r="1103" spans="1:5">
      <c r="A1103" s="13"/>
      <c r="B1103" s="13"/>
      <c r="C1103" s="13"/>
      <c r="D1103" s="14"/>
      <c r="E1103" s="9"/>
    </row>
    <row r="1104" spans="1:5">
      <c r="A1104" s="13"/>
      <c r="B1104" s="13"/>
      <c r="C1104" s="13"/>
      <c r="D1104" s="14"/>
      <c r="E1104" s="9"/>
    </row>
    <row r="1105" spans="1:5">
      <c r="A1105" s="13"/>
      <c r="B1105" s="13"/>
      <c r="C1105" s="13"/>
      <c r="D1105" s="14"/>
      <c r="E1105" s="9"/>
    </row>
    <row r="1106" spans="1:5">
      <c r="A1106" s="13"/>
      <c r="B1106" s="13"/>
      <c r="C1106" s="13"/>
      <c r="D1106" s="14"/>
      <c r="E1106" s="9"/>
    </row>
    <row r="1107" spans="1:5">
      <c r="A1107" s="13"/>
      <c r="B1107" s="13"/>
      <c r="C1107" s="13"/>
      <c r="D1107" s="14"/>
      <c r="E1107" s="9"/>
    </row>
    <row r="1108" spans="1:5">
      <c r="A1108" s="13"/>
      <c r="B1108" s="13"/>
      <c r="C1108" s="13"/>
      <c r="D1108" s="14"/>
      <c r="E1108" s="9"/>
    </row>
    <row r="1109" spans="1:5">
      <c r="A1109" s="13"/>
      <c r="B1109" s="13"/>
      <c r="C1109" s="13"/>
      <c r="D1109" s="14"/>
      <c r="E1109" s="9"/>
    </row>
    <row r="1110" spans="1:5">
      <c r="A1110" s="13"/>
      <c r="B1110" s="13"/>
      <c r="C1110" s="13"/>
      <c r="D1110" s="14"/>
      <c r="E1110" s="9"/>
    </row>
    <row r="1111" spans="1:5">
      <c r="A1111" s="13"/>
      <c r="B1111" s="13"/>
      <c r="C1111" s="13"/>
      <c r="D1111" s="14"/>
      <c r="E1111" s="9"/>
    </row>
    <row r="1112" spans="1:5">
      <c r="A1112" s="13"/>
      <c r="B1112" s="13"/>
      <c r="C1112" s="13"/>
      <c r="D1112" s="14"/>
      <c r="E1112" s="9"/>
    </row>
    <row r="1113" spans="1:5">
      <c r="A1113" s="13"/>
      <c r="B1113" s="13"/>
      <c r="C1113" s="13"/>
      <c r="D1113" s="14"/>
      <c r="E1113" s="9"/>
    </row>
    <row r="1114" spans="1:5">
      <c r="A1114" s="13"/>
      <c r="B1114" s="13"/>
      <c r="C1114" s="13"/>
      <c r="D1114" s="14"/>
      <c r="E1114" s="9"/>
    </row>
    <row r="1115" spans="1:5">
      <c r="A1115" s="13"/>
      <c r="B1115" s="13"/>
      <c r="C1115" s="13"/>
      <c r="D1115" s="14"/>
      <c r="E1115" s="9"/>
    </row>
    <row r="1116" spans="1:5">
      <c r="A1116" s="13"/>
      <c r="B1116" s="13"/>
      <c r="C1116" s="13"/>
      <c r="D1116" s="14"/>
      <c r="E1116" s="9"/>
    </row>
    <row r="1117" spans="1:5">
      <c r="A1117" s="13"/>
      <c r="B1117" s="13"/>
      <c r="C1117" s="13"/>
      <c r="D1117" s="14"/>
      <c r="E1117" s="9"/>
    </row>
    <row r="1118" spans="1:5">
      <c r="A1118" s="13"/>
      <c r="B1118" s="13"/>
      <c r="C1118" s="13"/>
      <c r="D1118" s="14"/>
      <c r="E1118" s="9"/>
    </row>
    <row r="1119" spans="1:5">
      <c r="A1119" s="13"/>
      <c r="B1119" s="13"/>
      <c r="C1119" s="13"/>
      <c r="D1119" s="14"/>
      <c r="E1119" s="9"/>
    </row>
    <row r="1120" spans="1:5">
      <c r="A1120" s="13"/>
      <c r="B1120" s="13"/>
      <c r="C1120" s="13"/>
      <c r="D1120" s="14"/>
      <c r="E1120" s="9"/>
    </row>
    <row r="1121" spans="1:5">
      <c r="A1121" s="13"/>
      <c r="B1121" s="13"/>
      <c r="C1121" s="13"/>
      <c r="D1121" s="14"/>
      <c r="E1121" s="9"/>
    </row>
    <row r="1122" spans="1:5">
      <c r="A1122" s="13"/>
      <c r="B1122" s="13"/>
      <c r="C1122" s="13"/>
      <c r="D1122" s="14"/>
      <c r="E1122" s="9"/>
    </row>
    <row r="1123" spans="1:5">
      <c r="A1123" s="13"/>
      <c r="B1123" s="13"/>
      <c r="C1123" s="13"/>
      <c r="D1123" s="14"/>
      <c r="E1123" s="9"/>
    </row>
    <row r="1124" spans="1:5">
      <c r="A1124" s="13"/>
      <c r="B1124" s="13"/>
      <c r="C1124" s="13"/>
      <c r="D1124" s="14"/>
      <c r="E1124" s="9"/>
    </row>
    <row r="1125" spans="1:5">
      <c r="A1125" s="13"/>
      <c r="B1125" s="13"/>
      <c r="C1125" s="13"/>
      <c r="D1125" s="14"/>
      <c r="E1125" s="9"/>
    </row>
    <row r="1126" spans="1:5">
      <c r="A1126" s="13"/>
      <c r="B1126" s="13"/>
      <c r="C1126" s="13"/>
      <c r="D1126" s="14"/>
      <c r="E1126" s="9"/>
    </row>
    <row r="1127" spans="1:5">
      <c r="A1127" s="13"/>
      <c r="B1127" s="13"/>
      <c r="C1127" s="13"/>
      <c r="D1127" s="14"/>
      <c r="E1127" s="9"/>
    </row>
    <row r="1128" spans="1:5">
      <c r="A1128" s="13"/>
      <c r="B1128" s="13"/>
      <c r="C1128" s="13"/>
      <c r="D1128" s="14"/>
      <c r="E1128" s="9"/>
    </row>
    <row r="1129" spans="1:5">
      <c r="A1129" s="13"/>
      <c r="B1129" s="13"/>
      <c r="C1129" s="13"/>
      <c r="D1129" s="14"/>
      <c r="E1129" s="9"/>
    </row>
    <row r="1130" spans="1:5">
      <c r="A1130" s="13"/>
      <c r="B1130" s="13"/>
      <c r="C1130" s="13"/>
      <c r="D1130" s="14"/>
      <c r="E1130" s="9"/>
    </row>
    <row r="1131" spans="1:5">
      <c r="A1131" s="13"/>
      <c r="B1131" s="13"/>
      <c r="C1131" s="13"/>
      <c r="D1131" s="14"/>
      <c r="E1131" s="9"/>
    </row>
    <row r="1132" spans="1:5">
      <c r="A1132" s="13"/>
      <c r="B1132" s="13"/>
      <c r="C1132" s="13"/>
      <c r="D1132" s="14"/>
      <c r="E1132" s="9"/>
    </row>
    <row r="1133" spans="1:5">
      <c r="A1133" s="13"/>
      <c r="B1133" s="13"/>
      <c r="C1133" s="13"/>
      <c r="D1133" s="14"/>
      <c r="E1133" s="9"/>
    </row>
    <row r="1134" spans="1:5">
      <c r="A1134" s="13"/>
      <c r="B1134" s="13"/>
      <c r="C1134" s="13"/>
      <c r="D1134" s="14"/>
      <c r="E1134" s="9"/>
    </row>
    <row r="1135" spans="1:5">
      <c r="A1135" s="13"/>
      <c r="B1135" s="13"/>
      <c r="C1135" s="13"/>
      <c r="D1135" s="14"/>
      <c r="E1135" s="9"/>
    </row>
    <row r="1136" spans="1:5">
      <c r="A1136" s="13"/>
      <c r="B1136" s="13"/>
      <c r="C1136" s="13"/>
      <c r="D1136" s="14"/>
      <c r="E1136" s="9"/>
    </row>
    <row r="1137" spans="1:5">
      <c r="A1137" s="13"/>
      <c r="B1137" s="13"/>
      <c r="C1137" s="13"/>
      <c r="D1137" s="14"/>
      <c r="E1137" s="9"/>
    </row>
    <row r="1138" spans="1:5">
      <c r="A1138" s="13"/>
      <c r="B1138" s="13"/>
      <c r="C1138" s="13"/>
      <c r="D1138" s="14"/>
      <c r="E1138" s="9"/>
    </row>
    <row r="1139" spans="1:5">
      <c r="A1139" s="13"/>
      <c r="B1139" s="13"/>
      <c r="C1139" s="13"/>
      <c r="D1139" s="14"/>
      <c r="E1139" s="9"/>
    </row>
    <row r="1140" spans="1:5">
      <c r="A1140" s="13"/>
      <c r="B1140" s="13"/>
      <c r="C1140" s="13"/>
      <c r="D1140" s="14"/>
      <c r="E1140" s="9"/>
    </row>
    <row r="1141" spans="1:5">
      <c r="A1141" s="13"/>
      <c r="B1141" s="13"/>
      <c r="C1141" s="13"/>
      <c r="D1141" s="14"/>
      <c r="E1141" s="9"/>
    </row>
    <row r="1142" spans="1:5">
      <c r="A1142" s="13"/>
      <c r="B1142" s="13"/>
      <c r="C1142" s="13"/>
      <c r="D1142" s="14"/>
      <c r="E1142" s="9"/>
    </row>
    <row r="1143" spans="1:5">
      <c r="A1143" s="13"/>
      <c r="B1143" s="13"/>
      <c r="C1143" s="13"/>
      <c r="D1143" s="14"/>
      <c r="E1143" s="9"/>
    </row>
    <row r="1144" spans="1:5">
      <c r="A1144" s="13"/>
      <c r="B1144" s="13"/>
      <c r="C1144" s="13"/>
      <c r="D1144" s="14"/>
      <c r="E1144" s="9"/>
    </row>
    <row r="1145" spans="1:5">
      <c r="A1145" s="13"/>
      <c r="B1145" s="13"/>
      <c r="C1145" s="13"/>
      <c r="D1145" s="14"/>
      <c r="E1145" s="9"/>
    </row>
    <row r="1146" spans="1:5">
      <c r="A1146" s="13"/>
      <c r="B1146" s="13"/>
      <c r="C1146" s="13"/>
      <c r="D1146" s="14"/>
      <c r="E1146" s="9"/>
    </row>
    <row r="1147" spans="1:5">
      <c r="A1147" s="13"/>
      <c r="B1147" s="13"/>
      <c r="C1147" s="13"/>
      <c r="D1147" s="14"/>
      <c r="E1147" s="9"/>
    </row>
    <row r="1148" spans="1:5">
      <c r="A1148" s="13"/>
      <c r="B1148" s="13"/>
      <c r="C1148" s="13"/>
      <c r="D1148" s="14"/>
      <c r="E1148" s="9"/>
    </row>
    <row r="1149" spans="1:5">
      <c r="A1149" s="13"/>
      <c r="B1149" s="13"/>
      <c r="C1149" s="13"/>
      <c r="D1149" s="14"/>
      <c r="E1149" s="9"/>
    </row>
    <row r="1150" spans="1:5">
      <c r="A1150" s="13"/>
      <c r="B1150" s="13"/>
      <c r="C1150" s="13"/>
      <c r="D1150" s="14"/>
      <c r="E1150" s="9"/>
    </row>
    <row r="1151" spans="1:5">
      <c r="A1151" s="13"/>
      <c r="B1151" s="13"/>
      <c r="C1151" s="13"/>
      <c r="D1151" s="14"/>
      <c r="E1151" s="9"/>
    </row>
    <row r="1152" spans="1:5">
      <c r="A1152" s="13"/>
      <c r="B1152" s="13"/>
      <c r="C1152" s="13"/>
      <c r="D1152" s="14"/>
      <c r="E1152" s="9"/>
    </row>
    <row r="1153" spans="1:5">
      <c r="A1153" s="13"/>
      <c r="B1153" s="13"/>
      <c r="C1153" s="13"/>
      <c r="D1153" s="14"/>
      <c r="E1153" s="9"/>
    </row>
    <row r="1154" spans="1:5">
      <c r="A1154" s="13"/>
      <c r="B1154" s="13"/>
      <c r="C1154" s="13"/>
      <c r="D1154" s="14"/>
      <c r="E1154" s="9"/>
    </row>
    <row r="1155" spans="1:5">
      <c r="A1155" s="13"/>
      <c r="B1155" s="13"/>
      <c r="C1155" s="13"/>
      <c r="D1155" s="14"/>
      <c r="E1155" s="9"/>
    </row>
    <row r="1156" spans="1:5">
      <c r="A1156" s="13"/>
      <c r="B1156" s="13"/>
      <c r="C1156" s="13"/>
      <c r="D1156" s="14"/>
      <c r="E1156" s="9"/>
    </row>
    <row r="1157" spans="1:5">
      <c r="A1157" s="13"/>
      <c r="B1157" s="13"/>
      <c r="C1157" s="13"/>
      <c r="D1157" s="14"/>
      <c r="E1157" s="9"/>
    </row>
    <row r="1158" spans="1:5">
      <c r="A1158" s="13"/>
      <c r="B1158" s="13"/>
      <c r="C1158" s="13"/>
      <c r="D1158" s="14"/>
      <c r="E1158" s="9"/>
    </row>
    <row r="1159" spans="1:5">
      <c r="A1159" s="13"/>
      <c r="B1159" s="13"/>
      <c r="C1159" s="13"/>
      <c r="D1159" s="14"/>
      <c r="E1159" s="9"/>
    </row>
    <row r="1160" spans="1:5">
      <c r="A1160" s="13"/>
      <c r="B1160" s="13"/>
      <c r="C1160" s="13"/>
      <c r="D1160" s="14"/>
      <c r="E1160" s="9"/>
    </row>
    <row r="1161" spans="1:5">
      <c r="A1161" s="13"/>
      <c r="B1161" s="13"/>
      <c r="C1161" s="13"/>
      <c r="D1161" s="14"/>
      <c r="E1161" s="9"/>
    </row>
    <row r="1162" spans="1:5">
      <c r="A1162" s="13"/>
      <c r="B1162" s="13"/>
      <c r="C1162" s="13"/>
      <c r="D1162" s="14"/>
      <c r="E1162" s="9"/>
    </row>
    <row r="1163" spans="1:5">
      <c r="A1163" s="13"/>
      <c r="B1163" s="13"/>
      <c r="C1163" s="13"/>
      <c r="D1163" s="14"/>
      <c r="E1163" s="9"/>
    </row>
    <row r="1164" spans="1:5">
      <c r="A1164" s="13"/>
      <c r="B1164" s="13"/>
      <c r="C1164" s="13"/>
      <c r="D1164" s="14"/>
      <c r="E1164" s="9"/>
    </row>
    <row r="1165" spans="1:5">
      <c r="A1165" s="13"/>
      <c r="B1165" s="13"/>
      <c r="C1165" s="13"/>
      <c r="D1165" s="14"/>
      <c r="E1165" s="9"/>
    </row>
    <row r="1166" spans="1:5">
      <c r="A1166" s="13"/>
      <c r="B1166" s="13"/>
      <c r="C1166" s="13"/>
      <c r="D1166" s="14"/>
      <c r="E1166" s="9"/>
    </row>
    <row r="1167" spans="1:5">
      <c r="A1167" s="13"/>
      <c r="B1167" s="13"/>
      <c r="C1167" s="13"/>
      <c r="D1167" s="14"/>
      <c r="E1167" s="9"/>
    </row>
    <row r="1168" spans="1:5">
      <c r="A1168" s="13"/>
      <c r="B1168" s="13"/>
      <c r="C1168" s="13"/>
      <c r="D1168" s="14"/>
      <c r="E1168" s="9"/>
    </row>
    <row r="1169" spans="1:5">
      <c r="A1169" s="13"/>
      <c r="B1169" s="13"/>
      <c r="C1169" s="13"/>
      <c r="D1169" s="14"/>
      <c r="E1169" s="9"/>
    </row>
    <row r="1170" spans="1:5">
      <c r="A1170" s="13"/>
      <c r="B1170" s="13"/>
      <c r="C1170" s="13"/>
      <c r="D1170" s="14"/>
      <c r="E1170" s="9"/>
    </row>
    <row r="1171" spans="1:5">
      <c r="A1171" s="13"/>
      <c r="B1171" s="13"/>
      <c r="C1171" s="13"/>
      <c r="D1171" s="14"/>
      <c r="E1171" s="9"/>
    </row>
    <row r="1172" spans="1:5">
      <c r="A1172" s="13"/>
      <c r="B1172" s="13"/>
      <c r="C1172" s="13"/>
      <c r="D1172" s="14"/>
      <c r="E1172" s="9"/>
    </row>
    <row r="1173" spans="1:5">
      <c r="A1173" s="13"/>
      <c r="B1173" s="13"/>
      <c r="C1173" s="13"/>
      <c r="D1173" s="14"/>
      <c r="E1173" s="9"/>
    </row>
    <row r="1174" spans="1:5">
      <c r="A1174" s="13"/>
      <c r="B1174" s="13"/>
      <c r="C1174" s="13"/>
      <c r="D1174" s="14"/>
      <c r="E1174" s="9"/>
    </row>
    <row r="1175" spans="1:5">
      <c r="A1175" s="13"/>
      <c r="B1175" s="13"/>
      <c r="C1175" s="13"/>
      <c r="D1175" s="14"/>
      <c r="E1175" s="9"/>
    </row>
    <row r="1176" spans="1:5">
      <c r="A1176" s="13"/>
      <c r="B1176" s="13"/>
      <c r="C1176" s="13"/>
      <c r="D1176" s="14"/>
      <c r="E1176" s="9"/>
    </row>
    <row r="1177" spans="1:5">
      <c r="A1177" s="13"/>
      <c r="B1177" s="13"/>
      <c r="C1177" s="13"/>
      <c r="D1177" s="14"/>
      <c r="E1177" s="9"/>
    </row>
    <row r="1178" spans="1:5">
      <c r="A1178" s="13"/>
      <c r="B1178" s="13"/>
      <c r="C1178" s="13"/>
      <c r="D1178" s="14"/>
      <c r="E1178" s="9"/>
    </row>
    <row r="1179" spans="1:5">
      <c r="A1179" s="13"/>
      <c r="B1179" s="13"/>
      <c r="C1179" s="13"/>
      <c r="D1179" s="14"/>
      <c r="E1179" s="9"/>
    </row>
    <row r="1180" spans="1:5">
      <c r="A1180" s="13"/>
      <c r="B1180" s="13"/>
      <c r="C1180" s="13"/>
      <c r="D1180" s="14"/>
      <c r="E1180" s="9"/>
    </row>
    <row r="1181" spans="1:5">
      <c r="A1181" s="13"/>
      <c r="B1181" s="13"/>
      <c r="C1181" s="13"/>
      <c r="D1181" s="14"/>
      <c r="E1181" s="9"/>
    </row>
    <row r="1182" spans="1:5">
      <c r="A1182" s="13"/>
      <c r="B1182" s="13"/>
      <c r="C1182" s="13"/>
      <c r="D1182" s="14"/>
      <c r="E1182" s="9"/>
    </row>
    <row r="1183" spans="1:5">
      <c r="A1183" s="13"/>
      <c r="B1183" s="13"/>
      <c r="C1183" s="13"/>
      <c r="D1183" s="14"/>
      <c r="E1183" s="9"/>
    </row>
    <row r="1184" spans="1:5">
      <c r="A1184" s="13"/>
      <c r="B1184" s="13"/>
      <c r="C1184" s="13"/>
      <c r="D1184" s="14"/>
      <c r="E1184" s="9"/>
    </row>
    <row r="1185" spans="1:5">
      <c r="A1185" s="13"/>
      <c r="B1185" s="13"/>
      <c r="C1185" s="13"/>
      <c r="D1185" s="14"/>
      <c r="E1185" s="9"/>
    </row>
    <row r="1186" spans="1:5">
      <c r="A1186" s="13"/>
      <c r="B1186" s="13"/>
      <c r="C1186" s="13"/>
      <c r="D1186" s="14"/>
      <c r="E1186" s="9"/>
    </row>
    <row r="1187" spans="1:5">
      <c r="A1187" s="13"/>
      <c r="B1187" s="13"/>
      <c r="C1187" s="13"/>
      <c r="D1187" s="14"/>
      <c r="E1187" s="9"/>
    </row>
    <row r="1188" spans="1:5">
      <c r="A1188" s="13"/>
      <c r="B1188" s="13"/>
      <c r="C1188" s="13"/>
      <c r="D1188" s="14"/>
      <c r="E1188" s="9"/>
    </row>
    <row r="1189" spans="1:5">
      <c r="A1189" s="13"/>
      <c r="B1189" s="13"/>
      <c r="C1189" s="13"/>
      <c r="D1189" s="14"/>
      <c r="E1189" s="9"/>
    </row>
    <row r="1190" spans="1:5">
      <c r="A1190" s="13"/>
      <c r="B1190" s="13"/>
      <c r="C1190" s="13"/>
      <c r="D1190" s="14"/>
      <c r="E1190" s="9"/>
    </row>
    <row r="1191" spans="1:5">
      <c r="A1191" s="13"/>
      <c r="B1191" s="13"/>
      <c r="C1191" s="13"/>
      <c r="D1191" s="14"/>
      <c r="E1191" s="9"/>
    </row>
    <row r="1192" spans="1:5">
      <c r="A1192" s="13"/>
      <c r="B1192" s="13"/>
      <c r="C1192" s="13"/>
      <c r="D1192" s="14"/>
      <c r="E1192" s="9"/>
    </row>
    <row r="1193" spans="1:5">
      <c r="A1193" s="13"/>
      <c r="B1193" s="13"/>
      <c r="C1193" s="13"/>
      <c r="D1193" s="14"/>
      <c r="E1193" s="9"/>
    </row>
    <row r="1194" spans="1:5">
      <c r="A1194" s="13"/>
      <c r="B1194" s="13"/>
      <c r="C1194" s="13"/>
      <c r="D1194" s="14"/>
      <c r="E1194" s="9"/>
    </row>
    <row r="1195" spans="1:5">
      <c r="A1195" s="13"/>
      <c r="B1195" s="13"/>
      <c r="C1195" s="13"/>
      <c r="D1195" s="14"/>
      <c r="E1195" s="9"/>
    </row>
    <row r="1196" spans="1:5">
      <c r="A1196" s="13"/>
      <c r="B1196" s="13"/>
      <c r="C1196" s="13"/>
      <c r="D1196" s="14"/>
      <c r="E1196" s="9"/>
    </row>
    <row r="1197" spans="1:5">
      <c r="A1197" s="13"/>
      <c r="B1197" s="13"/>
      <c r="C1197" s="13"/>
      <c r="D1197" s="14"/>
      <c r="E1197" s="9"/>
    </row>
    <row r="1198" spans="1:5">
      <c r="A1198" s="13"/>
      <c r="B1198" s="13"/>
      <c r="C1198" s="13"/>
      <c r="D1198" s="14"/>
      <c r="E1198" s="9"/>
    </row>
    <row r="1199" spans="1:5">
      <c r="A1199" s="13"/>
      <c r="B1199" s="13"/>
      <c r="C1199" s="13"/>
      <c r="D1199" s="14"/>
      <c r="E1199" s="9"/>
    </row>
    <row r="1200" spans="1:5">
      <c r="A1200" s="13"/>
      <c r="B1200" s="13"/>
      <c r="C1200" s="13"/>
      <c r="D1200" s="14"/>
      <c r="E1200" s="9"/>
    </row>
    <row r="1201" spans="1:5">
      <c r="A1201" s="13"/>
      <c r="B1201" s="13"/>
      <c r="C1201" s="13"/>
      <c r="D1201" s="14"/>
      <c r="E1201" s="9"/>
    </row>
    <row r="1202" spans="1:5">
      <c r="A1202" s="13"/>
      <c r="B1202" s="13"/>
      <c r="C1202" s="13"/>
      <c r="D1202" s="14"/>
      <c r="E1202" s="9"/>
    </row>
    <row r="1203" spans="1:5">
      <c r="A1203" s="13"/>
      <c r="B1203" s="13"/>
      <c r="C1203" s="13"/>
      <c r="D1203" s="14"/>
      <c r="E1203" s="9"/>
    </row>
    <row r="1204" spans="1:5">
      <c r="A1204" s="13"/>
      <c r="B1204" s="13"/>
      <c r="C1204" s="13"/>
      <c r="D1204" s="14"/>
      <c r="E1204" s="9"/>
    </row>
    <row r="1205" spans="1:5">
      <c r="A1205" s="13"/>
      <c r="B1205" s="13"/>
      <c r="C1205" s="13"/>
      <c r="D1205" s="14"/>
      <c r="E1205" s="9"/>
    </row>
    <row r="1206" spans="1:5">
      <c r="A1206" s="13"/>
      <c r="B1206" s="13"/>
      <c r="C1206" s="13"/>
      <c r="D1206" s="14"/>
      <c r="E1206" s="9"/>
    </row>
    <row r="1207" spans="1:5">
      <c r="A1207" s="13"/>
      <c r="B1207" s="13"/>
      <c r="C1207" s="13"/>
      <c r="D1207" s="14"/>
      <c r="E1207" s="9"/>
    </row>
    <row r="1208" spans="1:5">
      <c r="A1208" s="13"/>
      <c r="B1208" s="13"/>
      <c r="C1208" s="13"/>
      <c r="D1208" s="14"/>
      <c r="E1208" s="9"/>
    </row>
    <row r="1209" spans="1:5">
      <c r="A1209" s="13"/>
      <c r="B1209" s="13"/>
      <c r="C1209" s="13"/>
      <c r="D1209" s="14"/>
      <c r="E1209" s="9"/>
    </row>
    <row r="1210" spans="1:5">
      <c r="A1210" s="13"/>
      <c r="B1210" s="13"/>
      <c r="C1210" s="13"/>
      <c r="D1210" s="14"/>
      <c r="E1210" s="9"/>
    </row>
    <row r="1211" spans="1:5">
      <c r="A1211" s="13"/>
      <c r="B1211" s="13"/>
      <c r="C1211" s="13"/>
      <c r="D1211" s="14"/>
      <c r="E1211" s="9"/>
    </row>
    <row r="1212" spans="1:5">
      <c r="A1212" s="13"/>
      <c r="B1212" s="13"/>
      <c r="C1212" s="13"/>
      <c r="D1212" s="14"/>
      <c r="E1212" s="9"/>
    </row>
    <row r="1213" spans="1:5">
      <c r="A1213" s="13"/>
      <c r="B1213" s="13"/>
      <c r="C1213" s="13"/>
      <c r="D1213" s="14"/>
      <c r="E1213" s="9"/>
    </row>
    <row r="1214" spans="1:5">
      <c r="A1214" s="13"/>
      <c r="B1214" s="13"/>
      <c r="C1214" s="13"/>
      <c r="D1214" s="14"/>
      <c r="E1214" s="9"/>
    </row>
    <row r="1215" spans="1:5">
      <c r="A1215" s="13"/>
      <c r="B1215" s="13"/>
      <c r="C1215" s="13"/>
      <c r="D1215" s="14"/>
      <c r="E1215" s="9"/>
    </row>
    <row r="1216" spans="1:5">
      <c r="A1216" s="13"/>
      <c r="B1216" s="13"/>
      <c r="C1216" s="13"/>
      <c r="D1216" s="14"/>
      <c r="E1216" s="9"/>
    </row>
    <row r="1217" spans="1:5">
      <c r="A1217" s="13"/>
      <c r="B1217" s="13"/>
      <c r="C1217" s="13"/>
      <c r="D1217" s="14"/>
      <c r="E1217" s="9"/>
    </row>
    <row r="1218" spans="1:5">
      <c r="A1218" s="13"/>
      <c r="B1218" s="13"/>
      <c r="C1218" s="13"/>
      <c r="D1218" s="14"/>
      <c r="E1218" s="9"/>
    </row>
    <row r="1219" spans="1:5">
      <c r="A1219" s="13"/>
      <c r="B1219" s="13"/>
      <c r="C1219" s="13"/>
      <c r="D1219" s="14"/>
      <c r="E1219" s="9"/>
    </row>
    <row r="1220" spans="1:5">
      <c r="A1220" s="13"/>
      <c r="B1220" s="13"/>
      <c r="C1220" s="13"/>
      <c r="D1220" s="14"/>
      <c r="E1220" s="9"/>
    </row>
    <row r="1221" spans="1:5">
      <c r="A1221" s="13"/>
      <c r="B1221" s="13"/>
      <c r="C1221" s="13"/>
      <c r="D1221" s="14"/>
      <c r="E1221" s="9"/>
    </row>
    <row r="1222" spans="1:5">
      <c r="A1222" s="13"/>
      <c r="B1222" s="13"/>
      <c r="C1222" s="13"/>
      <c r="D1222" s="14"/>
      <c r="E1222" s="9"/>
    </row>
    <row r="1223" spans="1:5">
      <c r="A1223" s="13"/>
      <c r="B1223" s="13"/>
      <c r="C1223" s="13"/>
      <c r="D1223" s="14"/>
      <c r="E1223" s="9"/>
    </row>
    <row r="1224" spans="1:5">
      <c r="A1224" s="13"/>
      <c r="B1224" s="13"/>
      <c r="C1224" s="13"/>
      <c r="D1224" s="14"/>
      <c r="E1224" s="9"/>
    </row>
    <row r="1225" spans="1:5">
      <c r="A1225" s="13"/>
      <c r="B1225" s="13"/>
      <c r="C1225" s="13"/>
      <c r="D1225" s="14"/>
      <c r="E1225" s="9"/>
    </row>
    <row r="1226" spans="1:5">
      <c r="A1226" s="13"/>
      <c r="B1226" s="13"/>
      <c r="C1226" s="13"/>
      <c r="D1226" s="14"/>
      <c r="E1226" s="9"/>
    </row>
    <row r="1227" spans="1:5">
      <c r="A1227" s="13"/>
      <c r="B1227" s="13"/>
      <c r="C1227" s="13"/>
      <c r="D1227" s="14"/>
      <c r="E1227" s="9"/>
    </row>
    <row r="1228" spans="1:5">
      <c r="A1228" s="13"/>
      <c r="B1228" s="13"/>
      <c r="C1228" s="13"/>
      <c r="D1228" s="14"/>
      <c r="E1228" s="9"/>
    </row>
    <row r="1229" spans="1:5">
      <c r="A1229" s="13"/>
      <c r="B1229" s="13"/>
      <c r="C1229" s="13"/>
      <c r="D1229" s="14"/>
      <c r="E1229" s="9"/>
    </row>
    <row r="1230" spans="1:5">
      <c r="A1230" s="13"/>
      <c r="B1230" s="13"/>
      <c r="C1230" s="13"/>
      <c r="D1230" s="14"/>
      <c r="E1230" s="9"/>
    </row>
    <row r="1231" spans="1:5">
      <c r="A1231" s="13"/>
      <c r="B1231" s="13"/>
      <c r="C1231" s="13"/>
      <c r="D1231" s="14"/>
      <c r="E1231" s="9"/>
    </row>
    <row r="1232" spans="1:5">
      <c r="A1232" s="13"/>
      <c r="B1232" s="13"/>
      <c r="C1232" s="13"/>
      <c r="D1232" s="14"/>
      <c r="E1232" s="9"/>
    </row>
    <row r="1233" spans="1:5">
      <c r="A1233" s="13"/>
      <c r="B1233" s="13"/>
      <c r="C1233" s="13"/>
      <c r="D1233" s="14"/>
      <c r="E1233" s="9"/>
    </row>
    <row r="1234" spans="1:5">
      <c r="A1234" s="13"/>
      <c r="B1234" s="13"/>
      <c r="C1234" s="13"/>
      <c r="D1234" s="14"/>
      <c r="E1234" s="9"/>
    </row>
    <row r="1235" spans="1:5">
      <c r="A1235" s="13"/>
      <c r="B1235" s="13"/>
      <c r="C1235" s="13"/>
      <c r="D1235" s="14"/>
      <c r="E1235" s="9"/>
    </row>
    <row r="1236" spans="1:5">
      <c r="A1236" s="13"/>
      <c r="B1236" s="13"/>
      <c r="C1236" s="13"/>
      <c r="D1236" s="14"/>
      <c r="E1236" s="9"/>
    </row>
    <row r="1237" spans="1:5">
      <c r="A1237" s="13"/>
      <c r="B1237" s="13"/>
      <c r="C1237" s="13"/>
      <c r="D1237" s="14"/>
      <c r="E1237" s="9"/>
    </row>
    <row r="1238" spans="1:5">
      <c r="A1238" s="13"/>
      <c r="B1238" s="13"/>
      <c r="C1238" s="13"/>
      <c r="D1238" s="14"/>
      <c r="E1238" s="9"/>
    </row>
    <row r="1239" spans="1:5">
      <c r="A1239" s="13"/>
      <c r="B1239" s="13"/>
      <c r="C1239" s="13"/>
      <c r="D1239" s="14"/>
      <c r="E1239" s="9"/>
    </row>
    <row r="1240" spans="1:5">
      <c r="A1240" s="13"/>
      <c r="B1240" s="13"/>
      <c r="C1240" s="13"/>
      <c r="D1240" s="14"/>
      <c r="E1240" s="9"/>
    </row>
    <row r="1241" spans="1:5">
      <c r="A1241" s="13"/>
      <c r="B1241" s="13"/>
      <c r="C1241" s="13"/>
      <c r="D1241" s="14"/>
      <c r="E1241" s="9"/>
    </row>
    <row r="1242" spans="1:5">
      <c r="A1242" s="13"/>
      <c r="B1242" s="13"/>
      <c r="C1242" s="13"/>
      <c r="D1242" s="14"/>
      <c r="E1242" s="9"/>
    </row>
    <row r="1243" spans="1:5">
      <c r="A1243" s="13"/>
      <c r="B1243" s="13"/>
      <c r="C1243" s="13"/>
      <c r="D1243" s="14"/>
      <c r="E1243" s="9"/>
    </row>
    <row r="1244" spans="1:5">
      <c r="A1244" s="13"/>
      <c r="B1244" s="13"/>
      <c r="C1244" s="13"/>
      <c r="D1244" s="14"/>
      <c r="E1244" s="9"/>
    </row>
    <row r="1245" spans="1:5">
      <c r="A1245" s="13"/>
      <c r="B1245" s="13"/>
      <c r="C1245" s="13"/>
      <c r="D1245" s="14"/>
      <c r="E1245" s="9"/>
    </row>
    <row r="1246" spans="1:5">
      <c r="A1246" s="13"/>
      <c r="B1246" s="13"/>
      <c r="C1246" s="13"/>
      <c r="D1246" s="14"/>
      <c r="E1246" s="9"/>
    </row>
    <row r="1247" spans="1:5">
      <c r="A1247" s="13"/>
      <c r="B1247" s="13"/>
      <c r="C1247" s="13"/>
      <c r="D1247" s="14"/>
      <c r="E1247" s="9"/>
    </row>
    <row r="1248" spans="1:5">
      <c r="A1248" s="13"/>
      <c r="B1248" s="13"/>
      <c r="C1248" s="13"/>
      <c r="D1248" s="14"/>
      <c r="E1248" s="9"/>
    </row>
    <row r="1249" spans="1:5">
      <c r="A1249" s="13"/>
      <c r="B1249" s="13"/>
      <c r="C1249" s="13"/>
      <c r="D1249" s="14"/>
      <c r="E1249" s="9"/>
    </row>
    <row r="1250" spans="1:5">
      <c r="A1250" s="13"/>
      <c r="B1250" s="13"/>
      <c r="C1250" s="13"/>
      <c r="D1250" s="14"/>
      <c r="E1250" s="9"/>
    </row>
    <row r="1251" spans="1:5">
      <c r="A1251" s="13"/>
      <c r="B1251" s="13"/>
      <c r="C1251" s="13"/>
      <c r="D1251" s="14"/>
      <c r="E1251" s="9"/>
    </row>
    <row r="1252" spans="1:5">
      <c r="A1252" s="13"/>
      <c r="B1252" s="13"/>
      <c r="C1252" s="13"/>
      <c r="D1252" s="14"/>
      <c r="E1252" s="9"/>
    </row>
    <row r="1253" spans="1:5">
      <c r="A1253" s="13"/>
      <c r="B1253" s="13"/>
      <c r="C1253" s="13"/>
      <c r="D1253" s="14"/>
      <c r="E1253" s="9"/>
    </row>
    <row r="1254" spans="1:5">
      <c r="A1254" s="13"/>
      <c r="B1254" s="13"/>
      <c r="C1254" s="13"/>
      <c r="D1254" s="14"/>
      <c r="E1254" s="9"/>
    </row>
    <row r="1255" spans="1:5">
      <c r="A1255" s="13"/>
      <c r="B1255" s="13"/>
      <c r="C1255" s="13"/>
      <c r="D1255" s="14"/>
      <c r="E1255" s="9"/>
    </row>
    <row r="1256" spans="1:5">
      <c r="A1256" s="13"/>
      <c r="B1256" s="13"/>
      <c r="C1256" s="13"/>
      <c r="D1256" s="14"/>
      <c r="E1256" s="9"/>
    </row>
    <row r="1257" spans="1:5">
      <c r="A1257" s="13"/>
      <c r="B1257" s="13"/>
      <c r="C1257" s="13"/>
      <c r="D1257" s="14"/>
      <c r="E1257" s="9"/>
    </row>
    <row r="1258" spans="1:5">
      <c r="A1258" s="13"/>
      <c r="B1258" s="13"/>
      <c r="C1258" s="13"/>
      <c r="D1258" s="14"/>
      <c r="E1258" s="9"/>
    </row>
    <row r="1259" spans="1:5">
      <c r="A1259" s="13"/>
      <c r="B1259" s="13"/>
      <c r="C1259" s="13"/>
      <c r="D1259" s="14"/>
      <c r="E1259" s="9"/>
    </row>
    <row r="1260" spans="1:5">
      <c r="A1260" s="13"/>
      <c r="B1260" s="13"/>
      <c r="C1260" s="13"/>
      <c r="D1260" s="14"/>
      <c r="E1260" s="9"/>
    </row>
    <row r="1261" spans="1:5">
      <c r="A1261" s="13"/>
      <c r="B1261" s="13"/>
      <c r="C1261" s="13"/>
      <c r="D1261" s="14"/>
      <c r="E1261" s="9"/>
    </row>
    <row r="1262" spans="1:5">
      <c r="A1262" s="13"/>
      <c r="B1262" s="13"/>
      <c r="C1262" s="13"/>
      <c r="D1262" s="14"/>
      <c r="E1262" s="9"/>
    </row>
    <row r="1263" spans="1:5">
      <c r="A1263" s="13"/>
      <c r="B1263" s="13"/>
      <c r="C1263" s="13"/>
      <c r="D1263" s="14"/>
      <c r="E1263" s="9"/>
    </row>
    <row r="1264" spans="1:5">
      <c r="A1264" s="13"/>
      <c r="B1264" s="13"/>
      <c r="C1264" s="13"/>
      <c r="D1264" s="14"/>
      <c r="E1264" s="9"/>
    </row>
    <row r="1265" spans="1:5">
      <c r="A1265" s="13"/>
      <c r="B1265" s="13"/>
      <c r="C1265" s="13"/>
      <c r="D1265" s="14"/>
      <c r="E1265" s="9"/>
    </row>
    <row r="1266" spans="1:5">
      <c r="A1266" s="13"/>
      <c r="B1266" s="13"/>
      <c r="C1266" s="13"/>
      <c r="D1266" s="14"/>
      <c r="E1266" s="9"/>
    </row>
    <row r="1267" spans="1:5">
      <c r="A1267" s="13"/>
      <c r="B1267" s="13"/>
      <c r="C1267" s="13"/>
      <c r="D1267" s="14"/>
      <c r="E1267" s="9"/>
    </row>
    <row r="1268" spans="1:5">
      <c r="A1268" s="13"/>
      <c r="B1268" s="13"/>
      <c r="C1268" s="13"/>
      <c r="D1268" s="14"/>
      <c r="E1268" s="9"/>
    </row>
    <row r="1269" spans="1:5">
      <c r="A1269" s="13"/>
      <c r="B1269" s="13"/>
      <c r="C1269" s="13"/>
      <c r="D1269" s="14"/>
      <c r="E1269" s="9"/>
    </row>
    <row r="1270" spans="1:5">
      <c r="A1270" s="13"/>
      <c r="B1270" s="13"/>
      <c r="C1270" s="13"/>
      <c r="D1270" s="14"/>
      <c r="E1270" s="9"/>
    </row>
    <row r="1271" spans="1:5">
      <c r="A1271" s="13"/>
      <c r="B1271" s="13"/>
      <c r="C1271" s="13"/>
      <c r="D1271" s="14"/>
      <c r="E1271" s="9"/>
    </row>
    <row r="1272" spans="1:5">
      <c r="A1272" s="13"/>
      <c r="B1272" s="13"/>
      <c r="C1272" s="13"/>
      <c r="D1272" s="14"/>
      <c r="E1272" s="9"/>
    </row>
    <row r="1273" spans="1:5">
      <c r="A1273" s="13"/>
      <c r="B1273" s="13"/>
      <c r="C1273" s="13"/>
      <c r="D1273" s="14"/>
      <c r="E1273" s="9"/>
    </row>
    <row r="1274" spans="1:5">
      <c r="A1274" s="13"/>
      <c r="B1274" s="13"/>
      <c r="C1274" s="13"/>
      <c r="D1274" s="14"/>
      <c r="E1274" s="9"/>
    </row>
    <row r="1275" spans="1:5">
      <c r="A1275" s="13"/>
      <c r="B1275" s="13"/>
      <c r="C1275" s="13"/>
      <c r="D1275" s="14"/>
      <c r="E1275" s="9"/>
    </row>
    <row r="1276" spans="1:5">
      <c r="A1276" s="13"/>
      <c r="B1276" s="13"/>
      <c r="C1276" s="13"/>
      <c r="D1276" s="14"/>
      <c r="E1276" s="9"/>
    </row>
    <row r="1277" spans="1:5">
      <c r="A1277" s="13"/>
      <c r="B1277" s="13"/>
      <c r="C1277" s="13"/>
      <c r="D1277" s="14"/>
      <c r="E1277" s="9"/>
    </row>
    <row r="1278" spans="1:5">
      <c r="A1278" s="13"/>
      <c r="B1278" s="13"/>
      <c r="C1278" s="13"/>
      <c r="D1278" s="14"/>
      <c r="E1278" s="9"/>
    </row>
    <row r="1279" spans="1:5">
      <c r="A1279" s="13"/>
      <c r="B1279" s="13"/>
      <c r="C1279" s="13"/>
      <c r="D1279" s="14"/>
      <c r="E1279" s="9"/>
    </row>
    <row r="1280" spans="1:5">
      <c r="A1280" s="13"/>
      <c r="B1280" s="13"/>
      <c r="C1280" s="13"/>
      <c r="D1280" s="14"/>
      <c r="E1280" s="9"/>
    </row>
    <row r="1281" spans="1:5">
      <c r="A1281" s="13"/>
      <c r="B1281" s="13"/>
      <c r="C1281" s="13"/>
      <c r="D1281" s="14"/>
      <c r="E1281" s="9"/>
    </row>
    <row r="1282" spans="1:5">
      <c r="A1282" s="13"/>
      <c r="B1282" s="13"/>
      <c r="C1282" s="13"/>
      <c r="D1282" s="14"/>
      <c r="E1282" s="9"/>
    </row>
    <row r="1283" spans="1:5">
      <c r="A1283" s="13"/>
      <c r="B1283" s="13"/>
      <c r="C1283" s="13"/>
      <c r="D1283" s="14"/>
      <c r="E1283" s="9"/>
    </row>
    <row r="1284" spans="1:5">
      <c r="A1284" s="13"/>
      <c r="B1284" s="13"/>
      <c r="C1284" s="13"/>
      <c r="D1284" s="14"/>
      <c r="E1284" s="9"/>
    </row>
    <row r="1285" spans="1:5">
      <c r="A1285" s="13"/>
      <c r="B1285" s="13"/>
      <c r="C1285" s="13"/>
      <c r="D1285" s="14"/>
      <c r="E1285" s="9"/>
    </row>
    <row r="1286" spans="1:5">
      <c r="A1286" s="13"/>
      <c r="B1286" s="13"/>
      <c r="C1286" s="13"/>
      <c r="D1286" s="14"/>
      <c r="E1286" s="9"/>
    </row>
    <row r="1287" spans="1:5">
      <c r="A1287" s="13"/>
      <c r="B1287" s="13"/>
      <c r="C1287" s="13"/>
      <c r="D1287" s="14"/>
      <c r="E1287" s="9"/>
    </row>
    <row r="1288" spans="1:5">
      <c r="A1288" s="13"/>
      <c r="B1288" s="13"/>
      <c r="C1288" s="13"/>
      <c r="D1288" s="14"/>
      <c r="E1288" s="9"/>
    </row>
    <row r="1289" spans="1:5">
      <c r="A1289" s="13"/>
      <c r="B1289" s="13"/>
      <c r="C1289" s="13"/>
      <c r="D1289" s="14"/>
      <c r="E1289" s="9"/>
    </row>
    <row r="1290" spans="1:5">
      <c r="A1290" s="13"/>
      <c r="B1290" s="13"/>
      <c r="C1290" s="13"/>
      <c r="D1290" s="14"/>
      <c r="E1290" s="9"/>
    </row>
    <row r="1291" spans="1:5">
      <c r="A1291" s="13"/>
      <c r="B1291" s="13"/>
      <c r="C1291" s="13"/>
      <c r="D1291" s="14"/>
      <c r="E1291" s="9"/>
    </row>
    <row r="1292" spans="1:5">
      <c r="A1292" s="13"/>
      <c r="B1292" s="13"/>
      <c r="C1292" s="13"/>
      <c r="D1292" s="14"/>
      <c r="E1292" s="9"/>
    </row>
    <row r="1293" spans="1:5">
      <c r="A1293" s="13"/>
      <c r="B1293" s="13"/>
      <c r="C1293" s="13"/>
      <c r="D1293" s="14"/>
      <c r="E1293" s="9"/>
    </row>
    <row r="1294" spans="1:5">
      <c r="A1294" s="13"/>
      <c r="B1294" s="13"/>
      <c r="C1294" s="13"/>
      <c r="D1294" s="14"/>
      <c r="E1294" s="9"/>
    </row>
    <row r="1295" spans="1:5">
      <c r="A1295" s="13"/>
      <c r="B1295" s="13"/>
      <c r="C1295" s="13"/>
      <c r="D1295" s="14"/>
      <c r="E1295" s="9"/>
    </row>
    <row r="1296" spans="1:5">
      <c r="A1296" s="13"/>
      <c r="B1296" s="13"/>
      <c r="C1296" s="13"/>
      <c r="D1296" s="14"/>
      <c r="E1296" s="9"/>
    </row>
    <row r="1297" spans="1:5">
      <c r="A1297" s="13"/>
      <c r="B1297" s="13"/>
      <c r="C1297" s="13"/>
      <c r="D1297" s="14"/>
      <c r="E1297" s="9"/>
    </row>
    <row r="1298" spans="1:5">
      <c r="A1298" s="13"/>
      <c r="B1298" s="13"/>
      <c r="C1298" s="13"/>
      <c r="D1298" s="14"/>
      <c r="E1298" s="9"/>
    </row>
    <row r="1299" spans="1:5">
      <c r="A1299" s="13"/>
      <c r="B1299" s="13"/>
      <c r="C1299" s="13"/>
      <c r="D1299" s="14"/>
      <c r="E1299" s="9"/>
    </row>
    <row r="1300" spans="1:5">
      <c r="A1300" s="13"/>
      <c r="B1300" s="13"/>
      <c r="C1300" s="13"/>
      <c r="D1300" s="14"/>
      <c r="E1300" s="9"/>
    </row>
    <row r="1301" spans="1:5">
      <c r="A1301" s="13"/>
      <c r="B1301" s="13"/>
      <c r="C1301" s="13"/>
      <c r="D1301" s="14"/>
      <c r="E1301" s="9"/>
    </row>
    <row r="1302" spans="1:5">
      <c r="A1302" s="13"/>
      <c r="B1302" s="13"/>
      <c r="C1302" s="13"/>
      <c r="D1302" s="14"/>
      <c r="E1302" s="9"/>
    </row>
    <row r="1303" spans="1:5">
      <c r="A1303" s="13"/>
      <c r="B1303" s="13"/>
      <c r="C1303" s="13"/>
      <c r="D1303" s="14"/>
      <c r="E1303" s="9"/>
    </row>
    <row r="1304" spans="1:5">
      <c r="A1304" s="13"/>
      <c r="B1304" s="13"/>
      <c r="C1304" s="13"/>
      <c r="D1304" s="14"/>
      <c r="E1304" s="9"/>
    </row>
    <row r="1305" spans="1:5">
      <c r="A1305" s="13"/>
      <c r="B1305" s="13"/>
      <c r="C1305" s="13"/>
      <c r="D1305" s="14"/>
      <c r="E1305" s="9"/>
    </row>
    <row r="1306" spans="1:5">
      <c r="A1306" s="13"/>
      <c r="B1306" s="13"/>
      <c r="C1306" s="13"/>
      <c r="D1306" s="14"/>
      <c r="E1306" s="9"/>
    </row>
    <row r="1307" spans="1:5">
      <c r="A1307" s="13"/>
      <c r="B1307" s="13"/>
      <c r="C1307" s="13"/>
      <c r="D1307" s="14"/>
      <c r="E1307" s="9"/>
    </row>
    <row r="1308" spans="1:5">
      <c r="A1308" s="13"/>
      <c r="B1308" s="13"/>
      <c r="C1308" s="13"/>
      <c r="D1308" s="14"/>
      <c r="E1308" s="9"/>
    </row>
    <row r="1309" spans="1:5">
      <c r="A1309" s="13"/>
      <c r="B1309" s="13"/>
      <c r="C1309" s="13"/>
      <c r="D1309" s="14"/>
      <c r="E1309" s="9"/>
    </row>
    <row r="1310" spans="1:5">
      <c r="A1310" s="13"/>
      <c r="B1310" s="13"/>
      <c r="C1310" s="13"/>
      <c r="D1310" s="14"/>
      <c r="E1310" s="9"/>
    </row>
    <row r="1311" spans="1:5">
      <c r="A1311" s="13"/>
      <c r="B1311" s="13"/>
      <c r="C1311" s="13"/>
      <c r="D1311" s="14"/>
      <c r="E1311" s="9"/>
    </row>
    <row r="1312" spans="1:5">
      <c r="A1312" s="13"/>
      <c r="B1312" s="13"/>
      <c r="C1312" s="13"/>
      <c r="D1312" s="14"/>
      <c r="E1312" s="9"/>
    </row>
    <row r="1313" spans="1:5">
      <c r="A1313" s="13"/>
      <c r="B1313" s="13"/>
      <c r="C1313" s="13"/>
      <c r="D1313" s="14"/>
      <c r="E1313" s="9"/>
    </row>
    <row r="1314" spans="1:5">
      <c r="A1314" s="13"/>
      <c r="B1314" s="13"/>
      <c r="C1314" s="13"/>
      <c r="D1314" s="14"/>
      <c r="E1314" s="9"/>
    </row>
    <row r="1315" spans="1:5">
      <c r="A1315" s="13"/>
      <c r="B1315" s="13"/>
      <c r="C1315" s="13"/>
      <c r="D1315" s="14"/>
      <c r="E1315" s="9"/>
    </row>
    <row r="1316" spans="1:5">
      <c r="A1316" s="13"/>
      <c r="B1316" s="13"/>
      <c r="C1316" s="13"/>
      <c r="D1316" s="14"/>
      <c r="E1316" s="9"/>
    </row>
    <row r="1317" spans="1:5">
      <c r="A1317" s="13"/>
      <c r="B1317" s="13"/>
      <c r="C1317" s="13"/>
      <c r="D1317" s="14"/>
      <c r="E1317" s="9"/>
    </row>
    <row r="1318" spans="1:5">
      <c r="A1318" s="13"/>
      <c r="B1318" s="13"/>
      <c r="C1318" s="13"/>
      <c r="D1318" s="14"/>
      <c r="E1318" s="9"/>
    </row>
    <row r="1319" spans="1:5">
      <c r="A1319" s="13"/>
      <c r="B1319" s="13"/>
      <c r="C1319" s="13"/>
      <c r="D1319" s="14"/>
      <c r="E1319" s="9"/>
    </row>
    <row r="1320" spans="1:5">
      <c r="A1320" s="13"/>
      <c r="B1320" s="13"/>
      <c r="C1320" s="13"/>
      <c r="D1320" s="14"/>
      <c r="E1320" s="9"/>
    </row>
    <row r="1321" spans="1:5">
      <c r="A1321" s="13"/>
      <c r="B1321" s="13"/>
      <c r="C1321" s="13"/>
      <c r="D1321" s="14"/>
      <c r="E1321" s="9"/>
    </row>
    <row r="1322" spans="1:5">
      <c r="A1322" s="13"/>
      <c r="B1322" s="13"/>
      <c r="C1322" s="13"/>
      <c r="D1322" s="14"/>
      <c r="E1322" s="9"/>
    </row>
    <row r="1323" spans="1:5">
      <c r="A1323" s="13"/>
      <c r="B1323" s="13"/>
      <c r="C1323" s="13"/>
      <c r="D1323" s="14"/>
      <c r="E1323" s="9"/>
    </row>
    <row r="1324" spans="1:5">
      <c r="A1324" s="13"/>
      <c r="B1324" s="13"/>
      <c r="C1324" s="13"/>
      <c r="D1324" s="14"/>
      <c r="E1324" s="9"/>
    </row>
    <row r="1325" spans="1:5">
      <c r="A1325" s="13"/>
      <c r="B1325" s="13"/>
      <c r="C1325" s="13"/>
      <c r="D1325" s="14"/>
      <c r="E1325" s="9"/>
    </row>
    <row r="1326" spans="1:5">
      <c r="A1326" s="13"/>
      <c r="B1326" s="13"/>
      <c r="C1326" s="13"/>
      <c r="D1326" s="14"/>
      <c r="E1326" s="9"/>
    </row>
    <row r="1327" spans="1:5">
      <c r="A1327" s="13"/>
      <c r="B1327" s="13"/>
      <c r="C1327" s="13"/>
      <c r="D1327" s="14"/>
      <c r="E1327" s="9"/>
    </row>
    <row r="1328" spans="1:5">
      <c r="A1328" s="13"/>
      <c r="B1328" s="13"/>
      <c r="C1328" s="13"/>
      <c r="D1328" s="14"/>
      <c r="E1328" s="9"/>
    </row>
    <row r="1329" spans="1:5">
      <c r="A1329" s="13"/>
      <c r="B1329" s="13"/>
      <c r="C1329" s="13"/>
      <c r="D1329" s="14"/>
      <c r="E1329" s="9"/>
    </row>
    <row r="1330" spans="1:5">
      <c r="A1330" s="13"/>
      <c r="B1330" s="13"/>
      <c r="C1330" s="13"/>
      <c r="D1330" s="14"/>
      <c r="E1330" s="9"/>
    </row>
    <row r="1331" spans="1:5">
      <c r="A1331" s="13"/>
      <c r="B1331" s="13"/>
      <c r="C1331" s="13"/>
      <c r="D1331" s="14"/>
      <c r="E1331" s="9"/>
    </row>
    <row r="1332" spans="1:5">
      <c r="A1332" s="13"/>
      <c r="B1332" s="13"/>
      <c r="C1332" s="13"/>
      <c r="D1332" s="14"/>
      <c r="E1332" s="9"/>
    </row>
    <row r="1333" spans="1:5">
      <c r="A1333" s="13"/>
      <c r="B1333" s="13"/>
      <c r="C1333" s="13"/>
      <c r="D1333" s="14"/>
      <c r="E1333" s="9"/>
    </row>
    <row r="1334" spans="1:5">
      <c r="A1334" s="13"/>
      <c r="B1334" s="13"/>
      <c r="C1334" s="13"/>
      <c r="D1334" s="14"/>
      <c r="E1334" s="9"/>
    </row>
    <row r="1335" spans="1:5">
      <c r="A1335" s="13"/>
      <c r="B1335" s="13"/>
      <c r="C1335" s="13"/>
      <c r="D1335" s="14"/>
      <c r="E1335" s="9"/>
    </row>
    <row r="1336" spans="1:5">
      <c r="A1336" s="13"/>
      <c r="B1336" s="13"/>
      <c r="C1336" s="13"/>
      <c r="D1336" s="14"/>
      <c r="E1336" s="9"/>
    </row>
    <row r="1337" spans="1:5">
      <c r="A1337" s="13"/>
      <c r="B1337" s="13"/>
      <c r="C1337" s="13"/>
      <c r="D1337" s="14"/>
      <c r="E1337" s="9"/>
    </row>
    <row r="1338" spans="1:5">
      <c r="A1338" s="13"/>
      <c r="B1338" s="13"/>
      <c r="C1338" s="13"/>
      <c r="D1338" s="14"/>
      <c r="E1338" s="9"/>
    </row>
    <row r="1339" spans="1:5">
      <c r="A1339" s="13"/>
      <c r="B1339" s="13"/>
      <c r="C1339" s="13"/>
      <c r="D1339" s="14"/>
      <c r="E1339" s="9"/>
    </row>
    <row r="1340" spans="1:5">
      <c r="A1340" s="13"/>
      <c r="B1340" s="13"/>
      <c r="C1340" s="13"/>
      <c r="D1340" s="14"/>
      <c r="E1340" s="9"/>
    </row>
    <row r="1341" spans="1:5">
      <c r="A1341" s="13"/>
      <c r="B1341" s="13"/>
      <c r="C1341" s="13"/>
      <c r="D1341" s="14"/>
      <c r="E1341" s="9"/>
    </row>
    <row r="1342" spans="1:5">
      <c r="A1342" s="13"/>
      <c r="B1342" s="13"/>
      <c r="C1342" s="13"/>
      <c r="D1342" s="14"/>
      <c r="E1342" s="9"/>
    </row>
    <row r="1343" spans="1:5">
      <c r="A1343" s="13"/>
      <c r="B1343" s="13"/>
      <c r="C1343" s="13"/>
      <c r="D1343" s="14"/>
      <c r="E1343" s="9"/>
    </row>
    <row r="1344" spans="1:5">
      <c r="A1344" s="13"/>
      <c r="B1344" s="13"/>
      <c r="C1344" s="13"/>
      <c r="D1344" s="14"/>
      <c r="E1344" s="9"/>
    </row>
    <row r="1345" spans="1:5">
      <c r="A1345" s="13"/>
      <c r="B1345" s="13"/>
      <c r="C1345" s="13"/>
      <c r="D1345" s="14"/>
      <c r="E1345" s="9"/>
    </row>
    <row r="1346" spans="1:5">
      <c r="A1346" s="13"/>
      <c r="B1346" s="13"/>
      <c r="C1346" s="13"/>
      <c r="D1346" s="14"/>
      <c r="E1346" s="9"/>
    </row>
    <row r="1347" spans="1:5">
      <c r="A1347" s="13"/>
      <c r="B1347" s="13"/>
      <c r="C1347" s="13"/>
      <c r="D1347" s="14"/>
      <c r="E1347" s="9"/>
    </row>
    <row r="1348" spans="1:5">
      <c r="A1348" s="13"/>
      <c r="B1348" s="13"/>
      <c r="C1348" s="13"/>
      <c r="D1348" s="14"/>
      <c r="E1348" s="9"/>
    </row>
    <row r="1349" spans="1:5">
      <c r="A1349" s="13"/>
      <c r="B1349" s="13"/>
      <c r="C1349" s="13"/>
      <c r="D1349" s="14"/>
      <c r="E1349" s="9"/>
    </row>
    <row r="1350" spans="1:5">
      <c r="A1350" s="13"/>
      <c r="B1350" s="13"/>
      <c r="C1350" s="13"/>
      <c r="D1350" s="14"/>
      <c r="E1350" s="9"/>
    </row>
    <row r="1351" spans="1:5">
      <c r="A1351" s="13"/>
      <c r="B1351" s="13"/>
      <c r="C1351" s="13"/>
      <c r="D1351" s="14"/>
      <c r="E1351" s="9"/>
    </row>
    <row r="1352" spans="1:5">
      <c r="A1352" s="13"/>
      <c r="B1352" s="13"/>
      <c r="C1352" s="13"/>
      <c r="D1352" s="14"/>
      <c r="E1352" s="9"/>
    </row>
    <row r="1353" spans="1:5">
      <c r="A1353" s="13"/>
      <c r="B1353" s="13"/>
      <c r="C1353" s="13"/>
      <c r="D1353" s="14"/>
      <c r="E1353" s="9"/>
    </row>
    <row r="1354" spans="1:5">
      <c r="A1354" s="13"/>
      <c r="B1354" s="13"/>
      <c r="C1354" s="13"/>
      <c r="D1354" s="14"/>
      <c r="E1354" s="9"/>
    </row>
    <row r="1355" spans="1:5">
      <c r="A1355" s="13"/>
      <c r="B1355" s="13"/>
      <c r="C1355" s="13"/>
      <c r="D1355" s="14"/>
      <c r="E1355" s="9"/>
    </row>
    <row r="1356" spans="1:5">
      <c r="A1356" s="13"/>
      <c r="B1356" s="13"/>
      <c r="C1356" s="13"/>
      <c r="D1356" s="14"/>
      <c r="E1356" s="9"/>
    </row>
    <row r="1357" spans="1:5">
      <c r="A1357" s="13"/>
      <c r="B1357" s="13"/>
      <c r="C1357" s="13"/>
      <c r="D1357" s="14"/>
      <c r="E1357" s="9"/>
    </row>
    <row r="1358" spans="1:5">
      <c r="A1358" s="13"/>
      <c r="B1358" s="13"/>
      <c r="C1358" s="13"/>
      <c r="D1358" s="14"/>
      <c r="E1358" s="9"/>
    </row>
    <row r="1359" spans="1:5">
      <c r="A1359" s="13"/>
      <c r="B1359" s="13"/>
      <c r="C1359" s="13"/>
      <c r="D1359" s="14"/>
      <c r="E1359" s="9"/>
    </row>
    <row r="1360" spans="1:5">
      <c r="A1360" s="13"/>
      <c r="B1360" s="13"/>
      <c r="C1360" s="13"/>
      <c r="D1360" s="14"/>
      <c r="E1360" s="9"/>
    </row>
    <row r="1361" spans="1:5">
      <c r="A1361" s="13"/>
      <c r="B1361" s="13"/>
      <c r="C1361" s="13"/>
      <c r="D1361" s="14"/>
      <c r="E1361" s="9"/>
    </row>
    <row r="1362" spans="1:5">
      <c r="A1362" s="13"/>
      <c r="B1362" s="13"/>
      <c r="C1362" s="13"/>
      <c r="D1362" s="14"/>
      <c r="E1362" s="9"/>
    </row>
    <row r="1363" spans="1:5">
      <c r="A1363" s="13"/>
      <c r="B1363" s="13"/>
      <c r="C1363" s="13"/>
      <c r="D1363" s="14"/>
      <c r="E1363" s="9"/>
    </row>
    <row r="1364" spans="1:5">
      <c r="A1364" s="13"/>
      <c r="B1364" s="13"/>
      <c r="C1364" s="13"/>
      <c r="D1364" s="14"/>
      <c r="E1364" s="9"/>
    </row>
    <row r="1365" spans="1:5">
      <c r="A1365" s="13"/>
      <c r="B1365" s="13"/>
      <c r="C1365" s="13"/>
      <c r="D1365" s="14"/>
      <c r="E1365" s="9"/>
    </row>
    <row r="1366" spans="1:5">
      <c r="A1366" s="13"/>
      <c r="B1366" s="13"/>
      <c r="C1366" s="13"/>
      <c r="D1366" s="14"/>
      <c r="E1366" s="9"/>
    </row>
    <row r="1367" spans="1:5">
      <c r="A1367" s="13"/>
      <c r="B1367" s="13"/>
      <c r="C1367" s="13"/>
      <c r="D1367" s="14"/>
      <c r="E1367" s="9"/>
    </row>
    <row r="1368" spans="1:5">
      <c r="A1368" s="13"/>
      <c r="B1368" s="13"/>
      <c r="C1368" s="13"/>
      <c r="D1368" s="14"/>
      <c r="E1368" s="9"/>
    </row>
    <row r="1369" spans="1:5">
      <c r="A1369" s="13"/>
      <c r="B1369" s="13"/>
      <c r="C1369" s="13"/>
      <c r="D1369" s="14"/>
      <c r="E1369" s="9"/>
    </row>
    <row r="1370" spans="1:5">
      <c r="A1370" s="13"/>
      <c r="B1370" s="13"/>
      <c r="C1370" s="13"/>
      <c r="D1370" s="14"/>
      <c r="E1370" s="9"/>
    </row>
    <row r="1371" spans="1:5">
      <c r="A1371" s="13"/>
      <c r="B1371" s="13"/>
      <c r="C1371" s="13"/>
      <c r="D1371" s="14"/>
      <c r="E1371" s="9"/>
    </row>
    <row r="1372" spans="1:5">
      <c r="A1372" s="13"/>
      <c r="B1372" s="13"/>
      <c r="C1372" s="13"/>
      <c r="D1372" s="14"/>
      <c r="E1372" s="9"/>
    </row>
    <row r="1373" spans="1:5">
      <c r="A1373" s="13"/>
      <c r="B1373" s="13"/>
      <c r="C1373" s="13"/>
      <c r="D1373" s="14"/>
      <c r="E1373" s="9"/>
    </row>
    <row r="1374" spans="1:5">
      <c r="A1374" s="13"/>
      <c r="B1374" s="13"/>
      <c r="C1374" s="13"/>
      <c r="D1374" s="14"/>
      <c r="E1374" s="9"/>
    </row>
    <row r="1375" spans="1:5">
      <c r="A1375" s="13"/>
      <c r="B1375" s="13"/>
      <c r="C1375" s="13"/>
      <c r="D1375" s="14"/>
      <c r="E1375" s="9"/>
    </row>
    <row r="1376" spans="1:5">
      <c r="A1376" s="13"/>
      <c r="B1376" s="13"/>
      <c r="C1376" s="13"/>
      <c r="D1376" s="14"/>
      <c r="E1376" s="9"/>
    </row>
    <row r="1377" spans="1:5">
      <c r="A1377" s="13"/>
      <c r="B1377" s="13"/>
      <c r="C1377" s="13"/>
      <c r="D1377" s="14"/>
      <c r="E1377" s="9"/>
    </row>
    <row r="1378" spans="1:5">
      <c r="A1378" s="13"/>
      <c r="B1378" s="13"/>
      <c r="C1378" s="13"/>
      <c r="D1378" s="14"/>
      <c r="E1378" s="9"/>
    </row>
    <row r="1379" spans="1:5">
      <c r="A1379" s="13"/>
      <c r="B1379" s="13"/>
      <c r="C1379" s="13"/>
      <c r="D1379" s="14"/>
      <c r="E1379" s="9"/>
    </row>
    <row r="1380" spans="1:5">
      <c r="A1380" s="13"/>
      <c r="B1380" s="13"/>
      <c r="C1380" s="13"/>
      <c r="D1380" s="14"/>
      <c r="E1380" s="9"/>
    </row>
    <row r="1381" spans="1:5">
      <c r="A1381" s="13"/>
      <c r="B1381" s="13"/>
      <c r="C1381" s="13"/>
      <c r="D1381" s="14"/>
      <c r="E1381" s="9"/>
    </row>
    <row r="1382" spans="1:5">
      <c r="A1382" s="13"/>
      <c r="B1382" s="13"/>
      <c r="C1382" s="13"/>
      <c r="D1382" s="14"/>
      <c r="E1382" s="9"/>
    </row>
    <row r="1383" spans="1:5">
      <c r="A1383" s="13"/>
      <c r="B1383" s="13"/>
      <c r="C1383" s="13"/>
      <c r="D1383" s="14"/>
      <c r="E1383" s="9"/>
    </row>
    <row r="1384" spans="1:5">
      <c r="A1384" s="13"/>
      <c r="B1384" s="13"/>
      <c r="C1384" s="13"/>
      <c r="D1384" s="14"/>
      <c r="E1384" s="9"/>
    </row>
    <row r="1385" spans="1:5">
      <c r="A1385" s="13"/>
      <c r="B1385" s="13"/>
      <c r="C1385" s="13"/>
      <c r="D1385" s="14"/>
      <c r="E1385" s="9"/>
    </row>
    <row r="1386" spans="1:5">
      <c r="A1386" s="13"/>
      <c r="B1386" s="13"/>
      <c r="C1386" s="13"/>
      <c r="D1386" s="14"/>
      <c r="E1386" s="9"/>
    </row>
    <row r="1387" spans="1:5">
      <c r="A1387" s="13"/>
      <c r="B1387" s="13"/>
      <c r="C1387" s="13"/>
      <c r="D1387" s="14"/>
      <c r="E1387" s="9"/>
    </row>
    <row r="1388" spans="1:5">
      <c r="A1388" s="13"/>
      <c r="B1388" s="13"/>
      <c r="C1388" s="13"/>
      <c r="D1388" s="14"/>
      <c r="E1388" s="9"/>
    </row>
    <row r="1389" spans="1:5">
      <c r="A1389" s="13"/>
      <c r="B1389" s="13"/>
      <c r="C1389" s="13"/>
      <c r="D1389" s="14"/>
      <c r="E1389" s="9"/>
    </row>
    <row r="1390" spans="1:5">
      <c r="A1390" s="13"/>
      <c r="B1390" s="13"/>
      <c r="C1390" s="13"/>
      <c r="D1390" s="14"/>
      <c r="E1390" s="9"/>
    </row>
    <row r="1391" spans="1:5">
      <c r="A1391" s="13"/>
      <c r="B1391" s="13"/>
      <c r="C1391" s="13"/>
      <c r="D1391" s="14"/>
      <c r="E1391" s="9"/>
    </row>
    <row r="1392" spans="1:5">
      <c r="A1392" s="13"/>
      <c r="B1392" s="13"/>
      <c r="C1392" s="13"/>
      <c r="D1392" s="14"/>
      <c r="E1392" s="9"/>
    </row>
    <row r="1393" spans="1:5">
      <c r="A1393" s="13"/>
      <c r="B1393" s="13"/>
      <c r="C1393" s="13"/>
      <c r="D1393" s="14"/>
      <c r="E1393" s="9"/>
    </row>
    <row r="1394" spans="1:5">
      <c r="A1394" s="13"/>
      <c r="B1394" s="13"/>
      <c r="C1394" s="13"/>
      <c r="D1394" s="14"/>
      <c r="E1394" s="9"/>
    </row>
    <row r="1395" spans="1:5">
      <c r="A1395" s="13"/>
      <c r="B1395" s="13"/>
      <c r="C1395" s="13"/>
      <c r="D1395" s="14"/>
      <c r="E1395" s="9"/>
    </row>
    <row r="1396" spans="1:5">
      <c r="A1396" s="13"/>
      <c r="B1396" s="13"/>
      <c r="C1396" s="13"/>
      <c r="D1396" s="14"/>
      <c r="E1396" s="9"/>
    </row>
    <row r="1397" spans="1:5">
      <c r="A1397" s="13"/>
      <c r="B1397" s="13"/>
      <c r="C1397" s="13"/>
      <c r="D1397" s="14"/>
      <c r="E1397" s="9"/>
    </row>
    <row r="1398" spans="1:5">
      <c r="A1398" s="13"/>
      <c r="B1398" s="13"/>
      <c r="C1398" s="13"/>
      <c r="D1398" s="14"/>
      <c r="E1398" s="9"/>
    </row>
    <row r="1399" spans="1:5">
      <c r="A1399" s="13"/>
      <c r="B1399" s="13"/>
      <c r="C1399" s="13"/>
      <c r="D1399" s="14"/>
      <c r="E1399" s="9"/>
    </row>
    <row r="1400" spans="1:5">
      <c r="A1400" s="13"/>
      <c r="B1400" s="13"/>
      <c r="C1400" s="13"/>
      <c r="D1400" s="14"/>
      <c r="E1400" s="9"/>
    </row>
    <row r="1401" spans="1:5">
      <c r="A1401" s="13"/>
      <c r="B1401" s="13"/>
      <c r="C1401" s="13"/>
      <c r="D1401" s="14"/>
      <c r="E1401" s="9"/>
    </row>
    <row r="1402" spans="1:5">
      <c r="A1402" s="13"/>
      <c r="B1402" s="13"/>
      <c r="C1402" s="13"/>
      <c r="D1402" s="14"/>
      <c r="E1402" s="9"/>
    </row>
    <row r="1403" spans="1:5">
      <c r="A1403" s="13"/>
      <c r="B1403" s="13"/>
      <c r="C1403" s="13"/>
      <c r="D1403" s="14"/>
      <c r="E1403" s="9"/>
    </row>
    <row r="1404" spans="1:5">
      <c r="A1404" s="13"/>
      <c r="B1404" s="13"/>
      <c r="C1404" s="13"/>
      <c r="D1404" s="14"/>
      <c r="E1404" s="9"/>
    </row>
    <row r="1405" spans="1:5">
      <c r="A1405" s="13"/>
      <c r="B1405" s="13"/>
      <c r="C1405" s="13"/>
      <c r="D1405" s="14"/>
      <c r="E1405" s="9"/>
    </row>
    <row r="1406" spans="1:5">
      <c r="A1406" s="13"/>
      <c r="B1406" s="13"/>
      <c r="C1406" s="13"/>
      <c r="D1406" s="14"/>
      <c r="E1406" s="9"/>
    </row>
    <row r="1407" spans="1:5">
      <c r="A1407" s="13"/>
      <c r="B1407" s="13"/>
      <c r="C1407" s="13"/>
      <c r="D1407" s="14"/>
      <c r="E1407" s="9"/>
    </row>
    <row r="1408" spans="1:5">
      <c r="A1408" s="13"/>
      <c r="B1408" s="13"/>
      <c r="C1408" s="13"/>
      <c r="D1408" s="14"/>
      <c r="E1408" s="9"/>
    </row>
    <row r="1409" spans="1:5">
      <c r="A1409" s="13"/>
      <c r="B1409" s="13"/>
      <c r="C1409" s="13"/>
      <c r="D1409" s="14"/>
      <c r="E1409" s="9"/>
    </row>
    <row r="1410" spans="1:5">
      <c r="A1410" s="13"/>
      <c r="B1410" s="13"/>
      <c r="C1410" s="13"/>
      <c r="D1410" s="14"/>
      <c r="E1410" s="9"/>
    </row>
    <row r="1411" spans="1:5">
      <c r="A1411" s="13"/>
      <c r="B1411" s="13"/>
      <c r="C1411" s="13"/>
      <c r="D1411" s="14"/>
      <c r="E1411" s="9"/>
    </row>
    <row r="1412" spans="1:5">
      <c r="A1412" s="13"/>
      <c r="B1412" s="13"/>
      <c r="C1412" s="13"/>
      <c r="D1412" s="14"/>
      <c r="E1412" s="9"/>
    </row>
    <row r="1413" spans="1:5">
      <c r="A1413" s="13"/>
      <c r="B1413" s="13"/>
      <c r="C1413" s="13"/>
      <c r="D1413" s="14"/>
      <c r="E1413" s="9"/>
    </row>
    <row r="1414" spans="1:5">
      <c r="A1414" s="13"/>
      <c r="B1414" s="13"/>
      <c r="C1414" s="13"/>
      <c r="D1414" s="14"/>
      <c r="E1414" s="9"/>
    </row>
    <row r="1415" spans="1:5">
      <c r="A1415" s="13"/>
      <c r="B1415" s="13"/>
      <c r="C1415" s="13"/>
      <c r="D1415" s="14"/>
      <c r="E1415" s="9"/>
    </row>
    <row r="1416" spans="1:5">
      <c r="A1416" s="13"/>
      <c r="B1416" s="13"/>
      <c r="C1416" s="13"/>
      <c r="D1416" s="14"/>
      <c r="E1416" s="9"/>
    </row>
    <row r="1417" spans="1:5">
      <c r="A1417" s="13"/>
      <c r="B1417" s="13"/>
      <c r="C1417" s="13"/>
      <c r="D1417" s="14"/>
      <c r="E1417" s="9"/>
    </row>
    <row r="1418" spans="1:5">
      <c r="A1418" s="13"/>
      <c r="B1418" s="13"/>
      <c r="C1418" s="13"/>
      <c r="D1418" s="14"/>
      <c r="E1418" s="9"/>
    </row>
    <row r="1419" spans="1:5">
      <c r="A1419" s="13"/>
      <c r="B1419" s="13"/>
      <c r="C1419" s="13"/>
      <c r="D1419" s="14"/>
      <c r="E1419" s="9"/>
    </row>
    <row r="1420" spans="1:5">
      <c r="A1420" s="13"/>
      <c r="B1420" s="13"/>
      <c r="C1420" s="13"/>
      <c r="D1420" s="14"/>
      <c r="E1420" s="9"/>
    </row>
    <row r="1421" spans="1:5">
      <c r="A1421" s="13"/>
      <c r="B1421" s="13"/>
      <c r="C1421" s="13"/>
      <c r="D1421" s="14"/>
      <c r="E1421" s="9"/>
    </row>
    <row r="1422" spans="1:5">
      <c r="A1422" s="13"/>
      <c r="B1422" s="13"/>
      <c r="C1422" s="13"/>
      <c r="D1422" s="14"/>
      <c r="E1422" s="9"/>
    </row>
    <row r="1423" spans="1:5">
      <c r="A1423" s="13"/>
      <c r="B1423" s="13"/>
      <c r="C1423" s="13"/>
      <c r="D1423" s="14"/>
      <c r="E1423" s="9"/>
    </row>
    <row r="1424" spans="1:5">
      <c r="A1424" s="13"/>
      <c r="B1424" s="13"/>
      <c r="C1424" s="13"/>
      <c r="D1424" s="14"/>
      <c r="E1424" s="9"/>
    </row>
    <row r="1425" spans="1:5">
      <c r="A1425" s="13"/>
      <c r="B1425" s="13"/>
      <c r="C1425" s="13"/>
      <c r="D1425" s="14"/>
      <c r="E1425" s="9"/>
    </row>
    <row r="1426" spans="1:5">
      <c r="A1426" s="13"/>
      <c r="B1426" s="13"/>
      <c r="C1426" s="13"/>
      <c r="D1426" s="14"/>
      <c r="E1426" s="9"/>
    </row>
    <row r="1427" spans="1:5">
      <c r="A1427" s="13"/>
      <c r="B1427" s="13"/>
      <c r="C1427" s="13"/>
      <c r="D1427" s="14"/>
      <c r="E1427" s="9"/>
    </row>
    <row r="1428" spans="1:5">
      <c r="A1428" s="13"/>
      <c r="B1428" s="13"/>
      <c r="C1428" s="13"/>
      <c r="D1428" s="14"/>
      <c r="E1428" s="9"/>
    </row>
    <row r="1429" spans="1:5">
      <c r="A1429" s="13"/>
      <c r="B1429" s="13"/>
      <c r="C1429" s="13"/>
      <c r="D1429" s="14"/>
      <c r="E1429" s="9"/>
    </row>
    <row r="1430" spans="1:5">
      <c r="A1430" s="13"/>
      <c r="B1430" s="13"/>
      <c r="C1430" s="13"/>
      <c r="D1430" s="14"/>
      <c r="E1430" s="9"/>
    </row>
    <row r="1431" spans="1:5">
      <c r="A1431" s="13"/>
      <c r="B1431" s="13"/>
      <c r="C1431" s="13"/>
      <c r="D1431" s="14"/>
      <c r="E1431" s="9"/>
    </row>
    <row r="1432" spans="1:5">
      <c r="A1432" s="13"/>
      <c r="B1432" s="13"/>
      <c r="C1432" s="13"/>
      <c r="D1432" s="14"/>
      <c r="E1432" s="9"/>
    </row>
    <row r="1433" spans="1:5">
      <c r="A1433" s="13"/>
      <c r="B1433" s="13"/>
      <c r="C1433" s="13"/>
      <c r="D1433" s="14"/>
      <c r="E1433" s="9"/>
    </row>
    <row r="1434" spans="1:5">
      <c r="A1434" s="13"/>
      <c r="B1434" s="13"/>
      <c r="C1434" s="13"/>
      <c r="D1434" s="14"/>
      <c r="E1434" s="9"/>
    </row>
    <row r="1435" spans="1:5">
      <c r="A1435" s="13"/>
      <c r="B1435" s="13"/>
      <c r="C1435" s="13"/>
      <c r="D1435" s="14"/>
      <c r="E1435" s="9"/>
    </row>
    <row r="1436" spans="1:5">
      <c r="A1436" s="13"/>
      <c r="B1436" s="13"/>
      <c r="C1436" s="13"/>
      <c r="D1436" s="14"/>
      <c r="E1436" s="9"/>
    </row>
    <row r="1437" spans="1:5">
      <c r="A1437" s="13"/>
      <c r="B1437" s="13"/>
      <c r="C1437" s="13"/>
      <c r="D1437" s="14"/>
      <c r="E1437" s="9"/>
    </row>
    <row r="1438" spans="1:5">
      <c r="A1438" s="13"/>
      <c r="B1438" s="13"/>
      <c r="C1438" s="13"/>
      <c r="D1438" s="14"/>
      <c r="E1438" s="9"/>
    </row>
    <row r="1439" spans="1:5">
      <c r="A1439" s="13"/>
      <c r="B1439" s="13"/>
      <c r="C1439" s="13"/>
      <c r="D1439" s="14"/>
      <c r="E1439" s="9"/>
    </row>
    <row r="1440" spans="1:5">
      <c r="A1440" s="13"/>
      <c r="B1440" s="13"/>
      <c r="C1440" s="13"/>
      <c r="D1440" s="14"/>
      <c r="E1440" s="9"/>
    </row>
    <row r="1441" spans="1:5">
      <c r="A1441" s="13"/>
      <c r="B1441" s="13"/>
      <c r="C1441" s="13"/>
      <c r="D1441" s="14"/>
      <c r="E1441" s="9"/>
    </row>
    <row r="1442" spans="1:5">
      <c r="A1442" s="13"/>
      <c r="B1442" s="13"/>
      <c r="C1442" s="13"/>
      <c r="D1442" s="14"/>
      <c r="E1442" s="9"/>
    </row>
    <row r="1443" spans="1:5">
      <c r="A1443" s="13"/>
      <c r="B1443" s="13"/>
      <c r="C1443" s="13"/>
      <c r="D1443" s="14"/>
      <c r="E1443" s="9"/>
    </row>
    <row r="1444" spans="1:5">
      <c r="A1444" s="13"/>
      <c r="B1444" s="13"/>
      <c r="C1444" s="13"/>
      <c r="D1444" s="14"/>
      <c r="E1444" s="9"/>
    </row>
    <row r="1445" spans="1:5">
      <c r="A1445" s="13"/>
      <c r="B1445" s="13"/>
      <c r="C1445" s="13"/>
      <c r="D1445" s="14"/>
      <c r="E1445" s="9"/>
    </row>
    <row r="1446" spans="1:5">
      <c r="A1446" s="13"/>
      <c r="B1446" s="13"/>
      <c r="C1446" s="13"/>
      <c r="D1446" s="14"/>
      <c r="E1446" s="9"/>
    </row>
    <row r="1447" spans="1:5">
      <c r="A1447" s="13"/>
      <c r="B1447" s="13"/>
      <c r="C1447" s="13"/>
      <c r="D1447" s="14"/>
      <c r="E1447" s="9"/>
    </row>
    <row r="1448" spans="1:5">
      <c r="A1448" s="13"/>
      <c r="B1448" s="13"/>
      <c r="C1448" s="13"/>
      <c r="D1448" s="14"/>
      <c r="E1448" s="9"/>
    </row>
    <row r="1449" spans="1:5">
      <c r="A1449" s="13"/>
      <c r="B1449" s="13"/>
      <c r="C1449" s="13"/>
      <c r="D1449" s="14"/>
      <c r="E1449" s="9"/>
    </row>
    <row r="1450" spans="1:5">
      <c r="A1450" s="13"/>
      <c r="B1450" s="13"/>
      <c r="C1450" s="13"/>
      <c r="D1450" s="14"/>
      <c r="E1450" s="9"/>
    </row>
    <row r="1451" spans="1:5">
      <c r="A1451" s="13"/>
      <c r="B1451" s="13"/>
      <c r="C1451" s="13"/>
      <c r="D1451" s="14"/>
      <c r="E1451" s="9"/>
    </row>
    <row r="1452" spans="1:5">
      <c r="A1452" s="13"/>
      <c r="B1452" s="13"/>
      <c r="C1452" s="13"/>
      <c r="D1452" s="14"/>
      <c r="E1452" s="9"/>
    </row>
    <row r="1453" spans="1:5">
      <c r="A1453" s="13"/>
      <c r="B1453" s="13"/>
      <c r="C1453" s="13"/>
      <c r="D1453" s="14"/>
      <c r="E1453" s="9"/>
    </row>
    <row r="1454" spans="1:5">
      <c r="A1454" s="13"/>
      <c r="B1454" s="13"/>
      <c r="C1454" s="13"/>
      <c r="D1454" s="14"/>
      <c r="E1454" s="9"/>
    </row>
    <row r="1455" spans="1:5">
      <c r="A1455" s="13"/>
      <c r="B1455" s="13"/>
      <c r="C1455" s="13"/>
      <c r="D1455" s="14"/>
      <c r="E1455" s="9"/>
    </row>
    <row r="1456" spans="1:5">
      <c r="A1456" s="13"/>
      <c r="B1456" s="13"/>
      <c r="C1456" s="13"/>
      <c r="D1456" s="14"/>
      <c r="E1456" s="9"/>
    </row>
    <row r="1457" spans="1:5">
      <c r="A1457" s="13"/>
      <c r="B1457" s="13"/>
      <c r="C1457" s="13"/>
      <c r="D1457" s="14"/>
      <c r="E1457" s="9"/>
    </row>
    <row r="1458" spans="1:5">
      <c r="A1458" s="13"/>
      <c r="B1458" s="13"/>
      <c r="C1458" s="13"/>
      <c r="D1458" s="14"/>
      <c r="E1458" s="9"/>
    </row>
    <row r="1459" spans="1:5">
      <c r="A1459" s="13"/>
      <c r="B1459" s="13"/>
      <c r="C1459" s="13"/>
      <c r="D1459" s="14"/>
      <c r="E1459" s="9"/>
    </row>
    <row r="1460" spans="1:5">
      <c r="A1460" s="13"/>
      <c r="B1460" s="13"/>
      <c r="C1460" s="13"/>
      <c r="D1460" s="14"/>
      <c r="E1460" s="9"/>
    </row>
    <row r="1461" spans="1:5">
      <c r="A1461" s="13"/>
      <c r="B1461" s="13"/>
      <c r="C1461" s="13"/>
      <c r="D1461" s="14"/>
      <c r="E1461" s="9"/>
    </row>
    <row r="1462" spans="1:5">
      <c r="A1462" s="13"/>
      <c r="B1462" s="13"/>
      <c r="C1462" s="13"/>
      <c r="D1462" s="14"/>
      <c r="E1462" s="9"/>
    </row>
    <row r="1463" spans="1:5">
      <c r="A1463" s="13"/>
      <c r="B1463" s="13"/>
      <c r="C1463" s="13"/>
      <c r="D1463" s="14"/>
      <c r="E1463" s="9"/>
    </row>
    <row r="1464" spans="1:5">
      <c r="A1464" s="13"/>
      <c r="B1464" s="13"/>
      <c r="C1464" s="13"/>
      <c r="D1464" s="14"/>
      <c r="E1464" s="9"/>
    </row>
    <row r="1465" spans="1:5">
      <c r="A1465" s="13"/>
      <c r="B1465" s="13"/>
      <c r="C1465" s="13"/>
      <c r="D1465" s="14"/>
      <c r="E1465" s="9"/>
    </row>
    <row r="1466" spans="1:5">
      <c r="A1466" s="13"/>
      <c r="B1466" s="13"/>
      <c r="C1466" s="13"/>
      <c r="D1466" s="14"/>
      <c r="E1466" s="9"/>
    </row>
    <row r="1467" spans="1:5">
      <c r="A1467" s="13"/>
      <c r="B1467" s="13"/>
      <c r="C1467" s="13"/>
      <c r="D1467" s="14"/>
      <c r="E1467" s="9"/>
    </row>
    <row r="1468" spans="1:5">
      <c r="A1468" s="13"/>
      <c r="B1468" s="13"/>
      <c r="C1468" s="13"/>
      <c r="D1468" s="14"/>
      <c r="E1468" s="9"/>
    </row>
    <row r="1469" spans="1:5">
      <c r="A1469" s="13"/>
      <c r="B1469" s="13"/>
      <c r="C1469" s="13"/>
      <c r="D1469" s="14"/>
      <c r="E1469" s="9"/>
    </row>
    <row r="1470" spans="1:5">
      <c r="A1470" s="13"/>
      <c r="B1470" s="13"/>
      <c r="C1470" s="13"/>
      <c r="D1470" s="14"/>
      <c r="E1470" s="9"/>
    </row>
    <row r="1471" spans="1:5">
      <c r="A1471" s="13"/>
      <c r="B1471" s="13"/>
      <c r="C1471" s="13"/>
      <c r="D1471" s="14"/>
      <c r="E1471" s="9"/>
    </row>
    <row r="1472" spans="1:5">
      <c r="A1472" s="13"/>
      <c r="B1472" s="13"/>
      <c r="C1472" s="13"/>
      <c r="D1472" s="14"/>
      <c r="E1472" s="9"/>
    </row>
    <row r="1473" spans="1:5">
      <c r="A1473" s="13"/>
      <c r="B1473" s="13"/>
      <c r="C1473" s="13"/>
      <c r="D1473" s="14"/>
      <c r="E1473" s="9"/>
    </row>
    <row r="1474" spans="1:5">
      <c r="A1474" s="13"/>
      <c r="B1474" s="13"/>
      <c r="C1474" s="13"/>
      <c r="D1474" s="14"/>
      <c r="E1474" s="9"/>
    </row>
    <row r="1475" spans="1:5">
      <c r="A1475" s="13"/>
      <c r="B1475" s="13"/>
      <c r="C1475" s="13"/>
      <c r="D1475" s="14"/>
      <c r="E1475" s="9"/>
    </row>
    <row r="1476" spans="1:5">
      <c r="A1476" s="13"/>
      <c r="B1476" s="13"/>
      <c r="C1476" s="13"/>
      <c r="D1476" s="14"/>
      <c r="E1476" s="9"/>
    </row>
    <row r="1477" spans="1:5">
      <c r="A1477" s="13"/>
      <c r="B1477" s="13"/>
      <c r="C1477" s="13"/>
      <c r="D1477" s="14"/>
      <c r="E1477" s="9"/>
    </row>
    <row r="1478" spans="1:5">
      <c r="A1478" s="13"/>
      <c r="B1478" s="13"/>
      <c r="C1478" s="13"/>
      <c r="D1478" s="14"/>
      <c r="E1478" s="9"/>
    </row>
    <row r="1479" spans="1:5">
      <c r="A1479" s="13"/>
      <c r="B1479" s="13"/>
      <c r="C1479" s="13"/>
      <c r="D1479" s="14"/>
      <c r="E1479" s="9"/>
    </row>
    <row r="1480" spans="1:5">
      <c r="A1480" s="13"/>
      <c r="B1480" s="13"/>
      <c r="C1480" s="13"/>
      <c r="D1480" s="14"/>
      <c r="E1480" s="9"/>
    </row>
    <row r="1481" spans="1:5">
      <c r="A1481" s="13"/>
      <c r="B1481" s="13"/>
      <c r="C1481" s="13"/>
      <c r="D1481" s="14"/>
      <c r="E1481" s="9"/>
    </row>
    <row r="1482" spans="1:5">
      <c r="A1482" s="13"/>
      <c r="B1482" s="13"/>
      <c r="C1482" s="13"/>
      <c r="D1482" s="14"/>
      <c r="E1482" s="9"/>
    </row>
    <row r="1483" spans="1:5">
      <c r="A1483" s="13"/>
      <c r="B1483" s="13"/>
      <c r="C1483" s="13"/>
      <c r="D1483" s="14"/>
      <c r="E1483" s="9"/>
    </row>
    <row r="1484" spans="1:5">
      <c r="A1484" s="13"/>
      <c r="B1484" s="13"/>
      <c r="C1484" s="13"/>
      <c r="D1484" s="14"/>
      <c r="E1484" s="9"/>
    </row>
    <row r="1485" spans="1:5">
      <c r="A1485" s="13"/>
      <c r="B1485" s="13"/>
      <c r="C1485" s="13"/>
      <c r="D1485" s="14"/>
      <c r="E1485" s="9"/>
    </row>
    <row r="1486" spans="1:5">
      <c r="A1486" s="13"/>
      <c r="B1486" s="13"/>
      <c r="C1486" s="13"/>
      <c r="D1486" s="14"/>
      <c r="E1486" s="9"/>
    </row>
    <row r="1487" spans="1:5">
      <c r="A1487" s="13"/>
      <c r="B1487" s="13"/>
      <c r="C1487" s="13"/>
      <c r="D1487" s="14"/>
      <c r="E1487" s="9"/>
    </row>
    <row r="1488" spans="1:5">
      <c r="A1488" s="13"/>
      <c r="B1488" s="13"/>
      <c r="C1488" s="13"/>
      <c r="D1488" s="14"/>
      <c r="E1488" s="9"/>
    </row>
    <row r="1489" spans="1:5">
      <c r="A1489" s="13"/>
      <c r="B1489" s="13"/>
      <c r="C1489" s="13"/>
      <c r="D1489" s="14"/>
      <c r="E1489" s="9"/>
    </row>
    <row r="1490" spans="1:5">
      <c r="A1490" s="13"/>
      <c r="B1490" s="13"/>
      <c r="C1490" s="13"/>
      <c r="D1490" s="14"/>
      <c r="E1490" s="9"/>
    </row>
    <row r="1491" spans="1:5">
      <c r="A1491" s="13"/>
      <c r="B1491" s="13"/>
      <c r="C1491" s="13"/>
      <c r="D1491" s="14"/>
      <c r="E1491" s="9"/>
    </row>
    <row r="1492" spans="1:5">
      <c r="A1492" s="13"/>
      <c r="B1492" s="13"/>
      <c r="C1492" s="13"/>
      <c r="D1492" s="14"/>
      <c r="E1492" s="9"/>
    </row>
    <row r="1493" spans="1:5">
      <c r="A1493" s="13"/>
      <c r="B1493" s="13"/>
      <c r="C1493" s="13"/>
      <c r="D1493" s="14"/>
      <c r="E1493" s="9"/>
    </row>
    <row r="1494" spans="1:5">
      <c r="A1494" s="13"/>
      <c r="B1494" s="13"/>
      <c r="C1494" s="13"/>
      <c r="D1494" s="14"/>
      <c r="E1494" s="9"/>
    </row>
    <row r="1495" spans="1:5">
      <c r="A1495" s="13"/>
      <c r="B1495" s="13"/>
      <c r="C1495" s="13"/>
      <c r="D1495" s="14"/>
      <c r="E1495" s="9"/>
    </row>
    <row r="1496" spans="1:5">
      <c r="A1496" s="13"/>
      <c r="B1496" s="13"/>
      <c r="C1496" s="13"/>
      <c r="D1496" s="14"/>
      <c r="E1496" s="9"/>
    </row>
    <row r="1497" spans="1:5">
      <c r="A1497" s="13"/>
      <c r="B1497" s="13"/>
      <c r="C1497" s="13"/>
      <c r="D1497" s="14"/>
      <c r="E1497" s="9"/>
    </row>
    <row r="1498" spans="1:5">
      <c r="A1498" s="13"/>
      <c r="B1498" s="13"/>
      <c r="C1498" s="13"/>
      <c r="D1498" s="14"/>
      <c r="E1498" s="9"/>
    </row>
    <row r="1499" spans="1:5">
      <c r="A1499" s="13"/>
      <c r="B1499" s="13"/>
      <c r="C1499" s="13"/>
      <c r="D1499" s="14"/>
      <c r="E1499" s="9"/>
    </row>
    <row r="1500" spans="1:5">
      <c r="A1500" s="13"/>
      <c r="B1500" s="13"/>
      <c r="C1500" s="13"/>
      <c r="D1500" s="14"/>
      <c r="E1500" s="9"/>
    </row>
    <row r="1501" spans="1:5">
      <c r="A1501" s="13"/>
      <c r="B1501" s="13"/>
      <c r="C1501" s="13"/>
      <c r="D1501" s="14"/>
      <c r="E1501" s="9"/>
    </row>
    <row r="1502" spans="1:5">
      <c r="A1502" s="13"/>
      <c r="B1502" s="13"/>
      <c r="C1502" s="13"/>
      <c r="D1502" s="14"/>
      <c r="E1502" s="9"/>
    </row>
    <row r="1503" spans="1:5">
      <c r="A1503" s="13"/>
      <c r="B1503" s="13"/>
      <c r="C1503" s="13"/>
      <c r="D1503" s="14"/>
      <c r="E1503" s="9"/>
    </row>
    <row r="1504" spans="1:5">
      <c r="A1504" s="13"/>
      <c r="B1504" s="13"/>
      <c r="C1504" s="13"/>
      <c r="D1504" s="14"/>
      <c r="E1504" s="9"/>
    </row>
    <row r="1505" spans="1:5">
      <c r="A1505" s="13"/>
      <c r="B1505" s="13"/>
      <c r="C1505" s="13"/>
      <c r="D1505" s="14"/>
      <c r="E1505" s="9"/>
    </row>
    <row r="1506" spans="1:5">
      <c r="A1506" s="13"/>
      <c r="B1506" s="13"/>
      <c r="C1506" s="13"/>
      <c r="D1506" s="14"/>
      <c r="E1506" s="9"/>
    </row>
    <row r="1507" spans="1:5">
      <c r="A1507" s="13"/>
      <c r="B1507" s="13"/>
      <c r="C1507" s="13"/>
      <c r="D1507" s="14"/>
      <c r="E1507" s="9"/>
    </row>
    <row r="1508" spans="1:5">
      <c r="A1508" s="13"/>
      <c r="B1508" s="13"/>
      <c r="C1508" s="13"/>
      <c r="D1508" s="14"/>
      <c r="E1508" s="9"/>
    </row>
    <row r="1509" spans="1:5">
      <c r="A1509" s="13"/>
      <c r="B1509" s="13"/>
      <c r="C1509" s="13"/>
      <c r="D1509" s="14"/>
      <c r="E1509" s="9"/>
    </row>
    <row r="1510" spans="1:5">
      <c r="A1510" s="13"/>
      <c r="B1510" s="13"/>
      <c r="C1510" s="13"/>
      <c r="D1510" s="14"/>
      <c r="E1510" s="9"/>
    </row>
    <row r="1511" spans="1:5">
      <c r="A1511" s="13"/>
      <c r="B1511" s="13"/>
      <c r="C1511" s="13"/>
      <c r="D1511" s="14"/>
      <c r="E1511" s="9"/>
    </row>
    <row r="1512" spans="1:5">
      <c r="A1512" s="13"/>
      <c r="B1512" s="13"/>
      <c r="C1512" s="13"/>
      <c r="D1512" s="14"/>
      <c r="E1512" s="9"/>
    </row>
    <row r="1513" spans="1:5">
      <c r="A1513" s="13"/>
      <c r="B1513" s="13"/>
      <c r="C1513" s="13"/>
      <c r="D1513" s="14"/>
      <c r="E1513" s="9"/>
    </row>
    <row r="1514" spans="1:5">
      <c r="A1514" s="13"/>
      <c r="B1514" s="13"/>
      <c r="C1514" s="13"/>
      <c r="D1514" s="14"/>
      <c r="E1514" s="9"/>
    </row>
    <row r="1515" spans="1:5">
      <c r="A1515" s="13"/>
      <c r="B1515" s="13"/>
      <c r="C1515" s="13"/>
      <c r="D1515" s="14"/>
      <c r="E1515" s="9"/>
    </row>
    <row r="1516" spans="1:5">
      <c r="A1516" s="13"/>
      <c r="B1516" s="13"/>
      <c r="C1516" s="13"/>
      <c r="D1516" s="14"/>
      <c r="E1516" s="9"/>
    </row>
    <row r="1517" spans="1:5">
      <c r="A1517" s="13"/>
      <c r="B1517" s="13"/>
      <c r="C1517" s="13"/>
      <c r="D1517" s="14"/>
      <c r="E1517" s="9"/>
    </row>
    <row r="1518" spans="1:5">
      <c r="A1518" s="13"/>
      <c r="B1518" s="13"/>
      <c r="C1518" s="13"/>
      <c r="D1518" s="14"/>
      <c r="E1518" s="9"/>
    </row>
    <row r="1519" spans="1:5">
      <c r="A1519" s="13"/>
      <c r="B1519" s="13"/>
      <c r="C1519" s="13"/>
      <c r="D1519" s="14"/>
      <c r="E1519" s="9"/>
    </row>
    <row r="1520" spans="1:5">
      <c r="A1520" s="13"/>
      <c r="B1520" s="13"/>
      <c r="C1520" s="13"/>
      <c r="D1520" s="14"/>
      <c r="E1520" s="9"/>
    </row>
    <row r="1521" spans="1:5">
      <c r="A1521" s="13"/>
      <c r="B1521" s="13"/>
      <c r="C1521" s="13"/>
      <c r="D1521" s="14"/>
      <c r="E1521" s="9"/>
    </row>
    <row r="1522" spans="1:5">
      <c r="A1522" s="13"/>
      <c r="B1522" s="13"/>
      <c r="C1522" s="13"/>
      <c r="D1522" s="14"/>
      <c r="E1522" s="9"/>
    </row>
    <row r="1523" spans="1:5">
      <c r="A1523" s="13"/>
      <c r="B1523" s="13"/>
      <c r="C1523" s="13"/>
      <c r="D1523" s="14"/>
      <c r="E1523" s="9"/>
    </row>
    <row r="1524" spans="1:5">
      <c r="A1524" s="13"/>
      <c r="B1524" s="13"/>
      <c r="C1524" s="13"/>
      <c r="D1524" s="14"/>
      <c r="E1524" s="9"/>
    </row>
    <row r="1525" spans="1:5">
      <c r="A1525" s="13"/>
      <c r="B1525" s="13"/>
      <c r="C1525" s="13"/>
      <c r="D1525" s="14"/>
      <c r="E1525" s="9"/>
    </row>
    <row r="1526" spans="1:5">
      <c r="A1526" s="13"/>
      <c r="B1526" s="13"/>
      <c r="C1526" s="13"/>
      <c r="D1526" s="14"/>
      <c r="E1526" s="9"/>
    </row>
    <row r="1527" spans="1:5">
      <c r="A1527" s="13"/>
      <c r="B1527" s="13"/>
      <c r="C1527" s="13"/>
      <c r="D1527" s="14"/>
      <c r="E1527" s="9"/>
    </row>
    <row r="1528" spans="1:5">
      <c r="A1528" s="13"/>
      <c r="B1528" s="13"/>
      <c r="C1528" s="13"/>
      <c r="D1528" s="14"/>
      <c r="E1528" s="9"/>
    </row>
    <row r="1529" spans="1:5">
      <c r="A1529" s="13"/>
      <c r="B1529" s="13"/>
      <c r="C1529" s="13"/>
      <c r="D1529" s="14"/>
      <c r="E1529" s="9"/>
    </row>
    <row r="1530" spans="1:5">
      <c r="A1530" s="13"/>
      <c r="B1530" s="13"/>
      <c r="C1530" s="13"/>
      <c r="D1530" s="14"/>
      <c r="E1530" s="9"/>
    </row>
    <row r="1531" spans="1:5">
      <c r="A1531" s="13"/>
      <c r="B1531" s="13"/>
      <c r="C1531" s="13"/>
      <c r="D1531" s="14"/>
      <c r="E1531" s="9"/>
    </row>
    <row r="1532" spans="1:5">
      <c r="A1532" s="13"/>
      <c r="B1532" s="13"/>
      <c r="C1532" s="13"/>
      <c r="D1532" s="14"/>
      <c r="E1532" s="9"/>
    </row>
    <row r="1533" spans="1:5">
      <c r="A1533" s="13"/>
      <c r="B1533" s="13"/>
      <c r="C1533" s="13"/>
      <c r="D1533" s="14"/>
      <c r="E1533" s="9"/>
    </row>
    <row r="1534" spans="1:5">
      <c r="A1534" s="13"/>
      <c r="B1534" s="13"/>
      <c r="C1534" s="13"/>
      <c r="D1534" s="14"/>
      <c r="E1534" s="9"/>
    </row>
    <row r="1535" spans="1:5">
      <c r="A1535" s="13"/>
      <c r="B1535" s="13"/>
      <c r="C1535" s="13"/>
      <c r="D1535" s="14"/>
      <c r="E1535" s="9"/>
    </row>
    <row r="1536" spans="1:5">
      <c r="A1536" s="13"/>
      <c r="B1536" s="13"/>
      <c r="C1536" s="13"/>
      <c r="D1536" s="14"/>
      <c r="E1536" s="9"/>
    </row>
    <row r="1537" spans="1:5">
      <c r="A1537" s="13"/>
      <c r="B1537" s="13"/>
      <c r="C1537" s="13"/>
      <c r="D1537" s="14"/>
      <c r="E1537" s="9"/>
    </row>
    <row r="1538" spans="1:5">
      <c r="A1538" s="13"/>
      <c r="B1538" s="13"/>
      <c r="C1538" s="13"/>
      <c r="D1538" s="14"/>
      <c r="E1538" s="9"/>
    </row>
    <row r="1539" spans="1:5">
      <c r="A1539" s="13"/>
      <c r="B1539" s="13"/>
      <c r="C1539" s="13"/>
      <c r="D1539" s="14"/>
      <c r="E1539" s="9"/>
    </row>
    <row r="1540" spans="1:5">
      <c r="A1540" s="13"/>
      <c r="B1540" s="13"/>
      <c r="C1540" s="13"/>
      <c r="D1540" s="14"/>
      <c r="E1540" s="9"/>
    </row>
    <row r="1541" spans="1:5">
      <c r="A1541" s="13"/>
      <c r="B1541" s="13"/>
      <c r="C1541" s="13"/>
      <c r="D1541" s="14"/>
      <c r="E1541" s="9"/>
    </row>
    <row r="1542" spans="1:5">
      <c r="A1542" s="13"/>
      <c r="B1542" s="13"/>
      <c r="C1542" s="13"/>
      <c r="D1542" s="14"/>
      <c r="E1542" s="9"/>
    </row>
    <row r="1543" spans="1:5">
      <c r="A1543" s="13"/>
      <c r="B1543" s="13"/>
      <c r="C1543" s="13"/>
      <c r="D1543" s="14"/>
      <c r="E1543" s="9"/>
    </row>
    <row r="1544" spans="1:5">
      <c r="A1544" s="13"/>
      <c r="B1544" s="13"/>
      <c r="C1544" s="13"/>
      <c r="D1544" s="14"/>
      <c r="E1544" s="9"/>
    </row>
    <row r="1545" spans="1:5">
      <c r="A1545" s="13"/>
      <c r="B1545" s="13"/>
      <c r="C1545" s="13"/>
      <c r="D1545" s="14"/>
      <c r="E1545" s="9"/>
    </row>
    <row r="1546" spans="1:5">
      <c r="A1546" s="13"/>
      <c r="B1546" s="13"/>
      <c r="C1546" s="13"/>
      <c r="D1546" s="14"/>
      <c r="E1546" s="9"/>
    </row>
    <row r="1547" spans="1:5">
      <c r="A1547" s="13"/>
      <c r="B1547" s="13"/>
      <c r="C1547" s="13"/>
      <c r="D1547" s="14"/>
      <c r="E1547" s="9"/>
    </row>
    <row r="1548" spans="1:5">
      <c r="A1548" s="13"/>
      <c r="B1548" s="13"/>
      <c r="C1548" s="13"/>
      <c r="D1548" s="14"/>
      <c r="E1548" s="9"/>
    </row>
    <row r="1549" spans="1:5">
      <c r="A1549" s="13"/>
      <c r="B1549" s="13"/>
      <c r="C1549" s="13"/>
      <c r="D1549" s="14"/>
      <c r="E1549" s="9"/>
    </row>
    <row r="1550" spans="1:5">
      <c r="A1550" s="13"/>
      <c r="B1550" s="13"/>
      <c r="C1550" s="13"/>
      <c r="D1550" s="14"/>
      <c r="E1550" s="9"/>
    </row>
    <row r="1551" spans="1:5">
      <c r="A1551" s="13"/>
      <c r="B1551" s="13"/>
      <c r="C1551" s="13"/>
      <c r="D1551" s="14"/>
      <c r="E1551" s="9"/>
    </row>
    <row r="1552" spans="1:5">
      <c r="A1552" s="13"/>
      <c r="B1552" s="13"/>
      <c r="C1552" s="13"/>
      <c r="D1552" s="14"/>
      <c r="E1552" s="9"/>
    </row>
    <row r="1553" spans="1:5">
      <c r="A1553" s="13"/>
      <c r="B1553" s="13"/>
      <c r="C1553" s="13"/>
      <c r="D1553" s="14"/>
      <c r="E1553" s="9"/>
    </row>
    <row r="1554" spans="1:5">
      <c r="A1554" s="13"/>
      <c r="B1554" s="13"/>
      <c r="C1554" s="13"/>
      <c r="D1554" s="14"/>
      <c r="E1554" s="9"/>
    </row>
    <row r="1555" spans="1:5">
      <c r="A1555" s="13"/>
      <c r="B1555" s="13"/>
      <c r="C1555" s="13"/>
      <c r="D1555" s="14"/>
      <c r="E1555" s="9"/>
    </row>
    <row r="1556" spans="1:5">
      <c r="A1556" s="13"/>
      <c r="B1556" s="13"/>
      <c r="C1556" s="13"/>
      <c r="D1556" s="14"/>
      <c r="E1556" s="9"/>
    </row>
    <row r="1557" spans="1:5">
      <c r="A1557" s="13"/>
      <c r="B1557" s="13"/>
      <c r="C1557" s="13"/>
      <c r="D1557" s="14"/>
      <c r="E1557" s="9"/>
    </row>
    <row r="1558" spans="1:5">
      <c r="A1558" s="13"/>
      <c r="B1558" s="13"/>
      <c r="C1558" s="13"/>
      <c r="D1558" s="14"/>
      <c r="E1558" s="9"/>
    </row>
    <row r="1559" spans="1:5">
      <c r="A1559" s="13"/>
      <c r="B1559" s="13"/>
      <c r="C1559" s="13"/>
      <c r="D1559" s="14"/>
      <c r="E1559" s="9"/>
    </row>
    <row r="1560" spans="1:5">
      <c r="A1560" s="13"/>
      <c r="B1560" s="13"/>
      <c r="C1560" s="13"/>
      <c r="D1560" s="14"/>
      <c r="E1560" s="9"/>
    </row>
    <row r="1561" spans="1:5">
      <c r="A1561" s="13"/>
      <c r="B1561" s="13"/>
      <c r="C1561" s="13"/>
      <c r="D1561" s="14"/>
      <c r="E1561" s="9"/>
    </row>
    <row r="1562" spans="1:5">
      <c r="A1562" s="13"/>
      <c r="B1562" s="13"/>
      <c r="C1562" s="13"/>
      <c r="D1562" s="14"/>
      <c r="E1562" s="9"/>
    </row>
    <row r="1563" spans="1:5">
      <c r="A1563" s="13"/>
      <c r="B1563" s="13"/>
      <c r="C1563" s="13"/>
      <c r="D1563" s="14"/>
      <c r="E1563" s="9"/>
    </row>
    <row r="1564" spans="1:5">
      <c r="A1564" s="13"/>
      <c r="B1564" s="13"/>
      <c r="C1564" s="13"/>
      <c r="D1564" s="14"/>
      <c r="E1564" s="9"/>
    </row>
    <row r="1565" spans="1:5">
      <c r="A1565" s="13"/>
      <c r="B1565" s="13"/>
      <c r="C1565" s="13"/>
      <c r="D1565" s="14"/>
      <c r="E1565" s="9"/>
    </row>
    <row r="1566" spans="1:5">
      <c r="A1566" s="13"/>
      <c r="B1566" s="13"/>
      <c r="C1566" s="13"/>
      <c r="D1566" s="14"/>
      <c r="E1566" s="9"/>
    </row>
    <row r="1567" spans="1:5">
      <c r="A1567" s="13"/>
      <c r="B1567" s="13"/>
      <c r="C1567" s="13"/>
      <c r="D1567" s="14"/>
      <c r="E1567" s="9"/>
    </row>
    <row r="1568" spans="1:5">
      <c r="A1568" s="13"/>
      <c r="B1568" s="13"/>
      <c r="C1568" s="13"/>
      <c r="D1568" s="14"/>
      <c r="E1568" s="9"/>
    </row>
    <row r="1569" spans="1:5">
      <c r="A1569" s="13"/>
      <c r="B1569" s="13"/>
      <c r="C1569" s="13"/>
      <c r="D1569" s="14"/>
      <c r="E1569" s="9"/>
    </row>
    <row r="1570" spans="1:5">
      <c r="A1570" s="13"/>
      <c r="B1570" s="13"/>
      <c r="C1570" s="13"/>
      <c r="D1570" s="14"/>
      <c r="E1570" s="9"/>
    </row>
    <row r="1571" spans="1:5">
      <c r="A1571" s="13"/>
      <c r="B1571" s="13"/>
      <c r="C1571" s="13"/>
      <c r="D1571" s="14"/>
      <c r="E1571" s="9"/>
    </row>
    <row r="1572" spans="1:5">
      <c r="A1572" s="13"/>
      <c r="B1572" s="13"/>
      <c r="C1572" s="13"/>
      <c r="D1572" s="14"/>
      <c r="E1572" s="9"/>
    </row>
    <row r="1573" spans="1:5">
      <c r="A1573" s="13"/>
      <c r="B1573" s="13"/>
      <c r="C1573" s="13"/>
      <c r="D1573" s="14"/>
      <c r="E1573" s="9"/>
    </row>
    <row r="1574" spans="1:5">
      <c r="A1574" s="13"/>
      <c r="B1574" s="13"/>
      <c r="C1574" s="13"/>
      <c r="D1574" s="14"/>
      <c r="E1574" s="9"/>
    </row>
    <row r="1575" spans="1:5">
      <c r="A1575" s="13"/>
      <c r="B1575" s="13"/>
      <c r="C1575" s="13"/>
      <c r="D1575" s="14"/>
      <c r="E1575" s="9"/>
    </row>
    <row r="1576" spans="1:5">
      <c r="A1576" s="13"/>
      <c r="B1576" s="13"/>
      <c r="C1576" s="13"/>
      <c r="D1576" s="14"/>
      <c r="E1576" s="9"/>
    </row>
    <row r="1577" spans="1:5">
      <c r="A1577" s="13"/>
      <c r="B1577" s="13"/>
      <c r="C1577" s="13"/>
      <c r="D1577" s="14"/>
      <c r="E1577" s="9"/>
    </row>
    <row r="1578" spans="1:5">
      <c r="A1578" s="13"/>
      <c r="B1578" s="13"/>
      <c r="C1578" s="13"/>
      <c r="D1578" s="14"/>
      <c r="E1578" s="9"/>
    </row>
    <row r="1579" spans="1:5">
      <c r="A1579" s="13"/>
      <c r="B1579" s="13"/>
      <c r="C1579" s="13"/>
      <c r="D1579" s="14"/>
      <c r="E1579" s="9"/>
    </row>
    <row r="1580" spans="1:5">
      <c r="A1580" s="13"/>
      <c r="B1580" s="13"/>
      <c r="C1580" s="13"/>
      <c r="D1580" s="14"/>
      <c r="E1580" s="9"/>
    </row>
    <row r="1581" spans="1:5">
      <c r="A1581" s="13"/>
      <c r="B1581" s="13"/>
      <c r="C1581" s="13"/>
      <c r="D1581" s="14"/>
      <c r="E1581" s="9"/>
    </row>
    <row r="1582" spans="1:5">
      <c r="A1582" s="13"/>
      <c r="B1582" s="13"/>
      <c r="C1582" s="13"/>
      <c r="D1582" s="14"/>
      <c r="E1582" s="9"/>
    </row>
    <row r="1583" spans="1:5">
      <c r="A1583" s="13"/>
      <c r="B1583" s="13"/>
      <c r="C1583" s="13"/>
      <c r="D1583" s="14"/>
      <c r="E1583" s="9"/>
    </row>
    <row r="1584" spans="1:5">
      <c r="A1584" s="13"/>
      <c r="B1584" s="13"/>
      <c r="C1584" s="13"/>
      <c r="D1584" s="14"/>
      <c r="E1584" s="9"/>
    </row>
    <row r="1585" spans="1:5">
      <c r="A1585" s="13"/>
      <c r="B1585" s="13"/>
      <c r="C1585" s="13"/>
      <c r="D1585" s="14"/>
      <c r="E1585" s="9"/>
    </row>
    <row r="1586" spans="1:5">
      <c r="A1586" s="13"/>
      <c r="B1586" s="13"/>
      <c r="C1586" s="13"/>
      <c r="D1586" s="14"/>
      <c r="E1586" s="9"/>
    </row>
    <row r="1587" spans="1:5">
      <c r="A1587" s="13"/>
      <c r="B1587" s="13"/>
      <c r="C1587" s="13"/>
      <c r="D1587" s="14"/>
      <c r="E1587" s="9"/>
    </row>
    <row r="1588" spans="1:5">
      <c r="A1588" s="13"/>
      <c r="B1588" s="13"/>
      <c r="C1588" s="13"/>
      <c r="D1588" s="14"/>
      <c r="E1588" s="9"/>
    </row>
    <row r="1589" spans="1:5">
      <c r="A1589" s="13"/>
      <c r="B1589" s="13"/>
      <c r="C1589" s="13"/>
      <c r="D1589" s="14"/>
      <c r="E1589" s="9"/>
    </row>
    <row r="1590" spans="1:5">
      <c r="A1590" s="13"/>
      <c r="B1590" s="13"/>
      <c r="C1590" s="13"/>
      <c r="D1590" s="14"/>
      <c r="E1590" s="9"/>
    </row>
    <row r="1591" spans="1:5">
      <c r="A1591" s="13"/>
      <c r="B1591" s="13"/>
      <c r="C1591" s="13"/>
      <c r="D1591" s="14"/>
      <c r="E1591" s="9"/>
    </row>
    <row r="1592" spans="1:5">
      <c r="A1592" s="13"/>
      <c r="B1592" s="13"/>
      <c r="C1592" s="13"/>
      <c r="D1592" s="14"/>
      <c r="E1592" s="9"/>
    </row>
    <row r="1593" spans="1:5">
      <c r="A1593" s="13"/>
      <c r="B1593" s="13"/>
      <c r="C1593" s="13"/>
      <c r="D1593" s="14"/>
      <c r="E1593" s="9"/>
    </row>
    <row r="1594" spans="1:5">
      <c r="A1594" s="13"/>
      <c r="B1594" s="13"/>
      <c r="C1594" s="13"/>
      <c r="D1594" s="14"/>
      <c r="E1594" s="9"/>
    </row>
    <row r="1595" spans="1:5">
      <c r="A1595" s="13"/>
      <c r="B1595" s="13"/>
      <c r="C1595" s="13"/>
      <c r="D1595" s="14"/>
      <c r="E1595" s="9"/>
    </row>
    <row r="1596" spans="1:5">
      <c r="A1596" s="13"/>
      <c r="B1596" s="13"/>
      <c r="C1596" s="13"/>
      <c r="D1596" s="14"/>
      <c r="E1596" s="9"/>
    </row>
    <row r="1597" spans="1:5">
      <c r="A1597" s="13"/>
      <c r="B1597" s="13"/>
      <c r="C1597" s="13"/>
      <c r="D1597" s="14"/>
      <c r="E1597" s="9"/>
    </row>
    <row r="1598" spans="1:5">
      <c r="A1598" s="13"/>
      <c r="B1598" s="13"/>
      <c r="C1598" s="13"/>
      <c r="D1598" s="14"/>
      <c r="E1598" s="9"/>
    </row>
    <row r="1599" spans="1:5">
      <c r="A1599" s="13"/>
      <c r="B1599" s="13"/>
      <c r="C1599" s="13"/>
      <c r="D1599" s="14"/>
      <c r="E1599" s="9"/>
    </row>
    <row r="1600" spans="1:5">
      <c r="A1600" s="13"/>
      <c r="B1600" s="13"/>
      <c r="C1600" s="13"/>
      <c r="D1600" s="14"/>
      <c r="E1600" s="9"/>
    </row>
    <row r="1601" spans="1:5">
      <c r="A1601" s="13"/>
      <c r="B1601" s="13"/>
      <c r="C1601" s="13"/>
      <c r="D1601" s="14"/>
      <c r="E1601" s="9"/>
    </row>
    <row r="1602" spans="1:5">
      <c r="A1602" s="13"/>
      <c r="B1602" s="13"/>
      <c r="C1602" s="13"/>
      <c r="D1602" s="14"/>
      <c r="E1602" s="9"/>
    </row>
    <row r="1603" spans="1:5">
      <c r="A1603" s="13"/>
      <c r="B1603" s="13"/>
      <c r="C1603" s="13"/>
      <c r="D1603" s="14"/>
      <c r="E1603" s="9"/>
    </row>
    <row r="1604" spans="1:5">
      <c r="A1604" s="13"/>
      <c r="B1604" s="13"/>
      <c r="C1604" s="13"/>
      <c r="D1604" s="14"/>
      <c r="E1604" s="9"/>
    </row>
    <row r="1605" spans="1:5">
      <c r="A1605" s="13"/>
      <c r="B1605" s="13"/>
      <c r="C1605" s="13"/>
      <c r="D1605" s="14"/>
      <c r="E1605" s="9"/>
    </row>
    <row r="1606" spans="1:5">
      <c r="A1606" s="13"/>
      <c r="B1606" s="13"/>
      <c r="C1606" s="13"/>
      <c r="D1606" s="14"/>
      <c r="E1606" s="9"/>
    </row>
    <row r="1607" spans="1:5">
      <c r="A1607" s="13"/>
      <c r="B1607" s="13"/>
      <c r="C1607" s="13"/>
      <c r="D1607" s="14"/>
      <c r="E1607" s="9"/>
    </row>
    <row r="1608" spans="1:5">
      <c r="A1608" s="13"/>
      <c r="B1608" s="13"/>
      <c r="C1608" s="13"/>
      <c r="D1608" s="14"/>
      <c r="E1608" s="9"/>
    </row>
    <row r="1609" spans="1:5">
      <c r="A1609" s="13"/>
      <c r="B1609" s="13"/>
      <c r="C1609" s="13"/>
      <c r="D1609" s="14"/>
      <c r="E1609" s="9"/>
    </row>
    <row r="1610" spans="1:5">
      <c r="A1610" s="13"/>
      <c r="B1610" s="13"/>
      <c r="C1610" s="13"/>
      <c r="D1610" s="14"/>
      <c r="E1610" s="9"/>
    </row>
    <row r="1611" spans="1:5">
      <c r="A1611" s="13"/>
      <c r="B1611" s="13"/>
      <c r="C1611" s="13"/>
      <c r="D1611" s="14"/>
      <c r="E1611" s="9"/>
    </row>
    <row r="1612" spans="1:5">
      <c r="A1612" s="13"/>
      <c r="B1612" s="13"/>
      <c r="C1612" s="13"/>
      <c r="D1612" s="14"/>
      <c r="E1612" s="9"/>
    </row>
    <row r="1613" spans="1:5">
      <c r="A1613" s="13"/>
      <c r="B1613" s="13"/>
      <c r="C1613" s="13"/>
      <c r="D1613" s="14"/>
      <c r="E1613" s="9"/>
    </row>
    <row r="1614" spans="1:5">
      <c r="A1614" s="13"/>
      <c r="B1614" s="13"/>
      <c r="C1614" s="13"/>
      <c r="D1614" s="14"/>
      <c r="E1614" s="9"/>
    </row>
    <row r="1615" spans="1:5">
      <c r="A1615" s="13"/>
      <c r="B1615" s="13"/>
      <c r="C1615" s="13"/>
      <c r="D1615" s="14"/>
      <c r="E1615" s="9"/>
    </row>
    <row r="1616" spans="1:5">
      <c r="A1616" s="13"/>
      <c r="B1616" s="13"/>
      <c r="C1616" s="13"/>
      <c r="D1616" s="14"/>
      <c r="E1616" s="9"/>
    </row>
    <row r="1617" spans="1:5">
      <c r="A1617" s="13"/>
      <c r="B1617" s="13"/>
      <c r="C1617" s="13"/>
      <c r="D1617" s="14"/>
      <c r="E1617" s="9"/>
    </row>
    <row r="1618" spans="1:5">
      <c r="A1618" s="13"/>
      <c r="B1618" s="13"/>
      <c r="C1618" s="13"/>
      <c r="D1618" s="14"/>
      <c r="E1618" s="9"/>
    </row>
    <row r="1619" spans="1:5">
      <c r="A1619" s="13"/>
      <c r="B1619" s="13"/>
      <c r="C1619" s="13"/>
      <c r="D1619" s="14"/>
      <c r="E1619" s="9"/>
    </row>
    <row r="1620" spans="1:5">
      <c r="A1620" s="13"/>
      <c r="B1620" s="13"/>
      <c r="C1620" s="13"/>
      <c r="D1620" s="14"/>
      <c r="E1620" s="9"/>
    </row>
    <row r="1621" spans="1:5">
      <c r="A1621" s="13"/>
      <c r="B1621" s="13"/>
      <c r="C1621" s="13"/>
      <c r="D1621" s="14"/>
      <c r="E1621" s="9"/>
    </row>
    <row r="1622" spans="1:5">
      <c r="A1622" s="13"/>
      <c r="B1622" s="13"/>
      <c r="C1622" s="13"/>
      <c r="D1622" s="14"/>
      <c r="E1622" s="9"/>
    </row>
    <row r="1623" spans="1:5">
      <c r="A1623" s="13"/>
      <c r="B1623" s="13"/>
      <c r="C1623" s="13"/>
      <c r="D1623" s="14"/>
      <c r="E1623" s="9"/>
    </row>
    <row r="1624" spans="1:5">
      <c r="A1624" s="13"/>
      <c r="B1624" s="13"/>
      <c r="C1624" s="13"/>
      <c r="D1624" s="14"/>
      <c r="E1624" s="9"/>
    </row>
    <row r="1625" spans="1:5">
      <c r="A1625" s="13"/>
      <c r="B1625" s="13"/>
      <c r="C1625" s="13"/>
      <c r="D1625" s="14"/>
      <c r="E1625" s="9"/>
    </row>
    <row r="1626" spans="1:5">
      <c r="A1626" s="13"/>
      <c r="B1626" s="13"/>
      <c r="C1626" s="13"/>
      <c r="D1626" s="14"/>
      <c r="E1626" s="9"/>
    </row>
    <row r="1627" spans="1:5">
      <c r="A1627" s="13"/>
      <c r="B1627" s="13"/>
      <c r="C1627" s="13"/>
      <c r="D1627" s="14"/>
      <c r="E1627" s="9"/>
    </row>
    <row r="1628" spans="1:5">
      <c r="A1628" s="13"/>
      <c r="B1628" s="13"/>
      <c r="C1628" s="13"/>
      <c r="D1628" s="14"/>
      <c r="E1628" s="9"/>
    </row>
    <row r="1629" spans="1:5">
      <c r="A1629" s="13"/>
      <c r="B1629" s="13"/>
      <c r="C1629" s="13"/>
      <c r="D1629" s="14"/>
      <c r="E1629" s="9"/>
    </row>
    <row r="1630" spans="1:5">
      <c r="A1630" s="13"/>
      <c r="B1630" s="13"/>
      <c r="C1630" s="13"/>
      <c r="D1630" s="14"/>
      <c r="E1630" s="9"/>
    </row>
    <row r="1631" spans="1:5">
      <c r="A1631" s="13"/>
      <c r="B1631" s="13"/>
      <c r="C1631" s="13"/>
      <c r="D1631" s="14"/>
      <c r="E1631" s="9"/>
    </row>
    <row r="1632" spans="1:5">
      <c r="A1632" s="13"/>
      <c r="B1632" s="13"/>
      <c r="C1632" s="13"/>
      <c r="D1632" s="14"/>
      <c r="E1632" s="9"/>
    </row>
    <row r="1633" spans="1:5">
      <c r="A1633" s="13"/>
      <c r="B1633" s="13"/>
      <c r="C1633" s="13"/>
      <c r="D1633" s="14"/>
      <c r="E1633" s="9"/>
    </row>
    <row r="1634" spans="1:5">
      <c r="A1634" s="13"/>
      <c r="B1634" s="13"/>
      <c r="C1634" s="13"/>
      <c r="D1634" s="14"/>
      <c r="E1634" s="9"/>
    </row>
    <row r="1635" spans="1:5">
      <c r="A1635" s="13"/>
      <c r="B1635" s="13"/>
      <c r="C1635" s="13"/>
      <c r="D1635" s="14"/>
      <c r="E1635" s="9"/>
    </row>
    <row r="1636" spans="1:5">
      <c r="A1636" s="13"/>
      <c r="B1636" s="13"/>
      <c r="C1636" s="13"/>
      <c r="D1636" s="14"/>
      <c r="E1636" s="9"/>
    </row>
    <row r="1637" spans="1:5">
      <c r="A1637" s="13"/>
      <c r="B1637" s="13"/>
      <c r="C1637" s="13"/>
      <c r="D1637" s="14"/>
      <c r="E1637" s="9"/>
    </row>
    <row r="1638" spans="1:5">
      <c r="A1638" s="13"/>
      <c r="B1638" s="13"/>
      <c r="C1638" s="13"/>
      <c r="D1638" s="14"/>
      <c r="E1638" s="9"/>
    </row>
    <row r="1639" spans="1:5">
      <c r="A1639" s="13"/>
      <c r="B1639" s="13"/>
      <c r="C1639" s="13"/>
      <c r="D1639" s="14"/>
      <c r="E1639" s="9"/>
    </row>
    <row r="1640" spans="1:5">
      <c r="A1640" s="13"/>
      <c r="B1640" s="13"/>
      <c r="C1640" s="13"/>
      <c r="D1640" s="14"/>
      <c r="E1640" s="9"/>
    </row>
    <row r="1641" spans="1:5">
      <c r="A1641" s="13"/>
      <c r="B1641" s="13"/>
      <c r="C1641" s="13"/>
      <c r="D1641" s="14"/>
      <c r="E1641" s="9"/>
    </row>
    <row r="1642" spans="1:5">
      <c r="A1642" s="13"/>
      <c r="B1642" s="13"/>
      <c r="C1642" s="13"/>
      <c r="D1642" s="14"/>
      <c r="E1642" s="9"/>
    </row>
    <row r="1643" spans="1:5">
      <c r="A1643" s="13"/>
      <c r="B1643" s="13"/>
      <c r="C1643" s="13"/>
      <c r="D1643" s="14"/>
      <c r="E1643" s="9"/>
    </row>
    <row r="1644" spans="1:5">
      <c r="A1644" s="13"/>
      <c r="B1644" s="13"/>
      <c r="C1644" s="13"/>
      <c r="D1644" s="14"/>
      <c r="E1644" s="9"/>
    </row>
    <row r="1645" spans="1:5">
      <c r="A1645" s="13"/>
      <c r="B1645" s="13"/>
      <c r="C1645" s="13"/>
      <c r="D1645" s="14"/>
      <c r="E1645" s="9"/>
    </row>
    <row r="1646" spans="1:5">
      <c r="A1646" s="13"/>
      <c r="B1646" s="13"/>
      <c r="C1646" s="13"/>
      <c r="D1646" s="14"/>
      <c r="E1646" s="9"/>
    </row>
    <row r="1647" spans="1:5">
      <c r="A1647" s="13"/>
      <c r="B1647" s="13"/>
      <c r="C1647" s="13"/>
      <c r="D1647" s="14"/>
      <c r="E1647" s="9"/>
    </row>
    <row r="1648" spans="1:5">
      <c r="A1648" s="13"/>
      <c r="B1648" s="13"/>
      <c r="C1648" s="13"/>
      <c r="D1648" s="14"/>
      <c r="E1648" s="9"/>
    </row>
    <row r="1649" spans="1:5">
      <c r="A1649" s="13"/>
      <c r="B1649" s="13"/>
      <c r="C1649" s="13"/>
      <c r="D1649" s="14"/>
      <c r="E1649" s="9"/>
    </row>
    <row r="1650" spans="1:5">
      <c r="A1650" s="13"/>
      <c r="B1650" s="13"/>
      <c r="C1650" s="13"/>
      <c r="D1650" s="14"/>
      <c r="E1650" s="9"/>
    </row>
    <row r="1651" spans="1:5">
      <c r="A1651" s="13"/>
      <c r="B1651" s="13"/>
      <c r="C1651" s="13"/>
      <c r="D1651" s="14"/>
      <c r="E1651" s="9"/>
    </row>
    <row r="1652" spans="1:5">
      <c r="A1652" s="13"/>
      <c r="B1652" s="13"/>
      <c r="C1652" s="13"/>
      <c r="D1652" s="14"/>
      <c r="E1652" s="9"/>
    </row>
    <row r="1653" spans="1:5">
      <c r="A1653" s="13"/>
      <c r="B1653" s="13"/>
      <c r="C1653" s="13"/>
      <c r="D1653" s="14"/>
      <c r="E1653" s="9"/>
    </row>
    <row r="1654" spans="1:5">
      <c r="A1654" s="13"/>
      <c r="B1654" s="13"/>
      <c r="C1654" s="13"/>
      <c r="D1654" s="14"/>
      <c r="E1654" s="9"/>
    </row>
    <row r="1655" spans="1:5">
      <c r="A1655" s="13"/>
      <c r="B1655" s="13"/>
      <c r="C1655" s="13"/>
      <c r="D1655" s="14"/>
      <c r="E1655" s="9"/>
    </row>
    <row r="1656" spans="1:5">
      <c r="A1656" s="13"/>
      <c r="B1656" s="13"/>
      <c r="C1656" s="13"/>
      <c r="D1656" s="14"/>
      <c r="E1656" s="9"/>
    </row>
    <row r="1657" spans="1:5">
      <c r="A1657" s="13"/>
      <c r="B1657" s="13"/>
      <c r="C1657" s="13"/>
      <c r="D1657" s="14"/>
      <c r="E1657" s="9"/>
    </row>
    <row r="1658" spans="1:5">
      <c r="A1658" s="13"/>
      <c r="B1658" s="13"/>
      <c r="C1658" s="13"/>
      <c r="D1658" s="14"/>
      <c r="E1658" s="9"/>
    </row>
    <row r="1659" spans="1:5">
      <c r="A1659" s="13"/>
      <c r="B1659" s="13"/>
      <c r="C1659" s="13"/>
      <c r="D1659" s="14"/>
      <c r="E1659" s="9"/>
    </row>
    <row r="1660" spans="1:5">
      <c r="A1660" s="13"/>
      <c r="B1660" s="13"/>
      <c r="C1660" s="13"/>
      <c r="D1660" s="14"/>
      <c r="E1660" s="9"/>
    </row>
    <row r="1661" spans="1:5">
      <c r="A1661" s="13"/>
      <c r="B1661" s="13"/>
      <c r="C1661" s="13"/>
      <c r="D1661" s="14"/>
      <c r="E1661" s="9"/>
    </row>
    <row r="1662" spans="1:5">
      <c r="A1662" s="13"/>
      <c r="B1662" s="13"/>
      <c r="C1662" s="13"/>
      <c r="D1662" s="14"/>
      <c r="E1662" s="9"/>
    </row>
    <row r="1663" spans="1:5">
      <c r="A1663" s="13"/>
      <c r="B1663" s="13"/>
      <c r="C1663" s="13"/>
      <c r="D1663" s="14"/>
      <c r="E1663" s="9"/>
    </row>
    <row r="1664" spans="1:5">
      <c r="A1664" s="13"/>
      <c r="B1664" s="13"/>
      <c r="C1664" s="13"/>
      <c r="D1664" s="14"/>
      <c r="E1664" s="9"/>
    </row>
    <row r="1665" spans="1:5">
      <c r="A1665" s="13"/>
      <c r="B1665" s="13"/>
      <c r="C1665" s="13"/>
      <c r="D1665" s="14"/>
      <c r="E1665" s="9"/>
    </row>
    <row r="1666" spans="1:5">
      <c r="A1666" s="13"/>
      <c r="B1666" s="13"/>
      <c r="C1666" s="13"/>
      <c r="D1666" s="14"/>
      <c r="E1666" s="9"/>
    </row>
    <row r="1667" spans="1:5">
      <c r="A1667" s="13"/>
      <c r="B1667" s="13"/>
      <c r="C1667" s="13"/>
      <c r="D1667" s="14"/>
      <c r="E1667" s="9"/>
    </row>
    <row r="1668" spans="1:5">
      <c r="A1668" s="13"/>
      <c r="B1668" s="13"/>
      <c r="C1668" s="13"/>
      <c r="D1668" s="14"/>
      <c r="E1668" s="9"/>
    </row>
    <row r="1669" spans="1:5">
      <c r="A1669" s="13"/>
      <c r="B1669" s="13"/>
      <c r="C1669" s="13"/>
      <c r="D1669" s="14"/>
      <c r="E1669" s="9"/>
    </row>
    <row r="1670" spans="1:5">
      <c r="A1670" s="13"/>
      <c r="B1670" s="13"/>
      <c r="C1670" s="13"/>
      <c r="D1670" s="14"/>
      <c r="E1670" s="9"/>
    </row>
    <row r="1671" spans="1:5">
      <c r="A1671" s="13"/>
      <c r="B1671" s="13"/>
      <c r="C1671" s="13"/>
      <c r="D1671" s="14"/>
      <c r="E1671" s="9"/>
    </row>
    <row r="1672" spans="1:5">
      <c r="A1672" s="13"/>
      <c r="B1672" s="13"/>
      <c r="C1672" s="13"/>
      <c r="D1672" s="14"/>
      <c r="E1672" s="9"/>
    </row>
    <row r="1673" spans="1:5">
      <c r="A1673" s="13"/>
      <c r="B1673" s="13"/>
      <c r="C1673" s="13"/>
      <c r="D1673" s="14"/>
      <c r="E1673" s="9"/>
    </row>
    <row r="1674" spans="1:5">
      <c r="A1674" s="13"/>
      <c r="B1674" s="13"/>
      <c r="C1674" s="13"/>
      <c r="D1674" s="14"/>
      <c r="E1674" s="9"/>
    </row>
    <row r="1675" spans="1:5">
      <c r="A1675" s="13"/>
      <c r="B1675" s="13"/>
      <c r="C1675" s="13"/>
      <c r="D1675" s="14"/>
      <c r="E1675" s="9"/>
    </row>
    <row r="1676" spans="1:5">
      <c r="A1676" s="13"/>
      <c r="B1676" s="13"/>
      <c r="C1676" s="13"/>
      <c r="D1676" s="14"/>
      <c r="E1676" s="9"/>
    </row>
    <row r="1677" spans="1:5">
      <c r="A1677" s="13"/>
      <c r="B1677" s="13"/>
      <c r="C1677" s="13"/>
      <c r="D1677" s="14"/>
      <c r="E1677" s="9"/>
    </row>
    <row r="1678" spans="1:5">
      <c r="A1678" s="13"/>
      <c r="B1678" s="13"/>
      <c r="C1678" s="13"/>
      <c r="D1678" s="14"/>
      <c r="E1678" s="9"/>
    </row>
    <row r="1679" spans="1:5">
      <c r="A1679" s="13"/>
      <c r="B1679" s="13"/>
      <c r="C1679" s="13"/>
      <c r="D1679" s="14"/>
      <c r="E1679" s="9"/>
    </row>
    <row r="1680" spans="1:5">
      <c r="A1680" s="13"/>
      <c r="B1680" s="13"/>
      <c r="C1680" s="13"/>
      <c r="D1680" s="14"/>
      <c r="E1680" s="9"/>
    </row>
    <row r="1681" spans="1:5">
      <c r="A1681" s="13"/>
      <c r="B1681" s="13"/>
      <c r="C1681" s="13"/>
      <c r="D1681" s="14"/>
      <c r="E1681" s="9"/>
    </row>
    <row r="1682" spans="1:5">
      <c r="A1682" s="13"/>
      <c r="B1682" s="13"/>
      <c r="C1682" s="13"/>
      <c r="D1682" s="14"/>
      <c r="E1682" s="9"/>
    </row>
    <row r="1683" spans="1:5">
      <c r="A1683" s="13"/>
      <c r="B1683" s="13"/>
      <c r="C1683" s="13"/>
      <c r="D1683" s="14"/>
      <c r="E1683" s="9"/>
    </row>
    <row r="1684" spans="1:5">
      <c r="A1684" s="13"/>
      <c r="B1684" s="13"/>
      <c r="C1684" s="13"/>
      <c r="D1684" s="14"/>
      <c r="E1684" s="9"/>
    </row>
    <row r="1685" spans="1:5">
      <c r="A1685" s="13"/>
      <c r="B1685" s="13"/>
      <c r="C1685" s="13"/>
      <c r="D1685" s="14"/>
      <c r="E1685" s="9"/>
    </row>
    <row r="1686" spans="1:5">
      <c r="A1686" s="13"/>
      <c r="B1686" s="13"/>
      <c r="C1686" s="13"/>
      <c r="D1686" s="14"/>
      <c r="E1686" s="9"/>
    </row>
    <row r="1687" spans="1:5">
      <c r="A1687" s="13"/>
      <c r="B1687" s="13"/>
      <c r="C1687" s="13"/>
      <c r="D1687" s="14"/>
      <c r="E1687" s="9"/>
    </row>
    <row r="1688" spans="1:5">
      <c r="A1688" s="13"/>
      <c r="B1688" s="13"/>
      <c r="C1688" s="13"/>
      <c r="D1688" s="14"/>
      <c r="E1688" s="9"/>
    </row>
    <row r="1689" spans="1:5">
      <c r="A1689" s="13"/>
      <c r="B1689" s="13"/>
      <c r="C1689" s="13"/>
      <c r="D1689" s="14"/>
      <c r="E1689" s="9"/>
    </row>
    <row r="1690" spans="1:5">
      <c r="A1690" s="13"/>
      <c r="B1690" s="13"/>
      <c r="C1690" s="13"/>
      <c r="D1690" s="14"/>
      <c r="E1690" s="9"/>
    </row>
    <row r="1691" spans="1:5">
      <c r="A1691" s="13"/>
      <c r="B1691" s="13"/>
      <c r="C1691" s="13"/>
      <c r="D1691" s="14"/>
      <c r="E1691" s="9"/>
    </row>
    <row r="1692" spans="1:5">
      <c r="A1692" s="13"/>
      <c r="B1692" s="13"/>
      <c r="C1692" s="13"/>
      <c r="D1692" s="14"/>
      <c r="E1692" s="9"/>
    </row>
    <row r="1693" spans="1:5">
      <c r="A1693" s="13"/>
      <c r="B1693" s="13"/>
      <c r="C1693" s="13"/>
      <c r="D1693" s="14"/>
      <c r="E1693" s="9"/>
    </row>
    <row r="1694" spans="1:5">
      <c r="A1694" s="13"/>
      <c r="B1694" s="13"/>
      <c r="C1694" s="13"/>
      <c r="D1694" s="14"/>
      <c r="E1694" s="9"/>
    </row>
    <row r="1695" spans="1:5">
      <c r="A1695" s="13"/>
      <c r="B1695" s="13"/>
      <c r="C1695" s="13"/>
      <c r="D1695" s="14"/>
      <c r="E1695" s="9"/>
    </row>
    <row r="1696" spans="1:5">
      <c r="A1696" s="13"/>
      <c r="B1696" s="13"/>
      <c r="C1696" s="13"/>
      <c r="D1696" s="14"/>
      <c r="E1696" s="9"/>
    </row>
    <row r="1697" spans="1:5">
      <c r="A1697" s="13"/>
      <c r="B1697" s="13"/>
      <c r="C1697" s="13"/>
      <c r="D1697" s="14"/>
      <c r="E1697" s="9"/>
    </row>
    <row r="1698" spans="1:5">
      <c r="A1698" s="13"/>
      <c r="B1698" s="13"/>
      <c r="C1698" s="13"/>
      <c r="D1698" s="14"/>
      <c r="E1698" s="9"/>
    </row>
    <row r="1699" spans="1:5">
      <c r="A1699" s="13"/>
      <c r="B1699" s="13"/>
      <c r="C1699" s="13"/>
      <c r="D1699" s="14"/>
      <c r="E1699" s="9"/>
    </row>
    <row r="1700" spans="1:5">
      <c r="A1700" s="13"/>
      <c r="B1700" s="13"/>
      <c r="C1700" s="13"/>
      <c r="D1700" s="14"/>
      <c r="E1700" s="9"/>
    </row>
    <row r="1701" spans="1:5">
      <c r="A1701" s="13"/>
      <c r="B1701" s="13"/>
      <c r="C1701" s="13"/>
      <c r="D1701" s="14"/>
      <c r="E1701" s="9"/>
    </row>
    <row r="1702" spans="1:5">
      <c r="A1702" s="13"/>
      <c r="B1702" s="13"/>
      <c r="C1702" s="13"/>
      <c r="D1702" s="14"/>
      <c r="E1702" s="9"/>
    </row>
    <row r="1703" spans="1:5">
      <c r="A1703" s="13"/>
      <c r="B1703" s="13"/>
      <c r="C1703" s="13"/>
      <c r="D1703" s="14"/>
      <c r="E1703" s="9"/>
    </row>
    <row r="1704" spans="1:5">
      <c r="A1704" s="13"/>
      <c r="B1704" s="13"/>
      <c r="C1704" s="13"/>
      <c r="D1704" s="14"/>
      <c r="E1704" s="9"/>
    </row>
    <row r="1705" spans="1:5">
      <c r="A1705" s="13"/>
      <c r="B1705" s="13"/>
      <c r="C1705" s="13"/>
      <c r="D1705" s="14"/>
      <c r="E1705" s="9"/>
    </row>
    <row r="1706" spans="1:5">
      <c r="A1706" s="13"/>
      <c r="B1706" s="13"/>
      <c r="C1706" s="13"/>
      <c r="D1706" s="14"/>
      <c r="E1706" s="9"/>
    </row>
    <row r="1707" spans="1:5">
      <c r="A1707" s="13"/>
      <c r="B1707" s="13"/>
      <c r="C1707" s="13"/>
      <c r="D1707" s="14"/>
      <c r="E1707" s="9"/>
    </row>
    <row r="1708" spans="1:5">
      <c r="A1708" s="13"/>
      <c r="B1708" s="13"/>
      <c r="C1708" s="13"/>
      <c r="D1708" s="14"/>
      <c r="E1708" s="9"/>
    </row>
    <row r="1709" spans="1:5">
      <c r="A1709" s="13"/>
      <c r="B1709" s="13"/>
      <c r="C1709" s="13"/>
      <c r="D1709" s="14"/>
      <c r="E1709" s="9"/>
    </row>
    <row r="1710" spans="1:5">
      <c r="A1710" s="13"/>
      <c r="B1710" s="13"/>
      <c r="C1710" s="13"/>
      <c r="D1710" s="14"/>
      <c r="E1710" s="9"/>
    </row>
    <row r="1711" spans="1:5">
      <c r="A1711" s="13"/>
      <c r="B1711" s="13"/>
      <c r="C1711" s="13"/>
      <c r="D1711" s="14"/>
      <c r="E1711" s="9"/>
    </row>
    <row r="1712" spans="1:5">
      <c r="A1712" s="13"/>
      <c r="B1712" s="13"/>
      <c r="C1712" s="13"/>
      <c r="D1712" s="14"/>
      <c r="E1712" s="9"/>
    </row>
    <row r="1713" spans="1:5">
      <c r="A1713" s="13"/>
      <c r="B1713" s="13"/>
      <c r="C1713" s="13"/>
      <c r="D1713" s="14"/>
      <c r="E1713" s="9"/>
    </row>
    <row r="1714" spans="1:5">
      <c r="A1714" s="13"/>
      <c r="B1714" s="13"/>
      <c r="C1714" s="13"/>
      <c r="D1714" s="14"/>
      <c r="E1714" s="9"/>
    </row>
    <row r="1715" spans="1:5">
      <c r="A1715" s="13"/>
      <c r="B1715" s="13"/>
      <c r="C1715" s="13"/>
      <c r="D1715" s="14"/>
      <c r="E1715" s="9"/>
    </row>
    <row r="1716" spans="1:5">
      <c r="A1716" s="13"/>
      <c r="B1716" s="13"/>
      <c r="C1716" s="13"/>
      <c r="D1716" s="14"/>
      <c r="E1716" s="9"/>
    </row>
    <row r="1717" spans="1:5">
      <c r="A1717" s="13"/>
      <c r="B1717" s="13"/>
      <c r="C1717" s="13"/>
      <c r="D1717" s="14"/>
      <c r="E1717" s="9"/>
    </row>
    <row r="1718" spans="1:5">
      <c r="A1718" s="13"/>
      <c r="B1718" s="13"/>
      <c r="C1718" s="13"/>
      <c r="D1718" s="14"/>
      <c r="E1718" s="9"/>
    </row>
    <row r="1719" spans="1:5">
      <c r="A1719" s="13"/>
      <c r="B1719" s="13"/>
      <c r="C1719" s="13"/>
      <c r="D1719" s="14"/>
      <c r="E1719" s="9"/>
    </row>
    <row r="1720" spans="1:5">
      <c r="A1720" s="13"/>
      <c r="B1720" s="13"/>
      <c r="C1720" s="13"/>
      <c r="D1720" s="14"/>
      <c r="E1720" s="9"/>
    </row>
    <row r="1721" spans="1:5">
      <c r="A1721" s="13"/>
      <c r="B1721" s="13"/>
      <c r="C1721" s="13"/>
      <c r="D1721" s="14"/>
      <c r="E1721" s="9"/>
    </row>
    <row r="1722" spans="1:5">
      <c r="A1722" s="13"/>
      <c r="B1722" s="13"/>
      <c r="C1722" s="13"/>
      <c r="D1722" s="14"/>
      <c r="E1722" s="9"/>
    </row>
    <row r="1723" spans="1:5">
      <c r="A1723" s="13"/>
      <c r="B1723" s="13"/>
      <c r="C1723" s="13"/>
      <c r="D1723" s="14"/>
      <c r="E1723" s="9"/>
    </row>
    <row r="1724" spans="1:5">
      <c r="A1724" s="13"/>
      <c r="B1724" s="13"/>
      <c r="C1724" s="13"/>
      <c r="D1724" s="14"/>
      <c r="E1724" s="9"/>
    </row>
    <row r="1725" spans="1:5">
      <c r="A1725" s="13"/>
      <c r="B1725" s="13"/>
      <c r="C1725" s="13"/>
      <c r="D1725" s="14"/>
      <c r="E1725" s="9"/>
    </row>
    <row r="1726" spans="1:5">
      <c r="A1726" s="13"/>
      <c r="B1726" s="13"/>
      <c r="C1726" s="13"/>
      <c r="D1726" s="14"/>
      <c r="E1726" s="9"/>
    </row>
    <row r="1727" spans="1:5">
      <c r="A1727" s="13"/>
      <c r="B1727" s="13"/>
      <c r="C1727" s="13"/>
      <c r="D1727" s="14"/>
      <c r="E1727" s="9"/>
    </row>
    <row r="1728" spans="1:5">
      <c r="A1728" s="13"/>
      <c r="B1728" s="13"/>
      <c r="C1728" s="13"/>
      <c r="D1728" s="14"/>
      <c r="E1728" s="9"/>
    </row>
    <row r="1729" spans="1:5">
      <c r="A1729" s="13"/>
      <c r="B1729" s="13"/>
      <c r="C1729" s="13"/>
      <c r="D1729" s="14"/>
      <c r="E1729" s="9"/>
    </row>
    <row r="1730" spans="1:5">
      <c r="A1730" s="13"/>
      <c r="B1730" s="13"/>
      <c r="C1730" s="13"/>
      <c r="D1730" s="14"/>
      <c r="E1730" s="9"/>
    </row>
    <row r="1731" spans="1:5">
      <c r="A1731" s="13"/>
      <c r="B1731" s="13"/>
      <c r="C1731" s="13"/>
      <c r="D1731" s="14"/>
      <c r="E1731" s="9"/>
    </row>
    <row r="1732" spans="1:5">
      <c r="A1732" s="13"/>
      <c r="B1732" s="13"/>
      <c r="C1732" s="13"/>
      <c r="D1732" s="14"/>
      <c r="E1732" s="9"/>
    </row>
    <row r="1733" spans="1:5">
      <c r="A1733" s="13"/>
      <c r="B1733" s="13"/>
      <c r="C1733" s="13"/>
      <c r="D1733" s="14"/>
      <c r="E1733" s="9"/>
    </row>
    <row r="1734" spans="1:5">
      <c r="A1734" s="13"/>
      <c r="B1734" s="13"/>
      <c r="C1734" s="13"/>
      <c r="D1734" s="14"/>
      <c r="E1734" s="9"/>
    </row>
    <row r="1735" spans="1:5">
      <c r="A1735" s="13"/>
      <c r="B1735" s="13"/>
      <c r="C1735" s="13"/>
      <c r="D1735" s="14"/>
      <c r="E1735" s="9"/>
    </row>
    <row r="1736" spans="1:5">
      <c r="A1736" s="13"/>
      <c r="B1736" s="13"/>
      <c r="C1736" s="13"/>
      <c r="D1736" s="14"/>
      <c r="E1736" s="9"/>
    </row>
    <row r="1737" spans="1:5">
      <c r="A1737" s="13"/>
      <c r="B1737" s="13"/>
      <c r="C1737" s="13"/>
      <c r="D1737" s="14"/>
      <c r="E1737" s="9"/>
    </row>
    <row r="1738" spans="1:5">
      <c r="A1738" s="13"/>
      <c r="B1738" s="13"/>
      <c r="C1738" s="13"/>
      <c r="D1738" s="14"/>
      <c r="E1738" s="9"/>
    </row>
    <row r="1739" spans="1:5">
      <c r="A1739" s="13"/>
      <c r="B1739" s="13"/>
      <c r="C1739" s="13"/>
      <c r="D1739" s="14"/>
      <c r="E1739" s="9"/>
    </row>
    <row r="1740" spans="1:5">
      <c r="A1740" s="13"/>
      <c r="B1740" s="13"/>
      <c r="C1740" s="13"/>
      <c r="D1740" s="14"/>
      <c r="E1740" s="9"/>
    </row>
    <row r="1741" spans="1:5">
      <c r="A1741" s="13"/>
      <c r="B1741" s="13"/>
      <c r="C1741" s="13"/>
      <c r="D1741" s="14"/>
      <c r="E1741" s="9"/>
    </row>
    <row r="1742" spans="1:5">
      <c r="A1742" s="13"/>
      <c r="B1742" s="13"/>
      <c r="C1742" s="13"/>
      <c r="D1742" s="14"/>
      <c r="E1742" s="9"/>
    </row>
    <row r="1743" spans="1:5">
      <c r="A1743" s="13"/>
      <c r="B1743" s="13"/>
      <c r="C1743" s="13"/>
      <c r="D1743" s="14"/>
      <c r="E1743" s="9"/>
    </row>
    <row r="1744" spans="1:5">
      <c r="A1744" s="13"/>
      <c r="B1744" s="13"/>
      <c r="C1744" s="13"/>
      <c r="D1744" s="14"/>
      <c r="E1744" s="9"/>
    </row>
    <row r="1745" spans="1:5">
      <c r="A1745" s="13"/>
      <c r="B1745" s="13"/>
      <c r="C1745" s="13"/>
      <c r="D1745" s="14"/>
      <c r="E1745" s="9"/>
    </row>
    <row r="1746" spans="1:5">
      <c r="A1746" s="13"/>
      <c r="B1746" s="13"/>
      <c r="C1746" s="13"/>
      <c r="D1746" s="14"/>
      <c r="E1746" s="9"/>
    </row>
    <row r="1747" spans="1:5">
      <c r="A1747" s="13"/>
      <c r="B1747" s="13"/>
      <c r="C1747" s="13"/>
      <c r="D1747" s="14"/>
      <c r="E1747" s="9"/>
    </row>
    <row r="1748" spans="1:5">
      <c r="A1748" s="13"/>
      <c r="B1748" s="13"/>
      <c r="C1748" s="13"/>
      <c r="D1748" s="14"/>
      <c r="E1748" s="9"/>
    </row>
    <row r="1749" spans="1:5">
      <c r="A1749" s="13"/>
      <c r="B1749" s="13"/>
      <c r="C1749" s="13"/>
      <c r="D1749" s="14"/>
      <c r="E1749" s="9"/>
    </row>
    <row r="1750" spans="1:5">
      <c r="A1750" s="13"/>
      <c r="B1750" s="13"/>
      <c r="C1750" s="13"/>
      <c r="D1750" s="14"/>
      <c r="E1750" s="9"/>
    </row>
    <row r="1751" spans="1:5">
      <c r="A1751" s="13"/>
      <c r="B1751" s="13"/>
      <c r="C1751" s="13"/>
      <c r="D1751" s="14"/>
      <c r="E1751" s="9"/>
    </row>
    <row r="1752" spans="1:5">
      <c r="A1752" s="13"/>
      <c r="B1752" s="13"/>
      <c r="C1752" s="13"/>
      <c r="D1752" s="14"/>
      <c r="E1752" s="9"/>
    </row>
    <row r="1753" spans="1:5">
      <c r="A1753" s="13"/>
      <c r="B1753" s="13"/>
      <c r="C1753" s="13"/>
      <c r="D1753" s="14"/>
      <c r="E1753" s="9"/>
    </row>
    <row r="1754" spans="1:5">
      <c r="A1754" s="13"/>
      <c r="B1754" s="13"/>
      <c r="C1754" s="13"/>
      <c r="D1754" s="14"/>
      <c r="E1754" s="9"/>
    </row>
    <row r="1755" spans="1:5">
      <c r="A1755" s="13"/>
      <c r="B1755" s="13"/>
      <c r="C1755" s="13"/>
      <c r="D1755" s="14"/>
      <c r="E1755" s="9"/>
    </row>
    <row r="1756" spans="1:5">
      <c r="A1756" s="13"/>
      <c r="B1756" s="13"/>
      <c r="C1756" s="13"/>
      <c r="D1756" s="14"/>
      <c r="E1756" s="9"/>
    </row>
    <row r="1757" spans="1:5">
      <c r="A1757" s="13"/>
      <c r="B1757" s="13"/>
      <c r="C1757" s="13"/>
      <c r="D1757" s="14"/>
      <c r="E1757" s="9"/>
    </row>
    <row r="1758" spans="1:5">
      <c r="A1758" s="13"/>
      <c r="B1758" s="13"/>
      <c r="C1758" s="13"/>
      <c r="D1758" s="14"/>
      <c r="E1758" s="9"/>
    </row>
    <row r="1759" spans="1:5">
      <c r="A1759" s="13"/>
      <c r="B1759" s="13"/>
      <c r="C1759" s="13"/>
      <c r="D1759" s="14"/>
      <c r="E1759" s="9"/>
    </row>
    <row r="1760" spans="1:5">
      <c r="A1760" s="13"/>
      <c r="B1760" s="13"/>
      <c r="C1760" s="13"/>
      <c r="D1760" s="14"/>
      <c r="E1760" s="9"/>
    </row>
    <row r="1761" spans="1:5">
      <c r="A1761" s="13"/>
      <c r="B1761" s="13"/>
      <c r="C1761" s="13"/>
      <c r="D1761" s="14"/>
      <c r="E1761" s="9"/>
    </row>
    <row r="1762" spans="1:5">
      <c r="A1762" s="13"/>
      <c r="B1762" s="13"/>
      <c r="C1762" s="13"/>
      <c r="D1762" s="14"/>
      <c r="E1762" s="9"/>
    </row>
    <row r="1763" spans="1:5">
      <c r="A1763" s="13"/>
      <c r="B1763" s="13"/>
      <c r="C1763" s="13"/>
      <c r="D1763" s="14"/>
      <c r="E1763" s="9"/>
    </row>
    <row r="1764" spans="1:5">
      <c r="A1764" s="13"/>
      <c r="B1764" s="13"/>
      <c r="C1764" s="13"/>
      <c r="D1764" s="14"/>
      <c r="E1764" s="9"/>
    </row>
    <row r="1765" spans="1:5">
      <c r="A1765" s="13"/>
      <c r="B1765" s="13"/>
      <c r="C1765" s="13"/>
      <c r="D1765" s="14"/>
      <c r="E1765" s="9"/>
    </row>
    <row r="1766" spans="1:5">
      <c r="A1766" s="13"/>
      <c r="B1766" s="13"/>
      <c r="C1766" s="13"/>
      <c r="D1766" s="14"/>
      <c r="E1766" s="9"/>
    </row>
    <row r="1767" spans="1:5">
      <c r="A1767" s="13"/>
      <c r="B1767" s="13"/>
      <c r="C1767" s="13"/>
      <c r="D1767" s="14"/>
      <c r="E1767" s="9"/>
    </row>
    <row r="1768" spans="1:5">
      <c r="A1768" s="13"/>
      <c r="B1768" s="13"/>
      <c r="C1768" s="13"/>
      <c r="D1768" s="14"/>
      <c r="E1768" s="9"/>
    </row>
    <row r="1769" spans="1:5">
      <c r="A1769" s="13"/>
      <c r="B1769" s="13"/>
      <c r="C1769" s="13"/>
      <c r="D1769" s="14"/>
      <c r="E1769" s="9"/>
    </row>
    <row r="1770" spans="1:5">
      <c r="A1770" s="13"/>
      <c r="B1770" s="13"/>
      <c r="C1770" s="13"/>
      <c r="D1770" s="14"/>
      <c r="E1770" s="9"/>
    </row>
    <row r="1771" spans="1:5">
      <c r="A1771" s="13"/>
      <c r="B1771" s="13"/>
      <c r="C1771" s="13"/>
      <c r="D1771" s="14"/>
      <c r="E1771" s="9"/>
    </row>
    <row r="1772" spans="1:5">
      <c r="A1772" s="13"/>
      <c r="B1772" s="13"/>
      <c r="C1772" s="13"/>
      <c r="D1772" s="14"/>
      <c r="E1772" s="9"/>
    </row>
    <row r="1773" spans="1:5">
      <c r="A1773" s="13"/>
      <c r="B1773" s="13"/>
      <c r="C1773" s="13"/>
      <c r="D1773" s="14"/>
      <c r="E1773" s="9"/>
    </row>
    <row r="1774" spans="1:5">
      <c r="A1774" s="13"/>
      <c r="B1774" s="13"/>
      <c r="C1774" s="13"/>
      <c r="D1774" s="14"/>
      <c r="E1774" s="9"/>
    </row>
    <row r="1775" spans="1:5">
      <c r="A1775" s="13"/>
      <c r="B1775" s="13"/>
      <c r="C1775" s="13"/>
      <c r="D1775" s="14"/>
      <c r="E1775" s="9"/>
    </row>
    <row r="1776" spans="1:5">
      <c r="A1776" s="13"/>
      <c r="B1776" s="13"/>
      <c r="C1776" s="13"/>
      <c r="D1776" s="14"/>
      <c r="E1776" s="9"/>
    </row>
    <row r="1777" spans="1:5">
      <c r="A1777" s="13"/>
      <c r="B1777" s="13"/>
      <c r="C1777" s="13"/>
      <c r="D1777" s="14"/>
      <c r="E1777" s="9"/>
    </row>
    <row r="1778" spans="1:5">
      <c r="A1778" s="13"/>
      <c r="B1778" s="13"/>
      <c r="C1778" s="13"/>
      <c r="D1778" s="14"/>
      <c r="E1778" s="9"/>
    </row>
    <row r="1779" spans="1:5">
      <c r="A1779" s="13"/>
      <c r="B1779" s="13"/>
      <c r="C1779" s="13"/>
      <c r="D1779" s="14"/>
      <c r="E1779" s="9"/>
    </row>
    <row r="1780" spans="1:5">
      <c r="A1780" s="13"/>
      <c r="B1780" s="13"/>
      <c r="C1780" s="13"/>
      <c r="D1780" s="14"/>
      <c r="E1780" s="9"/>
    </row>
    <row r="1781" spans="1:5">
      <c r="A1781" s="13"/>
      <c r="B1781" s="13"/>
      <c r="C1781" s="13"/>
      <c r="D1781" s="14"/>
      <c r="E1781" s="9"/>
    </row>
    <row r="1782" spans="1:5">
      <c r="A1782" s="13"/>
      <c r="B1782" s="13"/>
      <c r="C1782" s="13"/>
      <c r="D1782" s="14"/>
      <c r="E1782" s="9"/>
    </row>
    <row r="1783" spans="1:5">
      <c r="A1783" s="13"/>
      <c r="B1783" s="13"/>
      <c r="C1783" s="13"/>
      <c r="D1783" s="14"/>
      <c r="E1783" s="9"/>
    </row>
    <row r="1784" spans="1:5">
      <c r="A1784" s="13"/>
      <c r="B1784" s="13"/>
      <c r="C1784" s="13"/>
      <c r="D1784" s="14"/>
      <c r="E1784" s="9"/>
    </row>
    <row r="1785" spans="1:5">
      <c r="A1785" s="13"/>
      <c r="B1785" s="13"/>
      <c r="C1785" s="13"/>
      <c r="D1785" s="14"/>
      <c r="E1785" s="9"/>
    </row>
    <row r="1786" spans="1:5">
      <c r="A1786" s="13"/>
      <c r="B1786" s="13"/>
      <c r="C1786" s="13"/>
      <c r="D1786" s="14"/>
      <c r="E1786" s="9"/>
    </row>
    <row r="1787" spans="1:5">
      <c r="A1787" s="13"/>
      <c r="B1787" s="13"/>
      <c r="C1787" s="13"/>
      <c r="D1787" s="14"/>
      <c r="E1787" s="9"/>
    </row>
    <row r="1788" spans="1:5">
      <c r="A1788" s="13"/>
      <c r="B1788" s="13"/>
      <c r="C1788" s="13"/>
      <c r="D1788" s="14"/>
      <c r="E1788" s="9"/>
    </row>
    <row r="1789" spans="1:5">
      <c r="A1789" s="13"/>
      <c r="B1789" s="13"/>
      <c r="C1789" s="13"/>
      <c r="D1789" s="14"/>
      <c r="E1789" s="9"/>
    </row>
    <row r="1790" spans="1:5">
      <c r="A1790" s="13"/>
      <c r="B1790" s="13"/>
      <c r="C1790" s="13"/>
      <c r="D1790" s="14"/>
      <c r="E1790" s="9"/>
    </row>
    <row r="1791" spans="1:5">
      <c r="A1791" s="13"/>
      <c r="B1791" s="13"/>
      <c r="C1791" s="13"/>
      <c r="D1791" s="14"/>
      <c r="E1791" s="9"/>
    </row>
    <row r="1792" spans="1:5">
      <c r="A1792" s="13"/>
      <c r="B1792" s="13"/>
      <c r="C1792" s="13"/>
      <c r="D1792" s="14"/>
      <c r="E1792" s="9"/>
    </row>
    <row r="1793" spans="1:5">
      <c r="A1793" s="13"/>
      <c r="B1793" s="13"/>
      <c r="C1793" s="13"/>
      <c r="D1793" s="14"/>
      <c r="E1793" s="9"/>
    </row>
    <row r="1794" spans="1:5">
      <c r="A1794" s="13"/>
      <c r="B1794" s="13"/>
      <c r="C1794" s="13"/>
      <c r="D1794" s="14"/>
      <c r="E1794" s="9"/>
    </row>
    <row r="1795" spans="1:5">
      <c r="A1795" s="13"/>
      <c r="B1795" s="13"/>
      <c r="C1795" s="13"/>
      <c r="D1795" s="14"/>
      <c r="E1795" s="9"/>
    </row>
    <row r="1796" spans="1:5">
      <c r="A1796" s="13"/>
      <c r="B1796" s="13"/>
      <c r="C1796" s="13"/>
      <c r="D1796" s="14"/>
      <c r="E1796" s="9"/>
    </row>
    <row r="1797" spans="1:5">
      <c r="A1797" s="13"/>
      <c r="B1797" s="13"/>
      <c r="C1797" s="13"/>
      <c r="D1797" s="14"/>
      <c r="E1797" s="9"/>
    </row>
    <row r="1798" spans="1:5">
      <c r="A1798" s="13"/>
      <c r="B1798" s="13"/>
      <c r="C1798" s="13"/>
      <c r="D1798" s="14"/>
      <c r="E1798" s="9"/>
    </row>
    <row r="1799" spans="1:5">
      <c r="A1799" s="13"/>
      <c r="B1799" s="13"/>
      <c r="C1799" s="13"/>
      <c r="D1799" s="14"/>
      <c r="E1799" s="9"/>
    </row>
    <row r="1800" spans="1:5">
      <c r="A1800" s="13"/>
      <c r="B1800" s="13"/>
      <c r="C1800" s="13"/>
      <c r="D1800" s="14"/>
      <c r="E1800" s="9"/>
    </row>
    <row r="1801" spans="1:5">
      <c r="A1801" s="13"/>
      <c r="B1801" s="13"/>
      <c r="C1801" s="13"/>
      <c r="D1801" s="14"/>
      <c r="E1801" s="9"/>
    </row>
    <row r="1802" spans="1:5">
      <c r="A1802" s="13"/>
      <c r="B1802" s="13"/>
      <c r="C1802" s="13"/>
      <c r="D1802" s="14"/>
      <c r="E1802" s="9"/>
    </row>
    <row r="1803" spans="1:5">
      <c r="A1803" s="13"/>
      <c r="B1803" s="13"/>
      <c r="C1803" s="13"/>
      <c r="D1803" s="14"/>
      <c r="E1803" s="9"/>
    </row>
    <row r="1804" spans="1:5">
      <c r="A1804" s="13"/>
      <c r="B1804" s="13"/>
      <c r="C1804" s="13"/>
      <c r="D1804" s="14"/>
      <c r="E1804" s="9"/>
    </row>
    <row r="1805" spans="1:5">
      <c r="A1805" s="13"/>
      <c r="B1805" s="13"/>
      <c r="C1805" s="13"/>
      <c r="D1805" s="14"/>
      <c r="E1805" s="9"/>
    </row>
    <row r="1806" spans="1:5">
      <c r="A1806" s="13"/>
      <c r="B1806" s="13"/>
      <c r="C1806" s="13"/>
      <c r="D1806" s="14"/>
      <c r="E1806" s="9"/>
    </row>
    <row r="1807" spans="1:5">
      <c r="A1807" s="13"/>
      <c r="B1807" s="13"/>
      <c r="C1807" s="13"/>
      <c r="D1807" s="14"/>
      <c r="E1807" s="9"/>
    </row>
    <row r="1808" spans="1:5">
      <c r="A1808" s="13"/>
      <c r="B1808" s="13"/>
      <c r="C1808" s="13"/>
      <c r="D1808" s="14"/>
      <c r="E1808" s="9"/>
    </row>
    <row r="1809" spans="1:5">
      <c r="A1809" s="13"/>
      <c r="B1809" s="13"/>
      <c r="C1809" s="13"/>
      <c r="D1809" s="14"/>
      <c r="E1809" s="9"/>
    </row>
    <row r="1810" spans="1:5">
      <c r="A1810" s="13"/>
      <c r="B1810" s="13"/>
      <c r="C1810" s="13"/>
      <c r="D1810" s="14"/>
      <c r="E1810" s="9"/>
    </row>
    <row r="1811" spans="1:5">
      <c r="A1811" s="13"/>
      <c r="B1811" s="13"/>
      <c r="C1811" s="13"/>
      <c r="D1811" s="14"/>
      <c r="E1811" s="9"/>
    </row>
    <row r="1812" spans="1:5">
      <c r="A1812" s="13"/>
      <c r="B1812" s="13"/>
      <c r="C1812" s="13"/>
      <c r="D1812" s="14"/>
      <c r="E1812" s="9"/>
    </row>
    <row r="1813" spans="1:5">
      <c r="A1813" s="13"/>
      <c r="B1813" s="13"/>
      <c r="C1813" s="13"/>
      <c r="D1813" s="14"/>
      <c r="E1813" s="9"/>
    </row>
    <row r="1814" spans="1:5">
      <c r="A1814" s="13"/>
      <c r="B1814" s="13"/>
      <c r="C1814" s="13"/>
      <c r="D1814" s="14"/>
      <c r="E1814" s="9"/>
    </row>
    <row r="1815" spans="1:5">
      <c r="A1815" s="13"/>
      <c r="B1815" s="13"/>
      <c r="C1815" s="13"/>
      <c r="D1815" s="14"/>
      <c r="E1815" s="9"/>
    </row>
    <row r="1816" spans="1:5">
      <c r="A1816" s="13"/>
      <c r="B1816" s="13"/>
      <c r="C1816" s="13"/>
      <c r="D1816" s="14"/>
      <c r="E1816" s="9"/>
    </row>
    <row r="1817" spans="1:5">
      <c r="A1817" s="13"/>
      <c r="B1817" s="13"/>
      <c r="C1817" s="13"/>
      <c r="D1817" s="14"/>
      <c r="E1817" s="9"/>
    </row>
    <row r="1818" spans="1:5">
      <c r="A1818" s="13"/>
      <c r="B1818" s="13"/>
      <c r="C1818" s="13"/>
      <c r="D1818" s="14"/>
      <c r="E1818" s="9"/>
    </row>
    <row r="1819" spans="1:5">
      <c r="A1819" s="13"/>
      <c r="B1819" s="13"/>
      <c r="C1819" s="13"/>
      <c r="D1819" s="14"/>
      <c r="E1819" s="9"/>
    </row>
    <row r="1820" spans="1:5">
      <c r="A1820" s="13"/>
      <c r="B1820" s="13"/>
      <c r="C1820" s="13"/>
      <c r="D1820" s="14"/>
      <c r="E1820" s="9"/>
    </row>
    <row r="1821" spans="1:5">
      <c r="A1821" s="13"/>
      <c r="B1821" s="13"/>
      <c r="C1821" s="13"/>
      <c r="D1821" s="14"/>
      <c r="E1821" s="9"/>
    </row>
    <row r="1822" spans="1:5">
      <c r="A1822" s="13"/>
      <c r="B1822" s="13"/>
      <c r="C1822" s="13"/>
      <c r="D1822" s="14"/>
      <c r="E1822" s="9"/>
    </row>
    <row r="1823" spans="1:5">
      <c r="A1823" s="13"/>
      <c r="B1823" s="13"/>
      <c r="C1823" s="13"/>
      <c r="D1823" s="14"/>
      <c r="E1823" s="9"/>
    </row>
    <row r="1824" spans="1:5">
      <c r="A1824" s="13"/>
      <c r="B1824" s="13"/>
      <c r="C1824" s="13"/>
      <c r="D1824" s="14"/>
      <c r="E1824" s="9"/>
    </row>
    <row r="1825" spans="1:5">
      <c r="A1825" s="13"/>
      <c r="B1825" s="13"/>
      <c r="C1825" s="13"/>
      <c r="D1825" s="14"/>
      <c r="E1825" s="9"/>
    </row>
    <row r="1826" spans="1:5">
      <c r="A1826" s="13"/>
      <c r="B1826" s="13"/>
      <c r="C1826" s="13"/>
      <c r="D1826" s="14"/>
      <c r="E1826" s="9"/>
    </row>
    <row r="1827" spans="1:5">
      <c r="A1827" s="13"/>
      <c r="B1827" s="13"/>
      <c r="C1827" s="13"/>
      <c r="D1827" s="14"/>
      <c r="E1827" s="9"/>
    </row>
    <row r="1828" spans="1:5">
      <c r="A1828" s="13"/>
      <c r="B1828" s="13"/>
      <c r="C1828" s="13"/>
      <c r="D1828" s="14"/>
      <c r="E1828" s="9"/>
    </row>
    <row r="1829" spans="1:5">
      <c r="A1829" s="13"/>
      <c r="B1829" s="13"/>
      <c r="C1829" s="13"/>
      <c r="D1829" s="14"/>
      <c r="E1829" s="9"/>
    </row>
    <row r="1830" spans="1:5">
      <c r="A1830" s="13"/>
      <c r="B1830" s="13"/>
      <c r="C1830" s="13"/>
      <c r="D1830" s="14"/>
      <c r="E1830" s="9"/>
    </row>
    <row r="1831" spans="1:5">
      <c r="A1831" s="13"/>
      <c r="B1831" s="13"/>
      <c r="C1831" s="13"/>
      <c r="D1831" s="14"/>
      <c r="E1831" s="9"/>
    </row>
    <row r="1832" spans="1:5">
      <c r="A1832" s="13"/>
      <c r="B1832" s="13"/>
      <c r="C1832" s="13"/>
      <c r="D1832" s="14"/>
      <c r="E1832" s="9"/>
    </row>
    <row r="1833" spans="1:5">
      <c r="A1833" s="13"/>
      <c r="B1833" s="13"/>
      <c r="C1833" s="13"/>
      <c r="D1833" s="14"/>
      <c r="E1833" s="9"/>
    </row>
    <row r="1834" spans="1:5">
      <c r="A1834" s="13"/>
      <c r="B1834" s="13"/>
      <c r="C1834" s="13"/>
      <c r="D1834" s="14"/>
      <c r="E1834" s="9"/>
    </row>
    <row r="1835" spans="1:5">
      <c r="A1835" s="13"/>
      <c r="B1835" s="13"/>
      <c r="C1835" s="13"/>
      <c r="D1835" s="14"/>
      <c r="E1835" s="9"/>
    </row>
    <row r="1836" spans="1:5">
      <c r="A1836" s="13"/>
      <c r="B1836" s="13"/>
      <c r="C1836" s="13"/>
      <c r="D1836" s="14"/>
      <c r="E1836" s="9"/>
    </row>
    <row r="1837" spans="1:5">
      <c r="A1837" s="13"/>
      <c r="B1837" s="13"/>
      <c r="C1837" s="13"/>
      <c r="D1837" s="14"/>
      <c r="E1837" s="9"/>
    </row>
    <row r="1838" spans="1:5">
      <c r="A1838" s="13"/>
      <c r="B1838" s="13"/>
      <c r="C1838" s="13"/>
      <c r="D1838" s="14"/>
      <c r="E1838" s="9"/>
    </row>
    <row r="1839" spans="1:5">
      <c r="A1839" s="13"/>
      <c r="B1839" s="13"/>
      <c r="C1839" s="13"/>
      <c r="D1839" s="14"/>
      <c r="E1839" s="9"/>
    </row>
    <row r="1840" spans="1:5">
      <c r="A1840" s="13"/>
      <c r="B1840" s="13"/>
      <c r="C1840" s="13"/>
      <c r="D1840" s="14"/>
      <c r="E1840" s="9"/>
    </row>
    <row r="1841" spans="1:5">
      <c r="A1841" s="13"/>
      <c r="B1841" s="13"/>
      <c r="C1841" s="13"/>
      <c r="D1841" s="14"/>
      <c r="E1841" s="9"/>
    </row>
    <row r="1842" spans="1:5">
      <c r="A1842" s="13"/>
      <c r="B1842" s="13"/>
      <c r="C1842" s="13"/>
      <c r="D1842" s="14"/>
      <c r="E1842" s="9"/>
    </row>
    <row r="1843" spans="1:5">
      <c r="A1843" s="13"/>
      <c r="B1843" s="13"/>
      <c r="C1843" s="13"/>
      <c r="D1843" s="14"/>
      <c r="E1843" s="9"/>
    </row>
    <row r="1844" spans="1:5">
      <c r="A1844" s="13"/>
      <c r="B1844" s="13"/>
      <c r="C1844" s="13"/>
      <c r="D1844" s="14"/>
      <c r="E1844" s="9"/>
    </row>
    <row r="1845" spans="1:5">
      <c r="A1845" s="13"/>
      <c r="B1845" s="13"/>
      <c r="C1845" s="13"/>
      <c r="D1845" s="14"/>
      <c r="E1845" s="9"/>
    </row>
    <row r="1846" spans="1:5">
      <c r="A1846" s="13"/>
      <c r="B1846" s="13"/>
      <c r="C1846" s="13"/>
      <c r="D1846" s="14"/>
      <c r="E1846" s="9"/>
    </row>
    <row r="1847" spans="1:5">
      <c r="A1847" s="13"/>
      <c r="B1847" s="13"/>
      <c r="C1847" s="13"/>
      <c r="D1847" s="14"/>
      <c r="E1847" s="9"/>
    </row>
    <row r="1848" spans="1:5">
      <c r="A1848" s="13"/>
      <c r="B1848" s="13"/>
      <c r="C1848" s="13"/>
      <c r="D1848" s="14"/>
      <c r="E1848" s="9"/>
    </row>
    <row r="1849" spans="1:5">
      <c r="A1849" s="13"/>
      <c r="B1849" s="13"/>
      <c r="C1849" s="13"/>
      <c r="D1849" s="14"/>
      <c r="E1849" s="9"/>
    </row>
    <row r="1850" spans="1:5">
      <c r="A1850" s="13"/>
      <c r="B1850" s="13"/>
      <c r="C1850" s="13"/>
      <c r="D1850" s="14"/>
      <c r="E1850" s="9"/>
    </row>
    <row r="1851" spans="1:5">
      <c r="A1851" s="13"/>
      <c r="B1851" s="13"/>
      <c r="C1851" s="13"/>
      <c r="D1851" s="14"/>
      <c r="E1851" s="9"/>
    </row>
    <row r="1852" spans="1:5">
      <c r="A1852" s="13"/>
      <c r="B1852" s="13"/>
      <c r="C1852" s="13"/>
      <c r="D1852" s="14"/>
      <c r="E1852" s="9"/>
    </row>
    <row r="1853" spans="1:5">
      <c r="A1853" s="13"/>
      <c r="B1853" s="13"/>
      <c r="C1853" s="13"/>
      <c r="D1853" s="14"/>
      <c r="E1853" s="9"/>
    </row>
    <row r="1854" spans="1:5">
      <c r="A1854" s="13"/>
      <c r="B1854" s="13"/>
      <c r="C1854" s="13"/>
      <c r="D1854" s="14"/>
      <c r="E1854" s="9"/>
    </row>
    <row r="1855" spans="1:5">
      <c r="A1855" s="13"/>
      <c r="B1855" s="13"/>
      <c r="C1855" s="13"/>
      <c r="D1855" s="14"/>
      <c r="E1855" s="9"/>
    </row>
    <row r="1856" spans="1:5">
      <c r="A1856" s="13"/>
      <c r="B1856" s="13"/>
      <c r="C1856" s="13"/>
      <c r="D1856" s="14"/>
      <c r="E1856" s="9"/>
    </row>
    <row r="1857" spans="1:5">
      <c r="A1857" s="13"/>
      <c r="B1857" s="13"/>
      <c r="C1857" s="13"/>
      <c r="D1857" s="14"/>
      <c r="E1857" s="9"/>
    </row>
    <row r="1858" spans="1:5">
      <c r="A1858" s="13"/>
      <c r="B1858" s="13"/>
      <c r="C1858" s="13"/>
      <c r="D1858" s="14"/>
      <c r="E1858" s="9"/>
    </row>
    <row r="1859" spans="1:5">
      <c r="A1859" s="13"/>
      <c r="B1859" s="13"/>
      <c r="C1859" s="13"/>
      <c r="D1859" s="14"/>
      <c r="E1859" s="9"/>
    </row>
    <row r="1860" spans="1:5">
      <c r="A1860" s="13"/>
      <c r="B1860" s="13"/>
      <c r="C1860" s="13"/>
      <c r="D1860" s="14"/>
      <c r="E1860" s="9"/>
    </row>
    <row r="1861" spans="1:5">
      <c r="A1861" s="13"/>
      <c r="B1861" s="13"/>
      <c r="C1861" s="13"/>
      <c r="D1861" s="14"/>
      <c r="E1861" s="9"/>
    </row>
    <row r="1862" spans="1:5">
      <c r="A1862" s="13"/>
      <c r="B1862" s="13"/>
      <c r="C1862" s="13"/>
      <c r="D1862" s="14"/>
      <c r="E1862" s="9"/>
    </row>
    <row r="1863" spans="1:5">
      <c r="A1863" s="13"/>
      <c r="B1863" s="13"/>
      <c r="C1863" s="13"/>
      <c r="D1863" s="14"/>
      <c r="E1863" s="9"/>
    </row>
    <row r="1864" spans="1:5">
      <c r="A1864" s="13"/>
      <c r="B1864" s="13"/>
      <c r="C1864" s="13"/>
      <c r="D1864" s="14"/>
      <c r="E1864" s="9"/>
    </row>
    <row r="1865" spans="1:5">
      <c r="A1865" s="13"/>
      <c r="B1865" s="13"/>
      <c r="C1865" s="13"/>
      <c r="D1865" s="14"/>
      <c r="E1865" s="9"/>
    </row>
    <row r="1866" spans="1:5">
      <c r="A1866" s="13"/>
      <c r="B1866" s="13"/>
      <c r="C1866" s="13"/>
      <c r="D1866" s="14"/>
      <c r="E1866" s="9"/>
    </row>
    <row r="1867" spans="1:5">
      <c r="A1867" s="13"/>
      <c r="B1867" s="13"/>
      <c r="C1867" s="13"/>
      <c r="D1867" s="14"/>
      <c r="E1867" s="9"/>
    </row>
    <row r="1868" spans="1:5">
      <c r="A1868" s="13"/>
      <c r="B1868" s="13"/>
      <c r="C1868" s="13"/>
      <c r="D1868" s="14"/>
      <c r="E1868" s="9"/>
    </row>
    <row r="1869" spans="1:5">
      <c r="A1869" s="13"/>
      <c r="B1869" s="13"/>
      <c r="C1869" s="13"/>
      <c r="D1869" s="14"/>
      <c r="E1869" s="9"/>
    </row>
    <row r="1870" spans="1:5">
      <c r="A1870" s="13"/>
      <c r="B1870" s="13"/>
      <c r="C1870" s="13"/>
      <c r="D1870" s="14"/>
      <c r="E1870" s="9"/>
    </row>
    <row r="1871" spans="1:5">
      <c r="A1871" s="13"/>
      <c r="B1871" s="13"/>
      <c r="C1871" s="13"/>
      <c r="D1871" s="14"/>
      <c r="E1871" s="9"/>
    </row>
    <row r="1872" spans="1:5">
      <c r="A1872" s="13"/>
      <c r="B1872" s="13"/>
      <c r="C1872" s="13"/>
      <c r="D1872" s="14"/>
      <c r="E1872" s="9"/>
    </row>
    <row r="1873" spans="1:5">
      <c r="A1873" s="13"/>
      <c r="B1873" s="13"/>
      <c r="C1873" s="13"/>
      <c r="D1873" s="14"/>
      <c r="E1873" s="9"/>
    </row>
    <row r="1874" spans="1:5">
      <c r="A1874" s="13"/>
      <c r="B1874" s="13"/>
      <c r="C1874" s="13"/>
      <c r="D1874" s="14"/>
      <c r="E1874" s="9"/>
    </row>
    <row r="1875" spans="1:5">
      <c r="A1875" s="13"/>
      <c r="B1875" s="13"/>
      <c r="C1875" s="13"/>
      <c r="D1875" s="14"/>
      <c r="E1875" s="9"/>
    </row>
    <row r="1876" spans="1:5">
      <c r="A1876" s="13"/>
      <c r="B1876" s="13"/>
      <c r="C1876" s="13"/>
      <c r="D1876" s="14"/>
      <c r="E1876" s="9"/>
    </row>
    <row r="1877" spans="1:5">
      <c r="A1877" s="13"/>
      <c r="B1877" s="13"/>
      <c r="C1877" s="13"/>
      <c r="D1877" s="14"/>
      <c r="E1877" s="9"/>
    </row>
    <row r="1878" spans="1:5">
      <c r="A1878" s="13"/>
      <c r="B1878" s="13"/>
      <c r="C1878" s="13"/>
      <c r="D1878" s="14"/>
      <c r="E1878" s="9"/>
    </row>
    <row r="1879" spans="1:5">
      <c r="A1879" s="13"/>
      <c r="B1879" s="13"/>
      <c r="C1879" s="13"/>
      <c r="D1879" s="14"/>
      <c r="E1879" s="9"/>
    </row>
    <row r="1880" spans="1:5">
      <c r="A1880" s="13"/>
      <c r="B1880" s="13"/>
      <c r="C1880" s="13"/>
      <c r="D1880" s="14"/>
      <c r="E1880" s="9"/>
    </row>
    <row r="1881" spans="1:5">
      <c r="A1881" s="13"/>
      <c r="B1881" s="13"/>
      <c r="C1881" s="13"/>
      <c r="D1881" s="14"/>
      <c r="E1881" s="9"/>
    </row>
    <row r="1882" spans="1:5">
      <c r="A1882" s="13"/>
      <c r="B1882" s="13"/>
      <c r="C1882" s="13"/>
      <c r="D1882" s="14"/>
      <c r="E1882" s="9"/>
    </row>
    <row r="1883" spans="1:5">
      <c r="A1883" s="13"/>
      <c r="B1883" s="13"/>
      <c r="C1883" s="13"/>
      <c r="D1883" s="14"/>
      <c r="E1883" s="9"/>
    </row>
    <row r="1884" spans="1:5">
      <c r="A1884" s="13"/>
      <c r="B1884" s="13"/>
      <c r="C1884" s="13"/>
      <c r="D1884" s="14"/>
      <c r="E1884" s="9"/>
    </row>
    <row r="1885" spans="1:5">
      <c r="A1885" s="13"/>
      <c r="B1885" s="13"/>
      <c r="C1885" s="13"/>
      <c r="D1885" s="14"/>
      <c r="E1885" s="9"/>
    </row>
    <row r="1886" spans="1:5">
      <c r="A1886" s="13"/>
      <c r="B1886" s="13"/>
      <c r="C1886" s="13"/>
      <c r="D1886" s="14"/>
      <c r="E1886" s="9"/>
    </row>
    <row r="1887" spans="1:5">
      <c r="A1887" s="13"/>
      <c r="B1887" s="13"/>
      <c r="C1887" s="13"/>
      <c r="D1887" s="14"/>
      <c r="E1887" s="9"/>
    </row>
    <row r="1888" spans="1:5">
      <c r="A1888" s="13"/>
      <c r="B1888" s="13"/>
      <c r="C1888" s="13"/>
      <c r="D1888" s="14"/>
      <c r="E1888" s="9"/>
    </row>
    <row r="1889" spans="1:5">
      <c r="A1889" s="13"/>
      <c r="B1889" s="13"/>
      <c r="C1889" s="13"/>
      <c r="D1889" s="14"/>
      <c r="E1889" s="9"/>
    </row>
    <row r="1890" spans="1:5">
      <c r="A1890" s="13"/>
      <c r="B1890" s="13"/>
      <c r="C1890" s="13"/>
      <c r="D1890" s="14"/>
      <c r="E1890" s="9"/>
    </row>
    <row r="1891" spans="1:5">
      <c r="A1891" s="13"/>
      <c r="B1891" s="13"/>
      <c r="C1891" s="13"/>
      <c r="D1891" s="14"/>
      <c r="E1891" s="9"/>
    </row>
    <row r="1892" spans="1:5">
      <c r="A1892" s="13"/>
      <c r="B1892" s="13"/>
      <c r="C1892" s="13"/>
      <c r="D1892" s="14"/>
      <c r="E1892" s="9"/>
    </row>
    <row r="1893" spans="1:5">
      <c r="A1893" s="13"/>
      <c r="B1893" s="13"/>
      <c r="C1893" s="13"/>
      <c r="D1893" s="14"/>
      <c r="E1893" s="9"/>
    </row>
    <row r="1894" spans="1:5">
      <c r="A1894" s="13"/>
      <c r="B1894" s="13"/>
      <c r="C1894" s="13"/>
      <c r="D1894" s="14"/>
      <c r="E1894" s="9"/>
    </row>
    <row r="1895" spans="1:5">
      <c r="A1895" s="13"/>
      <c r="B1895" s="13"/>
      <c r="C1895" s="13"/>
      <c r="D1895" s="14"/>
      <c r="E1895" s="9"/>
    </row>
    <row r="1896" spans="1:5">
      <c r="A1896" s="13"/>
      <c r="B1896" s="13"/>
      <c r="C1896" s="13"/>
      <c r="D1896" s="14"/>
      <c r="E1896" s="9"/>
    </row>
    <row r="1897" spans="1:5">
      <c r="A1897" s="13"/>
      <c r="B1897" s="13"/>
      <c r="C1897" s="13"/>
      <c r="D1897" s="14"/>
      <c r="E1897" s="9"/>
    </row>
    <row r="1898" spans="1:5">
      <c r="A1898" s="13"/>
      <c r="B1898" s="13"/>
      <c r="C1898" s="13"/>
      <c r="D1898" s="14"/>
      <c r="E1898" s="9"/>
    </row>
    <row r="1899" spans="1:5">
      <c r="A1899" s="13"/>
      <c r="B1899" s="13"/>
      <c r="C1899" s="13"/>
      <c r="D1899" s="14"/>
      <c r="E1899" s="9"/>
    </row>
    <row r="1900" spans="1:5">
      <c r="A1900" s="13"/>
      <c r="B1900" s="13"/>
      <c r="C1900" s="13"/>
      <c r="D1900" s="14"/>
      <c r="E1900" s="9"/>
    </row>
    <row r="1901" spans="1:5">
      <c r="A1901" s="13"/>
      <c r="B1901" s="13"/>
      <c r="C1901" s="13"/>
      <c r="D1901" s="14"/>
      <c r="E1901" s="9"/>
    </row>
    <row r="1902" spans="1:5">
      <c r="A1902" s="13"/>
      <c r="B1902" s="13"/>
      <c r="C1902" s="13"/>
      <c r="D1902" s="14"/>
      <c r="E1902" s="9"/>
    </row>
    <row r="1903" spans="1:5">
      <c r="A1903" s="13"/>
      <c r="B1903" s="13"/>
      <c r="C1903" s="13"/>
      <c r="D1903" s="14"/>
      <c r="E1903" s="9"/>
    </row>
    <row r="1904" spans="1:5">
      <c r="A1904" s="13"/>
      <c r="B1904" s="13"/>
      <c r="C1904" s="13"/>
      <c r="D1904" s="14"/>
      <c r="E1904" s="9"/>
    </row>
    <row r="1905" spans="1:5">
      <c r="A1905" s="13"/>
      <c r="B1905" s="13"/>
      <c r="C1905" s="13"/>
      <c r="D1905" s="14"/>
      <c r="E1905" s="9"/>
    </row>
    <row r="1906" spans="1:5">
      <c r="A1906" s="13"/>
      <c r="B1906" s="13"/>
      <c r="C1906" s="13"/>
      <c r="D1906" s="14"/>
      <c r="E1906" s="9"/>
    </row>
    <row r="1907" spans="1:5">
      <c r="A1907" s="13"/>
      <c r="B1907" s="13"/>
      <c r="C1907" s="13"/>
      <c r="D1907" s="14"/>
      <c r="E1907" s="9"/>
    </row>
    <row r="1908" spans="1:5">
      <c r="A1908" s="13"/>
      <c r="B1908" s="13"/>
      <c r="C1908" s="13"/>
      <c r="D1908" s="14"/>
      <c r="E1908" s="9"/>
    </row>
    <row r="1909" spans="1:5">
      <c r="A1909" s="13"/>
      <c r="B1909" s="13"/>
      <c r="C1909" s="13"/>
      <c r="D1909" s="14"/>
      <c r="E1909" s="9"/>
    </row>
    <row r="1910" spans="1:5">
      <c r="A1910" s="13"/>
      <c r="B1910" s="13"/>
      <c r="C1910" s="13"/>
      <c r="D1910" s="14"/>
      <c r="E1910" s="9"/>
    </row>
    <row r="1911" spans="1:5">
      <c r="A1911" s="13"/>
      <c r="B1911" s="13"/>
      <c r="C1911" s="13"/>
      <c r="D1911" s="14"/>
      <c r="E1911" s="9"/>
    </row>
    <row r="1912" spans="1:5">
      <c r="A1912" s="13"/>
      <c r="B1912" s="13"/>
      <c r="C1912" s="13"/>
      <c r="D1912" s="14"/>
      <c r="E1912" s="9"/>
    </row>
    <row r="1913" spans="1:5">
      <c r="A1913" s="13"/>
      <c r="B1913" s="13"/>
      <c r="C1913" s="13"/>
      <c r="D1913" s="14"/>
      <c r="E1913" s="9"/>
    </row>
    <row r="1914" spans="1:5">
      <c r="A1914" s="13"/>
      <c r="B1914" s="13"/>
      <c r="C1914" s="13"/>
      <c r="D1914" s="14"/>
      <c r="E1914" s="9"/>
    </row>
    <row r="1915" spans="1:5">
      <c r="A1915" s="13"/>
      <c r="B1915" s="13"/>
      <c r="C1915" s="13"/>
      <c r="D1915" s="14"/>
      <c r="E1915" s="9"/>
    </row>
    <row r="1916" spans="1:5">
      <c r="A1916" s="13"/>
      <c r="B1916" s="13"/>
      <c r="C1916" s="13"/>
      <c r="D1916" s="14"/>
      <c r="E1916" s="9"/>
    </row>
    <row r="1917" spans="1:5">
      <c r="A1917" s="13"/>
      <c r="B1917" s="13"/>
      <c r="C1917" s="13"/>
      <c r="D1917" s="14"/>
      <c r="E1917" s="9"/>
    </row>
    <row r="1918" spans="1:5">
      <c r="A1918" s="13"/>
      <c r="B1918" s="13"/>
      <c r="C1918" s="13"/>
      <c r="D1918" s="14"/>
      <c r="E1918" s="9"/>
    </row>
    <row r="1919" spans="1:5">
      <c r="A1919" s="13"/>
      <c r="B1919" s="13"/>
      <c r="C1919" s="13"/>
      <c r="D1919" s="14"/>
      <c r="E1919" s="9"/>
    </row>
    <row r="1920" spans="1:5">
      <c r="A1920" s="13"/>
      <c r="B1920" s="13"/>
      <c r="C1920" s="13"/>
      <c r="D1920" s="14"/>
      <c r="E1920" s="9"/>
    </row>
    <row r="1921" spans="1:5">
      <c r="A1921" s="13"/>
      <c r="B1921" s="13"/>
      <c r="C1921" s="13"/>
      <c r="D1921" s="14"/>
      <c r="E1921" s="9"/>
    </row>
    <row r="1922" spans="1:5">
      <c r="A1922" s="13"/>
      <c r="B1922" s="13"/>
      <c r="C1922" s="13"/>
      <c r="D1922" s="14"/>
      <c r="E1922" s="9"/>
    </row>
    <row r="1923" spans="1:5">
      <c r="A1923" s="13"/>
      <c r="B1923" s="13"/>
      <c r="C1923" s="13"/>
      <c r="D1923" s="14"/>
      <c r="E1923" s="9"/>
    </row>
    <row r="1924" spans="1:5">
      <c r="A1924" s="13"/>
      <c r="B1924" s="13"/>
      <c r="C1924" s="13"/>
      <c r="D1924" s="14"/>
      <c r="E1924" s="9"/>
    </row>
    <row r="1925" spans="1:5">
      <c r="A1925" s="13"/>
      <c r="B1925" s="13"/>
      <c r="C1925" s="13"/>
      <c r="D1925" s="14"/>
      <c r="E1925" s="9"/>
    </row>
    <row r="1926" spans="1:5">
      <c r="A1926" s="13"/>
      <c r="B1926" s="13"/>
      <c r="C1926" s="13"/>
      <c r="D1926" s="14"/>
      <c r="E1926" s="9"/>
    </row>
    <row r="1927" spans="1:5">
      <c r="A1927" s="13"/>
      <c r="B1927" s="13"/>
      <c r="C1927" s="13"/>
      <c r="D1927" s="14"/>
      <c r="E1927" s="9"/>
    </row>
    <row r="1928" spans="1:5">
      <c r="A1928" s="13"/>
      <c r="B1928" s="13"/>
      <c r="C1928" s="13"/>
      <c r="D1928" s="14"/>
      <c r="E1928" s="9"/>
    </row>
    <row r="1929" spans="1:5">
      <c r="A1929" s="13"/>
      <c r="B1929" s="13"/>
      <c r="C1929" s="13"/>
      <c r="D1929" s="14"/>
      <c r="E1929" s="9"/>
    </row>
    <row r="1930" spans="1:5">
      <c r="A1930" s="13"/>
      <c r="B1930" s="13"/>
      <c r="C1930" s="13"/>
      <c r="D1930" s="14"/>
      <c r="E1930" s="9"/>
    </row>
    <row r="1931" spans="1:5">
      <c r="A1931" s="13"/>
      <c r="B1931" s="13"/>
      <c r="C1931" s="13"/>
      <c r="D1931" s="14"/>
      <c r="E1931" s="9"/>
    </row>
    <row r="1932" spans="1:5">
      <c r="A1932" s="13"/>
      <c r="B1932" s="13"/>
      <c r="C1932" s="13"/>
      <c r="D1932" s="14"/>
      <c r="E1932" s="9"/>
    </row>
    <row r="1933" spans="1:5">
      <c r="A1933" s="13"/>
      <c r="B1933" s="13"/>
      <c r="C1933" s="13"/>
      <c r="D1933" s="14"/>
      <c r="E1933" s="9"/>
    </row>
    <row r="1934" spans="1:5">
      <c r="A1934" s="13"/>
      <c r="B1934" s="13"/>
      <c r="C1934" s="13"/>
      <c r="D1934" s="14"/>
      <c r="E1934" s="9"/>
    </row>
    <row r="1935" spans="1:5">
      <c r="A1935" s="13"/>
      <c r="B1935" s="13"/>
      <c r="C1935" s="13"/>
      <c r="D1935" s="14"/>
      <c r="E1935" s="9"/>
    </row>
    <row r="1936" spans="1:5">
      <c r="A1936" s="13"/>
      <c r="B1936" s="13"/>
      <c r="C1936" s="13"/>
      <c r="D1936" s="14"/>
      <c r="E1936" s="9"/>
    </row>
    <row r="1937" spans="1:5">
      <c r="A1937" s="13"/>
      <c r="B1937" s="13"/>
      <c r="C1937" s="13"/>
      <c r="D1937" s="14"/>
      <c r="E1937" s="9"/>
    </row>
    <row r="1938" spans="1:5">
      <c r="A1938" s="13"/>
      <c r="B1938" s="13"/>
      <c r="C1938" s="13"/>
      <c r="D1938" s="14"/>
      <c r="E1938" s="9"/>
    </row>
    <row r="1939" spans="1:5">
      <c r="A1939" s="13"/>
      <c r="B1939" s="13"/>
      <c r="C1939" s="13"/>
      <c r="D1939" s="14"/>
      <c r="E1939" s="9"/>
    </row>
    <row r="1940" spans="1:5">
      <c r="A1940" s="13"/>
      <c r="B1940" s="13"/>
      <c r="C1940" s="13"/>
      <c r="D1940" s="14"/>
      <c r="E1940" s="9"/>
    </row>
    <row r="1941" spans="1:5">
      <c r="A1941" s="13"/>
      <c r="B1941" s="13"/>
      <c r="C1941" s="13"/>
      <c r="D1941" s="14"/>
      <c r="E1941" s="9"/>
    </row>
    <row r="1942" spans="1:5">
      <c r="A1942" s="13"/>
      <c r="B1942" s="13"/>
      <c r="C1942" s="13"/>
      <c r="D1942" s="14"/>
      <c r="E1942" s="9"/>
    </row>
    <row r="1943" spans="1:5">
      <c r="A1943" s="13"/>
      <c r="B1943" s="13"/>
      <c r="C1943" s="13"/>
      <c r="D1943" s="14"/>
      <c r="E1943" s="9"/>
    </row>
    <row r="1944" spans="1:5">
      <c r="A1944" s="13"/>
      <c r="B1944" s="13"/>
      <c r="C1944" s="13"/>
      <c r="D1944" s="14"/>
      <c r="E1944" s="9"/>
    </row>
    <row r="1945" spans="1:5">
      <c r="A1945" s="13"/>
      <c r="B1945" s="13"/>
      <c r="C1945" s="13"/>
      <c r="D1945" s="14"/>
      <c r="E1945" s="9"/>
    </row>
    <row r="1946" spans="1:5">
      <c r="A1946" s="13"/>
      <c r="B1946" s="13"/>
      <c r="C1946" s="13"/>
      <c r="D1946" s="14"/>
      <c r="E1946" s="9"/>
    </row>
    <row r="1947" spans="1:5">
      <c r="A1947" s="13"/>
      <c r="B1947" s="13"/>
      <c r="C1947" s="13"/>
      <c r="D1947" s="14"/>
      <c r="E1947" s="9"/>
    </row>
    <row r="1948" spans="1:5">
      <c r="A1948" s="13"/>
      <c r="B1948" s="13"/>
      <c r="C1948" s="13"/>
      <c r="D1948" s="14"/>
      <c r="E1948" s="9"/>
    </row>
    <row r="1949" spans="1:5">
      <c r="A1949" s="13"/>
      <c r="B1949" s="13"/>
      <c r="C1949" s="13"/>
      <c r="D1949" s="14"/>
      <c r="E1949" s="9"/>
    </row>
    <row r="1950" spans="1:5">
      <c r="A1950" s="13"/>
      <c r="B1950" s="13"/>
      <c r="C1950" s="13"/>
      <c r="D1950" s="14"/>
      <c r="E1950" s="9"/>
    </row>
    <row r="1951" spans="1:5">
      <c r="A1951" s="13"/>
      <c r="B1951" s="13"/>
      <c r="C1951" s="13"/>
      <c r="D1951" s="14"/>
      <c r="E1951" s="9"/>
    </row>
    <row r="1952" spans="1:5">
      <c r="A1952" s="13"/>
      <c r="B1952" s="13"/>
      <c r="C1952" s="13"/>
      <c r="D1952" s="14"/>
      <c r="E1952" s="9"/>
    </row>
    <row r="1953" spans="1:5">
      <c r="A1953" s="13"/>
      <c r="B1953" s="13"/>
      <c r="C1953" s="13"/>
      <c r="D1953" s="14"/>
      <c r="E1953" s="9"/>
    </row>
    <row r="1954" spans="1:5">
      <c r="A1954" s="13"/>
      <c r="B1954" s="13"/>
      <c r="C1954" s="13"/>
      <c r="D1954" s="14"/>
      <c r="E1954" s="9"/>
    </row>
    <row r="1955" spans="1:5">
      <c r="A1955" s="13"/>
      <c r="B1955" s="13"/>
      <c r="C1955" s="13"/>
      <c r="D1955" s="14"/>
      <c r="E1955" s="9"/>
    </row>
    <row r="1956" spans="1:5">
      <c r="A1956" s="13"/>
      <c r="B1956" s="13"/>
      <c r="C1956" s="13"/>
      <c r="D1956" s="14"/>
      <c r="E1956" s="9"/>
    </row>
    <row r="1957" spans="1:5">
      <c r="A1957" s="13"/>
      <c r="B1957" s="13"/>
      <c r="C1957" s="13"/>
      <c r="D1957" s="14"/>
      <c r="E1957" s="9"/>
    </row>
    <row r="1958" spans="1:5">
      <c r="A1958" s="13"/>
      <c r="B1958" s="13"/>
      <c r="C1958" s="13"/>
      <c r="D1958" s="14"/>
      <c r="E1958" s="9"/>
    </row>
    <row r="1959" spans="1:5">
      <c r="A1959" s="13"/>
      <c r="B1959" s="13"/>
      <c r="C1959" s="13"/>
      <c r="D1959" s="14"/>
      <c r="E1959" s="9"/>
    </row>
    <row r="1960" spans="1:5">
      <c r="A1960" s="13"/>
      <c r="B1960" s="13"/>
      <c r="C1960" s="13"/>
      <c r="D1960" s="14"/>
      <c r="E1960" s="9"/>
    </row>
    <row r="1961" spans="1:5">
      <c r="A1961" s="13"/>
      <c r="B1961" s="13"/>
      <c r="C1961" s="13"/>
      <c r="D1961" s="14"/>
      <c r="E1961" s="9"/>
    </row>
    <row r="1962" spans="1:5">
      <c r="A1962" s="13"/>
      <c r="B1962" s="13"/>
      <c r="C1962" s="13"/>
      <c r="D1962" s="14"/>
      <c r="E1962" s="9"/>
    </row>
    <row r="1963" spans="1:5">
      <c r="A1963" s="13"/>
      <c r="B1963" s="13"/>
      <c r="C1963" s="13"/>
      <c r="D1963" s="14"/>
      <c r="E1963" s="9"/>
    </row>
    <row r="1964" spans="1:5">
      <c r="A1964" s="13"/>
      <c r="B1964" s="13"/>
      <c r="C1964" s="13"/>
      <c r="D1964" s="14"/>
      <c r="E1964" s="9"/>
    </row>
    <row r="1965" spans="1:5">
      <c r="A1965" s="13"/>
      <c r="B1965" s="13"/>
      <c r="C1965" s="13"/>
      <c r="D1965" s="14"/>
      <c r="E1965" s="9"/>
    </row>
    <row r="1966" spans="1:5">
      <c r="A1966" s="13"/>
      <c r="B1966" s="13"/>
      <c r="C1966" s="13"/>
      <c r="D1966" s="14"/>
      <c r="E1966" s="9"/>
    </row>
    <row r="1967" spans="1:5">
      <c r="A1967" s="13"/>
      <c r="B1967" s="13"/>
      <c r="C1967" s="13"/>
      <c r="D1967" s="14"/>
      <c r="E1967" s="9"/>
    </row>
    <row r="1968" spans="1:5">
      <c r="A1968" s="13"/>
      <c r="B1968" s="13"/>
      <c r="C1968" s="13"/>
      <c r="D1968" s="14"/>
      <c r="E1968" s="9"/>
    </row>
    <row r="1969" spans="1:5">
      <c r="A1969" s="13"/>
      <c r="B1969" s="13"/>
      <c r="C1969" s="13"/>
      <c r="D1969" s="14"/>
      <c r="E1969" s="9"/>
    </row>
    <row r="1970" spans="1:5">
      <c r="A1970" s="13"/>
      <c r="B1970" s="13"/>
      <c r="C1970" s="13"/>
      <c r="D1970" s="14"/>
      <c r="E1970" s="9"/>
    </row>
    <row r="1971" spans="1:5">
      <c r="A1971" s="13"/>
      <c r="B1971" s="13"/>
      <c r="C1971" s="13"/>
      <c r="D1971" s="14"/>
      <c r="E1971" s="9"/>
    </row>
    <row r="1972" spans="1:5">
      <c r="A1972" s="13"/>
      <c r="B1972" s="13"/>
      <c r="C1972" s="13"/>
      <c r="D1972" s="14"/>
      <c r="E1972" s="9"/>
    </row>
    <row r="1973" spans="1:5">
      <c r="A1973" s="13"/>
      <c r="B1973" s="13"/>
      <c r="C1973" s="13"/>
      <c r="D1973" s="14"/>
      <c r="E1973" s="9"/>
    </row>
    <row r="1974" spans="1:5">
      <c r="A1974" s="13"/>
      <c r="B1974" s="13"/>
      <c r="C1974" s="13"/>
      <c r="D1974" s="14"/>
      <c r="E1974" s="9"/>
    </row>
    <row r="1975" spans="1:5">
      <c r="A1975" s="13"/>
      <c r="B1975" s="13"/>
      <c r="C1975" s="13"/>
      <c r="D1975" s="14"/>
      <c r="E1975" s="9"/>
    </row>
    <row r="1976" spans="1:5">
      <c r="A1976" s="13"/>
      <c r="B1976" s="13"/>
      <c r="C1976" s="13"/>
      <c r="D1976" s="14"/>
      <c r="E1976" s="9"/>
    </row>
    <row r="1977" spans="1:5">
      <c r="A1977" s="13"/>
      <c r="B1977" s="13"/>
      <c r="C1977" s="13"/>
      <c r="D1977" s="14"/>
      <c r="E1977" s="9"/>
    </row>
    <row r="1978" spans="1:5">
      <c r="A1978" s="13"/>
      <c r="B1978" s="13"/>
      <c r="C1978" s="13"/>
      <c r="D1978" s="14"/>
      <c r="E1978" s="9"/>
    </row>
    <row r="1979" spans="1:5">
      <c r="A1979" s="13"/>
      <c r="B1979" s="13"/>
      <c r="C1979" s="13"/>
      <c r="D1979" s="14"/>
      <c r="E1979" s="9"/>
    </row>
    <row r="1980" spans="1:5">
      <c r="A1980" s="13"/>
      <c r="B1980" s="13"/>
      <c r="C1980" s="13"/>
      <c r="D1980" s="14"/>
      <c r="E1980" s="9"/>
    </row>
    <row r="1981" spans="1:5">
      <c r="A1981" s="13"/>
      <c r="B1981" s="13"/>
      <c r="C1981" s="13"/>
      <c r="D1981" s="14"/>
      <c r="E1981" s="9"/>
    </row>
    <row r="1982" spans="1:5">
      <c r="A1982" s="13"/>
      <c r="B1982" s="13"/>
      <c r="C1982" s="13"/>
      <c r="D1982" s="14"/>
      <c r="E1982" s="9"/>
    </row>
    <row r="1983" spans="1:5">
      <c r="A1983" s="13"/>
      <c r="B1983" s="13"/>
      <c r="C1983" s="13"/>
      <c r="D1983" s="14"/>
      <c r="E1983" s="9"/>
    </row>
    <row r="1984" spans="1:5">
      <c r="A1984" s="13"/>
      <c r="B1984" s="13"/>
      <c r="C1984" s="13"/>
      <c r="D1984" s="14"/>
      <c r="E1984" s="9"/>
    </row>
    <row r="1985" spans="1:5">
      <c r="A1985" s="13"/>
      <c r="B1985" s="13"/>
      <c r="C1985" s="13"/>
      <c r="D1985" s="14"/>
      <c r="E1985" s="9"/>
    </row>
    <row r="1986" spans="1:5">
      <c r="A1986" s="13"/>
      <c r="B1986" s="13"/>
      <c r="C1986" s="13"/>
      <c r="D1986" s="14"/>
      <c r="E1986" s="9"/>
    </row>
    <row r="1987" spans="1:5">
      <c r="A1987" s="13"/>
      <c r="B1987" s="13"/>
      <c r="C1987" s="13"/>
      <c r="D1987" s="14"/>
      <c r="E1987" s="9"/>
    </row>
    <row r="1988" spans="1:5">
      <c r="A1988" s="13"/>
      <c r="B1988" s="13"/>
      <c r="C1988" s="13"/>
      <c r="D1988" s="14"/>
      <c r="E1988" s="9"/>
    </row>
    <row r="1989" spans="1:5">
      <c r="A1989" s="13"/>
      <c r="B1989" s="13"/>
      <c r="C1989" s="13"/>
      <c r="D1989" s="14"/>
      <c r="E1989" s="9"/>
    </row>
    <row r="1990" spans="1:5">
      <c r="A1990" s="13"/>
      <c r="B1990" s="13"/>
      <c r="C1990" s="13"/>
      <c r="D1990" s="14"/>
      <c r="E1990" s="9"/>
    </row>
    <row r="1991" spans="1:5">
      <c r="A1991" s="13"/>
      <c r="B1991" s="13"/>
      <c r="C1991" s="13"/>
      <c r="D1991" s="14"/>
      <c r="E1991" s="9"/>
    </row>
    <row r="1992" spans="1:5">
      <c r="A1992" s="13"/>
      <c r="B1992" s="13"/>
      <c r="C1992" s="13"/>
      <c r="D1992" s="14"/>
      <c r="E1992" s="9"/>
    </row>
    <row r="1993" spans="1:5">
      <c r="A1993" s="13"/>
      <c r="B1993" s="13"/>
      <c r="C1993" s="13"/>
      <c r="D1993" s="14"/>
      <c r="E1993" s="9"/>
    </row>
    <row r="1994" spans="1:5">
      <c r="A1994" s="13"/>
      <c r="B1994" s="13"/>
      <c r="C1994" s="13"/>
      <c r="D1994" s="14"/>
      <c r="E1994" s="9"/>
    </row>
    <row r="1995" spans="1:5">
      <c r="A1995" s="13"/>
      <c r="B1995" s="13"/>
      <c r="C1995" s="13"/>
      <c r="D1995" s="14"/>
      <c r="E1995" s="9"/>
    </row>
    <row r="1996" spans="1:5">
      <c r="A1996" s="13"/>
      <c r="B1996" s="13"/>
      <c r="C1996" s="13"/>
      <c r="D1996" s="14"/>
      <c r="E1996" s="9"/>
    </row>
    <row r="1997" spans="1:5">
      <c r="A1997" s="13"/>
      <c r="B1997" s="13"/>
      <c r="C1997" s="13"/>
      <c r="D1997" s="14"/>
      <c r="E1997" s="9"/>
    </row>
    <row r="1998" spans="1:5">
      <c r="A1998" s="13"/>
      <c r="B1998" s="13"/>
      <c r="C1998" s="13"/>
      <c r="D1998" s="14"/>
      <c r="E1998" s="9"/>
    </row>
    <row r="1999" spans="1:5">
      <c r="A1999" s="13"/>
      <c r="B1999" s="13"/>
      <c r="C1999" s="13"/>
      <c r="D1999" s="14"/>
      <c r="E1999" s="9"/>
    </row>
    <row r="2000" spans="1:5">
      <c r="A2000" s="13"/>
      <c r="B2000" s="13"/>
      <c r="C2000" s="13"/>
      <c r="D2000" s="14"/>
      <c r="E2000" s="9"/>
    </row>
    <row r="2001" spans="1:5">
      <c r="A2001" s="13"/>
      <c r="B2001" s="13"/>
      <c r="C2001" s="13"/>
      <c r="D2001" s="14"/>
      <c r="E2001" s="9"/>
    </row>
    <row r="2002" spans="1:5">
      <c r="A2002" s="13"/>
      <c r="B2002" s="13"/>
      <c r="C2002" s="13"/>
      <c r="D2002" s="14"/>
      <c r="E2002" s="9"/>
    </row>
    <row r="2003" spans="1:5">
      <c r="A2003" s="13"/>
      <c r="B2003" s="13"/>
      <c r="C2003" s="13"/>
      <c r="D2003" s="14"/>
      <c r="E2003" s="9"/>
    </row>
    <row r="2004" spans="1:5">
      <c r="A2004" s="13"/>
      <c r="B2004" s="13"/>
      <c r="C2004" s="13"/>
      <c r="D2004" s="14"/>
      <c r="E2004" s="9"/>
    </row>
    <row r="2005" spans="1:5">
      <c r="A2005" s="13"/>
      <c r="B2005" s="13"/>
      <c r="C2005" s="13"/>
      <c r="D2005" s="14"/>
      <c r="E2005" s="9"/>
    </row>
    <row r="2006" spans="1:5">
      <c r="A2006" s="13"/>
      <c r="B2006" s="13"/>
      <c r="C2006" s="13"/>
      <c r="D2006" s="14"/>
      <c r="E2006" s="9"/>
    </row>
    <row r="2007" spans="1:5">
      <c r="A2007" s="13"/>
      <c r="B2007" s="13"/>
      <c r="C2007" s="13"/>
      <c r="D2007" s="14"/>
      <c r="E2007" s="9"/>
    </row>
    <row r="2008" spans="1:5">
      <c r="A2008" s="13"/>
      <c r="B2008" s="13"/>
      <c r="C2008" s="13"/>
      <c r="D2008" s="14"/>
      <c r="E2008" s="9"/>
    </row>
    <row r="2009" spans="1:5">
      <c r="A2009" s="13"/>
      <c r="B2009" s="13"/>
      <c r="C2009" s="13"/>
      <c r="D2009" s="14"/>
      <c r="E2009" s="9"/>
    </row>
    <row r="2010" spans="1:5">
      <c r="A2010" s="13"/>
      <c r="B2010" s="13"/>
      <c r="C2010" s="13"/>
      <c r="D2010" s="14"/>
      <c r="E2010" s="9"/>
    </row>
    <row r="2011" spans="1:5">
      <c r="A2011" s="13"/>
      <c r="B2011" s="13"/>
      <c r="C2011" s="13"/>
      <c r="D2011" s="14"/>
      <c r="E2011" s="9"/>
    </row>
    <row r="2012" spans="1:5">
      <c r="A2012" s="13"/>
      <c r="B2012" s="13"/>
      <c r="C2012" s="13"/>
      <c r="D2012" s="14"/>
      <c r="E2012" s="9"/>
    </row>
    <row r="2013" spans="1:5">
      <c r="A2013" s="13"/>
      <c r="B2013" s="13"/>
      <c r="C2013" s="13"/>
      <c r="D2013" s="14"/>
      <c r="E2013" s="9"/>
    </row>
    <row r="2014" spans="1:5">
      <c r="A2014" s="13"/>
      <c r="B2014" s="13"/>
      <c r="C2014" s="13"/>
      <c r="D2014" s="14"/>
      <c r="E2014" s="9"/>
    </row>
    <row r="2015" spans="1:5">
      <c r="A2015" s="13"/>
      <c r="B2015" s="13"/>
      <c r="C2015" s="13"/>
      <c r="D2015" s="14"/>
      <c r="E2015" s="9"/>
    </row>
    <row r="2016" spans="1:5">
      <c r="A2016" s="13"/>
      <c r="B2016" s="13"/>
      <c r="C2016" s="13"/>
      <c r="D2016" s="14"/>
      <c r="E2016" s="9"/>
    </row>
    <row r="2017" spans="1:5">
      <c r="A2017" s="13"/>
      <c r="B2017" s="13"/>
      <c r="C2017" s="13"/>
      <c r="D2017" s="14"/>
      <c r="E2017" s="9"/>
    </row>
    <row r="2018" spans="1:5">
      <c r="A2018" s="13"/>
      <c r="B2018" s="13"/>
      <c r="C2018" s="13"/>
      <c r="D2018" s="14"/>
      <c r="E2018" s="9"/>
    </row>
    <row r="2019" spans="1:5">
      <c r="A2019" s="13"/>
      <c r="B2019" s="13"/>
      <c r="C2019" s="13"/>
      <c r="D2019" s="14"/>
      <c r="E2019" s="9"/>
    </row>
    <row r="2020" spans="1:5">
      <c r="A2020" s="13"/>
      <c r="B2020" s="13"/>
      <c r="C2020" s="13"/>
      <c r="D2020" s="14"/>
      <c r="E2020" s="9"/>
    </row>
    <row r="2021" spans="1:5">
      <c r="A2021" s="13"/>
      <c r="B2021" s="13"/>
      <c r="C2021" s="13"/>
      <c r="D2021" s="14"/>
      <c r="E2021" s="9"/>
    </row>
    <row r="2022" spans="1:5">
      <c r="A2022" s="13"/>
      <c r="B2022" s="13"/>
      <c r="C2022" s="13"/>
      <c r="D2022" s="14"/>
      <c r="E2022" s="9"/>
    </row>
    <row r="2023" spans="1:5">
      <c r="A2023" s="13"/>
      <c r="B2023" s="13"/>
      <c r="C2023" s="13"/>
      <c r="D2023" s="14"/>
      <c r="E2023" s="9"/>
    </row>
    <row r="2024" spans="1:5">
      <c r="A2024" s="13"/>
      <c r="B2024" s="13"/>
      <c r="C2024" s="13"/>
      <c r="D2024" s="14"/>
      <c r="E2024" s="9"/>
    </row>
    <row r="2025" spans="1:5">
      <c r="A2025" s="13"/>
      <c r="B2025" s="13"/>
      <c r="C2025" s="13"/>
      <c r="D2025" s="14"/>
      <c r="E2025" s="9"/>
    </row>
    <row r="2026" spans="1:5">
      <c r="A2026" s="13"/>
      <c r="B2026" s="13"/>
      <c r="C2026" s="13"/>
      <c r="D2026" s="14"/>
      <c r="E2026" s="9"/>
    </row>
    <row r="2027" spans="1:5">
      <c r="A2027" s="13"/>
      <c r="B2027" s="13"/>
      <c r="C2027" s="13"/>
      <c r="D2027" s="14"/>
      <c r="E2027" s="9"/>
    </row>
    <row r="2028" spans="1:5">
      <c r="A2028" s="13"/>
      <c r="B2028" s="13"/>
      <c r="C2028" s="13"/>
      <c r="D2028" s="14"/>
      <c r="E2028" s="9"/>
    </row>
    <row r="2029" spans="1:5">
      <c r="A2029" s="13"/>
      <c r="B2029" s="13"/>
      <c r="C2029" s="13"/>
      <c r="D2029" s="14"/>
      <c r="E2029" s="9"/>
    </row>
    <row r="2030" spans="1:5">
      <c r="A2030" s="13"/>
      <c r="B2030" s="13"/>
      <c r="C2030" s="13"/>
      <c r="D2030" s="14"/>
      <c r="E2030" s="9"/>
    </row>
    <row r="2031" spans="1:5">
      <c r="A2031" s="13"/>
      <c r="B2031" s="13"/>
      <c r="C2031" s="13"/>
      <c r="D2031" s="14"/>
      <c r="E2031" s="9"/>
    </row>
    <row r="2032" spans="1:5">
      <c r="A2032" s="13"/>
      <c r="B2032" s="13"/>
      <c r="C2032" s="13"/>
      <c r="D2032" s="14"/>
      <c r="E2032" s="9"/>
    </row>
    <row r="2033" spans="1:5">
      <c r="A2033" s="13"/>
      <c r="B2033" s="13"/>
      <c r="C2033" s="13"/>
      <c r="D2033" s="14"/>
      <c r="E2033" s="9"/>
    </row>
    <row r="2034" spans="1:5">
      <c r="A2034" s="13"/>
      <c r="B2034" s="13"/>
      <c r="C2034" s="13"/>
      <c r="D2034" s="14"/>
      <c r="E2034" s="9"/>
    </row>
    <row r="2035" spans="1:5">
      <c r="A2035" s="13"/>
      <c r="B2035" s="13"/>
      <c r="C2035" s="13"/>
      <c r="D2035" s="14"/>
      <c r="E2035" s="9"/>
    </row>
    <row r="2036" spans="1:5">
      <c r="A2036" s="13"/>
      <c r="B2036" s="13"/>
      <c r="C2036" s="13"/>
      <c r="D2036" s="14"/>
      <c r="E2036" s="9"/>
    </row>
    <row r="2037" spans="1:5">
      <c r="A2037" s="13"/>
      <c r="B2037" s="13"/>
      <c r="C2037" s="13"/>
      <c r="D2037" s="14"/>
      <c r="E2037" s="9"/>
    </row>
    <row r="2038" spans="1:5">
      <c r="A2038" s="13"/>
      <c r="B2038" s="13"/>
      <c r="C2038" s="13"/>
      <c r="D2038" s="14"/>
      <c r="E2038" s="9"/>
    </row>
    <row r="2039" spans="1:5">
      <c r="A2039" s="13"/>
      <c r="B2039" s="13"/>
      <c r="C2039" s="13"/>
      <c r="D2039" s="14"/>
      <c r="E2039" s="9"/>
    </row>
    <row r="2040" spans="1:5">
      <c r="A2040" s="13"/>
      <c r="B2040" s="13"/>
      <c r="C2040" s="13"/>
      <c r="D2040" s="14"/>
      <c r="E2040" s="9"/>
    </row>
    <row r="2041" spans="1:5">
      <c r="A2041" s="13"/>
      <c r="B2041" s="13"/>
      <c r="C2041" s="13"/>
      <c r="D2041" s="14"/>
      <c r="E2041" s="9"/>
    </row>
    <row r="2042" spans="1:5">
      <c r="A2042" s="13"/>
      <c r="B2042" s="13"/>
      <c r="C2042" s="13"/>
      <c r="D2042" s="14"/>
      <c r="E2042" s="9"/>
    </row>
    <row r="2043" spans="1:5">
      <c r="A2043" s="13"/>
      <c r="B2043" s="13"/>
      <c r="C2043" s="13"/>
      <c r="D2043" s="14"/>
      <c r="E2043" s="9"/>
    </row>
    <row r="2044" spans="1:5">
      <c r="A2044" s="13"/>
      <c r="B2044" s="13"/>
      <c r="C2044" s="13"/>
      <c r="D2044" s="14"/>
      <c r="E2044" s="9"/>
    </row>
    <row r="2045" spans="1:5">
      <c r="A2045" s="13"/>
      <c r="B2045" s="13"/>
      <c r="C2045" s="13"/>
      <c r="D2045" s="14"/>
      <c r="E2045" s="9"/>
    </row>
    <row r="2046" spans="1:5">
      <c r="A2046" s="13"/>
      <c r="B2046" s="13"/>
      <c r="C2046" s="13"/>
      <c r="D2046" s="14"/>
      <c r="E2046" s="9"/>
    </row>
    <row r="2047" spans="1:5">
      <c r="A2047" s="13"/>
      <c r="B2047" s="13"/>
      <c r="C2047" s="13"/>
      <c r="D2047" s="14"/>
      <c r="E2047" s="9"/>
    </row>
    <row r="2048" spans="1:5">
      <c r="A2048" s="13"/>
      <c r="B2048" s="13"/>
      <c r="C2048" s="13"/>
      <c r="D2048" s="14"/>
      <c r="E2048" s="9"/>
    </row>
    <row r="2049" spans="1:5">
      <c r="A2049" s="13"/>
      <c r="B2049" s="13"/>
      <c r="C2049" s="13"/>
      <c r="D2049" s="14"/>
      <c r="E2049" s="9"/>
    </row>
    <row r="2050" spans="1:5">
      <c r="A2050" s="13"/>
      <c r="B2050" s="13"/>
      <c r="C2050" s="13"/>
      <c r="D2050" s="14"/>
      <c r="E2050" s="9"/>
    </row>
    <row r="2051" spans="1:5">
      <c r="A2051" s="13"/>
      <c r="B2051" s="13"/>
      <c r="C2051" s="13"/>
      <c r="D2051" s="14"/>
      <c r="E2051" s="9"/>
    </row>
    <row r="2052" spans="1:5">
      <c r="A2052" s="13"/>
      <c r="B2052" s="13"/>
      <c r="C2052" s="13"/>
      <c r="D2052" s="14"/>
      <c r="E2052" s="9"/>
    </row>
    <row r="2053" spans="1:5">
      <c r="A2053" s="13"/>
      <c r="B2053" s="13"/>
      <c r="C2053" s="13"/>
      <c r="D2053" s="14"/>
      <c r="E2053" s="9"/>
    </row>
    <row r="2054" spans="1:5">
      <c r="A2054" s="13"/>
      <c r="B2054" s="13"/>
      <c r="C2054" s="13"/>
      <c r="D2054" s="14"/>
      <c r="E2054" s="9"/>
    </row>
    <row r="2055" spans="1:5">
      <c r="A2055" s="13"/>
      <c r="B2055" s="13"/>
      <c r="C2055" s="13"/>
      <c r="D2055" s="14"/>
      <c r="E2055" s="9"/>
    </row>
    <row r="2056" spans="1:5">
      <c r="A2056" s="13"/>
      <c r="B2056" s="13"/>
      <c r="C2056" s="13"/>
      <c r="D2056" s="14"/>
      <c r="E2056" s="9"/>
    </row>
    <row r="2057" spans="1:5">
      <c r="A2057" s="13"/>
      <c r="B2057" s="13"/>
      <c r="C2057" s="13"/>
      <c r="D2057" s="14"/>
      <c r="E2057" s="9"/>
    </row>
    <row r="2058" spans="1:5">
      <c r="A2058" s="13"/>
      <c r="B2058" s="13"/>
      <c r="C2058" s="13"/>
      <c r="D2058" s="14"/>
      <c r="E2058" s="9"/>
    </row>
    <row r="2059" spans="1:5">
      <c r="A2059" s="13"/>
      <c r="B2059" s="13"/>
      <c r="C2059" s="13"/>
      <c r="D2059" s="14"/>
      <c r="E2059" s="9"/>
    </row>
    <row r="2060" spans="1:5">
      <c r="A2060" s="13"/>
      <c r="B2060" s="13"/>
      <c r="C2060" s="13"/>
      <c r="D2060" s="14"/>
      <c r="E2060" s="9"/>
    </row>
    <row r="2061" spans="1:5">
      <c r="A2061" s="13"/>
      <c r="B2061" s="13"/>
      <c r="C2061" s="13"/>
      <c r="D2061" s="14"/>
      <c r="E2061" s="9"/>
    </row>
    <row r="2062" spans="1:5">
      <c r="A2062" s="13"/>
      <c r="B2062" s="13"/>
      <c r="C2062" s="13"/>
      <c r="D2062" s="14"/>
      <c r="E2062" s="9"/>
    </row>
    <row r="2063" spans="1:5">
      <c r="A2063" s="13"/>
      <c r="B2063" s="13"/>
      <c r="C2063" s="13"/>
      <c r="D2063" s="14"/>
      <c r="E2063" s="9"/>
    </row>
    <row r="2064" spans="1:5">
      <c r="A2064" s="13"/>
      <c r="B2064" s="13"/>
      <c r="C2064" s="13"/>
      <c r="D2064" s="14"/>
      <c r="E2064" s="9"/>
    </row>
    <row r="2065" spans="1:5">
      <c r="A2065" s="13"/>
      <c r="B2065" s="13"/>
      <c r="C2065" s="13"/>
      <c r="D2065" s="14"/>
      <c r="E2065" s="9"/>
    </row>
    <row r="2066" spans="1:5">
      <c r="A2066" s="13"/>
      <c r="B2066" s="13"/>
      <c r="C2066" s="13"/>
      <c r="D2066" s="14"/>
      <c r="E2066" s="9"/>
    </row>
    <row r="2067" spans="1:5">
      <c r="A2067" s="13"/>
      <c r="B2067" s="13"/>
      <c r="C2067" s="13"/>
      <c r="D2067" s="14"/>
      <c r="E2067" s="9"/>
    </row>
    <row r="2068" spans="1:5">
      <c r="A2068" s="13"/>
      <c r="B2068" s="13"/>
      <c r="C2068" s="13"/>
      <c r="D2068" s="14"/>
      <c r="E2068" s="9"/>
    </row>
    <row r="2069" spans="1:5">
      <c r="A2069" s="13"/>
      <c r="B2069" s="13"/>
      <c r="C2069" s="13"/>
      <c r="D2069" s="14"/>
      <c r="E2069" s="9"/>
    </row>
    <row r="2070" spans="1:5">
      <c r="A2070" s="13"/>
      <c r="B2070" s="13"/>
      <c r="C2070" s="13"/>
      <c r="D2070" s="14"/>
      <c r="E2070" s="9"/>
    </row>
    <row r="2071" spans="1:5">
      <c r="A2071" s="13"/>
      <c r="B2071" s="13"/>
      <c r="C2071" s="13"/>
      <c r="D2071" s="14"/>
      <c r="E2071" s="9"/>
    </row>
    <row r="2072" spans="1:5">
      <c r="A2072" s="13"/>
      <c r="B2072" s="13"/>
      <c r="C2072" s="13"/>
      <c r="D2072" s="14"/>
      <c r="E2072" s="9"/>
    </row>
    <row r="2073" spans="1:5">
      <c r="A2073" s="13"/>
      <c r="B2073" s="13"/>
      <c r="C2073" s="13"/>
      <c r="D2073" s="14"/>
      <c r="E2073" s="9"/>
    </row>
    <row r="2074" spans="1:5">
      <c r="A2074" s="13"/>
      <c r="B2074" s="13"/>
      <c r="C2074" s="13"/>
      <c r="D2074" s="14"/>
      <c r="E2074" s="9"/>
    </row>
    <row r="2075" spans="1:5">
      <c r="A2075" s="13"/>
      <c r="B2075" s="13"/>
      <c r="C2075" s="13"/>
      <c r="D2075" s="14"/>
      <c r="E2075" s="9"/>
    </row>
    <row r="2076" spans="1:5">
      <c r="A2076" s="13"/>
      <c r="B2076" s="13"/>
      <c r="C2076" s="13"/>
      <c r="D2076" s="14"/>
      <c r="E2076" s="9"/>
    </row>
    <row r="2077" spans="1:5">
      <c r="A2077" s="13"/>
      <c r="B2077" s="13"/>
      <c r="C2077" s="13"/>
      <c r="D2077" s="14"/>
      <c r="E2077" s="9"/>
    </row>
    <row r="2078" spans="1:5">
      <c r="A2078" s="13"/>
      <c r="B2078" s="13"/>
      <c r="C2078" s="13"/>
      <c r="D2078" s="14"/>
      <c r="E2078" s="9"/>
    </row>
    <row r="2079" spans="1:5">
      <c r="A2079" s="13"/>
      <c r="B2079" s="13"/>
      <c r="C2079" s="13"/>
      <c r="D2079" s="14"/>
      <c r="E2079" s="9"/>
    </row>
    <row r="2080" spans="1:5">
      <c r="A2080" s="13"/>
      <c r="B2080" s="13"/>
      <c r="C2080" s="13"/>
      <c r="D2080" s="14"/>
      <c r="E2080" s="9"/>
    </row>
    <row r="2081" spans="1:5">
      <c r="A2081" s="13"/>
      <c r="B2081" s="13"/>
      <c r="C2081" s="13"/>
      <c r="D2081" s="14"/>
      <c r="E2081" s="9"/>
    </row>
    <row r="2082" spans="1:5">
      <c r="A2082" s="13"/>
      <c r="B2082" s="13"/>
      <c r="C2082" s="13"/>
      <c r="D2082" s="14"/>
      <c r="E2082" s="9"/>
    </row>
    <row r="2083" spans="1:5">
      <c r="A2083" s="13"/>
      <c r="B2083" s="13"/>
      <c r="C2083" s="13"/>
      <c r="D2083" s="14"/>
      <c r="E2083" s="9"/>
    </row>
    <row r="2084" spans="1:5">
      <c r="A2084" s="13"/>
      <c r="B2084" s="13"/>
      <c r="C2084" s="13"/>
      <c r="D2084" s="14"/>
      <c r="E2084" s="9"/>
    </row>
    <row r="2085" spans="1:5">
      <c r="A2085" s="13"/>
      <c r="B2085" s="13"/>
      <c r="C2085" s="13"/>
      <c r="D2085" s="14"/>
      <c r="E2085" s="9"/>
    </row>
    <row r="2086" spans="1:5">
      <c r="A2086" s="13"/>
      <c r="B2086" s="13"/>
      <c r="C2086" s="13"/>
      <c r="D2086" s="14"/>
      <c r="E2086" s="9"/>
    </row>
    <row r="2087" spans="1:5">
      <c r="A2087" s="13"/>
      <c r="B2087" s="13"/>
      <c r="C2087" s="13"/>
      <c r="D2087" s="14"/>
      <c r="E2087" s="9"/>
    </row>
    <row r="2088" spans="1:5">
      <c r="A2088" s="13"/>
      <c r="B2088" s="13"/>
      <c r="C2088" s="13"/>
      <c r="D2088" s="14"/>
      <c r="E2088" s="9"/>
    </row>
    <row r="2089" spans="1:5">
      <c r="A2089" s="13"/>
      <c r="B2089" s="13"/>
      <c r="C2089" s="13"/>
      <c r="D2089" s="14"/>
      <c r="E2089" s="9"/>
    </row>
    <row r="2090" spans="1:5">
      <c r="A2090" s="13"/>
      <c r="B2090" s="13"/>
      <c r="C2090" s="13"/>
      <c r="D2090" s="14"/>
      <c r="E2090" s="9"/>
    </row>
    <row r="2091" spans="1:5">
      <c r="A2091" s="13"/>
      <c r="B2091" s="13"/>
      <c r="C2091" s="13"/>
      <c r="D2091" s="14"/>
      <c r="E2091" s="9"/>
    </row>
    <row r="2092" spans="1:5">
      <c r="A2092" s="13"/>
      <c r="B2092" s="13"/>
      <c r="C2092" s="13"/>
      <c r="D2092" s="14"/>
      <c r="E2092" s="9"/>
    </row>
    <row r="2093" spans="1:5">
      <c r="A2093" s="13"/>
      <c r="B2093" s="13"/>
      <c r="C2093" s="13"/>
      <c r="D2093" s="14"/>
      <c r="E2093" s="9"/>
    </row>
    <row r="2094" spans="1:5">
      <c r="A2094" s="13"/>
      <c r="B2094" s="13"/>
      <c r="C2094" s="13"/>
      <c r="D2094" s="14"/>
      <c r="E2094" s="9"/>
    </row>
    <row r="2095" spans="1:5">
      <c r="A2095" s="13"/>
      <c r="B2095" s="13"/>
      <c r="C2095" s="13"/>
      <c r="D2095" s="14"/>
      <c r="E2095" s="9"/>
    </row>
    <row r="2096" spans="1:5">
      <c r="A2096" s="13"/>
      <c r="B2096" s="13"/>
      <c r="C2096" s="13"/>
      <c r="D2096" s="14"/>
      <c r="E2096" s="9"/>
    </row>
    <row r="2097" spans="1:5">
      <c r="A2097" s="13"/>
      <c r="B2097" s="13"/>
      <c r="C2097" s="13"/>
      <c r="D2097" s="14"/>
      <c r="E2097" s="9"/>
    </row>
    <row r="2098" spans="1:5">
      <c r="A2098" s="13"/>
      <c r="B2098" s="13"/>
      <c r="C2098" s="13"/>
      <c r="D2098" s="14"/>
      <c r="E2098" s="9"/>
    </row>
    <row r="2099" spans="1:5">
      <c r="A2099" s="13"/>
      <c r="B2099" s="13"/>
      <c r="C2099" s="13"/>
      <c r="D2099" s="14"/>
      <c r="E2099" s="9"/>
    </row>
    <row r="2100" spans="1:5">
      <c r="A2100" s="13"/>
      <c r="B2100" s="13"/>
      <c r="C2100" s="13"/>
      <c r="D2100" s="14"/>
      <c r="E2100" s="9"/>
    </row>
    <row r="2101" spans="1:5">
      <c r="A2101" s="13"/>
      <c r="B2101" s="13"/>
      <c r="C2101" s="13"/>
      <c r="D2101" s="14"/>
      <c r="E2101" s="9"/>
    </row>
    <row r="2102" spans="1:5">
      <c r="A2102" s="13"/>
      <c r="B2102" s="13"/>
      <c r="C2102" s="13"/>
      <c r="D2102" s="14"/>
      <c r="E2102" s="9"/>
    </row>
    <row r="2103" spans="1:5">
      <c r="A2103" s="13"/>
      <c r="B2103" s="13"/>
      <c r="C2103" s="13"/>
      <c r="D2103" s="14"/>
      <c r="E2103" s="9"/>
    </row>
    <row r="2104" spans="1:5">
      <c r="A2104" s="13"/>
      <c r="B2104" s="13"/>
      <c r="C2104" s="13"/>
      <c r="D2104" s="14"/>
      <c r="E2104" s="9"/>
    </row>
    <row r="2105" spans="1:5">
      <c r="A2105" s="13"/>
      <c r="B2105" s="13"/>
      <c r="C2105" s="13"/>
      <c r="D2105" s="14"/>
      <c r="E2105" s="9"/>
    </row>
    <row r="2106" spans="1:5">
      <c r="A2106" s="13"/>
      <c r="B2106" s="13"/>
      <c r="C2106" s="13"/>
      <c r="D2106" s="14"/>
      <c r="E2106" s="9"/>
    </row>
    <row r="2107" spans="1:5">
      <c r="A2107" s="13"/>
      <c r="B2107" s="13"/>
      <c r="C2107" s="13"/>
      <c r="D2107" s="14"/>
      <c r="E2107" s="9"/>
    </row>
    <row r="2108" spans="1:5">
      <c r="A2108" s="13"/>
      <c r="B2108" s="13"/>
      <c r="C2108" s="13"/>
      <c r="D2108" s="14"/>
      <c r="E2108" s="9"/>
    </row>
    <row r="2109" spans="1:5">
      <c r="A2109" s="13"/>
      <c r="B2109" s="13"/>
      <c r="C2109" s="13"/>
      <c r="D2109" s="14"/>
      <c r="E2109" s="9"/>
    </row>
    <row r="2110" spans="1:5">
      <c r="A2110" s="13"/>
      <c r="B2110" s="13"/>
      <c r="C2110" s="13"/>
      <c r="D2110" s="14"/>
      <c r="E2110" s="9"/>
    </row>
    <row r="2111" spans="1:5">
      <c r="A2111" s="13"/>
      <c r="B2111" s="13"/>
      <c r="C2111" s="13"/>
      <c r="D2111" s="14"/>
      <c r="E2111" s="9"/>
    </row>
    <row r="2112" spans="1:5">
      <c r="A2112" s="13"/>
      <c r="B2112" s="13"/>
      <c r="C2112" s="13"/>
      <c r="D2112" s="14"/>
      <c r="E2112" s="9"/>
    </row>
    <row r="2113" spans="1:5">
      <c r="A2113" s="13"/>
      <c r="B2113" s="13"/>
      <c r="C2113" s="13"/>
      <c r="D2113" s="14"/>
      <c r="E2113" s="9"/>
    </row>
    <row r="2114" spans="1:5">
      <c r="A2114" s="13"/>
      <c r="B2114" s="13"/>
      <c r="C2114" s="13"/>
      <c r="D2114" s="14"/>
      <c r="E2114" s="9"/>
    </row>
    <row r="2115" spans="1:5">
      <c r="A2115" s="13"/>
      <c r="B2115" s="13"/>
      <c r="C2115" s="13"/>
      <c r="D2115" s="14"/>
      <c r="E2115" s="9"/>
    </row>
    <row r="2116" spans="1:5">
      <c r="A2116" s="13"/>
      <c r="B2116" s="13"/>
      <c r="C2116" s="13"/>
      <c r="D2116" s="14"/>
      <c r="E2116" s="9"/>
    </row>
    <row r="2117" spans="1:5">
      <c r="A2117" s="13"/>
      <c r="B2117" s="13"/>
      <c r="C2117" s="13"/>
      <c r="D2117" s="14"/>
      <c r="E2117" s="9"/>
    </row>
    <row r="2118" spans="1:5">
      <c r="A2118" s="13"/>
      <c r="B2118" s="13"/>
      <c r="C2118" s="13"/>
      <c r="D2118" s="14"/>
      <c r="E2118" s="9"/>
    </row>
    <row r="2119" spans="1:5">
      <c r="A2119" s="13"/>
      <c r="B2119" s="13"/>
      <c r="C2119" s="13"/>
      <c r="D2119" s="14"/>
      <c r="E2119" s="9"/>
    </row>
    <row r="2120" spans="1:5">
      <c r="A2120" s="13"/>
      <c r="B2120" s="13"/>
      <c r="C2120" s="13"/>
      <c r="D2120" s="14"/>
      <c r="E2120" s="9"/>
    </row>
    <row r="2121" spans="1:5">
      <c r="A2121" s="13"/>
      <c r="B2121" s="13"/>
      <c r="C2121" s="13"/>
      <c r="D2121" s="14"/>
      <c r="E2121" s="9"/>
    </row>
    <row r="2122" spans="1:5">
      <c r="A2122" s="13"/>
      <c r="B2122" s="13"/>
      <c r="C2122" s="13"/>
      <c r="D2122" s="14"/>
      <c r="E2122" s="9"/>
    </row>
    <row r="2123" spans="1:5">
      <c r="A2123" s="13"/>
      <c r="B2123" s="13"/>
      <c r="C2123" s="13"/>
      <c r="D2123" s="14"/>
      <c r="E2123" s="9"/>
    </row>
    <row r="2124" spans="1:5">
      <c r="A2124" s="13"/>
      <c r="B2124" s="13"/>
      <c r="C2124" s="13"/>
      <c r="D2124" s="14"/>
      <c r="E2124" s="9"/>
    </row>
    <row r="2125" spans="1:5">
      <c r="A2125" s="13"/>
      <c r="B2125" s="13"/>
      <c r="C2125" s="13"/>
      <c r="D2125" s="14"/>
      <c r="E2125" s="9"/>
    </row>
    <row r="2126" spans="1:5">
      <c r="A2126" s="13"/>
      <c r="B2126" s="13"/>
      <c r="C2126" s="13"/>
      <c r="D2126" s="14"/>
      <c r="E2126" s="9"/>
    </row>
    <row r="2127" spans="1:5">
      <c r="A2127" s="13"/>
      <c r="B2127" s="13"/>
      <c r="C2127" s="13"/>
      <c r="D2127" s="14"/>
      <c r="E2127" s="9"/>
    </row>
    <row r="2128" spans="1:5">
      <c r="A2128" s="13"/>
      <c r="B2128" s="13"/>
      <c r="C2128" s="13"/>
      <c r="D2128" s="14"/>
      <c r="E2128" s="9"/>
    </row>
    <row r="2129" spans="1:5">
      <c r="A2129" s="13"/>
      <c r="B2129" s="13"/>
      <c r="C2129" s="13"/>
      <c r="D2129" s="14"/>
      <c r="E2129" s="9"/>
    </row>
    <row r="2130" spans="1:5">
      <c r="A2130" s="13"/>
      <c r="B2130" s="13"/>
      <c r="C2130" s="13"/>
      <c r="D2130" s="14"/>
      <c r="E2130" s="9"/>
    </row>
    <row r="2131" spans="1:5">
      <c r="A2131" s="13"/>
      <c r="B2131" s="13"/>
      <c r="C2131" s="13"/>
      <c r="D2131" s="14"/>
      <c r="E2131" s="9"/>
    </row>
    <row r="2132" spans="1:5">
      <c r="A2132" s="13"/>
      <c r="B2132" s="13"/>
      <c r="C2132" s="13"/>
      <c r="D2132" s="14"/>
      <c r="E2132" s="9"/>
    </row>
    <row r="2133" spans="1:5">
      <c r="A2133" s="13"/>
      <c r="B2133" s="13"/>
      <c r="C2133" s="13"/>
      <c r="D2133" s="14"/>
      <c r="E2133" s="9"/>
    </row>
    <row r="2134" spans="1:5">
      <c r="A2134" s="13"/>
      <c r="B2134" s="13"/>
      <c r="C2134" s="13"/>
      <c r="D2134" s="14"/>
      <c r="E2134" s="9"/>
    </row>
    <row r="2135" spans="1:5">
      <c r="A2135" s="13"/>
      <c r="B2135" s="13"/>
      <c r="C2135" s="13"/>
      <c r="D2135" s="14"/>
      <c r="E2135" s="9"/>
    </row>
    <row r="2136" spans="1:5">
      <c r="A2136" s="13"/>
      <c r="B2136" s="13"/>
      <c r="C2136" s="13"/>
      <c r="D2136" s="14"/>
      <c r="E2136" s="9"/>
    </row>
    <row r="2137" spans="1:5">
      <c r="A2137" s="13"/>
      <c r="B2137" s="13"/>
      <c r="C2137" s="13"/>
      <c r="D2137" s="14"/>
      <c r="E2137" s="9"/>
    </row>
    <row r="2138" spans="1:5">
      <c r="A2138" s="13"/>
      <c r="B2138" s="13"/>
      <c r="C2138" s="13"/>
      <c r="D2138" s="14"/>
      <c r="E2138" s="9"/>
    </row>
    <row r="2139" spans="1:5">
      <c r="A2139" s="13"/>
      <c r="B2139" s="13"/>
      <c r="C2139" s="13"/>
      <c r="D2139" s="14"/>
      <c r="E2139" s="9"/>
    </row>
    <row r="2140" spans="1:5">
      <c r="A2140" s="13"/>
      <c r="B2140" s="13"/>
      <c r="C2140" s="13"/>
      <c r="D2140" s="14"/>
      <c r="E2140" s="9"/>
    </row>
    <row r="2141" spans="1:5">
      <c r="A2141" s="13"/>
      <c r="B2141" s="13"/>
      <c r="C2141" s="13"/>
      <c r="D2141" s="14"/>
      <c r="E2141" s="9"/>
    </row>
    <row r="2142" spans="1:5">
      <c r="A2142" s="13"/>
      <c r="B2142" s="13"/>
      <c r="C2142" s="13"/>
      <c r="D2142" s="14"/>
      <c r="E2142" s="9"/>
    </row>
    <row r="2143" spans="1:5">
      <c r="A2143" s="13"/>
      <c r="B2143" s="13"/>
      <c r="C2143" s="13"/>
      <c r="D2143" s="14"/>
      <c r="E2143" s="9"/>
    </row>
    <row r="2144" spans="1:5">
      <c r="A2144" s="13"/>
      <c r="B2144" s="13"/>
      <c r="C2144" s="13"/>
      <c r="D2144" s="14"/>
      <c r="E2144" s="9"/>
    </row>
    <row r="2145" spans="1:5">
      <c r="A2145" s="13"/>
      <c r="B2145" s="13"/>
      <c r="C2145" s="13"/>
      <c r="D2145" s="14"/>
      <c r="E2145" s="9"/>
    </row>
    <row r="2146" spans="1:5">
      <c r="A2146" s="13"/>
      <c r="B2146" s="13"/>
      <c r="C2146" s="13"/>
      <c r="D2146" s="14"/>
      <c r="E2146" s="9"/>
    </row>
    <row r="2147" spans="1:5">
      <c r="A2147" s="13"/>
      <c r="B2147" s="13"/>
      <c r="C2147" s="13"/>
      <c r="D2147" s="14"/>
      <c r="E2147" s="9"/>
    </row>
    <row r="2148" spans="1:5">
      <c r="A2148" s="13"/>
      <c r="B2148" s="13"/>
      <c r="C2148" s="13"/>
      <c r="D2148" s="14"/>
      <c r="E2148" s="9"/>
    </row>
    <row r="2149" spans="1:5">
      <c r="A2149" s="13"/>
      <c r="B2149" s="13"/>
      <c r="C2149" s="13"/>
      <c r="D2149" s="14"/>
      <c r="E2149" s="9"/>
    </row>
    <row r="2150" spans="1:5">
      <c r="A2150" s="13"/>
      <c r="B2150" s="13"/>
      <c r="C2150" s="13"/>
      <c r="D2150" s="14"/>
      <c r="E2150" s="9"/>
    </row>
    <row r="2151" spans="1:5">
      <c r="A2151" s="13"/>
      <c r="B2151" s="13"/>
      <c r="C2151" s="13"/>
      <c r="D2151" s="14"/>
      <c r="E2151" s="9"/>
    </row>
    <row r="2152" spans="1:5">
      <c r="A2152" s="13"/>
      <c r="B2152" s="13"/>
      <c r="C2152" s="13"/>
      <c r="D2152" s="14"/>
      <c r="E2152" s="9"/>
    </row>
    <row r="2153" spans="1:5">
      <c r="A2153" s="13"/>
      <c r="B2153" s="13"/>
      <c r="C2153" s="13"/>
      <c r="D2153" s="14"/>
      <c r="E2153" s="9"/>
    </row>
    <row r="2154" spans="1:5">
      <c r="A2154" s="13"/>
      <c r="B2154" s="13"/>
      <c r="C2154" s="13"/>
      <c r="D2154" s="14"/>
      <c r="E2154" s="9"/>
    </row>
    <row r="2155" spans="1:5">
      <c r="A2155" s="13"/>
      <c r="B2155" s="13"/>
      <c r="C2155" s="13"/>
      <c r="D2155" s="14"/>
      <c r="E2155" s="9"/>
    </row>
    <row r="2156" spans="1:5">
      <c r="A2156" s="13"/>
      <c r="B2156" s="13"/>
      <c r="C2156" s="13"/>
      <c r="D2156" s="14"/>
      <c r="E2156" s="9"/>
    </row>
    <row r="2157" spans="1:5">
      <c r="A2157" s="13"/>
      <c r="B2157" s="13"/>
      <c r="C2157" s="13"/>
      <c r="D2157" s="14"/>
      <c r="E2157" s="9"/>
    </row>
    <row r="2158" spans="1:5">
      <c r="A2158" s="13"/>
      <c r="B2158" s="13"/>
      <c r="C2158" s="13"/>
      <c r="D2158" s="14"/>
      <c r="E2158" s="9"/>
    </row>
    <row r="2159" spans="1:5">
      <c r="A2159" s="13"/>
      <c r="B2159" s="13"/>
      <c r="C2159" s="13"/>
      <c r="D2159" s="14"/>
      <c r="E2159" s="9"/>
    </row>
    <row r="2160" spans="1:5">
      <c r="A2160" s="13"/>
      <c r="B2160" s="13"/>
      <c r="C2160" s="13"/>
      <c r="D2160" s="14"/>
      <c r="E2160" s="9"/>
    </row>
    <row r="2161" spans="1:5">
      <c r="A2161" s="13"/>
      <c r="B2161" s="13"/>
      <c r="C2161" s="13"/>
      <c r="D2161" s="14"/>
      <c r="E2161" s="9"/>
    </row>
    <row r="2162" spans="1:5">
      <c r="A2162" s="13"/>
      <c r="B2162" s="13"/>
      <c r="C2162" s="13"/>
      <c r="D2162" s="14"/>
      <c r="E2162" s="9"/>
    </row>
    <row r="2163" spans="1:5">
      <c r="A2163" s="13"/>
      <c r="B2163" s="13"/>
      <c r="C2163" s="13"/>
      <c r="D2163" s="14"/>
      <c r="E2163" s="9"/>
    </row>
    <row r="2164" spans="1:5">
      <c r="A2164" s="13"/>
      <c r="B2164" s="13"/>
      <c r="C2164" s="13"/>
      <c r="D2164" s="14"/>
      <c r="E2164" s="9"/>
    </row>
    <row r="2165" spans="1:5">
      <c r="A2165" s="13"/>
      <c r="B2165" s="13"/>
      <c r="C2165" s="13"/>
      <c r="D2165" s="14"/>
      <c r="E2165" s="9"/>
    </row>
    <row r="2166" spans="1:5">
      <c r="A2166" s="13"/>
      <c r="B2166" s="13"/>
      <c r="C2166" s="13"/>
      <c r="D2166" s="14"/>
      <c r="E2166" s="9"/>
    </row>
    <row r="2167" spans="1:5">
      <c r="A2167" s="13"/>
      <c r="B2167" s="13"/>
      <c r="C2167" s="13"/>
      <c r="D2167" s="14"/>
      <c r="E2167" s="9"/>
    </row>
    <row r="2168" spans="1:5">
      <c r="A2168" s="13"/>
      <c r="B2168" s="13"/>
      <c r="C2168" s="13"/>
      <c r="D2168" s="14"/>
      <c r="E2168" s="9"/>
    </row>
    <row r="2169" spans="1:5">
      <c r="A2169" s="13"/>
      <c r="B2169" s="13"/>
      <c r="C2169" s="13"/>
      <c r="D2169" s="14"/>
      <c r="E2169" s="9"/>
    </row>
    <row r="2170" spans="1:5">
      <c r="A2170" s="13"/>
      <c r="B2170" s="13"/>
      <c r="C2170" s="13"/>
      <c r="D2170" s="14"/>
      <c r="E2170" s="9"/>
    </row>
    <row r="2171" spans="1:5">
      <c r="A2171" s="13"/>
      <c r="B2171" s="13"/>
      <c r="C2171" s="13"/>
      <c r="D2171" s="14"/>
      <c r="E2171" s="9"/>
    </row>
    <row r="2172" spans="1:5">
      <c r="A2172" s="13"/>
      <c r="B2172" s="13"/>
      <c r="C2172" s="13"/>
      <c r="D2172" s="14"/>
      <c r="E2172" s="9"/>
    </row>
    <row r="2173" spans="1:5">
      <c r="A2173" s="13"/>
      <c r="B2173" s="13"/>
      <c r="C2173" s="13"/>
      <c r="D2173" s="14"/>
      <c r="E2173" s="9"/>
    </row>
    <row r="2174" spans="1:5">
      <c r="A2174" s="13"/>
      <c r="B2174" s="13"/>
      <c r="C2174" s="13"/>
      <c r="D2174" s="14"/>
      <c r="E2174" s="9"/>
    </row>
    <row r="2175" spans="1:5">
      <c r="A2175" s="13"/>
      <c r="B2175" s="13"/>
      <c r="C2175" s="13"/>
      <c r="D2175" s="14"/>
      <c r="E2175" s="9"/>
    </row>
    <row r="2176" spans="1:5">
      <c r="A2176" s="13"/>
      <c r="B2176" s="13"/>
      <c r="C2176" s="13"/>
      <c r="D2176" s="14"/>
      <c r="E2176" s="9"/>
    </row>
    <row r="2177" spans="1:5">
      <c r="A2177" s="13"/>
      <c r="B2177" s="13"/>
      <c r="C2177" s="13"/>
      <c r="D2177" s="14"/>
      <c r="E2177" s="9"/>
    </row>
    <row r="2178" spans="1:5">
      <c r="A2178" s="13"/>
      <c r="B2178" s="13"/>
      <c r="C2178" s="13"/>
      <c r="D2178" s="14"/>
      <c r="E2178" s="9"/>
    </row>
    <row r="2179" spans="1:5">
      <c r="A2179" s="13"/>
      <c r="B2179" s="13"/>
      <c r="C2179" s="13"/>
      <c r="D2179" s="14"/>
      <c r="E2179" s="9"/>
    </row>
    <row r="2180" spans="1:5">
      <c r="A2180" s="13"/>
      <c r="B2180" s="13"/>
      <c r="C2180" s="13"/>
      <c r="D2180" s="14"/>
      <c r="E2180" s="9"/>
    </row>
    <row r="2181" spans="1:5">
      <c r="A2181" s="13"/>
      <c r="B2181" s="13"/>
      <c r="C2181" s="13"/>
      <c r="D2181" s="14"/>
      <c r="E2181" s="9"/>
    </row>
    <row r="2182" spans="1:5">
      <c r="A2182" s="13"/>
      <c r="B2182" s="13"/>
      <c r="C2182" s="13"/>
      <c r="D2182" s="14"/>
      <c r="E2182" s="9"/>
    </row>
    <row r="2183" spans="1:5">
      <c r="A2183" s="13"/>
      <c r="B2183" s="13"/>
      <c r="C2183" s="13"/>
      <c r="D2183" s="14"/>
      <c r="E2183" s="9"/>
    </row>
    <row r="2184" spans="1:5">
      <c r="A2184" s="13"/>
      <c r="B2184" s="13"/>
      <c r="C2184" s="13"/>
      <c r="D2184" s="14"/>
      <c r="E2184" s="9"/>
    </row>
    <row r="2185" spans="1:5">
      <c r="A2185" s="13"/>
      <c r="B2185" s="13"/>
      <c r="C2185" s="13"/>
      <c r="D2185" s="14"/>
      <c r="E2185" s="9"/>
    </row>
    <row r="2186" spans="1:5">
      <c r="A2186" s="13"/>
      <c r="B2186" s="13"/>
      <c r="C2186" s="13"/>
      <c r="D2186" s="14"/>
      <c r="E2186" s="9"/>
    </row>
    <row r="2187" spans="1:5">
      <c r="A2187" s="13"/>
      <c r="B2187" s="13"/>
      <c r="C2187" s="13"/>
      <c r="D2187" s="14"/>
      <c r="E2187" s="9"/>
    </row>
    <row r="2188" spans="1:5">
      <c r="A2188" s="13"/>
      <c r="B2188" s="13"/>
      <c r="C2188" s="13"/>
      <c r="D2188" s="14"/>
      <c r="E2188" s="9"/>
    </row>
    <row r="2189" spans="1:5">
      <c r="A2189" s="13"/>
      <c r="B2189" s="13"/>
      <c r="C2189" s="13"/>
      <c r="D2189" s="14"/>
      <c r="E2189" s="9"/>
    </row>
    <row r="2190" spans="1:5">
      <c r="A2190" s="13"/>
      <c r="B2190" s="13"/>
      <c r="C2190" s="13"/>
      <c r="D2190" s="14"/>
      <c r="E2190" s="9"/>
    </row>
    <row r="2191" spans="1:5">
      <c r="A2191" s="13"/>
      <c r="B2191" s="13"/>
      <c r="C2191" s="13"/>
      <c r="D2191" s="14"/>
      <c r="E2191" s="9"/>
    </row>
    <row r="2192" spans="1:5">
      <c r="A2192" s="13"/>
      <c r="B2192" s="13"/>
      <c r="C2192" s="13"/>
      <c r="D2192" s="14"/>
      <c r="E2192" s="9"/>
    </row>
    <row r="2193" spans="1:5">
      <c r="A2193" s="13"/>
      <c r="B2193" s="13"/>
      <c r="C2193" s="13"/>
      <c r="D2193" s="14"/>
      <c r="E2193" s="9"/>
    </row>
    <row r="2194" spans="1:5">
      <c r="A2194" s="13"/>
      <c r="B2194" s="13"/>
      <c r="C2194" s="13"/>
      <c r="D2194" s="14"/>
      <c r="E2194" s="9"/>
    </row>
    <row r="2195" spans="1:5">
      <c r="A2195" s="13"/>
      <c r="B2195" s="13"/>
      <c r="C2195" s="13"/>
      <c r="D2195" s="14"/>
      <c r="E2195" s="9"/>
    </row>
    <row r="2196" spans="1:5">
      <c r="A2196" s="13"/>
      <c r="B2196" s="13"/>
      <c r="C2196" s="13"/>
      <c r="D2196" s="14"/>
      <c r="E2196" s="9"/>
    </row>
    <row r="2197" spans="1:5">
      <c r="A2197" s="13"/>
      <c r="B2197" s="13"/>
      <c r="C2197" s="13"/>
      <c r="D2197" s="14"/>
      <c r="E2197" s="9"/>
    </row>
    <row r="2198" spans="1:5">
      <c r="A2198" s="13"/>
      <c r="B2198" s="13"/>
      <c r="C2198" s="13"/>
      <c r="D2198" s="14"/>
      <c r="E2198" s="9"/>
    </row>
    <row r="2199" spans="1:5">
      <c r="A2199" s="13"/>
      <c r="B2199" s="13"/>
      <c r="C2199" s="13"/>
      <c r="D2199" s="14"/>
      <c r="E2199" s="9"/>
    </row>
    <row r="2200" spans="1:5">
      <c r="A2200" s="13"/>
      <c r="B2200" s="13"/>
      <c r="C2200" s="13"/>
      <c r="D2200" s="14"/>
      <c r="E2200" s="9"/>
    </row>
    <row r="2201" spans="1:5">
      <c r="A2201" s="13"/>
      <c r="B2201" s="13"/>
      <c r="C2201" s="13"/>
      <c r="D2201" s="14"/>
      <c r="E2201" s="9"/>
    </row>
    <row r="2202" spans="1:5">
      <c r="A2202" s="13"/>
      <c r="B2202" s="13"/>
      <c r="C2202" s="13"/>
      <c r="D2202" s="14"/>
      <c r="E2202" s="9"/>
    </row>
    <row r="2203" spans="1:5">
      <c r="A2203" s="13"/>
      <c r="B2203" s="13"/>
      <c r="C2203" s="13"/>
      <c r="D2203" s="14"/>
      <c r="E2203" s="9"/>
    </row>
    <row r="2204" spans="1:5">
      <c r="A2204" s="13"/>
      <c r="B2204" s="13"/>
      <c r="C2204" s="13"/>
      <c r="D2204" s="14"/>
      <c r="E2204" s="9"/>
    </row>
    <row r="2205" spans="1:5">
      <c r="A2205" s="13"/>
      <c r="B2205" s="13"/>
      <c r="C2205" s="13"/>
      <c r="D2205" s="14"/>
      <c r="E2205" s="9"/>
    </row>
    <row r="2206" spans="1:5">
      <c r="A2206" s="13"/>
      <c r="B2206" s="13"/>
      <c r="C2206" s="13"/>
      <c r="D2206" s="14"/>
      <c r="E2206" s="9"/>
    </row>
    <row r="2207" spans="1:5">
      <c r="A2207" s="13"/>
      <c r="B2207" s="13"/>
      <c r="C2207" s="13"/>
      <c r="D2207" s="14"/>
      <c r="E2207" s="9"/>
    </row>
    <row r="2208" spans="1:5">
      <c r="A2208" s="13"/>
      <c r="B2208" s="13"/>
      <c r="C2208" s="13"/>
      <c r="D2208" s="14"/>
      <c r="E2208" s="9"/>
    </row>
    <row r="2209" spans="1:5">
      <c r="A2209" s="13"/>
      <c r="B2209" s="13"/>
      <c r="C2209" s="13"/>
      <c r="D2209" s="14"/>
      <c r="E2209" s="9"/>
    </row>
    <row r="2210" spans="1:5">
      <c r="A2210" s="13"/>
      <c r="B2210" s="13"/>
      <c r="C2210" s="13"/>
      <c r="D2210" s="14"/>
      <c r="E2210" s="9"/>
    </row>
    <row r="2211" spans="1:5">
      <c r="A2211" s="13"/>
      <c r="B2211" s="13"/>
      <c r="C2211" s="13"/>
      <c r="D2211" s="14"/>
      <c r="E2211" s="9"/>
    </row>
    <row r="2212" spans="1:5">
      <c r="A2212" s="13"/>
      <c r="B2212" s="13"/>
      <c r="C2212" s="13"/>
      <c r="D2212" s="14"/>
      <c r="E2212" s="9"/>
    </row>
    <row r="2213" spans="1:5">
      <c r="A2213" s="13"/>
      <c r="B2213" s="13"/>
      <c r="C2213" s="13"/>
      <c r="D2213" s="14"/>
      <c r="E2213" s="9"/>
    </row>
    <row r="2214" spans="1:5">
      <c r="A2214" s="13"/>
      <c r="B2214" s="13"/>
      <c r="C2214" s="13"/>
      <c r="D2214" s="14"/>
      <c r="E2214" s="9"/>
    </row>
    <row r="2215" spans="1:5">
      <c r="A2215" s="13"/>
      <c r="B2215" s="13"/>
      <c r="C2215" s="13"/>
      <c r="D2215" s="14"/>
      <c r="E2215" s="9"/>
    </row>
    <row r="2216" spans="1:5">
      <c r="A2216" s="13"/>
      <c r="B2216" s="13"/>
      <c r="C2216" s="13"/>
      <c r="D2216" s="14"/>
      <c r="E2216" s="9"/>
    </row>
    <row r="2217" spans="1:5">
      <c r="A2217" s="13"/>
      <c r="B2217" s="13"/>
      <c r="C2217" s="13"/>
      <c r="D2217" s="14"/>
      <c r="E2217" s="9"/>
    </row>
    <row r="2218" spans="1:5">
      <c r="A2218" s="13"/>
      <c r="B2218" s="13"/>
      <c r="C2218" s="13"/>
      <c r="D2218" s="14"/>
      <c r="E2218" s="9"/>
    </row>
    <row r="2219" spans="1:5">
      <c r="A2219" s="13"/>
      <c r="B2219" s="13"/>
      <c r="C2219" s="13"/>
      <c r="D2219" s="14"/>
      <c r="E2219" s="9"/>
    </row>
    <row r="2220" spans="1:5">
      <c r="A2220" s="13"/>
      <c r="B2220" s="13"/>
      <c r="C2220" s="13"/>
      <c r="D2220" s="14"/>
      <c r="E2220" s="9"/>
    </row>
    <row r="2221" spans="1:5">
      <c r="A2221" s="13"/>
      <c r="B2221" s="13"/>
      <c r="C2221" s="13"/>
      <c r="D2221" s="14"/>
      <c r="E2221" s="9"/>
    </row>
    <row r="2222" spans="1:5">
      <c r="A2222" s="13"/>
      <c r="B2222" s="13"/>
      <c r="C2222" s="13"/>
      <c r="D2222" s="14"/>
      <c r="E2222" s="9"/>
    </row>
    <row r="2223" spans="1:5">
      <c r="A2223" s="13"/>
      <c r="B2223" s="13"/>
      <c r="C2223" s="13"/>
      <c r="D2223" s="14"/>
      <c r="E2223" s="9"/>
    </row>
    <row r="2224" spans="1:5">
      <c r="A2224" s="13"/>
      <c r="B2224" s="13"/>
      <c r="C2224" s="13"/>
      <c r="D2224" s="14"/>
      <c r="E2224" s="9"/>
    </row>
    <row r="2225" spans="1:5">
      <c r="A2225" s="13"/>
      <c r="B2225" s="13"/>
      <c r="C2225" s="13"/>
      <c r="D2225" s="14"/>
      <c r="E2225" s="9"/>
    </row>
    <row r="2226" spans="1:5">
      <c r="A2226" s="13"/>
      <c r="B2226" s="13"/>
      <c r="C2226" s="13"/>
      <c r="D2226" s="14"/>
      <c r="E2226" s="9"/>
    </row>
    <row r="2227" spans="1:5">
      <c r="A2227" s="13"/>
      <c r="B2227" s="13"/>
      <c r="C2227" s="13"/>
      <c r="D2227" s="14"/>
      <c r="E2227" s="9"/>
    </row>
    <row r="2228" spans="1:5">
      <c r="A2228" s="13"/>
      <c r="B2228" s="13"/>
      <c r="C2228" s="13"/>
      <c r="D2228" s="14"/>
      <c r="E2228" s="9"/>
    </row>
    <row r="2229" spans="1:5">
      <c r="A2229" s="13"/>
      <c r="B2229" s="13"/>
      <c r="C2229" s="13"/>
      <c r="D2229" s="14"/>
      <c r="E2229" s="9"/>
    </row>
    <row r="2230" spans="1:5">
      <c r="A2230" s="13"/>
      <c r="B2230" s="13"/>
      <c r="C2230" s="13"/>
      <c r="D2230" s="14"/>
      <c r="E2230" s="9"/>
    </row>
    <row r="2231" spans="1:5">
      <c r="A2231" s="13"/>
      <c r="B2231" s="13"/>
      <c r="C2231" s="13"/>
      <c r="D2231" s="14"/>
      <c r="E2231" s="9"/>
    </row>
    <row r="2232" spans="1:5">
      <c r="A2232" s="13"/>
      <c r="B2232" s="13"/>
      <c r="C2232" s="13"/>
      <c r="D2232" s="14"/>
      <c r="E2232" s="9"/>
    </row>
    <row r="2233" spans="1:5">
      <c r="A2233" s="13"/>
      <c r="B2233" s="13"/>
      <c r="C2233" s="13"/>
      <c r="D2233" s="14"/>
      <c r="E2233" s="9"/>
    </row>
    <row r="2234" spans="1:5">
      <c r="A2234" s="13"/>
      <c r="B2234" s="13"/>
      <c r="C2234" s="13"/>
      <c r="D2234" s="14"/>
      <c r="E2234" s="9"/>
    </row>
    <row r="2235" spans="1:5">
      <c r="A2235" s="13"/>
      <c r="B2235" s="13"/>
      <c r="C2235" s="13"/>
      <c r="D2235" s="14"/>
      <c r="E2235" s="9"/>
    </row>
    <row r="2236" spans="1:5">
      <c r="A2236" s="13"/>
      <c r="B2236" s="13"/>
      <c r="C2236" s="13"/>
      <c r="D2236" s="14"/>
      <c r="E2236" s="9"/>
    </row>
    <row r="2237" spans="1:5">
      <c r="A2237" s="13"/>
      <c r="B2237" s="13"/>
      <c r="C2237" s="13"/>
      <c r="D2237" s="14"/>
      <c r="E2237" s="9"/>
    </row>
    <row r="2238" spans="1:5">
      <c r="A2238" s="13"/>
      <c r="B2238" s="13"/>
      <c r="C2238" s="13"/>
      <c r="D2238" s="14"/>
      <c r="E2238" s="9"/>
    </row>
    <row r="2239" spans="1:5">
      <c r="A2239" s="13"/>
      <c r="B2239" s="13"/>
      <c r="C2239" s="13"/>
      <c r="D2239" s="14"/>
      <c r="E2239" s="9"/>
    </row>
    <row r="2240" spans="1:5">
      <c r="A2240" s="13"/>
      <c r="B2240" s="13"/>
      <c r="C2240" s="13"/>
      <c r="D2240" s="14"/>
      <c r="E2240" s="9"/>
    </row>
    <row r="2241" spans="1:5">
      <c r="A2241" s="13"/>
      <c r="B2241" s="13"/>
      <c r="C2241" s="13"/>
      <c r="D2241" s="14"/>
      <c r="E2241" s="9"/>
    </row>
    <row r="2242" spans="1:5">
      <c r="A2242" s="13"/>
      <c r="B2242" s="13"/>
      <c r="C2242" s="13"/>
      <c r="D2242" s="14"/>
      <c r="E2242" s="9"/>
    </row>
    <row r="2243" spans="1:5">
      <c r="A2243" s="13"/>
      <c r="B2243" s="13"/>
      <c r="C2243" s="13"/>
      <c r="D2243" s="14"/>
      <c r="E2243" s="9"/>
    </row>
    <row r="2244" spans="1:5">
      <c r="A2244" s="13"/>
      <c r="B2244" s="13"/>
      <c r="C2244" s="13"/>
      <c r="D2244" s="14"/>
      <c r="E2244" s="9"/>
    </row>
    <row r="2245" spans="1:5">
      <c r="A2245" s="13"/>
      <c r="B2245" s="13"/>
      <c r="C2245" s="13"/>
      <c r="D2245" s="14"/>
      <c r="E2245" s="9"/>
    </row>
    <row r="2246" spans="1:5">
      <c r="A2246" s="13"/>
      <c r="B2246" s="13"/>
      <c r="C2246" s="13"/>
      <c r="D2246" s="14"/>
      <c r="E2246" s="9"/>
    </row>
    <row r="2247" spans="1:5">
      <c r="A2247" s="13"/>
      <c r="B2247" s="13"/>
      <c r="C2247" s="13"/>
      <c r="D2247" s="14"/>
      <c r="E2247" s="9"/>
    </row>
    <row r="2248" spans="1:5">
      <c r="A2248" s="13"/>
      <c r="B2248" s="13"/>
      <c r="C2248" s="13"/>
      <c r="D2248" s="14"/>
      <c r="E2248" s="9"/>
    </row>
    <row r="2249" spans="1:5">
      <c r="A2249" s="13"/>
      <c r="B2249" s="13"/>
      <c r="C2249" s="13"/>
      <c r="D2249" s="14"/>
      <c r="E2249" s="9"/>
    </row>
    <row r="2250" spans="1:5">
      <c r="A2250" s="13"/>
      <c r="B2250" s="13"/>
      <c r="C2250" s="13"/>
      <c r="D2250" s="14"/>
      <c r="E2250" s="9"/>
    </row>
    <row r="2251" spans="1:5">
      <c r="A2251" s="13"/>
      <c r="B2251" s="13"/>
      <c r="C2251" s="13"/>
      <c r="D2251" s="14"/>
      <c r="E2251" s="9"/>
    </row>
    <row r="2252" spans="1:5">
      <c r="A2252" s="13"/>
      <c r="B2252" s="13"/>
      <c r="C2252" s="13"/>
      <c r="D2252" s="14"/>
      <c r="E2252" s="9"/>
    </row>
    <row r="2253" spans="1:5">
      <c r="A2253" s="13"/>
      <c r="B2253" s="13"/>
      <c r="C2253" s="13"/>
      <c r="D2253" s="14"/>
      <c r="E2253" s="9"/>
    </row>
    <row r="2254" spans="1:5">
      <c r="A2254" s="13"/>
      <c r="B2254" s="13"/>
      <c r="C2254" s="13"/>
      <c r="D2254" s="14"/>
      <c r="E2254" s="9"/>
    </row>
    <row r="2255" spans="1:5">
      <c r="A2255" s="13"/>
      <c r="B2255" s="13"/>
      <c r="C2255" s="13"/>
      <c r="D2255" s="14"/>
      <c r="E2255" s="9"/>
    </row>
    <row r="2256" spans="1:5">
      <c r="A2256" s="13"/>
      <c r="B2256" s="13"/>
      <c r="C2256" s="13"/>
      <c r="D2256" s="14"/>
      <c r="E2256" s="9"/>
    </row>
    <row r="2257" spans="1:5">
      <c r="A2257" s="13"/>
      <c r="B2257" s="13"/>
      <c r="C2257" s="13"/>
      <c r="D2257" s="14"/>
      <c r="E2257" s="9"/>
    </row>
    <row r="2258" spans="1:5">
      <c r="A2258" s="13"/>
      <c r="B2258" s="13"/>
      <c r="C2258" s="13"/>
      <c r="D2258" s="14"/>
      <c r="E2258" s="9"/>
    </row>
    <row r="2259" spans="1:5">
      <c r="A2259" s="13"/>
      <c r="B2259" s="13"/>
      <c r="C2259" s="13"/>
      <c r="D2259" s="14"/>
      <c r="E2259" s="9"/>
    </row>
    <row r="2260" spans="1:5">
      <c r="A2260" s="13"/>
      <c r="B2260" s="13"/>
      <c r="C2260" s="13"/>
      <c r="D2260" s="14"/>
      <c r="E2260" s="9"/>
    </row>
    <row r="2261" spans="1:5">
      <c r="A2261" s="13"/>
      <c r="B2261" s="13"/>
      <c r="C2261" s="13"/>
      <c r="D2261" s="14"/>
      <c r="E2261" s="9"/>
    </row>
    <row r="2262" spans="1:5">
      <c r="A2262" s="13"/>
      <c r="B2262" s="13"/>
      <c r="C2262" s="13"/>
      <c r="D2262" s="14"/>
      <c r="E2262" s="9"/>
    </row>
    <row r="2263" spans="1:5">
      <c r="A2263" s="13"/>
      <c r="B2263" s="13"/>
      <c r="C2263" s="13"/>
      <c r="D2263" s="14"/>
      <c r="E2263" s="9"/>
    </row>
    <row r="2264" spans="1:5">
      <c r="A2264" s="13"/>
      <c r="B2264" s="13"/>
      <c r="C2264" s="13"/>
      <c r="D2264" s="14"/>
      <c r="E2264" s="9"/>
    </row>
    <row r="2265" spans="1:5">
      <c r="A2265" s="13"/>
      <c r="B2265" s="13"/>
      <c r="C2265" s="13"/>
      <c r="D2265" s="14"/>
      <c r="E2265" s="9"/>
    </row>
    <row r="2266" spans="1:5">
      <c r="A2266" s="13"/>
      <c r="B2266" s="13"/>
      <c r="C2266" s="13"/>
      <c r="D2266" s="14"/>
      <c r="E2266" s="9"/>
    </row>
    <row r="2267" spans="1:5">
      <c r="A2267" s="13"/>
      <c r="B2267" s="13"/>
      <c r="C2267" s="13"/>
      <c r="D2267" s="14"/>
      <c r="E2267" s="9"/>
    </row>
    <row r="2268" spans="1:5">
      <c r="A2268" s="13"/>
      <c r="B2268" s="13"/>
      <c r="C2268" s="13"/>
      <c r="D2268" s="14"/>
      <c r="E2268" s="9"/>
    </row>
    <row r="2269" spans="1:5">
      <c r="A2269" s="13"/>
      <c r="B2269" s="13"/>
      <c r="C2269" s="13"/>
      <c r="D2269" s="14"/>
      <c r="E2269" s="9"/>
    </row>
    <row r="2270" spans="1:5">
      <c r="A2270" s="13"/>
      <c r="B2270" s="13"/>
      <c r="C2270" s="13"/>
      <c r="D2270" s="14"/>
      <c r="E2270" s="9"/>
    </row>
    <row r="2271" spans="1:5">
      <c r="A2271" s="13"/>
      <c r="B2271" s="13"/>
      <c r="C2271" s="13"/>
      <c r="D2271" s="14"/>
      <c r="E2271" s="9"/>
    </row>
    <row r="2272" spans="1:5">
      <c r="A2272" s="13"/>
      <c r="B2272" s="13"/>
      <c r="C2272" s="13"/>
      <c r="D2272" s="14"/>
      <c r="E2272" s="9"/>
    </row>
    <row r="2273" spans="1:5">
      <c r="A2273" s="13"/>
      <c r="B2273" s="13"/>
      <c r="C2273" s="13"/>
      <c r="D2273" s="14"/>
      <c r="E2273" s="9"/>
    </row>
    <row r="2274" spans="1:5">
      <c r="A2274" s="13"/>
      <c r="B2274" s="13"/>
      <c r="C2274" s="13"/>
      <c r="D2274" s="14"/>
      <c r="E2274" s="9"/>
    </row>
    <row r="2275" spans="1:5">
      <c r="A2275" s="13"/>
      <c r="B2275" s="13"/>
      <c r="C2275" s="13"/>
      <c r="D2275" s="14"/>
      <c r="E2275" s="9"/>
    </row>
    <row r="2276" spans="1:5">
      <c r="A2276" s="13"/>
      <c r="B2276" s="13"/>
      <c r="C2276" s="13"/>
      <c r="D2276" s="14"/>
      <c r="E2276" s="9"/>
    </row>
    <row r="2277" spans="1:5">
      <c r="A2277" s="13"/>
      <c r="B2277" s="13"/>
      <c r="C2277" s="13"/>
      <c r="D2277" s="14"/>
      <c r="E2277" s="9"/>
    </row>
    <row r="2278" spans="1:5">
      <c r="A2278" s="13"/>
      <c r="B2278" s="13"/>
      <c r="C2278" s="13"/>
      <c r="D2278" s="14"/>
      <c r="E2278" s="9"/>
    </row>
    <row r="2279" spans="1:5">
      <c r="A2279" s="13"/>
      <c r="B2279" s="13"/>
      <c r="C2279" s="13"/>
      <c r="D2279" s="14"/>
      <c r="E2279" s="9"/>
    </row>
    <row r="2280" spans="1:5">
      <c r="A2280" s="13"/>
      <c r="B2280" s="13"/>
      <c r="C2280" s="13"/>
      <c r="D2280" s="14"/>
      <c r="E2280" s="9"/>
    </row>
    <row r="2281" spans="1:5">
      <c r="A2281" s="13"/>
      <c r="B2281" s="13"/>
      <c r="C2281" s="13"/>
      <c r="D2281" s="14"/>
      <c r="E2281" s="9"/>
    </row>
    <row r="2282" spans="1:5">
      <c r="A2282" s="13"/>
      <c r="B2282" s="13"/>
      <c r="C2282" s="13"/>
      <c r="D2282" s="14"/>
      <c r="E2282" s="9"/>
    </row>
    <row r="2283" spans="1:5">
      <c r="A2283" s="13"/>
      <c r="B2283" s="13"/>
      <c r="C2283" s="13"/>
      <c r="D2283" s="14"/>
      <c r="E2283" s="9"/>
    </row>
    <row r="2284" spans="1:5">
      <c r="A2284" s="13"/>
      <c r="B2284" s="13"/>
      <c r="C2284" s="13"/>
      <c r="D2284" s="14"/>
      <c r="E2284" s="9"/>
    </row>
    <row r="2285" spans="1:5">
      <c r="A2285" s="13"/>
      <c r="B2285" s="13"/>
      <c r="C2285" s="13"/>
      <c r="D2285" s="14"/>
      <c r="E2285" s="9"/>
    </row>
    <row r="2286" spans="1:5">
      <c r="A2286" s="13"/>
      <c r="B2286" s="13"/>
      <c r="C2286" s="13"/>
      <c r="D2286" s="14"/>
      <c r="E2286" s="9"/>
    </row>
    <row r="2287" spans="1:5">
      <c r="A2287" s="13"/>
      <c r="B2287" s="13"/>
      <c r="C2287" s="13"/>
      <c r="D2287" s="14"/>
      <c r="E2287" s="9"/>
    </row>
    <row r="2288" spans="1:5">
      <c r="A2288" s="13"/>
      <c r="B2288" s="13"/>
      <c r="C2288" s="13"/>
      <c r="D2288" s="14"/>
      <c r="E2288" s="9"/>
    </row>
    <row r="2289" spans="1:5">
      <c r="A2289" s="13"/>
      <c r="B2289" s="13"/>
      <c r="C2289" s="13"/>
      <c r="D2289" s="14"/>
      <c r="E2289" s="9"/>
    </row>
    <row r="2290" spans="1:5">
      <c r="A2290" s="13"/>
      <c r="B2290" s="13"/>
      <c r="C2290" s="13"/>
      <c r="D2290" s="14"/>
      <c r="E2290" s="9"/>
    </row>
    <row r="2291" spans="1:5">
      <c r="A2291" s="13"/>
      <c r="B2291" s="13"/>
      <c r="C2291" s="13"/>
      <c r="D2291" s="14"/>
      <c r="E2291" s="9"/>
    </row>
    <row r="2292" spans="1:5">
      <c r="A2292" s="13"/>
      <c r="B2292" s="13"/>
      <c r="C2292" s="13"/>
      <c r="D2292" s="14"/>
      <c r="E2292" s="9"/>
    </row>
    <row r="2293" spans="1:5">
      <c r="A2293" s="13"/>
      <c r="B2293" s="13"/>
      <c r="C2293" s="13"/>
      <c r="D2293" s="14"/>
      <c r="E2293" s="9"/>
    </row>
    <row r="2294" spans="1:5">
      <c r="A2294" s="13"/>
      <c r="B2294" s="13"/>
      <c r="C2294" s="13"/>
      <c r="D2294" s="14"/>
      <c r="E2294" s="9"/>
    </row>
    <row r="2295" spans="1:5">
      <c r="A2295" s="13"/>
      <c r="B2295" s="13"/>
      <c r="C2295" s="13"/>
      <c r="D2295" s="14"/>
      <c r="E2295" s="9"/>
    </row>
    <row r="2296" spans="1:5">
      <c r="A2296" s="13"/>
      <c r="B2296" s="13"/>
      <c r="C2296" s="13"/>
      <c r="D2296" s="14"/>
      <c r="E2296" s="9"/>
    </row>
    <row r="2297" spans="1:5">
      <c r="A2297" s="13"/>
      <c r="B2297" s="13"/>
      <c r="C2297" s="13"/>
      <c r="D2297" s="14"/>
      <c r="E2297" s="9"/>
    </row>
    <row r="2298" spans="1:5">
      <c r="A2298" s="13"/>
      <c r="B2298" s="13"/>
      <c r="C2298" s="13"/>
      <c r="D2298" s="14"/>
      <c r="E2298" s="9"/>
    </row>
    <row r="2299" spans="1:5">
      <c r="A2299" s="13"/>
      <c r="B2299" s="13"/>
      <c r="C2299" s="13"/>
      <c r="D2299" s="14"/>
      <c r="E2299" s="9"/>
    </row>
    <row r="2300" spans="1:5">
      <c r="A2300" s="13"/>
      <c r="B2300" s="13"/>
      <c r="C2300" s="13"/>
      <c r="D2300" s="14"/>
      <c r="E2300" s="9"/>
    </row>
    <row r="2301" spans="1:5">
      <c r="A2301" s="13"/>
      <c r="B2301" s="13"/>
      <c r="C2301" s="13"/>
      <c r="D2301" s="14"/>
      <c r="E2301" s="9"/>
    </row>
    <row r="2302" spans="1:5">
      <c r="A2302" s="13"/>
      <c r="B2302" s="13"/>
      <c r="C2302" s="13"/>
      <c r="D2302" s="14"/>
      <c r="E2302" s="9"/>
    </row>
    <row r="2303" spans="1:5">
      <c r="A2303" s="13"/>
      <c r="B2303" s="13"/>
      <c r="C2303" s="13"/>
      <c r="D2303" s="14"/>
      <c r="E2303" s="9"/>
    </row>
    <row r="2304" spans="1:5">
      <c r="A2304" s="13"/>
      <c r="B2304" s="13"/>
      <c r="C2304" s="13"/>
      <c r="D2304" s="14"/>
      <c r="E2304" s="9"/>
    </row>
    <row r="2305" spans="1:5">
      <c r="A2305" s="13"/>
      <c r="B2305" s="13"/>
      <c r="C2305" s="13"/>
      <c r="D2305" s="14"/>
      <c r="E2305" s="9"/>
    </row>
    <row r="2306" spans="1:5">
      <c r="A2306" s="13"/>
      <c r="B2306" s="13"/>
      <c r="C2306" s="13"/>
      <c r="D2306" s="14"/>
      <c r="E2306" s="9"/>
    </row>
    <row r="2307" spans="1:5">
      <c r="A2307" s="13"/>
      <c r="B2307" s="13"/>
      <c r="C2307" s="13"/>
      <c r="D2307" s="14"/>
      <c r="E2307" s="9"/>
    </row>
    <row r="2308" spans="1:5">
      <c r="A2308" s="13"/>
      <c r="B2308" s="13"/>
      <c r="C2308" s="13"/>
      <c r="D2308" s="14"/>
      <c r="E2308" s="9"/>
    </row>
    <row r="2309" spans="1:5">
      <c r="A2309" s="13"/>
      <c r="B2309" s="13"/>
      <c r="C2309" s="13"/>
      <c r="D2309" s="14"/>
      <c r="E2309" s="9"/>
    </row>
    <row r="2310" spans="1:5">
      <c r="A2310" s="13"/>
      <c r="B2310" s="13"/>
      <c r="C2310" s="13"/>
      <c r="D2310" s="14"/>
      <c r="E2310" s="9"/>
    </row>
    <row r="2311" spans="1:5">
      <c r="A2311" s="13"/>
      <c r="B2311" s="13"/>
      <c r="C2311" s="13"/>
      <c r="D2311" s="14"/>
      <c r="E2311" s="9"/>
    </row>
    <row r="2312" spans="1:5">
      <c r="A2312" s="13"/>
      <c r="B2312" s="13"/>
      <c r="C2312" s="13"/>
      <c r="D2312" s="14"/>
      <c r="E2312" s="9"/>
    </row>
    <row r="2313" spans="1:5">
      <c r="A2313" s="13"/>
      <c r="B2313" s="13"/>
      <c r="C2313" s="13"/>
      <c r="D2313" s="14"/>
      <c r="E2313" s="9"/>
    </row>
    <row r="2314" spans="1:5">
      <c r="A2314" s="13"/>
      <c r="B2314" s="13"/>
      <c r="C2314" s="13"/>
      <c r="D2314" s="14"/>
      <c r="E2314" s="9"/>
    </row>
    <row r="2315" spans="1:5">
      <c r="A2315" s="13"/>
      <c r="B2315" s="13"/>
      <c r="C2315" s="13"/>
      <c r="D2315" s="14"/>
      <c r="E2315" s="9"/>
    </row>
    <row r="2316" spans="1:5">
      <c r="A2316" s="13"/>
      <c r="B2316" s="13"/>
      <c r="C2316" s="13"/>
      <c r="D2316" s="14"/>
      <c r="E2316" s="9"/>
    </row>
    <row r="2317" spans="1:5">
      <c r="A2317" s="13"/>
      <c r="B2317" s="13"/>
      <c r="C2317" s="13"/>
      <c r="D2317" s="14"/>
      <c r="E2317" s="9"/>
    </row>
    <row r="2318" spans="1:5">
      <c r="A2318" s="13"/>
      <c r="B2318" s="13"/>
      <c r="C2318" s="13"/>
      <c r="D2318" s="14"/>
      <c r="E2318" s="9"/>
    </row>
    <row r="2319" spans="1:5">
      <c r="A2319" s="13"/>
      <c r="B2319" s="13"/>
      <c r="C2319" s="13"/>
      <c r="D2319" s="14"/>
      <c r="E2319" s="9"/>
    </row>
    <row r="2320" spans="1:5">
      <c r="A2320" s="13"/>
      <c r="B2320" s="13"/>
      <c r="C2320" s="13"/>
      <c r="D2320" s="14"/>
      <c r="E2320" s="9"/>
    </row>
    <row r="2321" spans="1:5">
      <c r="A2321" s="13"/>
      <c r="B2321" s="13"/>
      <c r="C2321" s="13"/>
      <c r="D2321" s="14"/>
      <c r="E2321" s="9"/>
    </row>
    <row r="2322" spans="1:5">
      <c r="A2322" s="13"/>
      <c r="B2322" s="13"/>
      <c r="C2322" s="13"/>
      <c r="D2322" s="14"/>
      <c r="E2322" s="9"/>
    </row>
    <row r="2323" spans="1:5">
      <c r="A2323" s="13"/>
      <c r="B2323" s="13"/>
      <c r="C2323" s="13"/>
      <c r="D2323" s="14"/>
      <c r="E2323" s="9"/>
    </row>
    <row r="2324" spans="1:5">
      <c r="A2324" s="13"/>
      <c r="B2324" s="13"/>
      <c r="C2324" s="13"/>
      <c r="D2324" s="14"/>
      <c r="E2324" s="9"/>
    </row>
    <row r="2325" spans="1:5">
      <c r="A2325" s="13"/>
      <c r="B2325" s="13"/>
      <c r="C2325" s="13"/>
      <c r="D2325" s="14"/>
      <c r="E2325" s="9"/>
    </row>
    <row r="2326" spans="1:5">
      <c r="A2326" s="13"/>
      <c r="B2326" s="13"/>
      <c r="C2326" s="13"/>
      <c r="D2326" s="14"/>
      <c r="E2326" s="9"/>
    </row>
    <row r="2327" spans="1:5">
      <c r="A2327" s="13"/>
      <c r="B2327" s="13"/>
      <c r="C2327" s="13"/>
      <c r="D2327" s="14"/>
      <c r="E2327" s="9"/>
    </row>
    <row r="2328" spans="1:5">
      <c r="A2328" s="13"/>
      <c r="B2328" s="13"/>
      <c r="C2328" s="13"/>
      <c r="D2328" s="14"/>
      <c r="E2328" s="9"/>
    </row>
    <row r="2329" spans="1:5">
      <c r="A2329" s="13"/>
      <c r="B2329" s="13"/>
      <c r="C2329" s="13"/>
      <c r="D2329" s="14"/>
      <c r="E2329" s="9"/>
    </row>
    <row r="2330" spans="1:5">
      <c r="A2330" s="13"/>
      <c r="B2330" s="13"/>
      <c r="C2330" s="13"/>
      <c r="D2330" s="14"/>
      <c r="E2330" s="9"/>
    </row>
    <row r="2331" spans="1:5">
      <c r="A2331" s="13"/>
      <c r="B2331" s="13"/>
      <c r="C2331" s="13"/>
      <c r="D2331" s="14"/>
      <c r="E2331" s="9"/>
    </row>
    <row r="2332" spans="1:5">
      <c r="A2332" s="13"/>
      <c r="B2332" s="13"/>
      <c r="C2332" s="13"/>
      <c r="D2332" s="14"/>
      <c r="E2332" s="9"/>
    </row>
    <row r="2333" spans="1:5">
      <c r="A2333" s="13"/>
      <c r="B2333" s="13"/>
      <c r="C2333" s="13"/>
      <c r="D2333" s="14"/>
      <c r="E2333" s="9"/>
    </row>
    <row r="2334" spans="1:5">
      <c r="A2334" s="13"/>
      <c r="B2334" s="13"/>
      <c r="C2334" s="13"/>
      <c r="D2334" s="14"/>
      <c r="E2334" s="9"/>
    </row>
    <row r="2335" spans="1:5">
      <c r="A2335" s="13"/>
      <c r="B2335" s="13"/>
      <c r="C2335" s="13"/>
      <c r="D2335" s="14"/>
      <c r="E2335" s="9"/>
    </row>
    <row r="2336" spans="1:5">
      <c r="A2336" s="13"/>
      <c r="B2336" s="13"/>
      <c r="C2336" s="13"/>
      <c r="D2336" s="14"/>
      <c r="E2336" s="9"/>
    </row>
    <row r="2337" spans="1:5">
      <c r="A2337" s="13"/>
      <c r="B2337" s="13"/>
      <c r="C2337" s="13"/>
      <c r="D2337" s="14"/>
      <c r="E2337" s="9"/>
    </row>
    <row r="2338" spans="1:5">
      <c r="A2338" s="13"/>
      <c r="B2338" s="13"/>
      <c r="C2338" s="13"/>
      <c r="D2338" s="14"/>
      <c r="E2338" s="9"/>
    </row>
    <row r="2339" spans="1:5">
      <c r="A2339" s="13"/>
      <c r="B2339" s="13"/>
      <c r="C2339" s="13"/>
      <c r="D2339" s="14"/>
      <c r="E2339" s="9"/>
    </row>
    <row r="2340" spans="1:5">
      <c r="A2340" s="13"/>
      <c r="B2340" s="13"/>
      <c r="C2340" s="13"/>
      <c r="D2340" s="14"/>
      <c r="E2340" s="9"/>
    </row>
    <row r="2341" spans="1:5">
      <c r="A2341" s="13"/>
      <c r="B2341" s="13"/>
      <c r="C2341" s="13"/>
      <c r="D2341" s="14"/>
      <c r="E2341" s="9"/>
    </row>
    <row r="2342" spans="1:5">
      <c r="A2342" s="13"/>
      <c r="B2342" s="13"/>
      <c r="C2342" s="13"/>
      <c r="D2342" s="14"/>
      <c r="E2342" s="9"/>
    </row>
    <row r="2343" spans="1:5">
      <c r="A2343" s="13"/>
      <c r="B2343" s="13"/>
      <c r="C2343" s="13"/>
      <c r="D2343" s="14"/>
      <c r="E2343" s="9"/>
    </row>
    <row r="2344" spans="1:5">
      <c r="A2344" s="13"/>
      <c r="B2344" s="13"/>
      <c r="C2344" s="13"/>
      <c r="D2344" s="14"/>
      <c r="E2344" s="9"/>
    </row>
    <row r="2345" spans="1:5">
      <c r="A2345" s="13"/>
      <c r="B2345" s="13"/>
      <c r="C2345" s="13"/>
      <c r="D2345" s="14"/>
      <c r="E2345" s="9"/>
    </row>
    <row r="2346" spans="1:5">
      <c r="A2346" s="13"/>
      <c r="B2346" s="13"/>
      <c r="C2346" s="13"/>
      <c r="D2346" s="14"/>
      <c r="E2346" s="9"/>
    </row>
    <row r="2347" spans="1:5">
      <c r="A2347" s="13"/>
      <c r="B2347" s="13"/>
      <c r="C2347" s="13"/>
      <c r="D2347" s="14"/>
      <c r="E2347" s="9"/>
    </row>
    <row r="2348" spans="1:5">
      <c r="A2348" s="13"/>
      <c r="B2348" s="13"/>
      <c r="C2348" s="13"/>
      <c r="D2348" s="14"/>
      <c r="E2348" s="9"/>
    </row>
    <row r="2349" spans="1:5">
      <c r="A2349" s="13"/>
      <c r="B2349" s="13"/>
      <c r="C2349" s="13"/>
      <c r="D2349" s="14"/>
      <c r="E2349" s="9"/>
    </row>
    <row r="2350" spans="1:5">
      <c r="A2350" s="13"/>
      <c r="B2350" s="13"/>
      <c r="C2350" s="13"/>
      <c r="D2350" s="14"/>
      <c r="E2350" s="9"/>
    </row>
    <row r="2351" spans="1:5">
      <c r="A2351" s="13"/>
      <c r="B2351" s="13"/>
      <c r="C2351" s="13"/>
      <c r="D2351" s="14"/>
      <c r="E2351" s="9"/>
    </row>
    <row r="2352" spans="1:5">
      <c r="A2352" s="13"/>
      <c r="B2352" s="13"/>
      <c r="C2352" s="13"/>
      <c r="D2352" s="14"/>
      <c r="E2352" s="9"/>
    </row>
    <row r="2353" spans="1:5">
      <c r="A2353" s="13"/>
      <c r="B2353" s="13"/>
      <c r="C2353" s="13"/>
      <c r="D2353" s="14"/>
      <c r="E2353" s="9"/>
    </row>
    <row r="2354" spans="1:5">
      <c r="A2354" s="13"/>
      <c r="B2354" s="13"/>
      <c r="C2354" s="13"/>
      <c r="D2354" s="14"/>
      <c r="E2354" s="9"/>
    </row>
    <row r="2355" spans="1:5">
      <c r="A2355" s="13"/>
      <c r="B2355" s="13"/>
      <c r="C2355" s="13"/>
      <c r="D2355" s="14"/>
      <c r="E2355" s="9"/>
    </row>
    <row r="2356" spans="1:5">
      <c r="A2356" s="13"/>
      <c r="B2356" s="13"/>
      <c r="C2356" s="13"/>
      <c r="D2356" s="14"/>
      <c r="E2356" s="9"/>
    </row>
    <row r="2357" spans="1:5">
      <c r="A2357" s="13"/>
      <c r="B2357" s="13"/>
      <c r="C2357" s="13"/>
      <c r="D2357" s="14"/>
      <c r="E2357" s="9"/>
    </row>
    <row r="2358" spans="1:5">
      <c r="A2358" s="13"/>
      <c r="B2358" s="13"/>
      <c r="C2358" s="13"/>
      <c r="D2358" s="14"/>
      <c r="E2358" s="9"/>
    </row>
    <row r="2359" spans="1:5">
      <c r="A2359" s="13"/>
      <c r="B2359" s="13"/>
      <c r="C2359" s="13"/>
      <c r="D2359" s="14"/>
      <c r="E2359" s="9"/>
    </row>
    <row r="2360" spans="1:5">
      <c r="A2360" s="13"/>
      <c r="B2360" s="13"/>
      <c r="C2360" s="13"/>
      <c r="D2360" s="14"/>
      <c r="E2360" s="9"/>
    </row>
    <row r="2361" spans="1:5">
      <c r="A2361" s="13"/>
      <c r="B2361" s="13"/>
      <c r="C2361" s="13"/>
      <c r="D2361" s="14"/>
      <c r="E2361" s="9"/>
    </row>
    <row r="2362" spans="1:5">
      <c r="A2362" s="13"/>
      <c r="B2362" s="13"/>
      <c r="C2362" s="13"/>
      <c r="D2362" s="14"/>
      <c r="E2362" s="9"/>
    </row>
    <row r="2363" spans="1:5">
      <c r="A2363" s="13"/>
      <c r="B2363" s="13"/>
      <c r="C2363" s="13"/>
      <c r="D2363" s="14"/>
      <c r="E2363" s="9"/>
    </row>
    <row r="2364" spans="1:5">
      <c r="A2364" s="13"/>
      <c r="B2364" s="13"/>
      <c r="C2364" s="13"/>
      <c r="D2364" s="14"/>
      <c r="E2364" s="9"/>
    </row>
    <row r="2365" spans="1:5">
      <c r="A2365" s="13"/>
      <c r="B2365" s="13"/>
      <c r="C2365" s="13"/>
      <c r="D2365" s="14"/>
      <c r="E2365" s="9"/>
    </row>
    <row r="2366" spans="1:5">
      <c r="A2366" s="13"/>
      <c r="B2366" s="13"/>
      <c r="C2366" s="13"/>
      <c r="D2366" s="14"/>
      <c r="E2366" s="9"/>
    </row>
    <row r="2367" spans="1:5">
      <c r="A2367" s="13"/>
      <c r="B2367" s="13"/>
      <c r="C2367" s="13"/>
      <c r="D2367" s="14"/>
      <c r="E2367" s="9"/>
    </row>
    <row r="2368" spans="1:5">
      <c r="A2368" s="13"/>
      <c r="B2368" s="13"/>
      <c r="C2368" s="13"/>
      <c r="D2368" s="14"/>
      <c r="E2368" s="9"/>
    </row>
    <row r="2369" spans="1:5">
      <c r="A2369" s="13"/>
      <c r="B2369" s="13"/>
      <c r="C2369" s="13"/>
      <c r="D2369" s="14"/>
      <c r="E2369" s="9"/>
    </row>
    <row r="2370" spans="1:5">
      <c r="A2370" s="13"/>
      <c r="B2370" s="13"/>
      <c r="C2370" s="13"/>
      <c r="D2370" s="14"/>
      <c r="E2370" s="9"/>
    </row>
    <row r="2371" spans="1:5">
      <c r="A2371" s="13"/>
      <c r="B2371" s="13"/>
      <c r="C2371" s="13"/>
      <c r="D2371" s="14"/>
      <c r="E2371" s="9"/>
    </row>
    <row r="2372" spans="1:5">
      <c r="A2372" s="13"/>
      <c r="B2372" s="13"/>
      <c r="C2372" s="13"/>
      <c r="D2372" s="14"/>
      <c r="E2372" s="9"/>
    </row>
    <row r="2373" spans="1:5">
      <c r="A2373" s="13"/>
      <c r="B2373" s="13"/>
      <c r="C2373" s="13"/>
      <c r="D2373" s="14"/>
      <c r="E2373" s="9"/>
    </row>
    <row r="2374" spans="1:5">
      <c r="A2374" s="13"/>
      <c r="B2374" s="13"/>
      <c r="C2374" s="13"/>
      <c r="D2374" s="14"/>
      <c r="E2374" s="9"/>
    </row>
    <row r="2375" spans="1:5">
      <c r="A2375" s="13"/>
      <c r="B2375" s="13"/>
      <c r="C2375" s="13"/>
      <c r="D2375" s="14"/>
      <c r="E2375" s="9"/>
    </row>
    <row r="2376" spans="1:5">
      <c r="A2376" s="13"/>
      <c r="B2376" s="13"/>
      <c r="C2376" s="13"/>
      <c r="D2376" s="14"/>
      <c r="E2376" s="9"/>
    </row>
    <row r="2377" spans="1:5">
      <c r="A2377" s="13"/>
      <c r="B2377" s="13"/>
      <c r="C2377" s="13"/>
      <c r="D2377" s="14"/>
      <c r="E2377" s="9"/>
    </row>
    <row r="2378" spans="1:5">
      <c r="A2378" s="13"/>
      <c r="B2378" s="13"/>
      <c r="C2378" s="13"/>
      <c r="D2378" s="14"/>
      <c r="E2378" s="9"/>
    </row>
    <row r="2379" spans="1:5">
      <c r="A2379" s="13"/>
      <c r="B2379" s="13"/>
      <c r="C2379" s="13"/>
      <c r="D2379" s="14"/>
      <c r="E2379" s="9"/>
    </row>
    <row r="2380" spans="1:5">
      <c r="A2380" s="13"/>
      <c r="B2380" s="13"/>
      <c r="C2380" s="13"/>
      <c r="D2380" s="14"/>
      <c r="E2380" s="9"/>
    </row>
    <row r="2381" spans="1:5">
      <c r="A2381" s="13"/>
      <c r="B2381" s="13"/>
      <c r="C2381" s="13"/>
      <c r="D2381" s="14"/>
      <c r="E2381" s="9"/>
    </row>
    <row r="2382" spans="1:5">
      <c r="A2382" s="13"/>
      <c r="B2382" s="13"/>
      <c r="C2382" s="13"/>
      <c r="D2382" s="14"/>
      <c r="E2382" s="9"/>
    </row>
    <row r="2383" spans="1:5">
      <c r="A2383" s="13"/>
      <c r="B2383" s="13"/>
      <c r="C2383" s="13"/>
      <c r="D2383" s="14"/>
      <c r="E2383" s="9"/>
    </row>
    <row r="2384" spans="1:5">
      <c r="A2384" s="13"/>
      <c r="B2384" s="13"/>
      <c r="C2384" s="13"/>
      <c r="D2384" s="14"/>
      <c r="E2384" s="9"/>
    </row>
    <row r="2385" spans="1:5">
      <c r="A2385" s="13"/>
      <c r="B2385" s="13"/>
      <c r="C2385" s="13"/>
      <c r="D2385" s="14"/>
      <c r="E2385" s="9"/>
    </row>
    <row r="2386" spans="1:5">
      <c r="A2386" s="13"/>
      <c r="B2386" s="13"/>
      <c r="C2386" s="13"/>
      <c r="D2386" s="14"/>
      <c r="E2386" s="9"/>
    </row>
    <row r="2387" spans="1:5">
      <c r="A2387" s="13"/>
      <c r="B2387" s="13"/>
      <c r="C2387" s="13"/>
      <c r="D2387" s="14"/>
      <c r="E2387" s="9"/>
    </row>
    <row r="2388" spans="1:5">
      <c r="A2388" s="13"/>
      <c r="B2388" s="13"/>
      <c r="C2388" s="13"/>
      <c r="D2388" s="14"/>
      <c r="E2388" s="9"/>
    </row>
    <row r="2389" spans="1:5">
      <c r="A2389" s="13"/>
      <c r="B2389" s="13"/>
      <c r="C2389" s="13"/>
      <c r="D2389" s="14"/>
      <c r="E2389" s="9"/>
    </row>
    <row r="2390" spans="1:5">
      <c r="A2390" s="13"/>
      <c r="B2390" s="13"/>
      <c r="C2390" s="13"/>
      <c r="D2390" s="14"/>
      <c r="E2390" s="9"/>
    </row>
    <row r="2391" spans="1:5">
      <c r="A2391" s="13"/>
      <c r="B2391" s="13"/>
      <c r="C2391" s="13"/>
      <c r="D2391" s="14"/>
      <c r="E2391" s="9"/>
    </row>
    <row r="2392" spans="1:5">
      <c r="A2392" s="13"/>
      <c r="B2392" s="13"/>
      <c r="C2392" s="13"/>
      <c r="D2392" s="14"/>
      <c r="E2392" s="9"/>
    </row>
    <row r="2393" spans="1:5">
      <c r="A2393" s="13"/>
      <c r="B2393" s="13"/>
      <c r="C2393" s="13"/>
      <c r="D2393" s="14"/>
      <c r="E2393" s="9"/>
    </row>
    <row r="2394" spans="1:5">
      <c r="A2394" s="13"/>
      <c r="B2394" s="13"/>
      <c r="C2394" s="13"/>
      <c r="D2394" s="14"/>
      <c r="E2394" s="9"/>
    </row>
    <row r="2395" spans="1:5">
      <c r="A2395" s="13"/>
      <c r="B2395" s="13"/>
      <c r="C2395" s="13"/>
      <c r="D2395" s="14"/>
      <c r="E2395" s="9"/>
    </row>
    <row r="2396" spans="1:5">
      <c r="A2396" s="13"/>
      <c r="B2396" s="13"/>
      <c r="C2396" s="13"/>
      <c r="D2396" s="14"/>
      <c r="E2396" s="9"/>
    </row>
    <row r="2397" spans="1:5">
      <c r="A2397" s="13"/>
      <c r="B2397" s="13"/>
      <c r="C2397" s="13"/>
      <c r="D2397" s="14"/>
      <c r="E2397" s="9"/>
    </row>
    <row r="2398" spans="1:5">
      <c r="A2398" s="13"/>
      <c r="B2398" s="13"/>
      <c r="C2398" s="13"/>
      <c r="D2398" s="14"/>
      <c r="E2398" s="9"/>
    </row>
    <row r="2399" spans="1:5">
      <c r="A2399" s="13"/>
      <c r="B2399" s="13"/>
      <c r="C2399" s="13"/>
      <c r="D2399" s="14"/>
      <c r="E2399" s="9"/>
    </row>
    <row r="2400" spans="1:5">
      <c r="A2400" s="13"/>
      <c r="B2400" s="13"/>
      <c r="C2400" s="13"/>
      <c r="D2400" s="14"/>
      <c r="E2400" s="9"/>
    </row>
    <row r="2401" spans="1:5">
      <c r="A2401" s="13"/>
      <c r="B2401" s="13"/>
      <c r="C2401" s="13"/>
      <c r="D2401" s="14"/>
      <c r="E2401" s="9"/>
    </row>
    <row r="2402" spans="1:5">
      <c r="A2402" s="13"/>
      <c r="B2402" s="13"/>
      <c r="C2402" s="13"/>
      <c r="D2402" s="14"/>
      <c r="E2402" s="9"/>
    </row>
    <row r="2403" spans="1:5">
      <c r="A2403" s="13"/>
      <c r="B2403" s="13"/>
      <c r="C2403" s="13"/>
      <c r="D2403" s="14"/>
      <c r="E2403" s="9"/>
    </row>
    <row r="2404" spans="1:5">
      <c r="A2404" s="13"/>
      <c r="B2404" s="13"/>
      <c r="C2404" s="13"/>
      <c r="D2404" s="14"/>
      <c r="E2404" s="9"/>
    </row>
    <row r="2405" spans="1:5">
      <c r="A2405" s="13"/>
      <c r="B2405" s="13"/>
      <c r="C2405" s="13"/>
      <c r="D2405" s="14"/>
      <c r="E2405" s="9"/>
    </row>
    <row r="2406" spans="1:5">
      <c r="A2406" s="13"/>
      <c r="B2406" s="13"/>
      <c r="C2406" s="13"/>
      <c r="D2406" s="14"/>
      <c r="E2406" s="9"/>
    </row>
    <row r="2407" spans="1:5">
      <c r="A2407" s="13"/>
      <c r="B2407" s="13"/>
      <c r="C2407" s="13"/>
      <c r="D2407" s="14"/>
      <c r="E2407" s="9"/>
    </row>
    <row r="2408" spans="1:5">
      <c r="A2408" s="13"/>
      <c r="B2408" s="13"/>
      <c r="C2408" s="13"/>
      <c r="D2408" s="14"/>
      <c r="E2408" s="9"/>
    </row>
    <row r="2409" spans="1:5">
      <c r="A2409" s="13"/>
      <c r="B2409" s="13"/>
      <c r="C2409" s="13"/>
      <c r="D2409" s="14"/>
      <c r="E2409" s="9"/>
    </row>
    <row r="2410" spans="1:5">
      <c r="A2410" s="13"/>
      <c r="B2410" s="13"/>
      <c r="C2410" s="13"/>
      <c r="D2410" s="14"/>
      <c r="E2410" s="9"/>
    </row>
    <row r="2411" spans="1:5">
      <c r="A2411" s="13"/>
      <c r="B2411" s="13"/>
      <c r="C2411" s="13"/>
      <c r="D2411" s="14"/>
      <c r="E2411" s="9"/>
    </row>
    <row r="2412" spans="1:5">
      <c r="A2412" s="13"/>
      <c r="B2412" s="13"/>
      <c r="C2412" s="13"/>
      <c r="D2412" s="14"/>
      <c r="E2412" s="9"/>
    </row>
    <row r="2413" spans="1:5">
      <c r="A2413" s="13"/>
      <c r="B2413" s="13"/>
      <c r="C2413" s="13"/>
      <c r="D2413" s="14"/>
      <c r="E2413" s="9"/>
    </row>
    <row r="2414" spans="1:5">
      <c r="A2414" s="13"/>
      <c r="B2414" s="13"/>
      <c r="C2414" s="13"/>
      <c r="D2414" s="14"/>
      <c r="E2414" s="9"/>
    </row>
    <row r="2415" spans="1:5">
      <c r="A2415" s="13"/>
      <c r="B2415" s="13"/>
      <c r="C2415" s="13"/>
      <c r="D2415" s="14"/>
      <c r="E2415" s="9"/>
    </row>
    <row r="2416" spans="1:5">
      <c r="A2416" s="13"/>
      <c r="B2416" s="13"/>
      <c r="C2416" s="13"/>
      <c r="D2416" s="14"/>
      <c r="E2416" s="9"/>
    </row>
    <row r="2417" spans="1:5">
      <c r="A2417" s="13"/>
      <c r="B2417" s="13"/>
      <c r="C2417" s="13"/>
      <c r="D2417" s="14"/>
      <c r="E2417" s="9"/>
    </row>
    <row r="2418" spans="1:5">
      <c r="A2418" s="13"/>
      <c r="B2418" s="13"/>
      <c r="C2418" s="13"/>
      <c r="D2418" s="14"/>
      <c r="E2418" s="9"/>
    </row>
    <row r="2419" spans="1:5">
      <c r="A2419" s="13"/>
      <c r="B2419" s="13"/>
      <c r="C2419" s="13"/>
      <c r="D2419" s="14"/>
      <c r="E2419" s="9"/>
    </row>
    <row r="2420" spans="1:5">
      <c r="A2420" s="13"/>
      <c r="B2420" s="13"/>
      <c r="C2420" s="13"/>
      <c r="D2420" s="14"/>
      <c r="E2420" s="9"/>
    </row>
    <row r="2421" spans="1:5">
      <c r="A2421" s="13"/>
      <c r="B2421" s="13"/>
      <c r="C2421" s="13"/>
      <c r="D2421" s="14"/>
      <c r="E2421" s="9"/>
    </row>
    <row r="2422" spans="1:5">
      <c r="A2422" s="13"/>
      <c r="B2422" s="13"/>
      <c r="C2422" s="13"/>
      <c r="D2422" s="14"/>
      <c r="E2422" s="9"/>
    </row>
    <row r="2423" spans="1:5">
      <c r="A2423" s="13"/>
      <c r="B2423" s="13"/>
      <c r="C2423" s="13"/>
      <c r="D2423" s="14"/>
      <c r="E2423" s="9"/>
    </row>
    <row r="2424" spans="1:5">
      <c r="A2424" s="13"/>
      <c r="B2424" s="13"/>
      <c r="C2424" s="13"/>
      <c r="D2424" s="14"/>
      <c r="E2424" s="9"/>
    </row>
    <row r="2425" spans="1:5">
      <c r="A2425" s="13"/>
      <c r="B2425" s="13"/>
      <c r="C2425" s="13"/>
      <c r="D2425" s="14"/>
      <c r="E2425" s="9"/>
    </row>
    <row r="2426" spans="1:5">
      <c r="A2426" s="13"/>
      <c r="B2426" s="13"/>
      <c r="C2426" s="13"/>
      <c r="D2426" s="14"/>
      <c r="E2426" s="9"/>
    </row>
    <row r="2427" spans="1:5">
      <c r="A2427" s="13"/>
      <c r="B2427" s="13"/>
      <c r="C2427" s="13"/>
      <c r="D2427" s="14"/>
      <c r="E2427" s="9"/>
    </row>
    <row r="2428" spans="1:5">
      <c r="A2428" s="13"/>
      <c r="B2428" s="13"/>
      <c r="C2428" s="13"/>
      <c r="D2428" s="14"/>
      <c r="E2428" s="9"/>
    </row>
    <row r="2429" spans="1:5">
      <c r="A2429" s="13"/>
      <c r="B2429" s="13"/>
      <c r="C2429" s="13"/>
      <c r="D2429" s="14"/>
      <c r="E2429" s="9"/>
    </row>
    <row r="2430" spans="1:5">
      <c r="A2430" s="13"/>
      <c r="B2430" s="13"/>
      <c r="C2430" s="13"/>
      <c r="D2430" s="14"/>
      <c r="E2430" s="9"/>
    </row>
    <row r="2431" spans="1:5">
      <c r="A2431" s="13"/>
      <c r="B2431" s="13"/>
      <c r="C2431" s="13"/>
      <c r="D2431" s="14"/>
      <c r="E2431" s="9"/>
    </row>
    <row r="2432" spans="1:5">
      <c r="A2432" s="13"/>
      <c r="B2432" s="13"/>
      <c r="C2432" s="13"/>
      <c r="D2432" s="14"/>
      <c r="E2432" s="9"/>
    </row>
    <row r="2433" spans="1:5">
      <c r="A2433" s="13"/>
      <c r="B2433" s="13"/>
      <c r="C2433" s="13"/>
      <c r="D2433" s="14"/>
      <c r="E2433" s="9"/>
    </row>
    <row r="2434" spans="1:5">
      <c r="A2434" s="13"/>
      <c r="B2434" s="13"/>
      <c r="C2434" s="13"/>
      <c r="D2434" s="14"/>
      <c r="E2434" s="9"/>
    </row>
    <row r="2435" spans="1:5">
      <c r="A2435" s="13"/>
      <c r="B2435" s="13"/>
      <c r="C2435" s="13"/>
      <c r="D2435" s="14"/>
      <c r="E2435" s="9"/>
    </row>
    <row r="2436" spans="1:5">
      <c r="A2436" s="13"/>
      <c r="B2436" s="13"/>
      <c r="C2436" s="13"/>
      <c r="D2436" s="14"/>
      <c r="E2436" s="9"/>
    </row>
    <row r="2437" spans="1:5">
      <c r="A2437" s="13"/>
      <c r="B2437" s="13"/>
      <c r="C2437" s="13"/>
      <c r="D2437" s="14"/>
      <c r="E2437" s="9"/>
    </row>
    <row r="2438" spans="1:5">
      <c r="A2438" s="13"/>
      <c r="B2438" s="13"/>
      <c r="C2438" s="13"/>
      <c r="D2438" s="14"/>
      <c r="E2438" s="9"/>
    </row>
    <row r="2439" spans="1:5">
      <c r="A2439" s="13"/>
      <c r="B2439" s="13"/>
      <c r="C2439" s="13"/>
      <c r="D2439" s="14"/>
      <c r="E2439" s="9"/>
    </row>
    <row r="2440" spans="1:5">
      <c r="A2440" s="13"/>
      <c r="B2440" s="13"/>
      <c r="C2440" s="13"/>
      <c r="D2440" s="14"/>
      <c r="E2440" s="9"/>
    </row>
    <row r="2441" spans="1:5">
      <c r="A2441" s="13"/>
      <c r="B2441" s="13"/>
      <c r="C2441" s="13"/>
      <c r="D2441" s="14"/>
      <c r="E2441" s="9"/>
    </row>
    <row r="2442" spans="1:5">
      <c r="A2442" s="13"/>
      <c r="B2442" s="13"/>
      <c r="C2442" s="13"/>
      <c r="D2442" s="14"/>
      <c r="E2442" s="9"/>
    </row>
    <row r="2443" spans="1:5">
      <c r="A2443" s="13"/>
      <c r="B2443" s="13"/>
      <c r="C2443" s="13"/>
      <c r="D2443" s="14"/>
      <c r="E2443" s="9"/>
    </row>
    <row r="2444" spans="1:5">
      <c r="A2444" s="13"/>
      <c r="B2444" s="13"/>
      <c r="C2444" s="13"/>
      <c r="D2444" s="14"/>
      <c r="E2444" s="9"/>
    </row>
    <row r="2445" spans="1:5">
      <c r="A2445" s="13"/>
      <c r="B2445" s="13"/>
      <c r="C2445" s="13"/>
      <c r="D2445" s="14"/>
      <c r="E2445" s="9"/>
    </row>
    <row r="2446" spans="1:5">
      <c r="A2446" s="13"/>
      <c r="B2446" s="13"/>
      <c r="C2446" s="13"/>
      <c r="D2446" s="14"/>
      <c r="E2446" s="9"/>
    </row>
    <row r="2447" spans="1:5">
      <c r="A2447" s="13"/>
      <c r="B2447" s="13"/>
      <c r="C2447" s="13"/>
      <c r="D2447" s="14"/>
      <c r="E2447" s="9"/>
    </row>
    <row r="2448" spans="1:5">
      <c r="A2448" s="13"/>
      <c r="B2448" s="13"/>
      <c r="C2448" s="13"/>
      <c r="D2448" s="14"/>
      <c r="E2448" s="9"/>
    </row>
    <row r="2449" spans="1:5">
      <c r="A2449" s="13"/>
      <c r="B2449" s="13"/>
      <c r="C2449" s="13"/>
      <c r="D2449" s="14"/>
      <c r="E2449" s="9"/>
    </row>
    <row r="2450" spans="1:5">
      <c r="A2450" s="13"/>
      <c r="B2450" s="13"/>
      <c r="C2450" s="13"/>
      <c r="D2450" s="14"/>
      <c r="E2450" s="9"/>
    </row>
    <row r="2451" spans="1:5">
      <c r="A2451" s="13"/>
      <c r="B2451" s="13"/>
      <c r="C2451" s="13"/>
      <c r="D2451" s="14"/>
      <c r="E2451" s="9"/>
    </row>
    <row r="2452" spans="1:5">
      <c r="A2452" s="13"/>
      <c r="B2452" s="13"/>
      <c r="C2452" s="13"/>
      <c r="D2452" s="14"/>
      <c r="E2452" s="9"/>
    </row>
    <row r="2453" spans="1:5">
      <c r="A2453" s="13"/>
      <c r="B2453" s="13"/>
      <c r="C2453" s="13"/>
      <c r="D2453" s="14"/>
      <c r="E2453" s="9"/>
    </row>
    <row r="2454" spans="1:5">
      <c r="A2454" s="13"/>
      <c r="B2454" s="13"/>
      <c r="C2454" s="13"/>
      <c r="D2454" s="14"/>
      <c r="E2454" s="9"/>
    </row>
    <row r="2455" spans="1:5">
      <c r="A2455" s="13"/>
      <c r="B2455" s="13"/>
      <c r="C2455" s="13"/>
      <c r="D2455" s="14"/>
      <c r="E2455" s="9"/>
    </row>
    <row r="2456" spans="1:5">
      <c r="A2456" s="13"/>
      <c r="B2456" s="13"/>
      <c r="C2456" s="13"/>
      <c r="D2456" s="14"/>
      <c r="E2456" s="9"/>
    </row>
    <row r="2457" spans="1:5">
      <c r="A2457" s="13"/>
      <c r="B2457" s="13"/>
      <c r="C2457" s="13"/>
      <c r="D2457" s="14"/>
      <c r="E2457" s="9"/>
    </row>
    <row r="2458" spans="1:5">
      <c r="A2458" s="13"/>
      <c r="B2458" s="13"/>
      <c r="C2458" s="13"/>
      <c r="D2458" s="14"/>
      <c r="E2458" s="9"/>
    </row>
    <row r="2459" spans="1:5">
      <c r="A2459" s="13"/>
      <c r="B2459" s="13"/>
      <c r="C2459" s="13"/>
      <c r="D2459" s="14"/>
      <c r="E2459" s="9"/>
    </row>
    <row r="2460" spans="1:5">
      <c r="A2460" s="13"/>
      <c r="B2460" s="13"/>
      <c r="C2460" s="13"/>
      <c r="D2460" s="14"/>
      <c r="E2460" s="9"/>
    </row>
    <row r="2461" spans="1:5">
      <c r="A2461" s="13"/>
      <c r="B2461" s="13"/>
      <c r="C2461" s="13"/>
      <c r="D2461" s="14"/>
      <c r="E2461" s="9"/>
    </row>
    <row r="2462" spans="1:5">
      <c r="A2462" s="13"/>
      <c r="B2462" s="13"/>
      <c r="C2462" s="13"/>
      <c r="D2462" s="14"/>
      <c r="E2462" s="9"/>
    </row>
    <row r="2463" spans="1:5">
      <c r="A2463" s="13"/>
      <c r="B2463" s="13"/>
      <c r="C2463" s="13"/>
      <c r="D2463" s="14"/>
      <c r="E2463" s="9"/>
    </row>
    <row r="2464" spans="1:5">
      <c r="A2464" s="13"/>
      <c r="B2464" s="13"/>
      <c r="C2464" s="13"/>
      <c r="D2464" s="14"/>
      <c r="E2464" s="9"/>
    </row>
    <row r="2465" spans="1:5">
      <c r="A2465" s="13"/>
      <c r="B2465" s="13"/>
      <c r="C2465" s="13"/>
      <c r="D2465" s="14"/>
      <c r="E2465" s="9"/>
    </row>
    <row r="2466" spans="1:5">
      <c r="A2466" s="13"/>
      <c r="B2466" s="13"/>
      <c r="C2466" s="13"/>
      <c r="D2466" s="14"/>
      <c r="E2466" s="9"/>
    </row>
    <row r="2467" spans="1:5">
      <c r="A2467" s="13"/>
      <c r="B2467" s="13"/>
      <c r="C2467" s="13"/>
      <c r="D2467" s="14"/>
      <c r="E2467" s="9"/>
    </row>
    <row r="2468" spans="1:5">
      <c r="A2468" s="13"/>
      <c r="B2468" s="13"/>
      <c r="C2468" s="13"/>
      <c r="D2468" s="14"/>
      <c r="E2468" s="9"/>
    </row>
    <row r="2469" spans="1:5">
      <c r="A2469" s="13"/>
      <c r="B2469" s="13"/>
      <c r="C2469" s="13"/>
      <c r="D2469" s="14"/>
      <c r="E2469" s="9"/>
    </row>
    <row r="2470" spans="1:5">
      <c r="A2470" s="13"/>
      <c r="B2470" s="13"/>
      <c r="C2470" s="13"/>
      <c r="D2470" s="14"/>
      <c r="E2470" s="9"/>
    </row>
    <row r="2471" spans="1:5">
      <c r="A2471" s="13"/>
      <c r="B2471" s="13"/>
      <c r="C2471" s="13"/>
      <c r="D2471" s="14"/>
      <c r="E2471" s="9"/>
    </row>
    <row r="2472" spans="1:5">
      <c r="A2472" s="13"/>
      <c r="B2472" s="13"/>
      <c r="C2472" s="13"/>
      <c r="D2472" s="14"/>
      <c r="E2472" s="9"/>
    </row>
    <row r="2473" spans="1:5">
      <c r="A2473" s="13"/>
      <c r="B2473" s="13"/>
      <c r="C2473" s="13"/>
      <c r="D2473" s="14"/>
      <c r="E2473" s="9"/>
    </row>
    <row r="2474" spans="1:5">
      <c r="A2474" s="13"/>
      <c r="B2474" s="13"/>
      <c r="C2474" s="13"/>
      <c r="D2474" s="14"/>
      <c r="E2474" s="9"/>
    </row>
    <row r="2475" spans="1:5">
      <c r="A2475" s="13"/>
      <c r="B2475" s="13"/>
      <c r="C2475" s="13"/>
      <c r="D2475" s="14"/>
      <c r="E2475" s="9"/>
    </row>
    <row r="2476" spans="1:5">
      <c r="A2476" s="13"/>
      <c r="B2476" s="13"/>
      <c r="C2476" s="13"/>
      <c r="D2476" s="14"/>
      <c r="E2476" s="9"/>
    </row>
    <row r="2477" spans="1:5">
      <c r="A2477" s="13"/>
      <c r="B2477" s="13"/>
      <c r="C2477" s="13"/>
      <c r="D2477" s="14"/>
      <c r="E2477" s="9"/>
    </row>
    <row r="2478" spans="1:5">
      <c r="A2478" s="13"/>
      <c r="B2478" s="13"/>
      <c r="C2478" s="13"/>
      <c r="D2478" s="14"/>
      <c r="E2478" s="9"/>
    </row>
    <row r="2479" spans="1:5">
      <c r="A2479" s="13"/>
      <c r="B2479" s="13"/>
      <c r="C2479" s="13"/>
      <c r="D2479" s="14"/>
      <c r="E2479" s="9"/>
    </row>
    <row r="2480" spans="1:5">
      <c r="A2480" s="13"/>
      <c r="B2480" s="13"/>
      <c r="C2480" s="13"/>
      <c r="D2480" s="14"/>
      <c r="E2480" s="9"/>
    </row>
    <row r="2481" spans="1:5">
      <c r="A2481" s="13"/>
      <c r="B2481" s="13"/>
      <c r="C2481" s="13"/>
      <c r="D2481" s="14"/>
      <c r="E2481" s="9"/>
    </row>
    <row r="2482" spans="1:5">
      <c r="A2482" s="13"/>
      <c r="B2482" s="13"/>
      <c r="C2482" s="13"/>
      <c r="D2482" s="14"/>
      <c r="E2482" s="9"/>
    </row>
    <row r="2483" spans="1:5">
      <c r="A2483" s="13"/>
      <c r="B2483" s="13"/>
      <c r="C2483" s="13"/>
      <c r="D2483" s="14"/>
      <c r="E2483" s="9"/>
    </row>
    <row r="2484" spans="1:5">
      <c r="A2484" s="13"/>
      <c r="B2484" s="13"/>
      <c r="C2484" s="13"/>
      <c r="D2484" s="14"/>
      <c r="E2484" s="9"/>
    </row>
    <row r="2485" spans="1:5">
      <c r="A2485" s="13"/>
      <c r="B2485" s="13"/>
      <c r="C2485" s="13"/>
      <c r="D2485" s="14"/>
      <c r="E2485" s="9"/>
    </row>
    <row r="2486" spans="1:5">
      <c r="A2486" s="13"/>
      <c r="B2486" s="13"/>
      <c r="C2486" s="13"/>
      <c r="D2486" s="14"/>
      <c r="E2486" s="9"/>
    </row>
    <row r="2487" spans="1:5">
      <c r="A2487" s="13"/>
      <c r="B2487" s="13"/>
      <c r="C2487" s="13"/>
      <c r="D2487" s="14"/>
      <c r="E2487" s="9"/>
    </row>
    <row r="2488" spans="1:5">
      <c r="A2488" s="13"/>
      <c r="B2488" s="13"/>
      <c r="C2488" s="13"/>
      <c r="D2488" s="14"/>
      <c r="E2488" s="9"/>
    </row>
    <row r="2489" spans="1:5">
      <c r="A2489" s="13"/>
      <c r="B2489" s="13"/>
      <c r="C2489" s="13"/>
      <c r="D2489" s="14"/>
      <c r="E2489" s="9"/>
    </row>
    <row r="2490" spans="1:5">
      <c r="A2490" s="13"/>
      <c r="B2490" s="13"/>
      <c r="C2490" s="13"/>
      <c r="D2490" s="14"/>
      <c r="E2490" s="9"/>
    </row>
    <row r="2491" spans="1:5">
      <c r="A2491" s="13"/>
      <c r="B2491" s="13"/>
      <c r="C2491" s="13"/>
      <c r="D2491" s="14"/>
      <c r="E2491" s="9"/>
    </row>
    <row r="2492" spans="1:5">
      <c r="A2492" s="13"/>
      <c r="B2492" s="13"/>
      <c r="C2492" s="13"/>
      <c r="D2492" s="14"/>
      <c r="E2492" s="9"/>
    </row>
    <row r="2493" spans="1:5">
      <c r="A2493" s="13"/>
      <c r="B2493" s="13"/>
      <c r="C2493" s="13"/>
      <c r="D2493" s="14"/>
      <c r="E2493" s="9"/>
    </row>
    <row r="2494" spans="1:5">
      <c r="A2494" s="13"/>
      <c r="B2494" s="13"/>
      <c r="C2494" s="13"/>
      <c r="D2494" s="14"/>
      <c r="E2494" s="9"/>
    </row>
    <row r="2495" spans="1:5">
      <c r="A2495" s="13"/>
      <c r="B2495" s="13"/>
      <c r="C2495" s="13"/>
      <c r="D2495" s="14"/>
      <c r="E2495" s="9"/>
    </row>
    <row r="2496" spans="1:5">
      <c r="A2496" s="13"/>
      <c r="B2496" s="13"/>
      <c r="C2496" s="13"/>
      <c r="D2496" s="14"/>
      <c r="E2496" s="9"/>
    </row>
    <row r="2497" spans="1:5">
      <c r="A2497" s="13"/>
      <c r="B2497" s="13"/>
      <c r="C2497" s="13"/>
      <c r="D2497" s="14"/>
      <c r="E2497" s="9"/>
    </row>
    <row r="2498" spans="1:5">
      <c r="A2498" s="13"/>
      <c r="B2498" s="13"/>
      <c r="C2498" s="13"/>
      <c r="D2498" s="14"/>
      <c r="E2498" s="9"/>
    </row>
    <row r="2499" spans="1:5">
      <c r="A2499" s="13"/>
      <c r="B2499" s="13"/>
      <c r="C2499" s="13"/>
      <c r="D2499" s="14"/>
      <c r="E2499" s="9"/>
    </row>
    <row r="2500" spans="1:5">
      <c r="A2500" s="13"/>
      <c r="B2500" s="13"/>
      <c r="C2500" s="13"/>
      <c r="D2500" s="14"/>
      <c r="E2500" s="9"/>
    </row>
    <row r="2501" spans="1:5">
      <c r="A2501" s="13"/>
      <c r="B2501" s="13"/>
      <c r="C2501" s="13"/>
      <c r="D2501" s="14"/>
      <c r="E2501" s="9"/>
    </row>
    <row r="2502" spans="1:5">
      <c r="A2502" s="13"/>
      <c r="B2502" s="13"/>
      <c r="C2502" s="13"/>
      <c r="D2502" s="14"/>
      <c r="E2502" s="9"/>
    </row>
    <row r="2503" spans="1:5">
      <c r="A2503" s="13"/>
      <c r="B2503" s="13"/>
      <c r="C2503" s="13"/>
      <c r="D2503" s="14"/>
      <c r="E2503" s="9"/>
    </row>
    <row r="2504" spans="1:5">
      <c r="A2504" s="13"/>
      <c r="B2504" s="13"/>
      <c r="C2504" s="13"/>
      <c r="D2504" s="14"/>
      <c r="E2504" s="9"/>
    </row>
    <row r="2505" spans="1:5">
      <c r="A2505" s="13"/>
      <c r="B2505" s="13"/>
      <c r="C2505" s="13"/>
      <c r="D2505" s="14"/>
      <c r="E2505" s="9"/>
    </row>
    <row r="2506" spans="1:5">
      <c r="A2506" s="13"/>
      <c r="B2506" s="13"/>
      <c r="C2506" s="13"/>
      <c r="D2506" s="14"/>
      <c r="E2506" s="9"/>
    </row>
    <row r="2507" spans="1:5">
      <c r="A2507" s="13"/>
      <c r="B2507" s="13"/>
      <c r="C2507" s="13"/>
      <c r="D2507" s="14"/>
      <c r="E2507" s="9"/>
    </row>
    <row r="2508" spans="1:5">
      <c r="A2508" s="13"/>
      <c r="B2508" s="13"/>
      <c r="C2508" s="13"/>
      <c r="D2508" s="14"/>
      <c r="E2508" s="9"/>
    </row>
    <row r="2509" spans="1:5">
      <c r="A2509" s="13"/>
      <c r="B2509" s="13"/>
      <c r="C2509" s="13"/>
      <c r="D2509" s="14"/>
      <c r="E2509" s="9"/>
    </row>
    <row r="2510" spans="1:5">
      <c r="A2510" s="13"/>
      <c r="B2510" s="13"/>
      <c r="C2510" s="13"/>
      <c r="D2510" s="14"/>
      <c r="E2510" s="9"/>
    </row>
    <row r="2511" spans="1:5">
      <c r="A2511" s="13"/>
      <c r="B2511" s="13"/>
      <c r="C2511" s="13"/>
      <c r="D2511" s="14"/>
      <c r="E2511" s="9"/>
    </row>
    <row r="2512" spans="1:5">
      <c r="A2512" s="13"/>
      <c r="B2512" s="13"/>
      <c r="C2512" s="13"/>
      <c r="D2512" s="14"/>
      <c r="E2512" s="9"/>
    </row>
    <row r="2513" spans="1:5">
      <c r="A2513" s="13"/>
      <c r="B2513" s="13"/>
      <c r="C2513" s="13"/>
      <c r="D2513" s="14"/>
      <c r="E2513" s="9"/>
    </row>
    <row r="2514" spans="1:5">
      <c r="A2514" s="13"/>
      <c r="B2514" s="13"/>
      <c r="C2514" s="13"/>
      <c r="D2514" s="14"/>
      <c r="E2514" s="9"/>
    </row>
    <row r="2515" spans="1:5">
      <c r="A2515" s="13"/>
      <c r="B2515" s="13"/>
      <c r="C2515" s="13"/>
      <c r="D2515" s="14"/>
      <c r="E2515" s="9"/>
    </row>
    <row r="2516" spans="1:5">
      <c r="A2516" s="13"/>
      <c r="B2516" s="13"/>
      <c r="C2516" s="13"/>
      <c r="D2516" s="14"/>
      <c r="E2516" s="9"/>
    </row>
    <row r="2517" spans="1:5">
      <c r="A2517" s="13"/>
      <c r="B2517" s="13"/>
      <c r="C2517" s="13"/>
      <c r="D2517" s="14"/>
      <c r="E2517" s="9"/>
    </row>
    <row r="2518" spans="1:5">
      <c r="A2518" s="13"/>
      <c r="B2518" s="13"/>
      <c r="C2518" s="13"/>
      <c r="D2518" s="14"/>
      <c r="E2518" s="9"/>
    </row>
    <row r="2519" spans="1:5">
      <c r="A2519" s="13"/>
      <c r="B2519" s="13"/>
      <c r="C2519" s="13"/>
      <c r="D2519" s="14"/>
      <c r="E2519" s="9"/>
    </row>
    <row r="2520" spans="1:5">
      <c r="A2520" s="13"/>
      <c r="B2520" s="13"/>
      <c r="C2520" s="13"/>
      <c r="D2520" s="14"/>
      <c r="E2520" s="9"/>
    </row>
    <row r="2521" spans="1:5">
      <c r="A2521" s="13"/>
      <c r="B2521" s="13"/>
      <c r="C2521" s="13"/>
      <c r="D2521" s="14"/>
      <c r="E2521" s="9"/>
    </row>
    <row r="2522" spans="1:5">
      <c r="A2522" s="13"/>
      <c r="B2522" s="13"/>
      <c r="C2522" s="13"/>
      <c r="D2522" s="14"/>
      <c r="E2522" s="9"/>
    </row>
    <row r="2523" spans="1:5">
      <c r="A2523" s="13"/>
      <c r="B2523" s="13"/>
      <c r="C2523" s="13"/>
      <c r="D2523" s="14"/>
      <c r="E2523" s="9"/>
    </row>
    <row r="2524" spans="1:5">
      <c r="A2524" s="13"/>
      <c r="B2524" s="13"/>
      <c r="C2524" s="13"/>
      <c r="D2524" s="14"/>
      <c r="E2524" s="9"/>
    </row>
    <row r="2525" spans="1:5">
      <c r="A2525" s="13"/>
      <c r="B2525" s="13"/>
      <c r="C2525" s="13"/>
      <c r="D2525" s="14"/>
      <c r="E2525" s="9"/>
    </row>
    <row r="2526" spans="1:5">
      <c r="A2526" s="13"/>
      <c r="B2526" s="13"/>
      <c r="C2526" s="13"/>
      <c r="D2526" s="14"/>
      <c r="E2526" s="9"/>
    </row>
    <row r="2527" spans="1:5">
      <c r="A2527" s="13"/>
      <c r="B2527" s="13"/>
      <c r="C2527" s="13"/>
      <c r="D2527" s="14"/>
      <c r="E2527" s="9"/>
    </row>
    <row r="2528" spans="1:5">
      <c r="A2528" s="13"/>
      <c r="B2528" s="13"/>
      <c r="C2528" s="13"/>
      <c r="D2528" s="14"/>
      <c r="E2528" s="9"/>
    </row>
    <row r="2529" spans="1:5">
      <c r="A2529" s="13"/>
      <c r="B2529" s="13"/>
      <c r="C2529" s="13"/>
      <c r="D2529" s="14"/>
      <c r="E2529" s="9"/>
    </row>
    <row r="2530" spans="1:5">
      <c r="A2530" s="13"/>
      <c r="B2530" s="13"/>
      <c r="C2530" s="13"/>
      <c r="D2530" s="14"/>
      <c r="E2530" s="9"/>
    </row>
    <row r="2531" spans="1:5">
      <c r="A2531" s="13"/>
      <c r="B2531" s="13"/>
      <c r="C2531" s="13"/>
      <c r="D2531" s="14"/>
      <c r="E2531" s="9"/>
    </row>
    <row r="2532" spans="1:5">
      <c r="A2532" s="13"/>
      <c r="B2532" s="13"/>
      <c r="C2532" s="13"/>
      <c r="D2532" s="14"/>
      <c r="E2532" s="9"/>
    </row>
    <row r="2533" spans="1:5">
      <c r="A2533" s="13"/>
      <c r="B2533" s="13"/>
      <c r="C2533" s="13"/>
      <c r="D2533" s="14"/>
      <c r="E2533" s="9"/>
    </row>
    <row r="2534" spans="1:5">
      <c r="A2534" s="13"/>
      <c r="B2534" s="13"/>
      <c r="C2534" s="13"/>
      <c r="D2534" s="14"/>
      <c r="E2534" s="9"/>
    </row>
    <row r="2535" spans="1:5">
      <c r="A2535" s="13"/>
      <c r="B2535" s="13"/>
      <c r="C2535" s="13"/>
      <c r="D2535" s="14"/>
      <c r="E2535" s="9"/>
    </row>
    <row r="2536" spans="1:5">
      <c r="A2536" s="13"/>
      <c r="B2536" s="13"/>
      <c r="C2536" s="13"/>
      <c r="D2536" s="14"/>
      <c r="E2536" s="9"/>
    </row>
    <row r="2537" spans="1:5">
      <c r="A2537" s="13"/>
      <c r="B2537" s="13"/>
      <c r="C2537" s="13"/>
      <c r="D2537" s="14"/>
      <c r="E2537" s="9"/>
    </row>
    <row r="2538" spans="1:5">
      <c r="A2538" s="13"/>
      <c r="B2538" s="13"/>
      <c r="C2538" s="13"/>
      <c r="D2538" s="14"/>
      <c r="E2538" s="9"/>
    </row>
    <row r="2539" spans="1:5">
      <c r="A2539" s="13"/>
      <c r="B2539" s="13"/>
      <c r="C2539" s="13"/>
      <c r="D2539" s="14"/>
      <c r="E2539" s="9"/>
    </row>
    <row r="2540" spans="1:5">
      <c r="A2540" s="13"/>
      <c r="B2540" s="13"/>
      <c r="C2540" s="13"/>
      <c r="D2540" s="14"/>
      <c r="E2540" s="9"/>
    </row>
    <row r="2541" spans="1:5">
      <c r="A2541" s="13"/>
      <c r="B2541" s="13"/>
      <c r="C2541" s="13"/>
      <c r="D2541" s="14"/>
      <c r="E2541" s="9"/>
    </row>
    <row r="2542" spans="1:5">
      <c r="A2542" s="13"/>
      <c r="B2542" s="13"/>
      <c r="C2542" s="13"/>
      <c r="D2542" s="14"/>
      <c r="E2542" s="9"/>
    </row>
    <row r="2543" spans="1:5">
      <c r="A2543" s="13"/>
      <c r="B2543" s="13"/>
      <c r="C2543" s="13"/>
      <c r="D2543" s="14"/>
      <c r="E2543" s="9"/>
    </row>
    <row r="2544" spans="1:5">
      <c r="A2544" s="13"/>
      <c r="B2544" s="13"/>
      <c r="C2544" s="13"/>
      <c r="D2544" s="14"/>
      <c r="E2544" s="9"/>
    </row>
    <row r="2545" spans="1:5">
      <c r="A2545" s="13"/>
      <c r="B2545" s="13"/>
      <c r="C2545" s="13"/>
      <c r="D2545" s="14"/>
      <c r="E2545" s="9"/>
    </row>
    <row r="2546" spans="1:5">
      <c r="A2546" s="13"/>
      <c r="B2546" s="13"/>
      <c r="C2546" s="13"/>
      <c r="D2546" s="14"/>
      <c r="E2546" s="9"/>
    </row>
    <row r="2547" spans="1:5">
      <c r="A2547" s="13"/>
      <c r="B2547" s="13"/>
      <c r="C2547" s="13"/>
      <c r="D2547" s="14"/>
      <c r="E2547" s="9"/>
    </row>
    <row r="2548" spans="1:5">
      <c r="A2548" s="13"/>
      <c r="B2548" s="13"/>
      <c r="C2548" s="13"/>
      <c r="D2548" s="14"/>
      <c r="E2548" s="9"/>
    </row>
    <row r="2549" spans="1:5">
      <c r="A2549" s="13"/>
      <c r="B2549" s="13"/>
      <c r="C2549" s="13"/>
      <c r="D2549" s="14"/>
      <c r="E2549" s="9"/>
    </row>
    <row r="2550" spans="1:5">
      <c r="A2550" s="13"/>
      <c r="B2550" s="13"/>
      <c r="C2550" s="13"/>
      <c r="D2550" s="14"/>
      <c r="E2550" s="9"/>
    </row>
    <row r="2551" spans="1:5">
      <c r="A2551" s="13"/>
      <c r="B2551" s="13"/>
      <c r="C2551" s="13"/>
      <c r="D2551" s="14"/>
      <c r="E2551" s="9"/>
    </row>
    <row r="2552" spans="1:5">
      <c r="A2552" s="13"/>
      <c r="B2552" s="13"/>
      <c r="C2552" s="13"/>
      <c r="D2552" s="14"/>
      <c r="E2552" s="9"/>
    </row>
    <row r="2553" spans="1:5">
      <c r="A2553" s="13"/>
      <c r="B2553" s="13"/>
      <c r="C2553" s="13"/>
      <c r="D2553" s="14"/>
      <c r="E2553" s="9"/>
    </row>
    <row r="2554" spans="1:5">
      <c r="A2554" s="13"/>
      <c r="B2554" s="13"/>
      <c r="C2554" s="13"/>
      <c r="D2554" s="14"/>
      <c r="E2554" s="9"/>
    </row>
    <row r="2555" spans="1:5">
      <c r="A2555" s="13"/>
      <c r="B2555" s="13"/>
      <c r="C2555" s="13"/>
      <c r="D2555" s="14"/>
      <c r="E2555" s="9"/>
    </row>
    <row r="2556" spans="1:5">
      <c r="A2556" s="13"/>
      <c r="B2556" s="13"/>
      <c r="C2556" s="13"/>
      <c r="D2556" s="14"/>
      <c r="E2556" s="9"/>
    </row>
    <row r="2557" spans="1:5">
      <c r="A2557" s="13"/>
      <c r="B2557" s="13"/>
      <c r="C2557" s="13"/>
      <c r="D2557" s="14"/>
      <c r="E2557" s="9"/>
    </row>
    <row r="2558" spans="1:5">
      <c r="A2558" s="13"/>
      <c r="B2558" s="13"/>
      <c r="C2558" s="13"/>
      <c r="D2558" s="14"/>
      <c r="E2558" s="9"/>
    </row>
    <row r="2559" spans="1:5">
      <c r="A2559" s="13"/>
      <c r="B2559" s="13"/>
      <c r="C2559" s="13"/>
      <c r="D2559" s="14"/>
      <c r="E2559" s="9"/>
    </row>
    <row r="2560" spans="1:5">
      <c r="A2560" s="13"/>
      <c r="B2560" s="13"/>
      <c r="C2560" s="13"/>
      <c r="D2560" s="14"/>
      <c r="E2560" s="9"/>
    </row>
    <row r="2561" spans="1:5">
      <c r="A2561" s="13"/>
      <c r="B2561" s="13"/>
      <c r="C2561" s="13"/>
      <c r="D2561" s="14"/>
      <c r="E2561" s="9"/>
    </row>
    <row r="2562" spans="1:5">
      <c r="A2562" s="13"/>
      <c r="B2562" s="13"/>
      <c r="C2562" s="13"/>
      <c r="D2562" s="14"/>
      <c r="E2562" s="9"/>
    </row>
    <row r="2563" spans="1:5">
      <c r="A2563" s="13"/>
      <c r="B2563" s="13"/>
      <c r="C2563" s="13"/>
      <c r="D2563" s="14"/>
      <c r="E2563" s="9"/>
    </row>
    <row r="2564" spans="1:5">
      <c r="A2564" s="13"/>
      <c r="B2564" s="13"/>
      <c r="C2564" s="13"/>
      <c r="D2564" s="14"/>
      <c r="E2564" s="9"/>
    </row>
    <row r="2565" spans="1:5">
      <c r="A2565" s="13"/>
      <c r="B2565" s="13"/>
      <c r="C2565" s="13"/>
      <c r="D2565" s="14"/>
      <c r="E2565" s="9"/>
    </row>
    <row r="2566" spans="1:5">
      <c r="A2566" s="13"/>
      <c r="B2566" s="13"/>
      <c r="C2566" s="13"/>
      <c r="D2566" s="14"/>
      <c r="E2566" s="9"/>
    </row>
    <row r="2567" spans="1:5">
      <c r="A2567" s="13"/>
      <c r="B2567" s="13"/>
      <c r="C2567" s="13"/>
      <c r="D2567" s="14"/>
      <c r="E2567" s="9"/>
    </row>
    <row r="2568" spans="1:5">
      <c r="A2568" s="13"/>
      <c r="B2568" s="13"/>
      <c r="C2568" s="13"/>
      <c r="D2568" s="14"/>
      <c r="E2568" s="9"/>
    </row>
    <row r="2569" spans="1:5">
      <c r="A2569" s="13"/>
      <c r="B2569" s="13"/>
      <c r="C2569" s="13"/>
      <c r="D2569" s="14"/>
      <c r="E2569" s="9"/>
    </row>
    <row r="2570" spans="1:5">
      <c r="A2570" s="13"/>
      <c r="B2570" s="13"/>
      <c r="C2570" s="13"/>
      <c r="D2570" s="14"/>
      <c r="E2570" s="9"/>
    </row>
    <row r="2571" spans="1:5">
      <c r="A2571" s="13"/>
      <c r="B2571" s="13"/>
      <c r="C2571" s="13"/>
      <c r="D2571" s="14"/>
      <c r="E2571" s="9"/>
    </row>
    <row r="2572" spans="1:5">
      <c r="A2572" s="13"/>
      <c r="B2572" s="13"/>
      <c r="C2572" s="13"/>
      <c r="D2572" s="14"/>
      <c r="E2572" s="9"/>
    </row>
    <row r="2573" spans="1:5">
      <c r="A2573" s="13"/>
      <c r="B2573" s="13"/>
      <c r="C2573" s="13"/>
      <c r="D2573" s="14"/>
      <c r="E2573" s="9"/>
    </row>
    <row r="2574" spans="1:5">
      <c r="A2574" s="13"/>
      <c r="B2574" s="13"/>
      <c r="C2574" s="13"/>
      <c r="D2574" s="14"/>
      <c r="E2574" s="9"/>
    </row>
    <row r="2575" spans="1:5">
      <c r="A2575" s="13"/>
      <c r="B2575" s="13"/>
      <c r="C2575" s="13"/>
      <c r="D2575" s="14"/>
      <c r="E2575" s="9"/>
    </row>
    <row r="2576" spans="1:5">
      <c r="A2576" s="13"/>
      <c r="B2576" s="13"/>
      <c r="C2576" s="13"/>
      <c r="D2576" s="14"/>
      <c r="E2576" s="9"/>
    </row>
    <row r="2577" spans="1:5">
      <c r="A2577" s="13"/>
      <c r="B2577" s="13"/>
      <c r="C2577" s="13"/>
      <c r="D2577" s="14"/>
      <c r="E2577" s="9"/>
    </row>
    <row r="2578" spans="1:5">
      <c r="A2578" s="13"/>
      <c r="B2578" s="13"/>
      <c r="C2578" s="13"/>
      <c r="D2578" s="14"/>
      <c r="E2578" s="9"/>
    </row>
    <row r="2579" spans="1:5">
      <c r="A2579" s="13"/>
      <c r="B2579" s="13"/>
      <c r="C2579" s="13"/>
      <c r="D2579" s="14"/>
      <c r="E2579" s="9"/>
    </row>
    <row r="2580" spans="1:5">
      <c r="A2580" s="13"/>
      <c r="B2580" s="13"/>
      <c r="C2580" s="13"/>
      <c r="D2580" s="14"/>
      <c r="E2580" s="9"/>
    </row>
    <row r="2581" spans="1:5">
      <c r="A2581" s="13"/>
      <c r="B2581" s="13"/>
      <c r="C2581" s="13"/>
      <c r="D2581" s="14"/>
      <c r="E2581" s="9"/>
    </row>
    <row r="2582" spans="1:5">
      <c r="A2582" s="13"/>
      <c r="B2582" s="13"/>
      <c r="C2582" s="13"/>
      <c r="D2582" s="14"/>
      <c r="E2582" s="9"/>
    </row>
    <row r="2583" spans="1:5">
      <c r="A2583" s="13"/>
      <c r="B2583" s="13"/>
      <c r="C2583" s="13"/>
      <c r="D2583" s="14"/>
      <c r="E2583" s="9"/>
    </row>
    <row r="2584" spans="1:5">
      <c r="A2584" s="13"/>
      <c r="B2584" s="13"/>
      <c r="C2584" s="13"/>
      <c r="D2584" s="14"/>
      <c r="E2584" s="9"/>
    </row>
    <row r="2585" spans="1:5">
      <c r="A2585" s="13"/>
      <c r="B2585" s="13"/>
      <c r="C2585" s="13"/>
      <c r="D2585" s="14"/>
      <c r="E2585" s="9"/>
    </row>
    <row r="2586" spans="1:5">
      <c r="A2586" s="13"/>
      <c r="B2586" s="13"/>
      <c r="C2586" s="13"/>
      <c r="D2586" s="14"/>
      <c r="E2586" s="9"/>
    </row>
    <row r="2587" spans="1:5">
      <c r="A2587" s="13"/>
      <c r="B2587" s="13"/>
      <c r="C2587" s="13"/>
      <c r="D2587" s="14"/>
      <c r="E2587" s="9"/>
    </row>
    <row r="2588" spans="1:5">
      <c r="A2588" s="13"/>
      <c r="B2588" s="13"/>
      <c r="C2588" s="13"/>
      <c r="D2588" s="14"/>
      <c r="E2588" s="9"/>
    </row>
    <row r="2589" spans="1:5">
      <c r="A2589" s="13"/>
      <c r="B2589" s="13"/>
      <c r="C2589" s="13"/>
      <c r="D2589" s="14"/>
      <c r="E2589" s="9"/>
    </row>
    <row r="2590" spans="1:5">
      <c r="A2590" s="13"/>
      <c r="B2590" s="13"/>
      <c r="C2590" s="13"/>
      <c r="D2590" s="14"/>
      <c r="E2590" s="9"/>
    </row>
    <row r="2591" spans="1:5">
      <c r="A2591" s="13"/>
      <c r="B2591" s="13"/>
      <c r="C2591" s="13"/>
      <c r="D2591" s="14"/>
      <c r="E2591" s="9"/>
    </row>
    <row r="2592" spans="1:5">
      <c r="A2592" s="13"/>
      <c r="B2592" s="13"/>
      <c r="C2592" s="13"/>
      <c r="D2592" s="14"/>
      <c r="E2592" s="9"/>
    </row>
    <row r="2593" spans="1:5">
      <c r="A2593" s="13"/>
      <c r="B2593" s="13"/>
      <c r="C2593" s="13"/>
      <c r="D2593" s="14"/>
      <c r="E2593" s="9"/>
    </row>
    <row r="2594" spans="1:5">
      <c r="A2594" s="13"/>
      <c r="B2594" s="13"/>
      <c r="C2594" s="13"/>
      <c r="D2594" s="14"/>
      <c r="E2594" s="9"/>
    </row>
    <row r="2595" spans="1:5">
      <c r="A2595" s="13"/>
      <c r="B2595" s="13"/>
      <c r="C2595" s="13"/>
      <c r="D2595" s="14"/>
      <c r="E2595" s="9"/>
    </row>
    <row r="2596" spans="1:5">
      <c r="A2596" s="13"/>
      <c r="B2596" s="13"/>
      <c r="C2596" s="13"/>
      <c r="D2596" s="14"/>
      <c r="E2596" s="9"/>
    </row>
    <row r="2597" spans="1:5">
      <c r="A2597" s="13"/>
      <c r="B2597" s="13"/>
      <c r="C2597" s="13"/>
      <c r="D2597" s="14"/>
      <c r="E2597" s="9"/>
    </row>
    <row r="2598" spans="1:5">
      <c r="A2598" s="13"/>
      <c r="B2598" s="13"/>
      <c r="C2598" s="13"/>
      <c r="D2598" s="14"/>
      <c r="E2598" s="9"/>
    </row>
    <row r="2599" spans="1:5">
      <c r="A2599" s="13"/>
      <c r="B2599" s="13"/>
      <c r="C2599" s="13"/>
      <c r="D2599" s="14"/>
      <c r="E2599" s="9"/>
    </row>
    <row r="2600" spans="1:5">
      <c r="A2600" s="13"/>
      <c r="B2600" s="13"/>
      <c r="C2600" s="13"/>
      <c r="D2600" s="14"/>
      <c r="E2600" s="9"/>
    </row>
    <row r="2601" spans="1:5">
      <c r="A2601" s="13"/>
      <c r="B2601" s="13"/>
      <c r="C2601" s="13"/>
      <c r="D2601" s="14"/>
      <c r="E2601" s="9"/>
    </row>
    <row r="2602" spans="1:5">
      <c r="A2602" s="13"/>
      <c r="B2602" s="13"/>
      <c r="C2602" s="13"/>
      <c r="D2602" s="14"/>
      <c r="E2602" s="9"/>
    </row>
    <row r="2603" spans="1:5">
      <c r="A2603" s="13"/>
      <c r="B2603" s="13"/>
      <c r="C2603" s="13"/>
      <c r="D2603" s="14"/>
      <c r="E2603" s="9"/>
    </row>
    <row r="2604" spans="1:5">
      <c r="A2604" s="13"/>
      <c r="B2604" s="13"/>
      <c r="C2604" s="13"/>
      <c r="D2604" s="14"/>
      <c r="E2604" s="9"/>
    </row>
    <row r="2605" spans="1:5">
      <c r="A2605" s="13"/>
      <c r="B2605" s="13"/>
      <c r="C2605" s="13"/>
      <c r="D2605" s="14"/>
      <c r="E2605" s="9"/>
    </row>
    <row r="2606" spans="1:5">
      <c r="A2606" s="13"/>
      <c r="B2606" s="13"/>
      <c r="C2606" s="13"/>
      <c r="D2606" s="14"/>
      <c r="E2606" s="9"/>
    </row>
    <row r="2607" spans="1:5">
      <c r="A2607" s="13"/>
      <c r="B2607" s="13"/>
      <c r="C2607" s="13"/>
      <c r="D2607" s="14"/>
      <c r="E2607" s="9"/>
    </row>
    <row r="2608" spans="1:5">
      <c r="A2608" s="13"/>
      <c r="B2608" s="13"/>
      <c r="C2608" s="13"/>
      <c r="D2608" s="14"/>
      <c r="E2608" s="9"/>
    </row>
    <row r="2609" spans="1:5">
      <c r="A2609" s="13"/>
      <c r="B2609" s="13"/>
      <c r="C2609" s="13"/>
      <c r="D2609" s="14"/>
      <c r="E2609" s="9"/>
    </row>
    <row r="2610" spans="1:5">
      <c r="A2610" s="13"/>
      <c r="B2610" s="13"/>
      <c r="C2610" s="13"/>
      <c r="D2610" s="14"/>
      <c r="E2610" s="9"/>
    </row>
    <row r="2611" spans="1:5">
      <c r="A2611" s="13"/>
      <c r="B2611" s="13"/>
      <c r="C2611" s="13"/>
      <c r="D2611" s="14"/>
      <c r="E2611" s="9"/>
    </row>
    <row r="2612" spans="1:5">
      <c r="A2612" s="13"/>
      <c r="B2612" s="13"/>
      <c r="C2612" s="13"/>
      <c r="D2612" s="14"/>
      <c r="E2612" s="9"/>
    </row>
    <row r="2613" spans="1:5">
      <c r="A2613" s="13"/>
      <c r="B2613" s="13"/>
      <c r="C2613" s="13"/>
      <c r="D2613" s="14"/>
      <c r="E2613" s="9"/>
    </row>
    <row r="2614" spans="1:5">
      <c r="A2614" s="13"/>
      <c r="B2614" s="13"/>
      <c r="C2614" s="13"/>
      <c r="D2614" s="14"/>
      <c r="E2614" s="9"/>
    </row>
    <row r="2615" spans="1:5">
      <c r="A2615" s="13"/>
      <c r="B2615" s="13"/>
      <c r="C2615" s="13"/>
      <c r="D2615" s="14"/>
      <c r="E2615" s="9"/>
    </row>
    <row r="2616" spans="1:5">
      <c r="A2616" s="13"/>
      <c r="B2616" s="13"/>
      <c r="C2616" s="13"/>
      <c r="D2616" s="14"/>
      <c r="E2616" s="9"/>
    </row>
    <row r="2617" spans="1:5">
      <c r="A2617" s="13"/>
      <c r="B2617" s="13"/>
      <c r="C2617" s="13"/>
      <c r="D2617" s="14"/>
      <c r="E2617" s="9"/>
    </row>
    <row r="2618" spans="1:5">
      <c r="A2618" s="13"/>
      <c r="B2618" s="13"/>
      <c r="C2618" s="13"/>
      <c r="D2618" s="14"/>
      <c r="E2618" s="9"/>
    </row>
    <row r="2619" spans="1:5">
      <c r="A2619" s="13"/>
      <c r="B2619" s="13"/>
      <c r="C2619" s="13"/>
      <c r="D2619" s="14"/>
      <c r="E2619" s="9"/>
    </row>
    <row r="2620" spans="1:5">
      <c r="A2620" s="13"/>
      <c r="B2620" s="13"/>
      <c r="C2620" s="13"/>
      <c r="D2620" s="14"/>
      <c r="E2620" s="9"/>
    </row>
    <row r="2621" spans="1:5">
      <c r="A2621" s="13"/>
      <c r="B2621" s="13"/>
      <c r="C2621" s="13"/>
      <c r="D2621" s="14"/>
      <c r="E2621" s="9"/>
    </row>
    <row r="2622" spans="1:5">
      <c r="A2622" s="13"/>
      <c r="B2622" s="13"/>
      <c r="C2622" s="13"/>
      <c r="D2622" s="14"/>
      <c r="E2622" s="9"/>
    </row>
    <row r="2623" spans="1:5">
      <c r="A2623" s="13"/>
      <c r="B2623" s="13"/>
      <c r="C2623" s="13"/>
      <c r="D2623" s="14"/>
      <c r="E2623" s="9"/>
    </row>
    <row r="2624" spans="1:5">
      <c r="A2624" s="13"/>
      <c r="B2624" s="13"/>
      <c r="C2624" s="13"/>
      <c r="D2624" s="14"/>
      <c r="E2624" s="9"/>
    </row>
    <row r="2625" spans="1:5">
      <c r="A2625" s="13"/>
      <c r="B2625" s="13"/>
      <c r="C2625" s="13"/>
      <c r="D2625" s="14"/>
      <c r="E2625" s="9"/>
    </row>
    <row r="2626" spans="1:5">
      <c r="A2626" s="13"/>
      <c r="B2626" s="13"/>
      <c r="C2626" s="13"/>
      <c r="D2626" s="14"/>
      <c r="E2626" s="9"/>
    </row>
    <row r="2627" spans="1:5">
      <c r="A2627" s="13"/>
      <c r="B2627" s="13"/>
      <c r="C2627" s="13"/>
      <c r="D2627" s="14"/>
      <c r="E2627" s="9"/>
    </row>
    <row r="2628" spans="1:5">
      <c r="A2628" s="13"/>
      <c r="B2628" s="13"/>
      <c r="C2628" s="13"/>
      <c r="D2628" s="14"/>
      <c r="E2628" s="9"/>
    </row>
    <row r="2629" spans="1:5">
      <c r="A2629" s="13"/>
      <c r="B2629" s="13"/>
      <c r="C2629" s="13"/>
      <c r="D2629" s="14"/>
      <c r="E2629" s="9"/>
    </row>
    <row r="2630" spans="1:5">
      <c r="A2630" s="13"/>
      <c r="B2630" s="13"/>
      <c r="C2630" s="13"/>
      <c r="D2630" s="14"/>
      <c r="E2630" s="9"/>
    </row>
    <row r="2631" spans="1:5">
      <c r="A2631" s="13"/>
      <c r="B2631" s="13"/>
      <c r="C2631" s="13"/>
      <c r="D2631" s="14"/>
      <c r="E2631" s="9"/>
    </row>
    <row r="2632" spans="1:5">
      <c r="A2632" s="13"/>
      <c r="B2632" s="13"/>
      <c r="C2632" s="13"/>
      <c r="D2632" s="14"/>
      <c r="E2632" s="9"/>
    </row>
    <row r="2633" spans="1:5">
      <c r="A2633" s="13"/>
      <c r="B2633" s="13"/>
      <c r="C2633" s="13"/>
      <c r="D2633" s="14"/>
      <c r="E2633" s="9"/>
    </row>
    <row r="2634" spans="1:5">
      <c r="A2634" s="13"/>
      <c r="B2634" s="13"/>
      <c r="C2634" s="13"/>
      <c r="D2634" s="14"/>
      <c r="E2634" s="9"/>
    </row>
    <row r="2635" spans="1:5">
      <c r="A2635" s="13"/>
      <c r="B2635" s="13"/>
      <c r="C2635" s="13"/>
      <c r="D2635" s="14"/>
      <c r="E2635" s="9"/>
    </row>
    <row r="2636" spans="1:5">
      <c r="A2636" s="13"/>
      <c r="B2636" s="13"/>
      <c r="C2636" s="13"/>
      <c r="D2636" s="14"/>
      <c r="E2636" s="9"/>
    </row>
    <row r="2637" spans="1:5">
      <c r="A2637" s="13"/>
      <c r="B2637" s="13"/>
      <c r="C2637" s="13"/>
      <c r="D2637" s="14"/>
      <c r="E2637" s="9"/>
    </row>
    <row r="2638" spans="1:5">
      <c r="A2638" s="13"/>
      <c r="B2638" s="13"/>
      <c r="C2638" s="13"/>
      <c r="D2638" s="14"/>
      <c r="E2638" s="9"/>
    </row>
    <row r="2639" spans="1:5">
      <c r="A2639" s="13"/>
      <c r="B2639" s="13"/>
      <c r="C2639" s="13"/>
      <c r="D2639" s="14"/>
      <c r="E2639" s="9"/>
    </row>
    <row r="2640" spans="1:5">
      <c r="A2640" s="13"/>
      <c r="B2640" s="13"/>
      <c r="C2640" s="13"/>
      <c r="D2640" s="14"/>
      <c r="E2640" s="9"/>
    </row>
    <row r="2641" spans="1:5">
      <c r="A2641" s="13"/>
      <c r="B2641" s="13"/>
      <c r="C2641" s="13"/>
      <c r="D2641" s="14"/>
      <c r="E2641" s="9"/>
    </row>
    <row r="2642" spans="1:5">
      <c r="A2642" s="13"/>
      <c r="B2642" s="13"/>
      <c r="C2642" s="13"/>
      <c r="D2642" s="14"/>
      <c r="E2642" s="9"/>
    </row>
    <row r="2643" spans="1:5">
      <c r="A2643" s="13"/>
      <c r="B2643" s="13"/>
      <c r="C2643" s="13"/>
      <c r="D2643" s="14"/>
      <c r="E2643" s="9"/>
    </row>
    <row r="2644" spans="1:5">
      <c r="A2644" s="13"/>
      <c r="B2644" s="13"/>
      <c r="C2644" s="13"/>
      <c r="D2644" s="14"/>
      <c r="E2644" s="9"/>
    </row>
    <row r="2645" spans="1:5">
      <c r="A2645" s="13"/>
      <c r="B2645" s="13"/>
      <c r="C2645" s="13"/>
      <c r="D2645" s="14"/>
      <c r="E2645" s="9"/>
    </row>
    <row r="2646" spans="1:5">
      <c r="A2646" s="13"/>
      <c r="B2646" s="13"/>
      <c r="C2646" s="13"/>
      <c r="D2646" s="14"/>
      <c r="E2646" s="9"/>
    </row>
    <row r="2647" spans="1:5">
      <c r="A2647" s="13"/>
      <c r="B2647" s="13"/>
      <c r="C2647" s="13"/>
      <c r="D2647" s="14"/>
      <c r="E2647" s="9"/>
    </row>
    <row r="2648" spans="1:5">
      <c r="A2648" s="13"/>
      <c r="B2648" s="13"/>
      <c r="C2648" s="13"/>
      <c r="D2648" s="14"/>
      <c r="E2648" s="9"/>
    </row>
    <row r="2649" spans="1:5">
      <c r="A2649" s="13"/>
      <c r="B2649" s="13"/>
      <c r="C2649" s="13"/>
      <c r="D2649" s="14"/>
      <c r="E2649" s="9"/>
    </row>
    <row r="2650" spans="1:5">
      <c r="A2650" s="13"/>
      <c r="B2650" s="13"/>
      <c r="C2650" s="13"/>
      <c r="D2650" s="14"/>
      <c r="E2650" s="9"/>
    </row>
    <row r="2651" spans="1:5">
      <c r="A2651" s="13"/>
      <c r="B2651" s="13"/>
      <c r="C2651" s="13"/>
      <c r="D2651" s="14"/>
      <c r="E2651" s="9"/>
    </row>
    <row r="2652" spans="1:5">
      <c r="A2652" s="13"/>
      <c r="B2652" s="13"/>
      <c r="C2652" s="13"/>
      <c r="D2652" s="14"/>
      <c r="E2652" s="9"/>
    </row>
    <row r="2653" spans="1:5">
      <c r="A2653" s="13"/>
      <c r="B2653" s="13"/>
      <c r="C2653" s="13"/>
      <c r="D2653" s="14"/>
      <c r="E2653" s="9"/>
    </row>
    <row r="2654" spans="1:5">
      <c r="A2654" s="13"/>
      <c r="B2654" s="13"/>
      <c r="C2654" s="13"/>
      <c r="D2654" s="14"/>
      <c r="E2654" s="9"/>
    </row>
    <row r="2655" spans="1:5">
      <c r="A2655" s="13"/>
      <c r="B2655" s="13"/>
      <c r="C2655" s="13"/>
      <c r="D2655" s="14"/>
      <c r="E2655" s="9"/>
    </row>
    <row r="2656" spans="1:5">
      <c r="A2656" s="13"/>
      <c r="B2656" s="13"/>
      <c r="C2656" s="13"/>
      <c r="D2656" s="14"/>
      <c r="E2656" s="9"/>
    </row>
    <row r="2657" spans="1:5">
      <c r="A2657" s="13"/>
      <c r="B2657" s="13"/>
      <c r="C2657" s="13"/>
      <c r="D2657" s="14"/>
      <c r="E2657" s="9"/>
    </row>
    <row r="2658" spans="1:5">
      <c r="A2658" s="13"/>
      <c r="B2658" s="13"/>
      <c r="C2658" s="13"/>
      <c r="D2658" s="14"/>
      <c r="E2658" s="9"/>
    </row>
    <row r="2659" spans="1:5">
      <c r="A2659" s="13"/>
      <c r="B2659" s="13"/>
      <c r="C2659" s="13"/>
      <c r="D2659" s="14"/>
      <c r="E2659" s="9"/>
    </row>
    <row r="2660" spans="1:5">
      <c r="A2660" s="13"/>
      <c r="B2660" s="13"/>
      <c r="C2660" s="13"/>
      <c r="D2660" s="14"/>
      <c r="E2660" s="9"/>
    </row>
    <row r="2661" spans="1:5">
      <c r="A2661" s="13"/>
      <c r="B2661" s="13"/>
      <c r="C2661" s="13"/>
      <c r="D2661" s="14"/>
      <c r="E2661" s="9"/>
    </row>
    <row r="2662" spans="1:5">
      <c r="A2662" s="13"/>
      <c r="B2662" s="13"/>
      <c r="C2662" s="13"/>
      <c r="D2662" s="14"/>
      <c r="E2662" s="9"/>
    </row>
    <row r="2663" spans="1:5">
      <c r="A2663" s="13"/>
      <c r="B2663" s="13"/>
      <c r="C2663" s="13"/>
      <c r="D2663" s="14"/>
      <c r="E2663" s="9"/>
    </row>
    <row r="2664" spans="1:5">
      <c r="A2664" s="13"/>
      <c r="B2664" s="13"/>
      <c r="C2664" s="13"/>
      <c r="D2664" s="14"/>
      <c r="E2664" s="9"/>
    </row>
    <row r="2665" spans="1:5">
      <c r="A2665" s="13"/>
      <c r="B2665" s="13"/>
      <c r="C2665" s="13"/>
      <c r="D2665" s="14"/>
      <c r="E2665" s="9"/>
    </row>
    <row r="2666" spans="1:5">
      <c r="A2666" s="13"/>
      <c r="B2666" s="13"/>
      <c r="C2666" s="13"/>
      <c r="D2666" s="14"/>
      <c r="E2666" s="9"/>
    </row>
    <row r="2667" spans="1:5">
      <c r="A2667" s="13"/>
      <c r="B2667" s="13"/>
      <c r="C2667" s="13"/>
      <c r="D2667" s="14"/>
      <c r="E2667" s="9"/>
    </row>
    <row r="2668" spans="1:5">
      <c r="A2668" s="13"/>
      <c r="B2668" s="13"/>
      <c r="C2668" s="13"/>
      <c r="D2668" s="14"/>
      <c r="E2668" s="9"/>
    </row>
    <row r="2669" spans="1:5">
      <c r="A2669" s="13"/>
      <c r="B2669" s="13"/>
      <c r="C2669" s="13"/>
      <c r="D2669" s="14"/>
      <c r="E2669" s="9"/>
    </row>
    <row r="2670" spans="1:5">
      <c r="A2670" s="13"/>
      <c r="B2670" s="13"/>
      <c r="C2670" s="13"/>
      <c r="D2670" s="14"/>
      <c r="E2670" s="9"/>
    </row>
    <row r="2671" spans="1:5">
      <c r="A2671" s="13"/>
      <c r="B2671" s="13"/>
      <c r="C2671" s="13"/>
      <c r="D2671" s="14"/>
      <c r="E2671" s="9"/>
    </row>
    <row r="2672" spans="1:5">
      <c r="A2672" s="13"/>
      <c r="B2672" s="13"/>
      <c r="C2672" s="13"/>
      <c r="D2672" s="14"/>
      <c r="E2672" s="9"/>
    </row>
    <row r="2673" spans="1:5">
      <c r="A2673" s="13"/>
      <c r="B2673" s="13"/>
      <c r="C2673" s="13"/>
      <c r="D2673" s="14"/>
      <c r="E2673" s="9"/>
    </row>
    <row r="2674" spans="1:5">
      <c r="A2674" s="13"/>
      <c r="B2674" s="13"/>
      <c r="C2674" s="13"/>
      <c r="D2674" s="14"/>
      <c r="E2674" s="9"/>
    </row>
    <row r="2675" spans="1:5">
      <c r="A2675" s="13"/>
      <c r="B2675" s="13"/>
      <c r="C2675" s="13"/>
      <c r="D2675" s="14"/>
      <c r="E2675" s="9"/>
    </row>
    <row r="2676" spans="1:5">
      <c r="A2676" s="13"/>
      <c r="B2676" s="13"/>
      <c r="C2676" s="13"/>
      <c r="D2676" s="14"/>
      <c r="E2676" s="9"/>
    </row>
    <row r="2677" spans="1:5">
      <c r="A2677" s="13"/>
      <c r="B2677" s="13"/>
      <c r="C2677" s="13"/>
      <c r="D2677" s="14"/>
      <c r="E2677" s="9"/>
    </row>
    <row r="2678" spans="1:5">
      <c r="A2678" s="13"/>
      <c r="B2678" s="13"/>
      <c r="C2678" s="13"/>
      <c r="D2678" s="14"/>
      <c r="E2678" s="9"/>
    </row>
    <row r="2679" spans="1:5">
      <c r="A2679" s="13"/>
      <c r="B2679" s="13"/>
      <c r="C2679" s="13"/>
      <c r="D2679" s="14"/>
      <c r="E2679" s="9"/>
    </row>
    <row r="2680" spans="1:5">
      <c r="A2680" s="13"/>
      <c r="B2680" s="13"/>
      <c r="C2680" s="13"/>
      <c r="D2680" s="14"/>
      <c r="E2680" s="9"/>
    </row>
    <row r="2681" spans="1:5">
      <c r="A2681" s="13"/>
      <c r="B2681" s="13"/>
      <c r="C2681" s="13"/>
      <c r="D2681" s="14"/>
      <c r="E2681" s="9"/>
    </row>
    <row r="2682" spans="1:5">
      <c r="A2682" s="13"/>
      <c r="B2682" s="13"/>
      <c r="C2682" s="13"/>
      <c r="D2682" s="14"/>
      <c r="E2682" s="9"/>
    </row>
    <row r="2683" spans="1:5">
      <c r="A2683" s="13"/>
      <c r="B2683" s="13"/>
      <c r="C2683" s="13"/>
      <c r="D2683" s="14"/>
      <c r="E2683" s="9"/>
    </row>
    <row r="2684" spans="1:5">
      <c r="A2684" s="13"/>
      <c r="B2684" s="13"/>
      <c r="C2684" s="13"/>
      <c r="D2684" s="14"/>
      <c r="E2684" s="9"/>
    </row>
    <row r="2685" spans="1:5">
      <c r="A2685" s="13"/>
      <c r="B2685" s="13"/>
      <c r="C2685" s="13"/>
      <c r="D2685" s="14"/>
      <c r="E2685" s="9"/>
    </row>
    <row r="2686" spans="1:5">
      <c r="A2686" s="13"/>
      <c r="B2686" s="13"/>
      <c r="C2686" s="13"/>
      <c r="D2686" s="14"/>
      <c r="E2686" s="9"/>
    </row>
    <row r="2687" spans="1:5">
      <c r="A2687" s="13"/>
      <c r="B2687" s="13"/>
      <c r="C2687" s="13"/>
      <c r="D2687" s="14"/>
      <c r="E2687" s="9"/>
    </row>
    <row r="2688" spans="1:5">
      <c r="A2688" s="13"/>
      <c r="B2688" s="13"/>
      <c r="C2688" s="13"/>
      <c r="D2688" s="14"/>
      <c r="E2688" s="9"/>
    </row>
    <row r="2689" spans="1:5">
      <c r="A2689" s="13"/>
      <c r="B2689" s="13"/>
      <c r="C2689" s="13"/>
      <c r="D2689" s="14"/>
      <c r="E2689" s="9"/>
    </row>
    <row r="2690" spans="1:5">
      <c r="A2690" s="13"/>
      <c r="B2690" s="13"/>
      <c r="C2690" s="13"/>
      <c r="D2690" s="14"/>
      <c r="E2690" s="9"/>
    </row>
    <row r="2691" spans="1:5">
      <c r="A2691" s="13"/>
      <c r="B2691" s="13"/>
      <c r="C2691" s="13"/>
      <c r="D2691" s="14"/>
      <c r="E2691" s="9"/>
    </row>
    <row r="2692" spans="1:5">
      <c r="A2692" s="13"/>
      <c r="B2692" s="13"/>
      <c r="C2692" s="13"/>
      <c r="D2692" s="14"/>
      <c r="E2692" s="9"/>
    </row>
    <row r="2693" spans="1:5">
      <c r="A2693" s="13"/>
      <c r="B2693" s="13"/>
      <c r="C2693" s="13"/>
      <c r="D2693" s="14"/>
      <c r="E2693" s="9"/>
    </row>
    <row r="2694" spans="1:5">
      <c r="A2694" s="13"/>
      <c r="B2694" s="13"/>
      <c r="C2694" s="13"/>
      <c r="D2694" s="14"/>
      <c r="E2694" s="9"/>
    </row>
    <row r="2695" spans="1:5">
      <c r="A2695" s="13"/>
      <c r="B2695" s="13"/>
      <c r="C2695" s="13"/>
      <c r="D2695" s="14"/>
      <c r="E2695" s="9"/>
    </row>
    <row r="2696" spans="1:5">
      <c r="A2696" s="13"/>
      <c r="B2696" s="13"/>
      <c r="C2696" s="13"/>
      <c r="D2696" s="14"/>
      <c r="E2696" s="9"/>
    </row>
    <row r="2697" spans="1:5">
      <c r="A2697" s="13"/>
      <c r="B2697" s="13"/>
      <c r="C2697" s="13"/>
      <c r="D2697" s="14"/>
      <c r="E2697" s="9"/>
    </row>
    <row r="2698" spans="1:5">
      <c r="A2698" s="13"/>
      <c r="B2698" s="13"/>
      <c r="C2698" s="13"/>
      <c r="D2698" s="14"/>
      <c r="E2698" s="9"/>
    </row>
    <row r="2699" spans="1:5">
      <c r="A2699" s="13"/>
      <c r="B2699" s="13"/>
      <c r="C2699" s="13"/>
      <c r="D2699" s="14"/>
      <c r="E2699" s="9"/>
    </row>
    <row r="2700" spans="1:5">
      <c r="A2700" s="13"/>
      <c r="B2700" s="13"/>
      <c r="C2700" s="13"/>
      <c r="D2700" s="14"/>
      <c r="E2700" s="9"/>
    </row>
    <row r="2701" spans="1:5">
      <c r="A2701" s="13"/>
      <c r="B2701" s="13"/>
      <c r="C2701" s="13"/>
      <c r="D2701" s="14"/>
      <c r="E2701" s="9"/>
    </row>
    <row r="2702" spans="1:5">
      <c r="A2702" s="13"/>
      <c r="B2702" s="13"/>
      <c r="C2702" s="13"/>
      <c r="D2702" s="14"/>
      <c r="E2702" s="9"/>
    </row>
    <row r="2703" spans="1:5">
      <c r="A2703" s="13"/>
      <c r="B2703" s="13"/>
      <c r="C2703" s="13"/>
      <c r="D2703" s="14"/>
      <c r="E2703" s="9"/>
    </row>
    <row r="2704" spans="1:5">
      <c r="A2704" s="13"/>
      <c r="B2704" s="13"/>
      <c r="C2704" s="13"/>
      <c r="D2704" s="14"/>
      <c r="E2704" s="9"/>
    </row>
    <row r="2705" spans="1:5">
      <c r="A2705" s="13"/>
      <c r="B2705" s="13"/>
      <c r="C2705" s="13"/>
      <c r="D2705" s="14"/>
      <c r="E2705" s="9"/>
    </row>
    <row r="2706" spans="1:5">
      <c r="A2706" s="13"/>
      <c r="B2706" s="13"/>
      <c r="C2706" s="13"/>
      <c r="D2706" s="14"/>
      <c r="E2706" s="9"/>
    </row>
    <row r="2707" spans="1:5">
      <c r="A2707" s="13"/>
      <c r="B2707" s="13"/>
      <c r="C2707" s="13"/>
      <c r="D2707" s="14"/>
      <c r="E2707" s="9"/>
    </row>
    <row r="2708" spans="1:5">
      <c r="A2708" s="13"/>
      <c r="B2708" s="13"/>
      <c r="C2708" s="13"/>
      <c r="D2708" s="14"/>
      <c r="E2708" s="9"/>
    </row>
    <row r="2709" spans="1:5">
      <c r="A2709" s="13"/>
      <c r="B2709" s="13"/>
      <c r="C2709" s="13"/>
      <c r="D2709" s="14"/>
      <c r="E2709" s="9"/>
    </row>
    <row r="2710" spans="1:5">
      <c r="A2710" s="13"/>
      <c r="B2710" s="13"/>
      <c r="C2710" s="13"/>
      <c r="D2710" s="14"/>
      <c r="E2710" s="9"/>
    </row>
    <row r="2711" spans="1:5">
      <c r="A2711" s="13"/>
      <c r="B2711" s="13"/>
      <c r="C2711" s="13"/>
      <c r="D2711" s="14"/>
      <c r="E2711" s="9"/>
    </row>
    <row r="2712" spans="1:5">
      <c r="A2712" s="13"/>
      <c r="B2712" s="13"/>
      <c r="C2712" s="13"/>
      <c r="D2712" s="14"/>
      <c r="E2712" s="9"/>
    </row>
    <row r="2713" spans="1:5">
      <c r="A2713" s="13"/>
      <c r="B2713" s="13"/>
      <c r="C2713" s="13"/>
      <c r="D2713" s="14"/>
      <c r="E2713" s="9"/>
    </row>
    <row r="2714" spans="1:5">
      <c r="A2714" s="13"/>
      <c r="B2714" s="13"/>
      <c r="C2714" s="13"/>
      <c r="D2714" s="14"/>
      <c r="E2714" s="9"/>
    </row>
    <row r="2715" spans="1:5">
      <c r="A2715" s="13"/>
      <c r="B2715" s="13"/>
      <c r="C2715" s="13"/>
      <c r="D2715" s="14"/>
      <c r="E2715" s="9"/>
    </row>
    <row r="2716" spans="1:5">
      <c r="A2716" s="13"/>
      <c r="B2716" s="13"/>
      <c r="C2716" s="13"/>
      <c r="D2716" s="14"/>
      <c r="E2716" s="9"/>
    </row>
    <row r="2717" spans="1:5">
      <c r="A2717" s="13"/>
      <c r="B2717" s="13"/>
      <c r="C2717" s="13"/>
      <c r="D2717" s="14"/>
      <c r="E2717" s="9"/>
    </row>
    <row r="2718" spans="1:5">
      <c r="A2718" s="13"/>
      <c r="B2718" s="13"/>
      <c r="C2718" s="13"/>
      <c r="D2718" s="14"/>
      <c r="E2718" s="9"/>
    </row>
    <row r="2719" spans="1:5">
      <c r="A2719" s="13"/>
      <c r="B2719" s="13"/>
      <c r="C2719" s="13"/>
      <c r="D2719" s="14"/>
      <c r="E2719" s="9"/>
    </row>
    <row r="2720" spans="1:5">
      <c r="A2720" s="13"/>
      <c r="B2720" s="13"/>
      <c r="C2720" s="13"/>
      <c r="D2720" s="14"/>
      <c r="E2720" s="9"/>
    </row>
    <row r="2721" spans="1:5">
      <c r="A2721" s="13"/>
      <c r="B2721" s="13"/>
      <c r="C2721" s="13"/>
      <c r="D2721" s="14"/>
      <c r="E2721" s="9"/>
    </row>
    <row r="2722" spans="1:5">
      <c r="A2722" s="13"/>
      <c r="B2722" s="13"/>
      <c r="C2722" s="13"/>
      <c r="D2722" s="14"/>
      <c r="E2722" s="9"/>
    </row>
    <row r="2723" spans="1:5">
      <c r="A2723" s="13"/>
      <c r="B2723" s="13"/>
      <c r="C2723" s="13"/>
      <c r="D2723" s="14"/>
      <c r="E2723" s="9"/>
    </row>
    <row r="2724" spans="1:5">
      <c r="A2724" s="13"/>
      <c r="B2724" s="13"/>
      <c r="C2724" s="13"/>
      <c r="D2724" s="14"/>
      <c r="E2724" s="9"/>
    </row>
    <row r="2725" spans="1:5">
      <c r="A2725" s="13"/>
      <c r="B2725" s="13"/>
      <c r="C2725" s="13"/>
      <c r="D2725" s="14"/>
      <c r="E2725" s="9"/>
    </row>
    <row r="2726" spans="1:5">
      <c r="A2726" s="13"/>
      <c r="B2726" s="13"/>
      <c r="C2726" s="13"/>
      <c r="D2726" s="14"/>
      <c r="E2726" s="9"/>
    </row>
    <row r="2727" spans="1:5">
      <c r="A2727" s="13"/>
      <c r="B2727" s="13"/>
      <c r="C2727" s="13"/>
      <c r="D2727" s="14"/>
      <c r="E2727" s="9"/>
    </row>
    <row r="2728" spans="1:5">
      <c r="A2728" s="13"/>
      <c r="B2728" s="13"/>
      <c r="C2728" s="13"/>
      <c r="D2728" s="14"/>
      <c r="E2728" s="9"/>
    </row>
    <row r="2729" spans="1:5">
      <c r="A2729" s="13"/>
      <c r="B2729" s="13"/>
      <c r="C2729" s="13"/>
      <c r="D2729" s="14"/>
      <c r="E2729" s="9"/>
    </row>
    <row r="2730" spans="1:5">
      <c r="A2730" s="13"/>
      <c r="B2730" s="13"/>
      <c r="C2730" s="13"/>
      <c r="D2730" s="14"/>
      <c r="E2730" s="9"/>
    </row>
    <row r="2731" spans="1:5">
      <c r="A2731" s="13"/>
      <c r="B2731" s="13"/>
      <c r="C2731" s="13"/>
      <c r="D2731" s="14"/>
      <c r="E2731" s="9"/>
    </row>
    <row r="2732" spans="1:5">
      <c r="A2732" s="13"/>
      <c r="B2732" s="13"/>
      <c r="C2732" s="13"/>
      <c r="D2732" s="14"/>
      <c r="E2732" s="9"/>
    </row>
    <row r="2733" spans="1:5">
      <c r="A2733" s="13"/>
      <c r="B2733" s="13"/>
      <c r="C2733" s="13"/>
      <c r="D2733" s="14"/>
      <c r="E2733" s="9"/>
    </row>
    <row r="2734" spans="1:5">
      <c r="A2734" s="13"/>
      <c r="B2734" s="13"/>
      <c r="C2734" s="13"/>
      <c r="D2734" s="14"/>
      <c r="E2734" s="9"/>
    </row>
    <row r="2735" spans="1:5">
      <c r="A2735" s="13"/>
      <c r="B2735" s="13"/>
      <c r="C2735" s="13"/>
      <c r="D2735" s="14"/>
      <c r="E2735" s="9"/>
    </row>
    <row r="2736" spans="1:5">
      <c r="A2736" s="13"/>
      <c r="B2736" s="13"/>
      <c r="C2736" s="13"/>
      <c r="D2736" s="14"/>
      <c r="E2736" s="9"/>
    </row>
    <row r="2737" spans="1:5">
      <c r="A2737" s="13"/>
      <c r="B2737" s="13"/>
      <c r="C2737" s="13"/>
      <c r="D2737" s="14"/>
      <c r="E2737" s="9"/>
    </row>
    <row r="2738" spans="1:5">
      <c r="A2738" s="13"/>
      <c r="B2738" s="13"/>
      <c r="C2738" s="13"/>
      <c r="D2738" s="14"/>
      <c r="E2738" s="9"/>
    </row>
    <row r="2739" spans="1:5">
      <c r="A2739" s="13"/>
      <c r="B2739" s="13"/>
      <c r="C2739" s="13"/>
      <c r="D2739" s="14"/>
      <c r="E2739" s="9"/>
    </row>
    <row r="2740" spans="1:5">
      <c r="A2740" s="13"/>
      <c r="B2740" s="13"/>
      <c r="C2740" s="13"/>
      <c r="D2740" s="14"/>
      <c r="E2740" s="9"/>
    </row>
    <row r="2741" spans="1:5">
      <c r="A2741" s="13"/>
      <c r="B2741" s="13"/>
      <c r="C2741" s="13"/>
      <c r="D2741" s="14"/>
      <c r="E2741" s="9"/>
    </row>
    <row r="2742" spans="1:5">
      <c r="A2742" s="13"/>
      <c r="B2742" s="13"/>
      <c r="C2742" s="13"/>
      <c r="D2742" s="14"/>
      <c r="E2742" s="9"/>
    </row>
    <row r="2743" spans="1:5">
      <c r="A2743" s="13"/>
      <c r="B2743" s="13"/>
      <c r="C2743" s="13"/>
      <c r="D2743" s="14"/>
      <c r="E2743" s="9"/>
    </row>
    <row r="2744" spans="1:5">
      <c r="A2744" s="13"/>
      <c r="B2744" s="13"/>
      <c r="C2744" s="13"/>
      <c r="D2744" s="14"/>
      <c r="E2744" s="9"/>
    </row>
    <row r="2745" spans="1:5">
      <c r="A2745" s="13"/>
      <c r="B2745" s="13"/>
      <c r="C2745" s="13"/>
      <c r="D2745" s="14"/>
      <c r="E2745" s="9"/>
    </row>
    <row r="2746" spans="1:5">
      <c r="A2746" s="13"/>
      <c r="B2746" s="13"/>
      <c r="C2746" s="13"/>
      <c r="D2746" s="14"/>
      <c r="E2746" s="9"/>
    </row>
    <row r="2747" spans="1:5">
      <c r="A2747" s="13"/>
      <c r="B2747" s="13"/>
      <c r="C2747" s="13"/>
      <c r="D2747" s="14"/>
      <c r="E2747" s="9"/>
    </row>
    <row r="2748" spans="1:5">
      <c r="A2748" s="13"/>
      <c r="B2748" s="13"/>
      <c r="C2748" s="13"/>
      <c r="D2748" s="14"/>
      <c r="E2748" s="9"/>
    </row>
    <row r="2749" spans="1:5">
      <c r="A2749" s="13"/>
      <c r="B2749" s="13"/>
      <c r="C2749" s="13"/>
      <c r="D2749" s="14"/>
      <c r="E2749" s="9"/>
    </row>
    <row r="2750" spans="1:5">
      <c r="A2750" s="13"/>
      <c r="B2750" s="13"/>
      <c r="C2750" s="13"/>
      <c r="D2750" s="14"/>
      <c r="E2750" s="9"/>
    </row>
    <row r="2751" spans="1:5">
      <c r="A2751" s="13"/>
      <c r="B2751" s="13"/>
      <c r="C2751" s="13"/>
      <c r="D2751" s="14"/>
      <c r="E2751" s="9"/>
    </row>
    <row r="2752" spans="1:5">
      <c r="A2752" s="13"/>
      <c r="B2752" s="13"/>
      <c r="C2752" s="13"/>
      <c r="D2752" s="14"/>
      <c r="E2752" s="9"/>
    </row>
    <row r="2753" spans="1:5">
      <c r="A2753" s="13"/>
      <c r="B2753" s="13"/>
      <c r="C2753" s="13"/>
      <c r="D2753" s="14"/>
      <c r="E2753" s="9"/>
    </row>
    <row r="2754" spans="1:5">
      <c r="A2754" s="13"/>
      <c r="B2754" s="13"/>
      <c r="C2754" s="13"/>
      <c r="D2754" s="14"/>
      <c r="E2754" s="9"/>
    </row>
    <row r="2755" spans="1:5">
      <c r="A2755" s="13"/>
      <c r="B2755" s="13"/>
      <c r="C2755" s="13"/>
      <c r="D2755" s="14"/>
      <c r="E2755" s="9"/>
    </row>
    <row r="2756" spans="1:5">
      <c r="A2756" s="13"/>
      <c r="B2756" s="13"/>
      <c r="C2756" s="13"/>
      <c r="D2756" s="14"/>
      <c r="E2756" s="9"/>
    </row>
    <row r="2757" spans="1:5">
      <c r="A2757" s="13"/>
      <c r="B2757" s="13"/>
      <c r="C2757" s="13"/>
      <c r="D2757" s="14"/>
      <c r="E2757" s="9"/>
    </row>
    <row r="2758" spans="1:5">
      <c r="A2758" s="13"/>
      <c r="B2758" s="13"/>
      <c r="C2758" s="13"/>
      <c r="D2758" s="14"/>
      <c r="E2758" s="9"/>
    </row>
    <row r="2759" spans="1:5">
      <c r="A2759" s="13"/>
      <c r="B2759" s="13"/>
      <c r="C2759" s="13"/>
      <c r="D2759" s="14"/>
      <c r="E2759" s="9"/>
    </row>
    <row r="2760" spans="1:5">
      <c r="A2760" s="13"/>
      <c r="B2760" s="13"/>
      <c r="C2760" s="13"/>
      <c r="D2760" s="14"/>
      <c r="E2760" s="9"/>
    </row>
    <row r="2761" spans="1:5">
      <c r="A2761" s="13"/>
      <c r="B2761" s="13"/>
      <c r="C2761" s="13"/>
      <c r="D2761" s="14"/>
      <c r="E2761" s="9"/>
    </row>
    <row r="2762" spans="1:5">
      <c r="A2762" s="13"/>
      <c r="B2762" s="13"/>
      <c r="C2762" s="13"/>
      <c r="D2762" s="14"/>
      <c r="E2762" s="9"/>
    </row>
    <row r="2763" spans="1:5">
      <c r="A2763" s="13"/>
      <c r="B2763" s="13"/>
      <c r="C2763" s="13"/>
      <c r="D2763" s="14"/>
      <c r="E2763" s="9"/>
    </row>
    <row r="2764" spans="1:5">
      <c r="A2764" s="13"/>
      <c r="B2764" s="13"/>
      <c r="C2764" s="13"/>
      <c r="D2764" s="14"/>
      <c r="E2764" s="9"/>
    </row>
    <row r="2765" spans="1:5">
      <c r="A2765" s="13"/>
      <c r="B2765" s="13"/>
      <c r="C2765" s="13"/>
      <c r="D2765" s="14"/>
      <c r="E2765" s="9"/>
    </row>
    <row r="2766" spans="1:5">
      <c r="A2766" s="13"/>
      <c r="B2766" s="13"/>
      <c r="C2766" s="13"/>
      <c r="D2766" s="14"/>
      <c r="E2766" s="9"/>
    </row>
    <row r="2767" spans="1:5">
      <c r="A2767" s="13"/>
      <c r="B2767" s="13"/>
      <c r="C2767" s="13"/>
      <c r="D2767" s="14"/>
      <c r="E2767" s="9"/>
    </row>
    <row r="2768" spans="1:5">
      <c r="A2768" s="13"/>
      <c r="B2768" s="13"/>
      <c r="C2768" s="13"/>
      <c r="D2768" s="14"/>
      <c r="E2768" s="9"/>
    </row>
    <row r="2769" spans="1:5">
      <c r="A2769" s="13"/>
      <c r="B2769" s="13"/>
      <c r="C2769" s="13"/>
      <c r="D2769" s="14"/>
      <c r="E2769" s="9"/>
    </row>
    <row r="2770" spans="1:5">
      <c r="A2770" s="13"/>
      <c r="B2770" s="13"/>
      <c r="C2770" s="13"/>
      <c r="D2770" s="14"/>
      <c r="E2770" s="9"/>
    </row>
    <row r="2771" spans="1:5">
      <c r="A2771" s="13"/>
      <c r="B2771" s="13"/>
      <c r="C2771" s="13"/>
      <c r="D2771" s="14"/>
      <c r="E2771" s="9"/>
    </row>
    <row r="2772" spans="1:5">
      <c r="A2772" s="13"/>
      <c r="B2772" s="13"/>
      <c r="C2772" s="13"/>
      <c r="D2772" s="14"/>
      <c r="E2772" s="9"/>
    </row>
    <row r="2773" spans="1:5">
      <c r="A2773" s="13"/>
      <c r="B2773" s="13"/>
      <c r="C2773" s="13"/>
      <c r="D2773" s="14"/>
      <c r="E2773" s="9"/>
    </row>
    <row r="2774" spans="1:5">
      <c r="A2774" s="13"/>
      <c r="B2774" s="13"/>
      <c r="C2774" s="13"/>
      <c r="D2774" s="14"/>
      <c r="E2774" s="9"/>
    </row>
    <row r="2775" spans="1:5">
      <c r="A2775" s="13"/>
      <c r="B2775" s="13"/>
      <c r="C2775" s="13"/>
      <c r="D2775" s="14"/>
      <c r="E2775" s="9"/>
    </row>
    <row r="2776" spans="1:5">
      <c r="A2776" s="13"/>
      <c r="B2776" s="13"/>
      <c r="C2776" s="13"/>
      <c r="D2776" s="14"/>
      <c r="E2776" s="9"/>
    </row>
    <row r="2777" spans="1:5">
      <c r="A2777" s="13"/>
      <c r="B2777" s="13"/>
      <c r="C2777" s="13"/>
      <c r="D2777" s="14"/>
      <c r="E2777" s="9"/>
    </row>
    <row r="2778" spans="1:5">
      <c r="A2778" s="13"/>
      <c r="B2778" s="13"/>
      <c r="C2778" s="13"/>
      <c r="D2778" s="14"/>
      <c r="E2778" s="9"/>
    </row>
    <row r="2779" spans="1:5">
      <c r="A2779" s="13"/>
      <c r="B2779" s="13"/>
      <c r="C2779" s="13"/>
      <c r="D2779" s="14"/>
      <c r="E2779" s="9"/>
    </row>
    <row r="2780" spans="1:5">
      <c r="A2780" s="13"/>
      <c r="B2780" s="13"/>
      <c r="C2780" s="13"/>
      <c r="D2780" s="14"/>
      <c r="E2780" s="9"/>
    </row>
    <row r="2781" spans="1:5">
      <c r="A2781" s="13"/>
      <c r="B2781" s="13"/>
      <c r="C2781" s="13"/>
      <c r="D2781" s="14"/>
      <c r="E2781" s="9"/>
    </row>
    <row r="2782" spans="1:5">
      <c r="A2782" s="13"/>
      <c r="B2782" s="13"/>
      <c r="C2782" s="13"/>
      <c r="D2782" s="14"/>
      <c r="E2782" s="9"/>
    </row>
    <row r="2783" spans="1:5">
      <c r="A2783" s="13"/>
      <c r="B2783" s="13"/>
      <c r="C2783" s="13"/>
      <c r="D2783" s="14"/>
      <c r="E2783" s="9"/>
    </row>
    <row r="2784" spans="1:5">
      <c r="A2784" s="13"/>
      <c r="B2784" s="13"/>
      <c r="C2784" s="13"/>
      <c r="D2784" s="14"/>
      <c r="E2784" s="9"/>
    </row>
    <row r="2785" spans="1:5">
      <c r="A2785" s="13"/>
      <c r="B2785" s="13"/>
      <c r="C2785" s="13"/>
      <c r="D2785" s="14"/>
      <c r="E2785" s="9"/>
    </row>
    <row r="2786" spans="1:5">
      <c r="A2786" s="13"/>
      <c r="B2786" s="13"/>
      <c r="C2786" s="13"/>
      <c r="D2786" s="14"/>
      <c r="E2786" s="9"/>
    </row>
    <row r="2787" spans="1:5">
      <c r="A2787" s="13"/>
      <c r="B2787" s="13"/>
      <c r="C2787" s="13"/>
      <c r="D2787" s="14"/>
      <c r="E2787" s="9"/>
    </row>
    <row r="2788" spans="1:5">
      <c r="A2788" s="13"/>
      <c r="B2788" s="13"/>
      <c r="C2788" s="13"/>
      <c r="D2788" s="14"/>
      <c r="E2788" s="9"/>
    </row>
    <row r="2789" spans="1:5">
      <c r="A2789" s="13"/>
      <c r="B2789" s="13"/>
      <c r="C2789" s="13"/>
      <c r="D2789" s="14"/>
      <c r="E2789" s="9"/>
    </row>
    <row r="2790" spans="1:5">
      <c r="A2790" s="13"/>
      <c r="B2790" s="13"/>
      <c r="C2790" s="13"/>
      <c r="D2790" s="14"/>
      <c r="E2790" s="9"/>
    </row>
    <row r="2791" spans="1:5">
      <c r="A2791" s="13"/>
      <c r="B2791" s="13"/>
      <c r="C2791" s="13"/>
      <c r="D2791" s="14"/>
      <c r="E2791" s="9"/>
    </row>
    <row r="2792" spans="1:5">
      <c r="A2792" s="13"/>
      <c r="B2792" s="13"/>
      <c r="C2792" s="13"/>
      <c r="D2792" s="14"/>
      <c r="E2792" s="9"/>
    </row>
    <row r="2793" spans="1:5">
      <c r="A2793" s="13"/>
      <c r="B2793" s="13"/>
      <c r="C2793" s="13"/>
      <c r="D2793" s="14"/>
      <c r="E2793" s="9"/>
    </row>
    <row r="2794" spans="1:5">
      <c r="A2794" s="13"/>
      <c r="B2794" s="13"/>
      <c r="C2794" s="13"/>
      <c r="D2794" s="14"/>
      <c r="E2794" s="9"/>
    </row>
    <row r="2795" spans="1:5">
      <c r="A2795" s="13"/>
      <c r="B2795" s="13"/>
      <c r="C2795" s="13"/>
      <c r="D2795" s="14"/>
      <c r="E2795" s="9"/>
    </row>
    <row r="2796" spans="1:5">
      <c r="A2796" s="13"/>
      <c r="B2796" s="13"/>
      <c r="C2796" s="13"/>
      <c r="D2796" s="14"/>
      <c r="E2796" s="9"/>
    </row>
    <row r="2797" spans="1:5">
      <c r="A2797" s="13"/>
      <c r="B2797" s="13"/>
      <c r="C2797" s="13"/>
      <c r="D2797" s="14"/>
      <c r="E2797" s="9"/>
    </row>
    <row r="2798" spans="1:5">
      <c r="A2798" s="13"/>
      <c r="B2798" s="13"/>
      <c r="C2798" s="13"/>
      <c r="D2798" s="14"/>
      <c r="E2798" s="9"/>
    </row>
    <row r="2799" spans="1:5">
      <c r="A2799" s="13"/>
      <c r="B2799" s="13"/>
      <c r="C2799" s="13"/>
      <c r="D2799" s="14"/>
      <c r="E2799" s="9"/>
    </row>
    <row r="2800" spans="1:5">
      <c r="A2800" s="13"/>
      <c r="B2800" s="13"/>
      <c r="C2800" s="13"/>
      <c r="D2800" s="14"/>
      <c r="E2800" s="9"/>
    </row>
    <row r="2801" spans="1:5">
      <c r="A2801" s="13"/>
      <c r="B2801" s="13"/>
      <c r="C2801" s="13"/>
      <c r="D2801" s="14"/>
      <c r="E2801" s="9"/>
    </row>
    <row r="2802" spans="1:5">
      <c r="A2802" s="13"/>
      <c r="B2802" s="13"/>
      <c r="C2802" s="13"/>
      <c r="D2802" s="14"/>
      <c r="E2802" s="9"/>
    </row>
    <row r="2803" spans="1:5">
      <c r="A2803" s="13"/>
      <c r="B2803" s="13"/>
      <c r="C2803" s="13"/>
      <c r="D2803" s="14"/>
      <c r="E2803" s="9"/>
    </row>
    <row r="2804" spans="1:5">
      <c r="A2804" s="13"/>
      <c r="B2804" s="13"/>
      <c r="C2804" s="13"/>
      <c r="D2804" s="14"/>
      <c r="E2804" s="9"/>
    </row>
    <row r="2805" spans="1:5">
      <c r="A2805" s="13"/>
      <c r="B2805" s="13"/>
      <c r="C2805" s="13"/>
      <c r="D2805" s="14"/>
      <c r="E2805" s="9"/>
    </row>
    <row r="2806" spans="1:5">
      <c r="A2806" s="13"/>
      <c r="B2806" s="13"/>
      <c r="C2806" s="13"/>
      <c r="D2806" s="14"/>
      <c r="E2806" s="9"/>
    </row>
    <row r="2807" spans="1:5">
      <c r="A2807" s="13"/>
      <c r="B2807" s="13"/>
      <c r="C2807" s="13"/>
      <c r="D2807" s="14"/>
      <c r="E2807" s="9"/>
    </row>
    <row r="2808" spans="1:5">
      <c r="A2808" s="13"/>
      <c r="B2808" s="13"/>
      <c r="C2808" s="13"/>
      <c r="D2808" s="14"/>
      <c r="E2808" s="9"/>
    </row>
    <row r="2809" spans="1:5">
      <c r="A2809" s="13"/>
      <c r="B2809" s="13"/>
      <c r="C2809" s="13"/>
      <c r="D2809" s="14"/>
      <c r="E2809" s="9"/>
    </row>
    <row r="2810" spans="1:5">
      <c r="A2810" s="13"/>
      <c r="B2810" s="13"/>
      <c r="C2810" s="13"/>
      <c r="D2810" s="14"/>
      <c r="E2810" s="9"/>
    </row>
    <row r="2811" spans="1:5">
      <c r="A2811" s="13"/>
      <c r="B2811" s="13"/>
      <c r="C2811" s="13"/>
      <c r="D2811" s="14"/>
      <c r="E2811" s="9"/>
    </row>
    <row r="2812" spans="1:5">
      <c r="A2812" s="13"/>
      <c r="B2812" s="13"/>
      <c r="C2812" s="13"/>
      <c r="D2812" s="14"/>
      <c r="E2812" s="9"/>
    </row>
    <row r="2813" spans="1:5">
      <c r="A2813" s="13"/>
      <c r="B2813" s="13"/>
      <c r="C2813" s="13"/>
      <c r="D2813" s="14"/>
      <c r="E2813" s="9"/>
    </row>
    <row r="2814" spans="1:5">
      <c r="A2814" s="13"/>
      <c r="B2814" s="13"/>
      <c r="C2814" s="13"/>
      <c r="D2814" s="14"/>
      <c r="E2814" s="9"/>
    </row>
    <row r="2815" spans="1:5">
      <c r="A2815" s="13"/>
      <c r="B2815" s="13"/>
      <c r="C2815" s="13"/>
      <c r="D2815" s="14"/>
      <c r="E2815" s="9"/>
    </row>
    <row r="2816" spans="1:5">
      <c r="A2816" s="13"/>
      <c r="B2816" s="13"/>
      <c r="C2816" s="13"/>
      <c r="D2816" s="14"/>
      <c r="E2816" s="9"/>
    </row>
    <row r="2817" spans="1:5">
      <c r="A2817" s="13"/>
      <c r="B2817" s="13"/>
      <c r="C2817" s="13"/>
      <c r="D2817" s="14"/>
      <c r="E2817" s="9"/>
    </row>
    <row r="2818" spans="1:5">
      <c r="A2818" s="13"/>
      <c r="B2818" s="13"/>
      <c r="C2818" s="13"/>
      <c r="D2818" s="14"/>
      <c r="E2818" s="9"/>
    </row>
    <row r="2819" spans="1:5">
      <c r="A2819" s="13"/>
      <c r="B2819" s="13"/>
      <c r="C2819" s="13"/>
      <c r="D2819" s="14"/>
      <c r="E2819" s="9"/>
    </row>
    <row r="2820" spans="1:5">
      <c r="A2820" s="13"/>
      <c r="B2820" s="13"/>
      <c r="C2820" s="13"/>
      <c r="D2820" s="14"/>
      <c r="E2820" s="9"/>
    </row>
    <row r="2821" spans="1:5">
      <c r="A2821" s="13"/>
      <c r="B2821" s="13"/>
      <c r="C2821" s="13"/>
      <c r="D2821" s="14"/>
      <c r="E2821" s="9"/>
    </row>
    <row r="2822" spans="1:5">
      <c r="A2822" s="13"/>
      <c r="B2822" s="13"/>
      <c r="C2822" s="13"/>
      <c r="D2822" s="14"/>
      <c r="E2822" s="9"/>
    </row>
    <row r="2823" spans="1:5">
      <c r="A2823" s="13"/>
      <c r="B2823" s="13"/>
      <c r="C2823" s="13"/>
      <c r="D2823" s="14"/>
      <c r="E2823" s="9"/>
    </row>
    <row r="2824" spans="1:5">
      <c r="A2824" s="13"/>
      <c r="B2824" s="13"/>
      <c r="C2824" s="13"/>
      <c r="D2824" s="14"/>
      <c r="E2824" s="9"/>
    </row>
    <row r="2825" spans="1:5">
      <c r="A2825" s="13"/>
      <c r="B2825" s="13"/>
      <c r="C2825" s="13"/>
      <c r="D2825" s="14"/>
      <c r="E2825" s="9"/>
    </row>
    <row r="2826" spans="1:5">
      <c r="A2826" s="13"/>
      <c r="B2826" s="13"/>
      <c r="C2826" s="13"/>
      <c r="D2826" s="14"/>
      <c r="E2826" s="9"/>
    </row>
    <row r="2827" spans="1:5">
      <c r="A2827" s="13"/>
      <c r="B2827" s="13"/>
      <c r="C2827" s="13"/>
      <c r="D2827" s="14"/>
      <c r="E2827" s="9"/>
    </row>
    <row r="2828" spans="1:5">
      <c r="A2828" s="13"/>
      <c r="B2828" s="13"/>
      <c r="C2828" s="13"/>
      <c r="D2828" s="14"/>
      <c r="E2828" s="9"/>
    </row>
    <row r="2829" spans="1:5">
      <c r="A2829" s="13"/>
      <c r="B2829" s="13"/>
      <c r="C2829" s="13"/>
      <c r="D2829" s="14"/>
      <c r="E2829" s="9"/>
    </row>
    <row r="2830" spans="1:5">
      <c r="A2830" s="13"/>
      <c r="B2830" s="13"/>
      <c r="C2830" s="13"/>
      <c r="D2830" s="14"/>
      <c r="E2830" s="9"/>
    </row>
    <row r="2831" spans="1:5">
      <c r="A2831" s="13"/>
      <c r="B2831" s="13"/>
      <c r="C2831" s="13"/>
      <c r="D2831" s="14"/>
      <c r="E2831" s="9"/>
    </row>
    <row r="2832" spans="1:5">
      <c r="A2832" s="13"/>
      <c r="B2832" s="13"/>
      <c r="C2832" s="13"/>
      <c r="D2832" s="14"/>
      <c r="E2832" s="9"/>
    </row>
    <row r="2833" spans="1:5">
      <c r="A2833" s="13"/>
      <c r="B2833" s="13"/>
      <c r="C2833" s="13"/>
      <c r="D2833" s="14"/>
      <c r="E2833" s="9"/>
    </row>
    <row r="2834" spans="1:5">
      <c r="A2834" s="13"/>
      <c r="B2834" s="13"/>
      <c r="C2834" s="13"/>
      <c r="D2834" s="14"/>
      <c r="E2834" s="9"/>
    </row>
    <row r="2835" spans="1:5">
      <c r="A2835" s="13"/>
      <c r="B2835" s="13"/>
      <c r="C2835" s="13"/>
      <c r="D2835" s="14"/>
      <c r="E2835" s="9"/>
    </row>
    <row r="2836" spans="1:5">
      <c r="A2836" s="13"/>
      <c r="B2836" s="13"/>
      <c r="C2836" s="13"/>
      <c r="D2836" s="14"/>
      <c r="E2836" s="9"/>
    </row>
    <row r="2837" spans="1:5">
      <c r="A2837" s="13"/>
      <c r="B2837" s="13"/>
      <c r="C2837" s="13"/>
      <c r="D2837" s="14"/>
      <c r="E2837" s="9"/>
    </row>
    <row r="2838" spans="1:5">
      <c r="A2838" s="13"/>
      <c r="B2838" s="13"/>
      <c r="C2838" s="13"/>
      <c r="D2838" s="14"/>
      <c r="E2838" s="9"/>
    </row>
    <row r="2839" spans="1:5">
      <c r="A2839" s="13"/>
      <c r="B2839" s="13"/>
      <c r="C2839" s="13"/>
      <c r="D2839" s="14"/>
      <c r="E2839" s="9"/>
    </row>
    <row r="2840" spans="1:5">
      <c r="A2840" s="13"/>
      <c r="B2840" s="13"/>
      <c r="C2840" s="13"/>
      <c r="D2840" s="14"/>
      <c r="E2840" s="9"/>
    </row>
    <row r="2841" spans="1:5">
      <c r="A2841" s="13"/>
      <c r="B2841" s="13"/>
      <c r="C2841" s="13"/>
      <c r="D2841" s="14"/>
      <c r="E2841" s="9"/>
    </row>
    <row r="2842" spans="1:5">
      <c r="A2842" s="13"/>
      <c r="B2842" s="13"/>
      <c r="C2842" s="13"/>
      <c r="D2842" s="14"/>
      <c r="E2842" s="9"/>
    </row>
    <row r="2843" spans="1:5">
      <c r="A2843" s="13"/>
      <c r="B2843" s="13"/>
      <c r="C2843" s="13"/>
      <c r="D2843" s="14"/>
      <c r="E2843" s="9"/>
    </row>
    <row r="2844" spans="1:5">
      <c r="A2844" s="13"/>
      <c r="B2844" s="13"/>
      <c r="C2844" s="13"/>
      <c r="D2844" s="14"/>
      <c r="E2844" s="9"/>
    </row>
    <row r="2845" spans="1:5">
      <c r="A2845" s="13"/>
      <c r="B2845" s="13"/>
      <c r="C2845" s="13"/>
      <c r="D2845" s="14"/>
      <c r="E2845" s="9"/>
    </row>
    <row r="2846" spans="1:5">
      <c r="A2846" s="13"/>
      <c r="B2846" s="13"/>
      <c r="C2846" s="13"/>
      <c r="D2846" s="14"/>
      <c r="E2846" s="9"/>
    </row>
    <row r="2847" spans="1:5">
      <c r="A2847" s="13"/>
      <c r="B2847" s="13"/>
      <c r="C2847" s="13"/>
      <c r="D2847" s="14"/>
      <c r="E2847" s="9"/>
    </row>
    <row r="2848" spans="1:5">
      <c r="A2848" s="13"/>
      <c r="B2848" s="13"/>
      <c r="C2848" s="13"/>
      <c r="D2848" s="14"/>
      <c r="E2848" s="9"/>
    </row>
    <row r="2849" spans="1:5">
      <c r="A2849" s="13"/>
      <c r="B2849" s="13"/>
      <c r="C2849" s="13"/>
      <c r="D2849" s="14"/>
      <c r="E2849" s="9"/>
    </row>
    <row r="2850" spans="1:5">
      <c r="A2850" s="13"/>
      <c r="B2850" s="13"/>
      <c r="C2850" s="13"/>
      <c r="D2850" s="14"/>
      <c r="E2850" s="9"/>
    </row>
    <row r="2851" spans="1:5">
      <c r="A2851" s="13"/>
      <c r="B2851" s="13"/>
      <c r="C2851" s="13"/>
      <c r="D2851" s="14"/>
      <c r="E2851" s="9"/>
    </row>
    <row r="2852" spans="1:5">
      <c r="A2852" s="13"/>
      <c r="B2852" s="13"/>
      <c r="C2852" s="13"/>
      <c r="D2852" s="14"/>
      <c r="E2852" s="9"/>
    </row>
    <row r="2853" spans="1:5">
      <c r="A2853" s="13"/>
      <c r="B2853" s="13"/>
      <c r="C2853" s="13"/>
      <c r="D2853" s="14"/>
      <c r="E2853" s="9"/>
    </row>
    <row r="2854" spans="1:5">
      <c r="A2854" s="13"/>
      <c r="B2854" s="13"/>
      <c r="C2854" s="13"/>
      <c r="D2854" s="14"/>
      <c r="E2854" s="9"/>
    </row>
    <row r="2855" spans="1:5">
      <c r="A2855" s="13"/>
      <c r="B2855" s="13"/>
      <c r="C2855" s="13"/>
      <c r="D2855" s="14"/>
      <c r="E2855" s="9"/>
    </row>
    <row r="2856" spans="1:5">
      <c r="A2856" s="13"/>
      <c r="B2856" s="13"/>
      <c r="C2856" s="13"/>
      <c r="D2856" s="14"/>
      <c r="E2856" s="9"/>
    </row>
    <row r="2857" spans="1:5">
      <c r="A2857" s="13"/>
      <c r="B2857" s="13"/>
      <c r="C2857" s="13"/>
      <c r="D2857" s="14"/>
      <c r="E2857" s="9"/>
    </row>
    <row r="2858" spans="1:5">
      <c r="A2858" s="13"/>
      <c r="B2858" s="13"/>
      <c r="C2858" s="13"/>
      <c r="D2858" s="14"/>
      <c r="E2858" s="9"/>
    </row>
    <row r="2859" spans="1:5">
      <c r="A2859" s="13"/>
      <c r="B2859" s="13"/>
      <c r="C2859" s="13"/>
      <c r="D2859" s="14"/>
      <c r="E2859" s="9"/>
    </row>
    <row r="2860" spans="1:5">
      <c r="A2860" s="13"/>
      <c r="B2860" s="13"/>
      <c r="C2860" s="13"/>
      <c r="D2860" s="14"/>
      <c r="E2860" s="9"/>
    </row>
    <row r="2861" spans="1:5">
      <c r="A2861" s="13"/>
      <c r="B2861" s="13"/>
      <c r="C2861" s="13"/>
      <c r="D2861" s="14"/>
      <c r="E2861" s="9"/>
    </row>
    <row r="2862" spans="1:5">
      <c r="A2862" s="13"/>
      <c r="B2862" s="13"/>
      <c r="C2862" s="13"/>
      <c r="D2862" s="14"/>
      <c r="E2862" s="9"/>
    </row>
    <row r="2863" spans="1:5">
      <c r="A2863" s="13"/>
      <c r="B2863" s="13"/>
      <c r="C2863" s="13"/>
      <c r="D2863" s="14"/>
      <c r="E2863" s="9"/>
    </row>
    <row r="2864" spans="1:5">
      <c r="A2864" s="13"/>
      <c r="B2864" s="13"/>
      <c r="C2864" s="13"/>
      <c r="D2864" s="14"/>
      <c r="E2864" s="9"/>
    </row>
    <row r="2865" spans="1:5">
      <c r="A2865" s="13"/>
      <c r="B2865" s="13"/>
      <c r="C2865" s="13"/>
      <c r="D2865" s="14"/>
      <c r="E2865" s="9"/>
    </row>
    <row r="2866" spans="1:5">
      <c r="A2866" s="13"/>
      <c r="B2866" s="13"/>
      <c r="C2866" s="13"/>
      <c r="D2866" s="14"/>
      <c r="E2866" s="9"/>
    </row>
    <row r="2867" spans="1:5">
      <c r="A2867" s="13"/>
      <c r="B2867" s="13"/>
      <c r="C2867" s="13"/>
      <c r="D2867" s="14"/>
      <c r="E2867" s="9"/>
    </row>
    <row r="2868" spans="1:5">
      <c r="A2868" s="13"/>
      <c r="B2868" s="13"/>
      <c r="C2868" s="13"/>
      <c r="D2868" s="14"/>
      <c r="E2868" s="9"/>
    </row>
    <row r="2869" spans="1:5">
      <c r="A2869" s="13"/>
      <c r="B2869" s="13"/>
      <c r="C2869" s="13"/>
      <c r="D2869" s="14"/>
      <c r="E2869" s="9"/>
    </row>
    <row r="2870" spans="1:5">
      <c r="A2870" s="13"/>
      <c r="B2870" s="13"/>
      <c r="C2870" s="13"/>
      <c r="D2870" s="14"/>
      <c r="E2870" s="9"/>
    </row>
    <row r="2871" spans="1:5">
      <c r="A2871" s="13"/>
      <c r="B2871" s="13"/>
      <c r="C2871" s="13"/>
      <c r="D2871" s="14"/>
      <c r="E2871" s="9"/>
    </row>
    <row r="2872" spans="1:5">
      <c r="A2872" s="13"/>
      <c r="B2872" s="13"/>
      <c r="C2872" s="13"/>
      <c r="D2872" s="14"/>
      <c r="E2872" s="9"/>
    </row>
    <row r="2873" spans="1:5">
      <c r="A2873" s="13"/>
      <c r="B2873" s="13"/>
      <c r="C2873" s="13"/>
      <c r="D2873" s="14"/>
      <c r="E2873" s="9"/>
    </row>
    <row r="2874" spans="1:5">
      <c r="A2874" s="13"/>
      <c r="B2874" s="13"/>
      <c r="C2874" s="13"/>
      <c r="D2874" s="14"/>
      <c r="E2874" s="9"/>
    </row>
    <row r="2875" spans="1:5">
      <c r="A2875" s="13"/>
      <c r="B2875" s="13"/>
      <c r="C2875" s="13"/>
      <c r="D2875" s="14"/>
      <c r="E2875" s="9"/>
    </row>
    <row r="2876" spans="1:5">
      <c r="A2876" s="13"/>
      <c r="B2876" s="13"/>
      <c r="C2876" s="13"/>
      <c r="D2876" s="14"/>
      <c r="E2876" s="9"/>
    </row>
    <row r="2877" spans="1:5">
      <c r="A2877" s="13"/>
      <c r="B2877" s="13"/>
      <c r="C2877" s="13"/>
      <c r="D2877" s="14"/>
      <c r="E2877" s="9"/>
    </row>
    <row r="2878" spans="1:5">
      <c r="A2878" s="13"/>
      <c r="B2878" s="13"/>
      <c r="C2878" s="13"/>
      <c r="D2878" s="14"/>
      <c r="E2878" s="9"/>
    </row>
    <row r="2879" spans="1:5">
      <c r="A2879" s="13"/>
      <c r="B2879" s="13"/>
      <c r="C2879" s="13"/>
      <c r="D2879" s="14"/>
      <c r="E2879" s="9"/>
    </row>
    <row r="2880" spans="1:5">
      <c r="A2880" s="13"/>
      <c r="B2880" s="13"/>
      <c r="C2880" s="13"/>
      <c r="D2880" s="14"/>
      <c r="E2880" s="9"/>
    </row>
    <row r="2881" spans="1:5">
      <c r="A2881" s="13"/>
      <c r="B2881" s="13"/>
      <c r="C2881" s="13"/>
      <c r="D2881" s="14"/>
      <c r="E2881" s="9"/>
    </row>
    <row r="2882" spans="1:5">
      <c r="A2882" s="13"/>
      <c r="B2882" s="13"/>
      <c r="C2882" s="13"/>
      <c r="D2882" s="14"/>
      <c r="E2882" s="9"/>
    </row>
    <row r="2883" spans="1:5">
      <c r="A2883" s="13"/>
      <c r="B2883" s="13"/>
      <c r="C2883" s="13"/>
      <c r="D2883" s="14"/>
      <c r="E2883" s="9"/>
    </row>
    <row r="2884" spans="1:5">
      <c r="A2884" s="13"/>
      <c r="B2884" s="13"/>
      <c r="C2884" s="13"/>
      <c r="D2884" s="14"/>
      <c r="E2884" s="9"/>
    </row>
    <row r="2885" spans="1:5">
      <c r="A2885" s="13"/>
      <c r="B2885" s="13"/>
      <c r="C2885" s="13"/>
      <c r="D2885" s="14"/>
      <c r="E2885" s="9"/>
    </row>
    <row r="2886" spans="1:5">
      <c r="A2886" s="13"/>
      <c r="B2886" s="13"/>
      <c r="C2886" s="13"/>
      <c r="D2886" s="14"/>
      <c r="E2886" s="9"/>
    </row>
    <row r="2887" spans="1:5">
      <c r="A2887" s="13"/>
      <c r="B2887" s="13"/>
      <c r="C2887" s="13"/>
      <c r="D2887" s="14"/>
      <c r="E2887" s="9"/>
    </row>
    <row r="2888" spans="1:5">
      <c r="A2888" s="13"/>
      <c r="B2888" s="13"/>
      <c r="C2888" s="13"/>
      <c r="D2888" s="14"/>
      <c r="E2888" s="9"/>
    </row>
    <row r="2889" spans="1:5">
      <c r="A2889" s="13"/>
      <c r="B2889" s="13"/>
      <c r="C2889" s="13"/>
      <c r="D2889" s="14"/>
      <c r="E2889" s="9"/>
    </row>
    <row r="2890" spans="1:5">
      <c r="A2890" s="13"/>
      <c r="B2890" s="13"/>
      <c r="C2890" s="13"/>
      <c r="D2890" s="14"/>
      <c r="E2890" s="9"/>
    </row>
    <row r="2891" spans="1:5">
      <c r="A2891" s="13"/>
      <c r="B2891" s="13"/>
      <c r="C2891" s="13"/>
      <c r="D2891" s="14"/>
      <c r="E2891" s="9"/>
    </row>
    <row r="2892" spans="1:5">
      <c r="A2892" s="13"/>
      <c r="B2892" s="13"/>
      <c r="C2892" s="13"/>
      <c r="D2892" s="14"/>
      <c r="E2892" s="9"/>
    </row>
    <row r="2893" spans="1:5">
      <c r="A2893" s="13"/>
      <c r="B2893" s="13"/>
      <c r="C2893" s="13"/>
      <c r="D2893" s="14"/>
      <c r="E2893" s="9"/>
    </row>
    <row r="2894" spans="1:5">
      <c r="A2894" s="13"/>
      <c r="B2894" s="13"/>
      <c r="C2894" s="13"/>
      <c r="D2894" s="14"/>
      <c r="E2894" s="9"/>
    </row>
    <row r="2895" spans="1:5">
      <c r="A2895" s="13"/>
      <c r="B2895" s="13"/>
      <c r="C2895" s="13"/>
      <c r="D2895" s="14"/>
      <c r="E2895" s="9"/>
    </row>
    <row r="2896" spans="1:5">
      <c r="A2896" s="13"/>
      <c r="B2896" s="13"/>
      <c r="C2896" s="13"/>
      <c r="D2896" s="14"/>
      <c r="E2896" s="9"/>
    </row>
    <row r="2897" spans="1:5">
      <c r="A2897" s="13"/>
      <c r="B2897" s="13"/>
      <c r="C2897" s="13"/>
      <c r="D2897" s="14"/>
      <c r="E2897" s="9"/>
    </row>
    <row r="2898" spans="1:5">
      <c r="A2898" s="13"/>
      <c r="B2898" s="13"/>
      <c r="C2898" s="13"/>
      <c r="D2898" s="14"/>
      <c r="E2898" s="9"/>
    </row>
    <row r="2899" spans="1:5">
      <c r="A2899" s="13"/>
      <c r="B2899" s="13"/>
      <c r="C2899" s="13"/>
      <c r="D2899" s="14"/>
      <c r="E2899" s="9"/>
    </row>
    <row r="2900" spans="1:5">
      <c r="A2900" s="13"/>
      <c r="B2900" s="13"/>
      <c r="C2900" s="13"/>
      <c r="D2900" s="14"/>
      <c r="E2900" s="9"/>
    </row>
    <row r="2901" spans="1:5">
      <c r="A2901" s="13"/>
      <c r="B2901" s="13"/>
      <c r="C2901" s="13"/>
      <c r="D2901" s="14"/>
      <c r="E2901" s="9"/>
    </row>
    <row r="2902" spans="1:5">
      <c r="A2902" s="13"/>
      <c r="B2902" s="13"/>
      <c r="C2902" s="13"/>
      <c r="D2902" s="14"/>
      <c r="E2902" s="9"/>
    </row>
    <row r="2903" spans="1:5">
      <c r="A2903" s="13"/>
      <c r="B2903" s="13"/>
      <c r="C2903" s="13"/>
      <c r="D2903" s="14"/>
      <c r="E2903" s="9"/>
    </row>
    <row r="2904" spans="1:5">
      <c r="A2904" s="13"/>
      <c r="B2904" s="13"/>
      <c r="C2904" s="13"/>
      <c r="D2904" s="14"/>
      <c r="E2904" s="9"/>
    </row>
    <row r="2905" spans="1:5">
      <c r="A2905" s="13"/>
      <c r="B2905" s="13"/>
      <c r="C2905" s="13"/>
      <c r="D2905" s="14"/>
      <c r="E2905" s="9"/>
    </row>
    <row r="2906" spans="1:5">
      <c r="A2906" s="13"/>
      <c r="B2906" s="13"/>
      <c r="C2906" s="13"/>
      <c r="D2906" s="14"/>
      <c r="E2906" s="9"/>
    </row>
    <row r="2907" spans="1:5">
      <c r="A2907" s="13"/>
      <c r="B2907" s="13"/>
      <c r="C2907" s="13"/>
      <c r="D2907" s="14"/>
      <c r="E2907" s="9"/>
    </row>
    <row r="2908" spans="1:5">
      <c r="A2908" s="13"/>
      <c r="B2908" s="13"/>
      <c r="C2908" s="13"/>
      <c r="D2908" s="14"/>
      <c r="E2908" s="9"/>
    </row>
    <row r="2909" spans="1:5">
      <c r="A2909" s="13"/>
      <c r="B2909" s="13"/>
      <c r="C2909" s="13"/>
      <c r="D2909" s="14"/>
      <c r="E2909" s="9"/>
    </row>
    <row r="2910" spans="1:5">
      <c r="A2910" s="13"/>
      <c r="B2910" s="13"/>
      <c r="C2910" s="13"/>
      <c r="D2910" s="14"/>
      <c r="E2910" s="9"/>
    </row>
    <row r="2911" spans="1:5">
      <c r="A2911" s="13"/>
      <c r="B2911" s="13"/>
      <c r="C2911" s="13"/>
      <c r="D2911" s="14"/>
      <c r="E2911" s="9"/>
    </row>
    <row r="2912" spans="1:5">
      <c r="A2912" s="13"/>
      <c r="B2912" s="13"/>
      <c r="C2912" s="13"/>
      <c r="D2912" s="14"/>
      <c r="E2912" s="9"/>
    </row>
    <row r="2913" spans="1:5">
      <c r="A2913" s="13"/>
      <c r="B2913" s="13"/>
      <c r="C2913" s="13"/>
      <c r="D2913" s="14"/>
      <c r="E2913" s="9"/>
    </row>
    <row r="2914" spans="1:5">
      <c r="A2914" s="13"/>
      <c r="B2914" s="13"/>
      <c r="C2914" s="13"/>
      <c r="D2914" s="14"/>
      <c r="E2914" s="9"/>
    </row>
    <row r="2915" spans="1:5">
      <c r="A2915" s="13"/>
      <c r="B2915" s="13"/>
      <c r="C2915" s="13"/>
      <c r="D2915" s="14"/>
      <c r="E2915" s="9"/>
    </row>
    <row r="2916" spans="1:5">
      <c r="A2916" s="13"/>
      <c r="B2916" s="13"/>
      <c r="C2916" s="13"/>
      <c r="D2916" s="14"/>
      <c r="E2916" s="9"/>
    </row>
    <row r="2917" spans="1:5">
      <c r="A2917" s="13"/>
      <c r="B2917" s="13"/>
      <c r="C2917" s="13"/>
      <c r="D2917" s="14"/>
      <c r="E2917" s="9"/>
    </row>
    <row r="2918" spans="1:5">
      <c r="A2918" s="13"/>
      <c r="B2918" s="13"/>
      <c r="C2918" s="13"/>
      <c r="D2918" s="14"/>
      <c r="E2918" s="9"/>
    </row>
    <row r="2919" spans="1:5">
      <c r="A2919" s="13"/>
      <c r="B2919" s="13"/>
      <c r="C2919" s="13"/>
      <c r="D2919" s="14"/>
      <c r="E2919" s="9"/>
    </row>
    <row r="2920" spans="1:5">
      <c r="A2920" s="13"/>
      <c r="B2920" s="13"/>
      <c r="C2920" s="13"/>
      <c r="D2920" s="14"/>
      <c r="E2920" s="9"/>
    </row>
    <row r="2921" spans="1:5">
      <c r="A2921" s="13"/>
      <c r="B2921" s="13"/>
      <c r="C2921" s="13"/>
      <c r="D2921" s="14"/>
      <c r="E2921" s="9"/>
    </row>
    <row r="2922" spans="1:5">
      <c r="A2922" s="13"/>
      <c r="B2922" s="13"/>
      <c r="C2922" s="13"/>
      <c r="D2922" s="14"/>
      <c r="E2922" s="9"/>
    </row>
    <row r="2923" spans="1:5">
      <c r="A2923" s="13"/>
      <c r="B2923" s="13"/>
      <c r="C2923" s="13"/>
      <c r="D2923" s="14"/>
      <c r="E2923" s="9"/>
    </row>
    <row r="2924" spans="1:5">
      <c r="A2924" s="13"/>
      <c r="B2924" s="13"/>
      <c r="C2924" s="13"/>
      <c r="D2924" s="14"/>
      <c r="E2924" s="9"/>
    </row>
    <row r="2925" spans="1:5">
      <c r="A2925" s="13"/>
      <c r="B2925" s="13"/>
      <c r="C2925" s="13"/>
      <c r="D2925" s="14"/>
      <c r="E2925" s="9"/>
    </row>
    <row r="2926" spans="1:5">
      <c r="A2926" s="13"/>
      <c r="B2926" s="13"/>
      <c r="C2926" s="13"/>
      <c r="D2926" s="14"/>
      <c r="E2926" s="9"/>
    </row>
    <row r="2927" spans="1:5">
      <c r="A2927" s="13"/>
      <c r="B2927" s="13"/>
      <c r="C2927" s="13"/>
      <c r="D2927" s="14"/>
      <c r="E2927" s="9"/>
    </row>
    <row r="2928" spans="1:5">
      <c r="A2928" s="13"/>
      <c r="B2928" s="13"/>
      <c r="C2928" s="13"/>
      <c r="D2928" s="14"/>
      <c r="E2928" s="9"/>
    </row>
    <row r="2929" spans="1:5">
      <c r="A2929" s="13"/>
      <c r="B2929" s="13"/>
      <c r="C2929" s="13"/>
      <c r="D2929" s="14"/>
      <c r="E2929" s="9"/>
    </row>
    <row r="2930" spans="1:5">
      <c r="A2930" s="13"/>
      <c r="B2930" s="13"/>
      <c r="C2930" s="13"/>
      <c r="D2930" s="14"/>
      <c r="E2930" s="9"/>
    </row>
    <row r="2931" spans="1:5">
      <c r="A2931" s="13"/>
      <c r="B2931" s="13"/>
      <c r="C2931" s="13"/>
      <c r="D2931" s="14"/>
      <c r="E2931" s="9"/>
    </row>
    <row r="2932" spans="1:5">
      <c r="A2932" s="13"/>
      <c r="B2932" s="13"/>
      <c r="C2932" s="13"/>
      <c r="D2932" s="14"/>
      <c r="E2932" s="9"/>
    </row>
    <row r="2933" spans="1:5">
      <c r="A2933" s="13"/>
      <c r="B2933" s="13"/>
      <c r="C2933" s="13"/>
      <c r="D2933" s="14"/>
      <c r="E2933" s="9"/>
    </row>
    <row r="2934" spans="1:5">
      <c r="A2934" s="13"/>
      <c r="B2934" s="13"/>
      <c r="C2934" s="13"/>
      <c r="D2934" s="14"/>
      <c r="E2934" s="9"/>
    </row>
    <row r="2935" spans="1:5">
      <c r="A2935" s="13"/>
      <c r="B2935" s="13"/>
      <c r="C2935" s="13"/>
      <c r="D2935" s="14"/>
      <c r="E2935" s="9"/>
    </row>
    <row r="2936" spans="1:5">
      <c r="A2936" s="13"/>
      <c r="B2936" s="13"/>
      <c r="C2936" s="13"/>
      <c r="D2936" s="14"/>
      <c r="E2936" s="9"/>
    </row>
    <row r="2937" spans="1:5">
      <c r="A2937" s="13"/>
      <c r="B2937" s="13"/>
      <c r="C2937" s="13"/>
      <c r="D2937" s="14"/>
      <c r="E2937" s="9"/>
    </row>
    <row r="2938" spans="1:5">
      <c r="A2938" s="13"/>
      <c r="B2938" s="13"/>
      <c r="C2938" s="13"/>
      <c r="D2938" s="14"/>
      <c r="E2938" s="9"/>
    </row>
    <row r="2939" spans="1:5">
      <c r="A2939" s="13"/>
      <c r="B2939" s="13"/>
      <c r="C2939" s="13"/>
      <c r="D2939" s="14"/>
      <c r="E2939" s="9"/>
    </row>
    <row r="2940" spans="1:5">
      <c r="A2940" s="13"/>
      <c r="B2940" s="13"/>
      <c r="C2940" s="13"/>
      <c r="D2940" s="14"/>
      <c r="E2940" s="9"/>
    </row>
    <row r="2941" spans="1:5">
      <c r="A2941" s="13"/>
      <c r="B2941" s="13"/>
      <c r="C2941" s="13"/>
      <c r="D2941" s="14"/>
      <c r="E2941" s="9"/>
    </row>
    <row r="2942" spans="1:5">
      <c r="A2942" s="13"/>
      <c r="B2942" s="13"/>
      <c r="C2942" s="13"/>
      <c r="D2942" s="14"/>
      <c r="E2942" s="9"/>
    </row>
    <row r="2943" spans="1:5">
      <c r="A2943" s="13"/>
      <c r="B2943" s="13"/>
      <c r="C2943" s="13"/>
      <c r="D2943" s="14"/>
      <c r="E2943" s="9"/>
    </row>
    <row r="2944" spans="1:5">
      <c r="A2944" s="13"/>
      <c r="B2944" s="13"/>
      <c r="C2944" s="13"/>
      <c r="D2944" s="14"/>
      <c r="E2944" s="9"/>
    </row>
    <row r="2945" spans="1:5">
      <c r="A2945" s="13"/>
      <c r="B2945" s="13"/>
      <c r="C2945" s="13"/>
      <c r="D2945" s="14"/>
      <c r="E2945" s="9"/>
    </row>
    <row r="2946" spans="1:5">
      <c r="A2946" s="13"/>
      <c r="B2946" s="13"/>
      <c r="C2946" s="13"/>
      <c r="D2946" s="14"/>
      <c r="E2946" s="9"/>
    </row>
    <row r="2947" spans="1:5">
      <c r="A2947" s="13"/>
      <c r="B2947" s="13"/>
      <c r="C2947" s="13"/>
      <c r="D2947" s="14"/>
      <c r="E2947" s="9"/>
    </row>
    <row r="2948" spans="1:5">
      <c r="A2948" s="13"/>
      <c r="B2948" s="13"/>
      <c r="C2948" s="13"/>
      <c r="D2948" s="14"/>
      <c r="E2948" s="9"/>
    </row>
    <row r="2949" spans="1:5">
      <c r="A2949" s="13"/>
      <c r="B2949" s="13"/>
      <c r="C2949" s="13"/>
      <c r="D2949" s="14"/>
      <c r="E2949" s="9"/>
    </row>
    <row r="2950" spans="1:5">
      <c r="A2950" s="13"/>
      <c r="B2950" s="13"/>
      <c r="C2950" s="13"/>
      <c r="D2950" s="14"/>
      <c r="E2950" s="9"/>
    </row>
    <row r="2951" spans="1:5">
      <c r="A2951" s="13"/>
      <c r="B2951" s="13"/>
      <c r="C2951" s="13"/>
      <c r="D2951" s="14"/>
      <c r="E2951" s="9"/>
    </row>
    <row r="2952" spans="1:5">
      <c r="A2952" s="13"/>
      <c r="B2952" s="13"/>
      <c r="C2952" s="13"/>
      <c r="D2952" s="14"/>
      <c r="E2952" s="9"/>
    </row>
    <row r="2953" spans="1:5">
      <c r="A2953" s="13"/>
      <c r="B2953" s="13"/>
      <c r="C2953" s="13"/>
      <c r="D2953" s="14"/>
      <c r="E2953" s="9"/>
    </row>
    <row r="2954" spans="1:5">
      <c r="A2954" s="13"/>
      <c r="B2954" s="13"/>
      <c r="C2954" s="13"/>
      <c r="D2954" s="14"/>
      <c r="E2954" s="9"/>
    </row>
    <row r="2955" spans="1:5">
      <c r="A2955" s="13"/>
      <c r="B2955" s="13"/>
      <c r="C2955" s="13"/>
      <c r="D2955" s="14"/>
      <c r="E2955" s="9"/>
    </row>
    <row r="2956" spans="1:5">
      <c r="A2956" s="13"/>
      <c r="B2956" s="13"/>
      <c r="C2956" s="13"/>
      <c r="D2956" s="14"/>
      <c r="E2956" s="9"/>
    </row>
    <row r="2957" spans="1:5">
      <c r="A2957" s="13"/>
      <c r="B2957" s="13"/>
      <c r="C2957" s="13"/>
      <c r="D2957" s="14"/>
      <c r="E2957" s="9"/>
    </row>
    <row r="2958" spans="1:5">
      <c r="A2958" s="13"/>
      <c r="B2958" s="13"/>
      <c r="C2958" s="13"/>
      <c r="D2958" s="14"/>
      <c r="E2958" s="9"/>
    </row>
    <row r="2959" spans="1:5">
      <c r="A2959" s="13"/>
      <c r="B2959" s="13"/>
      <c r="C2959" s="13"/>
      <c r="D2959" s="14"/>
      <c r="E2959" s="9"/>
    </row>
    <row r="2960" spans="1:5">
      <c r="A2960" s="13"/>
      <c r="B2960" s="13"/>
      <c r="C2960" s="13"/>
      <c r="D2960" s="14"/>
      <c r="E2960" s="9"/>
    </row>
    <row r="2961" spans="1:5">
      <c r="A2961" s="13"/>
      <c r="B2961" s="13"/>
      <c r="C2961" s="13"/>
      <c r="D2961" s="14"/>
      <c r="E2961" s="9"/>
    </row>
    <row r="2962" spans="1:5">
      <c r="A2962" s="13"/>
      <c r="B2962" s="13"/>
      <c r="C2962" s="13"/>
      <c r="D2962" s="14"/>
      <c r="E2962" s="9"/>
    </row>
    <row r="2963" spans="1:5">
      <c r="A2963" s="13"/>
      <c r="B2963" s="13"/>
      <c r="C2963" s="13"/>
      <c r="D2963" s="14"/>
      <c r="E2963" s="9"/>
    </row>
    <row r="2964" spans="1:5">
      <c r="A2964" s="13"/>
      <c r="B2964" s="13"/>
      <c r="C2964" s="13"/>
      <c r="D2964" s="14"/>
      <c r="E2964" s="9"/>
    </row>
    <row r="2965" spans="1:5">
      <c r="A2965" s="13"/>
      <c r="B2965" s="13"/>
      <c r="C2965" s="13"/>
      <c r="D2965" s="14"/>
      <c r="E2965" s="9"/>
    </row>
    <row r="2966" spans="1:5">
      <c r="A2966" s="13"/>
      <c r="B2966" s="13"/>
      <c r="C2966" s="13"/>
      <c r="D2966" s="14"/>
      <c r="E2966" s="9"/>
    </row>
    <row r="2967" spans="1:5">
      <c r="A2967" s="13"/>
      <c r="B2967" s="13"/>
      <c r="C2967" s="13"/>
      <c r="D2967" s="14"/>
      <c r="E2967" s="9"/>
    </row>
    <row r="2968" spans="1:5">
      <c r="A2968" s="13"/>
      <c r="B2968" s="13"/>
      <c r="C2968" s="13"/>
      <c r="D2968" s="14"/>
      <c r="E2968" s="9"/>
    </row>
    <row r="2969" spans="1:5">
      <c r="A2969" s="13"/>
      <c r="B2969" s="13"/>
      <c r="C2969" s="13"/>
      <c r="D2969" s="14"/>
      <c r="E2969" s="9"/>
    </row>
    <row r="2970" spans="1:5">
      <c r="A2970" s="13"/>
      <c r="B2970" s="13"/>
      <c r="C2970" s="13"/>
      <c r="D2970" s="14"/>
      <c r="E2970" s="9"/>
    </row>
    <row r="2971" spans="1:5">
      <c r="A2971" s="13"/>
      <c r="B2971" s="13"/>
      <c r="C2971" s="13"/>
      <c r="D2971" s="14"/>
      <c r="E2971" s="9"/>
    </row>
    <row r="2972" spans="1:5">
      <c r="A2972" s="13"/>
      <c r="B2972" s="13"/>
      <c r="C2972" s="13"/>
      <c r="D2972" s="14"/>
      <c r="E2972" s="9"/>
    </row>
    <row r="2973" spans="1:5">
      <c r="A2973" s="13"/>
      <c r="B2973" s="13"/>
      <c r="C2973" s="13"/>
      <c r="D2973" s="14"/>
      <c r="E2973" s="9"/>
    </row>
    <row r="2974" spans="1:5">
      <c r="A2974" s="13"/>
      <c r="B2974" s="13"/>
      <c r="C2974" s="13"/>
      <c r="D2974" s="14"/>
      <c r="E2974" s="9"/>
    </row>
    <row r="2975" spans="1:5">
      <c r="A2975" s="13"/>
      <c r="B2975" s="13"/>
      <c r="C2975" s="13"/>
      <c r="D2975" s="14"/>
      <c r="E2975" s="9"/>
    </row>
    <row r="2976" spans="1:5">
      <c r="A2976" s="13"/>
      <c r="B2976" s="13"/>
      <c r="C2976" s="13"/>
      <c r="D2976" s="14"/>
      <c r="E2976" s="9"/>
    </row>
    <row r="2977" spans="1:5">
      <c r="A2977" s="13"/>
      <c r="B2977" s="13"/>
      <c r="C2977" s="13"/>
      <c r="D2977" s="14"/>
      <c r="E2977" s="9"/>
    </row>
    <row r="2978" spans="1:5">
      <c r="A2978" s="13"/>
      <c r="B2978" s="13"/>
      <c r="C2978" s="13"/>
      <c r="D2978" s="14"/>
      <c r="E2978" s="9"/>
    </row>
    <row r="2979" spans="1:5">
      <c r="A2979" s="13"/>
      <c r="B2979" s="13"/>
      <c r="C2979" s="13"/>
      <c r="D2979" s="14"/>
      <c r="E2979" s="9"/>
    </row>
    <row r="2980" spans="1:5">
      <c r="A2980" s="13"/>
      <c r="B2980" s="13"/>
      <c r="C2980" s="13"/>
      <c r="D2980" s="14"/>
      <c r="E2980" s="9"/>
    </row>
    <row r="2981" spans="1:5">
      <c r="A2981" s="13"/>
      <c r="B2981" s="13"/>
      <c r="C2981" s="13"/>
      <c r="D2981" s="14"/>
      <c r="E2981" s="9"/>
    </row>
    <row r="2982" spans="1:5">
      <c r="A2982" s="13"/>
      <c r="B2982" s="13"/>
      <c r="C2982" s="13"/>
      <c r="D2982" s="14"/>
      <c r="E2982" s="9"/>
    </row>
    <row r="2983" spans="1:5">
      <c r="A2983" s="13"/>
      <c r="B2983" s="13"/>
      <c r="C2983" s="13"/>
      <c r="D2983" s="14"/>
      <c r="E2983" s="9"/>
    </row>
    <row r="2984" spans="1:5">
      <c r="A2984" s="13"/>
      <c r="B2984" s="13"/>
      <c r="C2984" s="13"/>
      <c r="D2984" s="14"/>
      <c r="E2984" s="9"/>
    </row>
    <row r="2985" spans="1:5">
      <c r="A2985" s="13"/>
      <c r="B2985" s="13"/>
      <c r="C2985" s="13"/>
      <c r="D2985" s="14"/>
      <c r="E2985" s="9"/>
    </row>
    <row r="2986" spans="1:5">
      <c r="A2986" s="13"/>
      <c r="B2986" s="13"/>
      <c r="C2986" s="13"/>
      <c r="D2986" s="14"/>
      <c r="E2986" s="9"/>
    </row>
    <row r="2987" spans="1:5">
      <c r="A2987" s="13"/>
      <c r="B2987" s="13"/>
      <c r="C2987" s="13"/>
      <c r="D2987" s="14"/>
      <c r="E2987" s="9"/>
    </row>
    <row r="2988" spans="1:5">
      <c r="A2988" s="13"/>
      <c r="B2988" s="13"/>
      <c r="C2988" s="13"/>
      <c r="D2988" s="14"/>
      <c r="E2988" s="9"/>
    </row>
    <row r="2989" spans="1:5">
      <c r="A2989" s="13"/>
      <c r="B2989" s="13"/>
      <c r="C2989" s="13"/>
      <c r="D2989" s="14"/>
      <c r="E2989" s="9"/>
    </row>
    <row r="2990" spans="1:5">
      <c r="A2990" s="13"/>
      <c r="B2990" s="13"/>
      <c r="C2990" s="13"/>
      <c r="D2990" s="14"/>
      <c r="E2990" s="9"/>
    </row>
    <row r="2991" spans="1:5">
      <c r="A2991" s="13"/>
      <c r="B2991" s="13"/>
      <c r="C2991" s="13"/>
      <c r="D2991" s="14"/>
      <c r="E2991" s="9"/>
    </row>
    <row r="2992" spans="1:5">
      <c r="A2992" s="13"/>
      <c r="B2992" s="13"/>
      <c r="C2992" s="13"/>
      <c r="D2992" s="14"/>
      <c r="E2992" s="9"/>
    </row>
    <row r="2993" spans="1:5">
      <c r="A2993" s="13"/>
      <c r="B2993" s="13"/>
      <c r="C2993" s="13"/>
      <c r="D2993" s="14"/>
      <c r="E2993" s="9"/>
    </row>
    <row r="2994" spans="1:5">
      <c r="A2994" s="13"/>
      <c r="B2994" s="13"/>
      <c r="C2994" s="13"/>
      <c r="D2994" s="14"/>
      <c r="E2994" s="9"/>
    </row>
    <row r="2995" spans="1:5">
      <c r="A2995" s="13"/>
      <c r="B2995" s="13"/>
      <c r="C2995" s="13"/>
      <c r="D2995" s="14"/>
      <c r="E2995" s="9"/>
    </row>
    <row r="2996" spans="1:5">
      <c r="A2996" s="13"/>
      <c r="B2996" s="13"/>
      <c r="C2996" s="13"/>
      <c r="D2996" s="14"/>
      <c r="E2996" s="9"/>
    </row>
    <row r="2997" spans="1:5">
      <c r="A2997" s="13"/>
      <c r="B2997" s="13"/>
      <c r="C2997" s="13"/>
      <c r="D2997" s="14"/>
      <c r="E2997" s="9"/>
    </row>
    <row r="2998" spans="1:5">
      <c r="A2998" s="13"/>
      <c r="B2998" s="13"/>
      <c r="C2998" s="13"/>
      <c r="D2998" s="14"/>
      <c r="E2998" s="9"/>
    </row>
    <row r="2999" spans="1:5">
      <c r="A2999" s="13"/>
      <c r="B2999" s="13"/>
      <c r="C2999" s="13"/>
      <c r="D2999" s="14"/>
      <c r="E2999" s="9"/>
    </row>
    <row r="3000" spans="1:5">
      <c r="A3000" s="13"/>
      <c r="B3000" s="13"/>
      <c r="C3000" s="13"/>
      <c r="D3000" s="14"/>
      <c r="E3000" s="9"/>
    </row>
    <row r="3001" spans="1:5">
      <c r="A3001" s="13"/>
      <c r="B3001" s="13"/>
      <c r="C3001" s="13"/>
      <c r="D3001" s="14"/>
      <c r="E3001" s="9"/>
    </row>
    <row r="3002" spans="1:5">
      <c r="A3002" s="13"/>
      <c r="B3002" s="13"/>
      <c r="C3002" s="13"/>
      <c r="D3002" s="14"/>
      <c r="E3002" s="9"/>
    </row>
    <row r="3003" spans="1:5">
      <c r="A3003" s="13"/>
      <c r="B3003" s="13"/>
      <c r="C3003" s="13"/>
      <c r="D3003" s="14"/>
      <c r="E3003" s="9"/>
    </row>
    <row r="3004" spans="1:5">
      <c r="A3004" s="13"/>
      <c r="B3004" s="13"/>
      <c r="C3004" s="13"/>
      <c r="D3004" s="14"/>
      <c r="E3004" s="9"/>
    </row>
    <row r="3005" spans="1:5">
      <c r="A3005" s="13"/>
      <c r="B3005" s="13"/>
      <c r="C3005" s="13"/>
      <c r="D3005" s="14"/>
      <c r="E3005" s="9"/>
    </row>
    <row r="3006" spans="1:5">
      <c r="A3006" s="13"/>
      <c r="B3006" s="13"/>
      <c r="C3006" s="13"/>
      <c r="D3006" s="14"/>
      <c r="E3006" s="9"/>
    </row>
    <row r="3007" spans="1:5">
      <c r="A3007" s="13"/>
      <c r="B3007" s="13"/>
      <c r="C3007" s="13"/>
      <c r="D3007" s="14"/>
      <c r="E3007" s="9"/>
    </row>
    <row r="3008" spans="1:5">
      <c r="A3008" s="13"/>
      <c r="B3008" s="13"/>
      <c r="C3008" s="13"/>
      <c r="D3008" s="14"/>
      <c r="E3008" s="9"/>
    </row>
    <row r="3009" spans="1:5">
      <c r="A3009" s="13"/>
      <c r="B3009" s="13"/>
      <c r="C3009" s="13"/>
      <c r="D3009" s="14"/>
      <c r="E3009" s="9"/>
    </row>
    <row r="3010" spans="1:5">
      <c r="A3010" s="13"/>
      <c r="B3010" s="13"/>
      <c r="C3010" s="13"/>
      <c r="D3010" s="14"/>
      <c r="E3010" s="9"/>
    </row>
    <row r="3011" spans="1:5">
      <c r="A3011" s="13"/>
      <c r="B3011" s="13"/>
      <c r="C3011" s="13"/>
      <c r="D3011" s="14"/>
      <c r="E3011" s="9"/>
    </row>
    <row r="3012" spans="1:5">
      <c r="A3012" s="13"/>
      <c r="B3012" s="13"/>
      <c r="C3012" s="13"/>
      <c r="D3012" s="14"/>
      <c r="E3012" s="9"/>
    </row>
    <row r="3013" spans="1:5">
      <c r="A3013" s="13"/>
      <c r="B3013" s="13"/>
      <c r="C3013" s="13"/>
      <c r="D3013" s="14"/>
      <c r="E3013" s="9"/>
    </row>
    <row r="3014" spans="1:5">
      <c r="A3014" s="13"/>
      <c r="B3014" s="13"/>
      <c r="C3014" s="13"/>
      <c r="D3014" s="14"/>
      <c r="E3014" s="9"/>
    </row>
    <row r="3015" spans="1:5">
      <c r="A3015" s="13"/>
      <c r="B3015" s="13"/>
      <c r="C3015" s="13"/>
      <c r="D3015" s="14"/>
      <c r="E3015" s="9"/>
    </row>
    <row r="3016" spans="1:5">
      <c r="A3016" s="13"/>
      <c r="B3016" s="13"/>
      <c r="C3016" s="13"/>
      <c r="D3016" s="14"/>
      <c r="E3016" s="9"/>
    </row>
    <row r="3017" spans="1:5">
      <c r="A3017" s="13"/>
      <c r="B3017" s="13"/>
      <c r="C3017" s="13"/>
      <c r="D3017" s="14"/>
      <c r="E3017" s="9"/>
    </row>
    <row r="3018" spans="1:5">
      <c r="A3018" s="13"/>
      <c r="B3018" s="13"/>
      <c r="C3018" s="13"/>
      <c r="D3018" s="14"/>
      <c r="E3018" s="9"/>
    </row>
    <row r="3019" spans="1:5">
      <c r="A3019" s="13"/>
      <c r="B3019" s="13"/>
      <c r="C3019" s="13"/>
      <c r="D3019" s="14"/>
      <c r="E3019" s="9"/>
    </row>
    <row r="3020" spans="1:5">
      <c r="A3020" s="13"/>
      <c r="B3020" s="13"/>
      <c r="C3020" s="13"/>
      <c r="D3020" s="14"/>
      <c r="E3020" s="9"/>
    </row>
    <row r="3021" spans="1:5">
      <c r="A3021" s="13"/>
      <c r="B3021" s="13"/>
      <c r="C3021" s="13"/>
      <c r="D3021" s="14"/>
      <c r="E3021" s="9"/>
    </row>
    <row r="3022" spans="1:5">
      <c r="A3022" s="13"/>
      <c r="B3022" s="13"/>
      <c r="C3022" s="13"/>
      <c r="D3022" s="14"/>
      <c r="E3022" s="9"/>
    </row>
    <row r="3023" spans="1:5">
      <c r="A3023" s="13"/>
      <c r="B3023" s="13"/>
      <c r="C3023" s="13"/>
      <c r="D3023" s="14"/>
      <c r="E3023" s="9"/>
    </row>
    <row r="3024" spans="1:5">
      <c r="A3024" s="13"/>
      <c r="B3024" s="13"/>
      <c r="C3024" s="13"/>
      <c r="D3024" s="14"/>
      <c r="E3024" s="9"/>
    </row>
    <row r="3025" spans="1:5">
      <c r="A3025" s="13"/>
      <c r="B3025" s="13"/>
      <c r="C3025" s="13"/>
      <c r="D3025" s="14"/>
      <c r="E3025" s="9"/>
    </row>
    <row r="3026" spans="1:5">
      <c r="A3026" s="13"/>
      <c r="B3026" s="13"/>
      <c r="C3026" s="13"/>
      <c r="D3026" s="14"/>
      <c r="E3026" s="9"/>
    </row>
    <row r="3027" spans="1:5">
      <c r="A3027" s="13"/>
      <c r="B3027" s="13"/>
      <c r="C3027" s="13"/>
      <c r="D3027" s="14"/>
      <c r="E3027" s="9"/>
    </row>
    <row r="3028" spans="1:5">
      <c r="A3028" s="13"/>
      <c r="B3028" s="13"/>
      <c r="C3028" s="13"/>
      <c r="D3028" s="14"/>
      <c r="E3028" s="9"/>
    </row>
    <row r="3029" spans="1:5">
      <c r="A3029" s="13"/>
      <c r="B3029" s="13"/>
      <c r="C3029" s="13"/>
      <c r="D3029" s="14"/>
      <c r="E3029" s="9"/>
    </row>
    <row r="3030" spans="1:5">
      <c r="A3030" s="13"/>
      <c r="B3030" s="13"/>
      <c r="C3030" s="13"/>
      <c r="D3030" s="14"/>
      <c r="E3030" s="9"/>
    </row>
    <row r="3031" spans="1:5">
      <c r="A3031" s="13"/>
      <c r="B3031" s="13"/>
      <c r="C3031" s="13"/>
      <c r="D3031" s="14"/>
      <c r="E3031" s="9"/>
    </row>
    <row r="3032" spans="1:5">
      <c r="A3032" s="13"/>
      <c r="B3032" s="13"/>
      <c r="C3032" s="13"/>
      <c r="D3032" s="14"/>
      <c r="E3032" s="9"/>
    </row>
    <row r="3033" spans="1:5">
      <c r="A3033" s="13"/>
      <c r="B3033" s="13"/>
      <c r="C3033" s="13"/>
      <c r="D3033" s="14"/>
      <c r="E3033" s="9"/>
    </row>
    <row r="3034" spans="1:5">
      <c r="A3034" s="13"/>
      <c r="B3034" s="13"/>
      <c r="C3034" s="13"/>
      <c r="D3034" s="14"/>
      <c r="E3034" s="9"/>
    </row>
    <row r="3035" spans="1:5">
      <c r="A3035" s="13"/>
      <c r="B3035" s="13"/>
      <c r="C3035" s="13"/>
      <c r="D3035" s="14"/>
      <c r="E3035" s="9"/>
    </row>
    <row r="3036" spans="1:5">
      <c r="A3036" s="13"/>
      <c r="B3036" s="13"/>
      <c r="C3036" s="13"/>
      <c r="D3036" s="14"/>
      <c r="E3036" s="9"/>
    </row>
    <row r="3037" spans="1:5">
      <c r="A3037" s="13"/>
      <c r="B3037" s="13"/>
      <c r="C3037" s="13"/>
      <c r="D3037" s="14"/>
      <c r="E3037" s="9"/>
    </row>
    <row r="3038" spans="1:5">
      <c r="A3038" s="13"/>
      <c r="B3038" s="13"/>
      <c r="C3038" s="13"/>
      <c r="D3038" s="14"/>
      <c r="E3038" s="9"/>
    </row>
    <row r="3039" spans="1:5">
      <c r="A3039" s="13"/>
      <c r="B3039" s="13"/>
      <c r="C3039" s="13"/>
      <c r="D3039" s="14"/>
      <c r="E3039" s="9"/>
    </row>
    <row r="3040" spans="1:5">
      <c r="A3040" s="13"/>
      <c r="B3040" s="13"/>
      <c r="C3040" s="13"/>
      <c r="D3040" s="14"/>
      <c r="E3040" s="9"/>
    </row>
    <row r="3041" spans="1:5">
      <c r="A3041" s="13"/>
      <c r="B3041" s="13"/>
      <c r="C3041" s="13"/>
      <c r="D3041" s="14"/>
      <c r="E3041" s="9"/>
    </row>
    <row r="3042" spans="1:5">
      <c r="A3042" s="13"/>
      <c r="B3042" s="13"/>
      <c r="C3042" s="13"/>
      <c r="D3042" s="14"/>
      <c r="E3042" s="9"/>
    </row>
    <row r="3043" spans="1:5">
      <c r="A3043" s="13"/>
      <c r="B3043" s="13"/>
      <c r="C3043" s="13"/>
      <c r="D3043" s="14"/>
      <c r="E3043" s="9"/>
    </row>
    <row r="3044" spans="1:5">
      <c r="A3044" s="13"/>
      <c r="B3044" s="13"/>
      <c r="C3044" s="13"/>
      <c r="D3044" s="14"/>
      <c r="E3044" s="9"/>
    </row>
    <row r="3045" spans="1:5">
      <c r="A3045" s="13"/>
      <c r="B3045" s="13"/>
      <c r="C3045" s="13"/>
      <c r="D3045" s="14"/>
      <c r="E3045" s="9"/>
    </row>
    <row r="3046" spans="1:5">
      <c r="A3046" s="13"/>
      <c r="B3046" s="13"/>
      <c r="C3046" s="13"/>
      <c r="D3046" s="14"/>
      <c r="E3046" s="9"/>
    </row>
    <row r="3047" spans="1:5">
      <c r="A3047" s="13"/>
      <c r="B3047" s="13"/>
      <c r="C3047" s="13"/>
      <c r="D3047" s="14"/>
      <c r="E3047" s="9"/>
    </row>
    <row r="3048" spans="1:5">
      <c r="A3048" s="13"/>
      <c r="B3048" s="13"/>
      <c r="C3048" s="13"/>
      <c r="D3048" s="14"/>
      <c r="E3048" s="9"/>
    </row>
    <row r="3049" spans="1:5">
      <c r="A3049" s="13"/>
      <c r="B3049" s="13"/>
      <c r="C3049" s="13"/>
      <c r="D3049" s="14"/>
      <c r="E3049" s="9"/>
    </row>
    <row r="3050" spans="1:5">
      <c r="A3050" s="13"/>
      <c r="B3050" s="13"/>
      <c r="C3050" s="13"/>
      <c r="D3050" s="14"/>
      <c r="E3050" s="9"/>
    </row>
    <row r="3051" spans="1:5">
      <c r="A3051" s="13"/>
      <c r="B3051" s="13"/>
      <c r="C3051" s="13"/>
      <c r="D3051" s="14"/>
      <c r="E3051" s="9"/>
    </row>
    <row r="3052" spans="1:5">
      <c r="A3052" s="13"/>
      <c r="B3052" s="13"/>
      <c r="C3052" s="13"/>
      <c r="D3052" s="14"/>
      <c r="E3052" s="9"/>
    </row>
    <row r="3053" spans="1:5">
      <c r="A3053" s="13"/>
      <c r="B3053" s="13"/>
      <c r="C3053" s="13"/>
      <c r="D3053" s="14"/>
      <c r="E3053" s="9"/>
    </row>
    <row r="3054" spans="1:5">
      <c r="A3054" s="13"/>
      <c r="B3054" s="13"/>
      <c r="C3054" s="13"/>
      <c r="D3054" s="14"/>
      <c r="E3054" s="9"/>
    </row>
    <row r="3055" spans="1:5">
      <c r="A3055" s="13"/>
      <c r="B3055" s="13"/>
      <c r="C3055" s="13"/>
      <c r="D3055" s="14"/>
      <c r="E3055" s="9"/>
    </row>
    <row r="3056" spans="1:5">
      <c r="A3056" s="13"/>
      <c r="B3056" s="13"/>
      <c r="C3056" s="13"/>
      <c r="D3056" s="14"/>
      <c r="E3056" s="9"/>
    </row>
    <row r="3057" spans="1:5">
      <c r="A3057" s="13"/>
      <c r="B3057" s="13"/>
      <c r="C3057" s="13"/>
      <c r="D3057" s="14"/>
      <c r="E3057" s="9"/>
    </row>
    <row r="3058" spans="1:5">
      <c r="A3058" s="13"/>
      <c r="B3058" s="13"/>
      <c r="C3058" s="13"/>
      <c r="D3058" s="14"/>
      <c r="E3058" s="9"/>
    </row>
    <row r="3059" spans="1:5">
      <c r="A3059" s="13"/>
      <c r="B3059" s="13"/>
      <c r="C3059" s="13"/>
      <c r="D3059" s="14"/>
      <c r="E3059" s="9"/>
    </row>
    <row r="3060" spans="1:5">
      <c r="A3060" s="13"/>
      <c r="B3060" s="13"/>
      <c r="C3060" s="13"/>
      <c r="D3060" s="14"/>
      <c r="E3060" s="9"/>
    </row>
    <row r="3061" spans="1:5">
      <c r="A3061" s="13"/>
      <c r="B3061" s="13"/>
      <c r="C3061" s="13"/>
      <c r="D3061" s="14"/>
      <c r="E3061" s="9"/>
    </row>
    <row r="3062" spans="1:5">
      <c r="A3062" s="13"/>
      <c r="B3062" s="13"/>
      <c r="C3062" s="13"/>
      <c r="D3062" s="14"/>
      <c r="E3062" s="9"/>
    </row>
    <row r="3063" spans="1:5">
      <c r="A3063" s="13"/>
      <c r="B3063" s="13"/>
      <c r="C3063" s="13"/>
      <c r="D3063" s="14"/>
      <c r="E3063" s="9"/>
    </row>
    <row r="3064" spans="1:5">
      <c r="A3064" s="13"/>
      <c r="B3064" s="13"/>
      <c r="C3064" s="13"/>
      <c r="D3064" s="14"/>
      <c r="E3064" s="9"/>
    </row>
    <row r="3065" spans="1:5">
      <c r="A3065" s="13"/>
      <c r="B3065" s="13"/>
      <c r="C3065" s="13"/>
      <c r="D3065" s="14"/>
      <c r="E3065" s="9"/>
    </row>
    <row r="3066" spans="1:5">
      <c r="A3066" s="13"/>
      <c r="B3066" s="13"/>
      <c r="C3066" s="13"/>
      <c r="D3066" s="14"/>
      <c r="E3066" s="9"/>
    </row>
    <row r="3067" spans="1:5">
      <c r="A3067" s="13"/>
      <c r="B3067" s="13"/>
      <c r="C3067" s="13"/>
      <c r="D3067" s="14"/>
      <c r="E3067" s="9"/>
    </row>
    <row r="3068" spans="1:5">
      <c r="A3068" s="13"/>
      <c r="B3068" s="13"/>
      <c r="C3068" s="13"/>
      <c r="D3068" s="14"/>
      <c r="E3068" s="9"/>
    </row>
    <row r="3069" spans="1:5">
      <c r="A3069" s="13"/>
      <c r="B3069" s="13"/>
      <c r="C3069" s="13"/>
      <c r="D3069" s="14"/>
      <c r="E3069" s="9"/>
    </row>
    <row r="3070" spans="1:5">
      <c r="A3070" s="13"/>
      <c r="B3070" s="13"/>
      <c r="C3070" s="13"/>
      <c r="D3070" s="14"/>
      <c r="E3070" s="9"/>
    </row>
    <row r="3071" spans="1:5">
      <c r="A3071" s="13"/>
      <c r="B3071" s="13"/>
      <c r="C3071" s="13"/>
      <c r="D3071" s="14"/>
      <c r="E3071" s="9"/>
    </row>
    <row r="3072" spans="1:5">
      <c r="A3072" s="13"/>
      <c r="B3072" s="13"/>
      <c r="C3072" s="13"/>
      <c r="D3072" s="14"/>
      <c r="E3072" s="9"/>
    </row>
    <row r="3073" spans="1:5">
      <c r="A3073" s="13"/>
      <c r="B3073" s="13"/>
      <c r="C3073" s="13"/>
      <c r="D3073" s="14"/>
      <c r="E3073" s="9"/>
    </row>
    <row r="3074" spans="1:5">
      <c r="A3074" s="13"/>
      <c r="B3074" s="13"/>
      <c r="C3074" s="13"/>
      <c r="D3074" s="14"/>
      <c r="E3074" s="9"/>
    </row>
    <row r="3075" spans="1:5">
      <c r="A3075" s="13"/>
      <c r="B3075" s="13"/>
      <c r="C3075" s="13"/>
      <c r="D3075" s="14"/>
      <c r="E3075" s="9"/>
    </row>
    <row r="3076" spans="1:5">
      <c r="A3076" s="13"/>
      <c r="B3076" s="13"/>
      <c r="C3076" s="13"/>
      <c r="D3076" s="14"/>
      <c r="E3076" s="9"/>
    </row>
    <row r="3077" spans="1:5">
      <c r="A3077" s="13"/>
      <c r="B3077" s="13"/>
      <c r="C3077" s="13"/>
      <c r="D3077" s="14"/>
      <c r="E3077" s="9"/>
    </row>
    <row r="3078" spans="1:5">
      <c r="A3078" s="13"/>
      <c r="B3078" s="13"/>
      <c r="C3078" s="13"/>
      <c r="D3078" s="14"/>
      <c r="E3078" s="9"/>
    </row>
    <row r="3079" spans="1:5">
      <c r="A3079" s="13"/>
      <c r="B3079" s="13"/>
      <c r="C3079" s="13"/>
      <c r="D3079" s="14"/>
      <c r="E3079" s="9"/>
    </row>
    <row r="3080" spans="1:5">
      <c r="A3080" s="13"/>
      <c r="B3080" s="13"/>
      <c r="C3080" s="13"/>
      <c r="D3080" s="14"/>
      <c r="E3080" s="9"/>
    </row>
    <row r="3081" spans="1:5">
      <c r="A3081" s="13"/>
      <c r="B3081" s="13"/>
      <c r="C3081" s="13"/>
      <c r="D3081" s="14"/>
      <c r="E3081" s="9"/>
    </row>
    <row r="3082" spans="1:5">
      <c r="A3082" s="13"/>
      <c r="B3082" s="13"/>
      <c r="C3082" s="13"/>
      <c r="D3082" s="14"/>
      <c r="E3082" s="9"/>
    </row>
    <row r="3083" spans="1:5">
      <c r="A3083" s="13"/>
      <c r="B3083" s="13"/>
      <c r="C3083" s="13"/>
      <c r="D3083" s="14"/>
      <c r="E3083" s="9"/>
    </row>
    <row r="3084" spans="1:5">
      <c r="A3084" s="13"/>
      <c r="B3084" s="13"/>
      <c r="C3084" s="13"/>
      <c r="D3084" s="14"/>
      <c r="E3084" s="9"/>
    </row>
    <row r="3085" spans="1:5">
      <c r="A3085" s="13"/>
      <c r="B3085" s="13"/>
      <c r="C3085" s="13"/>
      <c r="D3085" s="14"/>
      <c r="E3085" s="9"/>
    </row>
    <row r="3086" spans="1:5">
      <c r="A3086" s="13"/>
      <c r="B3086" s="13"/>
      <c r="C3086" s="13"/>
      <c r="D3086" s="14"/>
      <c r="E3086" s="9"/>
    </row>
    <row r="3087" spans="1:5">
      <c r="A3087" s="13"/>
      <c r="B3087" s="13"/>
      <c r="C3087" s="13"/>
      <c r="D3087" s="14"/>
      <c r="E3087" s="9"/>
    </row>
    <row r="3088" spans="1:5">
      <c r="A3088" s="13"/>
      <c r="B3088" s="13"/>
      <c r="C3088" s="13"/>
      <c r="D3088" s="14"/>
      <c r="E3088" s="9"/>
    </row>
    <row r="3089" spans="1:5">
      <c r="A3089" s="13"/>
      <c r="B3089" s="13"/>
      <c r="C3089" s="13"/>
      <c r="D3089" s="14"/>
      <c r="E3089" s="9"/>
    </row>
    <row r="3090" spans="1:5">
      <c r="A3090" s="13"/>
      <c r="B3090" s="13"/>
      <c r="C3090" s="13"/>
      <c r="D3090" s="14"/>
      <c r="E3090" s="9"/>
    </row>
    <row r="3091" spans="1:5">
      <c r="A3091" s="13"/>
      <c r="B3091" s="13"/>
      <c r="C3091" s="13"/>
      <c r="D3091" s="14"/>
      <c r="E3091" s="9"/>
    </row>
    <row r="3092" spans="1:5">
      <c r="A3092" s="13"/>
      <c r="B3092" s="13"/>
      <c r="C3092" s="13"/>
      <c r="D3092" s="14"/>
      <c r="E3092" s="9"/>
    </row>
    <row r="3093" spans="1:5">
      <c r="A3093" s="13"/>
      <c r="B3093" s="13"/>
      <c r="C3093" s="13"/>
      <c r="D3093" s="14"/>
      <c r="E3093" s="9"/>
    </row>
    <row r="3094" spans="1:5">
      <c r="A3094" s="13"/>
      <c r="B3094" s="13"/>
      <c r="C3094" s="13"/>
      <c r="D3094" s="14"/>
      <c r="E3094" s="9"/>
    </row>
    <row r="3095" spans="1:5">
      <c r="A3095" s="13"/>
      <c r="B3095" s="13"/>
      <c r="C3095" s="13"/>
      <c r="D3095" s="14"/>
      <c r="E3095" s="9"/>
    </row>
    <row r="3096" spans="1:5">
      <c r="A3096" s="13"/>
      <c r="B3096" s="13"/>
      <c r="C3096" s="13"/>
      <c r="D3096" s="14"/>
      <c r="E3096" s="9"/>
    </row>
    <row r="3097" spans="1:5">
      <c r="A3097" s="13"/>
      <c r="B3097" s="13"/>
      <c r="C3097" s="13"/>
      <c r="D3097" s="14"/>
      <c r="E3097" s="9"/>
    </row>
    <row r="3098" spans="1:5">
      <c r="A3098" s="13"/>
      <c r="B3098" s="13"/>
      <c r="C3098" s="13"/>
      <c r="D3098" s="14"/>
      <c r="E3098" s="9"/>
    </row>
    <row r="3099" spans="1:5">
      <c r="A3099" s="13"/>
      <c r="B3099" s="13"/>
      <c r="C3099" s="13"/>
      <c r="D3099" s="14"/>
      <c r="E3099" s="9"/>
    </row>
    <row r="3100" spans="1:5">
      <c r="A3100" s="13"/>
      <c r="B3100" s="13"/>
      <c r="C3100" s="13"/>
      <c r="D3100" s="14"/>
      <c r="E3100" s="9"/>
    </row>
    <row r="3101" spans="1:5">
      <c r="A3101" s="13"/>
      <c r="B3101" s="13"/>
      <c r="C3101" s="13"/>
      <c r="D3101" s="14"/>
      <c r="E3101" s="9"/>
    </row>
    <row r="3102" spans="1:5">
      <c r="A3102" s="13"/>
      <c r="B3102" s="13"/>
      <c r="C3102" s="13"/>
      <c r="D3102" s="14"/>
      <c r="E3102" s="9"/>
    </row>
    <row r="3103" spans="1:5">
      <c r="A3103" s="13"/>
      <c r="B3103" s="13"/>
      <c r="C3103" s="13"/>
      <c r="D3103" s="14"/>
      <c r="E3103" s="9"/>
    </row>
    <row r="3104" spans="1:5">
      <c r="A3104" s="13"/>
      <c r="B3104" s="13"/>
      <c r="C3104" s="13"/>
      <c r="D3104" s="14"/>
      <c r="E3104" s="9"/>
    </row>
    <row r="3105" spans="1:5">
      <c r="A3105" s="13"/>
      <c r="B3105" s="13"/>
      <c r="C3105" s="13"/>
      <c r="D3105" s="14"/>
      <c r="E3105" s="9"/>
    </row>
    <row r="3106" spans="1:5">
      <c r="A3106" s="13"/>
      <c r="B3106" s="13"/>
      <c r="C3106" s="13"/>
      <c r="D3106" s="14"/>
      <c r="E3106" s="9"/>
    </row>
    <row r="3107" spans="1:5">
      <c r="A3107" s="13"/>
      <c r="B3107" s="13"/>
      <c r="C3107" s="13"/>
      <c r="D3107" s="14"/>
      <c r="E3107" s="9"/>
    </row>
    <row r="3108" spans="1:5">
      <c r="A3108" s="13"/>
      <c r="B3108" s="13"/>
      <c r="C3108" s="13"/>
      <c r="D3108" s="14"/>
      <c r="E3108" s="9"/>
    </row>
    <row r="3109" spans="1:5">
      <c r="A3109" s="13"/>
      <c r="B3109" s="13"/>
      <c r="C3109" s="13"/>
      <c r="D3109" s="14"/>
      <c r="E3109" s="9"/>
    </row>
    <row r="3110" spans="1:5">
      <c r="A3110" s="13"/>
      <c r="B3110" s="13"/>
      <c r="C3110" s="13"/>
      <c r="D3110" s="14"/>
      <c r="E3110" s="9"/>
    </row>
    <row r="3111" spans="1:5">
      <c r="A3111" s="13"/>
      <c r="B3111" s="13"/>
      <c r="C3111" s="13"/>
      <c r="D3111" s="14"/>
      <c r="E3111" s="9"/>
    </row>
    <row r="3112" spans="1:5">
      <c r="A3112" s="13"/>
      <c r="B3112" s="13"/>
      <c r="C3112" s="13"/>
      <c r="D3112" s="14"/>
      <c r="E3112" s="9"/>
    </row>
    <row r="3113" spans="1:5">
      <c r="A3113" s="13"/>
      <c r="B3113" s="13"/>
      <c r="C3113" s="13"/>
      <c r="D3113" s="14"/>
      <c r="E3113" s="9"/>
    </row>
    <row r="3114" spans="1:5">
      <c r="A3114" s="13"/>
      <c r="B3114" s="13"/>
      <c r="C3114" s="13"/>
      <c r="D3114" s="14"/>
      <c r="E3114" s="9"/>
    </row>
    <row r="3115" spans="1:5">
      <c r="A3115" s="13"/>
      <c r="B3115" s="13"/>
      <c r="C3115" s="13"/>
      <c r="D3115" s="14"/>
      <c r="E3115" s="9"/>
    </row>
    <row r="3116" spans="1:5">
      <c r="A3116" s="13"/>
      <c r="B3116" s="13"/>
      <c r="C3116" s="13"/>
      <c r="D3116" s="14"/>
      <c r="E3116" s="9"/>
    </row>
    <row r="3117" spans="1:5">
      <c r="A3117" s="13"/>
      <c r="B3117" s="13"/>
      <c r="C3117" s="13"/>
      <c r="D3117" s="14"/>
      <c r="E3117" s="9"/>
    </row>
    <row r="3118" spans="1:5">
      <c r="A3118" s="13"/>
      <c r="B3118" s="13"/>
      <c r="C3118" s="13"/>
      <c r="D3118" s="14"/>
      <c r="E3118" s="9"/>
    </row>
    <row r="3119" spans="1:5">
      <c r="A3119" s="13"/>
      <c r="B3119" s="13"/>
      <c r="C3119" s="13"/>
      <c r="D3119" s="14"/>
      <c r="E3119" s="9"/>
    </row>
    <row r="3120" spans="1:5">
      <c r="A3120" s="13"/>
      <c r="B3120" s="13"/>
      <c r="C3120" s="13"/>
      <c r="D3120" s="14"/>
      <c r="E3120" s="9"/>
    </row>
    <row r="3121" spans="1:5">
      <c r="A3121" s="13"/>
      <c r="B3121" s="13"/>
      <c r="C3121" s="13"/>
      <c r="D3121" s="14"/>
      <c r="E3121" s="9"/>
    </row>
    <row r="3122" spans="1:5">
      <c r="A3122" s="13"/>
      <c r="B3122" s="13"/>
      <c r="C3122" s="13"/>
      <c r="D3122" s="14"/>
      <c r="E3122" s="9"/>
    </row>
    <row r="3123" spans="1:5">
      <c r="A3123" s="13"/>
      <c r="B3123" s="13"/>
      <c r="C3123" s="13"/>
      <c r="D3123" s="14"/>
      <c r="E3123" s="9"/>
    </row>
    <row r="3124" spans="1:5">
      <c r="A3124" s="13"/>
      <c r="B3124" s="13"/>
      <c r="C3124" s="13"/>
      <c r="D3124" s="14"/>
      <c r="E3124" s="9"/>
    </row>
    <row r="3125" spans="1:5">
      <c r="A3125" s="13"/>
      <c r="B3125" s="13"/>
      <c r="C3125" s="13"/>
      <c r="D3125" s="14"/>
      <c r="E3125" s="9"/>
    </row>
    <row r="3126" spans="1:5">
      <c r="A3126" s="13"/>
      <c r="B3126" s="13"/>
      <c r="C3126" s="13"/>
      <c r="D3126" s="14"/>
      <c r="E3126" s="9"/>
    </row>
    <row r="3127" spans="1:5">
      <c r="A3127" s="13"/>
      <c r="B3127" s="13"/>
      <c r="C3127" s="13"/>
      <c r="D3127" s="14"/>
      <c r="E3127" s="9"/>
    </row>
    <row r="3128" spans="1:5">
      <c r="A3128" s="13"/>
      <c r="B3128" s="13"/>
      <c r="C3128" s="13"/>
      <c r="D3128" s="14"/>
      <c r="E3128" s="9"/>
    </row>
    <row r="3129" spans="1:5">
      <c r="A3129" s="13"/>
      <c r="B3129" s="13"/>
      <c r="C3129" s="13"/>
      <c r="D3129" s="14"/>
      <c r="E3129" s="9"/>
    </row>
    <row r="3130" spans="1:5">
      <c r="A3130" s="13"/>
      <c r="B3130" s="13"/>
      <c r="C3130" s="13"/>
      <c r="D3130" s="14"/>
      <c r="E3130" s="9"/>
    </row>
    <row r="3131" spans="1:5">
      <c r="A3131" s="13"/>
      <c r="B3131" s="13"/>
      <c r="C3131" s="13"/>
      <c r="D3131" s="14"/>
      <c r="E3131" s="9"/>
    </row>
    <row r="3132" spans="1:5">
      <c r="A3132" s="13"/>
      <c r="B3132" s="13"/>
      <c r="C3132" s="13"/>
      <c r="D3132" s="14"/>
      <c r="E3132" s="9"/>
    </row>
    <row r="3133" spans="1:5">
      <c r="A3133" s="13"/>
      <c r="B3133" s="13"/>
      <c r="C3133" s="13"/>
      <c r="D3133" s="14"/>
      <c r="E3133" s="9"/>
    </row>
    <row r="3134" spans="1:5">
      <c r="A3134" s="13"/>
      <c r="B3134" s="13"/>
      <c r="C3134" s="13"/>
      <c r="D3134" s="14"/>
      <c r="E3134" s="9"/>
    </row>
    <row r="3135" spans="1:5">
      <c r="A3135" s="13"/>
      <c r="B3135" s="13"/>
      <c r="C3135" s="13"/>
      <c r="D3135" s="14"/>
      <c r="E3135" s="9"/>
    </row>
    <row r="3136" spans="1:5">
      <c r="A3136" s="13"/>
      <c r="B3136" s="13"/>
      <c r="C3136" s="13"/>
      <c r="D3136" s="14"/>
      <c r="E3136" s="9"/>
    </row>
    <row r="3137" spans="1:5">
      <c r="A3137" s="13"/>
      <c r="B3137" s="13"/>
      <c r="C3137" s="13"/>
      <c r="D3137" s="14"/>
      <c r="E3137" s="9"/>
    </row>
    <row r="3138" spans="1:5">
      <c r="A3138" s="13"/>
      <c r="B3138" s="13"/>
      <c r="C3138" s="13"/>
      <c r="D3138" s="14"/>
      <c r="E3138" s="9"/>
    </row>
    <row r="3139" spans="1:5">
      <c r="A3139" s="13"/>
      <c r="B3139" s="13"/>
      <c r="C3139" s="13"/>
      <c r="D3139" s="14"/>
      <c r="E3139" s="9"/>
    </row>
    <row r="3140" spans="1:5">
      <c r="A3140" s="13"/>
      <c r="B3140" s="13"/>
      <c r="C3140" s="13"/>
      <c r="D3140" s="14"/>
      <c r="E3140" s="9"/>
    </row>
    <row r="3141" spans="1:5">
      <c r="A3141" s="13"/>
      <c r="B3141" s="13"/>
      <c r="C3141" s="13"/>
      <c r="D3141" s="14"/>
      <c r="E3141" s="9"/>
    </row>
    <row r="3142" spans="1:5">
      <c r="A3142" s="13"/>
      <c r="B3142" s="13"/>
      <c r="C3142" s="13"/>
      <c r="D3142" s="14"/>
      <c r="E3142" s="9"/>
    </row>
    <row r="3143" spans="1:5">
      <c r="A3143" s="13"/>
      <c r="B3143" s="13"/>
      <c r="C3143" s="13"/>
      <c r="D3143" s="14"/>
      <c r="E3143" s="9"/>
    </row>
    <row r="3144" spans="1:5">
      <c r="A3144" s="13"/>
      <c r="B3144" s="13"/>
      <c r="C3144" s="13"/>
      <c r="D3144" s="14"/>
      <c r="E3144" s="9"/>
    </row>
    <row r="3145" spans="1:5">
      <c r="A3145" s="13"/>
      <c r="B3145" s="13"/>
      <c r="C3145" s="13"/>
      <c r="D3145" s="14"/>
      <c r="E3145" s="9"/>
    </row>
    <row r="3146" spans="1:5">
      <c r="A3146" s="13"/>
      <c r="B3146" s="13"/>
      <c r="C3146" s="13"/>
      <c r="D3146" s="14"/>
      <c r="E3146" s="9"/>
    </row>
    <row r="3147" spans="1:5">
      <c r="A3147" s="13"/>
      <c r="B3147" s="13"/>
      <c r="C3147" s="13"/>
      <c r="D3147" s="14"/>
      <c r="E3147" s="9"/>
    </row>
    <row r="3148" spans="1:5">
      <c r="A3148" s="13"/>
      <c r="B3148" s="13"/>
      <c r="C3148" s="13"/>
      <c r="D3148" s="14"/>
      <c r="E3148" s="9"/>
    </row>
    <row r="3149" spans="1:5">
      <c r="A3149" s="13"/>
      <c r="B3149" s="13"/>
      <c r="C3149" s="13"/>
      <c r="D3149" s="14"/>
      <c r="E3149" s="9"/>
    </row>
    <row r="3150" spans="1:5">
      <c r="A3150" s="13"/>
      <c r="B3150" s="13"/>
      <c r="C3150" s="13"/>
      <c r="D3150" s="14"/>
      <c r="E3150" s="9"/>
    </row>
    <row r="3151" spans="1:5">
      <c r="A3151" s="13"/>
      <c r="B3151" s="13"/>
      <c r="C3151" s="13"/>
      <c r="D3151" s="14"/>
      <c r="E3151" s="9"/>
    </row>
    <row r="3152" spans="1:5">
      <c r="A3152" s="13"/>
      <c r="B3152" s="13"/>
      <c r="C3152" s="13"/>
      <c r="D3152" s="14"/>
      <c r="E3152" s="9"/>
    </row>
    <row r="3153" spans="1:5">
      <c r="A3153" s="13"/>
      <c r="B3153" s="13"/>
      <c r="C3153" s="13"/>
      <c r="D3153" s="14"/>
      <c r="E3153" s="9"/>
    </row>
    <row r="3154" spans="1:5">
      <c r="A3154" s="13"/>
      <c r="B3154" s="13"/>
      <c r="C3154" s="13"/>
      <c r="D3154" s="14"/>
      <c r="E3154" s="9"/>
    </row>
    <row r="3155" spans="1:5">
      <c r="A3155" s="13"/>
      <c r="B3155" s="13"/>
      <c r="C3155" s="13"/>
      <c r="D3155" s="14"/>
      <c r="E3155" s="9"/>
    </row>
    <row r="3156" spans="1:5">
      <c r="A3156" s="13"/>
      <c r="B3156" s="13"/>
      <c r="C3156" s="13"/>
      <c r="D3156" s="14"/>
      <c r="E3156" s="9"/>
    </row>
    <row r="3157" spans="1:5">
      <c r="A3157" s="13"/>
      <c r="B3157" s="13"/>
      <c r="C3157" s="13"/>
      <c r="D3157" s="14"/>
      <c r="E3157" s="9"/>
    </row>
    <row r="3158" spans="1:5">
      <c r="A3158" s="13"/>
      <c r="B3158" s="13"/>
      <c r="C3158" s="13"/>
      <c r="D3158" s="14"/>
      <c r="E3158" s="9"/>
    </row>
    <row r="3159" spans="1:5">
      <c r="A3159" s="13"/>
      <c r="B3159" s="13"/>
      <c r="C3159" s="13"/>
      <c r="D3159" s="14"/>
      <c r="E3159" s="9"/>
    </row>
    <row r="3160" spans="1:5">
      <c r="A3160" s="13"/>
      <c r="B3160" s="13"/>
      <c r="C3160" s="13"/>
      <c r="D3160" s="14"/>
      <c r="E3160" s="9"/>
    </row>
    <row r="3161" spans="1:5">
      <c r="A3161" s="13"/>
      <c r="B3161" s="13"/>
      <c r="C3161" s="13"/>
      <c r="D3161" s="14"/>
      <c r="E3161" s="9"/>
    </row>
    <row r="3162" spans="1:5">
      <c r="A3162" s="13"/>
      <c r="B3162" s="13"/>
      <c r="C3162" s="13"/>
      <c r="D3162" s="14"/>
      <c r="E3162" s="9"/>
    </row>
    <row r="3163" spans="1:5">
      <c r="A3163" s="13"/>
      <c r="B3163" s="13"/>
      <c r="C3163" s="13"/>
      <c r="D3163" s="14"/>
      <c r="E3163" s="9"/>
    </row>
    <row r="3164" spans="1:5">
      <c r="A3164" s="13"/>
      <c r="B3164" s="13"/>
      <c r="C3164" s="13"/>
      <c r="D3164" s="14"/>
      <c r="E3164" s="9"/>
    </row>
    <row r="3165" spans="1:5">
      <c r="A3165" s="13"/>
      <c r="B3165" s="13"/>
      <c r="C3165" s="13"/>
      <c r="D3165" s="14"/>
      <c r="E3165" s="9"/>
    </row>
    <row r="3166" spans="1:5">
      <c r="A3166" s="13"/>
      <c r="B3166" s="13"/>
      <c r="C3166" s="13"/>
      <c r="D3166" s="14"/>
      <c r="E3166" s="9"/>
    </row>
    <row r="3167" spans="1:5">
      <c r="A3167" s="13"/>
      <c r="B3167" s="13"/>
      <c r="C3167" s="13"/>
      <c r="D3167" s="14"/>
      <c r="E3167" s="9"/>
    </row>
    <row r="3168" spans="1:5">
      <c r="A3168" s="13"/>
      <c r="B3168" s="13"/>
      <c r="C3168" s="13"/>
      <c r="D3168" s="14"/>
      <c r="E3168" s="9"/>
    </row>
    <row r="3169" spans="1:5">
      <c r="A3169" s="13"/>
      <c r="B3169" s="13"/>
      <c r="C3169" s="13"/>
      <c r="D3169" s="14"/>
      <c r="E3169" s="9"/>
    </row>
    <row r="3170" spans="1:5">
      <c r="A3170" s="13"/>
      <c r="B3170" s="13"/>
      <c r="C3170" s="13"/>
      <c r="D3170" s="14"/>
      <c r="E3170" s="9"/>
    </row>
    <row r="3171" spans="1:5">
      <c r="A3171" s="13"/>
      <c r="B3171" s="13"/>
      <c r="C3171" s="13"/>
      <c r="D3171" s="14"/>
      <c r="E3171" s="9"/>
    </row>
    <row r="3172" spans="1:5">
      <c r="A3172" s="13"/>
      <c r="B3172" s="13"/>
      <c r="C3172" s="13"/>
      <c r="D3172" s="14"/>
      <c r="E3172" s="9"/>
    </row>
    <row r="3173" spans="1:5">
      <c r="A3173" s="13"/>
      <c r="B3173" s="13"/>
      <c r="C3173" s="13"/>
      <c r="D3173" s="14"/>
      <c r="E3173" s="9"/>
    </row>
    <row r="3174" spans="1:5">
      <c r="A3174" s="13"/>
      <c r="B3174" s="13"/>
      <c r="C3174" s="13"/>
      <c r="D3174" s="14"/>
      <c r="E3174" s="9"/>
    </row>
    <row r="3175" spans="1:5">
      <c r="A3175" s="13"/>
      <c r="B3175" s="13"/>
      <c r="C3175" s="13"/>
      <c r="D3175" s="14"/>
      <c r="E3175" s="9"/>
    </row>
    <row r="3176" spans="1:5">
      <c r="A3176" s="13"/>
      <c r="B3176" s="13"/>
      <c r="C3176" s="13"/>
      <c r="D3176" s="14"/>
      <c r="E3176" s="9"/>
    </row>
    <row r="3177" spans="1:5">
      <c r="A3177" s="13"/>
      <c r="B3177" s="13"/>
      <c r="C3177" s="13"/>
      <c r="D3177" s="14"/>
      <c r="E3177" s="9"/>
    </row>
    <row r="3178" spans="1:5">
      <c r="A3178" s="13"/>
      <c r="B3178" s="13"/>
      <c r="C3178" s="13"/>
      <c r="D3178" s="14"/>
      <c r="E3178" s="9"/>
    </row>
    <row r="3179" spans="1:5">
      <c r="A3179" s="13"/>
      <c r="B3179" s="13"/>
      <c r="C3179" s="13"/>
      <c r="D3179" s="14"/>
      <c r="E3179" s="9"/>
    </row>
    <row r="3180" spans="1:5">
      <c r="A3180" s="13"/>
      <c r="B3180" s="13"/>
      <c r="C3180" s="13"/>
      <c r="D3180" s="14"/>
      <c r="E3180" s="9"/>
    </row>
    <row r="3181" spans="1:5">
      <c r="A3181" s="13"/>
      <c r="B3181" s="13"/>
      <c r="C3181" s="13"/>
      <c r="D3181" s="14"/>
      <c r="E3181" s="9"/>
    </row>
    <row r="3182" spans="1:5">
      <c r="A3182" s="13"/>
      <c r="B3182" s="13"/>
      <c r="C3182" s="13"/>
      <c r="D3182" s="14"/>
      <c r="E3182" s="9"/>
    </row>
    <row r="3183" spans="1:5">
      <c r="A3183" s="13"/>
      <c r="B3183" s="13"/>
      <c r="C3183" s="13"/>
      <c r="D3183" s="14"/>
      <c r="E3183" s="9"/>
    </row>
    <row r="3184" spans="1:5">
      <c r="A3184" s="13"/>
      <c r="B3184" s="13"/>
      <c r="C3184" s="13"/>
      <c r="D3184" s="14"/>
      <c r="E3184" s="9"/>
    </row>
    <row r="3185" spans="1:5">
      <c r="A3185" s="13"/>
      <c r="B3185" s="13"/>
      <c r="C3185" s="13"/>
      <c r="D3185" s="14"/>
      <c r="E3185" s="9"/>
    </row>
    <row r="3186" spans="1:5">
      <c r="A3186" s="13"/>
      <c r="B3186" s="13"/>
      <c r="C3186" s="13"/>
      <c r="D3186" s="14"/>
      <c r="E3186" s="9"/>
    </row>
    <row r="3187" spans="1:5">
      <c r="A3187" s="13"/>
      <c r="B3187" s="13"/>
      <c r="C3187" s="13"/>
      <c r="D3187" s="14"/>
      <c r="E3187" s="9"/>
    </row>
    <row r="3188" spans="1:5">
      <c r="A3188" s="13"/>
      <c r="B3188" s="13"/>
      <c r="C3188" s="13"/>
      <c r="D3188" s="14"/>
      <c r="E3188" s="9"/>
    </row>
    <row r="3189" spans="1:5">
      <c r="A3189" s="13"/>
      <c r="B3189" s="13"/>
      <c r="C3189" s="13"/>
      <c r="D3189" s="14"/>
      <c r="E3189" s="9"/>
    </row>
    <row r="3190" spans="1:5">
      <c r="A3190" s="13"/>
      <c r="B3190" s="13"/>
      <c r="C3190" s="13"/>
      <c r="D3190" s="14"/>
      <c r="E3190" s="9"/>
    </row>
    <row r="3191" spans="1:5">
      <c r="A3191" s="13"/>
      <c r="B3191" s="13"/>
      <c r="C3191" s="13"/>
      <c r="D3191" s="14"/>
      <c r="E3191" s="9"/>
    </row>
    <row r="3192" spans="1:5">
      <c r="A3192" s="13"/>
      <c r="B3192" s="13"/>
      <c r="C3192" s="13"/>
      <c r="D3192" s="14"/>
      <c r="E3192" s="9"/>
    </row>
    <row r="3193" spans="1:5">
      <c r="A3193" s="13"/>
      <c r="B3193" s="13"/>
      <c r="C3193" s="13"/>
      <c r="D3193" s="14"/>
      <c r="E3193" s="9"/>
    </row>
    <row r="3194" spans="1:5">
      <c r="A3194" s="13"/>
      <c r="B3194" s="13"/>
      <c r="C3194" s="13"/>
      <c r="D3194" s="14"/>
      <c r="E3194" s="9"/>
    </row>
    <row r="3195" spans="1:5">
      <c r="A3195" s="13"/>
      <c r="B3195" s="13"/>
      <c r="C3195" s="13"/>
      <c r="D3195" s="14"/>
      <c r="E3195" s="9"/>
    </row>
    <row r="3196" spans="1:5">
      <c r="A3196" s="13"/>
      <c r="B3196" s="13"/>
      <c r="C3196" s="13"/>
      <c r="D3196" s="14"/>
      <c r="E3196" s="9"/>
    </row>
    <row r="3197" spans="1:5">
      <c r="A3197" s="13"/>
      <c r="B3197" s="13"/>
      <c r="C3197" s="13"/>
      <c r="D3197" s="14"/>
      <c r="E3197" s="9"/>
    </row>
  </sheetData>
  <conditionalFormatting sqref="E2:E3197">
    <cfRule type="cellIs" dxfId="55" priority="1" operator="equal">
      <formula>"Рішення ПРИЙНЯТЕ"</formula>
    </cfRule>
  </conditionalFormatting>
  <conditionalFormatting sqref="E2:E3197">
    <cfRule type="cellIs" dxfId="54" priority="2" operator="equal">
      <formula>"Рішення НЕ ПРИЙНЯТЕ"</formula>
    </cfRule>
  </conditionalFormatting>
  <conditionalFormatting sqref="F2:AJ555 AK2:AK179">
    <cfRule type="containsText" dxfId="53" priority="3" operator="containsText" text="З">
      <formula>NOT(ISERROR(SEARCH(("З"),(F2))))</formula>
    </cfRule>
  </conditionalFormatting>
  <conditionalFormatting sqref="F2:AJ555 AK2:AK179">
    <cfRule type="cellIs" dxfId="52" priority="4" operator="equal">
      <formula>"Проти"</formula>
    </cfRule>
  </conditionalFormatting>
  <conditionalFormatting sqref="F2:AJ555 AK2:AK179">
    <cfRule type="cellIs" dxfId="51" priority="5" operator="equal">
      <formula>"Утримався"</formula>
    </cfRule>
  </conditionalFormatting>
  <conditionalFormatting sqref="F2:AJ555 AK2:AK179">
    <cfRule type="cellIs" dxfId="50" priority="6" operator="equal">
      <formula>"Не голосував"</formula>
    </cfRule>
  </conditionalFormatting>
  <conditionalFormatting sqref="F2:AJ152">
    <cfRule type="containsBlanks" dxfId="49" priority="7">
      <formula>LEN(TRIM(F2))=0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AM2190"/>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7.28515625" hidden="1" customWidth="1"/>
    <col min="2" max="3" width="13" customWidth="1"/>
    <col min="4" max="4" width="58.5703125" customWidth="1"/>
    <col min="5" max="5" width="13" customWidth="1"/>
    <col min="6" max="35" width="7.85546875" customWidth="1"/>
  </cols>
  <sheetData>
    <row r="1" spans="1:39" ht="102">
      <c r="B1" s="41" t="s">
        <v>5</v>
      </c>
      <c r="C1" s="34" t="s">
        <v>1</v>
      </c>
      <c r="D1" s="35" t="s">
        <v>2</v>
      </c>
      <c r="E1" s="35" t="s">
        <v>3</v>
      </c>
      <c r="F1" s="42" t="s">
        <v>15</v>
      </c>
      <c r="G1" s="42" t="s">
        <v>22</v>
      </c>
      <c r="H1" s="42" t="s">
        <v>24</v>
      </c>
      <c r="I1" s="42" t="s">
        <v>28</v>
      </c>
      <c r="J1" s="42" t="s">
        <v>47</v>
      </c>
      <c r="K1" s="42" t="s">
        <v>49</v>
      </c>
      <c r="L1" s="42" t="s">
        <v>51</v>
      </c>
      <c r="M1" s="42" t="s">
        <v>59</v>
      </c>
      <c r="N1" s="42" t="s">
        <v>63</v>
      </c>
      <c r="O1" s="42" t="s">
        <v>65</v>
      </c>
      <c r="P1" s="42" t="s">
        <v>69</v>
      </c>
      <c r="Q1" s="42" t="s">
        <v>78</v>
      </c>
      <c r="R1" s="42" t="s">
        <v>88</v>
      </c>
      <c r="S1" s="42" t="s">
        <v>83</v>
      </c>
      <c r="T1" s="42" t="s">
        <v>85</v>
      </c>
      <c r="U1" s="42" t="s">
        <v>87</v>
      </c>
      <c r="V1" s="42" t="s">
        <v>92</v>
      </c>
      <c r="W1" s="42" t="s">
        <v>93</v>
      </c>
      <c r="X1" s="42" t="s">
        <v>95</v>
      </c>
      <c r="Y1" s="42" t="s">
        <v>96</v>
      </c>
      <c r="Z1" s="42" t="s">
        <v>98</v>
      </c>
      <c r="AA1" s="42" t="s">
        <v>99</v>
      </c>
      <c r="AB1" s="42" t="s">
        <v>101</v>
      </c>
      <c r="AC1" s="42" t="s">
        <v>103</v>
      </c>
      <c r="AD1" s="42" t="s">
        <v>104</v>
      </c>
      <c r="AE1" s="42" t="s">
        <v>105</v>
      </c>
      <c r="AF1" s="42" t="s">
        <v>106</v>
      </c>
      <c r="AG1" s="42" t="s">
        <v>108</v>
      </c>
      <c r="AH1" s="42" t="s">
        <v>109</v>
      </c>
      <c r="AI1" s="11"/>
      <c r="AJ1" s="11"/>
      <c r="AK1" s="11"/>
      <c r="AL1" s="11"/>
      <c r="AM1" s="11"/>
    </row>
    <row r="2" spans="1:39" ht="25.5">
      <c r="A2" s="3">
        <v>1</v>
      </c>
      <c r="B2" s="36">
        <v>1</v>
      </c>
      <c r="C2" s="36" t="s">
        <v>139</v>
      </c>
      <c r="D2" s="45" t="s">
        <v>140</v>
      </c>
      <c r="E2" s="38" t="s">
        <v>21</v>
      </c>
      <c r="F2" s="29" t="s">
        <v>141</v>
      </c>
      <c r="G2" s="29" t="s">
        <v>142</v>
      </c>
      <c r="H2" s="29" t="s">
        <v>142</v>
      </c>
      <c r="I2" s="29" t="s">
        <v>141</v>
      </c>
      <c r="J2" s="29" t="s">
        <v>142</v>
      </c>
      <c r="K2" s="29" t="s">
        <v>142</v>
      </c>
      <c r="L2" s="29" t="s">
        <v>142</v>
      </c>
      <c r="M2" s="29" t="s">
        <v>142</v>
      </c>
      <c r="N2" s="29" t="s">
        <v>142</v>
      </c>
      <c r="O2" s="29" t="s">
        <v>142</v>
      </c>
      <c r="P2" s="29" t="s">
        <v>141</v>
      </c>
      <c r="Q2" s="29" t="s">
        <v>142</v>
      </c>
      <c r="R2" s="29" t="s">
        <v>142</v>
      </c>
      <c r="S2" s="29" t="s">
        <v>143</v>
      </c>
      <c r="T2" s="29" t="s">
        <v>142</v>
      </c>
      <c r="U2" s="29" t="s">
        <v>142</v>
      </c>
      <c r="V2" s="29" t="s">
        <v>142</v>
      </c>
      <c r="W2" s="29" t="s">
        <v>142</v>
      </c>
      <c r="X2" s="29" t="s">
        <v>142</v>
      </c>
      <c r="Y2" s="29" t="s">
        <v>142</v>
      </c>
      <c r="Z2" s="29" t="s">
        <v>141</v>
      </c>
      <c r="AA2" s="29" t="s">
        <v>142</v>
      </c>
      <c r="AB2" s="29" t="s">
        <v>142</v>
      </c>
      <c r="AC2" s="29" t="s">
        <v>141</v>
      </c>
      <c r="AD2" s="29" t="s">
        <v>142</v>
      </c>
      <c r="AE2" s="29" t="s">
        <v>141</v>
      </c>
      <c r="AF2" s="29" t="s">
        <v>142</v>
      </c>
      <c r="AG2" s="29" t="s">
        <v>142</v>
      </c>
      <c r="AH2" s="29" t="s">
        <v>141</v>
      </c>
      <c r="AI2" s="6"/>
      <c r="AJ2" s="12"/>
      <c r="AK2" s="12"/>
      <c r="AL2" s="12"/>
      <c r="AM2" s="12"/>
    </row>
    <row r="3" spans="1:39" ht="38.25">
      <c r="A3" s="13">
        <v>2</v>
      </c>
      <c r="B3" s="44">
        <v>2</v>
      </c>
      <c r="C3" s="44" t="s">
        <v>144</v>
      </c>
      <c r="D3" s="45" t="s">
        <v>145</v>
      </c>
      <c r="E3" s="38" t="s">
        <v>21</v>
      </c>
      <c r="F3" s="29" t="s">
        <v>142</v>
      </c>
      <c r="G3" s="29" t="s">
        <v>142</v>
      </c>
      <c r="H3" s="29" t="s">
        <v>142</v>
      </c>
      <c r="I3" s="29" t="s">
        <v>142</v>
      </c>
      <c r="J3" s="29" t="s">
        <v>142</v>
      </c>
      <c r="K3" s="29" t="s">
        <v>142</v>
      </c>
      <c r="L3" s="29" t="s">
        <v>142</v>
      </c>
      <c r="M3" s="29" t="s">
        <v>142</v>
      </c>
      <c r="N3" s="29" t="s">
        <v>142</v>
      </c>
      <c r="O3" s="29" t="s">
        <v>142</v>
      </c>
      <c r="P3" s="29" t="s">
        <v>141</v>
      </c>
      <c r="Q3" s="29" t="s">
        <v>142</v>
      </c>
      <c r="R3" s="29" t="s">
        <v>142</v>
      </c>
      <c r="S3" s="29" t="s">
        <v>142</v>
      </c>
      <c r="T3" s="29" t="s">
        <v>142</v>
      </c>
      <c r="U3" s="29" t="s">
        <v>142</v>
      </c>
      <c r="V3" s="29" t="s">
        <v>142</v>
      </c>
      <c r="W3" s="29" t="s">
        <v>142</v>
      </c>
      <c r="X3" s="29" t="s">
        <v>142</v>
      </c>
      <c r="Y3" s="29" t="s">
        <v>142</v>
      </c>
      <c r="Z3" s="29" t="s">
        <v>141</v>
      </c>
      <c r="AA3" s="29" t="s">
        <v>142</v>
      </c>
      <c r="AB3" s="29" t="s">
        <v>142</v>
      </c>
      <c r="AC3" s="29" t="s">
        <v>141</v>
      </c>
      <c r="AD3" s="29" t="s">
        <v>142</v>
      </c>
      <c r="AE3" s="29" t="s">
        <v>141</v>
      </c>
      <c r="AF3" s="29" t="s">
        <v>142</v>
      </c>
      <c r="AG3" s="29" t="s">
        <v>142</v>
      </c>
      <c r="AH3" s="29" t="s">
        <v>141</v>
      </c>
      <c r="AI3" s="6"/>
      <c r="AJ3" s="12"/>
      <c r="AK3" s="12"/>
      <c r="AL3" s="12"/>
      <c r="AM3" s="12"/>
    </row>
    <row r="4" spans="1:39" ht="38.25">
      <c r="A4" s="13">
        <v>3</v>
      </c>
      <c r="B4" s="44">
        <v>3</v>
      </c>
      <c r="C4" s="44" t="s">
        <v>146</v>
      </c>
      <c r="D4" s="45" t="s">
        <v>147</v>
      </c>
      <c r="E4" s="38" t="s">
        <v>21</v>
      </c>
      <c r="F4" s="29" t="s">
        <v>142</v>
      </c>
      <c r="G4" s="29" t="s">
        <v>142</v>
      </c>
      <c r="H4" s="29" t="s">
        <v>142</v>
      </c>
      <c r="I4" s="29" t="s">
        <v>142</v>
      </c>
      <c r="J4" s="29" t="s">
        <v>142</v>
      </c>
      <c r="K4" s="29" t="s">
        <v>142</v>
      </c>
      <c r="L4" s="29" t="s">
        <v>142</v>
      </c>
      <c r="M4" s="29" t="s">
        <v>142</v>
      </c>
      <c r="N4" s="29" t="s">
        <v>142</v>
      </c>
      <c r="O4" s="29" t="s">
        <v>142</v>
      </c>
      <c r="P4" s="29" t="s">
        <v>141</v>
      </c>
      <c r="Q4" s="29" t="s">
        <v>142</v>
      </c>
      <c r="R4" s="29" t="s">
        <v>142</v>
      </c>
      <c r="S4" s="29" t="s">
        <v>142</v>
      </c>
      <c r="T4" s="29" t="s">
        <v>142</v>
      </c>
      <c r="U4" s="29" t="s">
        <v>142</v>
      </c>
      <c r="V4" s="29" t="s">
        <v>142</v>
      </c>
      <c r="W4" s="29" t="s">
        <v>142</v>
      </c>
      <c r="X4" s="29" t="s">
        <v>142</v>
      </c>
      <c r="Y4" s="29" t="s">
        <v>142</v>
      </c>
      <c r="Z4" s="29" t="s">
        <v>141</v>
      </c>
      <c r="AA4" s="29" t="s">
        <v>142</v>
      </c>
      <c r="AB4" s="29" t="s">
        <v>142</v>
      </c>
      <c r="AC4" s="29" t="s">
        <v>141</v>
      </c>
      <c r="AD4" s="29" t="s">
        <v>142</v>
      </c>
      <c r="AE4" s="29" t="s">
        <v>141</v>
      </c>
      <c r="AF4" s="29" t="s">
        <v>142</v>
      </c>
      <c r="AG4" s="29" t="s">
        <v>142</v>
      </c>
      <c r="AH4" s="29" t="s">
        <v>141</v>
      </c>
      <c r="AI4" s="6"/>
      <c r="AJ4" s="12"/>
      <c r="AK4" s="12"/>
      <c r="AL4" s="12"/>
      <c r="AM4" s="12"/>
    </row>
    <row r="5" spans="1:39" ht="63.75">
      <c r="A5" s="13">
        <v>4</v>
      </c>
      <c r="B5" s="44">
        <v>4</v>
      </c>
      <c r="C5" s="44" t="s">
        <v>148</v>
      </c>
      <c r="D5" s="45" t="s">
        <v>149</v>
      </c>
      <c r="E5" s="38" t="s">
        <v>21</v>
      </c>
      <c r="F5" s="29" t="s">
        <v>142</v>
      </c>
      <c r="G5" s="29" t="s">
        <v>142</v>
      </c>
      <c r="H5" s="29" t="s">
        <v>142</v>
      </c>
      <c r="I5" s="29" t="s">
        <v>142</v>
      </c>
      <c r="J5" s="29" t="s">
        <v>142</v>
      </c>
      <c r="K5" s="29" t="s">
        <v>142</v>
      </c>
      <c r="L5" s="29" t="s">
        <v>142</v>
      </c>
      <c r="M5" s="29" t="s">
        <v>142</v>
      </c>
      <c r="N5" s="29" t="s">
        <v>142</v>
      </c>
      <c r="O5" s="29" t="s">
        <v>142</v>
      </c>
      <c r="P5" s="29" t="s">
        <v>141</v>
      </c>
      <c r="Q5" s="29" t="s">
        <v>142</v>
      </c>
      <c r="R5" s="29" t="s">
        <v>142</v>
      </c>
      <c r="S5" s="29" t="s">
        <v>142</v>
      </c>
      <c r="T5" s="29" t="s">
        <v>142</v>
      </c>
      <c r="U5" s="29" t="s">
        <v>142</v>
      </c>
      <c r="V5" s="29" t="s">
        <v>142</v>
      </c>
      <c r="W5" s="29" t="s">
        <v>142</v>
      </c>
      <c r="X5" s="29" t="s">
        <v>142</v>
      </c>
      <c r="Y5" s="29" t="s">
        <v>142</v>
      </c>
      <c r="Z5" s="29" t="s">
        <v>142</v>
      </c>
      <c r="AA5" s="29" t="s">
        <v>142</v>
      </c>
      <c r="AB5" s="29" t="s">
        <v>142</v>
      </c>
      <c r="AC5" s="29" t="s">
        <v>141</v>
      </c>
      <c r="AD5" s="29" t="s">
        <v>142</v>
      </c>
      <c r="AE5" s="29" t="s">
        <v>141</v>
      </c>
      <c r="AF5" s="29" t="s">
        <v>142</v>
      </c>
      <c r="AG5" s="29" t="s">
        <v>143</v>
      </c>
      <c r="AH5" s="29" t="s">
        <v>141</v>
      </c>
      <c r="AI5" s="6"/>
      <c r="AJ5" s="12"/>
      <c r="AK5" s="12"/>
      <c r="AL5" s="12"/>
      <c r="AM5" s="12"/>
    </row>
    <row r="6" spans="1:39" ht="51">
      <c r="A6" s="13">
        <v>5</v>
      </c>
      <c r="B6" s="44">
        <v>5</v>
      </c>
      <c r="C6" s="44" t="s">
        <v>150</v>
      </c>
      <c r="D6" s="45" t="s">
        <v>151</v>
      </c>
      <c r="E6" s="38" t="s">
        <v>21</v>
      </c>
      <c r="F6" s="29" t="s">
        <v>142</v>
      </c>
      <c r="G6" s="29" t="s">
        <v>142</v>
      </c>
      <c r="H6" s="29" t="s">
        <v>142</v>
      </c>
      <c r="I6" s="29" t="s">
        <v>142</v>
      </c>
      <c r="J6" s="29" t="s">
        <v>142</v>
      </c>
      <c r="K6" s="29" t="s">
        <v>142</v>
      </c>
      <c r="L6" s="29" t="s">
        <v>142</v>
      </c>
      <c r="M6" s="29" t="s">
        <v>142</v>
      </c>
      <c r="N6" s="29" t="s">
        <v>142</v>
      </c>
      <c r="O6" s="29" t="s">
        <v>142</v>
      </c>
      <c r="P6" s="29" t="s">
        <v>141</v>
      </c>
      <c r="Q6" s="29" t="s">
        <v>142</v>
      </c>
      <c r="R6" s="29" t="s">
        <v>142</v>
      </c>
      <c r="S6" s="29" t="s">
        <v>142</v>
      </c>
      <c r="T6" s="29" t="s">
        <v>142</v>
      </c>
      <c r="U6" s="29" t="s">
        <v>142</v>
      </c>
      <c r="V6" s="29" t="s">
        <v>142</v>
      </c>
      <c r="W6" s="29" t="s">
        <v>142</v>
      </c>
      <c r="X6" s="29" t="s">
        <v>142</v>
      </c>
      <c r="Y6" s="29" t="s">
        <v>142</v>
      </c>
      <c r="Z6" s="29" t="s">
        <v>142</v>
      </c>
      <c r="AA6" s="29" t="s">
        <v>142</v>
      </c>
      <c r="AB6" s="29" t="s">
        <v>143</v>
      </c>
      <c r="AC6" s="29" t="s">
        <v>141</v>
      </c>
      <c r="AD6" s="29" t="s">
        <v>142</v>
      </c>
      <c r="AE6" s="29" t="s">
        <v>141</v>
      </c>
      <c r="AF6" s="29" t="s">
        <v>142</v>
      </c>
      <c r="AG6" s="29" t="s">
        <v>142</v>
      </c>
      <c r="AH6" s="29" t="s">
        <v>141</v>
      </c>
      <c r="AI6" s="6"/>
      <c r="AJ6" s="12"/>
      <c r="AK6" s="12"/>
      <c r="AL6" s="12"/>
      <c r="AM6" s="12"/>
    </row>
    <row r="7" spans="1:39" ht="89.25">
      <c r="A7" s="13">
        <v>6</v>
      </c>
      <c r="B7" s="44">
        <v>6</v>
      </c>
      <c r="C7" s="44" t="s">
        <v>152</v>
      </c>
      <c r="D7" s="45" t="s">
        <v>153</v>
      </c>
      <c r="E7" s="38" t="s">
        <v>21</v>
      </c>
      <c r="F7" s="29" t="s">
        <v>142</v>
      </c>
      <c r="G7" s="29" t="s">
        <v>142</v>
      </c>
      <c r="H7" s="29" t="s">
        <v>142</v>
      </c>
      <c r="I7" s="29" t="s">
        <v>142</v>
      </c>
      <c r="J7" s="29" t="s">
        <v>142</v>
      </c>
      <c r="K7" s="29" t="s">
        <v>142</v>
      </c>
      <c r="L7" s="29" t="s">
        <v>142</v>
      </c>
      <c r="M7" s="29" t="s">
        <v>142</v>
      </c>
      <c r="N7" s="29" t="s">
        <v>142</v>
      </c>
      <c r="O7" s="29" t="s">
        <v>142</v>
      </c>
      <c r="P7" s="29" t="s">
        <v>141</v>
      </c>
      <c r="Q7" s="29" t="s">
        <v>142</v>
      </c>
      <c r="R7" s="29" t="s">
        <v>142</v>
      </c>
      <c r="S7" s="29" t="s">
        <v>142</v>
      </c>
      <c r="T7" s="29" t="s">
        <v>142</v>
      </c>
      <c r="U7" s="29" t="s">
        <v>142</v>
      </c>
      <c r="V7" s="29" t="s">
        <v>142</v>
      </c>
      <c r="W7" s="29" t="s">
        <v>142</v>
      </c>
      <c r="X7" s="29" t="s">
        <v>142</v>
      </c>
      <c r="Y7" s="29" t="s">
        <v>142</v>
      </c>
      <c r="Z7" s="29" t="s">
        <v>142</v>
      </c>
      <c r="AA7" s="29" t="s">
        <v>142</v>
      </c>
      <c r="AB7" s="29" t="s">
        <v>142</v>
      </c>
      <c r="AC7" s="29" t="s">
        <v>141</v>
      </c>
      <c r="AD7" s="29" t="s">
        <v>142</v>
      </c>
      <c r="AE7" s="29" t="s">
        <v>141</v>
      </c>
      <c r="AF7" s="29" t="s">
        <v>142</v>
      </c>
      <c r="AG7" s="29" t="s">
        <v>142</v>
      </c>
      <c r="AH7" s="29" t="s">
        <v>141</v>
      </c>
      <c r="AI7" s="6"/>
      <c r="AJ7" s="12"/>
      <c r="AK7" s="12"/>
      <c r="AL7" s="12"/>
      <c r="AM7" s="12"/>
    </row>
    <row r="8" spans="1:39" ht="51">
      <c r="A8" s="13">
        <v>7</v>
      </c>
      <c r="B8" s="44">
        <v>7</v>
      </c>
      <c r="C8" s="44" t="s">
        <v>154</v>
      </c>
      <c r="D8" s="45" t="s">
        <v>155</v>
      </c>
      <c r="E8" s="38" t="s">
        <v>21</v>
      </c>
      <c r="F8" s="29" t="s">
        <v>142</v>
      </c>
      <c r="G8" s="29" t="s">
        <v>142</v>
      </c>
      <c r="H8" s="29" t="s">
        <v>142</v>
      </c>
      <c r="I8" s="29" t="s">
        <v>142</v>
      </c>
      <c r="J8" s="29" t="s">
        <v>142</v>
      </c>
      <c r="K8" s="29" t="s">
        <v>142</v>
      </c>
      <c r="L8" s="29" t="s">
        <v>143</v>
      </c>
      <c r="M8" s="29" t="s">
        <v>142</v>
      </c>
      <c r="N8" s="29" t="s">
        <v>143</v>
      </c>
      <c r="O8" s="29" t="s">
        <v>142</v>
      </c>
      <c r="P8" s="29" t="s">
        <v>141</v>
      </c>
      <c r="Q8" s="29" t="s">
        <v>142</v>
      </c>
      <c r="R8" s="29" t="s">
        <v>142</v>
      </c>
      <c r="S8" s="29" t="s">
        <v>142</v>
      </c>
      <c r="T8" s="29" t="s">
        <v>142</v>
      </c>
      <c r="U8" s="29" t="s">
        <v>142</v>
      </c>
      <c r="V8" s="29" t="s">
        <v>142</v>
      </c>
      <c r="W8" s="29" t="s">
        <v>142</v>
      </c>
      <c r="X8" s="29" t="s">
        <v>142</v>
      </c>
      <c r="Y8" s="29" t="s">
        <v>143</v>
      </c>
      <c r="Z8" s="29" t="s">
        <v>142</v>
      </c>
      <c r="AA8" s="29" t="s">
        <v>142</v>
      </c>
      <c r="AB8" s="29" t="s">
        <v>142</v>
      </c>
      <c r="AC8" s="29" t="s">
        <v>141</v>
      </c>
      <c r="AD8" s="29" t="s">
        <v>142</v>
      </c>
      <c r="AE8" s="29" t="s">
        <v>141</v>
      </c>
      <c r="AF8" s="29" t="s">
        <v>142</v>
      </c>
      <c r="AG8" s="29" t="s">
        <v>142</v>
      </c>
      <c r="AH8" s="29" t="s">
        <v>141</v>
      </c>
      <c r="AI8" s="6"/>
      <c r="AJ8" s="12"/>
      <c r="AK8" s="12"/>
      <c r="AL8" s="12"/>
      <c r="AM8" s="12"/>
    </row>
    <row r="9" spans="1:39" ht="63.75">
      <c r="A9" s="13">
        <v>8</v>
      </c>
      <c r="B9" s="44">
        <v>8</v>
      </c>
      <c r="C9" s="44" t="s">
        <v>156</v>
      </c>
      <c r="D9" s="45" t="s">
        <v>157</v>
      </c>
      <c r="E9" s="38" t="s">
        <v>21</v>
      </c>
      <c r="F9" s="29" t="s">
        <v>142</v>
      </c>
      <c r="G9" s="29" t="s">
        <v>143</v>
      </c>
      <c r="H9" s="29" t="s">
        <v>142</v>
      </c>
      <c r="I9" s="29" t="s">
        <v>143</v>
      </c>
      <c r="J9" s="29" t="s">
        <v>142</v>
      </c>
      <c r="K9" s="29" t="s">
        <v>142</v>
      </c>
      <c r="L9" s="29" t="s">
        <v>143</v>
      </c>
      <c r="M9" s="29" t="s">
        <v>142</v>
      </c>
      <c r="N9" s="29" t="s">
        <v>142</v>
      </c>
      <c r="O9" s="29" t="s">
        <v>142</v>
      </c>
      <c r="P9" s="29" t="s">
        <v>141</v>
      </c>
      <c r="Q9" s="29" t="s">
        <v>142</v>
      </c>
      <c r="R9" s="29" t="s">
        <v>142</v>
      </c>
      <c r="S9" s="29" t="s">
        <v>143</v>
      </c>
      <c r="T9" s="29" t="s">
        <v>142</v>
      </c>
      <c r="U9" s="29" t="s">
        <v>142</v>
      </c>
      <c r="V9" s="29" t="s">
        <v>142</v>
      </c>
      <c r="W9" s="29" t="s">
        <v>142</v>
      </c>
      <c r="X9" s="29" t="s">
        <v>142</v>
      </c>
      <c r="Y9" s="29" t="s">
        <v>142</v>
      </c>
      <c r="Z9" s="29" t="s">
        <v>142</v>
      </c>
      <c r="AA9" s="29" t="s">
        <v>142</v>
      </c>
      <c r="AB9" s="29" t="s">
        <v>142</v>
      </c>
      <c r="AC9" s="29" t="s">
        <v>141</v>
      </c>
      <c r="AD9" s="29" t="s">
        <v>142</v>
      </c>
      <c r="AE9" s="29" t="s">
        <v>141</v>
      </c>
      <c r="AF9" s="29" t="s">
        <v>142</v>
      </c>
      <c r="AG9" s="29" t="s">
        <v>142</v>
      </c>
      <c r="AH9" s="29" t="s">
        <v>141</v>
      </c>
      <c r="AI9" s="6"/>
      <c r="AJ9" s="12"/>
      <c r="AK9" s="12"/>
      <c r="AL9" s="12"/>
      <c r="AM9" s="12"/>
    </row>
    <row r="10" spans="1:39" ht="102">
      <c r="A10" s="13">
        <v>9</v>
      </c>
      <c r="B10" s="44">
        <v>9</v>
      </c>
      <c r="C10" s="44" t="s">
        <v>158</v>
      </c>
      <c r="D10" s="45" t="s">
        <v>159</v>
      </c>
      <c r="E10" s="38" t="s">
        <v>21</v>
      </c>
      <c r="F10" s="29" t="s">
        <v>142</v>
      </c>
      <c r="G10" s="29" t="s">
        <v>143</v>
      </c>
      <c r="H10" s="29" t="s">
        <v>142</v>
      </c>
      <c r="I10" s="29" t="s">
        <v>142</v>
      </c>
      <c r="J10" s="29" t="s">
        <v>142</v>
      </c>
      <c r="K10" s="29" t="s">
        <v>142</v>
      </c>
      <c r="L10" s="29" t="s">
        <v>142</v>
      </c>
      <c r="M10" s="29" t="s">
        <v>142</v>
      </c>
      <c r="N10" s="29" t="s">
        <v>142</v>
      </c>
      <c r="O10" s="29" t="s">
        <v>142</v>
      </c>
      <c r="P10" s="29" t="s">
        <v>141</v>
      </c>
      <c r="Q10" s="29" t="s">
        <v>142</v>
      </c>
      <c r="R10" s="29" t="s">
        <v>142</v>
      </c>
      <c r="S10" s="29" t="s">
        <v>142</v>
      </c>
      <c r="T10" s="29" t="s">
        <v>142</v>
      </c>
      <c r="U10" s="29" t="s">
        <v>142</v>
      </c>
      <c r="V10" s="29" t="s">
        <v>142</v>
      </c>
      <c r="W10" s="29" t="s">
        <v>142</v>
      </c>
      <c r="X10" s="29" t="s">
        <v>142</v>
      </c>
      <c r="Y10" s="29" t="s">
        <v>142</v>
      </c>
      <c r="Z10" s="29" t="s">
        <v>142</v>
      </c>
      <c r="AA10" s="29" t="s">
        <v>142</v>
      </c>
      <c r="AB10" s="29" t="s">
        <v>142</v>
      </c>
      <c r="AC10" s="29" t="s">
        <v>141</v>
      </c>
      <c r="AD10" s="29" t="s">
        <v>142</v>
      </c>
      <c r="AE10" s="29" t="s">
        <v>141</v>
      </c>
      <c r="AF10" s="29" t="s">
        <v>142</v>
      </c>
      <c r="AG10" s="29" t="s">
        <v>142</v>
      </c>
      <c r="AH10" s="29" t="s">
        <v>141</v>
      </c>
      <c r="AI10" s="6"/>
      <c r="AJ10" s="12"/>
      <c r="AK10" s="12"/>
      <c r="AL10" s="12"/>
      <c r="AM10" s="12"/>
    </row>
    <row r="11" spans="1:39" ht="76.5">
      <c r="A11" s="13">
        <v>10</v>
      </c>
      <c r="B11" s="44">
        <v>10</v>
      </c>
      <c r="C11" s="44" t="s">
        <v>158</v>
      </c>
      <c r="D11" s="45" t="s">
        <v>160</v>
      </c>
      <c r="E11" s="38" t="s">
        <v>21</v>
      </c>
      <c r="F11" s="29" t="s">
        <v>142</v>
      </c>
      <c r="G11" s="29" t="s">
        <v>143</v>
      </c>
      <c r="H11" s="29" t="s">
        <v>142</v>
      </c>
      <c r="I11" s="29" t="s">
        <v>142</v>
      </c>
      <c r="J11" s="29" t="s">
        <v>142</v>
      </c>
      <c r="K11" s="29" t="s">
        <v>142</v>
      </c>
      <c r="L11" s="29" t="s">
        <v>143</v>
      </c>
      <c r="M11" s="29" t="s">
        <v>142</v>
      </c>
      <c r="N11" s="29" t="s">
        <v>142</v>
      </c>
      <c r="O11" s="29" t="s">
        <v>142</v>
      </c>
      <c r="P11" s="29" t="s">
        <v>141</v>
      </c>
      <c r="Q11" s="29" t="s">
        <v>142</v>
      </c>
      <c r="R11" s="29" t="s">
        <v>142</v>
      </c>
      <c r="S11" s="29" t="s">
        <v>142</v>
      </c>
      <c r="T11" s="29" t="s">
        <v>142</v>
      </c>
      <c r="U11" s="29" t="s">
        <v>143</v>
      </c>
      <c r="V11" s="29" t="s">
        <v>142</v>
      </c>
      <c r="W11" s="29" t="s">
        <v>142</v>
      </c>
      <c r="X11" s="29" t="s">
        <v>142</v>
      </c>
      <c r="Y11" s="29" t="s">
        <v>142</v>
      </c>
      <c r="Z11" s="29" t="s">
        <v>142</v>
      </c>
      <c r="AA11" s="29" t="s">
        <v>142</v>
      </c>
      <c r="AB11" s="29" t="s">
        <v>142</v>
      </c>
      <c r="AC11" s="29" t="s">
        <v>141</v>
      </c>
      <c r="AD11" s="29" t="s">
        <v>142</v>
      </c>
      <c r="AE11" s="29" t="s">
        <v>141</v>
      </c>
      <c r="AF11" s="29" t="s">
        <v>142</v>
      </c>
      <c r="AG11" s="29" t="s">
        <v>142</v>
      </c>
      <c r="AH11" s="29" t="s">
        <v>141</v>
      </c>
      <c r="AI11" s="6"/>
      <c r="AJ11" s="12"/>
      <c r="AK11" s="12"/>
      <c r="AL11" s="12"/>
      <c r="AM11" s="12"/>
    </row>
    <row r="12" spans="1:39" ht="102">
      <c r="A12" s="13">
        <v>11</v>
      </c>
      <c r="B12" s="44">
        <v>11</v>
      </c>
      <c r="C12" s="44" t="s">
        <v>161</v>
      </c>
      <c r="D12" s="45" t="s">
        <v>162</v>
      </c>
      <c r="E12" s="38" t="s">
        <v>21</v>
      </c>
      <c r="F12" s="29" t="s">
        <v>142</v>
      </c>
      <c r="G12" s="29" t="s">
        <v>142</v>
      </c>
      <c r="H12" s="29" t="s">
        <v>141</v>
      </c>
      <c r="I12" s="29" t="s">
        <v>142</v>
      </c>
      <c r="J12" s="29" t="s">
        <v>142</v>
      </c>
      <c r="K12" s="29" t="s">
        <v>142</v>
      </c>
      <c r="L12" s="29" t="s">
        <v>142</v>
      </c>
      <c r="M12" s="29" t="s">
        <v>142</v>
      </c>
      <c r="N12" s="29" t="s">
        <v>142</v>
      </c>
      <c r="O12" s="29" t="s">
        <v>142</v>
      </c>
      <c r="P12" s="29" t="s">
        <v>141</v>
      </c>
      <c r="Q12" s="29" t="s">
        <v>142</v>
      </c>
      <c r="R12" s="29" t="s">
        <v>142</v>
      </c>
      <c r="S12" s="29" t="s">
        <v>142</v>
      </c>
      <c r="T12" s="29" t="s">
        <v>142</v>
      </c>
      <c r="U12" s="29" t="s">
        <v>142</v>
      </c>
      <c r="V12" s="29" t="s">
        <v>142</v>
      </c>
      <c r="W12" s="29" t="s">
        <v>142</v>
      </c>
      <c r="X12" s="29" t="s">
        <v>142</v>
      </c>
      <c r="Y12" s="29" t="s">
        <v>142</v>
      </c>
      <c r="Z12" s="29" t="s">
        <v>142</v>
      </c>
      <c r="AA12" s="29" t="s">
        <v>142</v>
      </c>
      <c r="AB12" s="29" t="s">
        <v>142</v>
      </c>
      <c r="AC12" s="29" t="s">
        <v>141</v>
      </c>
      <c r="AD12" s="29" t="s">
        <v>142</v>
      </c>
      <c r="AE12" s="29" t="s">
        <v>141</v>
      </c>
      <c r="AF12" s="29" t="s">
        <v>142</v>
      </c>
      <c r="AG12" s="29" t="s">
        <v>142</v>
      </c>
      <c r="AH12" s="29" t="s">
        <v>141</v>
      </c>
      <c r="AI12" s="6"/>
      <c r="AJ12" s="12"/>
      <c r="AK12" s="12"/>
      <c r="AL12" s="12"/>
      <c r="AM12" s="12"/>
    </row>
    <row r="13" spans="1:39" ht="25.5">
      <c r="A13" s="13">
        <v>12</v>
      </c>
      <c r="B13" s="44">
        <v>12</v>
      </c>
      <c r="C13" s="44" t="s">
        <v>163</v>
      </c>
      <c r="D13" s="45" t="s">
        <v>164</v>
      </c>
      <c r="E13" s="38" t="s">
        <v>21</v>
      </c>
      <c r="F13" s="29" t="s">
        <v>142</v>
      </c>
      <c r="G13" s="29" t="s">
        <v>142</v>
      </c>
      <c r="H13" s="29" t="s">
        <v>142</v>
      </c>
      <c r="I13" s="29" t="s">
        <v>143</v>
      </c>
      <c r="J13" s="29" t="s">
        <v>142</v>
      </c>
      <c r="K13" s="29" t="s">
        <v>142</v>
      </c>
      <c r="L13" s="29" t="s">
        <v>142</v>
      </c>
      <c r="M13" s="29" t="s">
        <v>142</v>
      </c>
      <c r="N13" s="29" t="s">
        <v>142</v>
      </c>
      <c r="O13" s="29" t="s">
        <v>142</v>
      </c>
      <c r="P13" s="29" t="s">
        <v>141</v>
      </c>
      <c r="Q13" s="29" t="s">
        <v>142</v>
      </c>
      <c r="R13" s="29" t="s">
        <v>142</v>
      </c>
      <c r="S13" s="29" t="s">
        <v>142</v>
      </c>
      <c r="T13" s="29" t="s">
        <v>142</v>
      </c>
      <c r="U13" s="29" t="s">
        <v>142</v>
      </c>
      <c r="V13" s="29" t="s">
        <v>142</v>
      </c>
      <c r="W13" s="29" t="s">
        <v>142</v>
      </c>
      <c r="X13" s="29" t="s">
        <v>142</v>
      </c>
      <c r="Y13" s="29" t="s">
        <v>142</v>
      </c>
      <c r="Z13" s="29" t="s">
        <v>142</v>
      </c>
      <c r="AA13" s="29" t="s">
        <v>143</v>
      </c>
      <c r="AB13" s="29" t="s">
        <v>142</v>
      </c>
      <c r="AC13" s="29" t="s">
        <v>141</v>
      </c>
      <c r="AD13" s="29" t="s">
        <v>142</v>
      </c>
      <c r="AE13" s="29" t="s">
        <v>141</v>
      </c>
      <c r="AF13" s="29" t="s">
        <v>142</v>
      </c>
      <c r="AG13" s="29" t="s">
        <v>142</v>
      </c>
      <c r="AH13" s="29" t="s">
        <v>141</v>
      </c>
      <c r="AI13" s="6"/>
      <c r="AJ13" s="12"/>
      <c r="AK13" s="12"/>
      <c r="AL13" s="12"/>
      <c r="AM13" s="12"/>
    </row>
    <row r="14" spans="1:39" ht="25.5">
      <c r="A14" s="13">
        <v>13</v>
      </c>
      <c r="B14" s="44">
        <v>13</v>
      </c>
      <c r="C14" s="44" t="s">
        <v>165</v>
      </c>
      <c r="D14" s="45" t="s">
        <v>166</v>
      </c>
      <c r="E14" s="38" t="s">
        <v>21</v>
      </c>
      <c r="F14" s="29" t="s">
        <v>142</v>
      </c>
      <c r="G14" s="29" t="s">
        <v>142</v>
      </c>
      <c r="H14" s="29" t="s">
        <v>142</v>
      </c>
      <c r="I14" s="29" t="s">
        <v>143</v>
      </c>
      <c r="J14" s="29" t="s">
        <v>142</v>
      </c>
      <c r="K14" s="29" t="s">
        <v>142</v>
      </c>
      <c r="L14" s="29" t="s">
        <v>143</v>
      </c>
      <c r="M14" s="29" t="s">
        <v>142</v>
      </c>
      <c r="N14" s="29" t="s">
        <v>142</v>
      </c>
      <c r="O14" s="29" t="s">
        <v>142</v>
      </c>
      <c r="P14" s="29" t="s">
        <v>142</v>
      </c>
      <c r="Q14" s="29" t="s">
        <v>141</v>
      </c>
      <c r="R14" s="29" t="s">
        <v>142</v>
      </c>
      <c r="S14" s="29" t="s">
        <v>142</v>
      </c>
      <c r="T14" s="29" t="s">
        <v>142</v>
      </c>
      <c r="U14" s="29" t="s">
        <v>142</v>
      </c>
      <c r="V14" s="29" t="s">
        <v>141</v>
      </c>
      <c r="W14" s="29" t="s">
        <v>142</v>
      </c>
      <c r="X14" s="29" t="s">
        <v>142</v>
      </c>
      <c r="Y14" s="29" t="s">
        <v>142</v>
      </c>
      <c r="Z14" s="29" t="s">
        <v>142</v>
      </c>
      <c r="AA14" s="29" t="s">
        <v>142</v>
      </c>
      <c r="AB14" s="29" t="s">
        <v>142</v>
      </c>
      <c r="AC14" s="29" t="s">
        <v>141</v>
      </c>
      <c r="AD14" s="29" t="s">
        <v>142</v>
      </c>
      <c r="AE14" s="29" t="s">
        <v>141</v>
      </c>
      <c r="AF14" s="29" t="s">
        <v>142</v>
      </c>
      <c r="AG14" s="29" t="s">
        <v>142</v>
      </c>
      <c r="AH14" s="29" t="s">
        <v>141</v>
      </c>
      <c r="AI14" s="6"/>
      <c r="AJ14" s="12"/>
      <c r="AK14" s="12"/>
      <c r="AL14" s="12"/>
      <c r="AM14" s="12"/>
    </row>
    <row r="15" spans="1:39" ht="25.5">
      <c r="A15" s="13">
        <v>14</v>
      </c>
      <c r="B15" s="44">
        <v>14</v>
      </c>
      <c r="C15" s="44" t="s">
        <v>167</v>
      </c>
      <c r="D15" s="45" t="s">
        <v>168</v>
      </c>
      <c r="E15" s="38" t="s">
        <v>21</v>
      </c>
      <c r="F15" s="29" t="s">
        <v>142</v>
      </c>
      <c r="G15" s="29" t="s">
        <v>142</v>
      </c>
      <c r="H15" s="29" t="s">
        <v>142</v>
      </c>
      <c r="I15" s="29" t="s">
        <v>143</v>
      </c>
      <c r="J15" s="29" t="s">
        <v>142</v>
      </c>
      <c r="K15" s="29" t="s">
        <v>142</v>
      </c>
      <c r="L15" s="29" t="s">
        <v>143</v>
      </c>
      <c r="M15" s="29" t="s">
        <v>142</v>
      </c>
      <c r="N15" s="29" t="s">
        <v>142</v>
      </c>
      <c r="O15" s="29" t="s">
        <v>142</v>
      </c>
      <c r="P15" s="29" t="s">
        <v>142</v>
      </c>
      <c r="Q15" s="29" t="s">
        <v>142</v>
      </c>
      <c r="R15" s="29" t="s">
        <v>142</v>
      </c>
      <c r="S15" s="29" t="s">
        <v>143</v>
      </c>
      <c r="T15" s="29" t="s">
        <v>142</v>
      </c>
      <c r="U15" s="29" t="s">
        <v>142</v>
      </c>
      <c r="V15" s="29" t="s">
        <v>141</v>
      </c>
      <c r="W15" s="29" t="s">
        <v>142</v>
      </c>
      <c r="X15" s="29" t="s">
        <v>142</v>
      </c>
      <c r="Y15" s="29" t="s">
        <v>142</v>
      </c>
      <c r="Z15" s="29" t="s">
        <v>142</v>
      </c>
      <c r="AA15" s="29" t="s">
        <v>142</v>
      </c>
      <c r="AB15" s="29" t="s">
        <v>142</v>
      </c>
      <c r="AC15" s="29" t="s">
        <v>141</v>
      </c>
      <c r="AD15" s="29" t="s">
        <v>142</v>
      </c>
      <c r="AE15" s="29" t="s">
        <v>141</v>
      </c>
      <c r="AF15" s="29" t="s">
        <v>142</v>
      </c>
      <c r="AG15" s="29" t="s">
        <v>142</v>
      </c>
      <c r="AH15" s="29" t="s">
        <v>141</v>
      </c>
      <c r="AI15" s="6"/>
      <c r="AJ15" s="12"/>
      <c r="AK15" s="12"/>
      <c r="AL15" s="12"/>
      <c r="AM15" s="12"/>
    </row>
    <row r="16" spans="1:39" ht="38.25">
      <c r="A16" s="13">
        <v>15</v>
      </c>
      <c r="B16" s="44">
        <v>15</v>
      </c>
      <c r="C16" s="44" t="s">
        <v>169</v>
      </c>
      <c r="D16" s="45" t="s">
        <v>170</v>
      </c>
      <c r="E16" s="38" t="s">
        <v>21</v>
      </c>
      <c r="F16" s="29" t="s">
        <v>142</v>
      </c>
      <c r="G16" s="29" t="s">
        <v>142</v>
      </c>
      <c r="H16" s="29" t="s">
        <v>142</v>
      </c>
      <c r="I16" s="29" t="s">
        <v>143</v>
      </c>
      <c r="J16" s="29" t="s">
        <v>142</v>
      </c>
      <c r="K16" s="29" t="s">
        <v>142</v>
      </c>
      <c r="L16" s="29" t="s">
        <v>143</v>
      </c>
      <c r="M16" s="29" t="s">
        <v>142</v>
      </c>
      <c r="N16" s="29" t="s">
        <v>142</v>
      </c>
      <c r="O16" s="29" t="s">
        <v>142</v>
      </c>
      <c r="P16" s="29" t="s">
        <v>142</v>
      </c>
      <c r="Q16" s="29" t="s">
        <v>142</v>
      </c>
      <c r="R16" s="29" t="s">
        <v>142</v>
      </c>
      <c r="S16" s="29" t="s">
        <v>143</v>
      </c>
      <c r="T16" s="29" t="s">
        <v>142</v>
      </c>
      <c r="U16" s="29" t="s">
        <v>142</v>
      </c>
      <c r="V16" s="29" t="s">
        <v>141</v>
      </c>
      <c r="W16" s="29" t="s">
        <v>142</v>
      </c>
      <c r="X16" s="29" t="s">
        <v>142</v>
      </c>
      <c r="Y16" s="29" t="s">
        <v>142</v>
      </c>
      <c r="Z16" s="29" t="s">
        <v>142</v>
      </c>
      <c r="AA16" s="29" t="s">
        <v>142</v>
      </c>
      <c r="AB16" s="29" t="s">
        <v>142</v>
      </c>
      <c r="AC16" s="29" t="s">
        <v>141</v>
      </c>
      <c r="AD16" s="29" t="s">
        <v>142</v>
      </c>
      <c r="AE16" s="29" t="s">
        <v>141</v>
      </c>
      <c r="AF16" s="29" t="s">
        <v>142</v>
      </c>
      <c r="AG16" s="29" t="s">
        <v>142</v>
      </c>
      <c r="AH16" s="29" t="s">
        <v>141</v>
      </c>
      <c r="AI16" s="6"/>
      <c r="AJ16" s="12"/>
      <c r="AK16" s="12"/>
      <c r="AL16" s="12"/>
      <c r="AM16" s="12"/>
    </row>
    <row r="17" spans="1:39" ht="38.25">
      <c r="A17" s="13">
        <v>16</v>
      </c>
      <c r="B17" s="44">
        <v>16</v>
      </c>
      <c r="C17" s="44" t="s">
        <v>171</v>
      </c>
      <c r="D17" s="45" t="s">
        <v>172</v>
      </c>
      <c r="E17" s="38" t="s">
        <v>21</v>
      </c>
      <c r="F17" s="29" t="s">
        <v>142</v>
      </c>
      <c r="G17" s="29" t="s">
        <v>143</v>
      </c>
      <c r="H17" s="29" t="s">
        <v>142</v>
      </c>
      <c r="I17" s="29" t="s">
        <v>142</v>
      </c>
      <c r="J17" s="29" t="s">
        <v>142</v>
      </c>
      <c r="K17" s="29" t="s">
        <v>142</v>
      </c>
      <c r="L17" s="29" t="s">
        <v>142</v>
      </c>
      <c r="M17" s="29" t="s">
        <v>142</v>
      </c>
      <c r="N17" s="29" t="s">
        <v>142</v>
      </c>
      <c r="O17" s="29" t="s">
        <v>142</v>
      </c>
      <c r="P17" s="29" t="s">
        <v>142</v>
      </c>
      <c r="Q17" s="29" t="s">
        <v>142</v>
      </c>
      <c r="R17" s="29" t="s">
        <v>142</v>
      </c>
      <c r="S17" s="29" t="s">
        <v>142</v>
      </c>
      <c r="T17" s="29" t="s">
        <v>142</v>
      </c>
      <c r="U17" s="29" t="s">
        <v>142</v>
      </c>
      <c r="V17" s="29" t="s">
        <v>142</v>
      </c>
      <c r="W17" s="29" t="s">
        <v>142</v>
      </c>
      <c r="X17" s="29" t="s">
        <v>142</v>
      </c>
      <c r="Y17" s="29" t="s">
        <v>142</v>
      </c>
      <c r="Z17" s="29" t="s">
        <v>142</v>
      </c>
      <c r="AA17" s="29" t="s">
        <v>143</v>
      </c>
      <c r="AB17" s="29" t="s">
        <v>142</v>
      </c>
      <c r="AC17" s="29" t="s">
        <v>141</v>
      </c>
      <c r="AD17" s="29" t="s">
        <v>142</v>
      </c>
      <c r="AE17" s="29" t="s">
        <v>141</v>
      </c>
      <c r="AF17" s="29" t="s">
        <v>142</v>
      </c>
      <c r="AG17" s="29" t="s">
        <v>142</v>
      </c>
      <c r="AH17" s="29" t="s">
        <v>141</v>
      </c>
      <c r="AI17" s="6"/>
      <c r="AJ17" s="12"/>
      <c r="AK17" s="12"/>
      <c r="AL17" s="12"/>
      <c r="AM17" s="12"/>
    </row>
    <row r="18" spans="1:39" ht="25.5">
      <c r="A18" s="13">
        <v>17</v>
      </c>
      <c r="B18" s="44">
        <v>17</v>
      </c>
      <c r="C18" s="44" t="s">
        <v>174</v>
      </c>
      <c r="D18" s="45" t="s">
        <v>175</v>
      </c>
      <c r="E18" s="38" t="s">
        <v>21</v>
      </c>
      <c r="F18" s="29" t="s">
        <v>142</v>
      </c>
      <c r="G18" s="29" t="s">
        <v>143</v>
      </c>
      <c r="H18" s="29" t="s">
        <v>142</v>
      </c>
      <c r="I18" s="29" t="s">
        <v>142</v>
      </c>
      <c r="J18" s="29" t="s">
        <v>142</v>
      </c>
      <c r="K18" s="29" t="s">
        <v>142</v>
      </c>
      <c r="L18" s="29" t="s">
        <v>142</v>
      </c>
      <c r="M18" s="29" t="s">
        <v>142</v>
      </c>
      <c r="N18" s="29" t="s">
        <v>142</v>
      </c>
      <c r="O18" s="29" t="s">
        <v>142</v>
      </c>
      <c r="P18" s="29" t="s">
        <v>142</v>
      </c>
      <c r="Q18" s="29" t="s">
        <v>142</v>
      </c>
      <c r="R18" s="29" t="s">
        <v>142</v>
      </c>
      <c r="S18" s="29" t="s">
        <v>142</v>
      </c>
      <c r="T18" s="29" t="s">
        <v>142</v>
      </c>
      <c r="U18" s="29" t="s">
        <v>142</v>
      </c>
      <c r="V18" s="29" t="s">
        <v>142</v>
      </c>
      <c r="W18" s="29" t="s">
        <v>142</v>
      </c>
      <c r="X18" s="29" t="s">
        <v>142</v>
      </c>
      <c r="Y18" s="29" t="s">
        <v>142</v>
      </c>
      <c r="Z18" s="29" t="s">
        <v>142</v>
      </c>
      <c r="AA18" s="29" t="s">
        <v>142</v>
      </c>
      <c r="AB18" s="29" t="s">
        <v>142</v>
      </c>
      <c r="AC18" s="29" t="s">
        <v>141</v>
      </c>
      <c r="AD18" s="29" t="s">
        <v>142</v>
      </c>
      <c r="AE18" s="29" t="s">
        <v>141</v>
      </c>
      <c r="AF18" s="29" t="s">
        <v>142</v>
      </c>
      <c r="AG18" s="29" t="s">
        <v>142</v>
      </c>
      <c r="AH18" s="29" t="s">
        <v>141</v>
      </c>
      <c r="AI18" s="6"/>
      <c r="AJ18" s="12"/>
      <c r="AK18" s="12"/>
      <c r="AL18" s="12"/>
      <c r="AM18" s="12"/>
    </row>
    <row r="19" spans="1:39" ht="76.5">
      <c r="A19" s="13">
        <v>18</v>
      </c>
      <c r="B19" s="44">
        <v>18</v>
      </c>
      <c r="C19" s="44" t="s">
        <v>176</v>
      </c>
      <c r="D19" s="45" t="s">
        <v>177</v>
      </c>
      <c r="E19" s="38" t="s">
        <v>21</v>
      </c>
      <c r="F19" s="29" t="s">
        <v>142</v>
      </c>
      <c r="G19" s="29" t="s">
        <v>143</v>
      </c>
      <c r="H19" s="29" t="s">
        <v>142</v>
      </c>
      <c r="I19" s="29" t="s">
        <v>142</v>
      </c>
      <c r="J19" s="29" t="s">
        <v>142</v>
      </c>
      <c r="K19" s="29" t="s">
        <v>142</v>
      </c>
      <c r="L19" s="29" t="s">
        <v>142</v>
      </c>
      <c r="M19" s="29" t="s">
        <v>142</v>
      </c>
      <c r="N19" s="29" t="s">
        <v>142</v>
      </c>
      <c r="O19" s="29" t="s">
        <v>142</v>
      </c>
      <c r="P19" s="29" t="s">
        <v>142</v>
      </c>
      <c r="Q19" s="29" t="s">
        <v>142</v>
      </c>
      <c r="R19" s="29" t="s">
        <v>142</v>
      </c>
      <c r="S19" s="29" t="s">
        <v>142</v>
      </c>
      <c r="T19" s="29" t="s">
        <v>142</v>
      </c>
      <c r="U19" s="29" t="s">
        <v>142</v>
      </c>
      <c r="V19" s="29" t="s">
        <v>142</v>
      </c>
      <c r="W19" s="29" t="s">
        <v>142</v>
      </c>
      <c r="X19" s="29" t="s">
        <v>142</v>
      </c>
      <c r="Y19" s="29" t="s">
        <v>142</v>
      </c>
      <c r="Z19" s="29" t="s">
        <v>142</v>
      </c>
      <c r="AA19" s="29" t="s">
        <v>142</v>
      </c>
      <c r="AB19" s="29" t="s">
        <v>142</v>
      </c>
      <c r="AC19" s="29" t="s">
        <v>142</v>
      </c>
      <c r="AD19" s="29" t="s">
        <v>142</v>
      </c>
      <c r="AE19" s="29" t="s">
        <v>141</v>
      </c>
      <c r="AF19" s="29" t="s">
        <v>142</v>
      </c>
      <c r="AG19" s="29" t="s">
        <v>142</v>
      </c>
      <c r="AH19" s="29" t="s">
        <v>141</v>
      </c>
      <c r="AI19" s="6"/>
      <c r="AJ19" s="12"/>
      <c r="AK19" s="12"/>
      <c r="AL19" s="12"/>
      <c r="AM19" s="12"/>
    </row>
    <row r="20" spans="1:39" ht="38.25">
      <c r="A20" s="13">
        <v>19</v>
      </c>
      <c r="B20" s="44">
        <v>19</v>
      </c>
      <c r="C20" s="44" t="s">
        <v>176</v>
      </c>
      <c r="D20" s="45" t="s">
        <v>178</v>
      </c>
      <c r="E20" s="38" t="s">
        <v>21</v>
      </c>
      <c r="F20" s="29" t="s">
        <v>142</v>
      </c>
      <c r="G20" s="29" t="s">
        <v>143</v>
      </c>
      <c r="H20" s="29" t="s">
        <v>142</v>
      </c>
      <c r="I20" s="29" t="s">
        <v>142</v>
      </c>
      <c r="J20" s="29" t="s">
        <v>142</v>
      </c>
      <c r="K20" s="29" t="s">
        <v>142</v>
      </c>
      <c r="L20" s="29" t="s">
        <v>141</v>
      </c>
      <c r="M20" s="29" t="s">
        <v>142</v>
      </c>
      <c r="N20" s="29" t="s">
        <v>142</v>
      </c>
      <c r="O20" s="29" t="s">
        <v>142</v>
      </c>
      <c r="P20" s="29" t="s">
        <v>142</v>
      </c>
      <c r="Q20" s="29" t="s">
        <v>142</v>
      </c>
      <c r="R20" s="29" t="s">
        <v>142</v>
      </c>
      <c r="S20" s="29" t="s">
        <v>142</v>
      </c>
      <c r="T20" s="29" t="s">
        <v>142</v>
      </c>
      <c r="U20" s="29" t="s">
        <v>142</v>
      </c>
      <c r="V20" s="29" t="s">
        <v>142</v>
      </c>
      <c r="W20" s="29" t="s">
        <v>142</v>
      </c>
      <c r="X20" s="29" t="s">
        <v>142</v>
      </c>
      <c r="Y20" s="29" t="s">
        <v>142</v>
      </c>
      <c r="Z20" s="29" t="s">
        <v>142</v>
      </c>
      <c r="AA20" s="29" t="s">
        <v>142</v>
      </c>
      <c r="AB20" s="29" t="s">
        <v>142</v>
      </c>
      <c r="AC20" s="29" t="s">
        <v>142</v>
      </c>
      <c r="AD20" s="29" t="s">
        <v>142</v>
      </c>
      <c r="AE20" s="29" t="s">
        <v>141</v>
      </c>
      <c r="AF20" s="29" t="s">
        <v>142</v>
      </c>
      <c r="AG20" s="29" t="s">
        <v>142</v>
      </c>
      <c r="AH20" s="29" t="s">
        <v>141</v>
      </c>
      <c r="AI20" s="6"/>
      <c r="AJ20" s="12"/>
      <c r="AK20" s="12"/>
      <c r="AL20" s="12"/>
      <c r="AM20" s="12"/>
    </row>
    <row r="21" spans="1:39" ht="102">
      <c r="A21" s="13">
        <v>20</v>
      </c>
      <c r="B21" s="44">
        <v>20</v>
      </c>
      <c r="C21" s="44" t="s">
        <v>179</v>
      </c>
      <c r="D21" s="45" t="s">
        <v>180</v>
      </c>
      <c r="E21" s="38" t="s">
        <v>21</v>
      </c>
      <c r="F21" s="29" t="s">
        <v>143</v>
      </c>
      <c r="G21" s="29" t="s">
        <v>143</v>
      </c>
      <c r="H21" s="29" t="s">
        <v>142</v>
      </c>
      <c r="I21" s="29" t="s">
        <v>142</v>
      </c>
      <c r="J21" s="29" t="s">
        <v>142</v>
      </c>
      <c r="K21" s="29" t="s">
        <v>142</v>
      </c>
      <c r="L21" s="29" t="s">
        <v>141</v>
      </c>
      <c r="M21" s="29" t="s">
        <v>142</v>
      </c>
      <c r="N21" s="29" t="s">
        <v>142</v>
      </c>
      <c r="O21" s="29" t="s">
        <v>142</v>
      </c>
      <c r="P21" s="29" t="s">
        <v>142</v>
      </c>
      <c r="Q21" s="29" t="s">
        <v>142</v>
      </c>
      <c r="R21" s="29" t="s">
        <v>142</v>
      </c>
      <c r="S21" s="29" t="s">
        <v>142</v>
      </c>
      <c r="T21" s="29" t="s">
        <v>142</v>
      </c>
      <c r="U21" s="29" t="s">
        <v>142</v>
      </c>
      <c r="V21" s="29" t="s">
        <v>142</v>
      </c>
      <c r="W21" s="29" t="s">
        <v>142</v>
      </c>
      <c r="X21" s="29" t="s">
        <v>142</v>
      </c>
      <c r="Y21" s="29" t="s">
        <v>142</v>
      </c>
      <c r="Z21" s="29" t="s">
        <v>142</v>
      </c>
      <c r="AA21" s="29" t="s">
        <v>142</v>
      </c>
      <c r="AB21" s="29" t="s">
        <v>142</v>
      </c>
      <c r="AC21" s="29" t="s">
        <v>142</v>
      </c>
      <c r="AD21" s="29" t="s">
        <v>142</v>
      </c>
      <c r="AE21" s="29" t="s">
        <v>141</v>
      </c>
      <c r="AF21" s="29" t="s">
        <v>142</v>
      </c>
      <c r="AG21" s="29" t="s">
        <v>142</v>
      </c>
      <c r="AH21" s="29" t="s">
        <v>141</v>
      </c>
      <c r="AI21" s="6"/>
      <c r="AJ21" s="12"/>
      <c r="AK21" s="12"/>
      <c r="AL21" s="12"/>
      <c r="AM21" s="12"/>
    </row>
    <row r="22" spans="1:39" ht="51">
      <c r="A22" s="13">
        <v>21</v>
      </c>
      <c r="B22" s="44">
        <v>21</v>
      </c>
      <c r="C22" s="44" t="s">
        <v>181</v>
      </c>
      <c r="D22" s="45" t="s">
        <v>182</v>
      </c>
      <c r="E22" s="38" t="s">
        <v>21</v>
      </c>
      <c r="F22" s="29" t="s">
        <v>142</v>
      </c>
      <c r="G22" s="29" t="s">
        <v>142</v>
      </c>
      <c r="H22" s="29" t="s">
        <v>142</v>
      </c>
      <c r="I22" s="29" t="s">
        <v>143</v>
      </c>
      <c r="J22" s="29" t="s">
        <v>142</v>
      </c>
      <c r="K22" s="29" t="s">
        <v>142</v>
      </c>
      <c r="L22" s="29" t="s">
        <v>142</v>
      </c>
      <c r="M22" s="29" t="s">
        <v>142</v>
      </c>
      <c r="N22" s="29" t="s">
        <v>142</v>
      </c>
      <c r="O22" s="29" t="s">
        <v>143</v>
      </c>
      <c r="P22" s="29" t="s">
        <v>142</v>
      </c>
      <c r="Q22" s="29" t="s">
        <v>142</v>
      </c>
      <c r="R22" s="29" t="s">
        <v>142</v>
      </c>
      <c r="S22" s="29" t="s">
        <v>143</v>
      </c>
      <c r="T22" s="29" t="s">
        <v>142</v>
      </c>
      <c r="U22" s="29" t="s">
        <v>141</v>
      </c>
      <c r="V22" s="29" t="s">
        <v>141</v>
      </c>
      <c r="W22" s="29" t="s">
        <v>142</v>
      </c>
      <c r="X22" s="29" t="s">
        <v>141</v>
      </c>
      <c r="Y22" s="29" t="s">
        <v>143</v>
      </c>
      <c r="Z22" s="29" t="s">
        <v>142</v>
      </c>
      <c r="AA22" s="29" t="s">
        <v>142</v>
      </c>
      <c r="AB22" s="29" t="s">
        <v>143</v>
      </c>
      <c r="AC22" s="29" t="s">
        <v>142</v>
      </c>
      <c r="AD22" s="29" t="s">
        <v>142</v>
      </c>
      <c r="AE22" s="29" t="s">
        <v>141</v>
      </c>
      <c r="AF22" s="29" t="s">
        <v>142</v>
      </c>
      <c r="AG22" s="29" t="s">
        <v>142</v>
      </c>
      <c r="AH22" s="29" t="s">
        <v>141</v>
      </c>
      <c r="AI22" s="6"/>
      <c r="AJ22" s="12"/>
      <c r="AK22" s="12"/>
      <c r="AL22" s="12"/>
      <c r="AM22" s="12"/>
    </row>
    <row r="23" spans="1:39" ht="51">
      <c r="A23" s="13">
        <v>22</v>
      </c>
      <c r="B23" s="44">
        <v>22</v>
      </c>
      <c r="C23" s="44" t="s">
        <v>184</v>
      </c>
      <c r="D23" s="45" t="s">
        <v>185</v>
      </c>
      <c r="E23" s="38" t="s">
        <v>21</v>
      </c>
      <c r="F23" s="29" t="s">
        <v>142</v>
      </c>
      <c r="G23" s="29" t="s">
        <v>142</v>
      </c>
      <c r="H23" s="29" t="s">
        <v>142</v>
      </c>
      <c r="I23" s="29" t="s">
        <v>143</v>
      </c>
      <c r="J23" s="29" t="s">
        <v>142</v>
      </c>
      <c r="K23" s="29" t="s">
        <v>142</v>
      </c>
      <c r="L23" s="29" t="s">
        <v>142</v>
      </c>
      <c r="M23" s="29" t="s">
        <v>142</v>
      </c>
      <c r="N23" s="29" t="s">
        <v>142</v>
      </c>
      <c r="O23" s="29" t="s">
        <v>142</v>
      </c>
      <c r="P23" s="29" t="s">
        <v>142</v>
      </c>
      <c r="Q23" s="29" t="s">
        <v>142</v>
      </c>
      <c r="R23" s="29" t="s">
        <v>142</v>
      </c>
      <c r="S23" s="29" t="s">
        <v>142</v>
      </c>
      <c r="T23" s="29" t="s">
        <v>142</v>
      </c>
      <c r="U23" s="29" t="s">
        <v>141</v>
      </c>
      <c r="V23" s="29" t="s">
        <v>141</v>
      </c>
      <c r="W23" s="29" t="s">
        <v>142</v>
      </c>
      <c r="X23" s="29" t="s">
        <v>141</v>
      </c>
      <c r="Y23" s="29" t="s">
        <v>142</v>
      </c>
      <c r="Z23" s="29" t="s">
        <v>142</v>
      </c>
      <c r="AA23" s="29" t="s">
        <v>142</v>
      </c>
      <c r="AB23" s="29" t="s">
        <v>143</v>
      </c>
      <c r="AC23" s="29" t="s">
        <v>142</v>
      </c>
      <c r="AD23" s="29" t="s">
        <v>142</v>
      </c>
      <c r="AE23" s="29" t="s">
        <v>141</v>
      </c>
      <c r="AF23" s="29" t="s">
        <v>142</v>
      </c>
      <c r="AG23" s="29" t="s">
        <v>142</v>
      </c>
      <c r="AH23" s="29" t="s">
        <v>141</v>
      </c>
      <c r="AI23" s="6"/>
      <c r="AJ23" s="12"/>
      <c r="AK23" s="12"/>
      <c r="AL23" s="12"/>
      <c r="AM23" s="12"/>
    </row>
    <row r="24" spans="1:39" ht="51">
      <c r="A24" s="13">
        <v>23</v>
      </c>
      <c r="B24" s="44">
        <v>23</v>
      </c>
      <c r="C24" s="44" t="s">
        <v>186</v>
      </c>
      <c r="D24" s="45" t="s">
        <v>187</v>
      </c>
      <c r="E24" s="38" t="s">
        <v>21</v>
      </c>
      <c r="F24" s="29" t="s">
        <v>142</v>
      </c>
      <c r="G24" s="29" t="s">
        <v>142</v>
      </c>
      <c r="H24" s="29" t="s">
        <v>142</v>
      </c>
      <c r="I24" s="29" t="s">
        <v>143</v>
      </c>
      <c r="J24" s="29" t="s">
        <v>142</v>
      </c>
      <c r="K24" s="29" t="s">
        <v>142</v>
      </c>
      <c r="L24" s="29" t="s">
        <v>142</v>
      </c>
      <c r="M24" s="29" t="s">
        <v>142</v>
      </c>
      <c r="N24" s="29" t="s">
        <v>142</v>
      </c>
      <c r="O24" s="29" t="s">
        <v>142</v>
      </c>
      <c r="P24" s="29" t="s">
        <v>143</v>
      </c>
      <c r="Q24" s="29" t="s">
        <v>142</v>
      </c>
      <c r="R24" s="29" t="s">
        <v>142</v>
      </c>
      <c r="S24" s="29" t="s">
        <v>143</v>
      </c>
      <c r="T24" s="29" t="s">
        <v>142</v>
      </c>
      <c r="U24" s="29" t="s">
        <v>141</v>
      </c>
      <c r="V24" s="29" t="s">
        <v>141</v>
      </c>
      <c r="W24" s="29" t="s">
        <v>142</v>
      </c>
      <c r="X24" s="29" t="s">
        <v>141</v>
      </c>
      <c r="Y24" s="29" t="s">
        <v>142</v>
      </c>
      <c r="Z24" s="29" t="s">
        <v>142</v>
      </c>
      <c r="AA24" s="29" t="s">
        <v>142</v>
      </c>
      <c r="AB24" s="29" t="s">
        <v>143</v>
      </c>
      <c r="AC24" s="29" t="s">
        <v>142</v>
      </c>
      <c r="AD24" s="29" t="s">
        <v>142</v>
      </c>
      <c r="AE24" s="29" t="s">
        <v>141</v>
      </c>
      <c r="AF24" s="29" t="s">
        <v>142</v>
      </c>
      <c r="AG24" s="29" t="s">
        <v>142</v>
      </c>
      <c r="AH24" s="29" t="s">
        <v>141</v>
      </c>
      <c r="AI24" s="6"/>
      <c r="AJ24" s="12"/>
      <c r="AK24" s="12"/>
      <c r="AL24" s="12"/>
      <c r="AM24" s="12"/>
    </row>
    <row r="25" spans="1:39" ht="51">
      <c r="A25" s="13">
        <v>24</v>
      </c>
      <c r="B25" s="44">
        <v>24</v>
      </c>
      <c r="C25" s="44" t="s">
        <v>188</v>
      </c>
      <c r="D25" s="45" t="s">
        <v>189</v>
      </c>
      <c r="E25" s="38" t="s">
        <v>21</v>
      </c>
      <c r="F25" s="29" t="s">
        <v>142</v>
      </c>
      <c r="G25" s="29" t="s">
        <v>142</v>
      </c>
      <c r="H25" s="29" t="s">
        <v>142</v>
      </c>
      <c r="I25" s="29" t="s">
        <v>143</v>
      </c>
      <c r="J25" s="29" t="s">
        <v>142</v>
      </c>
      <c r="K25" s="29" t="s">
        <v>142</v>
      </c>
      <c r="L25" s="29" t="s">
        <v>142</v>
      </c>
      <c r="M25" s="29" t="s">
        <v>142</v>
      </c>
      <c r="N25" s="29" t="s">
        <v>142</v>
      </c>
      <c r="O25" s="29" t="s">
        <v>142</v>
      </c>
      <c r="P25" s="29" t="s">
        <v>142</v>
      </c>
      <c r="Q25" s="29" t="s">
        <v>142</v>
      </c>
      <c r="R25" s="29" t="s">
        <v>142</v>
      </c>
      <c r="S25" s="29" t="s">
        <v>142</v>
      </c>
      <c r="T25" s="29" t="s">
        <v>142</v>
      </c>
      <c r="U25" s="29" t="s">
        <v>141</v>
      </c>
      <c r="V25" s="29" t="s">
        <v>141</v>
      </c>
      <c r="W25" s="29" t="s">
        <v>142</v>
      </c>
      <c r="X25" s="29" t="s">
        <v>141</v>
      </c>
      <c r="Y25" s="29" t="s">
        <v>142</v>
      </c>
      <c r="Z25" s="29" t="s">
        <v>142</v>
      </c>
      <c r="AA25" s="29" t="s">
        <v>142</v>
      </c>
      <c r="AB25" s="29" t="s">
        <v>141</v>
      </c>
      <c r="AC25" s="29" t="s">
        <v>142</v>
      </c>
      <c r="AD25" s="29" t="s">
        <v>143</v>
      </c>
      <c r="AE25" s="29" t="s">
        <v>141</v>
      </c>
      <c r="AF25" s="29" t="s">
        <v>142</v>
      </c>
      <c r="AG25" s="29" t="s">
        <v>143</v>
      </c>
      <c r="AH25" s="29" t="s">
        <v>141</v>
      </c>
      <c r="AI25" s="6"/>
      <c r="AJ25" s="12"/>
      <c r="AK25" s="12"/>
      <c r="AL25" s="12"/>
      <c r="AM25" s="12"/>
    </row>
    <row r="26" spans="1:39" ht="51">
      <c r="A26" s="13">
        <v>25</v>
      </c>
      <c r="B26" s="44">
        <v>25</v>
      </c>
      <c r="C26" s="44" t="s">
        <v>190</v>
      </c>
      <c r="D26" s="45" t="s">
        <v>191</v>
      </c>
      <c r="E26" s="38" t="s">
        <v>21</v>
      </c>
      <c r="F26" s="29" t="s">
        <v>142</v>
      </c>
      <c r="G26" s="29" t="s">
        <v>142</v>
      </c>
      <c r="H26" s="29" t="s">
        <v>142</v>
      </c>
      <c r="I26" s="29" t="s">
        <v>143</v>
      </c>
      <c r="J26" s="29" t="s">
        <v>142</v>
      </c>
      <c r="K26" s="29" t="s">
        <v>142</v>
      </c>
      <c r="L26" s="29" t="s">
        <v>142</v>
      </c>
      <c r="M26" s="29" t="s">
        <v>142</v>
      </c>
      <c r="N26" s="29" t="s">
        <v>142</v>
      </c>
      <c r="O26" s="29" t="s">
        <v>142</v>
      </c>
      <c r="P26" s="29" t="s">
        <v>142</v>
      </c>
      <c r="Q26" s="29" t="s">
        <v>142</v>
      </c>
      <c r="R26" s="29" t="s">
        <v>142</v>
      </c>
      <c r="S26" s="29" t="s">
        <v>142</v>
      </c>
      <c r="T26" s="29" t="s">
        <v>142</v>
      </c>
      <c r="U26" s="29" t="s">
        <v>141</v>
      </c>
      <c r="V26" s="29" t="s">
        <v>141</v>
      </c>
      <c r="W26" s="29" t="s">
        <v>142</v>
      </c>
      <c r="X26" s="29" t="s">
        <v>141</v>
      </c>
      <c r="Y26" s="29" t="s">
        <v>142</v>
      </c>
      <c r="Z26" s="29" t="s">
        <v>142</v>
      </c>
      <c r="AA26" s="29" t="s">
        <v>142</v>
      </c>
      <c r="AB26" s="29" t="s">
        <v>141</v>
      </c>
      <c r="AC26" s="29" t="s">
        <v>142</v>
      </c>
      <c r="AD26" s="29" t="s">
        <v>142</v>
      </c>
      <c r="AE26" s="29" t="s">
        <v>141</v>
      </c>
      <c r="AF26" s="29" t="s">
        <v>142</v>
      </c>
      <c r="AG26" s="29" t="s">
        <v>143</v>
      </c>
      <c r="AH26" s="29" t="s">
        <v>141</v>
      </c>
      <c r="AI26" s="6"/>
      <c r="AJ26" s="12"/>
      <c r="AK26" s="12"/>
      <c r="AL26" s="12"/>
      <c r="AM26" s="12"/>
    </row>
    <row r="27" spans="1:39" ht="51">
      <c r="A27" s="13">
        <v>26</v>
      </c>
      <c r="B27" s="44">
        <v>26</v>
      </c>
      <c r="C27" s="44" t="s">
        <v>192</v>
      </c>
      <c r="D27" s="45" t="s">
        <v>193</v>
      </c>
      <c r="E27" s="38" t="s">
        <v>21</v>
      </c>
      <c r="F27" s="29" t="s">
        <v>142</v>
      </c>
      <c r="G27" s="29" t="s">
        <v>142</v>
      </c>
      <c r="H27" s="29" t="s">
        <v>142</v>
      </c>
      <c r="I27" s="29" t="s">
        <v>143</v>
      </c>
      <c r="J27" s="29" t="s">
        <v>142</v>
      </c>
      <c r="K27" s="29" t="s">
        <v>143</v>
      </c>
      <c r="L27" s="29" t="s">
        <v>142</v>
      </c>
      <c r="M27" s="29" t="s">
        <v>142</v>
      </c>
      <c r="N27" s="29" t="s">
        <v>142</v>
      </c>
      <c r="O27" s="29" t="s">
        <v>142</v>
      </c>
      <c r="P27" s="29" t="s">
        <v>142</v>
      </c>
      <c r="Q27" s="29" t="s">
        <v>142</v>
      </c>
      <c r="R27" s="29" t="s">
        <v>142</v>
      </c>
      <c r="S27" s="29" t="s">
        <v>142</v>
      </c>
      <c r="T27" s="29" t="s">
        <v>142</v>
      </c>
      <c r="U27" s="29" t="s">
        <v>141</v>
      </c>
      <c r="V27" s="29" t="s">
        <v>141</v>
      </c>
      <c r="W27" s="29" t="s">
        <v>142</v>
      </c>
      <c r="X27" s="29" t="s">
        <v>141</v>
      </c>
      <c r="Y27" s="29" t="s">
        <v>142</v>
      </c>
      <c r="Z27" s="29" t="s">
        <v>142</v>
      </c>
      <c r="AA27" s="29" t="s">
        <v>142</v>
      </c>
      <c r="AB27" s="29" t="s">
        <v>141</v>
      </c>
      <c r="AC27" s="29" t="s">
        <v>142</v>
      </c>
      <c r="AD27" s="29" t="s">
        <v>142</v>
      </c>
      <c r="AE27" s="29" t="s">
        <v>141</v>
      </c>
      <c r="AF27" s="29" t="s">
        <v>142</v>
      </c>
      <c r="AG27" s="29" t="s">
        <v>143</v>
      </c>
      <c r="AH27" s="29" t="s">
        <v>141</v>
      </c>
      <c r="AI27" s="6"/>
      <c r="AJ27" s="12"/>
      <c r="AK27" s="12"/>
      <c r="AL27" s="12"/>
      <c r="AM27" s="12"/>
    </row>
    <row r="28" spans="1:39" ht="51">
      <c r="A28" s="13">
        <v>27</v>
      </c>
      <c r="B28" s="44">
        <v>27</v>
      </c>
      <c r="C28" s="44" t="s">
        <v>194</v>
      </c>
      <c r="D28" s="45" t="s">
        <v>195</v>
      </c>
      <c r="E28" s="38" t="s">
        <v>21</v>
      </c>
      <c r="F28" s="29" t="s">
        <v>142</v>
      </c>
      <c r="G28" s="29" t="s">
        <v>142</v>
      </c>
      <c r="H28" s="29" t="s">
        <v>142</v>
      </c>
      <c r="I28" s="29" t="s">
        <v>143</v>
      </c>
      <c r="J28" s="29" t="s">
        <v>142</v>
      </c>
      <c r="K28" s="29" t="s">
        <v>142</v>
      </c>
      <c r="L28" s="29" t="s">
        <v>142</v>
      </c>
      <c r="M28" s="29" t="s">
        <v>142</v>
      </c>
      <c r="N28" s="29" t="s">
        <v>142</v>
      </c>
      <c r="O28" s="29" t="s">
        <v>142</v>
      </c>
      <c r="P28" s="29" t="s">
        <v>142</v>
      </c>
      <c r="Q28" s="29" t="s">
        <v>142</v>
      </c>
      <c r="R28" s="29" t="s">
        <v>142</v>
      </c>
      <c r="S28" s="29" t="s">
        <v>142</v>
      </c>
      <c r="T28" s="29" t="s">
        <v>142</v>
      </c>
      <c r="U28" s="29" t="s">
        <v>141</v>
      </c>
      <c r="V28" s="29" t="s">
        <v>141</v>
      </c>
      <c r="W28" s="29" t="s">
        <v>142</v>
      </c>
      <c r="X28" s="29" t="s">
        <v>141</v>
      </c>
      <c r="Y28" s="29" t="s">
        <v>142</v>
      </c>
      <c r="Z28" s="29" t="s">
        <v>142</v>
      </c>
      <c r="AA28" s="29" t="s">
        <v>142</v>
      </c>
      <c r="AB28" s="29" t="s">
        <v>141</v>
      </c>
      <c r="AC28" s="29" t="s">
        <v>142</v>
      </c>
      <c r="AD28" s="29" t="s">
        <v>142</v>
      </c>
      <c r="AE28" s="29" t="s">
        <v>141</v>
      </c>
      <c r="AF28" s="29" t="s">
        <v>142</v>
      </c>
      <c r="AG28" s="29" t="s">
        <v>142</v>
      </c>
      <c r="AH28" s="29" t="s">
        <v>141</v>
      </c>
      <c r="AI28" s="6"/>
      <c r="AJ28" s="12"/>
      <c r="AK28" s="12"/>
      <c r="AL28" s="12"/>
      <c r="AM28" s="12"/>
    </row>
    <row r="29" spans="1:39" ht="51">
      <c r="A29" s="13">
        <v>28</v>
      </c>
      <c r="B29" s="44">
        <v>28</v>
      </c>
      <c r="C29" s="44" t="s">
        <v>194</v>
      </c>
      <c r="D29" s="45" t="s">
        <v>196</v>
      </c>
      <c r="E29" s="38" t="s">
        <v>21</v>
      </c>
      <c r="F29" s="29" t="s">
        <v>142</v>
      </c>
      <c r="G29" s="29" t="s">
        <v>142</v>
      </c>
      <c r="H29" s="29" t="s">
        <v>142</v>
      </c>
      <c r="I29" s="29" t="s">
        <v>143</v>
      </c>
      <c r="J29" s="29" t="s">
        <v>142</v>
      </c>
      <c r="K29" s="29" t="s">
        <v>142</v>
      </c>
      <c r="L29" s="29" t="s">
        <v>142</v>
      </c>
      <c r="M29" s="29" t="s">
        <v>142</v>
      </c>
      <c r="N29" s="29" t="s">
        <v>142</v>
      </c>
      <c r="O29" s="29" t="s">
        <v>142</v>
      </c>
      <c r="P29" s="29" t="s">
        <v>142</v>
      </c>
      <c r="Q29" s="29" t="s">
        <v>143</v>
      </c>
      <c r="R29" s="29" t="s">
        <v>142</v>
      </c>
      <c r="S29" s="29" t="s">
        <v>142</v>
      </c>
      <c r="T29" s="29" t="s">
        <v>142</v>
      </c>
      <c r="U29" s="29" t="s">
        <v>141</v>
      </c>
      <c r="V29" s="29" t="s">
        <v>141</v>
      </c>
      <c r="W29" s="29" t="s">
        <v>142</v>
      </c>
      <c r="X29" s="29" t="s">
        <v>141</v>
      </c>
      <c r="Y29" s="29" t="s">
        <v>142</v>
      </c>
      <c r="Z29" s="29" t="s">
        <v>142</v>
      </c>
      <c r="AA29" s="29" t="s">
        <v>142</v>
      </c>
      <c r="AB29" s="29" t="s">
        <v>141</v>
      </c>
      <c r="AC29" s="29" t="s">
        <v>142</v>
      </c>
      <c r="AD29" s="29" t="s">
        <v>142</v>
      </c>
      <c r="AE29" s="29" t="s">
        <v>141</v>
      </c>
      <c r="AF29" s="29" t="s">
        <v>142</v>
      </c>
      <c r="AG29" s="29" t="s">
        <v>142</v>
      </c>
      <c r="AH29" s="29" t="s">
        <v>141</v>
      </c>
      <c r="AI29" s="6"/>
      <c r="AJ29" s="12"/>
      <c r="AK29" s="12"/>
      <c r="AL29" s="12"/>
      <c r="AM29" s="12"/>
    </row>
    <row r="30" spans="1:39" ht="51">
      <c r="A30" s="13">
        <v>29</v>
      </c>
      <c r="B30" s="44">
        <v>29</v>
      </c>
      <c r="C30" s="44" t="s">
        <v>197</v>
      </c>
      <c r="D30" s="45" t="s">
        <v>198</v>
      </c>
      <c r="E30" s="38" t="s">
        <v>199</v>
      </c>
      <c r="F30" s="29" t="s">
        <v>183</v>
      </c>
      <c r="G30" s="29" t="s">
        <v>143</v>
      </c>
      <c r="H30" s="29" t="s">
        <v>143</v>
      </c>
      <c r="I30" s="29" t="s">
        <v>143</v>
      </c>
      <c r="J30" s="29" t="s">
        <v>183</v>
      </c>
      <c r="K30" s="29" t="s">
        <v>143</v>
      </c>
      <c r="L30" s="29" t="s">
        <v>143</v>
      </c>
      <c r="M30" s="29" t="s">
        <v>143</v>
      </c>
      <c r="N30" s="29" t="s">
        <v>143</v>
      </c>
      <c r="O30" s="29" t="s">
        <v>143</v>
      </c>
      <c r="P30" s="29" t="s">
        <v>143</v>
      </c>
      <c r="Q30" s="29" t="s">
        <v>143</v>
      </c>
      <c r="R30" s="29" t="s">
        <v>143</v>
      </c>
      <c r="S30" s="29" t="s">
        <v>143</v>
      </c>
      <c r="T30" s="29" t="s">
        <v>142</v>
      </c>
      <c r="U30" s="29" t="s">
        <v>183</v>
      </c>
      <c r="V30" s="29" t="s">
        <v>143</v>
      </c>
      <c r="W30" s="29" t="s">
        <v>143</v>
      </c>
      <c r="X30" s="29" t="s">
        <v>141</v>
      </c>
      <c r="Y30" s="29" t="s">
        <v>143</v>
      </c>
      <c r="Z30" s="29" t="s">
        <v>142</v>
      </c>
      <c r="AA30" s="29" t="s">
        <v>143</v>
      </c>
      <c r="AB30" s="29" t="s">
        <v>142</v>
      </c>
      <c r="AC30" s="29" t="s">
        <v>143</v>
      </c>
      <c r="AD30" s="29" t="s">
        <v>143</v>
      </c>
      <c r="AE30" s="29" t="s">
        <v>141</v>
      </c>
      <c r="AF30" s="29" t="s">
        <v>143</v>
      </c>
      <c r="AG30" s="29" t="s">
        <v>143</v>
      </c>
      <c r="AH30" s="29" t="s">
        <v>141</v>
      </c>
      <c r="AI30" s="6"/>
      <c r="AJ30" s="12"/>
      <c r="AK30" s="12"/>
      <c r="AL30" s="12"/>
      <c r="AM30" s="12"/>
    </row>
    <row r="31" spans="1:39" ht="51">
      <c r="A31" s="13">
        <v>30</v>
      </c>
      <c r="B31" s="44">
        <v>30</v>
      </c>
      <c r="C31" s="44" t="s">
        <v>200</v>
      </c>
      <c r="D31" s="45" t="s">
        <v>198</v>
      </c>
      <c r="E31" s="38" t="s">
        <v>21</v>
      </c>
      <c r="F31" s="29" t="s">
        <v>142</v>
      </c>
      <c r="G31" s="29" t="s">
        <v>142</v>
      </c>
      <c r="H31" s="29" t="s">
        <v>142</v>
      </c>
      <c r="I31" s="29" t="s">
        <v>142</v>
      </c>
      <c r="J31" s="29" t="s">
        <v>142</v>
      </c>
      <c r="K31" s="29" t="s">
        <v>142</v>
      </c>
      <c r="L31" s="29" t="s">
        <v>142</v>
      </c>
      <c r="M31" s="29" t="s">
        <v>142</v>
      </c>
      <c r="N31" s="29" t="s">
        <v>142</v>
      </c>
      <c r="O31" s="29" t="s">
        <v>142</v>
      </c>
      <c r="P31" s="29" t="s">
        <v>142</v>
      </c>
      <c r="Q31" s="29" t="s">
        <v>142</v>
      </c>
      <c r="R31" s="29" t="s">
        <v>142</v>
      </c>
      <c r="S31" s="29" t="s">
        <v>142</v>
      </c>
      <c r="T31" s="29" t="s">
        <v>142</v>
      </c>
      <c r="U31" s="29" t="s">
        <v>142</v>
      </c>
      <c r="V31" s="29" t="s">
        <v>142</v>
      </c>
      <c r="W31" s="29" t="s">
        <v>142</v>
      </c>
      <c r="X31" s="29" t="s">
        <v>141</v>
      </c>
      <c r="Y31" s="29" t="s">
        <v>142</v>
      </c>
      <c r="Z31" s="29" t="s">
        <v>142</v>
      </c>
      <c r="AA31" s="29" t="s">
        <v>142</v>
      </c>
      <c r="AB31" s="29" t="s">
        <v>142</v>
      </c>
      <c r="AC31" s="29" t="s">
        <v>142</v>
      </c>
      <c r="AD31" s="29" t="s">
        <v>142</v>
      </c>
      <c r="AE31" s="29" t="s">
        <v>141</v>
      </c>
      <c r="AF31" s="29" t="s">
        <v>142</v>
      </c>
      <c r="AG31" s="29" t="s">
        <v>142</v>
      </c>
      <c r="AH31" s="29" t="s">
        <v>141</v>
      </c>
      <c r="AI31" s="6"/>
      <c r="AJ31" s="12"/>
      <c r="AK31" s="12"/>
      <c r="AL31" s="12"/>
      <c r="AM31" s="12"/>
    </row>
    <row r="32" spans="1:39" ht="51">
      <c r="A32" s="13">
        <v>31</v>
      </c>
      <c r="B32" s="44">
        <v>31</v>
      </c>
      <c r="C32" s="44" t="s">
        <v>201</v>
      </c>
      <c r="D32" s="45" t="s">
        <v>198</v>
      </c>
      <c r="E32" s="38" t="s">
        <v>199</v>
      </c>
      <c r="F32" s="29" t="s">
        <v>143</v>
      </c>
      <c r="G32" s="29" t="s">
        <v>143</v>
      </c>
      <c r="H32" s="29" t="s">
        <v>143</v>
      </c>
      <c r="I32" s="29" t="s">
        <v>143</v>
      </c>
      <c r="J32" s="29" t="s">
        <v>183</v>
      </c>
      <c r="K32" s="29" t="s">
        <v>183</v>
      </c>
      <c r="L32" s="29" t="s">
        <v>143</v>
      </c>
      <c r="M32" s="29" t="s">
        <v>143</v>
      </c>
      <c r="N32" s="29" t="s">
        <v>143</v>
      </c>
      <c r="O32" s="29" t="s">
        <v>143</v>
      </c>
      <c r="P32" s="29" t="s">
        <v>143</v>
      </c>
      <c r="Q32" s="29" t="s">
        <v>143</v>
      </c>
      <c r="R32" s="29" t="s">
        <v>143</v>
      </c>
      <c r="S32" s="29" t="s">
        <v>143</v>
      </c>
      <c r="T32" s="29" t="s">
        <v>143</v>
      </c>
      <c r="U32" s="29" t="s">
        <v>143</v>
      </c>
      <c r="V32" s="29" t="s">
        <v>141</v>
      </c>
      <c r="W32" s="29" t="s">
        <v>141</v>
      </c>
      <c r="X32" s="29" t="s">
        <v>141</v>
      </c>
      <c r="Y32" s="29" t="s">
        <v>143</v>
      </c>
      <c r="Z32" s="29" t="s">
        <v>143</v>
      </c>
      <c r="AA32" s="29" t="s">
        <v>142</v>
      </c>
      <c r="AB32" s="29" t="s">
        <v>142</v>
      </c>
      <c r="AC32" s="29" t="s">
        <v>143</v>
      </c>
      <c r="AD32" s="29" t="s">
        <v>143</v>
      </c>
      <c r="AE32" s="29" t="s">
        <v>141</v>
      </c>
      <c r="AF32" s="29" t="s">
        <v>143</v>
      </c>
      <c r="AG32" s="29" t="s">
        <v>143</v>
      </c>
      <c r="AH32" s="29" t="s">
        <v>141</v>
      </c>
      <c r="AI32" s="6"/>
      <c r="AJ32" s="12"/>
      <c r="AK32" s="12"/>
      <c r="AL32" s="12"/>
      <c r="AM32" s="12"/>
    </row>
    <row r="33" spans="1:39" ht="51">
      <c r="A33" s="13">
        <v>32</v>
      </c>
      <c r="B33" s="44">
        <v>32</v>
      </c>
      <c r="C33" s="44" t="s">
        <v>202</v>
      </c>
      <c r="D33" s="45" t="s">
        <v>198</v>
      </c>
      <c r="E33" s="38" t="s">
        <v>21</v>
      </c>
      <c r="F33" s="29" t="s">
        <v>142</v>
      </c>
      <c r="G33" s="29" t="s">
        <v>142</v>
      </c>
      <c r="H33" s="29" t="s">
        <v>142</v>
      </c>
      <c r="I33" s="29" t="s">
        <v>143</v>
      </c>
      <c r="J33" s="29" t="s">
        <v>142</v>
      </c>
      <c r="K33" s="29" t="s">
        <v>142</v>
      </c>
      <c r="L33" s="29" t="s">
        <v>142</v>
      </c>
      <c r="M33" s="29" t="s">
        <v>142</v>
      </c>
      <c r="N33" s="29" t="s">
        <v>142</v>
      </c>
      <c r="O33" s="29" t="s">
        <v>142</v>
      </c>
      <c r="P33" s="29" t="s">
        <v>142</v>
      </c>
      <c r="Q33" s="29" t="s">
        <v>142</v>
      </c>
      <c r="R33" s="29" t="s">
        <v>142</v>
      </c>
      <c r="S33" s="29" t="s">
        <v>142</v>
      </c>
      <c r="T33" s="29" t="s">
        <v>142</v>
      </c>
      <c r="U33" s="29" t="s">
        <v>142</v>
      </c>
      <c r="V33" s="29" t="s">
        <v>141</v>
      </c>
      <c r="W33" s="29" t="s">
        <v>141</v>
      </c>
      <c r="X33" s="29" t="s">
        <v>141</v>
      </c>
      <c r="Y33" s="29" t="s">
        <v>142</v>
      </c>
      <c r="Z33" s="29" t="s">
        <v>142</v>
      </c>
      <c r="AA33" s="29" t="s">
        <v>142</v>
      </c>
      <c r="AB33" s="29" t="s">
        <v>142</v>
      </c>
      <c r="AC33" s="29" t="s">
        <v>142</v>
      </c>
      <c r="AD33" s="29" t="s">
        <v>142</v>
      </c>
      <c r="AE33" s="29" t="s">
        <v>141</v>
      </c>
      <c r="AF33" s="29" t="s">
        <v>142</v>
      </c>
      <c r="AG33" s="29" t="s">
        <v>142</v>
      </c>
      <c r="AH33" s="29" t="s">
        <v>141</v>
      </c>
      <c r="AI33" s="6"/>
      <c r="AJ33" s="12"/>
      <c r="AK33" s="12"/>
      <c r="AL33" s="12"/>
      <c r="AM33" s="12"/>
    </row>
    <row r="34" spans="1:39" ht="38.25">
      <c r="A34" s="13">
        <v>33</v>
      </c>
      <c r="B34" s="44">
        <v>33</v>
      </c>
      <c r="C34" s="44" t="s">
        <v>202</v>
      </c>
      <c r="D34" s="45" t="s">
        <v>203</v>
      </c>
      <c r="E34" s="38" t="s">
        <v>21</v>
      </c>
      <c r="F34" s="29" t="s">
        <v>142</v>
      </c>
      <c r="G34" s="29" t="s">
        <v>142</v>
      </c>
      <c r="H34" s="29" t="s">
        <v>142</v>
      </c>
      <c r="I34" s="29" t="s">
        <v>142</v>
      </c>
      <c r="J34" s="29" t="s">
        <v>142</v>
      </c>
      <c r="K34" s="29" t="s">
        <v>142</v>
      </c>
      <c r="L34" s="29" t="s">
        <v>142</v>
      </c>
      <c r="M34" s="29" t="s">
        <v>142</v>
      </c>
      <c r="N34" s="29" t="s">
        <v>142</v>
      </c>
      <c r="O34" s="29" t="s">
        <v>142</v>
      </c>
      <c r="P34" s="29" t="s">
        <v>142</v>
      </c>
      <c r="Q34" s="29" t="s">
        <v>143</v>
      </c>
      <c r="R34" s="29" t="s">
        <v>142</v>
      </c>
      <c r="S34" s="29" t="s">
        <v>142</v>
      </c>
      <c r="T34" s="29" t="s">
        <v>142</v>
      </c>
      <c r="U34" s="29" t="s">
        <v>142</v>
      </c>
      <c r="V34" s="29" t="s">
        <v>142</v>
      </c>
      <c r="W34" s="29" t="s">
        <v>142</v>
      </c>
      <c r="X34" s="29" t="s">
        <v>143</v>
      </c>
      <c r="Y34" s="29" t="s">
        <v>142</v>
      </c>
      <c r="Z34" s="29" t="s">
        <v>142</v>
      </c>
      <c r="AA34" s="29" t="s">
        <v>142</v>
      </c>
      <c r="AB34" s="29" t="s">
        <v>142</v>
      </c>
      <c r="AC34" s="29" t="s">
        <v>142</v>
      </c>
      <c r="AD34" s="29" t="s">
        <v>142</v>
      </c>
      <c r="AE34" s="29" t="s">
        <v>141</v>
      </c>
      <c r="AF34" s="29" t="s">
        <v>142</v>
      </c>
      <c r="AG34" s="29" t="s">
        <v>142</v>
      </c>
      <c r="AH34" s="29" t="s">
        <v>141</v>
      </c>
      <c r="AI34" s="6"/>
      <c r="AJ34" s="12"/>
      <c r="AK34" s="12"/>
      <c r="AL34" s="12"/>
      <c r="AM34" s="12"/>
    </row>
    <row r="35" spans="1:39" ht="38.25">
      <c r="A35" s="13">
        <v>34</v>
      </c>
      <c r="B35" s="44">
        <v>34</v>
      </c>
      <c r="C35" s="44" t="s">
        <v>204</v>
      </c>
      <c r="D35" s="45" t="s">
        <v>205</v>
      </c>
      <c r="E35" s="38" t="s">
        <v>21</v>
      </c>
      <c r="F35" s="29" t="s">
        <v>142</v>
      </c>
      <c r="G35" s="29" t="s">
        <v>142</v>
      </c>
      <c r="H35" s="29" t="s">
        <v>142</v>
      </c>
      <c r="I35" s="29" t="s">
        <v>142</v>
      </c>
      <c r="J35" s="29" t="s">
        <v>141</v>
      </c>
      <c r="K35" s="29" t="s">
        <v>141</v>
      </c>
      <c r="L35" s="29" t="s">
        <v>142</v>
      </c>
      <c r="M35" s="29" t="s">
        <v>142</v>
      </c>
      <c r="N35" s="29" t="s">
        <v>142</v>
      </c>
      <c r="O35" s="29" t="s">
        <v>142</v>
      </c>
      <c r="P35" s="29" t="s">
        <v>142</v>
      </c>
      <c r="Q35" s="29" t="s">
        <v>142</v>
      </c>
      <c r="R35" s="29" t="s">
        <v>142</v>
      </c>
      <c r="S35" s="29" t="s">
        <v>142</v>
      </c>
      <c r="T35" s="29" t="s">
        <v>142</v>
      </c>
      <c r="U35" s="29" t="s">
        <v>142</v>
      </c>
      <c r="V35" s="29" t="s">
        <v>142</v>
      </c>
      <c r="W35" s="29" t="s">
        <v>142</v>
      </c>
      <c r="X35" s="29" t="s">
        <v>142</v>
      </c>
      <c r="Y35" s="29" t="s">
        <v>142</v>
      </c>
      <c r="Z35" s="29" t="s">
        <v>142</v>
      </c>
      <c r="AA35" s="29" t="s">
        <v>142</v>
      </c>
      <c r="AB35" s="29" t="s">
        <v>142</v>
      </c>
      <c r="AC35" s="29" t="s">
        <v>142</v>
      </c>
      <c r="AD35" s="29" t="s">
        <v>142</v>
      </c>
      <c r="AE35" s="29" t="s">
        <v>141</v>
      </c>
      <c r="AF35" s="29" t="s">
        <v>142</v>
      </c>
      <c r="AG35" s="29" t="s">
        <v>142</v>
      </c>
      <c r="AH35" s="29" t="s">
        <v>141</v>
      </c>
      <c r="AI35" s="6"/>
      <c r="AJ35" s="12"/>
      <c r="AK35" s="12"/>
      <c r="AL35" s="12"/>
      <c r="AM35" s="12"/>
    </row>
    <row r="36" spans="1:39" ht="25.5">
      <c r="A36" s="13">
        <v>35</v>
      </c>
      <c r="B36" s="44">
        <v>35</v>
      </c>
      <c r="C36" s="44" t="s">
        <v>204</v>
      </c>
      <c r="D36" s="45" t="s">
        <v>206</v>
      </c>
      <c r="E36" s="38" t="s">
        <v>21</v>
      </c>
      <c r="F36" s="29" t="s">
        <v>142</v>
      </c>
      <c r="G36" s="29" t="s">
        <v>142</v>
      </c>
      <c r="H36" s="29" t="s">
        <v>142</v>
      </c>
      <c r="I36" s="29" t="s">
        <v>142</v>
      </c>
      <c r="J36" s="29" t="s">
        <v>142</v>
      </c>
      <c r="K36" s="29" t="s">
        <v>142</v>
      </c>
      <c r="L36" s="29" t="s">
        <v>142</v>
      </c>
      <c r="M36" s="29" t="s">
        <v>142</v>
      </c>
      <c r="N36" s="29" t="s">
        <v>142</v>
      </c>
      <c r="O36" s="29" t="s">
        <v>142</v>
      </c>
      <c r="P36" s="29" t="s">
        <v>142</v>
      </c>
      <c r="Q36" s="29" t="s">
        <v>142</v>
      </c>
      <c r="R36" s="29" t="s">
        <v>142</v>
      </c>
      <c r="S36" s="29" t="s">
        <v>142</v>
      </c>
      <c r="T36" s="29" t="s">
        <v>142</v>
      </c>
      <c r="U36" s="29" t="s">
        <v>142</v>
      </c>
      <c r="V36" s="29" t="s">
        <v>142</v>
      </c>
      <c r="W36" s="29" t="s">
        <v>142</v>
      </c>
      <c r="X36" s="29" t="s">
        <v>142</v>
      </c>
      <c r="Y36" s="29" t="s">
        <v>142</v>
      </c>
      <c r="Z36" s="29" t="s">
        <v>142</v>
      </c>
      <c r="AA36" s="29" t="s">
        <v>142</v>
      </c>
      <c r="AB36" s="29" t="s">
        <v>142</v>
      </c>
      <c r="AC36" s="29" t="s">
        <v>142</v>
      </c>
      <c r="AD36" s="29" t="s">
        <v>142</v>
      </c>
      <c r="AE36" s="29" t="s">
        <v>141</v>
      </c>
      <c r="AF36" s="29" t="s">
        <v>142</v>
      </c>
      <c r="AG36" s="29" t="s">
        <v>142</v>
      </c>
      <c r="AH36" s="29" t="s">
        <v>141</v>
      </c>
      <c r="AI36" s="6"/>
      <c r="AJ36" s="12"/>
      <c r="AK36" s="12"/>
      <c r="AL36" s="12"/>
      <c r="AM36" s="12"/>
    </row>
    <row r="37" spans="1:39" ht="63.75">
      <c r="A37" s="13">
        <v>36</v>
      </c>
      <c r="B37" s="44">
        <v>36</v>
      </c>
      <c r="C37" s="44" t="s">
        <v>207</v>
      </c>
      <c r="D37" s="45" t="s">
        <v>208</v>
      </c>
      <c r="E37" s="38" t="s">
        <v>21</v>
      </c>
      <c r="F37" s="29" t="s">
        <v>142</v>
      </c>
      <c r="G37" s="29" t="s">
        <v>142</v>
      </c>
      <c r="H37" s="29" t="s">
        <v>142</v>
      </c>
      <c r="I37" s="29" t="s">
        <v>142</v>
      </c>
      <c r="J37" s="29" t="s">
        <v>142</v>
      </c>
      <c r="K37" s="29" t="s">
        <v>142</v>
      </c>
      <c r="L37" s="29" t="s">
        <v>142</v>
      </c>
      <c r="M37" s="29" t="s">
        <v>142</v>
      </c>
      <c r="N37" s="29" t="s">
        <v>142</v>
      </c>
      <c r="O37" s="29" t="s">
        <v>142</v>
      </c>
      <c r="P37" s="29" t="s">
        <v>142</v>
      </c>
      <c r="Q37" s="29" t="s">
        <v>143</v>
      </c>
      <c r="R37" s="29" t="s">
        <v>142</v>
      </c>
      <c r="S37" s="29" t="s">
        <v>142</v>
      </c>
      <c r="T37" s="29" t="s">
        <v>142</v>
      </c>
      <c r="U37" s="29" t="s">
        <v>142</v>
      </c>
      <c r="V37" s="29" t="s">
        <v>142</v>
      </c>
      <c r="W37" s="29" t="s">
        <v>142</v>
      </c>
      <c r="X37" s="29" t="s">
        <v>142</v>
      </c>
      <c r="Y37" s="29" t="s">
        <v>142</v>
      </c>
      <c r="Z37" s="29" t="s">
        <v>142</v>
      </c>
      <c r="AA37" s="29" t="s">
        <v>142</v>
      </c>
      <c r="AB37" s="29" t="s">
        <v>142</v>
      </c>
      <c r="AC37" s="29" t="s">
        <v>142</v>
      </c>
      <c r="AD37" s="29" t="s">
        <v>142</v>
      </c>
      <c r="AE37" s="29" t="s">
        <v>141</v>
      </c>
      <c r="AF37" s="29" t="s">
        <v>142</v>
      </c>
      <c r="AG37" s="29" t="s">
        <v>142</v>
      </c>
      <c r="AH37" s="29" t="s">
        <v>141</v>
      </c>
      <c r="AI37" s="6"/>
      <c r="AJ37" s="12"/>
      <c r="AK37" s="12"/>
      <c r="AL37" s="12"/>
      <c r="AM37" s="12"/>
    </row>
    <row r="38" spans="1:39" ht="63.75">
      <c r="A38" s="13">
        <v>37</v>
      </c>
      <c r="B38" s="44">
        <v>37</v>
      </c>
      <c r="C38" s="44" t="s">
        <v>209</v>
      </c>
      <c r="D38" s="45" t="s">
        <v>210</v>
      </c>
      <c r="E38" s="38" t="s">
        <v>21</v>
      </c>
      <c r="F38" s="29" t="s">
        <v>142</v>
      </c>
      <c r="G38" s="29" t="s">
        <v>142</v>
      </c>
      <c r="H38" s="29" t="s">
        <v>142</v>
      </c>
      <c r="I38" s="29" t="s">
        <v>142</v>
      </c>
      <c r="J38" s="29" t="s">
        <v>142</v>
      </c>
      <c r="K38" s="29" t="s">
        <v>142</v>
      </c>
      <c r="L38" s="29" t="s">
        <v>142</v>
      </c>
      <c r="M38" s="29" t="s">
        <v>142</v>
      </c>
      <c r="N38" s="29" t="s">
        <v>142</v>
      </c>
      <c r="O38" s="29" t="s">
        <v>142</v>
      </c>
      <c r="P38" s="29" t="s">
        <v>142</v>
      </c>
      <c r="Q38" s="29" t="s">
        <v>142</v>
      </c>
      <c r="R38" s="29" t="s">
        <v>142</v>
      </c>
      <c r="S38" s="29" t="s">
        <v>142</v>
      </c>
      <c r="T38" s="29" t="s">
        <v>142</v>
      </c>
      <c r="U38" s="29" t="s">
        <v>142</v>
      </c>
      <c r="V38" s="29" t="s">
        <v>142</v>
      </c>
      <c r="W38" s="29" t="s">
        <v>142</v>
      </c>
      <c r="X38" s="29" t="s">
        <v>142</v>
      </c>
      <c r="Y38" s="29" t="s">
        <v>142</v>
      </c>
      <c r="Z38" s="29" t="s">
        <v>142</v>
      </c>
      <c r="AA38" s="29" t="s">
        <v>142</v>
      </c>
      <c r="AB38" s="29" t="s">
        <v>142</v>
      </c>
      <c r="AC38" s="29" t="s">
        <v>142</v>
      </c>
      <c r="AD38" s="29" t="s">
        <v>142</v>
      </c>
      <c r="AE38" s="29" t="s">
        <v>141</v>
      </c>
      <c r="AF38" s="29" t="s">
        <v>143</v>
      </c>
      <c r="AG38" s="29" t="s">
        <v>142</v>
      </c>
      <c r="AH38" s="29" t="s">
        <v>141</v>
      </c>
      <c r="AI38" s="6"/>
      <c r="AJ38" s="12"/>
      <c r="AK38" s="12"/>
      <c r="AL38" s="12"/>
      <c r="AM38" s="12"/>
    </row>
    <row r="39" spans="1:39" ht="63.75">
      <c r="A39" s="13">
        <v>38</v>
      </c>
      <c r="B39" s="44">
        <v>38</v>
      </c>
      <c r="C39" s="44" t="s">
        <v>211</v>
      </c>
      <c r="D39" s="45" t="s">
        <v>212</v>
      </c>
      <c r="E39" s="38" t="s">
        <v>21</v>
      </c>
      <c r="F39" s="29" t="s">
        <v>142</v>
      </c>
      <c r="G39" s="29" t="s">
        <v>142</v>
      </c>
      <c r="H39" s="29" t="s">
        <v>142</v>
      </c>
      <c r="I39" s="29" t="s">
        <v>142</v>
      </c>
      <c r="J39" s="29" t="s">
        <v>142</v>
      </c>
      <c r="K39" s="29" t="s">
        <v>142</v>
      </c>
      <c r="L39" s="29" t="s">
        <v>142</v>
      </c>
      <c r="M39" s="29" t="s">
        <v>142</v>
      </c>
      <c r="N39" s="29" t="s">
        <v>142</v>
      </c>
      <c r="O39" s="29" t="s">
        <v>142</v>
      </c>
      <c r="P39" s="29" t="s">
        <v>142</v>
      </c>
      <c r="Q39" s="29" t="s">
        <v>142</v>
      </c>
      <c r="R39" s="29" t="s">
        <v>142</v>
      </c>
      <c r="S39" s="29" t="s">
        <v>142</v>
      </c>
      <c r="T39" s="29" t="s">
        <v>142</v>
      </c>
      <c r="U39" s="29" t="s">
        <v>142</v>
      </c>
      <c r="V39" s="29" t="s">
        <v>142</v>
      </c>
      <c r="W39" s="29" t="s">
        <v>142</v>
      </c>
      <c r="X39" s="29" t="s">
        <v>142</v>
      </c>
      <c r="Y39" s="29" t="s">
        <v>142</v>
      </c>
      <c r="Z39" s="29" t="s">
        <v>142</v>
      </c>
      <c r="AA39" s="29" t="s">
        <v>142</v>
      </c>
      <c r="AB39" s="29" t="s">
        <v>142</v>
      </c>
      <c r="AC39" s="29" t="s">
        <v>142</v>
      </c>
      <c r="AD39" s="29" t="s">
        <v>142</v>
      </c>
      <c r="AE39" s="29" t="s">
        <v>141</v>
      </c>
      <c r="AF39" s="29" t="s">
        <v>142</v>
      </c>
      <c r="AG39" s="29" t="s">
        <v>142</v>
      </c>
      <c r="AH39" s="29" t="s">
        <v>141</v>
      </c>
      <c r="AI39" s="6"/>
      <c r="AJ39" s="12"/>
      <c r="AK39" s="12"/>
      <c r="AL39" s="12"/>
      <c r="AM39" s="12"/>
    </row>
    <row r="40" spans="1:39" ht="51">
      <c r="A40" s="13">
        <v>39</v>
      </c>
      <c r="B40" s="44">
        <v>39</v>
      </c>
      <c r="C40" s="44" t="s">
        <v>211</v>
      </c>
      <c r="D40" s="45" t="s">
        <v>213</v>
      </c>
      <c r="E40" s="38" t="s">
        <v>21</v>
      </c>
      <c r="F40" s="29" t="s">
        <v>142</v>
      </c>
      <c r="G40" s="29" t="s">
        <v>142</v>
      </c>
      <c r="H40" s="29" t="s">
        <v>142</v>
      </c>
      <c r="I40" s="29" t="s">
        <v>142</v>
      </c>
      <c r="J40" s="29" t="s">
        <v>142</v>
      </c>
      <c r="K40" s="29" t="s">
        <v>142</v>
      </c>
      <c r="L40" s="29" t="s">
        <v>142</v>
      </c>
      <c r="M40" s="29" t="s">
        <v>142</v>
      </c>
      <c r="N40" s="29" t="s">
        <v>142</v>
      </c>
      <c r="O40" s="29" t="s">
        <v>142</v>
      </c>
      <c r="P40" s="29" t="s">
        <v>142</v>
      </c>
      <c r="Q40" s="29" t="s">
        <v>142</v>
      </c>
      <c r="R40" s="29" t="s">
        <v>142</v>
      </c>
      <c r="S40" s="29" t="s">
        <v>142</v>
      </c>
      <c r="T40" s="29" t="s">
        <v>142</v>
      </c>
      <c r="U40" s="29" t="s">
        <v>142</v>
      </c>
      <c r="V40" s="29" t="s">
        <v>142</v>
      </c>
      <c r="W40" s="29" t="s">
        <v>142</v>
      </c>
      <c r="X40" s="29" t="s">
        <v>142</v>
      </c>
      <c r="Y40" s="29" t="s">
        <v>142</v>
      </c>
      <c r="Z40" s="29" t="s">
        <v>142</v>
      </c>
      <c r="AA40" s="29" t="s">
        <v>142</v>
      </c>
      <c r="AB40" s="29" t="s">
        <v>142</v>
      </c>
      <c r="AC40" s="29" t="s">
        <v>142</v>
      </c>
      <c r="AD40" s="29" t="s">
        <v>142</v>
      </c>
      <c r="AE40" s="29" t="s">
        <v>141</v>
      </c>
      <c r="AF40" s="29" t="s">
        <v>142</v>
      </c>
      <c r="AG40" s="29" t="s">
        <v>142</v>
      </c>
      <c r="AH40" s="29" t="s">
        <v>141</v>
      </c>
      <c r="AI40" s="6"/>
      <c r="AJ40" s="12"/>
      <c r="AK40" s="12"/>
      <c r="AL40" s="12"/>
      <c r="AM40" s="12"/>
    </row>
    <row r="41" spans="1:39" ht="51">
      <c r="A41" s="13">
        <v>40</v>
      </c>
      <c r="B41" s="44">
        <v>40</v>
      </c>
      <c r="C41" s="44" t="s">
        <v>211</v>
      </c>
      <c r="D41" s="45" t="s">
        <v>214</v>
      </c>
      <c r="E41" s="38" t="s">
        <v>21</v>
      </c>
      <c r="F41" s="29" t="s">
        <v>142</v>
      </c>
      <c r="G41" s="29" t="s">
        <v>142</v>
      </c>
      <c r="H41" s="29" t="s">
        <v>142</v>
      </c>
      <c r="I41" s="29" t="s">
        <v>142</v>
      </c>
      <c r="J41" s="29" t="s">
        <v>142</v>
      </c>
      <c r="K41" s="29" t="s">
        <v>142</v>
      </c>
      <c r="L41" s="29" t="s">
        <v>142</v>
      </c>
      <c r="M41" s="29" t="s">
        <v>142</v>
      </c>
      <c r="N41" s="29" t="s">
        <v>142</v>
      </c>
      <c r="O41" s="29" t="s">
        <v>142</v>
      </c>
      <c r="P41" s="29" t="s">
        <v>142</v>
      </c>
      <c r="Q41" s="29" t="s">
        <v>142</v>
      </c>
      <c r="R41" s="29" t="s">
        <v>142</v>
      </c>
      <c r="S41" s="29" t="s">
        <v>142</v>
      </c>
      <c r="T41" s="29" t="s">
        <v>142</v>
      </c>
      <c r="U41" s="29" t="s">
        <v>142</v>
      </c>
      <c r="V41" s="29" t="s">
        <v>142</v>
      </c>
      <c r="W41" s="29" t="s">
        <v>142</v>
      </c>
      <c r="X41" s="29" t="s">
        <v>142</v>
      </c>
      <c r="Y41" s="29" t="s">
        <v>142</v>
      </c>
      <c r="Z41" s="29" t="s">
        <v>142</v>
      </c>
      <c r="AA41" s="29" t="s">
        <v>142</v>
      </c>
      <c r="AB41" s="29" t="s">
        <v>142</v>
      </c>
      <c r="AC41" s="29" t="s">
        <v>142</v>
      </c>
      <c r="AD41" s="29" t="s">
        <v>142</v>
      </c>
      <c r="AE41" s="29" t="s">
        <v>141</v>
      </c>
      <c r="AF41" s="29" t="s">
        <v>141</v>
      </c>
      <c r="AG41" s="29" t="s">
        <v>143</v>
      </c>
      <c r="AH41" s="29" t="s">
        <v>141</v>
      </c>
      <c r="AI41" s="6"/>
      <c r="AJ41" s="12"/>
      <c r="AK41" s="12"/>
      <c r="AL41" s="12"/>
      <c r="AM41" s="12"/>
    </row>
    <row r="42" spans="1:39" ht="51">
      <c r="A42" s="13">
        <v>41</v>
      </c>
      <c r="B42" s="44">
        <v>41</v>
      </c>
      <c r="C42" s="44" t="s">
        <v>215</v>
      </c>
      <c r="D42" s="45" t="s">
        <v>216</v>
      </c>
      <c r="E42" s="38" t="s">
        <v>21</v>
      </c>
      <c r="F42" s="29" t="s">
        <v>142</v>
      </c>
      <c r="G42" s="29" t="s">
        <v>142</v>
      </c>
      <c r="H42" s="29" t="s">
        <v>142</v>
      </c>
      <c r="I42" s="29" t="s">
        <v>142</v>
      </c>
      <c r="J42" s="29" t="s">
        <v>142</v>
      </c>
      <c r="K42" s="29" t="s">
        <v>142</v>
      </c>
      <c r="L42" s="29" t="s">
        <v>142</v>
      </c>
      <c r="M42" s="29" t="s">
        <v>142</v>
      </c>
      <c r="N42" s="29" t="s">
        <v>143</v>
      </c>
      <c r="O42" s="29" t="s">
        <v>142</v>
      </c>
      <c r="P42" s="29" t="s">
        <v>142</v>
      </c>
      <c r="Q42" s="29" t="s">
        <v>142</v>
      </c>
      <c r="R42" s="29" t="s">
        <v>142</v>
      </c>
      <c r="S42" s="29" t="s">
        <v>142</v>
      </c>
      <c r="T42" s="29" t="s">
        <v>142</v>
      </c>
      <c r="U42" s="29" t="s">
        <v>142</v>
      </c>
      <c r="V42" s="29" t="s">
        <v>142</v>
      </c>
      <c r="W42" s="29" t="s">
        <v>142</v>
      </c>
      <c r="X42" s="29" t="s">
        <v>142</v>
      </c>
      <c r="Y42" s="29" t="s">
        <v>143</v>
      </c>
      <c r="Z42" s="29" t="s">
        <v>142</v>
      </c>
      <c r="AA42" s="29" t="s">
        <v>142</v>
      </c>
      <c r="AB42" s="29" t="s">
        <v>142</v>
      </c>
      <c r="AC42" s="29" t="s">
        <v>142</v>
      </c>
      <c r="AD42" s="29" t="s">
        <v>142</v>
      </c>
      <c r="AE42" s="29" t="s">
        <v>141</v>
      </c>
      <c r="AF42" s="29" t="s">
        <v>141</v>
      </c>
      <c r="AG42" s="29" t="s">
        <v>142</v>
      </c>
      <c r="AH42" s="29" t="s">
        <v>141</v>
      </c>
      <c r="AI42" s="6"/>
      <c r="AJ42" s="12"/>
      <c r="AK42" s="12"/>
      <c r="AL42" s="12"/>
      <c r="AM42" s="12"/>
    </row>
    <row r="43" spans="1:39" ht="51">
      <c r="A43" s="13">
        <v>42</v>
      </c>
      <c r="B43" s="44">
        <v>42</v>
      </c>
      <c r="C43" s="44" t="s">
        <v>217</v>
      </c>
      <c r="D43" s="45" t="s">
        <v>218</v>
      </c>
      <c r="E43" s="38" t="s">
        <v>21</v>
      </c>
      <c r="F43" s="29" t="s">
        <v>142</v>
      </c>
      <c r="G43" s="29" t="s">
        <v>142</v>
      </c>
      <c r="H43" s="29" t="s">
        <v>142</v>
      </c>
      <c r="I43" s="29" t="s">
        <v>142</v>
      </c>
      <c r="J43" s="29" t="s">
        <v>142</v>
      </c>
      <c r="K43" s="29" t="s">
        <v>142</v>
      </c>
      <c r="L43" s="29" t="s">
        <v>142</v>
      </c>
      <c r="M43" s="29" t="s">
        <v>142</v>
      </c>
      <c r="N43" s="29" t="s">
        <v>143</v>
      </c>
      <c r="O43" s="29" t="s">
        <v>142</v>
      </c>
      <c r="P43" s="29" t="s">
        <v>142</v>
      </c>
      <c r="Q43" s="29" t="s">
        <v>142</v>
      </c>
      <c r="R43" s="29" t="s">
        <v>142</v>
      </c>
      <c r="S43" s="29" t="s">
        <v>142</v>
      </c>
      <c r="T43" s="29" t="s">
        <v>142</v>
      </c>
      <c r="U43" s="29" t="s">
        <v>143</v>
      </c>
      <c r="V43" s="29" t="s">
        <v>142</v>
      </c>
      <c r="W43" s="29" t="s">
        <v>142</v>
      </c>
      <c r="X43" s="29" t="s">
        <v>142</v>
      </c>
      <c r="Y43" s="29" t="s">
        <v>143</v>
      </c>
      <c r="Z43" s="29" t="s">
        <v>142</v>
      </c>
      <c r="AA43" s="29" t="s">
        <v>142</v>
      </c>
      <c r="AB43" s="29" t="s">
        <v>142</v>
      </c>
      <c r="AC43" s="29" t="s">
        <v>142</v>
      </c>
      <c r="AD43" s="29" t="s">
        <v>142</v>
      </c>
      <c r="AE43" s="29" t="s">
        <v>141</v>
      </c>
      <c r="AF43" s="29" t="s">
        <v>142</v>
      </c>
      <c r="AG43" s="29" t="s">
        <v>142</v>
      </c>
      <c r="AH43" s="29" t="s">
        <v>141</v>
      </c>
      <c r="AI43" s="6"/>
      <c r="AJ43" s="12"/>
      <c r="AK43" s="12"/>
      <c r="AL43" s="12"/>
      <c r="AM43" s="12"/>
    </row>
    <row r="44" spans="1:39" ht="51">
      <c r="A44" s="13">
        <v>43</v>
      </c>
      <c r="B44" s="44">
        <v>43</v>
      </c>
      <c r="C44" s="44" t="s">
        <v>219</v>
      </c>
      <c r="D44" s="45" t="s">
        <v>218</v>
      </c>
      <c r="E44" s="38" t="s">
        <v>21</v>
      </c>
      <c r="F44" s="29" t="s">
        <v>142</v>
      </c>
      <c r="G44" s="29" t="s">
        <v>142</v>
      </c>
      <c r="H44" s="29" t="s">
        <v>142</v>
      </c>
      <c r="I44" s="29" t="s">
        <v>142</v>
      </c>
      <c r="J44" s="29" t="s">
        <v>142</v>
      </c>
      <c r="K44" s="29" t="s">
        <v>142</v>
      </c>
      <c r="L44" s="29" t="s">
        <v>142</v>
      </c>
      <c r="M44" s="29" t="s">
        <v>142</v>
      </c>
      <c r="N44" s="29" t="s">
        <v>143</v>
      </c>
      <c r="O44" s="29" t="s">
        <v>142</v>
      </c>
      <c r="P44" s="29" t="s">
        <v>142</v>
      </c>
      <c r="Q44" s="29" t="s">
        <v>142</v>
      </c>
      <c r="R44" s="29" t="s">
        <v>142</v>
      </c>
      <c r="S44" s="29" t="s">
        <v>142</v>
      </c>
      <c r="T44" s="29" t="s">
        <v>142</v>
      </c>
      <c r="U44" s="29" t="s">
        <v>142</v>
      </c>
      <c r="V44" s="29" t="s">
        <v>142</v>
      </c>
      <c r="W44" s="29" t="s">
        <v>142</v>
      </c>
      <c r="X44" s="29" t="s">
        <v>142</v>
      </c>
      <c r="Y44" s="29" t="s">
        <v>143</v>
      </c>
      <c r="Z44" s="29" t="s">
        <v>143</v>
      </c>
      <c r="AA44" s="29" t="s">
        <v>142</v>
      </c>
      <c r="AB44" s="29" t="s">
        <v>142</v>
      </c>
      <c r="AC44" s="29" t="s">
        <v>142</v>
      </c>
      <c r="AD44" s="29" t="s">
        <v>142</v>
      </c>
      <c r="AE44" s="29" t="s">
        <v>141</v>
      </c>
      <c r="AF44" s="29" t="s">
        <v>142</v>
      </c>
      <c r="AG44" s="29" t="s">
        <v>142</v>
      </c>
      <c r="AH44" s="29" t="s">
        <v>141</v>
      </c>
      <c r="AI44" s="6"/>
      <c r="AJ44" s="12"/>
      <c r="AK44" s="12"/>
      <c r="AL44" s="12"/>
      <c r="AM44" s="12"/>
    </row>
    <row r="45" spans="1:39" ht="38.25">
      <c r="A45" s="13">
        <v>44</v>
      </c>
      <c r="B45" s="44">
        <v>44</v>
      </c>
      <c r="C45" s="44" t="s">
        <v>219</v>
      </c>
      <c r="D45" s="45" t="s">
        <v>220</v>
      </c>
      <c r="E45" s="38" t="s">
        <v>21</v>
      </c>
      <c r="F45" s="29" t="s">
        <v>142</v>
      </c>
      <c r="G45" s="29" t="s">
        <v>142</v>
      </c>
      <c r="H45" s="29" t="s">
        <v>142</v>
      </c>
      <c r="I45" s="29" t="s">
        <v>142</v>
      </c>
      <c r="J45" s="29" t="s">
        <v>142</v>
      </c>
      <c r="K45" s="29" t="s">
        <v>142</v>
      </c>
      <c r="L45" s="29" t="s">
        <v>142</v>
      </c>
      <c r="M45" s="29" t="s">
        <v>142</v>
      </c>
      <c r="N45" s="29" t="s">
        <v>143</v>
      </c>
      <c r="O45" s="29" t="s">
        <v>142</v>
      </c>
      <c r="P45" s="29" t="s">
        <v>141</v>
      </c>
      <c r="Q45" s="29" t="s">
        <v>142</v>
      </c>
      <c r="R45" s="29" t="s">
        <v>142</v>
      </c>
      <c r="S45" s="29" t="s">
        <v>142</v>
      </c>
      <c r="T45" s="29" t="s">
        <v>142</v>
      </c>
      <c r="U45" s="29" t="s">
        <v>142</v>
      </c>
      <c r="V45" s="29" t="s">
        <v>142</v>
      </c>
      <c r="W45" s="29" t="s">
        <v>142</v>
      </c>
      <c r="X45" s="29" t="s">
        <v>142</v>
      </c>
      <c r="Y45" s="29" t="s">
        <v>143</v>
      </c>
      <c r="Z45" s="29" t="s">
        <v>142</v>
      </c>
      <c r="AA45" s="29" t="s">
        <v>142</v>
      </c>
      <c r="AB45" s="29" t="s">
        <v>142</v>
      </c>
      <c r="AC45" s="29" t="s">
        <v>141</v>
      </c>
      <c r="AD45" s="29" t="s">
        <v>142</v>
      </c>
      <c r="AE45" s="29" t="s">
        <v>141</v>
      </c>
      <c r="AF45" s="29" t="s">
        <v>142</v>
      </c>
      <c r="AG45" s="29" t="s">
        <v>142</v>
      </c>
      <c r="AH45" s="29" t="s">
        <v>141</v>
      </c>
      <c r="AI45" s="6"/>
      <c r="AJ45" s="12"/>
      <c r="AK45" s="12"/>
      <c r="AL45" s="12"/>
      <c r="AM45" s="12"/>
    </row>
    <row r="46" spans="1:39" ht="51">
      <c r="A46" s="13">
        <v>45</v>
      </c>
      <c r="B46" s="44">
        <v>45</v>
      </c>
      <c r="C46" s="44" t="s">
        <v>221</v>
      </c>
      <c r="D46" s="45" t="s">
        <v>222</v>
      </c>
      <c r="E46" s="38" t="s">
        <v>21</v>
      </c>
      <c r="F46" s="29" t="s">
        <v>142</v>
      </c>
      <c r="G46" s="29" t="s">
        <v>142</v>
      </c>
      <c r="H46" s="29" t="s">
        <v>143</v>
      </c>
      <c r="I46" s="29" t="s">
        <v>143</v>
      </c>
      <c r="J46" s="29" t="s">
        <v>142</v>
      </c>
      <c r="K46" s="29" t="s">
        <v>142</v>
      </c>
      <c r="L46" s="29" t="s">
        <v>142</v>
      </c>
      <c r="M46" s="29" t="s">
        <v>142</v>
      </c>
      <c r="N46" s="29" t="s">
        <v>142</v>
      </c>
      <c r="O46" s="29" t="s">
        <v>142</v>
      </c>
      <c r="P46" s="29" t="s">
        <v>141</v>
      </c>
      <c r="Q46" s="29" t="s">
        <v>142</v>
      </c>
      <c r="R46" s="29" t="s">
        <v>142</v>
      </c>
      <c r="S46" s="29" t="s">
        <v>142</v>
      </c>
      <c r="T46" s="29" t="s">
        <v>143</v>
      </c>
      <c r="U46" s="29" t="s">
        <v>142</v>
      </c>
      <c r="V46" s="29" t="s">
        <v>142</v>
      </c>
      <c r="W46" s="29" t="s">
        <v>142</v>
      </c>
      <c r="X46" s="29" t="s">
        <v>142</v>
      </c>
      <c r="Y46" s="29" t="s">
        <v>142</v>
      </c>
      <c r="Z46" s="29" t="s">
        <v>142</v>
      </c>
      <c r="AA46" s="29" t="s">
        <v>142</v>
      </c>
      <c r="AB46" s="29" t="s">
        <v>142</v>
      </c>
      <c r="AC46" s="29" t="s">
        <v>141</v>
      </c>
      <c r="AD46" s="29" t="s">
        <v>142</v>
      </c>
      <c r="AE46" s="29" t="s">
        <v>141</v>
      </c>
      <c r="AF46" s="29" t="s">
        <v>142</v>
      </c>
      <c r="AG46" s="29" t="s">
        <v>142</v>
      </c>
      <c r="AH46" s="29" t="s">
        <v>141</v>
      </c>
      <c r="AI46" s="6"/>
      <c r="AJ46" s="12"/>
      <c r="AK46" s="12"/>
      <c r="AL46" s="12"/>
      <c r="AM46" s="12"/>
    </row>
    <row r="47" spans="1:39" ht="38.25">
      <c r="A47" s="13">
        <v>46</v>
      </c>
      <c r="B47" s="44">
        <v>46</v>
      </c>
      <c r="C47" s="44" t="s">
        <v>223</v>
      </c>
      <c r="D47" s="45" t="s">
        <v>224</v>
      </c>
      <c r="E47" s="38" t="s">
        <v>21</v>
      </c>
      <c r="F47" s="29" t="s">
        <v>142</v>
      </c>
      <c r="G47" s="29" t="s">
        <v>142</v>
      </c>
      <c r="H47" s="29" t="s">
        <v>141</v>
      </c>
      <c r="I47" s="29" t="s">
        <v>142</v>
      </c>
      <c r="J47" s="29" t="s">
        <v>142</v>
      </c>
      <c r="K47" s="29" t="s">
        <v>142</v>
      </c>
      <c r="L47" s="29" t="s">
        <v>142</v>
      </c>
      <c r="M47" s="29" t="s">
        <v>142</v>
      </c>
      <c r="N47" s="29" t="s">
        <v>142</v>
      </c>
      <c r="O47" s="29" t="s">
        <v>142</v>
      </c>
      <c r="P47" s="29" t="s">
        <v>141</v>
      </c>
      <c r="Q47" s="29" t="s">
        <v>142</v>
      </c>
      <c r="R47" s="29" t="s">
        <v>142</v>
      </c>
      <c r="S47" s="29" t="s">
        <v>142</v>
      </c>
      <c r="T47" s="29" t="s">
        <v>142</v>
      </c>
      <c r="U47" s="29" t="s">
        <v>142</v>
      </c>
      <c r="V47" s="29" t="s">
        <v>142</v>
      </c>
      <c r="W47" s="29" t="s">
        <v>142</v>
      </c>
      <c r="X47" s="29" t="s">
        <v>142</v>
      </c>
      <c r="Y47" s="29" t="s">
        <v>142</v>
      </c>
      <c r="Z47" s="29" t="s">
        <v>142</v>
      </c>
      <c r="AA47" s="29" t="s">
        <v>142</v>
      </c>
      <c r="AB47" s="29" t="s">
        <v>142</v>
      </c>
      <c r="AC47" s="29" t="s">
        <v>143</v>
      </c>
      <c r="AD47" s="29" t="s">
        <v>142</v>
      </c>
      <c r="AE47" s="29" t="s">
        <v>141</v>
      </c>
      <c r="AF47" s="29" t="s">
        <v>142</v>
      </c>
      <c r="AG47" s="29" t="s">
        <v>141</v>
      </c>
      <c r="AH47" s="29" t="s">
        <v>141</v>
      </c>
      <c r="AI47" s="6"/>
      <c r="AJ47" s="12"/>
      <c r="AK47" s="12"/>
      <c r="AL47" s="12"/>
      <c r="AM47" s="12"/>
    </row>
    <row r="48" spans="1:39" ht="51">
      <c r="A48" s="13">
        <v>47</v>
      </c>
      <c r="B48" s="44">
        <v>47</v>
      </c>
      <c r="C48" s="44" t="s">
        <v>225</v>
      </c>
      <c r="D48" s="45" t="s">
        <v>226</v>
      </c>
      <c r="E48" s="38" t="s">
        <v>21</v>
      </c>
      <c r="F48" s="29" t="s">
        <v>142</v>
      </c>
      <c r="G48" s="29" t="s">
        <v>141</v>
      </c>
      <c r="H48" s="29" t="s">
        <v>141</v>
      </c>
      <c r="I48" s="29" t="s">
        <v>142</v>
      </c>
      <c r="J48" s="29" t="s">
        <v>142</v>
      </c>
      <c r="K48" s="29" t="s">
        <v>142</v>
      </c>
      <c r="L48" s="29" t="s">
        <v>142</v>
      </c>
      <c r="M48" s="29" t="s">
        <v>142</v>
      </c>
      <c r="N48" s="29" t="s">
        <v>142</v>
      </c>
      <c r="O48" s="29" t="s">
        <v>142</v>
      </c>
      <c r="P48" s="29" t="s">
        <v>141</v>
      </c>
      <c r="Q48" s="29" t="s">
        <v>142</v>
      </c>
      <c r="R48" s="29" t="s">
        <v>142</v>
      </c>
      <c r="S48" s="29" t="s">
        <v>142</v>
      </c>
      <c r="T48" s="29" t="s">
        <v>142</v>
      </c>
      <c r="U48" s="29" t="s">
        <v>142</v>
      </c>
      <c r="V48" s="29" t="s">
        <v>142</v>
      </c>
      <c r="W48" s="29" t="s">
        <v>142</v>
      </c>
      <c r="X48" s="29" t="s">
        <v>142</v>
      </c>
      <c r="Y48" s="29" t="s">
        <v>142</v>
      </c>
      <c r="Z48" s="29" t="s">
        <v>142</v>
      </c>
      <c r="AA48" s="29" t="s">
        <v>142</v>
      </c>
      <c r="AB48" s="29" t="s">
        <v>142</v>
      </c>
      <c r="AC48" s="29" t="s">
        <v>142</v>
      </c>
      <c r="AD48" s="29" t="s">
        <v>142</v>
      </c>
      <c r="AE48" s="29" t="s">
        <v>141</v>
      </c>
      <c r="AF48" s="29" t="s">
        <v>142</v>
      </c>
      <c r="AG48" s="29" t="s">
        <v>141</v>
      </c>
      <c r="AH48" s="29" t="s">
        <v>141</v>
      </c>
      <c r="AI48" s="6"/>
      <c r="AJ48" s="12"/>
      <c r="AK48" s="12"/>
      <c r="AL48" s="12"/>
      <c r="AM48" s="12"/>
    </row>
    <row r="49" spans="1:39" ht="51">
      <c r="A49" s="13">
        <v>48</v>
      </c>
      <c r="B49" s="44">
        <v>48</v>
      </c>
      <c r="C49" s="44" t="s">
        <v>227</v>
      </c>
      <c r="D49" s="45" t="s">
        <v>228</v>
      </c>
      <c r="E49" s="38" t="s">
        <v>199</v>
      </c>
      <c r="F49" s="29" t="s">
        <v>183</v>
      </c>
      <c r="G49" s="29" t="s">
        <v>141</v>
      </c>
      <c r="H49" s="29" t="s">
        <v>141</v>
      </c>
      <c r="I49" s="29" t="s">
        <v>143</v>
      </c>
      <c r="J49" s="29" t="s">
        <v>183</v>
      </c>
      <c r="K49" s="29" t="s">
        <v>183</v>
      </c>
      <c r="L49" s="29" t="s">
        <v>143</v>
      </c>
      <c r="M49" s="29" t="s">
        <v>183</v>
      </c>
      <c r="N49" s="29" t="s">
        <v>183</v>
      </c>
      <c r="O49" s="29" t="s">
        <v>143</v>
      </c>
      <c r="P49" s="29" t="s">
        <v>141</v>
      </c>
      <c r="Q49" s="29" t="s">
        <v>173</v>
      </c>
      <c r="R49" s="29" t="s">
        <v>143</v>
      </c>
      <c r="S49" s="29" t="s">
        <v>143</v>
      </c>
      <c r="T49" s="29" t="s">
        <v>143</v>
      </c>
      <c r="U49" s="29" t="s">
        <v>143</v>
      </c>
      <c r="V49" s="29" t="s">
        <v>183</v>
      </c>
      <c r="W49" s="29" t="s">
        <v>143</v>
      </c>
      <c r="X49" s="29" t="s">
        <v>183</v>
      </c>
      <c r="Y49" s="29" t="s">
        <v>143</v>
      </c>
      <c r="Z49" s="29" t="s">
        <v>143</v>
      </c>
      <c r="AA49" s="29" t="s">
        <v>141</v>
      </c>
      <c r="AB49" s="29" t="s">
        <v>143</v>
      </c>
      <c r="AC49" s="29" t="s">
        <v>143</v>
      </c>
      <c r="AD49" s="29" t="s">
        <v>143</v>
      </c>
      <c r="AE49" s="29" t="s">
        <v>141</v>
      </c>
      <c r="AF49" s="29" t="s">
        <v>183</v>
      </c>
      <c r="AG49" s="29" t="s">
        <v>141</v>
      </c>
      <c r="AH49" s="29" t="s">
        <v>141</v>
      </c>
      <c r="AI49" s="6"/>
      <c r="AJ49" s="12"/>
      <c r="AK49" s="12"/>
      <c r="AL49" s="12"/>
      <c r="AM49" s="12"/>
    </row>
    <row r="50" spans="1:39" ht="51">
      <c r="A50" s="13">
        <v>49</v>
      </c>
      <c r="B50" s="44">
        <v>49</v>
      </c>
      <c r="C50" s="44" t="s">
        <v>229</v>
      </c>
      <c r="D50" s="45" t="s">
        <v>228</v>
      </c>
      <c r="E50" s="38" t="s">
        <v>199</v>
      </c>
      <c r="F50" s="29" t="s">
        <v>183</v>
      </c>
      <c r="G50" s="29" t="s">
        <v>141</v>
      </c>
      <c r="H50" s="29" t="s">
        <v>141</v>
      </c>
      <c r="I50" s="29" t="s">
        <v>143</v>
      </c>
      <c r="J50" s="29" t="s">
        <v>183</v>
      </c>
      <c r="K50" s="29" t="s">
        <v>183</v>
      </c>
      <c r="L50" s="29" t="s">
        <v>143</v>
      </c>
      <c r="M50" s="29" t="s">
        <v>143</v>
      </c>
      <c r="N50" s="29" t="s">
        <v>183</v>
      </c>
      <c r="O50" s="29" t="s">
        <v>143</v>
      </c>
      <c r="P50" s="29" t="s">
        <v>141</v>
      </c>
      <c r="Q50" s="29" t="s">
        <v>173</v>
      </c>
      <c r="R50" s="29" t="s">
        <v>143</v>
      </c>
      <c r="S50" s="29" t="s">
        <v>143</v>
      </c>
      <c r="T50" s="29" t="s">
        <v>143</v>
      </c>
      <c r="U50" s="29" t="s">
        <v>143</v>
      </c>
      <c r="V50" s="29" t="s">
        <v>143</v>
      </c>
      <c r="W50" s="29" t="s">
        <v>143</v>
      </c>
      <c r="X50" s="29" t="s">
        <v>143</v>
      </c>
      <c r="Y50" s="29" t="s">
        <v>143</v>
      </c>
      <c r="Z50" s="29" t="s">
        <v>143</v>
      </c>
      <c r="AA50" s="29" t="s">
        <v>183</v>
      </c>
      <c r="AB50" s="29" t="s">
        <v>183</v>
      </c>
      <c r="AC50" s="29" t="s">
        <v>143</v>
      </c>
      <c r="AD50" s="29" t="s">
        <v>183</v>
      </c>
      <c r="AE50" s="29" t="s">
        <v>141</v>
      </c>
      <c r="AF50" s="29" t="s">
        <v>183</v>
      </c>
      <c r="AG50" s="29" t="s">
        <v>141</v>
      </c>
      <c r="AH50" s="29" t="s">
        <v>141</v>
      </c>
      <c r="AI50" s="6"/>
      <c r="AJ50" s="12"/>
      <c r="AK50" s="12"/>
      <c r="AL50" s="12"/>
      <c r="AM50" s="12"/>
    </row>
    <row r="51" spans="1:39" ht="51">
      <c r="A51" s="13">
        <v>50</v>
      </c>
      <c r="B51" s="44">
        <v>50</v>
      </c>
      <c r="C51" s="44" t="s">
        <v>229</v>
      </c>
      <c r="D51" s="45" t="s">
        <v>230</v>
      </c>
      <c r="E51" s="38" t="s">
        <v>21</v>
      </c>
      <c r="F51" s="29" t="s">
        <v>142</v>
      </c>
      <c r="G51" s="29" t="s">
        <v>141</v>
      </c>
      <c r="H51" s="29" t="s">
        <v>141</v>
      </c>
      <c r="I51" s="29" t="s">
        <v>142</v>
      </c>
      <c r="J51" s="29" t="s">
        <v>142</v>
      </c>
      <c r="K51" s="29" t="s">
        <v>142</v>
      </c>
      <c r="L51" s="29" t="s">
        <v>142</v>
      </c>
      <c r="M51" s="29" t="s">
        <v>142</v>
      </c>
      <c r="N51" s="29" t="s">
        <v>142</v>
      </c>
      <c r="O51" s="29" t="s">
        <v>142</v>
      </c>
      <c r="P51" s="29" t="s">
        <v>141</v>
      </c>
      <c r="Q51" s="29" t="s">
        <v>142</v>
      </c>
      <c r="R51" s="29" t="s">
        <v>142</v>
      </c>
      <c r="S51" s="29" t="s">
        <v>142</v>
      </c>
      <c r="T51" s="29" t="s">
        <v>142</v>
      </c>
      <c r="U51" s="29" t="s">
        <v>142</v>
      </c>
      <c r="V51" s="29" t="s">
        <v>142</v>
      </c>
      <c r="W51" s="29" t="s">
        <v>142</v>
      </c>
      <c r="X51" s="29" t="s">
        <v>142</v>
      </c>
      <c r="Y51" s="29" t="s">
        <v>142</v>
      </c>
      <c r="Z51" s="29" t="s">
        <v>142</v>
      </c>
      <c r="AA51" s="29" t="s">
        <v>142</v>
      </c>
      <c r="AB51" s="29" t="s">
        <v>142</v>
      </c>
      <c r="AC51" s="29" t="s">
        <v>142</v>
      </c>
      <c r="AD51" s="29" t="s">
        <v>142</v>
      </c>
      <c r="AE51" s="29" t="s">
        <v>141</v>
      </c>
      <c r="AF51" s="29" t="s">
        <v>142</v>
      </c>
      <c r="AG51" s="29" t="s">
        <v>141</v>
      </c>
      <c r="AH51" s="29" t="s">
        <v>141</v>
      </c>
      <c r="AI51" s="6"/>
      <c r="AJ51" s="12"/>
      <c r="AK51" s="12"/>
      <c r="AL51" s="12"/>
      <c r="AM51" s="12"/>
    </row>
    <row r="52" spans="1:39" ht="38.25">
      <c r="A52" s="13">
        <v>51</v>
      </c>
      <c r="B52" s="44">
        <v>51</v>
      </c>
      <c r="C52" s="44" t="s">
        <v>231</v>
      </c>
      <c r="D52" s="45" t="s">
        <v>232</v>
      </c>
      <c r="E52" s="38" t="s">
        <v>21</v>
      </c>
      <c r="F52" s="29" t="s">
        <v>142</v>
      </c>
      <c r="G52" s="29" t="s">
        <v>141</v>
      </c>
      <c r="H52" s="29" t="s">
        <v>141</v>
      </c>
      <c r="I52" s="29" t="s">
        <v>142</v>
      </c>
      <c r="J52" s="29" t="s">
        <v>142</v>
      </c>
      <c r="K52" s="29" t="s">
        <v>142</v>
      </c>
      <c r="L52" s="29" t="s">
        <v>142</v>
      </c>
      <c r="M52" s="29" t="s">
        <v>142</v>
      </c>
      <c r="N52" s="29" t="s">
        <v>142</v>
      </c>
      <c r="O52" s="29" t="s">
        <v>142</v>
      </c>
      <c r="P52" s="29" t="s">
        <v>141</v>
      </c>
      <c r="Q52" s="29" t="s">
        <v>142</v>
      </c>
      <c r="R52" s="29" t="s">
        <v>142</v>
      </c>
      <c r="S52" s="29" t="s">
        <v>142</v>
      </c>
      <c r="T52" s="29" t="s">
        <v>142</v>
      </c>
      <c r="U52" s="29" t="s">
        <v>142</v>
      </c>
      <c r="V52" s="29" t="s">
        <v>142</v>
      </c>
      <c r="W52" s="29" t="s">
        <v>142</v>
      </c>
      <c r="X52" s="29" t="s">
        <v>142</v>
      </c>
      <c r="Y52" s="29" t="s">
        <v>142</v>
      </c>
      <c r="Z52" s="29" t="s">
        <v>142</v>
      </c>
      <c r="AA52" s="29" t="s">
        <v>142</v>
      </c>
      <c r="AB52" s="29" t="s">
        <v>142</v>
      </c>
      <c r="AC52" s="29" t="s">
        <v>142</v>
      </c>
      <c r="AD52" s="29" t="s">
        <v>142</v>
      </c>
      <c r="AE52" s="29" t="s">
        <v>141</v>
      </c>
      <c r="AF52" s="29" t="s">
        <v>142</v>
      </c>
      <c r="AG52" s="29" t="s">
        <v>141</v>
      </c>
      <c r="AH52" s="29" t="s">
        <v>141</v>
      </c>
      <c r="AI52" s="6"/>
      <c r="AJ52" s="12"/>
      <c r="AK52" s="12"/>
      <c r="AL52" s="12"/>
      <c r="AM52" s="12"/>
    </row>
    <row r="53" spans="1:39" ht="38.25">
      <c r="A53" s="13">
        <v>52</v>
      </c>
      <c r="B53" s="44">
        <v>52</v>
      </c>
      <c r="C53" s="44" t="s">
        <v>231</v>
      </c>
      <c r="D53" s="45" t="s">
        <v>233</v>
      </c>
      <c r="E53" s="38" t="s">
        <v>21</v>
      </c>
      <c r="F53" s="29" t="s">
        <v>142</v>
      </c>
      <c r="G53" s="29" t="s">
        <v>141</v>
      </c>
      <c r="H53" s="29" t="s">
        <v>141</v>
      </c>
      <c r="I53" s="29" t="s">
        <v>142</v>
      </c>
      <c r="J53" s="29" t="s">
        <v>142</v>
      </c>
      <c r="K53" s="29" t="s">
        <v>142</v>
      </c>
      <c r="L53" s="29" t="s">
        <v>142</v>
      </c>
      <c r="M53" s="29" t="s">
        <v>142</v>
      </c>
      <c r="N53" s="29" t="s">
        <v>142</v>
      </c>
      <c r="O53" s="29" t="s">
        <v>142</v>
      </c>
      <c r="P53" s="29" t="s">
        <v>141</v>
      </c>
      <c r="Q53" s="29" t="s">
        <v>142</v>
      </c>
      <c r="R53" s="29" t="s">
        <v>142</v>
      </c>
      <c r="S53" s="29" t="s">
        <v>142</v>
      </c>
      <c r="T53" s="29" t="s">
        <v>142</v>
      </c>
      <c r="U53" s="29" t="s">
        <v>142</v>
      </c>
      <c r="V53" s="29" t="s">
        <v>142</v>
      </c>
      <c r="W53" s="29" t="s">
        <v>142</v>
      </c>
      <c r="X53" s="29" t="s">
        <v>142</v>
      </c>
      <c r="Y53" s="29" t="s">
        <v>142</v>
      </c>
      <c r="Z53" s="29" t="s">
        <v>143</v>
      </c>
      <c r="AA53" s="29" t="s">
        <v>142</v>
      </c>
      <c r="AB53" s="29" t="s">
        <v>142</v>
      </c>
      <c r="AC53" s="29" t="s">
        <v>142</v>
      </c>
      <c r="AD53" s="29" t="s">
        <v>142</v>
      </c>
      <c r="AE53" s="29" t="s">
        <v>141</v>
      </c>
      <c r="AF53" s="29" t="s">
        <v>142</v>
      </c>
      <c r="AG53" s="29" t="s">
        <v>141</v>
      </c>
      <c r="AH53" s="29" t="s">
        <v>141</v>
      </c>
      <c r="AI53" s="6"/>
      <c r="AJ53" s="12"/>
      <c r="AK53" s="12"/>
      <c r="AL53" s="12"/>
      <c r="AM53" s="12"/>
    </row>
    <row r="54" spans="1:39" ht="25.5">
      <c r="A54" s="13">
        <v>53</v>
      </c>
      <c r="B54" s="44">
        <v>53</v>
      </c>
      <c r="C54" s="44" t="s">
        <v>234</v>
      </c>
      <c r="D54" s="45" t="s">
        <v>235</v>
      </c>
      <c r="E54" s="38" t="s">
        <v>21</v>
      </c>
      <c r="F54" s="29" t="s">
        <v>142</v>
      </c>
      <c r="G54" s="29" t="s">
        <v>141</v>
      </c>
      <c r="H54" s="29" t="s">
        <v>141</v>
      </c>
      <c r="I54" s="29" t="s">
        <v>141</v>
      </c>
      <c r="J54" s="29" t="s">
        <v>142</v>
      </c>
      <c r="K54" s="29" t="s">
        <v>142</v>
      </c>
      <c r="L54" s="29" t="s">
        <v>143</v>
      </c>
      <c r="M54" s="29" t="s">
        <v>142</v>
      </c>
      <c r="N54" s="29" t="s">
        <v>142</v>
      </c>
      <c r="O54" s="29" t="s">
        <v>142</v>
      </c>
      <c r="P54" s="29" t="s">
        <v>141</v>
      </c>
      <c r="Q54" s="29" t="s">
        <v>142</v>
      </c>
      <c r="R54" s="29" t="s">
        <v>142</v>
      </c>
      <c r="S54" s="29" t="s">
        <v>142</v>
      </c>
      <c r="T54" s="29" t="s">
        <v>142</v>
      </c>
      <c r="U54" s="29" t="s">
        <v>142</v>
      </c>
      <c r="V54" s="29" t="s">
        <v>142</v>
      </c>
      <c r="W54" s="29" t="s">
        <v>142</v>
      </c>
      <c r="X54" s="29" t="s">
        <v>142</v>
      </c>
      <c r="Y54" s="29" t="s">
        <v>142</v>
      </c>
      <c r="Z54" s="29" t="s">
        <v>142</v>
      </c>
      <c r="AA54" s="29" t="s">
        <v>142</v>
      </c>
      <c r="AB54" s="29" t="s">
        <v>142</v>
      </c>
      <c r="AC54" s="29" t="s">
        <v>142</v>
      </c>
      <c r="AD54" s="29" t="s">
        <v>142</v>
      </c>
      <c r="AE54" s="29" t="s">
        <v>141</v>
      </c>
      <c r="AF54" s="29" t="s">
        <v>142</v>
      </c>
      <c r="AG54" s="29" t="s">
        <v>142</v>
      </c>
      <c r="AH54" s="29" t="s">
        <v>141</v>
      </c>
      <c r="AI54" s="6"/>
      <c r="AJ54" s="12"/>
      <c r="AK54" s="12"/>
      <c r="AL54" s="12"/>
      <c r="AM54" s="12"/>
    </row>
    <row r="55" spans="1:39" ht="38.25">
      <c r="A55" s="13">
        <v>54</v>
      </c>
      <c r="B55" s="44">
        <v>54</v>
      </c>
      <c r="C55" s="44" t="s">
        <v>236</v>
      </c>
      <c r="D55" s="45" t="s">
        <v>237</v>
      </c>
      <c r="E55" s="38" t="s">
        <v>21</v>
      </c>
      <c r="F55" s="29" t="s">
        <v>142</v>
      </c>
      <c r="G55" s="29" t="s">
        <v>143</v>
      </c>
      <c r="H55" s="29" t="s">
        <v>141</v>
      </c>
      <c r="I55" s="29" t="s">
        <v>141</v>
      </c>
      <c r="J55" s="29" t="s">
        <v>142</v>
      </c>
      <c r="K55" s="29" t="s">
        <v>142</v>
      </c>
      <c r="L55" s="29" t="s">
        <v>142</v>
      </c>
      <c r="M55" s="29" t="s">
        <v>142</v>
      </c>
      <c r="N55" s="29" t="s">
        <v>142</v>
      </c>
      <c r="O55" s="29" t="s">
        <v>142</v>
      </c>
      <c r="P55" s="29" t="s">
        <v>141</v>
      </c>
      <c r="Q55" s="29" t="s">
        <v>142</v>
      </c>
      <c r="R55" s="29" t="s">
        <v>142</v>
      </c>
      <c r="S55" s="29" t="s">
        <v>142</v>
      </c>
      <c r="T55" s="29" t="s">
        <v>142</v>
      </c>
      <c r="U55" s="29" t="s">
        <v>142</v>
      </c>
      <c r="V55" s="29" t="s">
        <v>142</v>
      </c>
      <c r="W55" s="29" t="s">
        <v>142</v>
      </c>
      <c r="X55" s="29" t="s">
        <v>142</v>
      </c>
      <c r="Y55" s="29" t="s">
        <v>142</v>
      </c>
      <c r="Z55" s="29" t="s">
        <v>143</v>
      </c>
      <c r="AA55" s="29" t="s">
        <v>142</v>
      </c>
      <c r="AB55" s="29" t="s">
        <v>142</v>
      </c>
      <c r="AC55" s="29" t="s">
        <v>142</v>
      </c>
      <c r="AD55" s="29" t="s">
        <v>143</v>
      </c>
      <c r="AE55" s="29" t="s">
        <v>141</v>
      </c>
      <c r="AF55" s="29" t="s">
        <v>142</v>
      </c>
      <c r="AG55" s="29" t="s">
        <v>142</v>
      </c>
      <c r="AH55" s="29" t="s">
        <v>141</v>
      </c>
      <c r="AI55" s="6"/>
      <c r="AJ55" s="12"/>
      <c r="AK55" s="12"/>
      <c r="AL55" s="12"/>
      <c r="AM55" s="12"/>
    </row>
    <row r="56" spans="1:39" ht="25.5">
      <c r="A56" s="13">
        <v>55</v>
      </c>
      <c r="B56" s="44">
        <v>55</v>
      </c>
      <c r="C56" s="44" t="s">
        <v>236</v>
      </c>
      <c r="D56" s="45" t="s">
        <v>238</v>
      </c>
      <c r="E56" s="38" t="s">
        <v>21</v>
      </c>
      <c r="F56" s="29" t="s">
        <v>142</v>
      </c>
      <c r="G56" s="29" t="s">
        <v>142</v>
      </c>
      <c r="H56" s="29" t="s">
        <v>142</v>
      </c>
      <c r="I56" s="29" t="s">
        <v>141</v>
      </c>
      <c r="J56" s="29" t="s">
        <v>142</v>
      </c>
      <c r="K56" s="29" t="s">
        <v>142</v>
      </c>
      <c r="L56" s="29" t="s">
        <v>142</v>
      </c>
      <c r="M56" s="29" t="s">
        <v>142</v>
      </c>
      <c r="N56" s="29" t="s">
        <v>142</v>
      </c>
      <c r="O56" s="29" t="s">
        <v>142</v>
      </c>
      <c r="P56" s="29" t="s">
        <v>141</v>
      </c>
      <c r="Q56" s="29" t="s">
        <v>142</v>
      </c>
      <c r="R56" s="29" t="s">
        <v>142</v>
      </c>
      <c r="S56" s="29" t="s">
        <v>142</v>
      </c>
      <c r="T56" s="29" t="s">
        <v>142</v>
      </c>
      <c r="U56" s="29" t="s">
        <v>142</v>
      </c>
      <c r="V56" s="29" t="s">
        <v>142</v>
      </c>
      <c r="W56" s="29" t="s">
        <v>142</v>
      </c>
      <c r="X56" s="29" t="s">
        <v>142</v>
      </c>
      <c r="Y56" s="29" t="s">
        <v>142</v>
      </c>
      <c r="Z56" s="29" t="s">
        <v>142</v>
      </c>
      <c r="AA56" s="29" t="s">
        <v>142</v>
      </c>
      <c r="AB56" s="29" t="s">
        <v>142</v>
      </c>
      <c r="AC56" s="29" t="s">
        <v>142</v>
      </c>
      <c r="AD56" s="29" t="s">
        <v>143</v>
      </c>
      <c r="AE56" s="29" t="s">
        <v>141</v>
      </c>
      <c r="AF56" s="29" t="s">
        <v>142</v>
      </c>
      <c r="AG56" s="29" t="s">
        <v>142</v>
      </c>
      <c r="AH56" s="29" t="s">
        <v>141</v>
      </c>
      <c r="AI56" s="6"/>
      <c r="AJ56" s="12"/>
      <c r="AK56" s="12"/>
      <c r="AL56" s="12"/>
      <c r="AM56" s="12"/>
    </row>
    <row r="57" spans="1:39" ht="76.5">
      <c r="A57" s="13">
        <v>56</v>
      </c>
      <c r="B57" s="44">
        <v>56</v>
      </c>
      <c r="C57" s="44" t="s">
        <v>239</v>
      </c>
      <c r="D57" s="45" t="s">
        <v>240</v>
      </c>
      <c r="E57" s="38" t="s">
        <v>21</v>
      </c>
      <c r="F57" s="29" t="s">
        <v>142</v>
      </c>
      <c r="G57" s="29" t="s">
        <v>141</v>
      </c>
      <c r="H57" s="29" t="s">
        <v>142</v>
      </c>
      <c r="I57" s="29" t="s">
        <v>141</v>
      </c>
      <c r="J57" s="29" t="s">
        <v>142</v>
      </c>
      <c r="K57" s="29" t="s">
        <v>142</v>
      </c>
      <c r="L57" s="29" t="s">
        <v>142</v>
      </c>
      <c r="M57" s="29" t="s">
        <v>142</v>
      </c>
      <c r="N57" s="29" t="s">
        <v>142</v>
      </c>
      <c r="O57" s="29" t="s">
        <v>142</v>
      </c>
      <c r="P57" s="29" t="s">
        <v>141</v>
      </c>
      <c r="Q57" s="29" t="s">
        <v>142</v>
      </c>
      <c r="R57" s="29" t="s">
        <v>142</v>
      </c>
      <c r="S57" s="29" t="s">
        <v>142</v>
      </c>
      <c r="T57" s="29" t="s">
        <v>142</v>
      </c>
      <c r="U57" s="29" t="s">
        <v>142</v>
      </c>
      <c r="V57" s="29" t="s">
        <v>142</v>
      </c>
      <c r="W57" s="29" t="s">
        <v>142</v>
      </c>
      <c r="X57" s="29" t="s">
        <v>142</v>
      </c>
      <c r="Y57" s="29" t="s">
        <v>142</v>
      </c>
      <c r="Z57" s="29" t="s">
        <v>142</v>
      </c>
      <c r="AA57" s="29" t="s">
        <v>142</v>
      </c>
      <c r="AB57" s="29" t="s">
        <v>142</v>
      </c>
      <c r="AC57" s="29" t="s">
        <v>142</v>
      </c>
      <c r="AD57" s="29" t="s">
        <v>143</v>
      </c>
      <c r="AE57" s="29" t="s">
        <v>141</v>
      </c>
      <c r="AF57" s="29" t="s">
        <v>142</v>
      </c>
      <c r="AG57" s="29" t="s">
        <v>142</v>
      </c>
      <c r="AH57" s="29" t="s">
        <v>141</v>
      </c>
      <c r="AI57" s="6"/>
      <c r="AJ57" s="12"/>
      <c r="AK57" s="12"/>
      <c r="AL57" s="12"/>
      <c r="AM57" s="12"/>
    </row>
    <row r="58" spans="1:39" ht="63.75">
      <c r="A58" s="13">
        <v>57</v>
      </c>
      <c r="B58" s="44">
        <v>57</v>
      </c>
      <c r="C58" s="44" t="s">
        <v>239</v>
      </c>
      <c r="D58" s="45" t="s">
        <v>241</v>
      </c>
      <c r="E58" s="38" t="s">
        <v>21</v>
      </c>
      <c r="F58" s="29" t="s">
        <v>142</v>
      </c>
      <c r="G58" s="29" t="s">
        <v>142</v>
      </c>
      <c r="H58" s="29" t="s">
        <v>142</v>
      </c>
      <c r="I58" s="29" t="s">
        <v>141</v>
      </c>
      <c r="J58" s="29" t="s">
        <v>142</v>
      </c>
      <c r="K58" s="29" t="s">
        <v>142</v>
      </c>
      <c r="L58" s="29" t="s">
        <v>142</v>
      </c>
      <c r="M58" s="29" t="s">
        <v>142</v>
      </c>
      <c r="N58" s="29" t="s">
        <v>142</v>
      </c>
      <c r="O58" s="29" t="s">
        <v>142</v>
      </c>
      <c r="P58" s="29" t="s">
        <v>141</v>
      </c>
      <c r="Q58" s="29" t="s">
        <v>142</v>
      </c>
      <c r="R58" s="29" t="s">
        <v>142</v>
      </c>
      <c r="S58" s="29" t="s">
        <v>142</v>
      </c>
      <c r="T58" s="29" t="s">
        <v>142</v>
      </c>
      <c r="U58" s="29" t="s">
        <v>142</v>
      </c>
      <c r="V58" s="29" t="s">
        <v>142</v>
      </c>
      <c r="W58" s="29" t="s">
        <v>142</v>
      </c>
      <c r="X58" s="29" t="s">
        <v>142</v>
      </c>
      <c r="Y58" s="29" t="s">
        <v>142</v>
      </c>
      <c r="Z58" s="29" t="s">
        <v>142</v>
      </c>
      <c r="AA58" s="29" t="s">
        <v>142</v>
      </c>
      <c r="AB58" s="29" t="s">
        <v>142</v>
      </c>
      <c r="AC58" s="29" t="s">
        <v>142</v>
      </c>
      <c r="AD58" s="29" t="s">
        <v>143</v>
      </c>
      <c r="AE58" s="29" t="s">
        <v>141</v>
      </c>
      <c r="AF58" s="29" t="s">
        <v>142</v>
      </c>
      <c r="AG58" s="29" t="s">
        <v>142</v>
      </c>
      <c r="AH58" s="29" t="s">
        <v>141</v>
      </c>
      <c r="AI58" s="6"/>
      <c r="AJ58" s="12"/>
      <c r="AK58" s="12"/>
      <c r="AL58" s="12"/>
      <c r="AM58" s="12"/>
    </row>
    <row r="59" spans="1:39" ht="76.5">
      <c r="A59" s="13">
        <v>58</v>
      </c>
      <c r="B59" s="44">
        <v>58</v>
      </c>
      <c r="C59" s="44" t="s">
        <v>242</v>
      </c>
      <c r="D59" s="45" t="s">
        <v>243</v>
      </c>
      <c r="E59" s="38" t="s">
        <v>21</v>
      </c>
      <c r="F59" s="29" t="s">
        <v>142</v>
      </c>
      <c r="G59" s="29" t="s">
        <v>142</v>
      </c>
      <c r="H59" s="29" t="s">
        <v>142</v>
      </c>
      <c r="I59" s="29" t="s">
        <v>141</v>
      </c>
      <c r="J59" s="29" t="s">
        <v>142</v>
      </c>
      <c r="K59" s="29" t="s">
        <v>142</v>
      </c>
      <c r="L59" s="29" t="s">
        <v>141</v>
      </c>
      <c r="M59" s="29" t="s">
        <v>142</v>
      </c>
      <c r="N59" s="29" t="s">
        <v>142</v>
      </c>
      <c r="O59" s="29" t="s">
        <v>142</v>
      </c>
      <c r="P59" s="29" t="s">
        <v>141</v>
      </c>
      <c r="Q59" s="29" t="s">
        <v>142</v>
      </c>
      <c r="R59" s="29" t="s">
        <v>142</v>
      </c>
      <c r="S59" s="29" t="s">
        <v>142</v>
      </c>
      <c r="T59" s="29" t="s">
        <v>142</v>
      </c>
      <c r="U59" s="29" t="s">
        <v>142</v>
      </c>
      <c r="V59" s="29" t="s">
        <v>142</v>
      </c>
      <c r="W59" s="29" t="s">
        <v>142</v>
      </c>
      <c r="X59" s="29" t="s">
        <v>142</v>
      </c>
      <c r="Y59" s="29" t="s">
        <v>142</v>
      </c>
      <c r="Z59" s="29" t="s">
        <v>142</v>
      </c>
      <c r="AA59" s="29" t="s">
        <v>142</v>
      </c>
      <c r="AB59" s="29" t="s">
        <v>142</v>
      </c>
      <c r="AC59" s="29" t="s">
        <v>142</v>
      </c>
      <c r="AD59" s="29" t="s">
        <v>142</v>
      </c>
      <c r="AE59" s="29" t="s">
        <v>141</v>
      </c>
      <c r="AF59" s="29" t="s">
        <v>142</v>
      </c>
      <c r="AG59" s="29" t="s">
        <v>142</v>
      </c>
      <c r="AH59" s="29" t="s">
        <v>141</v>
      </c>
      <c r="AI59" s="6"/>
      <c r="AJ59" s="12"/>
      <c r="AK59" s="12"/>
      <c r="AL59" s="12"/>
      <c r="AM59" s="12"/>
    </row>
    <row r="60" spans="1:39" ht="63.75">
      <c r="A60" s="13">
        <v>59</v>
      </c>
      <c r="B60" s="44">
        <v>59</v>
      </c>
      <c r="C60" s="44" t="s">
        <v>242</v>
      </c>
      <c r="D60" s="45" t="s">
        <v>244</v>
      </c>
      <c r="E60" s="38" t="s">
        <v>21</v>
      </c>
      <c r="F60" s="29" t="s">
        <v>142</v>
      </c>
      <c r="G60" s="29" t="s">
        <v>142</v>
      </c>
      <c r="H60" s="29" t="s">
        <v>142</v>
      </c>
      <c r="I60" s="29" t="s">
        <v>141</v>
      </c>
      <c r="J60" s="29" t="s">
        <v>142</v>
      </c>
      <c r="K60" s="29" t="s">
        <v>142</v>
      </c>
      <c r="L60" s="29" t="s">
        <v>142</v>
      </c>
      <c r="M60" s="29" t="s">
        <v>142</v>
      </c>
      <c r="N60" s="29" t="s">
        <v>142</v>
      </c>
      <c r="O60" s="29" t="s">
        <v>142</v>
      </c>
      <c r="P60" s="29" t="s">
        <v>141</v>
      </c>
      <c r="Q60" s="29" t="s">
        <v>142</v>
      </c>
      <c r="R60" s="29" t="s">
        <v>142</v>
      </c>
      <c r="S60" s="29" t="s">
        <v>142</v>
      </c>
      <c r="T60" s="29" t="s">
        <v>142</v>
      </c>
      <c r="U60" s="29" t="s">
        <v>142</v>
      </c>
      <c r="V60" s="29" t="s">
        <v>142</v>
      </c>
      <c r="W60" s="29" t="s">
        <v>142</v>
      </c>
      <c r="X60" s="29" t="s">
        <v>142</v>
      </c>
      <c r="Y60" s="29" t="s">
        <v>142</v>
      </c>
      <c r="Z60" s="29" t="s">
        <v>143</v>
      </c>
      <c r="AA60" s="29" t="s">
        <v>142</v>
      </c>
      <c r="AB60" s="29" t="s">
        <v>142</v>
      </c>
      <c r="AC60" s="29" t="s">
        <v>142</v>
      </c>
      <c r="AD60" s="29" t="s">
        <v>142</v>
      </c>
      <c r="AE60" s="29" t="s">
        <v>141</v>
      </c>
      <c r="AF60" s="29" t="s">
        <v>142</v>
      </c>
      <c r="AG60" s="29" t="s">
        <v>142</v>
      </c>
      <c r="AH60" s="29" t="s">
        <v>141</v>
      </c>
      <c r="AI60" s="6"/>
      <c r="AJ60" s="12"/>
      <c r="AK60" s="12"/>
      <c r="AL60" s="12"/>
      <c r="AM60" s="12"/>
    </row>
    <row r="61" spans="1:39" ht="25.5">
      <c r="A61" s="13">
        <v>60</v>
      </c>
      <c r="B61" s="44">
        <v>60</v>
      </c>
      <c r="C61" s="44" t="s">
        <v>245</v>
      </c>
      <c r="D61" s="45" t="s">
        <v>246</v>
      </c>
      <c r="E61" s="38" t="s">
        <v>21</v>
      </c>
      <c r="F61" s="29" t="s">
        <v>142</v>
      </c>
      <c r="G61" s="29" t="s">
        <v>142</v>
      </c>
      <c r="H61" s="29" t="s">
        <v>142</v>
      </c>
      <c r="I61" s="29" t="s">
        <v>141</v>
      </c>
      <c r="J61" s="29" t="s">
        <v>142</v>
      </c>
      <c r="K61" s="29" t="s">
        <v>142</v>
      </c>
      <c r="L61" s="29" t="s">
        <v>142</v>
      </c>
      <c r="M61" s="29" t="s">
        <v>142</v>
      </c>
      <c r="N61" s="29" t="s">
        <v>142</v>
      </c>
      <c r="O61" s="29" t="s">
        <v>142</v>
      </c>
      <c r="P61" s="29" t="s">
        <v>141</v>
      </c>
      <c r="Q61" s="29" t="s">
        <v>142</v>
      </c>
      <c r="R61" s="29" t="s">
        <v>142</v>
      </c>
      <c r="S61" s="29" t="s">
        <v>142</v>
      </c>
      <c r="T61" s="29" t="s">
        <v>142</v>
      </c>
      <c r="U61" s="29" t="s">
        <v>142</v>
      </c>
      <c r="V61" s="29" t="s">
        <v>142</v>
      </c>
      <c r="W61" s="29" t="s">
        <v>142</v>
      </c>
      <c r="X61" s="29" t="s">
        <v>142</v>
      </c>
      <c r="Y61" s="29" t="s">
        <v>142</v>
      </c>
      <c r="Z61" s="29" t="s">
        <v>142</v>
      </c>
      <c r="AA61" s="29" t="s">
        <v>142</v>
      </c>
      <c r="AB61" s="29" t="s">
        <v>142</v>
      </c>
      <c r="AC61" s="29" t="s">
        <v>143</v>
      </c>
      <c r="AD61" s="29" t="s">
        <v>142</v>
      </c>
      <c r="AE61" s="29" t="s">
        <v>141</v>
      </c>
      <c r="AF61" s="29" t="s">
        <v>142</v>
      </c>
      <c r="AG61" s="29" t="s">
        <v>142</v>
      </c>
      <c r="AH61" s="29" t="s">
        <v>141</v>
      </c>
      <c r="AI61" s="6"/>
      <c r="AJ61" s="12"/>
      <c r="AK61" s="12"/>
      <c r="AL61" s="12"/>
      <c r="AM61" s="12"/>
    </row>
    <row r="62" spans="1:39" ht="76.5">
      <c r="A62" s="13">
        <v>61</v>
      </c>
      <c r="B62" s="44">
        <v>61</v>
      </c>
      <c r="C62" s="44" t="s">
        <v>247</v>
      </c>
      <c r="D62" s="45" t="s">
        <v>248</v>
      </c>
      <c r="E62" s="38" t="s">
        <v>21</v>
      </c>
      <c r="F62" s="29" t="s">
        <v>142</v>
      </c>
      <c r="G62" s="29" t="s">
        <v>142</v>
      </c>
      <c r="H62" s="29" t="s">
        <v>142</v>
      </c>
      <c r="I62" s="29" t="s">
        <v>142</v>
      </c>
      <c r="J62" s="29" t="s">
        <v>142</v>
      </c>
      <c r="K62" s="29" t="s">
        <v>142</v>
      </c>
      <c r="L62" s="29" t="s">
        <v>142</v>
      </c>
      <c r="M62" s="29" t="s">
        <v>142</v>
      </c>
      <c r="N62" s="29" t="s">
        <v>143</v>
      </c>
      <c r="O62" s="29" t="s">
        <v>142</v>
      </c>
      <c r="P62" s="29" t="s">
        <v>141</v>
      </c>
      <c r="Q62" s="29" t="s">
        <v>142</v>
      </c>
      <c r="R62" s="29" t="s">
        <v>142</v>
      </c>
      <c r="S62" s="29" t="s">
        <v>142</v>
      </c>
      <c r="T62" s="29" t="s">
        <v>142</v>
      </c>
      <c r="U62" s="29" t="s">
        <v>142</v>
      </c>
      <c r="V62" s="29" t="s">
        <v>142</v>
      </c>
      <c r="W62" s="29" t="s">
        <v>142</v>
      </c>
      <c r="X62" s="29" t="s">
        <v>142</v>
      </c>
      <c r="Y62" s="29" t="s">
        <v>142</v>
      </c>
      <c r="Z62" s="29" t="s">
        <v>143</v>
      </c>
      <c r="AA62" s="29" t="s">
        <v>143</v>
      </c>
      <c r="AB62" s="29" t="s">
        <v>143</v>
      </c>
      <c r="AC62" s="29" t="s">
        <v>142</v>
      </c>
      <c r="AD62" s="29" t="s">
        <v>142</v>
      </c>
      <c r="AE62" s="29" t="s">
        <v>141</v>
      </c>
      <c r="AF62" s="29" t="s">
        <v>142</v>
      </c>
      <c r="AG62" s="29" t="s">
        <v>142</v>
      </c>
      <c r="AH62" s="29" t="s">
        <v>141</v>
      </c>
      <c r="AI62" s="6"/>
      <c r="AJ62" s="12"/>
      <c r="AK62" s="12"/>
      <c r="AL62" s="12"/>
      <c r="AM62" s="12"/>
    </row>
    <row r="63" spans="1:39" ht="89.25">
      <c r="A63" s="13">
        <v>62</v>
      </c>
      <c r="B63" s="44">
        <v>62</v>
      </c>
      <c r="C63" s="44" t="s">
        <v>249</v>
      </c>
      <c r="D63" s="45" t="s">
        <v>250</v>
      </c>
      <c r="E63" s="38" t="s">
        <v>21</v>
      </c>
      <c r="F63" s="29" t="s">
        <v>142</v>
      </c>
      <c r="G63" s="29" t="s">
        <v>142</v>
      </c>
      <c r="H63" s="29" t="s">
        <v>142</v>
      </c>
      <c r="I63" s="29" t="s">
        <v>142</v>
      </c>
      <c r="J63" s="29" t="s">
        <v>142</v>
      </c>
      <c r="K63" s="29" t="s">
        <v>142</v>
      </c>
      <c r="L63" s="29" t="s">
        <v>142</v>
      </c>
      <c r="M63" s="29" t="s">
        <v>142</v>
      </c>
      <c r="N63" s="29" t="s">
        <v>142</v>
      </c>
      <c r="O63" s="29" t="s">
        <v>142</v>
      </c>
      <c r="P63" s="29" t="s">
        <v>141</v>
      </c>
      <c r="Q63" s="29" t="s">
        <v>142</v>
      </c>
      <c r="R63" s="29" t="s">
        <v>142</v>
      </c>
      <c r="S63" s="29" t="s">
        <v>142</v>
      </c>
      <c r="T63" s="29" t="s">
        <v>142</v>
      </c>
      <c r="U63" s="29" t="s">
        <v>142</v>
      </c>
      <c r="V63" s="29" t="s">
        <v>142</v>
      </c>
      <c r="W63" s="29" t="s">
        <v>142</v>
      </c>
      <c r="X63" s="29" t="s">
        <v>142</v>
      </c>
      <c r="Y63" s="29" t="s">
        <v>142</v>
      </c>
      <c r="Z63" s="29" t="s">
        <v>142</v>
      </c>
      <c r="AA63" s="29" t="s">
        <v>143</v>
      </c>
      <c r="AB63" s="29" t="s">
        <v>142</v>
      </c>
      <c r="AC63" s="29" t="s">
        <v>142</v>
      </c>
      <c r="AD63" s="29" t="s">
        <v>142</v>
      </c>
      <c r="AE63" s="29" t="s">
        <v>141</v>
      </c>
      <c r="AF63" s="29" t="s">
        <v>142</v>
      </c>
      <c r="AG63" s="29" t="s">
        <v>142</v>
      </c>
      <c r="AH63" s="29" t="s">
        <v>141</v>
      </c>
      <c r="AI63" s="6"/>
      <c r="AJ63" s="12"/>
      <c r="AK63" s="12"/>
      <c r="AL63" s="12"/>
      <c r="AM63" s="12"/>
    </row>
    <row r="64" spans="1:39" ht="63.75">
      <c r="A64" s="13">
        <v>63</v>
      </c>
      <c r="B64" s="44">
        <v>63</v>
      </c>
      <c r="C64" s="44" t="s">
        <v>251</v>
      </c>
      <c r="D64" s="45" t="s">
        <v>252</v>
      </c>
      <c r="E64" s="38" t="s">
        <v>21</v>
      </c>
      <c r="F64" s="29" t="s">
        <v>142</v>
      </c>
      <c r="G64" s="29" t="s">
        <v>142</v>
      </c>
      <c r="H64" s="29" t="s">
        <v>142</v>
      </c>
      <c r="I64" s="29" t="s">
        <v>142</v>
      </c>
      <c r="J64" s="29" t="s">
        <v>142</v>
      </c>
      <c r="K64" s="29" t="s">
        <v>142</v>
      </c>
      <c r="L64" s="29" t="s">
        <v>142</v>
      </c>
      <c r="M64" s="29" t="s">
        <v>142</v>
      </c>
      <c r="N64" s="29" t="s">
        <v>142</v>
      </c>
      <c r="O64" s="29" t="s">
        <v>142</v>
      </c>
      <c r="P64" s="29" t="s">
        <v>141</v>
      </c>
      <c r="Q64" s="29" t="s">
        <v>142</v>
      </c>
      <c r="R64" s="29" t="s">
        <v>142</v>
      </c>
      <c r="S64" s="29" t="s">
        <v>142</v>
      </c>
      <c r="T64" s="29" t="s">
        <v>142</v>
      </c>
      <c r="U64" s="29" t="s">
        <v>142</v>
      </c>
      <c r="V64" s="29" t="s">
        <v>142</v>
      </c>
      <c r="W64" s="29" t="s">
        <v>142</v>
      </c>
      <c r="X64" s="29" t="s">
        <v>142</v>
      </c>
      <c r="Y64" s="29" t="s">
        <v>142</v>
      </c>
      <c r="Z64" s="29" t="s">
        <v>143</v>
      </c>
      <c r="AA64" s="29" t="s">
        <v>142</v>
      </c>
      <c r="AB64" s="29" t="s">
        <v>142</v>
      </c>
      <c r="AC64" s="29" t="s">
        <v>142</v>
      </c>
      <c r="AD64" s="29" t="s">
        <v>142</v>
      </c>
      <c r="AE64" s="29" t="s">
        <v>141</v>
      </c>
      <c r="AF64" s="29" t="s">
        <v>142</v>
      </c>
      <c r="AG64" s="29" t="s">
        <v>142</v>
      </c>
      <c r="AH64" s="29" t="s">
        <v>141</v>
      </c>
      <c r="AI64" s="6"/>
      <c r="AJ64" s="12"/>
      <c r="AK64" s="12"/>
      <c r="AL64" s="12"/>
      <c r="AM64" s="12"/>
    </row>
    <row r="65" spans="1:39" ht="63.75">
      <c r="A65" s="13">
        <v>64</v>
      </c>
      <c r="B65" s="44">
        <v>64</v>
      </c>
      <c r="C65" s="44" t="s">
        <v>251</v>
      </c>
      <c r="D65" s="45" t="s">
        <v>253</v>
      </c>
      <c r="E65" s="38" t="s">
        <v>21</v>
      </c>
      <c r="F65" s="29" t="s">
        <v>142</v>
      </c>
      <c r="G65" s="29" t="s">
        <v>142</v>
      </c>
      <c r="H65" s="29" t="s">
        <v>142</v>
      </c>
      <c r="I65" s="29" t="s">
        <v>142</v>
      </c>
      <c r="J65" s="29" t="s">
        <v>142</v>
      </c>
      <c r="K65" s="29" t="s">
        <v>142</v>
      </c>
      <c r="L65" s="29" t="s">
        <v>142</v>
      </c>
      <c r="M65" s="29" t="s">
        <v>142</v>
      </c>
      <c r="N65" s="29" t="s">
        <v>142</v>
      </c>
      <c r="O65" s="29" t="s">
        <v>142</v>
      </c>
      <c r="P65" s="29" t="s">
        <v>141</v>
      </c>
      <c r="Q65" s="29" t="s">
        <v>142</v>
      </c>
      <c r="R65" s="29" t="s">
        <v>142</v>
      </c>
      <c r="S65" s="29" t="s">
        <v>142</v>
      </c>
      <c r="T65" s="29" t="s">
        <v>142</v>
      </c>
      <c r="U65" s="29" t="s">
        <v>142</v>
      </c>
      <c r="V65" s="29" t="s">
        <v>142</v>
      </c>
      <c r="W65" s="29" t="s">
        <v>142</v>
      </c>
      <c r="X65" s="29" t="s">
        <v>142</v>
      </c>
      <c r="Y65" s="29" t="s">
        <v>142</v>
      </c>
      <c r="Z65" s="29" t="s">
        <v>143</v>
      </c>
      <c r="AA65" s="29" t="s">
        <v>142</v>
      </c>
      <c r="AB65" s="29" t="s">
        <v>142</v>
      </c>
      <c r="AC65" s="29" t="s">
        <v>142</v>
      </c>
      <c r="AD65" s="29" t="s">
        <v>142</v>
      </c>
      <c r="AE65" s="29" t="s">
        <v>141</v>
      </c>
      <c r="AF65" s="29" t="s">
        <v>142</v>
      </c>
      <c r="AG65" s="29" t="s">
        <v>142</v>
      </c>
      <c r="AH65" s="29" t="s">
        <v>141</v>
      </c>
      <c r="AI65" s="6"/>
      <c r="AJ65" s="12"/>
      <c r="AK65" s="12"/>
      <c r="AL65" s="12"/>
      <c r="AM65" s="12"/>
    </row>
    <row r="66" spans="1:39" ht="76.5">
      <c r="A66" s="13">
        <v>65</v>
      </c>
      <c r="B66" s="44">
        <v>65</v>
      </c>
      <c r="C66" s="44" t="s">
        <v>254</v>
      </c>
      <c r="D66" s="45" t="s">
        <v>255</v>
      </c>
      <c r="E66" s="38" t="s">
        <v>21</v>
      </c>
      <c r="F66" s="29" t="s">
        <v>142</v>
      </c>
      <c r="G66" s="29" t="s">
        <v>142</v>
      </c>
      <c r="H66" s="29" t="s">
        <v>142</v>
      </c>
      <c r="I66" s="29" t="s">
        <v>142</v>
      </c>
      <c r="J66" s="29" t="s">
        <v>142</v>
      </c>
      <c r="K66" s="29" t="s">
        <v>142</v>
      </c>
      <c r="L66" s="29" t="s">
        <v>142</v>
      </c>
      <c r="M66" s="29" t="s">
        <v>142</v>
      </c>
      <c r="N66" s="29" t="s">
        <v>142</v>
      </c>
      <c r="O66" s="29" t="s">
        <v>142</v>
      </c>
      <c r="P66" s="29" t="s">
        <v>141</v>
      </c>
      <c r="Q66" s="29" t="s">
        <v>142</v>
      </c>
      <c r="R66" s="29" t="s">
        <v>142</v>
      </c>
      <c r="S66" s="29" t="s">
        <v>142</v>
      </c>
      <c r="T66" s="29" t="s">
        <v>142</v>
      </c>
      <c r="U66" s="29" t="s">
        <v>142</v>
      </c>
      <c r="V66" s="29" t="s">
        <v>142</v>
      </c>
      <c r="W66" s="29" t="s">
        <v>142</v>
      </c>
      <c r="X66" s="29" t="s">
        <v>142</v>
      </c>
      <c r="Y66" s="29" t="s">
        <v>142</v>
      </c>
      <c r="Z66" s="29" t="s">
        <v>143</v>
      </c>
      <c r="AA66" s="29" t="s">
        <v>142</v>
      </c>
      <c r="AB66" s="29" t="s">
        <v>143</v>
      </c>
      <c r="AC66" s="29" t="s">
        <v>142</v>
      </c>
      <c r="AD66" s="29" t="s">
        <v>142</v>
      </c>
      <c r="AE66" s="29" t="s">
        <v>141</v>
      </c>
      <c r="AF66" s="29" t="s">
        <v>142</v>
      </c>
      <c r="AG66" s="29" t="s">
        <v>142</v>
      </c>
      <c r="AH66" s="29" t="s">
        <v>141</v>
      </c>
      <c r="AI66" s="6"/>
      <c r="AJ66" s="12"/>
      <c r="AK66" s="12"/>
      <c r="AL66" s="12"/>
      <c r="AM66" s="12"/>
    </row>
    <row r="67" spans="1:39" ht="89.25">
      <c r="A67" s="13">
        <v>66</v>
      </c>
      <c r="B67" s="44">
        <v>66</v>
      </c>
      <c r="C67" s="44" t="s">
        <v>256</v>
      </c>
      <c r="D67" s="45" t="s">
        <v>257</v>
      </c>
      <c r="E67" s="38" t="s">
        <v>21</v>
      </c>
      <c r="F67" s="29" t="s">
        <v>142</v>
      </c>
      <c r="G67" s="29" t="s">
        <v>142</v>
      </c>
      <c r="H67" s="29" t="s">
        <v>142</v>
      </c>
      <c r="I67" s="29" t="s">
        <v>142</v>
      </c>
      <c r="J67" s="29" t="s">
        <v>142</v>
      </c>
      <c r="K67" s="29" t="s">
        <v>142</v>
      </c>
      <c r="L67" s="29" t="s">
        <v>142</v>
      </c>
      <c r="M67" s="29" t="s">
        <v>142</v>
      </c>
      <c r="N67" s="29" t="s">
        <v>142</v>
      </c>
      <c r="O67" s="29" t="s">
        <v>142</v>
      </c>
      <c r="P67" s="29" t="s">
        <v>141</v>
      </c>
      <c r="Q67" s="29" t="s">
        <v>142</v>
      </c>
      <c r="R67" s="29" t="s">
        <v>142</v>
      </c>
      <c r="S67" s="29" t="s">
        <v>142</v>
      </c>
      <c r="T67" s="29" t="s">
        <v>142</v>
      </c>
      <c r="U67" s="29" t="s">
        <v>142</v>
      </c>
      <c r="V67" s="29" t="s">
        <v>142</v>
      </c>
      <c r="W67" s="29" t="s">
        <v>143</v>
      </c>
      <c r="X67" s="29" t="s">
        <v>142</v>
      </c>
      <c r="Y67" s="29" t="s">
        <v>142</v>
      </c>
      <c r="Z67" s="29" t="s">
        <v>142</v>
      </c>
      <c r="AA67" s="29" t="s">
        <v>142</v>
      </c>
      <c r="AB67" s="29" t="s">
        <v>142</v>
      </c>
      <c r="AC67" s="29" t="s">
        <v>143</v>
      </c>
      <c r="AD67" s="29" t="s">
        <v>142</v>
      </c>
      <c r="AE67" s="29" t="s">
        <v>141</v>
      </c>
      <c r="AF67" s="29" t="s">
        <v>142</v>
      </c>
      <c r="AG67" s="29" t="s">
        <v>142</v>
      </c>
      <c r="AH67" s="29" t="s">
        <v>141</v>
      </c>
      <c r="AI67" s="6"/>
      <c r="AJ67" s="12"/>
      <c r="AK67" s="12"/>
      <c r="AL67" s="12"/>
      <c r="AM67" s="12"/>
    </row>
    <row r="68" spans="1:39" ht="63.75">
      <c r="A68" s="13">
        <v>67</v>
      </c>
      <c r="B68" s="44">
        <v>67</v>
      </c>
      <c r="C68" s="44" t="s">
        <v>258</v>
      </c>
      <c r="D68" s="45" t="s">
        <v>259</v>
      </c>
      <c r="E68" s="38" t="s">
        <v>21</v>
      </c>
      <c r="F68" s="29" t="s">
        <v>142</v>
      </c>
      <c r="G68" s="29" t="s">
        <v>142</v>
      </c>
      <c r="H68" s="29" t="s">
        <v>142</v>
      </c>
      <c r="I68" s="29" t="s">
        <v>142</v>
      </c>
      <c r="J68" s="29" t="s">
        <v>142</v>
      </c>
      <c r="K68" s="29" t="s">
        <v>142</v>
      </c>
      <c r="L68" s="29" t="s">
        <v>142</v>
      </c>
      <c r="M68" s="29" t="s">
        <v>142</v>
      </c>
      <c r="N68" s="29" t="s">
        <v>142</v>
      </c>
      <c r="O68" s="29" t="s">
        <v>142</v>
      </c>
      <c r="P68" s="29" t="s">
        <v>141</v>
      </c>
      <c r="Q68" s="29" t="s">
        <v>142</v>
      </c>
      <c r="R68" s="29" t="s">
        <v>142</v>
      </c>
      <c r="S68" s="29" t="s">
        <v>142</v>
      </c>
      <c r="T68" s="29" t="s">
        <v>142</v>
      </c>
      <c r="U68" s="29" t="s">
        <v>142</v>
      </c>
      <c r="V68" s="29" t="s">
        <v>142</v>
      </c>
      <c r="W68" s="29" t="s">
        <v>142</v>
      </c>
      <c r="X68" s="29" t="s">
        <v>142</v>
      </c>
      <c r="Y68" s="29" t="s">
        <v>142</v>
      </c>
      <c r="Z68" s="29" t="s">
        <v>143</v>
      </c>
      <c r="AA68" s="29" t="s">
        <v>142</v>
      </c>
      <c r="AB68" s="29" t="s">
        <v>142</v>
      </c>
      <c r="AC68" s="29" t="s">
        <v>143</v>
      </c>
      <c r="AD68" s="29" t="s">
        <v>142</v>
      </c>
      <c r="AE68" s="29" t="s">
        <v>141</v>
      </c>
      <c r="AF68" s="29" t="s">
        <v>142</v>
      </c>
      <c r="AG68" s="29" t="s">
        <v>142</v>
      </c>
      <c r="AH68" s="29" t="s">
        <v>141</v>
      </c>
      <c r="AI68" s="6"/>
      <c r="AJ68" s="12"/>
      <c r="AK68" s="12"/>
      <c r="AL68" s="12"/>
      <c r="AM68" s="12"/>
    </row>
    <row r="69" spans="1:39" ht="51">
      <c r="A69" s="13">
        <v>68</v>
      </c>
      <c r="B69" s="44">
        <v>68</v>
      </c>
      <c r="C69" s="44" t="s">
        <v>258</v>
      </c>
      <c r="D69" s="45" t="s">
        <v>260</v>
      </c>
      <c r="E69" s="38" t="s">
        <v>21</v>
      </c>
      <c r="F69" s="29" t="s">
        <v>142</v>
      </c>
      <c r="G69" s="29" t="s">
        <v>142</v>
      </c>
      <c r="H69" s="29" t="s">
        <v>142</v>
      </c>
      <c r="I69" s="29" t="s">
        <v>142</v>
      </c>
      <c r="J69" s="29" t="s">
        <v>142</v>
      </c>
      <c r="K69" s="29" t="s">
        <v>142</v>
      </c>
      <c r="L69" s="29" t="s">
        <v>142</v>
      </c>
      <c r="M69" s="29" t="s">
        <v>142</v>
      </c>
      <c r="N69" s="29" t="s">
        <v>142</v>
      </c>
      <c r="O69" s="29" t="s">
        <v>142</v>
      </c>
      <c r="P69" s="29" t="s">
        <v>141</v>
      </c>
      <c r="Q69" s="29" t="s">
        <v>142</v>
      </c>
      <c r="R69" s="29" t="s">
        <v>142</v>
      </c>
      <c r="S69" s="29" t="s">
        <v>142</v>
      </c>
      <c r="T69" s="29" t="s">
        <v>142</v>
      </c>
      <c r="U69" s="29" t="s">
        <v>142</v>
      </c>
      <c r="V69" s="29" t="s">
        <v>142</v>
      </c>
      <c r="W69" s="29" t="s">
        <v>142</v>
      </c>
      <c r="X69" s="29" t="s">
        <v>142</v>
      </c>
      <c r="Y69" s="29" t="s">
        <v>142</v>
      </c>
      <c r="Z69" s="29" t="s">
        <v>142</v>
      </c>
      <c r="AA69" s="29" t="s">
        <v>143</v>
      </c>
      <c r="AB69" s="29" t="s">
        <v>142</v>
      </c>
      <c r="AC69" s="29" t="s">
        <v>143</v>
      </c>
      <c r="AD69" s="29" t="s">
        <v>143</v>
      </c>
      <c r="AE69" s="29" t="s">
        <v>141</v>
      </c>
      <c r="AF69" s="29" t="s">
        <v>142</v>
      </c>
      <c r="AG69" s="29" t="s">
        <v>142</v>
      </c>
      <c r="AH69" s="29" t="s">
        <v>141</v>
      </c>
      <c r="AI69" s="6"/>
      <c r="AJ69" s="12"/>
      <c r="AK69" s="12"/>
      <c r="AL69" s="12"/>
      <c r="AM69" s="12"/>
    </row>
    <row r="70" spans="1:39" ht="76.5">
      <c r="A70" s="13">
        <v>69</v>
      </c>
      <c r="B70" s="44">
        <v>69</v>
      </c>
      <c r="C70" s="44" t="s">
        <v>261</v>
      </c>
      <c r="D70" s="45" t="s">
        <v>262</v>
      </c>
      <c r="E70" s="38" t="s">
        <v>21</v>
      </c>
      <c r="F70" s="29" t="s">
        <v>142</v>
      </c>
      <c r="G70" s="29" t="s">
        <v>142</v>
      </c>
      <c r="H70" s="29" t="s">
        <v>142</v>
      </c>
      <c r="I70" s="29" t="s">
        <v>142</v>
      </c>
      <c r="J70" s="29" t="s">
        <v>142</v>
      </c>
      <c r="K70" s="29" t="s">
        <v>142</v>
      </c>
      <c r="L70" s="29" t="s">
        <v>142</v>
      </c>
      <c r="M70" s="29" t="s">
        <v>142</v>
      </c>
      <c r="N70" s="29" t="s">
        <v>142</v>
      </c>
      <c r="O70" s="29" t="s">
        <v>142</v>
      </c>
      <c r="P70" s="29" t="s">
        <v>141</v>
      </c>
      <c r="Q70" s="29" t="s">
        <v>142</v>
      </c>
      <c r="R70" s="29" t="s">
        <v>142</v>
      </c>
      <c r="S70" s="29" t="s">
        <v>142</v>
      </c>
      <c r="T70" s="29" t="s">
        <v>142</v>
      </c>
      <c r="U70" s="29" t="s">
        <v>142</v>
      </c>
      <c r="V70" s="29" t="s">
        <v>142</v>
      </c>
      <c r="W70" s="29" t="s">
        <v>142</v>
      </c>
      <c r="X70" s="29" t="s">
        <v>142</v>
      </c>
      <c r="Y70" s="29" t="s">
        <v>142</v>
      </c>
      <c r="Z70" s="29" t="s">
        <v>142</v>
      </c>
      <c r="AA70" s="29" t="s">
        <v>142</v>
      </c>
      <c r="AB70" s="29" t="s">
        <v>142</v>
      </c>
      <c r="AC70" s="29" t="s">
        <v>143</v>
      </c>
      <c r="AD70" s="29" t="s">
        <v>142</v>
      </c>
      <c r="AE70" s="29" t="s">
        <v>141</v>
      </c>
      <c r="AF70" s="29" t="s">
        <v>142</v>
      </c>
      <c r="AG70" s="29" t="s">
        <v>142</v>
      </c>
      <c r="AH70" s="29" t="s">
        <v>141</v>
      </c>
      <c r="AI70" s="6"/>
      <c r="AJ70" s="12"/>
      <c r="AK70" s="12"/>
      <c r="AL70" s="12"/>
      <c r="AM70" s="12"/>
    </row>
    <row r="71" spans="1:39" ht="89.25">
      <c r="A71" s="13">
        <v>70</v>
      </c>
      <c r="B71" s="44">
        <v>70</v>
      </c>
      <c r="C71" s="44" t="s">
        <v>261</v>
      </c>
      <c r="D71" s="45" t="s">
        <v>263</v>
      </c>
      <c r="E71" s="38" t="s">
        <v>21</v>
      </c>
      <c r="F71" s="29" t="s">
        <v>142</v>
      </c>
      <c r="G71" s="29" t="s">
        <v>142</v>
      </c>
      <c r="H71" s="29" t="s">
        <v>142</v>
      </c>
      <c r="I71" s="29" t="s">
        <v>142</v>
      </c>
      <c r="J71" s="29" t="s">
        <v>142</v>
      </c>
      <c r="K71" s="29" t="s">
        <v>142</v>
      </c>
      <c r="L71" s="29" t="s">
        <v>142</v>
      </c>
      <c r="M71" s="29" t="s">
        <v>142</v>
      </c>
      <c r="N71" s="29" t="s">
        <v>142</v>
      </c>
      <c r="O71" s="29" t="s">
        <v>142</v>
      </c>
      <c r="P71" s="29" t="s">
        <v>141</v>
      </c>
      <c r="Q71" s="29" t="s">
        <v>142</v>
      </c>
      <c r="R71" s="29" t="s">
        <v>142</v>
      </c>
      <c r="S71" s="29" t="s">
        <v>142</v>
      </c>
      <c r="T71" s="29" t="s">
        <v>142</v>
      </c>
      <c r="U71" s="29" t="s">
        <v>142</v>
      </c>
      <c r="V71" s="29" t="s">
        <v>142</v>
      </c>
      <c r="W71" s="29" t="s">
        <v>142</v>
      </c>
      <c r="X71" s="29" t="s">
        <v>142</v>
      </c>
      <c r="Y71" s="29" t="s">
        <v>142</v>
      </c>
      <c r="Z71" s="29" t="s">
        <v>142</v>
      </c>
      <c r="AA71" s="29" t="s">
        <v>142</v>
      </c>
      <c r="AB71" s="29" t="s">
        <v>142</v>
      </c>
      <c r="AC71" s="29" t="s">
        <v>143</v>
      </c>
      <c r="AD71" s="29" t="s">
        <v>142</v>
      </c>
      <c r="AE71" s="29" t="s">
        <v>141</v>
      </c>
      <c r="AF71" s="29" t="s">
        <v>142</v>
      </c>
      <c r="AG71" s="29" t="s">
        <v>142</v>
      </c>
      <c r="AH71" s="29" t="s">
        <v>141</v>
      </c>
      <c r="AI71" s="6"/>
      <c r="AJ71" s="12"/>
      <c r="AK71" s="12"/>
      <c r="AL71" s="12"/>
      <c r="AM71" s="12"/>
    </row>
    <row r="72" spans="1:39" ht="63.75">
      <c r="A72" s="13">
        <v>71</v>
      </c>
      <c r="B72" s="44">
        <v>71</v>
      </c>
      <c r="C72" s="44" t="s">
        <v>264</v>
      </c>
      <c r="D72" s="45" t="s">
        <v>265</v>
      </c>
      <c r="E72" s="38" t="s">
        <v>21</v>
      </c>
      <c r="F72" s="29" t="s">
        <v>142</v>
      </c>
      <c r="G72" s="29" t="s">
        <v>142</v>
      </c>
      <c r="H72" s="29" t="s">
        <v>142</v>
      </c>
      <c r="I72" s="29" t="s">
        <v>142</v>
      </c>
      <c r="J72" s="29" t="s">
        <v>142</v>
      </c>
      <c r="K72" s="29" t="s">
        <v>142</v>
      </c>
      <c r="L72" s="29" t="s">
        <v>142</v>
      </c>
      <c r="M72" s="29" t="s">
        <v>142</v>
      </c>
      <c r="N72" s="29" t="s">
        <v>142</v>
      </c>
      <c r="O72" s="29" t="s">
        <v>142</v>
      </c>
      <c r="P72" s="29" t="s">
        <v>141</v>
      </c>
      <c r="Q72" s="29" t="s">
        <v>142</v>
      </c>
      <c r="R72" s="29" t="s">
        <v>142</v>
      </c>
      <c r="S72" s="29" t="s">
        <v>142</v>
      </c>
      <c r="T72" s="29" t="s">
        <v>142</v>
      </c>
      <c r="U72" s="29" t="s">
        <v>142</v>
      </c>
      <c r="V72" s="29" t="s">
        <v>142</v>
      </c>
      <c r="W72" s="29" t="s">
        <v>142</v>
      </c>
      <c r="X72" s="29" t="s">
        <v>142</v>
      </c>
      <c r="Y72" s="29" t="s">
        <v>142</v>
      </c>
      <c r="Z72" s="29" t="s">
        <v>142</v>
      </c>
      <c r="AA72" s="29" t="s">
        <v>143</v>
      </c>
      <c r="AB72" s="29" t="s">
        <v>142</v>
      </c>
      <c r="AC72" s="29" t="s">
        <v>143</v>
      </c>
      <c r="AD72" s="29" t="s">
        <v>142</v>
      </c>
      <c r="AE72" s="29" t="s">
        <v>141</v>
      </c>
      <c r="AF72" s="29" t="s">
        <v>142</v>
      </c>
      <c r="AG72" s="29" t="s">
        <v>142</v>
      </c>
      <c r="AH72" s="29" t="s">
        <v>141</v>
      </c>
      <c r="AI72" s="6"/>
      <c r="AJ72" s="12"/>
      <c r="AK72" s="12"/>
      <c r="AL72" s="12"/>
      <c r="AM72" s="12"/>
    </row>
    <row r="73" spans="1:39" ht="76.5">
      <c r="A73" s="13">
        <v>72</v>
      </c>
      <c r="B73" s="44">
        <v>72</v>
      </c>
      <c r="C73" s="44" t="s">
        <v>266</v>
      </c>
      <c r="D73" s="45" t="s">
        <v>267</v>
      </c>
      <c r="E73" s="38" t="s">
        <v>21</v>
      </c>
      <c r="F73" s="29" t="s">
        <v>142</v>
      </c>
      <c r="G73" s="29" t="s">
        <v>142</v>
      </c>
      <c r="H73" s="29" t="s">
        <v>142</v>
      </c>
      <c r="I73" s="29" t="s">
        <v>142</v>
      </c>
      <c r="J73" s="29" t="s">
        <v>142</v>
      </c>
      <c r="K73" s="29" t="s">
        <v>142</v>
      </c>
      <c r="L73" s="29" t="s">
        <v>142</v>
      </c>
      <c r="M73" s="29" t="s">
        <v>142</v>
      </c>
      <c r="N73" s="29" t="s">
        <v>142</v>
      </c>
      <c r="O73" s="29" t="s">
        <v>142</v>
      </c>
      <c r="P73" s="29" t="s">
        <v>141</v>
      </c>
      <c r="Q73" s="29" t="s">
        <v>142</v>
      </c>
      <c r="R73" s="29" t="s">
        <v>142</v>
      </c>
      <c r="S73" s="29" t="s">
        <v>142</v>
      </c>
      <c r="T73" s="29" t="s">
        <v>142</v>
      </c>
      <c r="U73" s="29" t="s">
        <v>142</v>
      </c>
      <c r="V73" s="29" t="s">
        <v>142</v>
      </c>
      <c r="W73" s="29" t="s">
        <v>142</v>
      </c>
      <c r="X73" s="29" t="s">
        <v>142</v>
      </c>
      <c r="Y73" s="29" t="s">
        <v>142</v>
      </c>
      <c r="Z73" s="29" t="s">
        <v>142</v>
      </c>
      <c r="AA73" s="29" t="s">
        <v>142</v>
      </c>
      <c r="AB73" s="29" t="s">
        <v>142</v>
      </c>
      <c r="AC73" s="29" t="s">
        <v>143</v>
      </c>
      <c r="AD73" s="29" t="s">
        <v>142</v>
      </c>
      <c r="AE73" s="29" t="s">
        <v>141</v>
      </c>
      <c r="AF73" s="29" t="s">
        <v>142</v>
      </c>
      <c r="AG73" s="29" t="s">
        <v>142</v>
      </c>
      <c r="AH73" s="29" t="s">
        <v>141</v>
      </c>
      <c r="AI73" s="6"/>
      <c r="AJ73" s="12"/>
      <c r="AK73" s="12"/>
      <c r="AL73" s="12"/>
      <c r="AM73" s="12"/>
    </row>
    <row r="74" spans="1:39" ht="76.5">
      <c r="A74" s="13">
        <v>73</v>
      </c>
      <c r="B74" s="44">
        <v>73</v>
      </c>
      <c r="C74" s="44" t="s">
        <v>266</v>
      </c>
      <c r="D74" s="45" t="s">
        <v>268</v>
      </c>
      <c r="E74" s="38" t="s">
        <v>21</v>
      </c>
      <c r="F74" s="29" t="s">
        <v>142</v>
      </c>
      <c r="G74" s="29" t="s">
        <v>142</v>
      </c>
      <c r="H74" s="29" t="s">
        <v>142</v>
      </c>
      <c r="I74" s="29" t="s">
        <v>142</v>
      </c>
      <c r="J74" s="29" t="s">
        <v>142</v>
      </c>
      <c r="K74" s="29" t="s">
        <v>142</v>
      </c>
      <c r="L74" s="29" t="s">
        <v>142</v>
      </c>
      <c r="M74" s="29" t="s">
        <v>142</v>
      </c>
      <c r="N74" s="29" t="s">
        <v>142</v>
      </c>
      <c r="O74" s="29" t="s">
        <v>142</v>
      </c>
      <c r="P74" s="29" t="s">
        <v>141</v>
      </c>
      <c r="Q74" s="29" t="s">
        <v>142</v>
      </c>
      <c r="R74" s="29" t="s">
        <v>142</v>
      </c>
      <c r="S74" s="29" t="s">
        <v>142</v>
      </c>
      <c r="T74" s="29" t="s">
        <v>142</v>
      </c>
      <c r="U74" s="29" t="s">
        <v>142</v>
      </c>
      <c r="V74" s="29" t="s">
        <v>142</v>
      </c>
      <c r="W74" s="29" t="s">
        <v>142</v>
      </c>
      <c r="X74" s="29" t="s">
        <v>142</v>
      </c>
      <c r="Y74" s="29" t="s">
        <v>142</v>
      </c>
      <c r="Z74" s="29" t="s">
        <v>142</v>
      </c>
      <c r="AA74" s="29" t="s">
        <v>142</v>
      </c>
      <c r="AB74" s="29" t="s">
        <v>142</v>
      </c>
      <c r="AC74" s="29" t="s">
        <v>143</v>
      </c>
      <c r="AD74" s="29" t="s">
        <v>142</v>
      </c>
      <c r="AE74" s="29" t="s">
        <v>141</v>
      </c>
      <c r="AF74" s="29" t="s">
        <v>142</v>
      </c>
      <c r="AG74" s="29" t="s">
        <v>142</v>
      </c>
      <c r="AH74" s="29" t="s">
        <v>141</v>
      </c>
      <c r="AI74" s="6"/>
      <c r="AJ74" s="12"/>
      <c r="AK74" s="12"/>
      <c r="AL74" s="12"/>
      <c r="AM74" s="12"/>
    </row>
    <row r="75" spans="1:39" ht="76.5">
      <c r="A75" s="13">
        <v>74</v>
      </c>
      <c r="B75" s="44">
        <v>74</v>
      </c>
      <c r="C75" s="44" t="s">
        <v>269</v>
      </c>
      <c r="D75" s="45" t="s">
        <v>270</v>
      </c>
      <c r="E75" s="38" t="s">
        <v>21</v>
      </c>
      <c r="F75" s="29" t="s">
        <v>142</v>
      </c>
      <c r="G75" s="29" t="s">
        <v>142</v>
      </c>
      <c r="H75" s="29" t="s">
        <v>142</v>
      </c>
      <c r="I75" s="29" t="s">
        <v>142</v>
      </c>
      <c r="J75" s="29" t="s">
        <v>142</v>
      </c>
      <c r="K75" s="29" t="s">
        <v>142</v>
      </c>
      <c r="L75" s="29" t="s">
        <v>142</v>
      </c>
      <c r="M75" s="29" t="s">
        <v>142</v>
      </c>
      <c r="N75" s="29" t="s">
        <v>142</v>
      </c>
      <c r="O75" s="29" t="s">
        <v>142</v>
      </c>
      <c r="P75" s="29" t="s">
        <v>141</v>
      </c>
      <c r="Q75" s="29" t="s">
        <v>142</v>
      </c>
      <c r="R75" s="29" t="s">
        <v>142</v>
      </c>
      <c r="S75" s="29" t="s">
        <v>142</v>
      </c>
      <c r="T75" s="29" t="s">
        <v>142</v>
      </c>
      <c r="U75" s="29" t="s">
        <v>142</v>
      </c>
      <c r="V75" s="29" t="s">
        <v>142</v>
      </c>
      <c r="W75" s="29" t="s">
        <v>142</v>
      </c>
      <c r="X75" s="29" t="s">
        <v>142</v>
      </c>
      <c r="Y75" s="29" t="s">
        <v>142</v>
      </c>
      <c r="Z75" s="29" t="s">
        <v>142</v>
      </c>
      <c r="AA75" s="29" t="s">
        <v>142</v>
      </c>
      <c r="AB75" s="29" t="s">
        <v>142</v>
      </c>
      <c r="AC75" s="29" t="s">
        <v>143</v>
      </c>
      <c r="AD75" s="29" t="s">
        <v>142</v>
      </c>
      <c r="AE75" s="29" t="s">
        <v>141</v>
      </c>
      <c r="AF75" s="29" t="s">
        <v>142</v>
      </c>
      <c r="AG75" s="29" t="s">
        <v>142</v>
      </c>
      <c r="AH75" s="29" t="s">
        <v>141</v>
      </c>
      <c r="AI75" s="6"/>
      <c r="AJ75" s="12"/>
      <c r="AK75" s="12"/>
      <c r="AL75" s="12"/>
      <c r="AM75" s="12"/>
    </row>
    <row r="76" spans="1:39" ht="89.25">
      <c r="A76" s="13">
        <v>75</v>
      </c>
      <c r="B76" s="44">
        <v>75</v>
      </c>
      <c r="C76" s="44" t="s">
        <v>269</v>
      </c>
      <c r="D76" s="45" t="s">
        <v>271</v>
      </c>
      <c r="E76" s="38" t="s">
        <v>21</v>
      </c>
      <c r="F76" s="29" t="s">
        <v>142</v>
      </c>
      <c r="G76" s="29" t="s">
        <v>142</v>
      </c>
      <c r="H76" s="29" t="s">
        <v>142</v>
      </c>
      <c r="I76" s="29" t="s">
        <v>142</v>
      </c>
      <c r="J76" s="29" t="s">
        <v>142</v>
      </c>
      <c r="K76" s="29" t="s">
        <v>142</v>
      </c>
      <c r="L76" s="29" t="s">
        <v>142</v>
      </c>
      <c r="M76" s="29" t="s">
        <v>142</v>
      </c>
      <c r="N76" s="29" t="s">
        <v>142</v>
      </c>
      <c r="O76" s="29" t="s">
        <v>142</v>
      </c>
      <c r="P76" s="29" t="s">
        <v>141</v>
      </c>
      <c r="Q76" s="29" t="s">
        <v>142</v>
      </c>
      <c r="R76" s="29" t="s">
        <v>142</v>
      </c>
      <c r="S76" s="29" t="s">
        <v>142</v>
      </c>
      <c r="T76" s="29" t="s">
        <v>142</v>
      </c>
      <c r="U76" s="29" t="s">
        <v>142</v>
      </c>
      <c r="V76" s="29" t="s">
        <v>142</v>
      </c>
      <c r="W76" s="29" t="s">
        <v>142</v>
      </c>
      <c r="X76" s="29" t="s">
        <v>142</v>
      </c>
      <c r="Y76" s="29" t="s">
        <v>142</v>
      </c>
      <c r="Z76" s="29" t="s">
        <v>142</v>
      </c>
      <c r="AA76" s="29" t="s">
        <v>142</v>
      </c>
      <c r="AB76" s="29" t="s">
        <v>142</v>
      </c>
      <c r="AC76" s="29" t="s">
        <v>143</v>
      </c>
      <c r="AD76" s="29" t="s">
        <v>142</v>
      </c>
      <c r="AE76" s="29" t="s">
        <v>141</v>
      </c>
      <c r="AF76" s="29" t="s">
        <v>142</v>
      </c>
      <c r="AG76" s="29" t="s">
        <v>143</v>
      </c>
      <c r="AH76" s="29" t="s">
        <v>141</v>
      </c>
      <c r="AI76" s="6"/>
      <c r="AJ76" s="12"/>
      <c r="AK76" s="12"/>
      <c r="AL76" s="12"/>
      <c r="AM76" s="12"/>
    </row>
    <row r="77" spans="1:39" ht="89.25">
      <c r="A77" s="13">
        <v>76</v>
      </c>
      <c r="B77" s="44">
        <v>76</v>
      </c>
      <c r="C77" s="44" t="s">
        <v>272</v>
      </c>
      <c r="D77" s="45" t="s">
        <v>273</v>
      </c>
      <c r="E77" s="38" t="s">
        <v>21</v>
      </c>
      <c r="F77" s="29" t="s">
        <v>142</v>
      </c>
      <c r="G77" s="29" t="s">
        <v>142</v>
      </c>
      <c r="H77" s="29" t="s">
        <v>142</v>
      </c>
      <c r="I77" s="29" t="s">
        <v>142</v>
      </c>
      <c r="J77" s="29" t="s">
        <v>142</v>
      </c>
      <c r="K77" s="29" t="s">
        <v>142</v>
      </c>
      <c r="L77" s="29" t="s">
        <v>142</v>
      </c>
      <c r="M77" s="29" t="s">
        <v>142</v>
      </c>
      <c r="N77" s="29" t="s">
        <v>142</v>
      </c>
      <c r="O77" s="29" t="s">
        <v>142</v>
      </c>
      <c r="P77" s="29" t="s">
        <v>141</v>
      </c>
      <c r="Q77" s="29" t="s">
        <v>142</v>
      </c>
      <c r="R77" s="29" t="s">
        <v>142</v>
      </c>
      <c r="S77" s="29" t="s">
        <v>142</v>
      </c>
      <c r="T77" s="29" t="s">
        <v>142</v>
      </c>
      <c r="U77" s="29" t="s">
        <v>142</v>
      </c>
      <c r="V77" s="29" t="s">
        <v>142</v>
      </c>
      <c r="W77" s="29" t="s">
        <v>143</v>
      </c>
      <c r="X77" s="29" t="s">
        <v>142</v>
      </c>
      <c r="Y77" s="29" t="s">
        <v>142</v>
      </c>
      <c r="Z77" s="29" t="s">
        <v>142</v>
      </c>
      <c r="AA77" s="29" t="s">
        <v>142</v>
      </c>
      <c r="AB77" s="29" t="s">
        <v>142</v>
      </c>
      <c r="AC77" s="29" t="s">
        <v>143</v>
      </c>
      <c r="AD77" s="29" t="s">
        <v>142</v>
      </c>
      <c r="AE77" s="29" t="s">
        <v>141</v>
      </c>
      <c r="AF77" s="29" t="s">
        <v>142</v>
      </c>
      <c r="AG77" s="29" t="s">
        <v>142</v>
      </c>
      <c r="AH77" s="29" t="s">
        <v>141</v>
      </c>
      <c r="AI77" s="6"/>
      <c r="AJ77" s="12"/>
      <c r="AK77" s="12"/>
      <c r="AL77" s="12"/>
      <c r="AM77" s="12"/>
    </row>
    <row r="78" spans="1:39" ht="76.5">
      <c r="A78" s="13">
        <v>77</v>
      </c>
      <c r="B78" s="44">
        <v>77</v>
      </c>
      <c r="C78" s="44" t="s">
        <v>272</v>
      </c>
      <c r="D78" s="45" t="s">
        <v>274</v>
      </c>
      <c r="E78" s="38" t="s">
        <v>21</v>
      </c>
      <c r="F78" s="29" t="s">
        <v>142</v>
      </c>
      <c r="G78" s="29" t="s">
        <v>142</v>
      </c>
      <c r="H78" s="29" t="s">
        <v>142</v>
      </c>
      <c r="I78" s="29" t="s">
        <v>142</v>
      </c>
      <c r="J78" s="29" t="s">
        <v>142</v>
      </c>
      <c r="K78" s="29" t="s">
        <v>142</v>
      </c>
      <c r="L78" s="29" t="s">
        <v>142</v>
      </c>
      <c r="M78" s="29" t="s">
        <v>142</v>
      </c>
      <c r="N78" s="29" t="s">
        <v>142</v>
      </c>
      <c r="O78" s="29" t="s">
        <v>142</v>
      </c>
      <c r="P78" s="29" t="s">
        <v>141</v>
      </c>
      <c r="Q78" s="29" t="s">
        <v>142</v>
      </c>
      <c r="R78" s="29" t="s">
        <v>142</v>
      </c>
      <c r="S78" s="29" t="s">
        <v>142</v>
      </c>
      <c r="T78" s="29" t="s">
        <v>142</v>
      </c>
      <c r="U78" s="29" t="s">
        <v>142</v>
      </c>
      <c r="V78" s="29" t="s">
        <v>142</v>
      </c>
      <c r="W78" s="29" t="s">
        <v>142</v>
      </c>
      <c r="X78" s="29" t="s">
        <v>142</v>
      </c>
      <c r="Y78" s="29" t="s">
        <v>142</v>
      </c>
      <c r="Z78" s="29" t="s">
        <v>142</v>
      </c>
      <c r="AA78" s="29" t="s">
        <v>142</v>
      </c>
      <c r="AB78" s="29" t="s">
        <v>142</v>
      </c>
      <c r="AC78" s="29" t="s">
        <v>143</v>
      </c>
      <c r="AD78" s="29" t="s">
        <v>142</v>
      </c>
      <c r="AE78" s="29" t="s">
        <v>141</v>
      </c>
      <c r="AF78" s="29" t="s">
        <v>142</v>
      </c>
      <c r="AG78" s="29" t="s">
        <v>142</v>
      </c>
      <c r="AH78" s="29" t="s">
        <v>141</v>
      </c>
      <c r="AI78" s="6"/>
      <c r="AJ78" s="12"/>
      <c r="AK78" s="12"/>
      <c r="AL78" s="12"/>
      <c r="AM78" s="12"/>
    </row>
    <row r="79" spans="1:39" ht="63.75">
      <c r="A79" s="13">
        <v>78</v>
      </c>
      <c r="B79" s="44">
        <v>78</v>
      </c>
      <c r="C79" s="44" t="s">
        <v>275</v>
      </c>
      <c r="D79" s="45" t="s">
        <v>276</v>
      </c>
      <c r="E79" s="38" t="s">
        <v>21</v>
      </c>
      <c r="F79" s="29" t="s">
        <v>142</v>
      </c>
      <c r="G79" s="29" t="s">
        <v>142</v>
      </c>
      <c r="H79" s="29" t="s">
        <v>142</v>
      </c>
      <c r="I79" s="29" t="s">
        <v>142</v>
      </c>
      <c r="J79" s="29" t="s">
        <v>142</v>
      </c>
      <c r="K79" s="29" t="s">
        <v>142</v>
      </c>
      <c r="L79" s="29" t="s">
        <v>142</v>
      </c>
      <c r="M79" s="29" t="s">
        <v>142</v>
      </c>
      <c r="N79" s="29" t="s">
        <v>142</v>
      </c>
      <c r="O79" s="29" t="s">
        <v>142</v>
      </c>
      <c r="P79" s="29" t="s">
        <v>141</v>
      </c>
      <c r="Q79" s="29" t="s">
        <v>142</v>
      </c>
      <c r="R79" s="29" t="s">
        <v>142</v>
      </c>
      <c r="S79" s="29" t="s">
        <v>142</v>
      </c>
      <c r="T79" s="29" t="s">
        <v>142</v>
      </c>
      <c r="U79" s="29" t="s">
        <v>142</v>
      </c>
      <c r="V79" s="29" t="s">
        <v>142</v>
      </c>
      <c r="W79" s="29" t="s">
        <v>142</v>
      </c>
      <c r="X79" s="29" t="s">
        <v>142</v>
      </c>
      <c r="Y79" s="29" t="s">
        <v>142</v>
      </c>
      <c r="Z79" s="29" t="s">
        <v>142</v>
      </c>
      <c r="AA79" s="29" t="s">
        <v>142</v>
      </c>
      <c r="AB79" s="29" t="s">
        <v>142</v>
      </c>
      <c r="AC79" s="29" t="s">
        <v>143</v>
      </c>
      <c r="AD79" s="29" t="s">
        <v>142</v>
      </c>
      <c r="AE79" s="29" t="s">
        <v>141</v>
      </c>
      <c r="AF79" s="29" t="s">
        <v>142</v>
      </c>
      <c r="AG79" s="29" t="s">
        <v>142</v>
      </c>
      <c r="AH79" s="29" t="s">
        <v>141</v>
      </c>
      <c r="AI79" s="6"/>
      <c r="AJ79" s="12"/>
      <c r="AK79" s="12"/>
      <c r="AL79" s="12"/>
      <c r="AM79" s="12"/>
    </row>
    <row r="80" spans="1:39" ht="89.25">
      <c r="A80" s="13">
        <v>79</v>
      </c>
      <c r="B80" s="44">
        <v>79</v>
      </c>
      <c r="C80" s="44" t="s">
        <v>275</v>
      </c>
      <c r="D80" s="45" t="s">
        <v>277</v>
      </c>
      <c r="E80" s="38" t="s">
        <v>21</v>
      </c>
      <c r="F80" s="29" t="s">
        <v>142</v>
      </c>
      <c r="G80" s="29" t="s">
        <v>142</v>
      </c>
      <c r="H80" s="29" t="s">
        <v>142</v>
      </c>
      <c r="I80" s="29" t="s">
        <v>142</v>
      </c>
      <c r="J80" s="29" t="s">
        <v>142</v>
      </c>
      <c r="K80" s="29" t="s">
        <v>142</v>
      </c>
      <c r="L80" s="29" t="s">
        <v>142</v>
      </c>
      <c r="M80" s="29" t="s">
        <v>142</v>
      </c>
      <c r="N80" s="29" t="s">
        <v>142</v>
      </c>
      <c r="O80" s="29" t="s">
        <v>142</v>
      </c>
      <c r="P80" s="29" t="s">
        <v>141</v>
      </c>
      <c r="Q80" s="29" t="s">
        <v>142</v>
      </c>
      <c r="R80" s="29" t="s">
        <v>142</v>
      </c>
      <c r="S80" s="29" t="s">
        <v>142</v>
      </c>
      <c r="T80" s="29" t="s">
        <v>142</v>
      </c>
      <c r="U80" s="29" t="s">
        <v>142</v>
      </c>
      <c r="V80" s="29" t="s">
        <v>142</v>
      </c>
      <c r="W80" s="29" t="s">
        <v>142</v>
      </c>
      <c r="X80" s="29" t="s">
        <v>142</v>
      </c>
      <c r="Y80" s="29" t="s">
        <v>142</v>
      </c>
      <c r="Z80" s="29" t="s">
        <v>142</v>
      </c>
      <c r="AA80" s="29" t="s">
        <v>143</v>
      </c>
      <c r="AB80" s="29" t="s">
        <v>142</v>
      </c>
      <c r="AC80" s="29" t="s">
        <v>143</v>
      </c>
      <c r="AD80" s="29" t="s">
        <v>142</v>
      </c>
      <c r="AE80" s="29" t="s">
        <v>141</v>
      </c>
      <c r="AF80" s="29" t="s">
        <v>142</v>
      </c>
      <c r="AG80" s="29" t="s">
        <v>142</v>
      </c>
      <c r="AH80" s="29" t="s">
        <v>141</v>
      </c>
      <c r="AI80" s="6"/>
      <c r="AJ80" s="12"/>
      <c r="AK80" s="12"/>
      <c r="AL80" s="12"/>
      <c r="AM80" s="12"/>
    </row>
    <row r="81" spans="1:39" ht="63.75">
      <c r="A81" s="13">
        <v>80</v>
      </c>
      <c r="B81" s="44">
        <v>80</v>
      </c>
      <c r="C81" s="44" t="s">
        <v>278</v>
      </c>
      <c r="D81" s="45" t="s">
        <v>279</v>
      </c>
      <c r="E81" s="38" t="s">
        <v>21</v>
      </c>
      <c r="F81" s="29" t="s">
        <v>142</v>
      </c>
      <c r="G81" s="29" t="s">
        <v>142</v>
      </c>
      <c r="H81" s="29" t="s">
        <v>142</v>
      </c>
      <c r="I81" s="29" t="s">
        <v>142</v>
      </c>
      <c r="J81" s="29" t="s">
        <v>142</v>
      </c>
      <c r="K81" s="29" t="s">
        <v>142</v>
      </c>
      <c r="L81" s="29" t="s">
        <v>142</v>
      </c>
      <c r="M81" s="29" t="s">
        <v>142</v>
      </c>
      <c r="N81" s="29" t="s">
        <v>142</v>
      </c>
      <c r="O81" s="29" t="s">
        <v>142</v>
      </c>
      <c r="P81" s="29" t="s">
        <v>141</v>
      </c>
      <c r="Q81" s="29" t="s">
        <v>142</v>
      </c>
      <c r="R81" s="29" t="s">
        <v>142</v>
      </c>
      <c r="S81" s="29" t="s">
        <v>142</v>
      </c>
      <c r="T81" s="29" t="s">
        <v>142</v>
      </c>
      <c r="U81" s="29" t="s">
        <v>142</v>
      </c>
      <c r="V81" s="29" t="s">
        <v>142</v>
      </c>
      <c r="W81" s="29" t="s">
        <v>142</v>
      </c>
      <c r="X81" s="29" t="s">
        <v>142</v>
      </c>
      <c r="Y81" s="29" t="s">
        <v>142</v>
      </c>
      <c r="Z81" s="29" t="s">
        <v>142</v>
      </c>
      <c r="AA81" s="29" t="s">
        <v>142</v>
      </c>
      <c r="AB81" s="29" t="s">
        <v>142</v>
      </c>
      <c r="AC81" s="29" t="s">
        <v>143</v>
      </c>
      <c r="AD81" s="29" t="s">
        <v>142</v>
      </c>
      <c r="AE81" s="29" t="s">
        <v>141</v>
      </c>
      <c r="AF81" s="29" t="s">
        <v>142</v>
      </c>
      <c r="AG81" s="29" t="s">
        <v>142</v>
      </c>
      <c r="AH81" s="29" t="s">
        <v>141</v>
      </c>
      <c r="AI81" s="6"/>
      <c r="AJ81" s="12"/>
      <c r="AK81" s="12"/>
      <c r="AL81" s="12"/>
      <c r="AM81" s="12"/>
    </row>
    <row r="82" spans="1:39" ht="89.25">
      <c r="A82" s="13">
        <v>81</v>
      </c>
      <c r="B82" s="44">
        <v>81</v>
      </c>
      <c r="C82" s="44" t="s">
        <v>280</v>
      </c>
      <c r="D82" s="45" t="s">
        <v>281</v>
      </c>
      <c r="E82" s="38" t="s">
        <v>21</v>
      </c>
      <c r="F82" s="29" t="s">
        <v>142</v>
      </c>
      <c r="G82" s="29" t="s">
        <v>142</v>
      </c>
      <c r="H82" s="29" t="s">
        <v>142</v>
      </c>
      <c r="I82" s="29" t="s">
        <v>142</v>
      </c>
      <c r="J82" s="29" t="s">
        <v>142</v>
      </c>
      <c r="K82" s="29" t="s">
        <v>142</v>
      </c>
      <c r="L82" s="29" t="s">
        <v>142</v>
      </c>
      <c r="M82" s="29" t="s">
        <v>142</v>
      </c>
      <c r="N82" s="29" t="s">
        <v>142</v>
      </c>
      <c r="O82" s="29" t="s">
        <v>142</v>
      </c>
      <c r="P82" s="29" t="s">
        <v>141</v>
      </c>
      <c r="Q82" s="29" t="s">
        <v>142</v>
      </c>
      <c r="R82" s="29" t="s">
        <v>142</v>
      </c>
      <c r="S82" s="29" t="s">
        <v>142</v>
      </c>
      <c r="T82" s="29" t="s">
        <v>142</v>
      </c>
      <c r="U82" s="29" t="s">
        <v>142</v>
      </c>
      <c r="V82" s="29" t="s">
        <v>142</v>
      </c>
      <c r="W82" s="29" t="s">
        <v>142</v>
      </c>
      <c r="X82" s="29" t="s">
        <v>142</v>
      </c>
      <c r="Y82" s="29" t="s">
        <v>142</v>
      </c>
      <c r="Z82" s="29" t="s">
        <v>143</v>
      </c>
      <c r="AA82" s="29" t="s">
        <v>142</v>
      </c>
      <c r="AB82" s="29" t="s">
        <v>142</v>
      </c>
      <c r="AC82" s="29" t="s">
        <v>143</v>
      </c>
      <c r="AD82" s="29" t="s">
        <v>142</v>
      </c>
      <c r="AE82" s="29" t="s">
        <v>141</v>
      </c>
      <c r="AF82" s="29" t="s">
        <v>142</v>
      </c>
      <c r="AG82" s="29" t="s">
        <v>142</v>
      </c>
      <c r="AH82" s="29" t="s">
        <v>141</v>
      </c>
      <c r="AI82" s="6"/>
      <c r="AJ82" s="12"/>
      <c r="AK82" s="12"/>
      <c r="AL82" s="12"/>
      <c r="AM82" s="12"/>
    </row>
    <row r="83" spans="1:39" ht="63.75">
      <c r="A83" s="13">
        <v>82</v>
      </c>
      <c r="B83" s="44">
        <v>82</v>
      </c>
      <c r="C83" s="44" t="s">
        <v>280</v>
      </c>
      <c r="D83" s="45" t="s">
        <v>282</v>
      </c>
      <c r="E83" s="38" t="s">
        <v>21</v>
      </c>
      <c r="F83" s="29" t="s">
        <v>142</v>
      </c>
      <c r="G83" s="29" t="s">
        <v>142</v>
      </c>
      <c r="H83" s="29" t="s">
        <v>142</v>
      </c>
      <c r="I83" s="29" t="s">
        <v>142</v>
      </c>
      <c r="J83" s="29" t="s">
        <v>142</v>
      </c>
      <c r="K83" s="29" t="s">
        <v>142</v>
      </c>
      <c r="L83" s="29" t="s">
        <v>142</v>
      </c>
      <c r="M83" s="29" t="s">
        <v>142</v>
      </c>
      <c r="N83" s="29" t="s">
        <v>142</v>
      </c>
      <c r="O83" s="29" t="s">
        <v>142</v>
      </c>
      <c r="P83" s="29" t="s">
        <v>141</v>
      </c>
      <c r="Q83" s="29" t="s">
        <v>142</v>
      </c>
      <c r="R83" s="29" t="s">
        <v>142</v>
      </c>
      <c r="S83" s="29" t="s">
        <v>142</v>
      </c>
      <c r="T83" s="29" t="s">
        <v>142</v>
      </c>
      <c r="U83" s="29" t="s">
        <v>142</v>
      </c>
      <c r="V83" s="29" t="s">
        <v>142</v>
      </c>
      <c r="W83" s="29" t="s">
        <v>142</v>
      </c>
      <c r="X83" s="29" t="s">
        <v>142</v>
      </c>
      <c r="Y83" s="29" t="s">
        <v>142</v>
      </c>
      <c r="Z83" s="29" t="s">
        <v>142</v>
      </c>
      <c r="AA83" s="29" t="s">
        <v>142</v>
      </c>
      <c r="AB83" s="29" t="s">
        <v>142</v>
      </c>
      <c r="AC83" s="29" t="s">
        <v>143</v>
      </c>
      <c r="AD83" s="29" t="s">
        <v>142</v>
      </c>
      <c r="AE83" s="29" t="s">
        <v>141</v>
      </c>
      <c r="AF83" s="29" t="s">
        <v>142</v>
      </c>
      <c r="AG83" s="29" t="s">
        <v>142</v>
      </c>
      <c r="AH83" s="29" t="s">
        <v>141</v>
      </c>
      <c r="AI83" s="6"/>
      <c r="AJ83" s="12"/>
      <c r="AK83" s="12"/>
      <c r="AL83" s="12"/>
      <c r="AM83" s="12"/>
    </row>
    <row r="84" spans="1:39" ht="76.5">
      <c r="A84" s="13">
        <v>83</v>
      </c>
      <c r="B84" s="44">
        <v>83</v>
      </c>
      <c r="C84" s="44" t="s">
        <v>283</v>
      </c>
      <c r="D84" s="45" t="s">
        <v>284</v>
      </c>
      <c r="E84" s="38" t="s">
        <v>21</v>
      </c>
      <c r="F84" s="29" t="s">
        <v>142</v>
      </c>
      <c r="G84" s="29" t="s">
        <v>142</v>
      </c>
      <c r="H84" s="29" t="s">
        <v>142</v>
      </c>
      <c r="I84" s="29" t="s">
        <v>142</v>
      </c>
      <c r="J84" s="29" t="s">
        <v>142</v>
      </c>
      <c r="K84" s="29" t="s">
        <v>142</v>
      </c>
      <c r="L84" s="29" t="s">
        <v>142</v>
      </c>
      <c r="M84" s="29" t="s">
        <v>142</v>
      </c>
      <c r="N84" s="29" t="s">
        <v>142</v>
      </c>
      <c r="O84" s="29" t="s">
        <v>142</v>
      </c>
      <c r="P84" s="29" t="s">
        <v>141</v>
      </c>
      <c r="Q84" s="29" t="s">
        <v>142</v>
      </c>
      <c r="R84" s="29" t="s">
        <v>142</v>
      </c>
      <c r="S84" s="29" t="s">
        <v>142</v>
      </c>
      <c r="T84" s="29" t="s">
        <v>142</v>
      </c>
      <c r="U84" s="29" t="s">
        <v>142</v>
      </c>
      <c r="V84" s="29" t="s">
        <v>142</v>
      </c>
      <c r="W84" s="29" t="s">
        <v>142</v>
      </c>
      <c r="X84" s="29" t="s">
        <v>142</v>
      </c>
      <c r="Y84" s="29" t="s">
        <v>142</v>
      </c>
      <c r="Z84" s="29" t="s">
        <v>142</v>
      </c>
      <c r="AA84" s="29" t="s">
        <v>142</v>
      </c>
      <c r="AB84" s="29" t="s">
        <v>142</v>
      </c>
      <c r="AC84" s="29" t="s">
        <v>142</v>
      </c>
      <c r="AD84" s="29" t="s">
        <v>142</v>
      </c>
      <c r="AE84" s="29" t="s">
        <v>141</v>
      </c>
      <c r="AF84" s="29" t="s">
        <v>142</v>
      </c>
      <c r="AG84" s="29" t="s">
        <v>142</v>
      </c>
      <c r="AH84" s="29" t="s">
        <v>141</v>
      </c>
      <c r="AI84" s="6"/>
      <c r="AJ84" s="12"/>
      <c r="AK84" s="12"/>
      <c r="AL84" s="12"/>
      <c r="AM84" s="12"/>
    </row>
    <row r="85" spans="1:39" ht="63.75">
      <c r="A85" s="13">
        <v>84</v>
      </c>
      <c r="B85" s="44">
        <v>84</v>
      </c>
      <c r="C85" s="44" t="s">
        <v>285</v>
      </c>
      <c r="D85" s="45" t="s">
        <v>286</v>
      </c>
      <c r="E85" s="38" t="s">
        <v>21</v>
      </c>
      <c r="F85" s="29" t="s">
        <v>142</v>
      </c>
      <c r="G85" s="29" t="s">
        <v>142</v>
      </c>
      <c r="H85" s="29" t="s">
        <v>142</v>
      </c>
      <c r="I85" s="29" t="s">
        <v>142</v>
      </c>
      <c r="J85" s="29" t="s">
        <v>142</v>
      </c>
      <c r="K85" s="29" t="s">
        <v>142</v>
      </c>
      <c r="L85" s="29" t="s">
        <v>142</v>
      </c>
      <c r="M85" s="29" t="s">
        <v>142</v>
      </c>
      <c r="N85" s="29" t="s">
        <v>142</v>
      </c>
      <c r="O85" s="29" t="s">
        <v>142</v>
      </c>
      <c r="P85" s="29" t="s">
        <v>141</v>
      </c>
      <c r="Q85" s="29" t="s">
        <v>142</v>
      </c>
      <c r="R85" s="29" t="s">
        <v>142</v>
      </c>
      <c r="S85" s="29" t="s">
        <v>142</v>
      </c>
      <c r="T85" s="29" t="s">
        <v>142</v>
      </c>
      <c r="U85" s="29" t="s">
        <v>142</v>
      </c>
      <c r="V85" s="29" t="s">
        <v>142</v>
      </c>
      <c r="W85" s="29" t="s">
        <v>142</v>
      </c>
      <c r="X85" s="29" t="s">
        <v>142</v>
      </c>
      <c r="Y85" s="29" t="s">
        <v>142</v>
      </c>
      <c r="Z85" s="29" t="s">
        <v>142</v>
      </c>
      <c r="AA85" s="29" t="s">
        <v>143</v>
      </c>
      <c r="AB85" s="29" t="s">
        <v>142</v>
      </c>
      <c r="AC85" s="29" t="s">
        <v>142</v>
      </c>
      <c r="AD85" s="29" t="s">
        <v>142</v>
      </c>
      <c r="AE85" s="29" t="s">
        <v>141</v>
      </c>
      <c r="AF85" s="29" t="s">
        <v>142</v>
      </c>
      <c r="AG85" s="29" t="s">
        <v>142</v>
      </c>
      <c r="AH85" s="29" t="s">
        <v>141</v>
      </c>
      <c r="AI85" s="6"/>
      <c r="AJ85" s="12"/>
      <c r="AK85" s="12"/>
      <c r="AL85" s="12"/>
      <c r="AM85" s="12"/>
    </row>
    <row r="86" spans="1:39" ht="63.75">
      <c r="A86" s="13">
        <v>85</v>
      </c>
      <c r="B86" s="44">
        <v>85</v>
      </c>
      <c r="C86" s="44" t="s">
        <v>287</v>
      </c>
      <c r="D86" s="45" t="s">
        <v>288</v>
      </c>
      <c r="E86" s="38" t="s">
        <v>21</v>
      </c>
      <c r="F86" s="29" t="s">
        <v>142</v>
      </c>
      <c r="G86" s="29" t="s">
        <v>142</v>
      </c>
      <c r="H86" s="29" t="s">
        <v>142</v>
      </c>
      <c r="I86" s="29" t="s">
        <v>142</v>
      </c>
      <c r="J86" s="29" t="s">
        <v>142</v>
      </c>
      <c r="K86" s="29" t="s">
        <v>142</v>
      </c>
      <c r="L86" s="29" t="s">
        <v>142</v>
      </c>
      <c r="M86" s="29" t="s">
        <v>142</v>
      </c>
      <c r="N86" s="29" t="s">
        <v>142</v>
      </c>
      <c r="O86" s="29" t="s">
        <v>142</v>
      </c>
      <c r="P86" s="29" t="s">
        <v>141</v>
      </c>
      <c r="Q86" s="29" t="s">
        <v>142</v>
      </c>
      <c r="R86" s="29" t="s">
        <v>142</v>
      </c>
      <c r="S86" s="29" t="s">
        <v>142</v>
      </c>
      <c r="T86" s="29" t="s">
        <v>142</v>
      </c>
      <c r="U86" s="29" t="s">
        <v>142</v>
      </c>
      <c r="V86" s="29" t="s">
        <v>142</v>
      </c>
      <c r="W86" s="29" t="s">
        <v>142</v>
      </c>
      <c r="X86" s="29" t="s">
        <v>142</v>
      </c>
      <c r="Y86" s="29" t="s">
        <v>142</v>
      </c>
      <c r="Z86" s="29" t="s">
        <v>142</v>
      </c>
      <c r="AA86" s="29" t="s">
        <v>142</v>
      </c>
      <c r="AB86" s="29" t="s">
        <v>142</v>
      </c>
      <c r="AC86" s="29" t="s">
        <v>142</v>
      </c>
      <c r="AD86" s="29" t="s">
        <v>142</v>
      </c>
      <c r="AE86" s="29" t="s">
        <v>141</v>
      </c>
      <c r="AF86" s="29" t="s">
        <v>142</v>
      </c>
      <c r="AG86" s="29" t="s">
        <v>142</v>
      </c>
      <c r="AH86" s="29" t="s">
        <v>141</v>
      </c>
    </row>
    <row r="87" spans="1:39" ht="63.75">
      <c r="A87" s="13">
        <v>86</v>
      </c>
      <c r="B87" s="44">
        <v>86</v>
      </c>
      <c r="C87" s="44" t="s">
        <v>287</v>
      </c>
      <c r="D87" s="45" t="s">
        <v>289</v>
      </c>
      <c r="E87" s="38" t="s">
        <v>21</v>
      </c>
      <c r="F87" s="29" t="s">
        <v>142</v>
      </c>
      <c r="G87" s="29" t="s">
        <v>142</v>
      </c>
      <c r="H87" s="29" t="s">
        <v>142</v>
      </c>
      <c r="I87" s="29" t="s">
        <v>142</v>
      </c>
      <c r="J87" s="29" t="s">
        <v>142</v>
      </c>
      <c r="K87" s="29" t="s">
        <v>142</v>
      </c>
      <c r="L87" s="29" t="s">
        <v>142</v>
      </c>
      <c r="M87" s="29" t="s">
        <v>142</v>
      </c>
      <c r="N87" s="29" t="s">
        <v>142</v>
      </c>
      <c r="O87" s="29" t="s">
        <v>142</v>
      </c>
      <c r="P87" s="29" t="s">
        <v>141</v>
      </c>
      <c r="Q87" s="29" t="s">
        <v>142</v>
      </c>
      <c r="R87" s="29" t="s">
        <v>142</v>
      </c>
      <c r="S87" s="29" t="s">
        <v>142</v>
      </c>
      <c r="T87" s="29" t="s">
        <v>142</v>
      </c>
      <c r="U87" s="29" t="s">
        <v>142</v>
      </c>
      <c r="V87" s="29" t="s">
        <v>142</v>
      </c>
      <c r="W87" s="29" t="s">
        <v>142</v>
      </c>
      <c r="X87" s="29" t="s">
        <v>142</v>
      </c>
      <c r="Y87" s="29" t="s">
        <v>142</v>
      </c>
      <c r="Z87" s="29" t="s">
        <v>143</v>
      </c>
      <c r="AA87" s="29" t="s">
        <v>142</v>
      </c>
      <c r="AB87" s="29" t="s">
        <v>142</v>
      </c>
      <c r="AC87" s="29" t="s">
        <v>142</v>
      </c>
      <c r="AD87" s="29" t="s">
        <v>142</v>
      </c>
      <c r="AE87" s="29" t="s">
        <v>141</v>
      </c>
      <c r="AF87" s="29" t="s">
        <v>142</v>
      </c>
      <c r="AG87" s="29" t="s">
        <v>142</v>
      </c>
      <c r="AH87" s="29" t="s">
        <v>141</v>
      </c>
    </row>
    <row r="88" spans="1:39" ht="51">
      <c r="A88" s="13">
        <v>87</v>
      </c>
      <c r="B88" s="44">
        <v>87</v>
      </c>
      <c r="C88" s="44" t="s">
        <v>290</v>
      </c>
      <c r="D88" s="45" t="s">
        <v>291</v>
      </c>
      <c r="E88" s="38" t="s">
        <v>21</v>
      </c>
      <c r="F88" s="29" t="s">
        <v>142</v>
      </c>
      <c r="G88" s="29" t="s">
        <v>142</v>
      </c>
      <c r="H88" s="29" t="s">
        <v>142</v>
      </c>
      <c r="I88" s="29" t="s">
        <v>142</v>
      </c>
      <c r="J88" s="29" t="s">
        <v>142</v>
      </c>
      <c r="K88" s="29" t="s">
        <v>142</v>
      </c>
      <c r="L88" s="29" t="s">
        <v>142</v>
      </c>
      <c r="M88" s="29" t="s">
        <v>142</v>
      </c>
      <c r="N88" s="29" t="s">
        <v>142</v>
      </c>
      <c r="O88" s="29" t="s">
        <v>142</v>
      </c>
      <c r="P88" s="29" t="s">
        <v>141</v>
      </c>
      <c r="Q88" s="29" t="s">
        <v>142</v>
      </c>
      <c r="R88" s="29" t="s">
        <v>142</v>
      </c>
      <c r="S88" s="29" t="s">
        <v>142</v>
      </c>
      <c r="T88" s="29" t="s">
        <v>142</v>
      </c>
      <c r="U88" s="29" t="s">
        <v>142</v>
      </c>
      <c r="V88" s="29" t="s">
        <v>142</v>
      </c>
      <c r="W88" s="29" t="s">
        <v>142</v>
      </c>
      <c r="X88" s="29" t="s">
        <v>142</v>
      </c>
      <c r="Y88" s="29" t="s">
        <v>142</v>
      </c>
      <c r="Z88" s="29" t="s">
        <v>142</v>
      </c>
      <c r="AA88" s="29" t="s">
        <v>142</v>
      </c>
      <c r="AB88" s="29" t="s">
        <v>142</v>
      </c>
      <c r="AC88" s="29" t="s">
        <v>142</v>
      </c>
      <c r="AD88" s="29" t="s">
        <v>142</v>
      </c>
      <c r="AE88" s="29" t="s">
        <v>141</v>
      </c>
      <c r="AF88" s="29" t="s">
        <v>142</v>
      </c>
      <c r="AG88" s="29" t="s">
        <v>142</v>
      </c>
      <c r="AH88" s="29" t="s">
        <v>141</v>
      </c>
    </row>
    <row r="89" spans="1:39" ht="51">
      <c r="A89" s="13">
        <v>88</v>
      </c>
      <c r="B89" s="44">
        <v>88</v>
      </c>
      <c r="C89" s="44" t="s">
        <v>290</v>
      </c>
      <c r="D89" s="45" t="s">
        <v>292</v>
      </c>
      <c r="E89" s="38" t="s">
        <v>21</v>
      </c>
      <c r="F89" s="29" t="s">
        <v>142</v>
      </c>
      <c r="G89" s="29" t="s">
        <v>142</v>
      </c>
      <c r="H89" s="29" t="s">
        <v>142</v>
      </c>
      <c r="I89" s="29" t="s">
        <v>142</v>
      </c>
      <c r="J89" s="29" t="s">
        <v>142</v>
      </c>
      <c r="K89" s="29" t="s">
        <v>142</v>
      </c>
      <c r="L89" s="29" t="s">
        <v>142</v>
      </c>
      <c r="M89" s="29" t="s">
        <v>142</v>
      </c>
      <c r="N89" s="29" t="s">
        <v>142</v>
      </c>
      <c r="O89" s="29" t="s">
        <v>142</v>
      </c>
      <c r="P89" s="29" t="s">
        <v>141</v>
      </c>
      <c r="Q89" s="29" t="s">
        <v>142</v>
      </c>
      <c r="R89" s="29" t="s">
        <v>142</v>
      </c>
      <c r="S89" s="29" t="s">
        <v>142</v>
      </c>
      <c r="T89" s="29" t="s">
        <v>142</v>
      </c>
      <c r="U89" s="29" t="s">
        <v>142</v>
      </c>
      <c r="V89" s="29" t="s">
        <v>142</v>
      </c>
      <c r="W89" s="29" t="s">
        <v>142</v>
      </c>
      <c r="X89" s="29" t="s">
        <v>142</v>
      </c>
      <c r="Y89" s="29" t="s">
        <v>142</v>
      </c>
      <c r="Z89" s="29" t="s">
        <v>143</v>
      </c>
      <c r="AA89" s="29" t="s">
        <v>142</v>
      </c>
      <c r="AB89" s="29" t="s">
        <v>142</v>
      </c>
      <c r="AC89" s="29" t="s">
        <v>142</v>
      </c>
      <c r="AD89" s="29" t="s">
        <v>142</v>
      </c>
      <c r="AE89" s="29" t="s">
        <v>141</v>
      </c>
      <c r="AF89" s="29" t="s">
        <v>142</v>
      </c>
      <c r="AG89" s="29" t="s">
        <v>142</v>
      </c>
      <c r="AH89" s="29" t="s">
        <v>141</v>
      </c>
    </row>
    <row r="90" spans="1:39" ht="89.25">
      <c r="A90" s="13">
        <v>89</v>
      </c>
      <c r="B90" s="44">
        <v>89</v>
      </c>
      <c r="C90" s="44" t="s">
        <v>293</v>
      </c>
      <c r="D90" s="45" t="s">
        <v>294</v>
      </c>
      <c r="E90" s="38" t="s">
        <v>21</v>
      </c>
      <c r="F90" s="29" t="s">
        <v>142</v>
      </c>
      <c r="G90" s="29" t="s">
        <v>142</v>
      </c>
      <c r="H90" s="29" t="s">
        <v>143</v>
      </c>
      <c r="I90" s="29" t="s">
        <v>142</v>
      </c>
      <c r="J90" s="29" t="s">
        <v>142</v>
      </c>
      <c r="K90" s="29" t="s">
        <v>142</v>
      </c>
      <c r="L90" s="29" t="s">
        <v>142</v>
      </c>
      <c r="M90" s="29" t="s">
        <v>142</v>
      </c>
      <c r="N90" s="29" t="s">
        <v>142</v>
      </c>
      <c r="O90" s="29" t="s">
        <v>142</v>
      </c>
      <c r="P90" s="29" t="s">
        <v>141</v>
      </c>
      <c r="Q90" s="29" t="s">
        <v>142</v>
      </c>
      <c r="R90" s="29" t="s">
        <v>142</v>
      </c>
      <c r="S90" s="29" t="s">
        <v>142</v>
      </c>
      <c r="T90" s="29" t="s">
        <v>142</v>
      </c>
      <c r="U90" s="29" t="s">
        <v>142</v>
      </c>
      <c r="V90" s="29" t="s">
        <v>142</v>
      </c>
      <c r="W90" s="29" t="s">
        <v>142</v>
      </c>
      <c r="X90" s="29" t="s">
        <v>142</v>
      </c>
      <c r="Y90" s="29" t="s">
        <v>142</v>
      </c>
      <c r="Z90" s="29" t="s">
        <v>142</v>
      </c>
      <c r="AA90" s="29" t="s">
        <v>142</v>
      </c>
      <c r="AB90" s="29" t="s">
        <v>142</v>
      </c>
      <c r="AC90" s="29" t="s">
        <v>142</v>
      </c>
      <c r="AD90" s="29" t="s">
        <v>142</v>
      </c>
      <c r="AE90" s="29" t="s">
        <v>141</v>
      </c>
      <c r="AF90" s="29" t="s">
        <v>142</v>
      </c>
      <c r="AG90" s="29" t="s">
        <v>142</v>
      </c>
      <c r="AH90" s="29" t="s">
        <v>141</v>
      </c>
    </row>
    <row r="91" spans="1:39" ht="76.5">
      <c r="A91" s="13">
        <v>90</v>
      </c>
      <c r="B91" s="44">
        <v>90</v>
      </c>
      <c r="C91" s="44" t="s">
        <v>293</v>
      </c>
      <c r="D91" s="45" t="s">
        <v>295</v>
      </c>
      <c r="E91" s="38" t="s">
        <v>21</v>
      </c>
      <c r="F91" s="29" t="s">
        <v>142</v>
      </c>
      <c r="G91" s="29" t="s">
        <v>142</v>
      </c>
      <c r="H91" s="29" t="s">
        <v>142</v>
      </c>
      <c r="I91" s="29" t="s">
        <v>142</v>
      </c>
      <c r="J91" s="29" t="s">
        <v>142</v>
      </c>
      <c r="K91" s="29" t="s">
        <v>142</v>
      </c>
      <c r="L91" s="29" t="s">
        <v>142</v>
      </c>
      <c r="M91" s="29" t="s">
        <v>142</v>
      </c>
      <c r="N91" s="29" t="s">
        <v>142</v>
      </c>
      <c r="O91" s="29" t="s">
        <v>142</v>
      </c>
      <c r="P91" s="29" t="s">
        <v>141</v>
      </c>
      <c r="Q91" s="29" t="s">
        <v>142</v>
      </c>
      <c r="R91" s="29" t="s">
        <v>142</v>
      </c>
      <c r="S91" s="29" t="s">
        <v>142</v>
      </c>
      <c r="T91" s="29" t="s">
        <v>142</v>
      </c>
      <c r="U91" s="29" t="s">
        <v>142</v>
      </c>
      <c r="V91" s="29" t="s">
        <v>142</v>
      </c>
      <c r="W91" s="29" t="s">
        <v>142</v>
      </c>
      <c r="X91" s="29" t="s">
        <v>142</v>
      </c>
      <c r="Y91" s="29" t="s">
        <v>142</v>
      </c>
      <c r="Z91" s="29" t="s">
        <v>142</v>
      </c>
      <c r="AA91" s="29" t="s">
        <v>142</v>
      </c>
      <c r="AB91" s="29" t="s">
        <v>142</v>
      </c>
      <c r="AC91" s="29" t="s">
        <v>142</v>
      </c>
      <c r="AD91" s="29" t="s">
        <v>142</v>
      </c>
      <c r="AE91" s="29" t="s">
        <v>141</v>
      </c>
      <c r="AF91" s="29" t="s">
        <v>142</v>
      </c>
      <c r="AG91" s="29" t="s">
        <v>142</v>
      </c>
      <c r="AH91" s="29" t="s">
        <v>141</v>
      </c>
    </row>
    <row r="92" spans="1:39" ht="76.5">
      <c r="A92" s="13">
        <v>91</v>
      </c>
      <c r="B92" s="44">
        <v>91</v>
      </c>
      <c r="C92" s="44" t="s">
        <v>296</v>
      </c>
      <c r="D92" s="45" t="s">
        <v>297</v>
      </c>
      <c r="E92" s="38" t="s">
        <v>21</v>
      </c>
      <c r="F92" s="29" t="s">
        <v>142</v>
      </c>
      <c r="G92" s="29" t="s">
        <v>142</v>
      </c>
      <c r="H92" s="29" t="s">
        <v>142</v>
      </c>
      <c r="I92" s="29" t="s">
        <v>142</v>
      </c>
      <c r="J92" s="29" t="s">
        <v>142</v>
      </c>
      <c r="K92" s="29" t="s">
        <v>142</v>
      </c>
      <c r="L92" s="29" t="s">
        <v>142</v>
      </c>
      <c r="M92" s="29" t="s">
        <v>142</v>
      </c>
      <c r="N92" s="29" t="s">
        <v>142</v>
      </c>
      <c r="O92" s="29" t="s">
        <v>142</v>
      </c>
      <c r="P92" s="29" t="s">
        <v>141</v>
      </c>
      <c r="Q92" s="29" t="s">
        <v>142</v>
      </c>
      <c r="R92" s="29" t="s">
        <v>142</v>
      </c>
      <c r="S92" s="29" t="s">
        <v>142</v>
      </c>
      <c r="T92" s="29" t="s">
        <v>142</v>
      </c>
      <c r="U92" s="29" t="s">
        <v>142</v>
      </c>
      <c r="V92" s="29" t="s">
        <v>142</v>
      </c>
      <c r="W92" s="29" t="s">
        <v>142</v>
      </c>
      <c r="X92" s="29" t="s">
        <v>142</v>
      </c>
      <c r="Y92" s="29" t="s">
        <v>142</v>
      </c>
      <c r="Z92" s="29" t="s">
        <v>143</v>
      </c>
      <c r="AA92" s="29" t="s">
        <v>142</v>
      </c>
      <c r="AB92" s="29" t="s">
        <v>142</v>
      </c>
      <c r="AC92" s="29" t="s">
        <v>142</v>
      </c>
      <c r="AD92" s="29" t="s">
        <v>142</v>
      </c>
      <c r="AE92" s="29" t="s">
        <v>141</v>
      </c>
      <c r="AF92" s="29" t="s">
        <v>142</v>
      </c>
      <c r="AG92" s="29" t="s">
        <v>142</v>
      </c>
      <c r="AH92" s="29" t="s">
        <v>141</v>
      </c>
    </row>
    <row r="93" spans="1:39" ht="63.75">
      <c r="A93" s="13">
        <v>92</v>
      </c>
      <c r="B93" s="44">
        <v>92</v>
      </c>
      <c r="C93" s="44" t="s">
        <v>298</v>
      </c>
      <c r="D93" s="45" t="s">
        <v>299</v>
      </c>
      <c r="E93" s="38" t="s">
        <v>21</v>
      </c>
      <c r="F93" s="29" t="s">
        <v>142</v>
      </c>
      <c r="G93" s="29" t="s">
        <v>142</v>
      </c>
      <c r="H93" s="29" t="s">
        <v>142</v>
      </c>
      <c r="I93" s="29" t="s">
        <v>142</v>
      </c>
      <c r="J93" s="29" t="s">
        <v>142</v>
      </c>
      <c r="K93" s="29" t="s">
        <v>142</v>
      </c>
      <c r="L93" s="29" t="s">
        <v>142</v>
      </c>
      <c r="M93" s="29" t="s">
        <v>142</v>
      </c>
      <c r="N93" s="29" t="s">
        <v>142</v>
      </c>
      <c r="O93" s="29" t="s">
        <v>142</v>
      </c>
      <c r="P93" s="29" t="s">
        <v>141</v>
      </c>
      <c r="Q93" s="29" t="s">
        <v>142</v>
      </c>
      <c r="R93" s="29" t="s">
        <v>142</v>
      </c>
      <c r="S93" s="29" t="s">
        <v>142</v>
      </c>
      <c r="T93" s="29" t="s">
        <v>142</v>
      </c>
      <c r="U93" s="29" t="s">
        <v>142</v>
      </c>
      <c r="V93" s="29" t="s">
        <v>142</v>
      </c>
      <c r="W93" s="29" t="s">
        <v>142</v>
      </c>
      <c r="X93" s="29" t="s">
        <v>142</v>
      </c>
      <c r="Y93" s="29" t="s">
        <v>142</v>
      </c>
      <c r="Z93" s="29" t="s">
        <v>143</v>
      </c>
      <c r="AA93" s="29" t="s">
        <v>142</v>
      </c>
      <c r="AB93" s="29" t="s">
        <v>142</v>
      </c>
      <c r="AC93" s="29" t="s">
        <v>142</v>
      </c>
      <c r="AD93" s="29" t="s">
        <v>142</v>
      </c>
      <c r="AE93" s="29" t="s">
        <v>141</v>
      </c>
      <c r="AF93" s="29" t="s">
        <v>142</v>
      </c>
      <c r="AG93" s="29" t="s">
        <v>142</v>
      </c>
      <c r="AH93" s="29" t="s">
        <v>141</v>
      </c>
    </row>
    <row r="94" spans="1:39" ht="38.25">
      <c r="A94" s="13">
        <v>93</v>
      </c>
      <c r="B94" s="44">
        <v>93</v>
      </c>
      <c r="C94" s="44" t="s">
        <v>300</v>
      </c>
      <c r="D94" s="45" t="s">
        <v>301</v>
      </c>
      <c r="E94" s="38" t="s">
        <v>21</v>
      </c>
      <c r="F94" s="29" t="s">
        <v>142</v>
      </c>
      <c r="G94" s="29" t="s">
        <v>142</v>
      </c>
      <c r="H94" s="29" t="s">
        <v>142</v>
      </c>
      <c r="I94" s="29" t="s">
        <v>142</v>
      </c>
      <c r="J94" s="29" t="s">
        <v>142</v>
      </c>
      <c r="K94" s="29" t="s">
        <v>142</v>
      </c>
      <c r="L94" s="29" t="s">
        <v>142</v>
      </c>
      <c r="M94" s="29" t="s">
        <v>142</v>
      </c>
      <c r="N94" s="29" t="s">
        <v>142</v>
      </c>
      <c r="O94" s="29" t="s">
        <v>142</v>
      </c>
      <c r="P94" s="29" t="s">
        <v>141</v>
      </c>
      <c r="Q94" s="29" t="s">
        <v>142</v>
      </c>
      <c r="R94" s="29" t="s">
        <v>142</v>
      </c>
      <c r="S94" s="29" t="s">
        <v>142</v>
      </c>
      <c r="T94" s="29" t="s">
        <v>142</v>
      </c>
      <c r="U94" s="29" t="s">
        <v>142</v>
      </c>
      <c r="V94" s="29" t="s">
        <v>142</v>
      </c>
      <c r="W94" s="29" t="s">
        <v>142</v>
      </c>
      <c r="X94" s="29" t="s">
        <v>143</v>
      </c>
      <c r="Y94" s="29" t="s">
        <v>142</v>
      </c>
      <c r="Z94" s="29" t="s">
        <v>142</v>
      </c>
      <c r="AA94" s="29" t="s">
        <v>142</v>
      </c>
      <c r="AB94" s="29" t="s">
        <v>142</v>
      </c>
      <c r="AC94" s="29" t="s">
        <v>142</v>
      </c>
      <c r="AD94" s="29" t="s">
        <v>142</v>
      </c>
      <c r="AE94" s="29" t="s">
        <v>141</v>
      </c>
      <c r="AF94" s="29" t="s">
        <v>142</v>
      </c>
      <c r="AG94" s="29" t="s">
        <v>142</v>
      </c>
      <c r="AH94" s="29" t="s">
        <v>141</v>
      </c>
    </row>
    <row r="95" spans="1:39" ht="38.25">
      <c r="A95" s="13">
        <v>94</v>
      </c>
      <c r="B95" s="44">
        <v>94</v>
      </c>
      <c r="C95" s="44" t="s">
        <v>300</v>
      </c>
      <c r="D95" s="45" t="s">
        <v>302</v>
      </c>
      <c r="E95" s="38" t="s">
        <v>21</v>
      </c>
      <c r="F95" s="29" t="s">
        <v>142</v>
      </c>
      <c r="G95" s="29" t="s">
        <v>142</v>
      </c>
      <c r="H95" s="29" t="s">
        <v>142</v>
      </c>
      <c r="I95" s="29" t="s">
        <v>142</v>
      </c>
      <c r="J95" s="29" t="s">
        <v>142</v>
      </c>
      <c r="K95" s="29" t="s">
        <v>142</v>
      </c>
      <c r="L95" s="29" t="s">
        <v>142</v>
      </c>
      <c r="M95" s="29" t="s">
        <v>142</v>
      </c>
      <c r="N95" s="29" t="s">
        <v>142</v>
      </c>
      <c r="O95" s="29" t="s">
        <v>142</v>
      </c>
      <c r="P95" s="29" t="s">
        <v>141</v>
      </c>
      <c r="Q95" s="29" t="s">
        <v>142</v>
      </c>
      <c r="R95" s="29" t="s">
        <v>142</v>
      </c>
      <c r="S95" s="29" t="s">
        <v>142</v>
      </c>
      <c r="T95" s="29" t="s">
        <v>142</v>
      </c>
      <c r="U95" s="29" t="s">
        <v>142</v>
      </c>
      <c r="V95" s="29" t="s">
        <v>142</v>
      </c>
      <c r="W95" s="29" t="s">
        <v>142</v>
      </c>
      <c r="X95" s="29" t="s">
        <v>143</v>
      </c>
      <c r="Y95" s="29" t="s">
        <v>142</v>
      </c>
      <c r="Z95" s="29" t="s">
        <v>142</v>
      </c>
      <c r="AA95" s="29" t="s">
        <v>142</v>
      </c>
      <c r="AB95" s="29" t="s">
        <v>142</v>
      </c>
      <c r="AC95" s="29" t="s">
        <v>142</v>
      </c>
      <c r="AD95" s="29" t="s">
        <v>142</v>
      </c>
      <c r="AE95" s="29" t="s">
        <v>141</v>
      </c>
      <c r="AF95" s="29" t="s">
        <v>142</v>
      </c>
      <c r="AG95" s="29" t="s">
        <v>142</v>
      </c>
      <c r="AH95" s="29" t="s">
        <v>141</v>
      </c>
    </row>
    <row r="96" spans="1:39" ht="38.25">
      <c r="A96" s="13">
        <v>95</v>
      </c>
      <c r="B96" s="44">
        <v>95</v>
      </c>
      <c r="C96" s="44" t="s">
        <v>303</v>
      </c>
      <c r="D96" s="45" t="s">
        <v>304</v>
      </c>
      <c r="E96" s="38" t="s">
        <v>21</v>
      </c>
      <c r="F96" s="29" t="s">
        <v>142</v>
      </c>
      <c r="G96" s="29" t="s">
        <v>142</v>
      </c>
      <c r="H96" s="29" t="s">
        <v>142</v>
      </c>
      <c r="I96" s="29" t="s">
        <v>142</v>
      </c>
      <c r="J96" s="29" t="s">
        <v>142</v>
      </c>
      <c r="K96" s="29" t="s">
        <v>142</v>
      </c>
      <c r="L96" s="29" t="s">
        <v>142</v>
      </c>
      <c r="M96" s="29" t="s">
        <v>142</v>
      </c>
      <c r="N96" s="29" t="s">
        <v>142</v>
      </c>
      <c r="O96" s="29" t="s">
        <v>142</v>
      </c>
      <c r="P96" s="29" t="s">
        <v>141</v>
      </c>
      <c r="Q96" s="29" t="s">
        <v>141</v>
      </c>
      <c r="R96" s="29" t="s">
        <v>142</v>
      </c>
      <c r="S96" s="29" t="s">
        <v>142</v>
      </c>
      <c r="T96" s="29" t="s">
        <v>142</v>
      </c>
      <c r="U96" s="29" t="s">
        <v>142</v>
      </c>
      <c r="V96" s="29" t="s">
        <v>142</v>
      </c>
      <c r="W96" s="29" t="s">
        <v>142</v>
      </c>
      <c r="X96" s="29" t="s">
        <v>143</v>
      </c>
      <c r="Y96" s="29" t="s">
        <v>142</v>
      </c>
      <c r="Z96" s="29" t="s">
        <v>142</v>
      </c>
      <c r="AA96" s="29" t="s">
        <v>142</v>
      </c>
      <c r="AB96" s="29" t="s">
        <v>142</v>
      </c>
      <c r="AC96" s="29" t="s">
        <v>142</v>
      </c>
      <c r="AD96" s="29" t="s">
        <v>142</v>
      </c>
      <c r="AE96" s="29" t="s">
        <v>141</v>
      </c>
      <c r="AF96" s="29" t="s">
        <v>142</v>
      </c>
      <c r="AG96" s="29" t="s">
        <v>142</v>
      </c>
      <c r="AH96" s="29" t="s">
        <v>141</v>
      </c>
    </row>
    <row r="97" spans="1:34" ht="38.25">
      <c r="A97" s="13">
        <v>96</v>
      </c>
      <c r="B97" s="44">
        <v>96</v>
      </c>
      <c r="C97" s="44" t="s">
        <v>303</v>
      </c>
      <c r="D97" s="45" t="s">
        <v>305</v>
      </c>
      <c r="E97" s="38" t="s">
        <v>21</v>
      </c>
      <c r="F97" s="29" t="s">
        <v>142</v>
      </c>
      <c r="G97" s="29" t="s">
        <v>142</v>
      </c>
      <c r="H97" s="29" t="s">
        <v>142</v>
      </c>
      <c r="I97" s="29" t="s">
        <v>143</v>
      </c>
      <c r="J97" s="29" t="s">
        <v>142</v>
      </c>
      <c r="K97" s="29" t="s">
        <v>142</v>
      </c>
      <c r="L97" s="29" t="s">
        <v>142</v>
      </c>
      <c r="M97" s="29" t="s">
        <v>142</v>
      </c>
      <c r="N97" s="29" t="s">
        <v>142</v>
      </c>
      <c r="O97" s="29" t="s">
        <v>142</v>
      </c>
      <c r="P97" s="29" t="s">
        <v>141</v>
      </c>
      <c r="Q97" s="29" t="s">
        <v>142</v>
      </c>
      <c r="R97" s="29" t="s">
        <v>142</v>
      </c>
      <c r="S97" s="29" t="s">
        <v>142</v>
      </c>
      <c r="T97" s="29" t="s">
        <v>143</v>
      </c>
      <c r="U97" s="29" t="s">
        <v>142</v>
      </c>
      <c r="V97" s="29" t="s">
        <v>142</v>
      </c>
      <c r="W97" s="29" t="s">
        <v>143</v>
      </c>
      <c r="X97" s="29" t="s">
        <v>143</v>
      </c>
      <c r="Y97" s="29" t="s">
        <v>142</v>
      </c>
      <c r="Z97" s="29" t="s">
        <v>142</v>
      </c>
      <c r="AA97" s="29" t="s">
        <v>142</v>
      </c>
      <c r="AB97" s="29" t="s">
        <v>142</v>
      </c>
      <c r="AC97" s="29" t="s">
        <v>142</v>
      </c>
      <c r="AD97" s="29" t="s">
        <v>142</v>
      </c>
      <c r="AE97" s="29" t="s">
        <v>141</v>
      </c>
      <c r="AF97" s="29" t="s">
        <v>142</v>
      </c>
      <c r="AG97" s="29" t="s">
        <v>142</v>
      </c>
      <c r="AH97" s="29" t="s">
        <v>141</v>
      </c>
    </row>
    <row r="98" spans="1:34" ht="38.25">
      <c r="A98" s="13">
        <v>97</v>
      </c>
      <c r="B98" s="44">
        <v>97</v>
      </c>
      <c r="C98" s="44" t="s">
        <v>306</v>
      </c>
      <c r="D98" s="45" t="s">
        <v>307</v>
      </c>
      <c r="E98" s="38" t="s">
        <v>21</v>
      </c>
      <c r="F98" s="29" t="s">
        <v>142</v>
      </c>
      <c r="G98" s="29" t="s">
        <v>142</v>
      </c>
      <c r="H98" s="29" t="s">
        <v>142</v>
      </c>
      <c r="I98" s="29" t="s">
        <v>142</v>
      </c>
      <c r="J98" s="29" t="s">
        <v>142</v>
      </c>
      <c r="K98" s="29" t="s">
        <v>142</v>
      </c>
      <c r="L98" s="29" t="s">
        <v>142</v>
      </c>
      <c r="M98" s="29" t="s">
        <v>142</v>
      </c>
      <c r="N98" s="29" t="s">
        <v>142</v>
      </c>
      <c r="O98" s="29" t="s">
        <v>142</v>
      </c>
      <c r="P98" s="29" t="s">
        <v>141</v>
      </c>
      <c r="Q98" s="29" t="s">
        <v>142</v>
      </c>
      <c r="R98" s="29" t="s">
        <v>142</v>
      </c>
      <c r="S98" s="29" t="s">
        <v>142</v>
      </c>
      <c r="T98" s="29" t="s">
        <v>142</v>
      </c>
      <c r="U98" s="29" t="s">
        <v>142</v>
      </c>
      <c r="V98" s="29" t="s">
        <v>142</v>
      </c>
      <c r="W98" s="29" t="s">
        <v>142</v>
      </c>
      <c r="X98" s="29" t="s">
        <v>143</v>
      </c>
      <c r="Y98" s="29" t="s">
        <v>142</v>
      </c>
      <c r="Z98" s="29" t="s">
        <v>142</v>
      </c>
      <c r="AA98" s="29" t="s">
        <v>142</v>
      </c>
      <c r="AB98" s="29" t="s">
        <v>142</v>
      </c>
      <c r="AC98" s="29" t="s">
        <v>142</v>
      </c>
      <c r="AD98" s="29" t="s">
        <v>142</v>
      </c>
      <c r="AE98" s="29" t="s">
        <v>141</v>
      </c>
      <c r="AF98" s="29" t="s">
        <v>142</v>
      </c>
      <c r="AG98" s="29" t="s">
        <v>142</v>
      </c>
      <c r="AH98" s="29" t="s">
        <v>141</v>
      </c>
    </row>
    <row r="99" spans="1:34" ht="38.25">
      <c r="A99" s="13">
        <v>98</v>
      </c>
      <c r="B99" s="44">
        <v>98</v>
      </c>
      <c r="C99" s="44" t="s">
        <v>306</v>
      </c>
      <c r="D99" s="45" t="s">
        <v>308</v>
      </c>
      <c r="E99" s="38" t="s">
        <v>21</v>
      </c>
      <c r="F99" s="29" t="s">
        <v>142</v>
      </c>
      <c r="G99" s="29" t="s">
        <v>142</v>
      </c>
      <c r="H99" s="29" t="s">
        <v>142</v>
      </c>
      <c r="I99" s="29" t="s">
        <v>142</v>
      </c>
      <c r="J99" s="29" t="s">
        <v>142</v>
      </c>
      <c r="K99" s="29" t="s">
        <v>142</v>
      </c>
      <c r="L99" s="29" t="s">
        <v>142</v>
      </c>
      <c r="M99" s="29" t="s">
        <v>142</v>
      </c>
      <c r="N99" s="29" t="s">
        <v>142</v>
      </c>
      <c r="O99" s="29" t="s">
        <v>142</v>
      </c>
      <c r="P99" s="29" t="s">
        <v>141</v>
      </c>
      <c r="Q99" s="29" t="s">
        <v>142</v>
      </c>
      <c r="R99" s="29" t="s">
        <v>142</v>
      </c>
      <c r="S99" s="29" t="s">
        <v>142</v>
      </c>
      <c r="T99" s="29" t="s">
        <v>142</v>
      </c>
      <c r="U99" s="29" t="s">
        <v>142</v>
      </c>
      <c r="V99" s="29" t="s">
        <v>142</v>
      </c>
      <c r="W99" s="29" t="s">
        <v>142</v>
      </c>
      <c r="X99" s="29" t="s">
        <v>143</v>
      </c>
      <c r="Y99" s="29" t="s">
        <v>142</v>
      </c>
      <c r="Z99" s="29" t="s">
        <v>142</v>
      </c>
      <c r="AA99" s="29" t="s">
        <v>142</v>
      </c>
      <c r="AB99" s="29" t="s">
        <v>142</v>
      </c>
      <c r="AC99" s="29" t="s">
        <v>142</v>
      </c>
      <c r="AD99" s="29" t="s">
        <v>142</v>
      </c>
      <c r="AE99" s="29" t="s">
        <v>141</v>
      </c>
      <c r="AF99" s="29" t="s">
        <v>142</v>
      </c>
      <c r="AG99" s="29" t="s">
        <v>142</v>
      </c>
      <c r="AH99" s="29" t="s">
        <v>141</v>
      </c>
    </row>
    <row r="100" spans="1:34" ht="38.25">
      <c r="A100" s="13">
        <v>99</v>
      </c>
      <c r="B100" s="44">
        <v>99</v>
      </c>
      <c r="C100" s="44" t="s">
        <v>309</v>
      </c>
      <c r="D100" s="45" t="s">
        <v>310</v>
      </c>
      <c r="E100" s="38" t="s">
        <v>21</v>
      </c>
      <c r="F100" s="29" t="s">
        <v>142</v>
      </c>
      <c r="G100" s="29" t="s">
        <v>142</v>
      </c>
      <c r="H100" s="29" t="s">
        <v>142</v>
      </c>
      <c r="I100" s="29" t="s">
        <v>142</v>
      </c>
      <c r="J100" s="29" t="s">
        <v>142</v>
      </c>
      <c r="K100" s="29" t="s">
        <v>142</v>
      </c>
      <c r="L100" s="29" t="s">
        <v>142</v>
      </c>
      <c r="M100" s="29" t="s">
        <v>142</v>
      </c>
      <c r="N100" s="29" t="s">
        <v>142</v>
      </c>
      <c r="O100" s="29" t="s">
        <v>142</v>
      </c>
      <c r="P100" s="29" t="s">
        <v>141</v>
      </c>
      <c r="Q100" s="29" t="s">
        <v>142</v>
      </c>
      <c r="R100" s="29" t="s">
        <v>142</v>
      </c>
      <c r="S100" s="29" t="s">
        <v>142</v>
      </c>
      <c r="T100" s="29" t="s">
        <v>142</v>
      </c>
      <c r="U100" s="29" t="s">
        <v>142</v>
      </c>
      <c r="V100" s="29" t="s">
        <v>142</v>
      </c>
      <c r="W100" s="29" t="s">
        <v>142</v>
      </c>
      <c r="X100" s="29" t="s">
        <v>143</v>
      </c>
      <c r="Y100" s="29" t="s">
        <v>142</v>
      </c>
      <c r="Z100" s="29" t="s">
        <v>142</v>
      </c>
      <c r="AA100" s="29" t="s">
        <v>142</v>
      </c>
      <c r="AB100" s="29" t="s">
        <v>142</v>
      </c>
      <c r="AC100" s="29" t="s">
        <v>142</v>
      </c>
      <c r="AD100" s="29" t="s">
        <v>142</v>
      </c>
      <c r="AE100" s="29" t="s">
        <v>141</v>
      </c>
      <c r="AF100" s="29" t="s">
        <v>142</v>
      </c>
      <c r="AG100" s="29" t="s">
        <v>142</v>
      </c>
      <c r="AH100" s="29" t="s">
        <v>141</v>
      </c>
    </row>
    <row r="101" spans="1:34" ht="38.25">
      <c r="A101" s="13">
        <v>100</v>
      </c>
      <c r="B101" s="44">
        <v>100</v>
      </c>
      <c r="C101" s="44" t="s">
        <v>309</v>
      </c>
      <c r="D101" s="45" t="s">
        <v>311</v>
      </c>
      <c r="E101" s="38" t="s">
        <v>21</v>
      </c>
      <c r="F101" s="29" t="s">
        <v>142</v>
      </c>
      <c r="G101" s="29" t="s">
        <v>142</v>
      </c>
      <c r="H101" s="29" t="s">
        <v>142</v>
      </c>
      <c r="I101" s="29" t="s">
        <v>142</v>
      </c>
      <c r="J101" s="29" t="s">
        <v>142</v>
      </c>
      <c r="K101" s="29" t="s">
        <v>142</v>
      </c>
      <c r="L101" s="29" t="s">
        <v>142</v>
      </c>
      <c r="M101" s="29" t="s">
        <v>142</v>
      </c>
      <c r="N101" s="29" t="s">
        <v>142</v>
      </c>
      <c r="O101" s="29" t="s">
        <v>142</v>
      </c>
      <c r="P101" s="29" t="s">
        <v>141</v>
      </c>
      <c r="Q101" s="29" t="s">
        <v>142</v>
      </c>
      <c r="R101" s="29" t="s">
        <v>142</v>
      </c>
      <c r="S101" s="29" t="s">
        <v>142</v>
      </c>
      <c r="T101" s="29" t="s">
        <v>142</v>
      </c>
      <c r="U101" s="29" t="s">
        <v>142</v>
      </c>
      <c r="V101" s="29" t="s">
        <v>142</v>
      </c>
      <c r="W101" s="29" t="s">
        <v>142</v>
      </c>
      <c r="X101" s="29" t="s">
        <v>143</v>
      </c>
      <c r="Y101" s="29" t="s">
        <v>142</v>
      </c>
      <c r="Z101" s="29" t="s">
        <v>142</v>
      </c>
      <c r="AA101" s="29" t="s">
        <v>142</v>
      </c>
      <c r="AB101" s="29" t="s">
        <v>142</v>
      </c>
      <c r="AC101" s="29" t="s">
        <v>142</v>
      </c>
      <c r="AD101" s="29" t="s">
        <v>142</v>
      </c>
      <c r="AE101" s="29" t="s">
        <v>141</v>
      </c>
      <c r="AF101" s="29" t="s">
        <v>142</v>
      </c>
      <c r="AG101" s="29" t="s">
        <v>143</v>
      </c>
      <c r="AH101" s="29" t="s">
        <v>141</v>
      </c>
    </row>
    <row r="102" spans="1:34" ht="25.5">
      <c r="A102" s="13">
        <v>101</v>
      </c>
      <c r="B102" s="44">
        <v>101</v>
      </c>
      <c r="C102" s="44" t="s">
        <v>312</v>
      </c>
      <c r="D102" s="45" t="s">
        <v>313</v>
      </c>
      <c r="E102" s="38" t="s">
        <v>21</v>
      </c>
      <c r="F102" s="29" t="s">
        <v>142</v>
      </c>
      <c r="G102" s="29" t="s">
        <v>142</v>
      </c>
      <c r="H102" s="29" t="s">
        <v>142</v>
      </c>
      <c r="I102" s="29" t="s">
        <v>142</v>
      </c>
      <c r="J102" s="29" t="s">
        <v>142</v>
      </c>
      <c r="K102" s="29" t="s">
        <v>142</v>
      </c>
      <c r="L102" s="29" t="s">
        <v>142</v>
      </c>
      <c r="M102" s="29" t="s">
        <v>142</v>
      </c>
      <c r="N102" s="29" t="s">
        <v>142</v>
      </c>
      <c r="O102" s="29" t="s">
        <v>142</v>
      </c>
      <c r="P102" s="29" t="s">
        <v>141</v>
      </c>
      <c r="Q102" s="29" t="s">
        <v>142</v>
      </c>
      <c r="R102" s="29" t="s">
        <v>143</v>
      </c>
      <c r="S102" s="29" t="s">
        <v>142</v>
      </c>
      <c r="T102" s="29" t="s">
        <v>142</v>
      </c>
      <c r="U102" s="29" t="s">
        <v>142</v>
      </c>
      <c r="V102" s="29" t="s">
        <v>142</v>
      </c>
      <c r="W102" s="29" t="s">
        <v>142</v>
      </c>
      <c r="X102" s="29" t="s">
        <v>142</v>
      </c>
      <c r="Y102" s="29" t="s">
        <v>142</v>
      </c>
      <c r="Z102" s="29" t="s">
        <v>142</v>
      </c>
      <c r="AA102" s="29" t="s">
        <v>142</v>
      </c>
      <c r="AB102" s="29" t="s">
        <v>143</v>
      </c>
      <c r="AC102" s="29" t="s">
        <v>143</v>
      </c>
      <c r="AD102" s="29" t="s">
        <v>142</v>
      </c>
      <c r="AE102" s="29" t="s">
        <v>141</v>
      </c>
      <c r="AF102" s="29" t="s">
        <v>142</v>
      </c>
      <c r="AG102" s="29" t="s">
        <v>143</v>
      </c>
      <c r="AH102" s="29" t="s">
        <v>141</v>
      </c>
    </row>
    <row r="103" spans="1:34" ht="25.5">
      <c r="A103" s="13">
        <v>102</v>
      </c>
      <c r="B103" s="44">
        <v>102</v>
      </c>
      <c r="C103" s="44" t="s">
        <v>314</v>
      </c>
      <c r="D103" s="45" t="s">
        <v>315</v>
      </c>
      <c r="E103" s="38" t="s">
        <v>21</v>
      </c>
      <c r="F103" s="29" t="s">
        <v>143</v>
      </c>
      <c r="G103" s="29" t="s">
        <v>143</v>
      </c>
      <c r="H103" s="29" t="s">
        <v>143</v>
      </c>
      <c r="I103" s="29" t="s">
        <v>143</v>
      </c>
      <c r="J103" s="29" t="s">
        <v>183</v>
      </c>
      <c r="K103" s="29" t="s">
        <v>183</v>
      </c>
      <c r="L103" s="29" t="s">
        <v>143</v>
      </c>
      <c r="M103" s="29" t="s">
        <v>143</v>
      </c>
      <c r="N103" s="29" t="s">
        <v>142</v>
      </c>
      <c r="O103" s="29" t="s">
        <v>143</v>
      </c>
      <c r="P103" s="29" t="s">
        <v>141</v>
      </c>
      <c r="Q103" s="29" t="s">
        <v>183</v>
      </c>
      <c r="R103" s="29" t="s">
        <v>143</v>
      </c>
      <c r="S103" s="29" t="s">
        <v>143</v>
      </c>
      <c r="T103" s="29" t="s">
        <v>143</v>
      </c>
      <c r="U103" s="29" t="s">
        <v>142</v>
      </c>
      <c r="V103" s="29" t="s">
        <v>143</v>
      </c>
      <c r="W103" s="29" t="s">
        <v>143</v>
      </c>
      <c r="X103" s="29" t="s">
        <v>143</v>
      </c>
      <c r="Y103" s="29" t="s">
        <v>143</v>
      </c>
      <c r="Z103" s="29" t="s">
        <v>141</v>
      </c>
      <c r="AA103" s="29" t="s">
        <v>143</v>
      </c>
      <c r="AB103" s="29" t="s">
        <v>143</v>
      </c>
      <c r="AC103" s="29" t="s">
        <v>143</v>
      </c>
      <c r="AD103" s="29" t="s">
        <v>143</v>
      </c>
      <c r="AE103" s="29" t="s">
        <v>141</v>
      </c>
      <c r="AF103" s="29" t="s">
        <v>142</v>
      </c>
      <c r="AG103" s="29" t="s">
        <v>143</v>
      </c>
      <c r="AH103" s="29" t="s">
        <v>141</v>
      </c>
    </row>
    <row r="104" spans="1:34" ht="89.25">
      <c r="A104" s="13">
        <v>103</v>
      </c>
      <c r="B104" s="44">
        <v>103</v>
      </c>
      <c r="C104" s="44" t="s">
        <v>316</v>
      </c>
      <c r="D104" s="45" t="s">
        <v>317</v>
      </c>
      <c r="E104" s="38" t="s">
        <v>21</v>
      </c>
      <c r="F104" s="29" t="s">
        <v>142</v>
      </c>
      <c r="G104" s="29" t="s">
        <v>142</v>
      </c>
      <c r="H104" s="29" t="s">
        <v>142</v>
      </c>
      <c r="I104" s="29" t="s">
        <v>142</v>
      </c>
      <c r="J104" s="29" t="s">
        <v>142</v>
      </c>
      <c r="K104" s="29" t="s">
        <v>142</v>
      </c>
      <c r="L104" s="29" t="s">
        <v>142</v>
      </c>
      <c r="M104" s="29" t="s">
        <v>142</v>
      </c>
      <c r="N104" s="29" t="s">
        <v>142</v>
      </c>
      <c r="O104" s="29" t="s">
        <v>142</v>
      </c>
      <c r="P104" s="29" t="s">
        <v>141</v>
      </c>
      <c r="Q104" s="29" t="s">
        <v>142</v>
      </c>
      <c r="R104" s="29" t="s">
        <v>142</v>
      </c>
      <c r="S104" s="29" t="s">
        <v>142</v>
      </c>
      <c r="T104" s="29" t="s">
        <v>142</v>
      </c>
      <c r="U104" s="29" t="s">
        <v>142</v>
      </c>
      <c r="V104" s="29" t="s">
        <v>142</v>
      </c>
      <c r="W104" s="29" t="s">
        <v>141</v>
      </c>
      <c r="X104" s="29" t="s">
        <v>142</v>
      </c>
      <c r="Y104" s="29" t="s">
        <v>142</v>
      </c>
      <c r="Z104" s="29" t="s">
        <v>141</v>
      </c>
      <c r="AA104" s="29" t="s">
        <v>141</v>
      </c>
      <c r="AB104" s="29" t="s">
        <v>143</v>
      </c>
      <c r="AC104" s="29" t="s">
        <v>142</v>
      </c>
      <c r="AD104" s="29" t="s">
        <v>142</v>
      </c>
      <c r="AE104" s="29" t="s">
        <v>141</v>
      </c>
      <c r="AF104" s="29" t="s">
        <v>142</v>
      </c>
      <c r="AG104" s="29" t="s">
        <v>142</v>
      </c>
      <c r="AH104" s="29" t="s">
        <v>141</v>
      </c>
    </row>
    <row r="105" spans="1:34" ht="89.25">
      <c r="A105" s="13">
        <v>104</v>
      </c>
      <c r="B105" s="44">
        <v>104</v>
      </c>
      <c r="C105" s="44" t="s">
        <v>318</v>
      </c>
      <c r="D105" s="45" t="s">
        <v>319</v>
      </c>
      <c r="E105" s="38" t="s">
        <v>21</v>
      </c>
      <c r="F105" s="29" t="s">
        <v>142</v>
      </c>
      <c r="G105" s="29" t="s">
        <v>142</v>
      </c>
      <c r="H105" s="29" t="s">
        <v>142</v>
      </c>
      <c r="I105" s="29" t="s">
        <v>142</v>
      </c>
      <c r="J105" s="29" t="s">
        <v>142</v>
      </c>
      <c r="K105" s="29" t="s">
        <v>142</v>
      </c>
      <c r="L105" s="29" t="s">
        <v>142</v>
      </c>
      <c r="M105" s="29" t="s">
        <v>142</v>
      </c>
      <c r="N105" s="29" t="s">
        <v>142</v>
      </c>
      <c r="O105" s="29" t="s">
        <v>142</v>
      </c>
      <c r="P105" s="29" t="s">
        <v>141</v>
      </c>
      <c r="Q105" s="29" t="s">
        <v>142</v>
      </c>
      <c r="R105" s="29" t="s">
        <v>142</v>
      </c>
      <c r="S105" s="29" t="s">
        <v>142</v>
      </c>
      <c r="T105" s="29" t="s">
        <v>142</v>
      </c>
      <c r="U105" s="29" t="s">
        <v>143</v>
      </c>
      <c r="V105" s="29" t="s">
        <v>142</v>
      </c>
      <c r="W105" s="29" t="s">
        <v>141</v>
      </c>
      <c r="X105" s="29" t="s">
        <v>142</v>
      </c>
      <c r="Y105" s="29" t="s">
        <v>142</v>
      </c>
      <c r="Z105" s="29" t="s">
        <v>141</v>
      </c>
      <c r="AA105" s="29" t="s">
        <v>141</v>
      </c>
      <c r="AB105" s="29" t="s">
        <v>142</v>
      </c>
      <c r="AC105" s="29" t="s">
        <v>142</v>
      </c>
      <c r="AD105" s="29" t="s">
        <v>142</v>
      </c>
      <c r="AE105" s="29" t="s">
        <v>141</v>
      </c>
      <c r="AF105" s="29" t="s">
        <v>142</v>
      </c>
      <c r="AG105" s="29" t="s">
        <v>142</v>
      </c>
      <c r="AH105" s="29" t="s">
        <v>141</v>
      </c>
    </row>
    <row r="106" spans="1:34" ht="89.25">
      <c r="A106" s="13">
        <v>105</v>
      </c>
      <c r="B106" s="44">
        <v>105</v>
      </c>
      <c r="C106" s="44" t="s">
        <v>318</v>
      </c>
      <c r="D106" s="45" t="s">
        <v>320</v>
      </c>
      <c r="E106" s="38" t="s">
        <v>21</v>
      </c>
      <c r="F106" s="29" t="s">
        <v>142</v>
      </c>
      <c r="G106" s="29" t="s">
        <v>142</v>
      </c>
      <c r="H106" s="29" t="s">
        <v>142</v>
      </c>
      <c r="I106" s="29" t="s">
        <v>142</v>
      </c>
      <c r="J106" s="29" t="s">
        <v>142</v>
      </c>
      <c r="K106" s="29" t="s">
        <v>142</v>
      </c>
      <c r="L106" s="29" t="s">
        <v>142</v>
      </c>
      <c r="M106" s="29" t="s">
        <v>142</v>
      </c>
      <c r="N106" s="29" t="s">
        <v>142</v>
      </c>
      <c r="O106" s="29" t="s">
        <v>142</v>
      </c>
      <c r="P106" s="29" t="s">
        <v>141</v>
      </c>
      <c r="Q106" s="29" t="s">
        <v>142</v>
      </c>
      <c r="R106" s="29" t="s">
        <v>142</v>
      </c>
      <c r="S106" s="29" t="s">
        <v>142</v>
      </c>
      <c r="T106" s="29" t="s">
        <v>142</v>
      </c>
      <c r="U106" s="29" t="s">
        <v>143</v>
      </c>
      <c r="V106" s="29" t="s">
        <v>142</v>
      </c>
      <c r="W106" s="29" t="s">
        <v>142</v>
      </c>
      <c r="X106" s="29" t="s">
        <v>142</v>
      </c>
      <c r="Y106" s="29" t="s">
        <v>142</v>
      </c>
      <c r="Z106" s="29" t="s">
        <v>141</v>
      </c>
      <c r="AA106" s="29" t="s">
        <v>141</v>
      </c>
      <c r="AB106" s="29" t="s">
        <v>143</v>
      </c>
      <c r="AC106" s="29" t="s">
        <v>142</v>
      </c>
      <c r="AD106" s="29" t="s">
        <v>142</v>
      </c>
      <c r="AE106" s="29" t="s">
        <v>141</v>
      </c>
      <c r="AF106" s="29" t="s">
        <v>142</v>
      </c>
      <c r="AG106" s="29" t="s">
        <v>142</v>
      </c>
      <c r="AH106" s="29" t="s">
        <v>141</v>
      </c>
    </row>
    <row r="107" spans="1:34" ht="63.75">
      <c r="A107" s="13">
        <v>106</v>
      </c>
      <c r="B107" s="44">
        <v>106</v>
      </c>
      <c r="C107" s="44" t="s">
        <v>321</v>
      </c>
      <c r="D107" s="45" t="s">
        <v>322</v>
      </c>
      <c r="E107" s="38" t="s">
        <v>21</v>
      </c>
      <c r="F107" s="29" t="s">
        <v>142</v>
      </c>
      <c r="G107" s="29" t="s">
        <v>142</v>
      </c>
      <c r="H107" s="29" t="s">
        <v>142</v>
      </c>
      <c r="I107" s="29" t="s">
        <v>142</v>
      </c>
      <c r="J107" s="29" t="s">
        <v>142</v>
      </c>
      <c r="K107" s="29" t="s">
        <v>142</v>
      </c>
      <c r="L107" s="29" t="s">
        <v>142</v>
      </c>
      <c r="M107" s="29" t="s">
        <v>142</v>
      </c>
      <c r="N107" s="29" t="s">
        <v>143</v>
      </c>
      <c r="O107" s="29" t="s">
        <v>143</v>
      </c>
      <c r="P107" s="29" t="s">
        <v>141</v>
      </c>
      <c r="Q107" s="29" t="s">
        <v>142</v>
      </c>
      <c r="R107" s="29" t="s">
        <v>142</v>
      </c>
      <c r="S107" s="29" t="s">
        <v>142</v>
      </c>
      <c r="T107" s="29" t="s">
        <v>142</v>
      </c>
      <c r="U107" s="29" t="s">
        <v>142</v>
      </c>
      <c r="V107" s="29" t="s">
        <v>142</v>
      </c>
      <c r="W107" s="29" t="s">
        <v>142</v>
      </c>
      <c r="X107" s="29" t="s">
        <v>142</v>
      </c>
      <c r="Y107" s="29" t="s">
        <v>143</v>
      </c>
      <c r="Z107" s="29" t="s">
        <v>141</v>
      </c>
      <c r="AA107" s="29" t="s">
        <v>143</v>
      </c>
      <c r="AB107" s="29" t="s">
        <v>142</v>
      </c>
      <c r="AC107" s="29" t="s">
        <v>142</v>
      </c>
      <c r="AD107" s="29" t="s">
        <v>142</v>
      </c>
      <c r="AE107" s="29" t="s">
        <v>141</v>
      </c>
      <c r="AF107" s="29" t="s">
        <v>142</v>
      </c>
      <c r="AG107" s="29" t="s">
        <v>142</v>
      </c>
      <c r="AH107" s="29" t="s">
        <v>141</v>
      </c>
    </row>
    <row r="108" spans="1:34" ht="63.75">
      <c r="A108" s="13">
        <v>107</v>
      </c>
      <c r="B108" s="44">
        <v>107</v>
      </c>
      <c r="C108" s="44" t="s">
        <v>323</v>
      </c>
      <c r="D108" s="45" t="s">
        <v>324</v>
      </c>
      <c r="E108" s="38" t="s">
        <v>21</v>
      </c>
      <c r="F108" s="29" t="s">
        <v>142</v>
      </c>
      <c r="G108" s="29" t="s">
        <v>142</v>
      </c>
      <c r="H108" s="29" t="s">
        <v>142</v>
      </c>
      <c r="I108" s="29" t="s">
        <v>142</v>
      </c>
      <c r="J108" s="29" t="s">
        <v>142</v>
      </c>
      <c r="K108" s="29" t="s">
        <v>142</v>
      </c>
      <c r="L108" s="29" t="s">
        <v>142</v>
      </c>
      <c r="M108" s="29" t="s">
        <v>142</v>
      </c>
      <c r="N108" s="29" t="s">
        <v>142</v>
      </c>
      <c r="O108" s="29" t="s">
        <v>143</v>
      </c>
      <c r="P108" s="29" t="s">
        <v>141</v>
      </c>
      <c r="Q108" s="29" t="s">
        <v>142</v>
      </c>
      <c r="R108" s="29" t="s">
        <v>142</v>
      </c>
      <c r="S108" s="29" t="s">
        <v>142</v>
      </c>
      <c r="T108" s="29" t="s">
        <v>142</v>
      </c>
      <c r="U108" s="29" t="s">
        <v>142</v>
      </c>
      <c r="V108" s="29" t="s">
        <v>142</v>
      </c>
      <c r="W108" s="29" t="s">
        <v>142</v>
      </c>
      <c r="X108" s="29" t="s">
        <v>143</v>
      </c>
      <c r="Y108" s="29" t="s">
        <v>142</v>
      </c>
      <c r="Z108" s="29" t="s">
        <v>141</v>
      </c>
      <c r="AA108" s="29" t="s">
        <v>142</v>
      </c>
      <c r="AB108" s="29" t="s">
        <v>142</v>
      </c>
      <c r="AC108" s="29" t="s">
        <v>141</v>
      </c>
      <c r="AD108" s="29" t="s">
        <v>142</v>
      </c>
      <c r="AE108" s="29" t="s">
        <v>141</v>
      </c>
      <c r="AF108" s="29" t="s">
        <v>142</v>
      </c>
      <c r="AG108" s="29" t="s">
        <v>142</v>
      </c>
      <c r="AH108" s="29" t="s">
        <v>141</v>
      </c>
    </row>
    <row r="109" spans="1:34" ht="25.5">
      <c r="A109" s="13">
        <v>108</v>
      </c>
      <c r="B109" s="44">
        <v>108</v>
      </c>
      <c r="C109" s="44" t="s">
        <v>325</v>
      </c>
      <c r="D109" s="45" t="s">
        <v>326</v>
      </c>
      <c r="E109" s="38" t="s">
        <v>21</v>
      </c>
      <c r="F109" s="29" t="s">
        <v>142</v>
      </c>
      <c r="G109" s="29" t="s">
        <v>143</v>
      </c>
      <c r="H109" s="29" t="s">
        <v>142</v>
      </c>
      <c r="I109" s="29" t="s">
        <v>142</v>
      </c>
      <c r="J109" s="29" t="s">
        <v>142</v>
      </c>
      <c r="K109" s="29" t="s">
        <v>142</v>
      </c>
      <c r="L109" s="29" t="s">
        <v>142</v>
      </c>
      <c r="M109" s="29" t="s">
        <v>142</v>
      </c>
      <c r="N109" s="29" t="s">
        <v>142</v>
      </c>
      <c r="O109" s="29" t="s">
        <v>142</v>
      </c>
      <c r="P109" s="29" t="s">
        <v>141</v>
      </c>
      <c r="Q109" s="29" t="s">
        <v>142</v>
      </c>
      <c r="R109" s="29" t="s">
        <v>142</v>
      </c>
      <c r="S109" s="29" t="s">
        <v>142</v>
      </c>
      <c r="T109" s="29" t="s">
        <v>142</v>
      </c>
      <c r="U109" s="29" t="s">
        <v>142</v>
      </c>
      <c r="V109" s="29" t="s">
        <v>142</v>
      </c>
      <c r="W109" s="29" t="s">
        <v>142</v>
      </c>
      <c r="X109" s="29" t="s">
        <v>142</v>
      </c>
      <c r="Y109" s="29" t="s">
        <v>142</v>
      </c>
      <c r="Z109" s="29" t="s">
        <v>141</v>
      </c>
      <c r="AA109" s="29" t="s">
        <v>142</v>
      </c>
      <c r="AB109" s="29" t="s">
        <v>142</v>
      </c>
      <c r="AC109" s="29" t="s">
        <v>141</v>
      </c>
      <c r="AD109" s="29" t="s">
        <v>142</v>
      </c>
      <c r="AE109" s="29" t="s">
        <v>141</v>
      </c>
      <c r="AF109" s="29" t="s">
        <v>142</v>
      </c>
      <c r="AG109" s="29" t="s">
        <v>142</v>
      </c>
      <c r="AH109" s="29" t="s">
        <v>141</v>
      </c>
    </row>
    <row r="110" spans="1:34" ht="38.25">
      <c r="A110" s="13">
        <v>109</v>
      </c>
      <c r="B110" s="44">
        <v>109</v>
      </c>
      <c r="C110" s="44" t="s">
        <v>327</v>
      </c>
      <c r="D110" s="45" t="s">
        <v>328</v>
      </c>
      <c r="E110" s="38" t="s">
        <v>21</v>
      </c>
      <c r="F110" s="29" t="s">
        <v>142</v>
      </c>
      <c r="G110" s="29" t="s">
        <v>143</v>
      </c>
      <c r="H110" s="29" t="s">
        <v>142</v>
      </c>
      <c r="I110" s="29" t="s">
        <v>143</v>
      </c>
      <c r="J110" s="29" t="s">
        <v>142</v>
      </c>
      <c r="K110" s="29" t="s">
        <v>142</v>
      </c>
      <c r="L110" s="29" t="s">
        <v>142</v>
      </c>
      <c r="M110" s="29" t="s">
        <v>142</v>
      </c>
      <c r="N110" s="29" t="s">
        <v>142</v>
      </c>
      <c r="O110" s="29" t="s">
        <v>142</v>
      </c>
      <c r="P110" s="29" t="s">
        <v>141</v>
      </c>
      <c r="Q110" s="29" t="s">
        <v>142</v>
      </c>
      <c r="R110" s="29" t="s">
        <v>142</v>
      </c>
      <c r="S110" s="29" t="s">
        <v>143</v>
      </c>
      <c r="T110" s="29" t="s">
        <v>142</v>
      </c>
      <c r="U110" s="29" t="s">
        <v>142</v>
      </c>
      <c r="V110" s="29" t="s">
        <v>143</v>
      </c>
      <c r="W110" s="29" t="s">
        <v>142</v>
      </c>
      <c r="X110" s="29" t="s">
        <v>143</v>
      </c>
      <c r="Y110" s="29" t="s">
        <v>142</v>
      </c>
      <c r="Z110" s="29" t="s">
        <v>141</v>
      </c>
      <c r="AA110" s="29" t="s">
        <v>142</v>
      </c>
      <c r="AB110" s="29" t="s">
        <v>142</v>
      </c>
      <c r="AC110" s="29" t="s">
        <v>141</v>
      </c>
      <c r="AD110" s="29" t="s">
        <v>142</v>
      </c>
      <c r="AE110" s="29" t="s">
        <v>141</v>
      </c>
      <c r="AF110" s="29" t="s">
        <v>142</v>
      </c>
      <c r="AG110" s="29" t="s">
        <v>142</v>
      </c>
      <c r="AH110" s="29" t="s">
        <v>141</v>
      </c>
    </row>
    <row r="111" spans="1:34" ht="25.5">
      <c r="A111" s="13">
        <v>110</v>
      </c>
      <c r="B111" s="44">
        <v>110</v>
      </c>
      <c r="C111" s="44" t="s">
        <v>329</v>
      </c>
      <c r="D111" s="45" t="s">
        <v>330</v>
      </c>
      <c r="E111" s="38" t="s">
        <v>21</v>
      </c>
      <c r="F111" s="29" t="s">
        <v>142</v>
      </c>
      <c r="G111" s="29" t="s">
        <v>142</v>
      </c>
      <c r="H111" s="29" t="s">
        <v>142</v>
      </c>
      <c r="I111" s="29" t="s">
        <v>143</v>
      </c>
      <c r="J111" s="29" t="s">
        <v>142</v>
      </c>
      <c r="K111" s="29" t="s">
        <v>142</v>
      </c>
      <c r="L111" s="29" t="s">
        <v>142</v>
      </c>
      <c r="M111" s="29" t="s">
        <v>142</v>
      </c>
      <c r="N111" s="29" t="s">
        <v>142</v>
      </c>
      <c r="O111" s="29" t="s">
        <v>142</v>
      </c>
      <c r="P111" s="29" t="s">
        <v>141</v>
      </c>
      <c r="Q111" s="29" t="s">
        <v>142</v>
      </c>
      <c r="R111" s="29" t="s">
        <v>142</v>
      </c>
      <c r="S111" s="29" t="s">
        <v>142</v>
      </c>
      <c r="T111" s="29" t="s">
        <v>142</v>
      </c>
      <c r="U111" s="29" t="s">
        <v>142</v>
      </c>
      <c r="V111" s="29" t="s">
        <v>142</v>
      </c>
      <c r="W111" s="29" t="s">
        <v>142</v>
      </c>
      <c r="X111" s="29" t="s">
        <v>143</v>
      </c>
      <c r="Y111" s="29" t="s">
        <v>142</v>
      </c>
      <c r="Z111" s="29" t="s">
        <v>141</v>
      </c>
      <c r="AA111" s="29" t="s">
        <v>142</v>
      </c>
      <c r="AB111" s="29" t="s">
        <v>142</v>
      </c>
      <c r="AC111" s="29" t="s">
        <v>141</v>
      </c>
      <c r="AD111" s="29" t="s">
        <v>142</v>
      </c>
      <c r="AE111" s="29" t="s">
        <v>141</v>
      </c>
      <c r="AF111" s="29" t="s">
        <v>142</v>
      </c>
      <c r="AG111" s="29" t="s">
        <v>142</v>
      </c>
      <c r="AH111" s="29" t="s">
        <v>141</v>
      </c>
    </row>
    <row r="112" spans="1:34" ht="38.25">
      <c r="A112" s="13">
        <v>111</v>
      </c>
      <c r="B112" s="44">
        <v>111</v>
      </c>
      <c r="C112" s="44" t="s">
        <v>331</v>
      </c>
      <c r="D112" s="45" t="s">
        <v>332</v>
      </c>
      <c r="E112" s="38" t="s">
        <v>21</v>
      </c>
      <c r="F112" s="29" t="s">
        <v>142</v>
      </c>
      <c r="G112" s="29" t="s">
        <v>142</v>
      </c>
      <c r="H112" s="29" t="s">
        <v>142</v>
      </c>
      <c r="I112" s="29" t="s">
        <v>142</v>
      </c>
      <c r="J112" s="29" t="s">
        <v>142</v>
      </c>
      <c r="K112" s="29" t="s">
        <v>142</v>
      </c>
      <c r="L112" s="29" t="s">
        <v>142</v>
      </c>
      <c r="M112" s="29" t="s">
        <v>142</v>
      </c>
      <c r="N112" s="29" t="s">
        <v>142</v>
      </c>
      <c r="O112" s="29" t="s">
        <v>142</v>
      </c>
      <c r="P112" s="29" t="s">
        <v>141</v>
      </c>
      <c r="Q112" s="29" t="s">
        <v>142</v>
      </c>
      <c r="R112" s="29" t="s">
        <v>142</v>
      </c>
      <c r="S112" s="29" t="s">
        <v>142</v>
      </c>
      <c r="T112" s="29" t="s">
        <v>142</v>
      </c>
      <c r="U112" s="29" t="s">
        <v>142</v>
      </c>
      <c r="V112" s="29" t="s">
        <v>142</v>
      </c>
      <c r="W112" s="29" t="s">
        <v>142</v>
      </c>
      <c r="X112" s="29" t="s">
        <v>142</v>
      </c>
      <c r="Y112" s="29" t="s">
        <v>142</v>
      </c>
      <c r="Z112" s="29" t="s">
        <v>141</v>
      </c>
      <c r="AA112" s="29" t="s">
        <v>142</v>
      </c>
      <c r="AB112" s="29" t="s">
        <v>142</v>
      </c>
      <c r="AC112" s="29" t="s">
        <v>141</v>
      </c>
      <c r="AD112" s="29" t="s">
        <v>142</v>
      </c>
      <c r="AE112" s="29" t="s">
        <v>141</v>
      </c>
      <c r="AF112" s="29" t="s">
        <v>142</v>
      </c>
      <c r="AG112" s="29" t="s">
        <v>142</v>
      </c>
      <c r="AH112" s="29" t="s">
        <v>141</v>
      </c>
    </row>
    <row r="113" spans="1:34" ht="102">
      <c r="A113" s="13">
        <v>112</v>
      </c>
      <c r="B113" s="44">
        <v>112</v>
      </c>
      <c r="C113" s="44" t="s">
        <v>333</v>
      </c>
      <c r="D113" s="45" t="s">
        <v>334</v>
      </c>
      <c r="E113" s="38" t="s">
        <v>21</v>
      </c>
      <c r="F113" s="29" t="s">
        <v>142</v>
      </c>
      <c r="G113" s="29" t="s">
        <v>142</v>
      </c>
      <c r="H113" s="29" t="s">
        <v>142</v>
      </c>
      <c r="I113" s="29" t="s">
        <v>142</v>
      </c>
      <c r="J113" s="29" t="s">
        <v>142</v>
      </c>
      <c r="K113" s="29" t="s">
        <v>142</v>
      </c>
      <c r="L113" s="29" t="s">
        <v>142</v>
      </c>
      <c r="M113" s="29" t="s">
        <v>143</v>
      </c>
      <c r="N113" s="29" t="s">
        <v>142</v>
      </c>
      <c r="O113" s="29" t="s">
        <v>142</v>
      </c>
      <c r="P113" s="29" t="s">
        <v>141</v>
      </c>
      <c r="Q113" s="29" t="s">
        <v>142</v>
      </c>
      <c r="R113" s="29" t="s">
        <v>142</v>
      </c>
      <c r="S113" s="29" t="s">
        <v>142</v>
      </c>
      <c r="T113" s="29" t="s">
        <v>142</v>
      </c>
      <c r="U113" s="29" t="s">
        <v>142</v>
      </c>
      <c r="V113" s="29" t="s">
        <v>142</v>
      </c>
      <c r="W113" s="29" t="s">
        <v>142</v>
      </c>
      <c r="X113" s="29" t="s">
        <v>142</v>
      </c>
      <c r="Y113" s="29" t="s">
        <v>142</v>
      </c>
      <c r="Z113" s="29" t="s">
        <v>141</v>
      </c>
      <c r="AA113" s="29" t="s">
        <v>142</v>
      </c>
      <c r="AB113" s="29" t="s">
        <v>142</v>
      </c>
      <c r="AC113" s="29" t="s">
        <v>141</v>
      </c>
      <c r="AD113" s="29" t="s">
        <v>142</v>
      </c>
      <c r="AE113" s="29" t="s">
        <v>141</v>
      </c>
      <c r="AF113" s="29" t="s">
        <v>142</v>
      </c>
      <c r="AG113" s="29" t="s">
        <v>142</v>
      </c>
      <c r="AH113" s="29" t="s">
        <v>141</v>
      </c>
    </row>
    <row r="114" spans="1:34" ht="127.5">
      <c r="A114" s="13">
        <v>113</v>
      </c>
      <c r="B114" s="44">
        <v>113</v>
      </c>
      <c r="C114" s="44" t="s">
        <v>335</v>
      </c>
      <c r="D114" s="45" t="s">
        <v>336</v>
      </c>
      <c r="E114" s="38" t="s">
        <v>21</v>
      </c>
      <c r="F114" s="29" t="s">
        <v>142</v>
      </c>
      <c r="G114" s="29" t="s">
        <v>142</v>
      </c>
      <c r="H114" s="29" t="s">
        <v>142</v>
      </c>
      <c r="I114" s="29" t="s">
        <v>142</v>
      </c>
      <c r="J114" s="29" t="s">
        <v>142</v>
      </c>
      <c r="K114" s="29" t="s">
        <v>142</v>
      </c>
      <c r="L114" s="29" t="s">
        <v>142</v>
      </c>
      <c r="M114" s="29" t="s">
        <v>143</v>
      </c>
      <c r="N114" s="29" t="s">
        <v>142</v>
      </c>
      <c r="O114" s="29" t="s">
        <v>142</v>
      </c>
      <c r="P114" s="29" t="s">
        <v>141</v>
      </c>
      <c r="Q114" s="29" t="s">
        <v>142</v>
      </c>
      <c r="R114" s="29" t="s">
        <v>142</v>
      </c>
      <c r="S114" s="29" t="s">
        <v>142</v>
      </c>
      <c r="T114" s="29" t="s">
        <v>142</v>
      </c>
      <c r="U114" s="29" t="s">
        <v>142</v>
      </c>
      <c r="V114" s="29" t="s">
        <v>142</v>
      </c>
      <c r="W114" s="29" t="s">
        <v>142</v>
      </c>
      <c r="X114" s="29" t="s">
        <v>142</v>
      </c>
      <c r="Y114" s="29" t="s">
        <v>142</v>
      </c>
      <c r="Z114" s="29" t="s">
        <v>141</v>
      </c>
      <c r="AA114" s="29" t="s">
        <v>142</v>
      </c>
      <c r="AB114" s="29" t="s">
        <v>142</v>
      </c>
      <c r="AC114" s="29" t="s">
        <v>141</v>
      </c>
      <c r="AD114" s="29" t="s">
        <v>142</v>
      </c>
      <c r="AE114" s="29" t="s">
        <v>141</v>
      </c>
      <c r="AF114" s="29" t="s">
        <v>142</v>
      </c>
      <c r="AG114" s="29" t="s">
        <v>142</v>
      </c>
      <c r="AH114" s="29" t="s">
        <v>141</v>
      </c>
    </row>
    <row r="115" spans="1:34" ht="127.5">
      <c r="A115" s="13">
        <v>114</v>
      </c>
      <c r="B115" s="44">
        <v>114</v>
      </c>
      <c r="C115" s="44" t="s">
        <v>337</v>
      </c>
      <c r="D115" s="45" t="s">
        <v>338</v>
      </c>
      <c r="E115" s="38" t="s">
        <v>21</v>
      </c>
      <c r="F115" s="29" t="s">
        <v>142</v>
      </c>
      <c r="G115" s="29" t="s">
        <v>142</v>
      </c>
      <c r="H115" s="29" t="s">
        <v>142</v>
      </c>
      <c r="I115" s="29" t="s">
        <v>142</v>
      </c>
      <c r="J115" s="29" t="s">
        <v>142</v>
      </c>
      <c r="K115" s="29" t="s">
        <v>142</v>
      </c>
      <c r="L115" s="29" t="s">
        <v>142</v>
      </c>
      <c r="M115" s="29" t="s">
        <v>143</v>
      </c>
      <c r="N115" s="29" t="s">
        <v>142</v>
      </c>
      <c r="O115" s="29" t="s">
        <v>142</v>
      </c>
      <c r="P115" s="29" t="s">
        <v>141</v>
      </c>
      <c r="Q115" s="29" t="s">
        <v>142</v>
      </c>
      <c r="R115" s="29" t="s">
        <v>142</v>
      </c>
      <c r="S115" s="29" t="s">
        <v>142</v>
      </c>
      <c r="T115" s="29" t="s">
        <v>142</v>
      </c>
      <c r="U115" s="29" t="s">
        <v>142</v>
      </c>
      <c r="V115" s="29" t="s">
        <v>142</v>
      </c>
      <c r="W115" s="29" t="s">
        <v>142</v>
      </c>
      <c r="X115" s="29" t="s">
        <v>142</v>
      </c>
      <c r="Y115" s="29" t="s">
        <v>142</v>
      </c>
      <c r="Z115" s="29" t="s">
        <v>142</v>
      </c>
      <c r="AA115" s="29" t="s">
        <v>142</v>
      </c>
      <c r="AB115" s="29" t="s">
        <v>142</v>
      </c>
      <c r="AC115" s="29" t="s">
        <v>141</v>
      </c>
      <c r="AD115" s="29" t="s">
        <v>142</v>
      </c>
      <c r="AE115" s="29" t="s">
        <v>141</v>
      </c>
      <c r="AF115" s="29" t="s">
        <v>142</v>
      </c>
      <c r="AG115" s="29" t="s">
        <v>142</v>
      </c>
      <c r="AH115" s="29" t="s">
        <v>141</v>
      </c>
    </row>
    <row r="116" spans="1:34" ht="127.5">
      <c r="A116" s="13">
        <v>115</v>
      </c>
      <c r="B116" s="44">
        <v>115</v>
      </c>
      <c r="C116" s="44" t="s">
        <v>339</v>
      </c>
      <c r="D116" s="45" t="s">
        <v>340</v>
      </c>
      <c r="E116" s="38" t="s">
        <v>21</v>
      </c>
      <c r="F116" s="29" t="s">
        <v>142</v>
      </c>
      <c r="G116" s="29" t="s">
        <v>142</v>
      </c>
      <c r="H116" s="29" t="s">
        <v>142</v>
      </c>
      <c r="I116" s="29" t="s">
        <v>142</v>
      </c>
      <c r="J116" s="29" t="s">
        <v>142</v>
      </c>
      <c r="K116" s="29" t="s">
        <v>142</v>
      </c>
      <c r="L116" s="29" t="s">
        <v>143</v>
      </c>
      <c r="M116" s="29" t="s">
        <v>143</v>
      </c>
      <c r="N116" s="29" t="s">
        <v>142</v>
      </c>
      <c r="O116" s="29" t="s">
        <v>142</v>
      </c>
      <c r="P116" s="29" t="s">
        <v>141</v>
      </c>
      <c r="Q116" s="29" t="s">
        <v>142</v>
      </c>
      <c r="R116" s="29" t="s">
        <v>142</v>
      </c>
      <c r="S116" s="29" t="s">
        <v>142</v>
      </c>
      <c r="T116" s="29" t="s">
        <v>142</v>
      </c>
      <c r="U116" s="29" t="s">
        <v>142</v>
      </c>
      <c r="V116" s="29" t="s">
        <v>142</v>
      </c>
      <c r="W116" s="29" t="s">
        <v>142</v>
      </c>
      <c r="X116" s="29" t="s">
        <v>142</v>
      </c>
      <c r="Y116" s="29" t="s">
        <v>142</v>
      </c>
      <c r="Z116" s="29" t="s">
        <v>142</v>
      </c>
      <c r="AA116" s="29" t="s">
        <v>142</v>
      </c>
      <c r="AB116" s="29" t="s">
        <v>142</v>
      </c>
      <c r="AC116" s="29" t="s">
        <v>141</v>
      </c>
      <c r="AD116" s="29" t="s">
        <v>142</v>
      </c>
      <c r="AE116" s="29" t="s">
        <v>141</v>
      </c>
      <c r="AF116" s="29" t="s">
        <v>142</v>
      </c>
      <c r="AG116" s="29" t="s">
        <v>142</v>
      </c>
      <c r="AH116" s="29" t="s">
        <v>141</v>
      </c>
    </row>
    <row r="117" spans="1:34" ht="102">
      <c r="A117" s="13">
        <v>116</v>
      </c>
      <c r="B117" s="44">
        <v>116</v>
      </c>
      <c r="C117" s="44" t="s">
        <v>341</v>
      </c>
      <c r="D117" s="45" t="s">
        <v>342</v>
      </c>
      <c r="E117" s="38" t="s">
        <v>21</v>
      </c>
      <c r="F117" s="29" t="s">
        <v>142</v>
      </c>
      <c r="G117" s="29" t="s">
        <v>142</v>
      </c>
      <c r="H117" s="29" t="s">
        <v>142</v>
      </c>
      <c r="I117" s="29" t="s">
        <v>142</v>
      </c>
      <c r="J117" s="29" t="s">
        <v>142</v>
      </c>
      <c r="K117" s="29" t="s">
        <v>142</v>
      </c>
      <c r="L117" s="29" t="s">
        <v>142</v>
      </c>
      <c r="M117" s="29" t="s">
        <v>143</v>
      </c>
      <c r="N117" s="29" t="s">
        <v>143</v>
      </c>
      <c r="O117" s="29" t="s">
        <v>142</v>
      </c>
      <c r="P117" s="29" t="s">
        <v>141</v>
      </c>
      <c r="Q117" s="29" t="s">
        <v>141</v>
      </c>
      <c r="R117" s="29" t="s">
        <v>142</v>
      </c>
      <c r="S117" s="29" t="s">
        <v>142</v>
      </c>
      <c r="T117" s="29" t="s">
        <v>142</v>
      </c>
      <c r="U117" s="29" t="s">
        <v>142</v>
      </c>
      <c r="V117" s="29" t="s">
        <v>142</v>
      </c>
      <c r="W117" s="29" t="s">
        <v>142</v>
      </c>
      <c r="X117" s="29" t="s">
        <v>142</v>
      </c>
      <c r="Y117" s="29" t="s">
        <v>142</v>
      </c>
      <c r="Z117" s="29" t="s">
        <v>142</v>
      </c>
      <c r="AA117" s="29" t="s">
        <v>142</v>
      </c>
      <c r="AB117" s="29" t="s">
        <v>142</v>
      </c>
      <c r="AC117" s="29" t="s">
        <v>141</v>
      </c>
      <c r="AD117" s="29" t="s">
        <v>142</v>
      </c>
      <c r="AE117" s="29" t="s">
        <v>141</v>
      </c>
      <c r="AF117" s="29" t="s">
        <v>142</v>
      </c>
      <c r="AG117" s="29" t="s">
        <v>142</v>
      </c>
      <c r="AH117" s="29" t="s">
        <v>141</v>
      </c>
    </row>
    <row r="118" spans="1:34" ht="89.25">
      <c r="A118" s="13">
        <v>117</v>
      </c>
      <c r="B118" s="44">
        <v>117</v>
      </c>
      <c r="C118" s="44" t="s">
        <v>343</v>
      </c>
      <c r="D118" s="45" t="s">
        <v>344</v>
      </c>
      <c r="E118" s="38" t="s">
        <v>21</v>
      </c>
      <c r="F118" s="29" t="s">
        <v>142</v>
      </c>
      <c r="G118" s="29" t="s">
        <v>142</v>
      </c>
      <c r="H118" s="29" t="s">
        <v>142</v>
      </c>
      <c r="I118" s="29" t="s">
        <v>142</v>
      </c>
      <c r="J118" s="29" t="s">
        <v>142</v>
      </c>
      <c r="K118" s="29" t="s">
        <v>142</v>
      </c>
      <c r="L118" s="29" t="s">
        <v>142</v>
      </c>
      <c r="M118" s="29" t="s">
        <v>142</v>
      </c>
      <c r="N118" s="29" t="s">
        <v>143</v>
      </c>
      <c r="O118" s="29" t="s">
        <v>142</v>
      </c>
      <c r="P118" s="29" t="s">
        <v>141</v>
      </c>
      <c r="Q118" s="29" t="s">
        <v>141</v>
      </c>
      <c r="R118" s="29" t="s">
        <v>142</v>
      </c>
      <c r="S118" s="29" t="s">
        <v>142</v>
      </c>
      <c r="T118" s="29" t="s">
        <v>142</v>
      </c>
      <c r="U118" s="29" t="s">
        <v>142</v>
      </c>
      <c r="V118" s="29" t="s">
        <v>142</v>
      </c>
      <c r="W118" s="29" t="s">
        <v>142</v>
      </c>
      <c r="X118" s="29" t="s">
        <v>142</v>
      </c>
      <c r="Y118" s="29" t="s">
        <v>142</v>
      </c>
      <c r="Z118" s="29" t="s">
        <v>142</v>
      </c>
      <c r="AA118" s="29" t="s">
        <v>142</v>
      </c>
      <c r="AB118" s="29" t="s">
        <v>142</v>
      </c>
      <c r="AC118" s="29" t="s">
        <v>141</v>
      </c>
      <c r="AD118" s="29" t="s">
        <v>142</v>
      </c>
      <c r="AE118" s="29" t="s">
        <v>141</v>
      </c>
      <c r="AF118" s="29" t="s">
        <v>142</v>
      </c>
      <c r="AG118" s="29" t="s">
        <v>142</v>
      </c>
      <c r="AH118" s="29" t="s">
        <v>141</v>
      </c>
    </row>
    <row r="119" spans="1:34" ht="102">
      <c r="A119" s="13">
        <v>118</v>
      </c>
      <c r="B119" s="44">
        <v>118</v>
      </c>
      <c r="C119" s="44" t="s">
        <v>345</v>
      </c>
      <c r="D119" s="45" t="s">
        <v>346</v>
      </c>
      <c r="E119" s="38" t="s">
        <v>21</v>
      </c>
      <c r="F119" s="29" t="s">
        <v>142</v>
      </c>
      <c r="G119" s="29" t="s">
        <v>142</v>
      </c>
      <c r="H119" s="29" t="s">
        <v>142</v>
      </c>
      <c r="I119" s="29" t="s">
        <v>142</v>
      </c>
      <c r="J119" s="29" t="s">
        <v>142</v>
      </c>
      <c r="K119" s="29" t="s">
        <v>142</v>
      </c>
      <c r="L119" s="29" t="s">
        <v>142</v>
      </c>
      <c r="M119" s="29" t="s">
        <v>142</v>
      </c>
      <c r="N119" s="29" t="s">
        <v>143</v>
      </c>
      <c r="O119" s="29" t="s">
        <v>142</v>
      </c>
      <c r="P119" s="29" t="s">
        <v>141</v>
      </c>
      <c r="Q119" s="29" t="s">
        <v>141</v>
      </c>
      <c r="R119" s="29" t="s">
        <v>142</v>
      </c>
      <c r="S119" s="29" t="s">
        <v>142</v>
      </c>
      <c r="T119" s="29" t="s">
        <v>142</v>
      </c>
      <c r="U119" s="29" t="s">
        <v>142</v>
      </c>
      <c r="V119" s="29" t="s">
        <v>142</v>
      </c>
      <c r="W119" s="29" t="s">
        <v>142</v>
      </c>
      <c r="X119" s="29" t="s">
        <v>142</v>
      </c>
      <c r="Y119" s="29" t="s">
        <v>142</v>
      </c>
      <c r="Z119" s="29" t="s">
        <v>142</v>
      </c>
      <c r="AA119" s="29" t="s">
        <v>142</v>
      </c>
      <c r="AB119" s="29" t="s">
        <v>142</v>
      </c>
      <c r="AC119" s="29" t="s">
        <v>141</v>
      </c>
      <c r="AD119" s="29" t="s">
        <v>142</v>
      </c>
      <c r="AE119" s="29" t="s">
        <v>141</v>
      </c>
      <c r="AF119" s="29" t="s">
        <v>142</v>
      </c>
      <c r="AG119" s="29" t="s">
        <v>142</v>
      </c>
      <c r="AH119" s="29" t="s">
        <v>141</v>
      </c>
    </row>
    <row r="120" spans="1:34" ht="102">
      <c r="A120" s="13">
        <v>119</v>
      </c>
      <c r="B120" s="44">
        <v>119</v>
      </c>
      <c r="C120" s="44" t="s">
        <v>347</v>
      </c>
      <c r="D120" s="45" t="s">
        <v>348</v>
      </c>
      <c r="E120" s="38" t="s">
        <v>21</v>
      </c>
      <c r="F120" s="29" t="s">
        <v>142</v>
      </c>
      <c r="G120" s="29" t="s">
        <v>142</v>
      </c>
      <c r="H120" s="29" t="s">
        <v>142</v>
      </c>
      <c r="I120" s="29" t="s">
        <v>142</v>
      </c>
      <c r="J120" s="29" t="s">
        <v>142</v>
      </c>
      <c r="K120" s="29" t="s">
        <v>142</v>
      </c>
      <c r="L120" s="29" t="s">
        <v>142</v>
      </c>
      <c r="M120" s="29" t="s">
        <v>142</v>
      </c>
      <c r="N120" s="29" t="s">
        <v>143</v>
      </c>
      <c r="O120" s="29" t="s">
        <v>142</v>
      </c>
      <c r="P120" s="29" t="s">
        <v>141</v>
      </c>
      <c r="Q120" s="29" t="s">
        <v>141</v>
      </c>
      <c r="R120" s="29" t="s">
        <v>142</v>
      </c>
      <c r="S120" s="29" t="s">
        <v>142</v>
      </c>
      <c r="T120" s="29" t="s">
        <v>142</v>
      </c>
      <c r="U120" s="29" t="s">
        <v>143</v>
      </c>
      <c r="V120" s="29" t="s">
        <v>142</v>
      </c>
      <c r="W120" s="29" t="s">
        <v>142</v>
      </c>
      <c r="X120" s="29" t="s">
        <v>142</v>
      </c>
      <c r="Y120" s="29" t="s">
        <v>142</v>
      </c>
      <c r="Z120" s="29" t="s">
        <v>143</v>
      </c>
      <c r="AA120" s="29" t="s">
        <v>142</v>
      </c>
      <c r="AB120" s="29" t="s">
        <v>142</v>
      </c>
      <c r="AC120" s="29" t="s">
        <v>141</v>
      </c>
      <c r="AD120" s="29" t="s">
        <v>142</v>
      </c>
      <c r="AE120" s="29" t="s">
        <v>141</v>
      </c>
      <c r="AF120" s="29" t="s">
        <v>142</v>
      </c>
      <c r="AG120" s="29" t="s">
        <v>142</v>
      </c>
      <c r="AH120" s="29" t="s">
        <v>141</v>
      </c>
    </row>
    <row r="121" spans="1:34" ht="102">
      <c r="A121" s="13">
        <v>120</v>
      </c>
      <c r="B121" s="44">
        <v>120</v>
      </c>
      <c r="C121" s="44" t="s">
        <v>349</v>
      </c>
      <c r="D121" s="45" t="s">
        <v>350</v>
      </c>
      <c r="E121" s="38" t="s">
        <v>21</v>
      </c>
      <c r="F121" s="29" t="s">
        <v>142</v>
      </c>
      <c r="G121" s="29" t="s">
        <v>142</v>
      </c>
      <c r="H121" s="29" t="s">
        <v>142</v>
      </c>
      <c r="I121" s="29" t="s">
        <v>142</v>
      </c>
      <c r="J121" s="29" t="s">
        <v>142</v>
      </c>
      <c r="K121" s="29" t="s">
        <v>142</v>
      </c>
      <c r="L121" s="29" t="s">
        <v>142</v>
      </c>
      <c r="M121" s="29" t="s">
        <v>142</v>
      </c>
      <c r="N121" s="29" t="s">
        <v>142</v>
      </c>
      <c r="O121" s="29" t="s">
        <v>142</v>
      </c>
      <c r="P121" s="29" t="s">
        <v>141</v>
      </c>
      <c r="Q121" s="29" t="s">
        <v>141</v>
      </c>
      <c r="R121" s="29" t="s">
        <v>142</v>
      </c>
      <c r="S121" s="29" t="s">
        <v>142</v>
      </c>
      <c r="T121" s="29" t="s">
        <v>142</v>
      </c>
      <c r="U121" s="29" t="s">
        <v>142</v>
      </c>
      <c r="V121" s="29" t="s">
        <v>142</v>
      </c>
      <c r="W121" s="29" t="s">
        <v>142</v>
      </c>
      <c r="X121" s="29" t="s">
        <v>142</v>
      </c>
      <c r="Y121" s="29" t="s">
        <v>142</v>
      </c>
      <c r="Z121" s="29" t="s">
        <v>141</v>
      </c>
      <c r="AA121" s="29" t="s">
        <v>142</v>
      </c>
      <c r="AB121" s="29" t="s">
        <v>142</v>
      </c>
      <c r="AC121" s="29" t="s">
        <v>141</v>
      </c>
      <c r="AD121" s="29" t="s">
        <v>142</v>
      </c>
      <c r="AE121" s="29" t="s">
        <v>141</v>
      </c>
      <c r="AF121" s="29" t="s">
        <v>142</v>
      </c>
      <c r="AG121" s="29" t="s">
        <v>142</v>
      </c>
      <c r="AH121" s="29" t="s">
        <v>141</v>
      </c>
    </row>
    <row r="122" spans="1:34" ht="102">
      <c r="A122" s="13">
        <v>121</v>
      </c>
      <c r="B122" s="44">
        <v>121</v>
      </c>
      <c r="C122" s="44" t="s">
        <v>351</v>
      </c>
      <c r="D122" s="45" t="s">
        <v>352</v>
      </c>
      <c r="E122" s="38" t="s">
        <v>21</v>
      </c>
      <c r="F122" s="29" t="s">
        <v>142</v>
      </c>
      <c r="G122" s="29" t="s">
        <v>142</v>
      </c>
      <c r="H122" s="29" t="s">
        <v>142</v>
      </c>
      <c r="I122" s="29" t="s">
        <v>142</v>
      </c>
      <c r="J122" s="29" t="s">
        <v>142</v>
      </c>
      <c r="K122" s="29" t="s">
        <v>142</v>
      </c>
      <c r="L122" s="29" t="s">
        <v>142</v>
      </c>
      <c r="M122" s="29" t="s">
        <v>142</v>
      </c>
      <c r="N122" s="29" t="s">
        <v>142</v>
      </c>
      <c r="O122" s="29" t="s">
        <v>142</v>
      </c>
      <c r="P122" s="29" t="s">
        <v>141</v>
      </c>
      <c r="Q122" s="29" t="s">
        <v>141</v>
      </c>
      <c r="R122" s="29" t="s">
        <v>142</v>
      </c>
      <c r="S122" s="29" t="s">
        <v>142</v>
      </c>
      <c r="T122" s="29" t="s">
        <v>142</v>
      </c>
      <c r="U122" s="29" t="s">
        <v>142</v>
      </c>
      <c r="V122" s="29" t="s">
        <v>142</v>
      </c>
      <c r="W122" s="29" t="s">
        <v>142</v>
      </c>
      <c r="X122" s="29" t="s">
        <v>142</v>
      </c>
      <c r="Y122" s="29" t="s">
        <v>142</v>
      </c>
      <c r="Z122" s="29" t="s">
        <v>141</v>
      </c>
      <c r="AA122" s="29" t="s">
        <v>142</v>
      </c>
      <c r="AB122" s="29" t="s">
        <v>142</v>
      </c>
      <c r="AC122" s="29" t="s">
        <v>141</v>
      </c>
      <c r="AD122" s="29" t="s">
        <v>142</v>
      </c>
      <c r="AE122" s="29" t="s">
        <v>141</v>
      </c>
      <c r="AF122" s="29" t="s">
        <v>142</v>
      </c>
      <c r="AG122" s="29" t="s">
        <v>142</v>
      </c>
      <c r="AH122" s="29" t="s">
        <v>141</v>
      </c>
    </row>
    <row r="123" spans="1:34" ht="89.25">
      <c r="A123" s="13">
        <v>122</v>
      </c>
      <c r="B123" s="44">
        <v>122</v>
      </c>
      <c r="C123" s="44" t="s">
        <v>353</v>
      </c>
      <c r="D123" s="45" t="s">
        <v>354</v>
      </c>
      <c r="E123" s="38" t="s">
        <v>21</v>
      </c>
      <c r="F123" s="29" t="s">
        <v>142</v>
      </c>
      <c r="G123" s="29" t="s">
        <v>142</v>
      </c>
      <c r="H123" s="29" t="s">
        <v>142</v>
      </c>
      <c r="I123" s="29" t="s">
        <v>142</v>
      </c>
      <c r="J123" s="29" t="s">
        <v>142</v>
      </c>
      <c r="K123" s="29" t="s">
        <v>142</v>
      </c>
      <c r="L123" s="29" t="s">
        <v>142</v>
      </c>
      <c r="M123" s="29" t="s">
        <v>142</v>
      </c>
      <c r="N123" s="29" t="s">
        <v>143</v>
      </c>
      <c r="O123" s="29" t="s">
        <v>142</v>
      </c>
      <c r="P123" s="29" t="s">
        <v>141</v>
      </c>
      <c r="Q123" s="29" t="s">
        <v>141</v>
      </c>
      <c r="R123" s="29" t="s">
        <v>142</v>
      </c>
      <c r="S123" s="29" t="s">
        <v>142</v>
      </c>
      <c r="T123" s="29" t="s">
        <v>142</v>
      </c>
      <c r="U123" s="29" t="s">
        <v>142</v>
      </c>
      <c r="V123" s="29" t="s">
        <v>142</v>
      </c>
      <c r="W123" s="29" t="s">
        <v>142</v>
      </c>
      <c r="X123" s="29" t="s">
        <v>142</v>
      </c>
      <c r="Y123" s="29" t="s">
        <v>142</v>
      </c>
      <c r="Z123" s="29" t="s">
        <v>141</v>
      </c>
      <c r="AA123" s="29" t="s">
        <v>142</v>
      </c>
      <c r="AB123" s="29" t="s">
        <v>142</v>
      </c>
      <c r="AC123" s="29" t="s">
        <v>141</v>
      </c>
      <c r="AD123" s="29" t="s">
        <v>142</v>
      </c>
      <c r="AE123" s="29" t="s">
        <v>141</v>
      </c>
      <c r="AF123" s="29" t="s">
        <v>142</v>
      </c>
      <c r="AG123" s="29" t="s">
        <v>142</v>
      </c>
      <c r="AH123" s="29" t="s">
        <v>141</v>
      </c>
    </row>
    <row r="124" spans="1:34" ht="76.5">
      <c r="A124" s="13">
        <v>123</v>
      </c>
      <c r="B124" s="44">
        <v>123</v>
      </c>
      <c r="C124" s="44" t="s">
        <v>355</v>
      </c>
      <c r="D124" s="45" t="s">
        <v>356</v>
      </c>
      <c r="E124" s="38" t="s">
        <v>21</v>
      </c>
      <c r="F124" s="29" t="s">
        <v>142</v>
      </c>
      <c r="G124" s="29" t="s">
        <v>142</v>
      </c>
      <c r="H124" s="29" t="s">
        <v>142</v>
      </c>
      <c r="I124" s="29" t="s">
        <v>142</v>
      </c>
      <c r="J124" s="29" t="s">
        <v>142</v>
      </c>
      <c r="K124" s="29" t="s">
        <v>142</v>
      </c>
      <c r="L124" s="29" t="s">
        <v>142</v>
      </c>
      <c r="M124" s="29" t="s">
        <v>142</v>
      </c>
      <c r="N124" s="29" t="s">
        <v>142</v>
      </c>
      <c r="O124" s="29" t="s">
        <v>142</v>
      </c>
      <c r="P124" s="29" t="s">
        <v>141</v>
      </c>
      <c r="Q124" s="29" t="s">
        <v>141</v>
      </c>
      <c r="R124" s="29" t="s">
        <v>142</v>
      </c>
      <c r="S124" s="29" t="s">
        <v>142</v>
      </c>
      <c r="T124" s="29" t="s">
        <v>142</v>
      </c>
      <c r="U124" s="29" t="s">
        <v>142</v>
      </c>
      <c r="V124" s="29" t="s">
        <v>142</v>
      </c>
      <c r="W124" s="29" t="s">
        <v>142</v>
      </c>
      <c r="X124" s="29" t="s">
        <v>142</v>
      </c>
      <c r="Y124" s="29" t="s">
        <v>142</v>
      </c>
      <c r="Z124" s="29" t="s">
        <v>141</v>
      </c>
      <c r="AA124" s="29" t="s">
        <v>142</v>
      </c>
      <c r="AB124" s="29" t="s">
        <v>142</v>
      </c>
      <c r="AC124" s="29" t="s">
        <v>141</v>
      </c>
      <c r="AD124" s="29" t="s">
        <v>142</v>
      </c>
      <c r="AE124" s="29" t="s">
        <v>141</v>
      </c>
      <c r="AF124" s="29" t="s">
        <v>142</v>
      </c>
      <c r="AG124" s="29" t="s">
        <v>142</v>
      </c>
      <c r="AH124" s="29" t="s">
        <v>141</v>
      </c>
    </row>
    <row r="125" spans="1:34" ht="102">
      <c r="A125" s="13">
        <v>124</v>
      </c>
      <c r="B125" s="44">
        <v>124</v>
      </c>
      <c r="C125" s="44" t="s">
        <v>355</v>
      </c>
      <c r="D125" s="45" t="s">
        <v>357</v>
      </c>
      <c r="E125" s="38" t="s">
        <v>21</v>
      </c>
      <c r="F125" s="29" t="s">
        <v>142</v>
      </c>
      <c r="G125" s="29" t="s">
        <v>142</v>
      </c>
      <c r="H125" s="29" t="s">
        <v>142</v>
      </c>
      <c r="I125" s="29" t="s">
        <v>142</v>
      </c>
      <c r="J125" s="29" t="s">
        <v>142</v>
      </c>
      <c r="K125" s="29" t="s">
        <v>142</v>
      </c>
      <c r="L125" s="29" t="s">
        <v>142</v>
      </c>
      <c r="M125" s="29" t="s">
        <v>142</v>
      </c>
      <c r="N125" s="29" t="s">
        <v>142</v>
      </c>
      <c r="O125" s="29" t="s">
        <v>142</v>
      </c>
      <c r="P125" s="29" t="s">
        <v>141</v>
      </c>
      <c r="Q125" s="29" t="s">
        <v>141</v>
      </c>
      <c r="R125" s="29" t="s">
        <v>142</v>
      </c>
      <c r="S125" s="29" t="s">
        <v>142</v>
      </c>
      <c r="T125" s="29" t="s">
        <v>142</v>
      </c>
      <c r="U125" s="29" t="s">
        <v>142</v>
      </c>
      <c r="V125" s="29" t="s">
        <v>142</v>
      </c>
      <c r="W125" s="29" t="s">
        <v>142</v>
      </c>
      <c r="X125" s="29" t="s">
        <v>142</v>
      </c>
      <c r="Y125" s="29" t="s">
        <v>142</v>
      </c>
      <c r="Z125" s="29" t="s">
        <v>141</v>
      </c>
      <c r="AA125" s="29" t="s">
        <v>142</v>
      </c>
      <c r="AB125" s="29" t="s">
        <v>142</v>
      </c>
      <c r="AC125" s="29" t="s">
        <v>141</v>
      </c>
      <c r="AD125" s="29" t="s">
        <v>142</v>
      </c>
      <c r="AE125" s="29" t="s">
        <v>141</v>
      </c>
      <c r="AF125" s="29" t="s">
        <v>142</v>
      </c>
      <c r="AG125" s="29" t="s">
        <v>143</v>
      </c>
      <c r="AH125" s="29" t="s">
        <v>141</v>
      </c>
    </row>
    <row r="126" spans="1:34" ht="114.75">
      <c r="A126" s="13">
        <v>125</v>
      </c>
      <c r="B126" s="44">
        <v>125</v>
      </c>
      <c r="C126" s="44" t="s">
        <v>358</v>
      </c>
      <c r="D126" s="45" t="s">
        <v>359</v>
      </c>
      <c r="E126" s="38" t="s">
        <v>21</v>
      </c>
      <c r="F126" s="29" t="s">
        <v>142</v>
      </c>
      <c r="G126" s="29" t="s">
        <v>142</v>
      </c>
      <c r="H126" s="29" t="s">
        <v>142</v>
      </c>
      <c r="I126" s="29" t="s">
        <v>142</v>
      </c>
      <c r="J126" s="29" t="s">
        <v>142</v>
      </c>
      <c r="K126" s="29" t="s">
        <v>142</v>
      </c>
      <c r="L126" s="29" t="s">
        <v>142</v>
      </c>
      <c r="M126" s="29" t="s">
        <v>142</v>
      </c>
      <c r="N126" s="29" t="s">
        <v>142</v>
      </c>
      <c r="O126" s="29" t="s">
        <v>142</v>
      </c>
      <c r="P126" s="29" t="s">
        <v>141</v>
      </c>
      <c r="Q126" s="29" t="s">
        <v>142</v>
      </c>
      <c r="R126" s="29" t="s">
        <v>142</v>
      </c>
      <c r="S126" s="29" t="s">
        <v>142</v>
      </c>
      <c r="T126" s="29" t="s">
        <v>142</v>
      </c>
      <c r="U126" s="29" t="s">
        <v>142</v>
      </c>
      <c r="V126" s="29" t="s">
        <v>142</v>
      </c>
      <c r="W126" s="29" t="s">
        <v>142</v>
      </c>
      <c r="X126" s="29" t="s">
        <v>143</v>
      </c>
      <c r="Y126" s="29" t="s">
        <v>142</v>
      </c>
      <c r="Z126" s="29" t="s">
        <v>141</v>
      </c>
      <c r="AA126" s="29" t="s">
        <v>142</v>
      </c>
      <c r="AB126" s="29" t="s">
        <v>142</v>
      </c>
      <c r="AC126" s="29" t="s">
        <v>141</v>
      </c>
      <c r="AD126" s="29" t="s">
        <v>142</v>
      </c>
      <c r="AE126" s="29" t="s">
        <v>141</v>
      </c>
      <c r="AF126" s="29" t="s">
        <v>142</v>
      </c>
      <c r="AG126" s="29" t="s">
        <v>143</v>
      </c>
      <c r="AH126" s="29" t="s">
        <v>141</v>
      </c>
    </row>
    <row r="127" spans="1:34" ht="38.25">
      <c r="A127" s="13">
        <v>126</v>
      </c>
      <c r="B127" s="44">
        <v>126</v>
      </c>
      <c r="C127" s="44" t="s">
        <v>360</v>
      </c>
      <c r="D127" s="45" t="s">
        <v>361</v>
      </c>
      <c r="E127" s="38" t="s">
        <v>21</v>
      </c>
      <c r="F127" s="29" t="s">
        <v>142</v>
      </c>
      <c r="G127" s="29" t="s">
        <v>142</v>
      </c>
      <c r="H127" s="29" t="s">
        <v>142</v>
      </c>
      <c r="I127" s="29" t="s">
        <v>142</v>
      </c>
      <c r="J127" s="29" t="s">
        <v>142</v>
      </c>
      <c r="K127" s="29" t="s">
        <v>142</v>
      </c>
      <c r="L127" s="29" t="s">
        <v>142</v>
      </c>
      <c r="M127" s="29" t="s">
        <v>142</v>
      </c>
      <c r="N127" s="29" t="s">
        <v>142</v>
      </c>
      <c r="O127" s="29" t="s">
        <v>142</v>
      </c>
      <c r="P127" s="29" t="s">
        <v>141</v>
      </c>
      <c r="Q127" s="29" t="s">
        <v>142</v>
      </c>
      <c r="R127" s="29" t="s">
        <v>142</v>
      </c>
      <c r="S127" s="29" t="s">
        <v>142</v>
      </c>
      <c r="T127" s="29" t="s">
        <v>142</v>
      </c>
      <c r="U127" s="29" t="s">
        <v>142</v>
      </c>
      <c r="V127" s="29" t="s">
        <v>142</v>
      </c>
      <c r="W127" s="29" t="s">
        <v>142</v>
      </c>
      <c r="X127" s="29" t="s">
        <v>142</v>
      </c>
      <c r="Y127" s="29" t="s">
        <v>142</v>
      </c>
      <c r="Z127" s="29" t="s">
        <v>141</v>
      </c>
      <c r="AA127" s="29" t="s">
        <v>142</v>
      </c>
      <c r="AB127" s="29" t="s">
        <v>142</v>
      </c>
      <c r="AC127" s="29" t="s">
        <v>141</v>
      </c>
      <c r="AD127" s="29" t="s">
        <v>142</v>
      </c>
      <c r="AE127" s="29" t="s">
        <v>141</v>
      </c>
      <c r="AF127" s="29" t="s">
        <v>142</v>
      </c>
      <c r="AG127" s="29" t="s">
        <v>142</v>
      </c>
      <c r="AH127" s="29" t="s">
        <v>141</v>
      </c>
    </row>
    <row r="128" spans="1:34" ht="102">
      <c r="A128" s="13">
        <v>127</v>
      </c>
      <c r="B128" s="44">
        <v>127</v>
      </c>
      <c r="C128" s="44" t="s">
        <v>362</v>
      </c>
      <c r="D128" s="45" t="s">
        <v>363</v>
      </c>
      <c r="E128" s="38" t="s">
        <v>21</v>
      </c>
      <c r="F128" s="29" t="s">
        <v>142</v>
      </c>
      <c r="G128" s="29" t="s">
        <v>142</v>
      </c>
      <c r="H128" s="29" t="s">
        <v>142</v>
      </c>
      <c r="I128" s="29" t="s">
        <v>142</v>
      </c>
      <c r="J128" s="29" t="s">
        <v>142</v>
      </c>
      <c r="K128" s="29" t="s">
        <v>142</v>
      </c>
      <c r="L128" s="29" t="s">
        <v>142</v>
      </c>
      <c r="M128" s="29" t="s">
        <v>142</v>
      </c>
      <c r="N128" s="29" t="s">
        <v>142</v>
      </c>
      <c r="O128" s="29" t="s">
        <v>142</v>
      </c>
      <c r="P128" s="29" t="s">
        <v>141</v>
      </c>
      <c r="Q128" s="29" t="s">
        <v>142</v>
      </c>
      <c r="R128" s="29" t="s">
        <v>142</v>
      </c>
      <c r="S128" s="29" t="s">
        <v>142</v>
      </c>
      <c r="T128" s="29" t="s">
        <v>142</v>
      </c>
      <c r="U128" s="29" t="s">
        <v>142</v>
      </c>
      <c r="V128" s="29" t="s">
        <v>142</v>
      </c>
      <c r="W128" s="29" t="s">
        <v>142</v>
      </c>
      <c r="X128" s="29" t="s">
        <v>142</v>
      </c>
      <c r="Y128" s="29" t="s">
        <v>142</v>
      </c>
      <c r="Z128" s="29" t="s">
        <v>141</v>
      </c>
      <c r="AA128" s="29" t="s">
        <v>142</v>
      </c>
      <c r="AB128" s="29" t="s">
        <v>142</v>
      </c>
      <c r="AC128" s="29" t="s">
        <v>141</v>
      </c>
      <c r="AD128" s="29" t="s">
        <v>142</v>
      </c>
      <c r="AE128" s="29" t="s">
        <v>141</v>
      </c>
      <c r="AF128" s="29" t="s">
        <v>142</v>
      </c>
      <c r="AG128" s="29" t="s">
        <v>142</v>
      </c>
      <c r="AH128" s="29" t="s">
        <v>141</v>
      </c>
    </row>
    <row r="129" spans="1:34" ht="25.5">
      <c r="A129" s="13">
        <v>128</v>
      </c>
      <c r="B129" s="44">
        <v>128</v>
      </c>
      <c r="C129" s="44" t="s">
        <v>364</v>
      </c>
      <c r="D129" s="45" t="s">
        <v>365</v>
      </c>
      <c r="E129" s="38" t="s">
        <v>199</v>
      </c>
      <c r="F129" s="29" t="s">
        <v>143</v>
      </c>
      <c r="G129" s="29" t="s">
        <v>143</v>
      </c>
      <c r="H129" s="29" t="s">
        <v>142</v>
      </c>
      <c r="I129" s="29" t="s">
        <v>143</v>
      </c>
      <c r="J129" s="29" t="s">
        <v>143</v>
      </c>
      <c r="K129" s="29" t="s">
        <v>142</v>
      </c>
      <c r="L129" s="29" t="s">
        <v>142</v>
      </c>
      <c r="M129" s="29" t="s">
        <v>183</v>
      </c>
      <c r="N129" s="29" t="s">
        <v>143</v>
      </c>
      <c r="O129" s="29" t="s">
        <v>143</v>
      </c>
      <c r="P129" s="29" t="s">
        <v>141</v>
      </c>
      <c r="Q129" s="29" t="s">
        <v>142</v>
      </c>
      <c r="R129" s="29" t="s">
        <v>143</v>
      </c>
      <c r="S129" s="29" t="s">
        <v>143</v>
      </c>
      <c r="T129" s="29" t="s">
        <v>142</v>
      </c>
      <c r="U129" s="29" t="s">
        <v>183</v>
      </c>
      <c r="V129" s="29" t="s">
        <v>143</v>
      </c>
      <c r="W129" s="29" t="s">
        <v>183</v>
      </c>
      <c r="X129" s="29" t="s">
        <v>141</v>
      </c>
      <c r="Y129" s="29" t="s">
        <v>143</v>
      </c>
      <c r="Z129" s="29" t="s">
        <v>141</v>
      </c>
      <c r="AA129" s="29" t="s">
        <v>183</v>
      </c>
      <c r="AB129" s="29" t="s">
        <v>142</v>
      </c>
      <c r="AC129" s="29" t="s">
        <v>141</v>
      </c>
      <c r="AD129" s="29" t="s">
        <v>183</v>
      </c>
      <c r="AE129" s="29" t="s">
        <v>141</v>
      </c>
      <c r="AF129" s="29" t="s">
        <v>183</v>
      </c>
      <c r="AG129" s="29" t="s">
        <v>142</v>
      </c>
      <c r="AH129" s="29" t="s">
        <v>141</v>
      </c>
    </row>
    <row r="130" spans="1:34" ht="25.5">
      <c r="A130" s="13">
        <v>129</v>
      </c>
      <c r="B130" s="44">
        <v>129</v>
      </c>
      <c r="C130" s="44" t="s">
        <v>364</v>
      </c>
      <c r="D130" s="45" t="s">
        <v>366</v>
      </c>
      <c r="E130" s="38" t="s">
        <v>199</v>
      </c>
      <c r="F130" s="29" t="s">
        <v>183</v>
      </c>
      <c r="G130" s="29" t="s">
        <v>143</v>
      </c>
      <c r="H130" s="29" t="s">
        <v>142</v>
      </c>
      <c r="I130" s="29" t="s">
        <v>143</v>
      </c>
      <c r="J130" s="29" t="s">
        <v>183</v>
      </c>
      <c r="K130" s="29" t="s">
        <v>183</v>
      </c>
      <c r="L130" s="29" t="s">
        <v>183</v>
      </c>
      <c r="M130" s="29" t="s">
        <v>183</v>
      </c>
      <c r="N130" s="29" t="s">
        <v>143</v>
      </c>
      <c r="O130" s="29" t="s">
        <v>143</v>
      </c>
      <c r="P130" s="29" t="s">
        <v>141</v>
      </c>
      <c r="Q130" s="29" t="s">
        <v>183</v>
      </c>
      <c r="R130" s="29" t="s">
        <v>143</v>
      </c>
      <c r="S130" s="29" t="s">
        <v>143</v>
      </c>
      <c r="T130" s="29" t="s">
        <v>143</v>
      </c>
      <c r="U130" s="29" t="s">
        <v>183</v>
      </c>
      <c r="V130" s="29" t="s">
        <v>143</v>
      </c>
      <c r="W130" s="29" t="s">
        <v>183</v>
      </c>
      <c r="X130" s="29" t="s">
        <v>141</v>
      </c>
      <c r="Y130" s="29" t="s">
        <v>183</v>
      </c>
      <c r="Z130" s="29" t="s">
        <v>141</v>
      </c>
      <c r="AA130" s="29" t="s">
        <v>183</v>
      </c>
      <c r="AB130" s="29" t="s">
        <v>183</v>
      </c>
      <c r="AC130" s="29" t="s">
        <v>141</v>
      </c>
      <c r="AD130" s="29" t="s">
        <v>183</v>
      </c>
      <c r="AE130" s="29" t="s">
        <v>141</v>
      </c>
      <c r="AF130" s="29" t="s">
        <v>183</v>
      </c>
      <c r="AG130" s="29" t="s">
        <v>143</v>
      </c>
      <c r="AH130" s="29" t="s">
        <v>141</v>
      </c>
    </row>
    <row r="131" spans="1:34" ht="25.5">
      <c r="A131" s="13">
        <v>130</v>
      </c>
      <c r="B131" s="44">
        <v>130</v>
      </c>
      <c r="C131" s="44" t="s">
        <v>367</v>
      </c>
      <c r="D131" s="45" t="s">
        <v>368</v>
      </c>
      <c r="E131" s="38" t="s">
        <v>21</v>
      </c>
      <c r="F131" s="29" t="s">
        <v>142</v>
      </c>
      <c r="G131" s="29" t="s">
        <v>143</v>
      </c>
      <c r="H131" s="29" t="s">
        <v>142</v>
      </c>
      <c r="I131" s="29" t="s">
        <v>143</v>
      </c>
      <c r="J131" s="29" t="s">
        <v>142</v>
      </c>
      <c r="K131" s="29" t="s">
        <v>142</v>
      </c>
      <c r="L131" s="29" t="s">
        <v>142</v>
      </c>
      <c r="M131" s="29" t="s">
        <v>142</v>
      </c>
      <c r="N131" s="29" t="s">
        <v>142</v>
      </c>
      <c r="O131" s="29" t="s">
        <v>142</v>
      </c>
      <c r="P131" s="29" t="s">
        <v>141</v>
      </c>
      <c r="Q131" s="29" t="s">
        <v>142</v>
      </c>
      <c r="R131" s="29" t="s">
        <v>142</v>
      </c>
      <c r="S131" s="29" t="s">
        <v>142</v>
      </c>
      <c r="T131" s="29" t="s">
        <v>142</v>
      </c>
      <c r="U131" s="29" t="s">
        <v>142</v>
      </c>
      <c r="V131" s="29" t="s">
        <v>143</v>
      </c>
      <c r="W131" s="29" t="s">
        <v>142</v>
      </c>
      <c r="X131" s="29" t="s">
        <v>141</v>
      </c>
      <c r="Y131" s="29" t="s">
        <v>142</v>
      </c>
      <c r="Z131" s="29" t="s">
        <v>141</v>
      </c>
      <c r="AA131" s="29" t="s">
        <v>142</v>
      </c>
      <c r="AB131" s="29" t="s">
        <v>142</v>
      </c>
      <c r="AC131" s="29" t="s">
        <v>141</v>
      </c>
      <c r="AD131" s="29" t="s">
        <v>142</v>
      </c>
      <c r="AE131" s="29" t="s">
        <v>141</v>
      </c>
      <c r="AF131" s="29" t="s">
        <v>142</v>
      </c>
      <c r="AG131" s="29" t="s">
        <v>142</v>
      </c>
      <c r="AH131" s="29" t="s">
        <v>141</v>
      </c>
    </row>
    <row r="132" spans="1:34" ht="63.75">
      <c r="A132" s="13">
        <v>131</v>
      </c>
      <c r="B132" s="44">
        <v>131</v>
      </c>
      <c r="C132" s="44" t="s">
        <v>369</v>
      </c>
      <c r="D132" s="45" t="s">
        <v>370</v>
      </c>
      <c r="E132" s="38" t="s">
        <v>199</v>
      </c>
      <c r="F132" s="29" t="s">
        <v>183</v>
      </c>
      <c r="G132" s="29" t="s">
        <v>143</v>
      </c>
      <c r="H132" s="29" t="s">
        <v>143</v>
      </c>
      <c r="I132" s="29" t="s">
        <v>143</v>
      </c>
      <c r="J132" s="29" t="s">
        <v>183</v>
      </c>
      <c r="K132" s="29" t="s">
        <v>183</v>
      </c>
      <c r="L132" s="29" t="s">
        <v>183</v>
      </c>
      <c r="M132" s="29" t="s">
        <v>183</v>
      </c>
      <c r="N132" s="29" t="s">
        <v>143</v>
      </c>
      <c r="O132" s="29" t="s">
        <v>143</v>
      </c>
      <c r="P132" s="29" t="s">
        <v>141</v>
      </c>
      <c r="Q132" s="29" t="s">
        <v>183</v>
      </c>
      <c r="R132" s="29" t="s">
        <v>143</v>
      </c>
      <c r="S132" s="29" t="s">
        <v>143</v>
      </c>
      <c r="T132" s="29" t="s">
        <v>143</v>
      </c>
      <c r="U132" s="29" t="s">
        <v>183</v>
      </c>
      <c r="V132" s="29" t="s">
        <v>143</v>
      </c>
      <c r="W132" s="29" t="s">
        <v>143</v>
      </c>
      <c r="X132" s="29" t="s">
        <v>141</v>
      </c>
      <c r="Y132" s="29" t="s">
        <v>143</v>
      </c>
      <c r="Z132" s="29" t="s">
        <v>141</v>
      </c>
      <c r="AA132" s="29" t="s">
        <v>143</v>
      </c>
      <c r="AB132" s="29" t="s">
        <v>183</v>
      </c>
      <c r="AC132" s="29" t="s">
        <v>141</v>
      </c>
      <c r="AD132" s="29" t="s">
        <v>143</v>
      </c>
      <c r="AE132" s="29" t="s">
        <v>141</v>
      </c>
      <c r="AF132" s="29" t="s">
        <v>183</v>
      </c>
      <c r="AG132" s="29" t="s">
        <v>142</v>
      </c>
      <c r="AH132" s="29" t="s">
        <v>141</v>
      </c>
    </row>
    <row r="133" spans="1:34" ht="63.75">
      <c r="A133" s="13">
        <v>132</v>
      </c>
      <c r="B133" s="44">
        <v>132</v>
      </c>
      <c r="C133" s="44" t="s">
        <v>371</v>
      </c>
      <c r="D133" s="45" t="s">
        <v>372</v>
      </c>
      <c r="E133" s="38" t="s">
        <v>21</v>
      </c>
      <c r="F133" s="29" t="s">
        <v>142</v>
      </c>
      <c r="G133" s="29" t="s">
        <v>142</v>
      </c>
      <c r="H133" s="29" t="s">
        <v>142</v>
      </c>
      <c r="I133" s="29" t="s">
        <v>143</v>
      </c>
      <c r="J133" s="29" t="s">
        <v>142</v>
      </c>
      <c r="K133" s="29" t="s">
        <v>142</v>
      </c>
      <c r="L133" s="29" t="s">
        <v>142</v>
      </c>
      <c r="M133" s="29" t="s">
        <v>142</v>
      </c>
      <c r="N133" s="29" t="s">
        <v>143</v>
      </c>
      <c r="O133" s="29" t="s">
        <v>142</v>
      </c>
      <c r="P133" s="29" t="s">
        <v>141</v>
      </c>
      <c r="Q133" s="29" t="s">
        <v>142</v>
      </c>
      <c r="R133" s="29" t="s">
        <v>142</v>
      </c>
      <c r="S133" s="29" t="s">
        <v>142</v>
      </c>
      <c r="T133" s="29" t="s">
        <v>142</v>
      </c>
      <c r="U133" s="29" t="s">
        <v>142</v>
      </c>
      <c r="V133" s="29" t="s">
        <v>142</v>
      </c>
      <c r="W133" s="29" t="s">
        <v>142</v>
      </c>
      <c r="X133" s="29" t="s">
        <v>141</v>
      </c>
      <c r="Y133" s="29" t="s">
        <v>142</v>
      </c>
      <c r="Z133" s="29" t="s">
        <v>141</v>
      </c>
      <c r="AA133" s="29" t="s">
        <v>142</v>
      </c>
      <c r="AB133" s="29" t="s">
        <v>142</v>
      </c>
      <c r="AC133" s="29" t="s">
        <v>141</v>
      </c>
      <c r="AD133" s="29" t="s">
        <v>142</v>
      </c>
      <c r="AE133" s="29" t="s">
        <v>141</v>
      </c>
      <c r="AF133" s="29" t="s">
        <v>142</v>
      </c>
      <c r="AG133" s="29" t="s">
        <v>142</v>
      </c>
      <c r="AH133" s="29" t="s">
        <v>141</v>
      </c>
    </row>
    <row r="134" spans="1:34" ht="76.5">
      <c r="A134" s="13">
        <v>133</v>
      </c>
      <c r="B134" s="44">
        <v>133</v>
      </c>
      <c r="C134" s="44" t="s">
        <v>373</v>
      </c>
      <c r="D134" s="45" t="s">
        <v>374</v>
      </c>
      <c r="E134" s="38" t="s">
        <v>199</v>
      </c>
      <c r="F134" s="29" t="s">
        <v>142</v>
      </c>
      <c r="G134" s="29" t="s">
        <v>142</v>
      </c>
      <c r="H134" s="29" t="s">
        <v>142</v>
      </c>
      <c r="I134" s="29" t="s">
        <v>142</v>
      </c>
      <c r="J134" s="29" t="s">
        <v>142</v>
      </c>
      <c r="K134" s="29" t="s">
        <v>142</v>
      </c>
      <c r="L134" s="29" t="s">
        <v>142</v>
      </c>
      <c r="M134" s="29" t="s">
        <v>142</v>
      </c>
      <c r="N134" s="29" t="s">
        <v>143</v>
      </c>
      <c r="O134" s="29" t="s">
        <v>142</v>
      </c>
      <c r="P134" s="29" t="s">
        <v>141</v>
      </c>
      <c r="Q134" s="29" t="s">
        <v>143</v>
      </c>
      <c r="R134" s="29" t="s">
        <v>142</v>
      </c>
      <c r="S134" s="29" t="s">
        <v>142</v>
      </c>
      <c r="T134" s="29" t="s">
        <v>142</v>
      </c>
      <c r="U134" s="29" t="s">
        <v>142</v>
      </c>
      <c r="V134" s="29" t="s">
        <v>142</v>
      </c>
      <c r="W134" s="29" t="s">
        <v>142</v>
      </c>
      <c r="X134" s="29" t="s">
        <v>141</v>
      </c>
      <c r="Y134" s="29" t="s">
        <v>142</v>
      </c>
      <c r="Z134" s="29" t="s">
        <v>141</v>
      </c>
      <c r="AA134" s="29" t="s">
        <v>143</v>
      </c>
      <c r="AB134" s="29" t="s">
        <v>142</v>
      </c>
      <c r="AC134" s="29" t="s">
        <v>141</v>
      </c>
      <c r="AD134" s="29" t="s">
        <v>142</v>
      </c>
      <c r="AE134" s="29" t="s">
        <v>141</v>
      </c>
      <c r="AF134" s="29" t="s">
        <v>142</v>
      </c>
      <c r="AG134" s="29" t="s">
        <v>142</v>
      </c>
      <c r="AH134" s="29" t="s">
        <v>141</v>
      </c>
    </row>
    <row r="135" spans="1:34" ht="76.5">
      <c r="A135" s="13">
        <v>134</v>
      </c>
      <c r="B135" s="44">
        <v>134</v>
      </c>
      <c r="C135" s="44" t="s">
        <v>373</v>
      </c>
      <c r="D135" s="45" t="s">
        <v>375</v>
      </c>
      <c r="E135" s="38" t="s">
        <v>199</v>
      </c>
      <c r="F135" s="29" t="s">
        <v>142</v>
      </c>
      <c r="G135" s="29" t="s">
        <v>142</v>
      </c>
      <c r="H135" s="29" t="s">
        <v>142</v>
      </c>
      <c r="I135" s="29" t="s">
        <v>142</v>
      </c>
      <c r="J135" s="29" t="s">
        <v>142</v>
      </c>
      <c r="K135" s="29" t="s">
        <v>142</v>
      </c>
      <c r="L135" s="29" t="s">
        <v>142</v>
      </c>
      <c r="M135" s="29" t="s">
        <v>142</v>
      </c>
      <c r="N135" s="29" t="s">
        <v>143</v>
      </c>
      <c r="O135" s="29" t="s">
        <v>142</v>
      </c>
      <c r="P135" s="29" t="s">
        <v>141</v>
      </c>
      <c r="Q135" s="29" t="s">
        <v>142</v>
      </c>
      <c r="R135" s="29" t="s">
        <v>142</v>
      </c>
      <c r="S135" s="29" t="s">
        <v>142</v>
      </c>
      <c r="T135" s="29" t="s">
        <v>142</v>
      </c>
      <c r="U135" s="29" t="s">
        <v>142</v>
      </c>
      <c r="V135" s="29" t="s">
        <v>142</v>
      </c>
      <c r="W135" s="29" t="s">
        <v>142</v>
      </c>
      <c r="X135" s="29" t="s">
        <v>141</v>
      </c>
      <c r="Y135" s="29" t="s">
        <v>142</v>
      </c>
      <c r="Z135" s="29" t="s">
        <v>141</v>
      </c>
      <c r="AA135" s="29" t="s">
        <v>143</v>
      </c>
      <c r="AB135" s="29" t="s">
        <v>142</v>
      </c>
      <c r="AC135" s="29" t="s">
        <v>141</v>
      </c>
      <c r="AD135" s="29" t="s">
        <v>142</v>
      </c>
      <c r="AE135" s="29" t="s">
        <v>141</v>
      </c>
      <c r="AF135" s="29" t="s">
        <v>142</v>
      </c>
      <c r="AG135" s="29" t="s">
        <v>142</v>
      </c>
      <c r="AH135" s="29" t="s">
        <v>141</v>
      </c>
    </row>
    <row r="136" spans="1:34" ht="76.5">
      <c r="A136" s="13">
        <v>135</v>
      </c>
      <c r="B136" s="44">
        <v>135</v>
      </c>
      <c r="C136" s="44" t="s">
        <v>376</v>
      </c>
      <c r="D136" s="45" t="s">
        <v>377</v>
      </c>
      <c r="E136" s="38" t="s">
        <v>199</v>
      </c>
      <c r="F136" s="29" t="s">
        <v>142</v>
      </c>
      <c r="G136" s="29" t="s">
        <v>142</v>
      </c>
      <c r="H136" s="29" t="s">
        <v>142</v>
      </c>
      <c r="I136" s="29" t="s">
        <v>142</v>
      </c>
      <c r="J136" s="29" t="s">
        <v>142</v>
      </c>
      <c r="K136" s="29" t="s">
        <v>142</v>
      </c>
      <c r="L136" s="29" t="s">
        <v>142</v>
      </c>
      <c r="M136" s="29" t="s">
        <v>142</v>
      </c>
      <c r="N136" s="29" t="s">
        <v>143</v>
      </c>
      <c r="O136" s="29" t="s">
        <v>142</v>
      </c>
      <c r="P136" s="29" t="s">
        <v>141</v>
      </c>
      <c r="Q136" s="29" t="s">
        <v>142</v>
      </c>
      <c r="R136" s="29" t="s">
        <v>142</v>
      </c>
      <c r="S136" s="29" t="s">
        <v>142</v>
      </c>
      <c r="T136" s="29" t="s">
        <v>142</v>
      </c>
      <c r="U136" s="29" t="s">
        <v>142</v>
      </c>
      <c r="V136" s="29" t="s">
        <v>142</v>
      </c>
      <c r="W136" s="29" t="s">
        <v>142</v>
      </c>
      <c r="X136" s="29" t="s">
        <v>141</v>
      </c>
      <c r="Y136" s="29" t="s">
        <v>142</v>
      </c>
      <c r="Z136" s="29" t="s">
        <v>141</v>
      </c>
      <c r="AA136" s="29" t="s">
        <v>143</v>
      </c>
      <c r="AB136" s="29" t="s">
        <v>142</v>
      </c>
      <c r="AC136" s="29" t="s">
        <v>141</v>
      </c>
      <c r="AD136" s="29" t="s">
        <v>142</v>
      </c>
      <c r="AE136" s="29" t="s">
        <v>141</v>
      </c>
      <c r="AF136" s="29" t="s">
        <v>142</v>
      </c>
      <c r="AG136" s="29" t="s">
        <v>142</v>
      </c>
      <c r="AH136" s="29" t="s">
        <v>141</v>
      </c>
    </row>
    <row r="137" spans="1:34" ht="76.5">
      <c r="A137" s="13">
        <v>136</v>
      </c>
      <c r="B137" s="44">
        <v>136</v>
      </c>
      <c r="C137" s="44" t="s">
        <v>376</v>
      </c>
      <c r="D137" s="45" t="s">
        <v>378</v>
      </c>
      <c r="E137" s="38" t="s">
        <v>21</v>
      </c>
      <c r="F137" s="29" t="s">
        <v>142</v>
      </c>
      <c r="G137" s="29" t="s">
        <v>142</v>
      </c>
      <c r="H137" s="29" t="s">
        <v>142</v>
      </c>
      <c r="I137" s="29" t="s">
        <v>142</v>
      </c>
      <c r="J137" s="29" t="s">
        <v>142</v>
      </c>
      <c r="K137" s="29" t="s">
        <v>142</v>
      </c>
      <c r="L137" s="29" t="s">
        <v>142</v>
      </c>
      <c r="M137" s="29" t="s">
        <v>142</v>
      </c>
      <c r="N137" s="29" t="s">
        <v>143</v>
      </c>
      <c r="O137" s="29" t="s">
        <v>142</v>
      </c>
      <c r="P137" s="29" t="s">
        <v>141</v>
      </c>
      <c r="Q137" s="29" t="s">
        <v>142</v>
      </c>
      <c r="R137" s="29" t="s">
        <v>142</v>
      </c>
      <c r="S137" s="29" t="s">
        <v>142</v>
      </c>
      <c r="T137" s="29" t="s">
        <v>142</v>
      </c>
      <c r="U137" s="29" t="s">
        <v>142</v>
      </c>
      <c r="V137" s="29" t="s">
        <v>142</v>
      </c>
      <c r="W137" s="29" t="s">
        <v>142</v>
      </c>
      <c r="X137" s="29" t="s">
        <v>141</v>
      </c>
      <c r="Y137" s="29" t="s">
        <v>142</v>
      </c>
      <c r="Z137" s="29" t="s">
        <v>141</v>
      </c>
      <c r="AA137" s="29" t="s">
        <v>142</v>
      </c>
      <c r="AB137" s="29" t="s">
        <v>142</v>
      </c>
      <c r="AC137" s="29" t="s">
        <v>141</v>
      </c>
      <c r="AD137" s="29" t="s">
        <v>142</v>
      </c>
      <c r="AE137" s="29" t="s">
        <v>141</v>
      </c>
      <c r="AF137" s="29" t="s">
        <v>142</v>
      </c>
      <c r="AG137" s="29" t="s">
        <v>143</v>
      </c>
      <c r="AH137" s="29" t="s">
        <v>141</v>
      </c>
    </row>
    <row r="138" spans="1:34" ht="76.5">
      <c r="A138" s="13">
        <v>137</v>
      </c>
      <c r="B138" s="44">
        <v>137</v>
      </c>
      <c r="C138" s="44" t="s">
        <v>379</v>
      </c>
      <c r="D138" s="45" t="s">
        <v>380</v>
      </c>
      <c r="E138" s="38" t="s">
        <v>21</v>
      </c>
      <c r="F138" s="29" t="s">
        <v>142</v>
      </c>
      <c r="G138" s="29" t="s">
        <v>142</v>
      </c>
      <c r="H138" s="29" t="s">
        <v>142</v>
      </c>
      <c r="I138" s="29" t="s">
        <v>142</v>
      </c>
      <c r="J138" s="29" t="s">
        <v>142</v>
      </c>
      <c r="K138" s="29" t="s">
        <v>142</v>
      </c>
      <c r="L138" s="29" t="s">
        <v>142</v>
      </c>
      <c r="M138" s="29" t="s">
        <v>142</v>
      </c>
      <c r="N138" s="29" t="s">
        <v>143</v>
      </c>
      <c r="O138" s="29" t="s">
        <v>142</v>
      </c>
      <c r="P138" s="29" t="s">
        <v>141</v>
      </c>
      <c r="Q138" s="29" t="s">
        <v>142</v>
      </c>
      <c r="R138" s="29" t="s">
        <v>142</v>
      </c>
      <c r="S138" s="29" t="s">
        <v>142</v>
      </c>
      <c r="T138" s="29" t="s">
        <v>142</v>
      </c>
      <c r="U138" s="29" t="s">
        <v>142</v>
      </c>
      <c r="V138" s="29" t="s">
        <v>142</v>
      </c>
      <c r="W138" s="29" t="s">
        <v>142</v>
      </c>
      <c r="X138" s="29" t="s">
        <v>141</v>
      </c>
      <c r="Y138" s="29" t="s">
        <v>142</v>
      </c>
      <c r="Z138" s="29" t="s">
        <v>141</v>
      </c>
      <c r="AA138" s="29" t="s">
        <v>143</v>
      </c>
      <c r="AB138" s="29" t="s">
        <v>142</v>
      </c>
      <c r="AC138" s="29" t="s">
        <v>141</v>
      </c>
      <c r="AD138" s="29" t="s">
        <v>142</v>
      </c>
      <c r="AE138" s="29" t="s">
        <v>141</v>
      </c>
      <c r="AF138" s="29" t="s">
        <v>142</v>
      </c>
      <c r="AG138" s="29" t="s">
        <v>142</v>
      </c>
      <c r="AH138" s="29" t="s">
        <v>141</v>
      </c>
    </row>
    <row r="139" spans="1:34" ht="76.5">
      <c r="A139" s="13">
        <v>138</v>
      </c>
      <c r="B139" s="44">
        <v>138</v>
      </c>
      <c r="C139" s="44" t="s">
        <v>381</v>
      </c>
      <c r="D139" s="45" t="s">
        <v>382</v>
      </c>
      <c r="E139" s="38" t="s">
        <v>21</v>
      </c>
      <c r="F139" s="29" t="s">
        <v>142</v>
      </c>
      <c r="G139" s="29" t="s">
        <v>142</v>
      </c>
      <c r="H139" s="29" t="s">
        <v>142</v>
      </c>
      <c r="I139" s="29" t="s">
        <v>142</v>
      </c>
      <c r="J139" s="29" t="s">
        <v>142</v>
      </c>
      <c r="K139" s="29" t="s">
        <v>142</v>
      </c>
      <c r="L139" s="29" t="s">
        <v>142</v>
      </c>
      <c r="M139" s="29" t="s">
        <v>142</v>
      </c>
      <c r="N139" s="29" t="s">
        <v>143</v>
      </c>
      <c r="O139" s="29" t="s">
        <v>142</v>
      </c>
      <c r="P139" s="29" t="s">
        <v>141</v>
      </c>
      <c r="Q139" s="29" t="s">
        <v>142</v>
      </c>
      <c r="R139" s="29" t="s">
        <v>142</v>
      </c>
      <c r="S139" s="29" t="s">
        <v>142</v>
      </c>
      <c r="T139" s="29" t="s">
        <v>142</v>
      </c>
      <c r="U139" s="29" t="s">
        <v>142</v>
      </c>
      <c r="V139" s="29" t="s">
        <v>142</v>
      </c>
      <c r="W139" s="29" t="s">
        <v>142</v>
      </c>
      <c r="X139" s="29" t="s">
        <v>141</v>
      </c>
      <c r="Y139" s="29" t="s">
        <v>142</v>
      </c>
      <c r="Z139" s="29" t="s">
        <v>141</v>
      </c>
      <c r="AA139" s="29" t="s">
        <v>142</v>
      </c>
      <c r="AB139" s="29" t="s">
        <v>142</v>
      </c>
      <c r="AC139" s="29" t="s">
        <v>141</v>
      </c>
      <c r="AD139" s="29" t="s">
        <v>142</v>
      </c>
      <c r="AE139" s="29" t="s">
        <v>141</v>
      </c>
      <c r="AF139" s="29" t="s">
        <v>142</v>
      </c>
      <c r="AG139" s="29" t="s">
        <v>142</v>
      </c>
      <c r="AH139" s="29" t="s">
        <v>141</v>
      </c>
    </row>
    <row r="140" spans="1:34" ht="76.5">
      <c r="A140" s="13">
        <v>139</v>
      </c>
      <c r="B140" s="44">
        <v>139</v>
      </c>
      <c r="C140" s="44" t="s">
        <v>381</v>
      </c>
      <c r="D140" s="45" t="s">
        <v>383</v>
      </c>
      <c r="E140" s="38" t="s">
        <v>21</v>
      </c>
      <c r="F140" s="29" t="s">
        <v>142</v>
      </c>
      <c r="G140" s="29" t="s">
        <v>142</v>
      </c>
      <c r="H140" s="29" t="s">
        <v>142</v>
      </c>
      <c r="I140" s="29" t="s">
        <v>142</v>
      </c>
      <c r="J140" s="29" t="s">
        <v>142</v>
      </c>
      <c r="K140" s="29" t="s">
        <v>142</v>
      </c>
      <c r="L140" s="29" t="s">
        <v>142</v>
      </c>
      <c r="M140" s="29" t="s">
        <v>142</v>
      </c>
      <c r="N140" s="29" t="s">
        <v>143</v>
      </c>
      <c r="O140" s="29" t="s">
        <v>142</v>
      </c>
      <c r="P140" s="29" t="s">
        <v>141</v>
      </c>
      <c r="Q140" s="29" t="s">
        <v>142</v>
      </c>
      <c r="R140" s="29" t="s">
        <v>142</v>
      </c>
      <c r="S140" s="29" t="s">
        <v>142</v>
      </c>
      <c r="T140" s="29" t="s">
        <v>142</v>
      </c>
      <c r="U140" s="29" t="s">
        <v>142</v>
      </c>
      <c r="V140" s="29" t="s">
        <v>142</v>
      </c>
      <c r="W140" s="29" t="s">
        <v>142</v>
      </c>
      <c r="X140" s="29" t="s">
        <v>141</v>
      </c>
      <c r="Y140" s="29" t="s">
        <v>142</v>
      </c>
      <c r="Z140" s="29" t="s">
        <v>141</v>
      </c>
      <c r="AA140" s="29" t="s">
        <v>142</v>
      </c>
      <c r="AB140" s="29" t="s">
        <v>142</v>
      </c>
      <c r="AC140" s="29" t="s">
        <v>141</v>
      </c>
      <c r="AD140" s="29" t="s">
        <v>142</v>
      </c>
      <c r="AE140" s="29" t="s">
        <v>141</v>
      </c>
      <c r="AF140" s="29" t="s">
        <v>142</v>
      </c>
      <c r="AG140" s="29" t="s">
        <v>142</v>
      </c>
      <c r="AH140" s="29" t="s">
        <v>141</v>
      </c>
    </row>
    <row r="141" spans="1:34" ht="76.5">
      <c r="A141" s="13">
        <v>140</v>
      </c>
      <c r="B141" s="44">
        <v>140</v>
      </c>
      <c r="C141" s="44" t="s">
        <v>384</v>
      </c>
      <c r="D141" s="45" t="s">
        <v>385</v>
      </c>
      <c r="E141" s="38" t="s">
        <v>21</v>
      </c>
      <c r="F141" s="29" t="s">
        <v>142</v>
      </c>
      <c r="G141" s="29" t="s">
        <v>142</v>
      </c>
      <c r="H141" s="29" t="s">
        <v>142</v>
      </c>
      <c r="I141" s="29" t="s">
        <v>142</v>
      </c>
      <c r="J141" s="29" t="s">
        <v>142</v>
      </c>
      <c r="K141" s="29" t="s">
        <v>142</v>
      </c>
      <c r="L141" s="29" t="s">
        <v>142</v>
      </c>
      <c r="M141" s="29" t="s">
        <v>142</v>
      </c>
      <c r="N141" s="29" t="s">
        <v>143</v>
      </c>
      <c r="O141" s="29" t="s">
        <v>142</v>
      </c>
      <c r="P141" s="29" t="s">
        <v>141</v>
      </c>
      <c r="Q141" s="29" t="s">
        <v>142</v>
      </c>
      <c r="R141" s="29" t="s">
        <v>142</v>
      </c>
      <c r="S141" s="29" t="s">
        <v>142</v>
      </c>
      <c r="T141" s="29" t="s">
        <v>142</v>
      </c>
      <c r="U141" s="29" t="s">
        <v>142</v>
      </c>
      <c r="V141" s="29" t="s">
        <v>142</v>
      </c>
      <c r="W141" s="29" t="s">
        <v>142</v>
      </c>
      <c r="X141" s="29" t="s">
        <v>141</v>
      </c>
      <c r="Y141" s="29" t="s">
        <v>142</v>
      </c>
      <c r="Z141" s="29" t="s">
        <v>141</v>
      </c>
      <c r="AA141" s="29" t="s">
        <v>142</v>
      </c>
      <c r="AB141" s="29" t="s">
        <v>142</v>
      </c>
      <c r="AC141" s="29" t="s">
        <v>141</v>
      </c>
      <c r="AD141" s="29" t="s">
        <v>142</v>
      </c>
      <c r="AE141" s="29" t="s">
        <v>141</v>
      </c>
      <c r="AF141" s="29" t="s">
        <v>142</v>
      </c>
      <c r="AG141" s="29" t="s">
        <v>142</v>
      </c>
      <c r="AH141" s="29" t="s">
        <v>141</v>
      </c>
    </row>
    <row r="142" spans="1:34" ht="89.25">
      <c r="A142" s="13">
        <v>141</v>
      </c>
      <c r="B142" s="44">
        <v>141</v>
      </c>
      <c r="C142" s="44" t="s">
        <v>384</v>
      </c>
      <c r="D142" s="45" t="s">
        <v>386</v>
      </c>
      <c r="E142" s="38" t="s">
        <v>21</v>
      </c>
      <c r="F142" s="29" t="s">
        <v>142</v>
      </c>
      <c r="G142" s="29" t="s">
        <v>142</v>
      </c>
      <c r="H142" s="29" t="s">
        <v>142</v>
      </c>
      <c r="I142" s="29" t="s">
        <v>142</v>
      </c>
      <c r="J142" s="29" t="s">
        <v>142</v>
      </c>
      <c r="K142" s="29" t="s">
        <v>142</v>
      </c>
      <c r="L142" s="29" t="s">
        <v>142</v>
      </c>
      <c r="M142" s="29" t="s">
        <v>142</v>
      </c>
      <c r="N142" s="29" t="s">
        <v>143</v>
      </c>
      <c r="O142" s="29" t="s">
        <v>142</v>
      </c>
      <c r="P142" s="29" t="s">
        <v>141</v>
      </c>
      <c r="Q142" s="29" t="s">
        <v>142</v>
      </c>
      <c r="R142" s="29" t="s">
        <v>142</v>
      </c>
      <c r="S142" s="29" t="s">
        <v>142</v>
      </c>
      <c r="T142" s="29" t="s">
        <v>142</v>
      </c>
      <c r="U142" s="29" t="s">
        <v>142</v>
      </c>
      <c r="V142" s="29" t="s">
        <v>142</v>
      </c>
      <c r="W142" s="29" t="s">
        <v>142</v>
      </c>
      <c r="X142" s="29" t="s">
        <v>141</v>
      </c>
      <c r="Y142" s="29" t="s">
        <v>142</v>
      </c>
      <c r="Z142" s="29" t="s">
        <v>141</v>
      </c>
      <c r="AA142" s="29" t="s">
        <v>143</v>
      </c>
      <c r="AB142" s="29" t="s">
        <v>142</v>
      </c>
      <c r="AC142" s="29" t="s">
        <v>141</v>
      </c>
      <c r="AD142" s="29" t="s">
        <v>142</v>
      </c>
      <c r="AE142" s="29" t="s">
        <v>141</v>
      </c>
      <c r="AF142" s="29" t="s">
        <v>142</v>
      </c>
      <c r="AG142" s="29" t="s">
        <v>142</v>
      </c>
      <c r="AH142" s="29" t="s">
        <v>141</v>
      </c>
    </row>
    <row r="143" spans="1:34" ht="76.5">
      <c r="A143" s="13">
        <v>142</v>
      </c>
      <c r="B143" s="44">
        <v>142</v>
      </c>
      <c r="C143" s="44" t="s">
        <v>387</v>
      </c>
      <c r="D143" s="45" t="s">
        <v>374</v>
      </c>
      <c r="E143" s="38" t="s">
        <v>199</v>
      </c>
      <c r="F143" s="29" t="s">
        <v>142</v>
      </c>
      <c r="G143" s="29" t="s">
        <v>142</v>
      </c>
      <c r="H143" s="29" t="s">
        <v>142</v>
      </c>
      <c r="I143" s="29" t="s">
        <v>142</v>
      </c>
      <c r="J143" s="29" t="s">
        <v>142</v>
      </c>
      <c r="K143" s="29" t="s">
        <v>142</v>
      </c>
      <c r="L143" s="29" t="s">
        <v>142</v>
      </c>
      <c r="M143" s="29" t="s">
        <v>142</v>
      </c>
      <c r="N143" s="29" t="s">
        <v>143</v>
      </c>
      <c r="O143" s="29" t="s">
        <v>142</v>
      </c>
      <c r="P143" s="29" t="s">
        <v>141</v>
      </c>
      <c r="Q143" s="29" t="s">
        <v>142</v>
      </c>
      <c r="R143" s="29" t="s">
        <v>142</v>
      </c>
      <c r="S143" s="29" t="s">
        <v>142</v>
      </c>
      <c r="T143" s="29" t="s">
        <v>142</v>
      </c>
      <c r="U143" s="29" t="s">
        <v>142</v>
      </c>
      <c r="V143" s="29" t="s">
        <v>142</v>
      </c>
      <c r="W143" s="29" t="s">
        <v>142</v>
      </c>
      <c r="X143" s="29" t="s">
        <v>141</v>
      </c>
      <c r="Y143" s="29" t="s">
        <v>142</v>
      </c>
      <c r="Z143" s="29" t="s">
        <v>141</v>
      </c>
      <c r="AA143" s="29" t="s">
        <v>143</v>
      </c>
      <c r="AB143" s="29" t="s">
        <v>142</v>
      </c>
      <c r="AC143" s="29" t="s">
        <v>141</v>
      </c>
      <c r="AD143" s="29" t="s">
        <v>142</v>
      </c>
      <c r="AE143" s="29" t="s">
        <v>141</v>
      </c>
      <c r="AF143" s="29" t="s">
        <v>142</v>
      </c>
      <c r="AG143" s="29" t="s">
        <v>142</v>
      </c>
      <c r="AH143" s="29" t="s">
        <v>141</v>
      </c>
    </row>
    <row r="144" spans="1:34" ht="63.75">
      <c r="A144" s="13">
        <v>143</v>
      </c>
      <c r="B144" s="44">
        <v>143</v>
      </c>
      <c r="C144" s="44" t="s">
        <v>388</v>
      </c>
      <c r="D144" s="45" t="s">
        <v>389</v>
      </c>
      <c r="E144" s="38" t="s">
        <v>199</v>
      </c>
      <c r="F144" s="29" t="s">
        <v>183</v>
      </c>
      <c r="G144" s="29" t="s">
        <v>143</v>
      </c>
      <c r="H144" s="29" t="s">
        <v>183</v>
      </c>
      <c r="I144" s="29" t="s">
        <v>143</v>
      </c>
      <c r="J144" s="29" t="s">
        <v>183</v>
      </c>
      <c r="K144" s="29" t="s">
        <v>183</v>
      </c>
      <c r="L144" s="29" t="s">
        <v>183</v>
      </c>
      <c r="M144" s="29" t="s">
        <v>143</v>
      </c>
      <c r="N144" s="29" t="s">
        <v>143</v>
      </c>
      <c r="O144" s="29" t="s">
        <v>143</v>
      </c>
      <c r="P144" s="29" t="s">
        <v>141</v>
      </c>
      <c r="Q144" s="29" t="s">
        <v>183</v>
      </c>
      <c r="R144" s="29" t="s">
        <v>143</v>
      </c>
      <c r="S144" s="29" t="s">
        <v>143</v>
      </c>
      <c r="T144" s="29" t="s">
        <v>143</v>
      </c>
      <c r="U144" s="29" t="s">
        <v>183</v>
      </c>
      <c r="V144" s="29" t="s">
        <v>143</v>
      </c>
      <c r="W144" s="29" t="s">
        <v>143</v>
      </c>
      <c r="X144" s="29" t="s">
        <v>141</v>
      </c>
      <c r="Y144" s="29" t="s">
        <v>183</v>
      </c>
      <c r="Z144" s="29" t="s">
        <v>141</v>
      </c>
      <c r="AA144" s="29" t="s">
        <v>143</v>
      </c>
      <c r="AB144" s="29" t="s">
        <v>183</v>
      </c>
      <c r="AC144" s="29" t="s">
        <v>141</v>
      </c>
      <c r="AD144" s="29" t="s">
        <v>183</v>
      </c>
      <c r="AE144" s="29" t="s">
        <v>141</v>
      </c>
      <c r="AF144" s="29" t="s">
        <v>183</v>
      </c>
      <c r="AG144" s="29" t="s">
        <v>143</v>
      </c>
      <c r="AH144" s="29" t="s">
        <v>141</v>
      </c>
    </row>
    <row r="145" spans="1:34" ht="76.5">
      <c r="A145" s="13">
        <v>144</v>
      </c>
      <c r="B145" s="44">
        <v>144</v>
      </c>
      <c r="C145" s="44" t="s">
        <v>388</v>
      </c>
      <c r="D145" s="45" t="s">
        <v>390</v>
      </c>
      <c r="E145" s="38" t="s">
        <v>21</v>
      </c>
      <c r="F145" s="29" t="s">
        <v>142</v>
      </c>
      <c r="G145" s="29" t="s">
        <v>142</v>
      </c>
      <c r="H145" s="29" t="s">
        <v>142</v>
      </c>
      <c r="I145" s="29" t="s">
        <v>142</v>
      </c>
      <c r="J145" s="29" t="s">
        <v>142</v>
      </c>
      <c r="K145" s="29" t="s">
        <v>142</v>
      </c>
      <c r="L145" s="29" t="s">
        <v>142</v>
      </c>
      <c r="M145" s="29" t="s">
        <v>142</v>
      </c>
      <c r="N145" s="29" t="s">
        <v>142</v>
      </c>
      <c r="O145" s="29" t="s">
        <v>142</v>
      </c>
      <c r="P145" s="29" t="s">
        <v>141</v>
      </c>
      <c r="Q145" s="29" t="s">
        <v>142</v>
      </c>
      <c r="R145" s="29" t="s">
        <v>142</v>
      </c>
      <c r="S145" s="29" t="s">
        <v>142</v>
      </c>
      <c r="T145" s="29" t="s">
        <v>142</v>
      </c>
      <c r="U145" s="29" t="s">
        <v>142</v>
      </c>
      <c r="V145" s="29" t="s">
        <v>142</v>
      </c>
      <c r="W145" s="29" t="s">
        <v>142</v>
      </c>
      <c r="X145" s="29" t="s">
        <v>141</v>
      </c>
      <c r="Y145" s="29" t="s">
        <v>142</v>
      </c>
      <c r="Z145" s="29" t="s">
        <v>141</v>
      </c>
      <c r="AA145" s="29" t="s">
        <v>142</v>
      </c>
      <c r="AB145" s="29" t="s">
        <v>142</v>
      </c>
      <c r="AC145" s="29" t="s">
        <v>141</v>
      </c>
      <c r="AD145" s="29" t="s">
        <v>142</v>
      </c>
      <c r="AE145" s="29" t="s">
        <v>141</v>
      </c>
      <c r="AF145" s="29" t="s">
        <v>142</v>
      </c>
      <c r="AG145" s="29" t="s">
        <v>142</v>
      </c>
      <c r="AH145" s="29" t="s">
        <v>141</v>
      </c>
    </row>
    <row r="146" spans="1:34" ht="63.75">
      <c r="A146" s="13">
        <v>145</v>
      </c>
      <c r="B146" s="44">
        <v>145</v>
      </c>
      <c r="C146" s="44" t="s">
        <v>391</v>
      </c>
      <c r="D146" s="45" t="s">
        <v>392</v>
      </c>
      <c r="E146" s="38" t="s">
        <v>199</v>
      </c>
      <c r="F146" s="29" t="s">
        <v>143</v>
      </c>
      <c r="G146" s="29" t="s">
        <v>142</v>
      </c>
      <c r="H146" s="29" t="s">
        <v>143</v>
      </c>
      <c r="I146" s="29" t="s">
        <v>143</v>
      </c>
      <c r="J146" s="29" t="s">
        <v>183</v>
      </c>
      <c r="K146" s="29" t="s">
        <v>183</v>
      </c>
      <c r="L146" s="29" t="s">
        <v>183</v>
      </c>
      <c r="M146" s="29" t="s">
        <v>143</v>
      </c>
      <c r="N146" s="29" t="s">
        <v>143</v>
      </c>
      <c r="O146" s="29" t="s">
        <v>142</v>
      </c>
      <c r="P146" s="29" t="s">
        <v>141</v>
      </c>
      <c r="Q146" s="29" t="s">
        <v>183</v>
      </c>
      <c r="R146" s="29" t="s">
        <v>143</v>
      </c>
      <c r="S146" s="29" t="s">
        <v>143</v>
      </c>
      <c r="T146" s="29" t="s">
        <v>143</v>
      </c>
      <c r="U146" s="29" t="s">
        <v>143</v>
      </c>
      <c r="V146" s="29" t="s">
        <v>143</v>
      </c>
      <c r="W146" s="29" t="s">
        <v>143</v>
      </c>
      <c r="X146" s="29" t="s">
        <v>141</v>
      </c>
      <c r="Y146" s="29" t="s">
        <v>143</v>
      </c>
      <c r="Z146" s="29" t="s">
        <v>141</v>
      </c>
      <c r="AA146" s="29" t="s">
        <v>143</v>
      </c>
      <c r="AB146" s="29" t="s">
        <v>183</v>
      </c>
      <c r="AC146" s="29" t="s">
        <v>141</v>
      </c>
      <c r="AD146" s="29" t="s">
        <v>142</v>
      </c>
      <c r="AE146" s="29" t="s">
        <v>141</v>
      </c>
      <c r="AF146" s="29" t="s">
        <v>183</v>
      </c>
      <c r="AG146" s="29" t="s">
        <v>142</v>
      </c>
      <c r="AH146" s="29" t="s">
        <v>141</v>
      </c>
    </row>
    <row r="147" spans="1:34" ht="63.75">
      <c r="A147" s="13">
        <v>146</v>
      </c>
      <c r="B147" s="44">
        <v>146</v>
      </c>
      <c r="C147" s="44" t="s">
        <v>391</v>
      </c>
      <c r="D147" s="45" t="s">
        <v>393</v>
      </c>
      <c r="E147" s="38" t="s">
        <v>199</v>
      </c>
      <c r="F147" s="29" t="s">
        <v>142</v>
      </c>
      <c r="G147" s="29" t="s">
        <v>142</v>
      </c>
      <c r="H147" s="29" t="s">
        <v>142</v>
      </c>
      <c r="I147" s="29" t="s">
        <v>143</v>
      </c>
      <c r="J147" s="29" t="s">
        <v>183</v>
      </c>
      <c r="K147" s="29" t="s">
        <v>183</v>
      </c>
      <c r="L147" s="29" t="s">
        <v>183</v>
      </c>
      <c r="M147" s="29" t="s">
        <v>143</v>
      </c>
      <c r="N147" s="29" t="s">
        <v>143</v>
      </c>
      <c r="O147" s="29" t="s">
        <v>142</v>
      </c>
      <c r="P147" s="29" t="s">
        <v>141</v>
      </c>
      <c r="Q147" s="29" t="s">
        <v>143</v>
      </c>
      <c r="R147" s="29" t="s">
        <v>143</v>
      </c>
      <c r="S147" s="29" t="s">
        <v>142</v>
      </c>
      <c r="T147" s="29" t="s">
        <v>142</v>
      </c>
      <c r="U147" s="29" t="s">
        <v>143</v>
      </c>
      <c r="V147" s="29" t="s">
        <v>143</v>
      </c>
      <c r="W147" s="29" t="s">
        <v>143</v>
      </c>
      <c r="X147" s="29" t="s">
        <v>141</v>
      </c>
      <c r="Y147" s="29" t="s">
        <v>183</v>
      </c>
      <c r="Z147" s="29" t="s">
        <v>141</v>
      </c>
      <c r="AA147" s="29" t="s">
        <v>143</v>
      </c>
      <c r="AB147" s="29" t="s">
        <v>183</v>
      </c>
      <c r="AC147" s="29" t="s">
        <v>141</v>
      </c>
      <c r="AD147" s="29" t="s">
        <v>142</v>
      </c>
      <c r="AE147" s="29" t="s">
        <v>141</v>
      </c>
      <c r="AF147" s="29" t="s">
        <v>183</v>
      </c>
      <c r="AG147" s="29" t="s">
        <v>142</v>
      </c>
      <c r="AH147" s="29" t="s">
        <v>141</v>
      </c>
    </row>
    <row r="148" spans="1:34" ht="89.25">
      <c r="A148" s="13">
        <v>147</v>
      </c>
      <c r="B148" s="44">
        <v>147</v>
      </c>
      <c r="C148" s="44" t="s">
        <v>394</v>
      </c>
      <c r="D148" s="45" t="s">
        <v>395</v>
      </c>
      <c r="E148" s="38" t="s">
        <v>21</v>
      </c>
      <c r="F148" s="29" t="s">
        <v>142</v>
      </c>
      <c r="G148" s="29" t="s">
        <v>142</v>
      </c>
      <c r="H148" s="29" t="s">
        <v>142</v>
      </c>
      <c r="I148" s="29" t="s">
        <v>142</v>
      </c>
      <c r="J148" s="29" t="s">
        <v>142</v>
      </c>
      <c r="K148" s="29" t="s">
        <v>142</v>
      </c>
      <c r="L148" s="29" t="s">
        <v>142</v>
      </c>
      <c r="M148" s="29" t="s">
        <v>142</v>
      </c>
      <c r="N148" s="29" t="s">
        <v>142</v>
      </c>
      <c r="O148" s="29" t="s">
        <v>142</v>
      </c>
      <c r="P148" s="29" t="s">
        <v>141</v>
      </c>
      <c r="Q148" s="29" t="s">
        <v>142</v>
      </c>
      <c r="R148" s="29" t="s">
        <v>142</v>
      </c>
      <c r="S148" s="29" t="s">
        <v>142</v>
      </c>
      <c r="T148" s="29" t="s">
        <v>142</v>
      </c>
      <c r="U148" s="29" t="s">
        <v>142</v>
      </c>
      <c r="V148" s="29" t="s">
        <v>142</v>
      </c>
      <c r="W148" s="29" t="s">
        <v>142</v>
      </c>
      <c r="X148" s="29" t="s">
        <v>141</v>
      </c>
      <c r="Y148" s="29" t="s">
        <v>142</v>
      </c>
      <c r="Z148" s="29" t="s">
        <v>141</v>
      </c>
      <c r="AA148" s="29" t="s">
        <v>142</v>
      </c>
      <c r="AB148" s="29" t="s">
        <v>142</v>
      </c>
      <c r="AC148" s="29" t="s">
        <v>141</v>
      </c>
      <c r="AD148" s="29" t="s">
        <v>142</v>
      </c>
      <c r="AE148" s="29" t="s">
        <v>141</v>
      </c>
      <c r="AF148" s="29" t="s">
        <v>142</v>
      </c>
      <c r="AG148" s="29" t="s">
        <v>142</v>
      </c>
      <c r="AH148" s="29" t="s">
        <v>141</v>
      </c>
    </row>
    <row r="149" spans="1:34" ht="102">
      <c r="A149" s="13">
        <v>148</v>
      </c>
      <c r="B149" s="44">
        <v>148</v>
      </c>
      <c r="C149" s="44" t="s">
        <v>396</v>
      </c>
      <c r="D149" s="45" t="s">
        <v>397</v>
      </c>
      <c r="E149" s="38" t="s">
        <v>199</v>
      </c>
      <c r="F149" s="29" t="s">
        <v>183</v>
      </c>
      <c r="G149" s="29" t="s">
        <v>142</v>
      </c>
      <c r="H149" s="29" t="s">
        <v>143</v>
      </c>
      <c r="I149" s="29" t="s">
        <v>143</v>
      </c>
      <c r="J149" s="29" t="s">
        <v>183</v>
      </c>
      <c r="K149" s="29" t="s">
        <v>142</v>
      </c>
      <c r="L149" s="29" t="s">
        <v>183</v>
      </c>
      <c r="M149" s="29" t="s">
        <v>143</v>
      </c>
      <c r="N149" s="29" t="s">
        <v>183</v>
      </c>
      <c r="O149" s="29" t="s">
        <v>142</v>
      </c>
      <c r="P149" s="29" t="s">
        <v>141</v>
      </c>
      <c r="Q149" s="29" t="s">
        <v>142</v>
      </c>
      <c r="R149" s="29" t="s">
        <v>143</v>
      </c>
      <c r="S149" s="29" t="s">
        <v>143</v>
      </c>
      <c r="T149" s="29" t="s">
        <v>142</v>
      </c>
      <c r="U149" s="29" t="s">
        <v>183</v>
      </c>
      <c r="V149" s="29" t="s">
        <v>143</v>
      </c>
      <c r="W149" s="29" t="s">
        <v>183</v>
      </c>
      <c r="X149" s="29" t="s">
        <v>141</v>
      </c>
      <c r="Y149" s="29" t="s">
        <v>183</v>
      </c>
      <c r="Z149" s="29" t="s">
        <v>141</v>
      </c>
      <c r="AA149" s="29" t="s">
        <v>183</v>
      </c>
      <c r="AB149" s="29" t="s">
        <v>183</v>
      </c>
      <c r="AC149" s="29" t="s">
        <v>141</v>
      </c>
      <c r="AD149" s="29" t="s">
        <v>143</v>
      </c>
      <c r="AE149" s="29" t="s">
        <v>141</v>
      </c>
      <c r="AF149" s="29" t="s">
        <v>183</v>
      </c>
      <c r="AG149" s="29" t="s">
        <v>142</v>
      </c>
      <c r="AH149" s="29" t="s">
        <v>141</v>
      </c>
    </row>
    <row r="150" spans="1:34" ht="89.25">
      <c r="A150" s="13">
        <v>149</v>
      </c>
      <c r="B150" s="44">
        <v>149</v>
      </c>
      <c r="C150" s="44" t="s">
        <v>398</v>
      </c>
      <c r="D150" s="45" t="s">
        <v>399</v>
      </c>
      <c r="E150" s="38" t="s">
        <v>199</v>
      </c>
      <c r="F150" s="29" t="s">
        <v>143</v>
      </c>
      <c r="G150" s="29" t="s">
        <v>143</v>
      </c>
      <c r="H150" s="29" t="s">
        <v>183</v>
      </c>
      <c r="I150" s="29" t="s">
        <v>143</v>
      </c>
      <c r="J150" s="29" t="s">
        <v>183</v>
      </c>
      <c r="K150" s="29" t="s">
        <v>142</v>
      </c>
      <c r="L150" s="29" t="s">
        <v>183</v>
      </c>
      <c r="M150" s="29" t="s">
        <v>183</v>
      </c>
      <c r="N150" s="29" t="s">
        <v>183</v>
      </c>
      <c r="O150" s="29" t="s">
        <v>143</v>
      </c>
      <c r="P150" s="29" t="s">
        <v>141</v>
      </c>
      <c r="Q150" s="29" t="s">
        <v>183</v>
      </c>
      <c r="R150" s="29" t="s">
        <v>143</v>
      </c>
      <c r="S150" s="29" t="s">
        <v>143</v>
      </c>
      <c r="T150" s="29" t="s">
        <v>143</v>
      </c>
      <c r="U150" s="29" t="s">
        <v>183</v>
      </c>
      <c r="V150" s="29" t="s">
        <v>143</v>
      </c>
      <c r="W150" s="29" t="s">
        <v>142</v>
      </c>
      <c r="X150" s="29" t="s">
        <v>141</v>
      </c>
      <c r="Y150" s="29" t="s">
        <v>183</v>
      </c>
      <c r="Z150" s="29" t="s">
        <v>141</v>
      </c>
      <c r="AA150" s="29" t="s">
        <v>183</v>
      </c>
      <c r="AB150" s="29" t="s">
        <v>142</v>
      </c>
      <c r="AC150" s="29" t="s">
        <v>141</v>
      </c>
      <c r="AD150" s="29" t="s">
        <v>143</v>
      </c>
      <c r="AE150" s="29" t="s">
        <v>141</v>
      </c>
      <c r="AF150" s="29" t="s">
        <v>183</v>
      </c>
      <c r="AG150" s="29" t="s">
        <v>143</v>
      </c>
      <c r="AH150" s="29" t="s">
        <v>141</v>
      </c>
    </row>
    <row r="151" spans="1:34" ht="76.5">
      <c r="A151" s="13">
        <v>150</v>
      </c>
      <c r="B151" s="44">
        <v>150</v>
      </c>
      <c r="C151" s="44" t="s">
        <v>400</v>
      </c>
      <c r="D151" s="45" t="s">
        <v>401</v>
      </c>
      <c r="E151" s="38" t="s">
        <v>199</v>
      </c>
      <c r="F151" s="29" t="s">
        <v>183</v>
      </c>
      <c r="G151" s="29" t="s">
        <v>143</v>
      </c>
      <c r="H151" s="29" t="s">
        <v>183</v>
      </c>
      <c r="I151" s="29" t="s">
        <v>143</v>
      </c>
      <c r="J151" s="29" t="s">
        <v>183</v>
      </c>
      <c r="K151" s="29" t="s">
        <v>183</v>
      </c>
      <c r="L151" s="29" t="s">
        <v>183</v>
      </c>
      <c r="M151" s="29" t="s">
        <v>183</v>
      </c>
      <c r="N151" s="29" t="s">
        <v>183</v>
      </c>
      <c r="O151" s="29" t="s">
        <v>143</v>
      </c>
      <c r="P151" s="29" t="s">
        <v>141</v>
      </c>
      <c r="Q151" s="29" t="s">
        <v>183</v>
      </c>
      <c r="R151" s="29" t="s">
        <v>183</v>
      </c>
      <c r="S151" s="29" t="s">
        <v>143</v>
      </c>
      <c r="T151" s="29" t="s">
        <v>183</v>
      </c>
      <c r="U151" s="29" t="s">
        <v>183</v>
      </c>
      <c r="V151" s="29" t="s">
        <v>143</v>
      </c>
      <c r="W151" s="29" t="s">
        <v>183</v>
      </c>
      <c r="X151" s="29" t="s">
        <v>141</v>
      </c>
      <c r="Y151" s="29" t="s">
        <v>183</v>
      </c>
      <c r="Z151" s="29" t="s">
        <v>141</v>
      </c>
      <c r="AA151" s="29" t="s">
        <v>183</v>
      </c>
      <c r="AB151" s="29" t="s">
        <v>183</v>
      </c>
      <c r="AC151" s="29" t="s">
        <v>141</v>
      </c>
      <c r="AD151" s="29" t="s">
        <v>143</v>
      </c>
      <c r="AE151" s="29" t="s">
        <v>141</v>
      </c>
      <c r="AF151" s="29" t="s">
        <v>183</v>
      </c>
      <c r="AG151" s="29" t="s">
        <v>142</v>
      </c>
      <c r="AH151" s="29" t="s">
        <v>141</v>
      </c>
    </row>
    <row r="152" spans="1:34" ht="76.5">
      <c r="A152" s="13">
        <v>151</v>
      </c>
      <c r="B152" s="44">
        <v>151</v>
      </c>
      <c r="C152" s="44" t="s">
        <v>402</v>
      </c>
      <c r="D152" s="45" t="s">
        <v>403</v>
      </c>
      <c r="E152" s="38" t="s">
        <v>199</v>
      </c>
      <c r="F152" s="29" t="s">
        <v>142</v>
      </c>
      <c r="G152" s="29" t="s">
        <v>142</v>
      </c>
      <c r="H152" s="29" t="s">
        <v>142</v>
      </c>
      <c r="I152" s="29" t="s">
        <v>142</v>
      </c>
      <c r="J152" s="29" t="s">
        <v>142</v>
      </c>
      <c r="K152" s="29" t="s">
        <v>142</v>
      </c>
      <c r="L152" s="29" t="s">
        <v>142</v>
      </c>
      <c r="M152" s="29" t="s">
        <v>142</v>
      </c>
      <c r="N152" s="29" t="s">
        <v>142</v>
      </c>
      <c r="O152" s="29" t="s">
        <v>142</v>
      </c>
      <c r="P152" s="29" t="s">
        <v>141</v>
      </c>
      <c r="Q152" s="29" t="s">
        <v>142</v>
      </c>
      <c r="R152" s="29" t="s">
        <v>142</v>
      </c>
      <c r="S152" s="29" t="s">
        <v>142</v>
      </c>
      <c r="T152" s="29" t="s">
        <v>142</v>
      </c>
      <c r="U152" s="29" t="s">
        <v>142</v>
      </c>
      <c r="V152" s="29" t="s">
        <v>142</v>
      </c>
      <c r="W152" s="29" t="s">
        <v>142</v>
      </c>
      <c r="X152" s="29" t="s">
        <v>141</v>
      </c>
      <c r="Y152" s="29" t="s">
        <v>142</v>
      </c>
      <c r="Z152" s="29" t="s">
        <v>141</v>
      </c>
      <c r="AA152" s="29" t="s">
        <v>142</v>
      </c>
      <c r="AB152" s="29" t="s">
        <v>141</v>
      </c>
      <c r="AC152" s="29" t="s">
        <v>141</v>
      </c>
      <c r="AD152" s="29" t="s">
        <v>142</v>
      </c>
      <c r="AE152" s="29" t="s">
        <v>141</v>
      </c>
      <c r="AF152" s="29" t="s">
        <v>142</v>
      </c>
      <c r="AG152" s="29" t="s">
        <v>142</v>
      </c>
      <c r="AH152" s="29" t="s">
        <v>141</v>
      </c>
    </row>
    <row r="153" spans="1:34">
      <c r="A153" s="13"/>
      <c r="B153" s="13"/>
      <c r="C153" s="13"/>
      <c r="D153" s="17"/>
      <c r="E153" s="9"/>
    </row>
    <row r="154" spans="1:34">
      <c r="A154" s="13"/>
      <c r="B154" s="13"/>
      <c r="C154" s="13"/>
      <c r="D154" s="17"/>
      <c r="E154" s="9"/>
    </row>
    <row r="155" spans="1:34">
      <c r="A155" s="13"/>
      <c r="B155" s="13"/>
      <c r="C155" s="13"/>
      <c r="D155" s="17"/>
      <c r="E155" s="9"/>
    </row>
    <row r="156" spans="1:34">
      <c r="A156" s="13"/>
      <c r="B156" s="13"/>
      <c r="C156" s="13"/>
      <c r="D156" s="17"/>
      <c r="E156" s="9"/>
    </row>
    <row r="157" spans="1:34">
      <c r="A157" s="13"/>
      <c r="B157" s="13"/>
      <c r="C157" s="13"/>
      <c r="D157" s="17"/>
      <c r="E157" s="9"/>
    </row>
    <row r="158" spans="1:34">
      <c r="A158" s="13"/>
      <c r="B158" s="13"/>
      <c r="C158" s="13"/>
      <c r="D158" s="17"/>
      <c r="E158" s="9"/>
    </row>
    <row r="159" spans="1:34">
      <c r="A159" s="13"/>
      <c r="B159" s="13"/>
      <c r="C159" s="13"/>
      <c r="D159" s="17"/>
      <c r="E159" s="9"/>
    </row>
    <row r="160" spans="1:34">
      <c r="A160" s="13"/>
      <c r="B160" s="13"/>
      <c r="C160" s="13"/>
      <c r="D160" s="17"/>
      <c r="E160" s="9"/>
    </row>
    <row r="161" spans="1:5">
      <c r="A161" s="13"/>
      <c r="B161" s="13"/>
      <c r="C161" s="13"/>
      <c r="D161" s="17"/>
      <c r="E161" s="9"/>
    </row>
    <row r="162" spans="1:5">
      <c r="A162" s="13"/>
      <c r="B162" s="13"/>
      <c r="C162" s="13"/>
      <c r="D162" s="17"/>
      <c r="E162" s="9"/>
    </row>
    <row r="163" spans="1:5">
      <c r="A163" s="13"/>
      <c r="B163" s="13"/>
      <c r="C163" s="13"/>
      <c r="D163" s="17"/>
      <c r="E163" s="9"/>
    </row>
    <row r="164" spans="1:5">
      <c r="A164" s="13"/>
      <c r="B164" s="13"/>
      <c r="C164" s="13"/>
      <c r="D164" s="17"/>
      <c r="E164" s="9"/>
    </row>
    <row r="165" spans="1:5">
      <c r="A165" s="13"/>
      <c r="B165" s="13"/>
      <c r="C165" s="13"/>
      <c r="D165" s="17"/>
      <c r="E165" s="9"/>
    </row>
    <row r="166" spans="1:5">
      <c r="A166" s="13"/>
      <c r="B166" s="13"/>
      <c r="C166" s="13"/>
      <c r="D166" s="17"/>
      <c r="E166" s="9"/>
    </row>
    <row r="167" spans="1:5">
      <c r="A167" s="13"/>
      <c r="B167" s="13"/>
      <c r="C167" s="13"/>
      <c r="D167" s="17"/>
      <c r="E167" s="9"/>
    </row>
    <row r="168" spans="1:5">
      <c r="A168" s="13"/>
      <c r="B168" s="13"/>
      <c r="C168" s="13"/>
      <c r="D168" s="17"/>
      <c r="E168" s="9"/>
    </row>
    <row r="169" spans="1:5">
      <c r="A169" s="13"/>
      <c r="B169" s="13"/>
      <c r="C169" s="13"/>
      <c r="D169" s="17"/>
      <c r="E169" s="9"/>
    </row>
    <row r="170" spans="1:5">
      <c r="A170" s="13"/>
      <c r="B170" s="13"/>
      <c r="C170" s="13"/>
      <c r="D170" s="17"/>
      <c r="E170" s="9"/>
    </row>
    <row r="171" spans="1:5">
      <c r="A171" s="13"/>
      <c r="B171" s="13"/>
      <c r="C171" s="13"/>
      <c r="D171" s="17"/>
      <c r="E171" s="9"/>
    </row>
    <row r="172" spans="1:5">
      <c r="A172" s="13"/>
      <c r="B172" s="13"/>
      <c r="C172" s="13"/>
      <c r="D172" s="17"/>
      <c r="E172" s="9"/>
    </row>
    <row r="173" spans="1:5">
      <c r="A173" s="13"/>
      <c r="B173" s="13"/>
      <c r="C173" s="13"/>
      <c r="D173" s="17"/>
      <c r="E173" s="9"/>
    </row>
    <row r="174" spans="1:5">
      <c r="A174" s="13"/>
      <c r="B174" s="13"/>
      <c r="C174" s="13"/>
      <c r="D174" s="17"/>
      <c r="E174" s="9"/>
    </row>
    <row r="175" spans="1:5">
      <c r="A175" s="13"/>
      <c r="B175" s="13"/>
      <c r="C175" s="13"/>
      <c r="D175" s="17"/>
      <c r="E175" s="9"/>
    </row>
    <row r="176" spans="1:5">
      <c r="A176" s="13"/>
      <c r="B176" s="13"/>
      <c r="C176" s="13"/>
      <c r="D176" s="17"/>
      <c r="E176" s="9"/>
    </row>
    <row r="177" spans="1:5">
      <c r="A177" s="13"/>
      <c r="B177" s="13"/>
      <c r="C177" s="13"/>
      <c r="D177" s="17"/>
      <c r="E177" s="9"/>
    </row>
    <row r="178" spans="1:5">
      <c r="A178" s="13"/>
      <c r="B178" s="13"/>
      <c r="C178" s="13"/>
      <c r="D178" s="17"/>
      <c r="E178" s="9"/>
    </row>
    <row r="179" spans="1:5">
      <c r="A179" s="13"/>
      <c r="B179" s="13"/>
      <c r="C179" s="13"/>
      <c r="D179" s="17"/>
      <c r="E179" s="9"/>
    </row>
    <row r="180" spans="1:5">
      <c r="A180" s="13"/>
      <c r="B180" s="13"/>
      <c r="C180" s="13"/>
      <c r="D180" s="17"/>
      <c r="E180" s="9"/>
    </row>
    <row r="181" spans="1:5">
      <c r="A181" s="13"/>
      <c r="B181" s="13"/>
      <c r="C181" s="13"/>
      <c r="D181" s="17"/>
      <c r="E181" s="9"/>
    </row>
    <row r="182" spans="1:5">
      <c r="A182" s="13"/>
      <c r="B182" s="13"/>
      <c r="C182" s="13"/>
      <c r="D182" s="17"/>
      <c r="E182" s="9"/>
    </row>
    <row r="183" spans="1:5">
      <c r="A183" s="13"/>
      <c r="B183" s="13"/>
      <c r="C183" s="13"/>
      <c r="D183" s="17"/>
      <c r="E183" s="9"/>
    </row>
    <row r="184" spans="1:5">
      <c r="A184" s="13"/>
      <c r="B184" s="13"/>
      <c r="C184" s="13"/>
      <c r="D184" s="17"/>
      <c r="E184" s="9"/>
    </row>
    <row r="185" spans="1:5">
      <c r="A185" s="13"/>
      <c r="B185" s="13"/>
      <c r="C185" s="13"/>
      <c r="D185" s="17"/>
      <c r="E185" s="9"/>
    </row>
    <row r="186" spans="1:5">
      <c r="A186" s="13"/>
      <c r="B186" s="13"/>
      <c r="C186" s="13"/>
      <c r="D186" s="17"/>
      <c r="E186" s="9"/>
    </row>
    <row r="187" spans="1:5">
      <c r="A187" s="13"/>
      <c r="B187" s="13"/>
      <c r="C187" s="13"/>
      <c r="D187" s="17"/>
      <c r="E187" s="9"/>
    </row>
    <row r="188" spans="1:5">
      <c r="A188" s="13"/>
      <c r="B188" s="13"/>
      <c r="C188" s="13"/>
      <c r="D188" s="17"/>
      <c r="E188" s="9"/>
    </row>
    <row r="189" spans="1:5">
      <c r="A189" s="13"/>
      <c r="B189" s="13"/>
      <c r="C189" s="13"/>
      <c r="D189" s="17"/>
      <c r="E189" s="9"/>
    </row>
    <row r="190" spans="1:5">
      <c r="A190" s="13"/>
      <c r="B190" s="13"/>
      <c r="C190" s="13"/>
      <c r="D190" s="17"/>
      <c r="E190" s="9"/>
    </row>
    <row r="191" spans="1:5">
      <c r="A191" s="13"/>
      <c r="B191" s="13"/>
      <c r="C191" s="13"/>
      <c r="D191" s="17"/>
      <c r="E191" s="9"/>
    </row>
    <row r="192" spans="1:5">
      <c r="A192" s="13"/>
      <c r="B192" s="13"/>
      <c r="C192" s="13"/>
      <c r="D192" s="17"/>
      <c r="E192" s="9"/>
    </row>
    <row r="193" spans="1:5">
      <c r="A193" s="13"/>
      <c r="B193" s="13"/>
      <c r="C193" s="13"/>
      <c r="D193" s="17"/>
      <c r="E193" s="9"/>
    </row>
    <row r="194" spans="1:5">
      <c r="A194" s="13"/>
      <c r="B194" s="13"/>
      <c r="C194" s="13"/>
      <c r="D194" s="17"/>
      <c r="E194" s="9"/>
    </row>
    <row r="195" spans="1:5">
      <c r="A195" s="13"/>
      <c r="B195" s="13"/>
      <c r="C195" s="13"/>
      <c r="D195" s="17"/>
      <c r="E195" s="9"/>
    </row>
    <row r="196" spans="1:5">
      <c r="A196" s="13"/>
      <c r="B196" s="13"/>
      <c r="C196" s="13"/>
      <c r="D196" s="17"/>
      <c r="E196" s="9"/>
    </row>
    <row r="197" spans="1:5">
      <c r="A197" s="13"/>
      <c r="B197" s="13"/>
      <c r="C197" s="13"/>
      <c r="D197" s="17"/>
      <c r="E197" s="9"/>
    </row>
    <row r="198" spans="1:5">
      <c r="A198" s="13"/>
      <c r="B198" s="13"/>
      <c r="C198" s="13"/>
      <c r="D198" s="17"/>
      <c r="E198" s="9"/>
    </row>
    <row r="199" spans="1:5">
      <c r="A199" s="13"/>
      <c r="B199" s="13"/>
      <c r="C199" s="13"/>
      <c r="D199" s="17"/>
      <c r="E199" s="9"/>
    </row>
    <row r="200" spans="1:5">
      <c r="A200" s="13"/>
      <c r="B200" s="13"/>
      <c r="C200" s="13"/>
      <c r="D200" s="17"/>
      <c r="E200" s="9"/>
    </row>
    <row r="201" spans="1:5">
      <c r="A201" s="13"/>
      <c r="B201" s="13"/>
      <c r="C201" s="13"/>
      <c r="D201" s="17"/>
      <c r="E201" s="9"/>
    </row>
    <row r="202" spans="1:5">
      <c r="A202" s="13"/>
      <c r="B202" s="13"/>
      <c r="C202" s="13"/>
      <c r="D202" s="17"/>
      <c r="E202" s="9"/>
    </row>
    <row r="203" spans="1:5">
      <c r="A203" s="13"/>
      <c r="B203" s="13"/>
      <c r="C203" s="13"/>
      <c r="D203" s="17"/>
      <c r="E203" s="9"/>
    </row>
    <row r="204" spans="1:5">
      <c r="A204" s="13"/>
      <c r="B204" s="13"/>
      <c r="C204" s="13"/>
      <c r="D204" s="17"/>
      <c r="E204" s="9"/>
    </row>
    <row r="205" spans="1:5">
      <c r="A205" s="13"/>
      <c r="B205" s="13"/>
      <c r="C205" s="13"/>
      <c r="D205" s="17"/>
      <c r="E205" s="9"/>
    </row>
    <row r="206" spans="1:5">
      <c r="A206" s="13"/>
      <c r="B206" s="13"/>
      <c r="C206" s="13"/>
      <c r="D206" s="17"/>
      <c r="E206" s="9"/>
    </row>
    <row r="207" spans="1:5">
      <c r="A207" s="13"/>
      <c r="B207" s="13"/>
      <c r="C207" s="13"/>
      <c r="D207" s="17"/>
      <c r="E207" s="9"/>
    </row>
    <row r="208" spans="1:5">
      <c r="A208" s="13"/>
      <c r="B208" s="13"/>
      <c r="C208" s="13"/>
      <c r="D208" s="17"/>
      <c r="E208" s="9"/>
    </row>
    <row r="209" spans="1:5">
      <c r="A209" s="13"/>
      <c r="B209" s="13"/>
      <c r="C209" s="13"/>
      <c r="D209" s="17"/>
      <c r="E209" s="9"/>
    </row>
    <row r="210" spans="1:5">
      <c r="A210" s="13"/>
      <c r="B210" s="13"/>
      <c r="C210" s="13"/>
      <c r="D210" s="17"/>
      <c r="E210" s="9"/>
    </row>
    <row r="211" spans="1:5">
      <c r="A211" s="13"/>
      <c r="B211" s="13"/>
      <c r="C211" s="13"/>
      <c r="D211" s="17"/>
      <c r="E211" s="9"/>
    </row>
    <row r="212" spans="1:5">
      <c r="A212" s="13"/>
      <c r="B212" s="13"/>
      <c r="C212" s="13"/>
      <c r="D212" s="17"/>
      <c r="E212" s="9"/>
    </row>
    <row r="213" spans="1:5">
      <c r="A213" s="13"/>
      <c r="B213" s="13"/>
      <c r="C213" s="13"/>
      <c r="D213" s="17"/>
      <c r="E213" s="9"/>
    </row>
    <row r="214" spans="1:5">
      <c r="A214" s="13"/>
      <c r="B214" s="13"/>
      <c r="C214" s="13"/>
      <c r="D214" s="17"/>
      <c r="E214" s="9"/>
    </row>
    <row r="215" spans="1:5">
      <c r="A215" s="13"/>
      <c r="B215" s="13"/>
      <c r="C215" s="13"/>
      <c r="D215" s="17"/>
      <c r="E215" s="9"/>
    </row>
    <row r="216" spans="1:5">
      <c r="A216" s="13"/>
      <c r="B216" s="13"/>
      <c r="C216" s="13"/>
      <c r="D216" s="17"/>
      <c r="E216" s="9"/>
    </row>
    <row r="217" spans="1:5">
      <c r="A217" s="13"/>
      <c r="B217" s="13"/>
      <c r="C217" s="13"/>
      <c r="D217" s="17"/>
      <c r="E217" s="9"/>
    </row>
    <row r="218" spans="1:5">
      <c r="A218" s="13"/>
      <c r="B218" s="13"/>
      <c r="C218" s="13"/>
      <c r="D218" s="17"/>
      <c r="E218" s="9"/>
    </row>
    <row r="219" spans="1:5">
      <c r="A219" s="13"/>
      <c r="B219" s="13"/>
      <c r="C219" s="13"/>
      <c r="D219" s="17"/>
      <c r="E219" s="9"/>
    </row>
    <row r="220" spans="1:5">
      <c r="A220" s="13"/>
      <c r="B220" s="13"/>
      <c r="C220" s="13"/>
      <c r="D220" s="17"/>
      <c r="E220" s="9"/>
    </row>
    <row r="221" spans="1:5">
      <c r="A221" s="13"/>
      <c r="B221" s="13"/>
      <c r="C221" s="13"/>
      <c r="D221" s="17"/>
      <c r="E221" s="9"/>
    </row>
    <row r="222" spans="1:5">
      <c r="A222" s="13"/>
      <c r="B222" s="13"/>
      <c r="C222" s="13"/>
      <c r="D222" s="17"/>
      <c r="E222" s="9"/>
    </row>
    <row r="223" spans="1:5">
      <c r="A223" s="13"/>
      <c r="B223" s="13"/>
      <c r="C223" s="13"/>
      <c r="D223" s="17"/>
      <c r="E223" s="9"/>
    </row>
    <row r="224" spans="1:5">
      <c r="A224" s="13"/>
      <c r="B224" s="13"/>
      <c r="C224" s="13"/>
      <c r="D224" s="17"/>
      <c r="E224" s="9"/>
    </row>
    <row r="225" spans="1:5">
      <c r="A225" s="13"/>
      <c r="B225" s="13"/>
      <c r="C225" s="13"/>
      <c r="D225" s="17"/>
      <c r="E225" s="9"/>
    </row>
    <row r="226" spans="1:5">
      <c r="A226" s="13"/>
      <c r="B226" s="13"/>
      <c r="C226" s="13"/>
      <c r="D226" s="17"/>
      <c r="E226" s="9"/>
    </row>
    <row r="227" spans="1:5">
      <c r="A227" s="13"/>
      <c r="B227" s="13"/>
      <c r="C227" s="13"/>
      <c r="D227" s="17"/>
      <c r="E227" s="9"/>
    </row>
    <row r="228" spans="1:5">
      <c r="A228" s="13"/>
      <c r="B228" s="13"/>
      <c r="C228" s="13"/>
      <c r="D228" s="17"/>
      <c r="E228" s="9"/>
    </row>
    <row r="229" spans="1:5">
      <c r="A229" s="13"/>
      <c r="B229" s="13"/>
      <c r="C229" s="13"/>
      <c r="D229" s="17"/>
      <c r="E229" s="9"/>
    </row>
    <row r="230" spans="1:5">
      <c r="A230" s="13"/>
      <c r="B230" s="13"/>
      <c r="C230" s="13"/>
      <c r="D230" s="17"/>
      <c r="E230" s="9"/>
    </row>
    <row r="231" spans="1:5">
      <c r="A231" s="13"/>
      <c r="B231" s="13"/>
      <c r="C231" s="13"/>
      <c r="D231" s="17"/>
      <c r="E231" s="9"/>
    </row>
    <row r="232" spans="1:5">
      <c r="A232" s="13"/>
      <c r="B232" s="13"/>
      <c r="C232" s="13"/>
      <c r="D232" s="17"/>
      <c r="E232" s="9"/>
    </row>
    <row r="233" spans="1:5">
      <c r="A233" s="13"/>
      <c r="B233" s="13"/>
      <c r="C233" s="13"/>
      <c r="D233" s="17"/>
      <c r="E233" s="9"/>
    </row>
    <row r="234" spans="1:5">
      <c r="A234" s="13"/>
      <c r="B234" s="13"/>
      <c r="C234" s="13"/>
      <c r="D234" s="17"/>
      <c r="E234" s="9"/>
    </row>
    <row r="235" spans="1:5">
      <c r="A235" s="13"/>
      <c r="B235" s="13"/>
      <c r="C235" s="13"/>
      <c r="D235" s="17"/>
      <c r="E235" s="9"/>
    </row>
    <row r="236" spans="1:5">
      <c r="A236" s="13"/>
      <c r="B236" s="13"/>
      <c r="C236" s="13"/>
      <c r="D236" s="17"/>
      <c r="E236" s="9"/>
    </row>
    <row r="237" spans="1:5">
      <c r="A237" s="13"/>
      <c r="B237" s="13"/>
      <c r="C237" s="13"/>
      <c r="D237" s="17"/>
      <c r="E237" s="9"/>
    </row>
    <row r="238" spans="1:5">
      <c r="A238" s="13"/>
      <c r="B238" s="13"/>
      <c r="C238" s="13"/>
      <c r="D238" s="17"/>
      <c r="E238" s="9"/>
    </row>
    <row r="239" spans="1:5">
      <c r="A239" s="13"/>
      <c r="B239" s="13"/>
      <c r="C239" s="13"/>
      <c r="D239" s="17"/>
      <c r="E239" s="9"/>
    </row>
    <row r="240" spans="1:5">
      <c r="A240" s="13"/>
      <c r="B240" s="13"/>
      <c r="C240" s="13"/>
      <c r="D240" s="17"/>
      <c r="E240" s="9"/>
    </row>
    <row r="241" spans="1:5">
      <c r="A241" s="13"/>
      <c r="B241" s="13"/>
      <c r="C241" s="13"/>
      <c r="D241" s="17"/>
      <c r="E241" s="9"/>
    </row>
    <row r="242" spans="1:5">
      <c r="A242" s="13"/>
      <c r="B242" s="13"/>
      <c r="C242" s="13"/>
      <c r="D242" s="17"/>
      <c r="E242" s="9"/>
    </row>
    <row r="243" spans="1:5">
      <c r="A243" s="13"/>
      <c r="B243" s="13"/>
      <c r="C243" s="13"/>
      <c r="D243" s="17"/>
      <c r="E243" s="9"/>
    </row>
    <row r="244" spans="1:5">
      <c r="A244" s="13"/>
      <c r="B244" s="13"/>
      <c r="C244" s="13"/>
      <c r="D244" s="17"/>
      <c r="E244" s="9"/>
    </row>
    <row r="245" spans="1:5">
      <c r="A245" s="13"/>
      <c r="B245" s="13"/>
      <c r="C245" s="13"/>
      <c r="D245" s="17"/>
      <c r="E245" s="9"/>
    </row>
    <row r="246" spans="1:5">
      <c r="A246" s="13"/>
      <c r="B246" s="13"/>
      <c r="C246" s="13"/>
      <c r="D246" s="17"/>
      <c r="E246" s="9"/>
    </row>
    <row r="247" spans="1:5">
      <c r="A247" s="13"/>
      <c r="B247" s="13"/>
      <c r="C247" s="13"/>
      <c r="D247" s="17"/>
      <c r="E247" s="9"/>
    </row>
    <row r="248" spans="1:5">
      <c r="A248" s="13"/>
      <c r="B248" s="13"/>
      <c r="C248" s="13"/>
      <c r="D248" s="17"/>
      <c r="E248" s="9"/>
    </row>
    <row r="249" spans="1:5">
      <c r="A249" s="13"/>
      <c r="B249" s="13"/>
      <c r="C249" s="13"/>
      <c r="D249" s="17"/>
      <c r="E249" s="9"/>
    </row>
    <row r="250" spans="1:5">
      <c r="A250" s="13"/>
      <c r="B250" s="13"/>
      <c r="C250" s="13"/>
      <c r="D250" s="17"/>
      <c r="E250" s="9"/>
    </row>
    <row r="251" spans="1:5">
      <c r="A251" s="13"/>
      <c r="B251" s="13"/>
      <c r="C251" s="13"/>
      <c r="D251" s="17"/>
      <c r="E251" s="9"/>
    </row>
    <row r="252" spans="1:5">
      <c r="A252" s="13"/>
      <c r="B252" s="13"/>
      <c r="C252" s="13"/>
      <c r="D252" s="17"/>
      <c r="E252" s="9"/>
    </row>
    <row r="253" spans="1:5">
      <c r="A253" s="13"/>
      <c r="B253" s="13"/>
      <c r="C253" s="13"/>
      <c r="D253" s="17"/>
      <c r="E253" s="9"/>
    </row>
    <row r="254" spans="1:5">
      <c r="A254" s="13"/>
      <c r="B254" s="13"/>
      <c r="C254" s="13"/>
      <c r="D254" s="17"/>
      <c r="E254" s="9"/>
    </row>
    <row r="255" spans="1:5">
      <c r="A255" s="13"/>
      <c r="B255" s="13"/>
      <c r="C255" s="13"/>
      <c r="D255" s="17"/>
      <c r="E255" s="9"/>
    </row>
    <row r="256" spans="1:5">
      <c r="A256" s="13"/>
      <c r="B256" s="13"/>
      <c r="C256" s="13"/>
      <c r="D256" s="17"/>
      <c r="E256" s="9"/>
    </row>
    <row r="257" spans="1:5">
      <c r="A257" s="13"/>
      <c r="B257" s="13"/>
      <c r="C257" s="13"/>
      <c r="D257" s="17"/>
      <c r="E257" s="9"/>
    </row>
    <row r="258" spans="1:5">
      <c r="A258" s="13"/>
      <c r="B258" s="13"/>
      <c r="C258" s="13"/>
      <c r="D258" s="17"/>
      <c r="E258" s="9"/>
    </row>
    <row r="259" spans="1:5">
      <c r="A259" s="13"/>
      <c r="B259" s="13"/>
      <c r="C259" s="13"/>
      <c r="D259" s="17"/>
      <c r="E259" s="9"/>
    </row>
    <row r="260" spans="1:5">
      <c r="A260" s="13"/>
      <c r="B260" s="13"/>
      <c r="C260" s="13"/>
      <c r="D260" s="17"/>
      <c r="E260" s="9"/>
    </row>
    <row r="261" spans="1:5">
      <c r="A261" s="13"/>
      <c r="B261" s="13"/>
      <c r="C261" s="13"/>
      <c r="D261" s="17"/>
      <c r="E261" s="9"/>
    </row>
    <row r="262" spans="1:5">
      <c r="A262" s="13"/>
      <c r="B262" s="13"/>
      <c r="C262" s="13"/>
      <c r="D262" s="17"/>
      <c r="E262" s="9"/>
    </row>
    <row r="263" spans="1:5">
      <c r="A263" s="13"/>
      <c r="B263" s="13"/>
      <c r="C263" s="13"/>
      <c r="D263" s="17"/>
      <c r="E263" s="9"/>
    </row>
    <row r="264" spans="1:5">
      <c r="A264" s="13"/>
      <c r="B264" s="13"/>
      <c r="C264" s="13"/>
      <c r="D264" s="17"/>
      <c r="E264" s="9"/>
    </row>
    <row r="265" spans="1:5">
      <c r="A265" s="13"/>
      <c r="B265" s="13"/>
      <c r="C265" s="13"/>
      <c r="D265" s="17"/>
      <c r="E265" s="9"/>
    </row>
    <row r="266" spans="1:5">
      <c r="A266" s="13"/>
      <c r="B266" s="13"/>
      <c r="C266" s="13"/>
      <c r="D266" s="17"/>
      <c r="E266" s="9"/>
    </row>
    <row r="267" spans="1:5">
      <c r="A267" s="13"/>
      <c r="B267" s="13"/>
      <c r="C267" s="13"/>
      <c r="D267" s="17"/>
      <c r="E267" s="9"/>
    </row>
    <row r="268" spans="1:5">
      <c r="A268" s="13"/>
      <c r="B268" s="13"/>
      <c r="C268" s="13"/>
      <c r="D268" s="17"/>
      <c r="E268" s="9"/>
    </row>
    <row r="269" spans="1:5">
      <c r="A269" s="13"/>
      <c r="B269" s="13"/>
      <c r="C269" s="13"/>
      <c r="D269" s="17"/>
      <c r="E269" s="9"/>
    </row>
    <row r="270" spans="1:5">
      <c r="A270" s="13"/>
      <c r="B270" s="13"/>
      <c r="C270" s="13"/>
      <c r="D270" s="17"/>
      <c r="E270" s="9"/>
    </row>
    <row r="271" spans="1:5">
      <c r="A271" s="13"/>
      <c r="B271" s="13"/>
      <c r="C271" s="13"/>
      <c r="D271" s="17"/>
      <c r="E271" s="9"/>
    </row>
    <row r="272" spans="1:5">
      <c r="A272" s="13"/>
      <c r="B272" s="13"/>
      <c r="C272" s="13"/>
      <c r="D272" s="17"/>
      <c r="E272" s="9"/>
    </row>
    <row r="273" spans="1:5">
      <c r="A273" s="13"/>
      <c r="B273" s="13"/>
      <c r="C273" s="13"/>
      <c r="D273" s="17"/>
      <c r="E273" s="9"/>
    </row>
    <row r="274" spans="1:5">
      <c r="A274" s="13"/>
      <c r="B274" s="13"/>
      <c r="C274" s="13"/>
      <c r="D274" s="17"/>
      <c r="E274" s="9"/>
    </row>
    <row r="275" spans="1:5">
      <c r="A275" s="13"/>
      <c r="B275" s="13"/>
      <c r="C275" s="13"/>
      <c r="D275" s="17"/>
      <c r="E275" s="9"/>
    </row>
    <row r="276" spans="1:5">
      <c r="A276" s="13"/>
      <c r="B276" s="13"/>
      <c r="C276" s="13"/>
      <c r="D276" s="17"/>
      <c r="E276" s="9"/>
    </row>
    <row r="277" spans="1:5">
      <c r="A277" s="13"/>
      <c r="B277" s="13"/>
      <c r="C277" s="13"/>
      <c r="D277" s="17"/>
      <c r="E277" s="9"/>
    </row>
    <row r="278" spans="1:5">
      <c r="A278" s="13"/>
      <c r="B278" s="13"/>
      <c r="C278" s="13"/>
      <c r="D278" s="17"/>
      <c r="E278" s="9"/>
    </row>
    <row r="279" spans="1:5">
      <c r="A279" s="13"/>
      <c r="B279" s="13"/>
      <c r="C279" s="13"/>
      <c r="D279" s="17"/>
      <c r="E279" s="9"/>
    </row>
    <row r="280" spans="1:5">
      <c r="A280" s="13"/>
      <c r="B280" s="13"/>
      <c r="C280" s="13"/>
      <c r="D280" s="17"/>
      <c r="E280" s="9"/>
    </row>
    <row r="281" spans="1:5">
      <c r="A281" s="13"/>
      <c r="B281" s="13"/>
      <c r="C281" s="13"/>
      <c r="D281" s="17"/>
      <c r="E281" s="9"/>
    </row>
    <row r="282" spans="1:5">
      <c r="A282" s="13"/>
      <c r="B282" s="13"/>
      <c r="C282" s="13"/>
      <c r="D282" s="17"/>
      <c r="E282" s="9"/>
    </row>
    <row r="283" spans="1:5">
      <c r="A283" s="13"/>
      <c r="B283" s="13"/>
      <c r="C283" s="13"/>
      <c r="D283" s="17"/>
      <c r="E283" s="9"/>
    </row>
    <row r="284" spans="1:5">
      <c r="A284" s="13"/>
      <c r="B284" s="13"/>
      <c r="C284" s="13"/>
      <c r="D284" s="17"/>
      <c r="E284" s="9"/>
    </row>
    <row r="285" spans="1:5">
      <c r="A285" s="13"/>
      <c r="B285" s="13"/>
      <c r="C285" s="13"/>
      <c r="D285" s="17"/>
      <c r="E285" s="9"/>
    </row>
    <row r="286" spans="1:5">
      <c r="A286" s="13"/>
      <c r="B286" s="13"/>
      <c r="C286" s="13"/>
      <c r="D286" s="17"/>
      <c r="E286" s="9"/>
    </row>
    <row r="287" spans="1:5">
      <c r="A287" s="13"/>
      <c r="B287" s="13"/>
      <c r="C287" s="13"/>
      <c r="D287" s="17"/>
      <c r="E287" s="9"/>
    </row>
    <row r="288" spans="1:5">
      <c r="A288" s="13"/>
      <c r="B288" s="13"/>
      <c r="C288" s="13"/>
      <c r="D288" s="17"/>
      <c r="E288" s="9"/>
    </row>
    <row r="289" spans="1:5">
      <c r="A289" s="13"/>
      <c r="B289" s="13"/>
      <c r="C289" s="13"/>
      <c r="D289" s="17"/>
      <c r="E289" s="9"/>
    </row>
    <row r="290" spans="1:5">
      <c r="A290" s="13"/>
      <c r="B290" s="13"/>
      <c r="C290" s="13"/>
      <c r="D290" s="17"/>
      <c r="E290" s="9"/>
    </row>
    <row r="291" spans="1:5">
      <c r="A291" s="13"/>
      <c r="B291" s="13"/>
      <c r="C291" s="13"/>
      <c r="D291" s="17"/>
      <c r="E291" s="9"/>
    </row>
    <row r="292" spans="1:5">
      <c r="A292" s="13"/>
      <c r="B292" s="13"/>
      <c r="C292" s="13"/>
      <c r="D292" s="17"/>
      <c r="E292" s="9"/>
    </row>
    <row r="293" spans="1:5">
      <c r="A293" s="13"/>
      <c r="B293" s="13"/>
      <c r="C293" s="13"/>
      <c r="D293" s="17"/>
      <c r="E293" s="9"/>
    </row>
    <row r="294" spans="1:5">
      <c r="A294" s="13"/>
      <c r="B294" s="13"/>
      <c r="C294" s="13"/>
      <c r="D294" s="17"/>
      <c r="E294" s="9"/>
    </row>
    <row r="295" spans="1:5">
      <c r="A295" s="13"/>
      <c r="B295" s="13"/>
      <c r="C295" s="13"/>
      <c r="D295" s="17"/>
      <c r="E295" s="9"/>
    </row>
    <row r="296" spans="1:5">
      <c r="A296" s="13"/>
      <c r="B296" s="13"/>
      <c r="C296" s="13"/>
      <c r="D296" s="17"/>
      <c r="E296" s="9"/>
    </row>
    <row r="297" spans="1:5">
      <c r="A297" s="13"/>
      <c r="B297" s="13"/>
      <c r="C297" s="13"/>
      <c r="D297" s="17"/>
      <c r="E297" s="9"/>
    </row>
    <row r="298" spans="1:5">
      <c r="A298" s="13"/>
      <c r="B298" s="13"/>
      <c r="C298" s="13"/>
      <c r="D298" s="17"/>
      <c r="E298" s="9"/>
    </row>
    <row r="299" spans="1:5">
      <c r="A299" s="13"/>
      <c r="B299" s="13"/>
      <c r="C299" s="13"/>
      <c r="D299" s="17"/>
      <c r="E299" s="9"/>
    </row>
    <row r="300" spans="1:5">
      <c r="A300" s="13"/>
      <c r="B300" s="13"/>
      <c r="C300" s="13"/>
      <c r="D300" s="17"/>
      <c r="E300" s="9"/>
    </row>
    <row r="301" spans="1:5">
      <c r="A301" s="13"/>
      <c r="B301" s="13"/>
      <c r="C301" s="13"/>
      <c r="D301" s="17"/>
      <c r="E301" s="9"/>
    </row>
    <row r="302" spans="1:5">
      <c r="A302" s="13"/>
      <c r="B302" s="13"/>
      <c r="C302" s="13"/>
      <c r="D302" s="17"/>
      <c r="E302" s="9"/>
    </row>
    <row r="303" spans="1:5">
      <c r="A303" s="13"/>
      <c r="B303" s="13"/>
      <c r="C303" s="13"/>
      <c r="D303" s="17"/>
      <c r="E303" s="9"/>
    </row>
    <row r="304" spans="1:5">
      <c r="A304" s="13"/>
      <c r="B304" s="13"/>
      <c r="C304" s="13"/>
      <c r="D304" s="17"/>
      <c r="E304" s="9"/>
    </row>
    <row r="305" spans="1:5">
      <c r="A305" s="13"/>
      <c r="B305" s="13"/>
      <c r="C305" s="13"/>
      <c r="D305" s="17"/>
      <c r="E305" s="9"/>
    </row>
    <row r="306" spans="1:5">
      <c r="A306" s="13"/>
      <c r="B306" s="13"/>
      <c r="C306" s="13"/>
      <c r="D306" s="17"/>
      <c r="E306" s="9"/>
    </row>
    <row r="307" spans="1:5">
      <c r="A307" s="13"/>
      <c r="B307" s="13"/>
      <c r="C307" s="13"/>
      <c r="D307" s="17"/>
      <c r="E307" s="9"/>
    </row>
    <row r="308" spans="1:5">
      <c r="A308" s="13"/>
      <c r="B308" s="13"/>
      <c r="C308" s="13"/>
      <c r="D308" s="17"/>
      <c r="E308" s="9"/>
    </row>
    <row r="309" spans="1:5">
      <c r="A309" s="13"/>
      <c r="B309" s="13"/>
      <c r="C309" s="13"/>
      <c r="D309" s="17"/>
      <c r="E309" s="9"/>
    </row>
    <row r="310" spans="1:5">
      <c r="A310" s="13"/>
      <c r="B310" s="13"/>
      <c r="C310" s="13"/>
      <c r="D310" s="17"/>
      <c r="E310" s="9"/>
    </row>
    <row r="311" spans="1:5">
      <c r="A311" s="13"/>
      <c r="B311" s="13"/>
      <c r="C311" s="13"/>
      <c r="D311" s="17"/>
      <c r="E311" s="9"/>
    </row>
    <row r="312" spans="1:5">
      <c r="A312" s="13"/>
      <c r="B312" s="13"/>
      <c r="C312" s="13"/>
      <c r="D312" s="17"/>
      <c r="E312" s="9"/>
    </row>
    <row r="313" spans="1:5">
      <c r="A313" s="13"/>
      <c r="B313" s="13"/>
      <c r="C313" s="13"/>
      <c r="D313" s="17"/>
      <c r="E313" s="9"/>
    </row>
    <row r="314" spans="1:5">
      <c r="A314" s="13"/>
      <c r="B314" s="13"/>
      <c r="C314" s="13"/>
      <c r="D314" s="17"/>
      <c r="E314" s="9"/>
    </row>
    <row r="315" spans="1:5">
      <c r="A315" s="13"/>
      <c r="B315" s="13"/>
      <c r="C315" s="13"/>
      <c r="D315" s="17"/>
      <c r="E315" s="9"/>
    </row>
    <row r="316" spans="1:5">
      <c r="A316" s="13"/>
      <c r="B316" s="13"/>
      <c r="C316" s="13"/>
      <c r="D316" s="17"/>
      <c r="E316" s="9"/>
    </row>
    <row r="317" spans="1:5">
      <c r="A317" s="13"/>
      <c r="B317" s="13"/>
      <c r="C317" s="13"/>
      <c r="D317" s="17"/>
      <c r="E317" s="9"/>
    </row>
    <row r="318" spans="1:5">
      <c r="A318" s="13"/>
      <c r="B318" s="13"/>
      <c r="C318" s="13"/>
      <c r="D318" s="17"/>
      <c r="E318" s="9"/>
    </row>
    <row r="319" spans="1:5">
      <c r="A319" s="13"/>
      <c r="B319" s="13"/>
      <c r="C319" s="13"/>
      <c r="D319" s="17"/>
      <c r="E319" s="9"/>
    </row>
    <row r="320" spans="1:5">
      <c r="A320" s="13"/>
      <c r="B320" s="13"/>
      <c r="C320" s="13"/>
      <c r="D320" s="17"/>
      <c r="E320" s="9"/>
    </row>
    <row r="321" spans="1:5">
      <c r="A321" s="13"/>
      <c r="B321" s="13"/>
      <c r="C321" s="13"/>
      <c r="D321" s="17"/>
      <c r="E321" s="9"/>
    </row>
    <row r="322" spans="1:5">
      <c r="A322" s="13"/>
      <c r="B322" s="13"/>
      <c r="C322" s="13"/>
      <c r="D322" s="17"/>
      <c r="E322" s="9"/>
    </row>
    <row r="323" spans="1:5">
      <c r="A323" s="13"/>
      <c r="B323" s="13"/>
      <c r="C323" s="13"/>
      <c r="D323" s="17"/>
      <c r="E323" s="9"/>
    </row>
    <row r="324" spans="1:5">
      <c r="A324" s="13"/>
      <c r="B324" s="13"/>
      <c r="C324" s="13"/>
      <c r="D324" s="17"/>
      <c r="E324" s="9"/>
    </row>
    <row r="325" spans="1:5">
      <c r="A325" s="13"/>
      <c r="B325" s="13"/>
      <c r="C325" s="13"/>
      <c r="D325" s="17"/>
      <c r="E325" s="9"/>
    </row>
    <row r="326" spans="1:5">
      <c r="A326" s="13"/>
      <c r="B326" s="13"/>
      <c r="C326" s="13"/>
      <c r="D326" s="17"/>
      <c r="E326" s="9"/>
    </row>
    <row r="327" spans="1:5">
      <c r="A327" s="13"/>
      <c r="B327" s="13"/>
      <c r="C327" s="13"/>
      <c r="D327" s="17"/>
      <c r="E327" s="9"/>
    </row>
    <row r="328" spans="1:5">
      <c r="A328" s="13"/>
      <c r="B328" s="13"/>
      <c r="C328" s="13"/>
      <c r="D328" s="17"/>
      <c r="E328" s="9"/>
    </row>
    <row r="329" spans="1:5">
      <c r="A329" s="13"/>
      <c r="B329" s="13"/>
      <c r="C329" s="13"/>
      <c r="D329" s="17"/>
      <c r="E329" s="9"/>
    </row>
    <row r="330" spans="1:5">
      <c r="A330" s="13"/>
      <c r="B330" s="13"/>
      <c r="C330" s="13"/>
      <c r="D330" s="17"/>
      <c r="E330" s="9"/>
    </row>
    <row r="331" spans="1:5">
      <c r="A331" s="13"/>
      <c r="B331" s="13"/>
      <c r="C331" s="13"/>
      <c r="D331" s="17"/>
      <c r="E331" s="9"/>
    </row>
    <row r="332" spans="1:5">
      <c r="A332" s="13"/>
      <c r="B332" s="13"/>
      <c r="C332" s="13"/>
      <c r="D332" s="17"/>
      <c r="E332" s="9"/>
    </row>
    <row r="333" spans="1:5">
      <c r="A333" s="13"/>
      <c r="B333" s="13"/>
      <c r="C333" s="13"/>
      <c r="D333" s="17"/>
      <c r="E333" s="9"/>
    </row>
    <row r="334" spans="1:5">
      <c r="A334" s="13"/>
      <c r="B334" s="13"/>
      <c r="C334" s="13"/>
      <c r="D334" s="17"/>
      <c r="E334" s="9"/>
    </row>
    <row r="335" spans="1:5">
      <c r="A335" s="13"/>
      <c r="B335" s="13"/>
      <c r="C335" s="13"/>
      <c r="D335" s="17"/>
      <c r="E335" s="9"/>
    </row>
    <row r="336" spans="1:5">
      <c r="A336" s="13"/>
      <c r="B336" s="13"/>
      <c r="C336" s="13"/>
      <c r="D336" s="17"/>
      <c r="E336" s="9"/>
    </row>
    <row r="337" spans="1:5">
      <c r="A337" s="13"/>
      <c r="B337" s="13"/>
      <c r="C337" s="13"/>
      <c r="D337" s="17"/>
      <c r="E337" s="9"/>
    </row>
    <row r="338" spans="1:5">
      <c r="A338" s="13"/>
      <c r="B338" s="13"/>
      <c r="C338" s="13"/>
      <c r="D338" s="17"/>
      <c r="E338" s="9"/>
    </row>
    <row r="339" spans="1:5">
      <c r="A339" s="13"/>
      <c r="B339" s="13"/>
      <c r="C339" s="13"/>
      <c r="D339" s="17"/>
      <c r="E339" s="9"/>
    </row>
    <row r="340" spans="1:5">
      <c r="A340" s="13"/>
      <c r="B340" s="13"/>
      <c r="C340" s="13"/>
      <c r="D340" s="17"/>
      <c r="E340" s="9"/>
    </row>
    <row r="341" spans="1:5">
      <c r="A341" s="13"/>
      <c r="B341" s="13"/>
      <c r="C341" s="13"/>
      <c r="D341" s="17"/>
      <c r="E341" s="9"/>
    </row>
    <row r="342" spans="1:5">
      <c r="A342" s="13"/>
      <c r="B342" s="13"/>
      <c r="C342" s="13"/>
      <c r="D342" s="17"/>
      <c r="E342" s="9"/>
    </row>
    <row r="343" spans="1:5">
      <c r="A343" s="13"/>
      <c r="B343" s="13"/>
      <c r="C343" s="13"/>
      <c r="D343" s="17"/>
      <c r="E343" s="9"/>
    </row>
    <row r="344" spans="1:5">
      <c r="A344" s="13"/>
      <c r="B344" s="13"/>
      <c r="C344" s="13"/>
      <c r="D344" s="17"/>
      <c r="E344" s="9"/>
    </row>
    <row r="345" spans="1:5">
      <c r="A345" s="13"/>
      <c r="B345" s="13"/>
      <c r="C345" s="13"/>
      <c r="D345" s="17"/>
      <c r="E345" s="9"/>
    </row>
    <row r="346" spans="1:5">
      <c r="A346" s="13"/>
      <c r="B346" s="13"/>
      <c r="C346" s="13"/>
      <c r="D346" s="17"/>
      <c r="E346" s="9"/>
    </row>
    <row r="347" spans="1:5">
      <c r="A347" s="13"/>
      <c r="B347" s="13"/>
      <c r="C347" s="13"/>
      <c r="D347" s="17"/>
      <c r="E347" s="9"/>
    </row>
    <row r="348" spans="1:5">
      <c r="A348" s="13"/>
      <c r="B348" s="13"/>
      <c r="C348" s="13"/>
      <c r="D348" s="17"/>
      <c r="E348" s="9"/>
    </row>
    <row r="349" spans="1:5">
      <c r="A349" s="13"/>
      <c r="B349" s="13"/>
      <c r="C349" s="13"/>
      <c r="D349" s="17"/>
      <c r="E349" s="9"/>
    </row>
    <row r="350" spans="1:5">
      <c r="A350" s="13"/>
      <c r="B350" s="13"/>
      <c r="C350" s="13"/>
      <c r="D350" s="17"/>
      <c r="E350" s="9"/>
    </row>
    <row r="351" spans="1:5">
      <c r="A351" s="13"/>
      <c r="B351" s="13"/>
      <c r="C351" s="13"/>
      <c r="D351" s="17"/>
      <c r="E351" s="9"/>
    </row>
    <row r="352" spans="1:5">
      <c r="A352" s="13"/>
      <c r="B352" s="13"/>
      <c r="C352" s="13"/>
      <c r="D352" s="17"/>
      <c r="E352" s="9"/>
    </row>
    <row r="353" spans="1:5">
      <c r="A353" s="13"/>
      <c r="B353" s="13"/>
      <c r="C353" s="13"/>
      <c r="D353" s="17"/>
      <c r="E353" s="9"/>
    </row>
    <row r="354" spans="1:5">
      <c r="A354" s="13"/>
      <c r="B354" s="13"/>
      <c r="C354" s="13"/>
      <c r="D354" s="17"/>
      <c r="E354" s="9"/>
    </row>
    <row r="355" spans="1:5">
      <c r="A355" s="13"/>
      <c r="B355" s="13"/>
      <c r="C355" s="13"/>
      <c r="D355" s="17"/>
      <c r="E355" s="9"/>
    </row>
    <row r="356" spans="1:5">
      <c r="A356" s="13"/>
      <c r="B356" s="13"/>
      <c r="C356" s="13"/>
      <c r="D356" s="17"/>
      <c r="E356" s="9"/>
    </row>
    <row r="357" spans="1:5">
      <c r="A357" s="13"/>
      <c r="B357" s="13"/>
      <c r="C357" s="13"/>
      <c r="D357" s="17"/>
      <c r="E357" s="9"/>
    </row>
    <row r="358" spans="1:5">
      <c r="A358" s="13"/>
      <c r="B358" s="13"/>
      <c r="C358" s="13"/>
      <c r="D358" s="17"/>
      <c r="E358" s="9"/>
    </row>
    <row r="359" spans="1:5">
      <c r="A359" s="13"/>
      <c r="B359" s="13"/>
      <c r="C359" s="13"/>
      <c r="D359" s="17"/>
      <c r="E359" s="9"/>
    </row>
    <row r="360" spans="1:5">
      <c r="A360" s="13"/>
      <c r="B360" s="13"/>
      <c r="C360" s="13"/>
      <c r="D360" s="17"/>
      <c r="E360" s="9"/>
    </row>
    <row r="361" spans="1:5">
      <c r="A361" s="13"/>
      <c r="B361" s="13"/>
      <c r="C361" s="13"/>
      <c r="D361" s="17"/>
      <c r="E361" s="9"/>
    </row>
    <row r="362" spans="1:5">
      <c r="A362" s="13"/>
      <c r="B362" s="13"/>
      <c r="C362" s="13"/>
      <c r="D362" s="17"/>
      <c r="E362" s="9"/>
    </row>
    <row r="363" spans="1:5">
      <c r="A363" s="13"/>
      <c r="B363" s="13"/>
      <c r="C363" s="13"/>
      <c r="D363" s="17"/>
      <c r="E363" s="9"/>
    </row>
    <row r="364" spans="1:5">
      <c r="A364" s="13"/>
      <c r="B364" s="13"/>
      <c r="C364" s="13"/>
      <c r="D364" s="17"/>
      <c r="E364" s="9"/>
    </row>
    <row r="365" spans="1:5">
      <c r="A365" s="13"/>
      <c r="B365" s="13"/>
      <c r="C365" s="13"/>
      <c r="D365" s="17"/>
      <c r="E365" s="9"/>
    </row>
    <row r="366" spans="1:5">
      <c r="A366" s="13"/>
      <c r="B366" s="13"/>
      <c r="C366" s="13"/>
      <c r="D366" s="17"/>
      <c r="E366" s="9"/>
    </row>
    <row r="367" spans="1:5">
      <c r="A367" s="13"/>
      <c r="B367" s="13"/>
      <c r="C367" s="13"/>
      <c r="D367" s="17"/>
      <c r="E367" s="9"/>
    </row>
    <row r="368" spans="1:5">
      <c r="A368" s="13"/>
      <c r="B368" s="13"/>
      <c r="C368" s="13"/>
      <c r="D368" s="17"/>
      <c r="E368" s="9"/>
    </row>
    <row r="369" spans="1:5">
      <c r="A369" s="13"/>
      <c r="B369" s="13"/>
      <c r="C369" s="13"/>
      <c r="D369" s="17"/>
      <c r="E369" s="9"/>
    </row>
    <row r="370" spans="1:5">
      <c r="A370" s="13"/>
      <c r="B370" s="13"/>
      <c r="C370" s="13"/>
      <c r="D370" s="17"/>
      <c r="E370" s="9"/>
    </row>
    <row r="371" spans="1:5">
      <c r="A371" s="13"/>
      <c r="B371" s="13"/>
      <c r="C371" s="13"/>
      <c r="D371" s="17"/>
      <c r="E371" s="9"/>
    </row>
    <row r="372" spans="1:5">
      <c r="A372" s="13"/>
      <c r="B372" s="13"/>
      <c r="C372" s="13"/>
      <c r="D372" s="17"/>
      <c r="E372" s="9"/>
    </row>
    <row r="373" spans="1:5">
      <c r="A373" s="13"/>
      <c r="B373" s="13"/>
      <c r="C373" s="13"/>
      <c r="D373" s="17"/>
      <c r="E373" s="9"/>
    </row>
    <row r="374" spans="1:5">
      <c r="A374" s="13"/>
      <c r="B374" s="13"/>
      <c r="C374" s="13"/>
      <c r="D374" s="17"/>
      <c r="E374" s="9"/>
    </row>
    <row r="375" spans="1:5">
      <c r="A375" s="13"/>
      <c r="B375" s="13"/>
      <c r="C375" s="13"/>
      <c r="D375" s="17"/>
      <c r="E375" s="9"/>
    </row>
    <row r="376" spans="1:5">
      <c r="A376" s="13"/>
      <c r="B376" s="13"/>
      <c r="C376" s="13"/>
      <c r="D376" s="17"/>
      <c r="E376" s="9"/>
    </row>
    <row r="377" spans="1:5">
      <c r="A377" s="13"/>
      <c r="B377" s="13"/>
      <c r="C377" s="13"/>
      <c r="D377" s="17"/>
      <c r="E377" s="9"/>
    </row>
    <row r="378" spans="1:5">
      <c r="A378" s="13"/>
      <c r="B378" s="13"/>
      <c r="C378" s="13"/>
      <c r="D378" s="17"/>
      <c r="E378" s="9"/>
    </row>
    <row r="379" spans="1:5">
      <c r="A379" s="13"/>
      <c r="B379" s="13"/>
      <c r="C379" s="13"/>
      <c r="D379" s="17"/>
      <c r="E379" s="9"/>
    </row>
    <row r="380" spans="1:5">
      <c r="A380" s="13"/>
      <c r="B380" s="13"/>
      <c r="C380" s="13"/>
      <c r="D380" s="17"/>
      <c r="E380" s="9"/>
    </row>
    <row r="381" spans="1:5">
      <c r="A381" s="13"/>
      <c r="B381" s="13"/>
      <c r="C381" s="13"/>
      <c r="D381" s="17"/>
      <c r="E381" s="9"/>
    </row>
    <row r="382" spans="1:5">
      <c r="A382" s="13"/>
      <c r="B382" s="13"/>
      <c r="C382" s="13"/>
      <c r="D382" s="17"/>
      <c r="E382" s="9"/>
    </row>
    <row r="383" spans="1:5">
      <c r="A383" s="13"/>
      <c r="B383" s="13"/>
      <c r="C383" s="13"/>
      <c r="D383" s="17"/>
      <c r="E383" s="9"/>
    </row>
    <row r="384" spans="1:5">
      <c r="A384" s="13"/>
      <c r="B384" s="13"/>
      <c r="C384" s="13"/>
      <c r="D384" s="17"/>
      <c r="E384" s="9"/>
    </row>
    <row r="385" spans="1:5">
      <c r="A385" s="13"/>
      <c r="B385" s="13"/>
      <c r="C385" s="13"/>
      <c r="D385" s="17"/>
      <c r="E385" s="9"/>
    </row>
    <row r="386" spans="1:5">
      <c r="A386" s="13"/>
      <c r="B386" s="13"/>
      <c r="C386" s="13"/>
      <c r="D386" s="17"/>
      <c r="E386" s="9"/>
    </row>
    <row r="387" spans="1:5">
      <c r="A387" s="13"/>
      <c r="B387" s="13"/>
      <c r="C387" s="13"/>
      <c r="D387" s="17"/>
      <c r="E387" s="9"/>
    </row>
    <row r="388" spans="1:5">
      <c r="A388" s="13"/>
      <c r="B388" s="13"/>
      <c r="C388" s="13"/>
      <c r="D388" s="17"/>
      <c r="E388" s="9"/>
    </row>
    <row r="389" spans="1:5">
      <c r="A389" s="13"/>
      <c r="B389" s="13"/>
      <c r="C389" s="13"/>
      <c r="D389" s="17"/>
      <c r="E389" s="9"/>
    </row>
    <row r="390" spans="1:5">
      <c r="A390" s="13"/>
      <c r="B390" s="13"/>
      <c r="C390" s="13"/>
      <c r="D390" s="17"/>
      <c r="E390" s="9"/>
    </row>
    <row r="391" spans="1:5">
      <c r="A391" s="13"/>
      <c r="B391" s="13"/>
      <c r="C391" s="13"/>
      <c r="D391" s="17"/>
      <c r="E391" s="9"/>
    </row>
    <row r="392" spans="1:5">
      <c r="A392" s="13"/>
      <c r="B392" s="13"/>
      <c r="C392" s="13"/>
      <c r="D392" s="17"/>
      <c r="E392" s="9"/>
    </row>
    <row r="393" spans="1:5">
      <c r="A393" s="13"/>
      <c r="B393" s="13"/>
      <c r="C393" s="13"/>
      <c r="D393" s="17"/>
      <c r="E393" s="9"/>
    </row>
    <row r="394" spans="1:5">
      <c r="A394" s="13"/>
      <c r="B394" s="13"/>
      <c r="C394" s="13"/>
      <c r="D394" s="17"/>
      <c r="E394" s="9"/>
    </row>
    <row r="395" spans="1:5">
      <c r="A395" s="13"/>
      <c r="B395" s="13"/>
      <c r="C395" s="13"/>
      <c r="D395" s="17"/>
      <c r="E395" s="9"/>
    </row>
    <row r="396" spans="1:5">
      <c r="A396" s="13"/>
      <c r="B396" s="13"/>
      <c r="C396" s="13"/>
      <c r="D396" s="17"/>
      <c r="E396" s="9"/>
    </row>
    <row r="397" spans="1:5">
      <c r="A397" s="13"/>
      <c r="B397" s="13"/>
      <c r="C397" s="13"/>
      <c r="D397" s="17"/>
      <c r="E397" s="9"/>
    </row>
    <row r="398" spans="1:5">
      <c r="A398" s="13"/>
      <c r="B398" s="13"/>
      <c r="C398" s="13"/>
      <c r="D398" s="17"/>
      <c r="E398" s="9"/>
    </row>
    <row r="399" spans="1:5">
      <c r="A399" s="13"/>
      <c r="B399" s="13"/>
      <c r="C399" s="13"/>
      <c r="D399" s="17"/>
      <c r="E399" s="9"/>
    </row>
    <row r="400" spans="1:5">
      <c r="A400" s="13"/>
      <c r="B400" s="13"/>
      <c r="C400" s="13"/>
      <c r="D400" s="17"/>
      <c r="E400" s="9"/>
    </row>
    <row r="401" spans="1:5">
      <c r="A401" s="13"/>
      <c r="B401" s="13"/>
      <c r="C401" s="13"/>
      <c r="D401" s="17"/>
      <c r="E401" s="9"/>
    </row>
    <row r="402" spans="1:5">
      <c r="A402" s="13"/>
      <c r="B402" s="13"/>
      <c r="C402" s="13"/>
      <c r="D402" s="17"/>
      <c r="E402" s="9"/>
    </row>
    <row r="403" spans="1:5">
      <c r="A403" s="13"/>
      <c r="B403" s="13"/>
      <c r="C403" s="13"/>
      <c r="D403" s="17"/>
      <c r="E403" s="9"/>
    </row>
    <row r="404" spans="1:5">
      <c r="A404" s="13"/>
      <c r="B404" s="13"/>
      <c r="C404" s="13"/>
      <c r="D404" s="17"/>
      <c r="E404" s="9"/>
    </row>
    <row r="405" spans="1:5">
      <c r="A405" s="13"/>
      <c r="B405" s="13"/>
      <c r="C405" s="13"/>
      <c r="D405" s="17"/>
      <c r="E405" s="9"/>
    </row>
    <row r="406" spans="1:5">
      <c r="A406" s="13"/>
      <c r="B406" s="13"/>
      <c r="C406" s="13"/>
      <c r="D406" s="17"/>
      <c r="E406" s="9"/>
    </row>
    <row r="407" spans="1:5">
      <c r="A407" s="13"/>
      <c r="B407" s="13"/>
      <c r="C407" s="13"/>
      <c r="D407" s="17"/>
      <c r="E407" s="9"/>
    </row>
    <row r="408" spans="1:5">
      <c r="A408" s="13"/>
      <c r="B408" s="13"/>
      <c r="C408" s="13"/>
      <c r="D408" s="17"/>
      <c r="E408" s="9"/>
    </row>
    <row r="409" spans="1:5">
      <c r="A409" s="13"/>
      <c r="B409" s="13"/>
      <c r="C409" s="13"/>
      <c r="D409" s="17"/>
      <c r="E409" s="9"/>
    </row>
    <row r="410" spans="1:5">
      <c r="A410" s="13"/>
      <c r="B410" s="13"/>
      <c r="C410" s="13"/>
      <c r="D410" s="17"/>
      <c r="E410" s="9"/>
    </row>
    <row r="411" spans="1:5">
      <c r="A411" s="13"/>
      <c r="B411" s="13"/>
      <c r="C411" s="13"/>
      <c r="D411" s="17"/>
      <c r="E411" s="9"/>
    </row>
    <row r="412" spans="1:5">
      <c r="A412" s="13"/>
      <c r="B412" s="13"/>
      <c r="C412" s="13"/>
      <c r="D412" s="17"/>
      <c r="E412" s="9"/>
    </row>
    <row r="413" spans="1:5">
      <c r="A413" s="13"/>
      <c r="B413" s="13"/>
      <c r="C413" s="13"/>
      <c r="D413" s="17"/>
      <c r="E413" s="9"/>
    </row>
    <row r="414" spans="1:5">
      <c r="A414" s="13"/>
      <c r="B414" s="13"/>
      <c r="C414" s="13"/>
      <c r="D414" s="17"/>
      <c r="E414" s="9"/>
    </row>
    <row r="415" spans="1:5">
      <c r="A415" s="13"/>
      <c r="B415" s="13"/>
      <c r="C415" s="13"/>
      <c r="D415" s="17"/>
      <c r="E415" s="9"/>
    </row>
    <row r="416" spans="1:5">
      <c r="A416" s="13"/>
      <c r="B416" s="13"/>
      <c r="C416" s="13"/>
      <c r="D416" s="17"/>
      <c r="E416" s="9"/>
    </row>
    <row r="417" spans="1:5">
      <c r="A417" s="13"/>
      <c r="B417" s="13"/>
      <c r="C417" s="13"/>
      <c r="D417" s="17"/>
      <c r="E417" s="9"/>
    </row>
    <row r="418" spans="1:5">
      <c r="A418" s="13"/>
      <c r="B418" s="13"/>
      <c r="C418" s="13"/>
      <c r="D418" s="17"/>
      <c r="E418" s="9"/>
    </row>
    <row r="419" spans="1:5">
      <c r="A419" s="13"/>
      <c r="B419" s="13"/>
      <c r="C419" s="13"/>
      <c r="D419" s="17"/>
      <c r="E419" s="9"/>
    </row>
    <row r="420" spans="1:5">
      <c r="A420" s="13"/>
      <c r="B420" s="13"/>
      <c r="C420" s="13"/>
      <c r="D420" s="17"/>
      <c r="E420" s="9"/>
    </row>
    <row r="421" spans="1:5">
      <c r="A421" s="13"/>
      <c r="B421" s="13"/>
      <c r="C421" s="13"/>
      <c r="D421" s="17"/>
      <c r="E421" s="9"/>
    </row>
    <row r="422" spans="1:5">
      <c r="A422" s="13"/>
      <c r="B422" s="13"/>
      <c r="C422" s="13"/>
      <c r="D422" s="17"/>
      <c r="E422" s="9"/>
    </row>
    <row r="423" spans="1:5">
      <c r="A423" s="13"/>
      <c r="B423" s="13"/>
      <c r="C423" s="13"/>
      <c r="D423" s="17"/>
      <c r="E423" s="9"/>
    </row>
    <row r="424" spans="1:5">
      <c r="A424" s="13"/>
      <c r="B424" s="13"/>
      <c r="C424" s="13"/>
      <c r="D424" s="17"/>
      <c r="E424" s="9"/>
    </row>
    <row r="425" spans="1:5">
      <c r="A425" s="13"/>
      <c r="B425" s="13"/>
      <c r="C425" s="13"/>
      <c r="D425" s="17"/>
      <c r="E425" s="9"/>
    </row>
    <row r="426" spans="1:5">
      <c r="A426" s="13"/>
      <c r="B426" s="13"/>
      <c r="C426" s="13"/>
      <c r="D426" s="17"/>
      <c r="E426" s="9"/>
    </row>
    <row r="427" spans="1:5">
      <c r="A427" s="13"/>
      <c r="B427" s="13"/>
      <c r="C427" s="13"/>
      <c r="D427" s="17"/>
      <c r="E427" s="9"/>
    </row>
    <row r="428" spans="1:5">
      <c r="A428" s="13"/>
      <c r="B428" s="13"/>
      <c r="C428" s="13"/>
      <c r="D428" s="17"/>
      <c r="E428" s="9"/>
    </row>
    <row r="429" spans="1:5">
      <c r="A429" s="13"/>
      <c r="B429" s="13"/>
      <c r="C429" s="13"/>
      <c r="D429" s="17"/>
      <c r="E429" s="9"/>
    </row>
    <row r="430" spans="1:5">
      <c r="A430" s="13"/>
      <c r="B430" s="13"/>
      <c r="C430" s="13"/>
      <c r="D430" s="17"/>
      <c r="E430" s="9"/>
    </row>
    <row r="431" spans="1:5">
      <c r="A431" s="13"/>
      <c r="B431" s="13"/>
      <c r="C431" s="13"/>
      <c r="D431" s="17"/>
      <c r="E431" s="9"/>
    </row>
    <row r="432" spans="1:5">
      <c r="A432" s="13"/>
      <c r="B432" s="13"/>
      <c r="C432" s="13"/>
      <c r="D432" s="17"/>
      <c r="E432" s="9"/>
    </row>
    <row r="433" spans="1:5">
      <c r="A433" s="13"/>
      <c r="B433" s="13"/>
      <c r="C433" s="13"/>
      <c r="D433" s="17"/>
      <c r="E433" s="9"/>
    </row>
    <row r="434" spans="1:5">
      <c r="A434" s="13"/>
      <c r="B434" s="13"/>
      <c r="C434" s="13"/>
      <c r="D434" s="17"/>
      <c r="E434" s="9"/>
    </row>
    <row r="435" spans="1:5">
      <c r="A435" s="13"/>
      <c r="B435" s="13"/>
      <c r="C435" s="13"/>
      <c r="D435" s="17"/>
      <c r="E435" s="9"/>
    </row>
    <row r="436" spans="1:5">
      <c r="A436" s="13"/>
      <c r="B436" s="13"/>
      <c r="C436" s="13"/>
      <c r="D436" s="17"/>
      <c r="E436" s="9"/>
    </row>
    <row r="437" spans="1:5">
      <c r="A437" s="13"/>
      <c r="B437" s="13"/>
      <c r="C437" s="13"/>
      <c r="D437" s="17"/>
      <c r="E437" s="9"/>
    </row>
    <row r="438" spans="1:5">
      <c r="A438" s="13"/>
      <c r="B438" s="13"/>
      <c r="C438" s="13"/>
      <c r="D438" s="17"/>
      <c r="E438" s="9"/>
    </row>
    <row r="439" spans="1:5">
      <c r="A439" s="13"/>
      <c r="B439" s="13"/>
      <c r="C439" s="13"/>
      <c r="D439" s="17"/>
      <c r="E439" s="9"/>
    </row>
    <row r="440" spans="1:5">
      <c r="A440" s="13"/>
      <c r="B440" s="13"/>
      <c r="C440" s="13"/>
      <c r="D440" s="17"/>
      <c r="E440" s="9"/>
    </row>
    <row r="441" spans="1:5">
      <c r="A441" s="13"/>
      <c r="B441" s="13"/>
      <c r="C441" s="13"/>
      <c r="D441" s="17"/>
      <c r="E441" s="9"/>
    </row>
    <row r="442" spans="1:5">
      <c r="A442" s="13"/>
      <c r="B442" s="13"/>
      <c r="C442" s="13"/>
      <c r="D442" s="17"/>
      <c r="E442" s="9"/>
    </row>
    <row r="443" spans="1:5">
      <c r="A443" s="13"/>
      <c r="B443" s="13"/>
      <c r="C443" s="13"/>
      <c r="D443" s="17"/>
      <c r="E443" s="9"/>
    </row>
    <row r="444" spans="1:5">
      <c r="A444" s="13"/>
      <c r="B444" s="13"/>
      <c r="C444" s="13"/>
      <c r="D444" s="17"/>
      <c r="E444" s="9"/>
    </row>
    <row r="445" spans="1:5">
      <c r="A445" s="13"/>
      <c r="B445" s="13"/>
      <c r="C445" s="13"/>
      <c r="D445" s="17"/>
      <c r="E445" s="9"/>
    </row>
    <row r="446" spans="1:5">
      <c r="A446" s="13"/>
      <c r="B446" s="13"/>
      <c r="C446" s="13"/>
      <c r="D446" s="17"/>
      <c r="E446" s="9"/>
    </row>
    <row r="447" spans="1:5">
      <c r="A447" s="13"/>
      <c r="B447" s="13"/>
      <c r="C447" s="13"/>
      <c r="D447" s="17"/>
      <c r="E447" s="9"/>
    </row>
    <row r="448" spans="1:5">
      <c r="A448" s="13"/>
      <c r="B448" s="13"/>
      <c r="C448" s="13"/>
      <c r="D448" s="17"/>
      <c r="E448" s="9"/>
    </row>
    <row r="449" spans="1:5">
      <c r="A449" s="13"/>
      <c r="B449" s="13"/>
      <c r="C449" s="13"/>
      <c r="D449" s="17"/>
      <c r="E449" s="9"/>
    </row>
    <row r="450" spans="1:5">
      <c r="A450" s="13"/>
      <c r="B450" s="13"/>
      <c r="C450" s="13"/>
      <c r="D450" s="17"/>
      <c r="E450" s="9"/>
    </row>
    <row r="451" spans="1:5">
      <c r="A451" s="13"/>
      <c r="B451" s="13"/>
      <c r="C451" s="13"/>
      <c r="D451" s="17"/>
      <c r="E451" s="9"/>
    </row>
    <row r="452" spans="1:5">
      <c r="A452" s="13"/>
      <c r="B452" s="13"/>
      <c r="C452" s="13"/>
      <c r="D452" s="17"/>
      <c r="E452" s="9"/>
    </row>
    <row r="453" spans="1:5">
      <c r="A453" s="13"/>
      <c r="B453" s="13"/>
      <c r="C453" s="13"/>
      <c r="D453" s="17"/>
      <c r="E453" s="9"/>
    </row>
    <row r="454" spans="1:5">
      <c r="A454" s="13"/>
      <c r="B454" s="13"/>
      <c r="C454" s="13"/>
      <c r="D454" s="17"/>
      <c r="E454" s="9"/>
    </row>
    <row r="455" spans="1:5">
      <c r="A455" s="13"/>
      <c r="B455" s="13"/>
      <c r="C455" s="13"/>
      <c r="D455" s="17"/>
      <c r="E455" s="9"/>
    </row>
    <row r="456" spans="1:5">
      <c r="A456" s="13"/>
      <c r="B456" s="13"/>
      <c r="C456" s="13"/>
      <c r="D456" s="17"/>
      <c r="E456" s="9"/>
    </row>
    <row r="457" spans="1:5">
      <c r="A457" s="13"/>
      <c r="B457" s="13"/>
      <c r="C457" s="13"/>
      <c r="D457" s="17"/>
      <c r="E457" s="9"/>
    </row>
    <row r="458" spans="1:5">
      <c r="A458" s="13"/>
      <c r="B458" s="13"/>
      <c r="C458" s="13"/>
      <c r="D458" s="17"/>
      <c r="E458" s="9"/>
    </row>
    <row r="459" spans="1:5">
      <c r="A459" s="13"/>
      <c r="B459" s="13"/>
      <c r="C459" s="13"/>
      <c r="D459" s="17"/>
      <c r="E459" s="9"/>
    </row>
    <row r="460" spans="1:5">
      <c r="A460" s="13"/>
      <c r="B460" s="13"/>
      <c r="C460" s="13"/>
      <c r="D460" s="17"/>
      <c r="E460" s="9"/>
    </row>
    <row r="461" spans="1:5">
      <c r="A461" s="13"/>
      <c r="B461" s="13"/>
      <c r="C461" s="13"/>
      <c r="D461" s="17"/>
      <c r="E461" s="9"/>
    </row>
    <row r="462" spans="1:5">
      <c r="A462" s="13"/>
      <c r="B462" s="13"/>
      <c r="C462" s="13"/>
      <c r="D462" s="17"/>
      <c r="E462" s="9"/>
    </row>
    <row r="463" spans="1:5">
      <c r="A463" s="13"/>
      <c r="B463" s="13"/>
      <c r="C463" s="13"/>
      <c r="D463" s="17"/>
      <c r="E463" s="9"/>
    </row>
    <row r="464" spans="1:5">
      <c r="A464" s="13"/>
      <c r="B464" s="13"/>
      <c r="C464" s="13"/>
      <c r="D464" s="17"/>
      <c r="E464" s="9"/>
    </row>
    <row r="465" spans="1:5">
      <c r="A465" s="13"/>
      <c r="B465" s="13"/>
      <c r="C465" s="13"/>
      <c r="D465" s="17"/>
      <c r="E465" s="9"/>
    </row>
    <row r="466" spans="1:5">
      <c r="A466" s="13"/>
      <c r="B466" s="13"/>
      <c r="C466" s="13"/>
      <c r="D466" s="17"/>
      <c r="E466" s="9"/>
    </row>
    <row r="467" spans="1:5">
      <c r="A467" s="13"/>
      <c r="B467" s="13"/>
      <c r="C467" s="13"/>
      <c r="D467" s="17"/>
      <c r="E467" s="9"/>
    </row>
    <row r="468" spans="1:5">
      <c r="A468" s="13"/>
      <c r="B468" s="13"/>
      <c r="C468" s="13"/>
      <c r="D468" s="17"/>
      <c r="E468" s="9"/>
    </row>
    <row r="469" spans="1:5">
      <c r="A469" s="13"/>
      <c r="B469" s="13"/>
      <c r="C469" s="13"/>
      <c r="D469" s="17"/>
      <c r="E469" s="9"/>
    </row>
    <row r="470" spans="1:5">
      <c r="A470" s="13"/>
      <c r="B470" s="13"/>
      <c r="C470" s="13"/>
      <c r="D470" s="17"/>
      <c r="E470" s="9"/>
    </row>
    <row r="471" spans="1:5">
      <c r="A471" s="13"/>
      <c r="B471" s="13"/>
      <c r="C471" s="13"/>
      <c r="D471" s="17"/>
      <c r="E471" s="9"/>
    </row>
    <row r="472" spans="1:5">
      <c r="A472" s="13"/>
      <c r="B472" s="13"/>
      <c r="C472" s="13"/>
      <c r="D472" s="17"/>
      <c r="E472" s="9"/>
    </row>
    <row r="473" spans="1:5">
      <c r="A473" s="13"/>
      <c r="B473" s="13"/>
      <c r="C473" s="13"/>
      <c r="D473" s="17"/>
      <c r="E473" s="9"/>
    </row>
    <row r="474" spans="1:5">
      <c r="A474" s="13"/>
      <c r="B474" s="13"/>
      <c r="C474" s="13"/>
      <c r="D474" s="17"/>
      <c r="E474" s="9"/>
    </row>
    <row r="475" spans="1:5">
      <c r="A475" s="13"/>
      <c r="B475" s="13"/>
      <c r="C475" s="13"/>
      <c r="D475" s="17"/>
      <c r="E475" s="9"/>
    </row>
    <row r="476" spans="1:5">
      <c r="A476" s="13"/>
      <c r="B476" s="13"/>
      <c r="C476" s="13"/>
      <c r="D476" s="17"/>
      <c r="E476" s="9"/>
    </row>
    <row r="477" spans="1:5">
      <c r="A477" s="13"/>
      <c r="B477" s="13"/>
      <c r="C477" s="13"/>
      <c r="D477" s="17"/>
      <c r="E477" s="9"/>
    </row>
    <row r="478" spans="1:5">
      <c r="A478" s="13"/>
      <c r="B478" s="13"/>
      <c r="C478" s="13"/>
      <c r="D478" s="17"/>
      <c r="E478" s="9"/>
    </row>
    <row r="479" spans="1:5">
      <c r="A479" s="13"/>
      <c r="B479" s="13"/>
      <c r="C479" s="13"/>
      <c r="D479" s="17"/>
      <c r="E479" s="9"/>
    </row>
    <row r="480" spans="1:5">
      <c r="A480" s="13"/>
      <c r="B480" s="13"/>
      <c r="C480" s="13"/>
      <c r="D480" s="17"/>
      <c r="E480" s="9"/>
    </row>
    <row r="481" spans="1:5">
      <c r="A481" s="13"/>
      <c r="B481" s="13"/>
      <c r="C481" s="13"/>
      <c r="D481" s="17"/>
      <c r="E481" s="9"/>
    </row>
    <row r="482" spans="1:5">
      <c r="A482" s="13"/>
      <c r="B482" s="13"/>
      <c r="C482" s="13"/>
      <c r="D482" s="17"/>
      <c r="E482" s="9"/>
    </row>
    <row r="483" spans="1:5">
      <c r="A483" s="13"/>
      <c r="B483" s="13"/>
      <c r="C483" s="13"/>
      <c r="D483" s="17"/>
      <c r="E483" s="9"/>
    </row>
    <row r="484" spans="1:5">
      <c r="A484" s="13"/>
      <c r="B484" s="13"/>
      <c r="C484" s="13"/>
      <c r="D484" s="17"/>
      <c r="E484" s="9"/>
    </row>
    <row r="485" spans="1:5">
      <c r="A485" s="13"/>
      <c r="B485" s="13"/>
      <c r="C485" s="13"/>
      <c r="D485" s="17"/>
      <c r="E485" s="9"/>
    </row>
    <row r="486" spans="1:5">
      <c r="A486" s="13"/>
      <c r="B486" s="13"/>
      <c r="C486" s="13"/>
      <c r="D486" s="17"/>
      <c r="E486" s="9"/>
    </row>
    <row r="487" spans="1:5">
      <c r="A487" s="13"/>
      <c r="B487" s="13"/>
      <c r="C487" s="13"/>
      <c r="D487" s="17"/>
      <c r="E487" s="9"/>
    </row>
    <row r="488" spans="1:5">
      <c r="A488" s="13"/>
      <c r="B488" s="13"/>
      <c r="C488" s="13"/>
      <c r="D488" s="17"/>
      <c r="E488" s="9"/>
    </row>
    <row r="489" spans="1:5">
      <c r="A489" s="13"/>
      <c r="B489" s="13"/>
      <c r="C489" s="13"/>
      <c r="D489" s="17"/>
      <c r="E489" s="9"/>
    </row>
    <row r="490" spans="1:5">
      <c r="A490" s="13"/>
      <c r="B490" s="13"/>
      <c r="C490" s="13"/>
      <c r="D490" s="17"/>
      <c r="E490" s="9"/>
    </row>
    <row r="491" spans="1:5">
      <c r="A491" s="13"/>
      <c r="B491" s="13"/>
      <c r="C491" s="13"/>
      <c r="D491" s="17"/>
      <c r="E491" s="9"/>
    </row>
    <row r="492" spans="1:5">
      <c r="A492" s="13"/>
      <c r="B492" s="13"/>
      <c r="C492" s="13"/>
      <c r="D492" s="17"/>
      <c r="E492" s="9"/>
    </row>
    <row r="493" spans="1:5">
      <c r="A493" s="13"/>
      <c r="B493" s="13"/>
      <c r="C493" s="13"/>
      <c r="D493" s="17"/>
      <c r="E493" s="9"/>
    </row>
    <row r="494" spans="1:5">
      <c r="A494" s="13"/>
      <c r="B494" s="13"/>
      <c r="C494" s="13"/>
      <c r="D494" s="17"/>
      <c r="E494" s="9"/>
    </row>
    <row r="495" spans="1:5">
      <c r="A495" s="13"/>
      <c r="B495" s="13"/>
      <c r="C495" s="13"/>
      <c r="D495" s="17"/>
      <c r="E495" s="9"/>
    </row>
    <row r="496" spans="1:5">
      <c r="A496" s="13"/>
      <c r="B496" s="13"/>
      <c r="C496" s="13"/>
      <c r="D496" s="17"/>
      <c r="E496" s="9"/>
    </row>
    <row r="497" spans="1:5">
      <c r="A497" s="13"/>
      <c r="B497" s="13"/>
      <c r="C497" s="13"/>
      <c r="D497" s="17"/>
      <c r="E497" s="9"/>
    </row>
    <row r="498" spans="1:5">
      <c r="A498" s="13"/>
      <c r="B498" s="13"/>
      <c r="C498" s="13"/>
      <c r="D498" s="17"/>
      <c r="E498" s="9"/>
    </row>
    <row r="499" spans="1:5">
      <c r="A499" s="13"/>
      <c r="B499" s="13"/>
      <c r="C499" s="13"/>
      <c r="D499" s="17"/>
      <c r="E499" s="9"/>
    </row>
    <row r="500" spans="1:5">
      <c r="A500" s="13"/>
      <c r="B500" s="13"/>
      <c r="C500" s="13"/>
      <c r="D500" s="17"/>
      <c r="E500" s="9"/>
    </row>
    <row r="501" spans="1:5">
      <c r="A501" s="13"/>
      <c r="B501" s="13"/>
      <c r="C501" s="13"/>
      <c r="D501" s="17"/>
      <c r="E501" s="9"/>
    </row>
    <row r="502" spans="1:5">
      <c r="A502" s="13"/>
      <c r="B502" s="13"/>
      <c r="C502" s="13"/>
      <c r="D502" s="17"/>
      <c r="E502" s="9"/>
    </row>
    <row r="503" spans="1:5">
      <c r="A503" s="13"/>
      <c r="B503" s="13"/>
      <c r="C503" s="13"/>
      <c r="D503" s="17"/>
      <c r="E503" s="9"/>
    </row>
    <row r="504" spans="1:5">
      <c r="A504" s="13"/>
      <c r="B504" s="13"/>
      <c r="C504" s="13"/>
      <c r="D504" s="17"/>
      <c r="E504" s="9"/>
    </row>
    <row r="505" spans="1:5">
      <c r="A505" s="13"/>
      <c r="B505" s="13"/>
      <c r="C505" s="13"/>
      <c r="D505" s="17"/>
      <c r="E505" s="9"/>
    </row>
    <row r="506" spans="1:5">
      <c r="A506" s="13"/>
      <c r="B506" s="13"/>
      <c r="C506" s="13"/>
      <c r="D506" s="17"/>
      <c r="E506" s="9"/>
    </row>
    <row r="507" spans="1:5">
      <c r="A507" s="13"/>
      <c r="B507" s="13"/>
      <c r="C507" s="13"/>
      <c r="D507" s="17"/>
      <c r="E507" s="9"/>
    </row>
    <row r="508" spans="1:5">
      <c r="A508" s="13"/>
      <c r="B508" s="13"/>
      <c r="C508" s="13"/>
      <c r="D508" s="17"/>
      <c r="E508" s="9"/>
    </row>
    <row r="509" spans="1:5">
      <c r="A509" s="13"/>
      <c r="B509" s="13"/>
      <c r="C509" s="13"/>
      <c r="D509" s="17"/>
      <c r="E509" s="9"/>
    </row>
    <row r="510" spans="1:5">
      <c r="A510" s="13"/>
      <c r="B510" s="13"/>
      <c r="C510" s="13"/>
      <c r="D510" s="17"/>
      <c r="E510" s="9"/>
    </row>
    <row r="511" spans="1:5">
      <c r="A511" s="13"/>
      <c r="B511" s="13"/>
      <c r="C511" s="13"/>
      <c r="D511" s="17"/>
      <c r="E511" s="9"/>
    </row>
    <row r="512" spans="1:5">
      <c r="A512" s="13"/>
      <c r="B512" s="13"/>
      <c r="C512" s="13"/>
      <c r="D512" s="17"/>
      <c r="E512" s="9"/>
    </row>
    <row r="513" spans="1:5">
      <c r="A513" s="13"/>
      <c r="B513" s="13"/>
      <c r="C513" s="13"/>
      <c r="D513" s="17"/>
      <c r="E513" s="9"/>
    </row>
    <row r="514" spans="1:5">
      <c r="A514" s="13"/>
      <c r="B514" s="13"/>
      <c r="C514" s="13"/>
      <c r="D514" s="17"/>
      <c r="E514" s="9"/>
    </row>
    <row r="515" spans="1:5">
      <c r="A515" s="13"/>
      <c r="B515" s="13"/>
      <c r="C515" s="13"/>
      <c r="D515" s="17"/>
      <c r="E515" s="9"/>
    </row>
    <row r="516" spans="1:5">
      <c r="A516" s="13"/>
      <c r="B516" s="13"/>
      <c r="C516" s="13"/>
      <c r="D516" s="17"/>
      <c r="E516" s="9"/>
    </row>
    <row r="517" spans="1:5">
      <c r="A517" s="13"/>
      <c r="B517" s="13"/>
      <c r="C517" s="13"/>
      <c r="D517" s="17"/>
      <c r="E517" s="9"/>
    </row>
    <row r="518" spans="1:5">
      <c r="A518" s="13"/>
      <c r="B518" s="13"/>
      <c r="C518" s="13"/>
      <c r="D518" s="17"/>
      <c r="E518" s="9"/>
    </row>
    <row r="519" spans="1:5">
      <c r="A519" s="13"/>
      <c r="B519" s="13"/>
      <c r="C519" s="13"/>
      <c r="D519" s="17"/>
      <c r="E519" s="9"/>
    </row>
    <row r="520" spans="1:5">
      <c r="A520" s="13"/>
      <c r="B520" s="13"/>
      <c r="C520" s="13"/>
      <c r="D520" s="17"/>
      <c r="E520" s="9"/>
    </row>
    <row r="521" spans="1:5">
      <c r="A521" s="13"/>
      <c r="B521" s="13"/>
      <c r="C521" s="13"/>
      <c r="D521" s="17"/>
      <c r="E521" s="9"/>
    </row>
    <row r="522" spans="1:5">
      <c r="A522" s="13"/>
      <c r="B522" s="13"/>
      <c r="C522" s="13"/>
      <c r="D522" s="17"/>
      <c r="E522" s="9"/>
    </row>
    <row r="523" spans="1:5">
      <c r="A523" s="13"/>
      <c r="B523" s="13"/>
      <c r="C523" s="13"/>
      <c r="D523" s="17"/>
      <c r="E523" s="9"/>
    </row>
    <row r="524" spans="1:5">
      <c r="A524" s="13"/>
      <c r="B524" s="13"/>
      <c r="C524" s="13"/>
      <c r="D524" s="17"/>
      <c r="E524" s="9"/>
    </row>
    <row r="525" spans="1:5">
      <c r="A525" s="13"/>
      <c r="B525" s="13"/>
      <c r="C525" s="13"/>
      <c r="D525" s="17"/>
      <c r="E525" s="9"/>
    </row>
    <row r="526" spans="1:5">
      <c r="A526" s="13"/>
      <c r="B526" s="13"/>
      <c r="C526" s="13"/>
      <c r="D526" s="17"/>
      <c r="E526" s="9"/>
    </row>
    <row r="527" spans="1:5">
      <c r="A527" s="13"/>
      <c r="B527" s="13"/>
      <c r="C527" s="13"/>
      <c r="D527" s="17"/>
      <c r="E527" s="9"/>
    </row>
    <row r="528" spans="1:5">
      <c r="A528" s="13"/>
      <c r="B528" s="13"/>
      <c r="C528" s="13"/>
      <c r="D528" s="17"/>
      <c r="E528" s="9"/>
    </row>
    <row r="529" spans="1:5">
      <c r="A529" s="13"/>
      <c r="B529" s="13"/>
      <c r="C529" s="13"/>
      <c r="D529" s="17"/>
      <c r="E529" s="9"/>
    </row>
    <row r="530" spans="1:5">
      <c r="A530" s="13"/>
      <c r="B530" s="13"/>
      <c r="C530" s="13"/>
      <c r="D530" s="17"/>
      <c r="E530" s="9"/>
    </row>
    <row r="531" spans="1:5">
      <c r="A531" s="13"/>
      <c r="B531" s="13"/>
      <c r="C531" s="13"/>
      <c r="D531" s="17"/>
      <c r="E531" s="9"/>
    </row>
    <row r="532" spans="1:5">
      <c r="A532" s="13"/>
      <c r="B532" s="13"/>
      <c r="C532" s="13"/>
      <c r="D532" s="17"/>
      <c r="E532" s="9"/>
    </row>
    <row r="533" spans="1:5">
      <c r="A533" s="13"/>
      <c r="B533" s="13"/>
      <c r="C533" s="13"/>
      <c r="D533" s="17"/>
      <c r="E533" s="9"/>
    </row>
    <row r="534" spans="1:5">
      <c r="A534" s="13"/>
      <c r="B534" s="13"/>
      <c r="C534" s="13"/>
      <c r="D534" s="17"/>
      <c r="E534" s="9"/>
    </row>
    <row r="535" spans="1:5">
      <c r="A535" s="13"/>
      <c r="B535" s="13"/>
      <c r="C535" s="13"/>
      <c r="D535" s="17"/>
      <c r="E535" s="9"/>
    </row>
    <row r="536" spans="1:5">
      <c r="A536" s="13"/>
      <c r="B536" s="13"/>
      <c r="C536" s="13"/>
      <c r="D536" s="17"/>
      <c r="E536" s="9"/>
    </row>
    <row r="537" spans="1:5">
      <c r="A537" s="13"/>
      <c r="B537" s="13"/>
      <c r="C537" s="13"/>
      <c r="D537" s="17"/>
      <c r="E537" s="9"/>
    </row>
    <row r="538" spans="1:5">
      <c r="A538" s="13"/>
      <c r="B538" s="13"/>
      <c r="C538" s="13"/>
      <c r="D538" s="17"/>
      <c r="E538" s="9"/>
    </row>
    <row r="539" spans="1:5">
      <c r="A539" s="13"/>
      <c r="B539" s="13"/>
      <c r="C539" s="13"/>
      <c r="D539" s="17"/>
      <c r="E539" s="9"/>
    </row>
    <row r="540" spans="1:5">
      <c r="A540" s="13"/>
      <c r="B540" s="13"/>
      <c r="C540" s="13"/>
      <c r="D540" s="17"/>
      <c r="E540" s="9"/>
    </row>
    <row r="541" spans="1:5">
      <c r="A541" s="13"/>
      <c r="B541" s="13"/>
      <c r="C541" s="13"/>
      <c r="D541" s="17"/>
      <c r="E541" s="9"/>
    </row>
    <row r="542" spans="1:5">
      <c r="A542" s="13"/>
      <c r="B542" s="13"/>
      <c r="C542" s="13"/>
      <c r="D542" s="17"/>
      <c r="E542" s="9"/>
    </row>
    <row r="543" spans="1:5">
      <c r="A543" s="13"/>
      <c r="B543" s="13"/>
      <c r="C543" s="13"/>
      <c r="D543" s="17"/>
      <c r="E543" s="9"/>
    </row>
    <row r="544" spans="1:5">
      <c r="A544" s="13"/>
      <c r="B544" s="13"/>
      <c r="C544" s="13"/>
      <c r="D544" s="17"/>
      <c r="E544" s="9"/>
    </row>
    <row r="545" spans="1:5">
      <c r="A545" s="13"/>
      <c r="B545" s="13"/>
      <c r="C545" s="13"/>
      <c r="D545" s="17"/>
      <c r="E545" s="9"/>
    </row>
    <row r="546" spans="1:5">
      <c r="A546" s="13"/>
      <c r="B546" s="13"/>
      <c r="C546" s="13"/>
      <c r="D546" s="17"/>
      <c r="E546" s="9"/>
    </row>
    <row r="547" spans="1:5">
      <c r="A547" s="13"/>
      <c r="B547" s="13"/>
      <c r="C547" s="13"/>
      <c r="D547" s="17"/>
      <c r="E547" s="9"/>
    </row>
    <row r="548" spans="1:5">
      <c r="A548" s="13"/>
      <c r="B548" s="13"/>
      <c r="C548" s="13"/>
      <c r="D548" s="17"/>
      <c r="E548" s="9"/>
    </row>
    <row r="549" spans="1:5">
      <c r="A549" s="13"/>
      <c r="B549" s="13"/>
      <c r="C549" s="13"/>
      <c r="D549" s="17"/>
      <c r="E549" s="9"/>
    </row>
    <row r="550" spans="1:5">
      <c r="A550" s="13"/>
      <c r="B550" s="13"/>
      <c r="C550" s="13"/>
      <c r="D550" s="17"/>
      <c r="E550" s="9"/>
    </row>
    <row r="551" spans="1:5">
      <c r="A551" s="13"/>
      <c r="B551" s="13"/>
      <c r="C551" s="13"/>
      <c r="D551" s="17"/>
      <c r="E551" s="9"/>
    </row>
    <row r="552" spans="1:5">
      <c r="A552" s="13"/>
      <c r="B552" s="13"/>
      <c r="C552" s="13"/>
      <c r="D552" s="17"/>
      <c r="E552" s="9"/>
    </row>
    <row r="553" spans="1:5">
      <c r="A553" s="13"/>
      <c r="B553" s="13"/>
      <c r="C553" s="13"/>
      <c r="D553" s="17"/>
      <c r="E553" s="9"/>
    </row>
    <row r="554" spans="1:5">
      <c r="A554" s="13"/>
      <c r="B554" s="13"/>
      <c r="C554" s="13"/>
      <c r="D554" s="17"/>
      <c r="E554" s="9"/>
    </row>
    <row r="555" spans="1:5">
      <c r="A555" s="13"/>
      <c r="B555" s="13"/>
      <c r="C555" s="13"/>
      <c r="D555" s="17"/>
      <c r="E555" s="9"/>
    </row>
    <row r="556" spans="1:5">
      <c r="A556" s="13"/>
      <c r="B556" s="13"/>
      <c r="C556" s="13"/>
      <c r="D556" s="17"/>
      <c r="E556" s="9"/>
    </row>
    <row r="557" spans="1:5">
      <c r="A557" s="13"/>
      <c r="B557" s="13"/>
      <c r="C557" s="13"/>
      <c r="D557" s="17"/>
      <c r="E557" s="9"/>
    </row>
    <row r="558" spans="1:5">
      <c r="A558" s="13"/>
      <c r="B558" s="13"/>
      <c r="C558" s="13"/>
      <c r="D558" s="17"/>
      <c r="E558" s="9"/>
    </row>
    <row r="559" spans="1:5">
      <c r="A559" s="13"/>
      <c r="B559" s="13"/>
      <c r="C559" s="13"/>
      <c r="D559" s="17"/>
      <c r="E559" s="9"/>
    </row>
    <row r="560" spans="1:5">
      <c r="A560" s="13"/>
      <c r="B560" s="13"/>
      <c r="C560" s="13"/>
      <c r="D560" s="17"/>
      <c r="E560" s="9"/>
    </row>
    <row r="561" spans="1:5">
      <c r="A561" s="13"/>
      <c r="B561" s="13"/>
      <c r="C561" s="13"/>
      <c r="D561" s="17"/>
      <c r="E561" s="9"/>
    </row>
    <row r="562" spans="1:5">
      <c r="A562" s="13"/>
      <c r="B562" s="13"/>
      <c r="C562" s="13"/>
      <c r="D562" s="17"/>
      <c r="E562" s="9"/>
    </row>
    <row r="563" spans="1:5">
      <c r="A563" s="13"/>
      <c r="B563" s="13"/>
      <c r="C563" s="13"/>
      <c r="D563" s="17"/>
      <c r="E563" s="9"/>
    </row>
    <row r="564" spans="1:5">
      <c r="A564" s="13"/>
      <c r="B564" s="13"/>
      <c r="C564" s="13"/>
      <c r="D564" s="17"/>
      <c r="E564" s="9"/>
    </row>
    <row r="565" spans="1:5">
      <c r="A565" s="13"/>
      <c r="B565" s="13"/>
      <c r="C565" s="13"/>
      <c r="D565" s="17"/>
      <c r="E565" s="9"/>
    </row>
    <row r="566" spans="1:5">
      <c r="A566" s="13"/>
      <c r="B566" s="13"/>
      <c r="C566" s="13"/>
      <c r="D566" s="17"/>
      <c r="E566" s="9"/>
    </row>
    <row r="567" spans="1:5">
      <c r="A567" s="13"/>
      <c r="B567" s="13"/>
      <c r="C567" s="13"/>
      <c r="D567" s="17"/>
      <c r="E567" s="9"/>
    </row>
    <row r="568" spans="1:5">
      <c r="A568" s="13"/>
      <c r="B568" s="13"/>
      <c r="C568" s="13"/>
      <c r="D568" s="17"/>
      <c r="E568" s="9"/>
    </row>
    <row r="569" spans="1:5">
      <c r="A569" s="13"/>
      <c r="B569" s="13"/>
      <c r="C569" s="13"/>
      <c r="D569" s="17"/>
      <c r="E569" s="9"/>
    </row>
    <row r="570" spans="1:5">
      <c r="A570" s="13"/>
      <c r="B570" s="13"/>
      <c r="C570" s="13"/>
      <c r="D570" s="17"/>
      <c r="E570" s="9"/>
    </row>
    <row r="571" spans="1:5">
      <c r="A571" s="13"/>
      <c r="B571" s="13"/>
      <c r="C571" s="13"/>
      <c r="D571" s="17"/>
      <c r="E571" s="9"/>
    </row>
    <row r="572" spans="1:5">
      <c r="A572" s="13"/>
      <c r="B572" s="13"/>
      <c r="C572" s="13"/>
      <c r="D572" s="17"/>
      <c r="E572" s="9"/>
    </row>
    <row r="573" spans="1:5">
      <c r="A573" s="13"/>
      <c r="B573" s="13"/>
      <c r="C573" s="13"/>
      <c r="D573" s="17"/>
      <c r="E573" s="9"/>
    </row>
    <row r="574" spans="1:5">
      <c r="A574" s="13"/>
      <c r="B574" s="13"/>
      <c r="C574" s="13"/>
      <c r="D574" s="17"/>
      <c r="E574" s="9"/>
    </row>
    <row r="575" spans="1:5">
      <c r="A575" s="13"/>
      <c r="B575" s="13"/>
      <c r="C575" s="13"/>
      <c r="D575" s="17"/>
      <c r="E575" s="9"/>
    </row>
    <row r="576" spans="1:5">
      <c r="A576" s="13"/>
      <c r="B576" s="13"/>
      <c r="C576" s="13"/>
      <c r="D576" s="17"/>
      <c r="E576" s="9"/>
    </row>
    <row r="577" spans="1:5">
      <c r="A577" s="13"/>
      <c r="B577" s="13"/>
      <c r="C577" s="13"/>
      <c r="D577" s="17"/>
      <c r="E577" s="9"/>
    </row>
    <row r="578" spans="1:5">
      <c r="A578" s="13"/>
      <c r="B578" s="13"/>
      <c r="C578" s="13"/>
      <c r="D578" s="17"/>
      <c r="E578" s="9"/>
    </row>
    <row r="579" spans="1:5">
      <c r="A579" s="13"/>
      <c r="B579" s="13"/>
      <c r="C579" s="13"/>
      <c r="D579" s="17"/>
      <c r="E579" s="9"/>
    </row>
    <row r="580" spans="1:5">
      <c r="A580" s="13"/>
      <c r="B580" s="13"/>
      <c r="C580" s="13"/>
      <c r="D580" s="17"/>
      <c r="E580" s="9"/>
    </row>
    <row r="581" spans="1:5">
      <c r="A581" s="13"/>
      <c r="B581" s="13"/>
      <c r="C581" s="13"/>
      <c r="D581" s="17"/>
      <c r="E581" s="9"/>
    </row>
    <row r="582" spans="1:5">
      <c r="A582" s="13"/>
      <c r="B582" s="13"/>
      <c r="C582" s="13"/>
      <c r="D582" s="17"/>
      <c r="E582" s="9"/>
    </row>
    <row r="583" spans="1:5">
      <c r="A583" s="13"/>
      <c r="B583" s="13"/>
      <c r="C583" s="13"/>
      <c r="D583" s="17"/>
      <c r="E583" s="9"/>
    </row>
    <row r="584" spans="1:5">
      <c r="A584" s="13"/>
      <c r="B584" s="13"/>
      <c r="C584" s="13"/>
      <c r="D584" s="17"/>
      <c r="E584" s="9"/>
    </row>
    <row r="585" spans="1:5">
      <c r="A585" s="13"/>
      <c r="B585" s="13"/>
      <c r="C585" s="13"/>
      <c r="D585" s="17"/>
      <c r="E585" s="9"/>
    </row>
    <row r="586" spans="1:5">
      <c r="A586" s="13"/>
      <c r="B586" s="13"/>
      <c r="C586" s="13"/>
      <c r="D586" s="17"/>
      <c r="E586" s="9"/>
    </row>
    <row r="587" spans="1:5">
      <c r="A587" s="13"/>
      <c r="B587" s="13"/>
      <c r="C587" s="13"/>
      <c r="D587" s="17"/>
      <c r="E587" s="9"/>
    </row>
    <row r="588" spans="1:5">
      <c r="A588" s="13"/>
      <c r="B588" s="13"/>
      <c r="C588" s="13"/>
      <c r="D588" s="17"/>
      <c r="E588" s="9"/>
    </row>
    <row r="589" spans="1:5">
      <c r="A589" s="13"/>
      <c r="B589" s="13"/>
      <c r="C589" s="13"/>
      <c r="D589" s="17"/>
      <c r="E589" s="9"/>
    </row>
    <row r="590" spans="1:5">
      <c r="A590" s="13"/>
      <c r="B590" s="13"/>
      <c r="C590" s="13"/>
      <c r="D590" s="17"/>
      <c r="E590" s="9"/>
    </row>
    <row r="591" spans="1:5">
      <c r="A591" s="13"/>
      <c r="B591" s="13"/>
      <c r="C591" s="13"/>
      <c r="D591" s="17"/>
      <c r="E591" s="9"/>
    </row>
    <row r="592" spans="1:5">
      <c r="A592" s="13"/>
      <c r="B592" s="13"/>
      <c r="C592" s="13"/>
      <c r="D592" s="17"/>
      <c r="E592" s="9"/>
    </row>
    <row r="593" spans="1:5">
      <c r="A593" s="13"/>
      <c r="B593" s="13"/>
      <c r="C593" s="13"/>
      <c r="D593" s="17"/>
      <c r="E593" s="9"/>
    </row>
    <row r="594" spans="1:5">
      <c r="A594" s="13"/>
      <c r="B594" s="13"/>
      <c r="C594" s="13"/>
      <c r="D594" s="17"/>
      <c r="E594" s="9"/>
    </row>
    <row r="595" spans="1:5">
      <c r="A595" s="13"/>
      <c r="B595" s="13"/>
      <c r="C595" s="13"/>
      <c r="D595" s="17"/>
      <c r="E595" s="9"/>
    </row>
    <row r="596" spans="1:5">
      <c r="A596" s="13"/>
      <c r="B596" s="13"/>
      <c r="C596" s="13"/>
      <c r="D596" s="17"/>
      <c r="E596" s="9"/>
    </row>
    <row r="597" spans="1:5">
      <c r="A597" s="13"/>
      <c r="B597" s="13"/>
      <c r="C597" s="13"/>
      <c r="D597" s="17"/>
      <c r="E597" s="9"/>
    </row>
    <row r="598" spans="1:5">
      <c r="A598" s="13"/>
      <c r="B598" s="13"/>
      <c r="C598" s="13"/>
      <c r="D598" s="17"/>
      <c r="E598" s="9"/>
    </row>
    <row r="599" spans="1:5">
      <c r="A599" s="13"/>
      <c r="B599" s="13"/>
      <c r="C599" s="13"/>
      <c r="D599" s="17"/>
      <c r="E599" s="9"/>
    </row>
    <row r="600" spans="1:5">
      <c r="A600" s="13"/>
      <c r="B600" s="13"/>
      <c r="C600" s="13"/>
      <c r="D600" s="17"/>
      <c r="E600" s="9"/>
    </row>
    <row r="601" spans="1:5">
      <c r="A601" s="13"/>
      <c r="B601" s="13"/>
      <c r="C601" s="13"/>
      <c r="D601" s="17"/>
      <c r="E601" s="9"/>
    </row>
    <row r="602" spans="1:5">
      <c r="A602" s="13"/>
      <c r="B602" s="13"/>
      <c r="C602" s="13"/>
      <c r="D602" s="17"/>
      <c r="E602" s="9"/>
    </row>
    <row r="603" spans="1:5">
      <c r="A603" s="13"/>
      <c r="B603" s="13"/>
      <c r="C603" s="13"/>
      <c r="D603" s="17"/>
      <c r="E603" s="9"/>
    </row>
    <row r="604" spans="1:5">
      <c r="A604" s="13"/>
      <c r="B604" s="13"/>
      <c r="C604" s="13"/>
      <c r="D604" s="17"/>
      <c r="E604" s="9"/>
    </row>
    <row r="605" spans="1:5">
      <c r="A605" s="13"/>
      <c r="B605" s="13"/>
      <c r="C605" s="13"/>
      <c r="D605" s="17"/>
      <c r="E605" s="9"/>
    </row>
    <row r="606" spans="1:5">
      <c r="A606" s="13"/>
      <c r="B606" s="13"/>
      <c r="C606" s="13"/>
      <c r="D606" s="17"/>
      <c r="E606" s="9"/>
    </row>
    <row r="607" spans="1:5">
      <c r="A607" s="13"/>
      <c r="B607" s="13"/>
      <c r="C607" s="13"/>
      <c r="D607" s="17"/>
      <c r="E607" s="9"/>
    </row>
    <row r="608" spans="1:5">
      <c r="A608" s="13"/>
      <c r="B608" s="13"/>
      <c r="C608" s="13"/>
      <c r="D608" s="17"/>
      <c r="E608" s="9"/>
    </row>
    <row r="609" spans="1:5">
      <c r="A609" s="13"/>
      <c r="B609" s="13"/>
      <c r="C609" s="13"/>
      <c r="D609" s="17"/>
      <c r="E609" s="9"/>
    </row>
    <row r="610" spans="1:5">
      <c r="A610" s="13"/>
      <c r="B610" s="13"/>
      <c r="C610" s="13"/>
      <c r="D610" s="17"/>
      <c r="E610" s="9"/>
    </row>
    <row r="611" spans="1:5">
      <c r="A611" s="13"/>
      <c r="B611" s="13"/>
      <c r="C611" s="13"/>
      <c r="D611" s="17"/>
      <c r="E611" s="9"/>
    </row>
    <row r="612" spans="1:5">
      <c r="A612" s="13"/>
      <c r="B612" s="13"/>
      <c r="C612" s="13"/>
      <c r="D612" s="17"/>
      <c r="E612" s="9"/>
    </row>
    <row r="613" spans="1:5">
      <c r="A613" s="13"/>
      <c r="B613" s="13"/>
      <c r="C613" s="13"/>
      <c r="D613" s="17"/>
      <c r="E613" s="9"/>
    </row>
    <row r="614" spans="1:5">
      <c r="A614" s="13"/>
      <c r="B614" s="13"/>
      <c r="C614" s="13"/>
      <c r="D614" s="17"/>
      <c r="E614" s="9"/>
    </row>
    <row r="615" spans="1:5">
      <c r="A615" s="13"/>
      <c r="B615" s="13"/>
      <c r="C615" s="13"/>
      <c r="D615" s="17"/>
      <c r="E615" s="9"/>
    </row>
    <row r="616" spans="1:5">
      <c r="A616" s="13"/>
      <c r="B616" s="13"/>
      <c r="C616" s="13"/>
      <c r="D616" s="17"/>
      <c r="E616" s="9"/>
    </row>
    <row r="617" spans="1:5">
      <c r="A617" s="13"/>
      <c r="B617" s="13"/>
      <c r="C617" s="13"/>
      <c r="D617" s="17"/>
      <c r="E617" s="9"/>
    </row>
    <row r="618" spans="1:5">
      <c r="A618" s="13"/>
      <c r="B618" s="13"/>
      <c r="C618" s="13"/>
      <c r="D618" s="17"/>
      <c r="E618" s="9"/>
    </row>
    <row r="619" spans="1:5">
      <c r="A619" s="13"/>
      <c r="B619" s="13"/>
      <c r="C619" s="13"/>
      <c r="D619" s="17"/>
      <c r="E619" s="9"/>
    </row>
    <row r="620" spans="1:5">
      <c r="A620" s="13"/>
      <c r="B620" s="13"/>
      <c r="C620" s="13"/>
      <c r="D620" s="17"/>
      <c r="E620" s="9"/>
    </row>
    <row r="621" spans="1:5">
      <c r="A621" s="13"/>
      <c r="B621" s="13"/>
      <c r="C621" s="13"/>
      <c r="D621" s="17"/>
      <c r="E621" s="9"/>
    </row>
    <row r="622" spans="1:5">
      <c r="A622" s="13"/>
      <c r="B622" s="13"/>
      <c r="C622" s="13"/>
      <c r="D622" s="17"/>
      <c r="E622" s="9"/>
    </row>
    <row r="623" spans="1:5">
      <c r="A623" s="13"/>
      <c r="B623" s="13"/>
      <c r="C623" s="13"/>
      <c r="D623" s="17"/>
      <c r="E623" s="9"/>
    </row>
    <row r="624" spans="1:5">
      <c r="A624" s="13"/>
      <c r="B624" s="13"/>
      <c r="C624" s="13"/>
      <c r="D624" s="17"/>
      <c r="E624" s="9"/>
    </row>
    <row r="625" spans="1:5">
      <c r="A625" s="13"/>
      <c r="B625" s="13"/>
      <c r="C625" s="13"/>
      <c r="D625" s="17"/>
      <c r="E625" s="9"/>
    </row>
    <row r="626" spans="1:5">
      <c r="A626" s="13"/>
      <c r="B626" s="13"/>
      <c r="C626" s="13"/>
      <c r="D626" s="17"/>
      <c r="E626" s="9"/>
    </row>
    <row r="627" spans="1:5">
      <c r="A627" s="13"/>
      <c r="B627" s="13"/>
      <c r="C627" s="13"/>
      <c r="D627" s="17"/>
      <c r="E627" s="9"/>
    </row>
    <row r="628" spans="1:5">
      <c r="A628" s="13"/>
      <c r="B628" s="13"/>
      <c r="C628" s="13"/>
      <c r="D628" s="17"/>
      <c r="E628" s="9"/>
    </row>
    <row r="629" spans="1:5">
      <c r="A629" s="13"/>
      <c r="B629" s="13"/>
      <c r="C629" s="13"/>
      <c r="D629" s="17"/>
      <c r="E629" s="9"/>
    </row>
    <row r="630" spans="1:5">
      <c r="A630" s="13"/>
      <c r="B630" s="13"/>
      <c r="C630" s="13"/>
      <c r="D630" s="17"/>
      <c r="E630" s="9"/>
    </row>
    <row r="631" spans="1:5">
      <c r="A631" s="13"/>
      <c r="B631" s="13"/>
      <c r="C631" s="13"/>
      <c r="D631" s="17"/>
      <c r="E631" s="9"/>
    </row>
    <row r="632" spans="1:5">
      <c r="A632" s="13"/>
      <c r="B632" s="13"/>
      <c r="C632" s="13"/>
      <c r="D632" s="17"/>
      <c r="E632" s="9"/>
    </row>
    <row r="633" spans="1:5">
      <c r="A633" s="13"/>
      <c r="B633" s="13"/>
      <c r="C633" s="13"/>
      <c r="D633" s="17"/>
      <c r="E633" s="9"/>
    </row>
    <row r="634" spans="1:5">
      <c r="A634" s="13"/>
      <c r="B634" s="13"/>
      <c r="C634" s="13"/>
      <c r="D634" s="17"/>
      <c r="E634" s="9"/>
    </row>
    <row r="635" spans="1:5">
      <c r="A635" s="13"/>
      <c r="B635" s="13"/>
      <c r="C635" s="13"/>
      <c r="D635" s="17"/>
      <c r="E635" s="9"/>
    </row>
    <row r="636" spans="1:5">
      <c r="A636" s="13"/>
      <c r="B636" s="13"/>
      <c r="C636" s="13"/>
      <c r="D636" s="17"/>
      <c r="E636" s="9"/>
    </row>
    <row r="637" spans="1:5">
      <c r="A637" s="13"/>
      <c r="B637" s="13"/>
      <c r="C637" s="13"/>
      <c r="D637" s="17"/>
      <c r="E637" s="9"/>
    </row>
    <row r="638" spans="1:5">
      <c r="A638" s="13"/>
      <c r="B638" s="13"/>
      <c r="C638" s="13"/>
      <c r="D638" s="17"/>
      <c r="E638" s="9"/>
    </row>
    <row r="639" spans="1:5">
      <c r="A639" s="13"/>
      <c r="B639" s="13"/>
      <c r="C639" s="13"/>
      <c r="D639" s="17"/>
      <c r="E639" s="9"/>
    </row>
    <row r="640" spans="1:5">
      <c r="A640" s="13"/>
      <c r="B640" s="13"/>
      <c r="C640" s="13"/>
      <c r="D640" s="17"/>
      <c r="E640" s="9"/>
    </row>
    <row r="641" spans="1:5">
      <c r="A641" s="13"/>
      <c r="B641" s="13"/>
      <c r="C641" s="13"/>
      <c r="D641" s="17"/>
      <c r="E641" s="9"/>
    </row>
    <row r="642" spans="1:5">
      <c r="A642" s="13"/>
      <c r="B642" s="13"/>
      <c r="C642" s="13"/>
      <c r="D642" s="17"/>
      <c r="E642" s="9"/>
    </row>
    <row r="643" spans="1:5">
      <c r="A643" s="13"/>
      <c r="B643" s="13"/>
      <c r="C643" s="13"/>
      <c r="D643" s="17"/>
      <c r="E643" s="9"/>
    </row>
    <row r="644" spans="1:5">
      <c r="A644" s="13"/>
      <c r="B644" s="13"/>
      <c r="C644" s="13"/>
      <c r="D644" s="17"/>
      <c r="E644" s="9"/>
    </row>
    <row r="645" spans="1:5">
      <c r="A645" s="13"/>
      <c r="B645" s="13"/>
      <c r="C645" s="13"/>
      <c r="D645" s="17"/>
      <c r="E645" s="9"/>
    </row>
    <row r="646" spans="1:5">
      <c r="A646" s="13"/>
      <c r="B646" s="13"/>
      <c r="C646" s="13"/>
      <c r="D646" s="17"/>
      <c r="E646" s="9"/>
    </row>
    <row r="647" spans="1:5">
      <c r="A647" s="13"/>
      <c r="B647" s="13"/>
      <c r="C647" s="13"/>
      <c r="D647" s="17"/>
      <c r="E647" s="9"/>
    </row>
    <row r="648" spans="1:5">
      <c r="A648" s="13"/>
      <c r="B648" s="13"/>
      <c r="C648" s="13"/>
      <c r="D648" s="17"/>
      <c r="E648" s="9"/>
    </row>
    <row r="649" spans="1:5">
      <c r="A649" s="13"/>
      <c r="B649" s="13"/>
      <c r="C649" s="13"/>
      <c r="D649" s="17"/>
      <c r="E649" s="9"/>
    </row>
    <row r="650" spans="1:5">
      <c r="A650" s="13"/>
      <c r="B650" s="13"/>
      <c r="C650" s="13"/>
      <c r="D650" s="17"/>
      <c r="E650" s="9"/>
    </row>
    <row r="651" spans="1:5">
      <c r="A651" s="13"/>
      <c r="B651" s="13"/>
      <c r="C651" s="13"/>
      <c r="D651" s="17"/>
      <c r="E651" s="9"/>
    </row>
    <row r="652" spans="1:5">
      <c r="A652" s="13"/>
      <c r="B652" s="13"/>
      <c r="C652" s="13"/>
      <c r="D652" s="17"/>
      <c r="E652" s="9"/>
    </row>
    <row r="653" spans="1:5">
      <c r="A653" s="13"/>
      <c r="B653" s="13"/>
      <c r="C653" s="13"/>
      <c r="D653" s="17"/>
      <c r="E653" s="9"/>
    </row>
    <row r="654" spans="1:5">
      <c r="A654" s="13"/>
      <c r="B654" s="13"/>
      <c r="C654" s="13"/>
      <c r="D654" s="17"/>
      <c r="E654" s="9"/>
    </row>
    <row r="655" spans="1:5">
      <c r="A655" s="13"/>
      <c r="B655" s="13"/>
      <c r="C655" s="13"/>
      <c r="D655" s="17"/>
      <c r="E655" s="9"/>
    </row>
    <row r="656" spans="1:5">
      <c r="A656" s="13"/>
      <c r="B656" s="13"/>
      <c r="C656" s="13"/>
      <c r="D656" s="17"/>
      <c r="E656" s="9"/>
    </row>
    <row r="657" spans="1:5">
      <c r="A657" s="13"/>
      <c r="B657" s="13"/>
      <c r="C657" s="13"/>
      <c r="D657" s="17"/>
      <c r="E657" s="9"/>
    </row>
    <row r="658" spans="1:5">
      <c r="A658" s="13"/>
      <c r="B658" s="13"/>
      <c r="C658" s="13"/>
      <c r="D658" s="17"/>
      <c r="E658" s="9"/>
    </row>
    <row r="659" spans="1:5">
      <c r="A659" s="13"/>
      <c r="B659" s="13"/>
      <c r="C659" s="13"/>
      <c r="D659" s="17"/>
      <c r="E659" s="9"/>
    </row>
    <row r="660" spans="1:5">
      <c r="A660" s="13"/>
      <c r="B660" s="13"/>
      <c r="C660" s="13"/>
      <c r="D660" s="17"/>
      <c r="E660" s="9"/>
    </row>
    <row r="661" spans="1:5">
      <c r="A661" s="13"/>
      <c r="B661" s="13"/>
      <c r="C661" s="13"/>
      <c r="D661" s="17"/>
      <c r="E661" s="9"/>
    </row>
    <row r="662" spans="1:5">
      <c r="A662" s="13"/>
      <c r="B662" s="13"/>
      <c r="C662" s="13"/>
      <c r="D662" s="17"/>
      <c r="E662" s="9"/>
    </row>
    <row r="663" spans="1:5">
      <c r="A663" s="13"/>
      <c r="B663" s="13"/>
      <c r="C663" s="13"/>
      <c r="D663" s="17"/>
      <c r="E663" s="9"/>
    </row>
    <row r="664" spans="1:5">
      <c r="A664" s="13"/>
      <c r="B664" s="13"/>
      <c r="C664" s="13"/>
      <c r="D664" s="17"/>
      <c r="E664" s="9"/>
    </row>
    <row r="665" spans="1:5">
      <c r="A665" s="13"/>
      <c r="B665" s="13"/>
      <c r="C665" s="13"/>
      <c r="D665" s="17"/>
      <c r="E665" s="9"/>
    </row>
    <row r="666" spans="1:5">
      <c r="A666" s="13"/>
      <c r="B666" s="13"/>
      <c r="C666" s="13"/>
      <c r="D666" s="17"/>
      <c r="E666" s="9"/>
    </row>
    <row r="667" spans="1:5">
      <c r="A667" s="13"/>
      <c r="B667" s="13"/>
      <c r="C667" s="13"/>
      <c r="D667" s="17"/>
      <c r="E667" s="9"/>
    </row>
    <row r="668" spans="1:5">
      <c r="A668" s="13"/>
      <c r="B668" s="13"/>
      <c r="C668" s="13"/>
      <c r="D668" s="17"/>
      <c r="E668" s="9"/>
    </row>
    <row r="669" spans="1:5">
      <c r="A669" s="13"/>
      <c r="B669" s="13"/>
      <c r="C669" s="13"/>
      <c r="D669" s="17"/>
      <c r="E669" s="9"/>
    </row>
    <row r="670" spans="1:5">
      <c r="A670" s="13"/>
      <c r="B670" s="13"/>
      <c r="C670" s="13"/>
      <c r="D670" s="17"/>
      <c r="E670" s="9"/>
    </row>
    <row r="671" spans="1:5">
      <c r="A671" s="13"/>
      <c r="B671" s="13"/>
      <c r="C671" s="13"/>
      <c r="D671" s="17"/>
      <c r="E671" s="9"/>
    </row>
    <row r="672" spans="1:5">
      <c r="A672" s="13"/>
      <c r="B672" s="13"/>
      <c r="C672" s="13"/>
      <c r="D672" s="17"/>
      <c r="E672" s="9"/>
    </row>
    <row r="673" spans="1:5">
      <c r="A673" s="13"/>
      <c r="B673" s="13"/>
      <c r="C673" s="13"/>
      <c r="D673" s="17"/>
      <c r="E673" s="9"/>
    </row>
    <row r="674" spans="1:5">
      <c r="A674" s="13"/>
      <c r="B674" s="13"/>
      <c r="C674" s="13"/>
      <c r="D674" s="17"/>
      <c r="E674" s="9"/>
    </row>
    <row r="675" spans="1:5">
      <c r="A675" s="13"/>
      <c r="B675" s="13"/>
      <c r="C675" s="13"/>
      <c r="D675" s="17"/>
      <c r="E675" s="9"/>
    </row>
    <row r="676" spans="1:5">
      <c r="A676" s="13"/>
      <c r="B676" s="13"/>
      <c r="C676" s="13"/>
      <c r="D676" s="17"/>
      <c r="E676" s="9"/>
    </row>
    <row r="677" spans="1:5">
      <c r="A677" s="13"/>
      <c r="B677" s="13"/>
      <c r="C677" s="13"/>
      <c r="D677" s="17"/>
      <c r="E677" s="9"/>
    </row>
    <row r="678" spans="1:5">
      <c r="A678" s="13"/>
      <c r="B678" s="13"/>
      <c r="C678" s="13"/>
      <c r="D678" s="17"/>
      <c r="E678" s="9"/>
    </row>
    <row r="679" spans="1:5">
      <c r="A679" s="13"/>
      <c r="B679" s="13"/>
      <c r="C679" s="13"/>
      <c r="D679" s="17"/>
      <c r="E679" s="9"/>
    </row>
    <row r="680" spans="1:5">
      <c r="A680" s="13"/>
      <c r="B680" s="13"/>
      <c r="C680" s="13"/>
      <c r="D680" s="17"/>
      <c r="E680" s="9"/>
    </row>
    <row r="681" spans="1:5">
      <c r="A681" s="13"/>
      <c r="B681" s="13"/>
      <c r="C681" s="13"/>
      <c r="D681" s="17"/>
      <c r="E681" s="9"/>
    </row>
    <row r="682" spans="1:5">
      <c r="A682" s="13"/>
      <c r="B682" s="13"/>
      <c r="C682" s="13"/>
      <c r="D682" s="17"/>
      <c r="E682" s="9"/>
    </row>
    <row r="683" spans="1:5">
      <c r="A683" s="13"/>
      <c r="B683" s="13"/>
      <c r="C683" s="13"/>
      <c r="D683" s="17"/>
      <c r="E683" s="9"/>
    </row>
    <row r="684" spans="1:5">
      <c r="A684" s="13"/>
      <c r="B684" s="13"/>
      <c r="C684" s="13"/>
      <c r="D684" s="17"/>
      <c r="E684" s="9"/>
    </row>
    <row r="685" spans="1:5">
      <c r="A685" s="13"/>
      <c r="B685" s="13"/>
      <c r="C685" s="13"/>
      <c r="D685" s="17"/>
      <c r="E685" s="9"/>
    </row>
    <row r="686" spans="1:5">
      <c r="A686" s="13"/>
      <c r="B686" s="13"/>
      <c r="C686" s="13"/>
      <c r="D686" s="17"/>
      <c r="E686" s="9"/>
    </row>
    <row r="687" spans="1:5">
      <c r="A687" s="13"/>
      <c r="B687" s="13"/>
      <c r="C687" s="13"/>
      <c r="D687" s="17"/>
      <c r="E687" s="9"/>
    </row>
    <row r="688" spans="1:5">
      <c r="A688" s="13"/>
      <c r="B688" s="13"/>
      <c r="C688" s="13"/>
      <c r="D688" s="17"/>
      <c r="E688" s="9"/>
    </row>
    <row r="689" spans="1:5">
      <c r="A689" s="13"/>
      <c r="B689" s="13"/>
      <c r="C689" s="13"/>
      <c r="D689" s="17"/>
      <c r="E689" s="9"/>
    </row>
    <row r="690" spans="1:5">
      <c r="A690" s="13"/>
      <c r="B690" s="13"/>
      <c r="C690" s="13"/>
      <c r="D690" s="17"/>
      <c r="E690" s="9"/>
    </row>
    <row r="691" spans="1:5">
      <c r="A691" s="13"/>
      <c r="B691" s="13"/>
      <c r="C691" s="13"/>
      <c r="D691" s="17"/>
      <c r="E691" s="9"/>
    </row>
    <row r="692" spans="1:5">
      <c r="A692" s="13"/>
      <c r="B692" s="13"/>
      <c r="C692" s="13"/>
      <c r="D692" s="17"/>
      <c r="E692" s="9"/>
    </row>
    <row r="693" spans="1:5">
      <c r="A693" s="13"/>
      <c r="B693" s="13"/>
      <c r="C693" s="13"/>
      <c r="D693" s="17"/>
      <c r="E693" s="9"/>
    </row>
    <row r="694" spans="1:5">
      <c r="A694" s="13"/>
      <c r="B694" s="13"/>
      <c r="C694" s="13"/>
      <c r="D694" s="17"/>
      <c r="E694" s="9"/>
    </row>
    <row r="695" spans="1:5">
      <c r="A695" s="13"/>
      <c r="B695" s="13"/>
      <c r="C695" s="13"/>
      <c r="D695" s="17"/>
      <c r="E695" s="9"/>
    </row>
    <row r="696" spans="1:5">
      <c r="A696" s="13"/>
      <c r="B696" s="13"/>
      <c r="C696" s="13"/>
      <c r="D696" s="17"/>
      <c r="E696" s="9"/>
    </row>
    <row r="697" spans="1:5">
      <c r="A697" s="13"/>
      <c r="B697" s="13"/>
      <c r="C697" s="13"/>
      <c r="D697" s="17"/>
      <c r="E697" s="9"/>
    </row>
    <row r="698" spans="1:5">
      <c r="A698" s="13"/>
      <c r="B698" s="13"/>
      <c r="C698" s="13"/>
      <c r="D698" s="17"/>
      <c r="E698" s="9"/>
    </row>
    <row r="699" spans="1:5">
      <c r="A699" s="13"/>
      <c r="B699" s="13"/>
      <c r="C699" s="13"/>
      <c r="D699" s="17"/>
      <c r="E699" s="9"/>
    </row>
    <row r="700" spans="1:5">
      <c r="A700" s="13"/>
      <c r="B700" s="13"/>
      <c r="C700" s="13"/>
      <c r="D700" s="17"/>
      <c r="E700" s="9"/>
    </row>
    <row r="701" spans="1:5">
      <c r="A701" s="13"/>
      <c r="B701" s="13"/>
      <c r="C701" s="13"/>
      <c r="D701" s="17"/>
      <c r="E701" s="9"/>
    </row>
    <row r="702" spans="1:5">
      <c r="A702" s="13"/>
      <c r="B702" s="13"/>
      <c r="C702" s="13"/>
      <c r="D702" s="17"/>
      <c r="E702" s="9"/>
    </row>
    <row r="703" spans="1:5">
      <c r="A703" s="13"/>
      <c r="B703" s="13"/>
      <c r="C703" s="13"/>
      <c r="D703" s="17"/>
      <c r="E703" s="9"/>
    </row>
    <row r="704" spans="1:5">
      <c r="A704" s="13"/>
      <c r="B704" s="13"/>
      <c r="C704" s="13"/>
      <c r="D704" s="17"/>
      <c r="E704" s="9"/>
    </row>
    <row r="705" spans="1:5">
      <c r="A705" s="13"/>
      <c r="B705" s="13"/>
      <c r="C705" s="13"/>
      <c r="D705" s="17"/>
      <c r="E705" s="9"/>
    </row>
    <row r="706" spans="1:5">
      <c r="A706" s="13"/>
      <c r="B706" s="13"/>
      <c r="C706" s="13"/>
      <c r="D706" s="17"/>
      <c r="E706" s="9"/>
    </row>
    <row r="707" spans="1:5">
      <c r="A707" s="13"/>
      <c r="B707" s="13"/>
      <c r="C707" s="13"/>
      <c r="D707" s="17"/>
      <c r="E707" s="9"/>
    </row>
    <row r="708" spans="1:5">
      <c r="A708" s="13"/>
      <c r="B708" s="13"/>
      <c r="C708" s="13"/>
      <c r="D708" s="17"/>
      <c r="E708" s="9"/>
    </row>
    <row r="709" spans="1:5">
      <c r="A709" s="13"/>
      <c r="B709" s="13"/>
      <c r="C709" s="13"/>
      <c r="D709" s="17"/>
      <c r="E709" s="9"/>
    </row>
    <row r="710" spans="1:5">
      <c r="A710" s="13"/>
      <c r="B710" s="13"/>
      <c r="C710" s="13"/>
      <c r="D710" s="17"/>
      <c r="E710" s="9"/>
    </row>
    <row r="711" spans="1:5">
      <c r="A711" s="13"/>
      <c r="B711" s="13"/>
      <c r="C711" s="13"/>
      <c r="D711" s="17"/>
      <c r="E711" s="9"/>
    </row>
    <row r="712" spans="1:5">
      <c r="A712" s="13"/>
      <c r="B712" s="13"/>
      <c r="C712" s="13"/>
      <c r="D712" s="17"/>
      <c r="E712" s="9"/>
    </row>
    <row r="713" spans="1:5">
      <c r="A713" s="13"/>
      <c r="B713" s="13"/>
      <c r="C713" s="13"/>
      <c r="D713" s="17"/>
      <c r="E713" s="9"/>
    </row>
    <row r="714" spans="1:5">
      <c r="A714" s="13"/>
      <c r="B714" s="13"/>
      <c r="C714" s="13"/>
      <c r="D714" s="17"/>
      <c r="E714" s="9"/>
    </row>
    <row r="715" spans="1:5">
      <c r="A715" s="13"/>
      <c r="B715" s="13"/>
      <c r="C715" s="13"/>
      <c r="D715" s="17"/>
      <c r="E715" s="9"/>
    </row>
    <row r="716" spans="1:5">
      <c r="A716" s="13"/>
      <c r="B716" s="13"/>
      <c r="C716" s="13"/>
      <c r="D716" s="17"/>
      <c r="E716" s="9"/>
    </row>
    <row r="717" spans="1:5">
      <c r="A717" s="13"/>
      <c r="B717" s="13"/>
      <c r="C717" s="13"/>
      <c r="D717" s="17"/>
      <c r="E717" s="9"/>
    </row>
    <row r="718" spans="1:5">
      <c r="A718" s="13"/>
      <c r="B718" s="13"/>
      <c r="C718" s="13"/>
      <c r="D718" s="17"/>
      <c r="E718" s="9"/>
    </row>
    <row r="719" spans="1:5">
      <c r="A719" s="13"/>
      <c r="B719" s="13"/>
      <c r="C719" s="13"/>
      <c r="D719" s="17"/>
      <c r="E719" s="9"/>
    </row>
    <row r="720" spans="1:5">
      <c r="A720" s="13"/>
      <c r="B720" s="13"/>
      <c r="C720" s="13"/>
      <c r="D720" s="17"/>
      <c r="E720" s="9"/>
    </row>
    <row r="721" spans="1:5">
      <c r="A721" s="13"/>
      <c r="B721" s="13"/>
      <c r="C721" s="13"/>
      <c r="D721" s="17"/>
      <c r="E721" s="9"/>
    </row>
    <row r="722" spans="1:5">
      <c r="A722" s="13"/>
      <c r="B722" s="13"/>
      <c r="C722" s="13"/>
      <c r="D722" s="17"/>
      <c r="E722" s="9"/>
    </row>
    <row r="723" spans="1:5">
      <c r="A723" s="13"/>
      <c r="B723" s="13"/>
      <c r="C723" s="13"/>
      <c r="D723" s="17"/>
      <c r="E723" s="9"/>
    </row>
    <row r="724" spans="1:5">
      <c r="A724" s="13"/>
      <c r="B724" s="13"/>
      <c r="C724" s="13"/>
      <c r="D724" s="17"/>
      <c r="E724" s="9"/>
    </row>
    <row r="725" spans="1:5">
      <c r="A725" s="13"/>
      <c r="B725" s="13"/>
      <c r="C725" s="13"/>
      <c r="D725" s="17"/>
      <c r="E725" s="9"/>
    </row>
    <row r="726" spans="1:5">
      <c r="A726" s="13"/>
      <c r="B726" s="13"/>
      <c r="C726" s="13"/>
      <c r="D726" s="17"/>
      <c r="E726" s="9"/>
    </row>
    <row r="727" spans="1:5">
      <c r="A727" s="13"/>
      <c r="B727" s="13"/>
      <c r="C727" s="13"/>
      <c r="D727" s="17"/>
      <c r="E727" s="9"/>
    </row>
    <row r="728" spans="1:5">
      <c r="A728" s="13"/>
      <c r="B728" s="13"/>
      <c r="C728" s="13"/>
      <c r="D728" s="17"/>
      <c r="E728" s="9"/>
    </row>
    <row r="729" spans="1:5">
      <c r="A729" s="13"/>
      <c r="B729" s="13"/>
      <c r="C729" s="13"/>
      <c r="D729" s="17"/>
      <c r="E729" s="9"/>
    </row>
    <row r="730" spans="1:5">
      <c r="A730" s="13"/>
      <c r="B730" s="13"/>
      <c r="C730" s="13"/>
      <c r="D730" s="17"/>
      <c r="E730" s="9"/>
    </row>
    <row r="731" spans="1:5">
      <c r="A731" s="13"/>
      <c r="B731" s="13"/>
      <c r="C731" s="13"/>
      <c r="D731" s="17"/>
      <c r="E731" s="9"/>
    </row>
    <row r="732" spans="1:5">
      <c r="A732" s="13"/>
      <c r="B732" s="13"/>
      <c r="C732" s="13"/>
      <c r="D732" s="17"/>
      <c r="E732" s="9"/>
    </row>
    <row r="733" spans="1:5">
      <c r="A733" s="13"/>
      <c r="B733" s="13"/>
      <c r="C733" s="13"/>
      <c r="D733" s="17"/>
      <c r="E733" s="9"/>
    </row>
    <row r="734" spans="1:5">
      <c r="A734" s="13"/>
      <c r="B734" s="13"/>
      <c r="C734" s="13"/>
      <c r="D734" s="17"/>
      <c r="E734" s="9"/>
    </row>
    <row r="735" spans="1:5">
      <c r="A735" s="13"/>
      <c r="B735" s="13"/>
      <c r="C735" s="13"/>
      <c r="D735" s="17"/>
      <c r="E735" s="9"/>
    </row>
    <row r="736" spans="1:5">
      <c r="A736" s="13"/>
      <c r="B736" s="13"/>
      <c r="C736" s="13"/>
      <c r="D736" s="17"/>
      <c r="E736" s="9"/>
    </row>
    <row r="737" spans="1:5">
      <c r="A737" s="13"/>
      <c r="B737" s="13"/>
      <c r="C737" s="13"/>
      <c r="D737" s="17"/>
      <c r="E737" s="9"/>
    </row>
    <row r="738" spans="1:5">
      <c r="A738" s="13"/>
      <c r="B738" s="13"/>
      <c r="C738" s="13"/>
      <c r="D738" s="17"/>
      <c r="E738" s="9"/>
    </row>
    <row r="739" spans="1:5">
      <c r="A739" s="13"/>
      <c r="B739" s="13"/>
      <c r="C739" s="13"/>
      <c r="D739" s="17"/>
      <c r="E739" s="9"/>
    </row>
    <row r="740" spans="1:5">
      <c r="A740" s="13"/>
      <c r="B740" s="13"/>
      <c r="C740" s="13"/>
      <c r="D740" s="17"/>
      <c r="E740" s="9"/>
    </row>
    <row r="741" spans="1:5">
      <c r="A741" s="13"/>
      <c r="B741" s="13"/>
      <c r="C741" s="13"/>
      <c r="D741" s="17"/>
      <c r="E741" s="9"/>
    </row>
    <row r="742" spans="1:5">
      <c r="A742" s="13"/>
      <c r="B742" s="13"/>
      <c r="C742" s="13"/>
      <c r="D742" s="17"/>
      <c r="E742" s="9"/>
    </row>
    <row r="743" spans="1:5">
      <c r="A743" s="13"/>
      <c r="B743" s="13"/>
      <c r="C743" s="13"/>
      <c r="D743" s="17"/>
      <c r="E743" s="9"/>
    </row>
    <row r="744" spans="1:5">
      <c r="A744" s="13"/>
      <c r="B744" s="13"/>
      <c r="C744" s="13"/>
      <c r="D744" s="17"/>
      <c r="E744" s="9"/>
    </row>
    <row r="745" spans="1:5">
      <c r="A745" s="13"/>
      <c r="B745" s="13"/>
      <c r="C745" s="13"/>
      <c r="D745" s="17"/>
      <c r="E745" s="9"/>
    </row>
    <row r="746" spans="1:5">
      <c r="A746" s="13"/>
      <c r="B746" s="13"/>
      <c r="C746" s="13"/>
      <c r="D746" s="17"/>
      <c r="E746" s="9"/>
    </row>
    <row r="747" spans="1:5">
      <c r="A747" s="13"/>
      <c r="B747" s="13"/>
      <c r="C747" s="13"/>
      <c r="D747" s="17"/>
      <c r="E747" s="9"/>
    </row>
    <row r="748" spans="1:5">
      <c r="A748" s="13"/>
      <c r="B748" s="13"/>
      <c r="C748" s="13"/>
      <c r="D748" s="17"/>
      <c r="E748" s="9"/>
    </row>
    <row r="749" spans="1:5">
      <c r="A749" s="13"/>
      <c r="B749" s="13"/>
      <c r="C749" s="13"/>
      <c r="D749" s="17"/>
      <c r="E749" s="9"/>
    </row>
    <row r="750" spans="1:5">
      <c r="A750" s="13"/>
      <c r="B750" s="13"/>
      <c r="C750" s="13"/>
      <c r="D750" s="17"/>
      <c r="E750" s="9"/>
    </row>
    <row r="751" spans="1:5">
      <c r="A751" s="13"/>
      <c r="B751" s="13"/>
      <c r="C751" s="13"/>
      <c r="D751" s="17"/>
      <c r="E751" s="9"/>
    </row>
    <row r="752" spans="1:5">
      <c r="A752" s="13"/>
      <c r="B752" s="13"/>
      <c r="C752" s="13"/>
      <c r="D752" s="17"/>
      <c r="E752" s="9"/>
    </row>
    <row r="753" spans="1:5">
      <c r="A753" s="13"/>
      <c r="B753" s="13"/>
      <c r="C753" s="13"/>
      <c r="D753" s="17"/>
      <c r="E753" s="9"/>
    </row>
    <row r="754" spans="1:5">
      <c r="A754" s="13"/>
      <c r="B754" s="13"/>
      <c r="C754" s="13"/>
      <c r="D754" s="17"/>
      <c r="E754" s="9"/>
    </row>
    <row r="755" spans="1:5">
      <c r="A755" s="13"/>
      <c r="B755" s="13"/>
      <c r="C755" s="13"/>
      <c r="D755" s="17"/>
      <c r="E755" s="9"/>
    </row>
    <row r="756" spans="1:5">
      <c r="A756" s="13"/>
      <c r="B756" s="13"/>
      <c r="C756" s="13"/>
      <c r="D756" s="17"/>
      <c r="E756" s="9"/>
    </row>
    <row r="757" spans="1:5">
      <c r="A757" s="13"/>
      <c r="B757" s="13"/>
      <c r="C757" s="13"/>
      <c r="D757" s="17"/>
      <c r="E757" s="9"/>
    </row>
    <row r="758" spans="1:5">
      <c r="A758" s="13"/>
      <c r="B758" s="13"/>
      <c r="C758" s="13"/>
      <c r="D758" s="17"/>
      <c r="E758" s="9"/>
    </row>
    <row r="759" spans="1:5">
      <c r="A759" s="13"/>
      <c r="B759" s="13"/>
      <c r="C759" s="13"/>
      <c r="D759" s="17"/>
      <c r="E759" s="9"/>
    </row>
    <row r="760" spans="1:5">
      <c r="A760" s="13"/>
      <c r="B760" s="13"/>
      <c r="C760" s="13"/>
      <c r="D760" s="17"/>
      <c r="E760" s="9"/>
    </row>
    <row r="761" spans="1:5">
      <c r="A761" s="13"/>
      <c r="B761" s="13"/>
      <c r="C761" s="13"/>
      <c r="D761" s="17"/>
      <c r="E761" s="9"/>
    </row>
    <row r="762" spans="1:5">
      <c r="A762" s="13"/>
      <c r="B762" s="13"/>
      <c r="C762" s="13"/>
      <c r="D762" s="17"/>
      <c r="E762" s="9"/>
    </row>
    <row r="763" spans="1:5">
      <c r="A763" s="13"/>
      <c r="B763" s="13"/>
      <c r="C763" s="13"/>
      <c r="D763" s="17"/>
      <c r="E763" s="9"/>
    </row>
    <row r="764" spans="1:5">
      <c r="A764" s="13"/>
      <c r="B764" s="13"/>
      <c r="C764" s="13"/>
      <c r="D764" s="17"/>
      <c r="E764" s="9"/>
    </row>
    <row r="765" spans="1:5">
      <c r="A765" s="13"/>
      <c r="B765" s="13"/>
      <c r="C765" s="13"/>
      <c r="D765" s="17"/>
      <c r="E765" s="9"/>
    </row>
    <row r="766" spans="1:5">
      <c r="A766" s="13"/>
      <c r="B766" s="13"/>
      <c r="C766" s="13"/>
      <c r="D766" s="17"/>
      <c r="E766" s="9"/>
    </row>
    <row r="767" spans="1:5">
      <c r="A767" s="13"/>
      <c r="B767" s="13"/>
      <c r="C767" s="13"/>
      <c r="D767" s="17"/>
      <c r="E767" s="9"/>
    </row>
    <row r="768" spans="1:5">
      <c r="A768" s="13"/>
      <c r="B768" s="13"/>
      <c r="C768" s="13"/>
      <c r="D768" s="17"/>
      <c r="E768" s="9"/>
    </row>
    <row r="769" spans="1:5">
      <c r="A769" s="13"/>
      <c r="B769" s="13"/>
      <c r="C769" s="13"/>
      <c r="D769" s="17"/>
      <c r="E769" s="9"/>
    </row>
    <row r="770" spans="1:5">
      <c r="A770" s="13"/>
      <c r="B770" s="13"/>
      <c r="C770" s="13"/>
      <c r="D770" s="17"/>
      <c r="E770" s="9"/>
    </row>
    <row r="771" spans="1:5">
      <c r="A771" s="13"/>
      <c r="B771" s="13"/>
      <c r="C771" s="13"/>
      <c r="D771" s="17"/>
      <c r="E771" s="9"/>
    </row>
    <row r="772" spans="1:5">
      <c r="A772" s="13"/>
      <c r="B772" s="13"/>
      <c r="C772" s="13"/>
      <c r="D772" s="17"/>
      <c r="E772" s="9"/>
    </row>
    <row r="773" spans="1:5">
      <c r="A773" s="13"/>
      <c r="B773" s="13"/>
      <c r="C773" s="13"/>
      <c r="D773" s="17"/>
      <c r="E773" s="9"/>
    </row>
    <row r="774" spans="1:5">
      <c r="A774" s="13"/>
      <c r="B774" s="13"/>
      <c r="C774" s="13"/>
      <c r="D774" s="17"/>
      <c r="E774" s="9"/>
    </row>
    <row r="775" spans="1:5">
      <c r="A775" s="13"/>
      <c r="B775" s="13"/>
      <c r="C775" s="13"/>
      <c r="D775" s="17"/>
      <c r="E775" s="9"/>
    </row>
    <row r="776" spans="1:5">
      <c r="A776" s="13"/>
      <c r="B776" s="13"/>
      <c r="C776" s="13"/>
      <c r="D776" s="17"/>
      <c r="E776" s="9"/>
    </row>
    <row r="777" spans="1:5">
      <c r="A777" s="13"/>
      <c r="B777" s="13"/>
      <c r="C777" s="13"/>
      <c r="D777" s="17"/>
      <c r="E777" s="9"/>
    </row>
    <row r="778" spans="1:5">
      <c r="A778" s="13"/>
      <c r="B778" s="13"/>
      <c r="C778" s="13"/>
      <c r="D778" s="17"/>
      <c r="E778" s="9"/>
    </row>
    <row r="779" spans="1:5">
      <c r="A779" s="13"/>
      <c r="B779" s="13"/>
      <c r="C779" s="13"/>
      <c r="D779" s="17"/>
      <c r="E779" s="9"/>
    </row>
    <row r="780" spans="1:5">
      <c r="A780" s="13"/>
      <c r="B780" s="13"/>
      <c r="C780" s="13"/>
      <c r="D780" s="17"/>
      <c r="E780" s="9"/>
    </row>
    <row r="781" spans="1:5">
      <c r="A781" s="13"/>
      <c r="B781" s="13"/>
      <c r="C781" s="13"/>
      <c r="D781" s="17"/>
      <c r="E781" s="9"/>
    </row>
    <row r="782" spans="1:5">
      <c r="A782" s="13"/>
      <c r="B782" s="13"/>
      <c r="C782" s="13"/>
      <c r="D782" s="17"/>
      <c r="E782" s="9"/>
    </row>
    <row r="783" spans="1:5">
      <c r="A783" s="13"/>
      <c r="B783" s="13"/>
      <c r="C783" s="13"/>
      <c r="D783" s="17"/>
      <c r="E783" s="9"/>
    </row>
    <row r="784" spans="1:5">
      <c r="A784" s="13"/>
      <c r="B784" s="13"/>
      <c r="C784" s="13"/>
      <c r="D784" s="17"/>
      <c r="E784" s="9"/>
    </row>
    <row r="785" spans="1:5">
      <c r="A785" s="13"/>
      <c r="B785" s="13"/>
      <c r="C785" s="13"/>
      <c r="D785" s="17"/>
      <c r="E785" s="9"/>
    </row>
    <row r="786" spans="1:5">
      <c r="A786" s="13"/>
      <c r="B786" s="13"/>
      <c r="C786" s="13"/>
      <c r="D786" s="17"/>
      <c r="E786" s="9"/>
    </row>
    <row r="787" spans="1:5">
      <c r="A787" s="13"/>
      <c r="B787" s="13"/>
      <c r="C787" s="13"/>
      <c r="D787" s="17"/>
      <c r="E787" s="9"/>
    </row>
    <row r="788" spans="1:5">
      <c r="A788" s="13"/>
      <c r="B788" s="13"/>
      <c r="C788" s="13"/>
      <c r="D788" s="17"/>
      <c r="E788" s="9"/>
    </row>
    <row r="789" spans="1:5">
      <c r="A789" s="13"/>
      <c r="B789" s="13"/>
      <c r="C789" s="13"/>
      <c r="D789" s="17"/>
      <c r="E789" s="9"/>
    </row>
    <row r="790" spans="1:5">
      <c r="A790" s="13"/>
      <c r="B790" s="13"/>
      <c r="C790" s="13"/>
      <c r="D790" s="17"/>
      <c r="E790" s="9"/>
    </row>
    <row r="791" spans="1:5">
      <c r="A791" s="13"/>
      <c r="B791" s="13"/>
      <c r="C791" s="13"/>
      <c r="D791" s="17"/>
      <c r="E791" s="9"/>
    </row>
    <row r="792" spans="1:5">
      <c r="A792" s="13"/>
      <c r="B792" s="13"/>
      <c r="C792" s="13"/>
      <c r="D792" s="17"/>
      <c r="E792" s="9"/>
    </row>
    <row r="793" spans="1:5">
      <c r="A793" s="13"/>
      <c r="B793" s="13"/>
      <c r="C793" s="13"/>
      <c r="D793" s="17"/>
      <c r="E793" s="9"/>
    </row>
    <row r="794" spans="1:5">
      <c r="A794" s="13"/>
      <c r="B794" s="13"/>
      <c r="C794" s="13"/>
      <c r="D794" s="17"/>
      <c r="E794" s="9"/>
    </row>
    <row r="795" spans="1:5">
      <c r="A795" s="13"/>
      <c r="B795" s="13"/>
      <c r="C795" s="13"/>
      <c r="D795" s="17"/>
      <c r="E795" s="9"/>
    </row>
    <row r="796" spans="1:5">
      <c r="A796" s="13"/>
      <c r="B796" s="13"/>
      <c r="C796" s="13"/>
      <c r="D796" s="17"/>
      <c r="E796" s="9"/>
    </row>
    <row r="797" spans="1:5">
      <c r="A797" s="13"/>
      <c r="B797" s="13"/>
      <c r="C797" s="13"/>
      <c r="D797" s="17"/>
      <c r="E797" s="9"/>
    </row>
    <row r="798" spans="1:5">
      <c r="A798" s="13"/>
      <c r="B798" s="13"/>
      <c r="C798" s="13"/>
      <c r="D798" s="17"/>
      <c r="E798" s="9"/>
    </row>
    <row r="799" spans="1:5">
      <c r="A799" s="13"/>
      <c r="B799" s="13"/>
      <c r="C799" s="13"/>
      <c r="D799" s="17"/>
      <c r="E799" s="9"/>
    </row>
    <row r="800" spans="1:5">
      <c r="A800" s="13"/>
      <c r="B800" s="13"/>
      <c r="C800" s="13"/>
      <c r="D800" s="17"/>
      <c r="E800" s="9"/>
    </row>
    <row r="801" spans="1:5">
      <c r="A801" s="13"/>
      <c r="B801" s="13"/>
      <c r="C801" s="13"/>
      <c r="D801" s="17"/>
      <c r="E801" s="9"/>
    </row>
    <row r="802" spans="1:5">
      <c r="A802" s="13"/>
      <c r="B802" s="13"/>
      <c r="C802" s="13"/>
      <c r="D802" s="17"/>
      <c r="E802" s="9"/>
    </row>
    <row r="803" spans="1:5">
      <c r="A803" s="13"/>
      <c r="B803" s="13"/>
      <c r="C803" s="13"/>
      <c r="D803" s="17"/>
      <c r="E803" s="9"/>
    </row>
    <row r="804" spans="1:5">
      <c r="A804" s="13"/>
      <c r="B804" s="13"/>
      <c r="C804" s="13"/>
      <c r="D804" s="17"/>
      <c r="E804" s="9"/>
    </row>
    <row r="805" spans="1:5">
      <c r="A805" s="13"/>
      <c r="B805" s="13"/>
      <c r="C805" s="13"/>
      <c r="D805" s="17"/>
      <c r="E805" s="9"/>
    </row>
    <row r="806" spans="1:5">
      <c r="A806" s="13"/>
      <c r="B806" s="13"/>
      <c r="C806" s="13"/>
      <c r="D806" s="17"/>
      <c r="E806" s="9"/>
    </row>
    <row r="807" spans="1:5">
      <c r="A807" s="13"/>
      <c r="B807" s="13"/>
      <c r="C807" s="13"/>
      <c r="D807" s="17"/>
      <c r="E807" s="9"/>
    </row>
    <row r="808" spans="1:5">
      <c r="A808" s="13"/>
      <c r="B808" s="13"/>
      <c r="C808" s="13"/>
      <c r="D808" s="17"/>
      <c r="E808" s="9"/>
    </row>
    <row r="809" spans="1:5">
      <c r="A809" s="13"/>
      <c r="B809" s="13"/>
      <c r="C809" s="13"/>
      <c r="D809" s="17"/>
      <c r="E809" s="9"/>
    </row>
    <row r="810" spans="1:5">
      <c r="A810" s="13"/>
      <c r="B810" s="13"/>
      <c r="C810" s="13"/>
      <c r="D810" s="17"/>
      <c r="E810" s="9"/>
    </row>
    <row r="811" spans="1:5">
      <c r="A811" s="13"/>
      <c r="B811" s="13"/>
      <c r="C811" s="13"/>
      <c r="D811" s="17"/>
      <c r="E811" s="9"/>
    </row>
    <row r="812" spans="1:5">
      <c r="A812" s="13"/>
      <c r="B812" s="13"/>
      <c r="C812" s="13"/>
      <c r="D812" s="17"/>
      <c r="E812" s="9"/>
    </row>
    <row r="813" spans="1:5">
      <c r="A813" s="13"/>
      <c r="B813" s="13"/>
      <c r="C813" s="13"/>
      <c r="D813" s="17"/>
      <c r="E813" s="9"/>
    </row>
    <row r="814" spans="1:5">
      <c r="A814" s="13"/>
      <c r="B814" s="13"/>
      <c r="C814" s="13"/>
      <c r="D814" s="17"/>
      <c r="E814" s="9"/>
    </row>
    <row r="815" spans="1:5">
      <c r="A815" s="13"/>
      <c r="B815" s="13"/>
      <c r="C815" s="13"/>
      <c r="D815" s="17"/>
      <c r="E815" s="9"/>
    </row>
    <row r="816" spans="1:5">
      <c r="A816" s="13"/>
      <c r="B816" s="13"/>
      <c r="C816" s="13"/>
      <c r="D816" s="17"/>
      <c r="E816" s="9"/>
    </row>
    <row r="817" spans="1:5">
      <c r="A817" s="13"/>
      <c r="B817" s="13"/>
      <c r="C817" s="13"/>
      <c r="D817" s="17"/>
      <c r="E817" s="9"/>
    </row>
    <row r="818" spans="1:5">
      <c r="A818" s="13"/>
      <c r="B818" s="13"/>
      <c r="C818" s="13"/>
      <c r="D818" s="17"/>
      <c r="E818" s="9"/>
    </row>
    <row r="819" spans="1:5">
      <c r="A819" s="13"/>
      <c r="B819" s="13"/>
      <c r="C819" s="13"/>
      <c r="D819" s="17"/>
      <c r="E819" s="9"/>
    </row>
    <row r="820" spans="1:5">
      <c r="A820" s="13"/>
      <c r="B820" s="13"/>
      <c r="C820" s="13"/>
      <c r="D820" s="17"/>
      <c r="E820" s="9"/>
    </row>
    <row r="821" spans="1:5">
      <c r="A821" s="13"/>
      <c r="B821" s="13"/>
      <c r="C821" s="13"/>
      <c r="D821" s="17"/>
      <c r="E821" s="9"/>
    </row>
    <row r="822" spans="1:5">
      <c r="A822" s="13"/>
      <c r="B822" s="13"/>
      <c r="C822" s="13"/>
      <c r="D822" s="17"/>
      <c r="E822" s="9"/>
    </row>
    <row r="823" spans="1:5">
      <c r="A823" s="13"/>
      <c r="B823" s="13"/>
      <c r="C823" s="13"/>
      <c r="D823" s="17"/>
      <c r="E823" s="9"/>
    </row>
    <row r="824" spans="1:5">
      <c r="A824" s="13"/>
      <c r="B824" s="13"/>
      <c r="C824" s="13"/>
      <c r="D824" s="17"/>
      <c r="E824" s="9"/>
    </row>
    <row r="825" spans="1:5">
      <c r="A825" s="13"/>
      <c r="B825" s="13"/>
      <c r="C825" s="13"/>
      <c r="D825" s="17"/>
      <c r="E825" s="9"/>
    </row>
    <row r="826" spans="1:5">
      <c r="A826" s="13"/>
      <c r="B826" s="13"/>
      <c r="C826" s="13"/>
      <c r="D826" s="17"/>
      <c r="E826" s="9"/>
    </row>
    <row r="827" spans="1:5">
      <c r="A827" s="13"/>
      <c r="B827" s="13"/>
      <c r="C827" s="13"/>
      <c r="D827" s="17"/>
      <c r="E827" s="9"/>
    </row>
    <row r="828" spans="1:5">
      <c r="A828" s="13"/>
      <c r="B828" s="13"/>
      <c r="C828" s="13"/>
      <c r="D828" s="17"/>
      <c r="E828" s="9"/>
    </row>
    <row r="829" spans="1:5">
      <c r="A829" s="13"/>
      <c r="B829" s="13"/>
      <c r="C829" s="13"/>
      <c r="D829" s="17"/>
      <c r="E829" s="9"/>
    </row>
    <row r="830" spans="1:5">
      <c r="A830" s="13"/>
      <c r="B830" s="13"/>
      <c r="C830" s="13"/>
      <c r="D830" s="17"/>
      <c r="E830" s="9"/>
    </row>
    <row r="831" spans="1:5">
      <c r="A831" s="13"/>
      <c r="B831" s="13"/>
      <c r="C831" s="13"/>
      <c r="D831" s="17"/>
      <c r="E831" s="9"/>
    </row>
    <row r="832" spans="1:5">
      <c r="A832" s="13"/>
      <c r="B832" s="13"/>
      <c r="C832" s="13"/>
      <c r="D832" s="17"/>
      <c r="E832" s="9"/>
    </row>
    <row r="833" spans="1:5">
      <c r="A833" s="13"/>
      <c r="B833" s="13"/>
      <c r="C833" s="13"/>
      <c r="D833" s="17"/>
      <c r="E833" s="9"/>
    </row>
    <row r="834" spans="1:5">
      <c r="A834" s="13"/>
      <c r="B834" s="13"/>
      <c r="C834" s="13"/>
      <c r="D834" s="17"/>
      <c r="E834" s="9"/>
    </row>
    <row r="835" spans="1:5">
      <c r="A835" s="13"/>
      <c r="B835" s="13"/>
      <c r="C835" s="13"/>
      <c r="D835" s="17"/>
      <c r="E835" s="9"/>
    </row>
    <row r="836" spans="1:5">
      <c r="A836" s="13"/>
      <c r="B836" s="13"/>
      <c r="C836" s="13"/>
      <c r="D836" s="17"/>
      <c r="E836" s="9"/>
    </row>
    <row r="837" spans="1:5">
      <c r="A837" s="13"/>
      <c r="B837" s="13"/>
      <c r="C837" s="13"/>
      <c r="D837" s="17"/>
      <c r="E837" s="9"/>
    </row>
    <row r="838" spans="1:5">
      <c r="A838" s="13"/>
      <c r="B838" s="13"/>
      <c r="C838" s="13"/>
      <c r="D838" s="17"/>
      <c r="E838" s="9"/>
    </row>
    <row r="839" spans="1:5">
      <c r="A839" s="13"/>
      <c r="B839" s="13"/>
      <c r="C839" s="13"/>
      <c r="D839" s="17"/>
      <c r="E839" s="9"/>
    </row>
    <row r="840" spans="1:5">
      <c r="A840" s="13"/>
      <c r="B840" s="13"/>
      <c r="C840" s="13"/>
      <c r="D840" s="17"/>
      <c r="E840" s="9"/>
    </row>
    <row r="841" spans="1:5">
      <c r="A841" s="13"/>
      <c r="B841" s="13"/>
      <c r="C841" s="13"/>
      <c r="D841" s="17"/>
      <c r="E841" s="9"/>
    </row>
    <row r="842" spans="1:5">
      <c r="A842" s="13"/>
      <c r="B842" s="13"/>
      <c r="C842" s="13"/>
      <c r="D842" s="17"/>
      <c r="E842" s="9"/>
    </row>
    <row r="843" spans="1:5">
      <c r="A843" s="13"/>
      <c r="B843" s="13"/>
      <c r="C843" s="13"/>
      <c r="D843" s="17"/>
      <c r="E843" s="9"/>
    </row>
    <row r="844" spans="1:5">
      <c r="A844" s="13"/>
      <c r="B844" s="13"/>
      <c r="C844" s="13"/>
      <c r="D844" s="17"/>
      <c r="E844" s="9"/>
    </row>
    <row r="845" spans="1:5">
      <c r="A845" s="13"/>
      <c r="B845" s="13"/>
      <c r="C845" s="13"/>
      <c r="D845" s="17"/>
      <c r="E845" s="9"/>
    </row>
    <row r="846" spans="1:5">
      <c r="A846" s="13"/>
      <c r="B846" s="13"/>
      <c r="C846" s="13"/>
      <c r="D846" s="17"/>
      <c r="E846" s="9"/>
    </row>
    <row r="847" spans="1:5">
      <c r="A847" s="13"/>
      <c r="B847" s="13"/>
      <c r="C847" s="13"/>
      <c r="D847" s="17"/>
      <c r="E847" s="9"/>
    </row>
    <row r="848" spans="1:5">
      <c r="A848" s="13"/>
      <c r="B848" s="13"/>
      <c r="C848" s="13"/>
      <c r="D848" s="17"/>
      <c r="E848" s="9"/>
    </row>
    <row r="849" spans="1:5">
      <c r="A849" s="13"/>
      <c r="B849" s="13"/>
      <c r="C849" s="13"/>
      <c r="D849" s="17"/>
      <c r="E849" s="9"/>
    </row>
    <row r="850" spans="1:5">
      <c r="A850" s="13"/>
      <c r="B850" s="13"/>
      <c r="C850" s="13"/>
      <c r="D850" s="17"/>
      <c r="E850" s="9"/>
    </row>
    <row r="851" spans="1:5">
      <c r="A851" s="13"/>
      <c r="B851" s="13"/>
      <c r="C851" s="13"/>
      <c r="D851" s="17"/>
      <c r="E851" s="9"/>
    </row>
    <row r="852" spans="1:5">
      <c r="A852" s="13"/>
      <c r="B852" s="13"/>
      <c r="C852" s="13"/>
      <c r="D852" s="17"/>
      <c r="E852" s="9"/>
    </row>
    <row r="853" spans="1:5">
      <c r="A853" s="13"/>
      <c r="B853" s="13"/>
      <c r="C853" s="13"/>
      <c r="D853" s="17"/>
      <c r="E853" s="9"/>
    </row>
    <row r="854" spans="1:5">
      <c r="A854" s="13"/>
      <c r="B854" s="13"/>
      <c r="C854" s="13"/>
      <c r="D854" s="17"/>
      <c r="E854" s="9"/>
    </row>
    <row r="855" spans="1:5">
      <c r="A855" s="13"/>
      <c r="B855" s="13"/>
      <c r="C855" s="13"/>
      <c r="D855" s="17"/>
      <c r="E855" s="9"/>
    </row>
    <row r="856" spans="1:5">
      <c r="A856" s="13"/>
      <c r="B856" s="13"/>
      <c r="C856" s="13"/>
      <c r="D856" s="17"/>
      <c r="E856" s="9"/>
    </row>
    <row r="857" spans="1:5">
      <c r="A857" s="13"/>
      <c r="B857" s="13"/>
      <c r="C857" s="13"/>
      <c r="D857" s="17"/>
      <c r="E857" s="9"/>
    </row>
    <row r="858" spans="1:5">
      <c r="A858" s="13"/>
      <c r="B858" s="13"/>
      <c r="C858" s="13"/>
      <c r="D858" s="17"/>
      <c r="E858" s="9"/>
    </row>
    <row r="859" spans="1:5">
      <c r="A859" s="13"/>
      <c r="B859" s="13"/>
      <c r="C859" s="13"/>
      <c r="D859" s="17"/>
      <c r="E859" s="9"/>
    </row>
    <row r="860" spans="1:5">
      <c r="A860" s="13"/>
      <c r="B860" s="13"/>
      <c r="C860" s="13"/>
      <c r="D860" s="17"/>
      <c r="E860" s="9"/>
    </row>
    <row r="861" spans="1:5">
      <c r="A861" s="13"/>
      <c r="B861" s="13"/>
      <c r="C861" s="13"/>
      <c r="D861" s="17"/>
      <c r="E861" s="9"/>
    </row>
    <row r="862" spans="1:5">
      <c r="A862" s="13"/>
      <c r="B862" s="13"/>
      <c r="C862" s="13"/>
      <c r="D862" s="17"/>
      <c r="E862" s="9"/>
    </row>
    <row r="863" spans="1:5">
      <c r="A863" s="13"/>
      <c r="B863" s="13"/>
      <c r="C863" s="13"/>
      <c r="D863" s="17"/>
      <c r="E863" s="9"/>
    </row>
    <row r="864" spans="1:5">
      <c r="A864" s="13"/>
      <c r="B864" s="13"/>
      <c r="C864" s="13"/>
      <c r="D864" s="17"/>
      <c r="E864" s="9"/>
    </row>
    <row r="865" spans="1:5">
      <c r="A865" s="13"/>
      <c r="B865" s="13"/>
      <c r="C865" s="13"/>
      <c r="D865" s="17"/>
      <c r="E865" s="9"/>
    </row>
    <row r="866" spans="1:5">
      <c r="A866" s="13"/>
      <c r="B866" s="13"/>
      <c r="C866" s="13"/>
      <c r="D866" s="17"/>
      <c r="E866" s="9"/>
    </row>
    <row r="867" spans="1:5">
      <c r="A867" s="13"/>
      <c r="B867" s="13"/>
      <c r="C867" s="13"/>
      <c r="D867" s="17"/>
      <c r="E867" s="9"/>
    </row>
    <row r="868" spans="1:5">
      <c r="A868" s="13"/>
      <c r="B868" s="13"/>
      <c r="C868" s="13"/>
      <c r="D868" s="17"/>
      <c r="E868" s="9"/>
    </row>
    <row r="869" spans="1:5">
      <c r="A869" s="13"/>
      <c r="B869" s="13"/>
      <c r="C869" s="13"/>
      <c r="D869" s="17"/>
      <c r="E869" s="9"/>
    </row>
    <row r="870" spans="1:5">
      <c r="A870" s="13"/>
      <c r="B870" s="13"/>
      <c r="C870" s="13"/>
      <c r="D870" s="17"/>
      <c r="E870" s="9"/>
    </row>
    <row r="871" spans="1:5">
      <c r="A871" s="13"/>
      <c r="B871" s="13"/>
      <c r="C871" s="13"/>
      <c r="D871" s="17"/>
      <c r="E871" s="9"/>
    </row>
    <row r="872" spans="1:5">
      <c r="A872" s="13"/>
      <c r="B872" s="13"/>
      <c r="C872" s="13"/>
      <c r="D872" s="17"/>
      <c r="E872" s="9"/>
    </row>
    <row r="873" spans="1:5">
      <c r="A873" s="13"/>
      <c r="B873" s="13"/>
      <c r="C873" s="13"/>
      <c r="D873" s="17"/>
      <c r="E873" s="9"/>
    </row>
    <row r="874" spans="1:5">
      <c r="A874" s="13"/>
      <c r="B874" s="13"/>
      <c r="C874" s="13"/>
      <c r="D874" s="17"/>
      <c r="E874" s="9"/>
    </row>
    <row r="875" spans="1:5">
      <c r="A875" s="13"/>
      <c r="B875" s="13"/>
      <c r="C875" s="13"/>
      <c r="D875" s="17"/>
      <c r="E875" s="9"/>
    </row>
    <row r="876" spans="1:5">
      <c r="A876" s="13"/>
      <c r="B876" s="13"/>
      <c r="C876" s="13"/>
      <c r="D876" s="17"/>
      <c r="E876" s="9"/>
    </row>
    <row r="877" spans="1:5">
      <c r="A877" s="13"/>
      <c r="B877" s="13"/>
      <c r="C877" s="13"/>
      <c r="D877" s="17"/>
      <c r="E877" s="9"/>
    </row>
    <row r="878" spans="1:5">
      <c r="A878" s="13"/>
      <c r="B878" s="13"/>
      <c r="C878" s="13"/>
      <c r="D878" s="17"/>
      <c r="E878" s="9"/>
    </row>
    <row r="879" spans="1:5">
      <c r="A879" s="13"/>
      <c r="B879" s="13"/>
      <c r="C879" s="13"/>
      <c r="D879" s="17"/>
      <c r="E879" s="9"/>
    </row>
    <row r="880" spans="1:5">
      <c r="A880" s="13"/>
      <c r="B880" s="13"/>
      <c r="C880" s="13"/>
      <c r="D880" s="17"/>
      <c r="E880" s="9"/>
    </row>
    <row r="881" spans="1:5">
      <c r="A881" s="13"/>
      <c r="B881" s="13"/>
      <c r="C881" s="13"/>
      <c r="D881" s="17"/>
      <c r="E881" s="9"/>
    </row>
    <row r="882" spans="1:5">
      <c r="A882" s="13"/>
      <c r="B882" s="13"/>
      <c r="C882" s="13"/>
      <c r="D882" s="17"/>
      <c r="E882" s="9"/>
    </row>
    <row r="883" spans="1:5">
      <c r="A883" s="13"/>
      <c r="B883" s="13"/>
      <c r="C883" s="13"/>
      <c r="D883" s="17"/>
      <c r="E883" s="9"/>
    </row>
    <row r="884" spans="1:5">
      <c r="A884" s="13"/>
      <c r="B884" s="13"/>
      <c r="C884" s="13"/>
      <c r="D884" s="17"/>
      <c r="E884" s="9"/>
    </row>
    <row r="885" spans="1:5">
      <c r="A885" s="13"/>
      <c r="B885" s="13"/>
      <c r="C885" s="13"/>
      <c r="D885" s="17"/>
      <c r="E885" s="9"/>
    </row>
    <row r="886" spans="1:5">
      <c r="A886" s="13"/>
      <c r="B886" s="13"/>
      <c r="C886" s="13"/>
      <c r="D886" s="17"/>
      <c r="E886" s="9"/>
    </row>
    <row r="887" spans="1:5">
      <c r="A887" s="13"/>
      <c r="B887" s="13"/>
      <c r="C887" s="13"/>
      <c r="D887" s="17"/>
      <c r="E887" s="9"/>
    </row>
    <row r="888" spans="1:5">
      <c r="A888" s="13"/>
      <c r="B888" s="13"/>
      <c r="C888" s="13"/>
      <c r="D888" s="17"/>
      <c r="E888" s="9"/>
    </row>
    <row r="889" spans="1:5">
      <c r="A889" s="13"/>
      <c r="B889" s="13"/>
      <c r="C889" s="13"/>
      <c r="D889" s="17"/>
      <c r="E889" s="9"/>
    </row>
    <row r="890" spans="1:5">
      <c r="A890" s="13"/>
      <c r="B890" s="13"/>
      <c r="C890" s="13"/>
      <c r="D890" s="17"/>
      <c r="E890" s="9"/>
    </row>
    <row r="891" spans="1:5">
      <c r="A891" s="13"/>
      <c r="B891" s="13"/>
      <c r="C891" s="13"/>
      <c r="D891" s="17"/>
      <c r="E891" s="9"/>
    </row>
    <row r="892" spans="1:5">
      <c r="A892" s="13"/>
      <c r="B892" s="13"/>
      <c r="C892" s="13"/>
      <c r="D892" s="17"/>
      <c r="E892" s="9"/>
    </row>
    <row r="893" spans="1:5">
      <c r="A893" s="13"/>
      <c r="B893" s="13"/>
      <c r="C893" s="13"/>
      <c r="D893" s="17"/>
      <c r="E893" s="9"/>
    </row>
    <row r="894" spans="1:5">
      <c r="A894" s="13"/>
      <c r="B894" s="13"/>
      <c r="C894" s="13"/>
      <c r="D894" s="17"/>
      <c r="E894" s="9"/>
    </row>
    <row r="895" spans="1:5">
      <c r="A895" s="13"/>
      <c r="B895" s="13"/>
      <c r="C895" s="13"/>
      <c r="D895" s="17"/>
      <c r="E895" s="9"/>
    </row>
    <row r="896" spans="1:5">
      <c r="A896" s="13"/>
      <c r="B896" s="13"/>
      <c r="C896" s="13"/>
      <c r="D896" s="17"/>
      <c r="E896" s="9"/>
    </row>
    <row r="897" spans="1:5">
      <c r="A897" s="13"/>
      <c r="B897" s="13"/>
      <c r="C897" s="13"/>
      <c r="D897" s="17"/>
      <c r="E897" s="9"/>
    </row>
    <row r="898" spans="1:5">
      <c r="A898" s="13"/>
      <c r="B898" s="13"/>
      <c r="C898" s="13"/>
      <c r="D898" s="17"/>
      <c r="E898" s="9"/>
    </row>
    <row r="899" spans="1:5">
      <c r="A899" s="13"/>
      <c r="B899" s="13"/>
      <c r="C899" s="13"/>
      <c r="D899" s="17"/>
      <c r="E899" s="9"/>
    </row>
    <row r="900" spans="1:5">
      <c r="A900" s="13"/>
      <c r="B900" s="13"/>
      <c r="C900" s="13"/>
      <c r="D900" s="17"/>
      <c r="E900" s="9"/>
    </row>
    <row r="901" spans="1:5">
      <c r="A901" s="13"/>
      <c r="B901" s="13"/>
      <c r="C901" s="13"/>
      <c r="D901" s="17"/>
      <c r="E901" s="9"/>
    </row>
    <row r="902" spans="1:5">
      <c r="A902" s="13"/>
      <c r="B902" s="13"/>
      <c r="C902" s="13"/>
      <c r="D902" s="17"/>
      <c r="E902" s="9"/>
    </row>
    <row r="903" spans="1:5">
      <c r="A903" s="13"/>
      <c r="B903" s="13"/>
      <c r="C903" s="13"/>
      <c r="D903" s="17"/>
      <c r="E903" s="9"/>
    </row>
    <row r="904" spans="1:5">
      <c r="A904" s="13"/>
      <c r="B904" s="13"/>
      <c r="C904" s="13"/>
      <c r="D904" s="17"/>
      <c r="E904" s="9"/>
    </row>
    <row r="905" spans="1:5">
      <c r="A905" s="13"/>
      <c r="B905" s="13"/>
      <c r="C905" s="13"/>
      <c r="D905" s="17"/>
      <c r="E905" s="9"/>
    </row>
    <row r="906" spans="1:5">
      <c r="A906" s="13"/>
      <c r="B906" s="13"/>
      <c r="C906" s="13"/>
      <c r="D906" s="17"/>
      <c r="E906" s="9"/>
    </row>
    <row r="907" spans="1:5">
      <c r="A907" s="13"/>
      <c r="B907" s="13"/>
      <c r="C907" s="13"/>
      <c r="D907" s="17"/>
      <c r="E907" s="9"/>
    </row>
    <row r="908" spans="1:5">
      <c r="A908" s="13"/>
      <c r="B908" s="13"/>
      <c r="C908" s="13"/>
      <c r="D908" s="17"/>
      <c r="E908" s="9"/>
    </row>
    <row r="909" spans="1:5">
      <c r="A909" s="13"/>
      <c r="B909" s="13"/>
      <c r="C909" s="13"/>
      <c r="D909" s="17"/>
      <c r="E909" s="9"/>
    </row>
    <row r="910" spans="1:5">
      <c r="A910" s="13"/>
      <c r="B910" s="13"/>
      <c r="C910" s="13"/>
      <c r="D910" s="17"/>
      <c r="E910" s="9"/>
    </row>
    <row r="911" spans="1:5">
      <c r="A911" s="13"/>
      <c r="B911" s="13"/>
      <c r="C911" s="13"/>
      <c r="D911" s="17"/>
      <c r="E911" s="9"/>
    </row>
    <row r="912" spans="1:5">
      <c r="A912" s="13"/>
      <c r="B912" s="13"/>
      <c r="C912" s="13"/>
      <c r="D912" s="17"/>
      <c r="E912" s="9"/>
    </row>
    <row r="913" spans="1:5">
      <c r="A913" s="13"/>
      <c r="B913" s="13"/>
      <c r="C913" s="13"/>
      <c r="D913" s="17"/>
      <c r="E913" s="9"/>
    </row>
    <row r="914" spans="1:5">
      <c r="A914" s="13"/>
      <c r="B914" s="13"/>
      <c r="C914" s="13"/>
      <c r="D914" s="17"/>
      <c r="E914" s="9"/>
    </row>
    <row r="915" spans="1:5">
      <c r="A915" s="13"/>
      <c r="B915" s="13"/>
      <c r="C915" s="13"/>
      <c r="D915" s="17"/>
      <c r="E915" s="9"/>
    </row>
    <row r="916" spans="1:5">
      <c r="A916" s="13"/>
      <c r="B916" s="13"/>
      <c r="C916" s="13"/>
      <c r="D916" s="17"/>
      <c r="E916" s="9"/>
    </row>
    <row r="917" spans="1:5">
      <c r="A917" s="13"/>
      <c r="B917" s="13"/>
      <c r="C917" s="13"/>
      <c r="D917" s="17"/>
      <c r="E917" s="9"/>
    </row>
    <row r="918" spans="1:5">
      <c r="A918" s="13"/>
      <c r="B918" s="13"/>
      <c r="C918" s="13"/>
      <c r="D918" s="17"/>
      <c r="E918" s="9"/>
    </row>
    <row r="919" spans="1:5">
      <c r="A919" s="13"/>
      <c r="B919" s="13"/>
      <c r="C919" s="13"/>
      <c r="D919" s="17"/>
      <c r="E919" s="9"/>
    </row>
    <row r="920" spans="1:5">
      <c r="A920" s="13"/>
      <c r="B920" s="13"/>
      <c r="C920" s="13"/>
      <c r="D920" s="17"/>
      <c r="E920" s="9"/>
    </row>
    <row r="921" spans="1:5">
      <c r="A921" s="13"/>
      <c r="B921" s="13"/>
      <c r="C921" s="13"/>
      <c r="D921" s="17"/>
      <c r="E921" s="9"/>
    </row>
    <row r="922" spans="1:5">
      <c r="A922" s="13"/>
      <c r="B922" s="13"/>
      <c r="C922" s="13"/>
      <c r="D922" s="17"/>
      <c r="E922" s="9"/>
    </row>
    <row r="923" spans="1:5">
      <c r="A923" s="13"/>
      <c r="B923" s="13"/>
      <c r="C923" s="13"/>
      <c r="D923" s="17"/>
      <c r="E923" s="9"/>
    </row>
    <row r="924" spans="1:5">
      <c r="A924" s="13"/>
      <c r="B924" s="13"/>
      <c r="C924" s="13"/>
      <c r="D924" s="17"/>
      <c r="E924" s="9"/>
    </row>
    <row r="925" spans="1:5">
      <c r="A925" s="13"/>
      <c r="B925" s="13"/>
      <c r="C925" s="13"/>
      <c r="D925" s="17"/>
      <c r="E925" s="9"/>
    </row>
    <row r="926" spans="1:5">
      <c r="A926" s="13"/>
      <c r="B926" s="13"/>
      <c r="C926" s="13"/>
      <c r="D926" s="17"/>
      <c r="E926" s="9"/>
    </row>
    <row r="927" spans="1:5">
      <c r="A927" s="13"/>
      <c r="B927" s="13"/>
      <c r="C927" s="13"/>
      <c r="D927" s="17"/>
      <c r="E927" s="9"/>
    </row>
    <row r="928" spans="1:5">
      <c r="A928" s="13"/>
      <c r="B928" s="13"/>
      <c r="C928" s="13"/>
      <c r="D928" s="17"/>
      <c r="E928" s="9"/>
    </row>
    <row r="929" spans="1:5">
      <c r="A929" s="13"/>
      <c r="B929" s="13"/>
      <c r="C929" s="13"/>
      <c r="D929" s="17"/>
      <c r="E929" s="9"/>
    </row>
    <row r="930" spans="1:5">
      <c r="A930" s="13"/>
      <c r="B930" s="13"/>
      <c r="C930" s="13"/>
      <c r="D930" s="17"/>
      <c r="E930" s="9"/>
    </row>
    <row r="931" spans="1:5">
      <c r="A931" s="13"/>
      <c r="B931" s="13"/>
      <c r="C931" s="13"/>
      <c r="D931" s="17"/>
      <c r="E931" s="9"/>
    </row>
    <row r="932" spans="1:5">
      <c r="A932" s="13"/>
      <c r="B932" s="13"/>
      <c r="C932" s="13"/>
      <c r="D932" s="17"/>
      <c r="E932" s="9"/>
    </row>
    <row r="933" spans="1:5">
      <c r="A933" s="13"/>
      <c r="B933" s="13"/>
      <c r="C933" s="13"/>
      <c r="D933" s="17"/>
      <c r="E933" s="9"/>
    </row>
    <row r="934" spans="1:5">
      <c r="A934" s="13"/>
      <c r="B934" s="13"/>
      <c r="C934" s="13"/>
      <c r="D934" s="17"/>
      <c r="E934" s="9"/>
    </row>
    <row r="935" spans="1:5">
      <c r="A935" s="13"/>
      <c r="B935" s="13"/>
      <c r="C935" s="13"/>
      <c r="D935" s="17"/>
      <c r="E935" s="9"/>
    </row>
    <row r="936" spans="1:5">
      <c r="A936" s="13"/>
      <c r="B936" s="13"/>
      <c r="C936" s="13"/>
      <c r="D936" s="17"/>
      <c r="E936" s="9"/>
    </row>
    <row r="937" spans="1:5">
      <c r="A937" s="13"/>
      <c r="B937" s="13"/>
      <c r="C937" s="13"/>
      <c r="D937" s="17"/>
      <c r="E937" s="9"/>
    </row>
    <row r="938" spans="1:5">
      <c r="A938" s="13"/>
      <c r="B938" s="13"/>
      <c r="C938" s="13"/>
      <c r="D938" s="17"/>
      <c r="E938" s="9"/>
    </row>
    <row r="939" spans="1:5">
      <c r="A939" s="13"/>
      <c r="B939" s="13"/>
      <c r="C939" s="13"/>
      <c r="D939" s="17"/>
      <c r="E939" s="9"/>
    </row>
    <row r="940" spans="1:5">
      <c r="A940" s="13"/>
      <c r="B940" s="13"/>
      <c r="C940" s="13"/>
      <c r="D940" s="17"/>
      <c r="E940" s="9"/>
    </row>
    <row r="941" spans="1:5">
      <c r="A941" s="13"/>
      <c r="B941" s="13"/>
      <c r="C941" s="13"/>
      <c r="D941" s="17"/>
      <c r="E941" s="9"/>
    </row>
    <row r="942" spans="1:5">
      <c r="A942" s="13"/>
      <c r="B942" s="13"/>
      <c r="C942" s="13"/>
      <c r="D942" s="17"/>
      <c r="E942" s="9"/>
    </row>
    <row r="943" spans="1:5">
      <c r="A943" s="13"/>
      <c r="B943" s="13"/>
      <c r="C943" s="13"/>
      <c r="D943" s="17"/>
      <c r="E943" s="9"/>
    </row>
    <row r="944" spans="1:5">
      <c r="A944" s="13"/>
      <c r="B944" s="13"/>
      <c r="C944" s="13"/>
      <c r="D944" s="17"/>
      <c r="E944" s="9"/>
    </row>
    <row r="945" spans="1:5">
      <c r="A945" s="13"/>
      <c r="B945" s="13"/>
      <c r="C945" s="13"/>
      <c r="D945" s="17"/>
      <c r="E945" s="9"/>
    </row>
    <row r="946" spans="1:5">
      <c r="A946" s="13"/>
      <c r="B946" s="13"/>
      <c r="C946" s="13"/>
      <c r="D946" s="17"/>
      <c r="E946" s="9"/>
    </row>
    <row r="947" spans="1:5">
      <c r="A947" s="13"/>
      <c r="B947" s="13"/>
      <c r="C947" s="13"/>
      <c r="D947" s="17"/>
      <c r="E947" s="9"/>
    </row>
    <row r="948" spans="1:5">
      <c r="A948" s="13"/>
      <c r="B948" s="13"/>
      <c r="C948" s="13"/>
      <c r="D948" s="17"/>
      <c r="E948" s="9"/>
    </row>
    <row r="949" spans="1:5">
      <c r="A949" s="13"/>
      <c r="B949" s="13"/>
      <c r="C949" s="13"/>
      <c r="D949" s="17"/>
      <c r="E949" s="9"/>
    </row>
    <row r="950" spans="1:5">
      <c r="A950" s="13"/>
      <c r="B950" s="13"/>
      <c r="C950" s="13"/>
      <c r="D950" s="17"/>
      <c r="E950" s="9"/>
    </row>
    <row r="951" spans="1:5">
      <c r="A951" s="13"/>
      <c r="B951" s="13"/>
      <c r="C951" s="13"/>
      <c r="D951" s="17"/>
      <c r="E951" s="9"/>
    </row>
    <row r="952" spans="1:5">
      <c r="A952" s="13"/>
      <c r="B952" s="13"/>
      <c r="C952" s="13"/>
      <c r="D952" s="17"/>
      <c r="E952" s="9"/>
    </row>
    <row r="953" spans="1:5">
      <c r="A953" s="13"/>
      <c r="B953" s="13"/>
      <c r="C953" s="13"/>
      <c r="D953" s="17"/>
      <c r="E953" s="9"/>
    </row>
    <row r="954" spans="1:5">
      <c r="A954" s="13"/>
      <c r="B954" s="13"/>
      <c r="C954" s="13"/>
      <c r="D954" s="17"/>
      <c r="E954" s="9"/>
    </row>
    <row r="955" spans="1:5">
      <c r="A955" s="13"/>
      <c r="B955" s="13"/>
      <c r="C955" s="13"/>
      <c r="D955" s="17"/>
      <c r="E955" s="9"/>
    </row>
    <row r="956" spans="1:5">
      <c r="A956" s="13"/>
      <c r="B956" s="13"/>
      <c r="C956" s="13"/>
      <c r="D956" s="17"/>
      <c r="E956" s="9"/>
    </row>
    <row r="957" spans="1:5">
      <c r="A957" s="13"/>
      <c r="B957" s="13"/>
      <c r="C957" s="13"/>
      <c r="D957" s="17"/>
      <c r="E957" s="9"/>
    </row>
    <row r="958" spans="1:5">
      <c r="A958" s="13"/>
      <c r="B958" s="13"/>
      <c r="C958" s="13"/>
      <c r="D958" s="17"/>
      <c r="E958" s="9"/>
    </row>
    <row r="959" spans="1:5">
      <c r="A959" s="13"/>
      <c r="B959" s="13"/>
      <c r="C959" s="13"/>
      <c r="D959" s="17"/>
      <c r="E959" s="9"/>
    </row>
    <row r="960" spans="1:5">
      <c r="A960" s="13"/>
      <c r="B960" s="13"/>
      <c r="C960" s="13"/>
      <c r="D960" s="17"/>
      <c r="E960" s="9"/>
    </row>
    <row r="961" spans="1:5">
      <c r="A961" s="13"/>
      <c r="B961" s="13"/>
      <c r="C961" s="13"/>
      <c r="D961" s="17"/>
      <c r="E961" s="9"/>
    </row>
    <row r="962" spans="1:5">
      <c r="A962" s="13"/>
      <c r="B962" s="13"/>
      <c r="C962" s="13"/>
      <c r="D962" s="17"/>
      <c r="E962" s="9"/>
    </row>
    <row r="963" spans="1:5">
      <c r="A963" s="13"/>
      <c r="B963" s="13"/>
      <c r="C963" s="13"/>
      <c r="D963" s="17"/>
      <c r="E963" s="9"/>
    </row>
    <row r="964" spans="1:5">
      <c r="A964" s="13"/>
      <c r="B964" s="13"/>
      <c r="C964" s="13"/>
      <c r="D964" s="17"/>
      <c r="E964" s="9"/>
    </row>
    <row r="965" spans="1:5">
      <c r="A965" s="13"/>
      <c r="B965" s="13"/>
      <c r="C965" s="13"/>
      <c r="D965" s="17"/>
      <c r="E965" s="9"/>
    </row>
    <row r="966" spans="1:5">
      <c r="A966" s="13"/>
      <c r="B966" s="13"/>
      <c r="C966" s="13"/>
      <c r="D966" s="17"/>
      <c r="E966" s="9"/>
    </row>
    <row r="967" spans="1:5">
      <c r="A967" s="13"/>
      <c r="B967" s="13"/>
      <c r="C967" s="13"/>
      <c r="D967" s="17"/>
      <c r="E967" s="9"/>
    </row>
    <row r="968" spans="1:5">
      <c r="A968" s="13"/>
      <c r="B968" s="13"/>
      <c r="C968" s="13"/>
      <c r="D968" s="17"/>
      <c r="E968" s="9"/>
    </row>
    <row r="969" spans="1:5">
      <c r="A969" s="13"/>
      <c r="B969" s="13"/>
      <c r="C969" s="13"/>
      <c r="D969" s="17"/>
      <c r="E969" s="9"/>
    </row>
    <row r="970" spans="1:5">
      <c r="A970" s="13"/>
      <c r="B970" s="13"/>
      <c r="C970" s="13"/>
      <c r="D970" s="17"/>
      <c r="E970" s="9"/>
    </row>
    <row r="971" spans="1:5">
      <c r="A971" s="13"/>
      <c r="B971" s="13"/>
      <c r="C971" s="13"/>
      <c r="D971" s="17"/>
      <c r="E971" s="9"/>
    </row>
    <row r="972" spans="1:5">
      <c r="A972" s="13"/>
      <c r="B972" s="13"/>
      <c r="C972" s="13"/>
      <c r="D972" s="17"/>
      <c r="E972" s="9"/>
    </row>
    <row r="973" spans="1:5">
      <c r="A973" s="13"/>
      <c r="B973" s="13"/>
      <c r="C973" s="13"/>
      <c r="D973" s="17"/>
      <c r="E973" s="9"/>
    </row>
    <row r="974" spans="1:5">
      <c r="A974" s="13"/>
      <c r="B974" s="13"/>
      <c r="C974" s="13"/>
      <c r="D974" s="17"/>
      <c r="E974" s="9"/>
    </row>
    <row r="975" spans="1:5">
      <c r="A975" s="13"/>
      <c r="B975" s="13"/>
      <c r="C975" s="13"/>
      <c r="D975" s="17"/>
      <c r="E975" s="9"/>
    </row>
    <row r="976" spans="1:5">
      <c r="A976" s="13"/>
      <c r="B976" s="13"/>
      <c r="C976" s="13"/>
      <c r="D976" s="17"/>
      <c r="E976" s="9"/>
    </row>
    <row r="977" spans="1:5">
      <c r="A977" s="13"/>
      <c r="B977" s="13"/>
      <c r="C977" s="13"/>
      <c r="D977" s="17"/>
      <c r="E977" s="9"/>
    </row>
    <row r="978" spans="1:5">
      <c r="A978" s="13"/>
      <c r="B978" s="13"/>
      <c r="C978" s="13"/>
      <c r="D978" s="17"/>
      <c r="E978" s="9"/>
    </row>
    <row r="979" spans="1:5">
      <c r="A979" s="13"/>
      <c r="B979" s="13"/>
      <c r="C979" s="13"/>
      <c r="D979" s="17"/>
      <c r="E979" s="9"/>
    </row>
    <row r="980" spans="1:5">
      <c r="A980" s="13"/>
      <c r="B980" s="13"/>
      <c r="C980" s="13"/>
      <c r="D980" s="17"/>
      <c r="E980" s="9"/>
    </row>
    <row r="981" spans="1:5">
      <c r="A981" s="13"/>
      <c r="B981" s="13"/>
      <c r="C981" s="13"/>
      <c r="D981" s="17"/>
      <c r="E981" s="9"/>
    </row>
    <row r="982" spans="1:5">
      <c r="A982" s="13"/>
      <c r="B982" s="13"/>
      <c r="C982" s="13"/>
      <c r="D982" s="17"/>
      <c r="E982" s="9"/>
    </row>
    <row r="983" spans="1:5">
      <c r="A983" s="13"/>
      <c r="B983" s="13"/>
      <c r="C983" s="13"/>
      <c r="D983" s="17"/>
      <c r="E983" s="9"/>
    </row>
    <row r="984" spans="1:5">
      <c r="A984" s="13"/>
      <c r="B984" s="13"/>
      <c r="C984" s="13"/>
      <c r="D984" s="17"/>
      <c r="E984" s="9"/>
    </row>
    <row r="985" spans="1:5">
      <c r="A985" s="13"/>
      <c r="B985" s="13"/>
      <c r="C985" s="13"/>
      <c r="D985" s="17"/>
      <c r="E985" s="9"/>
    </row>
    <row r="986" spans="1:5">
      <c r="A986" s="13"/>
      <c r="B986" s="13"/>
      <c r="C986" s="13"/>
      <c r="D986" s="17"/>
      <c r="E986" s="9"/>
    </row>
    <row r="987" spans="1:5">
      <c r="A987" s="13"/>
      <c r="B987" s="13"/>
      <c r="C987" s="13"/>
      <c r="D987" s="17"/>
      <c r="E987" s="9"/>
    </row>
    <row r="988" spans="1:5">
      <c r="A988" s="13"/>
      <c r="B988" s="13"/>
      <c r="C988" s="13"/>
      <c r="D988" s="17"/>
      <c r="E988" s="9"/>
    </row>
    <row r="989" spans="1:5">
      <c r="A989" s="13"/>
      <c r="B989" s="13"/>
      <c r="C989" s="13"/>
      <c r="D989" s="17"/>
      <c r="E989" s="9"/>
    </row>
    <row r="990" spans="1:5">
      <c r="A990" s="13"/>
      <c r="B990" s="13"/>
      <c r="C990" s="13"/>
      <c r="D990" s="17"/>
      <c r="E990" s="9"/>
    </row>
    <row r="991" spans="1:5">
      <c r="A991" s="13"/>
      <c r="B991" s="13"/>
      <c r="C991" s="13"/>
      <c r="D991" s="17"/>
      <c r="E991" s="9"/>
    </row>
    <row r="992" spans="1:5">
      <c r="A992" s="13"/>
      <c r="B992" s="13"/>
      <c r="C992" s="13"/>
      <c r="D992" s="17"/>
      <c r="E992" s="9"/>
    </row>
    <row r="993" spans="1:5">
      <c r="A993" s="13"/>
      <c r="B993" s="13"/>
      <c r="C993" s="13"/>
      <c r="D993" s="17"/>
      <c r="E993" s="9"/>
    </row>
    <row r="994" spans="1:5">
      <c r="A994" s="13"/>
      <c r="B994" s="13"/>
      <c r="C994" s="13"/>
      <c r="D994" s="17"/>
      <c r="E994" s="9"/>
    </row>
    <row r="995" spans="1:5">
      <c r="A995" s="13"/>
      <c r="B995" s="13"/>
      <c r="C995" s="13"/>
      <c r="D995" s="17"/>
      <c r="E995" s="9"/>
    </row>
    <row r="996" spans="1:5">
      <c r="A996" s="13"/>
      <c r="B996" s="13"/>
      <c r="C996" s="13"/>
      <c r="D996" s="17"/>
      <c r="E996" s="9"/>
    </row>
    <row r="997" spans="1:5">
      <c r="A997" s="13"/>
      <c r="B997" s="13"/>
      <c r="C997" s="13"/>
      <c r="D997" s="17"/>
      <c r="E997" s="9"/>
    </row>
    <row r="998" spans="1:5">
      <c r="A998" s="13"/>
      <c r="B998" s="13"/>
      <c r="C998" s="13"/>
      <c r="D998" s="17"/>
      <c r="E998" s="9"/>
    </row>
    <row r="999" spans="1:5">
      <c r="A999" s="13"/>
      <c r="B999" s="13"/>
      <c r="C999" s="13"/>
      <c r="D999" s="17"/>
      <c r="E999" s="9"/>
    </row>
    <row r="1000" spans="1:5">
      <c r="A1000" s="13"/>
      <c r="B1000" s="13"/>
      <c r="C1000" s="13"/>
      <c r="D1000" s="17"/>
      <c r="E1000" s="9"/>
    </row>
    <row r="1001" spans="1:5">
      <c r="A1001" s="13"/>
      <c r="B1001" s="13"/>
      <c r="C1001" s="13"/>
      <c r="D1001" s="17"/>
      <c r="E1001" s="9"/>
    </row>
    <row r="1002" spans="1:5">
      <c r="A1002" s="13"/>
      <c r="B1002" s="13"/>
      <c r="C1002" s="13"/>
      <c r="D1002" s="17"/>
      <c r="E1002" s="9"/>
    </row>
    <row r="1003" spans="1:5">
      <c r="A1003" s="13"/>
      <c r="B1003" s="13"/>
      <c r="C1003" s="13"/>
      <c r="D1003" s="17"/>
      <c r="E1003" s="9"/>
    </row>
    <row r="1004" spans="1:5">
      <c r="A1004" s="13"/>
      <c r="B1004" s="13"/>
      <c r="C1004" s="13"/>
      <c r="D1004" s="17"/>
      <c r="E1004" s="9"/>
    </row>
    <row r="1005" spans="1:5">
      <c r="A1005" s="13"/>
      <c r="B1005" s="13"/>
      <c r="C1005" s="13"/>
      <c r="D1005" s="17"/>
      <c r="E1005" s="9"/>
    </row>
    <row r="1006" spans="1:5">
      <c r="A1006" s="13"/>
      <c r="B1006" s="13"/>
      <c r="C1006" s="13"/>
      <c r="D1006" s="17"/>
      <c r="E1006" s="9"/>
    </row>
    <row r="1007" spans="1:5">
      <c r="A1007" s="13"/>
      <c r="B1007" s="13"/>
      <c r="C1007" s="13"/>
      <c r="D1007" s="17"/>
      <c r="E1007" s="9"/>
    </row>
    <row r="1008" spans="1:5">
      <c r="A1008" s="13"/>
      <c r="B1008" s="13"/>
      <c r="C1008" s="13"/>
      <c r="D1008" s="17"/>
      <c r="E1008" s="9"/>
    </row>
    <row r="1009" spans="1:5">
      <c r="A1009" s="13"/>
      <c r="B1009" s="13"/>
      <c r="C1009" s="13"/>
      <c r="D1009" s="17"/>
      <c r="E1009" s="9"/>
    </row>
    <row r="1010" spans="1:5">
      <c r="A1010" s="13"/>
      <c r="B1010" s="13"/>
      <c r="C1010" s="13"/>
      <c r="D1010" s="17"/>
      <c r="E1010" s="9"/>
    </row>
    <row r="1011" spans="1:5">
      <c r="A1011" s="13"/>
      <c r="B1011" s="13"/>
      <c r="C1011" s="13"/>
      <c r="D1011" s="17"/>
      <c r="E1011" s="9"/>
    </row>
    <row r="1012" spans="1:5">
      <c r="A1012" s="13"/>
      <c r="B1012" s="13"/>
      <c r="C1012" s="13"/>
      <c r="D1012" s="17"/>
      <c r="E1012" s="9"/>
    </row>
    <row r="1013" spans="1:5">
      <c r="A1013" s="13"/>
      <c r="B1013" s="13"/>
      <c r="C1013" s="13"/>
      <c r="D1013" s="17"/>
      <c r="E1013" s="9"/>
    </row>
    <row r="1014" spans="1:5">
      <c r="A1014" s="13"/>
      <c r="B1014" s="13"/>
      <c r="C1014" s="13"/>
      <c r="D1014" s="17"/>
      <c r="E1014" s="9"/>
    </row>
    <row r="1015" spans="1:5">
      <c r="A1015" s="13"/>
      <c r="B1015" s="13"/>
      <c r="C1015" s="13"/>
      <c r="D1015" s="17"/>
      <c r="E1015" s="9"/>
    </row>
    <row r="1016" spans="1:5">
      <c r="A1016" s="13"/>
      <c r="B1016" s="13"/>
      <c r="C1016" s="13"/>
      <c r="D1016" s="17"/>
      <c r="E1016" s="9"/>
    </row>
    <row r="1017" spans="1:5">
      <c r="A1017" s="13"/>
      <c r="B1017" s="13"/>
      <c r="C1017" s="13"/>
      <c r="D1017" s="17"/>
      <c r="E1017" s="9"/>
    </row>
    <row r="1018" spans="1:5">
      <c r="A1018" s="13"/>
      <c r="B1018" s="13"/>
      <c r="C1018" s="13"/>
      <c r="D1018" s="17"/>
      <c r="E1018" s="9"/>
    </row>
    <row r="1019" spans="1:5">
      <c r="A1019" s="13"/>
      <c r="B1019" s="13"/>
      <c r="C1019" s="13"/>
      <c r="D1019" s="17"/>
      <c r="E1019" s="9"/>
    </row>
    <row r="1020" spans="1:5">
      <c r="A1020" s="13"/>
      <c r="B1020" s="13"/>
      <c r="C1020" s="13"/>
      <c r="D1020" s="17"/>
      <c r="E1020" s="9"/>
    </row>
    <row r="1021" spans="1:5">
      <c r="A1021" s="13"/>
      <c r="B1021" s="13"/>
      <c r="C1021" s="13"/>
      <c r="D1021" s="17"/>
      <c r="E1021" s="9"/>
    </row>
    <row r="1022" spans="1:5">
      <c r="A1022" s="13"/>
      <c r="B1022" s="13"/>
      <c r="C1022" s="13"/>
      <c r="D1022" s="17"/>
      <c r="E1022" s="9"/>
    </row>
    <row r="1023" spans="1:5">
      <c r="A1023" s="13"/>
      <c r="B1023" s="13"/>
      <c r="C1023" s="13"/>
      <c r="D1023" s="17"/>
      <c r="E1023" s="9"/>
    </row>
    <row r="1024" spans="1:5">
      <c r="A1024" s="13"/>
      <c r="B1024" s="13"/>
      <c r="C1024" s="13"/>
      <c r="D1024" s="17"/>
      <c r="E1024" s="9"/>
    </row>
    <row r="1025" spans="1:5">
      <c r="A1025" s="13"/>
      <c r="B1025" s="13"/>
      <c r="C1025" s="13"/>
      <c r="D1025" s="17"/>
      <c r="E1025" s="9"/>
    </row>
    <row r="1026" spans="1:5">
      <c r="A1026" s="13"/>
      <c r="B1026" s="13"/>
      <c r="C1026" s="13"/>
      <c r="D1026" s="17"/>
      <c r="E1026" s="9"/>
    </row>
    <row r="1027" spans="1:5">
      <c r="A1027" s="13"/>
      <c r="B1027" s="13"/>
      <c r="C1027" s="13"/>
      <c r="D1027" s="17"/>
      <c r="E1027" s="9"/>
    </row>
    <row r="1028" spans="1:5">
      <c r="A1028" s="13"/>
      <c r="B1028" s="13"/>
      <c r="C1028" s="13"/>
      <c r="D1028" s="17"/>
      <c r="E1028" s="9"/>
    </row>
    <row r="1029" spans="1:5">
      <c r="A1029" s="13"/>
      <c r="B1029" s="13"/>
      <c r="C1029" s="13"/>
      <c r="D1029" s="17"/>
      <c r="E1029" s="9"/>
    </row>
    <row r="1030" spans="1:5">
      <c r="A1030" s="13"/>
      <c r="B1030" s="13"/>
      <c r="C1030" s="13"/>
      <c r="D1030" s="17"/>
      <c r="E1030" s="9"/>
    </row>
    <row r="1031" spans="1:5">
      <c r="A1031" s="13"/>
      <c r="B1031" s="13"/>
      <c r="C1031" s="13"/>
      <c r="D1031" s="17"/>
      <c r="E1031" s="9"/>
    </row>
    <row r="1032" spans="1:5">
      <c r="A1032" s="13"/>
      <c r="B1032" s="13"/>
      <c r="C1032" s="13"/>
      <c r="D1032" s="17"/>
      <c r="E1032" s="9"/>
    </row>
    <row r="1033" spans="1:5">
      <c r="A1033" s="13"/>
      <c r="B1033" s="13"/>
      <c r="C1033" s="13"/>
      <c r="D1033" s="17"/>
      <c r="E1033" s="9"/>
    </row>
    <row r="1034" spans="1:5">
      <c r="A1034" s="13"/>
      <c r="B1034" s="13"/>
      <c r="C1034" s="13"/>
      <c r="D1034" s="17"/>
      <c r="E1034" s="9"/>
    </row>
    <row r="1035" spans="1:5">
      <c r="A1035" s="13"/>
      <c r="B1035" s="13"/>
      <c r="C1035" s="13"/>
      <c r="D1035" s="17"/>
      <c r="E1035" s="9"/>
    </row>
    <row r="1036" spans="1:5">
      <c r="A1036" s="13"/>
      <c r="B1036" s="13"/>
      <c r="C1036" s="13"/>
      <c r="D1036" s="17"/>
      <c r="E1036" s="9"/>
    </row>
    <row r="1037" spans="1:5">
      <c r="A1037" s="13"/>
      <c r="B1037" s="13"/>
      <c r="C1037" s="13"/>
      <c r="D1037" s="17"/>
      <c r="E1037" s="9"/>
    </row>
    <row r="1038" spans="1:5">
      <c r="A1038" s="13"/>
      <c r="B1038" s="13"/>
      <c r="C1038" s="13"/>
      <c r="D1038" s="17"/>
      <c r="E1038" s="9"/>
    </row>
    <row r="1039" spans="1:5">
      <c r="A1039" s="13"/>
      <c r="B1039" s="13"/>
      <c r="C1039" s="13"/>
      <c r="D1039" s="17"/>
      <c r="E1039" s="9"/>
    </row>
    <row r="1040" spans="1:5">
      <c r="A1040" s="13"/>
      <c r="B1040" s="13"/>
      <c r="C1040" s="13"/>
      <c r="D1040" s="17"/>
      <c r="E1040" s="9"/>
    </row>
    <row r="1041" spans="1:5">
      <c r="A1041" s="13"/>
      <c r="B1041" s="13"/>
      <c r="C1041" s="13"/>
      <c r="D1041" s="17"/>
      <c r="E1041" s="9"/>
    </row>
    <row r="1042" spans="1:5">
      <c r="A1042" s="13"/>
      <c r="B1042" s="13"/>
      <c r="C1042" s="13"/>
      <c r="D1042" s="17"/>
      <c r="E1042" s="9"/>
    </row>
    <row r="1043" spans="1:5">
      <c r="A1043" s="13"/>
      <c r="B1043" s="13"/>
      <c r="C1043" s="13"/>
      <c r="D1043" s="17"/>
      <c r="E1043" s="9"/>
    </row>
    <row r="1044" spans="1:5">
      <c r="A1044" s="13"/>
      <c r="B1044" s="13"/>
      <c r="C1044" s="13"/>
      <c r="D1044" s="17"/>
      <c r="E1044" s="9"/>
    </row>
    <row r="1045" spans="1:5">
      <c r="A1045" s="13"/>
      <c r="B1045" s="13"/>
      <c r="C1045" s="13"/>
      <c r="D1045" s="17"/>
      <c r="E1045" s="9"/>
    </row>
    <row r="1046" spans="1:5">
      <c r="A1046" s="13"/>
      <c r="B1046" s="13"/>
      <c r="C1046" s="13"/>
      <c r="D1046" s="17"/>
      <c r="E1046" s="9"/>
    </row>
    <row r="1047" spans="1:5">
      <c r="A1047" s="13"/>
      <c r="B1047" s="13"/>
      <c r="C1047" s="13"/>
      <c r="D1047" s="17"/>
      <c r="E1047" s="9"/>
    </row>
    <row r="1048" spans="1:5">
      <c r="A1048" s="13"/>
      <c r="B1048" s="13"/>
      <c r="C1048" s="13"/>
      <c r="D1048" s="17"/>
      <c r="E1048" s="9"/>
    </row>
    <row r="1049" spans="1:5">
      <c r="A1049" s="13"/>
      <c r="B1049" s="13"/>
      <c r="C1049" s="13"/>
      <c r="D1049" s="17"/>
      <c r="E1049" s="9"/>
    </row>
    <row r="1050" spans="1:5">
      <c r="A1050" s="13"/>
      <c r="B1050" s="13"/>
      <c r="C1050" s="13"/>
      <c r="D1050" s="17"/>
      <c r="E1050" s="9"/>
    </row>
    <row r="1051" spans="1:5">
      <c r="A1051" s="13"/>
      <c r="B1051" s="13"/>
      <c r="C1051" s="13"/>
      <c r="D1051" s="17"/>
      <c r="E1051" s="9"/>
    </row>
    <row r="1052" spans="1:5">
      <c r="A1052" s="13"/>
      <c r="B1052" s="13"/>
      <c r="C1052" s="13"/>
      <c r="D1052" s="17"/>
      <c r="E1052" s="9"/>
    </row>
    <row r="1053" spans="1:5">
      <c r="A1053" s="13"/>
      <c r="B1053" s="13"/>
      <c r="C1053" s="13"/>
      <c r="D1053" s="17"/>
      <c r="E1053" s="9"/>
    </row>
    <row r="1054" spans="1:5">
      <c r="A1054" s="13"/>
      <c r="B1054" s="13"/>
      <c r="C1054" s="13"/>
      <c r="D1054" s="17"/>
      <c r="E1054" s="9"/>
    </row>
    <row r="1055" spans="1:5">
      <c r="A1055" s="13"/>
      <c r="B1055" s="13"/>
      <c r="C1055" s="13"/>
      <c r="D1055" s="17"/>
      <c r="E1055" s="9"/>
    </row>
    <row r="1056" spans="1:5">
      <c r="A1056" s="13"/>
      <c r="B1056" s="13"/>
      <c r="C1056" s="13"/>
      <c r="D1056" s="17"/>
      <c r="E1056" s="9"/>
    </row>
    <row r="1057" spans="1:5">
      <c r="A1057" s="13"/>
      <c r="B1057" s="13"/>
      <c r="C1057" s="13"/>
      <c r="D1057" s="17"/>
      <c r="E1057" s="9"/>
    </row>
    <row r="1058" spans="1:5">
      <c r="A1058" s="13"/>
      <c r="B1058" s="13"/>
      <c r="C1058" s="13"/>
      <c r="D1058" s="17"/>
      <c r="E1058" s="9"/>
    </row>
    <row r="1059" spans="1:5">
      <c r="A1059" s="13"/>
      <c r="B1059" s="13"/>
      <c r="C1059" s="13"/>
      <c r="D1059" s="17"/>
      <c r="E1059" s="9"/>
    </row>
    <row r="1060" spans="1:5">
      <c r="A1060" s="13"/>
      <c r="B1060" s="13"/>
      <c r="C1060" s="13"/>
      <c r="D1060" s="17"/>
      <c r="E1060" s="9"/>
    </row>
    <row r="1061" spans="1:5">
      <c r="A1061" s="13"/>
      <c r="B1061" s="13"/>
      <c r="C1061" s="13"/>
      <c r="D1061" s="17"/>
      <c r="E1061" s="9"/>
    </row>
    <row r="1062" spans="1:5">
      <c r="A1062" s="13"/>
      <c r="B1062" s="13"/>
      <c r="C1062" s="13"/>
      <c r="D1062" s="17"/>
      <c r="E1062" s="9"/>
    </row>
    <row r="1063" spans="1:5">
      <c r="A1063" s="13"/>
      <c r="B1063" s="13"/>
      <c r="C1063" s="13"/>
      <c r="D1063" s="17"/>
      <c r="E1063" s="9"/>
    </row>
    <row r="1064" spans="1:5">
      <c r="A1064" s="13"/>
      <c r="B1064" s="13"/>
      <c r="C1064" s="13"/>
      <c r="D1064" s="17"/>
      <c r="E1064" s="9"/>
    </row>
    <row r="1065" spans="1:5">
      <c r="A1065" s="13"/>
      <c r="B1065" s="13"/>
      <c r="C1065" s="13"/>
      <c r="D1065" s="17"/>
      <c r="E1065" s="9"/>
    </row>
    <row r="1066" spans="1:5">
      <c r="A1066" s="13"/>
      <c r="B1066" s="13"/>
      <c r="C1066" s="13"/>
      <c r="D1066" s="17"/>
      <c r="E1066" s="9"/>
    </row>
    <row r="1067" spans="1:5">
      <c r="A1067" s="13"/>
      <c r="B1067" s="13"/>
      <c r="C1067" s="13"/>
      <c r="D1067" s="17"/>
      <c r="E1067" s="9"/>
    </row>
    <row r="1068" spans="1:5">
      <c r="A1068" s="13"/>
      <c r="B1068" s="13"/>
      <c r="C1068" s="13"/>
      <c r="D1068" s="17"/>
      <c r="E1068" s="9"/>
    </row>
    <row r="1069" spans="1:5">
      <c r="A1069" s="13"/>
      <c r="B1069" s="13"/>
      <c r="C1069" s="13"/>
      <c r="D1069" s="17"/>
      <c r="E1069" s="9"/>
    </row>
    <row r="1070" spans="1:5">
      <c r="A1070" s="13"/>
      <c r="B1070" s="13"/>
      <c r="C1070" s="13"/>
      <c r="D1070" s="17"/>
      <c r="E1070" s="9"/>
    </row>
    <row r="1071" spans="1:5">
      <c r="A1071" s="13"/>
      <c r="B1071" s="13"/>
      <c r="C1071" s="13"/>
      <c r="D1071" s="17"/>
      <c r="E1071" s="9"/>
    </row>
    <row r="1072" spans="1:5">
      <c r="A1072" s="13"/>
      <c r="B1072" s="13"/>
      <c r="C1072" s="13"/>
      <c r="D1072" s="17"/>
      <c r="E1072" s="9"/>
    </row>
    <row r="1073" spans="1:5">
      <c r="A1073" s="13"/>
      <c r="B1073" s="13"/>
      <c r="C1073" s="13"/>
      <c r="D1073" s="17"/>
      <c r="E1073" s="9"/>
    </row>
    <row r="1074" spans="1:5">
      <c r="A1074" s="13"/>
      <c r="B1074" s="13"/>
      <c r="C1074" s="13"/>
      <c r="D1074" s="17"/>
      <c r="E1074" s="9"/>
    </row>
    <row r="1075" spans="1:5">
      <c r="A1075" s="13"/>
      <c r="B1075" s="13"/>
      <c r="C1075" s="13"/>
      <c r="D1075" s="17"/>
      <c r="E1075" s="9"/>
    </row>
    <row r="1076" spans="1:5">
      <c r="A1076" s="13"/>
      <c r="B1076" s="13"/>
      <c r="C1076" s="13"/>
      <c r="D1076" s="17"/>
      <c r="E1076" s="9"/>
    </row>
    <row r="1077" spans="1:5">
      <c r="A1077" s="13"/>
      <c r="B1077" s="13"/>
      <c r="C1077" s="13"/>
      <c r="D1077" s="17"/>
      <c r="E1077" s="9"/>
    </row>
    <row r="1078" spans="1:5">
      <c r="A1078" s="13"/>
      <c r="B1078" s="13"/>
      <c r="C1078" s="13"/>
      <c r="D1078" s="17"/>
      <c r="E1078" s="9"/>
    </row>
    <row r="1079" spans="1:5">
      <c r="A1079" s="13"/>
      <c r="B1079" s="13"/>
      <c r="C1079" s="13"/>
      <c r="D1079" s="17"/>
      <c r="E1079" s="9"/>
    </row>
    <row r="1080" spans="1:5">
      <c r="A1080" s="13"/>
      <c r="B1080" s="13"/>
      <c r="C1080" s="13"/>
      <c r="D1080" s="17"/>
      <c r="E1080" s="9"/>
    </row>
    <row r="1081" spans="1:5">
      <c r="A1081" s="13"/>
      <c r="B1081" s="13"/>
      <c r="C1081" s="13"/>
      <c r="D1081" s="17"/>
      <c r="E1081" s="9"/>
    </row>
    <row r="1082" spans="1:5">
      <c r="A1082" s="13"/>
      <c r="B1082" s="13"/>
      <c r="C1082" s="13"/>
      <c r="D1082" s="17"/>
      <c r="E1082" s="9"/>
    </row>
    <row r="1083" spans="1:5">
      <c r="A1083" s="13"/>
      <c r="B1083" s="13"/>
      <c r="C1083" s="13"/>
      <c r="D1083" s="17"/>
      <c r="E1083" s="9"/>
    </row>
    <row r="1084" spans="1:5">
      <c r="A1084" s="13"/>
      <c r="B1084" s="13"/>
      <c r="C1084" s="13"/>
      <c r="D1084" s="17"/>
      <c r="E1084" s="9"/>
    </row>
    <row r="1085" spans="1:5">
      <c r="A1085" s="13"/>
      <c r="B1085" s="13"/>
      <c r="C1085" s="13"/>
      <c r="D1085" s="17"/>
      <c r="E1085" s="9"/>
    </row>
    <row r="1086" spans="1:5">
      <c r="A1086" s="13"/>
      <c r="B1086" s="13"/>
      <c r="C1086" s="13"/>
      <c r="D1086" s="17"/>
      <c r="E1086" s="9"/>
    </row>
    <row r="1087" spans="1:5">
      <c r="A1087" s="13"/>
      <c r="B1087" s="13"/>
      <c r="C1087" s="13"/>
      <c r="D1087" s="17"/>
      <c r="E1087" s="9"/>
    </row>
    <row r="1088" spans="1:5">
      <c r="A1088" s="13"/>
      <c r="B1088" s="13"/>
      <c r="C1088" s="13"/>
      <c r="D1088" s="17"/>
      <c r="E1088" s="9"/>
    </row>
    <row r="1089" spans="1:5">
      <c r="A1089" s="13"/>
      <c r="B1089" s="13"/>
      <c r="C1089" s="13"/>
      <c r="D1089" s="17"/>
      <c r="E1089" s="9"/>
    </row>
    <row r="1090" spans="1:5">
      <c r="A1090" s="13"/>
      <c r="B1090" s="13"/>
      <c r="C1090" s="13"/>
      <c r="D1090" s="17"/>
      <c r="E1090" s="9"/>
    </row>
    <row r="1091" spans="1:5">
      <c r="A1091" s="13"/>
      <c r="B1091" s="13"/>
      <c r="C1091" s="13"/>
      <c r="D1091" s="17"/>
      <c r="E1091" s="9"/>
    </row>
    <row r="1092" spans="1:5">
      <c r="A1092" s="13"/>
      <c r="B1092" s="13"/>
      <c r="C1092" s="13"/>
      <c r="D1092" s="17"/>
      <c r="E1092" s="9"/>
    </row>
    <row r="1093" spans="1:5">
      <c r="A1093" s="13"/>
      <c r="B1093" s="13"/>
      <c r="C1093" s="13"/>
      <c r="D1093" s="17"/>
      <c r="E1093" s="9"/>
    </row>
    <row r="1094" spans="1:5">
      <c r="A1094" s="13"/>
      <c r="B1094" s="13"/>
      <c r="C1094" s="13"/>
      <c r="D1094" s="17"/>
      <c r="E1094" s="9"/>
    </row>
    <row r="1095" spans="1:5">
      <c r="A1095" s="13"/>
      <c r="B1095" s="13"/>
      <c r="C1095" s="13"/>
      <c r="D1095" s="17"/>
      <c r="E1095" s="9"/>
    </row>
    <row r="1096" spans="1:5">
      <c r="A1096" s="13"/>
      <c r="B1096" s="13"/>
      <c r="C1096" s="13"/>
      <c r="D1096" s="17"/>
      <c r="E1096" s="9"/>
    </row>
    <row r="1097" spans="1:5">
      <c r="A1097" s="13"/>
      <c r="B1097" s="13"/>
      <c r="C1097" s="13"/>
      <c r="D1097" s="17"/>
      <c r="E1097" s="9"/>
    </row>
    <row r="1098" spans="1:5">
      <c r="A1098" s="13"/>
      <c r="B1098" s="13"/>
      <c r="C1098" s="13"/>
      <c r="D1098" s="17"/>
      <c r="E1098" s="9"/>
    </row>
    <row r="1099" spans="1:5">
      <c r="A1099" s="13"/>
      <c r="B1099" s="13"/>
      <c r="C1099" s="13"/>
      <c r="D1099" s="17"/>
      <c r="E1099" s="9"/>
    </row>
    <row r="1100" spans="1:5">
      <c r="A1100" s="13"/>
      <c r="B1100" s="13"/>
      <c r="C1100" s="13"/>
      <c r="D1100" s="17"/>
      <c r="E1100" s="9"/>
    </row>
    <row r="1101" spans="1:5">
      <c r="A1101" s="13"/>
      <c r="B1101" s="13"/>
      <c r="C1101" s="13"/>
      <c r="D1101" s="17"/>
      <c r="E1101" s="9"/>
    </row>
    <row r="1102" spans="1:5">
      <c r="A1102" s="13"/>
      <c r="B1102" s="13"/>
      <c r="C1102" s="13"/>
      <c r="D1102" s="17"/>
      <c r="E1102" s="9"/>
    </row>
    <row r="1103" spans="1:5">
      <c r="A1103" s="13"/>
      <c r="B1103" s="13"/>
      <c r="C1103" s="13"/>
      <c r="D1103" s="17"/>
      <c r="E1103" s="9"/>
    </row>
    <row r="1104" spans="1:5">
      <c r="A1104" s="13"/>
      <c r="B1104" s="13"/>
      <c r="C1104" s="13"/>
      <c r="D1104" s="17"/>
      <c r="E1104" s="9"/>
    </row>
    <row r="1105" spans="1:5">
      <c r="A1105" s="13"/>
      <c r="B1105" s="13"/>
      <c r="C1105" s="13"/>
      <c r="D1105" s="17"/>
      <c r="E1105" s="9"/>
    </row>
    <row r="1106" spans="1:5">
      <c r="A1106" s="13"/>
      <c r="B1106" s="13"/>
      <c r="C1106" s="13"/>
      <c r="D1106" s="17"/>
      <c r="E1106" s="9"/>
    </row>
    <row r="1107" spans="1:5">
      <c r="A1107" s="13"/>
      <c r="B1107" s="13"/>
      <c r="C1107" s="13"/>
      <c r="D1107" s="17"/>
      <c r="E1107" s="9"/>
    </row>
    <row r="1108" spans="1:5">
      <c r="A1108" s="13"/>
      <c r="B1108" s="13"/>
      <c r="C1108" s="13"/>
      <c r="D1108" s="17"/>
      <c r="E1108" s="9"/>
    </row>
    <row r="1109" spans="1:5">
      <c r="A1109" s="13"/>
      <c r="B1109" s="13"/>
      <c r="C1109" s="13"/>
      <c r="D1109" s="17"/>
      <c r="E1109" s="9"/>
    </row>
    <row r="1110" spans="1:5">
      <c r="A1110" s="13"/>
      <c r="B1110" s="13"/>
      <c r="C1110" s="13"/>
      <c r="D1110" s="17"/>
      <c r="E1110" s="9"/>
    </row>
    <row r="1111" spans="1:5">
      <c r="A1111" s="13"/>
      <c r="B1111" s="13"/>
      <c r="C1111" s="13"/>
      <c r="D1111" s="17"/>
      <c r="E1111" s="9"/>
    </row>
    <row r="1112" spans="1:5">
      <c r="A1112" s="13"/>
      <c r="B1112" s="13"/>
      <c r="C1112" s="13"/>
      <c r="D1112" s="17"/>
      <c r="E1112" s="9"/>
    </row>
    <row r="1113" spans="1:5">
      <c r="A1113" s="13"/>
      <c r="B1113" s="13"/>
      <c r="C1113" s="13"/>
      <c r="D1113" s="17"/>
      <c r="E1113" s="9"/>
    </row>
    <row r="1114" spans="1:5">
      <c r="A1114" s="13"/>
      <c r="B1114" s="13"/>
      <c r="C1114" s="13"/>
      <c r="D1114" s="17"/>
      <c r="E1114" s="9"/>
    </row>
    <row r="1115" spans="1:5">
      <c r="A1115" s="13"/>
      <c r="B1115" s="13"/>
      <c r="C1115" s="13"/>
      <c r="D1115" s="17"/>
      <c r="E1115" s="9"/>
    </row>
    <row r="1116" spans="1:5">
      <c r="A1116" s="13"/>
      <c r="B1116" s="13"/>
      <c r="C1116" s="13"/>
      <c r="D1116" s="17"/>
      <c r="E1116" s="9"/>
    </row>
    <row r="1117" spans="1:5">
      <c r="A1117" s="13"/>
      <c r="B1117" s="13"/>
      <c r="C1117" s="13"/>
      <c r="D1117" s="17"/>
      <c r="E1117" s="9"/>
    </row>
    <row r="1118" spans="1:5">
      <c r="A1118" s="13"/>
      <c r="B1118" s="13"/>
      <c r="C1118" s="13"/>
      <c r="D1118" s="17"/>
      <c r="E1118" s="9"/>
    </row>
    <row r="1119" spans="1:5">
      <c r="A1119" s="13"/>
      <c r="B1119" s="13"/>
      <c r="C1119" s="13"/>
      <c r="D1119" s="17"/>
      <c r="E1119" s="9"/>
    </row>
    <row r="1120" spans="1:5">
      <c r="A1120" s="13"/>
      <c r="B1120" s="13"/>
      <c r="C1120" s="13"/>
      <c r="D1120" s="17"/>
      <c r="E1120" s="9"/>
    </row>
    <row r="1121" spans="1:5">
      <c r="A1121" s="13"/>
      <c r="B1121" s="13"/>
      <c r="C1121" s="13"/>
      <c r="D1121" s="17"/>
      <c r="E1121" s="9"/>
    </row>
    <row r="1122" spans="1:5">
      <c r="A1122" s="13"/>
      <c r="B1122" s="13"/>
      <c r="C1122" s="13"/>
      <c r="D1122" s="17"/>
      <c r="E1122" s="9"/>
    </row>
    <row r="1123" spans="1:5">
      <c r="A1123" s="13"/>
      <c r="B1123" s="13"/>
      <c r="C1123" s="13"/>
      <c r="D1123" s="17"/>
      <c r="E1123" s="9"/>
    </row>
    <row r="1124" spans="1:5">
      <c r="A1124" s="13"/>
      <c r="B1124" s="13"/>
      <c r="C1124" s="13"/>
      <c r="D1124" s="17"/>
      <c r="E1124" s="9"/>
    </row>
    <row r="1125" spans="1:5">
      <c r="A1125" s="13"/>
      <c r="B1125" s="13"/>
      <c r="C1125" s="13"/>
      <c r="D1125" s="17"/>
      <c r="E1125" s="9"/>
    </row>
    <row r="1126" spans="1:5">
      <c r="A1126" s="13"/>
      <c r="B1126" s="13"/>
      <c r="C1126" s="13"/>
      <c r="D1126" s="17"/>
      <c r="E1126" s="9"/>
    </row>
    <row r="1127" spans="1:5">
      <c r="A1127" s="13"/>
      <c r="B1127" s="13"/>
      <c r="C1127" s="13"/>
      <c r="D1127" s="17"/>
      <c r="E1127" s="9"/>
    </row>
    <row r="1128" spans="1:5">
      <c r="A1128" s="13"/>
      <c r="B1128" s="13"/>
      <c r="C1128" s="13"/>
      <c r="D1128" s="17"/>
      <c r="E1128" s="9"/>
    </row>
    <row r="1129" spans="1:5">
      <c r="A1129" s="13"/>
      <c r="B1129" s="13"/>
      <c r="C1129" s="13"/>
      <c r="D1129" s="17"/>
      <c r="E1129" s="9"/>
    </row>
    <row r="1130" spans="1:5">
      <c r="A1130" s="13"/>
      <c r="B1130" s="13"/>
      <c r="C1130" s="13"/>
      <c r="D1130" s="17"/>
      <c r="E1130" s="9"/>
    </row>
    <row r="1131" spans="1:5">
      <c r="A1131" s="13"/>
      <c r="B1131" s="13"/>
      <c r="C1131" s="13"/>
      <c r="D1131" s="17"/>
      <c r="E1131" s="9"/>
    </row>
    <row r="1132" spans="1:5">
      <c r="A1132" s="13"/>
      <c r="B1132" s="13"/>
      <c r="C1132" s="13"/>
      <c r="D1132" s="17"/>
      <c r="E1132" s="9"/>
    </row>
    <row r="1133" spans="1:5">
      <c r="A1133" s="13"/>
      <c r="B1133" s="13"/>
      <c r="C1133" s="13"/>
      <c r="D1133" s="17"/>
      <c r="E1133" s="9"/>
    </row>
    <row r="1134" spans="1:5">
      <c r="A1134" s="13"/>
      <c r="B1134" s="13"/>
      <c r="C1134" s="13"/>
      <c r="D1134" s="17"/>
      <c r="E1134" s="9"/>
    </row>
    <row r="1135" spans="1:5">
      <c r="A1135" s="13"/>
      <c r="B1135" s="13"/>
      <c r="C1135" s="13"/>
      <c r="D1135" s="17"/>
      <c r="E1135" s="9"/>
    </row>
    <row r="1136" spans="1:5">
      <c r="A1136" s="13"/>
      <c r="B1136" s="13"/>
      <c r="C1136" s="13"/>
      <c r="D1136" s="17"/>
      <c r="E1136" s="9"/>
    </row>
    <row r="1137" spans="1:5">
      <c r="A1137" s="13"/>
      <c r="B1137" s="13"/>
      <c r="C1137" s="13"/>
      <c r="D1137" s="17"/>
      <c r="E1137" s="9"/>
    </row>
    <row r="1138" spans="1:5">
      <c r="A1138" s="13"/>
      <c r="B1138" s="13"/>
      <c r="C1138" s="13"/>
      <c r="D1138" s="17"/>
      <c r="E1138" s="9"/>
    </row>
    <row r="1139" spans="1:5">
      <c r="A1139" s="13"/>
      <c r="B1139" s="13"/>
      <c r="C1139" s="13"/>
      <c r="D1139" s="17"/>
      <c r="E1139" s="9"/>
    </row>
    <row r="1140" spans="1:5">
      <c r="A1140" s="13"/>
      <c r="B1140" s="13"/>
      <c r="C1140" s="13"/>
      <c r="D1140" s="17"/>
      <c r="E1140" s="9"/>
    </row>
    <row r="1141" spans="1:5">
      <c r="A1141" s="13"/>
      <c r="B1141" s="13"/>
      <c r="C1141" s="13"/>
      <c r="D1141" s="17"/>
      <c r="E1141" s="9"/>
    </row>
    <row r="1142" spans="1:5">
      <c r="A1142" s="13"/>
      <c r="B1142" s="13"/>
      <c r="C1142" s="13"/>
      <c r="D1142" s="17"/>
      <c r="E1142" s="9"/>
    </row>
    <row r="1143" spans="1:5">
      <c r="A1143" s="13"/>
      <c r="B1143" s="13"/>
      <c r="C1143" s="13"/>
      <c r="D1143" s="17"/>
      <c r="E1143" s="9"/>
    </row>
    <row r="1144" spans="1:5">
      <c r="A1144" s="13"/>
      <c r="B1144" s="13"/>
      <c r="C1144" s="13"/>
      <c r="D1144" s="17"/>
      <c r="E1144" s="9"/>
    </row>
    <row r="1145" spans="1:5">
      <c r="A1145" s="13"/>
      <c r="B1145" s="13"/>
      <c r="C1145" s="13"/>
      <c r="D1145" s="17"/>
      <c r="E1145" s="9"/>
    </row>
    <row r="1146" spans="1:5">
      <c r="A1146" s="13"/>
      <c r="B1146" s="13"/>
      <c r="C1146" s="13"/>
      <c r="D1146" s="17"/>
      <c r="E1146" s="9"/>
    </row>
    <row r="1147" spans="1:5">
      <c r="A1147" s="13"/>
      <c r="B1147" s="13"/>
      <c r="C1147" s="13"/>
      <c r="D1147" s="17"/>
      <c r="E1147" s="9"/>
    </row>
    <row r="1148" spans="1:5">
      <c r="A1148" s="13"/>
      <c r="B1148" s="13"/>
      <c r="C1148" s="13"/>
      <c r="D1148" s="17"/>
      <c r="E1148" s="9"/>
    </row>
    <row r="1149" spans="1:5">
      <c r="A1149" s="13"/>
      <c r="B1149" s="13"/>
      <c r="C1149" s="13"/>
      <c r="D1149" s="17"/>
      <c r="E1149" s="9"/>
    </row>
    <row r="1150" spans="1:5">
      <c r="A1150" s="13"/>
      <c r="B1150" s="13"/>
      <c r="C1150" s="13"/>
      <c r="D1150" s="17"/>
      <c r="E1150" s="9"/>
    </row>
    <row r="1151" spans="1:5">
      <c r="A1151" s="13"/>
      <c r="B1151" s="13"/>
      <c r="C1151" s="13"/>
      <c r="D1151" s="17"/>
      <c r="E1151" s="9"/>
    </row>
    <row r="1152" spans="1:5">
      <c r="A1152" s="13"/>
      <c r="B1152" s="13"/>
      <c r="C1152" s="13"/>
      <c r="D1152" s="17"/>
      <c r="E1152" s="9"/>
    </row>
    <row r="1153" spans="1:5">
      <c r="A1153" s="13"/>
      <c r="B1153" s="13"/>
      <c r="C1153" s="13"/>
      <c r="D1153" s="17"/>
      <c r="E1153" s="9"/>
    </row>
    <row r="1154" spans="1:5">
      <c r="A1154" s="13"/>
      <c r="B1154" s="13"/>
      <c r="C1154" s="13"/>
      <c r="D1154" s="17"/>
      <c r="E1154" s="9"/>
    </row>
    <row r="1155" spans="1:5">
      <c r="A1155" s="13"/>
      <c r="B1155" s="13"/>
      <c r="C1155" s="13"/>
      <c r="D1155" s="17"/>
      <c r="E1155" s="9"/>
    </row>
    <row r="1156" spans="1:5">
      <c r="A1156" s="13"/>
      <c r="B1156" s="13"/>
      <c r="C1156" s="13"/>
      <c r="D1156" s="17"/>
      <c r="E1156" s="9"/>
    </row>
    <row r="1157" spans="1:5">
      <c r="A1157" s="13"/>
      <c r="B1157" s="13"/>
      <c r="C1157" s="13"/>
      <c r="D1157" s="17"/>
      <c r="E1157" s="9"/>
    </row>
    <row r="1158" spans="1:5">
      <c r="A1158" s="13"/>
      <c r="B1158" s="13"/>
      <c r="C1158" s="13"/>
      <c r="D1158" s="17"/>
      <c r="E1158" s="9"/>
    </row>
    <row r="1159" spans="1:5">
      <c r="A1159" s="13"/>
      <c r="B1159" s="13"/>
      <c r="C1159" s="13"/>
      <c r="D1159" s="17"/>
      <c r="E1159" s="9"/>
    </row>
    <row r="1160" spans="1:5">
      <c r="A1160" s="13"/>
      <c r="B1160" s="13"/>
      <c r="C1160" s="13"/>
      <c r="D1160" s="17"/>
      <c r="E1160" s="9"/>
    </row>
    <row r="1161" spans="1:5">
      <c r="A1161" s="13"/>
      <c r="B1161" s="13"/>
      <c r="C1161" s="13"/>
      <c r="D1161" s="17"/>
      <c r="E1161" s="9"/>
    </row>
    <row r="1162" spans="1:5">
      <c r="A1162" s="13"/>
      <c r="B1162" s="13"/>
      <c r="C1162" s="13"/>
      <c r="D1162" s="17"/>
      <c r="E1162" s="9"/>
    </row>
    <row r="1163" spans="1:5">
      <c r="A1163" s="13"/>
      <c r="B1163" s="13"/>
      <c r="C1163" s="13"/>
      <c r="D1163" s="17"/>
      <c r="E1163" s="9"/>
    </row>
    <row r="1164" spans="1:5">
      <c r="A1164" s="13"/>
      <c r="B1164" s="13"/>
      <c r="C1164" s="13"/>
      <c r="D1164" s="17"/>
      <c r="E1164" s="9"/>
    </row>
    <row r="1165" spans="1:5">
      <c r="A1165" s="13"/>
      <c r="B1165" s="13"/>
      <c r="C1165" s="13"/>
      <c r="D1165" s="17"/>
      <c r="E1165" s="9"/>
    </row>
    <row r="1166" spans="1:5">
      <c r="A1166" s="13"/>
      <c r="B1166" s="13"/>
      <c r="C1166" s="13"/>
      <c r="D1166" s="17"/>
      <c r="E1166" s="9"/>
    </row>
    <row r="1167" spans="1:5">
      <c r="A1167" s="13"/>
      <c r="B1167" s="13"/>
      <c r="C1167" s="13"/>
      <c r="D1167" s="17"/>
      <c r="E1167" s="9"/>
    </row>
    <row r="1168" spans="1:5">
      <c r="A1168" s="13"/>
      <c r="B1168" s="13"/>
      <c r="C1168" s="13"/>
      <c r="D1168" s="17"/>
      <c r="E1168" s="9"/>
    </row>
    <row r="1169" spans="1:5">
      <c r="A1169" s="13"/>
      <c r="B1169" s="13"/>
      <c r="C1169" s="13"/>
      <c r="D1169" s="17"/>
      <c r="E1169" s="9"/>
    </row>
    <row r="1170" spans="1:5">
      <c r="A1170" s="13"/>
      <c r="B1170" s="13"/>
      <c r="C1170" s="13"/>
      <c r="D1170" s="17"/>
      <c r="E1170" s="9"/>
    </row>
    <row r="1171" spans="1:5">
      <c r="A1171" s="13"/>
      <c r="B1171" s="13"/>
      <c r="C1171" s="13"/>
      <c r="D1171" s="17"/>
      <c r="E1171" s="9"/>
    </row>
    <row r="1172" spans="1:5">
      <c r="A1172" s="13"/>
      <c r="B1172" s="13"/>
      <c r="C1172" s="13"/>
      <c r="D1172" s="17"/>
      <c r="E1172" s="9"/>
    </row>
    <row r="1173" spans="1:5">
      <c r="A1173" s="13"/>
      <c r="B1173" s="13"/>
      <c r="C1173" s="13"/>
      <c r="D1173" s="17"/>
      <c r="E1173" s="9"/>
    </row>
    <row r="1174" spans="1:5">
      <c r="A1174" s="13"/>
      <c r="B1174" s="13"/>
      <c r="C1174" s="13"/>
      <c r="D1174" s="17"/>
      <c r="E1174" s="9"/>
    </row>
    <row r="1175" spans="1:5">
      <c r="A1175" s="13"/>
      <c r="B1175" s="13"/>
      <c r="C1175" s="13"/>
      <c r="D1175" s="17"/>
      <c r="E1175" s="9"/>
    </row>
    <row r="1176" spans="1:5">
      <c r="A1176" s="13"/>
      <c r="B1176" s="13"/>
      <c r="C1176" s="13"/>
      <c r="D1176" s="17"/>
      <c r="E1176" s="9"/>
    </row>
    <row r="1177" spans="1:5">
      <c r="A1177" s="13"/>
      <c r="B1177" s="13"/>
      <c r="C1177" s="13"/>
      <c r="D1177" s="17"/>
      <c r="E1177" s="9"/>
    </row>
    <row r="1178" spans="1:5">
      <c r="A1178" s="13"/>
      <c r="B1178" s="13"/>
      <c r="C1178" s="13"/>
      <c r="D1178" s="17"/>
      <c r="E1178" s="9"/>
    </row>
    <row r="1179" spans="1:5">
      <c r="A1179" s="13"/>
      <c r="B1179" s="13"/>
      <c r="C1179" s="13"/>
      <c r="D1179" s="17"/>
      <c r="E1179" s="9"/>
    </row>
    <row r="1180" spans="1:5">
      <c r="A1180" s="13"/>
      <c r="B1180" s="13"/>
      <c r="C1180" s="13"/>
      <c r="D1180" s="17"/>
      <c r="E1180" s="9"/>
    </row>
    <row r="1181" spans="1:5">
      <c r="A1181" s="13"/>
      <c r="B1181" s="13"/>
      <c r="C1181" s="13"/>
      <c r="D1181" s="17"/>
      <c r="E1181" s="9"/>
    </row>
    <row r="1182" spans="1:5">
      <c r="A1182" s="13"/>
      <c r="B1182" s="13"/>
      <c r="C1182" s="13"/>
      <c r="D1182" s="17"/>
      <c r="E1182" s="9"/>
    </row>
    <row r="1183" spans="1:5">
      <c r="A1183" s="13"/>
      <c r="B1183" s="13"/>
      <c r="C1183" s="13"/>
      <c r="D1183" s="17"/>
      <c r="E1183" s="9"/>
    </row>
    <row r="1184" spans="1:5">
      <c r="A1184" s="13"/>
      <c r="B1184" s="13"/>
      <c r="C1184" s="13"/>
      <c r="D1184" s="17"/>
      <c r="E1184" s="9"/>
    </row>
    <row r="1185" spans="1:5">
      <c r="A1185" s="13"/>
      <c r="B1185" s="13"/>
      <c r="C1185" s="13"/>
      <c r="D1185" s="17"/>
      <c r="E1185" s="9"/>
    </row>
    <row r="1186" spans="1:5">
      <c r="A1186" s="13"/>
      <c r="B1186" s="13"/>
      <c r="C1186" s="13"/>
      <c r="D1186" s="17"/>
      <c r="E1186" s="9"/>
    </row>
    <row r="1187" spans="1:5">
      <c r="A1187" s="13"/>
      <c r="B1187" s="13"/>
      <c r="C1187" s="13"/>
      <c r="D1187" s="17"/>
      <c r="E1187" s="9"/>
    </row>
    <row r="1188" spans="1:5">
      <c r="A1188" s="13"/>
      <c r="B1188" s="13"/>
      <c r="C1188" s="13"/>
      <c r="D1188" s="17"/>
      <c r="E1188" s="9"/>
    </row>
    <row r="1189" spans="1:5">
      <c r="A1189" s="13"/>
      <c r="B1189" s="13"/>
      <c r="C1189" s="13"/>
      <c r="D1189" s="17"/>
      <c r="E1189" s="9"/>
    </row>
    <row r="1190" spans="1:5">
      <c r="A1190" s="13"/>
      <c r="B1190" s="13"/>
      <c r="C1190" s="13"/>
      <c r="D1190" s="17"/>
      <c r="E1190" s="9"/>
    </row>
    <row r="1191" spans="1:5">
      <c r="A1191" s="13"/>
      <c r="B1191" s="13"/>
      <c r="C1191" s="13"/>
      <c r="D1191" s="17"/>
      <c r="E1191" s="9"/>
    </row>
    <row r="1192" spans="1:5">
      <c r="A1192" s="13"/>
      <c r="B1192" s="13"/>
      <c r="C1192" s="13"/>
      <c r="D1192" s="17"/>
      <c r="E1192" s="9"/>
    </row>
    <row r="1193" spans="1:5">
      <c r="A1193" s="13"/>
      <c r="B1193" s="13"/>
      <c r="C1193" s="13"/>
      <c r="D1193" s="17"/>
      <c r="E1193" s="9"/>
    </row>
    <row r="1194" spans="1:5">
      <c r="A1194" s="13"/>
      <c r="B1194" s="13"/>
      <c r="C1194" s="13"/>
      <c r="D1194" s="17"/>
      <c r="E1194" s="9"/>
    </row>
    <row r="1195" spans="1:5">
      <c r="A1195" s="13"/>
      <c r="B1195" s="13"/>
      <c r="C1195" s="13"/>
      <c r="D1195" s="17"/>
      <c r="E1195" s="9"/>
    </row>
    <row r="1196" spans="1:5">
      <c r="A1196" s="13"/>
      <c r="B1196" s="13"/>
      <c r="C1196" s="13"/>
      <c r="D1196" s="17"/>
      <c r="E1196" s="9"/>
    </row>
    <row r="1197" spans="1:5">
      <c r="A1197" s="13"/>
      <c r="B1197" s="13"/>
      <c r="C1197" s="13"/>
      <c r="D1197" s="17"/>
      <c r="E1197" s="9"/>
    </row>
    <row r="1198" spans="1:5">
      <c r="A1198" s="13"/>
      <c r="B1198" s="13"/>
      <c r="C1198" s="13"/>
      <c r="D1198" s="17"/>
      <c r="E1198" s="9"/>
    </row>
    <row r="1199" spans="1:5">
      <c r="A1199" s="13"/>
      <c r="B1199" s="13"/>
      <c r="C1199" s="13"/>
      <c r="D1199" s="17"/>
      <c r="E1199" s="9"/>
    </row>
    <row r="1200" spans="1:5">
      <c r="A1200" s="13"/>
      <c r="B1200" s="13"/>
      <c r="C1200" s="13"/>
      <c r="D1200" s="17"/>
      <c r="E1200" s="9"/>
    </row>
    <row r="1201" spans="1:5">
      <c r="A1201" s="13"/>
      <c r="B1201" s="13"/>
      <c r="C1201" s="13"/>
      <c r="D1201" s="17"/>
      <c r="E1201" s="9"/>
    </row>
    <row r="1202" spans="1:5">
      <c r="A1202" s="13"/>
      <c r="B1202" s="13"/>
      <c r="C1202" s="13"/>
      <c r="D1202" s="17"/>
      <c r="E1202" s="9"/>
    </row>
    <row r="1203" spans="1:5">
      <c r="A1203" s="13"/>
      <c r="B1203" s="13"/>
      <c r="C1203" s="13"/>
      <c r="D1203" s="17"/>
      <c r="E1203" s="9"/>
    </row>
    <row r="1204" spans="1:5">
      <c r="A1204" s="13"/>
      <c r="B1204" s="13"/>
      <c r="C1204" s="13"/>
      <c r="D1204" s="17"/>
      <c r="E1204" s="9"/>
    </row>
    <row r="1205" spans="1:5">
      <c r="A1205" s="13"/>
      <c r="B1205" s="13"/>
      <c r="C1205" s="13"/>
      <c r="D1205" s="17"/>
      <c r="E1205" s="9"/>
    </row>
    <row r="1206" spans="1:5">
      <c r="A1206" s="13"/>
      <c r="B1206" s="13"/>
      <c r="C1206" s="13"/>
      <c r="D1206" s="17"/>
      <c r="E1206" s="9"/>
    </row>
    <row r="1207" spans="1:5">
      <c r="A1207" s="13"/>
      <c r="B1207" s="13"/>
      <c r="C1207" s="13"/>
      <c r="D1207" s="17"/>
      <c r="E1207" s="9"/>
    </row>
    <row r="1208" spans="1:5">
      <c r="A1208" s="13"/>
      <c r="B1208" s="13"/>
      <c r="C1208" s="13"/>
      <c r="D1208" s="17"/>
      <c r="E1208" s="9"/>
    </row>
    <row r="1209" spans="1:5">
      <c r="A1209" s="13"/>
      <c r="B1209" s="13"/>
      <c r="C1209" s="13"/>
      <c r="D1209" s="17"/>
      <c r="E1209" s="9"/>
    </row>
    <row r="1210" spans="1:5">
      <c r="A1210" s="13"/>
      <c r="B1210" s="13"/>
      <c r="C1210" s="13"/>
      <c r="D1210" s="17"/>
      <c r="E1210" s="9"/>
    </row>
    <row r="1211" spans="1:5">
      <c r="A1211" s="13"/>
      <c r="B1211" s="13"/>
      <c r="C1211" s="13"/>
      <c r="D1211" s="17"/>
      <c r="E1211" s="9"/>
    </row>
    <row r="1212" spans="1:5">
      <c r="A1212" s="13"/>
      <c r="B1212" s="13"/>
      <c r="C1212" s="13"/>
      <c r="D1212" s="17"/>
      <c r="E1212" s="9"/>
    </row>
    <row r="1213" spans="1:5">
      <c r="A1213" s="13"/>
      <c r="B1213" s="13"/>
      <c r="C1213" s="13"/>
      <c r="D1213" s="17"/>
      <c r="E1213" s="9"/>
    </row>
    <row r="1214" spans="1:5">
      <c r="A1214" s="13"/>
      <c r="B1214" s="13"/>
      <c r="C1214" s="13"/>
      <c r="D1214" s="17"/>
      <c r="E1214" s="9"/>
    </row>
    <row r="1215" spans="1:5">
      <c r="A1215" s="13"/>
      <c r="B1215" s="13"/>
      <c r="C1215" s="13"/>
      <c r="D1215" s="17"/>
      <c r="E1215" s="9"/>
    </row>
    <row r="1216" spans="1:5">
      <c r="A1216" s="13"/>
      <c r="B1216" s="13"/>
      <c r="C1216" s="13"/>
      <c r="D1216" s="17"/>
      <c r="E1216" s="9"/>
    </row>
    <row r="1217" spans="1:5">
      <c r="A1217" s="13"/>
      <c r="B1217" s="13"/>
      <c r="C1217" s="13"/>
      <c r="D1217" s="17"/>
      <c r="E1217" s="9"/>
    </row>
    <row r="1218" spans="1:5">
      <c r="A1218" s="13"/>
      <c r="B1218" s="13"/>
      <c r="C1218" s="13"/>
      <c r="D1218" s="17"/>
      <c r="E1218" s="9"/>
    </row>
    <row r="1219" spans="1:5">
      <c r="A1219" s="13"/>
      <c r="B1219" s="13"/>
      <c r="C1219" s="13"/>
      <c r="D1219" s="17"/>
      <c r="E1219" s="9"/>
    </row>
    <row r="1220" spans="1:5">
      <c r="A1220" s="13"/>
      <c r="B1220" s="13"/>
      <c r="C1220" s="13"/>
      <c r="D1220" s="17"/>
      <c r="E1220" s="9"/>
    </row>
    <row r="1221" spans="1:5">
      <c r="A1221" s="13"/>
      <c r="B1221" s="13"/>
      <c r="C1221" s="13"/>
      <c r="D1221" s="17"/>
      <c r="E1221" s="9"/>
    </row>
    <row r="1222" spans="1:5">
      <c r="A1222" s="13"/>
      <c r="B1222" s="13"/>
      <c r="C1222" s="13"/>
      <c r="D1222" s="17"/>
      <c r="E1222" s="9"/>
    </row>
    <row r="1223" spans="1:5">
      <c r="A1223" s="13"/>
      <c r="B1223" s="13"/>
      <c r="C1223" s="13"/>
      <c r="D1223" s="17"/>
      <c r="E1223" s="9"/>
    </row>
    <row r="1224" spans="1:5">
      <c r="A1224" s="13"/>
      <c r="B1224" s="13"/>
      <c r="C1224" s="13"/>
      <c r="D1224" s="17"/>
      <c r="E1224" s="9"/>
    </row>
    <row r="1225" spans="1:5">
      <c r="A1225" s="13"/>
      <c r="B1225" s="13"/>
      <c r="C1225" s="13"/>
      <c r="D1225" s="17"/>
      <c r="E1225" s="9"/>
    </row>
    <row r="1226" spans="1:5">
      <c r="A1226" s="13"/>
      <c r="B1226" s="13"/>
      <c r="C1226" s="13"/>
      <c r="D1226" s="17"/>
      <c r="E1226" s="9"/>
    </row>
    <row r="1227" spans="1:5">
      <c r="A1227" s="13"/>
      <c r="B1227" s="13"/>
      <c r="C1227" s="13"/>
      <c r="D1227" s="17"/>
      <c r="E1227" s="9"/>
    </row>
    <row r="1228" spans="1:5">
      <c r="A1228" s="13"/>
      <c r="B1228" s="13"/>
      <c r="C1228" s="13"/>
      <c r="D1228" s="17"/>
      <c r="E1228" s="9"/>
    </row>
    <row r="1229" spans="1:5">
      <c r="A1229" s="13"/>
      <c r="B1229" s="13"/>
      <c r="C1229" s="13"/>
      <c r="D1229" s="17"/>
      <c r="E1229" s="9"/>
    </row>
    <row r="1230" spans="1:5">
      <c r="A1230" s="13"/>
      <c r="B1230" s="13"/>
      <c r="C1230" s="13"/>
      <c r="D1230" s="17"/>
      <c r="E1230" s="9"/>
    </row>
    <row r="1231" spans="1:5">
      <c r="A1231" s="13"/>
      <c r="B1231" s="13"/>
      <c r="C1231" s="13"/>
      <c r="D1231" s="17"/>
      <c r="E1231" s="9"/>
    </row>
    <row r="1232" spans="1:5">
      <c r="A1232" s="13"/>
      <c r="B1232" s="13"/>
      <c r="C1232" s="13"/>
      <c r="D1232" s="17"/>
      <c r="E1232" s="9"/>
    </row>
    <row r="1233" spans="1:5">
      <c r="A1233" s="13"/>
      <c r="B1233" s="13"/>
      <c r="C1233" s="13"/>
      <c r="D1233" s="17"/>
      <c r="E1233" s="9"/>
    </row>
    <row r="1234" spans="1:5">
      <c r="A1234" s="13"/>
      <c r="B1234" s="13"/>
      <c r="C1234" s="13"/>
      <c r="D1234" s="17"/>
      <c r="E1234" s="9"/>
    </row>
    <row r="1235" spans="1:5">
      <c r="A1235" s="13"/>
      <c r="B1235" s="13"/>
      <c r="C1235" s="13"/>
      <c r="D1235" s="17"/>
      <c r="E1235" s="9"/>
    </row>
    <row r="1236" spans="1:5">
      <c r="A1236" s="13"/>
      <c r="B1236" s="13"/>
      <c r="C1236" s="13"/>
      <c r="D1236" s="17"/>
      <c r="E1236" s="9"/>
    </row>
    <row r="1237" spans="1:5">
      <c r="A1237" s="13"/>
      <c r="B1237" s="13"/>
      <c r="C1237" s="13"/>
      <c r="D1237" s="17"/>
      <c r="E1237" s="9"/>
    </row>
    <row r="1238" spans="1:5">
      <c r="A1238" s="13"/>
      <c r="B1238" s="13"/>
      <c r="C1238" s="13"/>
      <c r="D1238" s="17"/>
      <c r="E1238" s="9"/>
    </row>
    <row r="1239" spans="1:5">
      <c r="A1239" s="13"/>
      <c r="B1239" s="13"/>
      <c r="C1239" s="13"/>
      <c r="D1239" s="17"/>
      <c r="E1239" s="9"/>
    </row>
    <row r="1240" spans="1:5">
      <c r="A1240" s="13"/>
      <c r="B1240" s="13"/>
      <c r="C1240" s="13"/>
      <c r="D1240" s="17"/>
      <c r="E1240" s="9"/>
    </row>
    <row r="1241" spans="1:5">
      <c r="A1241" s="13"/>
      <c r="B1241" s="13"/>
      <c r="C1241" s="13"/>
      <c r="D1241" s="17"/>
      <c r="E1241" s="9"/>
    </row>
    <row r="1242" spans="1:5">
      <c r="A1242" s="13"/>
      <c r="B1242" s="13"/>
      <c r="C1242" s="13"/>
      <c r="D1242" s="17"/>
      <c r="E1242" s="9"/>
    </row>
    <row r="1243" spans="1:5">
      <c r="A1243" s="13"/>
      <c r="B1243" s="13"/>
      <c r="C1243" s="13"/>
      <c r="D1243" s="17"/>
      <c r="E1243" s="9"/>
    </row>
    <row r="1244" spans="1:5">
      <c r="A1244" s="13"/>
      <c r="B1244" s="13"/>
      <c r="C1244" s="13"/>
      <c r="D1244" s="17"/>
      <c r="E1244" s="9"/>
    </row>
    <row r="1245" spans="1:5">
      <c r="A1245" s="13"/>
      <c r="B1245" s="13"/>
      <c r="C1245" s="13"/>
      <c r="D1245" s="17"/>
      <c r="E1245" s="9"/>
    </row>
    <row r="1246" spans="1:5">
      <c r="A1246" s="13"/>
      <c r="B1246" s="13"/>
      <c r="C1246" s="13"/>
      <c r="D1246" s="17"/>
      <c r="E1246" s="9"/>
    </row>
    <row r="1247" spans="1:5">
      <c r="A1247" s="13"/>
      <c r="B1247" s="13"/>
      <c r="C1247" s="13"/>
      <c r="D1247" s="17"/>
      <c r="E1247" s="9"/>
    </row>
    <row r="1248" spans="1:5">
      <c r="A1248" s="13"/>
      <c r="B1248" s="13"/>
      <c r="C1248" s="13"/>
      <c r="D1248" s="17"/>
      <c r="E1248" s="9"/>
    </row>
    <row r="1249" spans="1:5">
      <c r="A1249" s="13"/>
      <c r="B1249" s="13"/>
      <c r="C1249" s="13"/>
      <c r="D1249" s="17"/>
      <c r="E1249" s="9"/>
    </row>
    <row r="1250" spans="1:5">
      <c r="A1250" s="13"/>
      <c r="B1250" s="13"/>
      <c r="C1250" s="13"/>
      <c r="D1250" s="17"/>
      <c r="E1250" s="9"/>
    </row>
    <row r="1251" spans="1:5">
      <c r="A1251" s="13"/>
      <c r="B1251" s="13"/>
      <c r="C1251" s="13"/>
      <c r="D1251" s="17"/>
      <c r="E1251" s="9"/>
    </row>
    <row r="1252" spans="1:5">
      <c r="A1252" s="13"/>
      <c r="B1252" s="13"/>
      <c r="C1252" s="13"/>
      <c r="D1252" s="17"/>
      <c r="E1252" s="9"/>
    </row>
    <row r="1253" spans="1:5">
      <c r="A1253" s="13"/>
      <c r="B1253" s="13"/>
      <c r="C1253" s="13"/>
      <c r="D1253" s="17"/>
      <c r="E1253" s="9"/>
    </row>
    <row r="1254" spans="1:5">
      <c r="A1254" s="13"/>
      <c r="B1254" s="13"/>
      <c r="C1254" s="13"/>
      <c r="D1254" s="17"/>
      <c r="E1254" s="9"/>
    </row>
    <row r="1255" spans="1:5">
      <c r="A1255" s="13"/>
      <c r="B1255" s="13"/>
      <c r="C1255" s="13"/>
      <c r="D1255" s="17"/>
      <c r="E1255" s="9"/>
    </row>
    <row r="1256" spans="1:5">
      <c r="A1256" s="13"/>
      <c r="B1256" s="13"/>
      <c r="C1256" s="13"/>
      <c r="D1256" s="17"/>
      <c r="E1256" s="9"/>
    </row>
    <row r="1257" spans="1:5">
      <c r="A1257" s="13"/>
      <c r="B1257" s="13"/>
      <c r="C1257" s="13"/>
      <c r="D1257" s="17"/>
      <c r="E1257" s="9"/>
    </row>
    <row r="1258" spans="1:5">
      <c r="A1258" s="13"/>
      <c r="B1258" s="13"/>
      <c r="C1258" s="13"/>
      <c r="D1258" s="17"/>
      <c r="E1258" s="9"/>
    </row>
    <row r="1259" spans="1:5">
      <c r="A1259" s="13"/>
      <c r="B1259" s="13"/>
      <c r="C1259" s="13"/>
      <c r="D1259" s="17"/>
      <c r="E1259" s="9"/>
    </row>
    <row r="1260" spans="1:5">
      <c r="A1260" s="13"/>
      <c r="B1260" s="13"/>
      <c r="C1260" s="13"/>
      <c r="D1260" s="17"/>
      <c r="E1260" s="9"/>
    </row>
    <row r="1261" spans="1:5">
      <c r="A1261" s="13"/>
      <c r="B1261" s="13"/>
      <c r="C1261" s="13"/>
      <c r="D1261" s="17"/>
      <c r="E1261" s="9"/>
    </row>
    <row r="1262" spans="1:5">
      <c r="A1262" s="13"/>
      <c r="B1262" s="13"/>
      <c r="C1262" s="13"/>
      <c r="D1262" s="17"/>
      <c r="E1262" s="9"/>
    </row>
    <row r="1263" spans="1:5">
      <c r="A1263" s="13"/>
      <c r="B1263" s="13"/>
      <c r="C1263" s="13"/>
      <c r="D1263" s="17"/>
      <c r="E1263" s="9"/>
    </row>
    <row r="1264" spans="1:5">
      <c r="A1264" s="13"/>
      <c r="B1264" s="13"/>
      <c r="C1264" s="13"/>
      <c r="D1264" s="17"/>
      <c r="E1264" s="9"/>
    </row>
    <row r="1265" spans="1:5">
      <c r="A1265" s="13"/>
      <c r="B1265" s="13"/>
      <c r="C1265" s="13"/>
      <c r="D1265" s="17"/>
      <c r="E1265" s="9"/>
    </row>
    <row r="1266" spans="1:5">
      <c r="A1266" s="13"/>
      <c r="B1266" s="13"/>
      <c r="C1266" s="13"/>
      <c r="D1266" s="17"/>
      <c r="E1266" s="9"/>
    </row>
    <row r="1267" spans="1:5">
      <c r="A1267" s="13"/>
      <c r="B1267" s="13"/>
      <c r="C1267" s="13"/>
      <c r="D1267" s="17"/>
      <c r="E1267" s="9"/>
    </row>
    <row r="1268" spans="1:5">
      <c r="A1268" s="13"/>
      <c r="B1268" s="13"/>
      <c r="C1268" s="13"/>
      <c r="D1268" s="17"/>
      <c r="E1268" s="9"/>
    </row>
    <row r="1269" spans="1:5">
      <c r="A1269" s="13"/>
      <c r="B1269" s="13"/>
      <c r="C1269" s="13"/>
      <c r="D1269" s="17"/>
      <c r="E1269" s="9"/>
    </row>
    <row r="1270" spans="1:5">
      <c r="A1270" s="13"/>
      <c r="B1270" s="13"/>
      <c r="C1270" s="13"/>
      <c r="D1270" s="17"/>
      <c r="E1270" s="9"/>
    </row>
    <row r="1271" spans="1:5">
      <c r="A1271" s="13"/>
      <c r="B1271" s="13"/>
      <c r="C1271" s="13"/>
      <c r="D1271" s="17"/>
      <c r="E1271" s="9"/>
    </row>
    <row r="1272" spans="1:5">
      <c r="A1272" s="13"/>
      <c r="B1272" s="13"/>
      <c r="C1272" s="13"/>
      <c r="D1272" s="17"/>
      <c r="E1272" s="9"/>
    </row>
    <row r="1273" spans="1:5">
      <c r="A1273" s="13"/>
      <c r="B1273" s="13"/>
      <c r="C1273" s="13"/>
      <c r="D1273" s="17"/>
      <c r="E1273" s="9"/>
    </row>
    <row r="1274" spans="1:5">
      <c r="A1274" s="13"/>
      <c r="B1274" s="13"/>
      <c r="C1274" s="13"/>
      <c r="D1274" s="17"/>
      <c r="E1274" s="9"/>
    </row>
    <row r="1275" spans="1:5">
      <c r="A1275" s="13"/>
      <c r="B1275" s="13"/>
      <c r="C1275" s="13"/>
      <c r="D1275" s="17"/>
      <c r="E1275" s="9"/>
    </row>
    <row r="1276" spans="1:5">
      <c r="A1276" s="13"/>
      <c r="B1276" s="13"/>
      <c r="C1276" s="13"/>
      <c r="D1276" s="17"/>
      <c r="E1276" s="9"/>
    </row>
    <row r="1277" spans="1:5">
      <c r="A1277" s="13"/>
      <c r="B1277" s="13"/>
      <c r="C1277" s="13"/>
      <c r="D1277" s="17"/>
      <c r="E1277" s="9"/>
    </row>
    <row r="1278" spans="1:5">
      <c r="A1278" s="13"/>
      <c r="B1278" s="13"/>
      <c r="C1278" s="13"/>
      <c r="D1278" s="17"/>
      <c r="E1278" s="9"/>
    </row>
    <row r="1279" spans="1:5">
      <c r="A1279" s="13"/>
      <c r="B1279" s="13"/>
      <c r="C1279" s="13"/>
      <c r="D1279" s="17"/>
      <c r="E1279" s="9"/>
    </row>
    <row r="1280" spans="1:5">
      <c r="A1280" s="13"/>
      <c r="B1280" s="13"/>
      <c r="C1280" s="13"/>
      <c r="D1280" s="17"/>
      <c r="E1280" s="9"/>
    </row>
    <row r="1281" spans="1:5">
      <c r="A1281" s="13"/>
      <c r="B1281" s="13"/>
      <c r="C1281" s="13"/>
      <c r="D1281" s="17"/>
      <c r="E1281" s="9"/>
    </row>
    <row r="1282" spans="1:5">
      <c r="A1282" s="13"/>
      <c r="B1282" s="13"/>
      <c r="C1282" s="13"/>
      <c r="D1282" s="17"/>
      <c r="E1282" s="9"/>
    </row>
    <row r="1283" spans="1:5">
      <c r="A1283" s="13"/>
      <c r="B1283" s="13"/>
      <c r="C1283" s="13"/>
      <c r="D1283" s="17"/>
      <c r="E1283" s="9"/>
    </row>
    <row r="1284" spans="1:5">
      <c r="A1284" s="13"/>
      <c r="B1284" s="13"/>
      <c r="C1284" s="13"/>
      <c r="D1284" s="17"/>
      <c r="E1284" s="9"/>
    </row>
    <row r="1285" spans="1:5">
      <c r="A1285" s="13"/>
      <c r="B1285" s="13"/>
      <c r="C1285" s="13"/>
      <c r="D1285" s="17"/>
      <c r="E1285" s="9"/>
    </row>
    <row r="1286" spans="1:5">
      <c r="A1286" s="13"/>
      <c r="B1286" s="13"/>
      <c r="C1286" s="13"/>
      <c r="D1286" s="17"/>
      <c r="E1286" s="9"/>
    </row>
    <row r="1287" spans="1:5">
      <c r="A1287" s="13"/>
      <c r="B1287" s="13"/>
      <c r="C1287" s="13"/>
      <c r="D1287" s="17"/>
      <c r="E1287" s="9"/>
    </row>
    <row r="1288" spans="1:5">
      <c r="A1288" s="13"/>
      <c r="B1288" s="13"/>
      <c r="C1288" s="13"/>
      <c r="D1288" s="17"/>
      <c r="E1288" s="9"/>
    </row>
    <row r="1289" spans="1:5">
      <c r="A1289" s="13"/>
      <c r="B1289" s="13"/>
      <c r="C1289" s="13"/>
      <c r="D1289" s="17"/>
      <c r="E1289" s="9"/>
    </row>
    <row r="1290" spans="1:5">
      <c r="A1290" s="13"/>
      <c r="B1290" s="13"/>
      <c r="C1290" s="13"/>
      <c r="D1290" s="17"/>
      <c r="E1290" s="9"/>
    </row>
    <row r="1291" spans="1:5">
      <c r="A1291" s="13"/>
      <c r="B1291" s="13"/>
      <c r="C1291" s="13"/>
      <c r="D1291" s="17"/>
      <c r="E1291" s="9"/>
    </row>
    <row r="1292" spans="1:5">
      <c r="A1292" s="13"/>
      <c r="B1292" s="13"/>
      <c r="C1292" s="13"/>
      <c r="D1292" s="17"/>
      <c r="E1292" s="9"/>
    </row>
    <row r="1293" spans="1:5">
      <c r="A1293" s="13"/>
      <c r="B1293" s="13"/>
      <c r="C1293" s="13"/>
      <c r="D1293" s="17"/>
      <c r="E1293" s="9"/>
    </row>
    <row r="1294" spans="1:5">
      <c r="A1294" s="13"/>
      <c r="B1294" s="13"/>
      <c r="C1294" s="13"/>
      <c r="D1294" s="17"/>
      <c r="E1294" s="9"/>
    </row>
    <row r="1295" spans="1:5">
      <c r="A1295" s="13"/>
      <c r="B1295" s="13"/>
      <c r="C1295" s="13"/>
      <c r="D1295" s="17"/>
      <c r="E1295" s="9"/>
    </row>
    <row r="1296" spans="1:5">
      <c r="A1296" s="13"/>
      <c r="B1296" s="13"/>
      <c r="C1296" s="13"/>
      <c r="D1296" s="17"/>
      <c r="E1296" s="9"/>
    </row>
    <row r="1297" spans="1:5">
      <c r="A1297" s="13"/>
      <c r="B1297" s="13"/>
      <c r="C1297" s="13"/>
      <c r="D1297" s="17"/>
      <c r="E1297" s="9"/>
    </row>
    <row r="1298" spans="1:5">
      <c r="A1298" s="13"/>
      <c r="B1298" s="13"/>
      <c r="C1298" s="13"/>
      <c r="D1298" s="17"/>
      <c r="E1298" s="9"/>
    </row>
    <row r="1299" spans="1:5">
      <c r="A1299" s="13"/>
      <c r="B1299" s="13"/>
      <c r="C1299" s="13"/>
      <c r="D1299" s="17"/>
      <c r="E1299" s="9"/>
    </row>
    <row r="1300" spans="1:5">
      <c r="A1300" s="13"/>
      <c r="B1300" s="13"/>
      <c r="C1300" s="13"/>
      <c r="D1300" s="17"/>
      <c r="E1300" s="9"/>
    </row>
    <row r="1301" spans="1:5">
      <c r="A1301" s="13"/>
      <c r="B1301" s="13"/>
      <c r="C1301" s="13"/>
      <c r="D1301" s="17"/>
      <c r="E1301" s="9"/>
    </row>
    <row r="1302" spans="1:5">
      <c r="A1302" s="13"/>
      <c r="B1302" s="13"/>
      <c r="C1302" s="13"/>
      <c r="D1302" s="17"/>
      <c r="E1302" s="9"/>
    </row>
    <row r="1303" spans="1:5">
      <c r="A1303" s="13"/>
      <c r="B1303" s="13"/>
      <c r="C1303" s="13"/>
      <c r="D1303" s="17"/>
      <c r="E1303" s="9"/>
    </row>
    <row r="1304" spans="1:5">
      <c r="A1304" s="13"/>
      <c r="B1304" s="13"/>
      <c r="C1304" s="13"/>
      <c r="D1304" s="17"/>
      <c r="E1304" s="9"/>
    </row>
    <row r="1305" spans="1:5">
      <c r="A1305" s="13"/>
      <c r="B1305" s="13"/>
      <c r="C1305" s="13"/>
      <c r="D1305" s="17"/>
      <c r="E1305" s="9"/>
    </row>
    <row r="1306" spans="1:5">
      <c r="A1306" s="13"/>
      <c r="B1306" s="13"/>
      <c r="C1306" s="13"/>
      <c r="D1306" s="17"/>
      <c r="E1306" s="9"/>
    </row>
    <row r="1307" spans="1:5">
      <c r="A1307" s="13"/>
      <c r="B1307" s="13"/>
      <c r="C1307" s="13"/>
      <c r="D1307" s="17"/>
      <c r="E1307" s="9"/>
    </row>
    <row r="1308" spans="1:5">
      <c r="A1308" s="13"/>
      <c r="B1308" s="13"/>
      <c r="C1308" s="13"/>
      <c r="D1308" s="17"/>
      <c r="E1308" s="9"/>
    </row>
    <row r="1309" spans="1:5">
      <c r="A1309" s="13"/>
      <c r="B1309" s="13"/>
      <c r="C1309" s="13"/>
      <c r="D1309" s="17"/>
      <c r="E1309" s="9"/>
    </row>
    <row r="1310" spans="1:5">
      <c r="A1310" s="13"/>
      <c r="B1310" s="13"/>
      <c r="C1310" s="13"/>
      <c r="D1310" s="17"/>
      <c r="E1310" s="9"/>
    </row>
    <row r="1311" spans="1:5">
      <c r="A1311" s="13"/>
      <c r="B1311" s="13"/>
      <c r="C1311" s="13"/>
      <c r="D1311" s="17"/>
      <c r="E1311" s="9"/>
    </row>
    <row r="1312" spans="1:5">
      <c r="A1312" s="13"/>
      <c r="B1312" s="13"/>
      <c r="C1312" s="13"/>
      <c r="D1312" s="17"/>
      <c r="E1312" s="9"/>
    </row>
    <row r="1313" spans="1:5">
      <c r="A1313" s="13"/>
      <c r="B1313" s="13"/>
      <c r="C1313" s="13"/>
      <c r="D1313" s="17"/>
      <c r="E1313" s="9"/>
    </row>
    <row r="1314" spans="1:5">
      <c r="A1314" s="13"/>
      <c r="B1314" s="13"/>
      <c r="C1314" s="13"/>
      <c r="D1314" s="17"/>
      <c r="E1314" s="9"/>
    </row>
    <row r="1315" spans="1:5">
      <c r="A1315" s="13"/>
      <c r="B1315" s="13"/>
      <c r="C1315" s="13"/>
      <c r="D1315" s="17"/>
      <c r="E1315" s="9"/>
    </row>
    <row r="1316" spans="1:5">
      <c r="A1316" s="13"/>
      <c r="B1316" s="13"/>
      <c r="C1316" s="13"/>
      <c r="D1316" s="17"/>
      <c r="E1316" s="9"/>
    </row>
    <row r="1317" spans="1:5">
      <c r="A1317" s="13"/>
      <c r="B1317" s="13"/>
      <c r="C1317" s="13"/>
      <c r="D1317" s="17"/>
      <c r="E1317" s="9"/>
    </row>
    <row r="1318" spans="1:5">
      <c r="A1318" s="13"/>
      <c r="B1318" s="13"/>
      <c r="C1318" s="13"/>
      <c r="D1318" s="17"/>
      <c r="E1318" s="9"/>
    </row>
    <row r="1319" spans="1:5">
      <c r="A1319" s="13"/>
      <c r="B1319" s="13"/>
      <c r="C1319" s="13"/>
      <c r="D1319" s="17"/>
      <c r="E1319" s="9"/>
    </row>
    <row r="1320" spans="1:5">
      <c r="A1320" s="13"/>
      <c r="B1320" s="13"/>
      <c r="C1320" s="13"/>
      <c r="D1320" s="17"/>
      <c r="E1320" s="9"/>
    </row>
    <row r="1321" spans="1:5">
      <c r="A1321" s="13"/>
      <c r="B1321" s="13"/>
      <c r="C1321" s="13"/>
      <c r="D1321" s="17"/>
      <c r="E1321" s="9"/>
    </row>
    <row r="1322" spans="1:5">
      <c r="A1322" s="13"/>
      <c r="B1322" s="13"/>
      <c r="C1322" s="13"/>
      <c r="D1322" s="17"/>
      <c r="E1322" s="9"/>
    </row>
    <row r="1323" spans="1:5">
      <c r="A1323" s="13"/>
      <c r="B1323" s="13"/>
      <c r="C1323" s="13"/>
      <c r="D1323" s="17"/>
      <c r="E1323" s="9"/>
    </row>
    <row r="1324" spans="1:5">
      <c r="A1324" s="13"/>
      <c r="B1324" s="13"/>
      <c r="C1324" s="13"/>
      <c r="D1324" s="17"/>
      <c r="E1324" s="9"/>
    </row>
    <row r="1325" spans="1:5">
      <c r="A1325" s="13"/>
      <c r="B1325" s="13"/>
      <c r="C1325" s="13"/>
      <c r="D1325" s="17"/>
      <c r="E1325" s="9"/>
    </row>
    <row r="1326" spans="1:5">
      <c r="A1326" s="13"/>
      <c r="B1326" s="13"/>
      <c r="C1326" s="13"/>
      <c r="D1326" s="17"/>
      <c r="E1326" s="9"/>
    </row>
    <row r="1327" spans="1:5">
      <c r="A1327" s="13"/>
      <c r="B1327" s="13"/>
      <c r="C1327" s="13"/>
      <c r="D1327" s="17"/>
      <c r="E1327" s="9"/>
    </row>
    <row r="1328" spans="1:5">
      <c r="A1328" s="13"/>
      <c r="B1328" s="13"/>
      <c r="C1328" s="13"/>
      <c r="D1328" s="17"/>
      <c r="E1328" s="9"/>
    </row>
    <row r="1329" spans="1:5">
      <c r="A1329" s="13"/>
      <c r="B1329" s="13"/>
      <c r="C1329" s="13"/>
      <c r="D1329" s="17"/>
      <c r="E1329" s="9"/>
    </row>
    <row r="1330" spans="1:5">
      <c r="A1330" s="13"/>
      <c r="B1330" s="13"/>
      <c r="C1330" s="13"/>
      <c r="D1330" s="17"/>
      <c r="E1330" s="9"/>
    </row>
    <row r="1331" spans="1:5">
      <c r="A1331" s="13"/>
      <c r="B1331" s="13"/>
      <c r="C1331" s="13"/>
      <c r="D1331" s="17"/>
      <c r="E1331" s="9"/>
    </row>
    <row r="1332" spans="1:5">
      <c r="A1332" s="13"/>
      <c r="B1332" s="13"/>
      <c r="C1332" s="13"/>
      <c r="D1332" s="17"/>
      <c r="E1332" s="9"/>
    </row>
    <row r="1333" spans="1:5">
      <c r="A1333" s="13"/>
      <c r="B1333" s="13"/>
      <c r="C1333" s="13"/>
      <c r="D1333" s="17"/>
      <c r="E1333" s="9"/>
    </row>
    <row r="1334" spans="1:5">
      <c r="A1334" s="13"/>
      <c r="B1334" s="13"/>
      <c r="C1334" s="13"/>
      <c r="D1334" s="17"/>
      <c r="E1334" s="9"/>
    </row>
    <row r="1335" spans="1:5">
      <c r="A1335" s="13"/>
      <c r="B1335" s="13"/>
      <c r="C1335" s="13"/>
      <c r="D1335" s="17"/>
      <c r="E1335" s="9"/>
    </row>
    <row r="1336" spans="1:5">
      <c r="A1336" s="13"/>
      <c r="B1336" s="13"/>
      <c r="C1336" s="13"/>
      <c r="D1336" s="17"/>
      <c r="E1336" s="9"/>
    </row>
    <row r="1337" spans="1:5">
      <c r="A1337" s="13"/>
      <c r="B1337" s="13"/>
      <c r="C1337" s="13"/>
      <c r="D1337" s="17"/>
      <c r="E1337" s="9"/>
    </row>
    <row r="1338" spans="1:5">
      <c r="A1338" s="13"/>
      <c r="B1338" s="13"/>
      <c r="C1338" s="13"/>
      <c r="D1338" s="17"/>
      <c r="E1338" s="9"/>
    </row>
    <row r="1339" spans="1:5">
      <c r="A1339" s="13"/>
      <c r="B1339" s="13"/>
      <c r="C1339" s="13"/>
      <c r="D1339" s="17"/>
      <c r="E1339" s="9"/>
    </row>
    <row r="1340" spans="1:5">
      <c r="A1340" s="13"/>
      <c r="B1340" s="13"/>
      <c r="C1340" s="13"/>
      <c r="D1340" s="17"/>
      <c r="E1340" s="9"/>
    </row>
    <row r="1341" spans="1:5">
      <c r="A1341" s="13"/>
      <c r="B1341" s="13"/>
      <c r="C1341" s="13"/>
      <c r="D1341" s="17"/>
      <c r="E1341" s="9"/>
    </row>
    <row r="1342" spans="1:5">
      <c r="A1342" s="13"/>
      <c r="B1342" s="13"/>
      <c r="C1342" s="13"/>
      <c r="D1342" s="17"/>
      <c r="E1342" s="9"/>
    </row>
    <row r="1343" spans="1:5">
      <c r="A1343" s="13"/>
      <c r="B1343" s="13"/>
      <c r="C1343" s="13"/>
      <c r="D1343" s="17"/>
      <c r="E1343" s="9"/>
    </row>
    <row r="1344" spans="1:5">
      <c r="A1344" s="13"/>
      <c r="B1344" s="13"/>
      <c r="C1344" s="13"/>
      <c r="D1344" s="17"/>
      <c r="E1344" s="9"/>
    </row>
    <row r="1345" spans="1:5">
      <c r="A1345" s="13"/>
      <c r="B1345" s="13"/>
      <c r="C1345" s="13"/>
      <c r="D1345" s="17"/>
      <c r="E1345" s="9"/>
    </row>
    <row r="1346" spans="1:5">
      <c r="A1346" s="13"/>
      <c r="B1346" s="13"/>
      <c r="C1346" s="13"/>
      <c r="D1346" s="17"/>
      <c r="E1346" s="9"/>
    </row>
    <row r="1347" spans="1:5">
      <c r="A1347" s="13"/>
      <c r="B1347" s="13"/>
      <c r="C1347" s="13"/>
      <c r="D1347" s="17"/>
      <c r="E1347" s="9"/>
    </row>
    <row r="1348" spans="1:5">
      <c r="A1348" s="13"/>
      <c r="B1348" s="13"/>
      <c r="C1348" s="13"/>
      <c r="D1348" s="17"/>
      <c r="E1348" s="9"/>
    </row>
    <row r="1349" spans="1:5">
      <c r="A1349" s="13"/>
      <c r="B1349" s="13"/>
      <c r="C1349" s="13"/>
      <c r="D1349" s="17"/>
      <c r="E1349" s="9"/>
    </row>
    <row r="1350" spans="1:5">
      <c r="A1350" s="13"/>
      <c r="B1350" s="13"/>
      <c r="C1350" s="13"/>
      <c r="D1350" s="17"/>
      <c r="E1350" s="9"/>
    </row>
    <row r="1351" spans="1:5">
      <c r="A1351" s="13"/>
      <c r="B1351" s="13"/>
      <c r="C1351" s="13"/>
      <c r="D1351" s="17"/>
      <c r="E1351" s="9"/>
    </row>
    <row r="1352" spans="1:5">
      <c r="A1352" s="13"/>
      <c r="B1352" s="13"/>
      <c r="C1352" s="13"/>
      <c r="D1352" s="17"/>
      <c r="E1352" s="9"/>
    </row>
    <row r="1353" spans="1:5">
      <c r="A1353" s="13"/>
      <c r="B1353" s="13"/>
      <c r="C1353" s="13"/>
      <c r="D1353" s="17"/>
      <c r="E1353" s="9"/>
    </row>
    <row r="1354" spans="1:5">
      <c r="A1354" s="13"/>
      <c r="B1354" s="13"/>
      <c r="C1354" s="13"/>
      <c r="D1354" s="17"/>
      <c r="E1354" s="9"/>
    </row>
    <row r="1355" spans="1:5">
      <c r="A1355" s="13"/>
      <c r="B1355" s="13"/>
      <c r="C1355" s="13"/>
      <c r="D1355" s="17"/>
      <c r="E1355" s="9"/>
    </row>
    <row r="1356" spans="1:5">
      <c r="A1356" s="13"/>
      <c r="B1356" s="13"/>
      <c r="C1356" s="13"/>
      <c r="D1356" s="17"/>
      <c r="E1356" s="9"/>
    </row>
    <row r="1357" spans="1:5">
      <c r="A1357" s="13"/>
      <c r="B1357" s="13"/>
      <c r="C1357" s="13"/>
      <c r="D1357" s="17"/>
      <c r="E1357" s="9"/>
    </row>
    <row r="1358" spans="1:5">
      <c r="A1358" s="13"/>
      <c r="B1358" s="13"/>
      <c r="C1358" s="13"/>
      <c r="D1358" s="17"/>
      <c r="E1358" s="9"/>
    </row>
    <row r="1359" spans="1:5">
      <c r="A1359" s="13"/>
      <c r="B1359" s="13"/>
      <c r="C1359" s="13"/>
      <c r="D1359" s="17"/>
      <c r="E1359" s="9"/>
    </row>
    <row r="1360" spans="1:5">
      <c r="A1360" s="13"/>
      <c r="B1360" s="13"/>
      <c r="C1360" s="13"/>
      <c r="D1360" s="17"/>
      <c r="E1360" s="9"/>
    </row>
    <row r="1361" spans="1:5">
      <c r="A1361" s="13"/>
      <c r="B1361" s="13"/>
      <c r="C1361" s="13"/>
      <c r="D1361" s="17"/>
      <c r="E1361" s="9"/>
    </row>
    <row r="1362" spans="1:5">
      <c r="A1362" s="13"/>
      <c r="B1362" s="13"/>
      <c r="C1362" s="13"/>
      <c r="D1362" s="17"/>
      <c r="E1362" s="9"/>
    </row>
    <row r="1363" spans="1:5">
      <c r="A1363" s="13"/>
      <c r="B1363" s="13"/>
      <c r="C1363" s="13"/>
      <c r="D1363" s="17"/>
      <c r="E1363" s="9"/>
    </row>
    <row r="1364" spans="1:5">
      <c r="A1364" s="13"/>
      <c r="B1364" s="13"/>
      <c r="C1364" s="13"/>
      <c r="D1364" s="17"/>
      <c r="E1364" s="9"/>
    </row>
    <row r="1365" spans="1:5">
      <c r="A1365" s="13"/>
      <c r="B1365" s="13"/>
      <c r="C1365" s="13"/>
      <c r="D1365" s="17"/>
      <c r="E1365" s="9"/>
    </row>
    <row r="1366" spans="1:5">
      <c r="A1366" s="13"/>
      <c r="B1366" s="13"/>
      <c r="C1366" s="13"/>
      <c r="D1366" s="17"/>
      <c r="E1366" s="9"/>
    </row>
    <row r="1367" spans="1:5">
      <c r="A1367" s="13"/>
      <c r="B1367" s="13"/>
      <c r="C1367" s="13"/>
      <c r="D1367" s="17"/>
      <c r="E1367" s="9"/>
    </row>
    <row r="1368" spans="1:5">
      <c r="A1368" s="13"/>
      <c r="B1368" s="13"/>
      <c r="C1368" s="13"/>
      <c r="D1368" s="17"/>
      <c r="E1368" s="9"/>
    </row>
    <row r="1369" spans="1:5">
      <c r="A1369" s="13"/>
      <c r="B1369" s="13"/>
      <c r="C1369" s="13"/>
      <c r="D1369" s="17"/>
      <c r="E1369" s="9"/>
    </row>
    <row r="1370" spans="1:5">
      <c r="A1370" s="13"/>
      <c r="B1370" s="13"/>
      <c r="C1370" s="13"/>
      <c r="D1370" s="17"/>
      <c r="E1370" s="9"/>
    </row>
    <row r="1371" spans="1:5">
      <c r="A1371" s="13"/>
      <c r="B1371" s="13"/>
      <c r="C1371" s="13"/>
      <c r="D1371" s="17"/>
      <c r="E1371" s="9"/>
    </row>
    <row r="1372" spans="1:5">
      <c r="A1372" s="13"/>
      <c r="B1372" s="13"/>
      <c r="C1372" s="13"/>
      <c r="D1372" s="17"/>
      <c r="E1372" s="9"/>
    </row>
    <row r="1373" spans="1:5">
      <c r="A1373" s="13"/>
      <c r="B1373" s="13"/>
      <c r="C1373" s="13"/>
      <c r="D1373" s="17"/>
      <c r="E1373" s="9"/>
    </row>
    <row r="1374" spans="1:5">
      <c r="A1374" s="13"/>
      <c r="B1374" s="13"/>
      <c r="C1374" s="13"/>
      <c r="D1374" s="17"/>
      <c r="E1374" s="9"/>
    </row>
    <row r="1375" spans="1:5">
      <c r="A1375" s="13"/>
      <c r="B1375" s="13"/>
      <c r="C1375" s="13"/>
      <c r="D1375" s="17"/>
      <c r="E1375" s="9"/>
    </row>
    <row r="1376" spans="1:5">
      <c r="A1376" s="13"/>
      <c r="B1376" s="13"/>
      <c r="C1376" s="13"/>
      <c r="D1376" s="17"/>
      <c r="E1376" s="9"/>
    </row>
    <row r="1377" spans="1:5">
      <c r="A1377" s="13"/>
      <c r="B1377" s="13"/>
      <c r="C1377" s="13"/>
      <c r="D1377" s="17"/>
      <c r="E1377" s="9"/>
    </row>
    <row r="1378" spans="1:5">
      <c r="A1378" s="13"/>
      <c r="B1378" s="13"/>
      <c r="C1378" s="13"/>
      <c r="D1378" s="17"/>
      <c r="E1378" s="9"/>
    </row>
    <row r="1379" spans="1:5">
      <c r="A1379" s="13"/>
      <c r="B1379" s="13"/>
      <c r="C1379" s="13"/>
      <c r="D1379" s="17"/>
      <c r="E1379" s="9"/>
    </row>
    <row r="1380" spans="1:5">
      <c r="A1380" s="13"/>
      <c r="B1380" s="13"/>
      <c r="C1380" s="13"/>
      <c r="D1380" s="17"/>
      <c r="E1380" s="9"/>
    </row>
    <row r="1381" spans="1:5">
      <c r="A1381" s="13"/>
      <c r="B1381" s="13"/>
      <c r="C1381" s="13"/>
      <c r="D1381" s="17"/>
      <c r="E1381" s="9"/>
    </row>
    <row r="1382" spans="1:5">
      <c r="A1382" s="13"/>
      <c r="B1382" s="13"/>
      <c r="C1382" s="13"/>
      <c r="D1382" s="17"/>
      <c r="E1382" s="9"/>
    </row>
    <row r="1383" spans="1:5">
      <c r="A1383" s="13"/>
      <c r="B1383" s="13"/>
      <c r="C1383" s="13"/>
      <c r="D1383" s="17"/>
      <c r="E1383" s="9"/>
    </row>
    <row r="1384" spans="1:5">
      <c r="A1384" s="13"/>
      <c r="B1384" s="13"/>
      <c r="C1384" s="13"/>
      <c r="D1384" s="17"/>
      <c r="E1384" s="9"/>
    </row>
    <row r="1385" spans="1:5">
      <c r="A1385" s="13"/>
      <c r="B1385" s="13"/>
      <c r="C1385" s="13"/>
      <c r="D1385" s="17"/>
      <c r="E1385" s="9"/>
    </row>
    <row r="1386" spans="1:5">
      <c r="A1386" s="13"/>
      <c r="B1386" s="13"/>
      <c r="C1386" s="13"/>
      <c r="D1386" s="17"/>
      <c r="E1386" s="9"/>
    </row>
    <row r="1387" spans="1:5">
      <c r="A1387" s="13"/>
      <c r="B1387" s="13"/>
      <c r="C1387" s="13"/>
      <c r="D1387" s="17"/>
      <c r="E1387" s="9"/>
    </row>
    <row r="1388" spans="1:5">
      <c r="A1388" s="13"/>
      <c r="B1388" s="13"/>
      <c r="C1388" s="13"/>
      <c r="D1388" s="17"/>
      <c r="E1388" s="9"/>
    </row>
    <row r="1389" spans="1:5">
      <c r="A1389" s="13"/>
      <c r="B1389" s="13"/>
      <c r="C1389" s="13"/>
      <c r="D1389" s="17"/>
      <c r="E1389" s="9"/>
    </row>
    <row r="1390" spans="1:5">
      <c r="A1390" s="13"/>
      <c r="B1390" s="13"/>
      <c r="C1390" s="13"/>
      <c r="D1390" s="17"/>
      <c r="E1390" s="9"/>
    </row>
    <row r="1391" spans="1:5">
      <c r="A1391" s="13"/>
      <c r="B1391" s="13"/>
      <c r="C1391" s="13"/>
      <c r="D1391" s="17"/>
      <c r="E1391" s="9"/>
    </row>
    <row r="1392" spans="1:5">
      <c r="A1392" s="13"/>
      <c r="B1392" s="13"/>
      <c r="C1392" s="13"/>
      <c r="D1392" s="17"/>
      <c r="E1392" s="9"/>
    </row>
    <row r="1393" spans="1:5">
      <c r="A1393" s="13"/>
      <c r="B1393" s="13"/>
      <c r="C1393" s="13"/>
      <c r="D1393" s="17"/>
      <c r="E1393" s="9"/>
    </row>
    <row r="1394" spans="1:5">
      <c r="A1394" s="13"/>
      <c r="B1394" s="13"/>
      <c r="C1394" s="13"/>
      <c r="D1394" s="17"/>
      <c r="E1394" s="9"/>
    </row>
    <row r="1395" spans="1:5">
      <c r="A1395" s="13"/>
      <c r="B1395" s="13"/>
      <c r="C1395" s="13"/>
      <c r="D1395" s="17"/>
      <c r="E1395" s="9"/>
    </row>
    <row r="1396" spans="1:5">
      <c r="A1396" s="13"/>
      <c r="B1396" s="13"/>
      <c r="C1396" s="13"/>
      <c r="D1396" s="17"/>
      <c r="E1396" s="9"/>
    </row>
    <row r="1397" spans="1:5">
      <c r="A1397" s="13"/>
      <c r="B1397" s="13"/>
      <c r="C1397" s="13"/>
      <c r="D1397" s="17"/>
      <c r="E1397" s="9"/>
    </row>
    <row r="1398" spans="1:5">
      <c r="A1398" s="13"/>
      <c r="B1398" s="13"/>
      <c r="C1398" s="13"/>
      <c r="D1398" s="17"/>
      <c r="E1398" s="9"/>
    </row>
    <row r="1399" spans="1:5">
      <c r="A1399" s="13"/>
      <c r="B1399" s="13"/>
      <c r="C1399" s="13"/>
      <c r="D1399" s="17"/>
      <c r="E1399" s="9"/>
    </row>
    <row r="1400" spans="1:5">
      <c r="A1400" s="13"/>
      <c r="B1400" s="13"/>
      <c r="C1400" s="13"/>
      <c r="D1400" s="17"/>
      <c r="E1400" s="9"/>
    </row>
    <row r="1401" spans="1:5">
      <c r="A1401" s="13"/>
      <c r="B1401" s="13"/>
      <c r="C1401" s="13"/>
      <c r="D1401" s="17"/>
      <c r="E1401" s="9"/>
    </row>
    <row r="1402" spans="1:5">
      <c r="A1402" s="13"/>
      <c r="B1402" s="13"/>
      <c r="C1402" s="13"/>
      <c r="D1402" s="17"/>
      <c r="E1402" s="9"/>
    </row>
    <row r="1403" spans="1:5">
      <c r="A1403" s="13"/>
      <c r="B1403" s="13"/>
      <c r="C1403" s="13"/>
      <c r="D1403" s="17"/>
      <c r="E1403" s="9"/>
    </row>
    <row r="1404" spans="1:5">
      <c r="A1404" s="13"/>
      <c r="B1404" s="13"/>
      <c r="C1404" s="13"/>
      <c r="D1404" s="17"/>
      <c r="E1404" s="9"/>
    </row>
    <row r="1405" spans="1:5">
      <c r="A1405" s="13"/>
      <c r="B1405" s="13"/>
      <c r="C1405" s="13"/>
      <c r="D1405" s="17"/>
      <c r="E1405" s="9"/>
    </row>
    <row r="1406" spans="1:5">
      <c r="A1406" s="13"/>
      <c r="B1406" s="13"/>
      <c r="C1406" s="13"/>
      <c r="D1406" s="17"/>
      <c r="E1406" s="9"/>
    </row>
    <row r="1407" spans="1:5">
      <c r="A1407" s="13"/>
      <c r="B1407" s="13"/>
      <c r="C1407" s="13"/>
      <c r="D1407" s="17"/>
      <c r="E1407" s="9"/>
    </row>
    <row r="1408" spans="1:5">
      <c r="A1408" s="13"/>
      <c r="B1408" s="13"/>
      <c r="C1408" s="13"/>
      <c r="D1408" s="17"/>
      <c r="E1408" s="9"/>
    </row>
    <row r="1409" spans="1:5">
      <c r="A1409" s="13"/>
      <c r="B1409" s="13"/>
      <c r="C1409" s="13"/>
      <c r="D1409" s="17"/>
      <c r="E1409" s="9"/>
    </row>
    <row r="1410" spans="1:5">
      <c r="A1410" s="13"/>
      <c r="B1410" s="13"/>
      <c r="C1410" s="13"/>
      <c r="D1410" s="17"/>
      <c r="E1410" s="9"/>
    </row>
    <row r="1411" spans="1:5">
      <c r="A1411" s="13"/>
      <c r="B1411" s="13"/>
      <c r="C1411" s="13"/>
      <c r="D1411" s="17"/>
      <c r="E1411" s="9"/>
    </row>
    <row r="1412" spans="1:5">
      <c r="A1412" s="13"/>
      <c r="B1412" s="13"/>
      <c r="C1412" s="13"/>
      <c r="D1412" s="17"/>
      <c r="E1412" s="9"/>
    </row>
    <row r="1413" spans="1:5">
      <c r="A1413" s="13"/>
      <c r="B1413" s="13"/>
      <c r="C1413" s="13"/>
      <c r="D1413" s="17"/>
      <c r="E1413" s="9"/>
    </row>
    <row r="1414" spans="1:5">
      <c r="A1414" s="13"/>
      <c r="B1414" s="13"/>
      <c r="C1414" s="13"/>
      <c r="D1414" s="17"/>
      <c r="E1414" s="9"/>
    </row>
    <row r="1415" spans="1:5">
      <c r="A1415" s="13"/>
      <c r="B1415" s="13"/>
      <c r="C1415" s="13"/>
      <c r="D1415" s="17"/>
      <c r="E1415" s="9"/>
    </row>
    <row r="1416" spans="1:5">
      <c r="A1416" s="13"/>
      <c r="B1416" s="13"/>
      <c r="C1416" s="13"/>
      <c r="D1416" s="17"/>
      <c r="E1416" s="9"/>
    </row>
    <row r="1417" spans="1:5">
      <c r="A1417" s="13"/>
      <c r="B1417" s="13"/>
      <c r="C1417" s="13"/>
      <c r="D1417" s="17"/>
      <c r="E1417" s="9"/>
    </row>
    <row r="1418" spans="1:5">
      <c r="A1418" s="13"/>
      <c r="B1418" s="13"/>
      <c r="C1418" s="13"/>
      <c r="D1418" s="17"/>
      <c r="E1418" s="9"/>
    </row>
    <row r="1419" spans="1:5">
      <c r="A1419" s="13"/>
      <c r="B1419" s="13"/>
      <c r="C1419" s="13"/>
      <c r="D1419" s="17"/>
      <c r="E1419" s="9"/>
    </row>
    <row r="1420" spans="1:5">
      <c r="A1420" s="13"/>
      <c r="B1420" s="13"/>
      <c r="C1420" s="13"/>
      <c r="D1420" s="17"/>
      <c r="E1420" s="9"/>
    </row>
    <row r="1421" spans="1:5">
      <c r="A1421" s="13"/>
      <c r="B1421" s="13"/>
      <c r="C1421" s="13"/>
      <c r="D1421" s="17"/>
      <c r="E1421" s="9"/>
    </row>
    <row r="1422" spans="1:5">
      <c r="A1422" s="13"/>
      <c r="B1422" s="13"/>
      <c r="C1422" s="13"/>
      <c r="D1422" s="17"/>
      <c r="E1422" s="9"/>
    </row>
    <row r="1423" spans="1:5">
      <c r="A1423" s="13"/>
      <c r="B1423" s="13"/>
      <c r="C1423" s="13"/>
      <c r="D1423" s="17"/>
      <c r="E1423" s="9"/>
    </row>
    <row r="1424" spans="1:5">
      <c r="A1424" s="13"/>
      <c r="B1424" s="13"/>
      <c r="C1424" s="13"/>
      <c r="D1424" s="17"/>
      <c r="E1424" s="9"/>
    </row>
    <row r="1425" spans="1:5">
      <c r="A1425" s="13"/>
      <c r="B1425" s="13"/>
      <c r="C1425" s="13"/>
      <c r="D1425" s="17"/>
      <c r="E1425" s="9"/>
    </row>
    <row r="1426" spans="1:5">
      <c r="A1426" s="13"/>
      <c r="B1426" s="13"/>
      <c r="C1426" s="13"/>
      <c r="D1426" s="17"/>
      <c r="E1426" s="9"/>
    </row>
    <row r="1427" spans="1:5">
      <c r="A1427" s="13"/>
      <c r="B1427" s="13"/>
      <c r="C1427" s="13"/>
      <c r="D1427" s="17"/>
      <c r="E1427" s="9"/>
    </row>
    <row r="1428" spans="1:5">
      <c r="A1428" s="13"/>
      <c r="B1428" s="13"/>
      <c r="C1428" s="13"/>
      <c r="D1428" s="17"/>
      <c r="E1428" s="9"/>
    </row>
    <row r="1429" spans="1:5">
      <c r="A1429" s="13"/>
      <c r="B1429" s="13"/>
      <c r="C1429" s="13"/>
      <c r="D1429" s="17"/>
      <c r="E1429" s="9"/>
    </row>
    <row r="1430" spans="1:5">
      <c r="A1430" s="13"/>
      <c r="B1430" s="13"/>
      <c r="C1430" s="13"/>
      <c r="D1430" s="17"/>
      <c r="E1430" s="9"/>
    </row>
    <row r="1431" spans="1:5">
      <c r="A1431" s="13"/>
      <c r="B1431" s="13"/>
      <c r="C1431" s="13"/>
      <c r="D1431" s="17"/>
      <c r="E1431" s="9"/>
    </row>
    <row r="1432" spans="1:5">
      <c r="A1432" s="13"/>
      <c r="B1432" s="13"/>
      <c r="C1432" s="13"/>
      <c r="D1432" s="17"/>
      <c r="E1432" s="9"/>
    </row>
    <row r="1433" spans="1:5">
      <c r="A1433" s="13"/>
      <c r="B1433" s="13"/>
      <c r="C1433" s="13"/>
      <c r="D1433" s="17"/>
      <c r="E1433" s="9"/>
    </row>
    <row r="1434" spans="1:5">
      <c r="A1434" s="13"/>
      <c r="B1434" s="13"/>
      <c r="C1434" s="13"/>
      <c r="D1434" s="17"/>
      <c r="E1434" s="9"/>
    </row>
    <row r="1435" spans="1:5">
      <c r="A1435" s="13"/>
      <c r="B1435" s="13"/>
      <c r="C1435" s="13"/>
      <c r="D1435" s="17"/>
      <c r="E1435" s="9"/>
    </row>
    <row r="1436" spans="1:5">
      <c r="A1436" s="13"/>
      <c r="B1436" s="13"/>
      <c r="C1436" s="13"/>
      <c r="D1436" s="17"/>
      <c r="E1436" s="9"/>
    </row>
    <row r="1437" spans="1:5">
      <c r="A1437" s="13"/>
      <c r="B1437" s="13"/>
      <c r="C1437" s="13"/>
      <c r="D1437" s="17"/>
      <c r="E1437" s="9"/>
    </row>
    <row r="1438" spans="1:5">
      <c r="A1438" s="13"/>
      <c r="B1438" s="13"/>
      <c r="C1438" s="13"/>
      <c r="D1438" s="17"/>
      <c r="E1438" s="9"/>
    </row>
    <row r="1439" spans="1:5">
      <c r="A1439" s="13"/>
      <c r="B1439" s="13"/>
      <c r="C1439" s="13"/>
      <c r="D1439" s="17"/>
      <c r="E1439" s="9"/>
    </row>
    <row r="1440" spans="1:5">
      <c r="A1440" s="13"/>
      <c r="B1440" s="13"/>
      <c r="C1440" s="13"/>
      <c r="D1440" s="17"/>
      <c r="E1440" s="9"/>
    </row>
    <row r="1441" spans="1:5">
      <c r="A1441" s="13"/>
      <c r="B1441" s="13"/>
      <c r="C1441" s="13"/>
      <c r="D1441" s="17"/>
      <c r="E1441" s="9"/>
    </row>
    <row r="1442" spans="1:5">
      <c r="A1442" s="13"/>
      <c r="B1442" s="13"/>
      <c r="C1442" s="13"/>
      <c r="D1442" s="17"/>
      <c r="E1442" s="9"/>
    </row>
    <row r="1443" spans="1:5">
      <c r="A1443" s="13"/>
      <c r="B1443" s="13"/>
      <c r="C1443" s="13"/>
      <c r="D1443" s="17"/>
      <c r="E1443" s="9"/>
    </row>
    <row r="1444" spans="1:5">
      <c r="A1444" s="13"/>
      <c r="B1444" s="13"/>
      <c r="C1444" s="13"/>
      <c r="D1444" s="17"/>
      <c r="E1444" s="9"/>
    </row>
    <row r="1445" spans="1:5">
      <c r="A1445" s="13"/>
      <c r="B1445" s="13"/>
      <c r="C1445" s="13"/>
      <c r="D1445" s="17"/>
      <c r="E1445" s="9"/>
    </row>
    <row r="1446" spans="1:5">
      <c r="A1446" s="13"/>
      <c r="B1446" s="13"/>
      <c r="C1446" s="13"/>
      <c r="D1446" s="17"/>
      <c r="E1446" s="9"/>
    </row>
    <row r="1447" spans="1:5">
      <c r="A1447" s="13"/>
      <c r="B1447" s="13"/>
      <c r="C1447" s="13"/>
      <c r="D1447" s="17"/>
      <c r="E1447" s="9"/>
    </row>
    <row r="1448" spans="1:5">
      <c r="A1448" s="13"/>
      <c r="B1448" s="13"/>
      <c r="C1448" s="13"/>
      <c r="D1448" s="17"/>
      <c r="E1448" s="9"/>
    </row>
    <row r="1449" spans="1:5">
      <c r="A1449" s="13"/>
      <c r="B1449" s="13"/>
      <c r="C1449" s="13"/>
      <c r="D1449" s="17"/>
      <c r="E1449" s="9"/>
    </row>
    <row r="1450" spans="1:5">
      <c r="A1450" s="13"/>
      <c r="B1450" s="13"/>
      <c r="C1450" s="13"/>
      <c r="D1450" s="17"/>
      <c r="E1450" s="9"/>
    </row>
    <row r="1451" spans="1:5">
      <c r="A1451" s="13"/>
      <c r="B1451" s="13"/>
      <c r="C1451" s="13"/>
      <c r="D1451" s="17"/>
      <c r="E1451" s="9"/>
    </row>
    <row r="1452" spans="1:5">
      <c r="A1452" s="13"/>
      <c r="B1452" s="13"/>
      <c r="C1452" s="13"/>
      <c r="D1452" s="17"/>
      <c r="E1452" s="9"/>
    </row>
    <row r="1453" spans="1:5">
      <c r="A1453" s="13"/>
      <c r="B1453" s="13"/>
      <c r="C1453" s="13"/>
      <c r="D1453" s="17"/>
      <c r="E1453" s="9"/>
    </row>
    <row r="1454" spans="1:5">
      <c r="A1454" s="13"/>
      <c r="B1454" s="13"/>
      <c r="C1454" s="13"/>
      <c r="D1454" s="17"/>
      <c r="E1454" s="9"/>
    </row>
    <row r="1455" spans="1:5">
      <c r="A1455" s="13"/>
      <c r="B1455" s="13"/>
      <c r="C1455" s="13"/>
      <c r="D1455" s="17"/>
      <c r="E1455" s="9"/>
    </row>
    <row r="1456" spans="1:5">
      <c r="A1456" s="13"/>
      <c r="B1456" s="13"/>
      <c r="C1456" s="13"/>
      <c r="D1456" s="17"/>
      <c r="E1456" s="9"/>
    </row>
    <row r="1457" spans="1:5">
      <c r="A1457" s="13"/>
      <c r="B1457" s="13"/>
      <c r="C1457" s="13"/>
      <c r="D1457" s="17"/>
      <c r="E1457" s="9"/>
    </row>
    <row r="1458" spans="1:5">
      <c r="A1458" s="13"/>
      <c r="B1458" s="13"/>
      <c r="C1458" s="13"/>
      <c r="D1458" s="17"/>
      <c r="E1458" s="9"/>
    </row>
    <row r="1459" spans="1:5">
      <c r="A1459" s="13"/>
      <c r="B1459" s="13"/>
      <c r="C1459" s="13"/>
      <c r="D1459" s="17"/>
      <c r="E1459" s="9"/>
    </row>
    <row r="1460" spans="1:5">
      <c r="A1460" s="13"/>
      <c r="B1460" s="13"/>
      <c r="C1460" s="13"/>
      <c r="D1460" s="17"/>
      <c r="E1460" s="9"/>
    </row>
    <row r="1461" spans="1:5">
      <c r="A1461" s="13"/>
      <c r="B1461" s="13"/>
      <c r="C1461" s="13"/>
      <c r="D1461" s="17"/>
      <c r="E1461" s="9"/>
    </row>
    <row r="1462" spans="1:5">
      <c r="A1462" s="13"/>
      <c r="B1462" s="13"/>
      <c r="C1462" s="13"/>
      <c r="D1462" s="17"/>
      <c r="E1462" s="9"/>
    </row>
    <row r="1463" spans="1:5">
      <c r="A1463" s="13"/>
      <c r="B1463" s="13"/>
      <c r="C1463" s="13"/>
      <c r="D1463" s="17"/>
      <c r="E1463" s="9"/>
    </row>
    <row r="1464" spans="1:5">
      <c r="A1464" s="13"/>
      <c r="B1464" s="13"/>
      <c r="C1464" s="13"/>
      <c r="D1464" s="17"/>
      <c r="E1464" s="9"/>
    </row>
    <row r="1465" spans="1:5">
      <c r="A1465" s="13"/>
      <c r="B1465" s="13"/>
      <c r="C1465" s="13"/>
      <c r="D1465" s="17"/>
      <c r="E1465" s="9"/>
    </row>
    <row r="1466" spans="1:5">
      <c r="A1466" s="13"/>
      <c r="B1466" s="13"/>
      <c r="C1466" s="13"/>
      <c r="D1466" s="17"/>
      <c r="E1466" s="9"/>
    </row>
    <row r="1467" spans="1:5">
      <c r="A1467" s="13"/>
      <c r="B1467" s="13"/>
      <c r="C1467" s="13"/>
      <c r="D1467" s="17"/>
      <c r="E1467" s="9"/>
    </row>
    <row r="1468" spans="1:5">
      <c r="A1468" s="13"/>
      <c r="B1468" s="13"/>
      <c r="C1468" s="13"/>
      <c r="D1468" s="17"/>
      <c r="E1468" s="9"/>
    </row>
    <row r="1469" spans="1:5">
      <c r="A1469" s="13"/>
      <c r="B1469" s="13"/>
      <c r="C1469" s="13"/>
      <c r="D1469" s="17"/>
      <c r="E1469" s="9"/>
    </row>
    <row r="1470" spans="1:5">
      <c r="A1470" s="13"/>
      <c r="B1470" s="13"/>
      <c r="C1470" s="13"/>
      <c r="D1470" s="17"/>
      <c r="E1470" s="9"/>
    </row>
    <row r="1471" spans="1:5">
      <c r="A1471" s="13"/>
      <c r="B1471" s="13"/>
      <c r="C1471" s="13"/>
      <c r="D1471" s="17"/>
      <c r="E1471" s="9"/>
    </row>
    <row r="1472" spans="1:5">
      <c r="A1472" s="13"/>
      <c r="B1472" s="13"/>
      <c r="C1472" s="13"/>
      <c r="D1472" s="17"/>
      <c r="E1472" s="9"/>
    </row>
    <row r="1473" spans="1:5">
      <c r="A1473" s="13"/>
      <c r="B1473" s="13"/>
      <c r="C1473" s="13"/>
      <c r="D1473" s="17"/>
      <c r="E1473" s="9"/>
    </row>
    <row r="1474" spans="1:5">
      <c r="A1474" s="13"/>
      <c r="B1474" s="13"/>
      <c r="C1474" s="13"/>
      <c r="D1474" s="17"/>
      <c r="E1474" s="9"/>
    </row>
    <row r="1475" spans="1:5">
      <c r="A1475" s="13"/>
      <c r="B1475" s="13"/>
      <c r="C1475" s="13"/>
      <c r="D1475" s="17"/>
      <c r="E1475" s="9"/>
    </row>
    <row r="1476" spans="1:5">
      <c r="A1476" s="13"/>
      <c r="B1476" s="13"/>
      <c r="C1476" s="13"/>
      <c r="D1476" s="17"/>
      <c r="E1476" s="9"/>
    </row>
    <row r="1477" spans="1:5">
      <c r="A1477" s="13"/>
      <c r="B1477" s="13"/>
      <c r="C1477" s="13"/>
      <c r="D1477" s="17"/>
      <c r="E1477" s="9"/>
    </row>
    <row r="1478" spans="1:5">
      <c r="A1478" s="13"/>
      <c r="B1478" s="13"/>
      <c r="C1478" s="13"/>
      <c r="D1478" s="17"/>
      <c r="E1478" s="9"/>
    </row>
    <row r="1479" spans="1:5">
      <c r="A1479" s="13"/>
      <c r="B1479" s="13"/>
      <c r="C1479" s="13"/>
      <c r="D1479" s="17"/>
      <c r="E1479" s="9"/>
    </row>
    <row r="1480" spans="1:5">
      <c r="A1480" s="13"/>
      <c r="B1480" s="13"/>
      <c r="C1480" s="13"/>
      <c r="D1480" s="17"/>
      <c r="E1480" s="9"/>
    </row>
    <row r="1481" spans="1:5">
      <c r="A1481" s="13"/>
      <c r="B1481" s="13"/>
      <c r="C1481" s="13"/>
      <c r="D1481" s="17"/>
      <c r="E1481" s="9"/>
    </row>
    <row r="1482" spans="1:5">
      <c r="A1482" s="13"/>
      <c r="B1482" s="13"/>
      <c r="C1482" s="13"/>
      <c r="D1482" s="17"/>
      <c r="E1482" s="9"/>
    </row>
    <row r="1483" spans="1:5">
      <c r="A1483" s="13"/>
      <c r="B1483" s="13"/>
      <c r="C1483" s="13"/>
      <c r="D1483" s="17"/>
      <c r="E1483" s="9"/>
    </row>
    <row r="1484" spans="1:5">
      <c r="A1484" s="13"/>
      <c r="B1484" s="13"/>
      <c r="C1484" s="13"/>
      <c r="D1484" s="17"/>
      <c r="E1484" s="9"/>
    </row>
    <row r="1485" spans="1:5">
      <c r="A1485" s="13"/>
      <c r="B1485" s="13"/>
      <c r="C1485" s="13"/>
      <c r="D1485" s="17"/>
      <c r="E1485" s="9"/>
    </row>
    <row r="1486" spans="1:5">
      <c r="A1486" s="13"/>
      <c r="B1486" s="13"/>
      <c r="C1486" s="13"/>
      <c r="D1486" s="17"/>
      <c r="E1486" s="9"/>
    </row>
    <row r="1487" spans="1:5">
      <c r="A1487" s="13"/>
      <c r="B1487" s="13"/>
      <c r="C1487" s="13"/>
      <c r="D1487" s="17"/>
      <c r="E1487" s="9"/>
    </row>
    <row r="1488" spans="1:5">
      <c r="A1488" s="13"/>
      <c r="B1488" s="13"/>
      <c r="C1488" s="13"/>
      <c r="D1488" s="17"/>
      <c r="E1488" s="9"/>
    </row>
    <row r="1489" spans="1:5">
      <c r="A1489" s="13"/>
      <c r="B1489" s="13"/>
      <c r="C1489" s="13"/>
      <c r="D1489" s="17"/>
      <c r="E1489" s="9"/>
    </row>
    <row r="1490" spans="1:5">
      <c r="A1490" s="13"/>
      <c r="B1490" s="13"/>
      <c r="C1490" s="13"/>
      <c r="D1490" s="17"/>
      <c r="E1490" s="9"/>
    </row>
    <row r="1491" spans="1:5">
      <c r="A1491" s="13"/>
      <c r="B1491" s="13"/>
      <c r="C1491" s="13"/>
      <c r="D1491" s="17"/>
      <c r="E1491" s="9"/>
    </row>
    <row r="1492" spans="1:5">
      <c r="A1492" s="13"/>
      <c r="B1492" s="13"/>
      <c r="C1492" s="13"/>
      <c r="D1492" s="17"/>
      <c r="E1492" s="9"/>
    </row>
    <row r="1493" spans="1:5">
      <c r="A1493" s="13"/>
      <c r="B1493" s="13"/>
      <c r="C1493" s="13"/>
      <c r="D1493" s="17"/>
      <c r="E1493" s="9"/>
    </row>
    <row r="1494" spans="1:5">
      <c r="A1494" s="13"/>
      <c r="B1494" s="13"/>
      <c r="C1494" s="13"/>
      <c r="D1494" s="17"/>
      <c r="E1494" s="9"/>
    </row>
    <row r="1495" spans="1:5">
      <c r="A1495" s="13"/>
      <c r="B1495" s="13"/>
      <c r="C1495" s="13"/>
      <c r="D1495" s="17"/>
      <c r="E1495" s="9"/>
    </row>
    <row r="1496" spans="1:5">
      <c r="A1496" s="13"/>
      <c r="B1496" s="13"/>
      <c r="C1496" s="13"/>
      <c r="D1496" s="17"/>
      <c r="E1496" s="9"/>
    </row>
    <row r="1497" spans="1:5">
      <c r="A1497" s="13"/>
      <c r="B1497" s="13"/>
      <c r="C1497" s="13"/>
      <c r="D1497" s="17"/>
      <c r="E1497" s="9"/>
    </row>
    <row r="1498" spans="1:5">
      <c r="A1498" s="13"/>
      <c r="B1498" s="13"/>
      <c r="C1498" s="13"/>
      <c r="D1498" s="17"/>
      <c r="E1498" s="9"/>
    </row>
    <row r="1499" spans="1:5">
      <c r="A1499" s="13"/>
      <c r="B1499" s="13"/>
      <c r="C1499" s="13"/>
      <c r="D1499" s="17"/>
      <c r="E1499" s="9"/>
    </row>
    <row r="1500" spans="1:5">
      <c r="A1500" s="13"/>
      <c r="B1500" s="13"/>
      <c r="C1500" s="13"/>
      <c r="D1500" s="17"/>
      <c r="E1500" s="9"/>
    </row>
    <row r="1501" spans="1:5">
      <c r="A1501" s="13"/>
      <c r="B1501" s="13"/>
      <c r="C1501" s="13"/>
      <c r="D1501" s="17"/>
      <c r="E1501" s="9"/>
    </row>
    <row r="1502" spans="1:5">
      <c r="A1502" s="13"/>
      <c r="B1502" s="13"/>
      <c r="C1502" s="13"/>
      <c r="D1502" s="17"/>
      <c r="E1502" s="9"/>
    </row>
    <row r="1503" spans="1:5">
      <c r="A1503" s="13"/>
      <c r="B1503" s="13"/>
      <c r="C1503" s="13"/>
      <c r="D1503" s="17"/>
      <c r="E1503" s="9"/>
    </row>
    <row r="1504" spans="1:5">
      <c r="A1504" s="13"/>
      <c r="B1504" s="13"/>
      <c r="C1504" s="13"/>
      <c r="D1504" s="17"/>
      <c r="E1504" s="9"/>
    </row>
    <row r="1505" spans="1:5">
      <c r="A1505" s="13"/>
      <c r="B1505" s="13"/>
      <c r="C1505" s="13"/>
      <c r="D1505" s="17"/>
      <c r="E1505" s="9"/>
    </row>
    <row r="1506" spans="1:5">
      <c r="A1506" s="13"/>
      <c r="B1506" s="13"/>
      <c r="C1506" s="13"/>
      <c r="D1506" s="17"/>
      <c r="E1506" s="9"/>
    </row>
    <row r="1507" spans="1:5">
      <c r="A1507" s="13"/>
      <c r="B1507" s="13"/>
      <c r="C1507" s="13"/>
      <c r="D1507" s="17"/>
      <c r="E1507" s="9"/>
    </row>
    <row r="1508" spans="1:5">
      <c r="A1508" s="13"/>
      <c r="B1508" s="13"/>
      <c r="C1508" s="13"/>
      <c r="D1508" s="17"/>
      <c r="E1508" s="9"/>
    </row>
    <row r="1509" spans="1:5">
      <c r="A1509" s="13"/>
      <c r="B1509" s="13"/>
      <c r="C1509" s="13"/>
      <c r="D1509" s="17"/>
      <c r="E1509" s="9"/>
    </row>
    <row r="1510" spans="1:5">
      <c r="A1510" s="13"/>
      <c r="B1510" s="13"/>
      <c r="C1510" s="13"/>
      <c r="D1510" s="17"/>
      <c r="E1510" s="9"/>
    </row>
    <row r="1511" spans="1:5">
      <c r="A1511" s="13"/>
      <c r="B1511" s="13"/>
      <c r="C1511" s="13"/>
      <c r="D1511" s="17"/>
      <c r="E1511" s="9"/>
    </row>
    <row r="1512" spans="1:5">
      <c r="A1512" s="13"/>
      <c r="B1512" s="13"/>
      <c r="C1512" s="13"/>
      <c r="D1512" s="17"/>
      <c r="E1512" s="9"/>
    </row>
    <row r="1513" spans="1:5">
      <c r="A1513" s="13"/>
      <c r="B1513" s="13"/>
      <c r="C1513" s="13"/>
      <c r="D1513" s="17"/>
      <c r="E1513" s="9"/>
    </row>
    <row r="1514" spans="1:5">
      <c r="A1514" s="13"/>
      <c r="B1514" s="13"/>
      <c r="C1514" s="13"/>
      <c r="D1514" s="17"/>
      <c r="E1514" s="9"/>
    </row>
    <row r="1515" spans="1:5">
      <c r="A1515" s="13"/>
      <c r="B1515" s="13"/>
      <c r="C1515" s="13"/>
      <c r="D1515" s="17"/>
      <c r="E1515" s="9"/>
    </row>
    <row r="1516" spans="1:5">
      <c r="A1516" s="13"/>
      <c r="B1516" s="13"/>
      <c r="C1516" s="13"/>
      <c r="D1516" s="17"/>
      <c r="E1516" s="9"/>
    </row>
    <row r="1517" spans="1:5">
      <c r="A1517" s="13"/>
      <c r="B1517" s="13"/>
      <c r="C1517" s="13"/>
      <c r="D1517" s="17"/>
      <c r="E1517" s="9"/>
    </row>
    <row r="1518" spans="1:5">
      <c r="A1518" s="13"/>
      <c r="B1518" s="13"/>
      <c r="C1518" s="13"/>
      <c r="D1518" s="17"/>
      <c r="E1518" s="9"/>
    </row>
    <row r="1519" spans="1:5">
      <c r="A1519" s="13"/>
      <c r="B1519" s="13"/>
      <c r="C1519" s="13"/>
      <c r="D1519" s="17"/>
      <c r="E1519" s="9"/>
    </row>
    <row r="1520" spans="1:5">
      <c r="A1520" s="13"/>
      <c r="B1520" s="13"/>
      <c r="C1520" s="13"/>
      <c r="D1520" s="17"/>
      <c r="E1520" s="9"/>
    </row>
    <row r="1521" spans="1:5">
      <c r="A1521" s="13"/>
      <c r="B1521" s="13"/>
      <c r="C1521" s="13"/>
      <c r="D1521" s="17"/>
      <c r="E1521" s="9"/>
    </row>
    <row r="1522" spans="1:5">
      <c r="A1522" s="13"/>
      <c r="B1522" s="13"/>
      <c r="C1522" s="13"/>
      <c r="D1522" s="17"/>
      <c r="E1522" s="9"/>
    </row>
    <row r="1523" spans="1:5">
      <c r="A1523" s="13"/>
      <c r="B1523" s="13"/>
      <c r="C1523" s="13"/>
      <c r="D1523" s="17"/>
      <c r="E1523" s="9"/>
    </row>
    <row r="1524" spans="1:5">
      <c r="A1524" s="13"/>
      <c r="B1524" s="13"/>
      <c r="C1524" s="13"/>
      <c r="D1524" s="17"/>
      <c r="E1524" s="9"/>
    </row>
    <row r="1525" spans="1:5">
      <c r="A1525" s="13"/>
      <c r="B1525" s="13"/>
      <c r="C1525" s="13"/>
      <c r="D1525" s="17"/>
      <c r="E1525" s="9"/>
    </row>
    <row r="1526" spans="1:5">
      <c r="A1526" s="13"/>
      <c r="B1526" s="13"/>
      <c r="C1526" s="13"/>
      <c r="D1526" s="17"/>
      <c r="E1526" s="9"/>
    </row>
    <row r="1527" spans="1:5">
      <c r="A1527" s="13"/>
      <c r="B1527" s="13"/>
      <c r="C1527" s="13"/>
      <c r="D1527" s="17"/>
      <c r="E1527" s="9"/>
    </row>
    <row r="1528" spans="1:5">
      <c r="A1528" s="13"/>
      <c r="B1528" s="13"/>
      <c r="C1528" s="13"/>
      <c r="D1528" s="17"/>
      <c r="E1528" s="9"/>
    </row>
    <row r="1529" spans="1:5">
      <c r="A1529" s="13"/>
      <c r="B1529" s="13"/>
      <c r="C1529" s="13"/>
      <c r="D1529" s="17"/>
      <c r="E1529" s="9"/>
    </row>
    <row r="1530" spans="1:5">
      <c r="A1530" s="13"/>
      <c r="B1530" s="13"/>
      <c r="C1530" s="13"/>
      <c r="D1530" s="17"/>
      <c r="E1530" s="9"/>
    </row>
    <row r="1531" spans="1:5">
      <c r="A1531" s="13"/>
      <c r="B1531" s="13"/>
      <c r="C1531" s="13"/>
      <c r="D1531" s="17"/>
      <c r="E1531" s="9"/>
    </row>
    <row r="1532" spans="1:5">
      <c r="A1532" s="13"/>
      <c r="B1532" s="13"/>
      <c r="C1532" s="13"/>
      <c r="D1532" s="17"/>
      <c r="E1532" s="9"/>
    </row>
    <row r="1533" spans="1:5">
      <c r="A1533" s="13"/>
      <c r="B1533" s="13"/>
      <c r="C1533" s="13"/>
      <c r="D1533" s="17"/>
      <c r="E1533" s="9"/>
    </row>
    <row r="1534" spans="1:5">
      <c r="A1534" s="13"/>
      <c r="B1534" s="13"/>
      <c r="C1534" s="13"/>
      <c r="D1534" s="17"/>
      <c r="E1534" s="9"/>
    </row>
    <row r="1535" spans="1:5">
      <c r="A1535" s="13"/>
      <c r="B1535" s="13"/>
      <c r="C1535" s="13"/>
      <c r="D1535" s="17"/>
      <c r="E1535" s="9"/>
    </row>
    <row r="1536" spans="1:5">
      <c r="A1536" s="13"/>
      <c r="B1536" s="13"/>
      <c r="C1536" s="13"/>
      <c r="D1536" s="17"/>
      <c r="E1536" s="9"/>
    </row>
    <row r="1537" spans="1:5">
      <c r="A1537" s="13"/>
      <c r="B1537" s="13"/>
      <c r="C1537" s="13"/>
      <c r="D1537" s="17"/>
      <c r="E1537" s="9"/>
    </row>
    <row r="1538" spans="1:5">
      <c r="A1538" s="13"/>
      <c r="B1538" s="13"/>
      <c r="C1538" s="13"/>
      <c r="D1538" s="17"/>
      <c r="E1538" s="9"/>
    </row>
    <row r="1539" spans="1:5">
      <c r="A1539" s="13"/>
      <c r="B1539" s="13"/>
      <c r="C1539" s="13"/>
      <c r="D1539" s="17"/>
      <c r="E1539" s="9"/>
    </row>
    <row r="1540" spans="1:5">
      <c r="A1540" s="13"/>
      <c r="B1540" s="13"/>
      <c r="C1540" s="13"/>
      <c r="D1540" s="17"/>
      <c r="E1540" s="9"/>
    </row>
    <row r="1541" spans="1:5">
      <c r="A1541" s="13"/>
      <c r="B1541" s="13"/>
      <c r="C1541" s="13"/>
      <c r="D1541" s="17"/>
      <c r="E1541" s="9"/>
    </row>
    <row r="1542" spans="1:5">
      <c r="A1542" s="13"/>
      <c r="B1542" s="13"/>
      <c r="C1542" s="13"/>
      <c r="D1542" s="17"/>
      <c r="E1542" s="9"/>
    </row>
    <row r="1543" spans="1:5">
      <c r="A1543" s="13"/>
      <c r="B1543" s="13"/>
      <c r="C1543" s="13"/>
      <c r="D1543" s="17"/>
      <c r="E1543" s="9"/>
    </row>
    <row r="1544" spans="1:5">
      <c r="A1544" s="13"/>
      <c r="B1544" s="13"/>
      <c r="C1544" s="13"/>
      <c r="D1544" s="17"/>
      <c r="E1544" s="9"/>
    </row>
    <row r="1545" spans="1:5">
      <c r="A1545" s="13"/>
      <c r="B1545" s="13"/>
      <c r="C1545" s="13"/>
      <c r="D1545" s="17"/>
      <c r="E1545" s="9"/>
    </row>
    <row r="1546" spans="1:5">
      <c r="A1546" s="13"/>
      <c r="B1546" s="13"/>
      <c r="C1546" s="13"/>
      <c r="D1546" s="17"/>
      <c r="E1546" s="9"/>
    </row>
    <row r="1547" spans="1:5">
      <c r="A1547" s="13"/>
      <c r="B1547" s="13"/>
      <c r="C1547" s="13"/>
      <c r="D1547" s="17"/>
      <c r="E1547" s="9"/>
    </row>
    <row r="1548" spans="1:5">
      <c r="A1548" s="13"/>
      <c r="B1548" s="13"/>
      <c r="C1548" s="13"/>
      <c r="D1548" s="17"/>
      <c r="E1548" s="9"/>
    </row>
    <row r="1549" spans="1:5">
      <c r="A1549" s="13"/>
      <c r="B1549" s="13"/>
      <c r="C1549" s="13"/>
      <c r="D1549" s="17"/>
      <c r="E1549" s="9"/>
    </row>
    <row r="1550" spans="1:5">
      <c r="A1550" s="13"/>
      <c r="B1550" s="13"/>
      <c r="C1550" s="13"/>
      <c r="D1550" s="17"/>
      <c r="E1550" s="9"/>
    </row>
    <row r="1551" spans="1:5">
      <c r="A1551" s="13"/>
      <c r="B1551" s="13"/>
      <c r="C1551" s="13"/>
      <c r="D1551" s="17"/>
      <c r="E1551" s="9"/>
    </row>
    <row r="1552" spans="1:5">
      <c r="A1552" s="13"/>
      <c r="B1552" s="13"/>
      <c r="C1552" s="13"/>
      <c r="D1552" s="17"/>
      <c r="E1552" s="9"/>
    </row>
    <row r="1553" spans="1:5">
      <c r="A1553" s="13"/>
      <c r="B1553" s="13"/>
      <c r="C1553" s="13"/>
      <c r="D1553" s="17"/>
      <c r="E1553" s="9"/>
    </row>
    <row r="1554" spans="1:5">
      <c r="A1554" s="13"/>
      <c r="B1554" s="13"/>
      <c r="C1554" s="13"/>
      <c r="D1554" s="17"/>
      <c r="E1554" s="9"/>
    </row>
    <row r="1555" spans="1:5">
      <c r="A1555" s="13"/>
      <c r="B1555" s="13"/>
      <c r="C1555" s="13"/>
      <c r="D1555" s="17"/>
      <c r="E1555" s="9"/>
    </row>
    <row r="1556" spans="1:5">
      <c r="A1556" s="13"/>
      <c r="B1556" s="13"/>
      <c r="C1556" s="13"/>
      <c r="D1556" s="17"/>
      <c r="E1556" s="9"/>
    </row>
    <row r="1557" spans="1:5">
      <c r="A1557" s="13"/>
      <c r="B1557" s="13"/>
      <c r="C1557" s="13"/>
      <c r="D1557" s="17"/>
      <c r="E1557" s="9"/>
    </row>
    <row r="1558" spans="1:5">
      <c r="A1558" s="13"/>
      <c r="B1558" s="13"/>
      <c r="C1558" s="13"/>
      <c r="D1558" s="17"/>
      <c r="E1558" s="9"/>
    </row>
    <row r="1559" spans="1:5">
      <c r="A1559" s="13"/>
      <c r="B1559" s="13"/>
      <c r="C1559" s="13"/>
      <c r="D1559" s="17"/>
      <c r="E1559" s="9"/>
    </row>
    <row r="1560" spans="1:5">
      <c r="A1560" s="13"/>
      <c r="B1560" s="13"/>
      <c r="C1560" s="13"/>
      <c r="D1560" s="17"/>
      <c r="E1560" s="9"/>
    </row>
    <row r="1561" spans="1:5">
      <c r="A1561" s="13"/>
      <c r="B1561" s="13"/>
      <c r="C1561" s="13"/>
      <c r="D1561" s="17"/>
      <c r="E1561" s="9"/>
    </row>
    <row r="1562" spans="1:5">
      <c r="A1562" s="13"/>
      <c r="B1562" s="13"/>
      <c r="C1562" s="13"/>
      <c r="D1562" s="17"/>
      <c r="E1562" s="9"/>
    </row>
    <row r="1563" spans="1:5">
      <c r="A1563" s="13"/>
      <c r="B1563" s="13"/>
      <c r="C1563" s="13"/>
      <c r="D1563" s="17"/>
      <c r="E1563" s="9"/>
    </row>
    <row r="1564" spans="1:5">
      <c r="A1564" s="13"/>
      <c r="B1564" s="13"/>
      <c r="C1564" s="13"/>
      <c r="D1564" s="17"/>
      <c r="E1564" s="9"/>
    </row>
    <row r="1565" spans="1:5">
      <c r="A1565" s="13"/>
      <c r="B1565" s="13"/>
      <c r="C1565" s="13"/>
      <c r="D1565" s="17"/>
      <c r="E1565" s="9"/>
    </row>
    <row r="1566" spans="1:5">
      <c r="A1566" s="13"/>
      <c r="B1566" s="13"/>
      <c r="C1566" s="13"/>
      <c r="D1566" s="17"/>
      <c r="E1566" s="9"/>
    </row>
    <row r="1567" spans="1:5">
      <c r="A1567" s="13"/>
      <c r="B1567" s="13"/>
      <c r="C1567" s="13"/>
      <c r="D1567" s="17"/>
      <c r="E1567" s="9"/>
    </row>
    <row r="1568" spans="1:5">
      <c r="A1568" s="13"/>
      <c r="B1568" s="13"/>
      <c r="C1568" s="13"/>
      <c r="D1568" s="17"/>
      <c r="E1568" s="9"/>
    </row>
    <row r="1569" spans="1:5">
      <c r="A1569" s="13"/>
      <c r="B1569" s="13"/>
      <c r="C1569" s="13"/>
      <c r="D1569" s="17"/>
      <c r="E1569" s="9"/>
    </row>
    <row r="1570" spans="1:5">
      <c r="A1570" s="13"/>
      <c r="B1570" s="13"/>
      <c r="C1570" s="13"/>
      <c r="D1570" s="17"/>
      <c r="E1570" s="9"/>
    </row>
    <row r="1571" spans="1:5">
      <c r="A1571" s="13"/>
      <c r="B1571" s="13"/>
      <c r="C1571" s="13"/>
      <c r="D1571" s="17"/>
      <c r="E1571" s="9"/>
    </row>
    <row r="1572" spans="1:5">
      <c r="A1572" s="13"/>
      <c r="B1572" s="13"/>
      <c r="C1572" s="13"/>
      <c r="D1572" s="17"/>
      <c r="E1572" s="9"/>
    </row>
    <row r="1573" spans="1:5">
      <c r="A1573" s="13"/>
      <c r="B1573" s="13"/>
      <c r="C1573" s="13"/>
      <c r="D1573" s="17"/>
      <c r="E1573" s="9"/>
    </row>
    <row r="1574" spans="1:5">
      <c r="A1574" s="13"/>
      <c r="B1574" s="13"/>
      <c r="C1574" s="13"/>
      <c r="D1574" s="17"/>
      <c r="E1574" s="9"/>
    </row>
    <row r="1575" spans="1:5">
      <c r="A1575" s="13"/>
      <c r="B1575" s="13"/>
      <c r="C1575" s="13"/>
      <c r="D1575" s="17"/>
      <c r="E1575" s="9"/>
    </row>
    <row r="1576" spans="1:5">
      <c r="A1576" s="13"/>
      <c r="B1576" s="13"/>
      <c r="C1576" s="13"/>
      <c r="D1576" s="17"/>
      <c r="E1576" s="9"/>
    </row>
    <row r="1577" spans="1:5">
      <c r="A1577" s="13"/>
      <c r="B1577" s="13"/>
      <c r="C1577" s="13"/>
      <c r="D1577" s="17"/>
      <c r="E1577" s="9"/>
    </row>
    <row r="1578" spans="1:5">
      <c r="A1578" s="13"/>
      <c r="B1578" s="13"/>
      <c r="C1578" s="13"/>
      <c r="D1578" s="17"/>
      <c r="E1578" s="9"/>
    </row>
    <row r="1579" spans="1:5">
      <c r="A1579" s="13"/>
      <c r="B1579" s="13"/>
      <c r="C1579" s="13"/>
      <c r="D1579" s="17"/>
      <c r="E1579" s="9"/>
    </row>
    <row r="1580" spans="1:5">
      <c r="A1580" s="13"/>
      <c r="B1580" s="13"/>
      <c r="C1580" s="13"/>
      <c r="D1580" s="17"/>
      <c r="E1580" s="9"/>
    </row>
    <row r="1581" spans="1:5">
      <c r="A1581" s="13"/>
      <c r="B1581" s="13"/>
      <c r="C1581" s="13"/>
      <c r="D1581" s="17"/>
      <c r="E1581" s="9"/>
    </row>
    <row r="1582" spans="1:5">
      <c r="A1582" s="13"/>
      <c r="B1582" s="13"/>
      <c r="C1582" s="13"/>
      <c r="D1582" s="17"/>
      <c r="E1582" s="9"/>
    </row>
    <row r="1583" spans="1:5">
      <c r="A1583" s="13"/>
      <c r="B1583" s="13"/>
      <c r="C1583" s="13"/>
      <c r="D1583" s="17"/>
      <c r="E1583" s="9"/>
    </row>
    <row r="1584" spans="1:5">
      <c r="A1584" s="13"/>
      <c r="B1584" s="13"/>
      <c r="C1584" s="13"/>
      <c r="D1584" s="17"/>
      <c r="E1584" s="9"/>
    </row>
    <row r="1585" spans="1:5">
      <c r="A1585" s="13"/>
      <c r="B1585" s="13"/>
      <c r="C1585" s="13"/>
      <c r="D1585" s="17"/>
      <c r="E1585" s="9"/>
    </row>
    <row r="1586" spans="1:5">
      <c r="A1586" s="13"/>
      <c r="B1586" s="13"/>
      <c r="C1586" s="13"/>
      <c r="D1586" s="17"/>
      <c r="E1586" s="9"/>
    </row>
    <row r="1587" spans="1:5">
      <c r="A1587" s="13"/>
      <c r="B1587" s="13"/>
      <c r="C1587" s="13"/>
      <c r="D1587" s="17"/>
      <c r="E1587" s="9"/>
    </row>
    <row r="1588" spans="1:5">
      <c r="A1588" s="13"/>
      <c r="B1588" s="13"/>
      <c r="C1588" s="13"/>
      <c r="D1588" s="17"/>
      <c r="E1588" s="9"/>
    </row>
    <row r="1589" spans="1:5">
      <c r="A1589" s="13"/>
      <c r="B1589" s="13"/>
      <c r="C1589" s="13"/>
      <c r="D1589" s="17"/>
      <c r="E1589" s="9"/>
    </row>
    <row r="1590" spans="1:5">
      <c r="A1590" s="13"/>
      <c r="B1590" s="13"/>
      <c r="C1590" s="13"/>
      <c r="D1590" s="17"/>
      <c r="E1590" s="9"/>
    </row>
    <row r="1591" spans="1:5">
      <c r="A1591" s="13"/>
      <c r="B1591" s="13"/>
      <c r="C1591" s="13"/>
      <c r="D1591" s="17"/>
      <c r="E1591" s="9"/>
    </row>
    <row r="1592" spans="1:5">
      <c r="A1592" s="13"/>
      <c r="B1592" s="13"/>
      <c r="C1592" s="13"/>
      <c r="D1592" s="17"/>
      <c r="E1592" s="9"/>
    </row>
    <row r="1593" spans="1:5">
      <c r="A1593" s="13"/>
      <c r="B1593" s="13"/>
      <c r="C1593" s="13"/>
      <c r="D1593" s="17"/>
      <c r="E1593" s="9"/>
    </row>
    <row r="1594" spans="1:5">
      <c r="A1594" s="13"/>
      <c r="B1594" s="13"/>
      <c r="C1594" s="13"/>
      <c r="D1594" s="17"/>
      <c r="E1594" s="9"/>
    </row>
    <row r="1595" spans="1:5">
      <c r="A1595" s="13"/>
      <c r="B1595" s="13"/>
      <c r="C1595" s="13"/>
      <c r="D1595" s="17"/>
      <c r="E1595" s="9"/>
    </row>
    <row r="1596" spans="1:5">
      <c r="A1596" s="13"/>
      <c r="B1596" s="13"/>
      <c r="C1596" s="13"/>
      <c r="D1596" s="17"/>
      <c r="E1596" s="9"/>
    </row>
    <row r="1597" spans="1:5">
      <c r="A1597" s="13"/>
      <c r="B1597" s="13"/>
      <c r="C1597" s="13"/>
      <c r="D1597" s="17"/>
      <c r="E1597" s="9"/>
    </row>
    <row r="1598" spans="1:5">
      <c r="A1598" s="13"/>
      <c r="B1598" s="13"/>
      <c r="C1598" s="13"/>
      <c r="D1598" s="17"/>
      <c r="E1598" s="9"/>
    </row>
    <row r="1599" spans="1:5">
      <c r="A1599" s="13"/>
      <c r="B1599" s="13"/>
      <c r="C1599" s="13"/>
      <c r="D1599" s="17"/>
      <c r="E1599" s="9"/>
    </row>
    <row r="1600" spans="1:5">
      <c r="A1600" s="13"/>
      <c r="B1600" s="13"/>
      <c r="C1600" s="13"/>
      <c r="D1600" s="17"/>
      <c r="E1600" s="9"/>
    </row>
    <row r="1601" spans="1:5">
      <c r="A1601" s="13"/>
      <c r="B1601" s="13"/>
      <c r="C1601" s="13"/>
      <c r="D1601" s="17"/>
      <c r="E1601" s="9"/>
    </row>
    <row r="1602" spans="1:5">
      <c r="A1602" s="13"/>
      <c r="B1602" s="13"/>
      <c r="C1602" s="13"/>
      <c r="D1602" s="17"/>
      <c r="E1602" s="9"/>
    </row>
    <row r="1603" spans="1:5">
      <c r="A1603" s="13"/>
      <c r="B1603" s="13"/>
      <c r="C1603" s="13"/>
      <c r="D1603" s="17"/>
      <c r="E1603" s="9"/>
    </row>
    <row r="1604" spans="1:5">
      <c r="A1604" s="13"/>
      <c r="B1604" s="13"/>
      <c r="C1604" s="13"/>
      <c r="D1604" s="17"/>
      <c r="E1604" s="9"/>
    </row>
    <row r="1605" spans="1:5">
      <c r="A1605" s="13"/>
      <c r="B1605" s="13"/>
      <c r="C1605" s="13"/>
      <c r="D1605" s="17"/>
      <c r="E1605" s="9"/>
    </row>
    <row r="1606" spans="1:5">
      <c r="A1606" s="13"/>
      <c r="B1606" s="13"/>
      <c r="C1606" s="13"/>
      <c r="D1606" s="17"/>
      <c r="E1606" s="9"/>
    </row>
    <row r="1607" spans="1:5">
      <c r="A1607" s="13"/>
      <c r="B1607" s="13"/>
      <c r="C1607" s="13"/>
      <c r="D1607" s="17"/>
      <c r="E1607" s="9"/>
    </row>
    <row r="1608" spans="1:5">
      <c r="A1608" s="13"/>
      <c r="B1608" s="13"/>
      <c r="C1608" s="13"/>
      <c r="D1608" s="17"/>
      <c r="E1608" s="9"/>
    </row>
    <row r="1609" spans="1:5">
      <c r="A1609" s="13"/>
      <c r="B1609" s="13"/>
      <c r="C1609" s="13"/>
      <c r="D1609" s="17"/>
      <c r="E1609" s="9"/>
    </row>
    <row r="1610" spans="1:5">
      <c r="A1610" s="13"/>
      <c r="B1610" s="13"/>
      <c r="C1610" s="13"/>
      <c r="D1610" s="17"/>
      <c r="E1610" s="9"/>
    </row>
    <row r="1611" spans="1:5">
      <c r="A1611" s="13"/>
      <c r="B1611" s="13"/>
      <c r="C1611" s="13"/>
      <c r="D1611" s="17"/>
      <c r="E1611" s="9"/>
    </row>
    <row r="1612" spans="1:5">
      <c r="A1612" s="13"/>
      <c r="B1612" s="13"/>
      <c r="C1612" s="13"/>
      <c r="D1612" s="17"/>
      <c r="E1612" s="9"/>
    </row>
    <row r="1613" spans="1:5">
      <c r="A1613" s="13"/>
      <c r="B1613" s="13"/>
      <c r="C1613" s="13"/>
      <c r="D1613" s="17"/>
      <c r="E1613" s="9"/>
    </row>
    <row r="1614" spans="1:5">
      <c r="A1614" s="13"/>
      <c r="B1614" s="13"/>
      <c r="C1614" s="13"/>
      <c r="D1614" s="17"/>
      <c r="E1614" s="9"/>
    </row>
    <row r="1615" spans="1:5">
      <c r="A1615" s="13"/>
      <c r="B1615" s="13"/>
      <c r="C1615" s="13"/>
      <c r="D1615" s="17"/>
      <c r="E1615" s="9"/>
    </row>
    <row r="1616" spans="1:5">
      <c r="A1616" s="13"/>
      <c r="B1616" s="13"/>
      <c r="C1616" s="13"/>
      <c r="D1616" s="17"/>
      <c r="E1616" s="9"/>
    </row>
    <row r="1617" spans="1:5">
      <c r="A1617" s="13"/>
      <c r="B1617" s="13"/>
      <c r="C1617" s="13"/>
      <c r="D1617" s="17"/>
      <c r="E1617" s="9"/>
    </row>
    <row r="1618" spans="1:5">
      <c r="A1618" s="13"/>
      <c r="B1618" s="13"/>
      <c r="C1618" s="13"/>
      <c r="D1618" s="17"/>
      <c r="E1618" s="9"/>
    </row>
    <row r="1619" spans="1:5">
      <c r="A1619" s="13"/>
      <c r="B1619" s="13"/>
      <c r="C1619" s="13"/>
      <c r="D1619" s="17"/>
      <c r="E1619" s="9"/>
    </row>
    <row r="1620" spans="1:5">
      <c r="A1620" s="13"/>
      <c r="B1620" s="13"/>
      <c r="C1620" s="13"/>
      <c r="D1620" s="17"/>
      <c r="E1620" s="9"/>
    </row>
    <row r="1621" spans="1:5">
      <c r="A1621" s="13"/>
      <c r="B1621" s="13"/>
      <c r="C1621" s="13"/>
      <c r="D1621" s="17"/>
      <c r="E1621" s="9"/>
    </row>
    <row r="1622" spans="1:5">
      <c r="A1622" s="13"/>
      <c r="B1622" s="13"/>
      <c r="C1622" s="13"/>
      <c r="D1622" s="17"/>
      <c r="E1622" s="9"/>
    </row>
    <row r="1623" spans="1:5">
      <c r="A1623" s="13"/>
      <c r="B1623" s="13"/>
      <c r="C1623" s="13"/>
      <c r="D1623" s="17"/>
      <c r="E1623" s="9"/>
    </row>
    <row r="1624" spans="1:5">
      <c r="A1624" s="13"/>
      <c r="B1624" s="13"/>
      <c r="C1624" s="13"/>
      <c r="D1624" s="17"/>
      <c r="E1624" s="9"/>
    </row>
    <row r="1625" spans="1:5">
      <c r="A1625" s="13"/>
      <c r="B1625" s="13"/>
      <c r="C1625" s="13"/>
      <c r="D1625" s="17"/>
      <c r="E1625" s="9"/>
    </row>
    <row r="1626" spans="1:5">
      <c r="A1626" s="13"/>
      <c r="B1626" s="13"/>
      <c r="C1626" s="13"/>
      <c r="D1626" s="17"/>
      <c r="E1626" s="9"/>
    </row>
    <row r="1627" spans="1:5">
      <c r="A1627" s="13"/>
      <c r="B1627" s="13"/>
      <c r="C1627" s="13"/>
      <c r="D1627" s="17"/>
      <c r="E1627" s="9"/>
    </row>
    <row r="1628" spans="1:5">
      <c r="A1628" s="13"/>
      <c r="B1628" s="13"/>
      <c r="C1628" s="13"/>
      <c r="D1628" s="17"/>
      <c r="E1628" s="9"/>
    </row>
    <row r="1629" spans="1:5">
      <c r="A1629" s="13"/>
      <c r="B1629" s="13"/>
      <c r="C1629" s="13"/>
      <c r="D1629" s="17"/>
      <c r="E1629" s="9"/>
    </row>
    <row r="1630" spans="1:5">
      <c r="A1630" s="13"/>
      <c r="B1630" s="13"/>
      <c r="C1630" s="13"/>
      <c r="D1630" s="17"/>
      <c r="E1630" s="9"/>
    </row>
    <row r="1631" spans="1:5">
      <c r="A1631" s="13"/>
      <c r="B1631" s="13"/>
      <c r="C1631" s="13"/>
      <c r="D1631" s="17"/>
      <c r="E1631" s="9"/>
    </row>
    <row r="1632" spans="1:5">
      <c r="A1632" s="13"/>
      <c r="B1632" s="13"/>
      <c r="C1632" s="13"/>
      <c r="D1632" s="17"/>
      <c r="E1632" s="9"/>
    </row>
    <row r="1633" spans="1:5">
      <c r="A1633" s="13"/>
      <c r="B1633" s="13"/>
      <c r="C1633" s="13"/>
      <c r="D1633" s="17"/>
      <c r="E1633" s="9"/>
    </row>
    <row r="1634" spans="1:5">
      <c r="A1634" s="13"/>
      <c r="B1634" s="13"/>
      <c r="C1634" s="13"/>
      <c r="D1634" s="17"/>
      <c r="E1634" s="9"/>
    </row>
    <row r="1635" spans="1:5">
      <c r="A1635" s="13"/>
      <c r="B1635" s="13"/>
      <c r="C1635" s="13"/>
      <c r="D1635" s="17"/>
      <c r="E1635" s="9"/>
    </row>
    <row r="1636" spans="1:5">
      <c r="A1636" s="13"/>
      <c r="B1636" s="13"/>
      <c r="C1636" s="13"/>
      <c r="D1636" s="17"/>
      <c r="E1636" s="9"/>
    </row>
    <row r="1637" spans="1:5">
      <c r="A1637" s="13"/>
      <c r="B1637" s="13"/>
      <c r="C1637" s="13"/>
      <c r="D1637" s="17"/>
      <c r="E1637" s="9"/>
    </row>
    <row r="1638" spans="1:5">
      <c r="A1638" s="13"/>
      <c r="B1638" s="13"/>
      <c r="C1638" s="13"/>
      <c r="D1638" s="17"/>
      <c r="E1638" s="9"/>
    </row>
    <row r="1639" spans="1:5">
      <c r="A1639" s="13"/>
      <c r="B1639" s="13"/>
      <c r="C1639" s="13"/>
      <c r="D1639" s="17"/>
      <c r="E1639" s="9"/>
    </row>
    <row r="1640" spans="1:5">
      <c r="A1640" s="13"/>
      <c r="B1640" s="13"/>
      <c r="C1640" s="13"/>
      <c r="D1640" s="17"/>
      <c r="E1640" s="9"/>
    </row>
    <row r="1641" spans="1:5">
      <c r="A1641" s="13"/>
      <c r="B1641" s="13"/>
      <c r="C1641" s="13"/>
      <c r="D1641" s="17"/>
      <c r="E1641" s="9"/>
    </row>
    <row r="1642" spans="1:5">
      <c r="A1642" s="13"/>
      <c r="B1642" s="13"/>
      <c r="C1642" s="13"/>
      <c r="D1642" s="17"/>
      <c r="E1642" s="9"/>
    </row>
    <row r="1643" spans="1:5">
      <c r="A1643" s="13"/>
      <c r="B1643" s="13"/>
      <c r="C1643" s="13"/>
      <c r="D1643" s="17"/>
      <c r="E1643" s="9"/>
    </row>
    <row r="1644" spans="1:5">
      <c r="A1644" s="13"/>
      <c r="B1644" s="13"/>
      <c r="C1644" s="13"/>
      <c r="D1644" s="17"/>
      <c r="E1644" s="9"/>
    </row>
    <row r="1645" spans="1:5">
      <c r="A1645" s="13"/>
      <c r="B1645" s="13"/>
      <c r="C1645" s="13"/>
      <c r="D1645" s="17"/>
      <c r="E1645" s="9"/>
    </row>
    <row r="1646" spans="1:5">
      <c r="A1646" s="13"/>
      <c r="B1646" s="13"/>
      <c r="C1646" s="13"/>
      <c r="D1646" s="17"/>
      <c r="E1646" s="9"/>
    </row>
    <row r="1647" spans="1:5">
      <c r="A1647" s="13"/>
      <c r="B1647" s="13"/>
      <c r="C1647" s="13"/>
      <c r="D1647" s="17"/>
      <c r="E1647" s="9"/>
    </row>
    <row r="1648" spans="1:5">
      <c r="A1648" s="13"/>
      <c r="B1648" s="13"/>
      <c r="C1648" s="13"/>
      <c r="D1648" s="17"/>
      <c r="E1648" s="9"/>
    </row>
    <row r="1649" spans="1:5">
      <c r="A1649" s="13"/>
      <c r="B1649" s="13"/>
      <c r="C1649" s="13"/>
      <c r="D1649" s="17"/>
      <c r="E1649" s="9"/>
    </row>
    <row r="1650" spans="1:5">
      <c r="A1650" s="13"/>
      <c r="B1650" s="13"/>
      <c r="C1650" s="13"/>
      <c r="D1650" s="17"/>
      <c r="E1650" s="9"/>
    </row>
    <row r="1651" spans="1:5">
      <c r="A1651" s="13"/>
      <c r="B1651" s="13"/>
      <c r="C1651" s="13"/>
      <c r="D1651" s="17"/>
      <c r="E1651" s="9"/>
    </row>
    <row r="1652" spans="1:5">
      <c r="A1652" s="13"/>
      <c r="B1652" s="13"/>
      <c r="C1652" s="13"/>
      <c r="D1652" s="17"/>
      <c r="E1652" s="9"/>
    </row>
    <row r="1653" spans="1:5">
      <c r="A1653" s="13"/>
      <c r="B1653" s="13"/>
      <c r="C1653" s="13"/>
      <c r="D1653" s="17"/>
      <c r="E1653" s="9"/>
    </row>
    <row r="1654" spans="1:5">
      <c r="A1654" s="13"/>
      <c r="B1654" s="13"/>
      <c r="C1654" s="13"/>
      <c r="D1654" s="17"/>
      <c r="E1654" s="9"/>
    </row>
    <row r="1655" spans="1:5">
      <c r="A1655" s="13"/>
      <c r="B1655" s="13"/>
      <c r="C1655" s="13"/>
      <c r="D1655" s="17"/>
      <c r="E1655" s="9"/>
    </row>
    <row r="1656" spans="1:5">
      <c r="A1656" s="13"/>
      <c r="B1656" s="13"/>
      <c r="C1656" s="13"/>
      <c r="D1656" s="17"/>
      <c r="E1656" s="9"/>
    </row>
    <row r="1657" spans="1:5">
      <c r="A1657" s="13"/>
      <c r="B1657" s="13"/>
      <c r="C1657" s="13"/>
      <c r="D1657" s="17"/>
      <c r="E1657" s="9"/>
    </row>
    <row r="1658" spans="1:5">
      <c r="A1658" s="13"/>
      <c r="B1658" s="13"/>
      <c r="C1658" s="13"/>
      <c r="D1658" s="17"/>
      <c r="E1658" s="9"/>
    </row>
    <row r="1659" spans="1:5">
      <c r="A1659" s="13"/>
      <c r="B1659" s="13"/>
      <c r="C1659" s="13"/>
      <c r="D1659" s="17"/>
      <c r="E1659" s="9"/>
    </row>
    <row r="1660" spans="1:5">
      <c r="A1660" s="13"/>
      <c r="B1660" s="13"/>
      <c r="C1660" s="13"/>
      <c r="D1660" s="17"/>
      <c r="E1660" s="9"/>
    </row>
    <row r="1661" spans="1:5">
      <c r="A1661" s="13"/>
      <c r="B1661" s="13"/>
      <c r="C1661" s="13"/>
      <c r="D1661" s="17"/>
      <c r="E1661" s="9"/>
    </row>
    <row r="1662" spans="1:5">
      <c r="A1662" s="13"/>
      <c r="B1662" s="13"/>
      <c r="C1662" s="13"/>
      <c r="D1662" s="17"/>
      <c r="E1662" s="9"/>
    </row>
    <row r="1663" spans="1:5">
      <c r="A1663" s="13"/>
      <c r="B1663" s="13"/>
      <c r="C1663" s="13"/>
      <c r="D1663" s="17"/>
      <c r="E1663" s="9"/>
    </row>
    <row r="1664" spans="1:5">
      <c r="A1664" s="13"/>
      <c r="B1664" s="13"/>
      <c r="C1664" s="13"/>
      <c r="D1664" s="17"/>
      <c r="E1664" s="9"/>
    </row>
    <row r="1665" spans="1:5">
      <c r="A1665" s="13"/>
      <c r="B1665" s="13"/>
      <c r="C1665" s="13"/>
      <c r="D1665" s="17"/>
      <c r="E1665" s="9"/>
    </row>
    <row r="1666" spans="1:5">
      <c r="A1666" s="13"/>
      <c r="B1666" s="13"/>
      <c r="C1666" s="13"/>
      <c r="D1666" s="17"/>
      <c r="E1666" s="9"/>
    </row>
    <row r="1667" spans="1:5">
      <c r="A1667" s="13"/>
      <c r="B1667" s="13"/>
      <c r="C1667" s="13"/>
      <c r="D1667" s="17"/>
      <c r="E1667" s="9"/>
    </row>
    <row r="1668" spans="1:5">
      <c r="A1668" s="13"/>
      <c r="B1668" s="13"/>
      <c r="C1668" s="13"/>
      <c r="D1668" s="17"/>
      <c r="E1668" s="9"/>
    </row>
    <row r="1669" spans="1:5">
      <c r="A1669" s="13"/>
      <c r="B1669" s="13"/>
      <c r="C1669" s="13"/>
      <c r="D1669" s="17"/>
      <c r="E1669" s="9"/>
    </row>
    <row r="1670" spans="1:5">
      <c r="A1670" s="13"/>
      <c r="B1670" s="13"/>
      <c r="C1670" s="13"/>
      <c r="D1670" s="17"/>
      <c r="E1670" s="9"/>
    </row>
    <row r="1671" spans="1:5">
      <c r="A1671" s="13"/>
      <c r="B1671" s="13"/>
      <c r="C1671" s="13"/>
      <c r="D1671" s="17"/>
      <c r="E1671" s="9"/>
    </row>
    <row r="1672" spans="1:5">
      <c r="A1672" s="13"/>
      <c r="B1672" s="13"/>
      <c r="C1672" s="13"/>
      <c r="D1672" s="17"/>
      <c r="E1672" s="9"/>
    </row>
    <row r="1673" spans="1:5">
      <c r="A1673" s="13"/>
      <c r="B1673" s="13"/>
      <c r="C1673" s="13"/>
      <c r="D1673" s="17"/>
      <c r="E1673" s="9"/>
    </row>
    <row r="1674" spans="1:5">
      <c r="A1674" s="13"/>
      <c r="B1674" s="13"/>
      <c r="C1674" s="13"/>
      <c r="D1674" s="17"/>
      <c r="E1674" s="9"/>
    </row>
    <row r="1675" spans="1:5">
      <c r="A1675" s="13"/>
      <c r="B1675" s="13"/>
      <c r="C1675" s="13"/>
      <c r="D1675" s="17"/>
      <c r="E1675" s="9"/>
    </row>
    <row r="1676" spans="1:5">
      <c r="A1676" s="13"/>
      <c r="B1676" s="13"/>
      <c r="C1676" s="13"/>
      <c r="D1676" s="17"/>
      <c r="E1676" s="9"/>
    </row>
    <row r="1677" spans="1:5">
      <c r="A1677" s="13"/>
      <c r="B1677" s="13"/>
      <c r="C1677" s="13"/>
      <c r="D1677" s="17"/>
      <c r="E1677" s="9"/>
    </row>
    <row r="1678" spans="1:5">
      <c r="A1678" s="13"/>
      <c r="B1678" s="13"/>
      <c r="C1678" s="13"/>
      <c r="D1678" s="17"/>
      <c r="E1678" s="9"/>
    </row>
    <row r="1679" spans="1:5">
      <c r="A1679" s="13"/>
      <c r="B1679" s="13"/>
      <c r="C1679" s="13"/>
      <c r="D1679" s="17"/>
      <c r="E1679" s="9"/>
    </row>
    <row r="1680" spans="1:5">
      <c r="A1680" s="13"/>
      <c r="B1680" s="13"/>
      <c r="C1680" s="13"/>
      <c r="D1680" s="17"/>
      <c r="E1680" s="9"/>
    </row>
    <row r="1681" spans="1:5">
      <c r="A1681" s="13"/>
      <c r="B1681" s="13"/>
      <c r="C1681" s="13"/>
      <c r="D1681" s="17"/>
      <c r="E1681" s="9"/>
    </row>
    <row r="1682" spans="1:5">
      <c r="A1682" s="13"/>
      <c r="B1682" s="13"/>
      <c r="C1682" s="13"/>
      <c r="D1682" s="17"/>
      <c r="E1682" s="9"/>
    </row>
    <row r="1683" spans="1:5">
      <c r="A1683" s="13"/>
      <c r="B1683" s="13"/>
      <c r="C1683" s="13"/>
      <c r="D1683" s="17"/>
      <c r="E1683" s="9"/>
    </row>
    <row r="1684" spans="1:5">
      <c r="A1684" s="13"/>
      <c r="B1684" s="13"/>
      <c r="C1684" s="13"/>
      <c r="D1684" s="17"/>
      <c r="E1684" s="9"/>
    </row>
    <row r="1685" spans="1:5">
      <c r="A1685" s="13"/>
      <c r="B1685" s="13"/>
      <c r="C1685" s="13"/>
      <c r="D1685" s="17"/>
      <c r="E1685" s="9"/>
    </row>
    <row r="1686" spans="1:5">
      <c r="A1686" s="13"/>
      <c r="B1686" s="13"/>
      <c r="C1686" s="13"/>
      <c r="D1686" s="17"/>
      <c r="E1686" s="9"/>
    </row>
    <row r="1687" spans="1:5">
      <c r="A1687" s="13"/>
      <c r="B1687" s="13"/>
      <c r="C1687" s="13"/>
      <c r="D1687" s="17"/>
      <c r="E1687" s="9"/>
    </row>
    <row r="1688" spans="1:5">
      <c r="A1688" s="13"/>
      <c r="B1688" s="13"/>
      <c r="C1688" s="13"/>
      <c r="D1688" s="17"/>
      <c r="E1688" s="9"/>
    </row>
    <row r="1689" spans="1:5">
      <c r="A1689" s="13"/>
      <c r="B1689" s="13"/>
      <c r="C1689" s="13"/>
      <c r="D1689" s="17"/>
      <c r="E1689" s="9"/>
    </row>
    <row r="1690" spans="1:5">
      <c r="A1690" s="13"/>
      <c r="B1690" s="13"/>
      <c r="C1690" s="13"/>
      <c r="D1690" s="17"/>
      <c r="E1690" s="9"/>
    </row>
    <row r="1691" spans="1:5">
      <c r="A1691" s="13"/>
      <c r="B1691" s="13"/>
      <c r="C1691" s="13"/>
      <c r="D1691" s="17"/>
      <c r="E1691" s="9"/>
    </row>
    <row r="1692" spans="1:5">
      <c r="A1692" s="13"/>
      <c r="B1692" s="13"/>
      <c r="C1692" s="13"/>
      <c r="D1692" s="17"/>
      <c r="E1692" s="9"/>
    </row>
    <row r="1693" spans="1:5">
      <c r="A1693" s="13"/>
      <c r="B1693" s="13"/>
      <c r="C1693" s="13"/>
      <c r="D1693" s="17"/>
      <c r="E1693" s="9"/>
    </row>
    <row r="1694" spans="1:5">
      <c r="A1694" s="13"/>
      <c r="B1694" s="13"/>
      <c r="C1694" s="13"/>
      <c r="D1694" s="17"/>
      <c r="E1694" s="9"/>
    </row>
    <row r="1695" spans="1:5">
      <c r="A1695" s="13"/>
      <c r="B1695" s="13"/>
      <c r="C1695" s="13"/>
      <c r="D1695" s="17"/>
      <c r="E1695" s="9"/>
    </row>
    <row r="1696" spans="1:5">
      <c r="A1696" s="13"/>
      <c r="B1696" s="13"/>
      <c r="C1696" s="13"/>
      <c r="D1696" s="17"/>
      <c r="E1696" s="9"/>
    </row>
    <row r="1697" spans="1:5">
      <c r="A1697" s="13"/>
      <c r="B1697" s="13"/>
      <c r="C1697" s="13"/>
      <c r="D1697" s="17"/>
      <c r="E1697" s="9"/>
    </row>
    <row r="1698" spans="1:5">
      <c r="A1698" s="13"/>
      <c r="B1698" s="13"/>
      <c r="C1698" s="13"/>
      <c r="D1698" s="17"/>
      <c r="E1698" s="9"/>
    </row>
    <row r="1699" spans="1:5">
      <c r="A1699" s="13"/>
      <c r="B1699" s="13"/>
      <c r="C1699" s="13"/>
      <c r="D1699" s="17"/>
      <c r="E1699" s="9"/>
    </row>
    <row r="1700" spans="1:5">
      <c r="A1700" s="13"/>
      <c r="B1700" s="13"/>
      <c r="C1700" s="13"/>
      <c r="D1700" s="17"/>
      <c r="E1700" s="9"/>
    </row>
    <row r="1701" spans="1:5">
      <c r="A1701" s="13"/>
      <c r="B1701" s="13"/>
      <c r="C1701" s="13"/>
      <c r="D1701" s="17"/>
      <c r="E1701" s="9"/>
    </row>
    <row r="1702" spans="1:5">
      <c r="A1702" s="13"/>
      <c r="B1702" s="13"/>
      <c r="C1702" s="13"/>
      <c r="D1702" s="17"/>
      <c r="E1702" s="9"/>
    </row>
    <row r="1703" spans="1:5">
      <c r="A1703" s="13"/>
      <c r="B1703" s="13"/>
      <c r="C1703" s="13"/>
      <c r="D1703" s="17"/>
      <c r="E1703" s="9"/>
    </row>
    <row r="1704" spans="1:5">
      <c r="A1704" s="13"/>
      <c r="B1704" s="13"/>
      <c r="C1704" s="13"/>
      <c r="D1704" s="17"/>
      <c r="E1704" s="9"/>
    </row>
    <row r="1705" spans="1:5">
      <c r="A1705" s="13"/>
      <c r="B1705" s="13"/>
      <c r="C1705" s="13"/>
      <c r="D1705" s="17"/>
      <c r="E1705" s="9"/>
    </row>
    <row r="1706" spans="1:5">
      <c r="A1706" s="13"/>
      <c r="B1706" s="13"/>
      <c r="C1706" s="13"/>
      <c r="D1706" s="17"/>
      <c r="E1706" s="9"/>
    </row>
    <row r="1707" spans="1:5">
      <c r="A1707" s="13"/>
      <c r="B1707" s="13"/>
      <c r="C1707" s="13"/>
      <c r="D1707" s="17"/>
      <c r="E1707" s="9"/>
    </row>
    <row r="1708" spans="1:5">
      <c r="A1708" s="13"/>
      <c r="B1708" s="13"/>
      <c r="C1708" s="13"/>
      <c r="D1708" s="17"/>
      <c r="E1708" s="9"/>
    </row>
    <row r="1709" spans="1:5">
      <c r="A1709" s="13"/>
      <c r="B1709" s="13"/>
      <c r="C1709" s="13"/>
      <c r="D1709" s="17"/>
      <c r="E1709" s="9"/>
    </row>
    <row r="1710" spans="1:5">
      <c r="A1710" s="13"/>
      <c r="B1710" s="13"/>
      <c r="C1710" s="13"/>
      <c r="D1710" s="17"/>
      <c r="E1710" s="9"/>
    </row>
    <row r="1711" spans="1:5">
      <c r="A1711" s="13"/>
      <c r="B1711" s="13"/>
      <c r="C1711" s="13"/>
      <c r="D1711" s="17"/>
      <c r="E1711" s="9"/>
    </row>
    <row r="1712" spans="1:5">
      <c r="A1712" s="13"/>
      <c r="B1712" s="13"/>
      <c r="C1712" s="13"/>
      <c r="D1712" s="17"/>
      <c r="E1712" s="9"/>
    </row>
    <row r="1713" spans="1:5">
      <c r="A1713" s="13"/>
      <c r="B1713" s="13"/>
      <c r="C1713" s="13"/>
      <c r="D1713" s="17"/>
      <c r="E1713" s="9"/>
    </row>
    <row r="1714" spans="1:5">
      <c r="A1714" s="13"/>
      <c r="B1714" s="13"/>
      <c r="C1714" s="13"/>
      <c r="D1714" s="17"/>
      <c r="E1714" s="9"/>
    </row>
    <row r="1715" spans="1:5">
      <c r="A1715" s="13"/>
      <c r="B1715" s="13"/>
      <c r="C1715" s="13"/>
      <c r="D1715" s="17"/>
      <c r="E1715" s="9"/>
    </row>
    <row r="1716" spans="1:5">
      <c r="A1716" s="13"/>
      <c r="B1716" s="13"/>
      <c r="C1716" s="13"/>
      <c r="D1716" s="17"/>
      <c r="E1716" s="9"/>
    </row>
    <row r="1717" spans="1:5">
      <c r="A1717" s="13"/>
      <c r="B1717" s="13"/>
      <c r="C1717" s="13"/>
      <c r="D1717" s="17"/>
      <c r="E1717" s="9"/>
    </row>
    <row r="1718" spans="1:5">
      <c r="A1718" s="13"/>
      <c r="B1718" s="13"/>
      <c r="C1718" s="13"/>
      <c r="D1718" s="17"/>
      <c r="E1718" s="9"/>
    </row>
    <row r="1719" spans="1:5">
      <c r="A1719" s="13"/>
      <c r="B1719" s="13"/>
      <c r="C1719" s="13"/>
      <c r="D1719" s="17"/>
      <c r="E1719" s="9"/>
    </row>
    <row r="1720" spans="1:5">
      <c r="A1720" s="13"/>
      <c r="B1720" s="13"/>
      <c r="C1720" s="13"/>
      <c r="D1720" s="17"/>
      <c r="E1720" s="9"/>
    </row>
    <row r="1721" spans="1:5">
      <c r="A1721" s="13"/>
      <c r="B1721" s="13"/>
      <c r="C1721" s="13"/>
      <c r="D1721" s="17"/>
      <c r="E1721" s="9"/>
    </row>
    <row r="1722" spans="1:5">
      <c r="A1722" s="13"/>
      <c r="B1722" s="13"/>
      <c r="C1722" s="13"/>
      <c r="D1722" s="17"/>
      <c r="E1722" s="9"/>
    </row>
    <row r="1723" spans="1:5">
      <c r="A1723" s="13"/>
      <c r="B1723" s="13"/>
      <c r="C1723" s="13"/>
      <c r="D1723" s="17"/>
      <c r="E1723" s="9"/>
    </row>
    <row r="1724" spans="1:5">
      <c r="A1724" s="13"/>
      <c r="B1724" s="13"/>
      <c r="C1724" s="13"/>
      <c r="D1724" s="17"/>
      <c r="E1724" s="9"/>
    </row>
    <row r="1725" spans="1:5">
      <c r="A1725" s="13"/>
      <c r="B1725" s="13"/>
      <c r="C1725" s="13"/>
      <c r="D1725" s="17"/>
      <c r="E1725" s="9"/>
    </row>
    <row r="1726" spans="1:5">
      <c r="A1726" s="13"/>
      <c r="B1726" s="13"/>
      <c r="C1726" s="13"/>
      <c r="D1726" s="17"/>
      <c r="E1726" s="9"/>
    </row>
    <row r="1727" spans="1:5">
      <c r="A1727" s="13"/>
      <c r="B1727" s="13"/>
      <c r="C1727" s="13"/>
      <c r="D1727" s="17"/>
      <c r="E1727" s="9"/>
    </row>
    <row r="1728" spans="1:5">
      <c r="A1728" s="13"/>
      <c r="B1728" s="13"/>
      <c r="C1728" s="13"/>
      <c r="D1728" s="17"/>
      <c r="E1728" s="9"/>
    </row>
    <row r="1729" spans="1:5">
      <c r="A1729" s="13"/>
      <c r="B1729" s="13"/>
      <c r="C1729" s="13"/>
      <c r="D1729" s="17"/>
      <c r="E1729" s="9"/>
    </row>
    <row r="1730" spans="1:5">
      <c r="A1730" s="13"/>
      <c r="B1730" s="13"/>
      <c r="C1730" s="13"/>
      <c r="D1730" s="17"/>
      <c r="E1730" s="9"/>
    </row>
    <row r="1731" spans="1:5">
      <c r="A1731" s="13"/>
      <c r="B1731" s="13"/>
      <c r="C1731" s="13"/>
      <c r="D1731" s="17"/>
      <c r="E1731" s="9"/>
    </row>
    <row r="1732" spans="1:5">
      <c r="A1732" s="13"/>
      <c r="B1732" s="13"/>
      <c r="C1732" s="13"/>
      <c r="D1732" s="17"/>
      <c r="E1732" s="9"/>
    </row>
    <row r="1733" spans="1:5">
      <c r="A1733" s="13"/>
      <c r="B1733" s="13"/>
      <c r="C1733" s="13"/>
      <c r="D1733" s="17"/>
      <c r="E1733" s="9"/>
    </row>
    <row r="1734" spans="1:5">
      <c r="A1734" s="13"/>
      <c r="B1734" s="13"/>
      <c r="C1734" s="13"/>
      <c r="D1734" s="17"/>
      <c r="E1734" s="9"/>
    </row>
    <row r="1735" spans="1:5">
      <c r="A1735" s="13"/>
      <c r="B1735" s="13"/>
      <c r="C1735" s="13"/>
      <c r="D1735" s="17"/>
      <c r="E1735" s="9"/>
    </row>
    <row r="1736" spans="1:5">
      <c r="A1736" s="13"/>
      <c r="B1736" s="13"/>
      <c r="C1736" s="13"/>
      <c r="D1736" s="17"/>
      <c r="E1736" s="9"/>
    </row>
    <row r="1737" spans="1:5">
      <c r="A1737" s="13"/>
      <c r="B1737" s="13"/>
      <c r="C1737" s="13"/>
      <c r="D1737" s="17"/>
      <c r="E1737" s="9"/>
    </row>
    <row r="1738" spans="1:5">
      <c r="A1738" s="13"/>
      <c r="B1738" s="13"/>
      <c r="C1738" s="13"/>
      <c r="D1738" s="17"/>
      <c r="E1738" s="9"/>
    </row>
    <row r="1739" spans="1:5">
      <c r="A1739" s="13"/>
      <c r="B1739" s="13"/>
      <c r="C1739" s="13"/>
      <c r="D1739" s="17"/>
      <c r="E1739" s="9"/>
    </row>
    <row r="1740" spans="1:5">
      <c r="A1740" s="13"/>
      <c r="B1740" s="13"/>
      <c r="C1740" s="13"/>
      <c r="D1740" s="17"/>
      <c r="E1740" s="9"/>
    </row>
    <row r="1741" spans="1:5">
      <c r="A1741" s="13"/>
      <c r="B1741" s="13"/>
      <c r="C1741" s="13"/>
      <c r="D1741" s="17"/>
      <c r="E1741" s="9"/>
    </row>
    <row r="1742" spans="1:5">
      <c r="A1742" s="13"/>
      <c r="B1742" s="13"/>
      <c r="C1742" s="13"/>
      <c r="D1742" s="17"/>
      <c r="E1742" s="9"/>
    </row>
    <row r="1743" spans="1:5">
      <c r="A1743" s="13"/>
      <c r="B1743" s="13"/>
      <c r="C1743" s="13"/>
      <c r="D1743" s="17"/>
      <c r="E1743" s="9"/>
    </row>
    <row r="1744" spans="1:5">
      <c r="A1744" s="13"/>
      <c r="B1744" s="13"/>
      <c r="C1744" s="13"/>
      <c r="D1744" s="17"/>
      <c r="E1744" s="9"/>
    </row>
    <row r="1745" spans="1:5">
      <c r="A1745" s="13"/>
      <c r="B1745" s="13"/>
      <c r="C1745" s="13"/>
      <c r="D1745" s="17"/>
      <c r="E1745" s="9"/>
    </row>
    <row r="1746" spans="1:5">
      <c r="A1746" s="13"/>
      <c r="B1746" s="13"/>
      <c r="C1746" s="13"/>
      <c r="D1746" s="17"/>
      <c r="E1746" s="9"/>
    </row>
    <row r="1747" spans="1:5">
      <c r="A1747" s="13"/>
      <c r="B1747" s="13"/>
      <c r="C1747" s="13"/>
      <c r="D1747" s="17"/>
      <c r="E1747" s="9"/>
    </row>
    <row r="1748" spans="1:5">
      <c r="A1748" s="13"/>
      <c r="B1748" s="13"/>
      <c r="C1748" s="13"/>
      <c r="D1748" s="17"/>
      <c r="E1748" s="9"/>
    </row>
    <row r="1749" spans="1:5">
      <c r="A1749" s="13"/>
      <c r="B1749" s="13"/>
      <c r="C1749" s="13"/>
      <c r="D1749" s="17"/>
      <c r="E1749" s="9"/>
    </row>
    <row r="1750" spans="1:5">
      <c r="A1750" s="13"/>
      <c r="B1750" s="13"/>
      <c r="C1750" s="13"/>
      <c r="D1750" s="17"/>
      <c r="E1750" s="9"/>
    </row>
    <row r="1751" spans="1:5">
      <c r="A1751" s="13"/>
      <c r="B1751" s="13"/>
      <c r="C1751" s="13"/>
      <c r="D1751" s="17"/>
      <c r="E1751" s="9"/>
    </row>
    <row r="1752" spans="1:5">
      <c r="A1752" s="13"/>
      <c r="B1752" s="13"/>
      <c r="C1752" s="13"/>
      <c r="D1752" s="17"/>
      <c r="E1752" s="9"/>
    </row>
    <row r="1753" spans="1:5">
      <c r="A1753" s="13"/>
      <c r="B1753" s="13"/>
      <c r="C1753" s="13"/>
      <c r="D1753" s="17"/>
      <c r="E1753" s="9"/>
    </row>
    <row r="1754" spans="1:5">
      <c r="A1754" s="13"/>
      <c r="B1754" s="13"/>
      <c r="C1754" s="13"/>
      <c r="D1754" s="17"/>
      <c r="E1754" s="9"/>
    </row>
    <row r="1755" spans="1:5">
      <c r="A1755" s="13"/>
      <c r="B1755" s="13"/>
      <c r="C1755" s="13"/>
      <c r="D1755" s="17"/>
      <c r="E1755" s="9"/>
    </row>
    <row r="1756" spans="1:5">
      <c r="A1756" s="13"/>
      <c r="B1756" s="13"/>
      <c r="C1756" s="13"/>
      <c r="D1756" s="17"/>
      <c r="E1756" s="9"/>
    </row>
    <row r="1757" spans="1:5">
      <c r="A1757" s="13"/>
      <c r="B1757" s="13"/>
      <c r="C1757" s="13"/>
      <c r="D1757" s="17"/>
      <c r="E1757" s="9"/>
    </row>
    <row r="1758" spans="1:5">
      <c r="A1758" s="13"/>
      <c r="B1758" s="13"/>
      <c r="C1758" s="13"/>
      <c r="D1758" s="17"/>
      <c r="E1758" s="9"/>
    </row>
    <row r="1759" spans="1:5">
      <c r="A1759" s="13"/>
      <c r="B1759" s="13"/>
      <c r="C1759" s="13"/>
      <c r="D1759" s="17"/>
      <c r="E1759" s="9"/>
    </row>
    <row r="1760" spans="1:5">
      <c r="A1760" s="13"/>
      <c r="B1760" s="13"/>
      <c r="C1760" s="13"/>
      <c r="D1760" s="17"/>
      <c r="E1760" s="9"/>
    </row>
    <row r="1761" spans="1:5">
      <c r="A1761" s="13"/>
      <c r="B1761" s="13"/>
      <c r="C1761" s="13"/>
      <c r="D1761" s="17"/>
      <c r="E1761" s="9"/>
    </row>
    <row r="1762" spans="1:5">
      <c r="A1762" s="13"/>
      <c r="B1762" s="13"/>
      <c r="C1762" s="13"/>
      <c r="D1762" s="17"/>
      <c r="E1762" s="9"/>
    </row>
    <row r="1763" spans="1:5">
      <c r="A1763" s="13"/>
      <c r="B1763" s="13"/>
      <c r="C1763" s="13"/>
      <c r="D1763" s="17"/>
      <c r="E1763" s="9"/>
    </row>
    <row r="1764" spans="1:5">
      <c r="A1764" s="13"/>
      <c r="B1764" s="13"/>
      <c r="C1764" s="13"/>
      <c r="D1764" s="17"/>
      <c r="E1764" s="9"/>
    </row>
    <row r="1765" spans="1:5">
      <c r="A1765" s="13"/>
      <c r="B1765" s="13"/>
      <c r="C1765" s="13"/>
      <c r="D1765" s="17"/>
      <c r="E1765" s="9"/>
    </row>
    <row r="1766" spans="1:5">
      <c r="A1766" s="13"/>
      <c r="B1766" s="13"/>
      <c r="C1766" s="13"/>
      <c r="D1766" s="17"/>
      <c r="E1766" s="9"/>
    </row>
    <row r="1767" spans="1:5">
      <c r="A1767" s="13"/>
      <c r="B1767" s="13"/>
      <c r="C1767" s="13"/>
      <c r="D1767" s="17"/>
      <c r="E1767" s="9"/>
    </row>
    <row r="1768" spans="1:5">
      <c r="A1768" s="13"/>
      <c r="B1768" s="13"/>
      <c r="C1768" s="13"/>
      <c r="D1768" s="17"/>
      <c r="E1768" s="9"/>
    </row>
    <row r="1769" spans="1:5">
      <c r="A1769" s="13"/>
      <c r="B1769" s="13"/>
      <c r="C1769" s="13"/>
      <c r="D1769" s="17"/>
      <c r="E1769" s="9"/>
    </row>
    <row r="1770" spans="1:5">
      <c r="A1770" s="13"/>
      <c r="B1770" s="13"/>
      <c r="C1770" s="13"/>
      <c r="D1770" s="17"/>
      <c r="E1770" s="9"/>
    </row>
    <row r="1771" spans="1:5">
      <c r="A1771" s="13"/>
      <c r="B1771" s="13"/>
      <c r="C1771" s="13"/>
      <c r="D1771" s="17"/>
      <c r="E1771" s="9"/>
    </row>
    <row r="1772" spans="1:5">
      <c r="A1772" s="13"/>
      <c r="B1772" s="13"/>
      <c r="C1772" s="13"/>
      <c r="D1772" s="17"/>
      <c r="E1772" s="9"/>
    </row>
    <row r="1773" spans="1:5">
      <c r="A1773" s="13"/>
      <c r="B1773" s="13"/>
      <c r="C1773" s="13"/>
      <c r="D1773" s="17"/>
      <c r="E1773" s="9"/>
    </row>
    <row r="1774" spans="1:5">
      <c r="A1774" s="13"/>
      <c r="B1774" s="13"/>
      <c r="C1774" s="13"/>
      <c r="D1774" s="17"/>
      <c r="E1774" s="9"/>
    </row>
    <row r="1775" spans="1:5">
      <c r="A1775" s="13"/>
      <c r="B1775" s="13"/>
      <c r="C1775" s="13"/>
      <c r="D1775" s="17"/>
      <c r="E1775" s="9"/>
    </row>
    <row r="1776" spans="1:5">
      <c r="A1776" s="13"/>
      <c r="B1776" s="13"/>
      <c r="C1776" s="13"/>
      <c r="D1776" s="17"/>
      <c r="E1776" s="9"/>
    </row>
    <row r="1777" spans="1:5">
      <c r="A1777" s="13"/>
      <c r="B1777" s="13"/>
      <c r="C1777" s="13"/>
      <c r="D1777" s="17"/>
      <c r="E1777" s="9"/>
    </row>
    <row r="1778" spans="1:5">
      <c r="A1778" s="13"/>
      <c r="B1778" s="13"/>
      <c r="C1778" s="13"/>
      <c r="D1778" s="17"/>
      <c r="E1778" s="9"/>
    </row>
    <row r="1779" spans="1:5">
      <c r="A1779" s="13"/>
      <c r="B1779" s="13"/>
      <c r="C1779" s="13"/>
      <c r="D1779" s="17"/>
      <c r="E1779" s="9"/>
    </row>
    <row r="1780" spans="1:5">
      <c r="A1780" s="13"/>
      <c r="B1780" s="13"/>
      <c r="C1780" s="13"/>
      <c r="D1780" s="17"/>
      <c r="E1780" s="9"/>
    </row>
    <row r="1781" spans="1:5">
      <c r="A1781" s="13"/>
      <c r="B1781" s="13"/>
      <c r="C1781" s="13"/>
      <c r="D1781" s="17"/>
      <c r="E1781" s="9"/>
    </row>
    <row r="1782" spans="1:5">
      <c r="A1782" s="13"/>
      <c r="B1782" s="13"/>
      <c r="C1782" s="13"/>
      <c r="D1782" s="17"/>
      <c r="E1782" s="9"/>
    </row>
    <row r="1783" spans="1:5">
      <c r="A1783" s="13"/>
      <c r="B1783" s="13"/>
      <c r="C1783" s="13"/>
      <c r="D1783" s="17"/>
      <c r="E1783" s="9"/>
    </row>
    <row r="1784" spans="1:5">
      <c r="A1784" s="13"/>
      <c r="B1784" s="13"/>
      <c r="C1784" s="13"/>
      <c r="D1784" s="17"/>
      <c r="E1784" s="9"/>
    </row>
    <row r="1785" spans="1:5">
      <c r="A1785" s="13"/>
      <c r="B1785" s="13"/>
      <c r="C1785" s="13"/>
      <c r="D1785" s="17"/>
      <c r="E1785" s="9"/>
    </row>
    <row r="1786" spans="1:5">
      <c r="A1786" s="13"/>
      <c r="B1786" s="13"/>
      <c r="C1786" s="13"/>
      <c r="D1786" s="17"/>
      <c r="E1786" s="9"/>
    </row>
    <row r="1787" spans="1:5">
      <c r="A1787" s="13"/>
      <c r="B1787" s="13"/>
      <c r="C1787" s="13"/>
      <c r="D1787" s="17"/>
      <c r="E1787" s="9"/>
    </row>
    <row r="1788" spans="1:5">
      <c r="A1788" s="13"/>
      <c r="B1788" s="13"/>
      <c r="C1788" s="13"/>
      <c r="D1788" s="17"/>
      <c r="E1788" s="9"/>
    </row>
    <row r="1789" spans="1:5">
      <c r="A1789" s="13"/>
      <c r="B1789" s="13"/>
      <c r="C1789" s="13"/>
      <c r="D1789" s="17"/>
      <c r="E1789" s="9"/>
    </row>
    <row r="1790" spans="1:5">
      <c r="A1790" s="13"/>
      <c r="B1790" s="13"/>
      <c r="C1790" s="13"/>
      <c r="D1790" s="17"/>
      <c r="E1790" s="9"/>
    </row>
    <row r="1791" spans="1:5">
      <c r="A1791" s="13"/>
      <c r="B1791" s="13"/>
      <c r="C1791" s="13"/>
      <c r="D1791" s="17"/>
      <c r="E1791" s="9"/>
    </row>
    <row r="1792" spans="1:5">
      <c r="A1792" s="13"/>
      <c r="B1792" s="13"/>
      <c r="C1792" s="13"/>
      <c r="D1792" s="17"/>
      <c r="E1792" s="9"/>
    </row>
    <row r="1793" spans="1:5">
      <c r="A1793" s="13"/>
      <c r="B1793" s="13"/>
      <c r="C1793" s="13"/>
      <c r="D1793" s="17"/>
      <c r="E1793" s="9"/>
    </row>
    <row r="1794" spans="1:5">
      <c r="A1794" s="13"/>
      <c r="B1794" s="13"/>
      <c r="C1794" s="13"/>
      <c r="D1794" s="17"/>
      <c r="E1794" s="9"/>
    </row>
    <row r="1795" spans="1:5">
      <c r="A1795" s="13"/>
      <c r="B1795" s="13"/>
      <c r="C1795" s="13"/>
      <c r="D1795" s="17"/>
      <c r="E1795" s="9"/>
    </row>
    <row r="1796" spans="1:5">
      <c r="A1796" s="13"/>
      <c r="B1796" s="13"/>
      <c r="C1796" s="13"/>
      <c r="D1796" s="17"/>
      <c r="E1796" s="9"/>
    </row>
    <row r="1797" spans="1:5">
      <c r="A1797" s="13"/>
      <c r="B1797" s="13"/>
      <c r="C1797" s="13"/>
      <c r="D1797" s="17"/>
      <c r="E1797" s="9"/>
    </row>
    <row r="1798" spans="1:5">
      <c r="A1798" s="13"/>
      <c r="B1798" s="13"/>
      <c r="C1798" s="13"/>
      <c r="D1798" s="17"/>
      <c r="E1798" s="9"/>
    </row>
    <row r="1799" spans="1:5">
      <c r="A1799" s="13"/>
      <c r="B1799" s="13"/>
      <c r="C1799" s="13"/>
      <c r="D1799" s="17"/>
      <c r="E1799" s="9"/>
    </row>
    <row r="1800" spans="1:5">
      <c r="A1800" s="13"/>
      <c r="B1800" s="13"/>
      <c r="C1800" s="13"/>
      <c r="D1800" s="17"/>
      <c r="E1800" s="9"/>
    </row>
    <row r="1801" spans="1:5">
      <c r="A1801" s="13"/>
      <c r="B1801" s="13"/>
      <c r="C1801" s="13"/>
      <c r="D1801" s="17"/>
      <c r="E1801" s="9"/>
    </row>
    <row r="1802" spans="1:5">
      <c r="A1802" s="13"/>
      <c r="B1802" s="13"/>
      <c r="C1802" s="13"/>
      <c r="D1802" s="17"/>
      <c r="E1802" s="9"/>
    </row>
    <row r="1803" spans="1:5">
      <c r="A1803" s="13"/>
      <c r="B1803" s="13"/>
      <c r="C1803" s="13"/>
      <c r="D1803" s="17"/>
      <c r="E1803" s="9"/>
    </row>
    <row r="1804" spans="1:5">
      <c r="A1804" s="13"/>
      <c r="B1804" s="13"/>
      <c r="C1804" s="13"/>
      <c r="D1804" s="17"/>
      <c r="E1804" s="9"/>
    </row>
    <row r="1805" spans="1:5">
      <c r="A1805" s="13"/>
      <c r="B1805" s="13"/>
      <c r="C1805" s="13"/>
      <c r="D1805" s="17"/>
      <c r="E1805" s="9"/>
    </row>
    <row r="1806" spans="1:5">
      <c r="A1806" s="13"/>
      <c r="B1806" s="13"/>
      <c r="C1806" s="13"/>
      <c r="D1806" s="17"/>
      <c r="E1806" s="9"/>
    </row>
    <row r="1807" spans="1:5">
      <c r="A1807" s="13"/>
      <c r="B1807" s="13"/>
      <c r="C1807" s="13"/>
      <c r="D1807" s="17"/>
      <c r="E1807" s="9"/>
    </row>
    <row r="1808" spans="1:5">
      <c r="A1808" s="13"/>
      <c r="B1808" s="13"/>
      <c r="C1808" s="13"/>
      <c r="D1808" s="17"/>
      <c r="E1808" s="9"/>
    </row>
    <row r="1809" spans="1:5">
      <c r="A1809" s="13"/>
      <c r="B1809" s="13"/>
      <c r="C1809" s="13"/>
      <c r="D1809" s="17"/>
      <c r="E1809" s="9"/>
    </row>
    <row r="1810" spans="1:5">
      <c r="A1810" s="13"/>
      <c r="B1810" s="13"/>
      <c r="C1810" s="13"/>
      <c r="D1810" s="17"/>
      <c r="E1810" s="9"/>
    </row>
    <row r="1811" spans="1:5">
      <c r="A1811" s="13"/>
      <c r="B1811" s="13"/>
      <c r="C1811" s="13"/>
      <c r="D1811" s="17"/>
      <c r="E1811" s="9"/>
    </row>
    <row r="1812" spans="1:5">
      <c r="A1812" s="13"/>
      <c r="B1812" s="13"/>
      <c r="C1812" s="13"/>
      <c r="D1812" s="17"/>
      <c r="E1812" s="9"/>
    </row>
    <row r="1813" spans="1:5">
      <c r="A1813" s="13"/>
      <c r="B1813" s="13"/>
      <c r="C1813" s="13"/>
      <c r="D1813" s="17"/>
      <c r="E1813" s="9"/>
    </row>
    <row r="1814" spans="1:5">
      <c r="A1814" s="13"/>
      <c r="B1814" s="13"/>
      <c r="C1814" s="13"/>
      <c r="D1814" s="17"/>
      <c r="E1814" s="9"/>
    </row>
    <row r="1815" spans="1:5">
      <c r="A1815" s="13"/>
      <c r="B1815" s="13"/>
      <c r="C1815" s="13"/>
      <c r="D1815" s="17"/>
      <c r="E1815" s="9"/>
    </row>
    <row r="1816" spans="1:5">
      <c r="A1816" s="13"/>
      <c r="B1816" s="13"/>
      <c r="C1816" s="13"/>
      <c r="D1816" s="17"/>
      <c r="E1816" s="9"/>
    </row>
    <row r="1817" spans="1:5">
      <c r="A1817" s="13"/>
      <c r="B1817" s="13"/>
      <c r="C1817" s="13"/>
      <c r="D1817" s="17"/>
      <c r="E1817" s="9"/>
    </row>
    <row r="1818" spans="1:5">
      <c r="A1818" s="13"/>
      <c r="B1818" s="13"/>
      <c r="C1818" s="13"/>
      <c r="D1818" s="17"/>
      <c r="E1818" s="9"/>
    </row>
    <row r="1819" spans="1:5">
      <c r="A1819" s="13"/>
      <c r="B1819" s="13"/>
      <c r="C1819" s="13"/>
      <c r="D1819" s="17"/>
      <c r="E1819" s="9"/>
    </row>
    <row r="1820" spans="1:5">
      <c r="A1820" s="13"/>
      <c r="B1820" s="13"/>
      <c r="C1820" s="13"/>
      <c r="D1820" s="17"/>
      <c r="E1820" s="9"/>
    </row>
    <row r="1821" spans="1:5">
      <c r="A1821" s="13"/>
      <c r="B1821" s="13"/>
      <c r="C1821" s="13"/>
      <c r="D1821" s="17"/>
      <c r="E1821" s="9"/>
    </row>
    <row r="1822" spans="1:5">
      <c r="A1822" s="13"/>
      <c r="B1822" s="13"/>
      <c r="C1822" s="13"/>
      <c r="D1822" s="17"/>
      <c r="E1822" s="9"/>
    </row>
    <row r="1823" spans="1:5">
      <c r="A1823" s="13"/>
      <c r="B1823" s="13"/>
      <c r="C1823" s="13"/>
      <c r="D1823" s="17"/>
      <c r="E1823" s="9"/>
    </row>
    <row r="1824" spans="1:5">
      <c r="A1824" s="13"/>
      <c r="B1824" s="13"/>
      <c r="C1824" s="13"/>
      <c r="D1824" s="17"/>
      <c r="E1824" s="9"/>
    </row>
    <row r="1825" spans="1:5">
      <c r="A1825" s="13"/>
      <c r="B1825" s="13"/>
      <c r="C1825" s="13"/>
      <c r="D1825" s="17"/>
      <c r="E1825" s="9"/>
    </row>
    <row r="1826" spans="1:5">
      <c r="A1826" s="13"/>
      <c r="B1826" s="13"/>
      <c r="C1826" s="13"/>
      <c r="D1826" s="17"/>
      <c r="E1826" s="9"/>
    </row>
    <row r="1827" spans="1:5">
      <c r="A1827" s="13"/>
      <c r="B1827" s="13"/>
      <c r="C1827" s="13"/>
      <c r="D1827" s="17"/>
      <c r="E1827" s="9"/>
    </row>
    <row r="1828" spans="1:5">
      <c r="A1828" s="13"/>
      <c r="B1828" s="13"/>
      <c r="C1828" s="13"/>
      <c r="D1828" s="17"/>
      <c r="E1828" s="9"/>
    </row>
    <row r="1829" spans="1:5">
      <c r="A1829" s="13"/>
      <c r="B1829" s="13"/>
      <c r="C1829" s="13"/>
      <c r="D1829" s="17"/>
      <c r="E1829" s="9"/>
    </row>
    <row r="1830" spans="1:5">
      <c r="A1830" s="13"/>
      <c r="B1830" s="13"/>
      <c r="C1830" s="13"/>
      <c r="D1830" s="17"/>
      <c r="E1830" s="9"/>
    </row>
    <row r="1831" spans="1:5">
      <c r="A1831" s="13"/>
      <c r="B1831" s="13"/>
      <c r="C1831" s="13"/>
      <c r="D1831" s="17"/>
      <c r="E1831" s="9"/>
    </row>
    <row r="1832" spans="1:5">
      <c r="A1832" s="13"/>
      <c r="B1832" s="13"/>
      <c r="C1832" s="13"/>
      <c r="D1832" s="17"/>
      <c r="E1832" s="9"/>
    </row>
    <row r="1833" spans="1:5">
      <c r="A1833" s="13"/>
      <c r="B1833" s="13"/>
      <c r="C1833" s="13"/>
      <c r="D1833" s="17"/>
      <c r="E1833" s="9"/>
    </row>
    <row r="1834" spans="1:5">
      <c r="A1834" s="13"/>
      <c r="B1834" s="13"/>
      <c r="C1834" s="13"/>
      <c r="D1834" s="17"/>
      <c r="E1834" s="9"/>
    </row>
    <row r="1835" spans="1:5">
      <c r="A1835" s="13"/>
      <c r="B1835" s="13"/>
      <c r="C1835" s="13"/>
      <c r="D1835" s="17"/>
      <c r="E1835" s="9"/>
    </row>
    <row r="1836" spans="1:5">
      <c r="A1836" s="13"/>
      <c r="B1836" s="13"/>
      <c r="C1836" s="13"/>
      <c r="D1836" s="17"/>
      <c r="E1836" s="9"/>
    </row>
    <row r="1837" spans="1:5">
      <c r="A1837" s="13"/>
      <c r="B1837" s="13"/>
      <c r="C1837" s="13"/>
      <c r="D1837" s="17"/>
      <c r="E1837" s="9"/>
    </row>
    <row r="1838" spans="1:5">
      <c r="A1838" s="13"/>
      <c r="B1838" s="13"/>
      <c r="C1838" s="13"/>
      <c r="D1838" s="17"/>
      <c r="E1838" s="9"/>
    </row>
    <row r="1839" spans="1:5">
      <c r="A1839" s="13"/>
      <c r="B1839" s="13"/>
      <c r="C1839" s="13"/>
      <c r="D1839" s="17"/>
      <c r="E1839" s="9"/>
    </row>
    <row r="1840" spans="1:5">
      <c r="A1840" s="13"/>
      <c r="B1840" s="13"/>
      <c r="C1840" s="13"/>
      <c r="D1840" s="17"/>
      <c r="E1840" s="9"/>
    </row>
    <row r="1841" spans="1:5">
      <c r="A1841" s="13"/>
      <c r="B1841" s="13"/>
      <c r="C1841" s="13"/>
      <c r="D1841" s="17"/>
      <c r="E1841" s="9"/>
    </row>
    <row r="1842" spans="1:5">
      <c r="A1842" s="13"/>
      <c r="B1842" s="13"/>
      <c r="C1842" s="13"/>
      <c r="D1842" s="17"/>
      <c r="E1842" s="9"/>
    </row>
    <row r="1843" spans="1:5">
      <c r="A1843" s="13"/>
      <c r="B1843" s="13"/>
      <c r="C1843" s="13"/>
      <c r="D1843" s="17"/>
      <c r="E1843" s="9"/>
    </row>
    <row r="1844" spans="1:5">
      <c r="A1844" s="13"/>
      <c r="B1844" s="13"/>
      <c r="C1844" s="13"/>
      <c r="D1844" s="17"/>
      <c r="E1844" s="9"/>
    </row>
    <row r="1845" spans="1:5">
      <c r="A1845" s="13"/>
      <c r="B1845" s="13"/>
      <c r="C1845" s="13"/>
      <c r="D1845" s="17"/>
      <c r="E1845" s="9"/>
    </row>
    <row r="1846" spans="1:5">
      <c r="A1846" s="13"/>
      <c r="B1846" s="13"/>
      <c r="C1846" s="13"/>
      <c r="D1846" s="17"/>
      <c r="E1846" s="9"/>
    </row>
    <row r="1847" spans="1:5">
      <c r="A1847" s="13"/>
      <c r="B1847" s="13"/>
      <c r="C1847" s="13"/>
      <c r="D1847" s="17"/>
      <c r="E1847" s="9"/>
    </row>
    <row r="1848" spans="1:5">
      <c r="A1848" s="13"/>
      <c r="B1848" s="13"/>
      <c r="C1848" s="13"/>
      <c r="D1848" s="17"/>
      <c r="E1848" s="9"/>
    </row>
    <row r="1849" spans="1:5">
      <c r="A1849" s="13"/>
      <c r="B1849" s="13"/>
      <c r="C1849" s="13"/>
      <c r="D1849" s="17"/>
      <c r="E1849" s="9"/>
    </row>
    <row r="1850" spans="1:5">
      <c r="A1850" s="13"/>
      <c r="B1850" s="13"/>
      <c r="C1850" s="13"/>
      <c r="D1850" s="17"/>
      <c r="E1850" s="9"/>
    </row>
    <row r="1851" spans="1:5">
      <c r="A1851" s="13"/>
      <c r="B1851" s="13"/>
      <c r="C1851" s="13"/>
      <c r="D1851" s="17"/>
      <c r="E1851" s="9"/>
    </row>
    <row r="1852" spans="1:5">
      <c r="A1852" s="13"/>
      <c r="B1852" s="13"/>
      <c r="C1852" s="13"/>
      <c r="D1852" s="17"/>
      <c r="E1852" s="9"/>
    </row>
    <row r="1853" spans="1:5">
      <c r="A1853" s="13"/>
      <c r="B1853" s="13"/>
      <c r="C1853" s="13"/>
      <c r="D1853" s="17"/>
      <c r="E1853" s="9"/>
    </row>
    <row r="1854" spans="1:5">
      <c r="A1854" s="13"/>
      <c r="B1854" s="13"/>
      <c r="C1854" s="13"/>
      <c r="D1854" s="17"/>
      <c r="E1854" s="9"/>
    </row>
    <row r="1855" spans="1:5">
      <c r="A1855" s="13"/>
      <c r="B1855" s="13"/>
      <c r="C1855" s="13"/>
      <c r="D1855" s="17"/>
      <c r="E1855" s="9"/>
    </row>
    <row r="1856" spans="1:5">
      <c r="A1856" s="13"/>
      <c r="B1856" s="13"/>
      <c r="C1856" s="13"/>
      <c r="D1856" s="17"/>
      <c r="E1856" s="9"/>
    </row>
    <row r="1857" spans="1:5">
      <c r="A1857" s="13"/>
      <c r="B1857" s="13"/>
      <c r="C1857" s="13"/>
      <c r="D1857" s="17"/>
      <c r="E1857" s="9"/>
    </row>
    <row r="1858" spans="1:5">
      <c r="A1858" s="13"/>
      <c r="B1858" s="13"/>
      <c r="C1858" s="13"/>
      <c r="D1858" s="17"/>
      <c r="E1858" s="9"/>
    </row>
    <row r="1859" spans="1:5">
      <c r="A1859" s="13"/>
      <c r="B1859" s="13"/>
      <c r="C1859" s="13"/>
      <c r="D1859" s="17"/>
      <c r="E1859" s="9"/>
    </row>
    <row r="1860" spans="1:5">
      <c r="A1860" s="13"/>
      <c r="B1860" s="13"/>
      <c r="C1860" s="13"/>
      <c r="D1860" s="17"/>
      <c r="E1860" s="9"/>
    </row>
    <row r="1861" spans="1:5">
      <c r="A1861" s="13"/>
      <c r="B1861" s="13"/>
      <c r="C1861" s="13"/>
      <c r="D1861" s="17"/>
      <c r="E1861" s="9"/>
    </row>
    <row r="1862" spans="1:5">
      <c r="A1862" s="13"/>
      <c r="B1862" s="13"/>
      <c r="C1862" s="13"/>
      <c r="D1862" s="17"/>
      <c r="E1862" s="9"/>
    </row>
    <row r="1863" spans="1:5">
      <c r="A1863" s="13"/>
      <c r="B1863" s="13"/>
      <c r="C1863" s="13"/>
      <c r="D1863" s="17"/>
      <c r="E1863" s="9"/>
    </row>
    <row r="1864" spans="1:5">
      <c r="A1864" s="13"/>
      <c r="B1864" s="13"/>
      <c r="C1864" s="13"/>
      <c r="D1864" s="17"/>
      <c r="E1864" s="9"/>
    </row>
    <row r="1865" spans="1:5">
      <c r="A1865" s="13"/>
      <c r="B1865" s="13"/>
      <c r="C1865" s="13"/>
      <c r="D1865" s="17"/>
      <c r="E1865" s="9"/>
    </row>
    <row r="1866" spans="1:5">
      <c r="A1866" s="13"/>
      <c r="B1866" s="13"/>
      <c r="C1866" s="13"/>
      <c r="D1866" s="17"/>
      <c r="E1866" s="9"/>
    </row>
    <row r="1867" spans="1:5">
      <c r="A1867" s="13"/>
      <c r="B1867" s="13"/>
      <c r="C1867" s="13"/>
      <c r="D1867" s="17"/>
      <c r="E1867" s="9"/>
    </row>
    <row r="1868" spans="1:5">
      <c r="A1868" s="13"/>
      <c r="B1868" s="13"/>
      <c r="C1868" s="13"/>
      <c r="D1868" s="17"/>
      <c r="E1868" s="9"/>
    </row>
    <row r="1869" spans="1:5">
      <c r="A1869" s="13"/>
      <c r="B1869" s="13"/>
      <c r="C1869" s="13"/>
      <c r="D1869" s="17"/>
      <c r="E1869" s="9"/>
    </row>
    <row r="1870" spans="1:5">
      <c r="A1870" s="13"/>
      <c r="B1870" s="13"/>
      <c r="C1870" s="13"/>
      <c r="D1870" s="17"/>
      <c r="E1870" s="9"/>
    </row>
    <row r="1871" spans="1:5">
      <c r="A1871" s="13"/>
      <c r="B1871" s="13"/>
      <c r="C1871" s="13"/>
      <c r="D1871" s="17"/>
      <c r="E1871" s="9"/>
    </row>
    <row r="1872" spans="1:5">
      <c r="A1872" s="13"/>
      <c r="B1872" s="13"/>
      <c r="C1872" s="13"/>
      <c r="D1872" s="17"/>
      <c r="E1872" s="9"/>
    </row>
    <row r="1873" spans="1:5">
      <c r="A1873" s="13"/>
      <c r="B1873" s="13"/>
      <c r="C1873" s="13"/>
      <c r="D1873" s="17"/>
      <c r="E1873" s="9"/>
    </row>
    <row r="1874" spans="1:5">
      <c r="A1874" s="13"/>
      <c r="B1874" s="13"/>
      <c r="C1874" s="13"/>
      <c r="D1874" s="17"/>
      <c r="E1874" s="9"/>
    </row>
    <row r="1875" spans="1:5">
      <c r="A1875" s="13"/>
      <c r="B1875" s="13"/>
      <c r="C1875" s="13"/>
      <c r="D1875" s="17"/>
      <c r="E1875" s="9"/>
    </row>
    <row r="1876" spans="1:5">
      <c r="A1876" s="13"/>
      <c r="B1876" s="13"/>
      <c r="C1876" s="13"/>
      <c r="D1876" s="17"/>
      <c r="E1876" s="9"/>
    </row>
    <row r="1877" spans="1:5">
      <c r="A1877" s="13"/>
      <c r="B1877" s="13"/>
      <c r="C1877" s="13"/>
      <c r="D1877" s="17"/>
      <c r="E1877" s="9"/>
    </row>
    <row r="1878" spans="1:5">
      <c r="A1878" s="13"/>
      <c r="B1878" s="13"/>
      <c r="C1878" s="13"/>
      <c r="D1878" s="17"/>
      <c r="E1878" s="9"/>
    </row>
    <row r="1879" spans="1:5">
      <c r="A1879" s="13"/>
      <c r="B1879" s="13"/>
      <c r="C1879" s="13"/>
      <c r="D1879" s="17"/>
      <c r="E1879" s="9"/>
    </row>
    <row r="1880" spans="1:5">
      <c r="A1880" s="13"/>
      <c r="B1880" s="13"/>
      <c r="C1880" s="13"/>
      <c r="D1880" s="17"/>
      <c r="E1880" s="9"/>
    </row>
    <row r="1881" spans="1:5">
      <c r="A1881" s="13"/>
      <c r="B1881" s="13"/>
      <c r="C1881" s="13"/>
      <c r="D1881" s="17"/>
      <c r="E1881" s="9"/>
    </row>
    <row r="1882" spans="1:5">
      <c r="A1882" s="13"/>
      <c r="B1882" s="13"/>
      <c r="C1882" s="13"/>
      <c r="D1882" s="17"/>
      <c r="E1882" s="9"/>
    </row>
    <row r="1883" spans="1:5">
      <c r="A1883" s="13"/>
      <c r="B1883" s="13"/>
      <c r="C1883" s="13"/>
      <c r="D1883" s="17"/>
      <c r="E1883" s="9"/>
    </row>
    <row r="1884" spans="1:5">
      <c r="A1884" s="13"/>
      <c r="B1884" s="13"/>
      <c r="C1884" s="13"/>
      <c r="D1884" s="17"/>
      <c r="E1884" s="9"/>
    </row>
    <row r="1885" spans="1:5">
      <c r="A1885" s="13"/>
      <c r="B1885" s="13"/>
      <c r="C1885" s="13"/>
      <c r="D1885" s="17"/>
      <c r="E1885" s="9"/>
    </row>
    <row r="1886" spans="1:5">
      <c r="A1886" s="13"/>
      <c r="B1886" s="13"/>
      <c r="C1886" s="13"/>
      <c r="D1886" s="17"/>
      <c r="E1886" s="9"/>
    </row>
    <row r="1887" spans="1:5">
      <c r="A1887" s="13"/>
      <c r="B1887" s="13"/>
      <c r="C1887" s="13"/>
      <c r="D1887" s="17"/>
      <c r="E1887" s="9"/>
    </row>
    <row r="1888" spans="1:5">
      <c r="A1888" s="13"/>
      <c r="B1888" s="13"/>
      <c r="C1888" s="13"/>
      <c r="D1888" s="17"/>
      <c r="E1888" s="9"/>
    </row>
    <row r="1889" spans="1:5">
      <c r="A1889" s="13"/>
      <c r="B1889" s="13"/>
      <c r="C1889" s="13"/>
      <c r="D1889" s="17"/>
      <c r="E1889" s="9"/>
    </row>
    <row r="1890" spans="1:5">
      <c r="A1890" s="13"/>
      <c r="B1890" s="13"/>
      <c r="C1890" s="13"/>
      <c r="D1890" s="17"/>
      <c r="E1890" s="9"/>
    </row>
    <row r="1891" spans="1:5">
      <c r="A1891" s="13"/>
      <c r="B1891" s="13"/>
      <c r="C1891" s="13"/>
      <c r="D1891" s="17"/>
      <c r="E1891" s="9"/>
    </row>
    <row r="1892" spans="1:5">
      <c r="A1892" s="13"/>
      <c r="B1892" s="13"/>
      <c r="C1892" s="13"/>
      <c r="D1892" s="17"/>
      <c r="E1892" s="9"/>
    </row>
    <row r="1893" spans="1:5">
      <c r="A1893" s="13"/>
      <c r="B1893" s="13"/>
      <c r="C1893" s="13"/>
      <c r="D1893" s="17"/>
      <c r="E1893" s="9"/>
    </row>
    <row r="1894" spans="1:5">
      <c r="A1894" s="13"/>
      <c r="B1894" s="13"/>
      <c r="C1894" s="13"/>
      <c r="D1894" s="17"/>
      <c r="E1894" s="9"/>
    </row>
    <row r="1895" spans="1:5">
      <c r="A1895" s="13"/>
      <c r="B1895" s="13"/>
      <c r="C1895" s="13"/>
      <c r="D1895" s="17"/>
      <c r="E1895" s="9"/>
    </row>
    <row r="1896" spans="1:5">
      <c r="A1896" s="13"/>
      <c r="B1896" s="13"/>
      <c r="C1896" s="13"/>
      <c r="D1896" s="17"/>
      <c r="E1896" s="9"/>
    </row>
    <row r="1897" spans="1:5">
      <c r="A1897" s="13"/>
      <c r="B1897" s="13"/>
      <c r="C1897" s="13"/>
      <c r="D1897" s="17"/>
      <c r="E1897" s="9"/>
    </row>
    <row r="1898" spans="1:5">
      <c r="A1898" s="13"/>
      <c r="B1898" s="13"/>
      <c r="C1898" s="13"/>
      <c r="D1898" s="17"/>
      <c r="E1898" s="9"/>
    </row>
    <row r="1899" spans="1:5">
      <c r="A1899" s="13"/>
      <c r="B1899" s="13"/>
      <c r="C1899" s="13"/>
      <c r="D1899" s="17"/>
      <c r="E1899" s="9"/>
    </row>
    <row r="1900" spans="1:5">
      <c r="A1900" s="13"/>
      <c r="B1900" s="13"/>
      <c r="C1900" s="13"/>
      <c r="D1900" s="17"/>
      <c r="E1900" s="9"/>
    </row>
    <row r="1901" spans="1:5">
      <c r="A1901" s="13"/>
      <c r="B1901" s="13"/>
      <c r="C1901" s="13"/>
      <c r="D1901" s="17"/>
      <c r="E1901" s="9"/>
    </row>
    <row r="1902" spans="1:5">
      <c r="A1902" s="13"/>
      <c r="B1902" s="13"/>
      <c r="C1902" s="13"/>
      <c r="D1902" s="17"/>
      <c r="E1902" s="9"/>
    </row>
    <row r="1903" spans="1:5">
      <c r="A1903" s="13"/>
      <c r="B1903" s="13"/>
      <c r="C1903" s="13"/>
      <c r="D1903" s="17"/>
      <c r="E1903" s="9"/>
    </row>
    <row r="1904" spans="1:5">
      <c r="A1904" s="13"/>
      <c r="B1904" s="13"/>
      <c r="C1904" s="13"/>
      <c r="D1904" s="17"/>
      <c r="E1904" s="9"/>
    </row>
    <row r="1905" spans="1:5">
      <c r="A1905" s="13"/>
      <c r="B1905" s="13"/>
      <c r="C1905" s="13"/>
      <c r="D1905" s="17"/>
      <c r="E1905" s="9"/>
    </row>
    <row r="1906" spans="1:5">
      <c r="A1906" s="13"/>
      <c r="B1906" s="13"/>
      <c r="C1906" s="13"/>
      <c r="D1906" s="17"/>
      <c r="E1906" s="9"/>
    </row>
    <row r="1907" spans="1:5">
      <c r="A1907" s="13"/>
      <c r="B1907" s="13"/>
      <c r="C1907" s="13"/>
      <c r="D1907" s="17"/>
      <c r="E1907" s="9"/>
    </row>
    <row r="1908" spans="1:5">
      <c r="A1908" s="13"/>
      <c r="B1908" s="13"/>
      <c r="C1908" s="13"/>
      <c r="D1908" s="17"/>
      <c r="E1908" s="9"/>
    </row>
    <row r="1909" spans="1:5">
      <c r="A1909" s="13"/>
      <c r="B1909" s="13"/>
      <c r="C1909" s="13"/>
      <c r="D1909" s="17"/>
      <c r="E1909" s="9"/>
    </row>
    <row r="1910" spans="1:5">
      <c r="A1910" s="13"/>
      <c r="B1910" s="13"/>
      <c r="C1910" s="13"/>
      <c r="D1910" s="17"/>
      <c r="E1910" s="9"/>
    </row>
    <row r="1911" spans="1:5">
      <c r="A1911" s="13"/>
      <c r="B1911" s="13"/>
      <c r="C1911" s="13"/>
      <c r="D1911" s="17"/>
      <c r="E1911" s="9"/>
    </row>
    <row r="1912" spans="1:5">
      <c r="A1912" s="13"/>
      <c r="B1912" s="13"/>
      <c r="C1912" s="13"/>
      <c r="D1912" s="17"/>
      <c r="E1912" s="9"/>
    </row>
    <row r="1913" spans="1:5">
      <c r="A1913" s="13"/>
      <c r="B1913" s="13"/>
      <c r="C1913" s="13"/>
      <c r="D1913" s="17"/>
      <c r="E1913" s="9"/>
    </row>
    <row r="1914" spans="1:5">
      <c r="A1914" s="13"/>
      <c r="B1914" s="13"/>
      <c r="C1914" s="13"/>
      <c r="D1914" s="17"/>
      <c r="E1914" s="9"/>
    </row>
    <row r="1915" spans="1:5">
      <c r="A1915" s="13"/>
      <c r="B1915" s="13"/>
      <c r="C1915" s="13"/>
      <c r="D1915" s="17"/>
      <c r="E1915" s="9"/>
    </row>
    <row r="1916" spans="1:5">
      <c r="A1916" s="13"/>
      <c r="B1916" s="13"/>
      <c r="C1916" s="13"/>
      <c r="D1916" s="17"/>
      <c r="E1916" s="9"/>
    </row>
    <row r="1917" spans="1:5">
      <c r="A1917" s="13"/>
      <c r="B1917" s="13"/>
      <c r="C1917" s="13"/>
      <c r="D1917" s="17"/>
      <c r="E1917" s="9"/>
    </row>
    <row r="1918" spans="1:5">
      <c r="A1918" s="13"/>
      <c r="B1918" s="13"/>
      <c r="C1918" s="13"/>
      <c r="D1918" s="17"/>
      <c r="E1918" s="9"/>
    </row>
    <row r="1919" spans="1:5">
      <c r="A1919" s="13"/>
      <c r="B1919" s="13"/>
      <c r="C1919" s="13"/>
      <c r="D1919" s="17"/>
      <c r="E1919" s="9"/>
    </row>
    <row r="1920" spans="1:5">
      <c r="A1920" s="13"/>
      <c r="B1920" s="13"/>
      <c r="C1920" s="13"/>
      <c r="D1920" s="17"/>
      <c r="E1920" s="9"/>
    </row>
    <row r="1921" spans="1:5">
      <c r="A1921" s="13"/>
      <c r="B1921" s="13"/>
      <c r="C1921" s="13"/>
      <c r="D1921" s="17"/>
      <c r="E1921" s="9"/>
    </row>
    <row r="1922" spans="1:5">
      <c r="A1922" s="13"/>
      <c r="B1922" s="13"/>
      <c r="C1922" s="13"/>
      <c r="D1922" s="17"/>
      <c r="E1922" s="9"/>
    </row>
    <row r="1923" spans="1:5">
      <c r="A1923" s="13"/>
      <c r="B1923" s="13"/>
      <c r="C1923" s="13"/>
      <c r="D1923" s="17"/>
      <c r="E1923" s="9"/>
    </row>
    <row r="1924" spans="1:5">
      <c r="A1924" s="13"/>
      <c r="B1924" s="13"/>
      <c r="C1924" s="13"/>
      <c r="D1924" s="17"/>
      <c r="E1924" s="9"/>
    </row>
    <row r="1925" spans="1:5">
      <c r="A1925" s="13"/>
      <c r="B1925" s="13"/>
      <c r="C1925" s="13"/>
      <c r="D1925" s="17"/>
      <c r="E1925" s="9"/>
    </row>
    <row r="1926" spans="1:5">
      <c r="A1926" s="13"/>
      <c r="B1926" s="13"/>
      <c r="C1926" s="13"/>
      <c r="D1926" s="17"/>
      <c r="E1926" s="9"/>
    </row>
    <row r="1927" spans="1:5">
      <c r="A1927" s="13"/>
      <c r="B1927" s="13"/>
      <c r="C1927" s="13"/>
      <c r="D1927" s="17"/>
      <c r="E1927" s="9"/>
    </row>
    <row r="1928" spans="1:5">
      <c r="A1928" s="13"/>
      <c r="B1928" s="13"/>
      <c r="C1928" s="13"/>
      <c r="D1928" s="17"/>
      <c r="E1928" s="9"/>
    </row>
    <row r="1929" spans="1:5">
      <c r="A1929" s="13"/>
      <c r="B1929" s="13"/>
      <c r="C1929" s="13"/>
      <c r="D1929" s="17"/>
      <c r="E1929" s="9"/>
    </row>
    <row r="1930" spans="1:5">
      <c r="A1930" s="13"/>
      <c r="B1930" s="13"/>
      <c r="C1930" s="13"/>
      <c r="D1930" s="17"/>
      <c r="E1930" s="9"/>
    </row>
    <row r="1931" spans="1:5">
      <c r="A1931" s="13"/>
      <c r="B1931" s="13"/>
      <c r="C1931" s="13"/>
      <c r="D1931" s="17"/>
      <c r="E1931" s="9"/>
    </row>
    <row r="1932" spans="1:5">
      <c r="A1932" s="13"/>
      <c r="B1932" s="13"/>
      <c r="C1932" s="13"/>
      <c r="D1932" s="17"/>
      <c r="E1932" s="9"/>
    </row>
    <row r="1933" spans="1:5">
      <c r="A1933" s="13"/>
      <c r="B1933" s="13"/>
      <c r="C1933" s="13"/>
      <c r="D1933" s="17"/>
      <c r="E1933" s="9"/>
    </row>
    <row r="1934" spans="1:5">
      <c r="A1934" s="13"/>
      <c r="B1934" s="13"/>
      <c r="C1934" s="13"/>
      <c r="D1934" s="17"/>
      <c r="E1934" s="9"/>
    </row>
    <row r="1935" spans="1:5">
      <c r="A1935" s="13"/>
      <c r="B1935" s="13"/>
      <c r="C1935" s="13"/>
      <c r="D1935" s="17"/>
      <c r="E1935" s="9"/>
    </row>
    <row r="1936" spans="1:5">
      <c r="A1936" s="13"/>
      <c r="B1936" s="13"/>
      <c r="C1936" s="13"/>
      <c r="D1936" s="17"/>
      <c r="E1936" s="9"/>
    </row>
    <row r="1937" spans="1:5">
      <c r="A1937" s="13"/>
      <c r="B1937" s="13"/>
      <c r="C1937" s="13"/>
      <c r="D1937" s="17"/>
      <c r="E1937" s="9"/>
    </row>
    <row r="1938" spans="1:5">
      <c r="A1938" s="13"/>
      <c r="B1938" s="13"/>
      <c r="C1938" s="13"/>
      <c r="D1938" s="17"/>
      <c r="E1938" s="9"/>
    </row>
    <row r="1939" spans="1:5">
      <c r="A1939" s="13"/>
      <c r="B1939" s="13"/>
      <c r="C1939" s="13"/>
      <c r="D1939" s="17"/>
      <c r="E1939" s="9"/>
    </row>
    <row r="1940" spans="1:5">
      <c r="A1940" s="13"/>
      <c r="B1940" s="13"/>
      <c r="C1940" s="13"/>
      <c r="D1940" s="17"/>
      <c r="E1940" s="9"/>
    </row>
    <row r="1941" spans="1:5">
      <c r="A1941" s="13"/>
      <c r="B1941" s="13"/>
      <c r="C1941" s="13"/>
      <c r="D1941" s="17"/>
      <c r="E1941" s="9"/>
    </row>
    <row r="1942" spans="1:5">
      <c r="A1942" s="13"/>
      <c r="B1942" s="13"/>
      <c r="C1942" s="13"/>
      <c r="D1942" s="17"/>
      <c r="E1942" s="9"/>
    </row>
    <row r="1943" spans="1:5">
      <c r="A1943" s="13"/>
      <c r="B1943" s="13"/>
      <c r="C1943" s="13"/>
      <c r="D1943" s="17"/>
      <c r="E1943" s="9"/>
    </row>
    <row r="1944" spans="1:5">
      <c r="A1944" s="13"/>
      <c r="B1944" s="13"/>
      <c r="C1944" s="13"/>
      <c r="D1944" s="17"/>
      <c r="E1944" s="9"/>
    </row>
    <row r="1945" spans="1:5">
      <c r="A1945" s="13"/>
      <c r="B1945" s="13"/>
      <c r="C1945" s="13"/>
      <c r="D1945" s="17"/>
      <c r="E1945" s="9"/>
    </row>
    <row r="1946" spans="1:5">
      <c r="A1946" s="13"/>
      <c r="B1946" s="13"/>
      <c r="C1946" s="13"/>
      <c r="D1946" s="17"/>
      <c r="E1946" s="9"/>
    </row>
    <row r="1947" spans="1:5">
      <c r="A1947" s="13"/>
      <c r="B1947" s="13"/>
      <c r="C1947" s="13"/>
      <c r="D1947" s="17"/>
      <c r="E1947" s="9"/>
    </row>
    <row r="1948" spans="1:5">
      <c r="A1948" s="13"/>
      <c r="B1948" s="13"/>
      <c r="C1948" s="13"/>
      <c r="D1948" s="17"/>
      <c r="E1948" s="9"/>
    </row>
    <row r="1949" spans="1:5">
      <c r="A1949" s="13"/>
      <c r="B1949" s="13"/>
      <c r="C1949" s="13"/>
      <c r="D1949" s="17"/>
      <c r="E1949" s="9"/>
    </row>
    <row r="1950" spans="1:5">
      <c r="A1950" s="13"/>
      <c r="B1950" s="13"/>
      <c r="C1950" s="13"/>
      <c r="D1950" s="17"/>
      <c r="E1950" s="9"/>
    </row>
    <row r="1951" spans="1:5">
      <c r="A1951" s="13"/>
      <c r="B1951" s="13"/>
      <c r="C1951" s="13"/>
      <c r="D1951" s="17"/>
      <c r="E1951" s="9"/>
    </row>
    <row r="1952" spans="1:5">
      <c r="A1952" s="13"/>
      <c r="B1952" s="13"/>
      <c r="C1952" s="13"/>
      <c r="D1952" s="17"/>
      <c r="E1952" s="9"/>
    </row>
    <row r="1953" spans="1:5">
      <c r="A1953" s="13"/>
      <c r="B1953" s="13"/>
      <c r="C1953" s="13"/>
      <c r="D1953" s="17"/>
      <c r="E1953" s="9"/>
    </row>
    <row r="1954" spans="1:5">
      <c r="A1954" s="13"/>
      <c r="B1954" s="13"/>
      <c r="C1954" s="13"/>
      <c r="D1954" s="17"/>
      <c r="E1954" s="9"/>
    </row>
    <row r="1955" spans="1:5">
      <c r="A1955" s="13"/>
      <c r="B1955" s="13"/>
      <c r="C1955" s="13"/>
      <c r="D1955" s="17"/>
      <c r="E1955" s="9"/>
    </row>
    <row r="1956" spans="1:5">
      <c r="A1956" s="13"/>
      <c r="B1956" s="13"/>
      <c r="C1956" s="13"/>
      <c r="D1956" s="17"/>
      <c r="E1956" s="9"/>
    </row>
    <row r="1957" spans="1:5">
      <c r="A1957" s="13"/>
      <c r="B1957" s="13"/>
      <c r="C1957" s="13"/>
      <c r="D1957" s="17"/>
      <c r="E1957" s="9"/>
    </row>
    <row r="1958" spans="1:5">
      <c r="A1958" s="13"/>
      <c r="B1958" s="13"/>
      <c r="C1958" s="13"/>
      <c r="D1958" s="17"/>
      <c r="E1958" s="9"/>
    </row>
    <row r="1959" spans="1:5">
      <c r="A1959" s="13"/>
      <c r="B1959" s="13"/>
      <c r="C1959" s="13"/>
      <c r="D1959" s="17"/>
      <c r="E1959" s="9"/>
    </row>
    <row r="1960" spans="1:5">
      <c r="A1960" s="13"/>
      <c r="B1960" s="13"/>
      <c r="C1960" s="13"/>
      <c r="D1960" s="17"/>
      <c r="E1960" s="9"/>
    </row>
    <row r="1961" spans="1:5">
      <c r="A1961" s="13"/>
      <c r="B1961" s="13"/>
      <c r="C1961" s="13"/>
      <c r="D1961" s="17"/>
      <c r="E1961" s="9"/>
    </row>
    <row r="1962" spans="1:5">
      <c r="A1962" s="13"/>
      <c r="B1962" s="13"/>
      <c r="C1962" s="13"/>
      <c r="D1962" s="17"/>
      <c r="E1962" s="9"/>
    </row>
    <row r="1963" spans="1:5">
      <c r="A1963" s="13"/>
      <c r="B1963" s="13"/>
      <c r="C1963" s="13"/>
      <c r="D1963" s="17"/>
      <c r="E1963" s="9"/>
    </row>
    <row r="1964" spans="1:5">
      <c r="A1964" s="13"/>
      <c r="B1964" s="13"/>
      <c r="C1964" s="13"/>
      <c r="D1964" s="17"/>
      <c r="E1964" s="9"/>
    </row>
    <row r="1965" spans="1:5">
      <c r="A1965" s="13"/>
      <c r="B1965" s="13"/>
      <c r="C1965" s="13"/>
      <c r="D1965" s="17"/>
      <c r="E1965" s="9"/>
    </row>
    <row r="1966" spans="1:5">
      <c r="A1966" s="13"/>
      <c r="B1966" s="13"/>
      <c r="C1966" s="13"/>
      <c r="D1966" s="17"/>
      <c r="E1966" s="9"/>
    </row>
    <row r="1967" spans="1:5">
      <c r="A1967" s="13"/>
      <c r="B1967" s="13"/>
      <c r="C1967" s="13"/>
      <c r="D1967" s="17"/>
      <c r="E1967" s="9"/>
    </row>
    <row r="1968" spans="1:5">
      <c r="A1968" s="13"/>
      <c r="B1968" s="13"/>
      <c r="C1968" s="13"/>
      <c r="D1968" s="17"/>
      <c r="E1968" s="9"/>
    </row>
    <row r="1969" spans="1:5">
      <c r="A1969" s="13"/>
      <c r="B1969" s="13"/>
      <c r="C1969" s="13"/>
      <c r="D1969" s="17"/>
      <c r="E1969" s="9"/>
    </row>
    <row r="1970" spans="1:5">
      <c r="A1970" s="13"/>
      <c r="B1970" s="13"/>
      <c r="C1970" s="13"/>
      <c r="D1970" s="17"/>
      <c r="E1970" s="9"/>
    </row>
    <row r="1971" spans="1:5">
      <c r="A1971" s="13"/>
      <c r="B1971" s="13"/>
      <c r="C1971" s="13"/>
      <c r="D1971" s="17"/>
      <c r="E1971" s="9"/>
    </row>
    <row r="1972" spans="1:5">
      <c r="A1972" s="13"/>
      <c r="B1972" s="13"/>
      <c r="C1972" s="13"/>
      <c r="D1972" s="17"/>
      <c r="E1972" s="9"/>
    </row>
    <row r="1973" spans="1:5">
      <c r="A1973" s="13"/>
      <c r="B1973" s="13"/>
      <c r="C1973" s="13"/>
      <c r="D1973" s="17"/>
      <c r="E1973" s="9"/>
    </row>
    <row r="1974" spans="1:5">
      <c r="A1974" s="13"/>
      <c r="B1974" s="13"/>
      <c r="C1974" s="13"/>
      <c r="D1974" s="17"/>
      <c r="E1974" s="9"/>
    </row>
    <row r="1975" spans="1:5">
      <c r="A1975" s="13"/>
      <c r="B1975" s="13"/>
      <c r="C1975" s="13"/>
      <c r="D1975" s="17"/>
      <c r="E1975" s="9"/>
    </row>
    <row r="1976" spans="1:5">
      <c r="A1976" s="13"/>
      <c r="B1976" s="13"/>
      <c r="C1976" s="13"/>
      <c r="D1976" s="17"/>
      <c r="E1976" s="9"/>
    </row>
    <row r="1977" spans="1:5">
      <c r="A1977" s="13"/>
      <c r="B1977" s="13"/>
      <c r="C1977" s="13"/>
      <c r="D1977" s="17"/>
      <c r="E1977" s="9"/>
    </row>
    <row r="1978" spans="1:5">
      <c r="A1978" s="13"/>
      <c r="B1978" s="13"/>
      <c r="C1978" s="13"/>
      <c r="D1978" s="17"/>
      <c r="E1978" s="9"/>
    </row>
    <row r="1979" spans="1:5">
      <c r="A1979" s="13"/>
      <c r="B1979" s="13"/>
      <c r="C1979" s="13"/>
      <c r="D1979" s="17"/>
      <c r="E1979" s="9"/>
    </row>
    <row r="1980" spans="1:5">
      <c r="A1980" s="13"/>
      <c r="B1980" s="13"/>
      <c r="C1980" s="13"/>
      <c r="D1980" s="17"/>
      <c r="E1980" s="9"/>
    </row>
    <row r="1981" spans="1:5">
      <c r="A1981" s="13"/>
      <c r="B1981" s="13"/>
      <c r="C1981" s="13"/>
      <c r="D1981" s="17"/>
      <c r="E1981" s="9"/>
    </row>
    <row r="1982" spans="1:5">
      <c r="A1982" s="13"/>
      <c r="B1982" s="13"/>
      <c r="C1982" s="13"/>
      <c r="D1982" s="17"/>
      <c r="E1982" s="9"/>
    </row>
    <row r="1983" spans="1:5">
      <c r="A1983" s="13"/>
      <c r="B1983" s="13"/>
      <c r="C1983" s="13"/>
      <c r="D1983" s="17"/>
      <c r="E1983" s="9"/>
    </row>
    <row r="1984" spans="1:5">
      <c r="A1984" s="13"/>
      <c r="B1984" s="13"/>
      <c r="C1984" s="13"/>
      <c r="D1984" s="17"/>
      <c r="E1984" s="9"/>
    </row>
    <row r="1985" spans="1:5">
      <c r="A1985" s="13"/>
      <c r="B1985" s="13"/>
      <c r="C1985" s="13"/>
      <c r="D1985" s="17"/>
      <c r="E1985" s="9"/>
    </row>
    <row r="1986" spans="1:5">
      <c r="A1986" s="13"/>
      <c r="B1986" s="13"/>
      <c r="C1986" s="13"/>
      <c r="D1986" s="17"/>
      <c r="E1986" s="9"/>
    </row>
    <row r="1987" spans="1:5">
      <c r="A1987" s="13"/>
      <c r="B1987" s="13"/>
      <c r="C1987" s="13"/>
      <c r="D1987" s="17"/>
      <c r="E1987" s="9"/>
    </row>
    <row r="1988" spans="1:5">
      <c r="A1988" s="13"/>
      <c r="B1988" s="13"/>
      <c r="C1988" s="13"/>
      <c r="D1988" s="17"/>
      <c r="E1988" s="9"/>
    </row>
    <row r="1989" spans="1:5">
      <c r="A1989" s="13"/>
      <c r="B1989" s="13"/>
      <c r="C1989" s="13"/>
      <c r="D1989" s="17"/>
      <c r="E1989" s="9"/>
    </row>
    <row r="1990" spans="1:5">
      <c r="A1990" s="13"/>
      <c r="B1990" s="13"/>
      <c r="C1990" s="13"/>
      <c r="D1990" s="17"/>
      <c r="E1990" s="9"/>
    </row>
    <row r="1991" spans="1:5">
      <c r="A1991" s="13"/>
      <c r="B1991" s="13"/>
      <c r="C1991" s="13"/>
      <c r="D1991" s="17"/>
      <c r="E1991" s="9"/>
    </row>
    <row r="1992" spans="1:5">
      <c r="A1992" s="13"/>
      <c r="B1992" s="13"/>
      <c r="C1992" s="13"/>
      <c r="D1992" s="17"/>
      <c r="E1992" s="9"/>
    </row>
    <row r="1993" spans="1:5">
      <c r="A1993" s="13"/>
      <c r="B1993" s="13"/>
      <c r="C1993" s="13"/>
      <c r="D1993" s="17"/>
      <c r="E1993" s="9"/>
    </row>
    <row r="1994" spans="1:5">
      <c r="A1994" s="13"/>
      <c r="B1994" s="13"/>
      <c r="C1994" s="13"/>
      <c r="D1994" s="17"/>
      <c r="E1994" s="9"/>
    </row>
    <row r="1995" spans="1:5">
      <c r="A1995" s="13"/>
      <c r="B1995" s="13"/>
      <c r="C1995" s="13"/>
      <c r="D1995" s="17"/>
      <c r="E1995" s="9"/>
    </row>
    <row r="1996" spans="1:5">
      <c r="A1996" s="13"/>
      <c r="B1996" s="13"/>
      <c r="C1996" s="13"/>
      <c r="D1996" s="17"/>
      <c r="E1996" s="9"/>
    </row>
    <row r="1997" spans="1:5">
      <c r="A1997" s="13"/>
      <c r="B1997" s="13"/>
      <c r="C1997" s="13"/>
      <c r="D1997" s="17"/>
      <c r="E1997" s="9"/>
    </row>
    <row r="1998" spans="1:5">
      <c r="A1998" s="13"/>
      <c r="B1998" s="13"/>
      <c r="C1998" s="13"/>
      <c r="D1998" s="17"/>
      <c r="E1998" s="9"/>
    </row>
    <row r="1999" spans="1:5">
      <c r="A1999" s="13"/>
      <c r="B1999" s="13"/>
      <c r="C1999" s="13"/>
      <c r="D1999" s="17"/>
      <c r="E1999" s="9"/>
    </row>
    <row r="2000" spans="1:5">
      <c r="A2000" s="13"/>
      <c r="B2000" s="13"/>
      <c r="C2000" s="13"/>
      <c r="D2000" s="17"/>
      <c r="E2000" s="9"/>
    </row>
    <row r="2001" spans="1:5">
      <c r="A2001" s="13"/>
      <c r="B2001" s="13"/>
      <c r="C2001" s="13"/>
      <c r="D2001" s="17"/>
      <c r="E2001" s="9"/>
    </row>
    <row r="2002" spans="1:5">
      <c r="A2002" s="13"/>
      <c r="B2002" s="13"/>
      <c r="C2002" s="13"/>
      <c r="D2002" s="17"/>
      <c r="E2002" s="9"/>
    </row>
    <row r="2003" spans="1:5">
      <c r="A2003" s="13"/>
      <c r="B2003" s="13"/>
      <c r="C2003" s="13"/>
      <c r="D2003" s="17"/>
      <c r="E2003" s="9"/>
    </row>
    <row r="2004" spans="1:5">
      <c r="A2004" s="13"/>
      <c r="B2004" s="13"/>
      <c r="C2004" s="13"/>
      <c r="D2004" s="17"/>
      <c r="E2004" s="9"/>
    </row>
    <row r="2005" spans="1:5">
      <c r="A2005" s="13"/>
      <c r="B2005" s="13"/>
      <c r="C2005" s="13"/>
      <c r="D2005" s="17"/>
      <c r="E2005" s="9"/>
    </row>
    <row r="2006" spans="1:5">
      <c r="A2006" s="13"/>
      <c r="B2006" s="13"/>
      <c r="C2006" s="13"/>
      <c r="D2006" s="17"/>
      <c r="E2006" s="9"/>
    </row>
    <row r="2007" spans="1:5">
      <c r="A2007" s="13"/>
      <c r="B2007" s="13"/>
      <c r="C2007" s="13"/>
      <c r="D2007" s="17"/>
      <c r="E2007" s="9"/>
    </row>
    <row r="2008" spans="1:5">
      <c r="A2008" s="13"/>
      <c r="B2008" s="13"/>
      <c r="C2008" s="13"/>
      <c r="D2008" s="17"/>
      <c r="E2008" s="9"/>
    </row>
    <row r="2009" spans="1:5">
      <c r="A2009" s="13"/>
      <c r="B2009" s="13"/>
      <c r="C2009" s="13"/>
      <c r="D2009" s="17"/>
      <c r="E2009" s="9"/>
    </row>
    <row r="2010" spans="1:5">
      <c r="A2010" s="13"/>
      <c r="B2010" s="13"/>
      <c r="C2010" s="13"/>
      <c r="D2010" s="17"/>
      <c r="E2010" s="9"/>
    </row>
    <row r="2011" spans="1:5">
      <c r="A2011" s="13"/>
      <c r="B2011" s="13"/>
      <c r="C2011" s="13"/>
      <c r="D2011" s="17"/>
      <c r="E2011" s="9"/>
    </row>
    <row r="2012" spans="1:5">
      <c r="A2012" s="13"/>
      <c r="B2012" s="13"/>
      <c r="C2012" s="13"/>
      <c r="D2012" s="17"/>
      <c r="E2012" s="9"/>
    </row>
    <row r="2013" spans="1:5">
      <c r="A2013" s="13"/>
      <c r="B2013" s="13"/>
      <c r="C2013" s="13"/>
      <c r="D2013" s="17"/>
      <c r="E2013" s="9"/>
    </row>
    <row r="2014" spans="1:5">
      <c r="A2014" s="13"/>
      <c r="B2014" s="13"/>
      <c r="C2014" s="13"/>
      <c r="D2014" s="17"/>
      <c r="E2014" s="9"/>
    </row>
    <row r="2015" spans="1:5">
      <c r="A2015" s="13"/>
      <c r="B2015" s="13"/>
      <c r="C2015" s="13"/>
      <c r="D2015" s="17"/>
      <c r="E2015" s="9"/>
    </row>
    <row r="2016" spans="1:5">
      <c r="A2016" s="13"/>
      <c r="B2016" s="13"/>
      <c r="C2016" s="13"/>
      <c r="D2016" s="17"/>
      <c r="E2016" s="9"/>
    </row>
    <row r="2017" spans="1:5">
      <c r="A2017" s="13"/>
      <c r="B2017" s="13"/>
      <c r="C2017" s="13"/>
      <c r="D2017" s="17"/>
      <c r="E2017" s="9"/>
    </row>
    <row r="2018" spans="1:5">
      <c r="A2018" s="13"/>
      <c r="B2018" s="13"/>
      <c r="C2018" s="13"/>
      <c r="D2018" s="17"/>
      <c r="E2018" s="9"/>
    </row>
    <row r="2019" spans="1:5">
      <c r="A2019" s="13"/>
      <c r="B2019" s="13"/>
      <c r="C2019" s="13"/>
      <c r="D2019" s="17"/>
      <c r="E2019" s="9"/>
    </row>
    <row r="2020" spans="1:5">
      <c r="A2020" s="13"/>
      <c r="B2020" s="13"/>
      <c r="C2020" s="13"/>
      <c r="D2020" s="17"/>
      <c r="E2020" s="9"/>
    </row>
    <row r="2021" spans="1:5">
      <c r="A2021" s="13"/>
      <c r="B2021" s="13"/>
      <c r="C2021" s="13"/>
      <c r="D2021" s="17"/>
      <c r="E2021" s="9"/>
    </row>
    <row r="2022" spans="1:5">
      <c r="A2022" s="13"/>
      <c r="B2022" s="13"/>
      <c r="C2022" s="13"/>
      <c r="D2022" s="17"/>
      <c r="E2022" s="9"/>
    </row>
    <row r="2023" spans="1:5">
      <c r="A2023" s="13"/>
      <c r="B2023" s="13"/>
      <c r="C2023" s="13"/>
      <c r="D2023" s="17"/>
      <c r="E2023" s="9"/>
    </row>
    <row r="2024" spans="1:5">
      <c r="A2024" s="13"/>
      <c r="B2024" s="13"/>
      <c r="C2024" s="13"/>
      <c r="D2024" s="17"/>
      <c r="E2024" s="9"/>
    </row>
    <row r="2025" spans="1:5">
      <c r="A2025" s="13"/>
      <c r="B2025" s="13"/>
      <c r="C2025" s="13"/>
      <c r="D2025" s="17"/>
      <c r="E2025" s="9"/>
    </row>
    <row r="2026" spans="1:5">
      <c r="A2026" s="13"/>
      <c r="B2026" s="13"/>
      <c r="C2026" s="13"/>
      <c r="D2026" s="17"/>
      <c r="E2026" s="9"/>
    </row>
    <row r="2027" spans="1:5">
      <c r="A2027" s="13"/>
      <c r="B2027" s="13"/>
      <c r="C2027" s="13"/>
      <c r="D2027" s="17"/>
      <c r="E2027" s="9"/>
    </row>
    <row r="2028" spans="1:5">
      <c r="A2028" s="13"/>
      <c r="B2028" s="13"/>
      <c r="C2028" s="13"/>
      <c r="D2028" s="17"/>
      <c r="E2028" s="9"/>
    </row>
    <row r="2029" spans="1:5">
      <c r="A2029" s="13"/>
      <c r="B2029" s="13"/>
      <c r="C2029" s="13"/>
      <c r="D2029" s="17"/>
      <c r="E2029" s="9"/>
    </row>
    <row r="2030" spans="1:5">
      <c r="A2030" s="13"/>
      <c r="B2030" s="13"/>
      <c r="C2030" s="13"/>
      <c r="D2030" s="17"/>
      <c r="E2030" s="9"/>
    </row>
    <row r="2031" spans="1:5">
      <c r="A2031" s="13"/>
      <c r="B2031" s="13"/>
      <c r="C2031" s="13"/>
      <c r="D2031" s="17"/>
      <c r="E2031" s="9"/>
    </row>
    <row r="2032" spans="1:5">
      <c r="A2032" s="13"/>
      <c r="B2032" s="13"/>
      <c r="C2032" s="13"/>
      <c r="D2032" s="17"/>
      <c r="E2032" s="9"/>
    </row>
    <row r="2033" spans="1:5">
      <c r="A2033" s="13"/>
      <c r="B2033" s="13"/>
      <c r="C2033" s="13"/>
      <c r="D2033" s="17"/>
      <c r="E2033" s="9"/>
    </row>
    <row r="2034" spans="1:5">
      <c r="A2034" s="13"/>
      <c r="B2034" s="13"/>
      <c r="C2034" s="13"/>
      <c r="D2034" s="17"/>
      <c r="E2034" s="9"/>
    </row>
    <row r="2035" spans="1:5">
      <c r="A2035" s="13"/>
      <c r="B2035" s="13"/>
      <c r="C2035" s="13"/>
      <c r="D2035" s="17"/>
      <c r="E2035" s="9"/>
    </row>
    <row r="2036" spans="1:5">
      <c r="A2036" s="13"/>
      <c r="B2036" s="13"/>
      <c r="C2036" s="13"/>
      <c r="D2036" s="17"/>
      <c r="E2036" s="9"/>
    </row>
    <row r="2037" spans="1:5">
      <c r="A2037" s="13"/>
      <c r="B2037" s="13"/>
      <c r="C2037" s="13"/>
      <c r="D2037" s="17"/>
      <c r="E2037" s="9"/>
    </row>
    <row r="2038" spans="1:5">
      <c r="A2038" s="13"/>
      <c r="B2038" s="13"/>
      <c r="C2038" s="13"/>
      <c r="D2038" s="17"/>
      <c r="E2038" s="9"/>
    </row>
    <row r="2039" spans="1:5">
      <c r="A2039" s="13"/>
      <c r="B2039" s="13"/>
      <c r="C2039" s="13"/>
      <c r="D2039" s="17"/>
      <c r="E2039" s="9"/>
    </row>
    <row r="2040" spans="1:5">
      <c r="A2040" s="13"/>
      <c r="B2040" s="13"/>
      <c r="C2040" s="13"/>
      <c r="D2040" s="17"/>
      <c r="E2040" s="9"/>
    </row>
    <row r="2041" spans="1:5">
      <c r="A2041" s="13"/>
      <c r="B2041" s="13"/>
      <c r="C2041" s="13"/>
      <c r="D2041" s="17"/>
      <c r="E2041" s="9"/>
    </row>
    <row r="2042" spans="1:5">
      <c r="A2042" s="13"/>
      <c r="B2042" s="13"/>
      <c r="C2042" s="13"/>
      <c r="D2042" s="17"/>
      <c r="E2042" s="9"/>
    </row>
    <row r="2043" spans="1:5">
      <c r="A2043" s="13"/>
      <c r="B2043" s="13"/>
      <c r="C2043" s="13"/>
      <c r="D2043" s="17"/>
      <c r="E2043" s="9"/>
    </row>
    <row r="2044" spans="1:5">
      <c r="A2044" s="13"/>
      <c r="B2044" s="13"/>
      <c r="C2044" s="13"/>
      <c r="D2044" s="17"/>
      <c r="E2044" s="9"/>
    </row>
    <row r="2045" spans="1:5">
      <c r="A2045" s="13"/>
      <c r="B2045" s="13"/>
      <c r="C2045" s="13"/>
      <c r="D2045" s="17"/>
      <c r="E2045" s="9"/>
    </row>
    <row r="2046" spans="1:5">
      <c r="A2046" s="13"/>
      <c r="B2046" s="13"/>
      <c r="C2046" s="13"/>
      <c r="D2046" s="17"/>
      <c r="E2046" s="9"/>
    </row>
    <row r="2047" spans="1:5">
      <c r="A2047" s="13"/>
      <c r="B2047" s="13"/>
      <c r="C2047" s="13"/>
      <c r="D2047" s="17"/>
      <c r="E2047" s="9"/>
    </row>
    <row r="2048" spans="1:5">
      <c r="A2048" s="13"/>
      <c r="B2048" s="13"/>
      <c r="C2048" s="13"/>
      <c r="D2048" s="17"/>
      <c r="E2048" s="9"/>
    </row>
    <row r="2049" spans="1:5">
      <c r="A2049" s="13"/>
      <c r="B2049" s="13"/>
      <c r="C2049" s="13"/>
      <c r="D2049" s="17"/>
      <c r="E2049" s="9"/>
    </row>
    <row r="2050" spans="1:5">
      <c r="A2050" s="13"/>
      <c r="B2050" s="13"/>
      <c r="C2050" s="13"/>
      <c r="D2050" s="17"/>
      <c r="E2050" s="9"/>
    </row>
    <row r="2051" spans="1:5">
      <c r="A2051" s="13"/>
      <c r="B2051" s="13"/>
      <c r="C2051" s="13"/>
      <c r="D2051" s="17"/>
      <c r="E2051" s="9"/>
    </row>
    <row r="2052" spans="1:5">
      <c r="A2052" s="13"/>
      <c r="B2052" s="13"/>
      <c r="C2052" s="13"/>
      <c r="D2052" s="17"/>
      <c r="E2052" s="9"/>
    </row>
    <row r="2053" spans="1:5">
      <c r="A2053" s="13"/>
      <c r="B2053" s="13"/>
      <c r="C2053" s="13"/>
      <c r="D2053" s="17"/>
      <c r="E2053" s="9"/>
    </row>
    <row r="2054" spans="1:5">
      <c r="A2054" s="13"/>
      <c r="B2054" s="13"/>
      <c r="C2054" s="13"/>
      <c r="D2054" s="17"/>
      <c r="E2054" s="9"/>
    </row>
    <row r="2055" spans="1:5">
      <c r="A2055" s="13"/>
      <c r="B2055" s="13"/>
      <c r="C2055" s="13"/>
      <c r="D2055" s="17"/>
      <c r="E2055" s="9"/>
    </row>
    <row r="2056" spans="1:5">
      <c r="A2056" s="13"/>
      <c r="B2056" s="13"/>
      <c r="C2056" s="13"/>
      <c r="D2056" s="17"/>
      <c r="E2056" s="9"/>
    </row>
    <row r="2057" spans="1:5">
      <c r="A2057" s="13"/>
      <c r="B2057" s="13"/>
      <c r="C2057" s="13"/>
      <c r="D2057" s="17"/>
      <c r="E2057" s="9"/>
    </row>
    <row r="2058" spans="1:5">
      <c r="A2058" s="13"/>
      <c r="B2058" s="13"/>
      <c r="C2058" s="13"/>
      <c r="D2058" s="17"/>
      <c r="E2058" s="9"/>
    </row>
    <row r="2059" spans="1:5">
      <c r="A2059" s="13"/>
      <c r="B2059" s="13"/>
      <c r="C2059" s="13"/>
      <c r="D2059" s="17"/>
      <c r="E2059" s="9"/>
    </row>
    <row r="2060" spans="1:5">
      <c r="A2060" s="13"/>
      <c r="B2060" s="13"/>
      <c r="C2060" s="13"/>
      <c r="D2060" s="17"/>
      <c r="E2060" s="9"/>
    </row>
    <row r="2061" spans="1:5">
      <c r="A2061" s="13"/>
      <c r="B2061" s="13"/>
      <c r="C2061" s="13"/>
      <c r="D2061" s="17"/>
      <c r="E2061" s="9"/>
    </row>
    <row r="2062" spans="1:5">
      <c r="A2062" s="13"/>
      <c r="B2062" s="13"/>
      <c r="C2062" s="13"/>
      <c r="D2062" s="17"/>
      <c r="E2062" s="9"/>
    </row>
    <row r="2063" spans="1:5">
      <c r="A2063" s="13"/>
      <c r="B2063" s="13"/>
      <c r="C2063" s="13"/>
      <c r="D2063" s="17"/>
      <c r="E2063" s="9"/>
    </row>
    <row r="2064" spans="1:5">
      <c r="A2064" s="13"/>
      <c r="B2064" s="13"/>
      <c r="C2064" s="13"/>
      <c r="D2064" s="17"/>
      <c r="E2064" s="9"/>
    </row>
    <row r="2065" spans="1:5">
      <c r="A2065" s="13"/>
      <c r="B2065" s="13"/>
      <c r="C2065" s="13"/>
      <c r="D2065" s="17"/>
      <c r="E2065" s="9"/>
    </row>
    <row r="2066" spans="1:5">
      <c r="A2066" s="13"/>
      <c r="B2066" s="13"/>
      <c r="C2066" s="13"/>
      <c r="D2066" s="17"/>
      <c r="E2066" s="9"/>
    </row>
    <row r="2067" spans="1:5">
      <c r="A2067" s="13"/>
      <c r="B2067" s="13"/>
      <c r="C2067" s="13"/>
      <c r="D2067" s="17"/>
      <c r="E2067" s="9"/>
    </row>
    <row r="2068" spans="1:5">
      <c r="A2068" s="13"/>
      <c r="B2068" s="13"/>
      <c r="C2068" s="13"/>
      <c r="D2068" s="17"/>
      <c r="E2068" s="9"/>
    </row>
    <row r="2069" spans="1:5">
      <c r="A2069" s="13"/>
      <c r="B2069" s="13"/>
      <c r="C2069" s="13"/>
      <c r="D2069" s="17"/>
      <c r="E2069" s="9"/>
    </row>
    <row r="2070" spans="1:5">
      <c r="A2070" s="13"/>
      <c r="B2070" s="13"/>
      <c r="C2070" s="13"/>
      <c r="D2070" s="17"/>
      <c r="E2070" s="9"/>
    </row>
    <row r="2071" spans="1:5">
      <c r="A2071" s="13"/>
      <c r="B2071" s="13"/>
      <c r="C2071" s="13"/>
      <c r="D2071" s="17"/>
      <c r="E2071" s="9"/>
    </row>
    <row r="2072" spans="1:5">
      <c r="A2072" s="13"/>
      <c r="B2072" s="13"/>
      <c r="C2072" s="13"/>
      <c r="D2072" s="17"/>
      <c r="E2072" s="9"/>
    </row>
    <row r="2073" spans="1:5">
      <c r="A2073" s="13"/>
      <c r="B2073" s="13"/>
      <c r="C2073" s="13"/>
      <c r="D2073" s="17"/>
      <c r="E2073" s="9"/>
    </row>
    <row r="2074" spans="1:5">
      <c r="A2074" s="13"/>
      <c r="B2074" s="13"/>
      <c r="C2074" s="13"/>
      <c r="D2074" s="17"/>
      <c r="E2074" s="9"/>
    </row>
    <row r="2075" spans="1:5">
      <c r="A2075" s="13"/>
      <c r="B2075" s="13"/>
      <c r="C2075" s="13"/>
      <c r="D2075" s="17"/>
      <c r="E2075" s="9"/>
    </row>
    <row r="2076" spans="1:5">
      <c r="A2076" s="13"/>
      <c r="B2076" s="13"/>
      <c r="C2076" s="13"/>
      <c r="D2076" s="17"/>
      <c r="E2076" s="9"/>
    </row>
    <row r="2077" spans="1:5">
      <c r="A2077" s="13"/>
      <c r="B2077" s="13"/>
      <c r="C2077" s="13"/>
      <c r="D2077" s="17"/>
      <c r="E2077" s="9"/>
    </row>
    <row r="2078" spans="1:5">
      <c r="A2078" s="13"/>
      <c r="B2078" s="13"/>
      <c r="C2078" s="13"/>
      <c r="D2078" s="17"/>
      <c r="E2078" s="9"/>
    </row>
    <row r="2079" spans="1:5">
      <c r="A2079" s="13"/>
      <c r="B2079" s="13"/>
      <c r="C2079" s="13"/>
      <c r="D2079" s="17"/>
      <c r="E2079" s="9"/>
    </row>
    <row r="2080" spans="1:5">
      <c r="A2080" s="13"/>
      <c r="B2080" s="13"/>
      <c r="C2080" s="13"/>
      <c r="D2080" s="17"/>
      <c r="E2080" s="9"/>
    </row>
    <row r="2081" spans="1:5">
      <c r="A2081" s="13"/>
      <c r="B2081" s="13"/>
      <c r="C2081" s="13"/>
      <c r="D2081" s="17"/>
      <c r="E2081" s="9"/>
    </row>
    <row r="2082" spans="1:5">
      <c r="A2082" s="13"/>
      <c r="B2082" s="13"/>
      <c r="C2082" s="13"/>
      <c r="D2082" s="17"/>
      <c r="E2082" s="9"/>
    </row>
    <row r="2083" spans="1:5">
      <c r="A2083" s="13"/>
      <c r="B2083" s="13"/>
      <c r="C2083" s="13"/>
      <c r="D2083" s="17"/>
      <c r="E2083" s="9"/>
    </row>
    <row r="2084" spans="1:5">
      <c r="A2084" s="13"/>
      <c r="B2084" s="13"/>
      <c r="C2084" s="13"/>
      <c r="D2084" s="17"/>
      <c r="E2084" s="9"/>
    </row>
    <row r="2085" spans="1:5">
      <c r="A2085" s="13"/>
      <c r="B2085" s="13"/>
      <c r="C2085" s="13"/>
      <c r="D2085" s="17"/>
      <c r="E2085" s="9"/>
    </row>
    <row r="2086" spans="1:5">
      <c r="A2086" s="13"/>
      <c r="B2086" s="13"/>
      <c r="C2086" s="13"/>
      <c r="D2086" s="17"/>
      <c r="E2086" s="9"/>
    </row>
    <row r="2087" spans="1:5">
      <c r="A2087" s="13"/>
      <c r="B2087" s="13"/>
      <c r="C2087" s="13"/>
      <c r="D2087" s="17"/>
      <c r="E2087" s="9"/>
    </row>
    <row r="2088" spans="1:5">
      <c r="A2088" s="13"/>
      <c r="B2088" s="13"/>
      <c r="C2088" s="13"/>
      <c r="D2088" s="17"/>
      <c r="E2088" s="9"/>
    </row>
    <row r="2089" spans="1:5">
      <c r="A2089" s="13"/>
      <c r="B2089" s="13"/>
      <c r="C2089" s="13"/>
      <c r="D2089" s="17"/>
      <c r="E2089" s="9"/>
    </row>
    <row r="2090" spans="1:5">
      <c r="A2090" s="13"/>
      <c r="B2090" s="13"/>
      <c r="C2090" s="13"/>
      <c r="D2090" s="17"/>
      <c r="E2090" s="9"/>
    </row>
    <row r="2091" spans="1:5">
      <c r="A2091" s="13"/>
      <c r="B2091" s="13"/>
      <c r="C2091" s="13"/>
      <c r="D2091" s="17"/>
      <c r="E2091" s="9"/>
    </row>
    <row r="2092" spans="1:5">
      <c r="A2092" s="13"/>
      <c r="B2092" s="13"/>
      <c r="C2092" s="13"/>
      <c r="D2092" s="17"/>
      <c r="E2092" s="9"/>
    </row>
    <row r="2093" spans="1:5">
      <c r="A2093" s="13"/>
      <c r="B2093" s="13"/>
      <c r="C2093" s="13"/>
      <c r="D2093" s="17"/>
      <c r="E2093" s="9"/>
    </row>
    <row r="2094" spans="1:5">
      <c r="A2094" s="13"/>
      <c r="B2094" s="13"/>
      <c r="C2094" s="13"/>
      <c r="D2094" s="17"/>
      <c r="E2094" s="9"/>
    </row>
    <row r="2095" spans="1:5">
      <c r="A2095" s="13"/>
      <c r="B2095" s="13"/>
      <c r="C2095" s="13"/>
      <c r="D2095" s="17"/>
      <c r="E2095" s="9"/>
    </row>
    <row r="2096" spans="1:5">
      <c r="A2096" s="13"/>
      <c r="B2096" s="13"/>
      <c r="C2096" s="13"/>
      <c r="D2096" s="17"/>
      <c r="E2096" s="9"/>
    </row>
    <row r="2097" spans="1:5">
      <c r="A2097" s="13"/>
      <c r="B2097" s="13"/>
      <c r="C2097" s="13"/>
      <c r="D2097" s="17"/>
      <c r="E2097" s="9"/>
    </row>
    <row r="2098" spans="1:5">
      <c r="A2098" s="13"/>
      <c r="B2098" s="13"/>
      <c r="C2098" s="13"/>
      <c r="D2098" s="17"/>
      <c r="E2098" s="9"/>
    </row>
    <row r="2099" spans="1:5">
      <c r="A2099" s="13"/>
      <c r="B2099" s="13"/>
      <c r="C2099" s="13"/>
      <c r="D2099" s="17"/>
      <c r="E2099" s="9"/>
    </row>
    <row r="2100" spans="1:5">
      <c r="A2100" s="13"/>
      <c r="B2100" s="13"/>
      <c r="C2100" s="13"/>
      <c r="D2100" s="17"/>
      <c r="E2100" s="9"/>
    </row>
    <row r="2101" spans="1:5">
      <c r="A2101" s="13"/>
      <c r="B2101" s="13"/>
      <c r="C2101" s="13"/>
      <c r="D2101" s="17"/>
      <c r="E2101" s="9"/>
    </row>
    <row r="2102" spans="1:5">
      <c r="A2102" s="13"/>
      <c r="B2102" s="13"/>
      <c r="C2102" s="13"/>
      <c r="D2102" s="17"/>
      <c r="E2102" s="9"/>
    </row>
    <row r="2103" spans="1:5">
      <c r="A2103" s="13"/>
      <c r="B2103" s="13"/>
      <c r="C2103" s="13"/>
      <c r="D2103" s="17"/>
      <c r="E2103" s="9"/>
    </row>
    <row r="2104" spans="1:5">
      <c r="A2104" s="13"/>
      <c r="B2104" s="13"/>
      <c r="C2104" s="13"/>
      <c r="D2104" s="17"/>
      <c r="E2104" s="9"/>
    </row>
    <row r="2105" spans="1:5">
      <c r="A2105" s="13"/>
      <c r="B2105" s="13"/>
      <c r="C2105" s="13"/>
      <c r="D2105" s="17"/>
      <c r="E2105" s="9"/>
    </row>
    <row r="2106" spans="1:5">
      <c r="A2106" s="13"/>
      <c r="B2106" s="13"/>
      <c r="C2106" s="13"/>
      <c r="D2106" s="17"/>
      <c r="E2106" s="9"/>
    </row>
    <row r="2107" spans="1:5">
      <c r="A2107" s="13"/>
      <c r="B2107" s="13"/>
      <c r="C2107" s="13"/>
      <c r="D2107" s="17"/>
      <c r="E2107" s="9"/>
    </row>
    <row r="2108" spans="1:5">
      <c r="A2108" s="13"/>
      <c r="B2108" s="13"/>
      <c r="C2108" s="13"/>
      <c r="D2108" s="17"/>
      <c r="E2108" s="9"/>
    </row>
    <row r="2109" spans="1:5">
      <c r="A2109" s="13"/>
      <c r="B2109" s="13"/>
      <c r="C2109" s="13"/>
      <c r="D2109" s="17"/>
      <c r="E2109" s="9"/>
    </row>
    <row r="2110" spans="1:5">
      <c r="A2110" s="13"/>
      <c r="B2110" s="13"/>
      <c r="C2110" s="13"/>
      <c r="D2110" s="17"/>
      <c r="E2110" s="9"/>
    </row>
    <row r="2111" spans="1:5">
      <c r="A2111" s="13"/>
      <c r="B2111" s="13"/>
      <c r="C2111" s="13"/>
      <c r="D2111" s="17"/>
      <c r="E2111" s="9"/>
    </row>
    <row r="2112" spans="1:5">
      <c r="A2112" s="13"/>
      <c r="B2112" s="13"/>
      <c r="C2112" s="13"/>
      <c r="D2112" s="17"/>
      <c r="E2112" s="9"/>
    </row>
    <row r="2113" spans="1:5">
      <c r="A2113" s="13"/>
      <c r="B2113" s="13"/>
      <c r="C2113" s="13"/>
      <c r="D2113" s="17"/>
      <c r="E2113" s="9"/>
    </row>
    <row r="2114" spans="1:5">
      <c r="A2114" s="13"/>
      <c r="B2114" s="13"/>
      <c r="C2114" s="13"/>
      <c r="D2114" s="17"/>
      <c r="E2114" s="9"/>
    </row>
    <row r="2115" spans="1:5">
      <c r="A2115" s="13"/>
      <c r="B2115" s="13"/>
      <c r="C2115" s="13"/>
      <c r="D2115" s="17"/>
      <c r="E2115" s="9"/>
    </row>
    <row r="2116" spans="1:5">
      <c r="A2116" s="13"/>
      <c r="B2116" s="13"/>
      <c r="C2116" s="13"/>
      <c r="D2116" s="17"/>
      <c r="E2116" s="9"/>
    </row>
    <row r="2117" spans="1:5">
      <c r="A2117" s="13"/>
      <c r="B2117" s="13"/>
      <c r="C2117" s="13"/>
      <c r="D2117" s="17"/>
      <c r="E2117" s="9"/>
    </row>
    <row r="2118" spans="1:5">
      <c r="A2118" s="13"/>
      <c r="B2118" s="13"/>
      <c r="C2118" s="13"/>
      <c r="D2118" s="17"/>
      <c r="E2118" s="9"/>
    </row>
    <row r="2119" spans="1:5">
      <c r="A2119" s="13"/>
      <c r="B2119" s="13"/>
      <c r="C2119" s="13"/>
      <c r="D2119" s="17"/>
      <c r="E2119" s="9"/>
    </row>
    <row r="2120" spans="1:5">
      <c r="A2120" s="13"/>
      <c r="B2120" s="13"/>
      <c r="C2120" s="13"/>
      <c r="D2120" s="17"/>
      <c r="E2120" s="9"/>
    </row>
    <row r="2121" spans="1:5">
      <c r="A2121" s="13"/>
      <c r="B2121" s="13"/>
      <c r="C2121" s="13"/>
      <c r="D2121" s="17"/>
      <c r="E2121" s="9"/>
    </row>
    <row r="2122" spans="1:5">
      <c r="A2122" s="13"/>
      <c r="B2122" s="13"/>
      <c r="C2122" s="13"/>
      <c r="D2122" s="17"/>
      <c r="E2122" s="9"/>
    </row>
    <row r="2123" spans="1:5">
      <c r="A2123" s="13"/>
      <c r="B2123" s="13"/>
      <c r="C2123" s="13"/>
      <c r="D2123" s="17"/>
      <c r="E2123" s="9"/>
    </row>
    <row r="2124" spans="1:5">
      <c r="A2124" s="13"/>
      <c r="B2124" s="13"/>
      <c r="C2124" s="13"/>
      <c r="D2124" s="17"/>
      <c r="E2124" s="9"/>
    </row>
    <row r="2125" spans="1:5">
      <c r="A2125" s="13"/>
      <c r="B2125" s="13"/>
      <c r="C2125" s="13"/>
      <c r="D2125" s="17"/>
      <c r="E2125" s="9"/>
    </row>
    <row r="2126" spans="1:5">
      <c r="A2126" s="13"/>
      <c r="B2126" s="13"/>
      <c r="C2126" s="13"/>
      <c r="D2126" s="17"/>
      <c r="E2126" s="9"/>
    </row>
    <row r="2127" spans="1:5">
      <c r="A2127" s="13"/>
      <c r="B2127" s="13"/>
      <c r="C2127" s="13"/>
      <c r="D2127" s="17"/>
      <c r="E2127" s="9"/>
    </row>
    <row r="2128" spans="1:5">
      <c r="A2128" s="13"/>
      <c r="B2128" s="13"/>
      <c r="C2128" s="13"/>
      <c r="D2128" s="17"/>
      <c r="E2128" s="9"/>
    </row>
    <row r="2129" spans="1:5">
      <c r="A2129" s="13"/>
      <c r="B2129" s="13"/>
      <c r="C2129" s="13"/>
      <c r="D2129" s="17"/>
      <c r="E2129" s="9"/>
    </row>
    <row r="2130" spans="1:5">
      <c r="A2130" s="13"/>
      <c r="B2130" s="13"/>
      <c r="C2130" s="13"/>
      <c r="D2130" s="17"/>
      <c r="E2130" s="9"/>
    </row>
    <row r="2131" spans="1:5">
      <c r="A2131" s="13"/>
      <c r="B2131" s="13"/>
      <c r="C2131" s="13"/>
      <c r="D2131" s="17"/>
      <c r="E2131" s="9"/>
    </row>
    <row r="2132" spans="1:5">
      <c r="A2132" s="13"/>
      <c r="B2132" s="13"/>
      <c r="C2132" s="13"/>
      <c r="D2132" s="17"/>
      <c r="E2132" s="9"/>
    </row>
    <row r="2133" spans="1:5">
      <c r="A2133" s="13"/>
      <c r="B2133" s="13"/>
      <c r="C2133" s="13"/>
      <c r="D2133" s="17"/>
      <c r="E2133" s="9"/>
    </row>
    <row r="2134" spans="1:5">
      <c r="A2134" s="13"/>
      <c r="B2134" s="13"/>
      <c r="C2134" s="13"/>
      <c r="D2134" s="17"/>
      <c r="E2134" s="9"/>
    </row>
    <row r="2135" spans="1:5">
      <c r="A2135" s="13"/>
      <c r="B2135" s="13"/>
      <c r="C2135" s="13"/>
      <c r="D2135" s="17"/>
      <c r="E2135" s="9"/>
    </row>
    <row r="2136" spans="1:5">
      <c r="A2136" s="13"/>
      <c r="B2136" s="13"/>
      <c r="C2136" s="13"/>
      <c r="D2136" s="17"/>
      <c r="E2136" s="9"/>
    </row>
    <row r="2137" spans="1:5">
      <c r="A2137" s="13"/>
      <c r="B2137" s="13"/>
      <c r="C2137" s="13"/>
      <c r="D2137" s="17"/>
      <c r="E2137" s="9"/>
    </row>
    <row r="2138" spans="1:5">
      <c r="A2138" s="13"/>
      <c r="B2138" s="13"/>
      <c r="C2138" s="13"/>
      <c r="D2138" s="17"/>
      <c r="E2138" s="9"/>
    </row>
    <row r="2139" spans="1:5">
      <c r="A2139" s="13"/>
      <c r="B2139" s="13"/>
      <c r="C2139" s="13"/>
      <c r="D2139" s="17"/>
      <c r="E2139" s="9"/>
    </row>
    <row r="2140" spans="1:5">
      <c r="A2140" s="13"/>
      <c r="B2140" s="13"/>
      <c r="C2140" s="13"/>
      <c r="D2140" s="17"/>
      <c r="E2140" s="9"/>
    </row>
    <row r="2141" spans="1:5">
      <c r="A2141" s="13"/>
      <c r="B2141" s="13"/>
      <c r="C2141" s="13"/>
      <c r="D2141" s="17"/>
      <c r="E2141" s="9"/>
    </row>
    <row r="2142" spans="1:5">
      <c r="A2142" s="13"/>
      <c r="B2142" s="13"/>
      <c r="C2142" s="13"/>
      <c r="D2142" s="17"/>
      <c r="E2142" s="9"/>
    </row>
    <row r="2143" spans="1:5">
      <c r="A2143" s="13"/>
      <c r="B2143" s="13"/>
      <c r="C2143" s="13"/>
      <c r="D2143" s="17"/>
      <c r="E2143" s="9"/>
    </row>
    <row r="2144" spans="1:5">
      <c r="A2144" s="13"/>
      <c r="B2144" s="13"/>
      <c r="C2144" s="13"/>
      <c r="D2144" s="17"/>
      <c r="E2144" s="9"/>
    </row>
    <row r="2145" spans="1:5">
      <c r="A2145" s="13"/>
      <c r="B2145" s="13"/>
      <c r="C2145" s="13"/>
      <c r="D2145" s="17"/>
      <c r="E2145" s="9"/>
    </row>
    <row r="2146" spans="1:5">
      <c r="A2146" s="13"/>
      <c r="B2146" s="13"/>
      <c r="C2146" s="13"/>
      <c r="D2146" s="17"/>
      <c r="E2146" s="9"/>
    </row>
    <row r="2147" spans="1:5">
      <c r="A2147" s="13"/>
      <c r="B2147" s="13"/>
      <c r="C2147" s="13"/>
      <c r="D2147" s="17"/>
      <c r="E2147" s="9"/>
    </row>
    <row r="2148" spans="1:5">
      <c r="A2148" s="13"/>
      <c r="B2148" s="13"/>
      <c r="C2148" s="13"/>
      <c r="D2148" s="17"/>
      <c r="E2148" s="9"/>
    </row>
    <row r="2149" spans="1:5">
      <c r="A2149" s="13"/>
      <c r="B2149" s="13"/>
      <c r="C2149" s="13"/>
      <c r="D2149" s="17"/>
      <c r="E2149" s="9"/>
    </row>
    <row r="2150" spans="1:5">
      <c r="A2150" s="13"/>
      <c r="B2150" s="13"/>
      <c r="C2150" s="13"/>
      <c r="D2150" s="17"/>
      <c r="E2150" s="9"/>
    </row>
    <row r="2151" spans="1:5">
      <c r="A2151" s="13"/>
      <c r="B2151" s="13"/>
      <c r="C2151" s="13"/>
      <c r="D2151" s="17"/>
      <c r="E2151" s="9"/>
    </row>
    <row r="2152" spans="1:5">
      <c r="A2152" s="13"/>
      <c r="B2152" s="13"/>
      <c r="C2152" s="13"/>
      <c r="D2152" s="17"/>
      <c r="E2152" s="9"/>
    </row>
    <row r="2153" spans="1:5">
      <c r="A2153" s="13"/>
      <c r="B2153" s="13"/>
      <c r="C2153" s="13"/>
      <c r="D2153" s="17"/>
      <c r="E2153" s="9"/>
    </row>
    <row r="2154" spans="1:5">
      <c r="A2154" s="13"/>
      <c r="B2154" s="13"/>
      <c r="C2154" s="13"/>
      <c r="D2154" s="17"/>
      <c r="E2154" s="9"/>
    </row>
    <row r="2155" spans="1:5">
      <c r="A2155" s="13"/>
      <c r="B2155" s="13"/>
      <c r="C2155" s="13"/>
      <c r="D2155" s="17"/>
      <c r="E2155" s="9"/>
    </row>
    <row r="2156" spans="1:5">
      <c r="A2156" s="13"/>
      <c r="B2156" s="13"/>
      <c r="C2156" s="13"/>
      <c r="D2156" s="17"/>
      <c r="E2156" s="9"/>
    </row>
    <row r="2157" spans="1:5">
      <c r="A2157" s="13"/>
      <c r="B2157" s="13"/>
      <c r="C2157" s="13"/>
      <c r="D2157" s="17"/>
      <c r="E2157" s="9"/>
    </row>
    <row r="2158" spans="1:5">
      <c r="A2158" s="13"/>
      <c r="B2158" s="13"/>
      <c r="C2158" s="13"/>
      <c r="D2158" s="17"/>
      <c r="E2158" s="9"/>
    </row>
    <row r="2159" spans="1:5">
      <c r="A2159" s="13"/>
      <c r="B2159" s="13"/>
      <c r="C2159" s="13"/>
      <c r="D2159" s="17"/>
      <c r="E2159" s="9"/>
    </row>
    <row r="2160" spans="1:5">
      <c r="A2160" s="13"/>
      <c r="B2160" s="13"/>
      <c r="C2160" s="13"/>
      <c r="D2160" s="17"/>
      <c r="E2160" s="9"/>
    </row>
    <row r="2161" spans="1:5">
      <c r="A2161" s="13"/>
      <c r="B2161" s="13"/>
      <c r="C2161" s="13"/>
      <c r="D2161" s="17"/>
      <c r="E2161" s="9"/>
    </row>
    <row r="2162" spans="1:5">
      <c r="A2162" s="13"/>
      <c r="B2162" s="13"/>
      <c r="C2162" s="13"/>
      <c r="D2162" s="17"/>
      <c r="E2162" s="9"/>
    </row>
    <row r="2163" spans="1:5">
      <c r="A2163" s="13"/>
      <c r="B2163" s="13"/>
      <c r="C2163" s="13"/>
      <c r="D2163" s="17"/>
      <c r="E2163" s="9"/>
    </row>
    <row r="2164" spans="1:5">
      <c r="A2164" s="13"/>
      <c r="B2164" s="13"/>
      <c r="C2164" s="13"/>
      <c r="D2164" s="17"/>
      <c r="E2164" s="9"/>
    </row>
    <row r="2165" spans="1:5">
      <c r="A2165" s="13"/>
      <c r="B2165" s="13"/>
      <c r="C2165" s="13"/>
      <c r="D2165" s="17"/>
      <c r="E2165" s="9"/>
    </row>
    <row r="2166" spans="1:5">
      <c r="A2166" s="13"/>
      <c r="B2166" s="13"/>
      <c r="C2166" s="13"/>
      <c r="D2166" s="17"/>
      <c r="E2166" s="9"/>
    </row>
    <row r="2167" spans="1:5">
      <c r="A2167" s="13"/>
      <c r="B2167" s="13"/>
      <c r="C2167" s="13"/>
      <c r="D2167" s="17"/>
      <c r="E2167" s="9"/>
    </row>
    <row r="2168" spans="1:5">
      <c r="A2168" s="13"/>
      <c r="B2168" s="13"/>
      <c r="C2168" s="13"/>
      <c r="D2168" s="17"/>
      <c r="E2168" s="9"/>
    </row>
    <row r="2169" spans="1:5">
      <c r="A2169" s="13"/>
      <c r="B2169" s="13"/>
      <c r="C2169" s="13"/>
      <c r="D2169" s="17"/>
      <c r="E2169" s="9"/>
    </row>
    <row r="2170" spans="1:5">
      <c r="A2170" s="13"/>
      <c r="B2170" s="13"/>
      <c r="C2170" s="13"/>
      <c r="D2170" s="17"/>
      <c r="E2170" s="9"/>
    </row>
    <row r="2171" spans="1:5">
      <c r="A2171" s="13"/>
      <c r="B2171" s="13"/>
      <c r="C2171" s="13"/>
      <c r="D2171" s="17"/>
      <c r="E2171" s="9"/>
    </row>
    <row r="2172" spans="1:5">
      <c r="A2172" s="13"/>
      <c r="B2172" s="13"/>
      <c r="C2172" s="13"/>
      <c r="D2172" s="17"/>
      <c r="E2172" s="9"/>
    </row>
    <row r="2173" spans="1:5">
      <c r="A2173" s="13"/>
      <c r="B2173" s="13"/>
      <c r="C2173" s="13"/>
      <c r="D2173" s="17"/>
      <c r="E2173" s="9"/>
    </row>
    <row r="2174" spans="1:5">
      <c r="A2174" s="13"/>
      <c r="B2174" s="13"/>
      <c r="C2174" s="13"/>
      <c r="D2174" s="17"/>
      <c r="E2174" s="9"/>
    </row>
    <row r="2175" spans="1:5">
      <c r="A2175" s="13"/>
      <c r="B2175" s="13"/>
      <c r="C2175" s="13"/>
      <c r="D2175" s="17"/>
      <c r="E2175" s="9"/>
    </row>
    <row r="2176" spans="1:5">
      <c r="A2176" s="13"/>
      <c r="B2176" s="13"/>
      <c r="C2176" s="13"/>
      <c r="D2176" s="17"/>
      <c r="E2176" s="9"/>
    </row>
    <row r="2177" spans="1:5">
      <c r="A2177" s="13"/>
      <c r="B2177" s="13"/>
      <c r="C2177" s="13"/>
      <c r="D2177" s="17"/>
      <c r="E2177" s="9"/>
    </row>
    <row r="2178" spans="1:5">
      <c r="A2178" s="13"/>
      <c r="B2178" s="13"/>
      <c r="C2178" s="13"/>
      <c r="D2178" s="17"/>
      <c r="E2178" s="9"/>
    </row>
    <row r="2179" spans="1:5">
      <c r="A2179" s="13"/>
      <c r="B2179" s="13"/>
      <c r="C2179" s="13"/>
      <c r="D2179" s="17"/>
      <c r="E2179" s="9"/>
    </row>
    <row r="2180" spans="1:5">
      <c r="A2180" s="13"/>
      <c r="B2180" s="13"/>
      <c r="C2180" s="13"/>
      <c r="D2180" s="17"/>
      <c r="E2180" s="9"/>
    </row>
    <row r="2181" spans="1:5">
      <c r="A2181" s="13"/>
      <c r="B2181" s="13"/>
      <c r="C2181" s="13"/>
      <c r="D2181" s="17"/>
      <c r="E2181" s="9"/>
    </row>
    <row r="2182" spans="1:5">
      <c r="A2182" s="13"/>
      <c r="B2182" s="13"/>
      <c r="C2182" s="13"/>
      <c r="D2182" s="17"/>
      <c r="E2182" s="9"/>
    </row>
    <row r="2183" spans="1:5">
      <c r="A2183" s="13"/>
      <c r="B2183" s="13"/>
      <c r="C2183" s="13"/>
      <c r="D2183" s="17"/>
      <c r="E2183" s="9"/>
    </row>
    <row r="2184" spans="1:5">
      <c r="A2184" s="13"/>
      <c r="B2184" s="13"/>
      <c r="C2184" s="13"/>
      <c r="D2184" s="17"/>
      <c r="E2184" s="9"/>
    </row>
    <row r="2185" spans="1:5">
      <c r="A2185" s="13"/>
      <c r="B2185" s="13"/>
      <c r="C2185" s="13"/>
      <c r="D2185" s="17"/>
      <c r="E2185" s="9"/>
    </row>
    <row r="2186" spans="1:5">
      <c r="A2186" s="13"/>
      <c r="B2186" s="13"/>
      <c r="C2186" s="13"/>
      <c r="D2186" s="17"/>
      <c r="E2186" s="9"/>
    </row>
    <row r="2187" spans="1:5">
      <c r="A2187" s="13"/>
      <c r="B2187" s="13"/>
      <c r="C2187" s="13"/>
      <c r="D2187" s="17"/>
      <c r="E2187" s="9"/>
    </row>
    <row r="2188" spans="1:5">
      <c r="A2188" s="13"/>
      <c r="B2188" s="13"/>
      <c r="C2188" s="13"/>
      <c r="D2188" s="17"/>
      <c r="E2188" s="9"/>
    </row>
    <row r="2189" spans="1:5">
      <c r="A2189" s="13"/>
      <c r="B2189" s="13"/>
      <c r="C2189" s="13"/>
      <c r="D2189" s="17"/>
      <c r="E2189" s="9"/>
    </row>
    <row r="2190" spans="1:5">
      <c r="A2190" s="13"/>
      <c r="B2190" s="13"/>
      <c r="C2190" s="13"/>
      <c r="D2190" s="17"/>
      <c r="E2190" s="9"/>
    </row>
  </sheetData>
  <conditionalFormatting sqref="E2:E2190">
    <cfRule type="cellIs" dxfId="48" priority="1" operator="equal">
      <formula>"Рішення ПРИЙНЯТЕ"</formula>
    </cfRule>
  </conditionalFormatting>
  <conditionalFormatting sqref="E2:E2190">
    <cfRule type="cellIs" dxfId="47" priority="2" operator="equal">
      <formula>"Рішення НЕ ПРИЙНЯТЕ"</formula>
    </cfRule>
  </conditionalFormatting>
  <conditionalFormatting sqref="F2:AH152">
    <cfRule type="containsBlanks" dxfId="46" priority="3">
      <formula>LEN(TRIM(F2))=0</formula>
    </cfRule>
  </conditionalFormatting>
  <conditionalFormatting sqref="F2:AH152 AI2:AI85">
    <cfRule type="containsText" dxfId="45" priority="4" operator="containsText" text="З">
      <formula>NOT(ISERROR(SEARCH(("З"),(F2))))</formula>
    </cfRule>
  </conditionalFormatting>
  <conditionalFormatting sqref="F2:AH152 AI2:AI85">
    <cfRule type="cellIs" dxfId="44" priority="5" operator="equal">
      <formula>"Проти"</formula>
    </cfRule>
  </conditionalFormatting>
  <conditionalFormatting sqref="F2:AH152 AI2:AI85">
    <cfRule type="cellIs" dxfId="43" priority="6" operator="equal">
      <formula>"Утримався"</formula>
    </cfRule>
  </conditionalFormatting>
  <conditionalFormatting sqref="F2:AH152 AI2:AI85">
    <cfRule type="cellIs" dxfId="42" priority="7" operator="equal">
      <formula>"Не голосував"</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AA84F"/>
    <outlinePr summaryBelow="0" summaryRight="0"/>
  </sheetPr>
  <dimension ref="A1:W2012"/>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4.7109375" hidden="1" customWidth="1"/>
    <col min="2" max="3" width="13" customWidth="1"/>
    <col min="4" max="4" width="58.5703125" customWidth="1"/>
    <col min="5" max="5" width="13" customWidth="1"/>
    <col min="6" max="23" width="7.85546875" customWidth="1"/>
  </cols>
  <sheetData>
    <row r="1" spans="1:23" ht="96">
      <c r="B1" s="41" t="s">
        <v>6</v>
      </c>
      <c r="C1" s="34" t="s">
        <v>1</v>
      </c>
      <c r="D1" s="35" t="s">
        <v>2</v>
      </c>
      <c r="E1" s="35" t="s">
        <v>3</v>
      </c>
      <c r="F1" s="42" t="s">
        <v>23</v>
      </c>
      <c r="G1" s="42" t="s">
        <v>29</v>
      </c>
      <c r="H1" s="42" t="s">
        <v>38</v>
      </c>
      <c r="I1" s="42" t="s">
        <v>61</v>
      </c>
      <c r="J1" s="42" t="s">
        <v>80</v>
      </c>
      <c r="K1" s="42" t="s">
        <v>107</v>
      </c>
      <c r="L1" s="42" t="s">
        <v>110</v>
      </c>
      <c r="M1" s="42" t="s">
        <v>115</v>
      </c>
      <c r="N1" s="42" t="s">
        <v>116</v>
      </c>
      <c r="O1" s="42" t="s">
        <v>118</v>
      </c>
      <c r="P1" s="42" t="s">
        <v>119</v>
      </c>
      <c r="Q1" s="42" t="s">
        <v>120</v>
      </c>
      <c r="R1" s="42" t="s">
        <v>121</v>
      </c>
      <c r="S1" s="42" t="s">
        <v>123</v>
      </c>
      <c r="T1" s="10"/>
      <c r="U1" s="10"/>
      <c r="V1" s="10"/>
      <c r="W1" s="10"/>
    </row>
    <row r="2" spans="1:23" ht="25.5">
      <c r="A2" s="3">
        <v>1</v>
      </c>
      <c r="B2" s="36">
        <v>1</v>
      </c>
      <c r="C2" s="36" t="s">
        <v>139</v>
      </c>
      <c r="D2" s="45" t="s">
        <v>140</v>
      </c>
      <c r="E2" s="38" t="s">
        <v>21</v>
      </c>
      <c r="F2" s="29" t="s">
        <v>141</v>
      </c>
      <c r="G2" s="29" t="s">
        <v>141</v>
      </c>
      <c r="H2" s="29" t="s">
        <v>142</v>
      </c>
      <c r="I2" s="29" t="s">
        <v>141</v>
      </c>
      <c r="J2" s="29" t="s">
        <v>142</v>
      </c>
      <c r="K2" s="29" t="s">
        <v>142</v>
      </c>
      <c r="L2" s="29" t="s">
        <v>142</v>
      </c>
      <c r="M2" s="29" t="s">
        <v>142</v>
      </c>
      <c r="N2" s="29" t="s">
        <v>142</v>
      </c>
      <c r="O2" s="29" t="s">
        <v>141</v>
      </c>
      <c r="P2" s="29" t="s">
        <v>142</v>
      </c>
      <c r="Q2" s="29" t="s">
        <v>143</v>
      </c>
      <c r="R2" s="29" t="s">
        <v>141</v>
      </c>
      <c r="S2" s="29" t="s">
        <v>141</v>
      </c>
      <c r="T2" s="6"/>
      <c r="U2" s="6"/>
      <c r="V2" s="6"/>
      <c r="W2" s="6"/>
    </row>
    <row r="3" spans="1:23" ht="38.25">
      <c r="A3" s="13">
        <v>2</v>
      </c>
      <c r="B3" s="44">
        <v>2</v>
      </c>
      <c r="C3" s="44" t="s">
        <v>144</v>
      </c>
      <c r="D3" s="45" t="s">
        <v>145</v>
      </c>
      <c r="E3" s="38" t="s">
        <v>21</v>
      </c>
      <c r="F3" s="29" t="s">
        <v>141</v>
      </c>
      <c r="G3" s="29" t="s">
        <v>141</v>
      </c>
      <c r="H3" s="29" t="s">
        <v>142</v>
      </c>
      <c r="I3" s="29" t="s">
        <v>141</v>
      </c>
      <c r="J3" s="29" t="s">
        <v>142</v>
      </c>
      <c r="K3" s="29" t="s">
        <v>142</v>
      </c>
      <c r="L3" s="29" t="s">
        <v>142</v>
      </c>
      <c r="M3" s="29" t="s">
        <v>142</v>
      </c>
      <c r="N3" s="29" t="s">
        <v>142</v>
      </c>
      <c r="O3" s="29" t="s">
        <v>141</v>
      </c>
      <c r="P3" s="29" t="s">
        <v>142</v>
      </c>
      <c r="Q3" s="29" t="s">
        <v>142</v>
      </c>
      <c r="R3" s="29" t="s">
        <v>141</v>
      </c>
      <c r="S3" s="29" t="s">
        <v>141</v>
      </c>
      <c r="T3" s="6"/>
      <c r="U3" s="6"/>
      <c r="V3" s="6"/>
      <c r="W3" s="6"/>
    </row>
    <row r="4" spans="1:23" ht="38.25">
      <c r="A4" s="13">
        <v>3</v>
      </c>
      <c r="B4" s="44">
        <v>3</v>
      </c>
      <c r="C4" s="44" t="s">
        <v>146</v>
      </c>
      <c r="D4" s="45" t="s">
        <v>147</v>
      </c>
      <c r="E4" s="38" t="s">
        <v>21</v>
      </c>
      <c r="F4" s="29" t="s">
        <v>141</v>
      </c>
      <c r="G4" s="29" t="s">
        <v>141</v>
      </c>
      <c r="H4" s="29" t="s">
        <v>142</v>
      </c>
      <c r="I4" s="29" t="s">
        <v>141</v>
      </c>
      <c r="J4" s="29" t="s">
        <v>142</v>
      </c>
      <c r="K4" s="29" t="s">
        <v>142</v>
      </c>
      <c r="L4" s="29" t="s">
        <v>142</v>
      </c>
      <c r="M4" s="29" t="s">
        <v>142</v>
      </c>
      <c r="N4" s="29" t="s">
        <v>142</v>
      </c>
      <c r="O4" s="29" t="s">
        <v>141</v>
      </c>
      <c r="P4" s="29" t="s">
        <v>142</v>
      </c>
      <c r="Q4" s="29" t="s">
        <v>142</v>
      </c>
      <c r="R4" s="29" t="s">
        <v>141</v>
      </c>
      <c r="S4" s="29" t="s">
        <v>141</v>
      </c>
      <c r="T4" s="6"/>
      <c r="U4" s="6"/>
      <c r="V4" s="6"/>
      <c r="W4" s="6"/>
    </row>
    <row r="5" spans="1:23" ht="63.75">
      <c r="A5" s="13">
        <v>4</v>
      </c>
      <c r="B5" s="44">
        <v>4</v>
      </c>
      <c r="C5" s="44" t="s">
        <v>148</v>
      </c>
      <c r="D5" s="45" t="s">
        <v>149</v>
      </c>
      <c r="E5" s="38" t="s">
        <v>21</v>
      </c>
      <c r="F5" s="29" t="s">
        <v>141</v>
      </c>
      <c r="G5" s="29" t="s">
        <v>141</v>
      </c>
      <c r="H5" s="29" t="s">
        <v>142</v>
      </c>
      <c r="I5" s="29" t="s">
        <v>141</v>
      </c>
      <c r="J5" s="29" t="s">
        <v>142</v>
      </c>
      <c r="K5" s="29" t="s">
        <v>142</v>
      </c>
      <c r="L5" s="29" t="s">
        <v>142</v>
      </c>
      <c r="M5" s="29" t="s">
        <v>142</v>
      </c>
      <c r="N5" s="29" t="s">
        <v>142</v>
      </c>
      <c r="O5" s="29" t="s">
        <v>141</v>
      </c>
      <c r="P5" s="29" t="s">
        <v>142</v>
      </c>
      <c r="Q5" s="29" t="s">
        <v>142</v>
      </c>
      <c r="R5" s="29" t="s">
        <v>141</v>
      </c>
      <c r="S5" s="29" t="s">
        <v>141</v>
      </c>
      <c r="T5" s="6"/>
      <c r="U5" s="6"/>
      <c r="V5" s="6"/>
      <c r="W5" s="6"/>
    </row>
    <row r="6" spans="1:23" ht="51">
      <c r="A6" s="13">
        <v>5</v>
      </c>
      <c r="B6" s="44">
        <v>5</v>
      </c>
      <c r="C6" s="44" t="s">
        <v>150</v>
      </c>
      <c r="D6" s="45" t="s">
        <v>151</v>
      </c>
      <c r="E6" s="38" t="s">
        <v>21</v>
      </c>
      <c r="F6" s="29" t="s">
        <v>141</v>
      </c>
      <c r="G6" s="29" t="s">
        <v>141</v>
      </c>
      <c r="H6" s="29" t="s">
        <v>142</v>
      </c>
      <c r="I6" s="29" t="s">
        <v>141</v>
      </c>
      <c r="J6" s="29" t="s">
        <v>142</v>
      </c>
      <c r="K6" s="29" t="s">
        <v>142</v>
      </c>
      <c r="L6" s="29" t="s">
        <v>142</v>
      </c>
      <c r="M6" s="29" t="s">
        <v>142</v>
      </c>
      <c r="N6" s="29" t="s">
        <v>142</v>
      </c>
      <c r="O6" s="29" t="s">
        <v>141</v>
      </c>
      <c r="P6" s="29" t="s">
        <v>142</v>
      </c>
      <c r="Q6" s="29" t="s">
        <v>142</v>
      </c>
      <c r="R6" s="29" t="s">
        <v>141</v>
      </c>
      <c r="S6" s="29" t="s">
        <v>141</v>
      </c>
      <c r="T6" s="6"/>
      <c r="U6" s="6"/>
      <c r="V6" s="6"/>
      <c r="W6" s="6"/>
    </row>
    <row r="7" spans="1:23" ht="89.25">
      <c r="A7" s="13">
        <v>6</v>
      </c>
      <c r="B7" s="44">
        <v>6</v>
      </c>
      <c r="C7" s="44" t="s">
        <v>152</v>
      </c>
      <c r="D7" s="45" t="s">
        <v>153</v>
      </c>
      <c r="E7" s="38" t="s">
        <v>21</v>
      </c>
      <c r="F7" s="29" t="s">
        <v>141</v>
      </c>
      <c r="G7" s="29" t="s">
        <v>141</v>
      </c>
      <c r="H7" s="29" t="s">
        <v>142</v>
      </c>
      <c r="I7" s="29" t="s">
        <v>141</v>
      </c>
      <c r="J7" s="29" t="s">
        <v>143</v>
      </c>
      <c r="K7" s="29" t="s">
        <v>142</v>
      </c>
      <c r="L7" s="29" t="s">
        <v>143</v>
      </c>
      <c r="M7" s="29" t="s">
        <v>143</v>
      </c>
      <c r="N7" s="29" t="s">
        <v>142</v>
      </c>
      <c r="O7" s="29" t="s">
        <v>141</v>
      </c>
      <c r="P7" s="29" t="s">
        <v>143</v>
      </c>
      <c r="Q7" s="29" t="s">
        <v>142</v>
      </c>
      <c r="R7" s="29" t="s">
        <v>141</v>
      </c>
      <c r="S7" s="29" t="s">
        <v>141</v>
      </c>
      <c r="T7" s="6"/>
      <c r="U7" s="6"/>
      <c r="V7" s="6"/>
      <c r="W7" s="6"/>
    </row>
    <row r="8" spans="1:23" ht="51">
      <c r="A8" s="13">
        <v>7</v>
      </c>
      <c r="B8" s="44">
        <v>7</v>
      </c>
      <c r="C8" s="44" t="s">
        <v>154</v>
      </c>
      <c r="D8" s="45" t="s">
        <v>155</v>
      </c>
      <c r="E8" s="38" t="s">
        <v>21</v>
      </c>
      <c r="F8" s="29" t="s">
        <v>141</v>
      </c>
      <c r="G8" s="29" t="s">
        <v>141</v>
      </c>
      <c r="H8" s="29" t="s">
        <v>141</v>
      </c>
      <c r="I8" s="29" t="s">
        <v>141</v>
      </c>
      <c r="J8" s="29" t="s">
        <v>143</v>
      </c>
      <c r="K8" s="29" t="s">
        <v>142</v>
      </c>
      <c r="L8" s="29" t="s">
        <v>141</v>
      </c>
      <c r="M8" s="29" t="s">
        <v>141</v>
      </c>
      <c r="N8" s="29" t="s">
        <v>142</v>
      </c>
      <c r="O8" s="29" t="s">
        <v>143</v>
      </c>
      <c r="P8" s="29" t="s">
        <v>142</v>
      </c>
      <c r="Q8" s="29" t="s">
        <v>142</v>
      </c>
      <c r="R8" s="29" t="s">
        <v>141</v>
      </c>
      <c r="S8" s="29" t="s">
        <v>141</v>
      </c>
      <c r="T8" s="6"/>
      <c r="U8" s="6"/>
      <c r="V8" s="6"/>
      <c r="W8" s="6"/>
    </row>
    <row r="9" spans="1:23" ht="63.75">
      <c r="A9" s="13">
        <v>8</v>
      </c>
      <c r="B9" s="44">
        <v>8</v>
      </c>
      <c r="C9" s="44" t="s">
        <v>156</v>
      </c>
      <c r="D9" s="45" t="s">
        <v>157</v>
      </c>
      <c r="E9" s="38" t="s">
        <v>21</v>
      </c>
      <c r="F9" s="29" t="s">
        <v>141</v>
      </c>
      <c r="G9" s="29" t="s">
        <v>141</v>
      </c>
      <c r="H9" s="29" t="s">
        <v>142</v>
      </c>
      <c r="I9" s="29" t="s">
        <v>141</v>
      </c>
      <c r="J9" s="29" t="s">
        <v>142</v>
      </c>
      <c r="K9" s="29" t="s">
        <v>142</v>
      </c>
      <c r="L9" s="29" t="s">
        <v>142</v>
      </c>
      <c r="M9" s="29" t="s">
        <v>142</v>
      </c>
      <c r="N9" s="29" t="s">
        <v>142</v>
      </c>
      <c r="O9" s="29" t="s">
        <v>142</v>
      </c>
      <c r="P9" s="29" t="s">
        <v>142</v>
      </c>
      <c r="Q9" s="29" t="s">
        <v>142</v>
      </c>
      <c r="R9" s="29" t="s">
        <v>141</v>
      </c>
      <c r="S9" s="29" t="s">
        <v>141</v>
      </c>
      <c r="T9" s="6"/>
      <c r="U9" s="6"/>
      <c r="V9" s="6"/>
      <c r="W9" s="6"/>
    </row>
    <row r="10" spans="1:23" ht="102">
      <c r="A10" s="13">
        <v>9</v>
      </c>
      <c r="B10" s="44">
        <v>9</v>
      </c>
      <c r="C10" s="44" t="s">
        <v>158</v>
      </c>
      <c r="D10" s="45" t="s">
        <v>159</v>
      </c>
      <c r="E10" s="38" t="s">
        <v>21</v>
      </c>
      <c r="F10" s="29" t="s">
        <v>141</v>
      </c>
      <c r="G10" s="29" t="s">
        <v>141</v>
      </c>
      <c r="H10" s="29" t="s">
        <v>142</v>
      </c>
      <c r="I10" s="29" t="s">
        <v>141</v>
      </c>
      <c r="J10" s="29" t="s">
        <v>142</v>
      </c>
      <c r="K10" s="29" t="s">
        <v>142</v>
      </c>
      <c r="L10" s="29" t="s">
        <v>142</v>
      </c>
      <c r="M10" s="29" t="s">
        <v>142</v>
      </c>
      <c r="N10" s="29" t="s">
        <v>142</v>
      </c>
      <c r="O10" s="29" t="s">
        <v>142</v>
      </c>
      <c r="P10" s="29" t="s">
        <v>142</v>
      </c>
      <c r="Q10" s="29" t="s">
        <v>142</v>
      </c>
      <c r="R10" s="29" t="s">
        <v>141</v>
      </c>
      <c r="S10" s="29" t="s">
        <v>141</v>
      </c>
      <c r="T10" s="6"/>
      <c r="U10" s="6"/>
      <c r="V10" s="6"/>
      <c r="W10" s="6"/>
    </row>
    <row r="11" spans="1:23" ht="76.5">
      <c r="A11" s="13">
        <v>10</v>
      </c>
      <c r="B11" s="44">
        <v>10</v>
      </c>
      <c r="C11" s="44" t="s">
        <v>158</v>
      </c>
      <c r="D11" s="45" t="s">
        <v>160</v>
      </c>
      <c r="E11" s="38" t="s">
        <v>21</v>
      </c>
      <c r="F11" s="29" t="s">
        <v>141</v>
      </c>
      <c r="G11" s="29" t="s">
        <v>141</v>
      </c>
      <c r="H11" s="29" t="s">
        <v>142</v>
      </c>
      <c r="I11" s="29" t="s">
        <v>141</v>
      </c>
      <c r="J11" s="29" t="s">
        <v>142</v>
      </c>
      <c r="K11" s="29" t="s">
        <v>142</v>
      </c>
      <c r="L11" s="29" t="s">
        <v>142</v>
      </c>
      <c r="M11" s="29" t="s">
        <v>142</v>
      </c>
      <c r="N11" s="29" t="s">
        <v>142</v>
      </c>
      <c r="O11" s="29" t="s">
        <v>142</v>
      </c>
      <c r="P11" s="29" t="s">
        <v>142</v>
      </c>
      <c r="Q11" s="29" t="s">
        <v>142</v>
      </c>
      <c r="R11" s="29" t="s">
        <v>141</v>
      </c>
      <c r="S11" s="29" t="s">
        <v>141</v>
      </c>
      <c r="T11" s="6"/>
      <c r="U11" s="6"/>
      <c r="V11" s="6"/>
      <c r="W11" s="6"/>
    </row>
    <row r="12" spans="1:23" ht="102">
      <c r="A12" s="13">
        <v>11</v>
      </c>
      <c r="B12" s="44">
        <v>11</v>
      </c>
      <c r="C12" s="44" t="s">
        <v>161</v>
      </c>
      <c r="D12" s="45" t="s">
        <v>162</v>
      </c>
      <c r="E12" s="38" t="s">
        <v>21</v>
      </c>
      <c r="F12" s="29" t="s">
        <v>141</v>
      </c>
      <c r="G12" s="29" t="s">
        <v>141</v>
      </c>
      <c r="H12" s="29" t="s">
        <v>142</v>
      </c>
      <c r="I12" s="29" t="s">
        <v>141</v>
      </c>
      <c r="J12" s="29" t="s">
        <v>142</v>
      </c>
      <c r="K12" s="29" t="s">
        <v>142</v>
      </c>
      <c r="L12" s="29" t="s">
        <v>142</v>
      </c>
      <c r="M12" s="29" t="s">
        <v>142</v>
      </c>
      <c r="N12" s="29" t="s">
        <v>142</v>
      </c>
      <c r="O12" s="29" t="s">
        <v>142</v>
      </c>
      <c r="P12" s="29" t="s">
        <v>142</v>
      </c>
      <c r="Q12" s="29" t="s">
        <v>142</v>
      </c>
      <c r="R12" s="29" t="s">
        <v>141</v>
      </c>
      <c r="S12" s="29" t="s">
        <v>141</v>
      </c>
      <c r="T12" s="6"/>
      <c r="U12" s="6"/>
      <c r="V12" s="6"/>
      <c r="W12" s="6"/>
    </row>
    <row r="13" spans="1:23" ht="25.5">
      <c r="A13" s="13">
        <v>12</v>
      </c>
      <c r="B13" s="44">
        <v>12</v>
      </c>
      <c r="C13" s="44" t="s">
        <v>163</v>
      </c>
      <c r="D13" s="45" t="s">
        <v>164</v>
      </c>
      <c r="E13" s="38" t="s">
        <v>21</v>
      </c>
      <c r="F13" s="29" t="s">
        <v>141</v>
      </c>
      <c r="G13" s="29" t="s">
        <v>141</v>
      </c>
      <c r="H13" s="29" t="s">
        <v>142</v>
      </c>
      <c r="I13" s="29" t="s">
        <v>141</v>
      </c>
      <c r="J13" s="29" t="s">
        <v>142</v>
      </c>
      <c r="K13" s="29" t="s">
        <v>142</v>
      </c>
      <c r="L13" s="29" t="s">
        <v>142</v>
      </c>
      <c r="M13" s="29" t="s">
        <v>142</v>
      </c>
      <c r="N13" s="29" t="s">
        <v>142</v>
      </c>
      <c r="O13" s="29" t="s">
        <v>142</v>
      </c>
      <c r="P13" s="29" t="s">
        <v>142</v>
      </c>
      <c r="Q13" s="29" t="s">
        <v>142</v>
      </c>
      <c r="R13" s="29" t="s">
        <v>141</v>
      </c>
      <c r="S13" s="29" t="s">
        <v>141</v>
      </c>
      <c r="T13" s="6"/>
      <c r="U13" s="6"/>
      <c r="V13" s="6"/>
      <c r="W13" s="6"/>
    </row>
    <row r="14" spans="1:23" ht="25.5">
      <c r="A14" s="13">
        <v>13</v>
      </c>
      <c r="B14" s="44">
        <v>13</v>
      </c>
      <c r="C14" s="44" t="s">
        <v>165</v>
      </c>
      <c r="D14" s="45" t="s">
        <v>166</v>
      </c>
      <c r="E14" s="38" t="s">
        <v>21</v>
      </c>
      <c r="F14" s="29" t="s">
        <v>141</v>
      </c>
      <c r="G14" s="29" t="s">
        <v>141</v>
      </c>
      <c r="H14" s="29" t="s">
        <v>141</v>
      </c>
      <c r="I14" s="29" t="s">
        <v>143</v>
      </c>
      <c r="J14" s="29" t="s">
        <v>143</v>
      </c>
      <c r="K14" s="29" t="s">
        <v>141</v>
      </c>
      <c r="L14" s="29" t="s">
        <v>141</v>
      </c>
      <c r="M14" s="29" t="s">
        <v>141</v>
      </c>
      <c r="N14" s="29" t="s">
        <v>143</v>
      </c>
      <c r="O14" s="29" t="s">
        <v>143</v>
      </c>
      <c r="P14" s="29" t="s">
        <v>143</v>
      </c>
      <c r="Q14" s="29" t="s">
        <v>141</v>
      </c>
      <c r="R14" s="29" t="s">
        <v>141</v>
      </c>
      <c r="S14" s="29" t="s">
        <v>141</v>
      </c>
      <c r="T14" s="6"/>
      <c r="U14" s="6"/>
      <c r="V14" s="6"/>
      <c r="W14" s="6"/>
    </row>
    <row r="15" spans="1:23" ht="25.5">
      <c r="A15" s="13">
        <v>14</v>
      </c>
      <c r="B15" s="44">
        <v>14</v>
      </c>
      <c r="C15" s="44" t="s">
        <v>167</v>
      </c>
      <c r="D15" s="45" t="s">
        <v>168</v>
      </c>
      <c r="E15" s="38" t="s">
        <v>21</v>
      </c>
      <c r="F15" s="29" t="s">
        <v>141</v>
      </c>
      <c r="G15" s="29" t="s">
        <v>141</v>
      </c>
      <c r="H15" s="29" t="s">
        <v>142</v>
      </c>
      <c r="I15" s="29" t="s">
        <v>142</v>
      </c>
      <c r="J15" s="29" t="s">
        <v>143</v>
      </c>
      <c r="K15" s="29" t="s">
        <v>141</v>
      </c>
      <c r="L15" s="29" t="s">
        <v>141</v>
      </c>
      <c r="M15" s="29" t="s">
        <v>142</v>
      </c>
      <c r="N15" s="29" t="s">
        <v>142</v>
      </c>
      <c r="O15" s="29" t="s">
        <v>142</v>
      </c>
      <c r="P15" s="29" t="s">
        <v>142</v>
      </c>
      <c r="Q15" s="29" t="s">
        <v>141</v>
      </c>
      <c r="R15" s="29" t="s">
        <v>141</v>
      </c>
      <c r="S15" s="29" t="s">
        <v>141</v>
      </c>
      <c r="T15" s="6"/>
      <c r="U15" s="6"/>
      <c r="V15" s="6"/>
      <c r="W15" s="6"/>
    </row>
    <row r="16" spans="1:23" ht="38.25">
      <c r="A16" s="13">
        <v>15</v>
      </c>
      <c r="B16" s="44">
        <v>15</v>
      </c>
      <c r="C16" s="44" t="s">
        <v>169</v>
      </c>
      <c r="D16" s="45" t="s">
        <v>170</v>
      </c>
      <c r="E16" s="38" t="s">
        <v>21</v>
      </c>
      <c r="F16" s="29" t="s">
        <v>141</v>
      </c>
      <c r="G16" s="29" t="s">
        <v>141</v>
      </c>
      <c r="H16" s="29" t="s">
        <v>142</v>
      </c>
      <c r="I16" s="29" t="s">
        <v>142</v>
      </c>
      <c r="J16" s="29" t="s">
        <v>143</v>
      </c>
      <c r="K16" s="29" t="s">
        <v>141</v>
      </c>
      <c r="L16" s="29" t="s">
        <v>141</v>
      </c>
      <c r="M16" s="29" t="s">
        <v>142</v>
      </c>
      <c r="N16" s="29" t="s">
        <v>142</v>
      </c>
      <c r="O16" s="29" t="s">
        <v>142</v>
      </c>
      <c r="P16" s="29" t="s">
        <v>142</v>
      </c>
      <c r="Q16" s="29" t="s">
        <v>141</v>
      </c>
      <c r="R16" s="29" t="s">
        <v>141</v>
      </c>
      <c r="S16" s="29" t="s">
        <v>141</v>
      </c>
      <c r="T16" s="6"/>
      <c r="U16" s="6"/>
      <c r="V16" s="6"/>
      <c r="W16" s="6"/>
    </row>
    <row r="17" spans="1:23" ht="38.25">
      <c r="A17" s="13">
        <v>16</v>
      </c>
      <c r="B17" s="44">
        <v>16</v>
      </c>
      <c r="C17" s="44" t="s">
        <v>171</v>
      </c>
      <c r="D17" s="45" t="s">
        <v>172</v>
      </c>
      <c r="E17" s="38" t="s">
        <v>21</v>
      </c>
      <c r="F17" s="29" t="s">
        <v>141</v>
      </c>
      <c r="G17" s="29" t="s">
        <v>141</v>
      </c>
      <c r="H17" s="29" t="s">
        <v>142</v>
      </c>
      <c r="I17" s="29" t="s">
        <v>142</v>
      </c>
      <c r="J17" s="29" t="s">
        <v>142</v>
      </c>
      <c r="K17" s="29" t="s">
        <v>141</v>
      </c>
      <c r="L17" s="29" t="s">
        <v>142</v>
      </c>
      <c r="M17" s="29" t="s">
        <v>142</v>
      </c>
      <c r="N17" s="29" t="s">
        <v>142</v>
      </c>
      <c r="O17" s="29" t="s">
        <v>142</v>
      </c>
      <c r="P17" s="29" t="s">
        <v>142</v>
      </c>
      <c r="Q17" s="29" t="s">
        <v>141</v>
      </c>
      <c r="R17" s="29" t="s">
        <v>141</v>
      </c>
      <c r="S17" s="29" t="s">
        <v>141</v>
      </c>
      <c r="T17" s="6"/>
      <c r="U17" s="6"/>
      <c r="V17" s="6"/>
      <c r="W17" s="6"/>
    </row>
    <row r="18" spans="1:23" ht="25.5">
      <c r="A18" s="13">
        <v>17</v>
      </c>
      <c r="B18" s="44">
        <v>17</v>
      </c>
      <c r="C18" s="44" t="s">
        <v>174</v>
      </c>
      <c r="D18" s="45" t="s">
        <v>175</v>
      </c>
      <c r="E18" s="38" t="s">
        <v>21</v>
      </c>
      <c r="F18" s="29" t="s">
        <v>141</v>
      </c>
      <c r="G18" s="29" t="s">
        <v>141</v>
      </c>
      <c r="H18" s="29" t="s">
        <v>142</v>
      </c>
      <c r="I18" s="29" t="s">
        <v>142</v>
      </c>
      <c r="J18" s="29" t="s">
        <v>142</v>
      </c>
      <c r="K18" s="29" t="s">
        <v>141</v>
      </c>
      <c r="L18" s="29" t="s">
        <v>142</v>
      </c>
      <c r="M18" s="29" t="s">
        <v>142</v>
      </c>
      <c r="N18" s="29" t="s">
        <v>142</v>
      </c>
      <c r="O18" s="29" t="s">
        <v>142</v>
      </c>
      <c r="P18" s="29" t="s">
        <v>142</v>
      </c>
      <c r="Q18" s="29" t="s">
        <v>141</v>
      </c>
      <c r="R18" s="29" t="s">
        <v>141</v>
      </c>
      <c r="S18" s="29" t="s">
        <v>141</v>
      </c>
      <c r="T18" s="6"/>
      <c r="U18" s="6"/>
      <c r="V18" s="6"/>
      <c r="W18" s="6"/>
    </row>
    <row r="19" spans="1:23" ht="76.5">
      <c r="A19" s="13">
        <v>18</v>
      </c>
      <c r="B19" s="44">
        <v>18</v>
      </c>
      <c r="C19" s="44" t="s">
        <v>176</v>
      </c>
      <c r="D19" s="45" t="s">
        <v>177</v>
      </c>
      <c r="E19" s="38" t="s">
        <v>21</v>
      </c>
      <c r="F19" s="29" t="s">
        <v>141</v>
      </c>
      <c r="G19" s="29" t="s">
        <v>141</v>
      </c>
      <c r="H19" s="29" t="s">
        <v>142</v>
      </c>
      <c r="I19" s="29" t="s">
        <v>142</v>
      </c>
      <c r="J19" s="29" t="s">
        <v>142</v>
      </c>
      <c r="K19" s="29" t="s">
        <v>141</v>
      </c>
      <c r="L19" s="29" t="s">
        <v>142</v>
      </c>
      <c r="M19" s="29" t="s">
        <v>142</v>
      </c>
      <c r="N19" s="29" t="s">
        <v>142</v>
      </c>
      <c r="O19" s="29" t="s">
        <v>142</v>
      </c>
      <c r="P19" s="29" t="s">
        <v>142</v>
      </c>
      <c r="Q19" s="29" t="s">
        <v>141</v>
      </c>
      <c r="R19" s="29" t="s">
        <v>141</v>
      </c>
      <c r="S19" s="29" t="s">
        <v>141</v>
      </c>
      <c r="T19" s="6"/>
      <c r="U19" s="6"/>
      <c r="V19" s="6"/>
      <c r="W19" s="6"/>
    </row>
    <row r="20" spans="1:23" ht="38.25">
      <c r="A20" s="13">
        <v>19</v>
      </c>
      <c r="B20" s="44">
        <v>19</v>
      </c>
      <c r="C20" s="44" t="s">
        <v>176</v>
      </c>
      <c r="D20" s="45" t="s">
        <v>178</v>
      </c>
      <c r="E20" s="38" t="s">
        <v>21</v>
      </c>
      <c r="F20" s="29" t="s">
        <v>141</v>
      </c>
      <c r="G20" s="29" t="s">
        <v>141</v>
      </c>
      <c r="H20" s="29" t="s">
        <v>142</v>
      </c>
      <c r="I20" s="29" t="s">
        <v>142</v>
      </c>
      <c r="J20" s="29" t="s">
        <v>142</v>
      </c>
      <c r="K20" s="29" t="s">
        <v>141</v>
      </c>
      <c r="L20" s="29" t="s">
        <v>142</v>
      </c>
      <c r="M20" s="29" t="s">
        <v>142</v>
      </c>
      <c r="N20" s="29" t="s">
        <v>142</v>
      </c>
      <c r="O20" s="29" t="s">
        <v>142</v>
      </c>
      <c r="P20" s="29" t="s">
        <v>142</v>
      </c>
      <c r="Q20" s="29" t="s">
        <v>141</v>
      </c>
      <c r="R20" s="29" t="s">
        <v>141</v>
      </c>
      <c r="S20" s="29" t="s">
        <v>141</v>
      </c>
      <c r="T20" s="6"/>
      <c r="U20" s="6"/>
      <c r="V20" s="6"/>
      <c r="W20" s="6"/>
    </row>
    <row r="21" spans="1:23" ht="102">
      <c r="A21" s="13">
        <v>20</v>
      </c>
      <c r="B21" s="44">
        <v>20</v>
      </c>
      <c r="C21" s="44" t="s">
        <v>179</v>
      </c>
      <c r="D21" s="45" t="s">
        <v>180</v>
      </c>
      <c r="E21" s="38" t="s">
        <v>21</v>
      </c>
      <c r="F21" s="29" t="s">
        <v>141</v>
      </c>
      <c r="G21" s="29" t="s">
        <v>141</v>
      </c>
      <c r="H21" s="29" t="s">
        <v>142</v>
      </c>
      <c r="I21" s="29" t="s">
        <v>142</v>
      </c>
      <c r="J21" s="29" t="s">
        <v>142</v>
      </c>
      <c r="K21" s="29" t="s">
        <v>141</v>
      </c>
      <c r="L21" s="29" t="s">
        <v>142</v>
      </c>
      <c r="M21" s="29" t="s">
        <v>142</v>
      </c>
      <c r="N21" s="29" t="s">
        <v>142</v>
      </c>
      <c r="O21" s="29" t="s">
        <v>142</v>
      </c>
      <c r="P21" s="29" t="s">
        <v>142</v>
      </c>
      <c r="Q21" s="29" t="s">
        <v>142</v>
      </c>
      <c r="R21" s="29" t="s">
        <v>141</v>
      </c>
      <c r="S21" s="29" t="s">
        <v>141</v>
      </c>
      <c r="T21" s="6"/>
      <c r="U21" s="6"/>
      <c r="V21" s="6"/>
      <c r="W21" s="6"/>
    </row>
    <row r="22" spans="1:23" ht="51">
      <c r="A22" s="13">
        <v>21</v>
      </c>
      <c r="B22" s="44">
        <v>21</v>
      </c>
      <c r="C22" s="44" t="s">
        <v>181</v>
      </c>
      <c r="D22" s="45" t="s">
        <v>182</v>
      </c>
      <c r="E22" s="38" t="s">
        <v>21</v>
      </c>
      <c r="F22" s="29" t="s">
        <v>141</v>
      </c>
      <c r="G22" s="29" t="s">
        <v>141</v>
      </c>
      <c r="H22" s="29" t="s">
        <v>142</v>
      </c>
      <c r="I22" s="29" t="s">
        <v>142</v>
      </c>
      <c r="J22" s="29" t="s">
        <v>142</v>
      </c>
      <c r="K22" s="29" t="s">
        <v>141</v>
      </c>
      <c r="L22" s="29" t="s">
        <v>142</v>
      </c>
      <c r="M22" s="29" t="s">
        <v>142</v>
      </c>
      <c r="N22" s="29" t="s">
        <v>142</v>
      </c>
      <c r="O22" s="29" t="s">
        <v>142</v>
      </c>
      <c r="P22" s="29" t="s">
        <v>142</v>
      </c>
      <c r="Q22" s="29" t="s">
        <v>142</v>
      </c>
      <c r="R22" s="29" t="s">
        <v>141</v>
      </c>
      <c r="S22" s="29" t="s">
        <v>141</v>
      </c>
      <c r="T22" s="6"/>
      <c r="U22" s="6"/>
      <c r="V22" s="6"/>
      <c r="W22" s="6"/>
    </row>
    <row r="23" spans="1:23" ht="51">
      <c r="A23" s="13">
        <v>22</v>
      </c>
      <c r="B23" s="44">
        <v>22</v>
      </c>
      <c r="C23" s="44" t="s">
        <v>184</v>
      </c>
      <c r="D23" s="45" t="s">
        <v>185</v>
      </c>
      <c r="E23" s="38" t="s">
        <v>21</v>
      </c>
      <c r="F23" s="29" t="s">
        <v>141</v>
      </c>
      <c r="G23" s="29" t="s">
        <v>141</v>
      </c>
      <c r="H23" s="29" t="s">
        <v>142</v>
      </c>
      <c r="I23" s="29" t="s">
        <v>142</v>
      </c>
      <c r="J23" s="29" t="s">
        <v>142</v>
      </c>
      <c r="K23" s="29" t="s">
        <v>141</v>
      </c>
      <c r="L23" s="29" t="s">
        <v>142</v>
      </c>
      <c r="M23" s="29" t="s">
        <v>142</v>
      </c>
      <c r="N23" s="29" t="s">
        <v>142</v>
      </c>
      <c r="O23" s="29" t="s">
        <v>142</v>
      </c>
      <c r="P23" s="29" t="s">
        <v>142</v>
      </c>
      <c r="Q23" s="29" t="s">
        <v>142</v>
      </c>
      <c r="R23" s="29" t="s">
        <v>141</v>
      </c>
      <c r="S23" s="29" t="s">
        <v>141</v>
      </c>
      <c r="T23" s="6"/>
      <c r="U23" s="6"/>
      <c r="V23" s="6"/>
      <c r="W23" s="6"/>
    </row>
    <row r="24" spans="1:23" ht="51">
      <c r="A24" s="13">
        <v>23</v>
      </c>
      <c r="B24" s="44">
        <v>23</v>
      </c>
      <c r="C24" s="44" t="s">
        <v>186</v>
      </c>
      <c r="D24" s="45" t="s">
        <v>187</v>
      </c>
      <c r="E24" s="38" t="s">
        <v>21</v>
      </c>
      <c r="F24" s="29" t="s">
        <v>141</v>
      </c>
      <c r="G24" s="29" t="s">
        <v>141</v>
      </c>
      <c r="H24" s="29" t="s">
        <v>142</v>
      </c>
      <c r="I24" s="29" t="s">
        <v>142</v>
      </c>
      <c r="J24" s="29" t="s">
        <v>142</v>
      </c>
      <c r="K24" s="29" t="s">
        <v>141</v>
      </c>
      <c r="L24" s="29" t="s">
        <v>142</v>
      </c>
      <c r="M24" s="29" t="s">
        <v>142</v>
      </c>
      <c r="N24" s="29" t="s">
        <v>142</v>
      </c>
      <c r="O24" s="29" t="s">
        <v>142</v>
      </c>
      <c r="P24" s="29" t="s">
        <v>142</v>
      </c>
      <c r="Q24" s="29" t="s">
        <v>142</v>
      </c>
      <c r="R24" s="29" t="s">
        <v>141</v>
      </c>
      <c r="S24" s="29" t="s">
        <v>141</v>
      </c>
      <c r="T24" s="6"/>
      <c r="U24" s="6"/>
      <c r="V24" s="6"/>
      <c r="W24" s="6"/>
    </row>
    <row r="25" spans="1:23" ht="51">
      <c r="A25" s="13">
        <v>24</v>
      </c>
      <c r="B25" s="44">
        <v>24</v>
      </c>
      <c r="C25" s="44" t="s">
        <v>188</v>
      </c>
      <c r="D25" s="45" t="s">
        <v>189</v>
      </c>
      <c r="E25" s="38" t="s">
        <v>21</v>
      </c>
      <c r="F25" s="29" t="s">
        <v>141</v>
      </c>
      <c r="G25" s="29" t="s">
        <v>141</v>
      </c>
      <c r="H25" s="29" t="s">
        <v>142</v>
      </c>
      <c r="I25" s="29" t="s">
        <v>142</v>
      </c>
      <c r="J25" s="29" t="s">
        <v>143</v>
      </c>
      <c r="K25" s="29" t="s">
        <v>141</v>
      </c>
      <c r="L25" s="29" t="s">
        <v>142</v>
      </c>
      <c r="M25" s="29" t="s">
        <v>142</v>
      </c>
      <c r="N25" s="29" t="s">
        <v>142</v>
      </c>
      <c r="O25" s="29" t="s">
        <v>143</v>
      </c>
      <c r="P25" s="29" t="s">
        <v>142</v>
      </c>
      <c r="Q25" s="29" t="s">
        <v>142</v>
      </c>
      <c r="R25" s="29" t="s">
        <v>141</v>
      </c>
      <c r="S25" s="29" t="s">
        <v>141</v>
      </c>
      <c r="T25" s="6"/>
      <c r="U25" s="6"/>
      <c r="V25" s="6"/>
      <c r="W25" s="6"/>
    </row>
    <row r="26" spans="1:23" ht="51">
      <c r="A26" s="13">
        <v>25</v>
      </c>
      <c r="B26" s="44">
        <v>25</v>
      </c>
      <c r="C26" s="44" t="s">
        <v>190</v>
      </c>
      <c r="D26" s="45" t="s">
        <v>191</v>
      </c>
      <c r="E26" s="38" t="s">
        <v>21</v>
      </c>
      <c r="F26" s="29" t="s">
        <v>141</v>
      </c>
      <c r="G26" s="29" t="s">
        <v>141</v>
      </c>
      <c r="H26" s="29" t="s">
        <v>142</v>
      </c>
      <c r="I26" s="29" t="s">
        <v>142</v>
      </c>
      <c r="J26" s="29" t="s">
        <v>143</v>
      </c>
      <c r="K26" s="29" t="s">
        <v>141</v>
      </c>
      <c r="L26" s="29" t="s">
        <v>142</v>
      </c>
      <c r="M26" s="29" t="s">
        <v>142</v>
      </c>
      <c r="N26" s="29" t="s">
        <v>142</v>
      </c>
      <c r="O26" s="29" t="s">
        <v>142</v>
      </c>
      <c r="P26" s="29" t="s">
        <v>143</v>
      </c>
      <c r="Q26" s="29" t="s">
        <v>142</v>
      </c>
      <c r="R26" s="29" t="s">
        <v>141</v>
      </c>
      <c r="S26" s="29" t="s">
        <v>141</v>
      </c>
      <c r="T26" s="6"/>
      <c r="U26" s="6"/>
      <c r="V26" s="6"/>
      <c r="W26" s="6"/>
    </row>
    <row r="27" spans="1:23" ht="51">
      <c r="A27" s="13">
        <v>26</v>
      </c>
      <c r="B27" s="44">
        <v>26</v>
      </c>
      <c r="C27" s="44" t="s">
        <v>192</v>
      </c>
      <c r="D27" s="45" t="s">
        <v>193</v>
      </c>
      <c r="E27" s="38" t="s">
        <v>21</v>
      </c>
      <c r="F27" s="29" t="s">
        <v>141</v>
      </c>
      <c r="G27" s="29" t="s">
        <v>141</v>
      </c>
      <c r="H27" s="29" t="s">
        <v>142</v>
      </c>
      <c r="I27" s="29" t="s">
        <v>142</v>
      </c>
      <c r="J27" s="29" t="s">
        <v>143</v>
      </c>
      <c r="K27" s="29" t="s">
        <v>141</v>
      </c>
      <c r="L27" s="29" t="s">
        <v>142</v>
      </c>
      <c r="M27" s="29" t="s">
        <v>143</v>
      </c>
      <c r="N27" s="29" t="s">
        <v>142</v>
      </c>
      <c r="O27" s="29" t="s">
        <v>142</v>
      </c>
      <c r="P27" s="29" t="s">
        <v>143</v>
      </c>
      <c r="Q27" s="29" t="s">
        <v>142</v>
      </c>
      <c r="R27" s="29" t="s">
        <v>141</v>
      </c>
      <c r="S27" s="29" t="s">
        <v>141</v>
      </c>
      <c r="T27" s="6"/>
      <c r="U27" s="6"/>
      <c r="V27" s="6"/>
      <c r="W27" s="6"/>
    </row>
    <row r="28" spans="1:23" ht="51">
      <c r="A28" s="13">
        <v>27</v>
      </c>
      <c r="B28" s="44">
        <v>27</v>
      </c>
      <c r="C28" s="44" t="s">
        <v>194</v>
      </c>
      <c r="D28" s="45" t="s">
        <v>195</v>
      </c>
      <c r="E28" s="38" t="s">
        <v>21</v>
      </c>
      <c r="F28" s="29" t="s">
        <v>141</v>
      </c>
      <c r="G28" s="29" t="s">
        <v>141</v>
      </c>
      <c r="H28" s="29" t="s">
        <v>142</v>
      </c>
      <c r="I28" s="29" t="s">
        <v>142</v>
      </c>
      <c r="J28" s="29" t="s">
        <v>143</v>
      </c>
      <c r="K28" s="29" t="s">
        <v>141</v>
      </c>
      <c r="L28" s="29" t="s">
        <v>142</v>
      </c>
      <c r="M28" s="29" t="s">
        <v>142</v>
      </c>
      <c r="N28" s="29" t="s">
        <v>142</v>
      </c>
      <c r="O28" s="29" t="s">
        <v>142</v>
      </c>
      <c r="P28" s="29" t="s">
        <v>143</v>
      </c>
      <c r="Q28" s="29" t="s">
        <v>142</v>
      </c>
      <c r="R28" s="29" t="s">
        <v>141</v>
      </c>
      <c r="S28" s="29" t="s">
        <v>141</v>
      </c>
      <c r="T28" s="6"/>
      <c r="U28" s="6"/>
      <c r="V28" s="6"/>
      <c r="W28" s="6"/>
    </row>
    <row r="29" spans="1:23" ht="51">
      <c r="A29" s="13">
        <v>28</v>
      </c>
      <c r="B29" s="44">
        <v>28</v>
      </c>
      <c r="C29" s="44" t="s">
        <v>194</v>
      </c>
      <c r="D29" s="45" t="s">
        <v>196</v>
      </c>
      <c r="E29" s="38" t="s">
        <v>21</v>
      </c>
      <c r="F29" s="29" t="s">
        <v>141</v>
      </c>
      <c r="G29" s="29" t="s">
        <v>141</v>
      </c>
      <c r="H29" s="29" t="s">
        <v>142</v>
      </c>
      <c r="I29" s="29" t="s">
        <v>142</v>
      </c>
      <c r="J29" s="29" t="s">
        <v>143</v>
      </c>
      <c r="K29" s="29" t="s">
        <v>141</v>
      </c>
      <c r="L29" s="29" t="s">
        <v>143</v>
      </c>
      <c r="M29" s="29" t="s">
        <v>142</v>
      </c>
      <c r="N29" s="29" t="s">
        <v>142</v>
      </c>
      <c r="O29" s="29" t="s">
        <v>183</v>
      </c>
      <c r="P29" s="29" t="s">
        <v>143</v>
      </c>
      <c r="Q29" s="29" t="s">
        <v>142</v>
      </c>
      <c r="R29" s="29" t="s">
        <v>141</v>
      </c>
      <c r="S29" s="29" t="s">
        <v>141</v>
      </c>
      <c r="T29" s="6"/>
      <c r="U29" s="6"/>
      <c r="V29" s="6"/>
      <c r="W29" s="6"/>
    </row>
    <row r="30" spans="1:23" ht="51">
      <c r="A30" s="13">
        <v>29</v>
      </c>
      <c r="B30" s="44">
        <v>29</v>
      </c>
      <c r="C30" s="44" t="s">
        <v>197</v>
      </c>
      <c r="D30" s="45" t="s">
        <v>198</v>
      </c>
      <c r="E30" s="38" t="s">
        <v>199</v>
      </c>
      <c r="F30" s="29" t="s">
        <v>141</v>
      </c>
      <c r="G30" s="29" t="s">
        <v>141</v>
      </c>
      <c r="H30" s="29" t="s">
        <v>143</v>
      </c>
      <c r="I30" s="29" t="s">
        <v>143</v>
      </c>
      <c r="J30" s="29" t="s">
        <v>143</v>
      </c>
      <c r="K30" s="29" t="s">
        <v>141</v>
      </c>
      <c r="L30" s="29" t="s">
        <v>141</v>
      </c>
      <c r="M30" s="29" t="s">
        <v>141</v>
      </c>
      <c r="N30" s="29" t="s">
        <v>143</v>
      </c>
      <c r="O30" s="29" t="s">
        <v>142</v>
      </c>
      <c r="P30" s="29" t="s">
        <v>142</v>
      </c>
      <c r="Q30" s="29" t="s">
        <v>143</v>
      </c>
      <c r="R30" s="29" t="s">
        <v>141</v>
      </c>
      <c r="S30" s="29" t="s">
        <v>141</v>
      </c>
      <c r="T30" s="6"/>
      <c r="U30" s="6"/>
      <c r="V30" s="6"/>
      <c r="W30" s="6"/>
    </row>
    <row r="31" spans="1:23" ht="51">
      <c r="A31" s="13">
        <v>30</v>
      </c>
      <c r="B31" s="44">
        <v>30</v>
      </c>
      <c r="C31" s="44" t="s">
        <v>200</v>
      </c>
      <c r="D31" s="45" t="s">
        <v>198</v>
      </c>
      <c r="E31" s="38" t="s">
        <v>21</v>
      </c>
      <c r="F31" s="29" t="s">
        <v>141</v>
      </c>
      <c r="G31" s="29" t="s">
        <v>141</v>
      </c>
      <c r="H31" s="29" t="s">
        <v>143</v>
      </c>
      <c r="I31" s="29" t="s">
        <v>142</v>
      </c>
      <c r="J31" s="29" t="s">
        <v>143</v>
      </c>
      <c r="K31" s="29" t="s">
        <v>141</v>
      </c>
      <c r="L31" s="29" t="s">
        <v>142</v>
      </c>
      <c r="M31" s="29" t="s">
        <v>142</v>
      </c>
      <c r="N31" s="29" t="s">
        <v>143</v>
      </c>
      <c r="O31" s="29" t="s">
        <v>143</v>
      </c>
      <c r="P31" s="29" t="s">
        <v>142</v>
      </c>
      <c r="Q31" s="29" t="s">
        <v>142</v>
      </c>
      <c r="R31" s="29" t="s">
        <v>141</v>
      </c>
      <c r="S31" s="29" t="s">
        <v>141</v>
      </c>
      <c r="T31" s="6"/>
      <c r="U31" s="6"/>
      <c r="V31" s="6"/>
      <c r="W31" s="6"/>
    </row>
    <row r="32" spans="1:23" ht="51">
      <c r="A32" s="13">
        <v>31</v>
      </c>
      <c r="B32" s="44">
        <v>31</v>
      </c>
      <c r="C32" s="44" t="s">
        <v>201</v>
      </c>
      <c r="D32" s="45" t="s">
        <v>198</v>
      </c>
      <c r="E32" s="38" t="s">
        <v>199</v>
      </c>
      <c r="F32" s="29" t="s">
        <v>141</v>
      </c>
      <c r="G32" s="29" t="s">
        <v>141</v>
      </c>
      <c r="H32" s="29" t="s">
        <v>143</v>
      </c>
      <c r="I32" s="29" t="s">
        <v>143</v>
      </c>
      <c r="J32" s="29" t="s">
        <v>143</v>
      </c>
      <c r="K32" s="29" t="s">
        <v>141</v>
      </c>
      <c r="L32" s="29" t="s">
        <v>143</v>
      </c>
      <c r="M32" s="29" t="s">
        <v>143</v>
      </c>
      <c r="N32" s="29" t="s">
        <v>143</v>
      </c>
      <c r="O32" s="29" t="s">
        <v>143</v>
      </c>
      <c r="P32" s="29" t="s">
        <v>142</v>
      </c>
      <c r="Q32" s="29" t="s">
        <v>142</v>
      </c>
      <c r="R32" s="29" t="s">
        <v>141</v>
      </c>
      <c r="S32" s="29" t="s">
        <v>141</v>
      </c>
      <c r="T32" s="6"/>
      <c r="U32" s="6"/>
      <c r="V32" s="6"/>
      <c r="W32" s="6"/>
    </row>
    <row r="33" spans="1:23" ht="51">
      <c r="A33" s="13">
        <v>32</v>
      </c>
      <c r="B33" s="44">
        <v>32</v>
      </c>
      <c r="C33" s="44" t="s">
        <v>202</v>
      </c>
      <c r="D33" s="45" t="s">
        <v>198</v>
      </c>
      <c r="E33" s="38" t="s">
        <v>21</v>
      </c>
      <c r="F33" s="29" t="s">
        <v>141</v>
      </c>
      <c r="G33" s="29" t="s">
        <v>141</v>
      </c>
      <c r="H33" s="29" t="s">
        <v>141</v>
      </c>
      <c r="I33" s="29" t="s">
        <v>143</v>
      </c>
      <c r="J33" s="29" t="s">
        <v>143</v>
      </c>
      <c r="K33" s="29" t="s">
        <v>141</v>
      </c>
      <c r="L33" s="29" t="s">
        <v>143</v>
      </c>
      <c r="M33" s="29" t="s">
        <v>143</v>
      </c>
      <c r="N33" s="29" t="s">
        <v>143</v>
      </c>
      <c r="O33" s="29" t="s">
        <v>143</v>
      </c>
      <c r="P33" s="29" t="s">
        <v>143</v>
      </c>
      <c r="Q33" s="29" t="s">
        <v>143</v>
      </c>
      <c r="R33" s="29" t="s">
        <v>141</v>
      </c>
      <c r="S33" s="29" t="s">
        <v>141</v>
      </c>
      <c r="T33" s="6"/>
      <c r="U33" s="6"/>
      <c r="V33" s="6"/>
      <c r="W33" s="6"/>
    </row>
    <row r="34" spans="1:23" ht="38.25">
      <c r="A34" s="13">
        <v>33</v>
      </c>
      <c r="B34" s="44">
        <v>33</v>
      </c>
      <c r="C34" s="44" t="s">
        <v>202</v>
      </c>
      <c r="D34" s="45" t="s">
        <v>203</v>
      </c>
      <c r="E34" s="38" t="s">
        <v>21</v>
      </c>
      <c r="F34" s="29" t="s">
        <v>141</v>
      </c>
      <c r="G34" s="29" t="s">
        <v>141</v>
      </c>
      <c r="H34" s="29" t="s">
        <v>141</v>
      </c>
      <c r="I34" s="29" t="s">
        <v>142</v>
      </c>
      <c r="J34" s="29" t="s">
        <v>143</v>
      </c>
      <c r="K34" s="29" t="s">
        <v>141</v>
      </c>
      <c r="L34" s="29" t="s">
        <v>142</v>
      </c>
      <c r="M34" s="29" t="s">
        <v>142</v>
      </c>
      <c r="N34" s="29" t="s">
        <v>142</v>
      </c>
      <c r="O34" s="29" t="s">
        <v>142</v>
      </c>
      <c r="P34" s="29" t="s">
        <v>142</v>
      </c>
      <c r="Q34" s="29" t="s">
        <v>143</v>
      </c>
      <c r="R34" s="29" t="s">
        <v>141</v>
      </c>
      <c r="S34" s="29" t="s">
        <v>141</v>
      </c>
      <c r="T34" s="6"/>
      <c r="U34" s="6"/>
      <c r="V34" s="6"/>
      <c r="W34" s="6"/>
    </row>
    <row r="35" spans="1:23" ht="38.25">
      <c r="A35" s="13">
        <v>34</v>
      </c>
      <c r="B35" s="44">
        <v>34</v>
      </c>
      <c r="C35" s="44" t="s">
        <v>204</v>
      </c>
      <c r="D35" s="45" t="s">
        <v>205</v>
      </c>
      <c r="E35" s="38" t="s">
        <v>21</v>
      </c>
      <c r="F35" s="29" t="s">
        <v>141</v>
      </c>
      <c r="G35" s="29" t="s">
        <v>141</v>
      </c>
      <c r="H35" s="29" t="s">
        <v>142</v>
      </c>
      <c r="I35" s="29" t="s">
        <v>142</v>
      </c>
      <c r="J35" s="29" t="s">
        <v>142</v>
      </c>
      <c r="K35" s="29" t="s">
        <v>141</v>
      </c>
      <c r="L35" s="29" t="s">
        <v>142</v>
      </c>
      <c r="M35" s="29" t="s">
        <v>142</v>
      </c>
      <c r="N35" s="29" t="s">
        <v>142</v>
      </c>
      <c r="O35" s="29" t="s">
        <v>142</v>
      </c>
      <c r="P35" s="29" t="s">
        <v>142</v>
      </c>
      <c r="Q35" s="29" t="s">
        <v>142</v>
      </c>
      <c r="R35" s="29" t="s">
        <v>141</v>
      </c>
      <c r="S35" s="29" t="s">
        <v>141</v>
      </c>
      <c r="T35" s="6"/>
      <c r="U35" s="6"/>
      <c r="V35" s="6"/>
      <c r="W35" s="6"/>
    </row>
    <row r="36" spans="1:23" ht="25.5">
      <c r="A36" s="13">
        <v>35</v>
      </c>
      <c r="B36" s="44">
        <v>35</v>
      </c>
      <c r="C36" s="44" t="s">
        <v>204</v>
      </c>
      <c r="D36" s="45" t="s">
        <v>206</v>
      </c>
      <c r="E36" s="38" t="s">
        <v>21</v>
      </c>
      <c r="F36" s="29" t="s">
        <v>141</v>
      </c>
      <c r="G36" s="29" t="s">
        <v>141</v>
      </c>
      <c r="H36" s="29" t="s">
        <v>142</v>
      </c>
      <c r="I36" s="29" t="s">
        <v>142</v>
      </c>
      <c r="J36" s="29" t="s">
        <v>143</v>
      </c>
      <c r="K36" s="29" t="s">
        <v>141</v>
      </c>
      <c r="L36" s="29" t="s">
        <v>142</v>
      </c>
      <c r="M36" s="29" t="s">
        <v>142</v>
      </c>
      <c r="N36" s="29" t="s">
        <v>142</v>
      </c>
      <c r="O36" s="29" t="s">
        <v>142</v>
      </c>
      <c r="P36" s="29" t="s">
        <v>142</v>
      </c>
      <c r="Q36" s="29" t="s">
        <v>142</v>
      </c>
      <c r="R36" s="29" t="s">
        <v>141</v>
      </c>
      <c r="S36" s="29" t="s">
        <v>141</v>
      </c>
      <c r="T36" s="6"/>
      <c r="U36" s="6"/>
      <c r="V36" s="6"/>
      <c r="W36" s="6"/>
    </row>
    <row r="37" spans="1:23" ht="63.75">
      <c r="A37" s="13">
        <v>36</v>
      </c>
      <c r="B37" s="44">
        <v>36</v>
      </c>
      <c r="C37" s="44" t="s">
        <v>207</v>
      </c>
      <c r="D37" s="45" t="s">
        <v>208</v>
      </c>
      <c r="E37" s="38" t="s">
        <v>21</v>
      </c>
      <c r="F37" s="29" t="s">
        <v>141</v>
      </c>
      <c r="G37" s="29" t="s">
        <v>141</v>
      </c>
      <c r="H37" s="29" t="s">
        <v>142</v>
      </c>
      <c r="I37" s="29" t="s">
        <v>142</v>
      </c>
      <c r="J37" s="29" t="s">
        <v>143</v>
      </c>
      <c r="K37" s="29" t="s">
        <v>141</v>
      </c>
      <c r="L37" s="29" t="s">
        <v>142</v>
      </c>
      <c r="M37" s="29" t="s">
        <v>142</v>
      </c>
      <c r="N37" s="29" t="s">
        <v>142</v>
      </c>
      <c r="O37" s="29" t="s">
        <v>143</v>
      </c>
      <c r="P37" s="29" t="s">
        <v>142</v>
      </c>
      <c r="Q37" s="29" t="s">
        <v>141</v>
      </c>
      <c r="R37" s="29" t="s">
        <v>141</v>
      </c>
      <c r="S37" s="29" t="s">
        <v>141</v>
      </c>
      <c r="T37" s="6"/>
      <c r="U37" s="6"/>
      <c r="V37" s="6"/>
      <c r="W37" s="6"/>
    </row>
    <row r="38" spans="1:23" ht="63.75">
      <c r="A38" s="13">
        <v>37</v>
      </c>
      <c r="B38" s="44">
        <v>37</v>
      </c>
      <c r="C38" s="44" t="s">
        <v>209</v>
      </c>
      <c r="D38" s="45" t="s">
        <v>210</v>
      </c>
      <c r="E38" s="38" t="s">
        <v>21</v>
      </c>
      <c r="F38" s="29" t="s">
        <v>141</v>
      </c>
      <c r="G38" s="29" t="s">
        <v>141</v>
      </c>
      <c r="H38" s="29" t="s">
        <v>142</v>
      </c>
      <c r="I38" s="29" t="s">
        <v>142</v>
      </c>
      <c r="J38" s="29" t="s">
        <v>143</v>
      </c>
      <c r="K38" s="29" t="s">
        <v>141</v>
      </c>
      <c r="L38" s="29" t="s">
        <v>142</v>
      </c>
      <c r="M38" s="29" t="s">
        <v>142</v>
      </c>
      <c r="N38" s="29" t="s">
        <v>142</v>
      </c>
      <c r="O38" s="29" t="s">
        <v>143</v>
      </c>
      <c r="P38" s="29" t="s">
        <v>142</v>
      </c>
      <c r="Q38" s="29" t="s">
        <v>141</v>
      </c>
      <c r="R38" s="29" t="s">
        <v>141</v>
      </c>
      <c r="S38" s="29" t="s">
        <v>141</v>
      </c>
      <c r="T38" s="6"/>
      <c r="U38" s="6"/>
      <c r="V38" s="6"/>
      <c r="W38" s="6"/>
    </row>
    <row r="39" spans="1:23" ht="63.75">
      <c r="A39" s="13">
        <v>38</v>
      </c>
      <c r="B39" s="44">
        <v>38</v>
      </c>
      <c r="C39" s="44" t="s">
        <v>211</v>
      </c>
      <c r="D39" s="45" t="s">
        <v>212</v>
      </c>
      <c r="E39" s="38" t="s">
        <v>21</v>
      </c>
      <c r="F39" s="29" t="s">
        <v>141</v>
      </c>
      <c r="G39" s="29" t="s">
        <v>141</v>
      </c>
      <c r="H39" s="29" t="s">
        <v>142</v>
      </c>
      <c r="I39" s="29" t="s">
        <v>142</v>
      </c>
      <c r="J39" s="29" t="s">
        <v>143</v>
      </c>
      <c r="K39" s="29" t="s">
        <v>141</v>
      </c>
      <c r="L39" s="29" t="s">
        <v>142</v>
      </c>
      <c r="M39" s="29" t="s">
        <v>142</v>
      </c>
      <c r="N39" s="29" t="s">
        <v>142</v>
      </c>
      <c r="O39" s="29" t="s">
        <v>143</v>
      </c>
      <c r="P39" s="29" t="s">
        <v>142</v>
      </c>
      <c r="Q39" s="29" t="s">
        <v>141</v>
      </c>
      <c r="R39" s="29" t="s">
        <v>141</v>
      </c>
      <c r="S39" s="29" t="s">
        <v>141</v>
      </c>
      <c r="T39" s="6"/>
      <c r="U39" s="6"/>
      <c r="V39" s="6"/>
      <c r="W39" s="6"/>
    </row>
    <row r="40" spans="1:23" ht="51">
      <c r="A40" s="13">
        <v>39</v>
      </c>
      <c r="B40" s="44">
        <v>39</v>
      </c>
      <c r="C40" s="44" t="s">
        <v>211</v>
      </c>
      <c r="D40" s="45" t="s">
        <v>213</v>
      </c>
      <c r="E40" s="38" t="s">
        <v>21</v>
      </c>
      <c r="F40" s="29" t="s">
        <v>141</v>
      </c>
      <c r="G40" s="29" t="s">
        <v>141</v>
      </c>
      <c r="H40" s="29" t="s">
        <v>142</v>
      </c>
      <c r="I40" s="29" t="s">
        <v>142</v>
      </c>
      <c r="J40" s="29" t="s">
        <v>143</v>
      </c>
      <c r="K40" s="29" t="s">
        <v>141</v>
      </c>
      <c r="L40" s="29" t="s">
        <v>142</v>
      </c>
      <c r="M40" s="29" t="s">
        <v>142</v>
      </c>
      <c r="N40" s="29" t="s">
        <v>142</v>
      </c>
      <c r="O40" s="29" t="s">
        <v>143</v>
      </c>
      <c r="P40" s="29" t="s">
        <v>142</v>
      </c>
      <c r="Q40" s="29" t="s">
        <v>141</v>
      </c>
      <c r="R40" s="29" t="s">
        <v>141</v>
      </c>
      <c r="S40" s="29" t="s">
        <v>141</v>
      </c>
      <c r="T40" s="6"/>
      <c r="U40" s="6"/>
      <c r="V40" s="6"/>
      <c r="W40" s="6"/>
    </row>
    <row r="41" spans="1:23" ht="51">
      <c r="A41" s="13">
        <v>40</v>
      </c>
      <c r="B41" s="44">
        <v>40</v>
      </c>
      <c r="C41" s="44" t="s">
        <v>211</v>
      </c>
      <c r="D41" s="45" t="s">
        <v>214</v>
      </c>
      <c r="E41" s="38" t="s">
        <v>21</v>
      </c>
      <c r="F41" s="29" t="s">
        <v>141</v>
      </c>
      <c r="G41" s="29" t="s">
        <v>141</v>
      </c>
      <c r="H41" s="29" t="s">
        <v>142</v>
      </c>
      <c r="I41" s="29" t="s">
        <v>142</v>
      </c>
      <c r="J41" s="29" t="s">
        <v>143</v>
      </c>
      <c r="K41" s="29" t="s">
        <v>141</v>
      </c>
      <c r="L41" s="29" t="s">
        <v>142</v>
      </c>
      <c r="M41" s="29" t="s">
        <v>142</v>
      </c>
      <c r="N41" s="29" t="s">
        <v>142</v>
      </c>
      <c r="O41" s="29" t="s">
        <v>143</v>
      </c>
      <c r="P41" s="29" t="s">
        <v>142</v>
      </c>
      <c r="Q41" s="29" t="s">
        <v>141</v>
      </c>
      <c r="R41" s="29" t="s">
        <v>141</v>
      </c>
      <c r="S41" s="29" t="s">
        <v>141</v>
      </c>
      <c r="T41" s="6"/>
      <c r="U41" s="6"/>
      <c r="V41" s="6"/>
      <c r="W41" s="6"/>
    </row>
    <row r="42" spans="1:23" ht="51">
      <c r="A42" s="13">
        <v>41</v>
      </c>
      <c r="B42" s="44">
        <v>41</v>
      </c>
      <c r="C42" s="44" t="s">
        <v>215</v>
      </c>
      <c r="D42" s="45" t="s">
        <v>216</v>
      </c>
      <c r="E42" s="38" t="s">
        <v>21</v>
      </c>
      <c r="F42" s="29" t="s">
        <v>141</v>
      </c>
      <c r="G42" s="29" t="s">
        <v>141</v>
      </c>
      <c r="H42" s="29" t="s">
        <v>143</v>
      </c>
      <c r="I42" s="29" t="s">
        <v>141</v>
      </c>
      <c r="J42" s="29" t="s">
        <v>143</v>
      </c>
      <c r="K42" s="29" t="s">
        <v>141</v>
      </c>
      <c r="L42" s="29" t="s">
        <v>141</v>
      </c>
      <c r="M42" s="29" t="s">
        <v>141</v>
      </c>
      <c r="N42" s="29" t="s">
        <v>143</v>
      </c>
      <c r="O42" s="29" t="s">
        <v>142</v>
      </c>
      <c r="P42" s="29" t="s">
        <v>142</v>
      </c>
      <c r="Q42" s="29" t="s">
        <v>141</v>
      </c>
      <c r="R42" s="29" t="s">
        <v>141</v>
      </c>
      <c r="S42" s="29" t="s">
        <v>141</v>
      </c>
      <c r="T42" s="6"/>
      <c r="U42" s="6"/>
      <c r="V42" s="6"/>
      <c r="W42" s="6"/>
    </row>
    <row r="43" spans="1:23" ht="51">
      <c r="A43" s="13">
        <v>42</v>
      </c>
      <c r="B43" s="44">
        <v>42</v>
      </c>
      <c r="C43" s="44" t="s">
        <v>217</v>
      </c>
      <c r="D43" s="45" t="s">
        <v>218</v>
      </c>
      <c r="E43" s="38" t="s">
        <v>21</v>
      </c>
      <c r="F43" s="29" t="s">
        <v>141</v>
      </c>
      <c r="G43" s="29" t="s">
        <v>141</v>
      </c>
      <c r="H43" s="29" t="s">
        <v>143</v>
      </c>
      <c r="I43" s="29" t="s">
        <v>141</v>
      </c>
      <c r="J43" s="29" t="s">
        <v>141</v>
      </c>
      <c r="K43" s="29" t="s">
        <v>141</v>
      </c>
      <c r="L43" s="29" t="s">
        <v>141</v>
      </c>
      <c r="M43" s="29" t="s">
        <v>141</v>
      </c>
      <c r="N43" s="29" t="s">
        <v>142</v>
      </c>
      <c r="O43" s="29" t="s">
        <v>142</v>
      </c>
      <c r="P43" s="29" t="s">
        <v>142</v>
      </c>
      <c r="Q43" s="29" t="s">
        <v>142</v>
      </c>
      <c r="R43" s="29" t="s">
        <v>141</v>
      </c>
      <c r="S43" s="29" t="s">
        <v>141</v>
      </c>
      <c r="T43" s="6"/>
      <c r="U43" s="6"/>
      <c r="V43" s="6"/>
      <c r="W43" s="6"/>
    </row>
    <row r="44" spans="1:23" ht="51">
      <c r="A44" s="13">
        <v>43</v>
      </c>
      <c r="B44" s="44">
        <v>43</v>
      </c>
      <c r="C44" s="44" t="s">
        <v>219</v>
      </c>
      <c r="D44" s="45" t="s">
        <v>218</v>
      </c>
      <c r="E44" s="38" t="s">
        <v>21</v>
      </c>
      <c r="F44" s="29" t="s">
        <v>141</v>
      </c>
      <c r="G44" s="29" t="s">
        <v>141</v>
      </c>
      <c r="H44" s="29" t="s">
        <v>143</v>
      </c>
      <c r="I44" s="29" t="s">
        <v>143</v>
      </c>
      <c r="J44" s="29" t="s">
        <v>141</v>
      </c>
      <c r="K44" s="29" t="s">
        <v>141</v>
      </c>
      <c r="L44" s="29" t="s">
        <v>141</v>
      </c>
      <c r="M44" s="29" t="s">
        <v>141</v>
      </c>
      <c r="N44" s="29" t="s">
        <v>142</v>
      </c>
      <c r="O44" s="29" t="s">
        <v>142</v>
      </c>
      <c r="P44" s="29" t="s">
        <v>142</v>
      </c>
      <c r="Q44" s="29" t="s">
        <v>142</v>
      </c>
      <c r="R44" s="29" t="s">
        <v>141</v>
      </c>
      <c r="S44" s="29" t="s">
        <v>141</v>
      </c>
      <c r="T44" s="6"/>
      <c r="U44" s="6"/>
      <c r="V44" s="6"/>
      <c r="W44" s="6"/>
    </row>
    <row r="45" spans="1:23" ht="38.25">
      <c r="A45" s="13">
        <v>44</v>
      </c>
      <c r="B45" s="44">
        <v>44</v>
      </c>
      <c r="C45" s="44" t="s">
        <v>219</v>
      </c>
      <c r="D45" s="45" t="s">
        <v>220</v>
      </c>
      <c r="E45" s="38" t="s">
        <v>21</v>
      </c>
      <c r="F45" s="29" t="s">
        <v>141</v>
      </c>
      <c r="G45" s="29" t="s">
        <v>141</v>
      </c>
      <c r="H45" s="29" t="s">
        <v>143</v>
      </c>
      <c r="I45" s="29" t="s">
        <v>143</v>
      </c>
      <c r="J45" s="29" t="s">
        <v>141</v>
      </c>
      <c r="K45" s="29" t="s">
        <v>141</v>
      </c>
      <c r="L45" s="29" t="s">
        <v>141</v>
      </c>
      <c r="M45" s="29" t="s">
        <v>141</v>
      </c>
      <c r="N45" s="29" t="s">
        <v>142</v>
      </c>
      <c r="O45" s="29" t="s">
        <v>142</v>
      </c>
      <c r="P45" s="29" t="s">
        <v>142</v>
      </c>
      <c r="Q45" s="29" t="s">
        <v>142</v>
      </c>
      <c r="R45" s="29" t="s">
        <v>141</v>
      </c>
      <c r="S45" s="29" t="s">
        <v>141</v>
      </c>
      <c r="T45" s="6"/>
      <c r="U45" s="6"/>
      <c r="V45" s="6"/>
      <c r="W45" s="6"/>
    </row>
    <row r="46" spans="1:23" ht="51">
      <c r="A46" s="13">
        <v>45</v>
      </c>
      <c r="B46" s="44">
        <v>45</v>
      </c>
      <c r="C46" s="44" t="s">
        <v>221</v>
      </c>
      <c r="D46" s="45" t="s">
        <v>222</v>
      </c>
      <c r="E46" s="38" t="s">
        <v>21</v>
      </c>
      <c r="F46" s="29" t="s">
        <v>141</v>
      </c>
      <c r="G46" s="29" t="s">
        <v>141</v>
      </c>
      <c r="H46" s="29" t="s">
        <v>142</v>
      </c>
      <c r="I46" s="29" t="s">
        <v>142</v>
      </c>
      <c r="J46" s="29" t="s">
        <v>141</v>
      </c>
      <c r="K46" s="29" t="s">
        <v>141</v>
      </c>
      <c r="L46" s="29" t="s">
        <v>142</v>
      </c>
      <c r="M46" s="29" t="s">
        <v>142</v>
      </c>
      <c r="N46" s="29" t="s">
        <v>142</v>
      </c>
      <c r="O46" s="29" t="s">
        <v>142</v>
      </c>
      <c r="P46" s="29" t="s">
        <v>142</v>
      </c>
      <c r="Q46" s="29" t="s">
        <v>142</v>
      </c>
      <c r="R46" s="29" t="s">
        <v>141</v>
      </c>
      <c r="S46" s="29" t="s">
        <v>141</v>
      </c>
      <c r="T46" s="6"/>
      <c r="U46" s="6"/>
      <c r="V46" s="6"/>
      <c r="W46" s="6"/>
    </row>
    <row r="47" spans="1:23" ht="38.25">
      <c r="A47" s="13">
        <v>46</v>
      </c>
      <c r="B47" s="44">
        <v>46</v>
      </c>
      <c r="C47" s="44" t="s">
        <v>223</v>
      </c>
      <c r="D47" s="45" t="s">
        <v>224</v>
      </c>
      <c r="E47" s="38" t="s">
        <v>21</v>
      </c>
      <c r="F47" s="29" t="s">
        <v>141</v>
      </c>
      <c r="G47" s="29" t="s">
        <v>141</v>
      </c>
      <c r="H47" s="29" t="s">
        <v>142</v>
      </c>
      <c r="I47" s="29" t="s">
        <v>142</v>
      </c>
      <c r="J47" s="29" t="s">
        <v>142</v>
      </c>
      <c r="K47" s="29" t="s">
        <v>141</v>
      </c>
      <c r="L47" s="29" t="s">
        <v>142</v>
      </c>
      <c r="M47" s="29" t="s">
        <v>142</v>
      </c>
      <c r="N47" s="29" t="s">
        <v>142</v>
      </c>
      <c r="O47" s="29" t="s">
        <v>142</v>
      </c>
      <c r="P47" s="29" t="s">
        <v>142</v>
      </c>
      <c r="Q47" s="29" t="s">
        <v>142</v>
      </c>
      <c r="R47" s="29" t="s">
        <v>141</v>
      </c>
      <c r="S47" s="29" t="s">
        <v>141</v>
      </c>
      <c r="T47" s="6"/>
      <c r="U47" s="6"/>
      <c r="V47" s="6"/>
      <c r="W47" s="6"/>
    </row>
    <row r="48" spans="1:23" ht="51">
      <c r="A48" s="13">
        <v>47</v>
      </c>
      <c r="B48" s="44">
        <v>47</v>
      </c>
      <c r="C48" s="44" t="s">
        <v>225</v>
      </c>
      <c r="D48" s="45" t="s">
        <v>226</v>
      </c>
      <c r="E48" s="38" t="s">
        <v>21</v>
      </c>
      <c r="F48" s="29" t="s">
        <v>141</v>
      </c>
      <c r="G48" s="29" t="s">
        <v>141</v>
      </c>
      <c r="H48" s="29" t="s">
        <v>142</v>
      </c>
      <c r="I48" s="29" t="s">
        <v>142</v>
      </c>
      <c r="J48" s="29" t="s">
        <v>142</v>
      </c>
      <c r="K48" s="29" t="s">
        <v>141</v>
      </c>
      <c r="L48" s="29" t="s">
        <v>142</v>
      </c>
      <c r="M48" s="29" t="s">
        <v>142</v>
      </c>
      <c r="N48" s="29" t="s">
        <v>142</v>
      </c>
      <c r="O48" s="29" t="s">
        <v>142</v>
      </c>
      <c r="P48" s="29" t="s">
        <v>142</v>
      </c>
      <c r="Q48" s="29" t="s">
        <v>142</v>
      </c>
      <c r="R48" s="29" t="s">
        <v>141</v>
      </c>
      <c r="S48" s="29" t="s">
        <v>141</v>
      </c>
      <c r="T48" s="6"/>
      <c r="U48" s="6"/>
      <c r="V48" s="6"/>
      <c r="W48" s="6"/>
    </row>
    <row r="49" spans="1:23" ht="51">
      <c r="A49" s="13">
        <v>48</v>
      </c>
      <c r="B49" s="44">
        <v>48</v>
      </c>
      <c r="C49" s="44" t="s">
        <v>227</v>
      </c>
      <c r="D49" s="45" t="s">
        <v>228</v>
      </c>
      <c r="E49" s="38" t="s">
        <v>199</v>
      </c>
      <c r="F49" s="29" t="s">
        <v>141</v>
      </c>
      <c r="G49" s="29" t="s">
        <v>141</v>
      </c>
      <c r="H49" s="29" t="s">
        <v>143</v>
      </c>
      <c r="I49" s="29" t="s">
        <v>143</v>
      </c>
      <c r="J49" s="29" t="s">
        <v>142</v>
      </c>
      <c r="K49" s="29" t="s">
        <v>141</v>
      </c>
      <c r="L49" s="29" t="s">
        <v>143</v>
      </c>
      <c r="M49" s="29" t="s">
        <v>141</v>
      </c>
      <c r="N49" s="29" t="s">
        <v>141</v>
      </c>
      <c r="O49" s="29" t="s">
        <v>143</v>
      </c>
      <c r="P49" s="29" t="s">
        <v>143</v>
      </c>
      <c r="Q49" s="29" t="s">
        <v>142</v>
      </c>
      <c r="R49" s="29" t="s">
        <v>141</v>
      </c>
      <c r="S49" s="29" t="s">
        <v>141</v>
      </c>
      <c r="T49" s="6"/>
      <c r="U49" s="6"/>
      <c r="V49" s="6"/>
      <c r="W49" s="6"/>
    </row>
    <row r="50" spans="1:23" ht="51">
      <c r="A50" s="13">
        <v>49</v>
      </c>
      <c r="B50" s="44">
        <v>49</v>
      </c>
      <c r="C50" s="44" t="s">
        <v>229</v>
      </c>
      <c r="D50" s="45" t="s">
        <v>228</v>
      </c>
      <c r="E50" s="38" t="s">
        <v>199</v>
      </c>
      <c r="F50" s="29" t="s">
        <v>141</v>
      </c>
      <c r="G50" s="29" t="s">
        <v>141</v>
      </c>
      <c r="H50" s="29" t="s">
        <v>143</v>
      </c>
      <c r="I50" s="29" t="s">
        <v>143</v>
      </c>
      <c r="J50" s="29" t="s">
        <v>143</v>
      </c>
      <c r="K50" s="29" t="s">
        <v>141</v>
      </c>
      <c r="L50" s="29" t="s">
        <v>143</v>
      </c>
      <c r="M50" s="29" t="s">
        <v>141</v>
      </c>
      <c r="N50" s="29" t="s">
        <v>143</v>
      </c>
      <c r="O50" s="29" t="s">
        <v>173</v>
      </c>
      <c r="P50" s="29" t="s">
        <v>143</v>
      </c>
      <c r="Q50" s="29" t="s">
        <v>143</v>
      </c>
      <c r="R50" s="29" t="s">
        <v>141</v>
      </c>
      <c r="S50" s="29" t="s">
        <v>141</v>
      </c>
      <c r="T50" s="6"/>
      <c r="U50" s="6"/>
      <c r="V50" s="6"/>
      <c r="W50" s="6"/>
    </row>
    <row r="51" spans="1:23" ht="51">
      <c r="A51" s="13">
        <v>50</v>
      </c>
      <c r="B51" s="44">
        <v>50</v>
      </c>
      <c r="C51" s="44" t="s">
        <v>229</v>
      </c>
      <c r="D51" s="45" t="s">
        <v>230</v>
      </c>
      <c r="E51" s="38" t="s">
        <v>21</v>
      </c>
      <c r="F51" s="29" t="s">
        <v>141</v>
      </c>
      <c r="G51" s="29" t="s">
        <v>141</v>
      </c>
      <c r="H51" s="29" t="s">
        <v>142</v>
      </c>
      <c r="I51" s="29" t="s">
        <v>142</v>
      </c>
      <c r="J51" s="29" t="s">
        <v>143</v>
      </c>
      <c r="K51" s="29" t="s">
        <v>141</v>
      </c>
      <c r="L51" s="29" t="s">
        <v>142</v>
      </c>
      <c r="M51" s="29" t="s">
        <v>142</v>
      </c>
      <c r="N51" s="29" t="s">
        <v>142</v>
      </c>
      <c r="O51" s="29" t="s">
        <v>142</v>
      </c>
      <c r="P51" s="29" t="s">
        <v>142</v>
      </c>
      <c r="Q51" s="29" t="s">
        <v>142</v>
      </c>
      <c r="R51" s="29" t="s">
        <v>141</v>
      </c>
      <c r="S51" s="29" t="s">
        <v>141</v>
      </c>
      <c r="T51" s="6"/>
      <c r="U51" s="6"/>
      <c r="V51" s="6"/>
      <c r="W51" s="6"/>
    </row>
    <row r="52" spans="1:23" ht="38.25">
      <c r="A52" s="13">
        <v>51</v>
      </c>
      <c r="B52" s="44">
        <v>51</v>
      </c>
      <c r="C52" s="44" t="s">
        <v>231</v>
      </c>
      <c r="D52" s="45" t="s">
        <v>232</v>
      </c>
      <c r="E52" s="38" t="s">
        <v>21</v>
      </c>
      <c r="F52" s="29" t="s">
        <v>141</v>
      </c>
      <c r="G52" s="29" t="s">
        <v>141</v>
      </c>
      <c r="H52" s="29" t="s">
        <v>142</v>
      </c>
      <c r="I52" s="29" t="s">
        <v>142</v>
      </c>
      <c r="J52" s="29" t="s">
        <v>143</v>
      </c>
      <c r="K52" s="29" t="s">
        <v>141</v>
      </c>
      <c r="L52" s="29" t="s">
        <v>141</v>
      </c>
      <c r="M52" s="29" t="s">
        <v>142</v>
      </c>
      <c r="N52" s="29" t="s">
        <v>142</v>
      </c>
      <c r="O52" s="29" t="s">
        <v>142</v>
      </c>
      <c r="P52" s="29" t="s">
        <v>142</v>
      </c>
      <c r="Q52" s="29" t="s">
        <v>142</v>
      </c>
      <c r="R52" s="29" t="s">
        <v>141</v>
      </c>
      <c r="S52" s="29" t="s">
        <v>141</v>
      </c>
      <c r="T52" s="6"/>
      <c r="U52" s="6"/>
      <c r="V52" s="6"/>
      <c r="W52" s="6"/>
    </row>
    <row r="53" spans="1:23" ht="38.25">
      <c r="A53" s="13">
        <v>52</v>
      </c>
      <c r="B53" s="44">
        <v>52</v>
      </c>
      <c r="C53" s="44" t="s">
        <v>231</v>
      </c>
      <c r="D53" s="45" t="s">
        <v>233</v>
      </c>
      <c r="E53" s="38" t="s">
        <v>21</v>
      </c>
      <c r="F53" s="29" t="s">
        <v>141</v>
      </c>
      <c r="G53" s="29" t="s">
        <v>141</v>
      </c>
      <c r="H53" s="29" t="s">
        <v>142</v>
      </c>
      <c r="I53" s="29" t="s">
        <v>143</v>
      </c>
      <c r="J53" s="29" t="s">
        <v>142</v>
      </c>
      <c r="K53" s="29" t="s">
        <v>141</v>
      </c>
      <c r="L53" s="29" t="s">
        <v>141</v>
      </c>
      <c r="M53" s="29" t="s">
        <v>143</v>
      </c>
      <c r="N53" s="29" t="s">
        <v>142</v>
      </c>
      <c r="O53" s="29" t="s">
        <v>142</v>
      </c>
      <c r="P53" s="29" t="s">
        <v>142</v>
      </c>
      <c r="Q53" s="29" t="s">
        <v>142</v>
      </c>
      <c r="R53" s="29" t="s">
        <v>141</v>
      </c>
      <c r="S53" s="29" t="s">
        <v>141</v>
      </c>
      <c r="T53" s="6"/>
      <c r="U53" s="6"/>
      <c r="V53" s="6"/>
      <c r="W53" s="6"/>
    </row>
    <row r="54" spans="1:23" ht="25.5">
      <c r="A54" s="13">
        <v>53</v>
      </c>
      <c r="B54" s="44">
        <v>53</v>
      </c>
      <c r="C54" s="44" t="s">
        <v>234</v>
      </c>
      <c r="D54" s="45" t="s">
        <v>235</v>
      </c>
      <c r="E54" s="38" t="s">
        <v>21</v>
      </c>
      <c r="F54" s="29" t="s">
        <v>141</v>
      </c>
      <c r="G54" s="29" t="s">
        <v>141</v>
      </c>
      <c r="H54" s="29" t="s">
        <v>142</v>
      </c>
      <c r="I54" s="29" t="s">
        <v>141</v>
      </c>
      <c r="J54" s="29" t="s">
        <v>143</v>
      </c>
      <c r="K54" s="29" t="s">
        <v>141</v>
      </c>
      <c r="L54" s="29" t="s">
        <v>142</v>
      </c>
      <c r="M54" s="29" t="s">
        <v>142</v>
      </c>
      <c r="N54" s="29" t="s">
        <v>142</v>
      </c>
      <c r="O54" s="29" t="s">
        <v>142</v>
      </c>
      <c r="P54" s="29" t="s">
        <v>142</v>
      </c>
      <c r="Q54" s="29" t="s">
        <v>142</v>
      </c>
      <c r="R54" s="29" t="s">
        <v>141</v>
      </c>
      <c r="S54" s="29" t="s">
        <v>141</v>
      </c>
      <c r="T54" s="6"/>
      <c r="U54" s="6"/>
      <c r="V54" s="6"/>
      <c r="W54" s="6"/>
    </row>
    <row r="55" spans="1:23" ht="38.25">
      <c r="A55" s="13">
        <v>54</v>
      </c>
      <c r="B55" s="44">
        <v>54</v>
      </c>
      <c r="C55" s="44" t="s">
        <v>236</v>
      </c>
      <c r="D55" s="45" t="s">
        <v>237</v>
      </c>
      <c r="E55" s="38" t="s">
        <v>21</v>
      </c>
      <c r="F55" s="29" t="s">
        <v>141</v>
      </c>
      <c r="G55" s="29" t="s">
        <v>141</v>
      </c>
      <c r="H55" s="29" t="s">
        <v>142</v>
      </c>
      <c r="I55" s="29" t="s">
        <v>141</v>
      </c>
      <c r="J55" s="29" t="s">
        <v>142</v>
      </c>
      <c r="K55" s="29" t="s">
        <v>141</v>
      </c>
      <c r="L55" s="29" t="s">
        <v>142</v>
      </c>
      <c r="M55" s="29" t="s">
        <v>142</v>
      </c>
      <c r="N55" s="29" t="s">
        <v>142</v>
      </c>
      <c r="O55" s="29" t="s">
        <v>142</v>
      </c>
      <c r="P55" s="29" t="s">
        <v>142</v>
      </c>
      <c r="Q55" s="29" t="s">
        <v>142</v>
      </c>
      <c r="R55" s="29" t="s">
        <v>141</v>
      </c>
      <c r="S55" s="29" t="s">
        <v>141</v>
      </c>
      <c r="T55" s="6"/>
      <c r="U55" s="6"/>
      <c r="V55" s="6"/>
      <c r="W55" s="6"/>
    </row>
    <row r="56" spans="1:23" ht="25.5">
      <c r="A56" s="13">
        <v>55</v>
      </c>
      <c r="B56" s="44">
        <v>55</v>
      </c>
      <c r="C56" s="44" t="s">
        <v>236</v>
      </c>
      <c r="D56" s="45" t="s">
        <v>238</v>
      </c>
      <c r="E56" s="38" t="s">
        <v>21</v>
      </c>
      <c r="F56" s="29" t="s">
        <v>141</v>
      </c>
      <c r="G56" s="29" t="s">
        <v>141</v>
      </c>
      <c r="H56" s="29" t="s">
        <v>142</v>
      </c>
      <c r="I56" s="29" t="s">
        <v>141</v>
      </c>
      <c r="J56" s="29" t="s">
        <v>142</v>
      </c>
      <c r="K56" s="29" t="s">
        <v>141</v>
      </c>
      <c r="L56" s="29" t="s">
        <v>142</v>
      </c>
      <c r="M56" s="29" t="s">
        <v>142</v>
      </c>
      <c r="N56" s="29" t="s">
        <v>142</v>
      </c>
      <c r="O56" s="29" t="s">
        <v>142</v>
      </c>
      <c r="P56" s="29" t="s">
        <v>142</v>
      </c>
      <c r="Q56" s="29" t="s">
        <v>142</v>
      </c>
      <c r="R56" s="29" t="s">
        <v>141</v>
      </c>
      <c r="S56" s="29" t="s">
        <v>141</v>
      </c>
      <c r="T56" s="6"/>
      <c r="U56" s="6"/>
      <c r="V56" s="6"/>
      <c r="W56" s="6"/>
    </row>
    <row r="57" spans="1:23" ht="76.5">
      <c r="A57" s="13">
        <v>56</v>
      </c>
      <c r="B57" s="44">
        <v>56</v>
      </c>
      <c r="C57" s="44" t="s">
        <v>239</v>
      </c>
      <c r="D57" s="45" t="s">
        <v>240</v>
      </c>
      <c r="E57" s="38" t="s">
        <v>21</v>
      </c>
      <c r="F57" s="29" t="s">
        <v>141</v>
      </c>
      <c r="G57" s="29" t="s">
        <v>141</v>
      </c>
      <c r="H57" s="29" t="s">
        <v>142</v>
      </c>
      <c r="I57" s="29" t="s">
        <v>141</v>
      </c>
      <c r="J57" s="29" t="s">
        <v>142</v>
      </c>
      <c r="K57" s="29" t="s">
        <v>141</v>
      </c>
      <c r="L57" s="29" t="s">
        <v>143</v>
      </c>
      <c r="M57" s="29" t="s">
        <v>142</v>
      </c>
      <c r="N57" s="29" t="s">
        <v>142</v>
      </c>
      <c r="O57" s="29" t="s">
        <v>142</v>
      </c>
      <c r="P57" s="29" t="s">
        <v>142</v>
      </c>
      <c r="Q57" s="29" t="s">
        <v>142</v>
      </c>
      <c r="R57" s="29" t="s">
        <v>141</v>
      </c>
      <c r="S57" s="29" t="s">
        <v>141</v>
      </c>
      <c r="T57" s="6"/>
      <c r="U57" s="6"/>
      <c r="V57" s="6"/>
      <c r="W57" s="6"/>
    </row>
    <row r="58" spans="1:23" ht="63.75">
      <c r="A58" s="13">
        <v>57</v>
      </c>
      <c r="B58" s="44">
        <v>57</v>
      </c>
      <c r="C58" s="44" t="s">
        <v>239</v>
      </c>
      <c r="D58" s="45" t="s">
        <v>241</v>
      </c>
      <c r="E58" s="38" t="s">
        <v>21</v>
      </c>
      <c r="F58" s="29" t="s">
        <v>141</v>
      </c>
      <c r="G58" s="29" t="s">
        <v>141</v>
      </c>
      <c r="H58" s="29" t="s">
        <v>142</v>
      </c>
      <c r="I58" s="29" t="s">
        <v>141</v>
      </c>
      <c r="J58" s="29" t="s">
        <v>142</v>
      </c>
      <c r="K58" s="29" t="s">
        <v>141</v>
      </c>
      <c r="L58" s="29" t="s">
        <v>142</v>
      </c>
      <c r="M58" s="29" t="s">
        <v>142</v>
      </c>
      <c r="N58" s="29" t="s">
        <v>142</v>
      </c>
      <c r="O58" s="29" t="s">
        <v>142</v>
      </c>
      <c r="P58" s="29" t="s">
        <v>142</v>
      </c>
      <c r="Q58" s="29" t="s">
        <v>142</v>
      </c>
      <c r="R58" s="29" t="s">
        <v>141</v>
      </c>
      <c r="S58" s="29" t="s">
        <v>141</v>
      </c>
      <c r="T58" s="6"/>
      <c r="U58" s="6"/>
      <c r="V58" s="6"/>
      <c r="W58" s="6"/>
    </row>
    <row r="59" spans="1:23" ht="76.5">
      <c r="A59" s="13">
        <v>58</v>
      </c>
      <c r="B59" s="44">
        <v>58</v>
      </c>
      <c r="C59" s="44" t="s">
        <v>242</v>
      </c>
      <c r="D59" s="45" t="s">
        <v>243</v>
      </c>
      <c r="E59" s="38" t="s">
        <v>21</v>
      </c>
      <c r="F59" s="29" t="s">
        <v>141</v>
      </c>
      <c r="G59" s="29" t="s">
        <v>141</v>
      </c>
      <c r="H59" s="29" t="s">
        <v>142</v>
      </c>
      <c r="I59" s="29" t="s">
        <v>141</v>
      </c>
      <c r="J59" s="29" t="s">
        <v>142</v>
      </c>
      <c r="K59" s="29" t="s">
        <v>141</v>
      </c>
      <c r="L59" s="29" t="s">
        <v>142</v>
      </c>
      <c r="M59" s="29" t="s">
        <v>143</v>
      </c>
      <c r="N59" s="29" t="s">
        <v>142</v>
      </c>
      <c r="O59" s="29" t="s">
        <v>143</v>
      </c>
      <c r="P59" s="29" t="s">
        <v>142</v>
      </c>
      <c r="Q59" s="29" t="s">
        <v>142</v>
      </c>
      <c r="R59" s="29" t="s">
        <v>141</v>
      </c>
      <c r="S59" s="29" t="s">
        <v>141</v>
      </c>
      <c r="T59" s="6"/>
      <c r="U59" s="6"/>
      <c r="V59" s="6"/>
      <c r="W59" s="6"/>
    </row>
    <row r="60" spans="1:23" ht="63.75">
      <c r="A60" s="13">
        <v>59</v>
      </c>
      <c r="B60" s="44">
        <v>59</v>
      </c>
      <c r="C60" s="44" t="s">
        <v>242</v>
      </c>
      <c r="D60" s="45" t="s">
        <v>244</v>
      </c>
      <c r="E60" s="38" t="s">
        <v>21</v>
      </c>
      <c r="F60" s="29" t="s">
        <v>141</v>
      </c>
      <c r="G60" s="29" t="s">
        <v>141</v>
      </c>
      <c r="H60" s="29" t="s">
        <v>143</v>
      </c>
      <c r="I60" s="29" t="s">
        <v>141</v>
      </c>
      <c r="J60" s="29" t="s">
        <v>143</v>
      </c>
      <c r="K60" s="29" t="s">
        <v>141</v>
      </c>
      <c r="L60" s="29" t="s">
        <v>143</v>
      </c>
      <c r="M60" s="29" t="s">
        <v>141</v>
      </c>
      <c r="N60" s="29" t="s">
        <v>143</v>
      </c>
      <c r="O60" s="29" t="s">
        <v>143</v>
      </c>
      <c r="P60" s="29" t="s">
        <v>143</v>
      </c>
      <c r="Q60" s="29" t="s">
        <v>142</v>
      </c>
      <c r="R60" s="29" t="s">
        <v>141</v>
      </c>
      <c r="S60" s="29" t="s">
        <v>141</v>
      </c>
      <c r="T60" s="6"/>
      <c r="U60" s="6"/>
      <c r="V60" s="6"/>
      <c r="W60" s="6"/>
    </row>
    <row r="61" spans="1:23" ht="25.5">
      <c r="A61" s="13">
        <v>60</v>
      </c>
      <c r="B61" s="44">
        <v>60</v>
      </c>
      <c r="C61" s="44" t="s">
        <v>245</v>
      </c>
      <c r="D61" s="45" t="s">
        <v>246</v>
      </c>
      <c r="E61" s="38" t="s">
        <v>21</v>
      </c>
      <c r="F61" s="29" t="s">
        <v>141</v>
      </c>
      <c r="G61" s="29" t="s">
        <v>141</v>
      </c>
      <c r="H61" s="29" t="s">
        <v>143</v>
      </c>
      <c r="I61" s="29" t="s">
        <v>141</v>
      </c>
      <c r="J61" s="29" t="s">
        <v>143</v>
      </c>
      <c r="K61" s="29" t="s">
        <v>141</v>
      </c>
      <c r="L61" s="29" t="s">
        <v>143</v>
      </c>
      <c r="M61" s="29" t="s">
        <v>142</v>
      </c>
      <c r="N61" s="29" t="s">
        <v>143</v>
      </c>
      <c r="O61" s="29" t="s">
        <v>142</v>
      </c>
      <c r="P61" s="29" t="s">
        <v>143</v>
      </c>
      <c r="Q61" s="29" t="s">
        <v>143</v>
      </c>
      <c r="R61" s="29" t="s">
        <v>141</v>
      </c>
      <c r="S61" s="29" t="s">
        <v>141</v>
      </c>
      <c r="T61" s="6"/>
      <c r="U61" s="6"/>
      <c r="V61" s="6"/>
      <c r="W61" s="6"/>
    </row>
    <row r="62" spans="1:23" ht="76.5">
      <c r="A62" s="13">
        <v>61</v>
      </c>
      <c r="B62" s="44">
        <v>61</v>
      </c>
      <c r="C62" s="44" t="s">
        <v>247</v>
      </c>
      <c r="D62" s="45" t="s">
        <v>248</v>
      </c>
      <c r="E62" s="38" t="s">
        <v>21</v>
      </c>
      <c r="F62" s="29" t="s">
        <v>141</v>
      </c>
      <c r="G62" s="29" t="s">
        <v>141</v>
      </c>
      <c r="H62" s="29" t="s">
        <v>143</v>
      </c>
      <c r="I62" s="29" t="s">
        <v>141</v>
      </c>
      <c r="J62" s="29" t="s">
        <v>143</v>
      </c>
      <c r="K62" s="29" t="s">
        <v>141</v>
      </c>
      <c r="L62" s="29" t="s">
        <v>173</v>
      </c>
      <c r="M62" s="29" t="s">
        <v>173</v>
      </c>
      <c r="N62" s="29" t="s">
        <v>173</v>
      </c>
      <c r="O62" s="29" t="s">
        <v>173</v>
      </c>
      <c r="P62" s="29" t="s">
        <v>173</v>
      </c>
      <c r="Q62" s="29" t="s">
        <v>143</v>
      </c>
      <c r="R62" s="29" t="s">
        <v>141</v>
      </c>
      <c r="S62" s="29" t="s">
        <v>141</v>
      </c>
      <c r="T62" s="6"/>
      <c r="U62" s="6"/>
      <c r="V62" s="6"/>
      <c r="W62" s="6"/>
    </row>
    <row r="63" spans="1:23" ht="89.25">
      <c r="A63" s="13">
        <v>62</v>
      </c>
      <c r="B63" s="44">
        <v>62</v>
      </c>
      <c r="C63" s="44" t="s">
        <v>249</v>
      </c>
      <c r="D63" s="45" t="s">
        <v>250</v>
      </c>
      <c r="E63" s="38" t="s">
        <v>21</v>
      </c>
      <c r="F63" s="29" t="s">
        <v>141</v>
      </c>
      <c r="G63" s="29" t="s">
        <v>141</v>
      </c>
      <c r="H63" s="29" t="s">
        <v>143</v>
      </c>
      <c r="I63" s="29" t="s">
        <v>141</v>
      </c>
      <c r="J63" s="29" t="s">
        <v>143</v>
      </c>
      <c r="K63" s="29" t="s">
        <v>141</v>
      </c>
      <c r="L63" s="29" t="s">
        <v>142</v>
      </c>
      <c r="M63" s="29" t="s">
        <v>142</v>
      </c>
      <c r="N63" s="29" t="s">
        <v>143</v>
      </c>
      <c r="O63" s="29" t="s">
        <v>143</v>
      </c>
      <c r="P63" s="29" t="s">
        <v>142</v>
      </c>
      <c r="Q63" s="29" t="s">
        <v>142</v>
      </c>
      <c r="R63" s="29" t="s">
        <v>141</v>
      </c>
      <c r="S63" s="29" t="s">
        <v>141</v>
      </c>
      <c r="T63" s="6"/>
      <c r="U63" s="6"/>
      <c r="V63" s="6"/>
      <c r="W63" s="6"/>
    </row>
    <row r="64" spans="1:23" ht="63.75">
      <c r="A64" s="13">
        <v>63</v>
      </c>
      <c r="B64" s="44">
        <v>63</v>
      </c>
      <c r="C64" s="44" t="s">
        <v>251</v>
      </c>
      <c r="D64" s="45" t="s">
        <v>252</v>
      </c>
      <c r="E64" s="38" t="s">
        <v>21</v>
      </c>
      <c r="F64" s="29" t="s">
        <v>141</v>
      </c>
      <c r="G64" s="29" t="s">
        <v>141</v>
      </c>
      <c r="H64" s="29" t="s">
        <v>143</v>
      </c>
      <c r="I64" s="29" t="s">
        <v>141</v>
      </c>
      <c r="J64" s="29" t="s">
        <v>143</v>
      </c>
      <c r="K64" s="29" t="s">
        <v>141</v>
      </c>
      <c r="L64" s="29" t="s">
        <v>143</v>
      </c>
      <c r="M64" s="29" t="s">
        <v>143</v>
      </c>
      <c r="N64" s="29" t="s">
        <v>143</v>
      </c>
      <c r="O64" s="29" t="s">
        <v>143</v>
      </c>
      <c r="P64" s="29" t="s">
        <v>143</v>
      </c>
      <c r="Q64" s="29" t="s">
        <v>143</v>
      </c>
      <c r="R64" s="29" t="s">
        <v>141</v>
      </c>
      <c r="S64" s="29" t="s">
        <v>141</v>
      </c>
      <c r="T64" s="6"/>
      <c r="U64" s="6"/>
      <c r="V64" s="6"/>
      <c r="W64" s="6"/>
    </row>
    <row r="65" spans="1:23" ht="63.75">
      <c r="A65" s="13">
        <v>64</v>
      </c>
      <c r="B65" s="44">
        <v>64</v>
      </c>
      <c r="C65" s="44" t="s">
        <v>251</v>
      </c>
      <c r="D65" s="45" t="s">
        <v>253</v>
      </c>
      <c r="E65" s="38" t="s">
        <v>21</v>
      </c>
      <c r="F65" s="29" t="s">
        <v>141</v>
      </c>
      <c r="G65" s="29" t="s">
        <v>141</v>
      </c>
      <c r="H65" s="29" t="s">
        <v>143</v>
      </c>
      <c r="I65" s="29" t="s">
        <v>141</v>
      </c>
      <c r="J65" s="29" t="s">
        <v>143</v>
      </c>
      <c r="K65" s="29" t="s">
        <v>141</v>
      </c>
      <c r="L65" s="29" t="s">
        <v>143</v>
      </c>
      <c r="M65" s="29" t="s">
        <v>141</v>
      </c>
      <c r="N65" s="29" t="s">
        <v>143</v>
      </c>
      <c r="O65" s="29" t="s">
        <v>143</v>
      </c>
      <c r="P65" s="29" t="s">
        <v>143</v>
      </c>
      <c r="Q65" s="29" t="s">
        <v>143</v>
      </c>
      <c r="R65" s="29" t="s">
        <v>141</v>
      </c>
      <c r="S65" s="29" t="s">
        <v>141</v>
      </c>
      <c r="T65" s="6"/>
      <c r="U65" s="6"/>
      <c r="V65" s="6"/>
      <c r="W65" s="6"/>
    </row>
    <row r="66" spans="1:23" ht="76.5">
      <c r="A66" s="13">
        <v>65</v>
      </c>
      <c r="B66" s="44">
        <v>65</v>
      </c>
      <c r="C66" s="44" t="s">
        <v>254</v>
      </c>
      <c r="D66" s="45" t="s">
        <v>255</v>
      </c>
      <c r="E66" s="38" t="s">
        <v>21</v>
      </c>
      <c r="F66" s="29" t="s">
        <v>141</v>
      </c>
      <c r="G66" s="29" t="s">
        <v>141</v>
      </c>
      <c r="H66" s="29" t="s">
        <v>143</v>
      </c>
      <c r="I66" s="29" t="s">
        <v>141</v>
      </c>
      <c r="J66" s="29" t="s">
        <v>143</v>
      </c>
      <c r="K66" s="29" t="s">
        <v>141</v>
      </c>
      <c r="L66" s="29" t="s">
        <v>143</v>
      </c>
      <c r="M66" s="29" t="s">
        <v>141</v>
      </c>
      <c r="N66" s="29" t="s">
        <v>143</v>
      </c>
      <c r="O66" s="29" t="s">
        <v>183</v>
      </c>
      <c r="P66" s="29" t="s">
        <v>143</v>
      </c>
      <c r="Q66" s="29" t="s">
        <v>143</v>
      </c>
      <c r="R66" s="29" t="s">
        <v>141</v>
      </c>
      <c r="S66" s="29" t="s">
        <v>141</v>
      </c>
      <c r="T66" s="6"/>
      <c r="U66" s="6"/>
      <c r="V66" s="6"/>
      <c r="W66" s="6"/>
    </row>
    <row r="67" spans="1:23" ht="89.25">
      <c r="A67" s="13">
        <v>66</v>
      </c>
      <c r="B67" s="44">
        <v>66</v>
      </c>
      <c r="C67" s="44" t="s">
        <v>256</v>
      </c>
      <c r="D67" s="45" t="s">
        <v>257</v>
      </c>
      <c r="E67" s="38" t="s">
        <v>21</v>
      </c>
      <c r="F67" s="29" t="s">
        <v>141</v>
      </c>
      <c r="G67" s="29" t="s">
        <v>141</v>
      </c>
      <c r="H67" s="29" t="s">
        <v>143</v>
      </c>
      <c r="I67" s="29" t="s">
        <v>141</v>
      </c>
      <c r="J67" s="29" t="s">
        <v>142</v>
      </c>
      <c r="K67" s="29" t="s">
        <v>141</v>
      </c>
      <c r="L67" s="29" t="s">
        <v>142</v>
      </c>
      <c r="M67" s="29" t="s">
        <v>141</v>
      </c>
      <c r="N67" s="29" t="s">
        <v>142</v>
      </c>
      <c r="O67" s="29" t="s">
        <v>143</v>
      </c>
      <c r="P67" s="29" t="s">
        <v>143</v>
      </c>
      <c r="Q67" s="29" t="s">
        <v>142</v>
      </c>
      <c r="R67" s="29" t="s">
        <v>141</v>
      </c>
      <c r="S67" s="29" t="s">
        <v>141</v>
      </c>
      <c r="T67" s="6"/>
      <c r="U67" s="6"/>
      <c r="V67" s="6"/>
      <c r="W67" s="6"/>
    </row>
    <row r="68" spans="1:23" ht="63.75">
      <c r="A68" s="13">
        <v>67</v>
      </c>
      <c r="B68" s="44">
        <v>67</v>
      </c>
      <c r="C68" s="44" t="s">
        <v>258</v>
      </c>
      <c r="D68" s="45" t="s">
        <v>259</v>
      </c>
      <c r="E68" s="38" t="s">
        <v>21</v>
      </c>
      <c r="F68" s="29" t="s">
        <v>141</v>
      </c>
      <c r="G68" s="29" t="s">
        <v>141</v>
      </c>
      <c r="H68" s="29" t="s">
        <v>143</v>
      </c>
      <c r="I68" s="29" t="s">
        <v>141</v>
      </c>
      <c r="J68" s="29" t="s">
        <v>143</v>
      </c>
      <c r="K68" s="29" t="s">
        <v>141</v>
      </c>
      <c r="L68" s="29" t="s">
        <v>143</v>
      </c>
      <c r="M68" s="29" t="s">
        <v>141</v>
      </c>
      <c r="N68" s="29" t="s">
        <v>143</v>
      </c>
      <c r="O68" s="29" t="s">
        <v>143</v>
      </c>
      <c r="P68" s="29" t="s">
        <v>143</v>
      </c>
      <c r="Q68" s="29" t="s">
        <v>143</v>
      </c>
      <c r="R68" s="29" t="s">
        <v>141</v>
      </c>
      <c r="S68" s="29" t="s">
        <v>141</v>
      </c>
      <c r="T68" s="6"/>
      <c r="U68" s="6"/>
      <c r="V68" s="6"/>
      <c r="W68" s="6"/>
    </row>
    <row r="69" spans="1:23" ht="51">
      <c r="A69" s="13">
        <v>68</v>
      </c>
      <c r="B69" s="44">
        <v>68</v>
      </c>
      <c r="C69" s="44" t="s">
        <v>258</v>
      </c>
      <c r="D69" s="45" t="s">
        <v>260</v>
      </c>
      <c r="E69" s="38" t="s">
        <v>21</v>
      </c>
      <c r="F69" s="29" t="s">
        <v>141</v>
      </c>
      <c r="G69" s="29" t="s">
        <v>141</v>
      </c>
      <c r="H69" s="29" t="s">
        <v>143</v>
      </c>
      <c r="I69" s="29" t="s">
        <v>141</v>
      </c>
      <c r="J69" s="29" t="s">
        <v>143</v>
      </c>
      <c r="K69" s="29" t="s">
        <v>141</v>
      </c>
      <c r="L69" s="29" t="s">
        <v>143</v>
      </c>
      <c r="M69" s="29" t="s">
        <v>141</v>
      </c>
      <c r="N69" s="29" t="s">
        <v>143</v>
      </c>
      <c r="O69" s="29" t="s">
        <v>143</v>
      </c>
      <c r="P69" s="29" t="s">
        <v>143</v>
      </c>
      <c r="Q69" s="29" t="s">
        <v>143</v>
      </c>
      <c r="R69" s="29" t="s">
        <v>141</v>
      </c>
      <c r="S69" s="29" t="s">
        <v>141</v>
      </c>
      <c r="T69" s="6"/>
      <c r="U69" s="6"/>
      <c r="V69" s="6"/>
      <c r="W69" s="6"/>
    </row>
    <row r="70" spans="1:23" ht="76.5">
      <c r="A70" s="13">
        <v>69</v>
      </c>
      <c r="B70" s="44">
        <v>69</v>
      </c>
      <c r="C70" s="44" t="s">
        <v>261</v>
      </c>
      <c r="D70" s="45" t="s">
        <v>262</v>
      </c>
      <c r="E70" s="38" t="s">
        <v>21</v>
      </c>
      <c r="F70" s="29" t="s">
        <v>141</v>
      </c>
      <c r="G70" s="29" t="s">
        <v>141</v>
      </c>
      <c r="H70" s="29" t="s">
        <v>142</v>
      </c>
      <c r="I70" s="29" t="s">
        <v>141</v>
      </c>
      <c r="J70" s="29" t="s">
        <v>142</v>
      </c>
      <c r="K70" s="29" t="s">
        <v>141</v>
      </c>
      <c r="L70" s="29" t="s">
        <v>142</v>
      </c>
      <c r="M70" s="29" t="s">
        <v>142</v>
      </c>
      <c r="N70" s="29" t="s">
        <v>142</v>
      </c>
      <c r="O70" s="29" t="s">
        <v>142</v>
      </c>
      <c r="P70" s="29" t="s">
        <v>142</v>
      </c>
      <c r="Q70" s="29" t="s">
        <v>142</v>
      </c>
      <c r="R70" s="29" t="s">
        <v>141</v>
      </c>
      <c r="S70" s="29" t="s">
        <v>141</v>
      </c>
      <c r="T70" s="6"/>
      <c r="U70" s="6"/>
      <c r="V70" s="6"/>
      <c r="W70" s="6"/>
    </row>
    <row r="71" spans="1:23" ht="89.25">
      <c r="A71" s="13">
        <v>70</v>
      </c>
      <c r="B71" s="44">
        <v>70</v>
      </c>
      <c r="C71" s="44" t="s">
        <v>261</v>
      </c>
      <c r="D71" s="45" t="s">
        <v>263</v>
      </c>
      <c r="E71" s="38" t="s">
        <v>21</v>
      </c>
      <c r="F71" s="29" t="s">
        <v>141</v>
      </c>
      <c r="G71" s="29" t="s">
        <v>141</v>
      </c>
      <c r="H71" s="29" t="s">
        <v>143</v>
      </c>
      <c r="I71" s="29" t="s">
        <v>141</v>
      </c>
      <c r="J71" s="29" t="s">
        <v>143</v>
      </c>
      <c r="K71" s="29" t="s">
        <v>141</v>
      </c>
      <c r="L71" s="29" t="s">
        <v>143</v>
      </c>
      <c r="M71" s="29" t="s">
        <v>141</v>
      </c>
      <c r="N71" s="29" t="s">
        <v>143</v>
      </c>
      <c r="O71" s="29" t="s">
        <v>143</v>
      </c>
      <c r="P71" s="29" t="s">
        <v>143</v>
      </c>
      <c r="Q71" s="29" t="s">
        <v>143</v>
      </c>
      <c r="R71" s="29" t="s">
        <v>141</v>
      </c>
      <c r="S71" s="29" t="s">
        <v>141</v>
      </c>
      <c r="T71" s="6"/>
      <c r="U71" s="6"/>
      <c r="V71" s="6"/>
      <c r="W71" s="6"/>
    </row>
    <row r="72" spans="1:23" ht="63.75">
      <c r="A72" s="13">
        <v>71</v>
      </c>
      <c r="B72" s="44">
        <v>71</v>
      </c>
      <c r="C72" s="44" t="s">
        <v>264</v>
      </c>
      <c r="D72" s="45" t="s">
        <v>265</v>
      </c>
      <c r="E72" s="38" t="s">
        <v>21</v>
      </c>
      <c r="F72" s="29" t="s">
        <v>141</v>
      </c>
      <c r="G72" s="29" t="s">
        <v>141</v>
      </c>
      <c r="H72" s="29" t="s">
        <v>143</v>
      </c>
      <c r="I72" s="29" t="s">
        <v>141</v>
      </c>
      <c r="J72" s="29" t="s">
        <v>143</v>
      </c>
      <c r="K72" s="29" t="s">
        <v>141</v>
      </c>
      <c r="L72" s="29" t="s">
        <v>143</v>
      </c>
      <c r="M72" s="29" t="s">
        <v>141</v>
      </c>
      <c r="N72" s="29" t="s">
        <v>143</v>
      </c>
      <c r="O72" s="29" t="s">
        <v>183</v>
      </c>
      <c r="P72" s="29" t="s">
        <v>143</v>
      </c>
      <c r="Q72" s="29" t="s">
        <v>143</v>
      </c>
      <c r="R72" s="29" t="s">
        <v>141</v>
      </c>
      <c r="S72" s="29" t="s">
        <v>141</v>
      </c>
      <c r="T72" s="6"/>
      <c r="U72" s="6"/>
      <c r="V72" s="6"/>
      <c r="W72" s="6"/>
    </row>
    <row r="73" spans="1:23" ht="76.5">
      <c r="A73" s="13">
        <v>72</v>
      </c>
      <c r="B73" s="44">
        <v>72</v>
      </c>
      <c r="C73" s="44" t="s">
        <v>266</v>
      </c>
      <c r="D73" s="45" t="s">
        <v>267</v>
      </c>
      <c r="E73" s="38" t="s">
        <v>21</v>
      </c>
      <c r="F73" s="29" t="s">
        <v>141</v>
      </c>
      <c r="G73" s="29" t="s">
        <v>141</v>
      </c>
      <c r="H73" s="29" t="s">
        <v>183</v>
      </c>
      <c r="I73" s="29" t="s">
        <v>141</v>
      </c>
      <c r="J73" s="29" t="s">
        <v>143</v>
      </c>
      <c r="K73" s="29" t="s">
        <v>141</v>
      </c>
      <c r="L73" s="29" t="s">
        <v>143</v>
      </c>
      <c r="M73" s="29" t="s">
        <v>141</v>
      </c>
      <c r="N73" s="29" t="s">
        <v>143</v>
      </c>
      <c r="O73" s="29" t="s">
        <v>143</v>
      </c>
      <c r="P73" s="29" t="s">
        <v>143</v>
      </c>
      <c r="Q73" s="29" t="s">
        <v>143</v>
      </c>
      <c r="R73" s="29" t="s">
        <v>141</v>
      </c>
      <c r="S73" s="29" t="s">
        <v>141</v>
      </c>
      <c r="T73" s="6"/>
      <c r="U73" s="6"/>
      <c r="V73" s="6"/>
      <c r="W73" s="6"/>
    </row>
    <row r="74" spans="1:23" ht="76.5">
      <c r="A74" s="13">
        <v>73</v>
      </c>
      <c r="B74" s="44">
        <v>73</v>
      </c>
      <c r="C74" s="44" t="s">
        <v>266</v>
      </c>
      <c r="D74" s="45" t="s">
        <v>268</v>
      </c>
      <c r="E74" s="38" t="s">
        <v>21</v>
      </c>
      <c r="F74" s="29" t="s">
        <v>141</v>
      </c>
      <c r="G74" s="29" t="s">
        <v>141</v>
      </c>
      <c r="H74" s="29" t="s">
        <v>143</v>
      </c>
      <c r="I74" s="29" t="s">
        <v>141</v>
      </c>
      <c r="J74" s="29" t="s">
        <v>143</v>
      </c>
      <c r="K74" s="29" t="s">
        <v>141</v>
      </c>
      <c r="L74" s="29" t="s">
        <v>143</v>
      </c>
      <c r="M74" s="29" t="s">
        <v>141</v>
      </c>
      <c r="N74" s="29" t="s">
        <v>143</v>
      </c>
      <c r="O74" s="29" t="s">
        <v>143</v>
      </c>
      <c r="P74" s="29" t="s">
        <v>143</v>
      </c>
      <c r="Q74" s="29" t="s">
        <v>143</v>
      </c>
      <c r="R74" s="29" t="s">
        <v>141</v>
      </c>
      <c r="S74" s="29" t="s">
        <v>141</v>
      </c>
      <c r="T74" s="6"/>
      <c r="U74" s="6"/>
      <c r="V74" s="6"/>
      <c r="W74" s="6"/>
    </row>
    <row r="75" spans="1:23" ht="76.5">
      <c r="A75" s="13">
        <v>74</v>
      </c>
      <c r="B75" s="44">
        <v>74</v>
      </c>
      <c r="C75" s="44" t="s">
        <v>269</v>
      </c>
      <c r="D75" s="45" t="s">
        <v>270</v>
      </c>
      <c r="E75" s="38" t="s">
        <v>21</v>
      </c>
      <c r="F75" s="29" t="s">
        <v>141</v>
      </c>
      <c r="G75" s="29" t="s">
        <v>141</v>
      </c>
      <c r="H75" s="29" t="s">
        <v>183</v>
      </c>
      <c r="I75" s="29" t="s">
        <v>141</v>
      </c>
      <c r="J75" s="29" t="s">
        <v>143</v>
      </c>
      <c r="K75" s="29" t="s">
        <v>141</v>
      </c>
      <c r="L75" s="29" t="s">
        <v>143</v>
      </c>
      <c r="M75" s="29" t="s">
        <v>141</v>
      </c>
      <c r="N75" s="29" t="s">
        <v>143</v>
      </c>
      <c r="O75" s="29" t="s">
        <v>143</v>
      </c>
      <c r="P75" s="29" t="s">
        <v>143</v>
      </c>
      <c r="Q75" s="29" t="s">
        <v>143</v>
      </c>
      <c r="R75" s="29" t="s">
        <v>143</v>
      </c>
      <c r="S75" s="29" t="s">
        <v>141</v>
      </c>
      <c r="T75" s="6"/>
      <c r="U75" s="6"/>
      <c r="V75" s="6"/>
      <c r="W75" s="6"/>
    </row>
    <row r="76" spans="1:23" ht="89.25">
      <c r="A76" s="13">
        <v>75</v>
      </c>
      <c r="B76" s="44">
        <v>75</v>
      </c>
      <c r="C76" s="44" t="s">
        <v>269</v>
      </c>
      <c r="D76" s="45" t="s">
        <v>271</v>
      </c>
      <c r="E76" s="38" t="s">
        <v>21</v>
      </c>
      <c r="F76" s="29" t="s">
        <v>141</v>
      </c>
      <c r="G76" s="29" t="s">
        <v>141</v>
      </c>
      <c r="H76" s="29" t="s">
        <v>143</v>
      </c>
      <c r="I76" s="29" t="s">
        <v>141</v>
      </c>
      <c r="J76" s="29" t="s">
        <v>143</v>
      </c>
      <c r="K76" s="29" t="s">
        <v>141</v>
      </c>
      <c r="L76" s="29" t="s">
        <v>143</v>
      </c>
      <c r="M76" s="29" t="s">
        <v>141</v>
      </c>
      <c r="N76" s="29" t="s">
        <v>143</v>
      </c>
      <c r="O76" s="29" t="s">
        <v>143</v>
      </c>
      <c r="P76" s="29" t="s">
        <v>143</v>
      </c>
      <c r="Q76" s="29" t="s">
        <v>143</v>
      </c>
      <c r="R76" s="29" t="s">
        <v>143</v>
      </c>
      <c r="S76" s="29" t="s">
        <v>141</v>
      </c>
      <c r="T76" s="6"/>
      <c r="U76" s="6"/>
      <c r="V76" s="6"/>
      <c r="W76" s="6"/>
    </row>
    <row r="77" spans="1:23" ht="89.25">
      <c r="A77" s="13">
        <v>76</v>
      </c>
      <c r="B77" s="44">
        <v>76</v>
      </c>
      <c r="C77" s="44" t="s">
        <v>272</v>
      </c>
      <c r="D77" s="45" t="s">
        <v>273</v>
      </c>
      <c r="E77" s="38" t="s">
        <v>21</v>
      </c>
      <c r="F77" s="29" t="s">
        <v>141</v>
      </c>
      <c r="G77" s="29" t="s">
        <v>141</v>
      </c>
      <c r="H77" s="29" t="s">
        <v>143</v>
      </c>
      <c r="I77" s="29" t="s">
        <v>141</v>
      </c>
      <c r="J77" s="29" t="s">
        <v>183</v>
      </c>
      <c r="K77" s="29" t="s">
        <v>141</v>
      </c>
      <c r="L77" s="29" t="s">
        <v>143</v>
      </c>
      <c r="M77" s="29" t="s">
        <v>141</v>
      </c>
      <c r="N77" s="29" t="s">
        <v>143</v>
      </c>
      <c r="O77" s="29" t="s">
        <v>143</v>
      </c>
      <c r="P77" s="29" t="s">
        <v>143</v>
      </c>
      <c r="Q77" s="29" t="s">
        <v>143</v>
      </c>
      <c r="R77" s="29" t="s">
        <v>143</v>
      </c>
      <c r="S77" s="29" t="s">
        <v>141</v>
      </c>
      <c r="T77" s="6"/>
      <c r="U77" s="6"/>
      <c r="V77" s="6"/>
      <c r="W77" s="6"/>
    </row>
    <row r="78" spans="1:23" ht="76.5">
      <c r="A78" s="13">
        <v>77</v>
      </c>
      <c r="B78" s="44">
        <v>77</v>
      </c>
      <c r="C78" s="44" t="s">
        <v>272</v>
      </c>
      <c r="D78" s="45" t="s">
        <v>274</v>
      </c>
      <c r="E78" s="38" t="s">
        <v>21</v>
      </c>
      <c r="F78" s="29" t="s">
        <v>141</v>
      </c>
      <c r="G78" s="29" t="s">
        <v>141</v>
      </c>
      <c r="H78" s="29" t="s">
        <v>142</v>
      </c>
      <c r="I78" s="29" t="s">
        <v>141</v>
      </c>
      <c r="J78" s="29" t="s">
        <v>142</v>
      </c>
      <c r="K78" s="29" t="s">
        <v>141</v>
      </c>
      <c r="L78" s="29" t="s">
        <v>142</v>
      </c>
      <c r="M78" s="29" t="s">
        <v>142</v>
      </c>
      <c r="N78" s="29" t="s">
        <v>142</v>
      </c>
      <c r="O78" s="29" t="s">
        <v>142</v>
      </c>
      <c r="P78" s="29" t="s">
        <v>142</v>
      </c>
      <c r="Q78" s="29" t="s">
        <v>142</v>
      </c>
      <c r="R78" s="29" t="s">
        <v>142</v>
      </c>
      <c r="S78" s="29" t="s">
        <v>141</v>
      </c>
      <c r="T78" s="6"/>
      <c r="U78" s="6"/>
      <c r="V78" s="6"/>
      <c r="W78" s="6"/>
    </row>
    <row r="79" spans="1:23" ht="63.75">
      <c r="A79" s="13">
        <v>78</v>
      </c>
      <c r="B79" s="44">
        <v>78</v>
      </c>
      <c r="C79" s="44" t="s">
        <v>275</v>
      </c>
      <c r="D79" s="45" t="s">
        <v>276</v>
      </c>
      <c r="E79" s="38" t="s">
        <v>21</v>
      </c>
      <c r="F79" s="29" t="s">
        <v>141</v>
      </c>
      <c r="G79" s="29" t="s">
        <v>141</v>
      </c>
      <c r="H79" s="29" t="s">
        <v>183</v>
      </c>
      <c r="I79" s="29" t="s">
        <v>141</v>
      </c>
      <c r="J79" s="29" t="s">
        <v>143</v>
      </c>
      <c r="K79" s="29" t="s">
        <v>141</v>
      </c>
      <c r="L79" s="29" t="s">
        <v>143</v>
      </c>
      <c r="M79" s="29" t="s">
        <v>141</v>
      </c>
      <c r="N79" s="29" t="s">
        <v>143</v>
      </c>
      <c r="O79" s="29" t="s">
        <v>143</v>
      </c>
      <c r="P79" s="29" t="s">
        <v>143</v>
      </c>
      <c r="Q79" s="29" t="s">
        <v>143</v>
      </c>
      <c r="R79" s="29" t="s">
        <v>143</v>
      </c>
      <c r="S79" s="29" t="s">
        <v>141</v>
      </c>
      <c r="T79" s="6"/>
      <c r="U79" s="6"/>
      <c r="V79" s="6"/>
      <c r="W79" s="6"/>
    </row>
    <row r="80" spans="1:23" ht="89.25">
      <c r="A80" s="13">
        <v>79</v>
      </c>
      <c r="B80" s="44">
        <v>79</v>
      </c>
      <c r="C80" s="44" t="s">
        <v>275</v>
      </c>
      <c r="D80" s="45" t="s">
        <v>277</v>
      </c>
      <c r="E80" s="38" t="s">
        <v>21</v>
      </c>
      <c r="F80" s="29" t="s">
        <v>141</v>
      </c>
      <c r="G80" s="29" t="s">
        <v>141</v>
      </c>
      <c r="H80" s="29" t="s">
        <v>183</v>
      </c>
      <c r="I80" s="29" t="s">
        <v>141</v>
      </c>
      <c r="J80" s="29" t="s">
        <v>183</v>
      </c>
      <c r="K80" s="29" t="s">
        <v>141</v>
      </c>
      <c r="L80" s="29" t="s">
        <v>183</v>
      </c>
      <c r="M80" s="29" t="s">
        <v>183</v>
      </c>
      <c r="N80" s="29" t="s">
        <v>183</v>
      </c>
      <c r="O80" s="29" t="s">
        <v>183</v>
      </c>
      <c r="P80" s="29" t="s">
        <v>183</v>
      </c>
      <c r="Q80" s="29" t="s">
        <v>143</v>
      </c>
      <c r="R80" s="29" t="s">
        <v>183</v>
      </c>
      <c r="S80" s="29" t="s">
        <v>141</v>
      </c>
      <c r="T80" s="6"/>
      <c r="U80" s="6"/>
      <c r="V80" s="6"/>
      <c r="W80" s="6"/>
    </row>
    <row r="81" spans="1:23" ht="63.75">
      <c r="A81" s="13">
        <v>80</v>
      </c>
      <c r="B81" s="44">
        <v>80</v>
      </c>
      <c r="C81" s="44" t="s">
        <v>278</v>
      </c>
      <c r="D81" s="45" t="s">
        <v>279</v>
      </c>
      <c r="E81" s="38" t="s">
        <v>21</v>
      </c>
      <c r="F81" s="29" t="s">
        <v>141</v>
      </c>
      <c r="G81" s="29" t="s">
        <v>141</v>
      </c>
      <c r="H81" s="29" t="s">
        <v>183</v>
      </c>
      <c r="I81" s="29" t="s">
        <v>141</v>
      </c>
      <c r="J81" s="29" t="s">
        <v>183</v>
      </c>
      <c r="K81" s="29" t="s">
        <v>141</v>
      </c>
      <c r="L81" s="29" t="s">
        <v>143</v>
      </c>
      <c r="M81" s="29" t="s">
        <v>143</v>
      </c>
      <c r="N81" s="29" t="s">
        <v>143</v>
      </c>
      <c r="O81" s="29" t="s">
        <v>183</v>
      </c>
      <c r="P81" s="29" t="s">
        <v>143</v>
      </c>
      <c r="Q81" s="29" t="s">
        <v>143</v>
      </c>
      <c r="R81" s="29" t="s">
        <v>183</v>
      </c>
      <c r="S81" s="29" t="s">
        <v>141</v>
      </c>
      <c r="T81" s="6"/>
      <c r="U81" s="6"/>
      <c r="V81" s="6"/>
      <c r="W81" s="6"/>
    </row>
    <row r="82" spans="1:23" ht="89.25">
      <c r="A82" s="13">
        <v>81</v>
      </c>
      <c r="B82" s="44">
        <v>81</v>
      </c>
      <c r="C82" s="44" t="s">
        <v>280</v>
      </c>
      <c r="D82" s="45" t="s">
        <v>281</v>
      </c>
      <c r="E82" s="38" t="s">
        <v>21</v>
      </c>
      <c r="F82" s="29" t="s">
        <v>141</v>
      </c>
      <c r="G82" s="29" t="s">
        <v>141</v>
      </c>
      <c r="H82" s="29" t="s">
        <v>183</v>
      </c>
      <c r="I82" s="29" t="s">
        <v>141</v>
      </c>
      <c r="J82" s="29" t="s">
        <v>183</v>
      </c>
      <c r="K82" s="29" t="s">
        <v>141</v>
      </c>
      <c r="L82" s="29" t="s">
        <v>143</v>
      </c>
      <c r="M82" s="29" t="s">
        <v>143</v>
      </c>
      <c r="N82" s="29" t="s">
        <v>143</v>
      </c>
      <c r="O82" s="29" t="s">
        <v>143</v>
      </c>
      <c r="P82" s="29" t="s">
        <v>143</v>
      </c>
      <c r="Q82" s="29" t="s">
        <v>143</v>
      </c>
      <c r="R82" s="29" t="s">
        <v>143</v>
      </c>
      <c r="S82" s="29" t="s">
        <v>141</v>
      </c>
      <c r="T82" s="6"/>
      <c r="U82" s="6"/>
      <c r="V82" s="6"/>
      <c r="W82" s="6"/>
    </row>
    <row r="83" spans="1:23" ht="63.75">
      <c r="A83" s="13">
        <v>82</v>
      </c>
      <c r="B83" s="44">
        <v>82</v>
      </c>
      <c r="C83" s="44" t="s">
        <v>280</v>
      </c>
      <c r="D83" s="45" t="s">
        <v>282</v>
      </c>
      <c r="E83" s="38" t="s">
        <v>21</v>
      </c>
      <c r="F83" s="29" t="s">
        <v>141</v>
      </c>
      <c r="G83" s="29" t="s">
        <v>141</v>
      </c>
      <c r="H83" s="29" t="s">
        <v>143</v>
      </c>
      <c r="I83" s="29" t="s">
        <v>141</v>
      </c>
      <c r="J83" s="29" t="s">
        <v>143</v>
      </c>
      <c r="K83" s="29" t="s">
        <v>141</v>
      </c>
      <c r="L83" s="29" t="s">
        <v>143</v>
      </c>
      <c r="M83" s="29" t="s">
        <v>143</v>
      </c>
      <c r="N83" s="29" t="s">
        <v>143</v>
      </c>
      <c r="O83" s="29" t="s">
        <v>143</v>
      </c>
      <c r="P83" s="29" t="s">
        <v>143</v>
      </c>
      <c r="Q83" s="29" t="s">
        <v>143</v>
      </c>
      <c r="R83" s="29" t="s">
        <v>143</v>
      </c>
      <c r="S83" s="29" t="s">
        <v>141</v>
      </c>
      <c r="T83" s="6"/>
      <c r="U83" s="6"/>
      <c r="V83" s="6"/>
      <c r="W83" s="6"/>
    </row>
    <row r="84" spans="1:23" ht="76.5">
      <c r="A84" s="13">
        <v>83</v>
      </c>
      <c r="B84" s="44">
        <v>83</v>
      </c>
      <c r="C84" s="44" t="s">
        <v>283</v>
      </c>
      <c r="D84" s="45" t="s">
        <v>284</v>
      </c>
      <c r="E84" s="38" t="s">
        <v>21</v>
      </c>
      <c r="F84" s="29" t="s">
        <v>141</v>
      </c>
      <c r="G84" s="29" t="s">
        <v>141</v>
      </c>
      <c r="H84" s="29" t="s">
        <v>143</v>
      </c>
      <c r="I84" s="29" t="s">
        <v>141</v>
      </c>
      <c r="J84" s="29" t="s">
        <v>143</v>
      </c>
      <c r="K84" s="29" t="s">
        <v>141</v>
      </c>
      <c r="L84" s="29" t="s">
        <v>143</v>
      </c>
      <c r="M84" s="29" t="s">
        <v>143</v>
      </c>
      <c r="N84" s="29" t="s">
        <v>143</v>
      </c>
      <c r="O84" s="29" t="s">
        <v>143</v>
      </c>
      <c r="P84" s="29" t="s">
        <v>143</v>
      </c>
      <c r="Q84" s="29" t="s">
        <v>143</v>
      </c>
      <c r="R84" s="29" t="s">
        <v>143</v>
      </c>
      <c r="S84" s="29" t="s">
        <v>141</v>
      </c>
      <c r="T84" s="6"/>
      <c r="U84" s="6"/>
      <c r="V84" s="6"/>
      <c r="W84" s="6"/>
    </row>
    <row r="85" spans="1:23" ht="63.75">
      <c r="A85" s="13">
        <v>84</v>
      </c>
      <c r="B85" s="44">
        <v>84</v>
      </c>
      <c r="C85" s="44" t="s">
        <v>285</v>
      </c>
      <c r="D85" s="45" t="s">
        <v>286</v>
      </c>
      <c r="E85" s="38" t="s">
        <v>21</v>
      </c>
      <c r="F85" s="29" t="s">
        <v>141</v>
      </c>
      <c r="G85" s="29" t="s">
        <v>141</v>
      </c>
      <c r="H85" s="29" t="s">
        <v>143</v>
      </c>
      <c r="I85" s="29" t="s">
        <v>141</v>
      </c>
      <c r="J85" s="29" t="s">
        <v>143</v>
      </c>
      <c r="K85" s="29" t="s">
        <v>141</v>
      </c>
      <c r="L85" s="29" t="s">
        <v>143</v>
      </c>
      <c r="M85" s="29" t="s">
        <v>143</v>
      </c>
      <c r="N85" s="29" t="s">
        <v>143</v>
      </c>
      <c r="O85" s="29" t="s">
        <v>143</v>
      </c>
      <c r="P85" s="29" t="s">
        <v>143</v>
      </c>
      <c r="Q85" s="29" t="s">
        <v>143</v>
      </c>
      <c r="R85" s="29" t="s">
        <v>143</v>
      </c>
      <c r="S85" s="29" t="s">
        <v>141</v>
      </c>
      <c r="T85" s="6"/>
      <c r="U85" s="6"/>
      <c r="V85" s="6"/>
      <c r="W85" s="6"/>
    </row>
    <row r="86" spans="1:23" ht="63.75">
      <c r="A86" s="13">
        <v>85</v>
      </c>
      <c r="B86" s="44">
        <v>85</v>
      </c>
      <c r="C86" s="44" t="s">
        <v>287</v>
      </c>
      <c r="D86" s="45" t="s">
        <v>288</v>
      </c>
      <c r="E86" s="38" t="s">
        <v>21</v>
      </c>
      <c r="F86" s="29" t="s">
        <v>141</v>
      </c>
      <c r="G86" s="29" t="s">
        <v>141</v>
      </c>
      <c r="H86" s="29" t="s">
        <v>143</v>
      </c>
      <c r="I86" s="29" t="s">
        <v>141</v>
      </c>
      <c r="J86" s="29" t="s">
        <v>143</v>
      </c>
      <c r="K86" s="29" t="s">
        <v>141</v>
      </c>
      <c r="L86" s="29" t="s">
        <v>143</v>
      </c>
      <c r="M86" s="29" t="s">
        <v>143</v>
      </c>
      <c r="N86" s="29" t="s">
        <v>143</v>
      </c>
      <c r="O86" s="29" t="s">
        <v>143</v>
      </c>
      <c r="P86" s="29" t="s">
        <v>143</v>
      </c>
      <c r="Q86" s="29" t="s">
        <v>143</v>
      </c>
      <c r="R86" s="29" t="s">
        <v>143</v>
      </c>
      <c r="S86" s="29" t="s">
        <v>141</v>
      </c>
    </row>
    <row r="87" spans="1:23" ht="63.75">
      <c r="A87" s="13">
        <v>86</v>
      </c>
      <c r="B87" s="44">
        <v>86</v>
      </c>
      <c r="C87" s="44" t="s">
        <v>287</v>
      </c>
      <c r="D87" s="45" t="s">
        <v>289</v>
      </c>
      <c r="E87" s="38" t="s">
        <v>21</v>
      </c>
      <c r="F87" s="29" t="s">
        <v>141</v>
      </c>
      <c r="G87" s="29" t="s">
        <v>141</v>
      </c>
      <c r="H87" s="29" t="s">
        <v>143</v>
      </c>
      <c r="I87" s="29" t="s">
        <v>141</v>
      </c>
      <c r="J87" s="29" t="s">
        <v>143</v>
      </c>
      <c r="K87" s="29" t="s">
        <v>141</v>
      </c>
      <c r="L87" s="29" t="s">
        <v>143</v>
      </c>
      <c r="M87" s="29" t="s">
        <v>143</v>
      </c>
      <c r="N87" s="29" t="s">
        <v>143</v>
      </c>
      <c r="O87" s="29" t="s">
        <v>143</v>
      </c>
      <c r="P87" s="29" t="s">
        <v>143</v>
      </c>
      <c r="Q87" s="29" t="s">
        <v>143</v>
      </c>
      <c r="R87" s="29" t="s">
        <v>143</v>
      </c>
      <c r="S87" s="29" t="s">
        <v>141</v>
      </c>
    </row>
    <row r="88" spans="1:23" ht="51">
      <c r="A88" s="13">
        <v>87</v>
      </c>
      <c r="B88" s="44">
        <v>87</v>
      </c>
      <c r="C88" s="44" t="s">
        <v>290</v>
      </c>
      <c r="D88" s="45" t="s">
        <v>291</v>
      </c>
      <c r="E88" s="38" t="s">
        <v>21</v>
      </c>
      <c r="F88" s="29" t="s">
        <v>141</v>
      </c>
      <c r="G88" s="29" t="s">
        <v>141</v>
      </c>
      <c r="H88" s="29" t="s">
        <v>143</v>
      </c>
      <c r="I88" s="29" t="s">
        <v>141</v>
      </c>
      <c r="J88" s="29" t="s">
        <v>183</v>
      </c>
      <c r="K88" s="29" t="s">
        <v>141</v>
      </c>
      <c r="L88" s="29" t="s">
        <v>143</v>
      </c>
      <c r="M88" s="29" t="s">
        <v>143</v>
      </c>
      <c r="N88" s="29" t="s">
        <v>143</v>
      </c>
      <c r="O88" s="29" t="s">
        <v>143</v>
      </c>
      <c r="P88" s="29" t="s">
        <v>143</v>
      </c>
      <c r="Q88" s="29" t="s">
        <v>143</v>
      </c>
      <c r="R88" s="29" t="s">
        <v>183</v>
      </c>
      <c r="S88" s="29" t="s">
        <v>141</v>
      </c>
    </row>
    <row r="89" spans="1:23" ht="51">
      <c r="A89" s="13">
        <v>88</v>
      </c>
      <c r="B89" s="44">
        <v>88</v>
      </c>
      <c r="C89" s="44" t="s">
        <v>290</v>
      </c>
      <c r="D89" s="45" t="s">
        <v>292</v>
      </c>
      <c r="E89" s="38" t="s">
        <v>21</v>
      </c>
      <c r="F89" s="29" t="s">
        <v>141</v>
      </c>
      <c r="G89" s="29" t="s">
        <v>141</v>
      </c>
      <c r="H89" s="29" t="s">
        <v>142</v>
      </c>
      <c r="I89" s="29" t="s">
        <v>141</v>
      </c>
      <c r="J89" s="29" t="s">
        <v>142</v>
      </c>
      <c r="K89" s="29" t="s">
        <v>141</v>
      </c>
      <c r="L89" s="29" t="s">
        <v>142</v>
      </c>
      <c r="M89" s="29" t="s">
        <v>142</v>
      </c>
      <c r="N89" s="29" t="s">
        <v>142</v>
      </c>
      <c r="O89" s="29" t="s">
        <v>142</v>
      </c>
      <c r="P89" s="29" t="s">
        <v>142</v>
      </c>
      <c r="Q89" s="29" t="s">
        <v>142</v>
      </c>
      <c r="R89" s="29" t="s">
        <v>142</v>
      </c>
      <c r="S89" s="29" t="s">
        <v>141</v>
      </c>
    </row>
    <row r="90" spans="1:23" ht="89.25">
      <c r="A90" s="13">
        <v>89</v>
      </c>
      <c r="B90" s="44">
        <v>89</v>
      </c>
      <c r="C90" s="44" t="s">
        <v>293</v>
      </c>
      <c r="D90" s="45" t="s">
        <v>294</v>
      </c>
      <c r="E90" s="38" t="s">
        <v>21</v>
      </c>
      <c r="F90" s="29" t="s">
        <v>141</v>
      </c>
      <c r="G90" s="29" t="s">
        <v>141</v>
      </c>
      <c r="H90" s="29" t="s">
        <v>142</v>
      </c>
      <c r="I90" s="29" t="s">
        <v>141</v>
      </c>
      <c r="J90" s="29" t="s">
        <v>142</v>
      </c>
      <c r="K90" s="29" t="s">
        <v>141</v>
      </c>
      <c r="L90" s="29" t="s">
        <v>142</v>
      </c>
      <c r="M90" s="29" t="s">
        <v>142</v>
      </c>
      <c r="N90" s="29" t="s">
        <v>142</v>
      </c>
      <c r="O90" s="29" t="s">
        <v>142</v>
      </c>
      <c r="P90" s="29" t="s">
        <v>142</v>
      </c>
      <c r="Q90" s="29" t="s">
        <v>142</v>
      </c>
      <c r="R90" s="29" t="s">
        <v>142</v>
      </c>
      <c r="S90" s="29" t="s">
        <v>141</v>
      </c>
    </row>
    <row r="91" spans="1:23" ht="76.5">
      <c r="A91" s="13">
        <v>90</v>
      </c>
      <c r="B91" s="44">
        <v>90</v>
      </c>
      <c r="C91" s="44" t="s">
        <v>293</v>
      </c>
      <c r="D91" s="45" t="s">
        <v>295</v>
      </c>
      <c r="E91" s="38" t="s">
        <v>21</v>
      </c>
      <c r="F91" s="29" t="s">
        <v>141</v>
      </c>
      <c r="G91" s="29" t="s">
        <v>141</v>
      </c>
      <c r="H91" s="29" t="s">
        <v>142</v>
      </c>
      <c r="I91" s="29" t="s">
        <v>141</v>
      </c>
      <c r="J91" s="29" t="s">
        <v>142</v>
      </c>
      <c r="K91" s="29" t="s">
        <v>141</v>
      </c>
      <c r="L91" s="29" t="s">
        <v>142</v>
      </c>
      <c r="M91" s="29" t="s">
        <v>142</v>
      </c>
      <c r="N91" s="29" t="s">
        <v>142</v>
      </c>
      <c r="O91" s="29" t="s">
        <v>142</v>
      </c>
      <c r="P91" s="29" t="s">
        <v>142</v>
      </c>
      <c r="Q91" s="29" t="s">
        <v>143</v>
      </c>
      <c r="R91" s="29" t="s">
        <v>142</v>
      </c>
      <c r="S91" s="29" t="s">
        <v>141</v>
      </c>
    </row>
    <row r="92" spans="1:23" ht="76.5">
      <c r="A92" s="13">
        <v>91</v>
      </c>
      <c r="B92" s="44">
        <v>91</v>
      </c>
      <c r="C92" s="44" t="s">
        <v>296</v>
      </c>
      <c r="D92" s="45" t="s">
        <v>297</v>
      </c>
      <c r="E92" s="38" t="s">
        <v>21</v>
      </c>
      <c r="F92" s="29" t="s">
        <v>141</v>
      </c>
      <c r="G92" s="29" t="s">
        <v>141</v>
      </c>
      <c r="H92" s="29" t="s">
        <v>142</v>
      </c>
      <c r="I92" s="29" t="s">
        <v>141</v>
      </c>
      <c r="J92" s="29" t="s">
        <v>142</v>
      </c>
      <c r="K92" s="29" t="s">
        <v>141</v>
      </c>
      <c r="L92" s="29" t="s">
        <v>142</v>
      </c>
      <c r="M92" s="29" t="s">
        <v>142</v>
      </c>
      <c r="N92" s="29" t="s">
        <v>142</v>
      </c>
      <c r="O92" s="29" t="s">
        <v>142</v>
      </c>
      <c r="P92" s="29" t="s">
        <v>142</v>
      </c>
      <c r="Q92" s="29" t="s">
        <v>143</v>
      </c>
      <c r="R92" s="29" t="s">
        <v>142</v>
      </c>
      <c r="S92" s="29" t="s">
        <v>141</v>
      </c>
    </row>
    <row r="93" spans="1:23" ht="63.75">
      <c r="A93" s="13">
        <v>92</v>
      </c>
      <c r="B93" s="44">
        <v>92</v>
      </c>
      <c r="C93" s="44" t="s">
        <v>298</v>
      </c>
      <c r="D93" s="45" t="s">
        <v>299</v>
      </c>
      <c r="E93" s="38" t="s">
        <v>21</v>
      </c>
      <c r="F93" s="29" t="s">
        <v>141</v>
      </c>
      <c r="G93" s="29" t="s">
        <v>141</v>
      </c>
      <c r="H93" s="29" t="s">
        <v>143</v>
      </c>
      <c r="I93" s="29" t="s">
        <v>141</v>
      </c>
      <c r="J93" s="29" t="s">
        <v>143</v>
      </c>
      <c r="K93" s="29" t="s">
        <v>141</v>
      </c>
      <c r="L93" s="29" t="s">
        <v>141</v>
      </c>
      <c r="M93" s="29" t="s">
        <v>141</v>
      </c>
      <c r="N93" s="29" t="s">
        <v>143</v>
      </c>
      <c r="O93" s="29" t="s">
        <v>143</v>
      </c>
      <c r="P93" s="29" t="s">
        <v>143</v>
      </c>
      <c r="Q93" s="29" t="s">
        <v>141</v>
      </c>
      <c r="R93" s="29" t="s">
        <v>141</v>
      </c>
      <c r="S93" s="29" t="s">
        <v>141</v>
      </c>
    </row>
    <row r="94" spans="1:23" ht="38.25">
      <c r="A94" s="13">
        <v>93</v>
      </c>
      <c r="B94" s="44">
        <v>93</v>
      </c>
      <c r="C94" s="44" t="s">
        <v>300</v>
      </c>
      <c r="D94" s="45" t="s">
        <v>301</v>
      </c>
      <c r="E94" s="38" t="s">
        <v>21</v>
      </c>
      <c r="F94" s="29" t="s">
        <v>141</v>
      </c>
      <c r="G94" s="29" t="s">
        <v>141</v>
      </c>
      <c r="H94" s="29" t="s">
        <v>143</v>
      </c>
      <c r="I94" s="29" t="s">
        <v>141</v>
      </c>
      <c r="J94" s="29" t="s">
        <v>143</v>
      </c>
      <c r="K94" s="29" t="s">
        <v>141</v>
      </c>
      <c r="L94" s="29" t="s">
        <v>141</v>
      </c>
      <c r="M94" s="29" t="s">
        <v>141</v>
      </c>
      <c r="N94" s="29" t="s">
        <v>143</v>
      </c>
      <c r="O94" s="29" t="s">
        <v>143</v>
      </c>
      <c r="P94" s="29" t="s">
        <v>143</v>
      </c>
      <c r="Q94" s="29" t="s">
        <v>143</v>
      </c>
      <c r="R94" s="29" t="s">
        <v>143</v>
      </c>
      <c r="S94" s="29" t="s">
        <v>141</v>
      </c>
    </row>
    <row r="95" spans="1:23" ht="38.25">
      <c r="A95" s="13">
        <v>94</v>
      </c>
      <c r="B95" s="44">
        <v>94</v>
      </c>
      <c r="C95" s="44" t="s">
        <v>300</v>
      </c>
      <c r="D95" s="45" t="s">
        <v>302</v>
      </c>
      <c r="E95" s="38" t="s">
        <v>21</v>
      </c>
      <c r="F95" s="29" t="s">
        <v>141</v>
      </c>
      <c r="G95" s="29" t="s">
        <v>141</v>
      </c>
      <c r="H95" s="29" t="s">
        <v>143</v>
      </c>
      <c r="I95" s="29" t="s">
        <v>141</v>
      </c>
      <c r="J95" s="29" t="s">
        <v>143</v>
      </c>
      <c r="K95" s="29" t="s">
        <v>141</v>
      </c>
      <c r="L95" s="29" t="s">
        <v>141</v>
      </c>
      <c r="M95" s="29" t="s">
        <v>141</v>
      </c>
      <c r="N95" s="29" t="s">
        <v>143</v>
      </c>
      <c r="O95" s="29" t="s">
        <v>143</v>
      </c>
      <c r="P95" s="29" t="s">
        <v>143</v>
      </c>
      <c r="Q95" s="29" t="s">
        <v>143</v>
      </c>
      <c r="R95" s="29" t="s">
        <v>143</v>
      </c>
      <c r="S95" s="29" t="s">
        <v>141</v>
      </c>
    </row>
    <row r="96" spans="1:23" ht="38.25">
      <c r="A96" s="13">
        <v>95</v>
      </c>
      <c r="B96" s="44">
        <v>95</v>
      </c>
      <c r="C96" s="44" t="s">
        <v>303</v>
      </c>
      <c r="D96" s="45" t="s">
        <v>304</v>
      </c>
      <c r="E96" s="38" t="s">
        <v>21</v>
      </c>
      <c r="F96" s="29" t="s">
        <v>141</v>
      </c>
      <c r="G96" s="29" t="s">
        <v>141</v>
      </c>
      <c r="H96" s="29" t="s">
        <v>143</v>
      </c>
      <c r="I96" s="29" t="s">
        <v>141</v>
      </c>
      <c r="J96" s="29" t="s">
        <v>143</v>
      </c>
      <c r="K96" s="29" t="s">
        <v>141</v>
      </c>
      <c r="L96" s="29" t="s">
        <v>141</v>
      </c>
      <c r="M96" s="29" t="s">
        <v>141</v>
      </c>
      <c r="N96" s="29" t="s">
        <v>143</v>
      </c>
      <c r="O96" s="29" t="s">
        <v>143</v>
      </c>
      <c r="P96" s="29" t="s">
        <v>143</v>
      </c>
      <c r="Q96" s="29" t="s">
        <v>143</v>
      </c>
      <c r="R96" s="29" t="s">
        <v>141</v>
      </c>
      <c r="S96" s="29" t="s">
        <v>141</v>
      </c>
    </row>
    <row r="97" spans="1:19" ht="38.25">
      <c r="A97" s="13">
        <v>96</v>
      </c>
      <c r="B97" s="44">
        <v>96</v>
      </c>
      <c r="C97" s="44" t="s">
        <v>303</v>
      </c>
      <c r="D97" s="45" t="s">
        <v>305</v>
      </c>
      <c r="E97" s="38" t="s">
        <v>21</v>
      </c>
      <c r="F97" s="29" t="s">
        <v>141</v>
      </c>
      <c r="G97" s="29" t="s">
        <v>141</v>
      </c>
      <c r="H97" s="29" t="s">
        <v>143</v>
      </c>
      <c r="I97" s="29" t="s">
        <v>141</v>
      </c>
      <c r="J97" s="29" t="s">
        <v>143</v>
      </c>
      <c r="K97" s="29" t="s">
        <v>141</v>
      </c>
      <c r="L97" s="29" t="s">
        <v>141</v>
      </c>
      <c r="M97" s="29" t="s">
        <v>141</v>
      </c>
      <c r="N97" s="29" t="s">
        <v>143</v>
      </c>
      <c r="O97" s="29" t="s">
        <v>143</v>
      </c>
      <c r="P97" s="29" t="s">
        <v>143</v>
      </c>
      <c r="Q97" s="29" t="s">
        <v>141</v>
      </c>
      <c r="R97" s="29" t="s">
        <v>141</v>
      </c>
      <c r="S97" s="29" t="s">
        <v>141</v>
      </c>
    </row>
    <row r="98" spans="1:19" ht="38.25">
      <c r="A98" s="13">
        <v>97</v>
      </c>
      <c r="B98" s="44">
        <v>97</v>
      </c>
      <c r="C98" s="44" t="s">
        <v>306</v>
      </c>
      <c r="D98" s="45" t="s">
        <v>307</v>
      </c>
      <c r="E98" s="38" t="s">
        <v>21</v>
      </c>
      <c r="F98" s="29" t="s">
        <v>141</v>
      </c>
      <c r="G98" s="29" t="s">
        <v>141</v>
      </c>
      <c r="H98" s="29" t="s">
        <v>143</v>
      </c>
      <c r="I98" s="29" t="s">
        <v>141</v>
      </c>
      <c r="J98" s="29" t="s">
        <v>143</v>
      </c>
      <c r="K98" s="29" t="s">
        <v>141</v>
      </c>
      <c r="L98" s="29" t="s">
        <v>141</v>
      </c>
      <c r="M98" s="29" t="s">
        <v>141</v>
      </c>
      <c r="N98" s="29" t="s">
        <v>143</v>
      </c>
      <c r="O98" s="29" t="s">
        <v>143</v>
      </c>
      <c r="P98" s="29" t="s">
        <v>143</v>
      </c>
      <c r="Q98" s="29" t="s">
        <v>141</v>
      </c>
      <c r="R98" s="29" t="s">
        <v>141</v>
      </c>
      <c r="S98" s="29" t="s">
        <v>141</v>
      </c>
    </row>
    <row r="99" spans="1:19" ht="38.25">
      <c r="A99" s="13">
        <v>98</v>
      </c>
      <c r="B99" s="44">
        <v>98</v>
      </c>
      <c r="C99" s="44" t="s">
        <v>306</v>
      </c>
      <c r="D99" s="45" t="s">
        <v>308</v>
      </c>
      <c r="E99" s="38" t="s">
        <v>21</v>
      </c>
      <c r="F99" s="29" t="s">
        <v>141</v>
      </c>
      <c r="G99" s="29" t="s">
        <v>141</v>
      </c>
      <c r="H99" s="29" t="s">
        <v>143</v>
      </c>
      <c r="I99" s="29" t="s">
        <v>141</v>
      </c>
      <c r="J99" s="29" t="s">
        <v>143</v>
      </c>
      <c r="K99" s="29" t="s">
        <v>141</v>
      </c>
      <c r="L99" s="29" t="s">
        <v>141</v>
      </c>
      <c r="M99" s="29" t="s">
        <v>141</v>
      </c>
      <c r="N99" s="29" t="s">
        <v>143</v>
      </c>
      <c r="O99" s="29" t="s">
        <v>143</v>
      </c>
      <c r="P99" s="29" t="s">
        <v>143</v>
      </c>
      <c r="Q99" s="29" t="s">
        <v>141</v>
      </c>
      <c r="R99" s="29" t="s">
        <v>141</v>
      </c>
      <c r="S99" s="29" t="s">
        <v>141</v>
      </c>
    </row>
    <row r="100" spans="1:19" ht="38.25">
      <c r="A100" s="13">
        <v>99</v>
      </c>
      <c r="B100" s="44">
        <v>99</v>
      </c>
      <c r="C100" s="44" t="s">
        <v>309</v>
      </c>
      <c r="D100" s="45" t="s">
        <v>310</v>
      </c>
      <c r="E100" s="38" t="s">
        <v>21</v>
      </c>
      <c r="F100" s="29" t="s">
        <v>141</v>
      </c>
      <c r="G100" s="29" t="s">
        <v>141</v>
      </c>
      <c r="H100" s="29" t="s">
        <v>143</v>
      </c>
      <c r="I100" s="29" t="s">
        <v>141</v>
      </c>
      <c r="J100" s="29" t="s">
        <v>143</v>
      </c>
      <c r="K100" s="29" t="s">
        <v>141</v>
      </c>
      <c r="L100" s="29" t="s">
        <v>141</v>
      </c>
      <c r="M100" s="29" t="s">
        <v>141</v>
      </c>
      <c r="N100" s="29" t="s">
        <v>143</v>
      </c>
      <c r="O100" s="29" t="s">
        <v>143</v>
      </c>
      <c r="P100" s="29" t="s">
        <v>143</v>
      </c>
      <c r="Q100" s="29" t="s">
        <v>141</v>
      </c>
      <c r="R100" s="29" t="s">
        <v>141</v>
      </c>
      <c r="S100" s="29" t="s">
        <v>141</v>
      </c>
    </row>
    <row r="101" spans="1:19" ht="38.25">
      <c r="A101" s="13">
        <v>100</v>
      </c>
      <c r="B101" s="44">
        <v>100</v>
      </c>
      <c r="C101" s="44" t="s">
        <v>309</v>
      </c>
      <c r="D101" s="45" t="s">
        <v>311</v>
      </c>
      <c r="E101" s="38" t="s">
        <v>21</v>
      </c>
      <c r="F101" s="29" t="s">
        <v>141</v>
      </c>
      <c r="G101" s="29" t="s">
        <v>141</v>
      </c>
      <c r="H101" s="29" t="s">
        <v>143</v>
      </c>
      <c r="I101" s="29" t="s">
        <v>141</v>
      </c>
      <c r="J101" s="29" t="s">
        <v>143</v>
      </c>
      <c r="K101" s="29" t="s">
        <v>141</v>
      </c>
      <c r="L101" s="29" t="s">
        <v>141</v>
      </c>
      <c r="M101" s="29" t="s">
        <v>141</v>
      </c>
      <c r="N101" s="29" t="s">
        <v>143</v>
      </c>
      <c r="O101" s="29" t="s">
        <v>143</v>
      </c>
      <c r="P101" s="29" t="s">
        <v>143</v>
      </c>
      <c r="Q101" s="29" t="s">
        <v>141</v>
      </c>
      <c r="R101" s="29" t="s">
        <v>141</v>
      </c>
      <c r="S101" s="29" t="s">
        <v>141</v>
      </c>
    </row>
    <row r="102" spans="1:19" ht="25.5">
      <c r="A102" s="13">
        <v>101</v>
      </c>
      <c r="B102" s="44">
        <v>101</v>
      </c>
      <c r="C102" s="44" t="s">
        <v>312</v>
      </c>
      <c r="D102" s="45" t="s">
        <v>313</v>
      </c>
      <c r="E102" s="38" t="s">
        <v>21</v>
      </c>
      <c r="F102" s="29" t="s">
        <v>141</v>
      </c>
      <c r="G102" s="29" t="s">
        <v>141</v>
      </c>
      <c r="H102" s="29" t="s">
        <v>143</v>
      </c>
      <c r="I102" s="29" t="s">
        <v>141</v>
      </c>
      <c r="J102" s="29" t="s">
        <v>143</v>
      </c>
      <c r="K102" s="29" t="s">
        <v>141</v>
      </c>
      <c r="L102" s="29" t="s">
        <v>141</v>
      </c>
      <c r="M102" s="29" t="s">
        <v>141</v>
      </c>
      <c r="N102" s="29" t="s">
        <v>143</v>
      </c>
      <c r="O102" s="29" t="s">
        <v>143</v>
      </c>
      <c r="P102" s="29" t="s">
        <v>143</v>
      </c>
      <c r="Q102" s="29" t="s">
        <v>143</v>
      </c>
      <c r="R102" s="29" t="s">
        <v>141</v>
      </c>
      <c r="S102" s="29" t="s">
        <v>141</v>
      </c>
    </row>
    <row r="103" spans="1:19" ht="25.5">
      <c r="A103" s="13">
        <v>102</v>
      </c>
      <c r="B103" s="44">
        <v>102</v>
      </c>
      <c r="C103" s="44" t="s">
        <v>314</v>
      </c>
      <c r="D103" s="45" t="s">
        <v>315</v>
      </c>
      <c r="E103" s="38" t="s">
        <v>21</v>
      </c>
      <c r="F103" s="29" t="s">
        <v>141</v>
      </c>
      <c r="G103" s="29" t="s">
        <v>141</v>
      </c>
      <c r="H103" s="29" t="s">
        <v>142</v>
      </c>
      <c r="I103" s="29" t="s">
        <v>141</v>
      </c>
      <c r="J103" s="29" t="s">
        <v>142</v>
      </c>
      <c r="K103" s="29" t="s">
        <v>141</v>
      </c>
      <c r="L103" s="29" t="s">
        <v>142</v>
      </c>
      <c r="M103" s="29" t="s">
        <v>142</v>
      </c>
      <c r="N103" s="29" t="s">
        <v>142</v>
      </c>
      <c r="O103" s="29" t="s">
        <v>142</v>
      </c>
      <c r="P103" s="29" t="s">
        <v>142</v>
      </c>
      <c r="Q103" s="29" t="s">
        <v>142</v>
      </c>
      <c r="R103" s="29" t="s">
        <v>142</v>
      </c>
      <c r="S103" s="29" t="s">
        <v>141</v>
      </c>
    </row>
    <row r="104" spans="1:19" ht="89.25">
      <c r="A104" s="13">
        <v>103</v>
      </c>
      <c r="B104" s="44">
        <v>103</v>
      </c>
      <c r="C104" s="44" t="s">
        <v>316</v>
      </c>
      <c r="D104" s="45" t="s">
        <v>317</v>
      </c>
      <c r="E104" s="38" t="s">
        <v>21</v>
      </c>
      <c r="F104" s="29" t="s">
        <v>141</v>
      </c>
      <c r="G104" s="29" t="s">
        <v>141</v>
      </c>
      <c r="H104" s="29" t="s">
        <v>183</v>
      </c>
      <c r="I104" s="29" t="s">
        <v>141</v>
      </c>
      <c r="J104" s="29" t="s">
        <v>142</v>
      </c>
      <c r="K104" s="29" t="s">
        <v>141</v>
      </c>
      <c r="L104" s="29" t="s">
        <v>141</v>
      </c>
      <c r="M104" s="29" t="s">
        <v>183</v>
      </c>
      <c r="N104" s="29" t="s">
        <v>183</v>
      </c>
      <c r="O104" s="29" t="s">
        <v>183</v>
      </c>
      <c r="P104" s="29" t="s">
        <v>141</v>
      </c>
      <c r="Q104" s="29" t="s">
        <v>143</v>
      </c>
      <c r="R104" s="29" t="s">
        <v>143</v>
      </c>
      <c r="S104" s="29" t="s">
        <v>141</v>
      </c>
    </row>
    <row r="105" spans="1:19" ht="89.25">
      <c r="A105" s="13">
        <v>104</v>
      </c>
      <c r="B105" s="44">
        <v>104</v>
      </c>
      <c r="C105" s="44" t="s">
        <v>318</v>
      </c>
      <c r="D105" s="45" t="s">
        <v>319</v>
      </c>
      <c r="E105" s="38" t="s">
        <v>21</v>
      </c>
      <c r="F105" s="29" t="s">
        <v>141</v>
      </c>
      <c r="G105" s="29" t="s">
        <v>141</v>
      </c>
      <c r="H105" s="29" t="s">
        <v>183</v>
      </c>
      <c r="I105" s="29" t="s">
        <v>141</v>
      </c>
      <c r="J105" s="29" t="s">
        <v>143</v>
      </c>
      <c r="K105" s="29" t="s">
        <v>141</v>
      </c>
      <c r="L105" s="29" t="s">
        <v>183</v>
      </c>
      <c r="M105" s="29" t="s">
        <v>183</v>
      </c>
      <c r="N105" s="29" t="s">
        <v>143</v>
      </c>
      <c r="O105" s="29" t="s">
        <v>183</v>
      </c>
      <c r="P105" s="29" t="s">
        <v>143</v>
      </c>
      <c r="Q105" s="29" t="s">
        <v>143</v>
      </c>
      <c r="R105" s="29" t="s">
        <v>143</v>
      </c>
      <c r="S105" s="29" t="s">
        <v>141</v>
      </c>
    </row>
    <row r="106" spans="1:19" ht="89.25">
      <c r="A106" s="13">
        <v>105</v>
      </c>
      <c r="B106" s="44">
        <v>105</v>
      </c>
      <c r="C106" s="44" t="s">
        <v>318</v>
      </c>
      <c r="D106" s="45" t="s">
        <v>320</v>
      </c>
      <c r="E106" s="38" t="s">
        <v>21</v>
      </c>
      <c r="F106" s="29" t="s">
        <v>141</v>
      </c>
      <c r="G106" s="29" t="s">
        <v>141</v>
      </c>
      <c r="H106" s="29" t="s">
        <v>143</v>
      </c>
      <c r="I106" s="29" t="s">
        <v>141</v>
      </c>
      <c r="J106" s="29" t="s">
        <v>142</v>
      </c>
      <c r="K106" s="29" t="s">
        <v>141</v>
      </c>
      <c r="L106" s="29" t="s">
        <v>183</v>
      </c>
      <c r="M106" s="29" t="s">
        <v>183</v>
      </c>
      <c r="N106" s="29" t="s">
        <v>143</v>
      </c>
      <c r="O106" s="29" t="s">
        <v>183</v>
      </c>
      <c r="P106" s="29" t="s">
        <v>141</v>
      </c>
      <c r="Q106" s="29" t="s">
        <v>143</v>
      </c>
      <c r="R106" s="29" t="s">
        <v>183</v>
      </c>
      <c r="S106" s="29" t="s">
        <v>141</v>
      </c>
    </row>
    <row r="107" spans="1:19" ht="63.75">
      <c r="A107" s="13">
        <v>106</v>
      </c>
      <c r="B107" s="44">
        <v>106</v>
      </c>
      <c r="C107" s="44" t="s">
        <v>321</v>
      </c>
      <c r="D107" s="45" t="s">
        <v>322</v>
      </c>
      <c r="E107" s="38" t="s">
        <v>21</v>
      </c>
      <c r="F107" s="29" t="s">
        <v>141</v>
      </c>
      <c r="G107" s="29" t="s">
        <v>141</v>
      </c>
      <c r="H107" s="29" t="s">
        <v>142</v>
      </c>
      <c r="I107" s="29" t="s">
        <v>141</v>
      </c>
      <c r="J107" s="29" t="s">
        <v>142</v>
      </c>
      <c r="K107" s="29" t="s">
        <v>141</v>
      </c>
      <c r="L107" s="29" t="s">
        <v>142</v>
      </c>
      <c r="M107" s="29" t="s">
        <v>142</v>
      </c>
      <c r="N107" s="29" t="s">
        <v>142</v>
      </c>
      <c r="O107" s="29" t="s">
        <v>142</v>
      </c>
      <c r="P107" s="29" t="s">
        <v>142</v>
      </c>
      <c r="Q107" s="29" t="s">
        <v>142</v>
      </c>
      <c r="R107" s="29" t="s">
        <v>142</v>
      </c>
      <c r="S107" s="29" t="s">
        <v>141</v>
      </c>
    </row>
    <row r="108" spans="1:19" ht="63.75">
      <c r="A108" s="13">
        <v>107</v>
      </c>
      <c r="B108" s="44">
        <v>107</v>
      </c>
      <c r="C108" s="44" t="s">
        <v>323</v>
      </c>
      <c r="D108" s="45" t="s">
        <v>324</v>
      </c>
      <c r="E108" s="38" t="s">
        <v>21</v>
      </c>
      <c r="F108" s="29" t="s">
        <v>141</v>
      </c>
      <c r="G108" s="29" t="s">
        <v>141</v>
      </c>
      <c r="H108" s="29" t="s">
        <v>142</v>
      </c>
      <c r="I108" s="29" t="s">
        <v>141</v>
      </c>
      <c r="J108" s="29" t="s">
        <v>142</v>
      </c>
      <c r="K108" s="29" t="s">
        <v>141</v>
      </c>
      <c r="L108" s="29" t="s">
        <v>142</v>
      </c>
      <c r="M108" s="29" t="s">
        <v>142</v>
      </c>
      <c r="N108" s="29" t="s">
        <v>142</v>
      </c>
      <c r="O108" s="29" t="s">
        <v>142</v>
      </c>
      <c r="P108" s="29" t="s">
        <v>142</v>
      </c>
      <c r="Q108" s="29" t="s">
        <v>142</v>
      </c>
      <c r="R108" s="29" t="s">
        <v>142</v>
      </c>
      <c r="S108" s="29" t="s">
        <v>141</v>
      </c>
    </row>
    <row r="109" spans="1:19" ht="25.5">
      <c r="A109" s="13">
        <v>108</v>
      </c>
      <c r="B109" s="44">
        <v>108</v>
      </c>
      <c r="C109" s="44" t="s">
        <v>325</v>
      </c>
      <c r="D109" s="45" t="s">
        <v>326</v>
      </c>
      <c r="E109" s="38" t="s">
        <v>21</v>
      </c>
      <c r="F109" s="29" t="s">
        <v>141</v>
      </c>
      <c r="G109" s="29" t="s">
        <v>141</v>
      </c>
      <c r="H109" s="29" t="s">
        <v>141</v>
      </c>
      <c r="I109" s="29" t="s">
        <v>141</v>
      </c>
      <c r="J109" s="29" t="s">
        <v>143</v>
      </c>
      <c r="K109" s="29" t="s">
        <v>141</v>
      </c>
      <c r="L109" s="29" t="s">
        <v>142</v>
      </c>
      <c r="M109" s="29" t="s">
        <v>142</v>
      </c>
      <c r="N109" s="29" t="s">
        <v>142</v>
      </c>
      <c r="O109" s="29" t="s">
        <v>142</v>
      </c>
      <c r="P109" s="29" t="s">
        <v>142</v>
      </c>
      <c r="Q109" s="29" t="s">
        <v>143</v>
      </c>
      <c r="R109" s="29" t="s">
        <v>143</v>
      </c>
      <c r="S109" s="29" t="s">
        <v>141</v>
      </c>
    </row>
    <row r="110" spans="1:19" ht="38.25">
      <c r="A110" s="13">
        <v>109</v>
      </c>
      <c r="B110" s="44">
        <v>109</v>
      </c>
      <c r="C110" s="44" t="s">
        <v>327</v>
      </c>
      <c r="D110" s="45" t="s">
        <v>328</v>
      </c>
      <c r="E110" s="38" t="s">
        <v>21</v>
      </c>
      <c r="F110" s="29" t="s">
        <v>141</v>
      </c>
      <c r="G110" s="29" t="s">
        <v>141</v>
      </c>
      <c r="H110" s="29" t="s">
        <v>141</v>
      </c>
      <c r="I110" s="29" t="s">
        <v>141</v>
      </c>
      <c r="J110" s="29" t="s">
        <v>142</v>
      </c>
      <c r="K110" s="29" t="s">
        <v>141</v>
      </c>
      <c r="L110" s="29" t="s">
        <v>142</v>
      </c>
      <c r="M110" s="29" t="s">
        <v>142</v>
      </c>
      <c r="N110" s="29" t="s">
        <v>142</v>
      </c>
      <c r="O110" s="29" t="s">
        <v>142</v>
      </c>
      <c r="P110" s="29" t="s">
        <v>142</v>
      </c>
      <c r="Q110" s="29" t="s">
        <v>142</v>
      </c>
      <c r="R110" s="29" t="s">
        <v>142</v>
      </c>
      <c r="S110" s="29" t="s">
        <v>141</v>
      </c>
    </row>
    <row r="111" spans="1:19" ht="25.5">
      <c r="A111" s="13">
        <v>110</v>
      </c>
      <c r="B111" s="44">
        <v>110</v>
      </c>
      <c r="C111" s="44" t="s">
        <v>329</v>
      </c>
      <c r="D111" s="45" t="s">
        <v>330</v>
      </c>
      <c r="E111" s="38" t="s">
        <v>21</v>
      </c>
      <c r="F111" s="29" t="s">
        <v>141</v>
      </c>
      <c r="G111" s="29" t="s">
        <v>141</v>
      </c>
      <c r="H111" s="29" t="s">
        <v>141</v>
      </c>
      <c r="I111" s="29" t="s">
        <v>141</v>
      </c>
      <c r="J111" s="29" t="s">
        <v>143</v>
      </c>
      <c r="K111" s="29" t="s">
        <v>141</v>
      </c>
      <c r="L111" s="29" t="s">
        <v>142</v>
      </c>
      <c r="M111" s="29" t="s">
        <v>143</v>
      </c>
      <c r="N111" s="29" t="s">
        <v>143</v>
      </c>
      <c r="O111" s="29" t="s">
        <v>142</v>
      </c>
      <c r="P111" s="29" t="s">
        <v>143</v>
      </c>
      <c r="Q111" s="29" t="s">
        <v>143</v>
      </c>
      <c r="R111" s="29" t="s">
        <v>143</v>
      </c>
      <c r="S111" s="29" t="s">
        <v>141</v>
      </c>
    </row>
    <row r="112" spans="1:19" ht="38.25">
      <c r="A112" s="13">
        <v>111</v>
      </c>
      <c r="B112" s="44">
        <v>111</v>
      </c>
      <c r="C112" s="44" t="s">
        <v>331</v>
      </c>
      <c r="D112" s="45" t="s">
        <v>332</v>
      </c>
      <c r="E112" s="38" t="s">
        <v>21</v>
      </c>
      <c r="F112" s="29" t="s">
        <v>141</v>
      </c>
      <c r="G112" s="29" t="s">
        <v>141</v>
      </c>
      <c r="H112" s="29" t="s">
        <v>141</v>
      </c>
      <c r="I112" s="29" t="s">
        <v>141</v>
      </c>
      <c r="J112" s="29" t="s">
        <v>143</v>
      </c>
      <c r="K112" s="29" t="s">
        <v>141</v>
      </c>
      <c r="L112" s="29" t="s">
        <v>142</v>
      </c>
      <c r="M112" s="29" t="s">
        <v>142</v>
      </c>
      <c r="N112" s="29" t="s">
        <v>143</v>
      </c>
      <c r="O112" s="29" t="s">
        <v>142</v>
      </c>
      <c r="P112" s="29" t="s">
        <v>142</v>
      </c>
      <c r="Q112" s="29" t="s">
        <v>143</v>
      </c>
      <c r="R112" s="29" t="s">
        <v>142</v>
      </c>
      <c r="S112" s="29" t="s">
        <v>141</v>
      </c>
    </row>
    <row r="113" spans="1:19" ht="102">
      <c r="A113" s="13">
        <v>112</v>
      </c>
      <c r="B113" s="44">
        <v>112</v>
      </c>
      <c r="C113" s="44" t="s">
        <v>333</v>
      </c>
      <c r="D113" s="45" t="s">
        <v>334</v>
      </c>
      <c r="E113" s="38" t="s">
        <v>21</v>
      </c>
      <c r="F113" s="29" t="s">
        <v>141</v>
      </c>
      <c r="G113" s="29" t="s">
        <v>141</v>
      </c>
      <c r="H113" s="29" t="s">
        <v>141</v>
      </c>
      <c r="I113" s="29" t="s">
        <v>141</v>
      </c>
      <c r="J113" s="29" t="s">
        <v>143</v>
      </c>
      <c r="K113" s="29" t="s">
        <v>141</v>
      </c>
      <c r="L113" s="29" t="s">
        <v>143</v>
      </c>
      <c r="M113" s="29" t="s">
        <v>143</v>
      </c>
      <c r="N113" s="29" t="s">
        <v>143</v>
      </c>
      <c r="O113" s="29" t="s">
        <v>143</v>
      </c>
      <c r="P113" s="29" t="s">
        <v>143</v>
      </c>
      <c r="Q113" s="29" t="s">
        <v>143</v>
      </c>
      <c r="R113" s="29" t="s">
        <v>143</v>
      </c>
      <c r="S113" s="29" t="s">
        <v>141</v>
      </c>
    </row>
    <row r="114" spans="1:19" ht="127.5">
      <c r="A114" s="13">
        <v>113</v>
      </c>
      <c r="B114" s="44">
        <v>113</v>
      </c>
      <c r="C114" s="44" t="s">
        <v>335</v>
      </c>
      <c r="D114" s="45" t="s">
        <v>336</v>
      </c>
      <c r="E114" s="38" t="s">
        <v>21</v>
      </c>
      <c r="F114" s="29" t="s">
        <v>141</v>
      </c>
      <c r="G114" s="29" t="s">
        <v>141</v>
      </c>
      <c r="H114" s="29" t="s">
        <v>141</v>
      </c>
      <c r="I114" s="29" t="s">
        <v>141</v>
      </c>
      <c r="J114" s="29" t="s">
        <v>142</v>
      </c>
      <c r="K114" s="29" t="s">
        <v>141</v>
      </c>
      <c r="L114" s="29" t="s">
        <v>142</v>
      </c>
      <c r="M114" s="29" t="s">
        <v>142</v>
      </c>
      <c r="N114" s="29" t="s">
        <v>143</v>
      </c>
      <c r="O114" s="29" t="s">
        <v>143</v>
      </c>
      <c r="P114" s="29" t="s">
        <v>143</v>
      </c>
      <c r="Q114" s="29" t="s">
        <v>143</v>
      </c>
      <c r="R114" s="29" t="s">
        <v>143</v>
      </c>
      <c r="S114" s="29" t="s">
        <v>141</v>
      </c>
    </row>
    <row r="115" spans="1:19" ht="127.5">
      <c r="A115" s="13">
        <v>114</v>
      </c>
      <c r="B115" s="44">
        <v>114</v>
      </c>
      <c r="C115" s="44" t="s">
        <v>337</v>
      </c>
      <c r="D115" s="45" t="s">
        <v>338</v>
      </c>
      <c r="E115" s="38" t="s">
        <v>21</v>
      </c>
      <c r="F115" s="29" t="s">
        <v>141</v>
      </c>
      <c r="G115" s="29" t="s">
        <v>141</v>
      </c>
      <c r="H115" s="29" t="s">
        <v>141</v>
      </c>
      <c r="I115" s="29" t="s">
        <v>141</v>
      </c>
      <c r="J115" s="29" t="s">
        <v>142</v>
      </c>
      <c r="K115" s="29" t="s">
        <v>141</v>
      </c>
      <c r="L115" s="29" t="s">
        <v>142</v>
      </c>
      <c r="M115" s="29" t="s">
        <v>142</v>
      </c>
      <c r="N115" s="29" t="s">
        <v>142</v>
      </c>
      <c r="O115" s="29" t="s">
        <v>142</v>
      </c>
      <c r="P115" s="29" t="s">
        <v>142</v>
      </c>
      <c r="Q115" s="29" t="s">
        <v>142</v>
      </c>
      <c r="R115" s="29" t="s">
        <v>142</v>
      </c>
      <c r="S115" s="29" t="s">
        <v>141</v>
      </c>
    </row>
    <row r="116" spans="1:19" ht="127.5">
      <c r="A116" s="13">
        <v>115</v>
      </c>
      <c r="B116" s="44">
        <v>115</v>
      </c>
      <c r="C116" s="44" t="s">
        <v>339</v>
      </c>
      <c r="D116" s="45" t="s">
        <v>340</v>
      </c>
      <c r="E116" s="38" t="s">
        <v>21</v>
      </c>
      <c r="F116" s="29" t="s">
        <v>141</v>
      </c>
      <c r="G116" s="29" t="s">
        <v>141</v>
      </c>
      <c r="H116" s="29" t="s">
        <v>141</v>
      </c>
      <c r="I116" s="29" t="s">
        <v>141</v>
      </c>
      <c r="J116" s="29" t="s">
        <v>142</v>
      </c>
      <c r="K116" s="29" t="s">
        <v>141</v>
      </c>
      <c r="L116" s="29" t="s">
        <v>142</v>
      </c>
      <c r="M116" s="29" t="s">
        <v>142</v>
      </c>
      <c r="N116" s="29" t="s">
        <v>142</v>
      </c>
      <c r="O116" s="29" t="s">
        <v>142</v>
      </c>
      <c r="P116" s="29" t="s">
        <v>142</v>
      </c>
      <c r="Q116" s="29" t="s">
        <v>142</v>
      </c>
      <c r="R116" s="29" t="s">
        <v>143</v>
      </c>
      <c r="S116" s="29" t="s">
        <v>141</v>
      </c>
    </row>
    <row r="117" spans="1:19" ht="102">
      <c r="A117" s="13">
        <v>116</v>
      </c>
      <c r="B117" s="44">
        <v>116</v>
      </c>
      <c r="C117" s="44" t="s">
        <v>341</v>
      </c>
      <c r="D117" s="45" t="s">
        <v>342</v>
      </c>
      <c r="E117" s="38" t="s">
        <v>21</v>
      </c>
      <c r="F117" s="29" t="s">
        <v>141</v>
      </c>
      <c r="G117" s="29" t="s">
        <v>141</v>
      </c>
      <c r="H117" s="29" t="s">
        <v>141</v>
      </c>
      <c r="I117" s="29" t="s">
        <v>141</v>
      </c>
      <c r="J117" s="29" t="s">
        <v>143</v>
      </c>
      <c r="K117" s="29" t="s">
        <v>141</v>
      </c>
      <c r="L117" s="29" t="s">
        <v>142</v>
      </c>
      <c r="M117" s="29" t="s">
        <v>142</v>
      </c>
      <c r="N117" s="29" t="s">
        <v>142</v>
      </c>
      <c r="O117" s="29" t="s">
        <v>142</v>
      </c>
      <c r="P117" s="29" t="s">
        <v>142</v>
      </c>
      <c r="Q117" s="29" t="s">
        <v>142</v>
      </c>
      <c r="R117" s="29" t="s">
        <v>142</v>
      </c>
      <c r="S117" s="29" t="s">
        <v>141</v>
      </c>
    </row>
    <row r="118" spans="1:19" ht="89.25">
      <c r="A118" s="13">
        <v>117</v>
      </c>
      <c r="B118" s="44">
        <v>117</v>
      </c>
      <c r="C118" s="44" t="s">
        <v>343</v>
      </c>
      <c r="D118" s="45" t="s">
        <v>344</v>
      </c>
      <c r="E118" s="38" t="s">
        <v>21</v>
      </c>
      <c r="F118" s="29" t="s">
        <v>141</v>
      </c>
      <c r="G118" s="29" t="s">
        <v>141</v>
      </c>
      <c r="H118" s="29" t="s">
        <v>141</v>
      </c>
      <c r="I118" s="29" t="s">
        <v>141</v>
      </c>
      <c r="J118" s="29" t="s">
        <v>142</v>
      </c>
      <c r="K118" s="29" t="s">
        <v>141</v>
      </c>
      <c r="L118" s="29" t="s">
        <v>142</v>
      </c>
      <c r="M118" s="29" t="s">
        <v>142</v>
      </c>
      <c r="N118" s="29" t="s">
        <v>142</v>
      </c>
      <c r="O118" s="29" t="s">
        <v>143</v>
      </c>
      <c r="P118" s="29" t="s">
        <v>142</v>
      </c>
      <c r="Q118" s="29" t="s">
        <v>142</v>
      </c>
      <c r="R118" s="29" t="s">
        <v>142</v>
      </c>
      <c r="S118" s="29" t="s">
        <v>141</v>
      </c>
    </row>
    <row r="119" spans="1:19" ht="102">
      <c r="A119" s="13">
        <v>118</v>
      </c>
      <c r="B119" s="44">
        <v>118</v>
      </c>
      <c r="C119" s="44" t="s">
        <v>345</v>
      </c>
      <c r="D119" s="45" t="s">
        <v>346</v>
      </c>
      <c r="E119" s="38" t="s">
        <v>21</v>
      </c>
      <c r="F119" s="29" t="s">
        <v>141</v>
      </c>
      <c r="G119" s="29" t="s">
        <v>141</v>
      </c>
      <c r="H119" s="29" t="s">
        <v>141</v>
      </c>
      <c r="I119" s="29" t="s">
        <v>141</v>
      </c>
      <c r="J119" s="29" t="s">
        <v>142</v>
      </c>
      <c r="K119" s="29" t="s">
        <v>141</v>
      </c>
      <c r="L119" s="29" t="s">
        <v>142</v>
      </c>
      <c r="M119" s="29" t="s">
        <v>142</v>
      </c>
      <c r="N119" s="29" t="s">
        <v>142</v>
      </c>
      <c r="O119" s="29" t="s">
        <v>142</v>
      </c>
      <c r="P119" s="29" t="s">
        <v>142</v>
      </c>
      <c r="Q119" s="29" t="s">
        <v>143</v>
      </c>
      <c r="R119" s="29" t="s">
        <v>142</v>
      </c>
      <c r="S119" s="29" t="s">
        <v>141</v>
      </c>
    </row>
    <row r="120" spans="1:19" ht="102">
      <c r="A120" s="13">
        <v>119</v>
      </c>
      <c r="B120" s="44">
        <v>119</v>
      </c>
      <c r="C120" s="44" t="s">
        <v>347</v>
      </c>
      <c r="D120" s="45" t="s">
        <v>348</v>
      </c>
      <c r="E120" s="38" t="s">
        <v>21</v>
      </c>
      <c r="F120" s="29" t="s">
        <v>141</v>
      </c>
      <c r="G120" s="29" t="s">
        <v>141</v>
      </c>
      <c r="H120" s="29" t="s">
        <v>141</v>
      </c>
      <c r="I120" s="29" t="s">
        <v>141</v>
      </c>
      <c r="J120" s="29" t="s">
        <v>143</v>
      </c>
      <c r="K120" s="29" t="s">
        <v>141</v>
      </c>
      <c r="L120" s="29" t="s">
        <v>142</v>
      </c>
      <c r="M120" s="29" t="s">
        <v>142</v>
      </c>
      <c r="N120" s="29" t="s">
        <v>143</v>
      </c>
      <c r="O120" s="29" t="s">
        <v>143</v>
      </c>
      <c r="P120" s="29" t="s">
        <v>143</v>
      </c>
      <c r="Q120" s="29" t="s">
        <v>141</v>
      </c>
      <c r="R120" s="29" t="s">
        <v>142</v>
      </c>
      <c r="S120" s="29" t="s">
        <v>141</v>
      </c>
    </row>
    <row r="121" spans="1:19" ht="102">
      <c r="A121" s="13">
        <v>120</v>
      </c>
      <c r="B121" s="44">
        <v>120</v>
      </c>
      <c r="C121" s="44" t="s">
        <v>349</v>
      </c>
      <c r="D121" s="45" t="s">
        <v>350</v>
      </c>
      <c r="E121" s="38" t="s">
        <v>21</v>
      </c>
      <c r="F121" s="29" t="s">
        <v>141</v>
      </c>
      <c r="G121" s="29" t="s">
        <v>141</v>
      </c>
      <c r="H121" s="29" t="s">
        <v>141</v>
      </c>
      <c r="I121" s="29" t="s">
        <v>141</v>
      </c>
      <c r="J121" s="29" t="s">
        <v>142</v>
      </c>
      <c r="K121" s="29" t="s">
        <v>141</v>
      </c>
      <c r="L121" s="29" t="s">
        <v>142</v>
      </c>
      <c r="M121" s="29" t="s">
        <v>142</v>
      </c>
      <c r="N121" s="29" t="s">
        <v>142</v>
      </c>
      <c r="O121" s="29" t="s">
        <v>143</v>
      </c>
      <c r="P121" s="29" t="s">
        <v>142</v>
      </c>
      <c r="Q121" s="29" t="s">
        <v>141</v>
      </c>
      <c r="R121" s="29" t="s">
        <v>142</v>
      </c>
      <c r="S121" s="29" t="s">
        <v>141</v>
      </c>
    </row>
    <row r="122" spans="1:19" ht="102">
      <c r="A122" s="13">
        <v>121</v>
      </c>
      <c r="B122" s="44">
        <v>121</v>
      </c>
      <c r="C122" s="44" t="s">
        <v>351</v>
      </c>
      <c r="D122" s="45" t="s">
        <v>352</v>
      </c>
      <c r="E122" s="38" t="s">
        <v>21</v>
      </c>
      <c r="F122" s="29" t="s">
        <v>141</v>
      </c>
      <c r="G122" s="29" t="s">
        <v>141</v>
      </c>
      <c r="H122" s="29" t="s">
        <v>141</v>
      </c>
      <c r="I122" s="29" t="s">
        <v>141</v>
      </c>
      <c r="J122" s="29" t="s">
        <v>143</v>
      </c>
      <c r="K122" s="29" t="s">
        <v>141</v>
      </c>
      <c r="L122" s="29" t="s">
        <v>142</v>
      </c>
      <c r="M122" s="29" t="s">
        <v>142</v>
      </c>
      <c r="N122" s="29" t="s">
        <v>142</v>
      </c>
      <c r="O122" s="29" t="s">
        <v>143</v>
      </c>
      <c r="P122" s="29" t="s">
        <v>142</v>
      </c>
      <c r="Q122" s="29" t="s">
        <v>141</v>
      </c>
      <c r="R122" s="29" t="s">
        <v>142</v>
      </c>
      <c r="S122" s="29" t="s">
        <v>141</v>
      </c>
    </row>
    <row r="123" spans="1:19" ht="89.25">
      <c r="A123" s="13">
        <v>122</v>
      </c>
      <c r="B123" s="44">
        <v>122</v>
      </c>
      <c r="C123" s="44" t="s">
        <v>353</v>
      </c>
      <c r="D123" s="45" t="s">
        <v>354</v>
      </c>
      <c r="E123" s="38" t="s">
        <v>21</v>
      </c>
      <c r="F123" s="29" t="s">
        <v>141</v>
      </c>
      <c r="G123" s="29" t="s">
        <v>141</v>
      </c>
      <c r="H123" s="29" t="s">
        <v>141</v>
      </c>
      <c r="I123" s="29" t="s">
        <v>141</v>
      </c>
      <c r="J123" s="29" t="s">
        <v>143</v>
      </c>
      <c r="K123" s="29" t="s">
        <v>141</v>
      </c>
      <c r="L123" s="29" t="s">
        <v>142</v>
      </c>
      <c r="M123" s="29" t="s">
        <v>142</v>
      </c>
      <c r="N123" s="29" t="s">
        <v>142</v>
      </c>
      <c r="O123" s="29" t="s">
        <v>143</v>
      </c>
      <c r="P123" s="29" t="s">
        <v>142</v>
      </c>
      <c r="Q123" s="29" t="s">
        <v>141</v>
      </c>
      <c r="R123" s="29" t="s">
        <v>142</v>
      </c>
      <c r="S123" s="29" t="s">
        <v>141</v>
      </c>
    </row>
    <row r="124" spans="1:19" ht="76.5">
      <c r="A124" s="13">
        <v>123</v>
      </c>
      <c r="B124" s="44">
        <v>123</v>
      </c>
      <c r="C124" s="44" t="s">
        <v>355</v>
      </c>
      <c r="D124" s="45" t="s">
        <v>356</v>
      </c>
      <c r="E124" s="38" t="s">
        <v>21</v>
      </c>
      <c r="F124" s="29" t="s">
        <v>141</v>
      </c>
      <c r="G124" s="29" t="s">
        <v>141</v>
      </c>
      <c r="H124" s="29" t="s">
        <v>141</v>
      </c>
      <c r="I124" s="29" t="s">
        <v>141</v>
      </c>
      <c r="J124" s="29" t="s">
        <v>143</v>
      </c>
      <c r="K124" s="29" t="s">
        <v>141</v>
      </c>
      <c r="L124" s="29" t="s">
        <v>143</v>
      </c>
      <c r="M124" s="29" t="s">
        <v>141</v>
      </c>
      <c r="N124" s="29" t="s">
        <v>143</v>
      </c>
      <c r="O124" s="29" t="s">
        <v>143</v>
      </c>
      <c r="P124" s="29" t="s">
        <v>143</v>
      </c>
      <c r="Q124" s="29" t="s">
        <v>141</v>
      </c>
      <c r="R124" s="29" t="s">
        <v>143</v>
      </c>
      <c r="S124" s="29" t="s">
        <v>141</v>
      </c>
    </row>
    <row r="125" spans="1:19" ht="102">
      <c r="A125" s="13">
        <v>124</v>
      </c>
      <c r="B125" s="44">
        <v>124</v>
      </c>
      <c r="C125" s="44" t="s">
        <v>355</v>
      </c>
      <c r="D125" s="45" t="s">
        <v>357</v>
      </c>
      <c r="E125" s="38" t="s">
        <v>21</v>
      </c>
      <c r="F125" s="29" t="s">
        <v>141</v>
      </c>
      <c r="G125" s="29" t="s">
        <v>141</v>
      </c>
      <c r="H125" s="29" t="s">
        <v>141</v>
      </c>
      <c r="I125" s="29" t="s">
        <v>141</v>
      </c>
      <c r="J125" s="29" t="s">
        <v>143</v>
      </c>
      <c r="K125" s="29" t="s">
        <v>141</v>
      </c>
      <c r="L125" s="29" t="s">
        <v>143</v>
      </c>
      <c r="M125" s="29" t="s">
        <v>143</v>
      </c>
      <c r="N125" s="29" t="s">
        <v>143</v>
      </c>
      <c r="O125" s="29" t="s">
        <v>143</v>
      </c>
      <c r="P125" s="29" t="s">
        <v>143</v>
      </c>
      <c r="Q125" s="29" t="s">
        <v>141</v>
      </c>
      <c r="R125" s="29" t="s">
        <v>143</v>
      </c>
      <c r="S125" s="29" t="s">
        <v>141</v>
      </c>
    </row>
    <row r="126" spans="1:19" ht="114.75">
      <c r="A126" s="13">
        <v>125</v>
      </c>
      <c r="B126" s="44">
        <v>125</v>
      </c>
      <c r="C126" s="44" t="s">
        <v>358</v>
      </c>
      <c r="D126" s="45" t="s">
        <v>359</v>
      </c>
      <c r="E126" s="38" t="s">
        <v>21</v>
      </c>
      <c r="F126" s="29" t="s">
        <v>141</v>
      </c>
      <c r="G126" s="29" t="s">
        <v>141</v>
      </c>
      <c r="H126" s="29" t="s">
        <v>141</v>
      </c>
      <c r="I126" s="29" t="s">
        <v>141</v>
      </c>
      <c r="J126" s="29" t="s">
        <v>142</v>
      </c>
      <c r="K126" s="29" t="s">
        <v>141</v>
      </c>
      <c r="L126" s="29" t="s">
        <v>142</v>
      </c>
      <c r="M126" s="29" t="s">
        <v>142</v>
      </c>
      <c r="N126" s="29" t="s">
        <v>142</v>
      </c>
      <c r="O126" s="29" t="s">
        <v>142</v>
      </c>
      <c r="P126" s="29" t="s">
        <v>142</v>
      </c>
      <c r="Q126" s="29" t="s">
        <v>141</v>
      </c>
      <c r="R126" s="29" t="s">
        <v>143</v>
      </c>
      <c r="S126" s="29" t="s">
        <v>141</v>
      </c>
    </row>
    <row r="127" spans="1:19" ht="38.25">
      <c r="A127" s="13">
        <v>126</v>
      </c>
      <c r="B127" s="44">
        <v>126</v>
      </c>
      <c r="C127" s="44" t="s">
        <v>360</v>
      </c>
      <c r="D127" s="45" t="s">
        <v>361</v>
      </c>
      <c r="E127" s="38" t="s">
        <v>21</v>
      </c>
      <c r="F127" s="29" t="s">
        <v>141</v>
      </c>
      <c r="G127" s="29" t="s">
        <v>141</v>
      </c>
      <c r="H127" s="29" t="s">
        <v>141</v>
      </c>
      <c r="I127" s="29" t="s">
        <v>141</v>
      </c>
      <c r="J127" s="29" t="s">
        <v>143</v>
      </c>
      <c r="K127" s="29" t="s">
        <v>141</v>
      </c>
      <c r="L127" s="29" t="s">
        <v>142</v>
      </c>
      <c r="M127" s="29" t="s">
        <v>143</v>
      </c>
      <c r="N127" s="29" t="s">
        <v>142</v>
      </c>
      <c r="O127" s="29" t="s">
        <v>143</v>
      </c>
      <c r="P127" s="29" t="s">
        <v>142</v>
      </c>
      <c r="Q127" s="29" t="s">
        <v>143</v>
      </c>
      <c r="R127" s="29" t="s">
        <v>142</v>
      </c>
      <c r="S127" s="29" t="s">
        <v>141</v>
      </c>
    </row>
    <row r="128" spans="1:19" ht="102">
      <c r="A128" s="13">
        <v>127</v>
      </c>
      <c r="B128" s="44">
        <v>127</v>
      </c>
      <c r="C128" s="44" t="s">
        <v>362</v>
      </c>
      <c r="D128" s="45" t="s">
        <v>363</v>
      </c>
      <c r="E128" s="38" t="s">
        <v>21</v>
      </c>
      <c r="F128" s="29" t="s">
        <v>141</v>
      </c>
      <c r="G128" s="29" t="s">
        <v>141</v>
      </c>
      <c r="H128" s="29" t="s">
        <v>141</v>
      </c>
      <c r="I128" s="29" t="s">
        <v>141</v>
      </c>
      <c r="J128" s="29" t="s">
        <v>143</v>
      </c>
      <c r="K128" s="29" t="s">
        <v>141</v>
      </c>
      <c r="L128" s="29" t="s">
        <v>142</v>
      </c>
      <c r="M128" s="29" t="s">
        <v>142</v>
      </c>
      <c r="N128" s="29" t="s">
        <v>142</v>
      </c>
      <c r="O128" s="29" t="s">
        <v>142</v>
      </c>
      <c r="P128" s="29" t="s">
        <v>142</v>
      </c>
      <c r="Q128" s="29" t="s">
        <v>142</v>
      </c>
      <c r="R128" s="29" t="s">
        <v>142</v>
      </c>
      <c r="S128" s="29" t="s">
        <v>141</v>
      </c>
    </row>
    <row r="129" spans="1:19" ht="25.5">
      <c r="A129" s="13">
        <v>128</v>
      </c>
      <c r="B129" s="44">
        <v>128</v>
      </c>
      <c r="C129" s="44" t="s">
        <v>364</v>
      </c>
      <c r="D129" s="45" t="s">
        <v>365</v>
      </c>
      <c r="E129" s="38" t="s">
        <v>199</v>
      </c>
      <c r="F129" s="29" t="s">
        <v>141</v>
      </c>
      <c r="G129" s="29" t="s">
        <v>141</v>
      </c>
      <c r="H129" s="29" t="s">
        <v>141</v>
      </c>
      <c r="I129" s="29" t="s">
        <v>141</v>
      </c>
      <c r="J129" s="29" t="s">
        <v>143</v>
      </c>
      <c r="K129" s="29" t="s">
        <v>141</v>
      </c>
      <c r="L129" s="29" t="s">
        <v>143</v>
      </c>
      <c r="M129" s="29" t="s">
        <v>143</v>
      </c>
      <c r="N129" s="29" t="s">
        <v>143</v>
      </c>
      <c r="O129" s="29" t="s">
        <v>143</v>
      </c>
      <c r="P129" s="29" t="s">
        <v>143</v>
      </c>
      <c r="Q129" s="29" t="s">
        <v>143</v>
      </c>
      <c r="R129" s="29" t="s">
        <v>143</v>
      </c>
      <c r="S129" s="29" t="s">
        <v>141</v>
      </c>
    </row>
    <row r="130" spans="1:19" ht="25.5">
      <c r="A130" s="13">
        <v>129</v>
      </c>
      <c r="B130" s="44">
        <v>129</v>
      </c>
      <c r="C130" s="44" t="s">
        <v>364</v>
      </c>
      <c r="D130" s="45" t="s">
        <v>366</v>
      </c>
      <c r="E130" s="38" t="s">
        <v>199</v>
      </c>
      <c r="F130" s="29" t="s">
        <v>141</v>
      </c>
      <c r="G130" s="29" t="s">
        <v>141</v>
      </c>
      <c r="H130" s="29" t="s">
        <v>141</v>
      </c>
      <c r="I130" s="29" t="s">
        <v>141</v>
      </c>
      <c r="J130" s="29" t="s">
        <v>143</v>
      </c>
      <c r="K130" s="29" t="s">
        <v>141</v>
      </c>
      <c r="L130" s="29" t="s">
        <v>143</v>
      </c>
      <c r="M130" s="29" t="s">
        <v>143</v>
      </c>
      <c r="N130" s="29" t="s">
        <v>143</v>
      </c>
      <c r="O130" s="29" t="s">
        <v>143</v>
      </c>
      <c r="P130" s="29" t="s">
        <v>143</v>
      </c>
      <c r="Q130" s="29" t="s">
        <v>143</v>
      </c>
      <c r="R130" s="29" t="s">
        <v>143</v>
      </c>
      <c r="S130" s="29" t="s">
        <v>141</v>
      </c>
    </row>
    <row r="131" spans="1:19" ht="25.5">
      <c r="A131" s="13">
        <v>130</v>
      </c>
      <c r="B131" s="44">
        <v>130</v>
      </c>
      <c r="C131" s="44" t="s">
        <v>367</v>
      </c>
      <c r="D131" s="45" t="s">
        <v>368</v>
      </c>
      <c r="E131" s="38" t="s">
        <v>21</v>
      </c>
      <c r="F131" s="29" t="s">
        <v>141</v>
      </c>
      <c r="G131" s="29" t="s">
        <v>141</v>
      </c>
      <c r="H131" s="29" t="s">
        <v>141</v>
      </c>
      <c r="I131" s="29" t="s">
        <v>141</v>
      </c>
      <c r="J131" s="29" t="s">
        <v>143</v>
      </c>
      <c r="K131" s="29" t="s">
        <v>141</v>
      </c>
      <c r="L131" s="29" t="s">
        <v>143</v>
      </c>
      <c r="M131" s="29" t="s">
        <v>143</v>
      </c>
      <c r="N131" s="29" t="s">
        <v>143</v>
      </c>
      <c r="O131" s="29" t="s">
        <v>143</v>
      </c>
      <c r="P131" s="29" t="s">
        <v>143</v>
      </c>
      <c r="Q131" s="29" t="s">
        <v>143</v>
      </c>
      <c r="R131" s="29" t="s">
        <v>143</v>
      </c>
      <c r="S131" s="29" t="s">
        <v>141</v>
      </c>
    </row>
    <row r="132" spans="1:19" ht="63.75">
      <c r="A132" s="13">
        <v>131</v>
      </c>
      <c r="B132" s="44">
        <v>131</v>
      </c>
      <c r="C132" s="44" t="s">
        <v>369</v>
      </c>
      <c r="D132" s="45" t="s">
        <v>370</v>
      </c>
      <c r="E132" s="38" t="s">
        <v>199</v>
      </c>
      <c r="F132" s="29" t="s">
        <v>141</v>
      </c>
      <c r="G132" s="29" t="s">
        <v>141</v>
      </c>
      <c r="H132" s="29" t="s">
        <v>141</v>
      </c>
      <c r="I132" s="29" t="s">
        <v>141</v>
      </c>
      <c r="J132" s="29" t="s">
        <v>143</v>
      </c>
      <c r="K132" s="29" t="s">
        <v>141</v>
      </c>
      <c r="L132" s="29" t="s">
        <v>142</v>
      </c>
      <c r="M132" s="29" t="s">
        <v>142</v>
      </c>
      <c r="N132" s="29" t="s">
        <v>142</v>
      </c>
      <c r="O132" s="29" t="s">
        <v>142</v>
      </c>
      <c r="P132" s="29" t="s">
        <v>142</v>
      </c>
      <c r="Q132" s="29" t="s">
        <v>142</v>
      </c>
      <c r="R132" s="29" t="s">
        <v>142</v>
      </c>
      <c r="S132" s="29" t="s">
        <v>141</v>
      </c>
    </row>
    <row r="133" spans="1:19" ht="63.75">
      <c r="A133" s="13">
        <v>132</v>
      </c>
      <c r="B133" s="44">
        <v>132</v>
      </c>
      <c r="C133" s="44" t="s">
        <v>371</v>
      </c>
      <c r="D133" s="45" t="s">
        <v>372</v>
      </c>
      <c r="E133" s="38" t="s">
        <v>21</v>
      </c>
      <c r="F133" s="29" t="s">
        <v>141</v>
      </c>
      <c r="G133" s="29" t="s">
        <v>141</v>
      </c>
      <c r="H133" s="29" t="s">
        <v>141</v>
      </c>
      <c r="I133" s="29" t="s">
        <v>141</v>
      </c>
      <c r="J133" s="29" t="s">
        <v>143</v>
      </c>
      <c r="K133" s="29" t="s">
        <v>141</v>
      </c>
      <c r="L133" s="29" t="s">
        <v>142</v>
      </c>
      <c r="M133" s="29" t="s">
        <v>143</v>
      </c>
      <c r="N133" s="29" t="s">
        <v>142</v>
      </c>
      <c r="O133" s="29" t="s">
        <v>143</v>
      </c>
      <c r="P133" s="29" t="s">
        <v>142</v>
      </c>
      <c r="Q133" s="29" t="s">
        <v>143</v>
      </c>
      <c r="R133" s="29" t="s">
        <v>143</v>
      </c>
      <c r="S133" s="29" t="s">
        <v>141</v>
      </c>
    </row>
    <row r="134" spans="1:19" ht="76.5">
      <c r="A134" s="13">
        <v>133</v>
      </c>
      <c r="B134" s="44">
        <v>133</v>
      </c>
      <c r="C134" s="44" t="s">
        <v>373</v>
      </c>
      <c r="D134" s="45" t="s">
        <v>374</v>
      </c>
      <c r="E134" s="38" t="s">
        <v>199</v>
      </c>
      <c r="F134" s="29" t="s">
        <v>141</v>
      </c>
      <c r="G134" s="29" t="s">
        <v>141</v>
      </c>
      <c r="H134" s="29" t="s">
        <v>141</v>
      </c>
      <c r="I134" s="29" t="s">
        <v>141</v>
      </c>
      <c r="J134" s="29" t="s">
        <v>142</v>
      </c>
      <c r="K134" s="29" t="s">
        <v>141</v>
      </c>
      <c r="L134" s="29" t="s">
        <v>142</v>
      </c>
      <c r="M134" s="29" t="s">
        <v>141</v>
      </c>
      <c r="N134" s="29" t="s">
        <v>142</v>
      </c>
      <c r="O134" s="29" t="s">
        <v>143</v>
      </c>
      <c r="P134" s="29" t="s">
        <v>142</v>
      </c>
      <c r="Q134" s="29" t="s">
        <v>141</v>
      </c>
      <c r="R134" s="29" t="s">
        <v>142</v>
      </c>
      <c r="S134" s="29" t="s">
        <v>141</v>
      </c>
    </row>
    <row r="135" spans="1:19" ht="76.5">
      <c r="A135" s="13">
        <v>134</v>
      </c>
      <c r="B135" s="44">
        <v>134</v>
      </c>
      <c r="C135" s="44" t="s">
        <v>373</v>
      </c>
      <c r="D135" s="45" t="s">
        <v>375</v>
      </c>
      <c r="E135" s="38" t="s">
        <v>199</v>
      </c>
      <c r="F135" s="29" t="s">
        <v>141</v>
      </c>
      <c r="G135" s="29" t="s">
        <v>141</v>
      </c>
      <c r="H135" s="29" t="s">
        <v>141</v>
      </c>
      <c r="I135" s="29" t="s">
        <v>141</v>
      </c>
      <c r="J135" s="29" t="s">
        <v>142</v>
      </c>
      <c r="K135" s="29" t="s">
        <v>141</v>
      </c>
      <c r="L135" s="29" t="s">
        <v>142</v>
      </c>
      <c r="M135" s="29" t="s">
        <v>141</v>
      </c>
      <c r="N135" s="29" t="s">
        <v>142</v>
      </c>
      <c r="O135" s="29" t="s">
        <v>143</v>
      </c>
      <c r="P135" s="29" t="s">
        <v>143</v>
      </c>
      <c r="Q135" s="29" t="s">
        <v>141</v>
      </c>
      <c r="R135" s="29" t="s">
        <v>142</v>
      </c>
      <c r="S135" s="29" t="s">
        <v>141</v>
      </c>
    </row>
    <row r="136" spans="1:19" ht="76.5">
      <c r="A136" s="13">
        <v>135</v>
      </c>
      <c r="B136" s="44">
        <v>135</v>
      </c>
      <c r="C136" s="44" t="s">
        <v>376</v>
      </c>
      <c r="D136" s="45" t="s">
        <v>377</v>
      </c>
      <c r="E136" s="38" t="s">
        <v>199</v>
      </c>
      <c r="F136" s="29" t="s">
        <v>141</v>
      </c>
      <c r="G136" s="29" t="s">
        <v>141</v>
      </c>
      <c r="H136" s="29" t="s">
        <v>141</v>
      </c>
      <c r="I136" s="29" t="s">
        <v>141</v>
      </c>
      <c r="J136" s="29" t="s">
        <v>142</v>
      </c>
      <c r="K136" s="29" t="s">
        <v>141</v>
      </c>
      <c r="L136" s="29" t="s">
        <v>142</v>
      </c>
      <c r="M136" s="29" t="s">
        <v>141</v>
      </c>
      <c r="N136" s="29" t="s">
        <v>142</v>
      </c>
      <c r="O136" s="29" t="s">
        <v>143</v>
      </c>
      <c r="P136" s="29" t="s">
        <v>142</v>
      </c>
      <c r="Q136" s="29" t="s">
        <v>142</v>
      </c>
      <c r="R136" s="29" t="s">
        <v>142</v>
      </c>
      <c r="S136" s="29" t="s">
        <v>141</v>
      </c>
    </row>
    <row r="137" spans="1:19" ht="76.5">
      <c r="A137" s="13">
        <v>136</v>
      </c>
      <c r="B137" s="44">
        <v>136</v>
      </c>
      <c r="C137" s="44" t="s">
        <v>376</v>
      </c>
      <c r="D137" s="45" t="s">
        <v>378</v>
      </c>
      <c r="E137" s="38" t="s">
        <v>21</v>
      </c>
      <c r="F137" s="29" t="s">
        <v>141</v>
      </c>
      <c r="G137" s="29" t="s">
        <v>141</v>
      </c>
      <c r="H137" s="29" t="s">
        <v>141</v>
      </c>
      <c r="I137" s="29" t="s">
        <v>141</v>
      </c>
      <c r="J137" s="29" t="s">
        <v>142</v>
      </c>
      <c r="K137" s="29" t="s">
        <v>141</v>
      </c>
      <c r="L137" s="29" t="s">
        <v>142</v>
      </c>
      <c r="M137" s="29" t="s">
        <v>142</v>
      </c>
      <c r="N137" s="29" t="s">
        <v>142</v>
      </c>
      <c r="O137" s="29" t="s">
        <v>143</v>
      </c>
      <c r="P137" s="29" t="s">
        <v>142</v>
      </c>
      <c r="Q137" s="29" t="s">
        <v>142</v>
      </c>
      <c r="R137" s="29" t="s">
        <v>142</v>
      </c>
      <c r="S137" s="29" t="s">
        <v>141</v>
      </c>
    </row>
    <row r="138" spans="1:19" ht="76.5">
      <c r="A138" s="13">
        <v>137</v>
      </c>
      <c r="B138" s="44">
        <v>137</v>
      </c>
      <c r="C138" s="44" t="s">
        <v>379</v>
      </c>
      <c r="D138" s="45" t="s">
        <v>380</v>
      </c>
      <c r="E138" s="38" t="s">
        <v>21</v>
      </c>
      <c r="F138" s="29" t="s">
        <v>141</v>
      </c>
      <c r="G138" s="29" t="s">
        <v>141</v>
      </c>
      <c r="H138" s="29" t="s">
        <v>141</v>
      </c>
      <c r="I138" s="29" t="s">
        <v>141</v>
      </c>
      <c r="J138" s="29" t="s">
        <v>142</v>
      </c>
      <c r="K138" s="29" t="s">
        <v>141</v>
      </c>
      <c r="L138" s="29" t="s">
        <v>142</v>
      </c>
      <c r="M138" s="29" t="s">
        <v>142</v>
      </c>
      <c r="N138" s="29" t="s">
        <v>142</v>
      </c>
      <c r="O138" s="29" t="s">
        <v>143</v>
      </c>
      <c r="P138" s="29" t="s">
        <v>142</v>
      </c>
      <c r="Q138" s="29" t="s">
        <v>142</v>
      </c>
      <c r="R138" s="29" t="s">
        <v>142</v>
      </c>
      <c r="S138" s="29" t="s">
        <v>141</v>
      </c>
    </row>
    <row r="139" spans="1:19" ht="76.5">
      <c r="A139" s="13">
        <v>138</v>
      </c>
      <c r="B139" s="44">
        <v>138</v>
      </c>
      <c r="C139" s="44" t="s">
        <v>381</v>
      </c>
      <c r="D139" s="45" t="s">
        <v>382</v>
      </c>
      <c r="E139" s="38" t="s">
        <v>21</v>
      </c>
      <c r="F139" s="29" t="s">
        <v>141</v>
      </c>
      <c r="G139" s="29" t="s">
        <v>141</v>
      </c>
      <c r="H139" s="29" t="s">
        <v>141</v>
      </c>
      <c r="I139" s="29" t="s">
        <v>141</v>
      </c>
      <c r="J139" s="29" t="s">
        <v>142</v>
      </c>
      <c r="K139" s="29" t="s">
        <v>141</v>
      </c>
      <c r="L139" s="29" t="s">
        <v>142</v>
      </c>
      <c r="M139" s="29" t="s">
        <v>143</v>
      </c>
      <c r="N139" s="29" t="s">
        <v>142</v>
      </c>
      <c r="O139" s="29" t="s">
        <v>143</v>
      </c>
      <c r="P139" s="29" t="s">
        <v>143</v>
      </c>
      <c r="Q139" s="29" t="s">
        <v>142</v>
      </c>
      <c r="R139" s="29" t="s">
        <v>143</v>
      </c>
      <c r="S139" s="29" t="s">
        <v>141</v>
      </c>
    </row>
    <row r="140" spans="1:19" ht="76.5">
      <c r="A140" s="13">
        <v>139</v>
      </c>
      <c r="B140" s="44">
        <v>139</v>
      </c>
      <c r="C140" s="44" t="s">
        <v>381</v>
      </c>
      <c r="D140" s="45" t="s">
        <v>383</v>
      </c>
      <c r="E140" s="38" t="s">
        <v>21</v>
      </c>
      <c r="F140" s="29" t="s">
        <v>141</v>
      </c>
      <c r="G140" s="29" t="s">
        <v>141</v>
      </c>
      <c r="H140" s="29" t="s">
        <v>141</v>
      </c>
      <c r="I140" s="29" t="s">
        <v>141</v>
      </c>
      <c r="J140" s="29" t="s">
        <v>142</v>
      </c>
      <c r="K140" s="29" t="s">
        <v>141</v>
      </c>
      <c r="L140" s="29" t="s">
        <v>142</v>
      </c>
      <c r="M140" s="29" t="s">
        <v>142</v>
      </c>
      <c r="N140" s="29" t="s">
        <v>142</v>
      </c>
      <c r="O140" s="29" t="s">
        <v>143</v>
      </c>
      <c r="P140" s="29" t="s">
        <v>142</v>
      </c>
      <c r="Q140" s="29" t="s">
        <v>142</v>
      </c>
      <c r="R140" s="29" t="s">
        <v>142</v>
      </c>
      <c r="S140" s="29" t="s">
        <v>141</v>
      </c>
    </row>
    <row r="141" spans="1:19" ht="76.5">
      <c r="A141" s="13">
        <v>140</v>
      </c>
      <c r="B141" s="44">
        <v>140</v>
      </c>
      <c r="C141" s="44" t="s">
        <v>384</v>
      </c>
      <c r="D141" s="45" t="s">
        <v>385</v>
      </c>
      <c r="E141" s="38" t="s">
        <v>21</v>
      </c>
      <c r="F141" s="29" t="s">
        <v>141</v>
      </c>
      <c r="G141" s="29" t="s">
        <v>141</v>
      </c>
      <c r="H141" s="29" t="s">
        <v>141</v>
      </c>
      <c r="I141" s="29" t="s">
        <v>141</v>
      </c>
      <c r="J141" s="29" t="s">
        <v>142</v>
      </c>
      <c r="K141" s="29" t="s">
        <v>141</v>
      </c>
      <c r="L141" s="29" t="s">
        <v>142</v>
      </c>
      <c r="M141" s="29" t="s">
        <v>142</v>
      </c>
      <c r="N141" s="29" t="s">
        <v>142</v>
      </c>
      <c r="O141" s="29" t="s">
        <v>143</v>
      </c>
      <c r="P141" s="29" t="s">
        <v>142</v>
      </c>
      <c r="Q141" s="29" t="s">
        <v>143</v>
      </c>
      <c r="R141" s="29" t="s">
        <v>142</v>
      </c>
      <c r="S141" s="29" t="s">
        <v>141</v>
      </c>
    </row>
    <row r="142" spans="1:19" ht="89.25">
      <c r="A142" s="13">
        <v>141</v>
      </c>
      <c r="B142" s="44">
        <v>141</v>
      </c>
      <c r="C142" s="44" t="s">
        <v>384</v>
      </c>
      <c r="D142" s="45" t="s">
        <v>386</v>
      </c>
      <c r="E142" s="38" t="s">
        <v>21</v>
      </c>
      <c r="F142" s="29" t="s">
        <v>141</v>
      </c>
      <c r="G142" s="29" t="s">
        <v>141</v>
      </c>
      <c r="H142" s="29" t="s">
        <v>141</v>
      </c>
      <c r="I142" s="29" t="s">
        <v>141</v>
      </c>
      <c r="J142" s="29" t="s">
        <v>142</v>
      </c>
      <c r="K142" s="29" t="s">
        <v>141</v>
      </c>
      <c r="L142" s="29" t="s">
        <v>142</v>
      </c>
      <c r="M142" s="29" t="s">
        <v>142</v>
      </c>
      <c r="N142" s="29" t="s">
        <v>142</v>
      </c>
      <c r="O142" s="29" t="s">
        <v>143</v>
      </c>
      <c r="P142" s="29" t="s">
        <v>142</v>
      </c>
      <c r="Q142" s="29" t="s">
        <v>142</v>
      </c>
      <c r="R142" s="29" t="s">
        <v>142</v>
      </c>
      <c r="S142" s="29" t="s">
        <v>141</v>
      </c>
    </row>
    <row r="143" spans="1:19" ht="76.5">
      <c r="A143" s="13">
        <v>142</v>
      </c>
      <c r="B143" s="44">
        <v>142</v>
      </c>
      <c r="C143" s="44" t="s">
        <v>387</v>
      </c>
      <c r="D143" s="45" t="s">
        <v>374</v>
      </c>
      <c r="E143" s="38" t="s">
        <v>199</v>
      </c>
      <c r="F143" s="29" t="s">
        <v>141</v>
      </c>
      <c r="G143" s="29" t="s">
        <v>141</v>
      </c>
      <c r="H143" s="29" t="s">
        <v>141</v>
      </c>
      <c r="I143" s="29" t="s">
        <v>141</v>
      </c>
      <c r="J143" s="29" t="s">
        <v>142</v>
      </c>
      <c r="K143" s="29" t="s">
        <v>141</v>
      </c>
      <c r="L143" s="29" t="s">
        <v>142</v>
      </c>
      <c r="M143" s="29" t="s">
        <v>143</v>
      </c>
      <c r="N143" s="29" t="s">
        <v>142</v>
      </c>
      <c r="O143" s="29" t="s">
        <v>141</v>
      </c>
      <c r="P143" s="29" t="s">
        <v>142</v>
      </c>
      <c r="Q143" s="29" t="s">
        <v>142</v>
      </c>
      <c r="R143" s="29" t="s">
        <v>142</v>
      </c>
      <c r="S143" s="29" t="s">
        <v>141</v>
      </c>
    </row>
    <row r="144" spans="1:19" ht="63.75">
      <c r="A144" s="13">
        <v>143</v>
      </c>
      <c r="B144" s="44">
        <v>143</v>
      </c>
      <c r="C144" s="44" t="s">
        <v>388</v>
      </c>
      <c r="D144" s="45" t="s">
        <v>389</v>
      </c>
      <c r="E144" s="38" t="s">
        <v>199</v>
      </c>
      <c r="F144" s="29" t="s">
        <v>141</v>
      </c>
      <c r="G144" s="29" t="s">
        <v>141</v>
      </c>
      <c r="H144" s="29" t="s">
        <v>141</v>
      </c>
      <c r="I144" s="29" t="s">
        <v>141</v>
      </c>
      <c r="J144" s="29" t="s">
        <v>143</v>
      </c>
      <c r="K144" s="29" t="s">
        <v>141</v>
      </c>
      <c r="L144" s="29" t="s">
        <v>143</v>
      </c>
      <c r="M144" s="29" t="s">
        <v>143</v>
      </c>
      <c r="N144" s="29" t="s">
        <v>143</v>
      </c>
      <c r="O144" s="29" t="s">
        <v>143</v>
      </c>
      <c r="P144" s="29" t="s">
        <v>143</v>
      </c>
      <c r="Q144" s="29" t="s">
        <v>142</v>
      </c>
      <c r="R144" s="29" t="s">
        <v>143</v>
      </c>
      <c r="S144" s="29" t="s">
        <v>141</v>
      </c>
    </row>
    <row r="145" spans="1:19" ht="76.5">
      <c r="A145" s="13">
        <v>144</v>
      </c>
      <c r="B145" s="44">
        <v>144</v>
      </c>
      <c r="C145" s="44" t="s">
        <v>388</v>
      </c>
      <c r="D145" s="45" t="s">
        <v>390</v>
      </c>
      <c r="E145" s="38" t="s">
        <v>21</v>
      </c>
      <c r="F145" s="29" t="s">
        <v>141</v>
      </c>
      <c r="G145" s="29" t="s">
        <v>141</v>
      </c>
      <c r="H145" s="29" t="s">
        <v>141</v>
      </c>
      <c r="I145" s="29" t="s">
        <v>141</v>
      </c>
      <c r="J145" s="29" t="s">
        <v>142</v>
      </c>
      <c r="K145" s="29" t="s">
        <v>141</v>
      </c>
      <c r="L145" s="29" t="s">
        <v>142</v>
      </c>
      <c r="M145" s="29" t="s">
        <v>143</v>
      </c>
      <c r="N145" s="29" t="s">
        <v>142</v>
      </c>
      <c r="O145" s="29" t="s">
        <v>143</v>
      </c>
      <c r="P145" s="29" t="s">
        <v>142</v>
      </c>
      <c r="Q145" s="29" t="s">
        <v>142</v>
      </c>
      <c r="R145" s="29" t="s">
        <v>142</v>
      </c>
      <c r="S145" s="29" t="s">
        <v>141</v>
      </c>
    </row>
    <row r="146" spans="1:19" ht="63.75">
      <c r="A146" s="13">
        <v>145</v>
      </c>
      <c r="B146" s="44">
        <v>145</v>
      </c>
      <c r="C146" s="44" t="s">
        <v>391</v>
      </c>
      <c r="D146" s="45" t="s">
        <v>392</v>
      </c>
      <c r="E146" s="38" t="s">
        <v>199</v>
      </c>
      <c r="F146" s="29" t="s">
        <v>141</v>
      </c>
      <c r="G146" s="29" t="s">
        <v>141</v>
      </c>
      <c r="H146" s="29" t="s">
        <v>141</v>
      </c>
      <c r="I146" s="29" t="s">
        <v>141</v>
      </c>
      <c r="J146" s="29" t="s">
        <v>142</v>
      </c>
      <c r="K146" s="29" t="s">
        <v>141</v>
      </c>
      <c r="L146" s="29" t="s">
        <v>142</v>
      </c>
      <c r="M146" s="29" t="s">
        <v>142</v>
      </c>
      <c r="N146" s="29" t="s">
        <v>142</v>
      </c>
      <c r="O146" s="29" t="s">
        <v>142</v>
      </c>
      <c r="P146" s="29" t="s">
        <v>142</v>
      </c>
      <c r="Q146" s="29" t="s">
        <v>142</v>
      </c>
      <c r="R146" s="29" t="s">
        <v>142</v>
      </c>
      <c r="S146" s="29" t="s">
        <v>141</v>
      </c>
    </row>
    <row r="147" spans="1:19" ht="63.75">
      <c r="A147" s="13">
        <v>146</v>
      </c>
      <c r="B147" s="44">
        <v>146</v>
      </c>
      <c r="C147" s="44" t="s">
        <v>391</v>
      </c>
      <c r="D147" s="45" t="s">
        <v>393</v>
      </c>
      <c r="E147" s="38" t="s">
        <v>199</v>
      </c>
      <c r="F147" s="29" t="s">
        <v>141</v>
      </c>
      <c r="G147" s="29" t="s">
        <v>141</v>
      </c>
      <c r="H147" s="29" t="s">
        <v>141</v>
      </c>
      <c r="I147" s="29" t="s">
        <v>141</v>
      </c>
      <c r="J147" s="29" t="s">
        <v>142</v>
      </c>
      <c r="K147" s="29" t="s">
        <v>141</v>
      </c>
      <c r="L147" s="29" t="s">
        <v>142</v>
      </c>
      <c r="M147" s="29" t="s">
        <v>142</v>
      </c>
      <c r="N147" s="29" t="s">
        <v>142</v>
      </c>
      <c r="O147" s="29" t="s">
        <v>142</v>
      </c>
      <c r="P147" s="29" t="s">
        <v>142</v>
      </c>
      <c r="Q147" s="29" t="s">
        <v>142</v>
      </c>
      <c r="R147" s="29" t="s">
        <v>142</v>
      </c>
      <c r="S147" s="29" t="s">
        <v>141</v>
      </c>
    </row>
    <row r="148" spans="1:19" ht="89.25">
      <c r="A148" s="13">
        <v>147</v>
      </c>
      <c r="B148" s="44">
        <v>147</v>
      </c>
      <c r="C148" s="44" t="s">
        <v>394</v>
      </c>
      <c r="D148" s="45" t="s">
        <v>395</v>
      </c>
      <c r="E148" s="38" t="s">
        <v>21</v>
      </c>
      <c r="F148" s="29" t="s">
        <v>141</v>
      </c>
      <c r="G148" s="29" t="s">
        <v>141</v>
      </c>
      <c r="H148" s="29" t="s">
        <v>141</v>
      </c>
      <c r="I148" s="29" t="s">
        <v>141</v>
      </c>
      <c r="J148" s="29" t="s">
        <v>142</v>
      </c>
      <c r="K148" s="29" t="s">
        <v>141</v>
      </c>
      <c r="L148" s="29" t="s">
        <v>142</v>
      </c>
      <c r="M148" s="29" t="s">
        <v>143</v>
      </c>
      <c r="N148" s="29" t="s">
        <v>142</v>
      </c>
      <c r="O148" s="29" t="s">
        <v>143</v>
      </c>
      <c r="P148" s="29" t="s">
        <v>142</v>
      </c>
      <c r="Q148" s="29" t="s">
        <v>142</v>
      </c>
      <c r="R148" s="29" t="s">
        <v>143</v>
      </c>
      <c r="S148" s="29" t="s">
        <v>141</v>
      </c>
    </row>
    <row r="149" spans="1:19" ht="102">
      <c r="A149" s="13">
        <v>148</v>
      </c>
      <c r="B149" s="44">
        <v>148</v>
      </c>
      <c r="C149" s="44" t="s">
        <v>396</v>
      </c>
      <c r="D149" s="45" t="s">
        <v>397</v>
      </c>
      <c r="E149" s="38" t="s">
        <v>199</v>
      </c>
      <c r="F149" s="29" t="s">
        <v>141</v>
      </c>
      <c r="G149" s="29" t="s">
        <v>141</v>
      </c>
      <c r="H149" s="29" t="s">
        <v>141</v>
      </c>
      <c r="I149" s="29" t="s">
        <v>141</v>
      </c>
      <c r="J149" s="29" t="s">
        <v>142</v>
      </c>
      <c r="K149" s="29" t="s">
        <v>141</v>
      </c>
      <c r="L149" s="29" t="s">
        <v>142</v>
      </c>
      <c r="M149" s="29" t="s">
        <v>142</v>
      </c>
      <c r="N149" s="29" t="s">
        <v>142</v>
      </c>
      <c r="O149" s="29" t="s">
        <v>142</v>
      </c>
      <c r="P149" s="29" t="s">
        <v>142</v>
      </c>
      <c r="Q149" s="29" t="s">
        <v>142</v>
      </c>
      <c r="R149" s="29" t="s">
        <v>142</v>
      </c>
      <c r="S149" s="29" t="s">
        <v>141</v>
      </c>
    </row>
    <row r="150" spans="1:19" ht="89.25">
      <c r="A150" s="13">
        <v>149</v>
      </c>
      <c r="B150" s="44">
        <v>149</v>
      </c>
      <c r="C150" s="44" t="s">
        <v>398</v>
      </c>
      <c r="D150" s="45" t="s">
        <v>399</v>
      </c>
      <c r="E150" s="38" t="s">
        <v>199</v>
      </c>
      <c r="F150" s="29" t="s">
        <v>141</v>
      </c>
      <c r="G150" s="29" t="s">
        <v>141</v>
      </c>
      <c r="H150" s="29" t="s">
        <v>141</v>
      </c>
      <c r="I150" s="29" t="s">
        <v>141</v>
      </c>
      <c r="J150" s="29" t="s">
        <v>142</v>
      </c>
      <c r="K150" s="29" t="s">
        <v>141</v>
      </c>
      <c r="L150" s="29" t="s">
        <v>142</v>
      </c>
      <c r="M150" s="29" t="s">
        <v>142</v>
      </c>
      <c r="N150" s="29" t="s">
        <v>142</v>
      </c>
      <c r="O150" s="29" t="s">
        <v>142</v>
      </c>
      <c r="P150" s="29" t="s">
        <v>142</v>
      </c>
      <c r="Q150" s="29" t="s">
        <v>142</v>
      </c>
      <c r="R150" s="29" t="s">
        <v>143</v>
      </c>
      <c r="S150" s="29" t="s">
        <v>141</v>
      </c>
    </row>
    <row r="151" spans="1:19" ht="76.5">
      <c r="A151" s="13">
        <v>150</v>
      </c>
      <c r="B151" s="44">
        <v>150</v>
      </c>
      <c r="C151" s="44" t="s">
        <v>400</v>
      </c>
      <c r="D151" s="45" t="s">
        <v>401</v>
      </c>
      <c r="E151" s="38" t="s">
        <v>199</v>
      </c>
      <c r="F151" s="29" t="s">
        <v>141</v>
      </c>
      <c r="G151" s="29" t="s">
        <v>141</v>
      </c>
      <c r="H151" s="29" t="s">
        <v>141</v>
      </c>
      <c r="I151" s="29" t="s">
        <v>141</v>
      </c>
      <c r="J151" s="29" t="s">
        <v>143</v>
      </c>
      <c r="K151" s="29" t="s">
        <v>141</v>
      </c>
      <c r="L151" s="29" t="s">
        <v>142</v>
      </c>
      <c r="M151" s="29" t="s">
        <v>142</v>
      </c>
      <c r="N151" s="29" t="s">
        <v>142</v>
      </c>
      <c r="O151" s="29" t="s">
        <v>142</v>
      </c>
      <c r="P151" s="29" t="s">
        <v>142</v>
      </c>
      <c r="Q151" s="29" t="s">
        <v>142</v>
      </c>
      <c r="R151" s="29" t="s">
        <v>143</v>
      </c>
      <c r="S151" s="29" t="s">
        <v>141</v>
      </c>
    </row>
    <row r="152" spans="1:19" ht="76.5">
      <c r="A152" s="13">
        <v>151</v>
      </c>
      <c r="B152" s="44">
        <v>151</v>
      </c>
      <c r="C152" s="44" t="s">
        <v>402</v>
      </c>
      <c r="D152" s="45" t="s">
        <v>403</v>
      </c>
      <c r="E152" s="38" t="s">
        <v>199</v>
      </c>
      <c r="F152" s="29" t="s">
        <v>141</v>
      </c>
      <c r="G152" s="29" t="s">
        <v>141</v>
      </c>
      <c r="H152" s="29" t="s">
        <v>141</v>
      </c>
      <c r="I152" s="29" t="s">
        <v>141</v>
      </c>
      <c r="J152" s="29" t="s">
        <v>143</v>
      </c>
      <c r="K152" s="29" t="s">
        <v>141</v>
      </c>
      <c r="L152" s="29" t="s">
        <v>142</v>
      </c>
      <c r="M152" s="29" t="s">
        <v>142</v>
      </c>
      <c r="N152" s="29" t="s">
        <v>142</v>
      </c>
      <c r="O152" s="29" t="s">
        <v>142</v>
      </c>
      <c r="P152" s="29" t="s">
        <v>142</v>
      </c>
      <c r="Q152" s="29" t="s">
        <v>142</v>
      </c>
      <c r="R152" s="29" t="s">
        <v>142</v>
      </c>
      <c r="S152" s="29" t="s">
        <v>141</v>
      </c>
    </row>
    <row r="153" spans="1:19">
      <c r="A153" s="13"/>
      <c r="B153" s="13"/>
      <c r="C153" s="13"/>
      <c r="D153" s="17"/>
      <c r="E153" s="9"/>
    </row>
    <row r="154" spans="1:19">
      <c r="A154" s="13"/>
      <c r="B154" s="13"/>
      <c r="C154" s="13"/>
      <c r="D154" s="17"/>
      <c r="E154" s="9"/>
    </row>
    <row r="155" spans="1:19">
      <c r="A155" s="13"/>
      <c r="B155" s="13"/>
      <c r="C155" s="13"/>
      <c r="D155" s="17"/>
      <c r="E155" s="9"/>
    </row>
    <row r="156" spans="1:19">
      <c r="A156" s="13"/>
      <c r="B156" s="13"/>
      <c r="C156" s="13"/>
      <c r="D156" s="17"/>
      <c r="E156" s="9"/>
    </row>
    <row r="157" spans="1:19">
      <c r="A157" s="13"/>
      <c r="B157" s="13"/>
      <c r="C157" s="13"/>
      <c r="D157" s="17"/>
      <c r="E157" s="9"/>
    </row>
    <row r="158" spans="1:19">
      <c r="A158" s="13"/>
      <c r="B158" s="13"/>
      <c r="C158" s="13"/>
      <c r="D158" s="17"/>
      <c r="E158" s="9"/>
    </row>
    <row r="159" spans="1:19">
      <c r="A159" s="13"/>
      <c r="B159" s="13"/>
      <c r="C159" s="13"/>
      <c r="D159" s="17"/>
      <c r="E159" s="9"/>
    </row>
    <row r="160" spans="1:19">
      <c r="A160" s="13"/>
      <c r="B160" s="13"/>
      <c r="C160" s="13"/>
      <c r="D160" s="17"/>
      <c r="E160" s="9"/>
    </row>
    <row r="161" spans="1:5">
      <c r="A161" s="13"/>
      <c r="B161" s="13"/>
      <c r="C161" s="13"/>
      <c r="D161" s="17"/>
      <c r="E161" s="9"/>
    </row>
    <row r="162" spans="1:5">
      <c r="A162" s="13"/>
      <c r="B162" s="13"/>
      <c r="C162" s="13"/>
      <c r="D162" s="17"/>
      <c r="E162" s="9"/>
    </row>
    <row r="163" spans="1:5">
      <c r="A163" s="13"/>
      <c r="B163" s="13"/>
      <c r="C163" s="13"/>
      <c r="D163" s="17"/>
      <c r="E163" s="9"/>
    </row>
    <row r="164" spans="1:5">
      <c r="A164" s="13"/>
      <c r="B164" s="13"/>
      <c r="C164" s="13"/>
      <c r="D164" s="17"/>
      <c r="E164" s="9"/>
    </row>
    <row r="165" spans="1:5">
      <c r="A165" s="13"/>
      <c r="B165" s="13"/>
      <c r="C165" s="13"/>
      <c r="D165" s="17"/>
      <c r="E165" s="9"/>
    </row>
    <row r="166" spans="1:5">
      <c r="A166" s="13"/>
      <c r="B166" s="13"/>
      <c r="C166" s="13"/>
      <c r="D166" s="17"/>
      <c r="E166" s="9"/>
    </row>
    <row r="167" spans="1:5">
      <c r="A167" s="13"/>
      <c r="B167" s="13"/>
      <c r="C167" s="13"/>
      <c r="D167" s="17"/>
      <c r="E167" s="9"/>
    </row>
    <row r="168" spans="1:5">
      <c r="A168" s="13"/>
      <c r="B168" s="13"/>
      <c r="C168" s="13"/>
      <c r="D168" s="17"/>
      <c r="E168" s="9"/>
    </row>
    <row r="169" spans="1:5">
      <c r="A169" s="13"/>
      <c r="B169" s="13"/>
      <c r="C169" s="13"/>
      <c r="D169" s="17"/>
      <c r="E169" s="9"/>
    </row>
    <row r="170" spans="1:5">
      <c r="A170" s="13"/>
      <c r="B170" s="13"/>
      <c r="C170" s="13"/>
      <c r="D170" s="17"/>
      <c r="E170" s="9"/>
    </row>
    <row r="171" spans="1:5">
      <c r="A171" s="13"/>
      <c r="B171" s="13"/>
      <c r="C171" s="13"/>
      <c r="D171" s="17"/>
      <c r="E171" s="9"/>
    </row>
    <row r="172" spans="1:5">
      <c r="A172" s="13"/>
      <c r="B172" s="13"/>
      <c r="C172" s="13"/>
      <c r="D172" s="17"/>
      <c r="E172" s="9"/>
    </row>
    <row r="173" spans="1:5">
      <c r="A173" s="13"/>
      <c r="B173" s="13"/>
      <c r="C173" s="13"/>
      <c r="D173" s="17"/>
      <c r="E173" s="9"/>
    </row>
    <row r="174" spans="1:5">
      <c r="A174" s="13"/>
      <c r="B174" s="13"/>
      <c r="C174" s="13"/>
      <c r="D174" s="17"/>
      <c r="E174" s="9"/>
    </row>
    <row r="175" spans="1:5">
      <c r="A175" s="13"/>
      <c r="B175" s="13"/>
      <c r="C175" s="13"/>
      <c r="D175" s="17"/>
      <c r="E175" s="9"/>
    </row>
    <row r="176" spans="1:5">
      <c r="A176" s="13"/>
      <c r="B176" s="13"/>
      <c r="C176" s="13"/>
      <c r="D176" s="17"/>
      <c r="E176" s="9"/>
    </row>
    <row r="177" spans="1:5">
      <c r="A177" s="13"/>
      <c r="B177" s="13"/>
      <c r="C177" s="13"/>
      <c r="D177" s="17"/>
      <c r="E177" s="9"/>
    </row>
    <row r="178" spans="1:5">
      <c r="A178" s="13"/>
      <c r="B178" s="13"/>
      <c r="C178" s="13"/>
      <c r="D178" s="17"/>
      <c r="E178" s="9"/>
    </row>
    <row r="179" spans="1:5">
      <c r="A179" s="13"/>
      <c r="B179" s="13"/>
      <c r="C179" s="13"/>
      <c r="D179" s="17"/>
      <c r="E179" s="9"/>
    </row>
    <row r="180" spans="1:5">
      <c r="A180" s="13"/>
      <c r="B180" s="13"/>
      <c r="C180" s="13"/>
      <c r="D180" s="17"/>
      <c r="E180" s="9"/>
    </row>
    <row r="181" spans="1:5">
      <c r="A181" s="13"/>
      <c r="B181" s="13"/>
      <c r="C181" s="13"/>
      <c r="D181" s="17"/>
      <c r="E181" s="9"/>
    </row>
    <row r="182" spans="1:5">
      <c r="A182" s="13"/>
      <c r="B182" s="13"/>
      <c r="C182" s="13"/>
      <c r="D182" s="17"/>
      <c r="E182" s="9"/>
    </row>
    <row r="183" spans="1:5">
      <c r="A183" s="13"/>
      <c r="B183" s="13"/>
      <c r="C183" s="13"/>
      <c r="D183" s="17"/>
      <c r="E183" s="9"/>
    </row>
    <row r="184" spans="1:5">
      <c r="A184" s="13"/>
      <c r="B184" s="13"/>
      <c r="C184" s="13"/>
      <c r="D184" s="17"/>
      <c r="E184" s="9"/>
    </row>
    <row r="185" spans="1:5">
      <c r="A185" s="13"/>
      <c r="B185" s="13"/>
      <c r="C185" s="13"/>
      <c r="D185" s="17"/>
      <c r="E185" s="9"/>
    </row>
    <row r="186" spans="1:5">
      <c r="A186" s="13"/>
      <c r="B186" s="13"/>
      <c r="C186" s="13"/>
      <c r="D186" s="17"/>
      <c r="E186" s="9"/>
    </row>
    <row r="187" spans="1:5">
      <c r="A187" s="13"/>
      <c r="B187" s="13"/>
      <c r="C187" s="13"/>
      <c r="D187" s="17"/>
      <c r="E187" s="9"/>
    </row>
    <row r="188" spans="1:5">
      <c r="A188" s="13"/>
      <c r="B188" s="13"/>
      <c r="C188" s="13"/>
      <c r="D188" s="17"/>
      <c r="E188" s="9"/>
    </row>
    <row r="189" spans="1:5">
      <c r="A189" s="13"/>
      <c r="B189" s="13"/>
      <c r="C189" s="13"/>
      <c r="D189" s="17"/>
      <c r="E189" s="9"/>
    </row>
    <row r="190" spans="1:5">
      <c r="A190" s="13"/>
      <c r="B190" s="13"/>
      <c r="C190" s="13"/>
      <c r="D190" s="17"/>
      <c r="E190" s="9"/>
    </row>
    <row r="191" spans="1:5">
      <c r="A191" s="13"/>
      <c r="B191" s="13"/>
      <c r="C191" s="13"/>
      <c r="D191" s="17"/>
      <c r="E191" s="9"/>
    </row>
    <row r="192" spans="1:5">
      <c r="A192" s="13"/>
      <c r="B192" s="13"/>
      <c r="C192" s="13"/>
      <c r="D192" s="17"/>
      <c r="E192" s="9"/>
    </row>
    <row r="193" spans="1:5">
      <c r="A193" s="13"/>
      <c r="B193" s="13"/>
      <c r="C193" s="13"/>
      <c r="D193" s="17"/>
      <c r="E193" s="9"/>
    </row>
    <row r="194" spans="1:5">
      <c r="A194" s="13"/>
      <c r="B194" s="13"/>
      <c r="C194" s="13"/>
      <c r="D194" s="17"/>
      <c r="E194" s="9"/>
    </row>
    <row r="195" spans="1:5">
      <c r="A195" s="13"/>
      <c r="B195" s="13"/>
      <c r="C195" s="13"/>
      <c r="D195" s="17"/>
      <c r="E195" s="9"/>
    </row>
    <row r="196" spans="1:5">
      <c r="A196" s="13"/>
      <c r="B196" s="13"/>
      <c r="C196" s="13"/>
      <c r="D196" s="17"/>
      <c r="E196" s="9"/>
    </row>
    <row r="197" spans="1:5">
      <c r="A197" s="13"/>
      <c r="B197" s="13"/>
      <c r="C197" s="13"/>
      <c r="D197" s="17"/>
      <c r="E197" s="9"/>
    </row>
    <row r="198" spans="1:5">
      <c r="A198" s="13"/>
      <c r="B198" s="13"/>
      <c r="C198" s="13"/>
      <c r="D198" s="17"/>
      <c r="E198" s="9"/>
    </row>
    <row r="199" spans="1:5">
      <c r="A199" s="13"/>
      <c r="B199" s="13"/>
      <c r="C199" s="13"/>
      <c r="D199" s="17"/>
      <c r="E199" s="9"/>
    </row>
    <row r="200" spans="1:5">
      <c r="A200" s="13"/>
      <c r="B200" s="13"/>
      <c r="C200" s="13"/>
      <c r="D200" s="17"/>
      <c r="E200" s="9"/>
    </row>
    <row r="201" spans="1:5">
      <c r="A201" s="13"/>
      <c r="B201" s="13"/>
      <c r="C201" s="13"/>
      <c r="D201" s="17"/>
      <c r="E201" s="9"/>
    </row>
    <row r="202" spans="1:5">
      <c r="A202" s="13"/>
      <c r="B202" s="13"/>
      <c r="C202" s="13"/>
      <c r="D202" s="17"/>
      <c r="E202" s="9"/>
    </row>
    <row r="203" spans="1:5">
      <c r="A203" s="13"/>
      <c r="B203" s="13"/>
      <c r="C203" s="13"/>
      <c r="D203" s="17"/>
      <c r="E203" s="9"/>
    </row>
    <row r="204" spans="1:5">
      <c r="A204" s="13"/>
      <c r="B204" s="13"/>
      <c r="C204" s="13"/>
      <c r="D204" s="17"/>
      <c r="E204" s="9"/>
    </row>
    <row r="205" spans="1:5">
      <c r="A205" s="13"/>
      <c r="B205" s="13"/>
      <c r="C205" s="13"/>
      <c r="D205" s="17"/>
      <c r="E205" s="9"/>
    </row>
    <row r="206" spans="1:5">
      <c r="A206" s="13"/>
      <c r="B206" s="13"/>
      <c r="C206" s="13"/>
      <c r="D206" s="17"/>
      <c r="E206" s="9"/>
    </row>
    <row r="207" spans="1:5">
      <c r="A207" s="13"/>
      <c r="B207" s="13"/>
      <c r="C207" s="13"/>
      <c r="D207" s="17"/>
      <c r="E207" s="9"/>
    </row>
    <row r="208" spans="1:5">
      <c r="A208" s="13"/>
      <c r="B208" s="13"/>
      <c r="C208" s="13"/>
      <c r="D208" s="17"/>
      <c r="E208" s="9"/>
    </row>
    <row r="209" spans="1:5">
      <c r="A209" s="13"/>
      <c r="B209" s="13"/>
      <c r="C209" s="13"/>
      <c r="D209" s="17"/>
      <c r="E209" s="9"/>
    </row>
    <row r="210" spans="1:5">
      <c r="A210" s="13"/>
      <c r="B210" s="13"/>
      <c r="C210" s="13"/>
      <c r="D210" s="17"/>
      <c r="E210" s="9"/>
    </row>
    <row r="211" spans="1:5">
      <c r="A211" s="13"/>
      <c r="B211" s="13"/>
      <c r="C211" s="13"/>
      <c r="D211" s="17"/>
      <c r="E211" s="9"/>
    </row>
    <row r="212" spans="1:5">
      <c r="A212" s="13"/>
      <c r="B212" s="13"/>
      <c r="C212" s="13"/>
      <c r="D212" s="17"/>
      <c r="E212" s="9"/>
    </row>
    <row r="213" spans="1:5">
      <c r="A213" s="13"/>
      <c r="B213" s="13"/>
      <c r="C213" s="13"/>
      <c r="D213" s="17"/>
      <c r="E213" s="9"/>
    </row>
    <row r="214" spans="1:5">
      <c r="A214" s="13"/>
      <c r="B214" s="13"/>
      <c r="C214" s="13"/>
      <c r="D214" s="17"/>
      <c r="E214" s="9"/>
    </row>
    <row r="215" spans="1:5">
      <c r="A215" s="13"/>
      <c r="B215" s="13"/>
      <c r="C215" s="13"/>
      <c r="D215" s="17"/>
      <c r="E215" s="9"/>
    </row>
    <row r="216" spans="1:5">
      <c r="A216" s="13"/>
      <c r="B216" s="13"/>
      <c r="C216" s="13"/>
      <c r="D216" s="17"/>
      <c r="E216" s="9"/>
    </row>
    <row r="217" spans="1:5">
      <c r="A217" s="13"/>
      <c r="B217" s="13"/>
      <c r="C217" s="13"/>
      <c r="D217" s="17"/>
      <c r="E217" s="9"/>
    </row>
    <row r="218" spans="1:5">
      <c r="A218" s="13"/>
      <c r="B218" s="13"/>
      <c r="C218" s="13"/>
      <c r="D218" s="17"/>
      <c r="E218" s="9"/>
    </row>
    <row r="219" spans="1:5">
      <c r="A219" s="13"/>
      <c r="B219" s="13"/>
      <c r="C219" s="13"/>
      <c r="D219" s="17"/>
      <c r="E219" s="9"/>
    </row>
    <row r="220" spans="1:5">
      <c r="A220" s="13"/>
      <c r="B220" s="13"/>
      <c r="C220" s="13"/>
      <c r="D220" s="17"/>
      <c r="E220" s="9"/>
    </row>
    <row r="221" spans="1:5">
      <c r="A221" s="13"/>
      <c r="B221" s="13"/>
      <c r="C221" s="13"/>
      <c r="D221" s="17"/>
      <c r="E221" s="9"/>
    </row>
    <row r="222" spans="1:5">
      <c r="A222" s="13"/>
      <c r="B222" s="13"/>
      <c r="C222" s="13"/>
      <c r="D222" s="17"/>
      <c r="E222" s="9"/>
    </row>
    <row r="223" spans="1:5">
      <c r="A223" s="13"/>
      <c r="B223" s="13"/>
      <c r="C223" s="13"/>
      <c r="D223" s="17"/>
      <c r="E223" s="9"/>
    </row>
    <row r="224" spans="1:5">
      <c r="A224" s="13"/>
      <c r="B224" s="13"/>
      <c r="C224" s="13"/>
      <c r="D224" s="17"/>
      <c r="E224" s="9"/>
    </row>
    <row r="225" spans="1:5">
      <c r="A225" s="13"/>
      <c r="B225" s="13"/>
      <c r="C225" s="13"/>
      <c r="D225" s="17"/>
      <c r="E225" s="9"/>
    </row>
    <row r="226" spans="1:5">
      <c r="A226" s="13"/>
      <c r="B226" s="13"/>
      <c r="C226" s="13"/>
      <c r="D226" s="17"/>
      <c r="E226" s="9"/>
    </row>
    <row r="227" spans="1:5">
      <c r="A227" s="13"/>
      <c r="B227" s="13"/>
      <c r="C227" s="13"/>
      <c r="D227" s="17"/>
      <c r="E227" s="9"/>
    </row>
    <row r="228" spans="1:5">
      <c r="A228" s="13"/>
      <c r="B228" s="13"/>
      <c r="C228" s="13"/>
      <c r="D228" s="17"/>
      <c r="E228" s="9"/>
    </row>
    <row r="229" spans="1:5">
      <c r="A229" s="13"/>
      <c r="B229" s="13"/>
      <c r="C229" s="13"/>
      <c r="D229" s="17"/>
      <c r="E229" s="9"/>
    </row>
    <row r="230" spans="1:5">
      <c r="A230" s="13"/>
      <c r="B230" s="13"/>
      <c r="C230" s="13"/>
      <c r="D230" s="17"/>
      <c r="E230" s="9"/>
    </row>
    <row r="231" spans="1:5">
      <c r="A231" s="13"/>
      <c r="B231" s="13"/>
      <c r="C231" s="13"/>
      <c r="D231" s="17"/>
      <c r="E231" s="9"/>
    </row>
    <row r="232" spans="1:5">
      <c r="A232" s="13"/>
      <c r="B232" s="13"/>
      <c r="C232" s="13"/>
      <c r="D232" s="17"/>
      <c r="E232" s="9"/>
    </row>
    <row r="233" spans="1:5">
      <c r="A233" s="13"/>
      <c r="B233" s="13"/>
      <c r="C233" s="13"/>
      <c r="D233" s="17"/>
      <c r="E233" s="9"/>
    </row>
    <row r="234" spans="1:5">
      <c r="A234" s="13"/>
      <c r="B234" s="13"/>
      <c r="C234" s="13"/>
      <c r="D234" s="17"/>
      <c r="E234" s="9"/>
    </row>
    <row r="235" spans="1:5">
      <c r="A235" s="13"/>
      <c r="B235" s="13"/>
      <c r="C235" s="13"/>
      <c r="D235" s="17"/>
      <c r="E235" s="9"/>
    </row>
    <row r="236" spans="1:5">
      <c r="A236" s="13"/>
      <c r="B236" s="13"/>
      <c r="C236" s="13"/>
      <c r="D236" s="17"/>
      <c r="E236" s="9"/>
    </row>
    <row r="237" spans="1:5">
      <c r="A237" s="13"/>
      <c r="B237" s="13"/>
      <c r="C237" s="13"/>
      <c r="D237" s="17"/>
      <c r="E237" s="9"/>
    </row>
    <row r="238" spans="1:5">
      <c r="A238" s="13"/>
      <c r="B238" s="13"/>
      <c r="C238" s="13"/>
      <c r="D238" s="17"/>
      <c r="E238" s="9"/>
    </row>
    <row r="239" spans="1:5">
      <c r="A239" s="13"/>
      <c r="B239" s="13"/>
      <c r="C239" s="13"/>
      <c r="D239" s="17"/>
      <c r="E239" s="9"/>
    </row>
    <row r="240" spans="1:5">
      <c r="A240" s="13"/>
      <c r="B240" s="13"/>
      <c r="C240" s="13"/>
      <c r="D240" s="17"/>
      <c r="E240" s="9"/>
    </row>
    <row r="241" spans="1:5">
      <c r="A241" s="13"/>
      <c r="B241" s="13"/>
      <c r="C241" s="13"/>
      <c r="D241" s="17"/>
      <c r="E241" s="9"/>
    </row>
    <row r="242" spans="1:5">
      <c r="A242" s="13"/>
      <c r="B242" s="13"/>
      <c r="C242" s="13"/>
      <c r="D242" s="17"/>
      <c r="E242" s="9"/>
    </row>
    <row r="243" spans="1:5">
      <c r="A243" s="13"/>
      <c r="B243" s="13"/>
      <c r="C243" s="13"/>
      <c r="D243" s="17"/>
      <c r="E243" s="9"/>
    </row>
    <row r="244" spans="1:5">
      <c r="A244" s="13"/>
      <c r="B244" s="13"/>
      <c r="C244" s="13"/>
      <c r="D244" s="17"/>
      <c r="E244" s="9"/>
    </row>
    <row r="245" spans="1:5">
      <c r="A245" s="13"/>
      <c r="B245" s="13"/>
      <c r="C245" s="13"/>
      <c r="D245" s="17"/>
      <c r="E245" s="9"/>
    </row>
    <row r="246" spans="1:5">
      <c r="A246" s="13"/>
      <c r="B246" s="13"/>
      <c r="C246" s="13"/>
      <c r="D246" s="17"/>
      <c r="E246" s="9"/>
    </row>
    <row r="247" spans="1:5">
      <c r="A247" s="13"/>
      <c r="B247" s="13"/>
      <c r="C247" s="13"/>
      <c r="D247" s="17"/>
      <c r="E247" s="9"/>
    </row>
    <row r="248" spans="1:5">
      <c r="A248" s="13"/>
      <c r="B248" s="13"/>
      <c r="C248" s="13"/>
      <c r="D248" s="17"/>
      <c r="E248" s="9"/>
    </row>
    <row r="249" spans="1:5">
      <c r="A249" s="13"/>
      <c r="B249" s="13"/>
      <c r="C249" s="13"/>
      <c r="D249" s="17"/>
      <c r="E249" s="9"/>
    </row>
    <row r="250" spans="1:5">
      <c r="A250" s="13"/>
      <c r="B250" s="13"/>
      <c r="C250" s="13"/>
      <c r="D250" s="17"/>
      <c r="E250" s="9"/>
    </row>
    <row r="251" spans="1:5">
      <c r="A251" s="13"/>
      <c r="B251" s="13"/>
      <c r="C251" s="13"/>
      <c r="D251" s="17"/>
      <c r="E251" s="9"/>
    </row>
    <row r="252" spans="1:5">
      <c r="A252" s="13"/>
      <c r="B252" s="13"/>
      <c r="C252" s="13"/>
      <c r="D252" s="17"/>
      <c r="E252" s="9"/>
    </row>
    <row r="253" spans="1:5">
      <c r="A253" s="13"/>
      <c r="B253" s="13"/>
      <c r="C253" s="13"/>
      <c r="D253" s="17"/>
      <c r="E253" s="9"/>
    </row>
    <row r="254" spans="1:5">
      <c r="A254" s="13"/>
      <c r="B254" s="13"/>
      <c r="C254" s="13"/>
      <c r="D254" s="17"/>
      <c r="E254" s="9"/>
    </row>
    <row r="255" spans="1:5">
      <c r="A255" s="13"/>
      <c r="B255" s="13"/>
      <c r="C255" s="13"/>
      <c r="D255" s="17"/>
      <c r="E255" s="9"/>
    </row>
    <row r="256" spans="1:5">
      <c r="A256" s="13"/>
      <c r="B256" s="13"/>
      <c r="C256" s="13"/>
      <c r="D256" s="17"/>
      <c r="E256" s="9"/>
    </row>
    <row r="257" spans="1:5">
      <c r="A257" s="13"/>
      <c r="B257" s="13"/>
      <c r="C257" s="13"/>
      <c r="D257" s="17"/>
      <c r="E257" s="9"/>
    </row>
    <row r="258" spans="1:5">
      <c r="A258" s="13"/>
      <c r="B258" s="13"/>
      <c r="C258" s="13"/>
      <c r="D258" s="17"/>
      <c r="E258" s="9"/>
    </row>
    <row r="259" spans="1:5">
      <c r="A259" s="13"/>
      <c r="B259" s="13"/>
      <c r="C259" s="13"/>
      <c r="D259" s="17"/>
      <c r="E259" s="9"/>
    </row>
    <row r="260" spans="1:5">
      <c r="A260" s="13"/>
      <c r="B260" s="13"/>
      <c r="C260" s="13"/>
      <c r="D260" s="17"/>
      <c r="E260" s="9"/>
    </row>
    <row r="261" spans="1:5">
      <c r="A261" s="13"/>
      <c r="B261" s="13"/>
      <c r="C261" s="13"/>
      <c r="D261" s="17"/>
      <c r="E261" s="9"/>
    </row>
    <row r="262" spans="1:5">
      <c r="A262" s="13"/>
      <c r="B262" s="13"/>
      <c r="C262" s="13"/>
      <c r="D262" s="17"/>
      <c r="E262" s="9"/>
    </row>
    <row r="263" spans="1:5">
      <c r="A263" s="13"/>
      <c r="B263" s="13"/>
      <c r="C263" s="13"/>
      <c r="D263" s="17"/>
      <c r="E263" s="9"/>
    </row>
    <row r="264" spans="1:5">
      <c r="A264" s="13"/>
      <c r="B264" s="13"/>
      <c r="C264" s="13"/>
      <c r="D264" s="17"/>
      <c r="E264" s="9"/>
    </row>
    <row r="265" spans="1:5">
      <c r="A265" s="13"/>
      <c r="B265" s="13"/>
      <c r="C265" s="13"/>
      <c r="D265" s="17"/>
      <c r="E265" s="9"/>
    </row>
    <row r="266" spans="1:5">
      <c r="A266" s="13"/>
      <c r="B266" s="13"/>
      <c r="C266" s="13"/>
      <c r="D266" s="17"/>
      <c r="E266" s="9"/>
    </row>
    <row r="267" spans="1:5">
      <c r="A267" s="13"/>
      <c r="B267" s="13"/>
      <c r="C267" s="13"/>
      <c r="D267" s="17"/>
      <c r="E267" s="9"/>
    </row>
    <row r="268" spans="1:5">
      <c r="A268" s="13"/>
      <c r="B268" s="13"/>
      <c r="C268" s="13"/>
      <c r="D268" s="17"/>
      <c r="E268" s="9"/>
    </row>
    <row r="269" spans="1:5">
      <c r="A269" s="13"/>
      <c r="B269" s="13"/>
      <c r="C269" s="13"/>
      <c r="D269" s="17"/>
      <c r="E269" s="9"/>
    </row>
    <row r="270" spans="1:5">
      <c r="A270" s="13"/>
      <c r="B270" s="13"/>
      <c r="C270" s="13"/>
      <c r="D270" s="17"/>
      <c r="E270" s="9"/>
    </row>
    <row r="271" spans="1:5">
      <c r="A271" s="13"/>
      <c r="B271" s="13"/>
      <c r="C271" s="13"/>
      <c r="D271" s="17"/>
      <c r="E271" s="9"/>
    </row>
    <row r="272" spans="1:5">
      <c r="A272" s="13"/>
      <c r="B272" s="13"/>
      <c r="C272" s="13"/>
      <c r="D272" s="17"/>
      <c r="E272" s="9"/>
    </row>
    <row r="273" spans="1:5">
      <c r="A273" s="13"/>
      <c r="B273" s="13"/>
      <c r="C273" s="13"/>
      <c r="D273" s="17"/>
      <c r="E273" s="9"/>
    </row>
    <row r="274" spans="1:5">
      <c r="A274" s="13"/>
      <c r="B274" s="13"/>
      <c r="C274" s="13"/>
      <c r="D274" s="17"/>
      <c r="E274" s="9"/>
    </row>
    <row r="275" spans="1:5">
      <c r="A275" s="13"/>
      <c r="B275" s="13"/>
      <c r="C275" s="13"/>
      <c r="D275" s="17"/>
      <c r="E275" s="9"/>
    </row>
    <row r="276" spans="1:5">
      <c r="A276" s="13"/>
      <c r="B276" s="13"/>
      <c r="C276" s="13"/>
      <c r="D276" s="17"/>
      <c r="E276" s="9"/>
    </row>
    <row r="277" spans="1:5">
      <c r="A277" s="13"/>
      <c r="B277" s="13"/>
      <c r="C277" s="13"/>
      <c r="D277" s="17"/>
      <c r="E277" s="9"/>
    </row>
    <row r="278" spans="1:5">
      <c r="A278" s="13"/>
      <c r="B278" s="13"/>
      <c r="C278" s="13"/>
      <c r="D278" s="17"/>
      <c r="E278" s="9"/>
    </row>
    <row r="279" spans="1:5">
      <c r="A279" s="13"/>
      <c r="B279" s="13"/>
      <c r="C279" s="13"/>
      <c r="D279" s="17"/>
      <c r="E279" s="9"/>
    </row>
    <row r="280" spans="1:5">
      <c r="A280" s="13"/>
      <c r="B280" s="13"/>
      <c r="C280" s="13"/>
      <c r="D280" s="17"/>
      <c r="E280" s="9"/>
    </row>
    <row r="281" spans="1:5">
      <c r="A281" s="13"/>
      <c r="B281" s="13"/>
      <c r="C281" s="13"/>
      <c r="D281" s="17"/>
      <c r="E281" s="9"/>
    </row>
    <row r="282" spans="1:5">
      <c r="A282" s="13"/>
      <c r="B282" s="13"/>
      <c r="C282" s="13"/>
      <c r="D282" s="17"/>
      <c r="E282" s="9"/>
    </row>
    <row r="283" spans="1:5">
      <c r="A283" s="13"/>
      <c r="B283" s="13"/>
      <c r="C283" s="13"/>
      <c r="D283" s="17"/>
      <c r="E283" s="9"/>
    </row>
    <row r="284" spans="1:5">
      <c r="A284" s="13"/>
      <c r="B284" s="13"/>
      <c r="C284" s="13"/>
      <c r="D284" s="17"/>
      <c r="E284" s="9"/>
    </row>
    <row r="285" spans="1:5">
      <c r="A285" s="13"/>
      <c r="B285" s="13"/>
      <c r="C285" s="13"/>
      <c r="D285" s="17"/>
      <c r="E285" s="9"/>
    </row>
    <row r="286" spans="1:5">
      <c r="A286" s="13"/>
      <c r="B286" s="13"/>
      <c r="C286" s="13"/>
      <c r="D286" s="17"/>
      <c r="E286" s="9"/>
    </row>
    <row r="287" spans="1:5">
      <c r="A287" s="13"/>
      <c r="B287" s="13"/>
      <c r="C287" s="13"/>
      <c r="D287" s="17"/>
      <c r="E287" s="9"/>
    </row>
    <row r="288" spans="1:5">
      <c r="A288" s="13"/>
      <c r="B288" s="13"/>
      <c r="C288" s="13"/>
      <c r="D288" s="17"/>
      <c r="E288" s="9"/>
    </row>
    <row r="289" spans="1:5">
      <c r="A289" s="13"/>
      <c r="B289" s="13"/>
      <c r="C289" s="13"/>
      <c r="D289" s="17"/>
      <c r="E289" s="9"/>
    </row>
    <row r="290" spans="1:5">
      <c r="A290" s="13"/>
      <c r="B290" s="13"/>
      <c r="C290" s="13"/>
      <c r="D290" s="17"/>
      <c r="E290" s="9"/>
    </row>
    <row r="291" spans="1:5">
      <c r="A291" s="13"/>
      <c r="B291" s="13"/>
      <c r="C291" s="13"/>
      <c r="D291" s="17"/>
      <c r="E291" s="9"/>
    </row>
    <row r="292" spans="1:5">
      <c r="A292" s="13"/>
      <c r="B292" s="13"/>
      <c r="C292" s="13"/>
      <c r="D292" s="17"/>
      <c r="E292" s="9"/>
    </row>
    <row r="293" spans="1:5">
      <c r="A293" s="13"/>
      <c r="B293" s="13"/>
      <c r="C293" s="13"/>
      <c r="D293" s="17"/>
      <c r="E293" s="9"/>
    </row>
    <row r="294" spans="1:5">
      <c r="A294" s="13"/>
      <c r="B294" s="13"/>
      <c r="C294" s="13"/>
      <c r="D294" s="17"/>
      <c r="E294" s="9"/>
    </row>
    <row r="295" spans="1:5">
      <c r="A295" s="13"/>
      <c r="B295" s="13"/>
      <c r="C295" s="13"/>
      <c r="D295" s="17"/>
      <c r="E295" s="9"/>
    </row>
    <row r="296" spans="1:5">
      <c r="A296" s="13"/>
      <c r="B296" s="13"/>
      <c r="C296" s="13"/>
      <c r="D296" s="17"/>
      <c r="E296" s="9"/>
    </row>
    <row r="297" spans="1:5">
      <c r="A297" s="13"/>
      <c r="B297" s="13"/>
      <c r="C297" s="13"/>
      <c r="D297" s="17"/>
      <c r="E297" s="9"/>
    </row>
    <row r="298" spans="1:5">
      <c r="A298" s="13"/>
      <c r="B298" s="13"/>
      <c r="C298" s="13"/>
      <c r="D298" s="17"/>
      <c r="E298" s="9"/>
    </row>
    <row r="299" spans="1:5">
      <c r="A299" s="13"/>
      <c r="B299" s="13"/>
      <c r="C299" s="13"/>
      <c r="D299" s="17"/>
      <c r="E299" s="9"/>
    </row>
    <row r="300" spans="1:5">
      <c r="A300" s="13"/>
      <c r="B300" s="13"/>
      <c r="C300" s="13"/>
      <c r="D300" s="17"/>
      <c r="E300" s="9"/>
    </row>
    <row r="301" spans="1:5">
      <c r="A301" s="13"/>
      <c r="B301" s="13"/>
      <c r="C301" s="13"/>
      <c r="D301" s="17"/>
      <c r="E301" s="9"/>
    </row>
    <row r="302" spans="1:5">
      <c r="A302" s="13"/>
      <c r="B302" s="13"/>
      <c r="C302" s="13"/>
      <c r="D302" s="17"/>
      <c r="E302" s="9"/>
    </row>
    <row r="303" spans="1:5">
      <c r="A303" s="13"/>
      <c r="B303" s="13"/>
      <c r="C303" s="13"/>
      <c r="D303" s="17"/>
      <c r="E303" s="9"/>
    </row>
    <row r="304" spans="1:5">
      <c r="A304" s="13"/>
      <c r="B304" s="13"/>
      <c r="C304" s="13"/>
      <c r="D304" s="17"/>
      <c r="E304" s="9"/>
    </row>
    <row r="305" spans="1:5">
      <c r="A305" s="13"/>
      <c r="B305" s="13"/>
      <c r="C305" s="13"/>
      <c r="D305" s="17"/>
      <c r="E305" s="9"/>
    </row>
    <row r="306" spans="1:5">
      <c r="A306" s="13"/>
      <c r="B306" s="13"/>
      <c r="C306" s="13"/>
      <c r="D306" s="17"/>
      <c r="E306" s="9"/>
    </row>
    <row r="307" spans="1:5">
      <c r="A307" s="13"/>
      <c r="B307" s="13"/>
      <c r="C307" s="13"/>
      <c r="D307" s="17"/>
      <c r="E307" s="9"/>
    </row>
    <row r="308" spans="1:5">
      <c r="A308" s="13"/>
      <c r="B308" s="13"/>
      <c r="C308" s="13"/>
      <c r="D308" s="17"/>
      <c r="E308" s="9"/>
    </row>
    <row r="309" spans="1:5">
      <c r="A309" s="13"/>
      <c r="B309" s="13"/>
      <c r="C309" s="13"/>
      <c r="D309" s="17"/>
      <c r="E309" s="9"/>
    </row>
    <row r="310" spans="1:5">
      <c r="A310" s="13"/>
      <c r="B310" s="13"/>
      <c r="C310" s="13"/>
      <c r="D310" s="17"/>
      <c r="E310" s="9"/>
    </row>
    <row r="311" spans="1:5">
      <c r="A311" s="13"/>
      <c r="B311" s="13"/>
      <c r="C311" s="13"/>
      <c r="D311" s="17"/>
      <c r="E311" s="9"/>
    </row>
    <row r="312" spans="1:5">
      <c r="A312" s="13"/>
      <c r="B312" s="13"/>
      <c r="C312" s="13"/>
      <c r="D312" s="17"/>
      <c r="E312" s="9"/>
    </row>
    <row r="313" spans="1:5">
      <c r="A313" s="13"/>
      <c r="B313" s="13"/>
      <c r="C313" s="13"/>
      <c r="D313" s="17"/>
      <c r="E313" s="9"/>
    </row>
    <row r="314" spans="1:5">
      <c r="A314" s="13"/>
      <c r="B314" s="13"/>
      <c r="C314" s="13"/>
      <c r="D314" s="17"/>
      <c r="E314" s="9"/>
    </row>
    <row r="315" spans="1:5">
      <c r="A315" s="13"/>
      <c r="B315" s="13"/>
      <c r="C315" s="13"/>
      <c r="D315" s="17"/>
      <c r="E315" s="9"/>
    </row>
    <row r="316" spans="1:5">
      <c r="A316" s="13"/>
      <c r="B316" s="13"/>
      <c r="C316" s="13"/>
      <c r="D316" s="17"/>
      <c r="E316" s="9"/>
    </row>
    <row r="317" spans="1:5">
      <c r="A317" s="13"/>
      <c r="B317" s="13"/>
      <c r="C317" s="13"/>
      <c r="D317" s="17"/>
      <c r="E317" s="9"/>
    </row>
    <row r="318" spans="1:5">
      <c r="A318" s="13"/>
      <c r="B318" s="13"/>
      <c r="C318" s="13"/>
      <c r="D318" s="17"/>
      <c r="E318" s="9"/>
    </row>
    <row r="319" spans="1:5">
      <c r="A319" s="13"/>
      <c r="B319" s="13"/>
      <c r="C319" s="13"/>
      <c r="D319" s="17"/>
      <c r="E319" s="9"/>
    </row>
    <row r="320" spans="1:5">
      <c r="A320" s="13"/>
      <c r="B320" s="13"/>
      <c r="C320" s="13"/>
      <c r="D320" s="17"/>
      <c r="E320" s="9"/>
    </row>
    <row r="321" spans="1:5">
      <c r="A321" s="13"/>
      <c r="B321" s="13"/>
      <c r="C321" s="13"/>
      <c r="D321" s="17"/>
      <c r="E321" s="9"/>
    </row>
    <row r="322" spans="1:5">
      <c r="A322" s="13"/>
      <c r="B322" s="13"/>
      <c r="C322" s="13"/>
      <c r="D322" s="17"/>
      <c r="E322" s="9"/>
    </row>
    <row r="323" spans="1:5">
      <c r="A323" s="13"/>
      <c r="B323" s="13"/>
      <c r="C323" s="13"/>
      <c r="D323" s="17"/>
      <c r="E323" s="9"/>
    </row>
    <row r="324" spans="1:5">
      <c r="A324" s="13"/>
      <c r="B324" s="13"/>
      <c r="C324" s="13"/>
      <c r="D324" s="17"/>
      <c r="E324" s="9"/>
    </row>
    <row r="325" spans="1:5">
      <c r="A325" s="13"/>
      <c r="B325" s="13"/>
      <c r="C325" s="13"/>
      <c r="D325" s="17"/>
      <c r="E325" s="9"/>
    </row>
    <row r="326" spans="1:5">
      <c r="A326" s="13"/>
      <c r="B326" s="13"/>
      <c r="C326" s="13"/>
      <c r="D326" s="17"/>
      <c r="E326" s="9"/>
    </row>
    <row r="327" spans="1:5">
      <c r="A327" s="13"/>
      <c r="B327" s="13"/>
      <c r="C327" s="13"/>
      <c r="D327" s="17"/>
      <c r="E327" s="9"/>
    </row>
    <row r="328" spans="1:5">
      <c r="A328" s="13"/>
      <c r="B328" s="13"/>
      <c r="C328" s="13"/>
      <c r="D328" s="17"/>
      <c r="E328" s="9"/>
    </row>
    <row r="329" spans="1:5">
      <c r="A329" s="13"/>
      <c r="B329" s="13"/>
      <c r="C329" s="13"/>
      <c r="D329" s="17"/>
      <c r="E329" s="9"/>
    </row>
    <row r="330" spans="1:5">
      <c r="A330" s="13"/>
      <c r="B330" s="13"/>
      <c r="C330" s="13"/>
      <c r="D330" s="17"/>
      <c r="E330" s="9"/>
    </row>
    <row r="331" spans="1:5">
      <c r="A331" s="13"/>
      <c r="B331" s="13"/>
      <c r="C331" s="13"/>
      <c r="D331" s="17"/>
      <c r="E331" s="9"/>
    </row>
    <row r="332" spans="1:5">
      <c r="A332" s="13"/>
      <c r="B332" s="13"/>
      <c r="C332" s="13"/>
      <c r="D332" s="17"/>
      <c r="E332" s="9"/>
    </row>
    <row r="333" spans="1:5">
      <c r="A333" s="13"/>
      <c r="B333" s="13"/>
      <c r="C333" s="13"/>
      <c r="D333" s="17"/>
      <c r="E333" s="9"/>
    </row>
    <row r="334" spans="1:5">
      <c r="A334" s="13"/>
      <c r="B334" s="13"/>
      <c r="C334" s="13"/>
      <c r="D334" s="17"/>
      <c r="E334" s="9"/>
    </row>
    <row r="335" spans="1:5">
      <c r="A335" s="13"/>
      <c r="B335" s="13"/>
      <c r="C335" s="13"/>
      <c r="D335" s="17"/>
      <c r="E335" s="9"/>
    </row>
    <row r="336" spans="1:5">
      <c r="A336" s="13"/>
      <c r="B336" s="13"/>
      <c r="C336" s="13"/>
      <c r="D336" s="17"/>
      <c r="E336" s="9"/>
    </row>
    <row r="337" spans="1:5">
      <c r="A337" s="13"/>
      <c r="B337" s="13"/>
      <c r="C337" s="13"/>
      <c r="D337" s="17"/>
      <c r="E337" s="9"/>
    </row>
    <row r="338" spans="1:5">
      <c r="A338" s="13"/>
      <c r="B338" s="13"/>
      <c r="C338" s="13"/>
      <c r="D338" s="17"/>
      <c r="E338" s="9"/>
    </row>
    <row r="339" spans="1:5">
      <c r="A339" s="13"/>
      <c r="B339" s="13"/>
      <c r="C339" s="13"/>
      <c r="D339" s="17"/>
      <c r="E339" s="9"/>
    </row>
    <row r="340" spans="1:5">
      <c r="A340" s="13"/>
      <c r="B340" s="13"/>
      <c r="C340" s="13"/>
      <c r="D340" s="17"/>
      <c r="E340" s="9"/>
    </row>
    <row r="341" spans="1:5">
      <c r="A341" s="13"/>
      <c r="B341" s="13"/>
      <c r="C341" s="13"/>
      <c r="D341" s="17"/>
      <c r="E341" s="9"/>
    </row>
    <row r="342" spans="1:5">
      <c r="A342" s="13"/>
      <c r="B342" s="13"/>
      <c r="C342" s="13"/>
      <c r="D342" s="17"/>
      <c r="E342" s="9"/>
    </row>
    <row r="343" spans="1:5">
      <c r="A343" s="13"/>
      <c r="B343" s="13"/>
      <c r="C343" s="13"/>
      <c r="D343" s="17"/>
      <c r="E343" s="9"/>
    </row>
    <row r="344" spans="1:5">
      <c r="A344" s="13"/>
      <c r="B344" s="13"/>
      <c r="C344" s="13"/>
      <c r="D344" s="17"/>
      <c r="E344" s="9"/>
    </row>
    <row r="345" spans="1:5">
      <c r="A345" s="13"/>
      <c r="B345" s="13"/>
      <c r="C345" s="13"/>
      <c r="D345" s="17"/>
      <c r="E345" s="9"/>
    </row>
    <row r="346" spans="1:5">
      <c r="A346" s="13"/>
      <c r="B346" s="13"/>
      <c r="C346" s="13"/>
      <c r="D346" s="17"/>
      <c r="E346" s="9"/>
    </row>
    <row r="347" spans="1:5">
      <c r="A347" s="13"/>
      <c r="B347" s="13"/>
      <c r="C347" s="13"/>
      <c r="D347" s="17"/>
      <c r="E347" s="9"/>
    </row>
    <row r="348" spans="1:5">
      <c r="A348" s="13"/>
      <c r="B348" s="13"/>
      <c r="C348" s="13"/>
      <c r="D348" s="17"/>
      <c r="E348" s="9"/>
    </row>
    <row r="349" spans="1:5">
      <c r="A349" s="13"/>
      <c r="B349" s="13"/>
      <c r="C349" s="13"/>
      <c r="D349" s="17"/>
      <c r="E349" s="9"/>
    </row>
    <row r="350" spans="1:5">
      <c r="A350" s="13"/>
      <c r="B350" s="13"/>
      <c r="C350" s="13"/>
      <c r="D350" s="17"/>
      <c r="E350" s="9"/>
    </row>
    <row r="351" spans="1:5">
      <c r="A351" s="13"/>
      <c r="B351" s="13"/>
      <c r="C351" s="13"/>
      <c r="D351" s="17"/>
      <c r="E351" s="9"/>
    </row>
    <row r="352" spans="1:5">
      <c r="A352" s="13"/>
      <c r="B352" s="13"/>
      <c r="C352" s="13"/>
      <c r="D352" s="17"/>
      <c r="E352" s="9"/>
    </row>
    <row r="353" spans="1:5">
      <c r="A353" s="13"/>
      <c r="B353" s="13"/>
      <c r="C353" s="13"/>
      <c r="D353" s="17"/>
      <c r="E353" s="9"/>
    </row>
    <row r="354" spans="1:5">
      <c r="A354" s="13"/>
      <c r="B354" s="13"/>
      <c r="C354" s="13"/>
      <c r="D354" s="17"/>
      <c r="E354" s="9"/>
    </row>
    <row r="355" spans="1:5">
      <c r="A355" s="13"/>
      <c r="B355" s="13"/>
      <c r="C355" s="13"/>
      <c r="D355" s="17"/>
      <c r="E355" s="9"/>
    </row>
    <row r="356" spans="1:5">
      <c r="A356" s="13"/>
      <c r="B356" s="13"/>
      <c r="C356" s="13"/>
      <c r="D356" s="17"/>
      <c r="E356" s="9"/>
    </row>
    <row r="357" spans="1:5">
      <c r="A357" s="13"/>
      <c r="B357" s="13"/>
      <c r="C357" s="13"/>
      <c r="D357" s="17"/>
      <c r="E357" s="9"/>
    </row>
    <row r="358" spans="1:5">
      <c r="A358" s="13"/>
      <c r="B358" s="13"/>
      <c r="C358" s="13"/>
      <c r="D358" s="17"/>
      <c r="E358" s="9"/>
    </row>
    <row r="359" spans="1:5">
      <c r="A359" s="13"/>
      <c r="B359" s="13"/>
      <c r="C359" s="13"/>
      <c r="D359" s="17"/>
      <c r="E359" s="9"/>
    </row>
    <row r="360" spans="1:5">
      <c r="A360" s="13"/>
      <c r="B360" s="13"/>
      <c r="C360" s="13"/>
      <c r="D360" s="17"/>
      <c r="E360" s="9"/>
    </row>
    <row r="361" spans="1:5">
      <c r="A361" s="13"/>
      <c r="B361" s="13"/>
      <c r="C361" s="13"/>
      <c r="D361" s="17"/>
      <c r="E361" s="9"/>
    </row>
    <row r="362" spans="1:5">
      <c r="A362" s="13"/>
      <c r="B362" s="13"/>
      <c r="C362" s="13"/>
      <c r="D362" s="17"/>
      <c r="E362" s="9"/>
    </row>
    <row r="363" spans="1:5">
      <c r="A363" s="13"/>
      <c r="B363" s="13"/>
      <c r="C363" s="13"/>
      <c r="D363" s="17"/>
      <c r="E363" s="9"/>
    </row>
    <row r="364" spans="1:5">
      <c r="A364" s="13"/>
      <c r="B364" s="13"/>
      <c r="C364" s="13"/>
      <c r="D364" s="17"/>
      <c r="E364" s="9"/>
    </row>
    <row r="365" spans="1:5">
      <c r="A365" s="13"/>
      <c r="B365" s="13"/>
      <c r="C365" s="13"/>
      <c r="D365" s="17"/>
      <c r="E365" s="9"/>
    </row>
    <row r="366" spans="1:5">
      <c r="A366" s="13"/>
      <c r="B366" s="13"/>
      <c r="C366" s="13"/>
      <c r="D366" s="17"/>
      <c r="E366" s="9"/>
    </row>
    <row r="367" spans="1:5">
      <c r="A367" s="13"/>
      <c r="B367" s="13"/>
      <c r="C367" s="13"/>
      <c r="D367" s="17"/>
      <c r="E367" s="9"/>
    </row>
    <row r="368" spans="1:5">
      <c r="A368" s="13"/>
      <c r="B368" s="13"/>
      <c r="C368" s="13"/>
      <c r="D368" s="17"/>
      <c r="E368" s="9"/>
    </row>
    <row r="369" spans="1:5">
      <c r="A369" s="13"/>
      <c r="B369" s="13"/>
      <c r="C369" s="13"/>
      <c r="D369" s="17"/>
      <c r="E369" s="9"/>
    </row>
    <row r="370" spans="1:5">
      <c r="A370" s="13"/>
      <c r="B370" s="13"/>
      <c r="C370" s="13"/>
      <c r="D370" s="17"/>
      <c r="E370" s="9"/>
    </row>
    <row r="371" spans="1:5">
      <c r="A371" s="13"/>
      <c r="B371" s="13"/>
      <c r="C371" s="13"/>
      <c r="D371" s="17"/>
      <c r="E371" s="9"/>
    </row>
    <row r="372" spans="1:5">
      <c r="A372" s="13"/>
      <c r="B372" s="13"/>
      <c r="C372" s="13"/>
      <c r="D372" s="17"/>
      <c r="E372" s="9"/>
    </row>
    <row r="373" spans="1:5">
      <c r="A373" s="13"/>
      <c r="B373" s="13"/>
      <c r="C373" s="13"/>
      <c r="D373" s="17"/>
      <c r="E373" s="9"/>
    </row>
    <row r="374" spans="1:5">
      <c r="A374" s="13"/>
      <c r="B374" s="13"/>
      <c r="C374" s="13"/>
      <c r="D374" s="17"/>
      <c r="E374" s="9"/>
    </row>
    <row r="375" spans="1:5">
      <c r="A375" s="13"/>
      <c r="B375" s="13"/>
      <c r="C375" s="13"/>
      <c r="D375" s="17"/>
      <c r="E375" s="9"/>
    </row>
    <row r="376" spans="1:5">
      <c r="A376" s="13"/>
      <c r="B376" s="13"/>
      <c r="C376" s="13"/>
      <c r="D376" s="17"/>
      <c r="E376" s="9"/>
    </row>
    <row r="377" spans="1:5">
      <c r="A377" s="13"/>
      <c r="B377" s="13"/>
      <c r="C377" s="13"/>
      <c r="D377" s="17"/>
      <c r="E377" s="9"/>
    </row>
    <row r="378" spans="1:5">
      <c r="A378" s="13"/>
      <c r="B378" s="13"/>
      <c r="C378" s="13"/>
      <c r="D378" s="17"/>
      <c r="E378" s="9"/>
    </row>
    <row r="379" spans="1:5">
      <c r="A379" s="13"/>
      <c r="B379" s="13"/>
      <c r="C379" s="13"/>
      <c r="D379" s="17"/>
      <c r="E379" s="9"/>
    </row>
    <row r="380" spans="1:5">
      <c r="A380" s="13"/>
      <c r="B380" s="13"/>
      <c r="C380" s="13"/>
      <c r="D380" s="17"/>
      <c r="E380" s="9"/>
    </row>
    <row r="381" spans="1:5">
      <c r="A381" s="13"/>
      <c r="B381" s="13"/>
      <c r="C381" s="13"/>
      <c r="D381" s="17"/>
      <c r="E381" s="9"/>
    </row>
    <row r="382" spans="1:5">
      <c r="A382" s="13"/>
      <c r="B382" s="13"/>
      <c r="C382" s="13"/>
      <c r="D382" s="17"/>
      <c r="E382" s="9"/>
    </row>
    <row r="383" spans="1:5">
      <c r="A383" s="13"/>
      <c r="B383" s="13"/>
      <c r="C383" s="13"/>
      <c r="D383" s="17"/>
      <c r="E383" s="9"/>
    </row>
    <row r="384" spans="1:5">
      <c r="A384" s="13"/>
      <c r="B384" s="13"/>
      <c r="C384" s="13"/>
      <c r="D384" s="17"/>
      <c r="E384" s="9"/>
    </row>
    <row r="385" spans="1:5">
      <c r="A385" s="13"/>
      <c r="B385" s="13"/>
      <c r="C385" s="13"/>
      <c r="D385" s="17"/>
      <c r="E385" s="9"/>
    </row>
    <row r="386" spans="1:5">
      <c r="A386" s="13"/>
      <c r="B386" s="13"/>
      <c r="C386" s="13"/>
      <c r="D386" s="17"/>
      <c r="E386" s="9"/>
    </row>
    <row r="387" spans="1:5">
      <c r="A387" s="13"/>
      <c r="B387" s="13"/>
      <c r="C387" s="13"/>
      <c r="D387" s="17"/>
      <c r="E387" s="9"/>
    </row>
    <row r="388" spans="1:5">
      <c r="A388" s="13"/>
      <c r="B388" s="13"/>
      <c r="C388" s="13"/>
      <c r="D388" s="17"/>
      <c r="E388" s="9"/>
    </row>
    <row r="389" spans="1:5">
      <c r="A389" s="13"/>
      <c r="B389" s="13"/>
      <c r="C389" s="13"/>
      <c r="D389" s="17"/>
      <c r="E389" s="9"/>
    </row>
    <row r="390" spans="1:5">
      <c r="A390" s="13"/>
      <c r="B390" s="13"/>
      <c r="C390" s="13"/>
      <c r="D390" s="17"/>
      <c r="E390" s="9"/>
    </row>
    <row r="391" spans="1:5">
      <c r="A391" s="13"/>
      <c r="B391" s="13"/>
      <c r="C391" s="13"/>
      <c r="D391" s="17"/>
      <c r="E391" s="9"/>
    </row>
    <row r="392" spans="1:5">
      <c r="A392" s="13"/>
      <c r="B392" s="13"/>
      <c r="C392" s="13"/>
      <c r="D392" s="17"/>
      <c r="E392" s="9"/>
    </row>
    <row r="393" spans="1:5">
      <c r="A393" s="13"/>
      <c r="B393" s="13"/>
      <c r="C393" s="13"/>
      <c r="D393" s="17"/>
      <c r="E393" s="9"/>
    </row>
    <row r="394" spans="1:5">
      <c r="A394" s="13"/>
      <c r="B394" s="13"/>
      <c r="C394" s="13"/>
      <c r="D394" s="17"/>
      <c r="E394" s="9"/>
    </row>
    <row r="395" spans="1:5">
      <c r="A395" s="13"/>
      <c r="B395" s="13"/>
      <c r="C395" s="13"/>
      <c r="D395" s="17"/>
      <c r="E395" s="9"/>
    </row>
    <row r="396" spans="1:5">
      <c r="A396" s="13"/>
      <c r="B396" s="13"/>
      <c r="C396" s="13"/>
      <c r="D396" s="17"/>
      <c r="E396" s="9"/>
    </row>
    <row r="397" spans="1:5">
      <c r="A397" s="13"/>
      <c r="B397" s="13"/>
      <c r="C397" s="13"/>
      <c r="D397" s="17"/>
      <c r="E397" s="9"/>
    </row>
    <row r="398" spans="1:5">
      <c r="A398" s="13"/>
      <c r="B398" s="13"/>
      <c r="C398" s="13"/>
      <c r="D398" s="17"/>
      <c r="E398" s="9"/>
    </row>
    <row r="399" spans="1:5">
      <c r="A399" s="13"/>
      <c r="B399" s="13"/>
      <c r="C399" s="13"/>
      <c r="D399" s="17"/>
      <c r="E399" s="9"/>
    </row>
    <row r="400" spans="1:5">
      <c r="A400" s="13"/>
      <c r="B400" s="13"/>
      <c r="C400" s="13"/>
      <c r="D400" s="17"/>
      <c r="E400" s="9"/>
    </row>
    <row r="401" spans="1:5">
      <c r="A401" s="13"/>
      <c r="B401" s="13"/>
      <c r="C401" s="13"/>
      <c r="D401" s="17"/>
      <c r="E401" s="9"/>
    </row>
    <row r="402" spans="1:5">
      <c r="A402" s="13"/>
      <c r="B402" s="13"/>
      <c r="C402" s="13"/>
      <c r="D402" s="17"/>
      <c r="E402" s="9"/>
    </row>
    <row r="403" spans="1:5">
      <c r="A403" s="13"/>
      <c r="B403" s="13"/>
      <c r="C403" s="13"/>
      <c r="D403" s="17"/>
      <c r="E403" s="9"/>
    </row>
    <row r="404" spans="1:5">
      <c r="A404" s="13"/>
      <c r="B404" s="13"/>
      <c r="C404" s="13"/>
      <c r="D404" s="17"/>
      <c r="E404" s="9"/>
    </row>
    <row r="405" spans="1:5">
      <c r="A405" s="13"/>
      <c r="B405" s="13"/>
      <c r="C405" s="13"/>
      <c r="D405" s="17"/>
      <c r="E405" s="9"/>
    </row>
    <row r="406" spans="1:5">
      <c r="A406" s="13"/>
      <c r="B406" s="13"/>
      <c r="C406" s="13"/>
      <c r="D406" s="17"/>
      <c r="E406" s="9"/>
    </row>
    <row r="407" spans="1:5">
      <c r="A407" s="13"/>
      <c r="B407" s="13"/>
      <c r="C407" s="13"/>
      <c r="D407" s="17"/>
      <c r="E407" s="9"/>
    </row>
    <row r="408" spans="1:5">
      <c r="A408" s="13"/>
      <c r="B408" s="13"/>
      <c r="C408" s="13"/>
      <c r="D408" s="17"/>
      <c r="E408" s="9"/>
    </row>
    <row r="409" spans="1:5">
      <c r="A409" s="13"/>
      <c r="B409" s="13"/>
      <c r="C409" s="13"/>
      <c r="D409" s="17"/>
      <c r="E409" s="9"/>
    </row>
    <row r="410" spans="1:5">
      <c r="A410" s="13"/>
      <c r="B410" s="13"/>
      <c r="C410" s="13"/>
      <c r="D410" s="17"/>
      <c r="E410" s="9"/>
    </row>
    <row r="411" spans="1:5">
      <c r="A411" s="13"/>
      <c r="B411" s="13"/>
      <c r="C411" s="13"/>
      <c r="D411" s="17"/>
      <c r="E411" s="9"/>
    </row>
    <row r="412" spans="1:5">
      <c r="A412" s="13"/>
      <c r="B412" s="13"/>
      <c r="C412" s="13"/>
      <c r="D412" s="17"/>
      <c r="E412" s="9"/>
    </row>
    <row r="413" spans="1:5">
      <c r="A413" s="13"/>
      <c r="B413" s="13"/>
      <c r="C413" s="13"/>
      <c r="D413" s="17"/>
      <c r="E413" s="9"/>
    </row>
    <row r="414" spans="1:5">
      <c r="A414" s="13"/>
      <c r="B414" s="13"/>
      <c r="C414" s="13"/>
      <c r="D414" s="17"/>
      <c r="E414" s="9"/>
    </row>
    <row r="415" spans="1:5">
      <c r="A415" s="13"/>
      <c r="B415" s="13"/>
      <c r="C415" s="13"/>
      <c r="D415" s="17"/>
      <c r="E415" s="9"/>
    </row>
    <row r="416" spans="1:5">
      <c r="A416" s="13"/>
      <c r="B416" s="13"/>
      <c r="C416" s="13"/>
      <c r="D416" s="17"/>
      <c r="E416" s="9"/>
    </row>
    <row r="417" spans="1:5">
      <c r="A417" s="13"/>
      <c r="B417" s="13"/>
      <c r="C417" s="13"/>
      <c r="D417" s="17"/>
      <c r="E417" s="9"/>
    </row>
    <row r="418" spans="1:5">
      <c r="A418" s="13"/>
      <c r="B418" s="13"/>
      <c r="C418" s="13"/>
      <c r="D418" s="17"/>
      <c r="E418" s="9"/>
    </row>
    <row r="419" spans="1:5">
      <c r="A419" s="13"/>
      <c r="B419" s="13"/>
      <c r="C419" s="13"/>
      <c r="D419" s="17"/>
      <c r="E419" s="9"/>
    </row>
    <row r="420" spans="1:5">
      <c r="A420" s="13"/>
      <c r="B420" s="13"/>
      <c r="C420" s="13"/>
      <c r="D420" s="17"/>
      <c r="E420" s="9"/>
    </row>
    <row r="421" spans="1:5">
      <c r="A421" s="13"/>
      <c r="B421" s="13"/>
      <c r="C421" s="13"/>
      <c r="D421" s="17"/>
      <c r="E421" s="9"/>
    </row>
    <row r="422" spans="1:5">
      <c r="A422" s="13"/>
      <c r="B422" s="13"/>
      <c r="C422" s="13"/>
      <c r="D422" s="17"/>
      <c r="E422" s="9"/>
    </row>
    <row r="423" spans="1:5">
      <c r="A423" s="13"/>
      <c r="B423" s="13"/>
      <c r="C423" s="13"/>
      <c r="D423" s="17"/>
      <c r="E423" s="9"/>
    </row>
    <row r="424" spans="1:5">
      <c r="A424" s="13"/>
      <c r="B424" s="13"/>
      <c r="C424" s="13"/>
      <c r="D424" s="17"/>
      <c r="E424" s="9"/>
    </row>
    <row r="425" spans="1:5">
      <c r="A425" s="13"/>
      <c r="B425" s="13"/>
      <c r="C425" s="13"/>
      <c r="D425" s="17"/>
      <c r="E425" s="9"/>
    </row>
    <row r="426" spans="1:5">
      <c r="A426" s="13"/>
      <c r="B426" s="13"/>
      <c r="C426" s="13"/>
      <c r="D426" s="17"/>
      <c r="E426" s="9"/>
    </row>
    <row r="427" spans="1:5">
      <c r="A427" s="13"/>
      <c r="B427" s="13"/>
      <c r="C427" s="13"/>
      <c r="D427" s="17"/>
      <c r="E427" s="9"/>
    </row>
    <row r="428" spans="1:5">
      <c r="A428" s="13"/>
      <c r="B428" s="13"/>
      <c r="C428" s="13"/>
      <c r="D428" s="17"/>
      <c r="E428" s="9"/>
    </row>
    <row r="429" spans="1:5">
      <c r="A429" s="13"/>
      <c r="B429" s="13"/>
      <c r="C429" s="13"/>
      <c r="D429" s="17"/>
      <c r="E429" s="9"/>
    </row>
    <row r="430" spans="1:5">
      <c r="A430" s="13"/>
      <c r="B430" s="13"/>
      <c r="C430" s="13"/>
      <c r="D430" s="17"/>
      <c r="E430" s="9"/>
    </row>
    <row r="431" spans="1:5">
      <c r="A431" s="13"/>
      <c r="B431" s="13"/>
      <c r="C431" s="13"/>
      <c r="D431" s="17"/>
      <c r="E431" s="9"/>
    </row>
    <row r="432" spans="1:5">
      <c r="A432" s="13"/>
      <c r="B432" s="13"/>
      <c r="C432" s="13"/>
      <c r="D432" s="17"/>
      <c r="E432" s="9"/>
    </row>
    <row r="433" spans="1:5">
      <c r="A433" s="13"/>
      <c r="B433" s="13"/>
      <c r="C433" s="13"/>
      <c r="D433" s="17"/>
      <c r="E433" s="9"/>
    </row>
    <row r="434" spans="1:5">
      <c r="A434" s="13"/>
      <c r="B434" s="13"/>
      <c r="C434" s="13"/>
      <c r="D434" s="17"/>
      <c r="E434" s="9"/>
    </row>
    <row r="435" spans="1:5">
      <c r="A435" s="13"/>
      <c r="B435" s="13"/>
      <c r="C435" s="13"/>
      <c r="D435" s="17"/>
      <c r="E435" s="9"/>
    </row>
    <row r="436" spans="1:5">
      <c r="A436" s="13"/>
      <c r="B436" s="13"/>
      <c r="C436" s="13"/>
      <c r="D436" s="17"/>
      <c r="E436" s="9"/>
    </row>
    <row r="437" spans="1:5">
      <c r="A437" s="13"/>
      <c r="B437" s="13"/>
      <c r="C437" s="13"/>
      <c r="D437" s="17"/>
      <c r="E437" s="9"/>
    </row>
    <row r="438" spans="1:5">
      <c r="A438" s="13"/>
      <c r="B438" s="13"/>
      <c r="C438" s="13"/>
      <c r="D438" s="17"/>
      <c r="E438" s="9"/>
    </row>
    <row r="439" spans="1:5">
      <c r="A439" s="13"/>
      <c r="B439" s="13"/>
      <c r="C439" s="13"/>
      <c r="D439" s="17"/>
      <c r="E439" s="9"/>
    </row>
    <row r="440" spans="1:5">
      <c r="A440" s="13"/>
      <c r="B440" s="13"/>
      <c r="C440" s="13"/>
      <c r="D440" s="17"/>
      <c r="E440" s="9"/>
    </row>
    <row r="441" spans="1:5">
      <c r="A441" s="13"/>
      <c r="B441" s="13"/>
      <c r="C441" s="13"/>
      <c r="D441" s="17"/>
      <c r="E441" s="9"/>
    </row>
    <row r="442" spans="1:5">
      <c r="A442" s="13"/>
      <c r="B442" s="13"/>
      <c r="C442" s="13"/>
      <c r="D442" s="17"/>
      <c r="E442" s="9"/>
    </row>
    <row r="443" spans="1:5">
      <c r="A443" s="13"/>
      <c r="B443" s="13"/>
      <c r="C443" s="13"/>
      <c r="D443" s="17"/>
      <c r="E443" s="9"/>
    </row>
    <row r="444" spans="1:5">
      <c r="A444" s="13"/>
      <c r="B444" s="13"/>
      <c r="C444" s="13"/>
      <c r="D444" s="17"/>
      <c r="E444" s="9"/>
    </row>
    <row r="445" spans="1:5">
      <c r="A445" s="13"/>
      <c r="B445" s="13"/>
      <c r="C445" s="13"/>
      <c r="D445" s="17"/>
      <c r="E445" s="9"/>
    </row>
    <row r="446" spans="1:5">
      <c r="A446" s="13"/>
      <c r="B446" s="13"/>
      <c r="C446" s="13"/>
      <c r="D446" s="17"/>
      <c r="E446" s="9"/>
    </row>
    <row r="447" spans="1:5">
      <c r="A447" s="13"/>
      <c r="B447" s="13"/>
      <c r="C447" s="13"/>
      <c r="D447" s="17"/>
      <c r="E447" s="9"/>
    </row>
    <row r="448" spans="1:5">
      <c r="A448" s="13"/>
      <c r="B448" s="13"/>
      <c r="C448" s="13"/>
      <c r="D448" s="17"/>
      <c r="E448" s="9"/>
    </row>
    <row r="449" spans="1:5">
      <c r="A449" s="13"/>
      <c r="B449" s="13"/>
      <c r="C449" s="13"/>
      <c r="D449" s="17"/>
      <c r="E449" s="9"/>
    </row>
    <row r="450" spans="1:5">
      <c r="A450" s="13"/>
      <c r="B450" s="13"/>
      <c r="C450" s="13"/>
      <c r="D450" s="17"/>
      <c r="E450" s="9"/>
    </row>
    <row r="451" spans="1:5">
      <c r="A451" s="13"/>
      <c r="B451" s="13"/>
      <c r="C451" s="13"/>
      <c r="D451" s="17"/>
      <c r="E451" s="9"/>
    </row>
    <row r="452" spans="1:5">
      <c r="A452" s="13"/>
      <c r="B452" s="13"/>
      <c r="C452" s="13"/>
      <c r="D452" s="17"/>
      <c r="E452" s="9"/>
    </row>
    <row r="453" spans="1:5">
      <c r="A453" s="13"/>
      <c r="B453" s="13"/>
      <c r="C453" s="13"/>
      <c r="D453" s="17"/>
      <c r="E453" s="9"/>
    </row>
    <row r="454" spans="1:5">
      <c r="A454" s="13"/>
      <c r="B454" s="13"/>
      <c r="C454" s="13"/>
      <c r="D454" s="17"/>
      <c r="E454" s="9"/>
    </row>
    <row r="455" spans="1:5">
      <c r="A455" s="13"/>
      <c r="B455" s="13"/>
      <c r="C455" s="13"/>
      <c r="D455" s="17"/>
      <c r="E455" s="9"/>
    </row>
    <row r="456" spans="1:5">
      <c r="A456" s="13"/>
      <c r="B456" s="13"/>
      <c r="C456" s="13"/>
      <c r="D456" s="17"/>
      <c r="E456" s="9"/>
    </row>
    <row r="457" spans="1:5">
      <c r="A457" s="13"/>
      <c r="B457" s="13"/>
      <c r="C457" s="13"/>
      <c r="D457" s="17"/>
      <c r="E457" s="9"/>
    </row>
    <row r="458" spans="1:5">
      <c r="A458" s="13"/>
      <c r="B458" s="13"/>
      <c r="C458" s="13"/>
      <c r="D458" s="17"/>
      <c r="E458" s="9"/>
    </row>
    <row r="459" spans="1:5">
      <c r="A459" s="13"/>
      <c r="B459" s="13"/>
      <c r="C459" s="13"/>
      <c r="D459" s="17"/>
      <c r="E459" s="9"/>
    </row>
    <row r="460" spans="1:5">
      <c r="A460" s="13"/>
      <c r="B460" s="13"/>
      <c r="C460" s="13"/>
      <c r="D460" s="17"/>
      <c r="E460" s="9"/>
    </row>
    <row r="461" spans="1:5">
      <c r="A461" s="13"/>
      <c r="B461" s="13"/>
      <c r="C461" s="13"/>
      <c r="D461" s="17"/>
      <c r="E461" s="9"/>
    </row>
    <row r="462" spans="1:5">
      <c r="A462" s="13"/>
      <c r="B462" s="13"/>
      <c r="C462" s="13"/>
      <c r="D462" s="17"/>
      <c r="E462" s="9"/>
    </row>
    <row r="463" spans="1:5">
      <c r="A463" s="13"/>
      <c r="B463" s="13"/>
      <c r="C463" s="13"/>
      <c r="D463" s="17"/>
      <c r="E463" s="9"/>
    </row>
    <row r="464" spans="1:5">
      <c r="A464" s="13"/>
      <c r="B464" s="13"/>
      <c r="C464" s="13"/>
      <c r="D464" s="17"/>
      <c r="E464" s="9"/>
    </row>
    <row r="465" spans="1:5">
      <c r="A465" s="13"/>
      <c r="B465" s="13"/>
      <c r="C465" s="13"/>
      <c r="D465" s="17"/>
      <c r="E465" s="9"/>
    </row>
    <row r="466" spans="1:5">
      <c r="A466" s="13"/>
      <c r="B466" s="13"/>
      <c r="C466" s="13"/>
      <c r="D466" s="17"/>
      <c r="E466" s="9"/>
    </row>
    <row r="467" spans="1:5">
      <c r="A467" s="13"/>
      <c r="B467" s="13"/>
      <c r="C467" s="13"/>
      <c r="D467" s="17"/>
      <c r="E467" s="9"/>
    </row>
    <row r="468" spans="1:5">
      <c r="A468" s="13"/>
      <c r="B468" s="13"/>
      <c r="C468" s="13"/>
      <c r="D468" s="17"/>
      <c r="E468" s="9"/>
    </row>
    <row r="469" spans="1:5">
      <c r="A469" s="13"/>
      <c r="B469" s="13"/>
      <c r="C469" s="13"/>
      <c r="D469" s="17"/>
      <c r="E469" s="9"/>
    </row>
    <row r="470" spans="1:5">
      <c r="A470" s="13"/>
      <c r="B470" s="13"/>
      <c r="C470" s="13"/>
      <c r="D470" s="17"/>
      <c r="E470" s="9"/>
    </row>
    <row r="471" spans="1:5">
      <c r="A471" s="13"/>
      <c r="B471" s="13"/>
      <c r="C471" s="13"/>
      <c r="D471" s="17"/>
      <c r="E471" s="9"/>
    </row>
    <row r="472" spans="1:5">
      <c r="A472" s="13"/>
      <c r="B472" s="13"/>
      <c r="C472" s="13"/>
      <c r="D472" s="17"/>
      <c r="E472" s="9"/>
    </row>
    <row r="473" spans="1:5">
      <c r="A473" s="13"/>
      <c r="B473" s="13"/>
      <c r="C473" s="13"/>
      <c r="D473" s="17"/>
      <c r="E473" s="9"/>
    </row>
    <row r="474" spans="1:5">
      <c r="A474" s="13"/>
      <c r="B474" s="13"/>
      <c r="C474" s="13"/>
      <c r="D474" s="17"/>
      <c r="E474" s="9"/>
    </row>
    <row r="475" spans="1:5">
      <c r="A475" s="13"/>
      <c r="B475" s="13"/>
      <c r="C475" s="13"/>
      <c r="D475" s="17"/>
      <c r="E475" s="9"/>
    </row>
    <row r="476" spans="1:5">
      <c r="A476" s="13"/>
      <c r="B476" s="13"/>
      <c r="C476" s="13"/>
      <c r="D476" s="17"/>
      <c r="E476" s="9"/>
    </row>
    <row r="477" spans="1:5">
      <c r="A477" s="13"/>
      <c r="B477" s="13"/>
      <c r="C477" s="13"/>
      <c r="D477" s="17"/>
      <c r="E477" s="9"/>
    </row>
    <row r="478" spans="1:5">
      <c r="A478" s="13"/>
      <c r="B478" s="13"/>
      <c r="C478" s="13"/>
      <c r="D478" s="17"/>
      <c r="E478" s="9"/>
    </row>
    <row r="479" spans="1:5">
      <c r="A479" s="13"/>
      <c r="B479" s="13"/>
      <c r="C479" s="13"/>
      <c r="D479" s="17"/>
      <c r="E479" s="9"/>
    </row>
    <row r="480" spans="1:5">
      <c r="A480" s="13"/>
      <c r="B480" s="13"/>
      <c r="C480" s="13"/>
      <c r="D480" s="17"/>
      <c r="E480" s="9"/>
    </row>
    <row r="481" spans="1:5">
      <c r="A481" s="13"/>
      <c r="B481" s="13"/>
      <c r="C481" s="13"/>
      <c r="D481" s="17"/>
      <c r="E481" s="9"/>
    </row>
    <row r="482" spans="1:5">
      <c r="A482" s="13"/>
      <c r="B482" s="13"/>
      <c r="C482" s="13"/>
      <c r="D482" s="17"/>
      <c r="E482" s="9"/>
    </row>
    <row r="483" spans="1:5">
      <c r="A483" s="13"/>
      <c r="B483" s="13"/>
      <c r="C483" s="13"/>
      <c r="D483" s="17"/>
      <c r="E483" s="9"/>
    </row>
    <row r="484" spans="1:5">
      <c r="A484" s="13"/>
      <c r="B484" s="13"/>
      <c r="C484" s="13"/>
      <c r="D484" s="17"/>
      <c r="E484" s="9"/>
    </row>
    <row r="485" spans="1:5">
      <c r="A485" s="13"/>
      <c r="B485" s="13"/>
      <c r="C485" s="13"/>
      <c r="D485" s="17"/>
      <c r="E485" s="9"/>
    </row>
    <row r="486" spans="1:5">
      <c r="A486" s="13"/>
      <c r="B486" s="13"/>
      <c r="C486" s="13"/>
      <c r="D486" s="17"/>
      <c r="E486" s="9"/>
    </row>
    <row r="487" spans="1:5">
      <c r="A487" s="13"/>
      <c r="B487" s="13"/>
      <c r="C487" s="13"/>
      <c r="D487" s="17"/>
      <c r="E487" s="9"/>
    </row>
    <row r="488" spans="1:5">
      <c r="A488" s="13"/>
      <c r="B488" s="13"/>
      <c r="C488" s="13"/>
      <c r="D488" s="17"/>
      <c r="E488" s="9"/>
    </row>
    <row r="489" spans="1:5">
      <c r="A489" s="13"/>
      <c r="B489" s="13"/>
      <c r="C489" s="13"/>
      <c r="D489" s="17"/>
      <c r="E489" s="9"/>
    </row>
    <row r="490" spans="1:5">
      <c r="A490" s="13"/>
      <c r="B490" s="13"/>
      <c r="C490" s="13"/>
      <c r="D490" s="17"/>
      <c r="E490" s="9"/>
    </row>
    <row r="491" spans="1:5">
      <c r="A491" s="13"/>
      <c r="B491" s="13"/>
      <c r="C491" s="13"/>
      <c r="D491" s="17"/>
      <c r="E491" s="9"/>
    </row>
    <row r="492" spans="1:5">
      <c r="A492" s="13"/>
      <c r="B492" s="13"/>
      <c r="C492" s="13"/>
      <c r="D492" s="17"/>
      <c r="E492" s="9"/>
    </row>
    <row r="493" spans="1:5">
      <c r="A493" s="13"/>
      <c r="B493" s="13"/>
      <c r="C493" s="13"/>
      <c r="D493" s="17"/>
      <c r="E493" s="9"/>
    </row>
    <row r="494" spans="1:5">
      <c r="A494" s="13"/>
      <c r="B494" s="13"/>
      <c r="C494" s="13"/>
      <c r="D494" s="17"/>
      <c r="E494" s="9"/>
    </row>
    <row r="495" spans="1:5">
      <c r="A495" s="13"/>
      <c r="B495" s="13"/>
      <c r="C495" s="13"/>
      <c r="D495" s="17"/>
      <c r="E495" s="9"/>
    </row>
    <row r="496" spans="1:5">
      <c r="A496" s="13"/>
      <c r="B496" s="13"/>
      <c r="C496" s="13"/>
      <c r="D496" s="17"/>
      <c r="E496" s="9"/>
    </row>
    <row r="497" spans="1:5">
      <c r="A497" s="13"/>
      <c r="B497" s="13"/>
      <c r="C497" s="13"/>
      <c r="D497" s="17"/>
      <c r="E497" s="9"/>
    </row>
    <row r="498" spans="1:5">
      <c r="A498" s="13"/>
      <c r="B498" s="13"/>
      <c r="C498" s="13"/>
      <c r="D498" s="17"/>
      <c r="E498" s="9"/>
    </row>
    <row r="499" spans="1:5">
      <c r="A499" s="13"/>
      <c r="B499" s="13"/>
      <c r="C499" s="13"/>
      <c r="D499" s="17"/>
      <c r="E499" s="9"/>
    </row>
    <row r="500" spans="1:5">
      <c r="A500" s="13"/>
      <c r="B500" s="13"/>
      <c r="C500" s="13"/>
      <c r="D500" s="17"/>
      <c r="E500" s="9"/>
    </row>
    <row r="501" spans="1:5">
      <c r="A501" s="13"/>
      <c r="B501" s="13"/>
      <c r="C501" s="13"/>
      <c r="D501" s="17"/>
      <c r="E501" s="9"/>
    </row>
    <row r="502" spans="1:5">
      <c r="A502" s="13"/>
      <c r="B502" s="13"/>
      <c r="C502" s="13"/>
      <c r="D502" s="17"/>
      <c r="E502" s="9"/>
    </row>
    <row r="503" spans="1:5">
      <c r="A503" s="13"/>
      <c r="B503" s="13"/>
      <c r="C503" s="13"/>
      <c r="D503" s="17"/>
      <c r="E503" s="9"/>
    </row>
    <row r="504" spans="1:5">
      <c r="A504" s="13"/>
      <c r="B504" s="13"/>
      <c r="C504" s="13"/>
      <c r="D504" s="17"/>
      <c r="E504" s="9"/>
    </row>
    <row r="505" spans="1:5">
      <c r="A505" s="13"/>
      <c r="B505" s="13"/>
      <c r="C505" s="13"/>
      <c r="D505" s="17"/>
      <c r="E505" s="9"/>
    </row>
    <row r="506" spans="1:5">
      <c r="A506" s="13"/>
      <c r="B506" s="13"/>
      <c r="C506" s="13"/>
      <c r="D506" s="17"/>
      <c r="E506" s="9"/>
    </row>
    <row r="507" spans="1:5">
      <c r="A507" s="13"/>
      <c r="B507" s="13"/>
      <c r="C507" s="13"/>
      <c r="D507" s="17"/>
      <c r="E507" s="9"/>
    </row>
    <row r="508" spans="1:5">
      <c r="A508" s="13"/>
      <c r="B508" s="13"/>
      <c r="C508" s="13"/>
      <c r="D508" s="17"/>
      <c r="E508" s="9"/>
    </row>
    <row r="509" spans="1:5">
      <c r="A509" s="13"/>
      <c r="B509" s="13"/>
      <c r="C509" s="13"/>
      <c r="D509" s="17"/>
      <c r="E509" s="9"/>
    </row>
    <row r="510" spans="1:5">
      <c r="A510" s="13"/>
      <c r="B510" s="13"/>
      <c r="C510" s="13"/>
      <c r="D510" s="17"/>
      <c r="E510" s="9"/>
    </row>
    <row r="511" spans="1:5">
      <c r="A511" s="13"/>
      <c r="B511" s="13"/>
      <c r="C511" s="13"/>
      <c r="D511" s="17"/>
      <c r="E511" s="9"/>
    </row>
    <row r="512" spans="1:5">
      <c r="A512" s="13"/>
      <c r="B512" s="13"/>
      <c r="C512" s="13"/>
      <c r="D512" s="17"/>
      <c r="E512" s="9"/>
    </row>
    <row r="513" spans="1:5">
      <c r="A513" s="13"/>
      <c r="B513" s="13"/>
      <c r="C513" s="13"/>
      <c r="D513" s="17"/>
      <c r="E513" s="9"/>
    </row>
    <row r="514" spans="1:5">
      <c r="A514" s="13"/>
      <c r="B514" s="13"/>
      <c r="C514" s="13"/>
      <c r="D514" s="17"/>
      <c r="E514" s="9"/>
    </row>
    <row r="515" spans="1:5">
      <c r="A515" s="13"/>
      <c r="B515" s="13"/>
      <c r="C515" s="13"/>
      <c r="D515" s="17"/>
      <c r="E515" s="9"/>
    </row>
    <row r="516" spans="1:5">
      <c r="A516" s="13"/>
      <c r="B516" s="13"/>
      <c r="C516" s="13"/>
      <c r="D516" s="17"/>
      <c r="E516" s="9"/>
    </row>
    <row r="517" spans="1:5">
      <c r="A517" s="13"/>
      <c r="B517" s="13"/>
      <c r="C517" s="13"/>
      <c r="D517" s="17"/>
      <c r="E517" s="9"/>
    </row>
    <row r="518" spans="1:5">
      <c r="A518" s="13"/>
      <c r="B518" s="13"/>
      <c r="C518" s="13"/>
      <c r="D518" s="17"/>
      <c r="E518" s="9"/>
    </row>
    <row r="519" spans="1:5">
      <c r="A519" s="13"/>
      <c r="B519" s="13"/>
      <c r="C519" s="13"/>
      <c r="D519" s="17"/>
      <c r="E519" s="9"/>
    </row>
    <row r="520" spans="1:5">
      <c r="A520" s="13"/>
      <c r="B520" s="13"/>
      <c r="C520" s="13"/>
      <c r="D520" s="17"/>
      <c r="E520" s="9"/>
    </row>
    <row r="521" spans="1:5">
      <c r="A521" s="13"/>
      <c r="B521" s="13"/>
      <c r="C521" s="13"/>
      <c r="D521" s="17"/>
      <c r="E521" s="9"/>
    </row>
    <row r="522" spans="1:5">
      <c r="A522" s="13"/>
      <c r="B522" s="13"/>
      <c r="C522" s="13"/>
      <c r="D522" s="17"/>
      <c r="E522" s="9"/>
    </row>
    <row r="523" spans="1:5">
      <c r="A523" s="13"/>
      <c r="B523" s="13"/>
      <c r="C523" s="13"/>
      <c r="D523" s="17"/>
      <c r="E523" s="9"/>
    </row>
    <row r="524" spans="1:5">
      <c r="A524" s="13"/>
      <c r="B524" s="13"/>
      <c r="C524" s="13"/>
      <c r="D524" s="17"/>
      <c r="E524" s="9"/>
    </row>
    <row r="525" spans="1:5">
      <c r="A525" s="13"/>
      <c r="B525" s="13"/>
      <c r="C525" s="13"/>
      <c r="D525" s="17"/>
      <c r="E525" s="9"/>
    </row>
    <row r="526" spans="1:5">
      <c r="A526" s="13"/>
      <c r="B526" s="13"/>
      <c r="C526" s="13"/>
      <c r="D526" s="17"/>
      <c r="E526" s="9"/>
    </row>
    <row r="527" spans="1:5">
      <c r="A527" s="13"/>
      <c r="B527" s="13"/>
      <c r="C527" s="13"/>
      <c r="D527" s="17"/>
      <c r="E527" s="9"/>
    </row>
    <row r="528" spans="1:5">
      <c r="A528" s="13"/>
      <c r="B528" s="13"/>
      <c r="C528" s="13"/>
      <c r="D528" s="17"/>
      <c r="E528" s="9"/>
    </row>
    <row r="529" spans="1:5">
      <c r="A529" s="13"/>
      <c r="B529" s="13"/>
      <c r="C529" s="13"/>
      <c r="D529" s="17"/>
      <c r="E529" s="9"/>
    </row>
    <row r="530" spans="1:5">
      <c r="A530" s="13"/>
      <c r="B530" s="13"/>
      <c r="C530" s="13"/>
      <c r="D530" s="17"/>
      <c r="E530" s="9"/>
    </row>
    <row r="531" spans="1:5">
      <c r="A531" s="13"/>
      <c r="B531" s="13"/>
      <c r="C531" s="13"/>
      <c r="D531" s="17"/>
      <c r="E531" s="9"/>
    </row>
    <row r="532" spans="1:5">
      <c r="A532" s="13"/>
      <c r="B532" s="13"/>
      <c r="C532" s="13"/>
      <c r="D532" s="17"/>
      <c r="E532" s="9"/>
    </row>
    <row r="533" spans="1:5">
      <c r="A533" s="13"/>
      <c r="B533" s="13"/>
      <c r="C533" s="13"/>
      <c r="D533" s="17"/>
      <c r="E533" s="9"/>
    </row>
    <row r="534" spans="1:5">
      <c r="A534" s="13"/>
      <c r="B534" s="13"/>
      <c r="C534" s="13"/>
      <c r="D534" s="17"/>
      <c r="E534" s="9"/>
    </row>
    <row r="535" spans="1:5">
      <c r="A535" s="13"/>
      <c r="B535" s="13"/>
      <c r="C535" s="13"/>
      <c r="D535" s="17"/>
      <c r="E535" s="9"/>
    </row>
    <row r="536" spans="1:5">
      <c r="A536" s="13"/>
      <c r="B536" s="13"/>
      <c r="C536" s="13"/>
      <c r="D536" s="17"/>
      <c r="E536" s="9"/>
    </row>
    <row r="537" spans="1:5">
      <c r="A537" s="13"/>
      <c r="B537" s="13"/>
      <c r="C537" s="13"/>
      <c r="D537" s="17"/>
      <c r="E537" s="9"/>
    </row>
    <row r="538" spans="1:5">
      <c r="A538" s="13"/>
      <c r="B538" s="13"/>
      <c r="C538" s="13"/>
      <c r="D538" s="17"/>
      <c r="E538" s="9"/>
    </row>
    <row r="539" spans="1:5">
      <c r="A539" s="13"/>
      <c r="B539" s="13"/>
      <c r="C539" s="13"/>
      <c r="D539" s="17"/>
      <c r="E539" s="9"/>
    </row>
    <row r="540" spans="1:5">
      <c r="A540" s="13"/>
      <c r="B540" s="13"/>
      <c r="C540" s="13"/>
      <c r="D540" s="17"/>
      <c r="E540" s="9"/>
    </row>
    <row r="541" spans="1:5">
      <c r="A541" s="13"/>
      <c r="B541" s="13"/>
      <c r="C541" s="13"/>
      <c r="D541" s="17"/>
      <c r="E541" s="9"/>
    </row>
    <row r="542" spans="1:5">
      <c r="A542" s="13"/>
      <c r="B542" s="13"/>
      <c r="C542" s="13"/>
      <c r="D542" s="17"/>
      <c r="E542" s="9"/>
    </row>
    <row r="543" spans="1:5">
      <c r="A543" s="13"/>
      <c r="B543" s="13"/>
      <c r="C543" s="13"/>
      <c r="D543" s="17"/>
      <c r="E543" s="9"/>
    </row>
    <row r="544" spans="1:5">
      <c r="A544" s="13"/>
      <c r="B544" s="13"/>
      <c r="C544" s="13"/>
      <c r="D544" s="17"/>
      <c r="E544" s="9"/>
    </row>
    <row r="545" spans="1:5">
      <c r="A545" s="13"/>
      <c r="B545" s="13"/>
      <c r="C545" s="13"/>
      <c r="D545" s="17"/>
      <c r="E545" s="9"/>
    </row>
    <row r="546" spans="1:5">
      <c r="A546" s="13"/>
      <c r="B546" s="13"/>
      <c r="C546" s="13"/>
      <c r="D546" s="17"/>
      <c r="E546" s="9"/>
    </row>
    <row r="547" spans="1:5">
      <c r="A547" s="13"/>
      <c r="B547" s="13"/>
      <c r="C547" s="13"/>
      <c r="D547" s="17"/>
      <c r="E547" s="9"/>
    </row>
    <row r="548" spans="1:5">
      <c r="A548" s="13"/>
      <c r="B548" s="13"/>
      <c r="C548" s="13"/>
      <c r="D548" s="17"/>
      <c r="E548" s="9"/>
    </row>
    <row r="549" spans="1:5">
      <c r="A549" s="13"/>
      <c r="B549" s="13"/>
      <c r="C549" s="13"/>
      <c r="D549" s="17"/>
      <c r="E549" s="9"/>
    </row>
    <row r="550" spans="1:5">
      <c r="A550" s="13"/>
      <c r="B550" s="13"/>
      <c r="C550" s="13"/>
      <c r="D550" s="17"/>
      <c r="E550" s="9"/>
    </row>
    <row r="551" spans="1:5">
      <c r="A551" s="13"/>
      <c r="B551" s="13"/>
      <c r="C551" s="13"/>
      <c r="D551" s="17"/>
      <c r="E551" s="9"/>
    </row>
    <row r="552" spans="1:5">
      <c r="A552" s="13"/>
      <c r="B552" s="13"/>
      <c r="C552" s="13"/>
      <c r="D552" s="17"/>
      <c r="E552" s="9"/>
    </row>
    <row r="553" spans="1:5">
      <c r="A553" s="13"/>
      <c r="B553" s="13"/>
      <c r="C553" s="13"/>
      <c r="D553" s="17"/>
      <c r="E553" s="9"/>
    </row>
    <row r="554" spans="1:5">
      <c r="A554" s="13"/>
      <c r="B554" s="13"/>
      <c r="C554" s="13"/>
      <c r="D554" s="17"/>
      <c r="E554" s="9"/>
    </row>
    <row r="555" spans="1:5">
      <c r="A555" s="13"/>
      <c r="B555" s="13"/>
      <c r="C555" s="13"/>
      <c r="D555" s="17"/>
      <c r="E555" s="9"/>
    </row>
    <row r="556" spans="1:5">
      <c r="A556" s="13"/>
      <c r="B556" s="13"/>
      <c r="C556" s="13"/>
      <c r="D556" s="17"/>
      <c r="E556" s="9"/>
    </row>
    <row r="557" spans="1:5">
      <c r="A557" s="13"/>
      <c r="B557" s="13"/>
      <c r="C557" s="13"/>
      <c r="D557" s="17"/>
      <c r="E557" s="9"/>
    </row>
    <row r="558" spans="1:5">
      <c r="A558" s="13"/>
      <c r="B558" s="13"/>
      <c r="C558" s="13"/>
      <c r="D558" s="17"/>
      <c r="E558" s="9"/>
    </row>
    <row r="559" spans="1:5">
      <c r="A559" s="13"/>
      <c r="B559" s="13"/>
      <c r="C559" s="13"/>
      <c r="D559" s="17"/>
      <c r="E559" s="9"/>
    </row>
    <row r="560" spans="1:5">
      <c r="A560" s="13"/>
      <c r="B560" s="13"/>
      <c r="C560" s="13"/>
      <c r="D560" s="17"/>
      <c r="E560" s="9"/>
    </row>
    <row r="561" spans="1:5">
      <c r="A561" s="13"/>
      <c r="B561" s="13"/>
      <c r="C561" s="13"/>
      <c r="D561" s="17"/>
      <c r="E561" s="9"/>
    </row>
    <row r="562" spans="1:5">
      <c r="A562" s="13"/>
      <c r="B562" s="13"/>
      <c r="C562" s="13"/>
      <c r="D562" s="17"/>
      <c r="E562" s="9"/>
    </row>
    <row r="563" spans="1:5">
      <c r="A563" s="13"/>
      <c r="B563" s="13"/>
      <c r="C563" s="13"/>
      <c r="D563" s="17"/>
      <c r="E563" s="9"/>
    </row>
    <row r="564" spans="1:5">
      <c r="A564" s="13"/>
      <c r="B564" s="13"/>
      <c r="C564" s="13"/>
      <c r="D564" s="17"/>
      <c r="E564" s="9"/>
    </row>
    <row r="565" spans="1:5">
      <c r="A565" s="13"/>
      <c r="B565" s="13"/>
      <c r="C565" s="13"/>
      <c r="D565" s="17"/>
      <c r="E565" s="9"/>
    </row>
    <row r="566" spans="1:5">
      <c r="A566" s="13"/>
      <c r="B566" s="13"/>
      <c r="C566" s="13"/>
      <c r="D566" s="17"/>
      <c r="E566" s="9"/>
    </row>
    <row r="567" spans="1:5">
      <c r="A567" s="13"/>
      <c r="B567" s="13"/>
      <c r="C567" s="13"/>
      <c r="D567" s="17"/>
      <c r="E567" s="9"/>
    </row>
    <row r="568" spans="1:5">
      <c r="A568" s="13"/>
      <c r="B568" s="13"/>
      <c r="C568" s="13"/>
      <c r="D568" s="17"/>
      <c r="E568" s="9"/>
    </row>
    <row r="569" spans="1:5">
      <c r="A569" s="13"/>
      <c r="B569" s="13"/>
      <c r="C569" s="13"/>
      <c r="D569" s="17"/>
      <c r="E569" s="9"/>
    </row>
    <row r="570" spans="1:5">
      <c r="A570" s="13"/>
      <c r="B570" s="13"/>
      <c r="C570" s="13"/>
      <c r="D570" s="17"/>
      <c r="E570" s="9"/>
    </row>
    <row r="571" spans="1:5">
      <c r="A571" s="13"/>
      <c r="B571" s="13"/>
      <c r="C571" s="13"/>
      <c r="D571" s="17"/>
      <c r="E571" s="9"/>
    </row>
    <row r="572" spans="1:5">
      <c r="A572" s="13"/>
      <c r="B572" s="13"/>
      <c r="C572" s="13"/>
      <c r="D572" s="17"/>
      <c r="E572" s="9"/>
    </row>
    <row r="573" spans="1:5">
      <c r="A573" s="13"/>
      <c r="B573" s="13"/>
      <c r="C573" s="13"/>
      <c r="D573" s="17"/>
      <c r="E573" s="9"/>
    </row>
    <row r="574" spans="1:5">
      <c r="A574" s="13"/>
      <c r="B574" s="13"/>
      <c r="C574" s="13"/>
      <c r="D574" s="17"/>
      <c r="E574" s="9"/>
    </row>
    <row r="575" spans="1:5">
      <c r="A575" s="13"/>
      <c r="B575" s="13"/>
      <c r="C575" s="13"/>
      <c r="D575" s="17"/>
      <c r="E575" s="9"/>
    </row>
    <row r="576" spans="1:5">
      <c r="A576" s="13"/>
      <c r="B576" s="13"/>
      <c r="C576" s="13"/>
      <c r="D576" s="17"/>
      <c r="E576" s="9"/>
    </row>
    <row r="577" spans="1:5">
      <c r="A577" s="13"/>
      <c r="B577" s="13"/>
      <c r="C577" s="13"/>
      <c r="D577" s="17"/>
      <c r="E577" s="9"/>
    </row>
    <row r="578" spans="1:5">
      <c r="A578" s="13"/>
      <c r="B578" s="13"/>
      <c r="C578" s="13"/>
      <c r="D578" s="17"/>
      <c r="E578" s="9"/>
    </row>
    <row r="579" spans="1:5">
      <c r="A579" s="13"/>
      <c r="B579" s="13"/>
      <c r="C579" s="13"/>
      <c r="D579" s="17"/>
      <c r="E579" s="9"/>
    </row>
    <row r="580" spans="1:5">
      <c r="A580" s="13"/>
      <c r="B580" s="13"/>
      <c r="C580" s="13"/>
      <c r="D580" s="17"/>
      <c r="E580" s="9"/>
    </row>
    <row r="581" spans="1:5">
      <c r="A581" s="13"/>
      <c r="B581" s="13"/>
      <c r="C581" s="13"/>
      <c r="D581" s="17"/>
      <c r="E581" s="9"/>
    </row>
    <row r="582" spans="1:5">
      <c r="A582" s="13"/>
      <c r="B582" s="13"/>
      <c r="C582" s="13"/>
      <c r="D582" s="17"/>
      <c r="E582" s="9"/>
    </row>
    <row r="583" spans="1:5">
      <c r="A583" s="13"/>
      <c r="B583" s="13"/>
      <c r="C583" s="13"/>
      <c r="D583" s="17"/>
      <c r="E583" s="9"/>
    </row>
    <row r="584" spans="1:5">
      <c r="A584" s="13"/>
      <c r="B584" s="13"/>
      <c r="C584" s="13"/>
      <c r="D584" s="17"/>
      <c r="E584" s="9"/>
    </row>
    <row r="585" spans="1:5">
      <c r="A585" s="13"/>
      <c r="B585" s="13"/>
      <c r="C585" s="13"/>
      <c r="D585" s="17"/>
      <c r="E585" s="9"/>
    </row>
    <row r="586" spans="1:5">
      <c r="A586" s="13"/>
      <c r="B586" s="13"/>
      <c r="C586" s="13"/>
      <c r="D586" s="17"/>
      <c r="E586" s="9"/>
    </row>
    <row r="587" spans="1:5">
      <c r="A587" s="13"/>
      <c r="B587" s="13"/>
      <c r="C587" s="13"/>
      <c r="D587" s="17"/>
      <c r="E587" s="9"/>
    </row>
    <row r="588" spans="1:5">
      <c r="A588" s="13"/>
      <c r="B588" s="13"/>
      <c r="C588" s="13"/>
      <c r="D588" s="17"/>
      <c r="E588" s="9"/>
    </row>
    <row r="589" spans="1:5">
      <c r="A589" s="13"/>
      <c r="B589" s="13"/>
      <c r="C589" s="13"/>
      <c r="D589" s="17"/>
      <c r="E589" s="9"/>
    </row>
    <row r="590" spans="1:5">
      <c r="A590" s="13"/>
      <c r="B590" s="13"/>
      <c r="C590" s="13"/>
      <c r="D590" s="17"/>
      <c r="E590" s="9"/>
    </row>
    <row r="591" spans="1:5">
      <c r="A591" s="13"/>
      <c r="B591" s="13"/>
      <c r="C591" s="13"/>
      <c r="D591" s="17"/>
      <c r="E591" s="9"/>
    </row>
    <row r="592" spans="1:5">
      <c r="A592" s="13"/>
      <c r="B592" s="13"/>
      <c r="C592" s="13"/>
      <c r="D592" s="17"/>
      <c r="E592" s="9"/>
    </row>
    <row r="593" spans="1:5">
      <c r="A593" s="13"/>
      <c r="B593" s="13"/>
      <c r="C593" s="13"/>
      <c r="D593" s="17"/>
      <c r="E593" s="9"/>
    </row>
    <row r="594" spans="1:5">
      <c r="A594" s="13"/>
      <c r="B594" s="13"/>
      <c r="C594" s="13"/>
      <c r="D594" s="17"/>
      <c r="E594" s="9"/>
    </row>
    <row r="595" spans="1:5">
      <c r="A595" s="13"/>
      <c r="B595" s="13"/>
      <c r="C595" s="13"/>
      <c r="D595" s="17"/>
      <c r="E595" s="9"/>
    </row>
    <row r="596" spans="1:5">
      <c r="A596" s="13"/>
      <c r="B596" s="13"/>
      <c r="C596" s="13"/>
      <c r="D596" s="17"/>
      <c r="E596" s="9"/>
    </row>
    <row r="597" spans="1:5">
      <c r="A597" s="13"/>
      <c r="B597" s="13"/>
      <c r="C597" s="13"/>
      <c r="D597" s="17"/>
      <c r="E597" s="9"/>
    </row>
    <row r="598" spans="1:5">
      <c r="A598" s="13"/>
      <c r="B598" s="13"/>
      <c r="C598" s="13"/>
      <c r="D598" s="17"/>
      <c r="E598" s="9"/>
    </row>
    <row r="599" spans="1:5">
      <c r="A599" s="13"/>
      <c r="B599" s="13"/>
      <c r="C599" s="13"/>
      <c r="D599" s="17"/>
      <c r="E599" s="9"/>
    </row>
    <row r="600" spans="1:5">
      <c r="A600" s="13"/>
      <c r="B600" s="13"/>
      <c r="C600" s="13"/>
      <c r="D600" s="17"/>
      <c r="E600" s="9"/>
    </row>
    <row r="601" spans="1:5">
      <c r="A601" s="13"/>
      <c r="B601" s="13"/>
      <c r="C601" s="13"/>
      <c r="D601" s="17"/>
      <c r="E601" s="9"/>
    </row>
    <row r="602" spans="1:5">
      <c r="A602" s="13"/>
      <c r="B602" s="13"/>
      <c r="C602" s="13"/>
      <c r="D602" s="17"/>
      <c r="E602" s="9"/>
    </row>
    <row r="603" spans="1:5">
      <c r="A603" s="13"/>
      <c r="B603" s="13"/>
      <c r="C603" s="13"/>
      <c r="D603" s="17"/>
      <c r="E603" s="9"/>
    </row>
    <row r="604" spans="1:5">
      <c r="A604" s="13"/>
      <c r="B604" s="13"/>
      <c r="C604" s="13"/>
      <c r="D604" s="17"/>
      <c r="E604" s="9"/>
    </row>
    <row r="605" spans="1:5">
      <c r="A605" s="13"/>
      <c r="B605" s="13"/>
      <c r="C605" s="13"/>
      <c r="D605" s="17"/>
      <c r="E605" s="9"/>
    </row>
    <row r="606" spans="1:5">
      <c r="A606" s="13"/>
      <c r="B606" s="13"/>
      <c r="C606" s="13"/>
      <c r="D606" s="17"/>
      <c r="E606" s="9"/>
    </row>
    <row r="607" spans="1:5">
      <c r="A607" s="13"/>
      <c r="B607" s="13"/>
      <c r="C607" s="13"/>
      <c r="D607" s="17"/>
      <c r="E607" s="9"/>
    </row>
    <row r="608" spans="1:5">
      <c r="A608" s="13"/>
      <c r="B608" s="13"/>
      <c r="C608" s="13"/>
      <c r="D608" s="17"/>
      <c r="E608" s="9"/>
    </row>
    <row r="609" spans="1:5">
      <c r="A609" s="13"/>
      <c r="B609" s="13"/>
      <c r="C609" s="13"/>
      <c r="D609" s="17"/>
      <c r="E609" s="9"/>
    </row>
    <row r="610" spans="1:5">
      <c r="A610" s="13"/>
      <c r="B610" s="13"/>
      <c r="C610" s="13"/>
      <c r="D610" s="17"/>
      <c r="E610" s="9"/>
    </row>
    <row r="611" spans="1:5">
      <c r="A611" s="13"/>
      <c r="B611" s="13"/>
      <c r="C611" s="13"/>
      <c r="D611" s="17"/>
      <c r="E611" s="9"/>
    </row>
    <row r="612" spans="1:5">
      <c r="A612" s="13"/>
      <c r="B612" s="13"/>
      <c r="C612" s="13"/>
      <c r="D612" s="17"/>
      <c r="E612" s="9"/>
    </row>
    <row r="613" spans="1:5">
      <c r="A613" s="13"/>
      <c r="B613" s="13"/>
      <c r="C613" s="13"/>
      <c r="D613" s="17"/>
      <c r="E613" s="9"/>
    </row>
    <row r="614" spans="1:5">
      <c r="A614" s="13"/>
      <c r="B614" s="13"/>
      <c r="C614" s="13"/>
      <c r="D614" s="17"/>
      <c r="E614" s="9"/>
    </row>
    <row r="615" spans="1:5">
      <c r="A615" s="13"/>
      <c r="B615" s="13"/>
      <c r="C615" s="13"/>
      <c r="D615" s="17"/>
      <c r="E615" s="9"/>
    </row>
    <row r="616" spans="1:5">
      <c r="A616" s="13"/>
      <c r="B616" s="13"/>
      <c r="C616" s="13"/>
      <c r="D616" s="17"/>
      <c r="E616" s="9"/>
    </row>
    <row r="617" spans="1:5">
      <c r="A617" s="13"/>
      <c r="B617" s="13"/>
      <c r="C617" s="13"/>
      <c r="D617" s="17"/>
      <c r="E617" s="9"/>
    </row>
    <row r="618" spans="1:5">
      <c r="A618" s="13"/>
      <c r="B618" s="13"/>
      <c r="C618" s="13"/>
      <c r="D618" s="17"/>
      <c r="E618" s="9"/>
    </row>
    <row r="619" spans="1:5">
      <c r="A619" s="13"/>
      <c r="B619" s="13"/>
      <c r="C619" s="13"/>
      <c r="D619" s="17"/>
      <c r="E619" s="9"/>
    </row>
    <row r="620" spans="1:5">
      <c r="A620" s="13"/>
      <c r="B620" s="13"/>
      <c r="C620" s="13"/>
      <c r="D620" s="17"/>
      <c r="E620" s="9"/>
    </row>
    <row r="621" spans="1:5">
      <c r="A621" s="13"/>
      <c r="B621" s="13"/>
      <c r="C621" s="13"/>
      <c r="D621" s="17"/>
      <c r="E621" s="9"/>
    </row>
    <row r="622" spans="1:5">
      <c r="A622" s="13"/>
      <c r="B622" s="13"/>
      <c r="C622" s="13"/>
      <c r="D622" s="17"/>
      <c r="E622" s="9"/>
    </row>
    <row r="623" spans="1:5">
      <c r="A623" s="13"/>
      <c r="B623" s="13"/>
      <c r="C623" s="13"/>
      <c r="D623" s="17"/>
      <c r="E623" s="9"/>
    </row>
    <row r="624" spans="1:5">
      <c r="A624" s="13"/>
      <c r="B624" s="13"/>
      <c r="C624" s="13"/>
      <c r="D624" s="17"/>
      <c r="E624" s="9"/>
    </row>
    <row r="625" spans="1:5">
      <c r="A625" s="13"/>
      <c r="B625" s="13"/>
      <c r="C625" s="13"/>
      <c r="D625" s="17"/>
      <c r="E625" s="9"/>
    </row>
    <row r="626" spans="1:5">
      <c r="A626" s="13"/>
      <c r="B626" s="13"/>
      <c r="C626" s="13"/>
      <c r="D626" s="17"/>
      <c r="E626" s="9"/>
    </row>
    <row r="627" spans="1:5">
      <c r="A627" s="13"/>
      <c r="B627" s="13"/>
      <c r="C627" s="13"/>
      <c r="D627" s="17"/>
      <c r="E627" s="9"/>
    </row>
    <row r="628" spans="1:5">
      <c r="A628" s="13"/>
      <c r="B628" s="13"/>
      <c r="C628" s="13"/>
      <c r="D628" s="17"/>
      <c r="E628" s="9"/>
    </row>
    <row r="629" spans="1:5">
      <c r="A629" s="13"/>
      <c r="B629" s="13"/>
      <c r="C629" s="13"/>
      <c r="D629" s="17"/>
      <c r="E629" s="9"/>
    </row>
    <row r="630" spans="1:5">
      <c r="A630" s="13"/>
      <c r="B630" s="13"/>
      <c r="C630" s="13"/>
      <c r="D630" s="17"/>
      <c r="E630" s="9"/>
    </row>
    <row r="631" spans="1:5">
      <c r="A631" s="13"/>
      <c r="B631" s="13"/>
      <c r="C631" s="13"/>
      <c r="D631" s="17"/>
      <c r="E631" s="9"/>
    </row>
    <row r="632" spans="1:5">
      <c r="A632" s="13"/>
      <c r="B632" s="13"/>
      <c r="C632" s="13"/>
      <c r="D632" s="17"/>
      <c r="E632" s="9"/>
    </row>
    <row r="633" spans="1:5">
      <c r="A633" s="13"/>
      <c r="B633" s="13"/>
      <c r="C633" s="13"/>
      <c r="D633" s="17"/>
      <c r="E633" s="9"/>
    </row>
    <row r="634" spans="1:5">
      <c r="A634" s="13"/>
      <c r="B634" s="13"/>
      <c r="C634" s="13"/>
      <c r="D634" s="17"/>
      <c r="E634" s="9"/>
    </row>
    <row r="635" spans="1:5">
      <c r="A635" s="13"/>
      <c r="B635" s="13"/>
      <c r="C635" s="13"/>
      <c r="D635" s="17"/>
      <c r="E635" s="9"/>
    </row>
    <row r="636" spans="1:5">
      <c r="A636" s="13"/>
      <c r="B636" s="13"/>
      <c r="C636" s="13"/>
      <c r="D636" s="17"/>
      <c r="E636" s="9"/>
    </row>
    <row r="637" spans="1:5">
      <c r="A637" s="13"/>
      <c r="B637" s="13"/>
      <c r="C637" s="13"/>
      <c r="D637" s="17"/>
      <c r="E637" s="9"/>
    </row>
    <row r="638" spans="1:5">
      <c r="A638" s="13"/>
      <c r="B638" s="13"/>
      <c r="C638" s="13"/>
      <c r="D638" s="17"/>
      <c r="E638" s="9"/>
    </row>
    <row r="639" spans="1:5">
      <c r="A639" s="13"/>
      <c r="B639" s="13"/>
      <c r="C639" s="13"/>
      <c r="D639" s="17"/>
      <c r="E639" s="9"/>
    </row>
    <row r="640" spans="1:5">
      <c r="A640" s="13"/>
      <c r="B640" s="13"/>
      <c r="C640" s="13"/>
      <c r="D640" s="17"/>
      <c r="E640" s="9"/>
    </row>
    <row r="641" spans="1:5">
      <c r="A641" s="13"/>
      <c r="B641" s="13"/>
      <c r="C641" s="13"/>
      <c r="D641" s="17"/>
      <c r="E641" s="9"/>
    </row>
    <row r="642" spans="1:5">
      <c r="A642" s="13"/>
      <c r="B642" s="13"/>
      <c r="C642" s="13"/>
      <c r="D642" s="17"/>
      <c r="E642" s="9"/>
    </row>
    <row r="643" spans="1:5">
      <c r="A643" s="13"/>
      <c r="B643" s="13"/>
      <c r="C643" s="13"/>
      <c r="D643" s="17"/>
      <c r="E643" s="9"/>
    </row>
    <row r="644" spans="1:5">
      <c r="A644" s="13"/>
      <c r="B644" s="13"/>
      <c r="C644" s="13"/>
      <c r="D644" s="17"/>
      <c r="E644" s="9"/>
    </row>
    <row r="645" spans="1:5">
      <c r="A645" s="13"/>
      <c r="B645" s="13"/>
      <c r="C645" s="13"/>
      <c r="D645" s="17"/>
      <c r="E645" s="9"/>
    </row>
    <row r="646" spans="1:5">
      <c r="A646" s="13"/>
      <c r="B646" s="13"/>
      <c r="C646" s="13"/>
      <c r="D646" s="17"/>
      <c r="E646" s="9"/>
    </row>
    <row r="647" spans="1:5">
      <c r="A647" s="13"/>
      <c r="B647" s="13"/>
      <c r="C647" s="13"/>
      <c r="D647" s="17"/>
      <c r="E647" s="9"/>
    </row>
    <row r="648" spans="1:5">
      <c r="A648" s="13"/>
      <c r="B648" s="13"/>
      <c r="C648" s="13"/>
      <c r="D648" s="17"/>
      <c r="E648" s="9"/>
    </row>
    <row r="649" spans="1:5">
      <c r="A649" s="13"/>
      <c r="B649" s="13"/>
      <c r="C649" s="13"/>
      <c r="D649" s="17"/>
      <c r="E649" s="9"/>
    </row>
    <row r="650" spans="1:5">
      <c r="A650" s="13"/>
      <c r="B650" s="13"/>
      <c r="C650" s="13"/>
      <c r="D650" s="17"/>
      <c r="E650" s="9"/>
    </row>
    <row r="651" spans="1:5">
      <c r="A651" s="13"/>
      <c r="B651" s="13"/>
      <c r="C651" s="13"/>
      <c r="D651" s="17"/>
      <c r="E651" s="9"/>
    </row>
    <row r="652" spans="1:5">
      <c r="A652" s="13"/>
      <c r="B652" s="13"/>
      <c r="C652" s="13"/>
      <c r="D652" s="17"/>
      <c r="E652" s="9"/>
    </row>
    <row r="653" spans="1:5">
      <c r="A653" s="13"/>
      <c r="B653" s="13"/>
      <c r="C653" s="13"/>
      <c r="D653" s="17"/>
      <c r="E653" s="9"/>
    </row>
    <row r="654" spans="1:5">
      <c r="A654" s="13"/>
      <c r="B654" s="13"/>
      <c r="C654" s="13"/>
      <c r="D654" s="17"/>
      <c r="E654" s="9"/>
    </row>
    <row r="655" spans="1:5">
      <c r="A655" s="13"/>
      <c r="B655" s="13"/>
      <c r="C655" s="13"/>
      <c r="D655" s="17"/>
      <c r="E655" s="9"/>
    </row>
    <row r="656" spans="1:5">
      <c r="A656" s="13"/>
      <c r="B656" s="13"/>
      <c r="C656" s="13"/>
      <c r="D656" s="17"/>
      <c r="E656" s="9"/>
    </row>
    <row r="657" spans="1:5">
      <c r="A657" s="13"/>
      <c r="B657" s="13"/>
      <c r="C657" s="13"/>
      <c r="D657" s="17"/>
      <c r="E657" s="9"/>
    </row>
    <row r="658" spans="1:5">
      <c r="A658" s="13"/>
      <c r="B658" s="13"/>
      <c r="C658" s="13"/>
      <c r="D658" s="17"/>
      <c r="E658" s="9"/>
    </row>
    <row r="659" spans="1:5">
      <c r="A659" s="13"/>
      <c r="B659" s="13"/>
      <c r="C659" s="13"/>
      <c r="D659" s="17"/>
      <c r="E659" s="9"/>
    </row>
    <row r="660" spans="1:5">
      <c r="A660" s="13"/>
      <c r="B660" s="13"/>
      <c r="C660" s="13"/>
      <c r="D660" s="17"/>
      <c r="E660" s="9"/>
    </row>
    <row r="661" spans="1:5">
      <c r="A661" s="13"/>
      <c r="B661" s="13"/>
      <c r="C661" s="13"/>
      <c r="D661" s="17"/>
      <c r="E661" s="9"/>
    </row>
    <row r="662" spans="1:5">
      <c r="A662" s="13"/>
      <c r="B662" s="13"/>
      <c r="C662" s="13"/>
      <c r="D662" s="17"/>
      <c r="E662" s="9"/>
    </row>
    <row r="663" spans="1:5">
      <c r="A663" s="13"/>
      <c r="B663" s="13"/>
      <c r="C663" s="13"/>
      <c r="D663" s="17"/>
      <c r="E663" s="9"/>
    </row>
    <row r="664" spans="1:5">
      <c r="A664" s="13"/>
      <c r="B664" s="13"/>
      <c r="C664" s="13"/>
      <c r="D664" s="17"/>
      <c r="E664" s="9"/>
    </row>
    <row r="665" spans="1:5">
      <c r="A665" s="13"/>
      <c r="B665" s="13"/>
      <c r="C665" s="13"/>
      <c r="D665" s="17"/>
      <c r="E665" s="9"/>
    </row>
    <row r="666" spans="1:5">
      <c r="A666" s="13"/>
      <c r="B666" s="13"/>
      <c r="C666" s="13"/>
      <c r="D666" s="17"/>
      <c r="E666" s="9"/>
    </row>
    <row r="667" spans="1:5">
      <c r="A667" s="13"/>
      <c r="B667" s="13"/>
      <c r="C667" s="13"/>
      <c r="D667" s="17"/>
      <c r="E667" s="9"/>
    </row>
    <row r="668" spans="1:5">
      <c r="A668" s="13"/>
      <c r="B668" s="13"/>
      <c r="C668" s="13"/>
      <c r="D668" s="17"/>
      <c r="E668" s="9"/>
    </row>
    <row r="669" spans="1:5">
      <c r="A669" s="13"/>
      <c r="B669" s="13"/>
      <c r="C669" s="13"/>
      <c r="D669" s="17"/>
      <c r="E669" s="9"/>
    </row>
    <row r="670" spans="1:5">
      <c r="A670" s="13"/>
      <c r="B670" s="13"/>
      <c r="C670" s="13"/>
      <c r="D670" s="17"/>
      <c r="E670" s="9"/>
    </row>
    <row r="671" spans="1:5">
      <c r="A671" s="13"/>
      <c r="B671" s="13"/>
      <c r="C671" s="13"/>
      <c r="D671" s="17"/>
      <c r="E671" s="9"/>
    </row>
    <row r="672" spans="1:5">
      <c r="A672" s="13"/>
      <c r="B672" s="13"/>
      <c r="C672" s="13"/>
      <c r="D672" s="17"/>
      <c r="E672" s="9"/>
    </row>
    <row r="673" spans="1:5">
      <c r="A673" s="13"/>
      <c r="B673" s="13"/>
      <c r="C673" s="13"/>
      <c r="D673" s="17"/>
      <c r="E673" s="9"/>
    </row>
    <row r="674" spans="1:5">
      <c r="A674" s="13"/>
      <c r="B674" s="13"/>
      <c r="C674" s="13"/>
      <c r="D674" s="17"/>
      <c r="E674" s="9"/>
    </row>
    <row r="675" spans="1:5">
      <c r="A675" s="13"/>
      <c r="B675" s="13"/>
      <c r="C675" s="13"/>
      <c r="D675" s="17"/>
      <c r="E675" s="9"/>
    </row>
    <row r="676" spans="1:5">
      <c r="A676" s="13"/>
      <c r="B676" s="13"/>
      <c r="C676" s="13"/>
      <c r="D676" s="17"/>
      <c r="E676" s="9"/>
    </row>
    <row r="677" spans="1:5">
      <c r="A677" s="13"/>
      <c r="B677" s="13"/>
      <c r="C677" s="13"/>
      <c r="D677" s="17"/>
      <c r="E677" s="9"/>
    </row>
    <row r="678" spans="1:5">
      <c r="A678" s="13"/>
      <c r="B678" s="13"/>
      <c r="C678" s="13"/>
      <c r="D678" s="17"/>
      <c r="E678" s="9"/>
    </row>
    <row r="679" spans="1:5">
      <c r="A679" s="13"/>
      <c r="B679" s="13"/>
      <c r="C679" s="13"/>
      <c r="D679" s="17"/>
      <c r="E679" s="9"/>
    </row>
    <row r="680" spans="1:5">
      <c r="A680" s="13"/>
      <c r="B680" s="13"/>
      <c r="C680" s="13"/>
      <c r="D680" s="17"/>
      <c r="E680" s="9"/>
    </row>
    <row r="681" spans="1:5">
      <c r="A681" s="13"/>
      <c r="B681" s="13"/>
      <c r="C681" s="13"/>
      <c r="D681" s="17"/>
      <c r="E681" s="9"/>
    </row>
    <row r="682" spans="1:5">
      <c r="A682" s="13"/>
      <c r="B682" s="13"/>
      <c r="C682" s="13"/>
      <c r="D682" s="17"/>
      <c r="E682" s="9"/>
    </row>
    <row r="683" spans="1:5">
      <c r="A683" s="13"/>
      <c r="B683" s="13"/>
      <c r="C683" s="13"/>
      <c r="D683" s="17"/>
      <c r="E683" s="9"/>
    </row>
    <row r="684" spans="1:5">
      <c r="A684" s="13"/>
      <c r="B684" s="13"/>
      <c r="C684" s="13"/>
      <c r="D684" s="17"/>
      <c r="E684" s="9"/>
    </row>
    <row r="685" spans="1:5">
      <c r="A685" s="13"/>
      <c r="B685" s="13"/>
      <c r="C685" s="13"/>
      <c r="D685" s="17"/>
      <c r="E685" s="9"/>
    </row>
    <row r="686" spans="1:5">
      <c r="A686" s="13"/>
      <c r="B686" s="13"/>
      <c r="C686" s="13"/>
      <c r="D686" s="17"/>
      <c r="E686" s="9"/>
    </row>
    <row r="687" spans="1:5">
      <c r="A687" s="13"/>
      <c r="B687" s="13"/>
      <c r="C687" s="13"/>
      <c r="D687" s="17"/>
      <c r="E687" s="9"/>
    </row>
    <row r="688" spans="1:5">
      <c r="A688" s="13"/>
      <c r="B688" s="13"/>
      <c r="C688" s="13"/>
      <c r="D688" s="17"/>
      <c r="E688" s="9"/>
    </row>
    <row r="689" spans="1:5">
      <c r="A689" s="13"/>
      <c r="B689" s="13"/>
      <c r="C689" s="13"/>
      <c r="D689" s="17"/>
      <c r="E689" s="9"/>
    </row>
    <row r="690" spans="1:5">
      <c r="A690" s="13"/>
      <c r="B690" s="13"/>
      <c r="C690" s="13"/>
      <c r="D690" s="17"/>
      <c r="E690" s="9"/>
    </row>
    <row r="691" spans="1:5">
      <c r="A691" s="13"/>
      <c r="B691" s="13"/>
      <c r="C691" s="13"/>
      <c r="D691" s="17"/>
      <c r="E691" s="9"/>
    </row>
    <row r="692" spans="1:5">
      <c r="A692" s="13"/>
      <c r="B692" s="13"/>
      <c r="C692" s="13"/>
      <c r="D692" s="17"/>
      <c r="E692" s="9"/>
    </row>
    <row r="693" spans="1:5">
      <c r="A693" s="13"/>
      <c r="B693" s="13"/>
      <c r="C693" s="13"/>
      <c r="D693" s="17"/>
      <c r="E693" s="9"/>
    </row>
    <row r="694" spans="1:5">
      <c r="A694" s="13"/>
      <c r="B694" s="13"/>
      <c r="C694" s="13"/>
      <c r="D694" s="17"/>
      <c r="E694" s="9"/>
    </row>
    <row r="695" spans="1:5">
      <c r="A695" s="13"/>
      <c r="B695" s="13"/>
      <c r="C695" s="13"/>
      <c r="D695" s="17"/>
      <c r="E695" s="9"/>
    </row>
    <row r="696" spans="1:5">
      <c r="A696" s="13"/>
      <c r="B696" s="13"/>
      <c r="C696" s="13"/>
      <c r="D696" s="17"/>
      <c r="E696" s="9"/>
    </row>
    <row r="697" spans="1:5">
      <c r="A697" s="13"/>
      <c r="B697" s="13"/>
      <c r="C697" s="13"/>
      <c r="D697" s="17"/>
      <c r="E697" s="9"/>
    </row>
    <row r="698" spans="1:5">
      <c r="A698" s="13"/>
      <c r="B698" s="13"/>
      <c r="C698" s="13"/>
      <c r="D698" s="17"/>
      <c r="E698" s="9"/>
    </row>
    <row r="699" spans="1:5">
      <c r="A699" s="13"/>
      <c r="B699" s="13"/>
      <c r="C699" s="13"/>
      <c r="D699" s="17"/>
      <c r="E699" s="9"/>
    </row>
    <row r="700" spans="1:5">
      <c r="A700" s="13"/>
      <c r="B700" s="13"/>
      <c r="C700" s="13"/>
      <c r="D700" s="17"/>
      <c r="E700" s="9"/>
    </row>
    <row r="701" spans="1:5">
      <c r="A701" s="13"/>
      <c r="B701" s="13"/>
      <c r="C701" s="13"/>
      <c r="D701" s="17"/>
      <c r="E701" s="9"/>
    </row>
    <row r="702" spans="1:5">
      <c r="A702" s="13"/>
      <c r="B702" s="13"/>
      <c r="C702" s="13"/>
      <c r="D702" s="17"/>
      <c r="E702" s="9"/>
    </row>
    <row r="703" spans="1:5">
      <c r="A703" s="13"/>
      <c r="B703" s="13"/>
      <c r="C703" s="13"/>
      <c r="D703" s="17"/>
      <c r="E703" s="9"/>
    </row>
    <row r="704" spans="1:5">
      <c r="A704" s="13"/>
      <c r="B704" s="13"/>
      <c r="C704" s="13"/>
      <c r="D704" s="17"/>
      <c r="E704" s="9"/>
    </row>
    <row r="705" spans="1:5">
      <c r="A705" s="13"/>
      <c r="B705" s="13"/>
      <c r="C705" s="13"/>
      <c r="D705" s="17"/>
      <c r="E705" s="9"/>
    </row>
    <row r="706" spans="1:5">
      <c r="A706" s="13"/>
      <c r="B706" s="13"/>
      <c r="C706" s="13"/>
      <c r="D706" s="17"/>
      <c r="E706" s="9"/>
    </row>
    <row r="707" spans="1:5">
      <c r="A707" s="13"/>
      <c r="B707" s="13"/>
      <c r="C707" s="13"/>
      <c r="D707" s="17"/>
      <c r="E707" s="9"/>
    </row>
    <row r="708" spans="1:5">
      <c r="A708" s="13"/>
      <c r="B708" s="13"/>
      <c r="C708" s="13"/>
      <c r="D708" s="17"/>
      <c r="E708" s="9"/>
    </row>
    <row r="709" spans="1:5">
      <c r="A709" s="13"/>
      <c r="B709" s="13"/>
      <c r="C709" s="13"/>
      <c r="D709" s="17"/>
      <c r="E709" s="9"/>
    </row>
    <row r="710" spans="1:5">
      <c r="A710" s="13"/>
      <c r="B710" s="13"/>
      <c r="C710" s="13"/>
      <c r="D710" s="17"/>
      <c r="E710" s="9"/>
    </row>
    <row r="711" spans="1:5">
      <c r="A711" s="13"/>
      <c r="B711" s="13"/>
      <c r="C711" s="13"/>
      <c r="D711" s="17"/>
      <c r="E711" s="9"/>
    </row>
    <row r="712" spans="1:5">
      <c r="A712" s="13"/>
      <c r="B712" s="13"/>
      <c r="C712" s="13"/>
      <c r="D712" s="17"/>
      <c r="E712" s="9"/>
    </row>
    <row r="713" spans="1:5">
      <c r="A713" s="13"/>
      <c r="B713" s="13"/>
      <c r="C713" s="13"/>
      <c r="D713" s="17"/>
      <c r="E713" s="9"/>
    </row>
    <row r="714" spans="1:5">
      <c r="A714" s="13"/>
      <c r="B714" s="13"/>
      <c r="C714" s="13"/>
      <c r="D714" s="17"/>
      <c r="E714" s="9"/>
    </row>
    <row r="715" spans="1:5">
      <c r="A715" s="13"/>
      <c r="B715" s="13"/>
      <c r="C715" s="13"/>
      <c r="D715" s="17"/>
      <c r="E715" s="9"/>
    </row>
    <row r="716" spans="1:5">
      <c r="A716" s="13"/>
      <c r="B716" s="13"/>
      <c r="C716" s="13"/>
      <c r="D716" s="17"/>
      <c r="E716" s="9"/>
    </row>
    <row r="717" spans="1:5">
      <c r="A717" s="13"/>
      <c r="B717" s="13"/>
      <c r="C717" s="13"/>
      <c r="D717" s="17"/>
      <c r="E717" s="9"/>
    </row>
    <row r="718" spans="1:5">
      <c r="A718" s="13"/>
      <c r="B718" s="13"/>
      <c r="C718" s="13"/>
      <c r="D718" s="17"/>
      <c r="E718" s="9"/>
    </row>
    <row r="719" spans="1:5">
      <c r="A719" s="13"/>
      <c r="B719" s="13"/>
      <c r="C719" s="13"/>
      <c r="D719" s="17"/>
      <c r="E719" s="9"/>
    </row>
    <row r="720" spans="1:5">
      <c r="A720" s="13"/>
      <c r="B720" s="13"/>
      <c r="C720" s="13"/>
      <c r="D720" s="17"/>
      <c r="E720" s="9"/>
    </row>
    <row r="721" spans="1:5">
      <c r="A721" s="13"/>
      <c r="B721" s="13"/>
      <c r="C721" s="13"/>
      <c r="D721" s="17"/>
      <c r="E721" s="9"/>
    </row>
    <row r="722" spans="1:5">
      <c r="A722" s="13"/>
      <c r="B722" s="13"/>
      <c r="C722" s="13"/>
      <c r="D722" s="17"/>
      <c r="E722" s="9"/>
    </row>
    <row r="723" spans="1:5">
      <c r="A723" s="13"/>
      <c r="B723" s="13"/>
      <c r="C723" s="13"/>
      <c r="D723" s="17"/>
      <c r="E723" s="9"/>
    </row>
    <row r="724" spans="1:5">
      <c r="A724" s="13"/>
      <c r="B724" s="13"/>
      <c r="C724" s="13"/>
      <c r="D724" s="17"/>
      <c r="E724" s="9"/>
    </row>
    <row r="725" spans="1:5">
      <c r="A725" s="13"/>
      <c r="B725" s="13"/>
      <c r="C725" s="13"/>
      <c r="D725" s="17"/>
      <c r="E725" s="9"/>
    </row>
    <row r="726" spans="1:5">
      <c r="A726" s="13"/>
      <c r="B726" s="13"/>
      <c r="C726" s="13"/>
      <c r="D726" s="17"/>
      <c r="E726" s="9"/>
    </row>
    <row r="727" spans="1:5">
      <c r="A727" s="13"/>
      <c r="B727" s="13"/>
      <c r="C727" s="13"/>
      <c r="D727" s="17"/>
      <c r="E727" s="9"/>
    </row>
    <row r="728" spans="1:5">
      <c r="A728" s="13"/>
      <c r="B728" s="13"/>
      <c r="C728" s="13"/>
      <c r="D728" s="17"/>
      <c r="E728" s="9"/>
    </row>
    <row r="729" spans="1:5">
      <c r="A729" s="13"/>
      <c r="B729" s="13"/>
      <c r="C729" s="13"/>
      <c r="D729" s="17"/>
      <c r="E729" s="9"/>
    </row>
    <row r="730" spans="1:5">
      <c r="A730" s="13"/>
      <c r="B730" s="13"/>
      <c r="C730" s="13"/>
      <c r="D730" s="17"/>
      <c r="E730" s="9"/>
    </row>
    <row r="731" spans="1:5">
      <c r="A731" s="13"/>
      <c r="B731" s="13"/>
      <c r="C731" s="13"/>
      <c r="D731" s="17"/>
      <c r="E731" s="9"/>
    </row>
    <row r="732" spans="1:5">
      <c r="A732" s="13"/>
      <c r="B732" s="13"/>
      <c r="C732" s="13"/>
      <c r="D732" s="17"/>
      <c r="E732" s="9"/>
    </row>
    <row r="733" spans="1:5">
      <c r="A733" s="13"/>
      <c r="B733" s="13"/>
      <c r="C733" s="13"/>
      <c r="D733" s="17"/>
      <c r="E733" s="9"/>
    </row>
    <row r="734" spans="1:5">
      <c r="A734" s="13"/>
      <c r="B734" s="13"/>
      <c r="C734" s="13"/>
      <c r="D734" s="17"/>
      <c r="E734" s="9"/>
    </row>
    <row r="735" spans="1:5">
      <c r="A735" s="13"/>
      <c r="B735" s="13"/>
      <c r="C735" s="13"/>
      <c r="D735" s="17"/>
      <c r="E735" s="9"/>
    </row>
    <row r="736" spans="1:5">
      <c r="A736" s="13"/>
      <c r="B736" s="13"/>
      <c r="C736" s="13"/>
      <c r="D736" s="17"/>
      <c r="E736" s="9"/>
    </row>
    <row r="737" spans="1:5">
      <c r="A737" s="13"/>
      <c r="B737" s="13"/>
      <c r="C737" s="13"/>
      <c r="D737" s="17"/>
      <c r="E737" s="9"/>
    </row>
    <row r="738" spans="1:5">
      <c r="A738" s="13"/>
      <c r="B738" s="13"/>
      <c r="C738" s="13"/>
      <c r="D738" s="17"/>
      <c r="E738" s="9"/>
    </row>
    <row r="739" spans="1:5">
      <c r="A739" s="13"/>
      <c r="B739" s="13"/>
      <c r="C739" s="13"/>
      <c r="D739" s="17"/>
      <c r="E739" s="9"/>
    </row>
    <row r="740" spans="1:5">
      <c r="A740" s="13"/>
      <c r="B740" s="13"/>
      <c r="C740" s="13"/>
      <c r="D740" s="17"/>
      <c r="E740" s="9"/>
    </row>
    <row r="741" spans="1:5">
      <c r="A741" s="13"/>
      <c r="B741" s="13"/>
      <c r="C741" s="13"/>
      <c r="D741" s="17"/>
      <c r="E741" s="9"/>
    </row>
    <row r="742" spans="1:5">
      <c r="A742" s="13"/>
      <c r="B742" s="13"/>
      <c r="C742" s="13"/>
      <c r="D742" s="17"/>
      <c r="E742" s="9"/>
    </row>
    <row r="743" spans="1:5">
      <c r="A743" s="13"/>
      <c r="B743" s="13"/>
      <c r="C743" s="13"/>
      <c r="D743" s="17"/>
      <c r="E743" s="9"/>
    </row>
    <row r="744" spans="1:5">
      <c r="A744" s="13"/>
      <c r="B744" s="13"/>
      <c r="C744" s="13"/>
      <c r="D744" s="17"/>
      <c r="E744" s="9"/>
    </row>
    <row r="745" spans="1:5">
      <c r="A745" s="13"/>
      <c r="B745" s="13"/>
      <c r="C745" s="13"/>
      <c r="D745" s="17"/>
      <c r="E745" s="9"/>
    </row>
    <row r="746" spans="1:5">
      <c r="A746" s="13"/>
      <c r="B746" s="13"/>
      <c r="C746" s="13"/>
      <c r="D746" s="17"/>
      <c r="E746" s="9"/>
    </row>
    <row r="747" spans="1:5">
      <c r="A747" s="13"/>
      <c r="B747" s="13"/>
      <c r="C747" s="13"/>
      <c r="D747" s="17"/>
      <c r="E747" s="9"/>
    </row>
    <row r="748" spans="1:5">
      <c r="A748" s="13"/>
      <c r="B748" s="13"/>
      <c r="C748" s="13"/>
      <c r="D748" s="17"/>
      <c r="E748" s="9"/>
    </row>
    <row r="749" spans="1:5">
      <c r="A749" s="13"/>
      <c r="B749" s="13"/>
      <c r="C749" s="13"/>
      <c r="D749" s="17"/>
      <c r="E749" s="9"/>
    </row>
    <row r="750" spans="1:5">
      <c r="A750" s="13"/>
      <c r="B750" s="13"/>
      <c r="C750" s="13"/>
      <c r="D750" s="17"/>
      <c r="E750" s="9"/>
    </row>
    <row r="751" spans="1:5">
      <c r="A751" s="13"/>
      <c r="B751" s="13"/>
      <c r="C751" s="13"/>
      <c r="D751" s="17"/>
      <c r="E751" s="9"/>
    </row>
    <row r="752" spans="1:5">
      <c r="A752" s="13"/>
      <c r="B752" s="13"/>
      <c r="C752" s="13"/>
      <c r="D752" s="17"/>
      <c r="E752" s="9"/>
    </row>
    <row r="753" spans="1:5">
      <c r="A753" s="13"/>
      <c r="B753" s="13"/>
      <c r="C753" s="13"/>
      <c r="D753" s="17"/>
      <c r="E753" s="9"/>
    </row>
    <row r="754" spans="1:5">
      <c r="A754" s="13"/>
      <c r="B754" s="13"/>
      <c r="C754" s="13"/>
      <c r="D754" s="17"/>
      <c r="E754" s="9"/>
    </row>
    <row r="755" spans="1:5">
      <c r="A755" s="13"/>
      <c r="B755" s="13"/>
      <c r="C755" s="13"/>
      <c r="D755" s="17"/>
      <c r="E755" s="9"/>
    </row>
    <row r="756" spans="1:5">
      <c r="A756" s="13"/>
      <c r="B756" s="13"/>
      <c r="C756" s="13"/>
      <c r="D756" s="17"/>
      <c r="E756" s="9"/>
    </row>
    <row r="757" spans="1:5">
      <c r="A757" s="13"/>
      <c r="B757" s="13"/>
      <c r="C757" s="13"/>
      <c r="D757" s="17"/>
      <c r="E757" s="9"/>
    </row>
    <row r="758" spans="1:5">
      <c r="A758" s="13"/>
      <c r="B758" s="13"/>
      <c r="C758" s="13"/>
      <c r="D758" s="17"/>
      <c r="E758" s="9"/>
    </row>
    <row r="759" spans="1:5">
      <c r="A759" s="13"/>
      <c r="B759" s="13"/>
      <c r="C759" s="13"/>
      <c r="D759" s="17"/>
      <c r="E759" s="9"/>
    </row>
    <row r="760" spans="1:5">
      <c r="A760" s="13"/>
      <c r="B760" s="13"/>
      <c r="C760" s="13"/>
      <c r="D760" s="17"/>
      <c r="E760" s="9"/>
    </row>
    <row r="761" spans="1:5">
      <c r="A761" s="13"/>
      <c r="B761" s="13"/>
      <c r="C761" s="13"/>
      <c r="D761" s="17"/>
      <c r="E761" s="9"/>
    </row>
    <row r="762" spans="1:5">
      <c r="A762" s="13"/>
      <c r="B762" s="13"/>
      <c r="C762" s="13"/>
      <c r="D762" s="17"/>
      <c r="E762" s="9"/>
    </row>
    <row r="763" spans="1:5">
      <c r="A763" s="13"/>
      <c r="B763" s="13"/>
      <c r="C763" s="13"/>
      <c r="D763" s="17"/>
      <c r="E763" s="9"/>
    </row>
    <row r="764" spans="1:5">
      <c r="A764" s="13"/>
      <c r="B764" s="13"/>
      <c r="C764" s="13"/>
      <c r="D764" s="17"/>
      <c r="E764" s="9"/>
    </row>
    <row r="765" spans="1:5">
      <c r="A765" s="13"/>
      <c r="B765" s="13"/>
      <c r="C765" s="13"/>
      <c r="D765" s="17"/>
      <c r="E765" s="9"/>
    </row>
    <row r="766" spans="1:5">
      <c r="A766" s="13"/>
      <c r="B766" s="13"/>
      <c r="C766" s="13"/>
      <c r="D766" s="17"/>
      <c r="E766" s="9"/>
    </row>
    <row r="767" spans="1:5">
      <c r="A767" s="13"/>
      <c r="B767" s="13"/>
      <c r="C767" s="13"/>
      <c r="D767" s="17"/>
      <c r="E767" s="9"/>
    </row>
    <row r="768" spans="1:5">
      <c r="A768" s="13"/>
      <c r="B768" s="13"/>
      <c r="C768" s="13"/>
      <c r="D768" s="17"/>
      <c r="E768" s="9"/>
    </row>
    <row r="769" spans="1:5">
      <c r="A769" s="13"/>
      <c r="B769" s="13"/>
      <c r="C769" s="13"/>
      <c r="D769" s="17"/>
      <c r="E769" s="9"/>
    </row>
    <row r="770" spans="1:5">
      <c r="A770" s="13"/>
      <c r="B770" s="13"/>
      <c r="C770" s="13"/>
      <c r="D770" s="17"/>
      <c r="E770" s="9"/>
    </row>
    <row r="771" spans="1:5">
      <c r="A771" s="13"/>
      <c r="B771" s="13"/>
      <c r="C771" s="13"/>
      <c r="D771" s="17"/>
      <c r="E771" s="9"/>
    </row>
    <row r="772" spans="1:5">
      <c r="A772" s="13"/>
      <c r="B772" s="13"/>
      <c r="C772" s="13"/>
      <c r="D772" s="17"/>
      <c r="E772" s="9"/>
    </row>
    <row r="773" spans="1:5">
      <c r="A773" s="13"/>
      <c r="B773" s="13"/>
      <c r="C773" s="13"/>
      <c r="D773" s="17"/>
      <c r="E773" s="9"/>
    </row>
    <row r="774" spans="1:5">
      <c r="A774" s="13"/>
      <c r="B774" s="13"/>
      <c r="C774" s="13"/>
      <c r="D774" s="17"/>
      <c r="E774" s="9"/>
    </row>
    <row r="775" spans="1:5">
      <c r="A775" s="13"/>
      <c r="B775" s="13"/>
      <c r="C775" s="13"/>
      <c r="D775" s="17"/>
      <c r="E775" s="9"/>
    </row>
    <row r="776" spans="1:5">
      <c r="A776" s="13"/>
      <c r="B776" s="13"/>
      <c r="C776" s="13"/>
      <c r="D776" s="17"/>
      <c r="E776" s="9"/>
    </row>
    <row r="777" spans="1:5">
      <c r="A777" s="13"/>
      <c r="B777" s="13"/>
      <c r="C777" s="13"/>
      <c r="D777" s="17"/>
      <c r="E777" s="9"/>
    </row>
    <row r="778" spans="1:5">
      <c r="A778" s="13"/>
      <c r="B778" s="13"/>
      <c r="C778" s="13"/>
      <c r="D778" s="17"/>
      <c r="E778" s="9"/>
    </row>
    <row r="779" spans="1:5">
      <c r="A779" s="13"/>
      <c r="B779" s="13"/>
      <c r="C779" s="13"/>
      <c r="D779" s="17"/>
      <c r="E779" s="9"/>
    </row>
    <row r="780" spans="1:5">
      <c r="A780" s="13"/>
      <c r="B780" s="13"/>
      <c r="C780" s="13"/>
      <c r="D780" s="17"/>
      <c r="E780" s="9"/>
    </row>
    <row r="781" spans="1:5">
      <c r="A781" s="13"/>
      <c r="B781" s="13"/>
      <c r="C781" s="13"/>
      <c r="D781" s="17"/>
      <c r="E781" s="9"/>
    </row>
    <row r="782" spans="1:5">
      <c r="A782" s="13"/>
      <c r="B782" s="13"/>
      <c r="C782" s="13"/>
      <c r="D782" s="17"/>
      <c r="E782" s="9"/>
    </row>
    <row r="783" spans="1:5">
      <c r="A783" s="13"/>
      <c r="B783" s="13"/>
      <c r="C783" s="13"/>
      <c r="D783" s="17"/>
      <c r="E783" s="9"/>
    </row>
    <row r="784" spans="1:5">
      <c r="A784" s="13"/>
      <c r="B784" s="13"/>
      <c r="C784" s="13"/>
      <c r="D784" s="17"/>
      <c r="E784" s="9"/>
    </row>
    <row r="785" spans="1:5">
      <c r="A785" s="13"/>
      <c r="B785" s="13"/>
      <c r="C785" s="13"/>
      <c r="D785" s="17"/>
      <c r="E785" s="9"/>
    </row>
    <row r="786" spans="1:5">
      <c r="A786" s="13"/>
      <c r="B786" s="13"/>
      <c r="C786" s="13"/>
      <c r="D786" s="17"/>
      <c r="E786" s="9"/>
    </row>
    <row r="787" spans="1:5">
      <c r="A787" s="13"/>
      <c r="B787" s="13"/>
      <c r="C787" s="13"/>
      <c r="D787" s="17"/>
      <c r="E787" s="9"/>
    </row>
    <row r="788" spans="1:5">
      <c r="A788" s="13"/>
      <c r="B788" s="13"/>
      <c r="C788" s="13"/>
      <c r="D788" s="17"/>
      <c r="E788" s="9"/>
    </row>
    <row r="789" spans="1:5">
      <c r="A789" s="13"/>
      <c r="B789" s="13"/>
      <c r="C789" s="13"/>
      <c r="D789" s="17"/>
      <c r="E789" s="9"/>
    </row>
    <row r="790" spans="1:5">
      <c r="A790" s="13"/>
      <c r="B790" s="13"/>
      <c r="C790" s="13"/>
      <c r="D790" s="17"/>
      <c r="E790" s="9"/>
    </row>
    <row r="791" spans="1:5">
      <c r="A791" s="13"/>
      <c r="B791" s="13"/>
      <c r="C791" s="13"/>
      <c r="D791" s="17"/>
      <c r="E791" s="9"/>
    </row>
    <row r="792" spans="1:5">
      <c r="A792" s="13"/>
      <c r="B792" s="13"/>
      <c r="C792" s="13"/>
      <c r="D792" s="17"/>
      <c r="E792" s="9"/>
    </row>
    <row r="793" spans="1:5">
      <c r="A793" s="13"/>
      <c r="B793" s="13"/>
      <c r="C793" s="13"/>
      <c r="D793" s="17"/>
      <c r="E793" s="9"/>
    </row>
    <row r="794" spans="1:5">
      <c r="A794" s="13"/>
      <c r="B794" s="13"/>
      <c r="C794" s="13"/>
      <c r="D794" s="17"/>
      <c r="E794" s="9"/>
    </row>
    <row r="795" spans="1:5">
      <c r="A795" s="13"/>
      <c r="B795" s="13"/>
      <c r="C795" s="13"/>
      <c r="D795" s="17"/>
      <c r="E795" s="9"/>
    </row>
    <row r="796" spans="1:5">
      <c r="A796" s="13"/>
      <c r="B796" s="13"/>
      <c r="C796" s="13"/>
      <c r="D796" s="17"/>
      <c r="E796" s="9"/>
    </row>
    <row r="797" spans="1:5">
      <c r="A797" s="13"/>
      <c r="B797" s="13"/>
      <c r="C797" s="13"/>
      <c r="D797" s="17"/>
      <c r="E797" s="9"/>
    </row>
    <row r="798" spans="1:5">
      <c r="A798" s="13"/>
      <c r="B798" s="13"/>
      <c r="C798" s="13"/>
      <c r="D798" s="17"/>
      <c r="E798" s="9"/>
    </row>
    <row r="799" spans="1:5">
      <c r="A799" s="13"/>
      <c r="B799" s="13"/>
      <c r="C799" s="13"/>
      <c r="D799" s="17"/>
      <c r="E799" s="9"/>
    </row>
    <row r="800" spans="1:5">
      <c r="A800" s="13"/>
      <c r="B800" s="13"/>
      <c r="C800" s="13"/>
      <c r="D800" s="17"/>
      <c r="E800" s="9"/>
    </row>
    <row r="801" spans="1:5">
      <c r="A801" s="13"/>
      <c r="B801" s="13"/>
      <c r="C801" s="13"/>
      <c r="D801" s="17"/>
      <c r="E801" s="9"/>
    </row>
    <row r="802" spans="1:5">
      <c r="A802" s="13"/>
      <c r="B802" s="13"/>
      <c r="C802" s="13"/>
      <c r="D802" s="17"/>
      <c r="E802" s="9"/>
    </row>
    <row r="803" spans="1:5">
      <c r="A803" s="13"/>
      <c r="B803" s="13"/>
      <c r="C803" s="13"/>
      <c r="D803" s="17"/>
      <c r="E803" s="9"/>
    </row>
    <row r="804" spans="1:5">
      <c r="A804" s="13"/>
      <c r="B804" s="13"/>
      <c r="C804" s="13"/>
      <c r="D804" s="17"/>
      <c r="E804" s="9"/>
    </row>
    <row r="805" spans="1:5">
      <c r="A805" s="13"/>
      <c r="B805" s="13"/>
      <c r="C805" s="13"/>
      <c r="D805" s="17"/>
      <c r="E805" s="9"/>
    </row>
    <row r="806" spans="1:5">
      <c r="A806" s="13"/>
      <c r="B806" s="13"/>
      <c r="C806" s="13"/>
      <c r="D806" s="17"/>
      <c r="E806" s="9"/>
    </row>
    <row r="807" spans="1:5">
      <c r="A807" s="13"/>
      <c r="B807" s="13"/>
      <c r="C807" s="13"/>
      <c r="D807" s="17"/>
      <c r="E807" s="9"/>
    </row>
    <row r="808" spans="1:5">
      <c r="A808" s="13"/>
      <c r="B808" s="13"/>
      <c r="C808" s="13"/>
      <c r="D808" s="17"/>
      <c r="E808" s="9"/>
    </row>
    <row r="809" spans="1:5">
      <c r="A809" s="13"/>
      <c r="B809" s="13"/>
      <c r="C809" s="13"/>
      <c r="D809" s="17"/>
      <c r="E809" s="9"/>
    </row>
    <row r="810" spans="1:5">
      <c r="A810" s="13"/>
      <c r="B810" s="13"/>
      <c r="C810" s="13"/>
      <c r="D810" s="17"/>
      <c r="E810" s="9"/>
    </row>
    <row r="811" spans="1:5">
      <c r="A811" s="13"/>
      <c r="B811" s="13"/>
      <c r="C811" s="13"/>
      <c r="D811" s="17"/>
      <c r="E811" s="9"/>
    </row>
    <row r="812" spans="1:5">
      <c r="A812" s="13"/>
      <c r="B812" s="13"/>
      <c r="C812" s="13"/>
      <c r="D812" s="17"/>
      <c r="E812" s="9"/>
    </row>
    <row r="813" spans="1:5">
      <c r="A813" s="13"/>
      <c r="B813" s="13"/>
      <c r="C813" s="13"/>
      <c r="D813" s="17"/>
      <c r="E813" s="9"/>
    </row>
    <row r="814" spans="1:5">
      <c r="A814" s="13"/>
      <c r="B814" s="13"/>
      <c r="C814" s="13"/>
      <c r="D814" s="17"/>
      <c r="E814" s="9"/>
    </row>
    <row r="815" spans="1:5">
      <c r="A815" s="13"/>
      <c r="B815" s="13"/>
      <c r="C815" s="13"/>
      <c r="D815" s="17"/>
      <c r="E815" s="9"/>
    </row>
    <row r="816" spans="1:5">
      <c r="A816" s="13"/>
      <c r="B816" s="13"/>
      <c r="C816" s="13"/>
      <c r="D816" s="17"/>
      <c r="E816" s="9"/>
    </row>
    <row r="817" spans="1:5">
      <c r="A817" s="13"/>
      <c r="B817" s="13"/>
      <c r="C817" s="13"/>
      <c r="D817" s="17"/>
      <c r="E817" s="9"/>
    </row>
    <row r="818" spans="1:5">
      <c r="A818" s="13"/>
      <c r="B818" s="13"/>
      <c r="C818" s="13"/>
      <c r="D818" s="17"/>
      <c r="E818" s="9"/>
    </row>
    <row r="819" spans="1:5">
      <c r="A819" s="13"/>
      <c r="B819" s="13"/>
      <c r="C819" s="13"/>
      <c r="D819" s="17"/>
      <c r="E819" s="9"/>
    </row>
    <row r="820" spans="1:5">
      <c r="A820" s="13"/>
      <c r="B820" s="13"/>
      <c r="C820" s="13"/>
      <c r="D820" s="17"/>
      <c r="E820" s="9"/>
    </row>
    <row r="821" spans="1:5">
      <c r="A821" s="13"/>
      <c r="B821" s="13"/>
      <c r="C821" s="13"/>
      <c r="D821" s="17"/>
      <c r="E821" s="9"/>
    </row>
    <row r="822" spans="1:5">
      <c r="A822" s="13"/>
      <c r="B822" s="13"/>
      <c r="C822" s="13"/>
      <c r="D822" s="17"/>
      <c r="E822" s="9"/>
    </row>
    <row r="823" spans="1:5">
      <c r="A823" s="13"/>
      <c r="B823" s="13"/>
      <c r="C823" s="13"/>
      <c r="D823" s="17"/>
      <c r="E823" s="9"/>
    </row>
    <row r="824" spans="1:5">
      <c r="A824" s="13"/>
      <c r="B824" s="13"/>
      <c r="C824" s="13"/>
      <c r="D824" s="17"/>
      <c r="E824" s="9"/>
    </row>
    <row r="825" spans="1:5">
      <c r="A825" s="13"/>
      <c r="B825" s="13"/>
      <c r="C825" s="13"/>
      <c r="D825" s="17"/>
      <c r="E825" s="9"/>
    </row>
    <row r="826" spans="1:5">
      <c r="A826" s="13"/>
      <c r="B826" s="13"/>
      <c r="C826" s="13"/>
      <c r="D826" s="17"/>
      <c r="E826" s="9"/>
    </row>
    <row r="827" spans="1:5">
      <c r="A827" s="13"/>
      <c r="B827" s="13"/>
      <c r="C827" s="13"/>
      <c r="D827" s="17"/>
      <c r="E827" s="9"/>
    </row>
    <row r="828" spans="1:5">
      <c r="A828" s="13"/>
      <c r="B828" s="13"/>
      <c r="C828" s="13"/>
      <c r="D828" s="17"/>
      <c r="E828" s="9"/>
    </row>
    <row r="829" spans="1:5">
      <c r="A829" s="13"/>
      <c r="B829" s="13"/>
      <c r="C829" s="13"/>
      <c r="D829" s="17"/>
      <c r="E829" s="9"/>
    </row>
    <row r="830" spans="1:5">
      <c r="A830" s="13"/>
      <c r="B830" s="13"/>
      <c r="C830" s="13"/>
      <c r="D830" s="17"/>
      <c r="E830" s="9"/>
    </row>
    <row r="831" spans="1:5">
      <c r="A831" s="13"/>
      <c r="B831" s="13"/>
      <c r="C831" s="13"/>
      <c r="D831" s="17"/>
      <c r="E831" s="9"/>
    </row>
    <row r="832" spans="1:5">
      <c r="A832" s="13"/>
      <c r="B832" s="13"/>
      <c r="C832" s="13"/>
      <c r="D832" s="17"/>
      <c r="E832" s="9"/>
    </row>
    <row r="833" spans="1:5">
      <c r="A833" s="13"/>
      <c r="B833" s="13"/>
      <c r="C833" s="13"/>
      <c r="D833" s="17"/>
      <c r="E833" s="9"/>
    </row>
    <row r="834" spans="1:5">
      <c r="A834" s="13"/>
      <c r="B834" s="13"/>
      <c r="C834" s="13"/>
      <c r="D834" s="17"/>
      <c r="E834" s="9"/>
    </row>
    <row r="835" spans="1:5">
      <c r="A835" s="13"/>
      <c r="B835" s="13"/>
      <c r="C835" s="13"/>
      <c r="D835" s="17"/>
      <c r="E835" s="9"/>
    </row>
    <row r="836" spans="1:5">
      <c r="A836" s="13"/>
      <c r="B836" s="13"/>
      <c r="C836" s="13"/>
      <c r="D836" s="17"/>
      <c r="E836" s="9"/>
    </row>
    <row r="837" spans="1:5">
      <c r="A837" s="13"/>
      <c r="B837" s="13"/>
      <c r="C837" s="13"/>
      <c r="D837" s="17"/>
      <c r="E837" s="9"/>
    </row>
    <row r="838" spans="1:5">
      <c r="A838" s="13"/>
      <c r="B838" s="13"/>
      <c r="C838" s="13"/>
      <c r="D838" s="17"/>
      <c r="E838" s="9"/>
    </row>
    <row r="839" spans="1:5">
      <c r="A839" s="13"/>
      <c r="B839" s="13"/>
      <c r="C839" s="13"/>
      <c r="D839" s="17"/>
      <c r="E839" s="9"/>
    </row>
    <row r="840" spans="1:5">
      <c r="A840" s="13"/>
      <c r="B840" s="13"/>
      <c r="C840" s="13"/>
      <c r="D840" s="17"/>
      <c r="E840" s="9"/>
    </row>
    <row r="841" spans="1:5">
      <c r="A841" s="13"/>
      <c r="B841" s="13"/>
      <c r="C841" s="13"/>
      <c r="D841" s="17"/>
      <c r="E841" s="9"/>
    </row>
    <row r="842" spans="1:5">
      <c r="A842" s="13"/>
      <c r="B842" s="13"/>
      <c r="C842" s="13"/>
      <c r="D842" s="17"/>
      <c r="E842" s="9"/>
    </row>
    <row r="843" spans="1:5">
      <c r="A843" s="13"/>
      <c r="B843" s="13"/>
      <c r="C843" s="13"/>
      <c r="D843" s="17"/>
      <c r="E843" s="9"/>
    </row>
    <row r="844" spans="1:5">
      <c r="A844" s="13"/>
      <c r="B844" s="13"/>
      <c r="C844" s="13"/>
      <c r="D844" s="17"/>
      <c r="E844" s="9"/>
    </row>
    <row r="845" spans="1:5">
      <c r="A845" s="13"/>
      <c r="B845" s="13"/>
      <c r="C845" s="13"/>
      <c r="D845" s="17"/>
      <c r="E845" s="9"/>
    </row>
    <row r="846" spans="1:5">
      <c r="A846" s="13"/>
      <c r="B846" s="13"/>
      <c r="C846" s="13"/>
      <c r="D846" s="17"/>
      <c r="E846" s="9"/>
    </row>
    <row r="847" spans="1:5">
      <c r="A847" s="13"/>
      <c r="B847" s="13"/>
      <c r="C847" s="13"/>
      <c r="D847" s="17"/>
      <c r="E847" s="9"/>
    </row>
    <row r="848" spans="1:5">
      <c r="A848" s="13"/>
      <c r="B848" s="13"/>
      <c r="C848" s="13"/>
      <c r="D848" s="17"/>
      <c r="E848" s="9"/>
    </row>
    <row r="849" spans="1:5">
      <c r="A849" s="13"/>
      <c r="B849" s="13"/>
      <c r="C849" s="13"/>
      <c r="D849" s="17"/>
      <c r="E849" s="9"/>
    </row>
    <row r="850" spans="1:5">
      <c r="A850" s="13"/>
      <c r="B850" s="13"/>
      <c r="C850" s="13"/>
      <c r="D850" s="17"/>
      <c r="E850" s="9"/>
    </row>
    <row r="851" spans="1:5">
      <c r="A851" s="13"/>
      <c r="B851" s="13"/>
      <c r="C851" s="13"/>
      <c r="D851" s="17"/>
      <c r="E851" s="9"/>
    </row>
    <row r="852" spans="1:5">
      <c r="A852" s="13"/>
      <c r="B852" s="13"/>
      <c r="C852" s="13"/>
      <c r="D852" s="17"/>
      <c r="E852" s="9"/>
    </row>
    <row r="853" spans="1:5">
      <c r="A853" s="13"/>
      <c r="B853" s="13"/>
      <c r="C853" s="13"/>
      <c r="D853" s="17"/>
      <c r="E853" s="9"/>
    </row>
    <row r="854" spans="1:5">
      <c r="A854" s="13"/>
      <c r="B854" s="13"/>
      <c r="C854" s="13"/>
      <c r="D854" s="17"/>
      <c r="E854" s="9"/>
    </row>
    <row r="855" spans="1:5">
      <c r="A855" s="13"/>
      <c r="B855" s="13"/>
      <c r="C855" s="13"/>
      <c r="D855" s="17"/>
      <c r="E855" s="9"/>
    </row>
    <row r="856" spans="1:5">
      <c r="A856" s="13"/>
      <c r="B856" s="13"/>
      <c r="C856" s="13"/>
      <c r="D856" s="17"/>
      <c r="E856" s="9"/>
    </row>
    <row r="857" spans="1:5">
      <c r="A857" s="13"/>
      <c r="B857" s="13"/>
      <c r="C857" s="13"/>
      <c r="D857" s="17"/>
      <c r="E857" s="9"/>
    </row>
    <row r="858" spans="1:5">
      <c r="A858" s="13"/>
      <c r="B858" s="13"/>
      <c r="C858" s="13"/>
      <c r="D858" s="17"/>
      <c r="E858" s="9"/>
    </row>
    <row r="859" spans="1:5">
      <c r="A859" s="13"/>
      <c r="B859" s="13"/>
      <c r="C859" s="13"/>
      <c r="D859" s="17"/>
      <c r="E859" s="9"/>
    </row>
    <row r="860" spans="1:5">
      <c r="A860" s="13"/>
      <c r="B860" s="13"/>
      <c r="C860" s="13"/>
      <c r="D860" s="17"/>
      <c r="E860" s="9"/>
    </row>
    <row r="861" spans="1:5">
      <c r="A861" s="13"/>
      <c r="B861" s="13"/>
      <c r="C861" s="13"/>
      <c r="D861" s="17"/>
      <c r="E861" s="9"/>
    </row>
    <row r="862" spans="1:5">
      <c r="A862" s="13"/>
      <c r="B862" s="13"/>
      <c r="C862" s="13"/>
      <c r="D862" s="17"/>
      <c r="E862" s="9"/>
    </row>
    <row r="863" spans="1:5">
      <c r="A863" s="13"/>
      <c r="B863" s="13"/>
      <c r="C863" s="13"/>
      <c r="D863" s="17"/>
      <c r="E863" s="9"/>
    </row>
    <row r="864" spans="1:5">
      <c r="A864" s="13"/>
      <c r="B864" s="13"/>
      <c r="C864" s="13"/>
      <c r="D864" s="17"/>
      <c r="E864" s="9"/>
    </row>
    <row r="865" spans="1:5">
      <c r="A865" s="13"/>
      <c r="B865" s="13"/>
      <c r="C865" s="13"/>
      <c r="D865" s="17"/>
      <c r="E865" s="9"/>
    </row>
    <row r="866" spans="1:5">
      <c r="A866" s="13"/>
      <c r="B866" s="13"/>
      <c r="C866" s="13"/>
      <c r="D866" s="17"/>
      <c r="E866" s="9"/>
    </row>
    <row r="867" spans="1:5">
      <c r="A867" s="13"/>
      <c r="B867" s="13"/>
      <c r="C867" s="13"/>
      <c r="D867" s="17"/>
      <c r="E867" s="9"/>
    </row>
    <row r="868" spans="1:5">
      <c r="A868" s="13"/>
      <c r="B868" s="13"/>
      <c r="C868" s="13"/>
      <c r="D868" s="17"/>
      <c r="E868" s="9"/>
    </row>
    <row r="869" spans="1:5">
      <c r="A869" s="13"/>
      <c r="B869" s="13"/>
      <c r="C869" s="13"/>
      <c r="D869" s="17"/>
      <c r="E869" s="9"/>
    </row>
    <row r="870" spans="1:5">
      <c r="A870" s="13"/>
      <c r="B870" s="13"/>
      <c r="C870" s="13"/>
      <c r="D870" s="17"/>
      <c r="E870" s="9"/>
    </row>
    <row r="871" spans="1:5">
      <c r="A871" s="13"/>
      <c r="B871" s="13"/>
      <c r="C871" s="13"/>
      <c r="D871" s="17"/>
      <c r="E871" s="9"/>
    </row>
    <row r="872" spans="1:5">
      <c r="A872" s="13"/>
      <c r="B872" s="13"/>
      <c r="C872" s="13"/>
      <c r="D872" s="17"/>
      <c r="E872" s="9"/>
    </row>
    <row r="873" spans="1:5">
      <c r="A873" s="13"/>
      <c r="B873" s="13"/>
      <c r="C873" s="13"/>
      <c r="D873" s="17"/>
      <c r="E873" s="9"/>
    </row>
    <row r="874" spans="1:5">
      <c r="A874" s="13"/>
      <c r="B874" s="13"/>
      <c r="C874" s="13"/>
      <c r="D874" s="17"/>
      <c r="E874" s="9"/>
    </row>
    <row r="875" spans="1:5">
      <c r="A875" s="13"/>
      <c r="B875" s="13"/>
      <c r="C875" s="13"/>
      <c r="D875" s="17"/>
      <c r="E875" s="9"/>
    </row>
    <row r="876" spans="1:5">
      <c r="A876" s="13"/>
      <c r="B876" s="13"/>
      <c r="C876" s="13"/>
      <c r="D876" s="17"/>
      <c r="E876" s="9"/>
    </row>
    <row r="877" spans="1:5">
      <c r="A877" s="13"/>
      <c r="B877" s="13"/>
      <c r="C877" s="13"/>
      <c r="D877" s="17"/>
      <c r="E877" s="9"/>
    </row>
    <row r="878" spans="1:5">
      <c r="A878" s="13"/>
      <c r="B878" s="13"/>
      <c r="C878" s="13"/>
      <c r="D878" s="17"/>
      <c r="E878" s="9"/>
    </row>
    <row r="879" spans="1:5">
      <c r="A879" s="13"/>
      <c r="B879" s="13"/>
      <c r="C879" s="13"/>
      <c r="D879" s="17"/>
      <c r="E879" s="9"/>
    </row>
    <row r="880" spans="1:5">
      <c r="A880" s="13"/>
      <c r="B880" s="13"/>
      <c r="C880" s="13"/>
      <c r="D880" s="17"/>
      <c r="E880" s="9"/>
    </row>
    <row r="881" spans="1:5">
      <c r="A881" s="13"/>
      <c r="B881" s="13"/>
      <c r="C881" s="13"/>
      <c r="D881" s="17"/>
      <c r="E881" s="9"/>
    </row>
    <row r="882" spans="1:5">
      <c r="A882" s="13"/>
      <c r="B882" s="13"/>
      <c r="C882" s="13"/>
      <c r="D882" s="17"/>
      <c r="E882" s="9"/>
    </row>
    <row r="883" spans="1:5">
      <c r="A883" s="13"/>
      <c r="B883" s="13"/>
      <c r="C883" s="13"/>
      <c r="D883" s="17"/>
      <c r="E883" s="9"/>
    </row>
    <row r="884" spans="1:5">
      <c r="A884" s="13"/>
      <c r="B884" s="13"/>
      <c r="C884" s="13"/>
      <c r="D884" s="17"/>
      <c r="E884" s="9"/>
    </row>
    <row r="885" spans="1:5">
      <c r="A885" s="13"/>
      <c r="B885" s="13"/>
      <c r="C885" s="13"/>
      <c r="D885" s="17"/>
      <c r="E885" s="9"/>
    </row>
    <row r="886" spans="1:5">
      <c r="A886" s="13"/>
      <c r="B886" s="13"/>
      <c r="C886" s="13"/>
      <c r="D886" s="17"/>
      <c r="E886" s="9"/>
    </row>
    <row r="887" spans="1:5">
      <c r="A887" s="13"/>
      <c r="B887" s="13"/>
      <c r="C887" s="13"/>
      <c r="D887" s="17"/>
      <c r="E887" s="9"/>
    </row>
    <row r="888" spans="1:5">
      <c r="A888" s="13"/>
      <c r="B888" s="13"/>
      <c r="C888" s="13"/>
      <c r="D888" s="17"/>
      <c r="E888" s="9"/>
    </row>
    <row r="889" spans="1:5">
      <c r="A889" s="13"/>
      <c r="B889" s="13"/>
      <c r="C889" s="13"/>
      <c r="D889" s="17"/>
      <c r="E889" s="9"/>
    </row>
    <row r="890" spans="1:5">
      <c r="A890" s="13"/>
      <c r="B890" s="13"/>
      <c r="C890" s="13"/>
      <c r="D890" s="17"/>
      <c r="E890" s="9"/>
    </row>
    <row r="891" spans="1:5">
      <c r="A891" s="13"/>
      <c r="B891" s="13"/>
      <c r="C891" s="13"/>
      <c r="D891" s="17"/>
      <c r="E891" s="9"/>
    </row>
    <row r="892" spans="1:5">
      <c r="A892" s="13"/>
      <c r="B892" s="13"/>
      <c r="C892" s="13"/>
      <c r="D892" s="17"/>
      <c r="E892" s="9"/>
    </row>
    <row r="893" spans="1:5">
      <c r="A893" s="13"/>
      <c r="B893" s="13"/>
      <c r="C893" s="13"/>
      <c r="D893" s="17"/>
      <c r="E893" s="9"/>
    </row>
    <row r="894" spans="1:5">
      <c r="A894" s="13"/>
      <c r="B894" s="13"/>
      <c r="C894" s="13"/>
      <c r="D894" s="17"/>
      <c r="E894" s="9"/>
    </row>
    <row r="895" spans="1:5">
      <c r="A895" s="13"/>
      <c r="B895" s="13"/>
      <c r="C895" s="13"/>
      <c r="D895" s="17"/>
      <c r="E895" s="9"/>
    </row>
    <row r="896" spans="1:5">
      <c r="A896" s="13"/>
      <c r="B896" s="13"/>
      <c r="C896" s="13"/>
      <c r="D896" s="17"/>
      <c r="E896" s="9"/>
    </row>
    <row r="897" spans="1:5">
      <c r="A897" s="13"/>
      <c r="B897" s="13"/>
      <c r="C897" s="13"/>
      <c r="D897" s="17"/>
      <c r="E897" s="9"/>
    </row>
    <row r="898" spans="1:5">
      <c r="A898" s="13"/>
      <c r="B898" s="13"/>
      <c r="C898" s="13"/>
      <c r="D898" s="17"/>
      <c r="E898" s="9"/>
    </row>
    <row r="899" spans="1:5">
      <c r="A899" s="13"/>
      <c r="B899" s="13"/>
      <c r="C899" s="13"/>
      <c r="D899" s="17"/>
      <c r="E899" s="9"/>
    </row>
    <row r="900" spans="1:5">
      <c r="A900" s="13"/>
      <c r="B900" s="13"/>
      <c r="C900" s="13"/>
      <c r="D900" s="17"/>
      <c r="E900" s="9"/>
    </row>
    <row r="901" spans="1:5">
      <c r="A901" s="13"/>
      <c r="B901" s="13"/>
      <c r="C901" s="13"/>
      <c r="D901" s="17"/>
      <c r="E901" s="9"/>
    </row>
    <row r="902" spans="1:5">
      <c r="A902" s="13"/>
      <c r="B902" s="13"/>
      <c r="C902" s="13"/>
      <c r="D902" s="17"/>
      <c r="E902" s="9"/>
    </row>
    <row r="903" spans="1:5">
      <c r="A903" s="13"/>
      <c r="B903" s="13"/>
      <c r="C903" s="13"/>
      <c r="D903" s="17"/>
      <c r="E903" s="9"/>
    </row>
    <row r="904" spans="1:5">
      <c r="A904" s="13"/>
      <c r="B904" s="13"/>
      <c r="C904" s="13"/>
      <c r="D904" s="17"/>
      <c r="E904" s="9"/>
    </row>
    <row r="905" spans="1:5">
      <c r="A905" s="13"/>
      <c r="B905" s="13"/>
      <c r="C905" s="13"/>
      <c r="D905" s="17"/>
      <c r="E905" s="9"/>
    </row>
    <row r="906" spans="1:5">
      <c r="A906" s="13"/>
      <c r="B906" s="13"/>
      <c r="C906" s="13"/>
      <c r="D906" s="17"/>
      <c r="E906" s="9"/>
    </row>
    <row r="907" spans="1:5">
      <c r="A907" s="13"/>
      <c r="B907" s="13"/>
      <c r="C907" s="13"/>
      <c r="D907" s="17"/>
      <c r="E907" s="9"/>
    </row>
    <row r="908" spans="1:5">
      <c r="A908" s="13"/>
      <c r="B908" s="13"/>
      <c r="C908" s="13"/>
      <c r="D908" s="17"/>
      <c r="E908" s="9"/>
    </row>
    <row r="909" spans="1:5">
      <c r="A909" s="13"/>
      <c r="B909" s="13"/>
      <c r="C909" s="13"/>
      <c r="D909" s="17"/>
      <c r="E909" s="9"/>
    </row>
    <row r="910" spans="1:5">
      <c r="A910" s="13"/>
      <c r="B910" s="13"/>
      <c r="C910" s="13"/>
      <c r="D910" s="17"/>
      <c r="E910" s="9"/>
    </row>
    <row r="911" spans="1:5">
      <c r="A911" s="13"/>
      <c r="B911" s="13"/>
      <c r="C911" s="13"/>
      <c r="D911" s="17"/>
      <c r="E911" s="9"/>
    </row>
    <row r="912" spans="1:5">
      <c r="A912" s="13"/>
      <c r="B912" s="13"/>
      <c r="C912" s="13"/>
      <c r="D912" s="17"/>
      <c r="E912" s="9"/>
    </row>
    <row r="913" spans="1:5">
      <c r="A913" s="13"/>
      <c r="B913" s="13"/>
      <c r="C913" s="13"/>
      <c r="D913" s="17"/>
      <c r="E913" s="9"/>
    </row>
    <row r="914" spans="1:5">
      <c r="A914" s="13"/>
      <c r="B914" s="13"/>
      <c r="C914" s="13"/>
      <c r="D914" s="17"/>
      <c r="E914" s="9"/>
    </row>
    <row r="915" spans="1:5">
      <c r="A915" s="13"/>
      <c r="B915" s="13"/>
      <c r="C915" s="13"/>
      <c r="D915" s="17"/>
      <c r="E915" s="9"/>
    </row>
    <row r="916" spans="1:5">
      <c r="A916" s="13"/>
      <c r="B916" s="13"/>
      <c r="C916" s="13"/>
      <c r="D916" s="17"/>
      <c r="E916" s="9"/>
    </row>
    <row r="917" spans="1:5">
      <c r="A917" s="13"/>
      <c r="B917" s="13"/>
      <c r="C917" s="13"/>
      <c r="D917" s="17"/>
      <c r="E917" s="9"/>
    </row>
    <row r="918" spans="1:5">
      <c r="A918" s="13"/>
      <c r="B918" s="13"/>
      <c r="C918" s="13"/>
      <c r="D918" s="17"/>
      <c r="E918" s="9"/>
    </row>
    <row r="919" spans="1:5">
      <c r="A919" s="13"/>
      <c r="B919" s="13"/>
      <c r="C919" s="13"/>
      <c r="D919" s="17"/>
      <c r="E919" s="9"/>
    </row>
    <row r="920" spans="1:5">
      <c r="A920" s="13"/>
      <c r="B920" s="13"/>
      <c r="C920" s="13"/>
      <c r="D920" s="17"/>
      <c r="E920" s="9"/>
    </row>
    <row r="921" spans="1:5">
      <c r="A921" s="13"/>
      <c r="B921" s="13"/>
      <c r="C921" s="13"/>
      <c r="D921" s="17"/>
      <c r="E921" s="9"/>
    </row>
    <row r="922" spans="1:5">
      <c r="A922" s="13"/>
      <c r="B922" s="13"/>
      <c r="C922" s="13"/>
      <c r="D922" s="17"/>
      <c r="E922" s="9"/>
    </row>
    <row r="923" spans="1:5">
      <c r="A923" s="13"/>
      <c r="B923" s="13"/>
      <c r="C923" s="13"/>
      <c r="D923" s="17"/>
      <c r="E923" s="9"/>
    </row>
    <row r="924" spans="1:5">
      <c r="A924" s="13"/>
      <c r="B924" s="13"/>
      <c r="C924" s="13"/>
      <c r="D924" s="17"/>
      <c r="E924" s="9"/>
    </row>
    <row r="925" spans="1:5">
      <c r="A925" s="13"/>
      <c r="B925" s="13"/>
      <c r="C925" s="13"/>
      <c r="D925" s="17"/>
      <c r="E925" s="9"/>
    </row>
    <row r="926" spans="1:5">
      <c r="A926" s="13"/>
      <c r="B926" s="13"/>
      <c r="C926" s="13"/>
      <c r="D926" s="17"/>
      <c r="E926" s="9"/>
    </row>
    <row r="927" spans="1:5">
      <c r="A927" s="13"/>
      <c r="B927" s="13"/>
      <c r="C927" s="13"/>
      <c r="D927" s="17"/>
      <c r="E927" s="9"/>
    </row>
    <row r="928" spans="1:5">
      <c r="A928" s="13"/>
      <c r="B928" s="13"/>
      <c r="C928" s="13"/>
      <c r="D928" s="17"/>
      <c r="E928" s="9"/>
    </row>
    <row r="929" spans="1:5">
      <c r="A929" s="13"/>
      <c r="B929" s="13"/>
      <c r="C929" s="13"/>
      <c r="D929" s="17"/>
      <c r="E929" s="9"/>
    </row>
    <row r="930" spans="1:5">
      <c r="A930" s="13"/>
      <c r="B930" s="13"/>
      <c r="C930" s="13"/>
      <c r="D930" s="17"/>
      <c r="E930" s="9"/>
    </row>
    <row r="931" spans="1:5">
      <c r="A931" s="13"/>
      <c r="B931" s="13"/>
      <c r="C931" s="13"/>
      <c r="D931" s="17"/>
      <c r="E931" s="9"/>
    </row>
    <row r="932" spans="1:5">
      <c r="A932" s="13"/>
      <c r="B932" s="13"/>
      <c r="C932" s="13"/>
      <c r="D932" s="17"/>
      <c r="E932" s="9"/>
    </row>
    <row r="933" spans="1:5">
      <c r="A933" s="13"/>
      <c r="B933" s="13"/>
      <c r="C933" s="13"/>
      <c r="D933" s="17"/>
      <c r="E933" s="9"/>
    </row>
    <row r="934" spans="1:5">
      <c r="A934" s="13"/>
      <c r="B934" s="13"/>
      <c r="C934" s="13"/>
      <c r="D934" s="17"/>
      <c r="E934" s="9"/>
    </row>
    <row r="935" spans="1:5">
      <c r="A935" s="13"/>
      <c r="B935" s="13"/>
      <c r="C935" s="13"/>
      <c r="D935" s="17"/>
      <c r="E935" s="9"/>
    </row>
    <row r="936" spans="1:5">
      <c r="A936" s="13"/>
      <c r="B936" s="13"/>
      <c r="C936" s="13"/>
      <c r="D936" s="17"/>
      <c r="E936" s="9"/>
    </row>
    <row r="937" spans="1:5">
      <c r="A937" s="13"/>
      <c r="B937" s="13"/>
      <c r="C937" s="13"/>
      <c r="D937" s="17"/>
      <c r="E937" s="9"/>
    </row>
    <row r="938" spans="1:5">
      <c r="A938" s="13"/>
      <c r="B938" s="13"/>
      <c r="C938" s="13"/>
      <c r="D938" s="17"/>
      <c r="E938" s="9"/>
    </row>
    <row r="939" spans="1:5">
      <c r="A939" s="13"/>
      <c r="B939" s="13"/>
      <c r="C939" s="13"/>
      <c r="D939" s="17"/>
      <c r="E939" s="9"/>
    </row>
    <row r="940" spans="1:5">
      <c r="A940" s="13"/>
      <c r="B940" s="13"/>
      <c r="C940" s="13"/>
      <c r="D940" s="17"/>
      <c r="E940" s="9"/>
    </row>
    <row r="941" spans="1:5">
      <c r="A941" s="13"/>
      <c r="B941" s="13"/>
      <c r="C941" s="13"/>
      <c r="D941" s="17"/>
      <c r="E941" s="9"/>
    </row>
    <row r="942" spans="1:5">
      <c r="A942" s="13"/>
      <c r="B942" s="13"/>
      <c r="C942" s="13"/>
      <c r="D942" s="17"/>
      <c r="E942" s="9"/>
    </row>
    <row r="943" spans="1:5">
      <c r="A943" s="13"/>
      <c r="B943" s="13"/>
      <c r="C943" s="13"/>
      <c r="D943" s="17"/>
      <c r="E943" s="9"/>
    </row>
    <row r="944" spans="1:5">
      <c r="A944" s="13"/>
      <c r="B944" s="13"/>
      <c r="C944" s="13"/>
      <c r="D944" s="17"/>
      <c r="E944" s="9"/>
    </row>
    <row r="945" spans="1:5">
      <c r="A945" s="13"/>
      <c r="B945" s="13"/>
      <c r="C945" s="13"/>
      <c r="D945" s="17"/>
      <c r="E945" s="9"/>
    </row>
    <row r="946" spans="1:5">
      <c r="A946" s="13"/>
      <c r="B946" s="13"/>
      <c r="C946" s="13"/>
      <c r="D946" s="17"/>
      <c r="E946" s="9"/>
    </row>
    <row r="947" spans="1:5">
      <c r="A947" s="13"/>
      <c r="B947" s="13"/>
      <c r="C947" s="13"/>
      <c r="D947" s="17"/>
      <c r="E947" s="9"/>
    </row>
    <row r="948" spans="1:5">
      <c r="A948" s="13"/>
      <c r="B948" s="13"/>
      <c r="C948" s="13"/>
      <c r="D948" s="17"/>
      <c r="E948" s="9"/>
    </row>
    <row r="949" spans="1:5">
      <c r="A949" s="13"/>
      <c r="B949" s="13"/>
      <c r="C949" s="13"/>
      <c r="D949" s="17"/>
      <c r="E949" s="9"/>
    </row>
    <row r="950" spans="1:5">
      <c r="A950" s="13"/>
      <c r="B950" s="13"/>
      <c r="C950" s="13"/>
      <c r="D950" s="17"/>
      <c r="E950" s="9"/>
    </row>
    <row r="951" spans="1:5">
      <c r="A951" s="13"/>
      <c r="B951" s="13"/>
      <c r="C951" s="13"/>
      <c r="D951" s="17"/>
      <c r="E951" s="9"/>
    </row>
    <row r="952" spans="1:5">
      <c r="A952" s="13"/>
      <c r="B952" s="13"/>
      <c r="C952" s="13"/>
      <c r="D952" s="17"/>
      <c r="E952" s="9"/>
    </row>
    <row r="953" spans="1:5">
      <c r="A953" s="13"/>
      <c r="B953" s="13"/>
      <c r="C953" s="13"/>
      <c r="D953" s="17"/>
      <c r="E953" s="9"/>
    </row>
    <row r="954" spans="1:5">
      <c r="A954" s="13"/>
      <c r="B954" s="13"/>
      <c r="C954" s="13"/>
      <c r="D954" s="17"/>
      <c r="E954" s="9"/>
    </row>
    <row r="955" spans="1:5">
      <c r="A955" s="13"/>
      <c r="B955" s="13"/>
      <c r="C955" s="13"/>
      <c r="D955" s="17"/>
      <c r="E955" s="9"/>
    </row>
    <row r="956" spans="1:5">
      <c r="A956" s="13"/>
      <c r="B956" s="13"/>
      <c r="C956" s="13"/>
      <c r="D956" s="17"/>
      <c r="E956" s="9"/>
    </row>
    <row r="957" spans="1:5">
      <c r="A957" s="13"/>
      <c r="B957" s="13"/>
      <c r="C957" s="13"/>
      <c r="D957" s="17"/>
      <c r="E957" s="9"/>
    </row>
    <row r="958" spans="1:5">
      <c r="A958" s="13"/>
      <c r="B958" s="13"/>
      <c r="C958" s="13"/>
      <c r="D958" s="17"/>
      <c r="E958" s="9"/>
    </row>
    <row r="959" spans="1:5">
      <c r="A959" s="13"/>
      <c r="B959" s="13"/>
      <c r="C959" s="13"/>
      <c r="D959" s="17"/>
      <c r="E959" s="9"/>
    </row>
    <row r="960" spans="1:5">
      <c r="A960" s="13"/>
      <c r="B960" s="13"/>
      <c r="C960" s="13"/>
      <c r="D960" s="17"/>
      <c r="E960" s="9"/>
    </row>
    <row r="961" spans="1:5">
      <c r="A961" s="13"/>
      <c r="B961" s="13"/>
      <c r="C961" s="13"/>
      <c r="D961" s="17"/>
      <c r="E961" s="9"/>
    </row>
    <row r="962" spans="1:5">
      <c r="A962" s="13"/>
      <c r="B962" s="13"/>
      <c r="C962" s="13"/>
      <c r="D962" s="17"/>
      <c r="E962" s="9"/>
    </row>
    <row r="963" spans="1:5">
      <c r="A963" s="13"/>
      <c r="B963" s="13"/>
      <c r="C963" s="13"/>
      <c r="D963" s="17"/>
      <c r="E963" s="9"/>
    </row>
    <row r="964" spans="1:5">
      <c r="A964" s="13"/>
      <c r="B964" s="13"/>
      <c r="C964" s="13"/>
      <c r="D964" s="17"/>
      <c r="E964" s="9"/>
    </row>
    <row r="965" spans="1:5">
      <c r="A965" s="13"/>
      <c r="B965" s="13"/>
      <c r="C965" s="13"/>
      <c r="D965" s="17"/>
      <c r="E965" s="9"/>
    </row>
    <row r="966" spans="1:5">
      <c r="A966" s="13"/>
      <c r="B966" s="13"/>
      <c r="C966" s="13"/>
      <c r="D966" s="17"/>
      <c r="E966" s="9"/>
    </row>
    <row r="967" spans="1:5">
      <c r="A967" s="13"/>
      <c r="B967" s="13"/>
      <c r="C967" s="13"/>
      <c r="D967" s="17"/>
      <c r="E967" s="9"/>
    </row>
    <row r="968" spans="1:5">
      <c r="A968" s="13"/>
      <c r="B968" s="13"/>
      <c r="C968" s="13"/>
      <c r="D968" s="17"/>
      <c r="E968" s="9"/>
    </row>
    <row r="969" spans="1:5">
      <c r="A969" s="13"/>
      <c r="B969" s="13"/>
      <c r="C969" s="13"/>
      <c r="D969" s="17"/>
      <c r="E969" s="9"/>
    </row>
    <row r="970" spans="1:5">
      <c r="A970" s="13"/>
      <c r="B970" s="13"/>
      <c r="C970" s="13"/>
      <c r="D970" s="17"/>
      <c r="E970" s="9"/>
    </row>
    <row r="971" spans="1:5">
      <c r="A971" s="13"/>
      <c r="B971" s="13"/>
      <c r="C971" s="13"/>
      <c r="D971" s="17"/>
      <c r="E971" s="9"/>
    </row>
    <row r="972" spans="1:5">
      <c r="A972" s="13"/>
      <c r="B972" s="13"/>
      <c r="C972" s="13"/>
      <c r="D972" s="17"/>
      <c r="E972" s="9"/>
    </row>
    <row r="973" spans="1:5">
      <c r="A973" s="13"/>
      <c r="B973" s="13"/>
      <c r="C973" s="13"/>
      <c r="D973" s="17"/>
      <c r="E973" s="9"/>
    </row>
    <row r="974" spans="1:5">
      <c r="A974" s="13"/>
      <c r="B974" s="13"/>
      <c r="C974" s="13"/>
      <c r="D974" s="17"/>
      <c r="E974" s="9"/>
    </row>
    <row r="975" spans="1:5">
      <c r="A975" s="13"/>
      <c r="B975" s="13"/>
      <c r="C975" s="13"/>
      <c r="D975" s="17"/>
      <c r="E975" s="9"/>
    </row>
    <row r="976" spans="1:5">
      <c r="A976" s="13"/>
      <c r="B976" s="13"/>
      <c r="C976" s="13"/>
      <c r="D976" s="17"/>
      <c r="E976" s="9"/>
    </row>
    <row r="977" spans="1:5">
      <c r="A977" s="13"/>
      <c r="B977" s="13"/>
      <c r="C977" s="13"/>
      <c r="D977" s="17"/>
      <c r="E977" s="9"/>
    </row>
    <row r="978" spans="1:5">
      <c r="A978" s="13"/>
      <c r="B978" s="13"/>
      <c r="C978" s="13"/>
      <c r="D978" s="17"/>
      <c r="E978" s="9"/>
    </row>
    <row r="979" spans="1:5">
      <c r="A979" s="13"/>
      <c r="B979" s="13"/>
      <c r="C979" s="13"/>
      <c r="D979" s="17"/>
      <c r="E979" s="9"/>
    </row>
    <row r="980" spans="1:5">
      <c r="A980" s="13"/>
      <c r="B980" s="13"/>
      <c r="C980" s="13"/>
      <c r="D980" s="17"/>
      <c r="E980" s="9"/>
    </row>
    <row r="981" spans="1:5">
      <c r="A981" s="13"/>
      <c r="B981" s="13"/>
      <c r="C981" s="13"/>
      <c r="D981" s="17"/>
      <c r="E981" s="9"/>
    </row>
    <row r="982" spans="1:5">
      <c r="A982" s="13"/>
      <c r="B982" s="13"/>
      <c r="C982" s="13"/>
      <c r="D982" s="17"/>
      <c r="E982" s="9"/>
    </row>
    <row r="983" spans="1:5">
      <c r="A983" s="13"/>
      <c r="B983" s="13"/>
      <c r="C983" s="13"/>
      <c r="D983" s="17"/>
      <c r="E983" s="9"/>
    </row>
    <row r="984" spans="1:5">
      <c r="A984" s="13"/>
      <c r="B984" s="13"/>
      <c r="C984" s="13"/>
      <c r="D984" s="17"/>
      <c r="E984" s="9"/>
    </row>
    <row r="985" spans="1:5">
      <c r="A985" s="13"/>
      <c r="B985" s="13"/>
      <c r="C985" s="13"/>
      <c r="D985" s="17"/>
      <c r="E985" s="9"/>
    </row>
    <row r="986" spans="1:5">
      <c r="A986" s="13"/>
      <c r="B986" s="13"/>
      <c r="C986" s="13"/>
      <c r="D986" s="17"/>
      <c r="E986" s="9"/>
    </row>
    <row r="987" spans="1:5">
      <c r="A987" s="13"/>
      <c r="B987" s="13"/>
      <c r="C987" s="13"/>
      <c r="D987" s="17"/>
      <c r="E987" s="9"/>
    </row>
    <row r="988" spans="1:5">
      <c r="A988" s="13"/>
      <c r="B988" s="13"/>
      <c r="C988" s="13"/>
      <c r="D988" s="17"/>
      <c r="E988" s="9"/>
    </row>
    <row r="989" spans="1:5">
      <c r="A989" s="13"/>
      <c r="B989" s="13"/>
      <c r="C989" s="13"/>
      <c r="D989" s="17"/>
      <c r="E989" s="9"/>
    </row>
    <row r="990" spans="1:5">
      <c r="A990" s="13"/>
      <c r="B990" s="13"/>
      <c r="C990" s="13"/>
      <c r="D990" s="17"/>
      <c r="E990" s="9"/>
    </row>
    <row r="991" spans="1:5">
      <c r="A991" s="13"/>
      <c r="B991" s="13"/>
      <c r="C991" s="13"/>
      <c r="D991" s="17"/>
      <c r="E991" s="9"/>
    </row>
    <row r="992" spans="1:5">
      <c r="A992" s="13"/>
      <c r="B992" s="13"/>
      <c r="C992" s="13"/>
      <c r="D992" s="17"/>
      <c r="E992" s="9"/>
    </row>
    <row r="993" spans="1:5">
      <c r="A993" s="13"/>
      <c r="B993" s="13"/>
      <c r="C993" s="13"/>
      <c r="D993" s="17"/>
      <c r="E993" s="9"/>
    </row>
    <row r="994" spans="1:5">
      <c r="A994" s="13"/>
      <c r="B994" s="13"/>
      <c r="C994" s="13"/>
      <c r="D994" s="17"/>
      <c r="E994" s="9"/>
    </row>
    <row r="995" spans="1:5">
      <c r="A995" s="13"/>
      <c r="B995" s="13"/>
      <c r="C995" s="13"/>
      <c r="D995" s="17"/>
      <c r="E995" s="9"/>
    </row>
    <row r="996" spans="1:5">
      <c r="A996" s="13"/>
      <c r="B996" s="13"/>
      <c r="C996" s="13"/>
      <c r="D996" s="17"/>
      <c r="E996" s="9"/>
    </row>
    <row r="997" spans="1:5">
      <c r="A997" s="13"/>
      <c r="B997" s="13"/>
      <c r="C997" s="13"/>
      <c r="D997" s="17"/>
      <c r="E997" s="9"/>
    </row>
    <row r="998" spans="1:5">
      <c r="A998" s="13"/>
      <c r="B998" s="13"/>
      <c r="C998" s="13"/>
      <c r="D998" s="17"/>
      <c r="E998" s="9"/>
    </row>
    <row r="999" spans="1:5">
      <c r="A999" s="13"/>
      <c r="B999" s="13"/>
      <c r="C999" s="13"/>
      <c r="D999" s="17"/>
      <c r="E999" s="9"/>
    </row>
    <row r="1000" spans="1:5">
      <c r="A1000" s="13"/>
      <c r="B1000" s="13"/>
      <c r="C1000" s="13"/>
      <c r="D1000" s="17"/>
      <c r="E1000" s="9"/>
    </row>
    <row r="1001" spans="1:5">
      <c r="A1001" s="13"/>
      <c r="B1001" s="13"/>
      <c r="C1001" s="13"/>
      <c r="D1001" s="17"/>
      <c r="E1001" s="9"/>
    </row>
    <row r="1002" spans="1:5">
      <c r="A1002" s="13"/>
      <c r="B1002" s="13"/>
      <c r="C1002" s="13"/>
      <c r="D1002" s="17"/>
      <c r="E1002" s="9"/>
    </row>
    <row r="1003" spans="1:5">
      <c r="A1003" s="13"/>
      <c r="B1003" s="13"/>
      <c r="C1003" s="13"/>
      <c r="D1003" s="17"/>
      <c r="E1003" s="9"/>
    </row>
    <row r="1004" spans="1:5">
      <c r="A1004" s="13"/>
      <c r="B1004" s="13"/>
      <c r="C1004" s="13"/>
      <c r="D1004" s="17"/>
      <c r="E1004" s="9"/>
    </row>
    <row r="1005" spans="1:5">
      <c r="A1005" s="13"/>
      <c r="B1005" s="13"/>
      <c r="C1005" s="13"/>
      <c r="D1005" s="17"/>
      <c r="E1005" s="9"/>
    </row>
    <row r="1006" spans="1:5">
      <c r="A1006" s="13"/>
      <c r="B1006" s="13"/>
      <c r="C1006" s="13"/>
      <c r="D1006" s="17"/>
      <c r="E1006" s="9"/>
    </row>
    <row r="1007" spans="1:5">
      <c r="A1007" s="13"/>
      <c r="B1007" s="13"/>
      <c r="C1007" s="13"/>
      <c r="D1007" s="17"/>
      <c r="E1007" s="9"/>
    </row>
    <row r="1008" spans="1:5">
      <c r="A1008" s="13"/>
      <c r="B1008" s="13"/>
      <c r="C1008" s="13"/>
      <c r="D1008" s="17"/>
      <c r="E1008" s="9"/>
    </row>
    <row r="1009" spans="1:5">
      <c r="A1009" s="13"/>
      <c r="B1009" s="13"/>
      <c r="C1009" s="13"/>
      <c r="D1009" s="17"/>
      <c r="E1009" s="9"/>
    </row>
    <row r="1010" spans="1:5">
      <c r="A1010" s="13"/>
      <c r="B1010" s="13"/>
      <c r="C1010" s="13"/>
      <c r="D1010" s="17"/>
      <c r="E1010" s="9"/>
    </row>
    <row r="1011" spans="1:5">
      <c r="A1011" s="13"/>
      <c r="B1011" s="13"/>
      <c r="C1011" s="13"/>
      <c r="D1011" s="17"/>
      <c r="E1011" s="9"/>
    </row>
    <row r="1012" spans="1:5">
      <c r="A1012" s="13"/>
      <c r="B1012" s="13"/>
      <c r="C1012" s="13"/>
      <c r="D1012" s="17"/>
      <c r="E1012" s="9"/>
    </row>
    <row r="1013" spans="1:5">
      <c r="A1013" s="13"/>
      <c r="B1013" s="13"/>
      <c r="C1013" s="13"/>
      <c r="D1013" s="17"/>
      <c r="E1013" s="9"/>
    </row>
    <row r="1014" spans="1:5">
      <c r="A1014" s="13"/>
      <c r="B1014" s="13"/>
      <c r="C1014" s="13"/>
      <c r="D1014" s="17"/>
      <c r="E1014" s="9"/>
    </row>
    <row r="1015" spans="1:5">
      <c r="A1015" s="13"/>
      <c r="B1015" s="13"/>
      <c r="C1015" s="13"/>
      <c r="D1015" s="17"/>
      <c r="E1015" s="9"/>
    </row>
    <row r="1016" spans="1:5">
      <c r="A1016" s="13"/>
      <c r="B1016" s="13"/>
      <c r="C1016" s="13"/>
      <c r="D1016" s="17"/>
      <c r="E1016" s="9"/>
    </row>
    <row r="1017" spans="1:5">
      <c r="A1017" s="13"/>
      <c r="B1017" s="13"/>
      <c r="C1017" s="13"/>
      <c r="D1017" s="17"/>
      <c r="E1017" s="9"/>
    </row>
    <row r="1018" spans="1:5">
      <c r="A1018" s="13"/>
      <c r="B1018" s="13"/>
      <c r="C1018" s="13"/>
      <c r="D1018" s="17"/>
      <c r="E1018" s="9"/>
    </row>
    <row r="1019" spans="1:5">
      <c r="A1019" s="13"/>
      <c r="B1019" s="13"/>
      <c r="C1019" s="13"/>
      <c r="D1019" s="17"/>
      <c r="E1019" s="9"/>
    </row>
    <row r="1020" spans="1:5">
      <c r="A1020" s="13"/>
      <c r="B1020" s="13"/>
      <c r="C1020" s="13"/>
      <c r="D1020" s="17"/>
      <c r="E1020" s="9"/>
    </row>
    <row r="1021" spans="1:5">
      <c r="A1021" s="13"/>
      <c r="B1021" s="13"/>
      <c r="C1021" s="13"/>
      <c r="D1021" s="17"/>
      <c r="E1021" s="9"/>
    </row>
    <row r="1022" spans="1:5">
      <c r="A1022" s="13"/>
      <c r="B1022" s="13"/>
      <c r="C1022" s="13"/>
      <c r="D1022" s="17"/>
      <c r="E1022" s="9"/>
    </row>
    <row r="1023" spans="1:5">
      <c r="A1023" s="13"/>
      <c r="B1023" s="13"/>
      <c r="C1023" s="13"/>
      <c r="D1023" s="17"/>
      <c r="E1023" s="9"/>
    </row>
    <row r="1024" spans="1:5">
      <c r="A1024" s="13"/>
      <c r="B1024" s="13"/>
      <c r="C1024" s="13"/>
      <c r="D1024" s="17"/>
      <c r="E1024" s="9"/>
    </row>
    <row r="1025" spans="1:5">
      <c r="A1025" s="13"/>
      <c r="B1025" s="13"/>
      <c r="C1025" s="13"/>
      <c r="D1025" s="17"/>
      <c r="E1025" s="9"/>
    </row>
    <row r="1026" spans="1:5">
      <c r="A1026" s="13"/>
      <c r="B1026" s="13"/>
      <c r="C1026" s="13"/>
      <c r="D1026" s="17"/>
      <c r="E1026" s="9"/>
    </row>
    <row r="1027" spans="1:5">
      <c r="A1027" s="13"/>
      <c r="B1027" s="13"/>
      <c r="C1027" s="13"/>
      <c r="D1027" s="17"/>
      <c r="E1027" s="9"/>
    </row>
    <row r="1028" spans="1:5">
      <c r="A1028" s="13"/>
      <c r="B1028" s="13"/>
      <c r="C1028" s="13"/>
      <c r="D1028" s="17"/>
      <c r="E1028" s="9"/>
    </row>
    <row r="1029" spans="1:5">
      <c r="A1029" s="13"/>
      <c r="B1029" s="13"/>
      <c r="C1029" s="13"/>
      <c r="D1029" s="17"/>
      <c r="E1029" s="9"/>
    </row>
    <row r="1030" spans="1:5">
      <c r="A1030" s="13"/>
      <c r="B1030" s="13"/>
      <c r="C1030" s="13"/>
      <c r="D1030" s="17"/>
      <c r="E1030" s="9"/>
    </row>
    <row r="1031" spans="1:5">
      <c r="A1031" s="13"/>
      <c r="B1031" s="13"/>
      <c r="C1031" s="13"/>
      <c r="D1031" s="17"/>
      <c r="E1031" s="9"/>
    </row>
    <row r="1032" spans="1:5">
      <c r="A1032" s="13"/>
      <c r="B1032" s="13"/>
      <c r="C1032" s="13"/>
      <c r="D1032" s="17"/>
      <c r="E1032" s="9"/>
    </row>
    <row r="1033" spans="1:5">
      <c r="A1033" s="13"/>
      <c r="B1033" s="13"/>
      <c r="C1033" s="13"/>
      <c r="D1033" s="17"/>
      <c r="E1033" s="9"/>
    </row>
    <row r="1034" spans="1:5">
      <c r="A1034" s="13"/>
      <c r="B1034" s="13"/>
      <c r="C1034" s="13"/>
      <c r="D1034" s="17"/>
      <c r="E1034" s="9"/>
    </row>
    <row r="1035" spans="1:5">
      <c r="A1035" s="13"/>
      <c r="B1035" s="13"/>
      <c r="C1035" s="13"/>
      <c r="D1035" s="17"/>
      <c r="E1035" s="9"/>
    </row>
    <row r="1036" spans="1:5">
      <c r="A1036" s="13"/>
      <c r="B1036" s="13"/>
      <c r="C1036" s="13"/>
      <c r="D1036" s="17"/>
      <c r="E1036" s="9"/>
    </row>
    <row r="1037" spans="1:5">
      <c r="A1037" s="13"/>
      <c r="B1037" s="13"/>
      <c r="C1037" s="13"/>
      <c r="D1037" s="17"/>
      <c r="E1037" s="9"/>
    </row>
    <row r="1038" spans="1:5">
      <c r="A1038" s="13"/>
      <c r="B1038" s="13"/>
      <c r="C1038" s="13"/>
      <c r="D1038" s="17"/>
      <c r="E1038" s="9"/>
    </row>
    <row r="1039" spans="1:5">
      <c r="A1039" s="13"/>
      <c r="B1039" s="13"/>
      <c r="C1039" s="13"/>
      <c r="D1039" s="17"/>
      <c r="E1039" s="9"/>
    </row>
    <row r="1040" spans="1:5">
      <c r="A1040" s="13"/>
      <c r="B1040" s="13"/>
      <c r="C1040" s="13"/>
      <c r="D1040" s="17"/>
      <c r="E1040" s="9"/>
    </row>
    <row r="1041" spans="1:5">
      <c r="A1041" s="13"/>
      <c r="B1041" s="13"/>
      <c r="C1041" s="13"/>
      <c r="D1041" s="17"/>
      <c r="E1041" s="9"/>
    </row>
    <row r="1042" spans="1:5">
      <c r="A1042" s="13"/>
      <c r="B1042" s="13"/>
      <c r="C1042" s="13"/>
      <c r="D1042" s="17"/>
      <c r="E1042" s="9"/>
    </row>
    <row r="1043" spans="1:5">
      <c r="A1043" s="13"/>
      <c r="B1043" s="13"/>
      <c r="C1043" s="13"/>
      <c r="D1043" s="17"/>
      <c r="E1043" s="9"/>
    </row>
    <row r="1044" spans="1:5">
      <c r="A1044" s="13"/>
      <c r="B1044" s="13"/>
      <c r="C1044" s="13"/>
      <c r="D1044" s="17"/>
      <c r="E1044" s="9"/>
    </row>
    <row r="1045" spans="1:5">
      <c r="A1045" s="13"/>
      <c r="B1045" s="13"/>
      <c r="C1045" s="13"/>
      <c r="D1045" s="17"/>
      <c r="E1045" s="9"/>
    </row>
    <row r="1046" spans="1:5">
      <c r="A1046" s="13"/>
      <c r="B1046" s="13"/>
      <c r="C1046" s="13"/>
      <c r="D1046" s="17"/>
      <c r="E1046" s="9"/>
    </row>
    <row r="1047" spans="1:5">
      <c r="A1047" s="13"/>
      <c r="B1047" s="13"/>
      <c r="C1047" s="13"/>
      <c r="D1047" s="17"/>
      <c r="E1047" s="9"/>
    </row>
    <row r="1048" spans="1:5">
      <c r="A1048" s="13"/>
      <c r="B1048" s="13"/>
      <c r="C1048" s="13"/>
      <c r="D1048" s="17"/>
      <c r="E1048" s="9"/>
    </row>
    <row r="1049" spans="1:5">
      <c r="A1049" s="13"/>
      <c r="B1049" s="13"/>
      <c r="C1049" s="13"/>
      <c r="D1049" s="17"/>
      <c r="E1049" s="9"/>
    </row>
    <row r="1050" spans="1:5">
      <c r="A1050" s="13"/>
      <c r="B1050" s="13"/>
      <c r="C1050" s="13"/>
      <c r="D1050" s="17"/>
      <c r="E1050" s="9"/>
    </row>
    <row r="1051" spans="1:5">
      <c r="A1051" s="13"/>
      <c r="B1051" s="13"/>
      <c r="C1051" s="13"/>
      <c r="D1051" s="17"/>
      <c r="E1051" s="9"/>
    </row>
    <row r="1052" spans="1:5">
      <c r="A1052" s="13"/>
      <c r="B1052" s="13"/>
      <c r="C1052" s="13"/>
      <c r="D1052" s="17"/>
      <c r="E1052" s="9"/>
    </row>
    <row r="1053" spans="1:5">
      <c r="A1053" s="13"/>
      <c r="B1053" s="13"/>
      <c r="C1053" s="13"/>
      <c r="D1053" s="17"/>
      <c r="E1053" s="9"/>
    </row>
    <row r="1054" spans="1:5">
      <c r="A1054" s="13"/>
      <c r="B1054" s="13"/>
      <c r="C1054" s="13"/>
      <c r="D1054" s="17"/>
      <c r="E1054" s="9"/>
    </row>
    <row r="1055" spans="1:5">
      <c r="A1055" s="13"/>
      <c r="B1055" s="13"/>
      <c r="C1055" s="13"/>
      <c r="D1055" s="17"/>
      <c r="E1055" s="9"/>
    </row>
    <row r="1056" spans="1:5">
      <c r="A1056" s="13"/>
      <c r="B1056" s="13"/>
      <c r="C1056" s="13"/>
      <c r="D1056" s="17"/>
      <c r="E1056" s="9"/>
    </row>
    <row r="1057" spans="1:5">
      <c r="A1057" s="13"/>
      <c r="B1057" s="13"/>
      <c r="C1057" s="13"/>
      <c r="D1057" s="17"/>
      <c r="E1057" s="9"/>
    </row>
    <row r="1058" spans="1:5">
      <c r="A1058" s="13"/>
      <c r="B1058" s="13"/>
      <c r="C1058" s="13"/>
      <c r="D1058" s="17"/>
      <c r="E1058" s="9"/>
    </row>
    <row r="1059" spans="1:5">
      <c r="A1059" s="13"/>
      <c r="B1059" s="13"/>
      <c r="C1059" s="13"/>
      <c r="D1059" s="17"/>
      <c r="E1059" s="9"/>
    </row>
    <row r="1060" spans="1:5">
      <c r="A1060" s="13"/>
      <c r="B1060" s="13"/>
      <c r="C1060" s="13"/>
      <c r="D1060" s="17"/>
      <c r="E1060" s="9"/>
    </row>
    <row r="1061" spans="1:5">
      <c r="A1061" s="13"/>
      <c r="B1061" s="13"/>
      <c r="C1061" s="13"/>
      <c r="D1061" s="17"/>
      <c r="E1061" s="9"/>
    </row>
    <row r="1062" spans="1:5">
      <c r="A1062" s="13"/>
      <c r="B1062" s="13"/>
      <c r="C1062" s="13"/>
      <c r="D1062" s="17"/>
      <c r="E1062" s="9"/>
    </row>
    <row r="1063" spans="1:5">
      <c r="A1063" s="13"/>
      <c r="B1063" s="13"/>
      <c r="C1063" s="13"/>
      <c r="D1063" s="17"/>
      <c r="E1063" s="9"/>
    </row>
    <row r="1064" spans="1:5">
      <c r="A1064" s="13"/>
      <c r="B1064" s="13"/>
      <c r="C1064" s="13"/>
      <c r="D1064" s="17"/>
      <c r="E1064" s="9"/>
    </row>
    <row r="1065" spans="1:5">
      <c r="A1065" s="13"/>
      <c r="B1065" s="13"/>
      <c r="C1065" s="13"/>
      <c r="D1065" s="17"/>
      <c r="E1065" s="9"/>
    </row>
    <row r="1066" spans="1:5">
      <c r="A1066" s="13"/>
      <c r="B1066" s="13"/>
      <c r="C1066" s="13"/>
      <c r="D1066" s="17"/>
      <c r="E1066" s="9"/>
    </row>
    <row r="1067" spans="1:5">
      <c r="A1067" s="13"/>
      <c r="B1067" s="13"/>
      <c r="C1067" s="13"/>
      <c r="D1067" s="17"/>
      <c r="E1067" s="9"/>
    </row>
    <row r="1068" spans="1:5">
      <c r="A1068" s="13"/>
      <c r="B1068" s="13"/>
      <c r="C1068" s="13"/>
      <c r="D1068" s="17"/>
      <c r="E1068" s="9"/>
    </row>
    <row r="1069" spans="1:5">
      <c r="A1069" s="13"/>
      <c r="B1069" s="13"/>
      <c r="C1069" s="13"/>
      <c r="D1069" s="17"/>
      <c r="E1069" s="9"/>
    </row>
    <row r="1070" spans="1:5">
      <c r="A1070" s="13"/>
      <c r="B1070" s="13"/>
      <c r="C1070" s="13"/>
      <c r="D1070" s="17"/>
      <c r="E1070" s="9"/>
    </row>
    <row r="1071" spans="1:5">
      <c r="A1071" s="13"/>
      <c r="B1071" s="13"/>
      <c r="C1071" s="13"/>
      <c r="D1071" s="17"/>
      <c r="E1071" s="9"/>
    </row>
    <row r="1072" spans="1:5">
      <c r="A1072" s="13"/>
      <c r="B1072" s="13"/>
      <c r="C1072" s="13"/>
      <c r="D1072" s="17"/>
      <c r="E1072" s="9"/>
    </row>
    <row r="1073" spans="1:5">
      <c r="A1073" s="13"/>
      <c r="B1073" s="13"/>
      <c r="C1073" s="13"/>
      <c r="D1073" s="17"/>
      <c r="E1073" s="9"/>
    </row>
    <row r="1074" spans="1:5">
      <c r="A1074" s="13"/>
      <c r="B1074" s="13"/>
      <c r="C1074" s="13"/>
      <c r="D1074" s="17"/>
      <c r="E1074" s="9"/>
    </row>
    <row r="1075" spans="1:5">
      <c r="A1075" s="13"/>
      <c r="B1075" s="13"/>
      <c r="C1075" s="13"/>
      <c r="D1075" s="17"/>
      <c r="E1075" s="9"/>
    </row>
    <row r="1076" spans="1:5">
      <c r="A1076" s="13"/>
      <c r="B1076" s="13"/>
      <c r="C1076" s="13"/>
      <c r="D1076" s="17"/>
      <c r="E1076" s="9"/>
    </row>
    <row r="1077" spans="1:5">
      <c r="A1077" s="13"/>
      <c r="B1077" s="13"/>
      <c r="C1077" s="13"/>
      <c r="D1077" s="17"/>
      <c r="E1077" s="9"/>
    </row>
    <row r="1078" spans="1:5">
      <c r="A1078" s="13"/>
      <c r="B1078" s="13"/>
      <c r="C1078" s="13"/>
      <c r="D1078" s="17"/>
      <c r="E1078" s="9"/>
    </row>
    <row r="1079" spans="1:5">
      <c r="A1079" s="13"/>
      <c r="B1079" s="13"/>
      <c r="C1079" s="13"/>
      <c r="D1079" s="17"/>
      <c r="E1079" s="9"/>
    </row>
    <row r="1080" spans="1:5">
      <c r="A1080" s="13"/>
      <c r="B1080" s="13"/>
      <c r="C1080" s="13"/>
      <c r="D1080" s="17"/>
      <c r="E1080" s="9"/>
    </row>
    <row r="1081" spans="1:5">
      <c r="A1081" s="13"/>
      <c r="B1081" s="13"/>
      <c r="C1081" s="13"/>
      <c r="D1081" s="17"/>
      <c r="E1081" s="9"/>
    </row>
    <row r="1082" spans="1:5">
      <c r="A1082" s="13"/>
      <c r="B1082" s="13"/>
      <c r="C1082" s="13"/>
      <c r="D1082" s="17"/>
      <c r="E1082" s="9"/>
    </row>
    <row r="1083" spans="1:5">
      <c r="A1083" s="13"/>
      <c r="B1083" s="13"/>
      <c r="C1083" s="13"/>
      <c r="D1083" s="17"/>
      <c r="E1083" s="9"/>
    </row>
    <row r="1084" spans="1:5">
      <c r="A1084" s="13"/>
      <c r="B1084" s="13"/>
      <c r="C1084" s="13"/>
      <c r="D1084" s="17"/>
      <c r="E1084" s="9"/>
    </row>
    <row r="1085" spans="1:5">
      <c r="A1085" s="13"/>
      <c r="B1085" s="13"/>
      <c r="C1085" s="13"/>
      <c r="D1085" s="17"/>
      <c r="E1085" s="9"/>
    </row>
    <row r="1086" spans="1:5">
      <c r="A1086" s="13"/>
      <c r="B1086" s="13"/>
      <c r="C1086" s="13"/>
      <c r="D1086" s="17"/>
      <c r="E1086" s="9"/>
    </row>
    <row r="1087" spans="1:5">
      <c r="A1087" s="13"/>
      <c r="B1087" s="13"/>
      <c r="C1087" s="13"/>
      <c r="D1087" s="17"/>
      <c r="E1087" s="9"/>
    </row>
    <row r="1088" spans="1:5">
      <c r="A1088" s="13"/>
      <c r="B1088" s="13"/>
      <c r="C1088" s="13"/>
      <c r="D1088" s="17"/>
      <c r="E1088" s="9"/>
    </row>
    <row r="1089" spans="1:5">
      <c r="A1089" s="13"/>
      <c r="B1089" s="13"/>
      <c r="C1089" s="13"/>
      <c r="D1089" s="17"/>
      <c r="E1089" s="9"/>
    </row>
    <row r="1090" spans="1:5">
      <c r="A1090" s="13"/>
      <c r="B1090" s="13"/>
      <c r="C1090" s="13"/>
      <c r="D1090" s="17"/>
      <c r="E1090" s="9"/>
    </row>
    <row r="1091" spans="1:5">
      <c r="A1091" s="13"/>
      <c r="B1091" s="13"/>
      <c r="C1091" s="13"/>
      <c r="D1091" s="17"/>
      <c r="E1091" s="9"/>
    </row>
    <row r="1092" spans="1:5">
      <c r="A1092" s="13"/>
      <c r="B1092" s="13"/>
      <c r="C1092" s="13"/>
      <c r="D1092" s="17"/>
      <c r="E1092" s="9"/>
    </row>
    <row r="1093" spans="1:5">
      <c r="A1093" s="13"/>
      <c r="B1093" s="13"/>
      <c r="C1093" s="13"/>
      <c r="D1093" s="17"/>
      <c r="E1093" s="9"/>
    </row>
    <row r="1094" spans="1:5">
      <c r="A1094" s="13"/>
      <c r="B1094" s="13"/>
      <c r="C1094" s="13"/>
      <c r="D1094" s="17"/>
      <c r="E1094" s="9"/>
    </row>
    <row r="1095" spans="1:5">
      <c r="A1095" s="13"/>
      <c r="B1095" s="13"/>
      <c r="C1095" s="13"/>
      <c r="D1095" s="17"/>
      <c r="E1095" s="9"/>
    </row>
    <row r="1096" spans="1:5">
      <c r="A1096" s="13"/>
      <c r="B1096" s="13"/>
      <c r="C1096" s="13"/>
      <c r="D1096" s="17"/>
      <c r="E1096" s="9"/>
    </row>
    <row r="1097" spans="1:5">
      <c r="A1097" s="13"/>
      <c r="B1097" s="13"/>
      <c r="C1097" s="13"/>
      <c r="D1097" s="17"/>
      <c r="E1097" s="9"/>
    </row>
    <row r="1098" spans="1:5">
      <c r="A1098" s="13"/>
      <c r="B1098" s="13"/>
      <c r="C1098" s="13"/>
      <c r="D1098" s="17"/>
      <c r="E1098" s="9"/>
    </row>
    <row r="1099" spans="1:5">
      <c r="A1099" s="13"/>
      <c r="B1099" s="13"/>
      <c r="C1099" s="13"/>
      <c r="D1099" s="17"/>
      <c r="E1099" s="9"/>
    </row>
    <row r="1100" spans="1:5">
      <c r="A1100" s="13"/>
      <c r="B1100" s="13"/>
      <c r="C1100" s="13"/>
      <c r="D1100" s="17"/>
      <c r="E1100" s="9"/>
    </row>
    <row r="1101" spans="1:5">
      <c r="A1101" s="13"/>
      <c r="B1101" s="13"/>
      <c r="C1101" s="13"/>
      <c r="D1101" s="17"/>
      <c r="E1101" s="9"/>
    </row>
    <row r="1102" spans="1:5">
      <c r="A1102" s="13"/>
      <c r="B1102" s="13"/>
      <c r="C1102" s="13"/>
      <c r="D1102" s="17"/>
      <c r="E1102" s="9"/>
    </row>
    <row r="1103" spans="1:5">
      <c r="A1103" s="13"/>
      <c r="B1103" s="13"/>
      <c r="C1103" s="13"/>
      <c r="D1103" s="17"/>
      <c r="E1103" s="9"/>
    </row>
    <row r="1104" spans="1:5">
      <c r="A1104" s="13"/>
      <c r="B1104" s="13"/>
      <c r="C1104" s="13"/>
      <c r="D1104" s="17"/>
      <c r="E1104" s="9"/>
    </row>
    <row r="1105" spans="1:5">
      <c r="A1105" s="13"/>
      <c r="B1105" s="13"/>
      <c r="C1105" s="13"/>
      <c r="D1105" s="17"/>
      <c r="E1105" s="9"/>
    </row>
    <row r="1106" spans="1:5">
      <c r="A1106" s="13"/>
      <c r="B1106" s="13"/>
      <c r="C1106" s="13"/>
      <c r="D1106" s="17"/>
      <c r="E1106" s="9"/>
    </row>
    <row r="1107" spans="1:5">
      <c r="A1107" s="13"/>
      <c r="B1107" s="13"/>
      <c r="C1107" s="13"/>
      <c r="D1107" s="17"/>
      <c r="E1107" s="9"/>
    </row>
    <row r="1108" spans="1:5">
      <c r="A1108" s="13"/>
      <c r="B1108" s="13"/>
      <c r="C1108" s="13"/>
      <c r="D1108" s="17"/>
      <c r="E1108" s="9"/>
    </row>
    <row r="1109" spans="1:5">
      <c r="A1109" s="13"/>
      <c r="B1109" s="13"/>
      <c r="C1109" s="13"/>
      <c r="D1109" s="17"/>
      <c r="E1109" s="9"/>
    </row>
    <row r="1110" spans="1:5">
      <c r="A1110" s="13"/>
      <c r="B1110" s="13"/>
      <c r="C1110" s="13"/>
      <c r="D1110" s="17"/>
      <c r="E1110" s="9"/>
    </row>
    <row r="1111" spans="1:5">
      <c r="A1111" s="13"/>
      <c r="B1111" s="13"/>
      <c r="C1111" s="13"/>
      <c r="D1111" s="17"/>
      <c r="E1111" s="9"/>
    </row>
    <row r="1112" spans="1:5">
      <c r="A1112" s="13"/>
      <c r="B1112" s="13"/>
      <c r="C1112" s="13"/>
      <c r="D1112" s="17"/>
      <c r="E1112" s="9"/>
    </row>
    <row r="1113" spans="1:5">
      <c r="A1113" s="13"/>
      <c r="B1113" s="13"/>
      <c r="C1113" s="13"/>
      <c r="D1113" s="17"/>
      <c r="E1113" s="9"/>
    </row>
    <row r="1114" spans="1:5">
      <c r="A1114" s="13"/>
      <c r="B1114" s="13"/>
      <c r="C1114" s="13"/>
      <c r="D1114" s="17"/>
      <c r="E1114" s="9"/>
    </row>
    <row r="1115" spans="1:5">
      <c r="A1115" s="13"/>
      <c r="B1115" s="13"/>
      <c r="C1115" s="13"/>
      <c r="D1115" s="17"/>
      <c r="E1115" s="9"/>
    </row>
    <row r="1116" spans="1:5">
      <c r="A1116" s="13"/>
      <c r="B1116" s="13"/>
      <c r="C1116" s="13"/>
      <c r="D1116" s="17"/>
      <c r="E1116" s="9"/>
    </row>
    <row r="1117" spans="1:5">
      <c r="A1117" s="13"/>
      <c r="B1117" s="13"/>
      <c r="C1117" s="13"/>
      <c r="D1117" s="17"/>
      <c r="E1117" s="9"/>
    </row>
    <row r="1118" spans="1:5">
      <c r="A1118" s="13"/>
      <c r="B1118" s="13"/>
      <c r="C1118" s="13"/>
      <c r="D1118" s="17"/>
      <c r="E1118" s="9"/>
    </row>
    <row r="1119" spans="1:5">
      <c r="A1119" s="13"/>
      <c r="B1119" s="13"/>
      <c r="C1119" s="13"/>
      <c r="D1119" s="17"/>
      <c r="E1119" s="9"/>
    </row>
    <row r="1120" spans="1:5">
      <c r="A1120" s="13"/>
      <c r="B1120" s="13"/>
      <c r="C1120" s="13"/>
      <c r="D1120" s="17"/>
      <c r="E1120" s="9"/>
    </row>
    <row r="1121" spans="1:5">
      <c r="A1121" s="13"/>
      <c r="B1121" s="13"/>
      <c r="C1121" s="13"/>
      <c r="D1121" s="17"/>
      <c r="E1121" s="9"/>
    </row>
    <row r="1122" spans="1:5">
      <c r="A1122" s="13"/>
      <c r="B1122" s="13"/>
      <c r="C1122" s="13"/>
      <c r="D1122" s="17"/>
      <c r="E1122" s="9"/>
    </row>
    <row r="1123" spans="1:5">
      <c r="A1123" s="13"/>
      <c r="B1123" s="13"/>
      <c r="C1123" s="13"/>
      <c r="D1123" s="17"/>
      <c r="E1123" s="9"/>
    </row>
    <row r="1124" spans="1:5">
      <c r="A1124" s="13"/>
      <c r="B1124" s="13"/>
      <c r="C1124" s="13"/>
      <c r="D1124" s="17"/>
      <c r="E1124" s="9"/>
    </row>
    <row r="1125" spans="1:5">
      <c r="A1125" s="13"/>
      <c r="B1125" s="13"/>
      <c r="C1125" s="13"/>
      <c r="D1125" s="17"/>
      <c r="E1125" s="9"/>
    </row>
    <row r="1126" spans="1:5">
      <c r="A1126" s="13"/>
      <c r="B1126" s="13"/>
      <c r="C1126" s="13"/>
      <c r="D1126" s="17"/>
      <c r="E1126" s="9"/>
    </row>
    <row r="1127" spans="1:5">
      <c r="A1127" s="13"/>
      <c r="B1127" s="13"/>
      <c r="C1127" s="13"/>
      <c r="D1127" s="17"/>
      <c r="E1127" s="9"/>
    </row>
    <row r="1128" spans="1:5">
      <c r="A1128" s="13"/>
      <c r="B1128" s="13"/>
      <c r="C1128" s="13"/>
      <c r="D1128" s="17"/>
      <c r="E1128" s="9"/>
    </row>
    <row r="1129" spans="1:5">
      <c r="A1129" s="13"/>
      <c r="B1129" s="13"/>
      <c r="C1129" s="13"/>
      <c r="D1129" s="17"/>
      <c r="E1129" s="9"/>
    </row>
    <row r="1130" spans="1:5">
      <c r="A1130" s="13"/>
      <c r="B1130" s="13"/>
      <c r="C1130" s="13"/>
      <c r="D1130" s="17"/>
      <c r="E1130" s="9"/>
    </row>
    <row r="1131" spans="1:5">
      <c r="A1131" s="13"/>
      <c r="B1131" s="13"/>
      <c r="C1131" s="13"/>
      <c r="D1131" s="17"/>
      <c r="E1131" s="9"/>
    </row>
    <row r="1132" spans="1:5">
      <c r="A1132" s="13"/>
      <c r="B1132" s="13"/>
      <c r="C1132" s="13"/>
      <c r="D1132" s="17"/>
      <c r="E1132" s="9"/>
    </row>
    <row r="1133" spans="1:5">
      <c r="A1133" s="13"/>
      <c r="B1133" s="13"/>
      <c r="C1133" s="13"/>
      <c r="D1133" s="17"/>
      <c r="E1133" s="9"/>
    </row>
    <row r="1134" spans="1:5">
      <c r="A1134" s="13"/>
      <c r="B1134" s="13"/>
      <c r="C1134" s="13"/>
      <c r="D1134" s="17"/>
      <c r="E1134" s="9"/>
    </row>
    <row r="1135" spans="1:5">
      <c r="A1135" s="13"/>
      <c r="B1135" s="13"/>
      <c r="C1135" s="13"/>
      <c r="D1135" s="17"/>
      <c r="E1135" s="9"/>
    </row>
    <row r="1136" spans="1:5">
      <c r="A1136" s="13"/>
      <c r="B1136" s="13"/>
      <c r="C1136" s="13"/>
      <c r="D1136" s="17"/>
      <c r="E1136" s="9"/>
    </row>
    <row r="1137" spans="1:5">
      <c r="A1137" s="13"/>
      <c r="B1137" s="13"/>
      <c r="C1137" s="13"/>
      <c r="D1137" s="17"/>
      <c r="E1137" s="9"/>
    </row>
    <row r="1138" spans="1:5">
      <c r="A1138" s="13"/>
      <c r="B1138" s="13"/>
      <c r="C1138" s="13"/>
      <c r="D1138" s="17"/>
      <c r="E1138" s="9"/>
    </row>
    <row r="1139" spans="1:5">
      <c r="A1139" s="13"/>
      <c r="B1139" s="13"/>
      <c r="C1139" s="13"/>
      <c r="D1139" s="17"/>
      <c r="E1139" s="9"/>
    </row>
    <row r="1140" spans="1:5">
      <c r="A1140" s="13"/>
      <c r="B1140" s="13"/>
      <c r="C1140" s="13"/>
      <c r="D1140" s="17"/>
      <c r="E1140" s="9"/>
    </row>
    <row r="1141" spans="1:5">
      <c r="A1141" s="13"/>
      <c r="B1141" s="13"/>
      <c r="C1141" s="13"/>
      <c r="D1141" s="17"/>
      <c r="E1141" s="9"/>
    </row>
    <row r="1142" spans="1:5">
      <c r="A1142" s="13"/>
      <c r="B1142" s="13"/>
      <c r="C1142" s="13"/>
      <c r="D1142" s="17"/>
      <c r="E1142" s="9"/>
    </row>
    <row r="1143" spans="1:5">
      <c r="A1143" s="13"/>
      <c r="B1143" s="13"/>
      <c r="C1143" s="13"/>
      <c r="D1143" s="17"/>
      <c r="E1143" s="9"/>
    </row>
    <row r="1144" spans="1:5">
      <c r="A1144" s="13"/>
      <c r="B1144" s="13"/>
      <c r="C1144" s="13"/>
      <c r="D1144" s="17"/>
      <c r="E1144" s="9"/>
    </row>
    <row r="1145" spans="1:5">
      <c r="A1145" s="13"/>
      <c r="B1145" s="13"/>
      <c r="C1145" s="13"/>
      <c r="D1145" s="17"/>
      <c r="E1145" s="9"/>
    </row>
    <row r="1146" spans="1:5">
      <c r="A1146" s="13"/>
      <c r="B1146" s="13"/>
      <c r="C1146" s="13"/>
      <c r="D1146" s="17"/>
      <c r="E1146" s="9"/>
    </row>
    <row r="1147" spans="1:5">
      <c r="A1147" s="13"/>
      <c r="B1147" s="13"/>
      <c r="C1147" s="13"/>
      <c r="D1147" s="17"/>
      <c r="E1147" s="9"/>
    </row>
    <row r="1148" spans="1:5">
      <c r="A1148" s="13"/>
      <c r="B1148" s="13"/>
      <c r="C1148" s="13"/>
      <c r="D1148" s="17"/>
      <c r="E1148" s="9"/>
    </row>
    <row r="1149" spans="1:5">
      <c r="A1149" s="13"/>
      <c r="B1149" s="13"/>
      <c r="C1149" s="13"/>
      <c r="D1149" s="17"/>
      <c r="E1149" s="9"/>
    </row>
    <row r="1150" spans="1:5">
      <c r="A1150" s="13"/>
      <c r="B1150" s="13"/>
      <c r="C1150" s="13"/>
      <c r="D1150" s="17"/>
      <c r="E1150" s="9"/>
    </row>
    <row r="1151" spans="1:5">
      <c r="A1151" s="13"/>
      <c r="B1151" s="13"/>
      <c r="C1151" s="13"/>
      <c r="D1151" s="17"/>
      <c r="E1151" s="9"/>
    </row>
    <row r="1152" spans="1:5">
      <c r="A1152" s="13"/>
      <c r="B1152" s="13"/>
      <c r="C1152" s="13"/>
      <c r="D1152" s="17"/>
      <c r="E1152" s="9"/>
    </row>
    <row r="1153" spans="1:5">
      <c r="A1153" s="13"/>
      <c r="B1153" s="13"/>
      <c r="C1153" s="13"/>
      <c r="D1153" s="17"/>
      <c r="E1153" s="9"/>
    </row>
    <row r="1154" spans="1:5">
      <c r="A1154" s="13"/>
      <c r="B1154" s="13"/>
      <c r="C1154" s="13"/>
      <c r="D1154" s="17"/>
      <c r="E1154" s="9"/>
    </row>
    <row r="1155" spans="1:5">
      <c r="A1155" s="13"/>
      <c r="B1155" s="13"/>
      <c r="C1155" s="13"/>
      <c r="D1155" s="17"/>
      <c r="E1155" s="9"/>
    </row>
    <row r="1156" spans="1:5">
      <c r="A1156" s="13"/>
      <c r="B1156" s="13"/>
      <c r="C1156" s="13"/>
      <c r="D1156" s="17"/>
      <c r="E1156" s="9"/>
    </row>
    <row r="1157" spans="1:5">
      <c r="A1157" s="13"/>
      <c r="B1157" s="13"/>
      <c r="C1157" s="13"/>
      <c r="D1157" s="17"/>
      <c r="E1157" s="9"/>
    </row>
    <row r="1158" spans="1:5">
      <c r="A1158" s="13"/>
      <c r="B1158" s="13"/>
      <c r="C1158" s="13"/>
      <c r="D1158" s="17"/>
      <c r="E1158" s="9"/>
    </row>
    <row r="1159" spans="1:5">
      <c r="A1159" s="13"/>
      <c r="B1159" s="13"/>
      <c r="C1159" s="13"/>
      <c r="D1159" s="17"/>
      <c r="E1159" s="9"/>
    </row>
    <row r="1160" spans="1:5">
      <c r="A1160" s="13"/>
      <c r="B1160" s="13"/>
      <c r="C1160" s="13"/>
      <c r="D1160" s="17"/>
      <c r="E1160" s="9"/>
    </row>
    <row r="1161" spans="1:5">
      <c r="A1161" s="13"/>
      <c r="B1161" s="13"/>
      <c r="C1161" s="13"/>
      <c r="D1161" s="17"/>
      <c r="E1161" s="9"/>
    </row>
    <row r="1162" spans="1:5">
      <c r="A1162" s="13"/>
      <c r="B1162" s="13"/>
      <c r="C1162" s="13"/>
      <c r="D1162" s="17"/>
      <c r="E1162" s="9"/>
    </row>
    <row r="1163" spans="1:5">
      <c r="A1163" s="13"/>
      <c r="B1163" s="13"/>
      <c r="C1163" s="13"/>
      <c r="D1163" s="17"/>
      <c r="E1163" s="9"/>
    </row>
    <row r="1164" spans="1:5">
      <c r="A1164" s="13"/>
      <c r="B1164" s="13"/>
      <c r="C1164" s="13"/>
      <c r="D1164" s="17"/>
      <c r="E1164" s="9"/>
    </row>
    <row r="1165" spans="1:5">
      <c r="A1165" s="13"/>
      <c r="B1165" s="13"/>
      <c r="C1165" s="13"/>
      <c r="D1165" s="17"/>
      <c r="E1165" s="9"/>
    </row>
    <row r="1166" spans="1:5">
      <c r="A1166" s="13"/>
      <c r="B1166" s="13"/>
      <c r="C1166" s="13"/>
      <c r="D1166" s="17"/>
      <c r="E1166" s="9"/>
    </row>
    <row r="1167" spans="1:5">
      <c r="A1167" s="13"/>
      <c r="B1167" s="13"/>
      <c r="C1167" s="13"/>
      <c r="D1167" s="17"/>
      <c r="E1167" s="9"/>
    </row>
    <row r="1168" spans="1:5">
      <c r="A1168" s="13"/>
      <c r="B1168" s="13"/>
      <c r="C1168" s="13"/>
      <c r="D1168" s="17"/>
      <c r="E1168" s="9"/>
    </row>
    <row r="1169" spans="1:5">
      <c r="A1169" s="13"/>
      <c r="B1169" s="13"/>
      <c r="C1169" s="13"/>
      <c r="D1169" s="17"/>
      <c r="E1169" s="9"/>
    </row>
    <row r="1170" spans="1:5">
      <c r="A1170" s="13"/>
      <c r="B1170" s="13"/>
      <c r="C1170" s="13"/>
      <c r="D1170" s="17"/>
      <c r="E1170" s="9"/>
    </row>
    <row r="1171" spans="1:5">
      <c r="A1171" s="13"/>
      <c r="B1171" s="13"/>
      <c r="C1171" s="13"/>
      <c r="D1171" s="17"/>
      <c r="E1171" s="9"/>
    </row>
    <row r="1172" spans="1:5">
      <c r="A1172" s="13"/>
      <c r="B1172" s="13"/>
      <c r="C1172" s="13"/>
      <c r="D1172" s="17"/>
      <c r="E1172" s="9"/>
    </row>
    <row r="1173" spans="1:5">
      <c r="A1173" s="13"/>
      <c r="B1173" s="13"/>
      <c r="C1173" s="13"/>
      <c r="D1173" s="17"/>
      <c r="E1173" s="9"/>
    </row>
    <row r="1174" spans="1:5">
      <c r="A1174" s="13"/>
      <c r="B1174" s="13"/>
      <c r="C1174" s="13"/>
      <c r="D1174" s="17"/>
      <c r="E1174" s="9"/>
    </row>
    <row r="1175" spans="1:5">
      <c r="A1175" s="13"/>
      <c r="B1175" s="13"/>
      <c r="C1175" s="13"/>
      <c r="D1175" s="17"/>
      <c r="E1175" s="9"/>
    </row>
    <row r="1176" spans="1:5">
      <c r="A1176" s="13"/>
      <c r="B1176" s="13"/>
      <c r="C1176" s="13"/>
      <c r="D1176" s="17"/>
      <c r="E1176" s="9"/>
    </row>
    <row r="1177" spans="1:5">
      <c r="A1177" s="13"/>
      <c r="B1177" s="13"/>
      <c r="C1177" s="13"/>
      <c r="D1177" s="17"/>
      <c r="E1177" s="9"/>
    </row>
    <row r="1178" spans="1:5">
      <c r="A1178" s="13"/>
      <c r="B1178" s="13"/>
      <c r="C1178" s="13"/>
      <c r="D1178" s="17"/>
      <c r="E1178" s="9"/>
    </row>
    <row r="1179" spans="1:5">
      <c r="A1179" s="13"/>
      <c r="B1179" s="13"/>
      <c r="C1179" s="13"/>
      <c r="D1179" s="17"/>
      <c r="E1179" s="9"/>
    </row>
    <row r="1180" spans="1:5">
      <c r="A1180" s="13"/>
      <c r="B1180" s="13"/>
      <c r="C1180" s="13"/>
      <c r="D1180" s="17"/>
      <c r="E1180" s="9"/>
    </row>
    <row r="1181" spans="1:5">
      <c r="A1181" s="13"/>
      <c r="B1181" s="13"/>
      <c r="C1181" s="13"/>
      <c r="D1181" s="17"/>
      <c r="E1181" s="9"/>
    </row>
    <row r="1182" spans="1:5">
      <c r="A1182" s="13"/>
      <c r="B1182" s="13"/>
      <c r="C1182" s="13"/>
      <c r="D1182" s="17"/>
      <c r="E1182" s="9"/>
    </row>
    <row r="1183" spans="1:5">
      <c r="A1183" s="13"/>
      <c r="B1183" s="13"/>
      <c r="C1183" s="13"/>
      <c r="D1183" s="17"/>
      <c r="E1183" s="9"/>
    </row>
    <row r="1184" spans="1:5">
      <c r="A1184" s="13"/>
      <c r="B1184" s="13"/>
      <c r="C1184" s="13"/>
      <c r="D1184" s="17"/>
      <c r="E1184" s="9"/>
    </row>
    <row r="1185" spans="1:5">
      <c r="A1185" s="13"/>
      <c r="B1185" s="13"/>
      <c r="C1185" s="13"/>
      <c r="D1185" s="17"/>
      <c r="E1185" s="9"/>
    </row>
    <row r="1186" spans="1:5">
      <c r="A1186" s="13"/>
      <c r="B1186" s="13"/>
      <c r="C1186" s="13"/>
      <c r="D1186" s="17"/>
      <c r="E1186" s="9"/>
    </row>
    <row r="1187" spans="1:5">
      <c r="A1187" s="13"/>
      <c r="B1187" s="13"/>
      <c r="C1187" s="13"/>
      <c r="D1187" s="17"/>
      <c r="E1187" s="9"/>
    </row>
    <row r="1188" spans="1:5">
      <c r="A1188" s="13"/>
      <c r="B1188" s="13"/>
      <c r="C1188" s="13"/>
      <c r="D1188" s="17"/>
      <c r="E1188" s="9"/>
    </row>
    <row r="1189" spans="1:5">
      <c r="A1189" s="13"/>
      <c r="B1189" s="13"/>
      <c r="C1189" s="13"/>
      <c r="D1189" s="17"/>
      <c r="E1189" s="9"/>
    </row>
    <row r="1190" spans="1:5">
      <c r="A1190" s="13"/>
      <c r="B1190" s="13"/>
      <c r="C1190" s="13"/>
      <c r="D1190" s="17"/>
      <c r="E1190" s="9"/>
    </row>
    <row r="1191" spans="1:5">
      <c r="A1191" s="13"/>
      <c r="B1191" s="13"/>
      <c r="C1191" s="13"/>
      <c r="D1191" s="17"/>
      <c r="E1191" s="9"/>
    </row>
    <row r="1192" spans="1:5">
      <c r="A1192" s="13"/>
      <c r="B1192" s="13"/>
      <c r="C1192" s="13"/>
      <c r="D1192" s="17"/>
      <c r="E1192" s="9"/>
    </row>
    <row r="1193" spans="1:5">
      <c r="A1193" s="13"/>
      <c r="B1193" s="13"/>
      <c r="C1193" s="13"/>
      <c r="D1193" s="17"/>
      <c r="E1193" s="9"/>
    </row>
    <row r="1194" spans="1:5">
      <c r="A1194" s="13"/>
      <c r="B1194" s="13"/>
      <c r="C1194" s="13"/>
      <c r="D1194" s="17"/>
      <c r="E1194" s="9"/>
    </row>
    <row r="1195" spans="1:5">
      <c r="A1195" s="13"/>
      <c r="B1195" s="13"/>
      <c r="C1195" s="13"/>
      <c r="D1195" s="17"/>
      <c r="E1195" s="9"/>
    </row>
    <row r="1196" spans="1:5">
      <c r="A1196" s="13"/>
      <c r="B1196" s="13"/>
      <c r="C1196" s="13"/>
      <c r="D1196" s="17"/>
      <c r="E1196" s="9"/>
    </row>
    <row r="1197" spans="1:5">
      <c r="A1197" s="13"/>
      <c r="B1197" s="13"/>
      <c r="C1197" s="13"/>
      <c r="D1197" s="17"/>
      <c r="E1197" s="9"/>
    </row>
    <row r="1198" spans="1:5">
      <c r="A1198" s="13"/>
      <c r="B1198" s="13"/>
      <c r="C1198" s="13"/>
      <c r="D1198" s="17"/>
      <c r="E1198" s="9"/>
    </row>
    <row r="1199" spans="1:5">
      <c r="A1199" s="13"/>
      <c r="B1199" s="13"/>
      <c r="C1199" s="13"/>
      <c r="D1199" s="17"/>
      <c r="E1199" s="9"/>
    </row>
    <row r="1200" spans="1:5">
      <c r="A1200" s="13"/>
      <c r="B1200" s="13"/>
      <c r="C1200" s="13"/>
      <c r="D1200" s="17"/>
      <c r="E1200" s="9"/>
    </row>
    <row r="1201" spans="1:5">
      <c r="A1201" s="13"/>
      <c r="B1201" s="13"/>
      <c r="C1201" s="13"/>
      <c r="D1201" s="17"/>
      <c r="E1201" s="9"/>
    </row>
    <row r="1202" spans="1:5">
      <c r="A1202" s="13"/>
      <c r="B1202" s="13"/>
      <c r="C1202" s="13"/>
      <c r="D1202" s="17"/>
      <c r="E1202" s="9"/>
    </row>
    <row r="1203" spans="1:5">
      <c r="A1203" s="13"/>
      <c r="B1203" s="13"/>
      <c r="C1203" s="13"/>
      <c r="D1203" s="17"/>
      <c r="E1203" s="9"/>
    </row>
    <row r="1204" spans="1:5">
      <c r="A1204" s="13"/>
      <c r="B1204" s="13"/>
      <c r="C1204" s="13"/>
      <c r="D1204" s="17"/>
      <c r="E1204" s="9"/>
    </row>
    <row r="1205" spans="1:5">
      <c r="A1205" s="13"/>
      <c r="B1205" s="13"/>
      <c r="C1205" s="13"/>
      <c r="D1205" s="17"/>
      <c r="E1205" s="9"/>
    </row>
    <row r="1206" spans="1:5">
      <c r="A1206" s="13"/>
      <c r="B1206" s="13"/>
      <c r="C1206" s="13"/>
      <c r="D1206" s="17"/>
      <c r="E1206" s="9"/>
    </row>
    <row r="1207" spans="1:5">
      <c r="A1207" s="13"/>
      <c r="B1207" s="13"/>
      <c r="C1207" s="13"/>
      <c r="D1207" s="17"/>
      <c r="E1207" s="9"/>
    </row>
    <row r="1208" spans="1:5">
      <c r="A1208" s="13"/>
      <c r="B1208" s="13"/>
      <c r="C1208" s="13"/>
      <c r="D1208" s="17"/>
      <c r="E1208" s="9"/>
    </row>
    <row r="1209" spans="1:5">
      <c r="A1209" s="13"/>
      <c r="B1209" s="13"/>
      <c r="C1209" s="13"/>
      <c r="D1209" s="17"/>
      <c r="E1209" s="9"/>
    </row>
    <row r="1210" spans="1:5">
      <c r="A1210" s="13"/>
      <c r="B1210" s="13"/>
      <c r="C1210" s="13"/>
      <c r="D1210" s="17"/>
      <c r="E1210" s="9"/>
    </row>
    <row r="1211" spans="1:5">
      <c r="A1211" s="13"/>
      <c r="B1211" s="13"/>
      <c r="C1211" s="13"/>
      <c r="D1211" s="17"/>
      <c r="E1211" s="9"/>
    </row>
    <row r="1212" spans="1:5">
      <c r="A1212" s="13"/>
      <c r="B1212" s="13"/>
      <c r="C1212" s="13"/>
      <c r="D1212" s="17"/>
      <c r="E1212" s="9"/>
    </row>
    <row r="1213" spans="1:5">
      <c r="A1213" s="13"/>
      <c r="B1213" s="13"/>
      <c r="C1213" s="13"/>
      <c r="D1213" s="17"/>
      <c r="E1213" s="9"/>
    </row>
    <row r="1214" spans="1:5">
      <c r="A1214" s="13"/>
      <c r="B1214" s="13"/>
      <c r="C1214" s="13"/>
      <c r="D1214" s="17"/>
      <c r="E1214" s="9"/>
    </row>
    <row r="1215" spans="1:5">
      <c r="A1215" s="13"/>
      <c r="B1215" s="13"/>
      <c r="C1215" s="13"/>
      <c r="D1215" s="17"/>
      <c r="E1215" s="9"/>
    </row>
    <row r="1216" spans="1:5">
      <c r="A1216" s="13"/>
      <c r="B1216" s="13"/>
      <c r="C1216" s="13"/>
      <c r="D1216" s="17"/>
      <c r="E1216" s="9"/>
    </row>
    <row r="1217" spans="1:5">
      <c r="A1217" s="13"/>
      <c r="B1217" s="13"/>
      <c r="C1217" s="13"/>
      <c r="D1217" s="17"/>
      <c r="E1217" s="9"/>
    </row>
    <row r="1218" spans="1:5">
      <c r="A1218" s="13"/>
      <c r="B1218" s="13"/>
      <c r="C1218" s="13"/>
      <c r="D1218" s="17"/>
      <c r="E1218" s="9"/>
    </row>
    <row r="1219" spans="1:5">
      <c r="A1219" s="13"/>
      <c r="B1219" s="13"/>
      <c r="C1219" s="13"/>
      <c r="D1219" s="17"/>
      <c r="E1219" s="9"/>
    </row>
    <row r="1220" spans="1:5">
      <c r="A1220" s="13"/>
      <c r="B1220" s="13"/>
      <c r="C1220" s="13"/>
      <c r="D1220" s="17"/>
      <c r="E1220" s="9"/>
    </row>
    <row r="1221" spans="1:5">
      <c r="A1221" s="13"/>
      <c r="B1221" s="13"/>
      <c r="C1221" s="13"/>
      <c r="D1221" s="17"/>
      <c r="E1221" s="9"/>
    </row>
    <row r="1222" spans="1:5">
      <c r="A1222" s="13"/>
      <c r="B1222" s="13"/>
      <c r="C1222" s="13"/>
      <c r="D1222" s="17"/>
      <c r="E1222" s="9"/>
    </row>
    <row r="1223" spans="1:5">
      <c r="A1223" s="13"/>
      <c r="B1223" s="13"/>
      <c r="C1223" s="13"/>
      <c r="D1223" s="17"/>
      <c r="E1223" s="9"/>
    </row>
    <row r="1224" spans="1:5">
      <c r="A1224" s="13"/>
      <c r="B1224" s="13"/>
      <c r="C1224" s="13"/>
      <c r="D1224" s="17"/>
      <c r="E1224" s="9"/>
    </row>
    <row r="1225" spans="1:5">
      <c r="A1225" s="13"/>
      <c r="B1225" s="13"/>
      <c r="C1225" s="13"/>
      <c r="D1225" s="17"/>
      <c r="E1225" s="9"/>
    </row>
    <row r="1226" spans="1:5">
      <c r="A1226" s="13"/>
      <c r="B1226" s="13"/>
      <c r="C1226" s="13"/>
      <c r="D1226" s="17"/>
      <c r="E1226" s="9"/>
    </row>
    <row r="1227" spans="1:5">
      <c r="A1227" s="13"/>
      <c r="B1227" s="13"/>
      <c r="C1227" s="13"/>
      <c r="D1227" s="17"/>
      <c r="E1227" s="9"/>
    </row>
    <row r="1228" spans="1:5">
      <c r="A1228" s="13"/>
      <c r="B1228" s="13"/>
      <c r="C1228" s="13"/>
      <c r="D1228" s="17"/>
      <c r="E1228" s="9"/>
    </row>
    <row r="1229" spans="1:5">
      <c r="A1229" s="13"/>
      <c r="B1229" s="13"/>
      <c r="C1229" s="13"/>
      <c r="D1229" s="17"/>
      <c r="E1229" s="9"/>
    </row>
    <row r="1230" spans="1:5">
      <c r="A1230" s="13"/>
      <c r="B1230" s="13"/>
      <c r="C1230" s="13"/>
      <c r="D1230" s="17"/>
      <c r="E1230" s="9"/>
    </row>
    <row r="1231" spans="1:5">
      <c r="A1231" s="13"/>
      <c r="B1231" s="13"/>
      <c r="C1231" s="13"/>
      <c r="D1231" s="17"/>
      <c r="E1231" s="9"/>
    </row>
    <row r="1232" spans="1:5">
      <c r="A1232" s="13"/>
      <c r="B1232" s="13"/>
      <c r="C1232" s="13"/>
      <c r="D1232" s="17"/>
      <c r="E1232" s="9"/>
    </row>
    <row r="1233" spans="1:5">
      <c r="A1233" s="13"/>
      <c r="B1233" s="13"/>
      <c r="C1233" s="13"/>
      <c r="D1233" s="17"/>
      <c r="E1233" s="9"/>
    </row>
    <row r="1234" spans="1:5">
      <c r="A1234" s="13"/>
      <c r="B1234" s="13"/>
      <c r="C1234" s="13"/>
      <c r="D1234" s="17"/>
      <c r="E1234" s="9"/>
    </row>
    <row r="1235" spans="1:5">
      <c r="A1235" s="13"/>
      <c r="B1235" s="13"/>
      <c r="C1235" s="13"/>
      <c r="D1235" s="17"/>
      <c r="E1235" s="9"/>
    </row>
    <row r="1236" spans="1:5">
      <c r="A1236" s="13"/>
      <c r="B1236" s="13"/>
      <c r="C1236" s="13"/>
      <c r="D1236" s="17"/>
      <c r="E1236" s="9"/>
    </row>
    <row r="1237" spans="1:5">
      <c r="A1237" s="13"/>
      <c r="B1237" s="13"/>
      <c r="C1237" s="13"/>
      <c r="D1237" s="17"/>
      <c r="E1237" s="9"/>
    </row>
    <row r="1238" spans="1:5">
      <c r="A1238" s="13"/>
      <c r="B1238" s="13"/>
      <c r="C1238" s="13"/>
      <c r="D1238" s="17"/>
      <c r="E1238" s="9"/>
    </row>
    <row r="1239" spans="1:5">
      <c r="A1239" s="13"/>
      <c r="B1239" s="13"/>
      <c r="C1239" s="13"/>
      <c r="D1239" s="17"/>
      <c r="E1239" s="9"/>
    </row>
    <row r="1240" spans="1:5">
      <c r="A1240" s="13"/>
      <c r="B1240" s="13"/>
      <c r="C1240" s="13"/>
      <c r="D1240" s="17"/>
      <c r="E1240" s="9"/>
    </row>
    <row r="1241" spans="1:5">
      <c r="A1241" s="13"/>
      <c r="B1241" s="13"/>
      <c r="C1241" s="13"/>
      <c r="D1241" s="17"/>
      <c r="E1241" s="9"/>
    </row>
    <row r="1242" spans="1:5">
      <c r="A1242" s="13"/>
      <c r="B1242" s="13"/>
      <c r="C1242" s="13"/>
      <c r="D1242" s="17"/>
      <c r="E1242" s="9"/>
    </row>
    <row r="1243" spans="1:5">
      <c r="A1243" s="13"/>
      <c r="B1243" s="13"/>
      <c r="C1243" s="13"/>
      <c r="D1243" s="17"/>
      <c r="E1243" s="9"/>
    </row>
    <row r="1244" spans="1:5">
      <c r="A1244" s="13"/>
      <c r="B1244" s="13"/>
      <c r="C1244" s="13"/>
      <c r="D1244" s="17"/>
      <c r="E1244" s="9"/>
    </row>
    <row r="1245" spans="1:5">
      <c r="A1245" s="13"/>
      <c r="B1245" s="13"/>
      <c r="C1245" s="13"/>
      <c r="D1245" s="17"/>
      <c r="E1245" s="9"/>
    </row>
    <row r="1246" spans="1:5">
      <c r="A1246" s="13"/>
      <c r="B1246" s="13"/>
      <c r="C1246" s="13"/>
      <c r="D1246" s="17"/>
      <c r="E1246" s="9"/>
    </row>
    <row r="1247" spans="1:5">
      <c r="A1247" s="13"/>
      <c r="B1247" s="13"/>
      <c r="C1247" s="13"/>
      <c r="D1247" s="17"/>
      <c r="E1247" s="9"/>
    </row>
    <row r="1248" spans="1:5">
      <c r="A1248" s="13"/>
      <c r="B1248" s="13"/>
      <c r="C1248" s="13"/>
      <c r="D1248" s="17"/>
      <c r="E1248" s="9"/>
    </row>
    <row r="1249" spans="1:5">
      <c r="A1249" s="13"/>
      <c r="B1249" s="13"/>
      <c r="C1249" s="13"/>
      <c r="D1249" s="17"/>
      <c r="E1249" s="9"/>
    </row>
    <row r="1250" spans="1:5">
      <c r="A1250" s="13"/>
      <c r="B1250" s="13"/>
      <c r="C1250" s="13"/>
      <c r="D1250" s="17"/>
      <c r="E1250" s="9"/>
    </row>
    <row r="1251" spans="1:5">
      <c r="A1251" s="13"/>
      <c r="B1251" s="13"/>
      <c r="C1251" s="13"/>
      <c r="D1251" s="17"/>
      <c r="E1251" s="9"/>
    </row>
    <row r="1252" spans="1:5">
      <c r="A1252" s="13"/>
      <c r="B1252" s="13"/>
      <c r="C1252" s="13"/>
      <c r="D1252" s="17"/>
      <c r="E1252" s="9"/>
    </row>
    <row r="1253" spans="1:5">
      <c r="A1253" s="13"/>
      <c r="B1253" s="13"/>
      <c r="C1253" s="13"/>
      <c r="D1253" s="17"/>
      <c r="E1253" s="9"/>
    </row>
    <row r="1254" spans="1:5">
      <c r="A1254" s="13"/>
      <c r="B1254" s="13"/>
      <c r="C1254" s="13"/>
      <c r="D1254" s="17"/>
      <c r="E1254" s="9"/>
    </row>
    <row r="1255" spans="1:5">
      <c r="A1255" s="13"/>
      <c r="B1255" s="13"/>
      <c r="C1255" s="13"/>
      <c r="D1255" s="17"/>
      <c r="E1255" s="9"/>
    </row>
    <row r="1256" spans="1:5">
      <c r="A1256" s="13"/>
      <c r="B1256" s="13"/>
      <c r="C1256" s="13"/>
      <c r="D1256" s="17"/>
      <c r="E1256" s="9"/>
    </row>
    <row r="1257" spans="1:5">
      <c r="A1257" s="13"/>
      <c r="B1257" s="13"/>
      <c r="C1257" s="13"/>
      <c r="D1257" s="17"/>
      <c r="E1257" s="9"/>
    </row>
    <row r="1258" spans="1:5">
      <c r="A1258" s="13"/>
      <c r="B1258" s="13"/>
      <c r="C1258" s="13"/>
      <c r="D1258" s="17"/>
      <c r="E1258" s="9"/>
    </row>
    <row r="1259" spans="1:5">
      <c r="A1259" s="13"/>
      <c r="B1259" s="13"/>
      <c r="C1259" s="13"/>
      <c r="D1259" s="17"/>
      <c r="E1259" s="9"/>
    </row>
    <row r="1260" spans="1:5">
      <c r="A1260" s="13"/>
      <c r="B1260" s="13"/>
      <c r="C1260" s="13"/>
      <c r="D1260" s="17"/>
      <c r="E1260" s="9"/>
    </row>
    <row r="1261" spans="1:5">
      <c r="A1261" s="13"/>
      <c r="B1261" s="13"/>
      <c r="C1261" s="13"/>
      <c r="D1261" s="17"/>
      <c r="E1261" s="9"/>
    </row>
    <row r="1262" spans="1:5">
      <c r="A1262" s="13"/>
      <c r="B1262" s="13"/>
      <c r="C1262" s="13"/>
      <c r="D1262" s="17"/>
      <c r="E1262" s="9"/>
    </row>
    <row r="1263" spans="1:5">
      <c r="A1263" s="13"/>
      <c r="B1263" s="13"/>
      <c r="C1263" s="13"/>
      <c r="D1263" s="17"/>
      <c r="E1263" s="9"/>
    </row>
    <row r="1264" spans="1:5">
      <c r="A1264" s="13"/>
      <c r="B1264" s="13"/>
      <c r="C1264" s="13"/>
      <c r="D1264" s="17"/>
      <c r="E1264" s="9"/>
    </row>
    <row r="1265" spans="1:5">
      <c r="A1265" s="13"/>
      <c r="B1265" s="13"/>
      <c r="C1265" s="13"/>
      <c r="D1265" s="17"/>
      <c r="E1265" s="9"/>
    </row>
    <row r="1266" spans="1:5">
      <c r="A1266" s="13"/>
      <c r="B1266" s="13"/>
      <c r="C1266" s="13"/>
      <c r="D1266" s="17"/>
      <c r="E1266" s="9"/>
    </row>
    <row r="1267" spans="1:5">
      <c r="A1267" s="13"/>
      <c r="B1267" s="13"/>
      <c r="C1267" s="13"/>
      <c r="D1267" s="17"/>
      <c r="E1267" s="9"/>
    </row>
    <row r="1268" spans="1:5">
      <c r="A1268" s="13"/>
      <c r="B1268" s="13"/>
      <c r="C1268" s="13"/>
      <c r="D1268" s="17"/>
      <c r="E1268" s="9"/>
    </row>
    <row r="1269" spans="1:5">
      <c r="A1269" s="13"/>
      <c r="B1269" s="13"/>
      <c r="C1269" s="13"/>
      <c r="D1269" s="17"/>
      <c r="E1269" s="9"/>
    </row>
    <row r="1270" spans="1:5">
      <c r="A1270" s="13"/>
      <c r="B1270" s="13"/>
      <c r="C1270" s="13"/>
      <c r="D1270" s="17"/>
      <c r="E1270" s="9"/>
    </row>
    <row r="1271" spans="1:5">
      <c r="A1271" s="13"/>
      <c r="B1271" s="13"/>
      <c r="C1271" s="13"/>
      <c r="D1271" s="17"/>
      <c r="E1271" s="9"/>
    </row>
    <row r="1272" spans="1:5">
      <c r="A1272" s="13"/>
      <c r="B1272" s="13"/>
      <c r="C1272" s="13"/>
      <c r="D1272" s="17"/>
      <c r="E1272" s="9"/>
    </row>
    <row r="1273" spans="1:5">
      <c r="A1273" s="13"/>
      <c r="B1273" s="13"/>
      <c r="C1273" s="13"/>
      <c r="D1273" s="17"/>
      <c r="E1273" s="9"/>
    </row>
    <row r="1274" spans="1:5">
      <c r="A1274" s="13"/>
      <c r="B1274" s="13"/>
      <c r="C1274" s="13"/>
      <c r="D1274" s="17"/>
      <c r="E1274" s="9"/>
    </row>
    <row r="1275" spans="1:5">
      <c r="A1275" s="13"/>
      <c r="B1275" s="13"/>
      <c r="C1275" s="13"/>
      <c r="D1275" s="17"/>
      <c r="E1275" s="9"/>
    </row>
    <row r="1276" spans="1:5">
      <c r="A1276" s="13"/>
      <c r="B1276" s="13"/>
      <c r="C1276" s="13"/>
      <c r="D1276" s="17"/>
      <c r="E1276" s="9"/>
    </row>
    <row r="1277" spans="1:5">
      <c r="A1277" s="13"/>
      <c r="B1277" s="13"/>
      <c r="C1277" s="13"/>
      <c r="D1277" s="17"/>
      <c r="E1277" s="9"/>
    </row>
    <row r="1278" spans="1:5">
      <c r="A1278" s="13"/>
      <c r="B1278" s="13"/>
      <c r="C1278" s="13"/>
      <c r="D1278" s="17"/>
      <c r="E1278" s="9"/>
    </row>
    <row r="1279" spans="1:5">
      <c r="A1279" s="13"/>
      <c r="B1279" s="13"/>
      <c r="C1279" s="13"/>
      <c r="D1279" s="17"/>
      <c r="E1279" s="9"/>
    </row>
    <row r="1280" spans="1:5">
      <c r="A1280" s="13"/>
      <c r="B1280" s="13"/>
      <c r="C1280" s="13"/>
      <c r="D1280" s="17"/>
      <c r="E1280" s="9"/>
    </row>
    <row r="1281" spans="1:5">
      <c r="A1281" s="13"/>
      <c r="B1281" s="13"/>
      <c r="C1281" s="13"/>
      <c r="D1281" s="17"/>
      <c r="E1281" s="9"/>
    </row>
    <row r="1282" spans="1:5">
      <c r="A1282" s="13"/>
      <c r="B1282" s="13"/>
      <c r="C1282" s="13"/>
      <c r="D1282" s="17"/>
      <c r="E1282" s="9"/>
    </row>
    <row r="1283" spans="1:5">
      <c r="A1283" s="13"/>
      <c r="B1283" s="13"/>
      <c r="C1283" s="13"/>
      <c r="D1283" s="17"/>
      <c r="E1283" s="9"/>
    </row>
    <row r="1284" spans="1:5">
      <c r="A1284" s="13"/>
      <c r="B1284" s="13"/>
      <c r="C1284" s="13"/>
      <c r="D1284" s="17"/>
      <c r="E1284" s="9"/>
    </row>
    <row r="1285" spans="1:5">
      <c r="A1285" s="13"/>
      <c r="B1285" s="13"/>
      <c r="C1285" s="13"/>
      <c r="D1285" s="17"/>
      <c r="E1285" s="9"/>
    </row>
    <row r="1286" spans="1:5">
      <c r="A1286" s="13"/>
      <c r="B1286" s="13"/>
      <c r="C1286" s="13"/>
      <c r="D1286" s="17"/>
      <c r="E1286" s="9"/>
    </row>
    <row r="1287" spans="1:5">
      <c r="A1287" s="13"/>
      <c r="B1287" s="13"/>
      <c r="C1287" s="13"/>
      <c r="D1287" s="17"/>
      <c r="E1287" s="9"/>
    </row>
    <row r="1288" spans="1:5">
      <c r="A1288" s="13"/>
      <c r="B1288" s="13"/>
      <c r="C1288" s="13"/>
      <c r="D1288" s="17"/>
      <c r="E1288" s="9"/>
    </row>
    <row r="1289" spans="1:5">
      <c r="A1289" s="13"/>
      <c r="B1289" s="13"/>
      <c r="C1289" s="13"/>
      <c r="D1289" s="17"/>
      <c r="E1289" s="9"/>
    </row>
    <row r="1290" spans="1:5">
      <c r="A1290" s="13"/>
      <c r="B1290" s="13"/>
      <c r="C1290" s="13"/>
      <c r="D1290" s="17"/>
      <c r="E1290" s="9"/>
    </row>
    <row r="1291" spans="1:5">
      <c r="A1291" s="13"/>
      <c r="B1291" s="13"/>
      <c r="C1291" s="13"/>
      <c r="D1291" s="17"/>
      <c r="E1291" s="9"/>
    </row>
    <row r="1292" spans="1:5">
      <c r="A1292" s="13"/>
      <c r="B1292" s="13"/>
      <c r="C1292" s="13"/>
      <c r="D1292" s="17"/>
      <c r="E1292" s="9"/>
    </row>
    <row r="1293" spans="1:5">
      <c r="A1293" s="13"/>
      <c r="B1293" s="13"/>
      <c r="C1293" s="13"/>
      <c r="D1293" s="17"/>
      <c r="E1293" s="9"/>
    </row>
    <row r="1294" spans="1:5">
      <c r="A1294" s="13"/>
      <c r="B1294" s="13"/>
      <c r="C1294" s="13"/>
      <c r="D1294" s="17"/>
      <c r="E1294" s="9"/>
    </row>
    <row r="1295" spans="1:5">
      <c r="A1295" s="13"/>
      <c r="B1295" s="13"/>
      <c r="C1295" s="13"/>
      <c r="D1295" s="17"/>
      <c r="E1295" s="9"/>
    </row>
    <row r="1296" spans="1:5">
      <c r="A1296" s="13"/>
      <c r="B1296" s="13"/>
      <c r="C1296" s="13"/>
      <c r="D1296" s="17"/>
      <c r="E1296" s="9"/>
    </row>
    <row r="1297" spans="1:5">
      <c r="A1297" s="13"/>
      <c r="B1297" s="13"/>
      <c r="C1297" s="13"/>
      <c r="D1297" s="17"/>
      <c r="E1297" s="9"/>
    </row>
    <row r="1298" spans="1:5">
      <c r="A1298" s="13"/>
      <c r="B1298" s="13"/>
      <c r="C1298" s="13"/>
      <c r="D1298" s="17"/>
      <c r="E1298" s="9"/>
    </row>
    <row r="1299" spans="1:5">
      <c r="A1299" s="13"/>
      <c r="B1299" s="13"/>
      <c r="C1299" s="13"/>
      <c r="D1299" s="17"/>
      <c r="E1299" s="9"/>
    </row>
    <row r="1300" spans="1:5">
      <c r="A1300" s="13"/>
      <c r="B1300" s="13"/>
      <c r="C1300" s="13"/>
      <c r="D1300" s="17"/>
      <c r="E1300" s="9"/>
    </row>
    <row r="1301" spans="1:5">
      <c r="A1301" s="13"/>
      <c r="B1301" s="13"/>
      <c r="C1301" s="13"/>
      <c r="D1301" s="17"/>
      <c r="E1301" s="9"/>
    </row>
    <row r="1302" spans="1:5">
      <c r="A1302" s="13"/>
      <c r="B1302" s="13"/>
      <c r="C1302" s="13"/>
      <c r="D1302" s="17"/>
      <c r="E1302" s="9"/>
    </row>
    <row r="1303" spans="1:5">
      <c r="A1303" s="13"/>
      <c r="B1303" s="13"/>
      <c r="C1303" s="13"/>
      <c r="D1303" s="17"/>
      <c r="E1303" s="9"/>
    </row>
    <row r="1304" spans="1:5">
      <c r="A1304" s="13"/>
      <c r="B1304" s="13"/>
      <c r="C1304" s="13"/>
      <c r="D1304" s="17"/>
      <c r="E1304" s="9"/>
    </row>
    <row r="1305" spans="1:5">
      <c r="A1305" s="13"/>
      <c r="B1305" s="13"/>
      <c r="C1305" s="13"/>
      <c r="D1305" s="17"/>
      <c r="E1305" s="9"/>
    </row>
    <row r="1306" spans="1:5">
      <c r="A1306" s="13"/>
      <c r="B1306" s="13"/>
      <c r="C1306" s="13"/>
      <c r="D1306" s="17"/>
      <c r="E1306" s="9"/>
    </row>
    <row r="1307" spans="1:5">
      <c r="A1307" s="13"/>
      <c r="B1307" s="13"/>
      <c r="C1307" s="13"/>
      <c r="D1307" s="17"/>
      <c r="E1307" s="9"/>
    </row>
    <row r="1308" spans="1:5">
      <c r="A1308" s="13"/>
      <c r="B1308" s="13"/>
      <c r="C1308" s="13"/>
      <c r="D1308" s="17"/>
      <c r="E1308" s="9"/>
    </row>
    <row r="1309" spans="1:5">
      <c r="A1309" s="13"/>
      <c r="B1309" s="13"/>
      <c r="C1309" s="13"/>
      <c r="D1309" s="17"/>
      <c r="E1309" s="9"/>
    </row>
    <row r="1310" spans="1:5">
      <c r="A1310" s="13"/>
      <c r="B1310" s="13"/>
      <c r="C1310" s="13"/>
      <c r="D1310" s="17"/>
      <c r="E1310" s="9"/>
    </row>
    <row r="1311" spans="1:5">
      <c r="A1311" s="13"/>
      <c r="B1311" s="13"/>
      <c r="C1311" s="13"/>
      <c r="D1311" s="17"/>
      <c r="E1311" s="9"/>
    </row>
    <row r="1312" spans="1:5">
      <c r="A1312" s="13"/>
      <c r="B1312" s="13"/>
      <c r="C1312" s="13"/>
      <c r="D1312" s="17"/>
      <c r="E1312" s="9"/>
    </row>
    <row r="1313" spans="1:5">
      <c r="A1313" s="13"/>
      <c r="B1313" s="13"/>
      <c r="C1313" s="13"/>
      <c r="D1313" s="17"/>
      <c r="E1313" s="9"/>
    </row>
    <row r="1314" spans="1:5">
      <c r="A1314" s="13"/>
      <c r="B1314" s="13"/>
      <c r="C1314" s="13"/>
      <c r="D1314" s="17"/>
      <c r="E1314" s="9"/>
    </row>
    <row r="1315" spans="1:5">
      <c r="A1315" s="13"/>
      <c r="B1315" s="13"/>
      <c r="C1315" s="13"/>
      <c r="D1315" s="17"/>
      <c r="E1315" s="9"/>
    </row>
    <row r="1316" spans="1:5">
      <c r="A1316" s="13"/>
      <c r="B1316" s="13"/>
      <c r="C1316" s="13"/>
      <c r="D1316" s="17"/>
      <c r="E1316" s="9"/>
    </row>
    <row r="1317" spans="1:5">
      <c r="A1317" s="13"/>
      <c r="B1317" s="13"/>
      <c r="C1317" s="13"/>
      <c r="D1317" s="17"/>
      <c r="E1317" s="9"/>
    </row>
    <row r="1318" spans="1:5">
      <c r="A1318" s="13"/>
      <c r="B1318" s="13"/>
      <c r="C1318" s="13"/>
      <c r="D1318" s="17"/>
      <c r="E1318" s="9"/>
    </row>
    <row r="1319" spans="1:5">
      <c r="A1319" s="13"/>
      <c r="B1319" s="13"/>
      <c r="C1319" s="13"/>
      <c r="D1319" s="17"/>
      <c r="E1319" s="9"/>
    </row>
    <row r="1320" spans="1:5">
      <c r="A1320" s="13"/>
      <c r="B1320" s="13"/>
      <c r="C1320" s="13"/>
      <c r="D1320" s="17"/>
      <c r="E1320" s="9"/>
    </row>
    <row r="1321" spans="1:5">
      <c r="A1321" s="13"/>
      <c r="B1321" s="13"/>
      <c r="C1321" s="13"/>
      <c r="D1321" s="17"/>
      <c r="E1321" s="9"/>
    </row>
    <row r="1322" spans="1:5">
      <c r="A1322" s="13"/>
      <c r="B1322" s="13"/>
      <c r="C1322" s="13"/>
      <c r="D1322" s="17"/>
      <c r="E1322" s="9"/>
    </row>
    <row r="1323" spans="1:5">
      <c r="A1323" s="13"/>
      <c r="B1323" s="13"/>
      <c r="C1323" s="13"/>
      <c r="D1323" s="17"/>
      <c r="E1323" s="9"/>
    </row>
    <row r="1324" spans="1:5">
      <c r="A1324" s="13"/>
      <c r="B1324" s="13"/>
      <c r="C1324" s="13"/>
      <c r="D1324" s="17"/>
      <c r="E1324" s="9"/>
    </row>
    <row r="1325" spans="1:5">
      <c r="A1325" s="13"/>
      <c r="B1325" s="13"/>
      <c r="C1325" s="13"/>
      <c r="D1325" s="17"/>
      <c r="E1325" s="9"/>
    </row>
    <row r="1326" spans="1:5">
      <c r="A1326" s="13"/>
      <c r="B1326" s="13"/>
      <c r="C1326" s="13"/>
      <c r="D1326" s="17"/>
      <c r="E1326" s="9"/>
    </row>
    <row r="1327" spans="1:5">
      <c r="A1327" s="13"/>
      <c r="B1327" s="13"/>
      <c r="C1327" s="13"/>
      <c r="D1327" s="17"/>
      <c r="E1327" s="9"/>
    </row>
    <row r="1328" spans="1:5">
      <c r="A1328" s="13"/>
      <c r="B1328" s="13"/>
      <c r="C1328" s="13"/>
      <c r="D1328" s="17"/>
      <c r="E1328" s="9"/>
    </row>
    <row r="1329" spans="1:5">
      <c r="A1329" s="13"/>
      <c r="B1329" s="13"/>
      <c r="C1329" s="13"/>
      <c r="D1329" s="17"/>
      <c r="E1329" s="9"/>
    </row>
    <row r="1330" spans="1:5">
      <c r="A1330" s="13"/>
      <c r="B1330" s="13"/>
      <c r="C1330" s="13"/>
      <c r="D1330" s="17"/>
      <c r="E1330" s="9"/>
    </row>
    <row r="1331" spans="1:5">
      <c r="A1331" s="13"/>
      <c r="B1331" s="13"/>
      <c r="C1331" s="13"/>
      <c r="D1331" s="17"/>
      <c r="E1331" s="9"/>
    </row>
    <row r="1332" spans="1:5">
      <c r="A1332" s="13"/>
      <c r="B1332" s="13"/>
      <c r="C1332" s="13"/>
      <c r="D1332" s="17"/>
      <c r="E1332" s="9"/>
    </row>
    <row r="1333" spans="1:5">
      <c r="A1333" s="13"/>
      <c r="B1333" s="13"/>
      <c r="C1333" s="13"/>
      <c r="D1333" s="17"/>
      <c r="E1333" s="9"/>
    </row>
    <row r="1334" spans="1:5">
      <c r="A1334" s="13"/>
      <c r="B1334" s="13"/>
      <c r="C1334" s="13"/>
      <c r="D1334" s="17"/>
      <c r="E1334" s="9"/>
    </row>
    <row r="1335" spans="1:5">
      <c r="A1335" s="13"/>
      <c r="B1335" s="13"/>
      <c r="C1335" s="13"/>
      <c r="D1335" s="17"/>
      <c r="E1335" s="9"/>
    </row>
    <row r="1336" spans="1:5">
      <c r="A1336" s="13"/>
      <c r="B1336" s="13"/>
      <c r="C1336" s="13"/>
      <c r="D1336" s="17"/>
      <c r="E1336" s="9"/>
    </row>
    <row r="1337" spans="1:5">
      <c r="A1337" s="13"/>
      <c r="B1337" s="13"/>
      <c r="C1337" s="13"/>
      <c r="D1337" s="17"/>
      <c r="E1337" s="9"/>
    </row>
    <row r="1338" spans="1:5">
      <c r="A1338" s="13"/>
      <c r="B1338" s="13"/>
      <c r="C1338" s="13"/>
      <c r="D1338" s="17"/>
      <c r="E1338" s="9"/>
    </row>
    <row r="1339" spans="1:5">
      <c r="A1339" s="13"/>
      <c r="B1339" s="13"/>
      <c r="C1339" s="13"/>
      <c r="D1339" s="17"/>
      <c r="E1339" s="9"/>
    </row>
    <row r="1340" spans="1:5">
      <c r="A1340" s="13"/>
      <c r="B1340" s="13"/>
      <c r="C1340" s="13"/>
      <c r="D1340" s="17"/>
      <c r="E1340" s="9"/>
    </row>
    <row r="1341" spans="1:5">
      <c r="A1341" s="13"/>
      <c r="B1341" s="13"/>
      <c r="C1341" s="13"/>
      <c r="D1341" s="17"/>
      <c r="E1341" s="9"/>
    </row>
    <row r="1342" spans="1:5">
      <c r="A1342" s="13"/>
      <c r="B1342" s="13"/>
      <c r="C1342" s="13"/>
      <c r="D1342" s="17"/>
      <c r="E1342" s="9"/>
    </row>
    <row r="1343" spans="1:5">
      <c r="A1343" s="13"/>
      <c r="B1343" s="13"/>
      <c r="C1343" s="13"/>
      <c r="D1343" s="17"/>
      <c r="E1343" s="9"/>
    </row>
    <row r="1344" spans="1:5">
      <c r="A1344" s="13"/>
      <c r="B1344" s="13"/>
      <c r="C1344" s="13"/>
      <c r="D1344" s="17"/>
      <c r="E1344" s="9"/>
    </row>
    <row r="1345" spans="1:5">
      <c r="A1345" s="13"/>
      <c r="B1345" s="13"/>
      <c r="C1345" s="13"/>
      <c r="D1345" s="17"/>
      <c r="E1345" s="9"/>
    </row>
    <row r="1346" spans="1:5">
      <c r="A1346" s="13"/>
      <c r="B1346" s="13"/>
      <c r="C1346" s="13"/>
      <c r="D1346" s="17"/>
      <c r="E1346" s="9"/>
    </row>
    <row r="1347" spans="1:5">
      <c r="A1347" s="13"/>
      <c r="B1347" s="13"/>
      <c r="C1347" s="13"/>
      <c r="D1347" s="17"/>
      <c r="E1347" s="9"/>
    </row>
    <row r="1348" spans="1:5">
      <c r="A1348" s="13"/>
      <c r="B1348" s="13"/>
      <c r="C1348" s="13"/>
      <c r="D1348" s="17"/>
      <c r="E1348" s="9"/>
    </row>
    <row r="1349" spans="1:5">
      <c r="A1349" s="13"/>
      <c r="B1349" s="13"/>
      <c r="C1349" s="13"/>
      <c r="D1349" s="17"/>
      <c r="E1349" s="9"/>
    </row>
    <row r="1350" spans="1:5">
      <c r="A1350" s="13"/>
      <c r="B1350" s="13"/>
      <c r="C1350" s="13"/>
      <c r="D1350" s="17"/>
      <c r="E1350" s="9"/>
    </row>
    <row r="1351" spans="1:5">
      <c r="A1351" s="13"/>
      <c r="B1351" s="13"/>
      <c r="C1351" s="13"/>
      <c r="D1351" s="17"/>
      <c r="E1351" s="9"/>
    </row>
    <row r="1352" spans="1:5">
      <c r="A1352" s="13"/>
      <c r="B1352" s="13"/>
      <c r="C1352" s="13"/>
      <c r="D1352" s="17"/>
      <c r="E1352" s="9"/>
    </row>
    <row r="1353" spans="1:5">
      <c r="A1353" s="13"/>
      <c r="B1353" s="13"/>
      <c r="C1353" s="13"/>
      <c r="D1353" s="17"/>
      <c r="E1353" s="9"/>
    </row>
    <row r="1354" spans="1:5">
      <c r="A1354" s="13"/>
      <c r="B1354" s="13"/>
      <c r="C1354" s="13"/>
      <c r="D1354" s="17"/>
      <c r="E1354" s="9"/>
    </row>
    <row r="1355" spans="1:5">
      <c r="A1355" s="13"/>
      <c r="B1355" s="13"/>
      <c r="C1355" s="13"/>
      <c r="D1355" s="17"/>
      <c r="E1355" s="9"/>
    </row>
    <row r="1356" spans="1:5">
      <c r="A1356" s="13"/>
      <c r="B1356" s="13"/>
      <c r="C1356" s="13"/>
      <c r="D1356" s="17"/>
      <c r="E1356" s="9"/>
    </row>
    <row r="1357" spans="1:5">
      <c r="A1357" s="13"/>
      <c r="B1357" s="13"/>
      <c r="C1357" s="13"/>
      <c r="D1357" s="17"/>
      <c r="E1357" s="9"/>
    </row>
    <row r="1358" spans="1:5">
      <c r="A1358" s="13"/>
      <c r="B1358" s="13"/>
      <c r="C1358" s="13"/>
      <c r="D1358" s="17"/>
      <c r="E1358" s="9"/>
    </row>
    <row r="1359" spans="1:5">
      <c r="A1359" s="13"/>
      <c r="B1359" s="13"/>
      <c r="C1359" s="13"/>
      <c r="D1359" s="17"/>
      <c r="E1359" s="9"/>
    </row>
    <row r="1360" spans="1:5">
      <c r="A1360" s="13"/>
      <c r="B1360" s="13"/>
      <c r="C1360" s="13"/>
      <c r="D1360" s="17"/>
      <c r="E1360" s="9"/>
    </row>
    <row r="1361" spans="1:5">
      <c r="A1361" s="13"/>
      <c r="B1361" s="13"/>
      <c r="C1361" s="13"/>
      <c r="D1361" s="17"/>
      <c r="E1361" s="9"/>
    </row>
    <row r="1362" spans="1:5">
      <c r="A1362" s="13"/>
      <c r="B1362" s="13"/>
      <c r="C1362" s="13"/>
      <c r="D1362" s="17"/>
      <c r="E1362" s="9"/>
    </row>
    <row r="1363" spans="1:5">
      <c r="A1363" s="13"/>
      <c r="B1363" s="13"/>
      <c r="C1363" s="13"/>
      <c r="D1363" s="17"/>
      <c r="E1363" s="9"/>
    </row>
    <row r="1364" spans="1:5">
      <c r="A1364" s="13"/>
      <c r="B1364" s="13"/>
      <c r="C1364" s="13"/>
      <c r="D1364" s="17"/>
      <c r="E1364" s="9"/>
    </row>
    <row r="1365" spans="1:5">
      <c r="A1365" s="13"/>
      <c r="B1365" s="13"/>
      <c r="C1365" s="13"/>
      <c r="D1365" s="17"/>
      <c r="E1365" s="9"/>
    </row>
    <row r="1366" spans="1:5">
      <c r="A1366" s="13"/>
      <c r="B1366" s="13"/>
      <c r="C1366" s="13"/>
      <c r="D1366" s="17"/>
      <c r="E1366" s="9"/>
    </row>
    <row r="1367" spans="1:5">
      <c r="A1367" s="13"/>
      <c r="B1367" s="13"/>
      <c r="C1367" s="13"/>
      <c r="D1367" s="17"/>
      <c r="E1367" s="9"/>
    </row>
    <row r="1368" spans="1:5">
      <c r="A1368" s="13"/>
      <c r="B1368" s="13"/>
      <c r="C1368" s="13"/>
      <c r="D1368" s="17"/>
      <c r="E1368" s="9"/>
    </row>
    <row r="1369" spans="1:5">
      <c r="A1369" s="13"/>
      <c r="B1369" s="13"/>
      <c r="C1369" s="13"/>
      <c r="D1369" s="17"/>
      <c r="E1369" s="9"/>
    </row>
    <row r="1370" spans="1:5">
      <c r="A1370" s="13"/>
      <c r="B1370" s="13"/>
      <c r="C1370" s="13"/>
      <c r="D1370" s="17"/>
      <c r="E1370" s="9"/>
    </row>
    <row r="1371" spans="1:5">
      <c r="A1371" s="13"/>
      <c r="B1371" s="13"/>
      <c r="C1371" s="13"/>
      <c r="D1371" s="17"/>
      <c r="E1371" s="9"/>
    </row>
    <row r="1372" spans="1:5">
      <c r="A1372" s="13"/>
      <c r="B1372" s="13"/>
      <c r="C1372" s="13"/>
      <c r="D1372" s="17"/>
      <c r="E1372" s="9"/>
    </row>
    <row r="1373" spans="1:5">
      <c r="A1373" s="13"/>
      <c r="B1373" s="13"/>
      <c r="C1373" s="13"/>
      <c r="D1373" s="17"/>
      <c r="E1373" s="9"/>
    </row>
    <row r="1374" spans="1:5">
      <c r="A1374" s="13"/>
      <c r="B1374" s="13"/>
      <c r="C1374" s="13"/>
      <c r="D1374" s="17"/>
      <c r="E1374" s="9"/>
    </row>
    <row r="1375" spans="1:5">
      <c r="A1375" s="13"/>
      <c r="B1375" s="13"/>
      <c r="C1375" s="13"/>
      <c r="D1375" s="17"/>
      <c r="E1375" s="9"/>
    </row>
    <row r="1376" spans="1:5">
      <c r="A1376" s="13"/>
      <c r="B1376" s="13"/>
      <c r="C1376" s="13"/>
      <c r="D1376" s="17"/>
      <c r="E1376" s="9"/>
    </row>
    <row r="1377" spans="1:5">
      <c r="A1377" s="13"/>
      <c r="B1377" s="13"/>
      <c r="C1377" s="13"/>
      <c r="D1377" s="17"/>
      <c r="E1377" s="9"/>
    </row>
    <row r="1378" spans="1:5">
      <c r="A1378" s="13"/>
      <c r="B1378" s="13"/>
      <c r="C1378" s="13"/>
      <c r="D1378" s="17"/>
      <c r="E1378" s="9"/>
    </row>
    <row r="1379" spans="1:5">
      <c r="A1379" s="13"/>
      <c r="B1379" s="13"/>
      <c r="C1379" s="13"/>
      <c r="D1379" s="17"/>
      <c r="E1379" s="9"/>
    </row>
    <row r="1380" spans="1:5">
      <c r="A1380" s="13"/>
      <c r="B1380" s="13"/>
      <c r="C1380" s="13"/>
      <c r="D1380" s="17"/>
      <c r="E1380" s="9"/>
    </row>
    <row r="1381" spans="1:5">
      <c r="A1381" s="13"/>
      <c r="B1381" s="13"/>
      <c r="C1381" s="13"/>
      <c r="D1381" s="17"/>
      <c r="E1381" s="9"/>
    </row>
    <row r="1382" spans="1:5">
      <c r="A1382" s="13"/>
      <c r="B1382" s="13"/>
      <c r="C1382" s="13"/>
      <c r="D1382" s="17"/>
      <c r="E1382" s="9"/>
    </row>
    <row r="1383" spans="1:5">
      <c r="A1383" s="13"/>
      <c r="B1383" s="13"/>
      <c r="C1383" s="13"/>
      <c r="D1383" s="17"/>
      <c r="E1383" s="9"/>
    </row>
    <row r="1384" spans="1:5">
      <c r="A1384" s="13"/>
      <c r="B1384" s="13"/>
      <c r="C1384" s="13"/>
      <c r="D1384" s="17"/>
      <c r="E1384" s="9"/>
    </row>
    <row r="1385" spans="1:5">
      <c r="A1385" s="13"/>
      <c r="B1385" s="13"/>
      <c r="C1385" s="13"/>
      <c r="D1385" s="17"/>
      <c r="E1385" s="9"/>
    </row>
    <row r="1386" spans="1:5">
      <c r="A1386" s="13"/>
      <c r="B1386" s="13"/>
      <c r="C1386" s="13"/>
      <c r="D1386" s="17"/>
      <c r="E1386" s="9"/>
    </row>
    <row r="1387" spans="1:5">
      <c r="A1387" s="13"/>
      <c r="B1387" s="13"/>
      <c r="C1387" s="13"/>
      <c r="D1387" s="17"/>
      <c r="E1387" s="9"/>
    </row>
    <row r="1388" spans="1:5">
      <c r="A1388" s="13"/>
      <c r="B1388" s="13"/>
      <c r="C1388" s="13"/>
      <c r="D1388" s="17"/>
      <c r="E1388" s="9"/>
    </row>
    <row r="1389" spans="1:5">
      <c r="A1389" s="13"/>
      <c r="B1389" s="13"/>
      <c r="C1389" s="13"/>
      <c r="D1389" s="17"/>
      <c r="E1389" s="9"/>
    </row>
    <row r="1390" spans="1:5">
      <c r="A1390" s="13"/>
      <c r="B1390" s="13"/>
      <c r="C1390" s="13"/>
      <c r="D1390" s="17"/>
      <c r="E1390" s="9"/>
    </row>
    <row r="1391" spans="1:5">
      <c r="A1391" s="13"/>
      <c r="B1391" s="13"/>
      <c r="C1391" s="13"/>
      <c r="D1391" s="17"/>
      <c r="E1391" s="9"/>
    </row>
    <row r="1392" spans="1:5">
      <c r="A1392" s="13"/>
      <c r="B1392" s="13"/>
      <c r="C1392" s="13"/>
      <c r="D1392" s="17"/>
      <c r="E1392" s="9"/>
    </row>
    <row r="1393" spans="1:5">
      <c r="A1393" s="13"/>
      <c r="B1393" s="13"/>
      <c r="C1393" s="13"/>
      <c r="D1393" s="17"/>
      <c r="E1393" s="9"/>
    </row>
    <row r="1394" spans="1:5">
      <c r="A1394" s="13"/>
      <c r="B1394" s="13"/>
      <c r="C1394" s="13"/>
      <c r="D1394" s="17"/>
      <c r="E1394" s="9"/>
    </row>
    <row r="1395" spans="1:5">
      <c r="A1395" s="13"/>
      <c r="B1395" s="13"/>
      <c r="C1395" s="13"/>
      <c r="D1395" s="17"/>
      <c r="E1395" s="9"/>
    </row>
    <row r="1396" spans="1:5">
      <c r="A1396" s="13"/>
      <c r="B1396" s="13"/>
      <c r="C1396" s="13"/>
      <c r="D1396" s="17"/>
      <c r="E1396" s="9"/>
    </row>
    <row r="1397" spans="1:5">
      <c r="A1397" s="13"/>
      <c r="B1397" s="13"/>
      <c r="C1397" s="13"/>
      <c r="D1397" s="17"/>
      <c r="E1397" s="9"/>
    </row>
    <row r="1398" spans="1:5">
      <c r="A1398" s="13"/>
      <c r="B1398" s="13"/>
      <c r="C1398" s="13"/>
      <c r="D1398" s="17"/>
      <c r="E1398" s="9"/>
    </row>
    <row r="1399" spans="1:5">
      <c r="A1399" s="13"/>
      <c r="B1399" s="13"/>
      <c r="C1399" s="13"/>
      <c r="D1399" s="17"/>
      <c r="E1399" s="9"/>
    </row>
    <row r="1400" spans="1:5">
      <c r="A1400" s="13"/>
      <c r="B1400" s="13"/>
      <c r="C1400" s="13"/>
      <c r="D1400" s="17"/>
      <c r="E1400" s="9"/>
    </row>
    <row r="1401" spans="1:5">
      <c r="A1401" s="13"/>
      <c r="B1401" s="13"/>
      <c r="C1401" s="13"/>
      <c r="D1401" s="17"/>
      <c r="E1401" s="9"/>
    </row>
    <row r="1402" spans="1:5">
      <c r="A1402" s="13"/>
      <c r="B1402" s="13"/>
      <c r="C1402" s="13"/>
      <c r="D1402" s="17"/>
      <c r="E1402" s="9"/>
    </row>
    <row r="1403" spans="1:5">
      <c r="A1403" s="13"/>
      <c r="B1403" s="13"/>
      <c r="C1403" s="13"/>
      <c r="D1403" s="17"/>
      <c r="E1403" s="9"/>
    </row>
    <row r="1404" spans="1:5">
      <c r="A1404" s="13"/>
      <c r="B1404" s="13"/>
      <c r="C1404" s="13"/>
      <c r="D1404" s="17"/>
      <c r="E1404" s="9"/>
    </row>
    <row r="1405" spans="1:5">
      <c r="A1405" s="13"/>
      <c r="B1405" s="13"/>
      <c r="C1405" s="13"/>
      <c r="D1405" s="17"/>
      <c r="E1405" s="9"/>
    </row>
    <row r="1406" spans="1:5">
      <c r="A1406" s="13"/>
      <c r="B1406" s="13"/>
      <c r="C1406" s="13"/>
      <c r="D1406" s="17"/>
      <c r="E1406" s="9"/>
    </row>
    <row r="1407" spans="1:5">
      <c r="A1407" s="13"/>
      <c r="B1407" s="13"/>
      <c r="C1407" s="13"/>
      <c r="D1407" s="17"/>
      <c r="E1407" s="9"/>
    </row>
    <row r="1408" spans="1:5">
      <c r="A1408" s="13"/>
      <c r="B1408" s="13"/>
      <c r="C1408" s="13"/>
      <c r="D1408" s="17"/>
      <c r="E1408" s="9"/>
    </row>
    <row r="1409" spans="1:5">
      <c r="A1409" s="13"/>
      <c r="B1409" s="13"/>
      <c r="C1409" s="13"/>
      <c r="D1409" s="17"/>
      <c r="E1409" s="9"/>
    </row>
    <row r="1410" spans="1:5">
      <c r="A1410" s="13"/>
      <c r="B1410" s="13"/>
      <c r="C1410" s="13"/>
      <c r="D1410" s="17"/>
      <c r="E1410" s="9"/>
    </row>
    <row r="1411" spans="1:5">
      <c r="A1411" s="13"/>
      <c r="B1411" s="13"/>
      <c r="C1411" s="13"/>
      <c r="D1411" s="17"/>
      <c r="E1411" s="9"/>
    </row>
    <row r="1412" spans="1:5">
      <c r="A1412" s="13"/>
      <c r="B1412" s="13"/>
      <c r="C1412" s="13"/>
      <c r="D1412" s="17"/>
      <c r="E1412" s="9"/>
    </row>
    <row r="1413" spans="1:5">
      <c r="A1413" s="13"/>
      <c r="B1413" s="13"/>
      <c r="C1413" s="13"/>
      <c r="D1413" s="17"/>
      <c r="E1413" s="9"/>
    </row>
    <row r="1414" spans="1:5">
      <c r="A1414" s="13"/>
      <c r="B1414" s="13"/>
      <c r="C1414" s="13"/>
      <c r="D1414" s="17"/>
      <c r="E1414" s="9"/>
    </row>
    <row r="1415" spans="1:5">
      <c r="A1415" s="13"/>
      <c r="B1415" s="13"/>
      <c r="C1415" s="13"/>
      <c r="D1415" s="17"/>
      <c r="E1415" s="9"/>
    </row>
    <row r="1416" spans="1:5">
      <c r="A1416" s="13"/>
      <c r="B1416" s="13"/>
      <c r="C1416" s="13"/>
      <c r="D1416" s="17"/>
      <c r="E1416" s="9"/>
    </row>
    <row r="1417" spans="1:5">
      <c r="A1417" s="13"/>
      <c r="B1417" s="13"/>
      <c r="C1417" s="13"/>
      <c r="D1417" s="17"/>
      <c r="E1417" s="9"/>
    </row>
    <row r="1418" spans="1:5">
      <c r="A1418" s="13"/>
      <c r="B1418" s="13"/>
      <c r="C1418" s="13"/>
      <c r="D1418" s="17"/>
      <c r="E1418" s="9"/>
    </row>
    <row r="1419" spans="1:5">
      <c r="A1419" s="13"/>
      <c r="B1419" s="13"/>
      <c r="C1419" s="13"/>
      <c r="D1419" s="17"/>
      <c r="E1419" s="9"/>
    </row>
    <row r="1420" spans="1:5">
      <c r="A1420" s="13"/>
      <c r="B1420" s="13"/>
      <c r="C1420" s="13"/>
      <c r="D1420" s="17"/>
      <c r="E1420" s="9"/>
    </row>
    <row r="1421" spans="1:5">
      <c r="A1421" s="13"/>
      <c r="B1421" s="13"/>
      <c r="C1421" s="13"/>
      <c r="D1421" s="17"/>
      <c r="E1421" s="9"/>
    </row>
    <row r="1422" spans="1:5">
      <c r="A1422" s="13"/>
      <c r="B1422" s="13"/>
      <c r="C1422" s="13"/>
      <c r="D1422" s="17"/>
      <c r="E1422" s="9"/>
    </row>
    <row r="1423" spans="1:5">
      <c r="A1423" s="13"/>
      <c r="B1423" s="13"/>
      <c r="C1423" s="13"/>
      <c r="D1423" s="17"/>
      <c r="E1423" s="9"/>
    </row>
    <row r="1424" spans="1:5">
      <c r="A1424" s="13"/>
      <c r="B1424" s="13"/>
      <c r="C1424" s="13"/>
      <c r="D1424" s="17"/>
      <c r="E1424" s="9"/>
    </row>
    <row r="1425" spans="1:5">
      <c r="A1425" s="13"/>
      <c r="B1425" s="13"/>
      <c r="C1425" s="13"/>
      <c r="D1425" s="17"/>
      <c r="E1425" s="9"/>
    </row>
    <row r="1426" spans="1:5">
      <c r="A1426" s="13"/>
      <c r="B1426" s="13"/>
      <c r="C1426" s="13"/>
      <c r="D1426" s="17"/>
      <c r="E1426" s="9"/>
    </row>
    <row r="1427" spans="1:5">
      <c r="A1427" s="13"/>
      <c r="B1427" s="13"/>
      <c r="C1427" s="13"/>
      <c r="D1427" s="17"/>
      <c r="E1427" s="9"/>
    </row>
    <row r="1428" spans="1:5">
      <c r="A1428" s="13"/>
      <c r="B1428" s="13"/>
      <c r="C1428" s="13"/>
      <c r="D1428" s="17"/>
      <c r="E1428" s="9"/>
    </row>
    <row r="1429" spans="1:5">
      <c r="A1429" s="13"/>
      <c r="B1429" s="13"/>
      <c r="C1429" s="13"/>
      <c r="D1429" s="17"/>
      <c r="E1429" s="9"/>
    </row>
    <row r="1430" spans="1:5">
      <c r="A1430" s="13"/>
      <c r="B1430" s="13"/>
      <c r="C1430" s="13"/>
      <c r="D1430" s="17"/>
      <c r="E1430" s="9"/>
    </row>
    <row r="1431" spans="1:5">
      <c r="A1431" s="13"/>
      <c r="B1431" s="13"/>
      <c r="C1431" s="13"/>
      <c r="D1431" s="17"/>
      <c r="E1431" s="9"/>
    </row>
    <row r="1432" spans="1:5">
      <c r="A1432" s="13"/>
      <c r="B1432" s="13"/>
      <c r="C1432" s="13"/>
      <c r="D1432" s="17"/>
      <c r="E1432" s="9"/>
    </row>
    <row r="1433" spans="1:5">
      <c r="A1433" s="13"/>
      <c r="B1433" s="13"/>
      <c r="C1433" s="13"/>
      <c r="D1433" s="17"/>
      <c r="E1433" s="9"/>
    </row>
    <row r="1434" spans="1:5">
      <c r="A1434" s="13"/>
      <c r="B1434" s="13"/>
      <c r="C1434" s="13"/>
      <c r="D1434" s="17"/>
      <c r="E1434" s="9"/>
    </row>
    <row r="1435" spans="1:5">
      <c r="A1435" s="13"/>
      <c r="B1435" s="13"/>
      <c r="C1435" s="13"/>
      <c r="D1435" s="17"/>
      <c r="E1435" s="9"/>
    </row>
    <row r="1436" spans="1:5">
      <c r="A1436" s="13"/>
      <c r="B1436" s="13"/>
      <c r="C1436" s="13"/>
      <c r="D1436" s="17"/>
      <c r="E1436" s="9"/>
    </row>
    <row r="1437" spans="1:5">
      <c r="A1437" s="13"/>
      <c r="B1437" s="13"/>
      <c r="C1437" s="13"/>
      <c r="D1437" s="17"/>
      <c r="E1437" s="9"/>
    </row>
    <row r="1438" spans="1:5">
      <c r="A1438" s="13"/>
      <c r="B1438" s="13"/>
      <c r="C1438" s="13"/>
      <c r="D1438" s="17"/>
      <c r="E1438" s="9"/>
    </row>
    <row r="1439" spans="1:5">
      <c r="A1439" s="13"/>
      <c r="B1439" s="13"/>
      <c r="C1439" s="13"/>
      <c r="D1439" s="17"/>
      <c r="E1439" s="9"/>
    </row>
    <row r="1440" spans="1:5">
      <c r="A1440" s="13"/>
      <c r="B1440" s="13"/>
      <c r="C1440" s="13"/>
      <c r="D1440" s="17"/>
      <c r="E1440" s="9"/>
    </row>
    <row r="1441" spans="1:5">
      <c r="A1441" s="13"/>
      <c r="B1441" s="13"/>
      <c r="C1441" s="13"/>
      <c r="D1441" s="17"/>
      <c r="E1441" s="9"/>
    </row>
    <row r="1442" spans="1:5">
      <c r="A1442" s="13"/>
      <c r="B1442" s="13"/>
      <c r="C1442" s="13"/>
      <c r="D1442" s="17"/>
      <c r="E1442" s="9"/>
    </row>
    <row r="1443" spans="1:5">
      <c r="A1443" s="13"/>
      <c r="B1443" s="13"/>
      <c r="C1443" s="13"/>
      <c r="D1443" s="17"/>
      <c r="E1443" s="9"/>
    </row>
    <row r="1444" spans="1:5">
      <c r="A1444" s="13"/>
      <c r="B1444" s="13"/>
      <c r="C1444" s="13"/>
      <c r="D1444" s="17"/>
      <c r="E1444" s="9"/>
    </row>
    <row r="1445" spans="1:5">
      <c r="A1445" s="13"/>
      <c r="B1445" s="13"/>
      <c r="C1445" s="13"/>
      <c r="D1445" s="17"/>
      <c r="E1445" s="9"/>
    </row>
    <row r="1446" spans="1:5">
      <c r="A1446" s="13"/>
      <c r="B1446" s="13"/>
      <c r="C1446" s="13"/>
      <c r="D1446" s="17"/>
      <c r="E1446" s="9"/>
    </row>
    <row r="1447" spans="1:5">
      <c r="A1447" s="13"/>
      <c r="B1447" s="13"/>
      <c r="C1447" s="13"/>
      <c r="D1447" s="17"/>
      <c r="E1447" s="9"/>
    </row>
    <row r="1448" spans="1:5">
      <c r="A1448" s="13"/>
      <c r="B1448" s="13"/>
      <c r="C1448" s="13"/>
      <c r="D1448" s="17"/>
      <c r="E1448" s="9"/>
    </row>
    <row r="1449" spans="1:5">
      <c r="A1449" s="13"/>
      <c r="B1449" s="13"/>
      <c r="C1449" s="13"/>
      <c r="D1449" s="17"/>
      <c r="E1449" s="9"/>
    </row>
    <row r="1450" spans="1:5">
      <c r="A1450" s="13"/>
      <c r="B1450" s="13"/>
      <c r="C1450" s="13"/>
      <c r="D1450" s="17"/>
      <c r="E1450" s="9"/>
    </row>
    <row r="1451" spans="1:5">
      <c r="A1451" s="13"/>
      <c r="B1451" s="13"/>
      <c r="C1451" s="13"/>
      <c r="D1451" s="17"/>
      <c r="E1451" s="9"/>
    </row>
    <row r="1452" spans="1:5">
      <c r="A1452" s="13"/>
      <c r="B1452" s="13"/>
      <c r="C1452" s="13"/>
      <c r="D1452" s="17"/>
      <c r="E1452" s="9"/>
    </row>
    <row r="1453" spans="1:5">
      <c r="A1453" s="13"/>
      <c r="B1453" s="13"/>
      <c r="C1453" s="13"/>
      <c r="D1453" s="17"/>
      <c r="E1453" s="9"/>
    </row>
    <row r="1454" spans="1:5">
      <c r="A1454" s="13"/>
      <c r="B1454" s="13"/>
      <c r="C1454" s="13"/>
      <c r="D1454" s="17"/>
      <c r="E1454" s="9"/>
    </row>
    <row r="1455" spans="1:5">
      <c r="A1455" s="13"/>
      <c r="B1455" s="13"/>
      <c r="C1455" s="13"/>
      <c r="D1455" s="17"/>
      <c r="E1455" s="9"/>
    </row>
    <row r="1456" spans="1:5">
      <c r="A1456" s="13"/>
      <c r="B1456" s="13"/>
      <c r="C1456" s="13"/>
      <c r="D1456" s="17"/>
      <c r="E1456" s="9"/>
    </row>
    <row r="1457" spans="1:5">
      <c r="A1457" s="13"/>
      <c r="B1457" s="13"/>
      <c r="C1457" s="13"/>
      <c r="D1457" s="17"/>
      <c r="E1457" s="9"/>
    </row>
    <row r="1458" spans="1:5">
      <c r="A1458" s="13"/>
      <c r="B1458" s="13"/>
      <c r="C1458" s="13"/>
      <c r="D1458" s="17"/>
      <c r="E1458" s="9"/>
    </row>
    <row r="1459" spans="1:5">
      <c r="A1459" s="13"/>
      <c r="B1459" s="13"/>
      <c r="C1459" s="13"/>
      <c r="D1459" s="17"/>
      <c r="E1459" s="9"/>
    </row>
    <row r="1460" spans="1:5">
      <c r="A1460" s="13"/>
      <c r="B1460" s="13"/>
      <c r="C1460" s="13"/>
      <c r="D1460" s="17"/>
      <c r="E1460" s="9"/>
    </row>
    <row r="1461" spans="1:5">
      <c r="A1461" s="13"/>
      <c r="B1461" s="13"/>
      <c r="C1461" s="13"/>
      <c r="D1461" s="17"/>
      <c r="E1461" s="9"/>
    </row>
    <row r="1462" spans="1:5">
      <c r="A1462" s="13"/>
      <c r="B1462" s="13"/>
      <c r="C1462" s="13"/>
      <c r="D1462" s="17"/>
      <c r="E1462" s="9"/>
    </row>
    <row r="1463" spans="1:5">
      <c r="A1463" s="13"/>
      <c r="B1463" s="13"/>
      <c r="C1463" s="13"/>
      <c r="D1463" s="17"/>
      <c r="E1463" s="9"/>
    </row>
    <row r="1464" spans="1:5">
      <c r="A1464" s="13"/>
      <c r="B1464" s="13"/>
      <c r="C1464" s="13"/>
      <c r="D1464" s="17"/>
      <c r="E1464" s="9"/>
    </row>
    <row r="1465" spans="1:5">
      <c r="A1465" s="13"/>
      <c r="B1465" s="13"/>
      <c r="C1465" s="13"/>
      <c r="D1465" s="17"/>
      <c r="E1465" s="9"/>
    </row>
    <row r="1466" spans="1:5">
      <c r="A1466" s="13"/>
      <c r="B1466" s="13"/>
      <c r="C1466" s="13"/>
      <c r="D1466" s="17"/>
      <c r="E1466" s="9"/>
    </row>
    <row r="1467" spans="1:5">
      <c r="A1467" s="13"/>
      <c r="B1467" s="13"/>
      <c r="C1467" s="13"/>
      <c r="D1467" s="17"/>
      <c r="E1467" s="9"/>
    </row>
    <row r="1468" spans="1:5">
      <c r="A1468" s="13"/>
      <c r="B1468" s="13"/>
      <c r="C1468" s="13"/>
      <c r="D1468" s="17"/>
      <c r="E1468" s="9"/>
    </row>
    <row r="1469" spans="1:5">
      <c r="A1469" s="13"/>
      <c r="B1469" s="13"/>
      <c r="C1469" s="13"/>
      <c r="D1469" s="17"/>
      <c r="E1469" s="9"/>
    </row>
    <row r="1470" spans="1:5">
      <c r="A1470" s="13"/>
      <c r="B1470" s="13"/>
      <c r="C1470" s="13"/>
      <c r="D1470" s="17"/>
      <c r="E1470" s="9"/>
    </row>
    <row r="1471" spans="1:5">
      <c r="A1471" s="13"/>
      <c r="B1471" s="13"/>
      <c r="C1471" s="13"/>
      <c r="D1471" s="17"/>
      <c r="E1471" s="9"/>
    </row>
    <row r="1472" spans="1:5">
      <c r="A1472" s="13"/>
      <c r="B1472" s="13"/>
      <c r="C1472" s="13"/>
      <c r="D1472" s="17"/>
      <c r="E1472" s="9"/>
    </row>
    <row r="1473" spans="1:5">
      <c r="A1473" s="13"/>
      <c r="B1473" s="13"/>
      <c r="C1473" s="13"/>
      <c r="D1473" s="17"/>
      <c r="E1473" s="9"/>
    </row>
    <row r="1474" spans="1:5">
      <c r="A1474" s="13"/>
      <c r="B1474" s="13"/>
      <c r="C1474" s="13"/>
      <c r="D1474" s="17"/>
      <c r="E1474" s="9"/>
    </row>
    <row r="1475" spans="1:5">
      <c r="A1475" s="13"/>
      <c r="B1475" s="13"/>
      <c r="C1475" s="13"/>
      <c r="D1475" s="17"/>
      <c r="E1475" s="9"/>
    </row>
    <row r="1476" spans="1:5">
      <c r="A1476" s="13"/>
      <c r="B1476" s="13"/>
      <c r="C1476" s="13"/>
      <c r="D1476" s="17"/>
      <c r="E1476" s="9"/>
    </row>
    <row r="1477" spans="1:5">
      <c r="A1477" s="13"/>
      <c r="B1477" s="13"/>
      <c r="C1477" s="13"/>
      <c r="D1477" s="17"/>
      <c r="E1477" s="9"/>
    </row>
    <row r="1478" spans="1:5">
      <c r="A1478" s="13"/>
      <c r="B1478" s="13"/>
      <c r="C1478" s="13"/>
      <c r="D1478" s="17"/>
      <c r="E1478" s="9"/>
    </row>
    <row r="1479" spans="1:5">
      <c r="A1479" s="13"/>
      <c r="B1479" s="13"/>
      <c r="C1479" s="13"/>
      <c r="D1479" s="17"/>
      <c r="E1479" s="9"/>
    </row>
    <row r="1480" spans="1:5">
      <c r="A1480" s="13"/>
      <c r="B1480" s="13"/>
      <c r="C1480" s="13"/>
      <c r="D1480" s="17"/>
      <c r="E1480" s="9"/>
    </row>
    <row r="1481" spans="1:5">
      <c r="A1481" s="13"/>
      <c r="B1481" s="13"/>
      <c r="C1481" s="13"/>
      <c r="D1481" s="17"/>
      <c r="E1481" s="9"/>
    </row>
    <row r="1482" spans="1:5">
      <c r="A1482" s="13"/>
      <c r="B1482" s="13"/>
      <c r="C1482" s="13"/>
      <c r="D1482" s="17"/>
      <c r="E1482" s="9"/>
    </row>
    <row r="1483" spans="1:5">
      <c r="A1483" s="13"/>
      <c r="B1483" s="13"/>
      <c r="C1483" s="13"/>
      <c r="D1483" s="17"/>
      <c r="E1483" s="9"/>
    </row>
    <row r="1484" spans="1:5">
      <c r="A1484" s="13"/>
      <c r="B1484" s="13"/>
      <c r="C1484" s="13"/>
      <c r="D1484" s="17"/>
      <c r="E1484" s="9"/>
    </row>
    <row r="1485" spans="1:5">
      <c r="A1485" s="13"/>
      <c r="B1485" s="13"/>
      <c r="C1485" s="13"/>
      <c r="D1485" s="17"/>
      <c r="E1485" s="9"/>
    </row>
    <row r="1486" spans="1:5">
      <c r="A1486" s="13"/>
      <c r="B1486" s="13"/>
      <c r="C1486" s="13"/>
      <c r="D1486" s="17"/>
      <c r="E1486" s="9"/>
    </row>
    <row r="1487" spans="1:5">
      <c r="A1487" s="13"/>
      <c r="B1487" s="13"/>
      <c r="C1487" s="13"/>
      <c r="D1487" s="17"/>
      <c r="E1487" s="9"/>
    </row>
    <row r="1488" spans="1:5">
      <c r="A1488" s="13"/>
      <c r="B1488" s="13"/>
      <c r="C1488" s="13"/>
      <c r="D1488" s="17"/>
      <c r="E1488" s="9"/>
    </row>
    <row r="1489" spans="1:5">
      <c r="A1489" s="13"/>
      <c r="B1489" s="13"/>
      <c r="C1489" s="13"/>
      <c r="D1489" s="17"/>
      <c r="E1489" s="9"/>
    </row>
    <row r="1490" spans="1:5">
      <c r="A1490" s="13"/>
      <c r="B1490" s="13"/>
      <c r="C1490" s="13"/>
      <c r="D1490" s="17"/>
      <c r="E1490" s="9"/>
    </row>
    <row r="1491" spans="1:5">
      <c r="A1491" s="13"/>
      <c r="B1491" s="13"/>
      <c r="C1491" s="13"/>
      <c r="D1491" s="17"/>
      <c r="E1491" s="9"/>
    </row>
    <row r="1492" spans="1:5">
      <c r="A1492" s="13"/>
      <c r="B1492" s="13"/>
      <c r="C1492" s="13"/>
      <c r="D1492" s="17"/>
      <c r="E1492" s="9"/>
    </row>
    <row r="1493" spans="1:5">
      <c r="A1493" s="13"/>
      <c r="B1493" s="13"/>
      <c r="C1493" s="13"/>
      <c r="D1493" s="17"/>
      <c r="E1493" s="9"/>
    </row>
    <row r="1494" spans="1:5">
      <c r="A1494" s="13"/>
      <c r="B1494" s="13"/>
      <c r="C1494" s="13"/>
      <c r="D1494" s="17"/>
      <c r="E1494" s="9"/>
    </row>
    <row r="1495" spans="1:5">
      <c r="A1495" s="13"/>
      <c r="B1495" s="13"/>
      <c r="C1495" s="13"/>
      <c r="D1495" s="17"/>
      <c r="E1495" s="9"/>
    </row>
    <row r="1496" spans="1:5">
      <c r="A1496" s="13"/>
      <c r="B1496" s="13"/>
      <c r="C1496" s="13"/>
      <c r="D1496" s="17"/>
      <c r="E1496" s="9"/>
    </row>
    <row r="1497" spans="1:5">
      <c r="A1497" s="13"/>
      <c r="B1497" s="13"/>
      <c r="C1497" s="13"/>
      <c r="D1497" s="17"/>
      <c r="E1497" s="9"/>
    </row>
    <row r="1498" spans="1:5">
      <c r="A1498" s="13"/>
      <c r="B1498" s="13"/>
      <c r="C1498" s="13"/>
      <c r="D1498" s="17"/>
      <c r="E1498" s="9"/>
    </row>
    <row r="1499" spans="1:5">
      <c r="A1499" s="13"/>
      <c r="B1499" s="13"/>
      <c r="C1499" s="13"/>
      <c r="D1499" s="17"/>
      <c r="E1499" s="9"/>
    </row>
    <row r="1500" spans="1:5">
      <c r="A1500" s="13"/>
      <c r="B1500" s="13"/>
      <c r="C1500" s="13"/>
      <c r="D1500" s="17"/>
      <c r="E1500" s="9"/>
    </row>
    <row r="1501" spans="1:5">
      <c r="A1501" s="13"/>
      <c r="B1501" s="13"/>
      <c r="C1501" s="13"/>
      <c r="D1501" s="17"/>
      <c r="E1501" s="9"/>
    </row>
    <row r="1502" spans="1:5">
      <c r="A1502" s="13"/>
      <c r="B1502" s="13"/>
      <c r="C1502" s="13"/>
      <c r="D1502" s="17"/>
      <c r="E1502" s="9"/>
    </row>
    <row r="1503" spans="1:5">
      <c r="A1503" s="13"/>
      <c r="B1503" s="13"/>
      <c r="C1503" s="13"/>
      <c r="D1503" s="17"/>
      <c r="E1503" s="9"/>
    </row>
    <row r="1504" spans="1:5">
      <c r="A1504" s="13"/>
      <c r="B1504" s="13"/>
      <c r="C1504" s="13"/>
      <c r="D1504" s="17"/>
      <c r="E1504" s="9"/>
    </row>
    <row r="1505" spans="1:5">
      <c r="A1505" s="13"/>
      <c r="B1505" s="13"/>
      <c r="C1505" s="13"/>
      <c r="D1505" s="17"/>
      <c r="E1505" s="9"/>
    </row>
    <row r="1506" spans="1:5">
      <c r="A1506" s="13"/>
      <c r="B1506" s="13"/>
      <c r="C1506" s="13"/>
      <c r="D1506" s="17"/>
      <c r="E1506" s="9"/>
    </row>
    <row r="1507" spans="1:5">
      <c r="A1507" s="13"/>
      <c r="B1507" s="13"/>
      <c r="C1507" s="13"/>
      <c r="D1507" s="17"/>
      <c r="E1507" s="9"/>
    </row>
    <row r="1508" spans="1:5">
      <c r="A1508" s="13"/>
      <c r="B1508" s="13"/>
      <c r="C1508" s="13"/>
      <c r="D1508" s="17"/>
      <c r="E1508" s="9"/>
    </row>
    <row r="1509" spans="1:5">
      <c r="A1509" s="13"/>
      <c r="B1509" s="13"/>
      <c r="C1509" s="13"/>
      <c r="D1509" s="17"/>
      <c r="E1509" s="9"/>
    </row>
    <row r="1510" spans="1:5">
      <c r="A1510" s="13"/>
      <c r="B1510" s="13"/>
      <c r="C1510" s="13"/>
      <c r="D1510" s="17"/>
      <c r="E1510" s="9"/>
    </row>
    <row r="1511" spans="1:5">
      <c r="A1511" s="13"/>
      <c r="B1511" s="13"/>
      <c r="C1511" s="13"/>
      <c r="D1511" s="17"/>
      <c r="E1511" s="9"/>
    </row>
    <row r="1512" spans="1:5">
      <c r="A1512" s="13"/>
      <c r="B1512" s="13"/>
      <c r="C1512" s="13"/>
      <c r="D1512" s="17"/>
      <c r="E1512" s="9"/>
    </row>
    <row r="1513" spans="1:5">
      <c r="A1513" s="13"/>
      <c r="B1513" s="13"/>
      <c r="C1513" s="13"/>
      <c r="D1513" s="17"/>
      <c r="E1513" s="9"/>
    </row>
    <row r="1514" spans="1:5">
      <c r="A1514" s="13"/>
      <c r="B1514" s="13"/>
      <c r="C1514" s="13"/>
      <c r="D1514" s="17"/>
      <c r="E1514" s="9"/>
    </row>
    <row r="1515" spans="1:5">
      <c r="A1515" s="13"/>
      <c r="B1515" s="13"/>
      <c r="C1515" s="13"/>
      <c r="D1515" s="17"/>
      <c r="E1515" s="9"/>
    </row>
    <row r="1516" spans="1:5">
      <c r="A1516" s="13"/>
      <c r="B1516" s="13"/>
      <c r="C1516" s="13"/>
      <c r="D1516" s="17"/>
      <c r="E1516" s="9"/>
    </row>
    <row r="1517" spans="1:5">
      <c r="A1517" s="13"/>
      <c r="B1517" s="13"/>
      <c r="C1517" s="13"/>
      <c r="D1517" s="17"/>
      <c r="E1517" s="9"/>
    </row>
    <row r="1518" spans="1:5">
      <c r="A1518" s="13"/>
      <c r="B1518" s="13"/>
      <c r="C1518" s="13"/>
      <c r="D1518" s="17"/>
      <c r="E1518" s="9"/>
    </row>
    <row r="1519" spans="1:5">
      <c r="A1519" s="13"/>
      <c r="B1519" s="13"/>
      <c r="C1519" s="13"/>
      <c r="D1519" s="17"/>
      <c r="E1519" s="9"/>
    </row>
    <row r="1520" spans="1:5">
      <c r="A1520" s="13"/>
      <c r="B1520" s="13"/>
      <c r="C1520" s="13"/>
      <c r="D1520" s="17"/>
      <c r="E1520" s="9"/>
    </row>
    <row r="1521" spans="1:5">
      <c r="A1521" s="13"/>
      <c r="B1521" s="13"/>
      <c r="C1521" s="13"/>
      <c r="D1521" s="17"/>
      <c r="E1521" s="9"/>
    </row>
    <row r="1522" spans="1:5">
      <c r="A1522" s="13"/>
      <c r="B1522" s="13"/>
      <c r="C1522" s="13"/>
      <c r="D1522" s="17"/>
      <c r="E1522" s="9"/>
    </row>
    <row r="1523" spans="1:5">
      <c r="A1523" s="13"/>
      <c r="B1523" s="13"/>
      <c r="C1523" s="13"/>
      <c r="D1523" s="17"/>
      <c r="E1523" s="9"/>
    </row>
    <row r="1524" spans="1:5">
      <c r="A1524" s="13"/>
      <c r="B1524" s="13"/>
      <c r="C1524" s="13"/>
      <c r="D1524" s="17"/>
      <c r="E1524" s="9"/>
    </row>
    <row r="1525" spans="1:5">
      <c r="A1525" s="13"/>
      <c r="B1525" s="13"/>
      <c r="C1525" s="13"/>
      <c r="D1525" s="17"/>
      <c r="E1525" s="9"/>
    </row>
    <row r="1526" spans="1:5">
      <c r="A1526" s="13"/>
      <c r="B1526" s="13"/>
      <c r="C1526" s="13"/>
      <c r="D1526" s="17"/>
      <c r="E1526" s="9"/>
    </row>
    <row r="1527" spans="1:5">
      <c r="A1527" s="13"/>
      <c r="B1527" s="13"/>
      <c r="C1527" s="13"/>
      <c r="D1527" s="17"/>
      <c r="E1527" s="9"/>
    </row>
    <row r="1528" spans="1:5">
      <c r="A1528" s="13"/>
      <c r="B1528" s="13"/>
      <c r="C1528" s="13"/>
      <c r="D1528" s="17"/>
      <c r="E1528" s="9"/>
    </row>
    <row r="1529" spans="1:5">
      <c r="A1529" s="13"/>
      <c r="B1529" s="13"/>
      <c r="C1529" s="13"/>
      <c r="D1529" s="17"/>
      <c r="E1529" s="9"/>
    </row>
    <row r="1530" spans="1:5">
      <c r="A1530" s="13"/>
      <c r="B1530" s="13"/>
      <c r="C1530" s="13"/>
      <c r="D1530" s="17"/>
      <c r="E1530" s="9"/>
    </row>
    <row r="1531" spans="1:5">
      <c r="A1531" s="13"/>
      <c r="B1531" s="13"/>
      <c r="C1531" s="13"/>
      <c r="D1531" s="17"/>
      <c r="E1531" s="9"/>
    </row>
    <row r="1532" spans="1:5">
      <c r="A1532" s="13"/>
      <c r="B1532" s="13"/>
      <c r="C1532" s="13"/>
      <c r="D1532" s="17"/>
      <c r="E1532" s="9"/>
    </row>
    <row r="1533" spans="1:5">
      <c r="A1533" s="13"/>
      <c r="B1533" s="13"/>
      <c r="C1533" s="13"/>
      <c r="D1533" s="17"/>
      <c r="E1533" s="9"/>
    </row>
    <row r="1534" spans="1:5">
      <c r="A1534" s="13"/>
      <c r="B1534" s="13"/>
      <c r="C1534" s="13"/>
      <c r="D1534" s="17"/>
      <c r="E1534" s="9"/>
    </row>
    <row r="1535" spans="1:5">
      <c r="A1535" s="13"/>
      <c r="B1535" s="13"/>
      <c r="C1535" s="13"/>
      <c r="D1535" s="17"/>
      <c r="E1535" s="9"/>
    </row>
    <row r="1536" spans="1:5">
      <c r="A1536" s="13"/>
      <c r="B1536" s="13"/>
      <c r="C1536" s="13"/>
      <c r="D1536" s="17"/>
      <c r="E1536" s="9"/>
    </row>
    <row r="1537" spans="1:5">
      <c r="A1537" s="13"/>
      <c r="B1537" s="13"/>
      <c r="C1537" s="13"/>
      <c r="D1537" s="17"/>
      <c r="E1537" s="9"/>
    </row>
    <row r="1538" spans="1:5">
      <c r="A1538" s="13"/>
      <c r="B1538" s="13"/>
      <c r="C1538" s="13"/>
      <c r="D1538" s="17"/>
      <c r="E1538" s="9"/>
    </row>
    <row r="1539" spans="1:5">
      <c r="A1539" s="13"/>
      <c r="B1539" s="13"/>
      <c r="C1539" s="13"/>
      <c r="D1539" s="17"/>
      <c r="E1539" s="9"/>
    </row>
    <row r="1540" spans="1:5">
      <c r="A1540" s="13"/>
      <c r="B1540" s="13"/>
      <c r="C1540" s="13"/>
      <c r="D1540" s="17"/>
      <c r="E1540" s="9"/>
    </row>
    <row r="1541" spans="1:5">
      <c r="A1541" s="13"/>
      <c r="B1541" s="13"/>
      <c r="C1541" s="13"/>
      <c r="D1541" s="17"/>
      <c r="E1541" s="9"/>
    </row>
    <row r="1542" spans="1:5">
      <c r="A1542" s="13"/>
      <c r="B1542" s="13"/>
      <c r="C1542" s="13"/>
      <c r="D1542" s="17"/>
      <c r="E1542" s="9"/>
    </row>
    <row r="1543" spans="1:5">
      <c r="A1543" s="13"/>
      <c r="B1543" s="13"/>
      <c r="C1543" s="13"/>
      <c r="D1543" s="17"/>
      <c r="E1543" s="9"/>
    </row>
    <row r="1544" spans="1:5">
      <c r="A1544" s="13"/>
      <c r="B1544" s="13"/>
      <c r="C1544" s="13"/>
      <c r="D1544" s="17"/>
      <c r="E1544" s="9"/>
    </row>
    <row r="1545" spans="1:5">
      <c r="A1545" s="13"/>
      <c r="B1545" s="13"/>
      <c r="C1545" s="13"/>
      <c r="D1545" s="17"/>
      <c r="E1545" s="9"/>
    </row>
    <row r="1546" spans="1:5">
      <c r="A1546" s="13"/>
      <c r="B1546" s="13"/>
      <c r="C1546" s="13"/>
      <c r="D1546" s="17"/>
      <c r="E1546" s="9"/>
    </row>
    <row r="1547" spans="1:5">
      <c r="A1547" s="13"/>
      <c r="B1547" s="13"/>
      <c r="C1547" s="13"/>
      <c r="D1547" s="17"/>
      <c r="E1547" s="9"/>
    </row>
    <row r="1548" spans="1:5">
      <c r="A1548" s="13"/>
      <c r="B1548" s="13"/>
      <c r="C1548" s="13"/>
      <c r="D1548" s="17"/>
      <c r="E1548" s="9"/>
    </row>
    <row r="1549" spans="1:5">
      <c r="A1549" s="13"/>
      <c r="B1549" s="13"/>
      <c r="C1549" s="13"/>
      <c r="D1549" s="17"/>
      <c r="E1549" s="9"/>
    </row>
    <row r="1550" spans="1:5">
      <c r="A1550" s="13"/>
      <c r="B1550" s="13"/>
      <c r="C1550" s="13"/>
      <c r="D1550" s="17"/>
      <c r="E1550" s="9"/>
    </row>
    <row r="1551" spans="1:5">
      <c r="A1551" s="13"/>
      <c r="B1551" s="13"/>
      <c r="C1551" s="13"/>
      <c r="D1551" s="17"/>
      <c r="E1551" s="9"/>
    </row>
    <row r="1552" spans="1:5">
      <c r="A1552" s="13"/>
      <c r="B1552" s="13"/>
      <c r="C1552" s="13"/>
      <c r="D1552" s="17"/>
      <c r="E1552" s="9"/>
    </row>
    <row r="1553" spans="1:5">
      <c r="A1553" s="13"/>
      <c r="B1553" s="13"/>
      <c r="C1553" s="13"/>
      <c r="D1553" s="17"/>
      <c r="E1553" s="9"/>
    </row>
    <row r="1554" spans="1:5">
      <c r="A1554" s="13"/>
      <c r="B1554" s="13"/>
      <c r="C1554" s="13"/>
      <c r="D1554" s="17"/>
      <c r="E1554" s="9"/>
    </row>
    <row r="1555" spans="1:5">
      <c r="A1555" s="13"/>
      <c r="B1555" s="13"/>
      <c r="C1555" s="13"/>
      <c r="D1555" s="17"/>
      <c r="E1555" s="9"/>
    </row>
    <row r="1556" spans="1:5">
      <c r="A1556" s="13"/>
      <c r="B1556" s="13"/>
      <c r="C1556" s="13"/>
      <c r="D1556" s="17"/>
      <c r="E1556" s="9"/>
    </row>
    <row r="1557" spans="1:5">
      <c r="A1557" s="13"/>
      <c r="B1557" s="13"/>
      <c r="C1557" s="13"/>
      <c r="D1557" s="17"/>
      <c r="E1557" s="9"/>
    </row>
    <row r="1558" spans="1:5">
      <c r="A1558" s="13"/>
      <c r="B1558" s="13"/>
      <c r="C1558" s="13"/>
      <c r="D1558" s="17"/>
      <c r="E1558" s="9"/>
    </row>
    <row r="1559" spans="1:5">
      <c r="A1559" s="13"/>
      <c r="B1559" s="13"/>
      <c r="C1559" s="13"/>
      <c r="D1559" s="17"/>
      <c r="E1559" s="9"/>
    </row>
    <row r="1560" spans="1:5">
      <c r="A1560" s="13"/>
      <c r="B1560" s="13"/>
      <c r="C1560" s="13"/>
      <c r="D1560" s="17"/>
      <c r="E1560" s="9"/>
    </row>
    <row r="1561" spans="1:5">
      <c r="A1561" s="13"/>
      <c r="B1561" s="13"/>
      <c r="C1561" s="13"/>
      <c r="D1561" s="17"/>
      <c r="E1561" s="9"/>
    </row>
    <row r="1562" spans="1:5">
      <c r="A1562" s="13"/>
      <c r="B1562" s="13"/>
      <c r="C1562" s="13"/>
      <c r="D1562" s="17"/>
      <c r="E1562" s="9"/>
    </row>
    <row r="1563" spans="1:5">
      <c r="A1563" s="13"/>
      <c r="B1563" s="13"/>
      <c r="C1563" s="13"/>
      <c r="D1563" s="17"/>
      <c r="E1563" s="9"/>
    </row>
    <row r="1564" spans="1:5">
      <c r="A1564" s="13"/>
      <c r="B1564" s="13"/>
      <c r="C1564" s="13"/>
      <c r="D1564" s="17"/>
      <c r="E1564" s="9"/>
    </row>
    <row r="1565" spans="1:5">
      <c r="A1565" s="13"/>
      <c r="B1565" s="13"/>
      <c r="C1565" s="13"/>
      <c r="D1565" s="17"/>
      <c r="E1565" s="9"/>
    </row>
    <row r="1566" spans="1:5">
      <c r="A1566" s="13"/>
      <c r="B1566" s="13"/>
      <c r="C1566" s="13"/>
      <c r="D1566" s="17"/>
      <c r="E1566" s="9"/>
    </row>
    <row r="1567" spans="1:5">
      <c r="A1567" s="13"/>
      <c r="B1567" s="13"/>
      <c r="C1567" s="13"/>
      <c r="D1567" s="17"/>
      <c r="E1567" s="9"/>
    </row>
    <row r="1568" spans="1:5">
      <c r="A1568" s="13"/>
      <c r="B1568" s="13"/>
      <c r="C1568" s="13"/>
      <c r="D1568" s="17"/>
      <c r="E1568" s="9"/>
    </row>
    <row r="1569" spans="1:5">
      <c r="A1569" s="13"/>
      <c r="B1569" s="13"/>
      <c r="C1569" s="13"/>
      <c r="D1569" s="17"/>
      <c r="E1569" s="9"/>
    </row>
    <row r="1570" spans="1:5">
      <c r="A1570" s="13"/>
      <c r="B1570" s="13"/>
      <c r="C1570" s="13"/>
      <c r="D1570" s="17"/>
      <c r="E1570" s="9"/>
    </row>
    <row r="1571" spans="1:5">
      <c r="A1571" s="13"/>
      <c r="B1571" s="13"/>
      <c r="C1571" s="13"/>
      <c r="D1571" s="17"/>
      <c r="E1571" s="9"/>
    </row>
    <row r="1572" spans="1:5">
      <c r="A1572" s="13"/>
      <c r="B1572" s="13"/>
      <c r="C1572" s="13"/>
      <c r="D1572" s="17"/>
      <c r="E1572" s="9"/>
    </row>
    <row r="1573" spans="1:5">
      <c r="A1573" s="13"/>
      <c r="B1573" s="13"/>
      <c r="C1573" s="13"/>
      <c r="D1573" s="17"/>
      <c r="E1573" s="9"/>
    </row>
    <row r="1574" spans="1:5">
      <c r="A1574" s="13"/>
      <c r="B1574" s="13"/>
      <c r="C1574" s="13"/>
      <c r="D1574" s="17"/>
      <c r="E1574" s="9"/>
    </row>
    <row r="1575" spans="1:5">
      <c r="A1575" s="13"/>
      <c r="B1575" s="13"/>
      <c r="C1575" s="13"/>
      <c r="D1575" s="17"/>
      <c r="E1575" s="9"/>
    </row>
    <row r="1576" spans="1:5">
      <c r="A1576" s="13"/>
      <c r="B1576" s="13"/>
      <c r="C1576" s="13"/>
      <c r="D1576" s="17"/>
      <c r="E1576" s="9"/>
    </row>
    <row r="1577" spans="1:5">
      <c r="A1577" s="13"/>
      <c r="B1577" s="13"/>
      <c r="C1577" s="13"/>
      <c r="D1577" s="17"/>
      <c r="E1577" s="9"/>
    </row>
    <row r="1578" spans="1:5">
      <c r="A1578" s="13"/>
      <c r="B1578" s="13"/>
      <c r="C1578" s="13"/>
      <c r="D1578" s="17"/>
      <c r="E1578" s="9"/>
    </row>
    <row r="1579" spans="1:5">
      <c r="A1579" s="13"/>
      <c r="B1579" s="13"/>
      <c r="C1579" s="13"/>
      <c r="D1579" s="17"/>
      <c r="E1579" s="9"/>
    </row>
    <row r="1580" spans="1:5">
      <c r="A1580" s="13"/>
      <c r="B1580" s="13"/>
      <c r="C1580" s="13"/>
      <c r="D1580" s="17"/>
      <c r="E1580" s="9"/>
    </row>
    <row r="1581" spans="1:5">
      <c r="A1581" s="13"/>
      <c r="B1581" s="13"/>
      <c r="C1581" s="13"/>
      <c r="D1581" s="17"/>
      <c r="E1581" s="9"/>
    </row>
    <row r="1582" spans="1:5">
      <c r="A1582" s="13"/>
      <c r="B1582" s="13"/>
      <c r="C1582" s="13"/>
      <c r="D1582" s="17"/>
      <c r="E1582" s="9"/>
    </row>
    <row r="1583" spans="1:5">
      <c r="A1583" s="13"/>
      <c r="B1583" s="13"/>
      <c r="C1583" s="13"/>
      <c r="D1583" s="17"/>
      <c r="E1583" s="9"/>
    </row>
    <row r="1584" spans="1:5">
      <c r="A1584" s="13"/>
      <c r="B1584" s="13"/>
      <c r="C1584" s="13"/>
      <c r="D1584" s="17"/>
      <c r="E1584" s="9"/>
    </row>
    <row r="1585" spans="1:5">
      <c r="A1585" s="13"/>
      <c r="B1585" s="13"/>
      <c r="C1585" s="13"/>
      <c r="D1585" s="17"/>
      <c r="E1585" s="9"/>
    </row>
    <row r="1586" spans="1:5">
      <c r="A1586" s="13"/>
      <c r="B1586" s="13"/>
      <c r="C1586" s="13"/>
      <c r="D1586" s="17"/>
      <c r="E1586" s="9"/>
    </row>
    <row r="1587" spans="1:5">
      <c r="A1587" s="13"/>
      <c r="B1587" s="13"/>
      <c r="C1587" s="13"/>
      <c r="D1587" s="17"/>
      <c r="E1587" s="9"/>
    </row>
    <row r="1588" spans="1:5">
      <c r="A1588" s="13"/>
      <c r="B1588" s="13"/>
      <c r="C1588" s="13"/>
      <c r="D1588" s="17"/>
      <c r="E1588" s="9"/>
    </row>
    <row r="1589" spans="1:5">
      <c r="A1589" s="13"/>
      <c r="B1589" s="13"/>
      <c r="C1589" s="13"/>
      <c r="D1589" s="17"/>
      <c r="E1589" s="9"/>
    </row>
    <row r="1590" spans="1:5">
      <c r="A1590" s="13"/>
      <c r="B1590" s="13"/>
      <c r="C1590" s="13"/>
      <c r="D1590" s="17"/>
      <c r="E1590" s="9"/>
    </row>
    <row r="1591" spans="1:5">
      <c r="A1591" s="13"/>
      <c r="B1591" s="13"/>
      <c r="C1591" s="13"/>
      <c r="D1591" s="17"/>
      <c r="E1591" s="9"/>
    </row>
    <row r="1592" spans="1:5">
      <c r="A1592" s="13"/>
      <c r="B1592" s="13"/>
      <c r="C1592" s="13"/>
      <c r="D1592" s="17"/>
      <c r="E1592" s="9"/>
    </row>
    <row r="1593" spans="1:5">
      <c r="A1593" s="13"/>
      <c r="B1593" s="13"/>
      <c r="C1593" s="13"/>
      <c r="D1593" s="17"/>
      <c r="E1593" s="9"/>
    </row>
    <row r="1594" spans="1:5">
      <c r="A1594" s="13"/>
      <c r="B1594" s="13"/>
      <c r="C1594" s="13"/>
      <c r="D1594" s="17"/>
      <c r="E1594" s="9"/>
    </row>
    <row r="1595" spans="1:5">
      <c r="A1595" s="13"/>
      <c r="B1595" s="13"/>
      <c r="C1595" s="13"/>
      <c r="D1595" s="17"/>
      <c r="E1595" s="9"/>
    </row>
    <row r="1596" spans="1:5">
      <c r="A1596" s="13"/>
      <c r="B1596" s="13"/>
      <c r="C1596" s="13"/>
      <c r="D1596" s="17"/>
      <c r="E1596" s="9"/>
    </row>
    <row r="1597" spans="1:5">
      <c r="A1597" s="13"/>
      <c r="B1597" s="13"/>
      <c r="C1597" s="13"/>
      <c r="D1597" s="17"/>
      <c r="E1597" s="9"/>
    </row>
    <row r="1598" spans="1:5">
      <c r="A1598" s="13"/>
      <c r="B1598" s="13"/>
      <c r="C1598" s="13"/>
      <c r="D1598" s="17"/>
      <c r="E1598" s="9"/>
    </row>
    <row r="1599" spans="1:5">
      <c r="A1599" s="13"/>
      <c r="B1599" s="13"/>
      <c r="C1599" s="13"/>
      <c r="D1599" s="17"/>
      <c r="E1599" s="9"/>
    </row>
    <row r="1600" spans="1:5">
      <c r="A1600" s="13"/>
      <c r="B1600" s="13"/>
      <c r="C1600" s="13"/>
      <c r="D1600" s="17"/>
      <c r="E1600" s="9"/>
    </row>
    <row r="1601" spans="1:5">
      <c r="A1601" s="13"/>
      <c r="B1601" s="13"/>
      <c r="C1601" s="13"/>
      <c r="D1601" s="17"/>
      <c r="E1601" s="9"/>
    </row>
    <row r="1602" spans="1:5">
      <c r="A1602" s="13"/>
      <c r="B1602" s="13"/>
      <c r="C1602" s="13"/>
      <c r="D1602" s="17"/>
      <c r="E1602" s="9"/>
    </row>
    <row r="1603" spans="1:5">
      <c r="A1603" s="13"/>
      <c r="B1603" s="13"/>
      <c r="C1603" s="13"/>
      <c r="D1603" s="17"/>
      <c r="E1603" s="9"/>
    </row>
    <row r="1604" spans="1:5">
      <c r="A1604" s="13"/>
      <c r="B1604" s="13"/>
      <c r="C1604" s="13"/>
      <c r="D1604" s="17"/>
      <c r="E1604" s="9"/>
    </row>
    <row r="1605" spans="1:5">
      <c r="A1605" s="13"/>
      <c r="B1605" s="13"/>
      <c r="C1605" s="13"/>
      <c r="D1605" s="17"/>
      <c r="E1605" s="9"/>
    </row>
    <row r="1606" spans="1:5">
      <c r="A1606" s="13"/>
      <c r="B1606" s="13"/>
      <c r="C1606" s="13"/>
      <c r="D1606" s="17"/>
      <c r="E1606" s="9"/>
    </row>
    <row r="1607" spans="1:5">
      <c r="A1607" s="13"/>
      <c r="B1607" s="13"/>
      <c r="C1607" s="13"/>
      <c r="D1607" s="17"/>
      <c r="E1607" s="9"/>
    </row>
    <row r="1608" spans="1:5">
      <c r="A1608" s="13"/>
      <c r="B1608" s="13"/>
      <c r="C1608" s="13"/>
      <c r="D1608" s="17"/>
      <c r="E1608" s="9"/>
    </row>
    <row r="1609" spans="1:5">
      <c r="A1609" s="13"/>
      <c r="B1609" s="13"/>
      <c r="C1609" s="13"/>
      <c r="D1609" s="17"/>
      <c r="E1609" s="9"/>
    </row>
    <row r="1610" spans="1:5">
      <c r="A1610" s="13"/>
      <c r="B1610" s="13"/>
      <c r="C1610" s="13"/>
      <c r="D1610" s="17"/>
      <c r="E1610" s="9"/>
    </row>
    <row r="1611" spans="1:5">
      <c r="A1611" s="13"/>
      <c r="B1611" s="13"/>
      <c r="C1611" s="13"/>
      <c r="D1611" s="17"/>
      <c r="E1611" s="9"/>
    </row>
    <row r="1612" spans="1:5">
      <c r="A1612" s="13"/>
      <c r="B1612" s="13"/>
      <c r="C1612" s="13"/>
      <c r="D1612" s="17"/>
      <c r="E1612" s="9"/>
    </row>
    <row r="1613" spans="1:5">
      <c r="A1613" s="13"/>
      <c r="B1613" s="13"/>
      <c r="C1613" s="13"/>
      <c r="D1613" s="17"/>
      <c r="E1613" s="9"/>
    </row>
    <row r="1614" spans="1:5">
      <c r="A1614" s="13"/>
      <c r="B1614" s="13"/>
      <c r="C1614" s="13"/>
      <c r="D1614" s="17"/>
      <c r="E1614" s="9"/>
    </row>
    <row r="1615" spans="1:5">
      <c r="A1615" s="13"/>
      <c r="B1615" s="13"/>
      <c r="C1615" s="13"/>
      <c r="D1615" s="17"/>
      <c r="E1615" s="9"/>
    </row>
    <row r="1616" spans="1:5">
      <c r="A1616" s="13"/>
      <c r="B1616" s="13"/>
      <c r="C1616" s="13"/>
      <c r="D1616" s="17"/>
      <c r="E1616" s="9"/>
    </row>
    <row r="1617" spans="1:5">
      <c r="A1617" s="13"/>
      <c r="B1617" s="13"/>
      <c r="C1617" s="13"/>
      <c r="D1617" s="17"/>
      <c r="E1617" s="9"/>
    </row>
    <row r="1618" spans="1:5">
      <c r="A1618" s="13"/>
      <c r="B1618" s="13"/>
      <c r="C1618" s="13"/>
      <c r="D1618" s="17"/>
      <c r="E1618" s="9"/>
    </row>
    <row r="1619" spans="1:5">
      <c r="A1619" s="13"/>
      <c r="B1619" s="13"/>
      <c r="C1619" s="13"/>
      <c r="D1619" s="17"/>
      <c r="E1619" s="9"/>
    </row>
    <row r="1620" spans="1:5">
      <c r="A1620" s="13"/>
      <c r="B1620" s="13"/>
      <c r="C1620" s="13"/>
      <c r="D1620" s="17"/>
      <c r="E1620" s="9"/>
    </row>
    <row r="1621" spans="1:5">
      <c r="A1621" s="13"/>
      <c r="B1621" s="13"/>
      <c r="C1621" s="13"/>
      <c r="D1621" s="17"/>
      <c r="E1621" s="9"/>
    </row>
    <row r="1622" spans="1:5">
      <c r="A1622" s="13"/>
      <c r="B1622" s="13"/>
      <c r="C1622" s="13"/>
      <c r="D1622" s="17"/>
      <c r="E1622" s="9"/>
    </row>
    <row r="1623" spans="1:5">
      <c r="A1623" s="13"/>
      <c r="B1623" s="13"/>
      <c r="C1623" s="13"/>
      <c r="D1623" s="17"/>
      <c r="E1623" s="9"/>
    </row>
    <row r="1624" spans="1:5">
      <c r="A1624" s="13"/>
      <c r="B1624" s="13"/>
      <c r="C1624" s="13"/>
      <c r="D1624" s="17"/>
      <c r="E1624" s="9"/>
    </row>
    <row r="1625" spans="1:5">
      <c r="A1625" s="13"/>
      <c r="B1625" s="13"/>
      <c r="C1625" s="13"/>
      <c r="D1625" s="17"/>
      <c r="E1625" s="9"/>
    </row>
    <row r="1626" spans="1:5">
      <c r="A1626" s="13"/>
      <c r="B1626" s="13"/>
      <c r="C1626" s="13"/>
      <c r="D1626" s="17"/>
      <c r="E1626" s="9"/>
    </row>
    <row r="1627" spans="1:5">
      <c r="A1627" s="13"/>
      <c r="B1627" s="13"/>
      <c r="C1627" s="13"/>
      <c r="D1627" s="17"/>
      <c r="E1627" s="9"/>
    </row>
    <row r="1628" spans="1:5">
      <c r="A1628" s="13"/>
      <c r="B1628" s="13"/>
      <c r="C1628" s="13"/>
      <c r="D1628" s="17"/>
      <c r="E1628" s="9"/>
    </row>
    <row r="1629" spans="1:5">
      <c r="A1629" s="13"/>
      <c r="B1629" s="13"/>
      <c r="C1629" s="13"/>
      <c r="D1629" s="17"/>
      <c r="E1629" s="9"/>
    </row>
    <row r="1630" spans="1:5">
      <c r="A1630" s="13"/>
      <c r="B1630" s="13"/>
      <c r="C1630" s="13"/>
      <c r="D1630" s="17"/>
      <c r="E1630" s="9"/>
    </row>
    <row r="1631" spans="1:5">
      <c r="A1631" s="13"/>
      <c r="B1631" s="13"/>
      <c r="C1631" s="13"/>
      <c r="D1631" s="17"/>
      <c r="E1631" s="9"/>
    </row>
    <row r="1632" spans="1:5">
      <c r="A1632" s="13"/>
      <c r="B1632" s="13"/>
      <c r="C1632" s="13"/>
      <c r="D1632" s="17"/>
      <c r="E1632" s="9"/>
    </row>
    <row r="1633" spans="1:5">
      <c r="A1633" s="13"/>
      <c r="B1633" s="13"/>
      <c r="C1633" s="13"/>
      <c r="D1633" s="17"/>
      <c r="E1633" s="9"/>
    </row>
    <row r="1634" spans="1:5">
      <c r="A1634" s="13"/>
      <c r="B1634" s="13"/>
      <c r="C1634" s="13"/>
      <c r="D1634" s="17"/>
      <c r="E1634" s="9"/>
    </row>
    <row r="1635" spans="1:5">
      <c r="A1635" s="13"/>
      <c r="B1635" s="13"/>
      <c r="C1635" s="13"/>
      <c r="D1635" s="17"/>
      <c r="E1635" s="9"/>
    </row>
    <row r="1636" spans="1:5">
      <c r="A1636" s="13"/>
      <c r="B1636" s="13"/>
      <c r="C1636" s="13"/>
      <c r="D1636" s="17"/>
      <c r="E1636" s="9"/>
    </row>
    <row r="1637" spans="1:5">
      <c r="A1637" s="13"/>
      <c r="B1637" s="13"/>
      <c r="C1637" s="13"/>
      <c r="D1637" s="17"/>
      <c r="E1637" s="9"/>
    </row>
    <row r="1638" spans="1:5">
      <c r="A1638" s="13"/>
      <c r="B1638" s="13"/>
      <c r="C1638" s="13"/>
      <c r="D1638" s="17"/>
      <c r="E1638" s="9"/>
    </row>
    <row r="1639" spans="1:5">
      <c r="A1639" s="13"/>
      <c r="B1639" s="13"/>
      <c r="C1639" s="13"/>
      <c r="D1639" s="17"/>
      <c r="E1639" s="9"/>
    </row>
    <row r="1640" spans="1:5">
      <c r="A1640" s="13"/>
      <c r="B1640" s="13"/>
      <c r="C1640" s="13"/>
      <c r="D1640" s="17"/>
      <c r="E1640" s="9"/>
    </row>
    <row r="1641" spans="1:5">
      <c r="A1641" s="13"/>
      <c r="B1641" s="13"/>
      <c r="C1641" s="13"/>
      <c r="D1641" s="17"/>
      <c r="E1641" s="9"/>
    </row>
    <row r="1642" spans="1:5">
      <c r="A1642" s="13"/>
      <c r="B1642" s="13"/>
      <c r="C1642" s="13"/>
      <c r="D1642" s="17"/>
      <c r="E1642" s="9"/>
    </row>
    <row r="1643" spans="1:5">
      <c r="A1643" s="13"/>
      <c r="B1643" s="13"/>
      <c r="C1643" s="13"/>
      <c r="D1643" s="17"/>
      <c r="E1643" s="9"/>
    </row>
    <row r="1644" spans="1:5">
      <c r="A1644" s="13"/>
      <c r="B1644" s="13"/>
      <c r="C1644" s="13"/>
      <c r="D1644" s="17"/>
      <c r="E1644" s="9"/>
    </row>
    <row r="1645" spans="1:5">
      <c r="A1645" s="13"/>
      <c r="B1645" s="13"/>
      <c r="C1645" s="13"/>
      <c r="D1645" s="17"/>
      <c r="E1645" s="9"/>
    </row>
    <row r="1646" spans="1:5">
      <c r="A1646" s="13"/>
      <c r="B1646" s="13"/>
      <c r="C1646" s="13"/>
      <c r="D1646" s="17"/>
      <c r="E1646" s="9"/>
    </row>
    <row r="1647" spans="1:5">
      <c r="A1647" s="13"/>
      <c r="B1647" s="13"/>
      <c r="C1647" s="13"/>
      <c r="D1647" s="17"/>
      <c r="E1647" s="9"/>
    </row>
    <row r="1648" spans="1:5">
      <c r="A1648" s="13"/>
      <c r="B1648" s="13"/>
      <c r="C1648" s="13"/>
      <c r="D1648" s="17"/>
      <c r="E1648" s="9"/>
    </row>
    <row r="1649" spans="1:5">
      <c r="A1649" s="13"/>
      <c r="B1649" s="13"/>
      <c r="C1649" s="13"/>
      <c r="D1649" s="17"/>
      <c r="E1649" s="9"/>
    </row>
    <row r="1650" spans="1:5">
      <c r="A1650" s="13"/>
      <c r="B1650" s="13"/>
      <c r="C1650" s="13"/>
      <c r="D1650" s="17"/>
      <c r="E1650" s="9"/>
    </row>
    <row r="1651" spans="1:5">
      <c r="A1651" s="13"/>
      <c r="B1651" s="13"/>
      <c r="C1651" s="13"/>
      <c r="D1651" s="17"/>
      <c r="E1651" s="9"/>
    </row>
    <row r="1652" spans="1:5">
      <c r="A1652" s="13"/>
      <c r="B1652" s="13"/>
      <c r="C1652" s="13"/>
      <c r="D1652" s="17"/>
      <c r="E1652" s="9"/>
    </row>
    <row r="1653" spans="1:5">
      <c r="A1653" s="13"/>
      <c r="B1653" s="13"/>
      <c r="C1653" s="13"/>
      <c r="D1653" s="17"/>
      <c r="E1653" s="9"/>
    </row>
    <row r="1654" spans="1:5">
      <c r="A1654" s="13"/>
      <c r="B1654" s="13"/>
      <c r="C1654" s="13"/>
      <c r="D1654" s="17"/>
      <c r="E1654" s="9"/>
    </row>
    <row r="1655" spans="1:5">
      <c r="A1655" s="13"/>
      <c r="B1655" s="13"/>
      <c r="C1655" s="13"/>
      <c r="D1655" s="17"/>
      <c r="E1655" s="9"/>
    </row>
    <row r="1656" spans="1:5">
      <c r="A1656" s="13"/>
      <c r="B1656" s="13"/>
      <c r="C1656" s="13"/>
      <c r="D1656" s="17"/>
      <c r="E1656" s="9"/>
    </row>
    <row r="1657" spans="1:5">
      <c r="A1657" s="13"/>
      <c r="B1657" s="13"/>
      <c r="C1657" s="13"/>
      <c r="D1657" s="17"/>
      <c r="E1657" s="9"/>
    </row>
    <row r="1658" spans="1:5">
      <c r="A1658" s="13"/>
      <c r="B1658" s="13"/>
      <c r="C1658" s="13"/>
      <c r="D1658" s="17"/>
      <c r="E1658" s="9"/>
    </row>
    <row r="1659" spans="1:5">
      <c r="A1659" s="13"/>
      <c r="B1659" s="13"/>
      <c r="C1659" s="13"/>
      <c r="D1659" s="17"/>
      <c r="E1659" s="9"/>
    </row>
    <row r="1660" spans="1:5">
      <c r="A1660" s="13"/>
      <c r="B1660" s="13"/>
      <c r="C1660" s="13"/>
      <c r="D1660" s="17"/>
      <c r="E1660" s="9"/>
    </row>
    <row r="1661" spans="1:5">
      <c r="A1661" s="13"/>
      <c r="B1661" s="13"/>
      <c r="C1661" s="13"/>
      <c r="D1661" s="17"/>
      <c r="E1661" s="9"/>
    </row>
    <row r="1662" spans="1:5">
      <c r="A1662" s="13"/>
      <c r="B1662" s="13"/>
      <c r="C1662" s="13"/>
      <c r="D1662" s="17"/>
      <c r="E1662" s="9"/>
    </row>
    <row r="1663" spans="1:5">
      <c r="A1663" s="13"/>
      <c r="B1663" s="13"/>
      <c r="C1663" s="13"/>
      <c r="D1663" s="17"/>
      <c r="E1663" s="9"/>
    </row>
    <row r="1664" spans="1:5">
      <c r="A1664" s="13"/>
      <c r="B1664" s="13"/>
      <c r="C1664" s="13"/>
      <c r="D1664" s="17"/>
      <c r="E1664" s="9"/>
    </row>
    <row r="1665" spans="1:5">
      <c r="A1665" s="13"/>
      <c r="B1665" s="13"/>
      <c r="C1665" s="13"/>
      <c r="D1665" s="17"/>
      <c r="E1665" s="9"/>
    </row>
    <row r="1666" spans="1:5">
      <c r="A1666" s="13"/>
      <c r="B1666" s="13"/>
      <c r="C1666" s="13"/>
      <c r="D1666" s="17"/>
      <c r="E1666" s="9"/>
    </row>
    <row r="1667" spans="1:5">
      <c r="A1667" s="13"/>
      <c r="B1667" s="13"/>
      <c r="C1667" s="13"/>
      <c r="D1667" s="17"/>
      <c r="E1667" s="9"/>
    </row>
    <row r="1668" spans="1:5">
      <c r="A1668" s="13"/>
      <c r="B1668" s="13"/>
      <c r="C1668" s="13"/>
      <c r="D1668" s="17"/>
      <c r="E1668" s="9"/>
    </row>
    <row r="1669" spans="1:5">
      <c r="A1669" s="13"/>
      <c r="B1669" s="13"/>
      <c r="C1669" s="13"/>
      <c r="D1669" s="17"/>
      <c r="E1669" s="9"/>
    </row>
    <row r="1670" spans="1:5">
      <c r="A1670" s="13"/>
      <c r="B1670" s="13"/>
      <c r="C1670" s="13"/>
      <c r="D1670" s="17"/>
      <c r="E1670" s="9"/>
    </row>
    <row r="1671" spans="1:5">
      <c r="A1671" s="13"/>
      <c r="B1671" s="13"/>
      <c r="C1671" s="13"/>
      <c r="D1671" s="17"/>
      <c r="E1671" s="9"/>
    </row>
    <row r="1672" spans="1:5">
      <c r="A1672" s="13"/>
      <c r="B1672" s="13"/>
      <c r="C1672" s="13"/>
      <c r="D1672" s="17"/>
      <c r="E1672" s="9"/>
    </row>
    <row r="1673" spans="1:5">
      <c r="A1673" s="13"/>
      <c r="B1673" s="13"/>
      <c r="C1673" s="13"/>
      <c r="D1673" s="17"/>
      <c r="E1673" s="9"/>
    </row>
    <row r="1674" spans="1:5">
      <c r="A1674" s="13"/>
      <c r="B1674" s="13"/>
      <c r="C1674" s="13"/>
      <c r="D1674" s="17"/>
      <c r="E1674" s="9"/>
    </row>
    <row r="1675" spans="1:5">
      <c r="A1675" s="13"/>
      <c r="B1675" s="13"/>
      <c r="C1675" s="13"/>
      <c r="D1675" s="17"/>
      <c r="E1675" s="9"/>
    </row>
    <row r="1676" spans="1:5">
      <c r="A1676" s="13"/>
      <c r="B1676" s="13"/>
      <c r="C1676" s="13"/>
      <c r="D1676" s="17"/>
      <c r="E1676" s="9"/>
    </row>
    <row r="1677" spans="1:5">
      <c r="A1677" s="13"/>
      <c r="B1677" s="13"/>
      <c r="C1677" s="13"/>
      <c r="D1677" s="17"/>
      <c r="E1677" s="9"/>
    </row>
    <row r="1678" spans="1:5">
      <c r="A1678" s="13"/>
      <c r="B1678" s="13"/>
      <c r="C1678" s="13"/>
      <c r="D1678" s="17"/>
      <c r="E1678" s="9"/>
    </row>
    <row r="1679" spans="1:5">
      <c r="A1679" s="13"/>
      <c r="B1679" s="13"/>
      <c r="C1679" s="13"/>
      <c r="D1679" s="17"/>
      <c r="E1679" s="9"/>
    </row>
    <row r="1680" spans="1:5">
      <c r="A1680" s="13"/>
      <c r="B1680" s="13"/>
      <c r="C1680" s="13"/>
      <c r="D1680" s="17"/>
      <c r="E1680" s="9"/>
    </row>
    <row r="1681" spans="1:5">
      <c r="A1681" s="13"/>
      <c r="B1681" s="13"/>
      <c r="C1681" s="13"/>
      <c r="D1681" s="17"/>
      <c r="E1681" s="9"/>
    </row>
    <row r="1682" spans="1:5">
      <c r="A1682" s="13"/>
      <c r="B1682" s="13"/>
      <c r="C1682" s="13"/>
      <c r="D1682" s="17"/>
      <c r="E1682" s="9"/>
    </row>
    <row r="1683" spans="1:5">
      <c r="A1683" s="13"/>
      <c r="B1683" s="13"/>
      <c r="C1683" s="13"/>
      <c r="D1683" s="17"/>
      <c r="E1683" s="9"/>
    </row>
    <row r="1684" spans="1:5">
      <c r="A1684" s="13"/>
      <c r="B1684" s="13"/>
      <c r="C1684" s="13"/>
      <c r="D1684" s="17"/>
      <c r="E1684" s="9"/>
    </row>
    <row r="1685" spans="1:5">
      <c r="A1685" s="13"/>
      <c r="B1685" s="13"/>
      <c r="C1685" s="13"/>
      <c r="D1685" s="17"/>
      <c r="E1685" s="9"/>
    </row>
    <row r="1686" spans="1:5">
      <c r="A1686" s="13"/>
      <c r="B1686" s="13"/>
      <c r="C1686" s="13"/>
      <c r="D1686" s="17"/>
      <c r="E1686" s="9"/>
    </row>
    <row r="1687" spans="1:5">
      <c r="A1687" s="13"/>
      <c r="B1687" s="13"/>
      <c r="C1687" s="13"/>
      <c r="D1687" s="17"/>
      <c r="E1687" s="9"/>
    </row>
    <row r="1688" spans="1:5">
      <c r="A1688" s="13"/>
      <c r="B1688" s="13"/>
      <c r="C1688" s="13"/>
      <c r="D1688" s="17"/>
      <c r="E1688" s="9"/>
    </row>
    <row r="1689" spans="1:5">
      <c r="A1689" s="13"/>
      <c r="B1689" s="13"/>
      <c r="C1689" s="13"/>
      <c r="D1689" s="17"/>
      <c r="E1689" s="9"/>
    </row>
    <row r="1690" spans="1:5">
      <c r="A1690" s="13"/>
      <c r="B1690" s="13"/>
      <c r="C1690" s="13"/>
      <c r="D1690" s="17"/>
      <c r="E1690" s="9"/>
    </row>
    <row r="1691" spans="1:5">
      <c r="A1691" s="13"/>
      <c r="B1691" s="13"/>
      <c r="C1691" s="13"/>
      <c r="D1691" s="17"/>
      <c r="E1691" s="9"/>
    </row>
    <row r="1692" spans="1:5">
      <c r="A1692" s="13"/>
      <c r="B1692" s="13"/>
      <c r="C1692" s="13"/>
      <c r="D1692" s="17"/>
      <c r="E1692" s="9"/>
    </row>
    <row r="1693" spans="1:5">
      <c r="A1693" s="13"/>
      <c r="B1693" s="13"/>
      <c r="C1693" s="13"/>
      <c r="D1693" s="17"/>
      <c r="E1693" s="9"/>
    </row>
    <row r="1694" spans="1:5">
      <c r="A1694" s="13"/>
      <c r="B1694" s="13"/>
      <c r="C1694" s="13"/>
      <c r="D1694" s="17"/>
      <c r="E1694" s="9"/>
    </row>
    <row r="1695" spans="1:5">
      <c r="A1695" s="13"/>
      <c r="B1695" s="13"/>
      <c r="C1695" s="13"/>
      <c r="D1695" s="17"/>
      <c r="E1695" s="9"/>
    </row>
    <row r="1696" spans="1:5">
      <c r="A1696" s="13"/>
      <c r="B1696" s="13"/>
      <c r="C1696" s="13"/>
      <c r="D1696" s="17"/>
      <c r="E1696" s="9"/>
    </row>
    <row r="1697" spans="1:5">
      <c r="A1697" s="13"/>
      <c r="B1697" s="13"/>
      <c r="C1697" s="13"/>
      <c r="D1697" s="17"/>
      <c r="E1697" s="9"/>
    </row>
    <row r="1698" spans="1:5">
      <c r="A1698" s="13"/>
      <c r="B1698" s="13"/>
      <c r="C1698" s="13"/>
      <c r="D1698" s="17"/>
      <c r="E1698" s="9"/>
    </row>
    <row r="1699" spans="1:5">
      <c r="A1699" s="13"/>
      <c r="B1699" s="13"/>
      <c r="C1699" s="13"/>
      <c r="D1699" s="17"/>
      <c r="E1699" s="9"/>
    </row>
    <row r="1700" spans="1:5">
      <c r="A1700" s="13"/>
      <c r="B1700" s="13"/>
      <c r="C1700" s="13"/>
      <c r="D1700" s="17"/>
      <c r="E1700" s="9"/>
    </row>
    <row r="1701" spans="1:5">
      <c r="A1701" s="13"/>
      <c r="B1701" s="13"/>
      <c r="C1701" s="13"/>
      <c r="D1701" s="17"/>
      <c r="E1701" s="9"/>
    </row>
    <row r="1702" spans="1:5">
      <c r="A1702" s="13"/>
      <c r="B1702" s="13"/>
      <c r="C1702" s="13"/>
      <c r="D1702" s="17"/>
      <c r="E1702" s="9"/>
    </row>
    <row r="1703" spans="1:5">
      <c r="A1703" s="13"/>
      <c r="B1703" s="13"/>
      <c r="C1703" s="13"/>
      <c r="D1703" s="17"/>
      <c r="E1703" s="9"/>
    </row>
    <row r="1704" spans="1:5">
      <c r="A1704" s="13"/>
      <c r="B1704" s="13"/>
      <c r="C1704" s="13"/>
      <c r="D1704" s="17"/>
      <c r="E1704" s="9"/>
    </row>
    <row r="1705" spans="1:5">
      <c r="A1705" s="13"/>
      <c r="B1705" s="13"/>
      <c r="C1705" s="13"/>
      <c r="D1705" s="17"/>
      <c r="E1705" s="9"/>
    </row>
    <row r="1706" spans="1:5">
      <c r="A1706" s="13"/>
      <c r="B1706" s="13"/>
      <c r="C1706" s="13"/>
      <c r="D1706" s="17"/>
      <c r="E1706" s="9"/>
    </row>
    <row r="1707" spans="1:5">
      <c r="A1707" s="13"/>
      <c r="B1707" s="13"/>
      <c r="C1707" s="13"/>
      <c r="D1707" s="17"/>
      <c r="E1707" s="9"/>
    </row>
    <row r="1708" spans="1:5">
      <c r="A1708" s="13"/>
      <c r="B1708" s="13"/>
      <c r="C1708" s="13"/>
      <c r="D1708" s="17"/>
      <c r="E1708" s="9"/>
    </row>
    <row r="1709" spans="1:5">
      <c r="A1709" s="13"/>
      <c r="B1709" s="13"/>
      <c r="C1709" s="13"/>
      <c r="D1709" s="17"/>
      <c r="E1709" s="9"/>
    </row>
    <row r="1710" spans="1:5">
      <c r="A1710" s="13"/>
      <c r="B1710" s="13"/>
      <c r="C1710" s="13"/>
      <c r="D1710" s="17"/>
      <c r="E1710" s="9"/>
    </row>
    <row r="1711" spans="1:5">
      <c r="A1711" s="13"/>
      <c r="B1711" s="13"/>
      <c r="C1711" s="13"/>
      <c r="D1711" s="17"/>
      <c r="E1711" s="9"/>
    </row>
    <row r="1712" spans="1:5">
      <c r="A1712" s="13"/>
      <c r="B1712" s="13"/>
      <c r="C1712" s="13"/>
      <c r="D1712" s="17"/>
      <c r="E1712" s="9"/>
    </row>
    <row r="1713" spans="1:5">
      <c r="A1713" s="13"/>
      <c r="B1713" s="13"/>
      <c r="C1713" s="13"/>
      <c r="D1713" s="17"/>
      <c r="E1713" s="9"/>
    </row>
    <row r="1714" spans="1:5">
      <c r="A1714" s="13"/>
      <c r="B1714" s="13"/>
      <c r="C1714" s="13"/>
      <c r="D1714" s="17"/>
      <c r="E1714" s="9"/>
    </row>
    <row r="1715" spans="1:5">
      <c r="A1715" s="13"/>
      <c r="B1715" s="13"/>
      <c r="C1715" s="13"/>
      <c r="D1715" s="17"/>
      <c r="E1715" s="9"/>
    </row>
    <row r="1716" spans="1:5">
      <c r="A1716" s="13"/>
      <c r="B1716" s="13"/>
      <c r="C1716" s="13"/>
      <c r="D1716" s="17"/>
      <c r="E1716" s="9"/>
    </row>
    <row r="1717" spans="1:5">
      <c r="A1717" s="13"/>
      <c r="B1717" s="13"/>
      <c r="C1717" s="13"/>
      <c r="D1717" s="17"/>
      <c r="E1717" s="9"/>
    </row>
    <row r="1718" spans="1:5">
      <c r="A1718" s="13"/>
      <c r="B1718" s="13"/>
      <c r="C1718" s="13"/>
      <c r="D1718" s="17"/>
      <c r="E1718" s="9"/>
    </row>
    <row r="1719" spans="1:5">
      <c r="A1719" s="13"/>
      <c r="B1719" s="13"/>
      <c r="C1719" s="13"/>
      <c r="D1719" s="17"/>
      <c r="E1719" s="9"/>
    </row>
    <row r="1720" spans="1:5">
      <c r="A1720" s="13"/>
      <c r="B1720" s="13"/>
      <c r="C1720" s="13"/>
      <c r="D1720" s="17"/>
      <c r="E1720" s="9"/>
    </row>
    <row r="1721" spans="1:5">
      <c r="A1721" s="13"/>
      <c r="B1721" s="13"/>
      <c r="C1721" s="13"/>
      <c r="D1721" s="17"/>
      <c r="E1721" s="9"/>
    </row>
    <row r="1722" spans="1:5">
      <c r="A1722" s="13"/>
      <c r="B1722" s="13"/>
      <c r="C1722" s="13"/>
      <c r="D1722" s="17"/>
      <c r="E1722" s="9"/>
    </row>
    <row r="1723" spans="1:5">
      <c r="A1723" s="13"/>
      <c r="B1723" s="13"/>
      <c r="C1723" s="13"/>
      <c r="D1723" s="17"/>
      <c r="E1723" s="9"/>
    </row>
    <row r="1724" spans="1:5">
      <c r="A1724" s="13"/>
      <c r="B1724" s="13"/>
      <c r="C1724" s="13"/>
      <c r="D1724" s="17"/>
      <c r="E1724" s="9"/>
    </row>
    <row r="1725" spans="1:5">
      <c r="A1725" s="13"/>
      <c r="B1725" s="13"/>
      <c r="C1725" s="13"/>
      <c r="D1725" s="17"/>
      <c r="E1725" s="9"/>
    </row>
    <row r="1726" spans="1:5">
      <c r="A1726" s="13"/>
      <c r="B1726" s="13"/>
      <c r="C1726" s="13"/>
      <c r="D1726" s="17"/>
      <c r="E1726" s="9"/>
    </row>
    <row r="1727" spans="1:5">
      <c r="A1727" s="13"/>
      <c r="B1727" s="13"/>
      <c r="C1727" s="13"/>
      <c r="D1727" s="17"/>
      <c r="E1727" s="9"/>
    </row>
    <row r="1728" spans="1:5">
      <c r="A1728" s="13"/>
      <c r="B1728" s="13"/>
      <c r="C1728" s="13"/>
      <c r="D1728" s="17"/>
      <c r="E1728" s="9"/>
    </row>
    <row r="1729" spans="1:5">
      <c r="A1729" s="13"/>
      <c r="B1729" s="13"/>
      <c r="C1729" s="13"/>
      <c r="D1729" s="17"/>
      <c r="E1729" s="9"/>
    </row>
    <row r="1730" spans="1:5">
      <c r="A1730" s="13"/>
      <c r="B1730" s="13"/>
      <c r="C1730" s="13"/>
      <c r="D1730" s="17"/>
      <c r="E1730" s="9"/>
    </row>
    <row r="1731" spans="1:5">
      <c r="A1731" s="13"/>
      <c r="B1731" s="13"/>
      <c r="C1731" s="13"/>
      <c r="D1731" s="17"/>
      <c r="E1731" s="9"/>
    </row>
    <row r="1732" spans="1:5">
      <c r="A1732" s="13"/>
      <c r="B1732" s="13"/>
      <c r="C1732" s="13"/>
      <c r="D1732" s="17"/>
      <c r="E1732" s="9"/>
    </row>
    <row r="1733" spans="1:5">
      <c r="A1733" s="13"/>
      <c r="B1733" s="13"/>
      <c r="C1733" s="13"/>
      <c r="D1733" s="17"/>
      <c r="E1733" s="9"/>
    </row>
    <row r="1734" spans="1:5">
      <c r="A1734" s="13"/>
      <c r="B1734" s="13"/>
      <c r="C1734" s="13"/>
      <c r="D1734" s="17"/>
      <c r="E1734" s="9"/>
    </row>
    <row r="1735" spans="1:5">
      <c r="A1735" s="13"/>
      <c r="B1735" s="13"/>
      <c r="C1735" s="13"/>
      <c r="D1735" s="17"/>
      <c r="E1735" s="9"/>
    </row>
    <row r="1736" spans="1:5">
      <c r="A1736" s="13"/>
      <c r="B1736" s="13"/>
      <c r="C1736" s="13"/>
      <c r="D1736" s="17"/>
      <c r="E1736" s="9"/>
    </row>
    <row r="1737" spans="1:5">
      <c r="A1737" s="13"/>
      <c r="B1737" s="13"/>
      <c r="C1737" s="13"/>
      <c r="D1737" s="17"/>
      <c r="E1737" s="9"/>
    </row>
    <row r="1738" spans="1:5">
      <c r="A1738" s="13"/>
      <c r="B1738" s="13"/>
      <c r="C1738" s="13"/>
      <c r="D1738" s="17"/>
      <c r="E1738" s="9"/>
    </row>
    <row r="1739" spans="1:5">
      <c r="A1739" s="13"/>
      <c r="B1739" s="13"/>
      <c r="C1739" s="13"/>
      <c r="D1739" s="17"/>
      <c r="E1739" s="9"/>
    </row>
    <row r="1740" spans="1:5">
      <c r="A1740" s="13"/>
      <c r="B1740" s="13"/>
      <c r="C1740" s="13"/>
      <c r="D1740" s="17"/>
      <c r="E1740" s="9"/>
    </row>
    <row r="1741" spans="1:5">
      <c r="A1741" s="13"/>
      <c r="B1741" s="13"/>
      <c r="C1741" s="13"/>
      <c r="D1741" s="17"/>
      <c r="E1741" s="9"/>
    </row>
    <row r="1742" spans="1:5">
      <c r="A1742" s="13"/>
      <c r="B1742" s="13"/>
      <c r="C1742" s="13"/>
      <c r="D1742" s="17"/>
      <c r="E1742" s="9"/>
    </row>
    <row r="1743" spans="1:5">
      <c r="A1743" s="13"/>
      <c r="B1743" s="13"/>
      <c r="C1743" s="13"/>
      <c r="D1743" s="17"/>
      <c r="E1743" s="9"/>
    </row>
    <row r="1744" spans="1:5">
      <c r="A1744" s="13"/>
      <c r="B1744" s="13"/>
      <c r="C1744" s="13"/>
      <c r="D1744" s="17"/>
      <c r="E1744" s="9"/>
    </row>
    <row r="1745" spans="1:5">
      <c r="A1745" s="13"/>
      <c r="B1745" s="13"/>
      <c r="C1745" s="13"/>
      <c r="D1745" s="17"/>
      <c r="E1745" s="9"/>
    </row>
    <row r="1746" spans="1:5">
      <c r="A1746" s="13"/>
      <c r="B1746" s="13"/>
      <c r="C1746" s="13"/>
      <c r="D1746" s="17"/>
      <c r="E1746" s="9"/>
    </row>
    <row r="1747" spans="1:5">
      <c r="A1747" s="13"/>
      <c r="B1747" s="13"/>
      <c r="C1747" s="13"/>
      <c r="D1747" s="17"/>
      <c r="E1747" s="9"/>
    </row>
    <row r="1748" spans="1:5">
      <c r="A1748" s="13"/>
      <c r="B1748" s="13"/>
      <c r="C1748" s="13"/>
      <c r="D1748" s="17"/>
      <c r="E1748" s="9"/>
    </row>
    <row r="1749" spans="1:5">
      <c r="A1749" s="13"/>
      <c r="B1749" s="13"/>
      <c r="C1749" s="13"/>
      <c r="D1749" s="17"/>
      <c r="E1749" s="9"/>
    </row>
    <row r="1750" spans="1:5">
      <c r="A1750" s="13"/>
      <c r="B1750" s="13"/>
      <c r="C1750" s="13"/>
      <c r="D1750" s="17"/>
      <c r="E1750" s="9"/>
    </row>
    <row r="1751" spans="1:5">
      <c r="A1751" s="13"/>
      <c r="B1751" s="13"/>
      <c r="C1751" s="13"/>
      <c r="D1751" s="17"/>
      <c r="E1751" s="9"/>
    </row>
    <row r="1752" spans="1:5">
      <c r="A1752" s="13"/>
      <c r="B1752" s="13"/>
      <c r="C1752" s="13"/>
      <c r="D1752" s="17"/>
      <c r="E1752" s="9"/>
    </row>
    <row r="1753" spans="1:5">
      <c r="A1753" s="13"/>
      <c r="B1753" s="13"/>
      <c r="C1753" s="13"/>
      <c r="D1753" s="17"/>
      <c r="E1753" s="9"/>
    </row>
    <row r="1754" spans="1:5">
      <c r="A1754" s="13"/>
      <c r="B1754" s="13"/>
      <c r="C1754" s="13"/>
      <c r="D1754" s="17"/>
      <c r="E1754" s="9"/>
    </row>
    <row r="1755" spans="1:5">
      <c r="A1755" s="13"/>
      <c r="B1755" s="13"/>
      <c r="C1755" s="13"/>
      <c r="D1755" s="17"/>
      <c r="E1755" s="9"/>
    </row>
    <row r="1756" spans="1:5">
      <c r="A1756" s="13"/>
      <c r="B1756" s="13"/>
      <c r="C1756" s="13"/>
      <c r="D1756" s="17"/>
      <c r="E1756" s="9"/>
    </row>
    <row r="1757" spans="1:5">
      <c r="A1757" s="13"/>
      <c r="B1757" s="13"/>
      <c r="C1757" s="13"/>
      <c r="D1757" s="17"/>
      <c r="E1757" s="9"/>
    </row>
    <row r="1758" spans="1:5">
      <c r="A1758" s="13"/>
      <c r="B1758" s="13"/>
      <c r="C1758" s="13"/>
      <c r="D1758" s="17"/>
      <c r="E1758" s="9"/>
    </row>
    <row r="1759" spans="1:5">
      <c r="A1759" s="13"/>
      <c r="B1759" s="13"/>
      <c r="C1759" s="13"/>
      <c r="D1759" s="17"/>
      <c r="E1759" s="9"/>
    </row>
    <row r="1760" spans="1:5">
      <c r="A1760" s="13"/>
      <c r="B1760" s="13"/>
      <c r="C1760" s="13"/>
      <c r="D1760" s="17"/>
      <c r="E1760" s="9"/>
    </row>
    <row r="1761" spans="1:5">
      <c r="A1761" s="13"/>
      <c r="B1761" s="13"/>
      <c r="C1761" s="13"/>
      <c r="D1761" s="17"/>
      <c r="E1761" s="9"/>
    </row>
    <row r="1762" spans="1:5">
      <c r="A1762" s="13"/>
      <c r="B1762" s="13"/>
      <c r="C1762" s="13"/>
      <c r="D1762" s="17"/>
      <c r="E1762" s="9"/>
    </row>
    <row r="1763" spans="1:5">
      <c r="A1763" s="13"/>
      <c r="B1763" s="13"/>
      <c r="C1763" s="13"/>
      <c r="D1763" s="17"/>
      <c r="E1763" s="9"/>
    </row>
    <row r="1764" spans="1:5">
      <c r="A1764" s="13"/>
      <c r="B1764" s="13"/>
      <c r="C1764" s="13"/>
      <c r="D1764" s="17"/>
      <c r="E1764" s="9"/>
    </row>
    <row r="1765" spans="1:5">
      <c r="A1765" s="13"/>
      <c r="B1765" s="13"/>
      <c r="C1765" s="13"/>
      <c r="D1765" s="17"/>
      <c r="E1765" s="9"/>
    </row>
    <row r="1766" spans="1:5">
      <c r="A1766" s="13"/>
      <c r="B1766" s="13"/>
      <c r="C1766" s="13"/>
      <c r="D1766" s="17"/>
      <c r="E1766" s="9"/>
    </row>
    <row r="1767" spans="1:5">
      <c r="A1767" s="13"/>
      <c r="B1767" s="13"/>
      <c r="C1767" s="13"/>
      <c r="D1767" s="17"/>
      <c r="E1767" s="9"/>
    </row>
    <row r="1768" spans="1:5">
      <c r="A1768" s="13"/>
      <c r="B1768" s="13"/>
      <c r="C1768" s="13"/>
      <c r="D1768" s="17"/>
      <c r="E1768" s="9"/>
    </row>
    <row r="1769" spans="1:5">
      <c r="A1769" s="13"/>
      <c r="B1769" s="13"/>
      <c r="C1769" s="13"/>
      <c r="D1769" s="17"/>
      <c r="E1769" s="9"/>
    </row>
    <row r="1770" spans="1:5">
      <c r="A1770" s="13"/>
      <c r="B1770" s="13"/>
      <c r="C1770" s="13"/>
      <c r="D1770" s="17"/>
      <c r="E1770" s="9"/>
    </row>
    <row r="1771" spans="1:5">
      <c r="A1771" s="13"/>
      <c r="B1771" s="13"/>
      <c r="C1771" s="13"/>
      <c r="D1771" s="17"/>
      <c r="E1771" s="9"/>
    </row>
    <row r="1772" spans="1:5">
      <c r="A1772" s="13"/>
      <c r="B1772" s="13"/>
      <c r="C1772" s="13"/>
      <c r="D1772" s="17"/>
      <c r="E1772" s="9"/>
    </row>
    <row r="1773" spans="1:5">
      <c r="A1773" s="13"/>
      <c r="B1773" s="13"/>
      <c r="C1773" s="13"/>
      <c r="D1773" s="17"/>
      <c r="E1773" s="9"/>
    </row>
    <row r="1774" spans="1:5">
      <c r="A1774" s="13"/>
      <c r="B1774" s="13"/>
      <c r="C1774" s="13"/>
      <c r="D1774" s="17"/>
      <c r="E1774" s="9"/>
    </row>
    <row r="1775" spans="1:5">
      <c r="A1775" s="13"/>
      <c r="B1775" s="13"/>
      <c r="C1775" s="13"/>
      <c r="D1775" s="17"/>
      <c r="E1775" s="9"/>
    </row>
    <row r="1776" spans="1:5">
      <c r="A1776" s="13"/>
      <c r="B1776" s="13"/>
      <c r="C1776" s="13"/>
      <c r="D1776" s="17"/>
      <c r="E1776" s="9"/>
    </row>
    <row r="1777" spans="1:5">
      <c r="A1777" s="13"/>
      <c r="B1777" s="13"/>
      <c r="C1777" s="13"/>
      <c r="D1777" s="17"/>
      <c r="E1777" s="9"/>
    </row>
    <row r="1778" spans="1:5">
      <c r="A1778" s="13"/>
      <c r="B1778" s="13"/>
      <c r="C1778" s="13"/>
      <c r="D1778" s="17"/>
      <c r="E1778" s="9"/>
    </row>
    <row r="1779" spans="1:5">
      <c r="A1779" s="13"/>
      <c r="B1779" s="13"/>
      <c r="C1779" s="13"/>
      <c r="D1779" s="17"/>
      <c r="E1779" s="9"/>
    </row>
    <row r="1780" spans="1:5">
      <c r="A1780" s="13"/>
      <c r="B1780" s="13"/>
      <c r="C1780" s="13"/>
      <c r="D1780" s="17"/>
      <c r="E1780" s="9"/>
    </row>
    <row r="1781" spans="1:5">
      <c r="A1781" s="13"/>
      <c r="B1781" s="13"/>
      <c r="C1781" s="13"/>
      <c r="D1781" s="17"/>
      <c r="E1781" s="9"/>
    </row>
    <row r="1782" spans="1:5">
      <c r="A1782" s="13"/>
      <c r="B1782" s="13"/>
      <c r="C1782" s="13"/>
      <c r="D1782" s="17"/>
      <c r="E1782" s="9"/>
    </row>
    <row r="1783" spans="1:5">
      <c r="A1783" s="13"/>
      <c r="B1783" s="13"/>
      <c r="C1783" s="13"/>
      <c r="D1783" s="17"/>
      <c r="E1783" s="9"/>
    </row>
    <row r="1784" spans="1:5">
      <c r="A1784" s="13"/>
      <c r="B1784" s="13"/>
      <c r="C1784" s="13"/>
      <c r="D1784" s="17"/>
      <c r="E1784" s="9"/>
    </row>
    <row r="1785" spans="1:5">
      <c r="A1785" s="13"/>
      <c r="B1785" s="13"/>
      <c r="C1785" s="13"/>
      <c r="D1785" s="17"/>
      <c r="E1785" s="9"/>
    </row>
    <row r="1786" spans="1:5">
      <c r="A1786" s="13"/>
      <c r="B1786" s="13"/>
      <c r="C1786" s="13"/>
      <c r="D1786" s="17"/>
      <c r="E1786" s="9"/>
    </row>
    <row r="1787" spans="1:5">
      <c r="A1787" s="13"/>
      <c r="B1787" s="13"/>
      <c r="C1787" s="13"/>
      <c r="D1787" s="17"/>
      <c r="E1787" s="9"/>
    </row>
    <row r="1788" spans="1:5">
      <c r="A1788" s="13"/>
      <c r="B1788" s="13"/>
      <c r="C1788" s="13"/>
      <c r="D1788" s="17"/>
      <c r="E1788" s="9"/>
    </row>
    <row r="1789" spans="1:5">
      <c r="A1789" s="13"/>
      <c r="B1789" s="13"/>
      <c r="C1789" s="13"/>
      <c r="D1789" s="17"/>
      <c r="E1789" s="9"/>
    </row>
    <row r="1790" spans="1:5">
      <c r="A1790" s="13"/>
      <c r="B1790" s="13"/>
      <c r="C1790" s="13"/>
      <c r="D1790" s="17"/>
      <c r="E1790" s="9"/>
    </row>
    <row r="1791" spans="1:5">
      <c r="A1791" s="13"/>
      <c r="B1791" s="13"/>
      <c r="C1791" s="13"/>
      <c r="D1791" s="17"/>
      <c r="E1791" s="9"/>
    </row>
    <row r="1792" spans="1:5">
      <c r="A1792" s="13"/>
      <c r="B1792" s="13"/>
      <c r="C1792" s="13"/>
      <c r="D1792" s="17"/>
      <c r="E1792" s="9"/>
    </row>
    <row r="1793" spans="1:5">
      <c r="A1793" s="13"/>
      <c r="B1793" s="13"/>
      <c r="C1793" s="13"/>
      <c r="D1793" s="17"/>
      <c r="E1793" s="9"/>
    </row>
    <row r="1794" spans="1:5">
      <c r="A1794" s="13"/>
      <c r="B1794" s="13"/>
      <c r="C1794" s="13"/>
      <c r="D1794" s="17"/>
      <c r="E1794" s="9"/>
    </row>
    <row r="1795" spans="1:5">
      <c r="A1795" s="13"/>
      <c r="B1795" s="13"/>
      <c r="C1795" s="13"/>
      <c r="D1795" s="17"/>
      <c r="E1795" s="9"/>
    </row>
    <row r="1796" spans="1:5">
      <c r="A1796" s="13"/>
      <c r="B1796" s="13"/>
      <c r="C1796" s="13"/>
      <c r="D1796" s="17"/>
      <c r="E1796" s="9"/>
    </row>
    <row r="1797" spans="1:5">
      <c r="A1797" s="13"/>
      <c r="B1797" s="13"/>
      <c r="C1797" s="13"/>
      <c r="D1797" s="17"/>
      <c r="E1797" s="9"/>
    </row>
    <row r="1798" spans="1:5">
      <c r="A1798" s="13"/>
      <c r="B1798" s="13"/>
      <c r="C1798" s="13"/>
      <c r="D1798" s="17"/>
      <c r="E1798" s="9"/>
    </row>
    <row r="1799" spans="1:5">
      <c r="A1799" s="13"/>
      <c r="B1799" s="13"/>
      <c r="C1799" s="13"/>
      <c r="D1799" s="17"/>
      <c r="E1799" s="9"/>
    </row>
    <row r="1800" spans="1:5">
      <c r="A1800" s="13"/>
      <c r="B1800" s="13"/>
      <c r="C1800" s="13"/>
      <c r="D1800" s="17"/>
      <c r="E1800" s="9"/>
    </row>
    <row r="1801" spans="1:5">
      <c r="A1801" s="13"/>
      <c r="B1801" s="13"/>
      <c r="C1801" s="13"/>
      <c r="D1801" s="17"/>
      <c r="E1801" s="9"/>
    </row>
    <row r="1802" spans="1:5">
      <c r="A1802" s="13"/>
      <c r="B1802" s="13"/>
      <c r="C1802" s="13"/>
      <c r="D1802" s="17"/>
      <c r="E1802" s="9"/>
    </row>
    <row r="1803" spans="1:5">
      <c r="A1803" s="13"/>
      <c r="B1803" s="13"/>
      <c r="C1803" s="13"/>
      <c r="D1803" s="17"/>
      <c r="E1803" s="9"/>
    </row>
    <row r="1804" spans="1:5">
      <c r="A1804" s="13"/>
      <c r="B1804" s="13"/>
      <c r="C1804" s="13"/>
      <c r="D1804" s="17"/>
      <c r="E1804" s="9"/>
    </row>
    <row r="1805" spans="1:5">
      <c r="A1805" s="13"/>
      <c r="B1805" s="13"/>
      <c r="C1805" s="13"/>
      <c r="D1805" s="17"/>
      <c r="E1805" s="9"/>
    </row>
    <row r="1806" spans="1:5">
      <c r="A1806" s="13"/>
      <c r="B1806" s="13"/>
      <c r="C1806" s="13"/>
      <c r="D1806" s="17"/>
      <c r="E1806" s="9"/>
    </row>
    <row r="1807" spans="1:5">
      <c r="A1807" s="13"/>
      <c r="B1807" s="13"/>
      <c r="C1807" s="13"/>
      <c r="D1807" s="17"/>
      <c r="E1807" s="9"/>
    </row>
    <row r="1808" spans="1:5">
      <c r="A1808" s="13"/>
      <c r="B1808" s="13"/>
      <c r="C1808" s="13"/>
      <c r="D1808" s="17"/>
      <c r="E1808" s="9"/>
    </row>
    <row r="1809" spans="1:5">
      <c r="A1809" s="13"/>
      <c r="B1809" s="13"/>
      <c r="C1809" s="13"/>
      <c r="D1809" s="17"/>
      <c r="E1809" s="9"/>
    </row>
    <row r="1810" spans="1:5">
      <c r="A1810" s="13"/>
      <c r="B1810" s="13"/>
      <c r="C1810" s="13"/>
      <c r="D1810" s="17"/>
      <c r="E1810" s="9"/>
    </row>
    <row r="1811" spans="1:5">
      <c r="A1811" s="13"/>
      <c r="B1811" s="13"/>
      <c r="C1811" s="13"/>
      <c r="D1811" s="17"/>
      <c r="E1811" s="9"/>
    </row>
    <row r="1812" spans="1:5">
      <c r="A1812" s="13"/>
      <c r="B1812" s="13"/>
      <c r="C1812" s="13"/>
      <c r="D1812" s="17"/>
      <c r="E1812" s="9"/>
    </row>
    <row r="1813" spans="1:5">
      <c r="A1813" s="13"/>
      <c r="B1813" s="13"/>
      <c r="C1813" s="13"/>
      <c r="D1813" s="17"/>
      <c r="E1813" s="9"/>
    </row>
    <row r="1814" spans="1:5">
      <c r="A1814" s="13"/>
      <c r="B1814" s="13"/>
      <c r="C1814" s="13"/>
      <c r="D1814" s="17"/>
      <c r="E1814" s="9"/>
    </row>
    <row r="1815" spans="1:5">
      <c r="A1815" s="13"/>
      <c r="B1815" s="13"/>
      <c r="C1815" s="13"/>
      <c r="D1815" s="17"/>
      <c r="E1815" s="9"/>
    </row>
    <row r="1816" spans="1:5">
      <c r="A1816" s="13"/>
      <c r="B1816" s="13"/>
      <c r="C1816" s="13"/>
      <c r="D1816" s="17"/>
      <c r="E1816" s="9"/>
    </row>
    <row r="1817" spans="1:5">
      <c r="A1817" s="13"/>
      <c r="B1817" s="13"/>
      <c r="C1817" s="13"/>
      <c r="D1817" s="17"/>
      <c r="E1817" s="9"/>
    </row>
    <row r="1818" spans="1:5">
      <c r="A1818" s="13"/>
      <c r="B1818" s="13"/>
      <c r="C1818" s="13"/>
      <c r="D1818" s="17"/>
      <c r="E1818" s="9"/>
    </row>
    <row r="1819" spans="1:5">
      <c r="A1819" s="13"/>
      <c r="B1819" s="13"/>
      <c r="C1819" s="13"/>
      <c r="D1819" s="17"/>
      <c r="E1819" s="9"/>
    </row>
    <row r="1820" spans="1:5">
      <c r="A1820" s="13"/>
      <c r="B1820" s="13"/>
      <c r="C1820" s="13"/>
      <c r="D1820" s="17"/>
      <c r="E1820" s="9"/>
    </row>
    <row r="1821" spans="1:5">
      <c r="A1821" s="13"/>
      <c r="B1821" s="13"/>
      <c r="C1821" s="13"/>
      <c r="D1821" s="17"/>
      <c r="E1821" s="9"/>
    </row>
    <row r="1822" spans="1:5">
      <c r="A1822" s="13"/>
      <c r="B1822" s="13"/>
      <c r="C1822" s="13"/>
      <c r="D1822" s="17"/>
      <c r="E1822" s="9"/>
    </row>
    <row r="1823" spans="1:5">
      <c r="A1823" s="13"/>
      <c r="B1823" s="13"/>
      <c r="C1823" s="13"/>
      <c r="D1823" s="17"/>
      <c r="E1823" s="9"/>
    </row>
    <row r="1824" spans="1:5">
      <c r="A1824" s="13"/>
      <c r="B1824" s="13"/>
      <c r="C1824" s="13"/>
      <c r="D1824" s="17"/>
      <c r="E1824" s="9"/>
    </row>
    <row r="1825" spans="1:5">
      <c r="A1825" s="13"/>
      <c r="B1825" s="13"/>
      <c r="C1825" s="13"/>
      <c r="D1825" s="17"/>
      <c r="E1825" s="9"/>
    </row>
    <row r="1826" spans="1:5">
      <c r="A1826" s="13"/>
      <c r="B1826" s="13"/>
      <c r="C1826" s="13"/>
      <c r="D1826" s="17"/>
      <c r="E1826" s="9"/>
    </row>
    <row r="1827" spans="1:5">
      <c r="A1827" s="13"/>
      <c r="B1827" s="13"/>
      <c r="C1827" s="13"/>
      <c r="D1827" s="17"/>
      <c r="E1827" s="9"/>
    </row>
    <row r="1828" spans="1:5">
      <c r="A1828" s="13"/>
      <c r="B1828" s="13"/>
      <c r="C1828" s="13"/>
      <c r="D1828" s="17"/>
      <c r="E1828" s="9"/>
    </row>
    <row r="1829" spans="1:5">
      <c r="A1829" s="13"/>
      <c r="B1829" s="13"/>
      <c r="C1829" s="13"/>
      <c r="D1829" s="17"/>
      <c r="E1829" s="9"/>
    </row>
    <row r="1830" spans="1:5">
      <c r="A1830" s="13"/>
      <c r="B1830" s="13"/>
      <c r="C1830" s="13"/>
      <c r="D1830" s="17"/>
      <c r="E1830" s="9"/>
    </row>
    <row r="1831" spans="1:5">
      <c r="A1831" s="13"/>
      <c r="B1831" s="13"/>
      <c r="C1831" s="13"/>
      <c r="D1831" s="17"/>
      <c r="E1831" s="9"/>
    </row>
    <row r="1832" spans="1:5">
      <c r="A1832" s="13"/>
      <c r="B1832" s="13"/>
      <c r="C1832" s="13"/>
      <c r="D1832" s="17"/>
      <c r="E1832" s="9"/>
    </row>
    <row r="1833" spans="1:5">
      <c r="A1833" s="13"/>
      <c r="B1833" s="13"/>
      <c r="C1833" s="13"/>
      <c r="D1833" s="17"/>
      <c r="E1833" s="9"/>
    </row>
    <row r="1834" spans="1:5">
      <c r="A1834" s="13"/>
      <c r="B1834" s="13"/>
      <c r="C1834" s="13"/>
      <c r="D1834" s="17"/>
      <c r="E1834" s="9"/>
    </row>
    <row r="1835" spans="1:5">
      <c r="A1835" s="13"/>
      <c r="B1835" s="13"/>
      <c r="C1835" s="13"/>
      <c r="D1835" s="17"/>
      <c r="E1835" s="9"/>
    </row>
    <row r="1836" spans="1:5">
      <c r="A1836" s="13"/>
      <c r="B1836" s="13"/>
      <c r="C1836" s="13"/>
      <c r="D1836" s="17"/>
      <c r="E1836" s="9"/>
    </row>
    <row r="1837" spans="1:5">
      <c r="A1837" s="13"/>
      <c r="B1837" s="13"/>
      <c r="C1837" s="13"/>
      <c r="D1837" s="17"/>
      <c r="E1837" s="9"/>
    </row>
    <row r="1838" spans="1:5">
      <c r="A1838" s="13"/>
      <c r="B1838" s="13"/>
      <c r="C1838" s="13"/>
      <c r="D1838" s="17"/>
      <c r="E1838" s="9"/>
    </row>
    <row r="1839" spans="1:5">
      <c r="A1839" s="13"/>
      <c r="B1839" s="13"/>
      <c r="C1839" s="13"/>
      <c r="D1839" s="17"/>
      <c r="E1839" s="9"/>
    </row>
    <row r="1840" spans="1:5">
      <c r="A1840" s="13"/>
      <c r="B1840" s="13"/>
      <c r="C1840" s="13"/>
      <c r="D1840" s="17"/>
      <c r="E1840" s="9"/>
    </row>
    <row r="1841" spans="1:5">
      <c r="A1841" s="13"/>
      <c r="B1841" s="13"/>
      <c r="C1841" s="13"/>
      <c r="D1841" s="17"/>
      <c r="E1841" s="9"/>
    </row>
    <row r="1842" spans="1:5">
      <c r="A1842" s="13"/>
      <c r="B1842" s="13"/>
      <c r="C1842" s="13"/>
      <c r="D1842" s="17"/>
      <c r="E1842" s="9"/>
    </row>
    <row r="1843" spans="1:5">
      <c r="A1843" s="13"/>
      <c r="B1843" s="13"/>
      <c r="C1843" s="13"/>
      <c r="D1843" s="17"/>
      <c r="E1843" s="9"/>
    </row>
    <row r="1844" spans="1:5">
      <c r="A1844" s="13"/>
      <c r="B1844" s="13"/>
      <c r="C1844" s="13"/>
      <c r="D1844" s="17"/>
      <c r="E1844" s="9"/>
    </row>
    <row r="1845" spans="1:5">
      <c r="A1845" s="13"/>
      <c r="B1845" s="13"/>
      <c r="C1845" s="13"/>
      <c r="D1845" s="17"/>
      <c r="E1845" s="9"/>
    </row>
    <row r="1846" spans="1:5">
      <c r="A1846" s="13"/>
      <c r="B1846" s="13"/>
      <c r="C1846" s="13"/>
      <c r="D1846" s="17"/>
      <c r="E1846" s="9"/>
    </row>
    <row r="1847" spans="1:5">
      <c r="A1847" s="13"/>
      <c r="B1847" s="13"/>
      <c r="C1847" s="13"/>
      <c r="D1847" s="17"/>
      <c r="E1847" s="9"/>
    </row>
    <row r="1848" spans="1:5">
      <c r="A1848" s="13"/>
      <c r="B1848" s="13"/>
      <c r="C1848" s="13"/>
      <c r="D1848" s="17"/>
      <c r="E1848" s="9"/>
    </row>
    <row r="1849" spans="1:5">
      <c r="A1849" s="13"/>
      <c r="B1849" s="13"/>
      <c r="C1849" s="13"/>
      <c r="D1849" s="17"/>
      <c r="E1849" s="9"/>
    </row>
    <row r="1850" spans="1:5">
      <c r="A1850" s="13"/>
      <c r="B1850" s="13"/>
      <c r="C1850" s="13"/>
      <c r="D1850" s="17"/>
      <c r="E1850" s="9"/>
    </row>
    <row r="1851" spans="1:5">
      <c r="A1851" s="13"/>
      <c r="B1851" s="13"/>
      <c r="C1851" s="13"/>
      <c r="D1851" s="17"/>
      <c r="E1851" s="9"/>
    </row>
    <row r="1852" spans="1:5">
      <c r="A1852" s="13"/>
      <c r="B1852" s="13"/>
      <c r="C1852" s="13"/>
      <c r="D1852" s="17"/>
      <c r="E1852" s="9"/>
    </row>
    <row r="1853" spans="1:5">
      <c r="A1853" s="13"/>
      <c r="B1853" s="13"/>
      <c r="C1853" s="13"/>
      <c r="D1853" s="17"/>
      <c r="E1853" s="9"/>
    </row>
    <row r="1854" spans="1:5">
      <c r="A1854" s="13"/>
      <c r="B1854" s="13"/>
      <c r="C1854" s="13"/>
      <c r="D1854" s="17"/>
      <c r="E1854" s="9"/>
    </row>
    <row r="1855" spans="1:5">
      <c r="A1855" s="13"/>
      <c r="B1855" s="13"/>
      <c r="C1855" s="13"/>
      <c r="D1855" s="17"/>
      <c r="E1855" s="9"/>
    </row>
    <row r="1856" spans="1:5">
      <c r="A1856" s="13"/>
      <c r="B1856" s="13"/>
      <c r="C1856" s="13"/>
      <c r="D1856" s="17"/>
      <c r="E1856" s="9"/>
    </row>
    <row r="1857" spans="1:5">
      <c r="A1857" s="13"/>
      <c r="B1857" s="13"/>
      <c r="C1857" s="13"/>
      <c r="D1857" s="17"/>
      <c r="E1857" s="9"/>
    </row>
    <row r="1858" spans="1:5">
      <c r="A1858" s="13"/>
      <c r="B1858" s="13"/>
      <c r="C1858" s="13"/>
      <c r="D1858" s="17"/>
      <c r="E1858" s="9"/>
    </row>
    <row r="1859" spans="1:5">
      <c r="A1859" s="13"/>
      <c r="B1859" s="13"/>
      <c r="C1859" s="13"/>
      <c r="D1859" s="17"/>
      <c r="E1859" s="9"/>
    </row>
    <row r="1860" spans="1:5">
      <c r="A1860" s="13"/>
      <c r="B1860" s="13"/>
      <c r="C1860" s="13"/>
      <c r="D1860" s="17"/>
      <c r="E1860" s="9"/>
    </row>
    <row r="1861" spans="1:5">
      <c r="A1861" s="13"/>
      <c r="B1861" s="13"/>
      <c r="C1861" s="13"/>
      <c r="D1861" s="17"/>
      <c r="E1861" s="9"/>
    </row>
    <row r="1862" spans="1:5">
      <c r="A1862" s="13"/>
      <c r="B1862" s="13"/>
      <c r="C1862" s="13"/>
      <c r="D1862" s="17"/>
      <c r="E1862" s="9"/>
    </row>
    <row r="1863" spans="1:5">
      <c r="A1863" s="13"/>
      <c r="B1863" s="13"/>
      <c r="C1863" s="13"/>
      <c r="D1863" s="17"/>
      <c r="E1863" s="9"/>
    </row>
    <row r="1864" spans="1:5">
      <c r="A1864" s="13"/>
      <c r="B1864" s="13"/>
      <c r="C1864" s="13"/>
      <c r="D1864" s="17"/>
      <c r="E1864" s="9"/>
    </row>
    <row r="1865" spans="1:5">
      <c r="A1865" s="13"/>
      <c r="B1865" s="13"/>
      <c r="C1865" s="13"/>
      <c r="D1865" s="17"/>
      <c r="E1865" s="9"/>
    </row>
    <row r="1866" spans="1:5">
      <c r="A1866" s="13"/>
      <c r="B1866" s="13"/>
      <c r="C1866" s="13"/>
      <c r="D1866" s="17"/>
      <c r="E1866" s="9"/>
    </row>
    <row r="1867" spans="1:5">
      <c r="A1867" s="13"/>
      <c r="B1867" s="13"/>
      <c r="C1867" s="13"/>
      <c r="D1867" s="17"/>
      <c r="E1867" s="9"/>
    </row>
    <row r="1868" spans="1:5">
      <c r="A1868" s="13"/>
      <c r="B1868" s="13"/>
      <c r="C1868" s="13"/>
      <c r="D1868" s="17"/>
      <c r="E1868" s="9"/>
    </row>
    <row r="1869" spans="1:5">
      <c r="A1869" s="13"/>
      <c r="B1869" s="13"/>
      <c r="C1869" s="13"/>
      <c r="D1869" s="17"/>
      <c r="E1869" s="9"/>
    </row>
    <row r="1870" spans="1:5">
      <c r="A1870" s="13"/>
      <c r="B1870" s="13"/>
      <c r="C1870" s="13"/>
      <c r="D1870" s="17"/>
      <c r="E1870" s="9"/>
    </row>
    <row r="1871" spans="1:5">
      <c r="A1871" s="13"/>
      <c r="B1871" s="13"/>
      <c r="C1871" s="13"/>
      <c r="D1871" s="17"/>
      <c r="E1871" s="9"/>
    </row>
    <row r="1872" spans="1:5">
      <c r="A1872" s="13"/>
      <c r="B1872" s="13"/>
      <c r="C1872" s="13"/>
      <c r="D1872" s="17"/>
      <c r="E1872" s="9"/>
    </row>
    <row r="1873" spans="1:5">
      <c r="A1873" s="13"/>
      <c r="B1873" s="13"/>
      <c r="C1873" s="13"/>
      <c r="D1873" s="17"/>
      <c r="E1873" s="9"/>
    </row>
    <row r="1874" spans="1:5">
      <c r="A1874" s="13"/>
      <c r="B1874" s="13"/>
      <c r="C1874" s="13"/>
      <c r="D1874" s="17"/>
      <c r="E1874" s="9"/>
    </row>
    <row r="1875" spans="1:5">
      <c r="A1875" s="13"/>
      <c r="B1875" s="13"/>
      <c r="C1875" s="13"/>
      <c r="D1875" s="17"/>
      <c r="E1875" s="9"/>
    </row>
    <row r="1876" spans="1:5">
      <c r="A1876" s="13"/>
      <c r="B1876" s="13"/>
      <c r="C1876" s="13"/>
      <c r="D1876" s="17"/>
      <c r="E1876" s="9"/>
    </row>
    <row r="1877" spans="1:5">
      <c r="A1877" s="13"/>
      <c r="B1877" s="13"/>
      <c r="C1877" s="13"/>
      <c r="D1877" s="17"/>
      <c r="E1877" s="9"/>
    </row>
    <row r="1878" spans="1:5">
      <c r="A1878" s="13"/>
      <c r="B1878" s="13"/>
      <c r="C1878" s="13"/>
      <c r="D1878" s="17"/>
      <c r="E1878" s="9"/>
    </row>
    <row r="1879" spans="1:5">
      <c r="A1879" s="13"/>
      <c r="B1879" s="13"/>
      <c r="C1879" s="13"/>
      <c r="D1879" s="17"/>
      <c r="E1879" s="9"/>
    </row>
    <row r="1880" spans="1:5">
      <c r="A1880" s="13"/>
      <c r="B1880" s="13"/>
      <c r="C1880" s="13"/>
      <c r="D1880" s="17"/>
      <c r="E1880" s="9"/>
    </row>
    <row r="1881" spans="1:5">
      <c r="A1881" s="13"/>
      <c r="B1881" s="13"/>
      <c r="C1881" s="13"/>
      <c r="D1881" s="17"/>
      <c r="E1881" s="9"/>
    </row>
    <row r="1882" spans="1:5">
      <c r="A1882" s="13"/>
      <c r="B1882" s="13"/>
      <c r="C1882" s="13"/>
      <c r="D1882" s="17"/>
      <c r="E1882" s="9"/>
    </row>
    <row r="1883" spans="1:5">
      <c r="A1883" s="13"/>
      <c r="B1883" s="13"/>
      <c r="C1883" s="13"/>
      <c r="D1883" s="17"/>
      <c r="E1883" s="9"/>
    </row>
    <row r="1884" spans="1:5">
      <c r="A1884" s="13"/>
      <c r="B1884" s="13"/>
      <c r="C1884" s="13"/>
      <c r="D1884" s="17"/>
      <c r="E1884" s="9"/>
    </row>
    <row r="1885" spans="1:5">
      <c r="A1885" s="13"/>
      <c r="B1885" s="13"/>
      <c r="C1885" s="13"/>
      <c r="D1885" s="17"/>
      <c r="E1885" s="9"/>
    </row>
    <row r="1886" spans="1:5">
      <c r="A1886" s="13"/>
      <c r="B1886" s="13"/>
      <c r="C1886" s="13"/>
      <c r="D1886" s="17"/>
      <c r="E1886" s="9"/>
    </row>
    <row r="1887" spans="1:5">
      <c r="A1887" s="13"/>
      <c r="B1887" s="13"/>
      <c r="C1887" s="13"/>
      <c r="D1887" s="17"/>
      <c r="E1887" s="9"/>
    </row>
    <row r="1888" spans="1:5">
      <c r="A1888" s="13"/>
      <c r="B1888" s="13"/>
      <c r="C1888" s="13"/>
      <c r="D1888" s="17"/>
      <c r="E1888" s="9"/>
    </row>
    <row r="1889" spans="1:5">
      <c r="A1889" s="13"/>
      <c r="B1889" s="13"/>
      <c r="C1889" s="13"/>
      <c r="D1889" s="17"/>
      <c r="E1889" s="9"/>
    </row>
    <row r="1890" spans="1:5">
      <c r="A1890" s="13"/>
      <c r="B1890" s="13"/>
      <c r="C1890" s="13"/>
      <c r="D1890" s="17"/>
      <c r="E1890" s="9"/>
    </row>
    <row r="1891" spans="1:5">
      <c r="A1891" s="13"/>
      <c r="B1891" s="13"/>
      <c r="C1891" s="13"/>
      <c r="D1891" s="17"/>
      <c r="E1891" s="9"/>
    </row>
    <row r="1892" spans="1:5">
      <c r="A1892" s="13"/>
      <c r="B1892" s="13"/>
      <c r="C1892" s="13"/>
      <c r="D1892" s="17"/>
      <c r="E1892" s="9"/>
    </row>
    <row r="1893" spans="1:5">
      <c r="A1893" s="13"/>
      <c r="B1893" s="13"/>
      <c r="C1893" s="13"/>
      <c r="D1893" s="17"/>
      <c r="E1893" s="9"/>
    </row>
    <row r="1894" spans="1:5">
      <c r="A1894" s="13"/>
      <c r="B1894" s="13"/>
      <c r="C1894" s="13"/>
      <c r="D1894" s="17"/>
      <c r="E1894" s="9"/>
    </row>
    <row r="1895" spans="1:5">
      <c r="A1895" s="13"/>
      <c r="B1895" s="13"/>
      <c r="C1895" s="13"/>
      <c r="D1895" s="17"/>
      <c r="E1895" s="9"/>
    </row>
    <row r="1896" spans="1:5">
      <c r="A1896" s="13"/>
      <c r="B1896" s="13"/>
      <c r="C1896" s="13"/>
      <c r="D1896" s="17"/>
      <c r="E1896" s="9"/>
    </row>
    <row r="1897" spans="1:5">
      <c r="A1897" s="13"/>
      <c r="B1897" s="13"/>
      <c r="C1897" s="13"/>
      <c r="D1897" s="17"/>
      <c r="E1897" s="9"/>
    </row>
    <row r="1898" spans="1:5">
      <c r="A1898" s="13"/>
      <c r="B1898" s="13"/>
      <c r="C1898" s="13"/>
      <c r="D1898" s="17"/>
      <c r="E1898" s="9"/>
    </row>
    <row r="1899" spans="1:5">
      <c r="A1899" s="13"/>
      <c r="B1899" s="13"/>
      <c r="C1899" s="13"/>
      <c r="D1899" s="17"/>
      <c r="E1899" s="9"/>
    </row>
    <row r="1900" spans="1:5">
      <c r="A1900" s="13"/>
      <c r="B1900" s="13"/>
      <c r="C1900" s="13"/>
      <c r="D1900" s="17"/>
      <c r="E1900" s="9"/>
    </row>
    <row r="1901" spans="1:5">
      <c r="A1901" s="13"/>
      <c r="B1901" s="13"/>
      <c r="C1901" s="13"/>
      <c r="D1901" s="17"/>
      <c r="E1901" s="9"/>
    </row>
    <row r="1902" spans="1:5">
      <c r="A1902" s="13"/>
      <c r="B1902" s="13"/>
      <c r="C1902" s="13"/>
      <c r="D1902" s="17"/>
      <c r="E1902" s="9"/>
    </row>
    <row r="1903" spans="1:5">
      <c r="A1903" s="13"/>
      <c r="B1903" s="13"/>
      <c r="C1903" s="13"/>
      <c r="D1903" s="17"/>
      <c r="E1903" s="9"/>
    </row>
    <row r="1904" spans="1:5">
      <c r="A1904" s="13"/>
      <c r="B1904" s="13"/>
      <c r="C1904" s="13"/>
      <c r="D1904" s="17"/>
      <c r="E1904" s="9"/>
    </row>
    <row r="1905" spans="1:5">
      <c r="A1905" s="13"/>
      <c r="B1905" s="13"/>
      <c r="C1905" s="13"/>
      <c r="D1905" s="17"/>
      <c r="E1905" s="9"/>
    </row>
    <row r="1906" spans="1:5">
      <c r="A1906" s="13"/>
      <c r="B1906" s="13"/>
      <c r="C1906" s="13"/>
      <c r="D1906" s="17"/>
      <c r="E1906" s="9"/>
    </row>
    <row r="1907" spans="1:5">
      <c r="A1907" s="13"/>
      <c r="B1907" s="13"/>
      <c r="C1907" s="13"/>
      <c r="D1907" s="17"/>
      <c r="E1907" s="9"/>
    </row>
    <row r="1908" spans="1:5">
      <c r="A1908" s="13"/>
      <c r="B1908" s="13"/>
      <c r="C1908" s="13"/>
      <c r="D1908" s="17"/>
      <c r="E1908" s="9"/>
    </row>
    <row r="1909" spans="1:5">
      <c r="A1909" s="13"/>
      <c r="B1909" s="13"/>
      <c r="C1909" s="13"/>
      <c r="D1909" s="17"/>
      <c r="E1909" s="9"/>
    </row>
    <row r="1910" spans="1:5">
      <c r="A1910" s="13"/>
      <c r="B1910" s="13"/>
      <c r="C1910" s="13"/>
      <c r="D1910" s="17"/>
      <c r="E1910" s="9"/>
    </row>
    <row r="1911" spans="1:5">
      <c r="A1911" s="13"/>
      <c r="B1911" s="13"/>
      <c r="C1911" s="13"/>
      <c r="D1911" s="17"/>
      <c r="E1911" s="9"/>
    </row>
    <row r="1912" spans="1:5">
      <c r="A1912" s="13"/>
      <c r="B1912" s="13"/>
      <c r="C1912" s="13"/>
      <c r="D1912" s="17"/>
      <c r="E1912" s="9"/>
    </row>
    <row r="1913" spans="1:5">
      <c r="A1913" s="13"/>
      <c r="B1913" s="13"/>
      <c r="C1913" s="13"/>
      <c r="D1913" s="17"/>
      <c r="E1913" s="9"/>
    </row>
    <row r="1914" spans="1:5">
      <c r="A1914" s="13"/>
      <c r="B1914" s="13"/>
      <c r="C1914" s="13"/>
      <c r="D1914" s="17"/>
      <c r="E1914" s="9"/>
    </row>
    <row r="1915" spans="1:5">
      <c r="A1915" s="13"/>
      <c r="B1915" s="13"/>
      <c r="C1915" s="13"/>
      <c r="D1915" s="17"/>
      <c r="E1915" s="9"/>
    </row>
    <row r="1916" spans="1:5">
      <c r="A1916" s="13"/>
      <c r="B1916" s="13"/>
      <c r="C1916" s="13"/>
      <c r="D1916" s="17"/>
      <c r="E1916" s="9"/>
    </row>
    <row r="1917" spans="1:5">
      <c r="A1917" s="13"/>
      <c r="B1917" s="13"/>
      <c r="C1917" s="13"/>
      <c r="D1917" s="17"/>
      <c r="E1917" s="9"/>
    </row>
    <row r="1918" spans="1:5">
      <c r="A1918" s="13"/>
      <c r="B1918" s="13"/>
      <c r="C1918" s="13"/>
      <c r="D1918" s="17"/>
      <c r="E1918" s="9"/>
    </row>
    <row r="1919" spans="1:5">
      <c r="A1919" s="13"/>
      <c r="B1919" s="13"/>
      <c r="C1919" s="13"/>
      <c r="D1919" s="17"/>
      <c r="E1919" s="9"/>
    </row>
    <row r="1920" spans="1:5">
      <c r="A1920" s="13"/>
      <c r="B1920" s="13"/>
      <c r="C1920" s="13"/>
      <c r="D1920" s="17"/>
      <c r="E1920" s="9"/>
    </row>
    <row r="1921" spans="1:5">
      <c r="A1921" s="13"/>
      <c r="B1921" s="13"/>
      <c r="C1921" s="13"/>
      <c r="D1921" s="17"/>
      <c r="E1921" s="9"/>
    </row>
    <row r="1922" spans="1:5">
      <c r="A1922" s="13"/>
      <c r="B1922" s="13"/>
      <c r="C1922" s="13"/>
      <c r="D1922" s="17"/>
      <c r="E1922" s="9"/>
    </row>
    <row r="1923" spans="1:5">
      <c r="A1923" s="13"/>
      <c r="B1923" s="13"/>
      <c r="C1923" s="13"/>
      <c r="D1923" s="17"/>
      <c r="E1923" s="9"/>
    </row>
    <row r="1924" spans="1:5">
      <c r="A1924" s="13"/>
      <c r="B1924" s="13"/>
      <c r="C1924" s="13"/>
      <c r="D1924" s="17"/>
      <c r="E1924" s="9"/>
    </row>
    <row r="1925" spans="1:5">
      <c r="A1925" s="13"/>
      <c r="B1925" s="13"/>
      <c r="C1925" s="13"/>
      <c r="D1925" s="17"/>
      <c r="E1925" s="9"/>
    </row>
    <row r="1926" spans="1:5">
      <c r="A1926" s="13"/>
      <c r="B1926" s="13"/>
      <c r="C1926" s="13"/>
      <c r="D1926" s="17"/>
      <c r="E1926" s="9"/>
    </row>
    <row r="1927" spans="1:5">
      <c r="A1927" s="13"/>
      <c r="B1927" s="13"/>
      <c r="C1927" s="13"/>
      <c r="D1927" s="17"/>
      <c r="E1927" s="9"/>
    </row>
    <row r="1928" spans="1:5">
      <c r="A1928" s="13"/>
      <c r="B1928" s="13"/>
      <c r="C1928" s="13"/>
      <c r="D1928" s="17"/>
      <c r="E1928" s="9"/>
    </row>
    <row r="1929" spans="1:5">
      <c r="A1929" s="13"/>
      <c r="B1929" s="13"/>
      <c r="C1929" s="13"/>
      <c r="D1929" s="17"/>
      <c r="E1929" s="9"/>
    </row>
    <row r="1930" spans="1:5">
      <c r="A1930" s="13"/>
      <c r="B1930" s="13"/>
      <c r="C1930" s="13"/>
      <c r="D1930" s="17"/>
      <c r="E1930" s="9"/>
    </row>
    <row r="1931" spans="1:5">
      <c r="A1931" s="13"/>
      <c r="B1931" s="13"/>
      <c r="C1931" s="13"/>
      <c r="D1931" s="17"/>
      <c r="E1931" s="9"/>
    </row>
    <row r="1932" spans="1:5">
      <c r="A1932" s="13"/>
      <c r="B1932" s="13"/>
      <c r="C1932" s="13"/>
      <c r="D1932" s="17"/>
      <c r="E1932" s="9"/>
    </row>
    <row r="1933" spans="1:5">
      <c r="A1933" s="13"/>
      <c r="B1933" s="13"/>
      <c r="C1933" s="13"/>
      <c r="D1933" s="17"/>
      <c r="E1933" s="9"/>
    </row>
    <row r="1934" spans="1:5">
      <c r="A1934" s="13"/>
      <c r="B1934" s="13"/>
      <c r="C1934" s="13"/>
      <c r="D1934" s="17"/>
      <c r="E1934" s="9"/>
    </row>
    <row r="1935" spans="1:5">
      <c r="A1935" s="13"/>
      <c r="B1935" s="13"/>
      <c r="C1935" s="13"/>
      <c r="D1935" s="17"/>
      <c r="E1935" s="9"/>
    </row>
    <row r="1936" spans="1:5">
      <c r="A1936" s="13"/>
      <c r="B1936" s="13"/>
      <c r="C1936" s="13"/>
      <c r="D1936" s="17"/>
      <c r="E1936" s="9"/>
    </row>
    <row r="1937" spans="1:5">
      <c r="A1937" s="13"/>
      <c r="B1937" s="13"/>
      <c r="C1937" s="13"/>
      <c r="D1937" s="17"/>
      <c r="E1937" s="9"/>
    </row>
    <row r="1938" spans="1:5">
      <c r="A1938" s="13"/>
      <c r="B1938" s="13"/>
      <c r="C1938" s="13"/>
      <c r="D1938" s="17"/>
      <c r="E1938" s="9"/>
    </row>
    <row r="1939" spans="1:5">
      <c r="A1939" s="13"/>
      <c r="B1939" s="13"/>
      <c r="C1939" s="13"/>
      <c r="D1939" s="17"/>
      <c r="E1939" s="9"/>
    </row>
    <row r="1940" spans="1:5">
      <c r="A1940" s="13"/>
      <c r="B1940" s="13"/>
      <c r="C1940" s="13"/>
      <c r="D1940" s="17"/>
      <c r="E1940" s="9"/>
    </row>
    <row r="1941" spans="1:5">
      <c r="A1941" s="13"/>
      <c r="B1941" s="13"/>
      <c r="C1941" s="13"/>
      <c r="D1941" s="17"/>
      <c r="E1941" s="9"/>
    </row>
    <row r="1942" spans="1:5">
      <c r="A1942" s="13"/>
      <c r="B1942" s="13"/>
      <c r="C1942" s="13"/>
      <c r="D1942" s="17"/>
      <c r="E1942" s="9"/>
    </row>
    <row r="1943" spans="1:5">
      <c r="A1943" s="13"/>
      <c r="B1943" s="13"/>
      <c r="C1943" s="13"/>
      <c r="D1943" s="17"/>
      <c r="E1943" s="9"/>
    </row>
    <row r="1944" spans="1:5">
      <c r="A1944" s="13"/>
      <c r="B1944" s="13"/>
      <c r="C1944" s="13"/>
      <c r="D1944" s="17"/>
      <c r="E1944" s="9"/>
    </row>
    <row r="1945" spans="1:5">
      <c r="A1945" s="13"/>
      <c r="B1945" s="13"/>
      <c r="C1945" s="13"/>
      <c r="D1945" s="17"/>
      <c r="E1945" s="9"/>
    </row>
    <row r="1946" spans="1:5">
      <c r="A1946" s="13"/>
      <c r="B1946" s="13"/>
      <c r="C1946" s="13"/>
      <c r="D1946" s="17"/>
      <c r="E1946" s="9"/>
    </row>
    <row r="1947" spans="1:5">
      <c r="A1947" s="13"/>
      <c r="B1947" s="13"/>
      <c r="C1947" s="13"/>
      <c r="D1947" s="17"/>
      <c r="E1947" s="9"/>
    </row>
    <row r="1948" spans="1:5">
      <c r="A1948" s="13"/>
      <c r="B1948" s="13"/>
      <c r="C1948" s="13"/>
      <c r="D1948" s="17"/>
      <c r="E1948" s="9"/>
    </row>
    <row r="1949" spans="1:5">
      <c r="A1949" s="13"/>
      <c r="B1949" s="13"/>
      <c r="C1949" s="13"/>
      <c r="D1949" s="17"/>
      <c r="E1949" s="9"/>
    </row>
    <row r="1950" spans="1:5">
      <c r="A1950" s="13"/>
      <c r="B1950" s="13"/>
      <c r="C1950" s="13"/>
      <c r="D1950" s="17"/>
      <c r="E1950" s="9"/>
    </row>
    <row r="1951" spans="1:5">
      <c r="A1951" s="13"/>
      <c r="B1951" s="13"/>
      <c r="C1951" s="13"/>
      <c r="D1951" s="17"/>
      <c r="E1951" s="9"/>
    </row>
    <row r="1952" spans="1:5">
      <c r="A1952" s="13"/>
      <c r="B1952" s="13"/>
      <c r="C1952" s="13"/>
      <c r="D1952" s="17"/>
      <c r="E1952" s="9"/>
    </row>
    <row r="1953" spans="1:5">
      <c r="A1953" s="13"/>
      <c r="B1953" s="13"/>
      <c r="C1953" s="13"/>
      <c r="D1953" s="17"/>
      <c r="E1953" s="9"/>
    </row>
    <row r="1954" spans="1:5">
      <c r="A1954" s="13"/>
      <c r="B1954" s="13"/>
      <c r="C1954" s="13"/>
      <c r="D1954" s="17"/>
      <c r="E1954" s="9"/>
    </row>
    <row r="1955" spans="1:5">
      <c r="A1955" s="13"/>
      <c r="B1955" s="13"/>
      <c r="C1955" s="13"/>
      <c r="D1955" s="17"/>
      <c r="E1955" s="9"/>
    </row>
    <row r="1956" spans="1:5">
      <c r="A1956" s="13"/>
      <c r="B1956" s="13"/>
      <c r="C1956" s="13"/>
      <c r="D1956" s="17"/>
      <c r="E1956" s="9"/>
    </row>
    <row r="1957" spans="1:5">
      <c r="A1957" s="13"/>
      <c r="B1957" s="13"/>
      <c r="C1957" s="13"/>
      <c r="D1957" s="17"/>
      <c r="E1957" s="9"/>
    </row>
    <row r="1958" spans="1:5">
      <c r="A1958" s="13"/>
      <c r="B1958" s="13"/>
      <c r="C1958" s="13"/>
      <c r="D1958" s="17"/>
      <c r="E1958" s="9"/>
    </row>
    <row r="1959" spans="1:5">
      <c r="A1959" s="13"/>
      <c r="B1959" s="13"/>
      <c r="C1959" s="13"/>
      <c r="D1959" s="17"/>
      <c r="E1959" s="9"/>
    </row>
    <row r="1960" spans="1:5">
      <c r="A1960" s="13"/>
      <c r="B1960" s="13"/>
      <c r="C1960" s="13"/>
      <c r="D1960" s="17"/>
      <c r="E1960" s="9"/>
    </row>
    <row r="1961" spans="1:5">
      <c r="A1961" s="13"/>
      <c r="B1961" s="13"/>
      <c r="C1961" s="13"/>
      <c r="D1961" s="17"/>
      <c r="E1961" s="9"/>
    </row>
    <row r="1962" spans="1:5">
      <c r="A1962" s="13"/>
      <c r="B1962" s="13"/>
      <c r="C1962" s="13"/>
      <c r="D1962" s="17"/>
      <c r="E1962" s="9"/>
    </row>
    <row r="1963" spans="1:5">
      <c r="A1963" s="13"/>
      <c r="B1963" s="13"/>
      <c r="C1963" s="13"/>
      <c r="D1963" s="17"/>
      <c r="E1963" s="9"/>
    </row>
    <row r="1964" spans="1:5">
      <c r="A1964" s="13"/>
      <c r="B1964" s="13"/>
      <c r="C1964" s="13"/>
      <c r="D1964" s="17"/>
      <c r="E1964" s="9"/>
    </row>
    <row r="1965" spans="1:5">
      <c r="A1965" s="13"/>
      <c r="B1965" s="13"/>
      <c r="C1965" s="13"/>
      <c r="D1965" s="17"/>
      <c r="E1965" s="9"/>
    </row>
    <row r="1966" spans="1:5">
      <c r="A1966" s="13"/>
      <c r="B1966" s="13"/>
      <c r="C1966" s="13"/>
      <c r="D1966" s="17"/>
      <c r="E1966" s="9"/>
    </row>
    <row r="1967" spans="1:5">
      <c r="A1967" s="13"/>
      <c r="B1967" s="13"/>
      <c r="C1967" s="13"/>
      <c r="D1967" s="17"/>
      <c r="E1967" s="9"/>
    </row>
    <row r="1968" spans="1:5">
      <c r="A1968" s="13"/>
      <c r="B1968" s="13"/>
      <c r="C1968" s="13"/>
      <c r="D1968" s="17"/>
      <c r="E1968" s="9"/>
    </row>
    <row r="1969" spans="1:5">
      <c r="A1969" s="13"/>
      <c r="B1969" s="13"/>
      <c r="C1969" s="13"/>
      <c r="D1969" s="17"/>
      <c r="E1969" s="9"/>
    </row>
    <row r="1970" spans="1:5">
      <c r="A1970" s="13"/>
      <c r="B1970" s="13"/>
      <c r="C1970" s="13"/>
      <c r="D1970" s="17"/>
      <c r="E1970" s="9"/>
    </row>
    <row r="1971" spans="1:5">
      <c r="A1971" s="13"/>
      <c r="B1971" s="13"/>
      <c r="C1971" s="13"/>
      <c r="D1971" s="17"/>
      <c r="E1971" s="9"/>
    </row>
    <row r="1972" spans="1:5">
      <c r="A1972" s="13"/>
      <c r="B1972" s="13"/>
      <c r="C1972" s="13"/>
      <c r="D1972" s="17"/>
      <c r="E1972" s="9"/>
    </row>
    <row r="1973" spans="1:5">
      <c r="A1973" s="13"/>
      <c r="B1973" s="13"/>
      <c r="C1973" s="13"/>
      <c r="D1973" s="17"/>
      <c r="E1973" s="9"/>
    </row>
    <row r="1974" spans="1:5">
      <c r="A1974" s="13"/>
      <c r="B1974" s="13"/>
      <c r="C1974" s="13"/>
      <c r="D1974" s="17"/>
      <c r="E1974" s="9"/>
    </row>
    <row r="1975" spans="1:5">
      <c r="A1975" s="13"/>
      <c r="B1975" s="13"/>
      <c r="C1975" s="13"/>
      <c r="D1975" s="17"/>
      <c r="E1975" s="9"/>
    </row>
    <row r="1976" spans="1:5">
      <c r="A1976" s="13"/>
      <c r="B1976" s="13"/>
      <c r="C1976" s="13"/>
      <c r="D1976" s="17"/>
      <c r="E1976" s="9"/>
    </row>
    <row r="1977" spans="1:5">
      <c r="A1977" s="13"/>
      <c r="B1977" s="13"/>
      <c r="C1977" s="13"/>
      <c r="D1977" s="17"/>
      <c r="E1977" s="9"/>
    </row>
    <row r="1978" spans="1:5">
      <c r="A1978" s="13"/>
      <c r="B1978" s="13"/>
      <c r="C1978" s="13"/>
      <c r="D1978" s="17"/>
      <c r="E1978" s="9"/>
    </row>
    <row r="1979" spans="1:5">
      <c r="A1979" s="13"/>
      <c r="B1979" s="13"/>
      <c r="C1979" s="13"/>
      <c r="D1979" s="17"/>
      <c r="E1979" s="9"/>
    </row>
    <row r="1980" spans="1:5">
      <c r="A1980" s="13"/>
      <c r="B1980" s="13"/>
      <c r="C1980" s="13"/>
      <c r="D1980" s="17"/>
      <c r="E1980" s="9"/>
    </row>
    <row r="1981" spans="1:5">
      <c r="A1981" s="13"/>
      <c r="B1981" s="13"/>
      <c r="C1981" s="13"/>
      <c r="D1981" s="17"/>
      <c r="E1981" s="9"/>
    </row>
    <row r="1982" spans="1:5">
      <c r="A1982" s="13"/>
      <c r="B1982" s="13"/>
      <c r="C1982" s="13"/>
      <c r="D1982" s="17"/>
      <c r="E1982" s="9"/>
    </row>
    <row r="1983" spans="1:5">
      <c r="A1983" s="13"/>
      <c r="B1983" s="13"/>
      <c r="C1983" s="13"/>
      <c r="D1983" s="17"/>
      <c r="E1983" s="9"/>
    </row>
    <row r="1984" spans="1:5">
      <c r="A1984" s="13"/>
      <c r="B1984" s="13"/>
      <c r="C1984" s="13"/>
      <c r="D1984" s="17"/>
      <c r="E1984" s="9"/>
    </row>
    <row r="1985" spans="1:5">
      <c r="A1985" s="13"/>
      <c r="B1985" s="13"/>
      <c r="C1985" s="13"/>
      <c r="D1985" s="17"/>
      <c r="E1985" s="9"/>
    </row>
    <row r="1986" spans="1:5">
      <c r="A1986" s="13"/>
      <c r="B1986" s="13"/>
      <c r="C1986" s="13"/>
      <c r="D1986" s="17"/>
      <c r="E1986" s="9"/>
    </row>
    <row r="1987" spans="1:5">
      <c r="A1987" s="13"/>
      <c r="B1987" s="13"/>
      <c r="C1987" s="13"/>
      <c r="D1987" s="17"/>
      <c r="E1987" s="9"/>
    </row>
    <row r="1988" spans="1:5">
      <c r="A1988" s="13"/>
      <c r="B1988" s="13"/>
      <c r="C1988" s="13"/>
      <c r="D1988" s="17"/>
      <c r="E1988" s="9"/>
    </row>
    <row r="1989" spans="1:5">
      <c r="A1989" s="13"/>
      <c r="B1989" s="13"/>
      <c r="C1989" s="13"/>
      <c r="D1989" s="17"/>
      <c r="E1989" s="9"/>
    </row>
    <row r="1990" spans="1:5">
      <c r="A1990" s="13"/>
      <c r="B1990" s="13"/>
      <c r="C1990" s="13"/>
      <c r="D1990" s="17"/>
      <c r="E1990" s="9"/>
    </row>
    <row r="1991" spans="1:5">
      <c r="A1991" s="13"/>
      <c r="B1991" s="13"/>
      <c r="C1991" s="13"/>
      <c r="D1991" s="17"/>
      <c r="E1991" s="9"/>
    </row>
    <row r="1992" spans="1:5">
      <c r="A1992" s="13"/>
      <c r="B1992" s="13"/>
      <c r="C1992" s="13"/>
      <c r="D1992" s="17"/>
      <c r="E1992" s="9"/>
    </row>
    <row r="1993" spans="1:5">
      <c r="A1993" s="13"/>
      <c r="B1993" s="13"/>
      <c r="C1993" s="13"/>
      <c r="D1993" s="17"/>
      <c r="E1993" s="9"/>
    </row>
    <row r="1994" spans="1:5">
      <c r="A1994" s="13"/>
      <c r="B1994" s="13"/>
      <c r="C1994" s="13"/>
      <c r="D1994" s="17"/>
      <c r="E1994" s="9"/>
    </row>
    <row r="1995" spans="1:5">
      <c r="A1995" s="13"/>
      <c r="B1995" s="13"/>
      <c r="C1995" s="13"/>
      <c r="D1995" s="17"/>
      <c r="E1995" s="9"/>
    </row>
    <row r="1996" spans="1:5">
      <c r="A1996" s="13"/>
      <c r="B1996" s="13"/>
      <c r="C1996" s="13"/>
      <c r="D1996" s="17"/>
      <c r="E1996" s="9"/>
    </row>
    <row r="1997" spans="1:5">
      <c r="A1997" s="13"/>
      <c r="B1997" s="13"/>
      <c r="C1997" s="13"/>
      <c r="D1997" s="17"/>
      <c r="E1997" s="9"/>
    </row>
    <row r="1998" spans="1:5">
      <c r="A1998" s="13"/>
      <c r="B1998" s="13"/>
      <c r="C1998" s="13"/>
      <c r="D1998" s="17"/>
      <c r="E1998" s="9"/>
    </row>
    <row r="1999" spans="1:5">
      <c r="A1999" s="13"/>
      <c r="B1999" s="13"/>
      <c r="C1999" s="13"/>
      <c r="D1999" s="17"/>
      <c r="E1999" s="9"/>
    </row>
    <row r="2000" spans="1:5">
      <c r="A2000" s="13"/>
      <c r="B2000" s="13"/>
      <c r="C2000" s="13"/>
      <c r="D2000" s="17"/>
      <c r="E2000" s="9"/>
    </row>
    <row r="2001" spans="1:5">
      <c r="A2001" s="13"/>
      <c r="B2001" s="13"/>
      <c r="C2001" s="13"/>
      <c r="D2001" s="17"/>
      <c r="E2001" s="9"/>
    </row>
    <row r="2002" spans="1:5">
      <c r="A2002" s="13"/>
      <c r="B2002" s="13"/>
      <c r="C2002" s="13"/>
      <c r="D2002" s="17"/>
      <c r="E2002" s="9"/>
    </row>
    <row r="2003" spans="1:5">
      <c r="A2003" s="13"/>
      <c r="B2003" s="13"/>
      <c r="C2003" s="13"/>
      <c r="D2003" s="17"/>
      <c r="E2003" s="9"/>
    </row>
    <row r="2004" spans="1:5">
      <c r="A2004" s="13"/>
      <c r="B2004" s="13"/>
      <c r="C2004" s="13"/>
      <c r="D2004" s="17"/>
      <c r="E2004" s="9"/>
    </row>
    <row r="2005" spans="1:5">
      <c r="A2005" s="13"/>
      <c r="B2005" s="13"/>
      <c r="C2005" s="13"/>
      <c r="D2005" s="17"/>
      <c r="E2005" s="9"/>
    </row>
    <row r="2006" spans="1:5">
      <c r="A2006" s="13"/>
      <c r="B2006" s="13"/>
      <c r="C2006" s="13"/>
      <c r="D2006" s="17"/>
      <c r="E2006" s="9"/>
    </row>
    <row r="2007" spans="1:5">
      <c r="A2007" s="13"/>
      <c r="B2007" s="13"/>
      <c r="C2007" s="13"/>
      <c r="D2007" s="17"/>
      <c r="E2007" s="9"/>
    </row>
    <row r="2008" spans="1:5">
      <c r="A2008" s="13"/>
      <c r="B2008" s="13"/>
      <c r="C2008" s="13"/>
      <c r="D2008" s="17"/>
      <c r="E2008" s="9"/>
    </row>
    <row r="2009" spans="1:5">
      <c r="A2009" s="13"/>
      <c r="B2009" s="13"/>
      <c r="C2009" s="13"/>
      <c r="D2009" s="17"/>
      <c r="E2009" s="9"/>
    </row>
    <row r="2010" spans="1:5">
      <c r="A2010" s="13"/>
      <c r="B2010" s="13"/>
      <c r="C2010" s="13"/>
      <c r="D2010" s="17"/>
      <c r="E2010" s="9"/>
    </row>
    <row r="2011" spans="1:5">
      <c r="A2011" s="13"/>
      <c r="B2011" s="13"/>
      <c r="C2011" s="13"/>
      <c r="D2011" s="17"/>
      <c r="E2011" s="9"/>
    </row>
    <row r="2012" spans="1:5">
      <c r="A2012" s="13"/>
      <c r="B2012" s="13"/>
      <c r="C2012" s="13"/>
      <c r="D2012" s="17"/>
      <c r="E2012" s="9"/>
    </row>
  </sheetData>
  <conditionalFormatting sqref="E2:E2012">
    <cfRule type="cellIs" dxfId="41" priority="1" operator="equal">
      <formula>"Рішення ПРИЙНЯТЕ"</formula>
    </cfRule>
  </conditionalFormatting>
  <conditionalFormatting sqref="E2:E2012">
    <cfRule type="cellIs" dxfId="40" priority="2" operator="equal">
      <formula>"Рішення НЕ ПРИЙНЯТЕ"</formula>
    </cfRule>
  </conditionalFormatting>
  <conditionalFormatting sqref="F2:S152">
    <cfRule type="containsBlanks" dxfId="39" priority="3">
      <formula>LEN(TRIM(F2))=0</formula>
    </cfRule>
  </conditionalFormatting>
  <conditionalFormatting sqref="F2:S152 T2:W85">
    <cfRule type="containsText" dxfId="38" priority="4" operator="containsText" text="З">
      <formula>NOT(ISERROR(SEARCH(("З"),(F2))))</formula>
    </cfRule>
  </conditionalFormatting>
  <conditionalFormatting sqref="F2:S152 T2:W85">
    <cfRule type="cellIs" dxfId="37" priority="5" operator="equal">
      <formula>"Проти"</formula>
    </cfRule>
  </conditionalFormatting>
  <conditionalFormatting sqref="F2:S152 T2:W85">
    <cfRule type="cellIs" dxfId="36" priority="6" operator="equal">
      <formula>"Утримався"</formula>
    </cfRule>
  </conditionalFormatting>
  <conditionalFormatting sqref="F2:S152 T2:W85">
    <cfRule type="cellIs" dxfId="35" priority="7" operator="equal">
      <formula>"Не голосував"</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outlinePr summaryBelow="0" summaryRight="0"/>
  </sheetPr>
  <dimension ref="A1:U2285"/>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6.85546875" hidden="1" customWidth="1"/>
    <col min="2" max="3" width="9.85546875" customWidth="1"/>
    <col min="4" max="4" width="58.5703125" customWidth="1"/>
    <col min="5" max="5" width="13" customWidth="1"/>
    <col min="6" max="21" width="7.85546875" customWidth="1"/>
  </cols>
  <sheetData>
    <row r="1" spans="1:21" ht="85.5">
      <c r="B1" s="41" t="s">
        <v>7</v>
      </c>
      <c r="C1" s="34" t="s">
        <v>1</v>
      </c>
      <c r="D1" s="35" t="s">
        <v>2</v>
      </c>
      <c r="E1" s="35" t="s">
        <v>3</v>
      </c>
      <c r="F1" s="42" t="s">
        <v>30</v>
      </c>
      <c r="G1" s="42" t="s">
        <v>43</v>
      </c>
      <c r="H1" s="42" t="s">
        <v>57</v>
      </c>
      <c r="I1" s="42" t="s">
        <v>73</v>
      </c>
      <c r="J1" s="42" t="s">
        <v>90</v>
      </c>
      <c r="K1" s="42" t="s">
        <v>94</v>
      </c>
      <c r="L1" s="42" t="s">
        <v>100</v>
      </c>
      <c r="M1" s="42" t="s">
        <v>122</v>
      </c>
      <c r="N1" s="42" t="s">
        <v>126</v>
      </c>
      <c r="O1" s="42" t="s">
        <v>127</v>
      </c>
      <c r="P1" s="42" t="s">
        <v>132</v>
      </c>
      <c r="Q1" s="42" t="s">
        <v>133</v>
      </c>
      <c r="R1" s="10"/>
      <c r="S1" s="10"/>
      <c r="T1" s="10"/>
      <c r="U1" s="10"/>
    </row>
    <row r="2" spans="1:21" ht="25.5">
      <c r="A2" s="3">
        <v>1</v>
      </c>
      <c r="B2" s="36">
        <v>1</v>
      </c>
      <c r="C2" s="36" t="s">
        <v>139</v>
      </c>
      <c r="D2" s="46" t="s">
        <v>140</v>
      </c>
      <c r="E2" s="38" t="s">
        <v>21</v>
      </c>
      <c r="F2" s="29" t="s">
        <v>142</v>
      </c>
      <c r="G2" s="29" t="s">
        <v>142</v>
      </c>
      <c r="H2" s="29" t="s">
        <v>141</v>
      </c>
      <c r="I2" s="29" t="s">
        <v>142</v>
      </c>
      <c r="J2" s="29" t="s">
        <v>142</v>
      </c>
      <c r="K2" s="29" t="s">
        <v>142</v>
      </c>
      <c r="L2" s="29" t="s">
        <v>141</v>
      </c>
      <c r="M2" s="29" t="s">
        <v>142</v>
      </c>
      <c r="N2" s="29" t="s">
        <v>142</v>
      </c>
      <c r="O2" s="29" t="s">
        <v>142</v>
      </c>
      <c r="P2" s="29" t="s">
        <v>142</v>
      </c>
      <c r="Q2" s="29" t="s">
        <v>141</v>
      </c>
      <c r="R2" s="6"/>
      <c r="S2" s="6"/>
      <c r="T2" s="6"/>
      <c r="U2" s="6"/>
    </row>
    <row r="3" spans="1:21" ht="38.25">
      <c r="A3" s="13">
        <v>2</v>
      </c>
      <c r="B3" s="44">
        <v>2</v>
      </c>
      <c r="C3" s="44" t="s">
        <v>144</v>
      </c>
      <c r="D3" s="46" t="s">
        <v>145</v>
      </c>
      <c r="E3" s="38" t="s">
        <v>21</v>
      </c>
      <c r="F3" s="29" t="s">
        <v>142</v>
      </c>
      <c r="G3" s="29" t="s">
        <v>142</v>
      </c>
      <c r="H3" s="29" t="s">
        <v>141</v>
      </c>
      <c r="I3" s="29" t="s">
        <v>142</v>
      </c>
      <c r="J3" s="29" t="s">
        <v>142</v>
      </c>
      <c r="K3" s="29" t="s">
        <v>142</v>
      </c>
      <c r="L3" s="29" t="s">
        <v>141</v>
      </c>
      <c r="M3" s="29" t="s">
        <v>142</v>
      </c>
      <c r="N3" s="29" t="s">
        <v>142</v>
      </c>
      <c r="O3" s="29" t="s">
        <v>142</v>
      </c>
      <c r="P3" s="29" t="s">
        <v>142</v>
      </c>
      <c r="Q3" s="29" t="s">
        <v>141</v>
      </c>
      <c r="R3" s="6"/>
      <c r="S3" s="6"/>
      <c r="T3" s="6"/>
      <c r="U3" s="6"/>
    </row>
    <row r="4" spans="1:21" ht="38.25">
      <c r="A4" s="13">
        <v>3</v>
      </c>
      <c r="B4" s="44">
        <v>3</v>
      </c>
      <c r="C4" s="44" t="s">
        <v>146</v>
      </c>
      <c r="D4" s="46" t="s">
        <v>147</v>
      </c>
      <c r="E4" s="38" t="s">
        <v>21</v>
      </c>
      <c r="F4" s="29" t="s">
        <v>142</v>
      </c>
      <c r="G4" s="29" t="s">
        <v>142</v>
      </c>
      <c r="H4" s="29" t="s">
        <v>141</v>
      </c>
      <c r="I4" s="29" t="s">
        <v>142</v>
      </c>
      <c r="J4" s="29" t="s">
        <v>142</v>
      </c>
      <c r="K4" s="29" t="s">
        <v>142</v>
      </c>
      <c r="L4" s="29" t="s">
        <v>141</v>
      </c>
      <c r="M4" s="29" t="s">
        <v>142</v>
      </c>
      <c r="N4" s="29" t="s">
        <v>142</v>
      </c>
      <c r="O4" s="29" t="s">
        <v>142</v>
      </c>
      <c r="P4" s="29" t="s">
        <v>142</v>
      </c>
      <c r="Q4" s="29" t="s">
        <v>141</v>
      </c>
      <c r="R4" s="6"/>
      <c r="S4" s="6"/>
      <c r="T4" s="6"/>
      <c r="U4" s="6"/>
    </row>
    <row r="5" spans="1:21" ht="63.75">
      <c r="A5" s="13">
        <v>4</v>
      </c>
      <c r="B5" s="44">
        <v>4</v>
      </c>
      <c r="C5" s="44" t="s">
        <v>148</v>
      </c>
      <c r="D5" s="46" t="s">
        <v>149</v>
      </c>
      <c r="E5" s="38" t="s">
        <v>21</v>
      </c>
      <c r="F5" s="29" t="s">
        <v>142</v>
      </c>
      <c r="G5" s="29" t="s">
        <v>142</v>
      </c>
      <c r="H5" s="29" t="s">
        <v>141</v>
      </c>
      <c r="I5" s="29" t="s">
        <v>142</v>
      </c>
      <c r="J5" s="29" t="s">
        <v>142</v>
      </c>
      <c r="K5" s="29" t="s">
        <v>142</v>
      </c>
      <c r="L5" s="29" t="s">
        <v>141</v>
      </c>
      <c r="M5" s="29" t="s">
        <v>142</v>
      </c>
      <c r="N5" s="29" t="s">
        <v>142</v>
      </c>
      <c r="O5" s="29" t="s">
        <v>142</v>
      </c>
      <c r="P5" s="29" t="s">
        <v>142</v>
      </c>
      <c r="Q5" s="29" t="s">
        <v>141</v>
      </c>
      <c r="R5" s="6"/>
      <c r="S5" s="6"/>
      <c r="T5" s="6"/>
      <c r="U5" s="6"/>
    </row>
    <row r="6" spans="1:21" ht="51">
      <c r="A6" s="13">
        <v>5</v>
      </c>
      <c r="B6" s="44">
        <v>5</v>
      </c>
      <c r="C6" s="44" t="s">
        <v>150</v>
      </c>
      <c r="D6" s="46" t="s">
        <v>151</v>
      </c>
      <c r="E6" s="38" t="s">
        <v>21</v>
      </c>
      <c r="F6" s="29" t="s">
        <v>142</v>
      </c>
      <c r="G6" s="29" t="s">
        <v>142</v>
      </c>
      <c r="H6" s="29" t="s">
        <v>141</v>
      </c>
      <c r="I6" s="29" t="s">
        <v>142</v>
      </c>
      <c r="J6" s="29" t="s">
        <v>142</v>
      </c>
      <c r="K6" s="29" t="s">
        <v>142</v>
      </c>
      <c r="L6" s="29" t="s">
        <v>141</v>
      </c>
      <c r="M6" s="29" t="s">
        <v>142</v>
      </c>
      <c r="N6" s="29" t="s">
        <v>142</v>
      </c>
      <c r="O6" s="29" t="s">
        <v>142</v>
      </c>
      <c r="P6" s="29" t="s">
        <v>142</v>
      </c>
      <c r="Q6" s="29" t="s">
        <v>141</v>
      </c>
      <c r="R6" s="6"/>
      <c r="S6" s="6"/>
      <c r="T6" s="6"/>
      <c r="U6" s="6"/>
    </row>
    <row r="7" spans="1:21" ht="89.25">
      <c r="A7" s="13">
        <v>6</v>
      </c>
      <c r="B7" s="44">
        <v>6</v>
      </c>
      <c r="C7" s="44" t="s">
        <v>152</v>
      </c>
      <c r="D7" s="46" t="s">
        <v>153</v>
      </c>
      <c r="E7" s="38" t="s">
        <v>21</v>
      </c>
      <c r="F7" s="29" t="s">
        <v>142</v>
      </c>
      <c r="G7" s="29" t="s">
        <v>142</v>
      </c>
      <c r="H7" s="29" t="s">
        <v>141</v>
      </c>
      <c r="I7" s="29" t="s">
        <v>142</v>
      </c>
      <c r="J7" s="29" t="s">
        <v>142</v>
      </c>
      <c r="K7" s="29" t="s">
        <v>142</v>
      </c>
      <c r="L7" s="29" t="s">
        <v>141</v>
      </c>
      <c r="M7" s="29" t="s">
        <v>142</v>
      </c>
      <c r="N7" s="29" t="s">
        <v>142</v>
      </c>
      <c r="O7" s="29" t="s">
        <v>142</v>
      </c>
      <c r="P7" s="29" t="s">
        <v>142</v>
      </c>
      <c r="Q7" s="29" t="s">
        <v>141</v>
      </c>
      <c r="R7" s="6"/>
      <c r="S7" s="6"/>
      <c r="T7" s="6"/>
      <c r="U7" s="6"/>
    </row>
    <row r="8" spans="1:21" ht="51">
      <c r="A8" s="13">
        <v>7</v>
      </c>
      <c r="B8" s="44">
        <v>7</v>
      </c>
      <c r="C8" s="44" t="s">
        <v>154</v>
      </c>
      <c r="D8" s="46" t="s">
        <v>155</v>
      </c>
      <c r="E8" s="38" t="s">
        <v>21</v>
      </c>
      <c r="F8" s="29" t="s">
        <v>142</v>
      </c>
      <c r="G8" s="29" t="s">
        <v>142</v>
      </c>
      <c r="H8" s="29" t="s">
        <v>141</v>
      </c>
      <c r="I8" s="29" t="s">
        <v>142</v>
      </c>
      <c r="J8" s="29" t="s">
        <v>142</v>
      </c>
      <c r="K8" s="29" t="s">
        <v>142</v>
      </c>
      <c r="L8" s="29" t="s">
        <v>141</v>
      </c>
      <c r="M8" s="29" t="s">
        <v>142</v>
      </c>
      <c r="N8" s="29" t="s">
        <v>142</v>
      </c>
      <c r="O8" s="29" t="s">
        <v>142</v>
      </c>
      <c r="P8" s="29" t="s">
        <v>142</v>
      </c>
      <c r="Q8" s="29" t="s">
        <v>141</v>
      </c>
      <c r="R8" s="6"/>
      <c r="S8" s="6"/>
      <c r="T8" s="6"/>
      <c r="U8" s="6"/>
    </row>
    <row r="9" spans="1:21" ht="63.75">
      <c r="A9" s="13">
        <v>8</v>
      </c>
      <c r="B9" s="44">
        <v>8</v>
      </c>
      <c r="C9" s="44" t="s">
        <v>156</v>
      </c>
      <c r="D9" s="46" t="s">
        <v>157</v>
      </c>
      <c r="E9" s="38" t="s">
        <v>21</v>
      </c>
      <c r="F9" s="29" t="s">
        <v>142</v>
      </c>
      <c r="G9" s="29" t="s">
        <v>142</v>
      </c>
      <c r="H9" s="29" t="s">
        <v>141</v>
      </c>
      <c r="I9" s="29" t="s">
        <v>142</v>
      </c>
      <c r="J9" s="29" t="s">
        <v>142</v>
      </c>
      <c r="K9" s="29" t="s">
        <v>142</v>
      </c>
      <c r="L9" s="29" t="s">
        <v>141</v>
      </c>
      <c r="M9" s="29" t="s">
        <v>142</v>
      </c>
      <c r="N9" s="29" t="s">
        <v>142</v>
      </c>
      <c r="O9" s="29" t="s">
        <v>142</v>
      </c>
      <c r="P9" s="29" t="s">
        <v>142</v>
      </c>
      <c r="Q9" s="29" t="s">
        <v>141</v>
      </c>
      <c r="R9" s="6"/>
      <c r="S9" s="6"/>
      <c r="T9" s="6"/>
      <c r="U9" s="6"/>
    </row>
    <row r="10" spans="1:21" ht="102">
      <c r="A10" s="13">
        <v>9</v>
      </c>
      <c r="B10" s="44">
        <v>9</v>
      </c>
      <c r="C10" s="44" t="s">
        <v>158</v>
      </c>
      <c r="D10" s="46" t="s">
        <v>159</v>
      </c>
      <c r="E10" s="38" t="s">
        <v>21</v>
      </c>
      <c r="F10" s="29" t="s">
        <v>142</v>
      </c>
      <c r="G10" s="29" t="s">
        <v>142</v>
      </c>
      <c r="H10" s="29" t="s">
        <v>141</v>
      </c>
      <c r="I10" s="29" t="s">
        <v>142</v>
      </c>
      <c r="J10" s="29" t="s">
        <v>142</v>
      </c>
      <c r="K10" s="29" t="s">
        <v>142</v>
      </c>
      <c r="L10" s="29" t="s">
        <v>141</v>
      </c>
      <c r="M10" s="29" t="s">
        <v>142</v>
      </c>
      <c r="N10" s="29" t="s">
        <v>142</v>
      </c>
      <c r="O10" s="29" t="s">
        <v>142</v>
      </c>
      <c r="P10" s="29" t="s">
        <v>142</v>
      </c>
      <c r="Q10" s="29" t="s">
        <v>141</v>
      </c>
      <c r="R10" s="6"/>
      <c r="S10" s="6"/>
      <c r="T10" s="6"/>
      <c r="U10" s="6"/>
    </row>
    <row r="11" spans="1:21" ht="76.5">
      <c r="A11" s="13">
        <v>10</v>
      </c>
      <c r="B11" s="44">
        <v>10</v>
      </c>
      <c r="C11" s="44" t="s">
        <v>158</v>
      </c>
      <c r="D11" s="46" t="s">
        <v>160</v>
      </c>
      <c r="E11" s="38" t="s">
        <v>21</v>
      </c>
      <c r="F11" s="29" t="s">
        <v>142</v>
      </c>
      <c r="G11" s="29" t="s">
        <v>142</v>
      </c>
      <c r="H11" s="29" t="s">
        <v>141</v>
      </c>
      <c r="I11" s="29" t="s">
        <v>142</v>
      </c>
      <c r="J11" s="29" t="s">
        <v>142</v>
      </c>
      <c r="K11" s="29" t="s">
        <v>142</v>
      </c>
      <c r="L11" s="29" t="s">
        <v>141</v>
      </c>
      <c r="M11" s="29" t="s">
        <v>142</v>
      </c>
      <c r="N11" s="29" t="s">
        <v>142</v>
      </c>
      <c r="O11" s="29" t="s">
        <v>142</v>
      </c>
      <c r="P11" s="29" t="s">
        <v>142</v>
      </c>
      <c r="Q11" s="29" t="s">
        <v>141</v>
      </c>
      <c r="R11" s="6"/>
      <c r="S11" s="6"/>
      <c r="T11" s="6"/>
      <c r="U11" s="6"/>
    </row>
    <row r="12" spans="1:21" ht="102">
      <c r="A12" s="13">
        <v>11</v>
      </c>
      <c r="B12" s="44">
        <v>11</v>
      </c>
      <c r="C12" s="44" t="s">
        <v>161</v>
      </c>
      <c r="D12" s="46" t="s">
        <v>162</v>
      </c>
      <c r="E12" s="38" t="s">
        <v>21</v>
      </c>
      <c r="F12" s="29" t="s">
        <v>142</v>
      </c>
      <c r="G12" s="29" t="s">
        <v>143</v>
      </c>
      <c r="H12" s="29" t="s">
        <v>141</v>
      </c>
      <c r="I12" s="29" t="s">
        <v>142</v>
      </c>
      <c r="J12" s="29" t="s">
        <v>143</v>
      </c>
      <c r="K12" s="29" t="s">
        <v>142</v>
      </c>
      <c r="L12" s="29" t="s">
        <v>141</v>
      </c>
      <c r="M12" s="29" t="s">
        <v>142</v>
      </c>
      <c r="N12" s="29" t="s">
        <v>142</v>
      </c>
      <c r="O12" s="29" t="s">
        <v>143</v>
      </c>
      <c r="P12" s="29" t="s">
        <v>142</v>
      </c>
      <c r="Q12" s="29" t="s">
        <v>141</v>
      </c>
      <c r="R12" s="6"/>
      <c r="S12" s="6"/>
      <c r="T12" s="6"/>
      <c r="U12" s="6"/>
    </row>
    <row r="13" spans="1:21" ht="25.5">
      <c r="A13" s="13">
        <v>12</v>
      </c>
      <c r="B13" s="44">
        <v>12</v>
      </c>
      <c r="C13" s="44" t="s">
        <v>163</v>
      </c>
      <c r="D13" s="46" t="s">
        <v>164</v>
      </c>
      <c r="E13" s="38" t="s">
        <v>21</v>
      </c>
      <c r="F13" s="29" t="s">
        <v>142</v>
      </c>
      <c r="G13" s="29" t="s">
        <v>142</v>
      </c>
      <c r="H13" s="29" t="s">
        <v>141</v>
      </c>
      <c r="I13" s="29" t="s">
        <v>142</v>
      </c>
      <c r="J13" s="29" t="s">
        <v>142</v>
      </c>
      <c r="K13" s="29" t="s">
        <v>142</v>
      </c>
      <c r="L13" s="29" t="s">
        <v>141</v>
      </c>
      <c r="M13" s="29" t="s">
        <v>142</v>
      </c>
      <c r="N13" s="29" t="s">
        <v>141</v>
      </c>
      <c r="O13" s="29" t="s">
        <v>142</v>
      </c>
      <c r="P13" s="29" t="s">
        <v>142</v>
      </c>
      <c r="Q13" s="29" t="s">
        <v>141</v>
      </c>
      <c r="R13" s="6"/>
      <c r="S13" s="6"/>
      <c r="T13" s="6"/>
      <c r="U13" s="6"/>
    </row>
    <row r="14" spans="1:21" ht="25.5">
      <c r="A14" s="13">
        <v>13</v>
      </c>
      <c r="B14" s="44">
        <v>13</v>
      </c>
      <c r="C14" s="44" t="s">
        <v>165</v>
      </c>
      <c r="D14" s="46" t="s">
        <v>166</v>
      </c>
      <c r="E14" s="38" t="s">
        <v>21</v>
      </c>
      <c r="F14" s="29" t="s">
        <v>142</v>
      </c>
      <c r="G14" s="29" t="s">
        <v>142</v>
      </c>
      <c r="H14" s="29" t="s">
        <v>143</v>
      </c>
      <c r="I14" s="29" t="s">
        <v>142</v>
      </c>
      <c r="J14" s="29" t="s">
        <v>142</v>
      </c>
      <c r="K14" s="29" t="s">
        <v>143</v>
      </c>
      <c r="L14" s="29" t="s">
        <v>141</v>
      </c>
      <c r="M14" s="29" t="s">
        <v>142</v>
      </c>
      <c r="N14" s="29" t="s">
        <v>143</v>
      </c>
      <c r="O14" s="29" t="s">
        <v>142</v>
      </c>
      <c r="P14" s="29" t="s">
        <v>142</v>
      </c>
      <c r="Q14" s="29" t="s">
        <v>141</v>
      </c>
      <c r="R14" s="6"/>
      <c r="S14" s="6"/>
      <c r="T14" s="6"/>
      <c r="U14" s="6"/>
    </row>
    <row r="15" spans="1:21" ht="25.5">
      <c r="A15" s="13">
        <v>14</v>
      </c>
      <c r="B15" s="44">
        <v>14</v>
      </c>
      <c r="C15" s="44" t="s">
        <v>167</v>
      </c>
      <c r="D15" s="46" t="s">
        <v>168</v>
      </c>
      <c r="E15" s="38" t="s">
        <v>21</v>
      </c>
      <c r="F15" s="29" t="s">
        <v>142</v>
      </c>
      <c r="G15" s="29" t="s">
        <v>142</v>
      </c>
      <c r="H15" s="29" t="s">
        <v>142</v>
      </c>
      <c r="I15" s="29" t="s">
        <v>142</v>
      </c>
      <c r="J15" s="29" t="s">
        <v>142</v>
      </c>
      <c r="K15" s="29" t="s">
        <v>143</v>
      </c>
      <c r="L15" s="29" t="s">
        <v>141</v>
      </c>
      <c r="M15" s="29" t="s">
        <v>142</v>
      </c>
      <c r="N15" s="29" t="s">
        <v>141</v>
      </c>
      <c r="O15" s="29" t="s">
        <v>142</v>
      </c>
      <c r="P15" s="29" t="s">
        <v>142</v>
      </c>
      <c r="Q15" s="29" t="s">
        <v>141</v>
      </c>
      <c r="R15" s="6"/>
      <c r="S15" s="6"/>
      <c r="T15" s="6"/>
      <c r="U15" s="6"/>
    </row>
    <row r="16" spans="1:21" ht="38.25">
      <c r="A16" s="13">
        <v>15</v>
      </c>
      <c r="B16" s="44">
        <v>15</v>
      </c>
      <c r="C16" s="44" t="s">
        <v>169</v>
      </c>
      <c r="D16" s="46" t="s">
        <v>170</v>
      </c>
      <c r="E16" s="38" t="s">
        <v>21</v>
      </c>
      <c r="F16" s="29" t="s">
        <v>142</v>
      </c>
      <c r="G16" s="29" t="s">
        <v>142</v>
      </c>
      <c r="H16" s="29" t="s">
        <v>142</v>
      </c>
      <c r="I16" s="29" t="s">
        <v>142</v>
      </c>
      <c r="J16" s="29" t="s">
        <v>142</v>
      </c>
      <c r="K16" s="29" t="s">
        <v>143</v>
      </c>
      <c r="L16" s="29" t="s">
        <v>141</v>
      </c>
      <c r="M16" s="29" t="s">
        <v>142</v>
      </c>
      <c r="N16" s="29" t="s">
        <v>141</v>
      </c>
      <c r="O16" s="29" t="s">
        <v>142</v>
      </c>
      <c r="P16" s="29" t="s">
        <v>142</v>
      </c>
      <c r="Q16" s="29" t="s">
        <v>141</v>
      </c>
      <c r="R16" s="6"/>
      <c r="S16" s="6"/>
      <c r="T16" s="6"/>
      <c r="U16" s="6"/>
    </row>
    <row r="17" spans="1:21" ht="38.25">
      <c r="A17" s="13">
        <v>16</v>
      </c>
      <c r="B17" s="44">
        <v>16</v>
      </c>
      <c r="C17" s="44" t="s">
        <v>171</v>
      </c>
      <c r="D17" s="46" t="s">
        <v>172</v>
      </c>
      <c r="E17" s="38" t="s">
        <v>21</v>
      </c>
      <c r="F17" s="29" t="s">
        <v>143</v>
      </c>
      <c r="G17" s="29" t="s">
        <v>142</v>
      </c>
      <c r="H17" s="29" t="s">
        <v>142</v>
      </c>
      <c r="I17" s="29" t="s">
        <v>142</v>
      </c>
      <c r="J17" s="29" t="s">
        <v>141</v>
      </c>
      <c r="K17" s="29" t="s">
        <v>143</v>
      </c>
      <c r="L17" s="29" t="s">
        <v>141</v>
      </c>
      <c r="M17" s="29" t="s">
        <v>142</v>
      </c>
      <c r="N17" s="29" t="s">
        <v>142</v>
      </c>
      <c r="O17" s="29" t="s">
        <v>143</v>
      </c>
      <c r="P17" s="29" t="s">
        <v>142</v>
      </c>
      <c r="Q17" s="29" t="s">
        <v>141</v>
      </c>
      <c r="R17" s="6"/>
      <c r="S17" s="6"/>
      <c r="T17" s="6"/>
      <c r="U17" s="6"/>
    </row>
    <row r="18" spans="1:21" ht="25.5">
      <c r="A18" s="13">
        <v>17</v>
      </c>
      <c r="B18" s="44">
        <v>17</v>
      </c>
      <c r="C18" s="44" t="s">
        <v>174</v>
      </c>
      <c r="D18" s="46" t="s">
        <v>175</v>
      </c>
      <c r="E18" s="38" t="s">
        <v>21</v>
      </c>
      <c r="F18" s="29" t="s">
        <v>142</v>
      </c>
      <c r="G18" s="29" t="s">
        <v>143</v>
      </c>
      <c r="H18" s="29" t="s">
        <v>142</v>
      </c>
      <c r="I18" s="29" t="s">
        <v>142</v>
      </c>
      <c r="J18" s="29" t="s">
        <v>141</v>
      </c>
      <c r="K18" s="29" t="s">
        <v>143</v>
      </c>
      <c r="L18" s="29" t="s">
        <v>141</v>
      </c>
      <c r="M18" s="29" t="s">
        <v>142</v>
      </c>
      <c r="N18" s="29" t="s">
        <v>142</v>
      </c>
      <c r="O18" s="29" t="s">
        <v>142</v>
      </c>
      <c r="P18" s="29" t="s">
        <v>142</v>
      </c>
      <c r="Q18" s="29" t="s">
        <v>141</v>
      </c>
      <c r="R18" s="6"/>
      <c r="S18" s="6"/>
      <c r="T18" s="6"/>
      <c r="U18" s="6"/>
    </row>
    <row r="19" spans="1:21" ht="76.5">
      <c r="A19" s="13">
        <v>18</v>
      </c>
      <c r="B19" s="44">
        <v>18</v>
      </c>
      <c r="C19" s="44" t="s">
        <v>176</v>
      </c>
      <c r="D19" s="46" t="s">
        <v>177</v>
      </c>
      <c r="E19" s="38" t="s">
        <v>21</v>
      </c>
      <c r="F19" s="29" t="s">
        <v>142</v>
      </c>
      <c r="G19" s="29" t="s">
        <v>141</v>
      </c>
      <c r="H19" s="29" t="s">
        <v>143</v>
      </c>
      <c r="I19" s="29" t="s">
        <v>142</v>
      </c>
      <c r="J19" s="29" t="s">
        <v>141</v>
      </c>
      <c r="K19" s="29" t="s">
        <v>143</v>
      </c>
      <c r="L19" s="29" t="s">
        <v>141</v>
      </c>
      <c r="M19" s="29" t="s">
        <v>142</v>
      </c>
      <c r="N19" s="29" t="s">
        <v>142</v>
      </c>
      <c r="O19" s="29" t="s">
        <v>142</v>
      </c>
      <c r="P19" s="29" t="s">
        <v>142</v>
      </c>
      <c r="Q19" s="29" t="s">
        <v>141</v>
      </c>
      <c r="R19" s="6"/>
      <c r="S19" s="6"/>
      <c r="T19" s="6"/>
      <c r="U19" s="6"/>
    </row>
    <row r="20" spans="1:21" ht="38.25">
      <c r="A20" s="13">
        <v>19</v>
      </c>
      <c r="B20" s="44">
        <v>19</v>
      </c>
      <c r="C20" s="44" t="s">
        <v>176</v>
      </c>
      <c r="D20" s="46" t="s">
        <v>178</v>
      </c>
      <c r="E20" s="38" t="s">
        <v>21</v>
      </c>
      <c r="F20" s="29" t="s">
        <v>142</v>
      </c>
      <c r="G20" s="29" t="s">
        <v>141</v>
      </c>
      <c r="H20" s="29" t="s">
        <v>142</v>
      </c>
      <c r="I20" s="29" t="s">
        <v>142</v>
      </c>
      <c r="J20" s="29" t="s">
        <v>141</v>
      </c>
      <c r="K20" s="29" t="s">
        <v>142</v>
      </c>
      <c r="L20" s="29" t="s">
        <v>141</v>
      </c>
      <c r="M20" s="29" t="s">
        <v>142</v>
      </c>
      <c r="N20" s="29" t="s">
        <v>143</v>
      </c>
      <c r="O20" s="29" t="s">
        <v>142</v>
      </c>
      <c r="P20" s="29" t="s">
        <v>142</v>
      </c>
      <c r="Q20" s="29" t="s">
        <v>141</v>
      </c>
      <c r="R20" s="6"/>
      <c r="S20" s="6"/>
      <c r="T20" s="6"/>
      <c r="U20" s="6"/>
    </row>
    <row r="21" spans="1:21" ht="102">
      <c r="A21" s="13">
        <v>20</v>
      </c>
      <c r="B21" s="44">
        <v>20</v>
      </c>
      <c r="C21" s="44" t="s">
        <v>179</v>
      </c>
      <c r="D21" s="46" t="s">
        <v>180</v>
      </c>
      <c r="E21" s="38" t="s">
        <v>21</v>
      </c>
      <c r="F21" s="29" t="s">
        <v>142</v>
      </c>
      <c r="G21" s="29" t="s">
        <v>141</v>
      </c>
      <c r="H21" s="29" t="s">
        <v>142</v>
      </c>
      <c r="I21" s="29" t="s">
        <v>142</v>
      </c>
      <c r="J21" s="29" t="s">
        <v>141</v>
      </c>
      <c r="K21" s="29" t="s">
        <v>141</v>
      </c>
      <c r="L21" s="29" t="s">
        <v>141</v>
      </c>
      <c r="M21" s="29" t="s">
        <v>142</v>
      </c>
      <c r="N21" s="29" t="s">
        <v>142</v>
      </c>
      <c r="O21" s="29" t="s">
        <v>142</v>
      </c>
      <c r="P21" s="29" t="s">
        <v>142</v>
      </c>
      <c r="Q21" s="29" t="s">
        <v>141</v>
      </c>
      <c r="R21" s="6"/>
      <c r="S21" s="6"/>
      <c r="T21" s="6"/>
      <c r="U21" s="6"/>
    </row>
    <row r="22" spans="1:21" ht="51">
      <c r="A22" s="13">
        <v>21</v>
      </c>
      <c r="B22" s="44">
        <v>21</v>
      </c>
      <c r="C22" s="44" t="s">
        <v>181</v>
      </c>
      <c r="D22" s="46" t="s">
        <v>182</v>
      </c>
      <c r="E22" s="38" t="s">
        <v>21</v>
      </c>
      <c r="F22" s="29" t="s">
        <v>141</v>
      </c>
      <c r="G22" s="29" t="s">
        <v>141</v>
      </c>
      <c r="H22" s="29" t="s">
        <v>143</v>
      </c>
      <c r="I22" s="29" t="s">
        <v>141</v>
      </c>
      <c r="J22" s="29" t="s">
        <v>141</v>
      </c>
      <c r="K22" s="29" t="s">
        <v>141</v>
      </c>
      <c r="L22" s="29" t="s">
        <v>141</v>
      </c>
      <c r="M22" s="29" t="s">
        <v>141</v>
      </c>
      <c r="N22" s="29" t="s">
        <v>143</v>
      </c>
      <c r="O22" s="29" t="s">
        <v>143</v>
      </c>
      <c r="P22" s="29" t="s">
        <v>143</v>
      </c>
      <c r="Q22" s="29" t="s">
        <v>141</v>
      </c>
      <c r="R22" s="6"/>
      <c r="S22" s="6"/>
      <c r="T22" s="6"/>
      <c r="U22" s="6"/>
    </row>
    <row r="23" spans="1:21" ht="51">
      <c r="A23" s="13">
        <v>22</v>
      </c>
      <c r="B23" s="44">
        <v>22</v>
      </c>
      <c r="C23" s="44" t="s">
        <v>184</v>
      </c>
      <c r="D23" s="46" t="s">
        <v>185</v>
      </c>
      <c r="E23" s="38" t="s">
        <v>21</v>
      </c>
      <c r="F23" s="29" t="s">
        <v>141</v>
      </c>
      <c r="G23" s="29" t="s">
        <v>141</v>
      </c>
      <c r="H23" s="29" t="s">
        <v>143</v>
      </c>
      <c r="I23" s="29" t="s">
        <v>141</v>
      </c>
      <c r="J23" s="29" t="s">
        <v>141</v>
      </c>
      <c r="K23" s="29" t="s">
        <v>141</v>
      </c>
      <c r="L23" s="29" t="s">
        <v>141</v>
      </c>
      <c r="M23" s="29" t="s">
        <v>141</v>
      </c>
      <c r="N23" s="29" t="s">
        <v>143</v>
      </c>
      <c r="O23" s="29" t="s">
        <v>143</v>
      </c>
      <c r="P23" s="29" t="s">
        <v>141</v>
      </c>
      <c r="Q23" s="29" t="s">
        <v>141</v>
      </c>
      <c r="R23" s="6"/>
      <c r="S23" s="6"/>
      <c r="T23" s="6"/>
      <c r="U23" s="6"/>
    </row>
    <row r="24" spans="1:21" ht="51">
      <c r="A24" s="13">
        <v>23</v>
      </c>
      <c r="B24" s="44">
        <v>23</v>
      </c>
      <c r="C24" s="44" t="s">
        <v>186</v>
      </c>
      <c r="D24" s="46" t="s">
        <v>187</v>
      </c>
      <c r="E24" s="38" t="s">
        <v>21</v>
      </c>
      <c r="F24" s="29" t="s">
        <v>141</v>
      </c>
      <c r="G24" s="29" t="s">
        <v>141</v>
      </c>
      <c r="H24" s="29" t="s">
        <v>143</v>
      </c>
      <c r="I24" s="29" t="s">
        <v>141</v>
      </c>
      <c r="J24" s="29" t="s">
        <v>141</v>
      </c>
      <c r="K24" s="29" t="s">
        <v>141</v>
      </c>
      <c r="L24" s="29" t="s">
        <v>141</v>
      </c>
      <c r="M24" s="29" t="s">
        <v>141</v>
      </c>
      <c r="N24" s="29" t="s">
        <v>143</v>
      </c>
      <c r="O24" s="29" t="s">
        <v>143</v>
      </c>
      <c r="P24" s="29" t="s">
        <v>141</v>
      </c>
      <c r="Q24" s="29" t="s">
        <v>141</v>
      </c>
      <c r="R24" s="6"/>
      <c r="S24" s="6"/>
      <c r="T24" s="6"/>
      <c r="U24" s="6"/>
    </row>
    <row r="25" spans="1:21" ht="51">
      <c r="A25" s="13">
        <v>24</v>
      </c>
      <c r="B25" s="44">
        <v>24</v>
      </c>
      <c r="C25" s="44" t="s">
        <v>188</v>
      </c>
      <c r="D25" s="46" t="s">
        <v>189</v>
      </c>
      <c r="E25" s="38" t="s">
        <v>21</v>
      </c>
      <c r="F25" s="29" t="s">
        <v>142</v>
      </c>
      <c r="G25" s="29" t="s">
        <v>142</v>
      </c>
      <c r="H25" s="29" t="s">
        <v>143</v>
      </c>
      <c r="I25" s="29" t="s">
        <v>142</v>
      </c>
      <c r="J25" s="29" t="s">
        <v>141</v>
      </c>
      <c r="K25" s="29" t="s">
        <v>141</v>
      </c>
      <c r="L25" s="29" t="s">
        <v>141</v>
      </c>
      <c r="M25" s="29" t="s">
        <v>142</v>
      </c>
      <c r="N25" s="29" t="s">
        <v>142</v>
      </c>
      <c r="O25" s="29" t="s">
        <v>142</v>
      </c>
      <c r="P25" s="29" t="s">
        <v>142</v>
      </c>
      <c r="Q25" s="29" t="s">
        <v>141</v>
      </c>
      <c r="R25" s="6"/>
      <c r="S25" s="6"/>
      <c r="T25" s="6"/>
      <c r="U25" s="6"/>
    </row>
    <row r="26" spans="1:21" ht="51">
      <c r="A26" s="13">
        <v>25</v>
      </c>
      <c r="B26" s="44">
        <v>25</v>
      </c>
      <c r="C26" s="44" t="s">
        <v>190</v>
      </c>
      <c r="D26" s="46" t="s">
        <v>191</v>
      </c>
      <c r="E26" s="38" t="s">
        <v>21</v>
      </c>
      <c r="F26" s="29" t="s">
        <v>142</v>
      </c>
      <c r="G26" s="29" t="s">
        <v>142</v>
      </c>
      <c r="H26" s="29" t="s">
        <v>142</v>
      </c>
      <c r="I26" s="29" t="s">
        <v>142</v>
      </c>
      <c r="J26" s="29" t="s">
        <v>141</v>
      </c>
      <c r="K26" s="29" t="s">
        <v>142</v>
      </c>
      <c r="L26" s="29" t="s">
        <v>141</v>
      </c>
      <c r="M26" s="29" t="s">
        <v>142</v>
      </c>
      <c r="N26" s="29" t="s">
        <v>142</v>
      </c>
      <c r="O26" s="29" t="s">
        <v>142</v>
      </c>
      <c r="P26" s="29" t="s">
        <v>142</v>
      </c>
      <c r="Q26" s="29" t="s">
        <v>141</v>
      </c>
      <c r="R26" s="6"/>
      <c r="S26" s="6"/>
      <c r="T26" s="6"/>
      <c r="U26" s="6"/>
    </row>
    <row r="27" spans="1:21" ht="51">
      <c r="A27" s="13">
        <v>26</v>
      </c>
      <c r="B27" s="44">
        <v>26</v>
      </c>
      <c r="C27" s="44" t="s">
        <v>192</v>
      </c>
      <c r="D27" s="46" t="s">
        <v>193</v>
      </c>
      <c r="E27" s="38" t="s">
        <v>21</v>
      </c>
      <c r="F27" s="29" t="s">
        <v>142</v>
      </c>
      <c r="G27" s="29" t="s">
        <v>142</v>
      </c>
      <c r="H27" s="29" t="s">
        <v>142</v>
      </c>
      <c r="I27" s="29" t="s">
        <v>142</v>
      </c>
      <c r="J27" s="29" t="s">
        <v>141</v>
      </c>
      <c r="K27" s="29" t="s">
        <v>142</v>
      </c>
      <c r="L27" s="29" t="s">
        <v>141</v>
      </c>
      <c r="M27" s="29" t="s">
        <v>142</v>
      </c>
      <c r="N27" s="29" t="s">
        <v>142</v>
      </c>
      <c r="O27" s="29" t="s">
        <v>142</v>
      </c>
      <c r="P27" s="29" t="s">
        <v>142</v>
      </c>
      <c r="Q27" s="29" t="s">
        <v>141</v>
      </c>
      <c r="R27" s="6"/>
      <c r="S27" s="6"/>
      <c r="T27" s="6"/>
      <c r="U27" s="6"/>
    </row>
    <row r="28" spans="1:21" ht="51">
      <c r="A28" s="13">
        <v>27</v>
      </c>
      <c r="B28" s="44">
        <v>27</v>
      </c>
      <c r="C28" s="44" t="s">
        <v>194</v>
      </c>
      <c r="D28" s="46" t="s">
        <v>195</v>
      </c>
      <c r="E28" s="38" t="s">
        <v>21</v>
      </c>
      <c r="F28" s="29" t="s">
        <v>142</v>
      </c>
      <c r="G28" s="29" t="s">
        <v>142</v>
      </c>
      <c r="H28" s="29" t="s">
        <v>142</v>
      </c>
      <c r="I28" s="29" t="s">
        <v>142</v>
      </c>
      <c r="J28" s="29" t="s">
        <v>141</v>
      </c>
      <c r="K28" s="29" t="s">
        <v>142</v>
      </c>
      <c r="L28" s="29" t="s">
        <v>141</v>
      </c>
      <c r="M28" s="29" t="s">
        <v>142</v>
      </c>
      <c r="N28" s="29" t="s">
        <v>142</v>
      </c>
      <c r="O28" s="29" t="s">
        <v>142</v>
      </c>
      <c r="P28" s="29" t="s">
        <v>142</v>
      </c>
      <c r="Q28" s="29" t="s">
        <v>141</v>
      </c>
      <c r="R28" s="6"/>
      <c r="S28" s="6"/>
      <c r="T28" s="6"/>
      <c r="U28" s="6"/>
    </row>
    <row r="29" spans="1:21" ht="51">
      <c r="A29" s="13">
        <v>28</v>
      </c>
      <c r="B29" s="44">
        <v>28</v>
      </c>
      <c r="C29" s="44" t="s">
        <v>194</v>
      </c>
      <c r="D29" s="46" t="s">
        <v>196</v>
      </c>
      <c r="E29" s="38" t="s">
        <v>21</v>
      </c>
      <c r="F29" s="29" t="s">
        <v>142</v>
      </c>
      <c r="G29" s="29" t="s">
        <v>142</v>
      </c>
      <c r="H29" s="29" t="s">
        <v>142</v>
      </c>
      <c r="I29" s="29" t="s">
        <v>142</v>
      </c>
      <c r="J29" s="29" t="s">
        <v>141</v>
      </c>
      <c r="K29" s="29" t="s">
        <v>142</v>
      </c>
      <c r="L29" s="29" t="s">
        <v>141</v>
      </c>
      <c r="M29" s="29" t="s">
        <v>142</v>
      </c>
      <c r="N29" s="29" t="s">
        <v>142</v>
      </c>
      <c r="O29" s="29" t="s">
        <v>142</v>
      </c>
      <c r="P29" s="29" t="s">
        <v>142</v>
      </c>
      <c r="Q29" s="29" t="s">
        <v>141</v>
      </c>
      <c r="R29" s="6"/>
      <c r="S29" s="6"/>
      <c r="T29" s="6"/>
      <c r="U29" s="6"/>
    </row>
    <row r="30" spans="1:21" ht="51">
      <c r="A30" s="13">
        <v>29</v>
      </c>
      <c r="B30" s="44">
        <v>29</v>
      </c>
      <c r="C30" s="44" t="s">
        <v>197</v>
      </c>
      <c r="D30" s="46" t="s">
        <v>198</v>
      </c>
      <c r="E30" s="38" t="s">
        <v>199</v>
      </c>
      <c r="F30" s="29" t="s">
        <v>142</v>
      </c>
      <c r="G30" s="29" t="s">
        <v>142</v>
      </c>
      <c r="H30" s="29" t="s">
        <v>142</v>
      </c>
      <c r="I30" s="29" t="s">
        <v>142</v>
      </c>
      <c r="J30" s="29" t="s">
        <v>141</v>
      </c>
      <c r="K30" s="29" t="s">
        <v>143</v>
      </c>
      <c r="L30" s="29" t="s">
        <v>141</v>
      </c>
      <c r="M30" s="29" t="s">
        <v>142</v>
      </c>
      <c r="N30" s="29" t="s">
        <v>142</v>
      </c>
      <c r="O30" s="29" t="s">
        <v>143</v>
      </c>
      <c r="P30" s="29" t="s">
        <v>142</v>
      </c>
      <c r="Q30" s="29" t="s">
        <v>141</v>
      </c>
      <c r="R30" s="6"/>
      <c r="S30" s="6"/>
      <c r="T30" s="6"/>
      <c r="U30" s="6"/>
    </row>
    <row r="31" spans="1:21" ht="51">
      <c r="A31" s="13">
        <v>30</v>
      </c>
      <c r="B31" s="44">
        <v>30</v>
      </c>
      <c r="C31" s="44" t="s">
        <v>200</v>
      </c>
      <c r="D31" s="46" t="s">
        <v>198</v>
      </c>
      <c r="E31" s="38" t="s">
        <v>21</v>
      </c>
      <c r="F31" s="29" t="s">
        <v>142</v>
      </c>
      <c r="G31" s="29" t="s">
        <v>142</v>
      </c>
      <c r="H31" s="29" t="s">
        <v>142</v>
      </c>
      <c r="I31" s="29" t="s">
        <v>142</v>
      </c>
      <c r="J31" s="29" t="s">
        <v>141</v>
      </c>
      <c r="K31" s="29" t="s">
        <v>142</v>
      </c>
      <c r="L31" s="29" t="s">
        <v>141</v>
      </c>
      <c r="M31" s="29" t="s">
        <v>142</v>
      </c>
      <c r="N31" s="29" t="s">
        <v>142</v>
      </c>
      <c r="O31" s="29" t="s">
        <v>142</v>
      </c>
      <c r="P31" s="29" t="s">
        <v>142</v>
      </c>
      <c r="Q31" s="29" t="s">
        <v>141</v>
      </c>
      <c r="R31" s="6"/>
      <c r="S31" s="6"/>
      <c r="T31" s="6"/>
      <c r="U31" s="6"/>
    </row>
    <row r="32" spans="1:21" ht="51">
      <c r="A32" s="13">
        <v>31</v>
      </c>
      <c r="B32" s="44">
        <v>31</v>
      </c>
      <c r="C32" s="44" t="s">
        <v>201</v>
      </c>
      <c r="D32" s="46" t="s">
        <v>198</v>
      </c>
      <c r="E32" s="38" t="s">
        <v>199</v>
      </c>
      <c r="F32" s="29" t="s">
        <v>143</v>
      </c>
      <c r="G32" s="29" t="s">
        <v>141</v>
      </c>
      <c r="H32" s="29" t="s">
        <v>143</v>
      </c>
      <c r="I32" s="29" t="s">
        <v>141</v>
      </c>
      <c r="J32" s="29" t="s">
        <v>141</v>
      </c>
      <c r="K32" s="29" t="s">
        <v>143</v>
      </c>
      <c r="L32" s="29" t="s">
        <v>141</v>
      </c>
      <c r="M32" s="29" t="s">
        <v>143</v>
      </c>
      <c r="N32" s="29" t="s">
        <v>143</v>
      </c>
      <c r="O32" s="29" t="s">
        <v>143</v>
      </c>
      <c r="P32" s="29" t="s">
        <v>143</v>
      </c>
      <c r="Q32" s="29" t="s">
        <v>141</v>
      </c>
      <c r="R32" s="6"/>
      <c r="S32" s="6"/>
      <c r="T32" s="6"/>
      <c r="U32" s="6"/>
    </row>
    <row r="33" spans="1:21" ht="51">
      <c r="A33" s="13">
        <v>32</v>
      </c>
      <c r="B33" s="44">
        <v>32</v>
      </c>
      <c r="C33" s="44" t="s">
        <v>202</v>
      </c>
      <c r="D33" s="46" t="s">
        <v>198</v>
      </c>
      <c r="E33" s="38" t="s">
        <v>21</v>
      </c>
      <c r="F33" s="29" t="s">
        <v>142</v>
      </c>
      <c r="G33" s="29" t="s">
        <v>142</v>
      </c>
      <c r="H33" s="29" t="s">
        <v>142</v>
      </c>
      <c r="I33" s="29" t="s">
        <v>142</v>
      </c>
      <c r="J33" s="29" t="s">
        <v>141</v>
      </c>
      <c r="K33" s="29" t="s">
        <v>142</v>
      </c>
      <c r="L33" s="29" t="s">
        <v>141</v>
      </c>
      <c r="M33" s="29" t="s">
        <v>142</v>
      </c>
      <c r="N33" s="29" t="s">
        <v>142</v>
      </c>
      <c r="O33" s="29" t="s">
        <v>142</v>
      </c>
      <c r="P33" s="29" t="s">
        <v>142</v>
      </c>
      <c r="Q33" s="29" t="s">
        <v>141</v>
      </c>
      <c r="R33" s="6"/>
      <c r="S33" s="6"/>
      <c r="T33" s="6"/>
      <c r="U33" s="6"/>
    </row>
    <row r="34" spans="1:21" ht="38.25">
      <c r="A34" s="13">
        <v>33</v>
      </c>
      <c r="B34" s="44">
        <v>33</v>
      </c>
      <c r="C34" s="44" t="s">
        <v>202</v>
      </c>
      <c r="D34" s="46" t="s">
        <v>203</v>
      </c>
      <c r="E34" s="38" t="s">
        <v>21</v>
      </c>
      <c r="F34" s="29" t="s">
        <v>142</v>
      </c>
      <c r="G34" s="29" t="s">
        <v>142</v>
      </c>
      <c r="H34" s="29" t="s">
        <v>142</v>
      </c>
      <c r="I34" s="29" t="s">
        <v>142</v>
      </c>
      <c r="J34" s="29" t="s">
        <v>141</v>
      </c>
      <c r="K34" s="29" t="s">
        <v>142</v>
      </c>
      <c r="L34" s="29" t="s">
        <v>141</v>
      </c>
      <c r="M34" s="29" t="s">
        <v>142</v>
      </c>
      <c r="N34" s="29" t="s">
        <v>142</v>
      </c>
      <c r="O34" s="29" t="s">
        <v>142</v>
      </c>
      <c r="P34" s="29" t="s">
        <v>142</v>
      </c>
      <c r="Q34" s="29" t="s">
        <v>141</v>
      </c>
      <c r="R34" s="6"/>
      <c r="S34" s="6"/>
      <c r="T34" s="6"/>
      <c r="U34" s="6"/>
    </row>
    <row r="35" spans="1:21" ht="38.25">
      <c r="A35" s="13">
        <v>34</v>
      </c>
      <c r="B35" s="44">
        <v>34</v>
      </c>
      <c r="C35" s="44" t="s">
        <v>204</v>
      </c>
      <c r="D35" s="46" t="s">
        <v>205</v>
      </c>
      <c r="E35" s="38" t="s">
        <v>21</v>
      </c>
      <c r="F35" s="29" t="s">
        <v>142</v>
      </c>
      <c r="G35" s="29" t="s">
        <v>142</v>
      </c>
      <c r="H35" s="29" t="s">
        <v>142</v>
      </c>
      <c r="I35" s="29" t="s">
        <v>142</v>
      </c>
      <c r="J35" s="29" t="s">
        <v>141</v>
      </c>
      <c r="K35" s="29" t="s">
        <v>142</v>
      </c>
      <c r="L35" s="29" t="s">
        <v>141</v>
      </c>
      <c r="M35" s="29" t="s">
        <v>142</v>
      </c>
      <c r="N35" s="29" t="s">
        <v>142</v>
      </c>
      <c r="O35" s="29" t="s">
        <v>142</v>
      </c>
      <c r="P35" s="29" t="s">
        <v>142</v>
      </c>
      <c r="Q35" s="29" t="s">
        <v>141</v>
      </c>
      <c r="R35" s="6"/>
      <c r="S35" s="6"/>
      <c r="T35" s="6"/>
      <c r="U35" s="6"/>
    </row>
    <row r="36" spans="1:21" ht="25.5">
      <c r="A36" s="13">
        <v>35</v>
      </c>
      <c r="B36" s="44">
        <v>35</v>
      </c>
      <c r="C36" s="44" t="s">
        <v>204</v>
      </c>
      <c r="D36" s="46" t="s">
        <v>206</v>
      </c>
      <c r="E36" s="38" t="s">
        <v>21</v>
      </c>
      <c r="F36" s="29" t="s">
        <v>142</v>
      </c>
      <c r="G36" s="29" t="s">
        <v>142</v>
      </c>
      <c r="H36" s="29" t="s">
        <v>142</v>
      </c>
      <c r="I36" s="29" t="s">
        <v>142</v>
      </c>
      <c r="J36" s="29" t="s">
        <v>141</v>
      </c>
      <c r="K36" s="29" t="s">
        <v>142</v>
      </c>
      <c r="L36" s="29" t="s">
        <v>141</v>
      </c>
      <c r="M36" s="29" t="s">
        <v>142</v>
      </c>
      <c r="N36" s="29" t="s">
        <v>142</v>
      </c>
      <c r="O36" s="29" t="s">
        <v>142</v>
      </c>
      <c r="P36" s="29" t="s">
        <v>142</v>
      </c>
      <c r="Q36" s="29" t="s">
        <v>141</v>
      </c>
      <c r="R36" s="6"/>
      <c r="S36" s="6"/>
      <c r="T36" s="6"/>
      <c r="U36" s="6"/>
    </row>
    <row r="37" spans="1:21" ht="63.75">
      <c r="A37" s="13">
        <v>36</v>
      </c>
      <c r="B37" s="44">
        <v>36</v>
      </c>
      <c r="C37" s="44" t="s">
        <v>207</v>
      </c>
      <c r="D37" s="46" t="s">
        <v>208</v>
      </c>
      <c r="E37" s="38" t="s">
        <v>21</v>
      </c>
      <c r="F37" s="29" t="s">
        <v>142</v>
      </c>
      <c r="G37" s="29" t="s">
        <v>142</v>
      </c>
      <c r="H37" s="29" t="s">
        <v>142</v>
      </c>
      <c r="I37" s="29" t="s">
        <v>142</v>
      </c>
      <c r="J37" s="29" t="s">
        <v>142</v>
      </c>
      <c r="K37" s="29" t="s">
        <v>142</v>
      </c>
      <c r="L37" s="29" t="s">
        <v>141</v>
      </c>
      <c r="M37" s="29" t="s">
        <v>141</v>
      </c>
      <c r="N37" s="29" t="s">
        <v>142</v>
      </c>
      <c r="O37" s="29" t="s">
        <v>142</v>
      </c>
      <c r="P37" s="29" t="s">
        <v>142</v>
      </c>
      <c r="Q37" s="29" t="s">
        <v>141</v>
      </c>
      <c r="R37" s="6"/>
      <c r="S37" s="6"/>
      <c r="T37" s="6"/>
      <c r="U37" s="6"/>
    </row>
    <row r="38" spans="1:21" ht="63.75">
      <c r="A38" s="13">
        <v>37</v>
      </c>
      <c r="B38" s="44">
        <v>37</v>
      </c>
      <c r="C38" s="44" t="s">
        <v>209</v>
      </c>
      <c r="D38" s="46" t="s">
        <v>210</v>
      </c>
      <c r="E38" s="38" t="s">
        <v>21</v>
      </c>
      <c r="F38" s="29" t="s">
        <v>142</v>
      </c>
      <c r="G38" s="29" t="s">
        <v>142</v>
      </c>
      <c r="H38" s="29" t="s">
        <v>142</v>
      </c>
      <c r="I38" s="29" t="s">
        <v>142</v>
      </c>
      <c r="J38" s="29" t="s">
        <v>142</v>
      </c>
      <c r="K38" s="29" t="s">
        <v>142</v>
      </c>
      <c r="L38" s="29" t="s">
        <v>141</v>
      </c>
      <c r="M38" s="29" t="s">
        <v>141</v>
      </c>
      <c r="N38" s="29" t="s">
        <v>142</v>
      </c>
      <c r="O38" s="29" t="s">
        <v>142</v>
      </c>
      <c r="P38" s="29" t="s">
        <v>142</v>
      </c>
      <c r="Q38" s="29" t="s">
        <v>141</v>
      </c>
      <c r="R38" s="6"/>
      <c r="S38" s="6"/>
      <c r="T38" s="6"/>
      <c r="U38" s="6"/>
    </row>
    <row r="39" spans="1:21" ht="63.75">
      <c r="A39" s="13">
        <v>38</v>
      </c>
      <c r="B39" s="44">
        <v>38</v>
      </c>
      <c r="C39" s="44" t="s">
        <v>211</v>
      </c>
      <c r="D39" s="46" t="s">
        <v>212</v>
      </c>
      <c r="E39" s="38" t="s">
        <v>21</v>
      </c>
      <c r="F39" s="29" t="s">
        <v>142</v>
      </c>
      <c r="G39" s="29" t="s">
        <v>142</v>
      </c>
      <c r="H39" s="29" t="s">
        <v>142</v>
      </c>
      <c r="I39" s="29" t="s">
        <v>142</v>
      </c>
      <c r="J39" s="29" t="s">
        <v>142</v>
      </c>
      <c r="K39" s="29" t="s">
        <v>142</v>
      </c>
      <c r="L39" s="29" t="s">
        <v>141</v>
      </c>
      <c r="M39" s="29" t="s">
        <v>141</v>
      </c>
      <c r="N39" s="29" t="s">
        <v>143</v>
      </c>
      <c r="O39" s="29" t="s">
        <v>142</v>
      </c>
      <c r="P39" s="29" t="s">
        <v>142</v>
      </c>
      <c r="Q39" s="29" t="s">
        <v>141</v>
      </c>
      <c r="R39" s="6"/>
      <c r="S39" s="6"/>
      <c r="T39" s="6"/>
      <c r="U39" s="6"/>
    </row>
    <row r="40" spans="1:21" ht="51">
      <c r="A40" s="13">
        <v>39</v>
      </c>
      <c r="B40" s="44">
        <v>39</v>
      </c>
      <c r="C40" s="44" t="s">
        <v>211</v>
      </c>
      <c r="D40" s="46" t="s">
        <v>213</v>
      </c>
      <c r="E40" s="38" t="s">
        <v>21</v>
      </c>
      <c r="F40" s="29" t="s">
        <v>142</v>
      </c>
      <c r="G40" s="29" t="s">
        <v>142</v>
      </c>
      <c r="H40" s="29" t="s">
        <v>142</v>
      </c>
      <c r="I40" s="29" t="s">
        <v>142</v>
      </c>
      <c r="J40" s="29" t="s">
        <v>142</v>
      </c>
      <c r="K40" s="29" t="s">
        <v>142</v>
      </c>
      <c r="L40" s="29" t="s">
        <v>141</v>
      </c>
      <c r="M40" s="29" t="s">
        <v>141</v>
      </c>
      <c r="N40" s="29" t="s">
        <v>142</v>
      </c>
      <c r="O40" s="29" t="s">
        <v>142</v>
      </c>
      <c r="P40" s="29" t="s">
        <v>142</v>
      </c>
      <c r="Q40" s="29" t="s">
        <v>141</v>
      </c>
      <c r="R40" s="6"/>
      <c r="S40" s="6"/>
      <c r="T40" s="6"/>
      <c r="U40" s="6"/>
    </row>
    <row r="41" spans="1:21" ht="51">
      <c r="A41" s="13">
        <v>40</v>
      </c>
      <c r="B41" s="44">
        <v>40</v>
      </c>
      <c r="C41" s="44" t="s">
        <v>211</v>
      </c>
      <c r="D41" s="46" t="s">
        <v>214</v>
      </c>
      <c r="E41" s="38" t="s">
        <v>21</v>
      </c>
      <c r="F41" s="29" t="s">
        <v>142</v>
      </c>
      <c r="G41" s="29" t="s">
        <v>142</v>
      </c>
      <c r="H41" s="29" t="s">
        <v>142</v>
      </c>
      <c r="I41" s="29" t="s">
        <v>142</v>
      </c>
      <c r="J41" s="29" t="s">
        <v>142</v>
      </c>
      <c r="K41" s="29" t="s">
        <v>142</v>
      </c>
      <c r="L41" s="29" t="s">
        <v>141</v>
      </c>
      <c r="M41" s="29" t="s">
        <v>141</v>
      </c>
      <c r="N41" s="29" t="s">
        <v>142</v>
      </c>
      <c r="O41" s="29" t="s">
        <v>142</v>
      </c>
      <c r="P41" s="29" t="s">
        <v>142</v>
      </c>
      <c r="Q41" s="29" t="s">
        <v>141</v>
      </c>
      <c r="R41" s="6"/>
      <c r="S41" s="6"/>
      <c r="T41" s="6"/>
      <c r="U41" s="6"/>
    </row>
    <row r="42" spans="1:21" ht="51">
      <c r="A42" s="13">
        <v>41</v>
      </c>
      <c r="B42" s="44">
        <v>41</v>
      </c>
      <c r="C42" s="44" t="s">
        <v>215</v>
      </c>
      <c r="D42" s="46" t="s">
        <v>216</v>
      </c>
      <c r="E42" s="38" t="s">
        <v>21</v>
      </c>
      <c r="F42" s="29" t="s">
        <v>143</v>
      </c>
      <c r="G42" s="29" t="s">
        <v>142</v>
      </c>
      <c r="H42" s="29" t="s">
        <v>142</v>
      </c>
      <c r="I42" s="29" t="s">
        <v>142</v>
      </c>
      <c r="J42" s="29" t="s">
        <v>142</v>
      </c>
      <c r="K42" s="29" t="s">
        <v>142</v>
      </c>
      <c r="L42" s="29" t="s">
        <v>141</v>
      </c>
      <c r="M42" s="29" t="s">
        <v>141</v>
      </c>
      <c r="N42" s="29" t="s">
        <v>143</v>
      </c>
      <c r="O42" s="29" t="s">
        <v>142</v>
      </c>
      <c r="P42" s="29" t="s">
        <v>142</v>
      </c>
      <c r="Q42" s="29" t="s">
        <v>141</v>
      </c>
      <c r="R42" s="6"/>
      <c r="S42" s="6"/>
      <c r="T42" s="6"/>
      <c r="U42" s="6"/>
    </row>
    <row r="43" spans="1:21" ht="51">
      <c r="A43" s="13">
        <v>42</v>
      </c>
      <c r="B43" s="44">
        <v>42</v>
      </c>
      <c r="C43" s="44" t="s">
        <v>217</v>
      </c>
      <c r="D43" s="46" t="s">
        <v>218</v>
      </c>
      <c r="E43" s="38" t="s">
        <v>21</v>
      </c>
      <c r="F43" s="29" t="s">
        <v>142</v>
      </c>
      <c r="G43" s="29" t="s">
        <v>142</v>
      </c>
      <c r="H43" s="29" t="s">
        <v>142</v>
      </c>
      <c r="I43" s="29" t="s">
        <v>142</v>
      </c>
      <c r="J43" s="29" t="s">
        <v>142</v>
      </c>
      <c r="K43" s="29" t="s">
        <v>142</v>
      </c>
      <c r="L43" s="29" t="s">
        <v>141</v>
      </c>
      <c r="M43" s="29" t="s">
        <v>141</v>
      </c>
      <c r="N43" s="29" t="s">
        <v>143</v>
      </c>
      <c r="O43" s="29" t="s">
        <v>142</v>
      </c>
      <c r="P43" s="29" t="s">
        <v>142</v>
      </c>
      <c r="Q43" s="29" t="s">
        <v>141</v>
      </c>
      <c r="R43" s="6"/>
      <c r="S43" s="6"/>
      <c r="T43" s="6"/>
      <c r="U43" s="6"/>
    </row>
    <row r="44" spans="1:21" ht="51">
      <c r="A44" s="13">
        <v>43</v>
      </c>
      <c r="B44" s="44">
        <v>43</v>
      </c>
      <c r="C44" s="44" t="s">
        <v>219</v>
      </c>
      <c r="D44" s="46" t="s">
        <v>218</v>
      </c>
      <c r="E44" s="38" t="s">
        <v>21</v>
      </c>
      <c r="F44" s="29" t="s">
        <v>142</v>
      </c>
      <c r="G44" s="29" t="s">
        <v>142</v>
      </c>
      <c r="H44" s="29" t="s">
        <v>142</v>
      </c>
      <c r="I44" s="29" t="s">
        <v>142</v>
      </c>
      <c r="J44" s="29" t="s">
        <v>142</v>
      </c>
      <c r="K44" s="29" t="s">
        <v>142</v>
      </c>
      <c r="L44" s="29" t="s">
        <v>141</v>
      </c>
      <c r="M44" s="29" t="s">
        <v>141</v>
      </c>
      <c r="N44" s="29" t="s">
        <v>142</v>
      </c>
      <c r="O44" s="29" t="s">
        <v>142</v>
      </c>
      <c r="P44" s="29" t="s">
        <v>142</v>
      </c>
      <c r="Q44" s="29" t="s">
        <v>141</v>
      </c>
      <c r="R44" s="6"/>
      <c r="S44" s="6"/>
      <c r="T44" s="6"/>
      <c r="U44" s="6"/>
    </row>
    <row r="45" spans="1:21" ht="38.25">
      <c r="A45" s="13">
        <v>44</v>
      </c>
      <c r="B45" s="44">
        <v>44</v>
      </c>
      <c r="C45" s="44" t="s">
        <v>219</v>
      </c>
      <c r="D45" s="46" t="s">
        <v>220</v>
      </c>
      <c r="E45" s="38" t="s">
        <v>21</v>
      </c>
      <c r="F45" s="29" t="s">
        <v>142</v>
      </c>
      <c r="G45" s="29" t="s">
        <v>142</v>
      </c>
      <c r="H45" s="29" t="s">
        <v>142</v>
      </c>
      <c r="I45" s="29" t="s">
        <v>142</v>
      </c>
      <c r="J45" s="29" t="s">
        <v>142</v>
      </c>
      <c r="K45" s="29" t="s">
        <v>142</v>
      </c>
      <c r="L45" s="29" t="s">
        <v>141</v>
      </c>
      <c r="M45" s="29" t="s">
        <v>141</v>
      </c>
      <c r="N45" s="29" t="s">
        <v>142</v>
      </c>
      <c r="O45" s="29" t="s">
        <v>142</v>
      </c>
      <c r="P45" s="29" t="s">
        <v>142</v>
      </c>
      <c r="Q45" s="29" t="s">
        <v>141</v>
      </c>
      <c r="R45" s="6"/>
      <c r="S45" s="6"/>
      <c r="T45" s="6"/>
      <c r="U45" s="6"/>
    </row>
    <row r="46" spans="1:21" ht="51">
      <c r="A46" s="13">
        <v>45</v>
      </c>
      <c r="B46" s="44">
        <v>45</v>
      </c>
      <c r="C46" s="44" t="s">
        <v>221</v>
      </c>
      <c r="D46" s="46" t="s">
        <v>222</v>
      </c>
      <c r="E46" s="38" t="s">
        <v>21</v>
      </c>
      <c r="F46" s="29" t="s">
        <v>142</v>
      </c>
      <c r="G46" s="29" t="s">
        <v>142</v>
      </c>
      <c r="H46" s="29" t="s">
        <v>142</v>
      </c>
      <c r="I46" s="29" t="s">
        <v>142</v>
      </c>
      <c r="J46" s="29" t="s">
        <v>142</v>
      </c>
      <c r="K46" s="29" t="s">
        <v>142</v>
      </c>
      <c r="L46" s="29" t="s">
        <v>141</v>
      </c>
      <c r="M46" s="29" t="s">
        <v>141</v>
      </c>
      <c r="N46" s="29" t="s">
        <v>142</v>
      </c>
      <c r="O46" s="29" t="s">
        <v>142</v>
      </c>
      <c r="P46" s="29" t="s">
        <v>142</v>
      </c>
      <c r="Q46" s="29" t="s">
        <v>141</v>
      </c>
      <c r="R46" s="6"/>
      <c r="S46" s="6"/>
      <c r="T46" s="6"/>
      <c r="U46" s="6"/>
    </row>
    <row r="47" spans="1:21" ht="38.25">
      <c r="A47" s="13">
        <v>46</v>
      </c>
      <c r="B47" s="44">
        <v>46</v>
      </c>
      <c r="C47" s="44" t="s">
        <v>223</v>
      </c>
      <c r="D47" s="46" t="s">
        <v>224</v>
      </c>
      <c r="E47" s="38" t="s">
        <v>21</v>
      </c>
      <c r="F47" s="29" t="s">
        <v>142</v>
      </c>
      <c r="G47" s="29" t="s">
        <v>141</v>
      </c>
      <c r="H47" s="29" t="s">
        <v>141</v>
      </c>
      <c r="I47" s="29" t="s">
        <v>141</v>
      </c>
      <c r="J47" s="29" t="s">
        <v>142</v>
      </c>
      <c r="K47" s="29" t="s">
        <v>142</v>
      </c>
      <c r="L47" s="29" t="s">
        <v>142</v>
      </c>
      <c r="M47" s="29" t="s">
        <v>141</v>
      </c>
      <c r="N47" s="29" t="s">
        <v>141</v>
      </c>
      <c r="O47" s="29" t="s">
        <v>142</v>
      </c>
      <c r="P47" s="29" t="s">
        <v>142</v>
      </c>
      <c r="Q47" s="29" t="s">
        <v>142</v>
      </c>
      <c r="R47" s="6"/>
      <c r="S47" s="6"/>
      <c r="T47" s="6"/>
      <c r="U47" s="6"/>
    </row>
    <row r="48" spans="1:21" ht="51">
      <c r="A48" s="13">
        <v>47</v>
      </c>
      <c r="B48" s="44">
        <v>47</v>
      </c>
      <c r="C48" s="44" t="s">
        <v>225</v>
      </c>
      <c r="D48" s="46" t="s">
        <v>226</v>
      </c>
      <c r="E48" s="38" t="s">
        <v>21</v>
      </c>
      <c r="F48" s="29" t="s">
        <v>142</v>
      </c>
      <c r="G48" s="29" t="s">
        <v>141</v>
      </c>
      <c r="H48" s="29" t="s">
        <v>141</v>
      </c>
      <c r="I48" s="29" t="s">
        <v>141</v>
      </c>
      <c r="J48" s="29" t="s">
        <v>142</v>
      </c>
      <c r="K48" s="29" t="s">
        <v>141</v>
      </c>
      <c r="L48" s="29" t="s">
        <v>142</v>
      </c>
      <c r="M48" s="29" t="s">
        <v>141</v>
      </c>
      <c r="N48" s="29" t="s">
        <v>141</v>
      </c>
      <c r="O48" s="29" t="s">
        <v>142</v>
      </c>
      <c r="P48" s="29" t="s">
        <v>142</v>
      </c>
      <c r="Q48" s="29" t="s">
        <v>142</v>
      </c>
      <c r="R48" s="6"/>
      <c r="S48" s="6"/>
      <c r="T48" s="6"/>
      <c r="U48" s="6"/>
    </row>
    <row r="49" spans="1:21" ht="51">
      <c r="A49" s="13">
        <v>48</v>
      </c>
      <c r="B49" s="44">
        <v>48</v>
      </c>
      <c r="C49" s="44" t="s">
        <v>227</v>
      </c>
      <c r="D49" s="46" t="s">
        <v>228</v>
      </c>
      <c r="E49" s="38" t="s">
        <v>199</v>
      </c>
      <c r="F49" s="29" t="s">
        <v>142</v>
      </c>
      <c r="G49" s="29" t="s">
        <v>141</v>
      </c>
      <c r="H49" s="29" t="s">
        <v>141</v>
      </c>
      <c r="I49" s="29" t="s">
        <v>141</v>
      </c>
      <c r="J49" s="29" t="s">
        <v>142</v>
      </c>
      <c r="K49" s="29" t="s">
        <v>141</v>
      </c>
      <c r="L49" s="29" t="s">
        <v>143</v>
      </c>
      <c r="M49" s="29" t="s">
        <v>141</v>
      </c>
      <c r="N49" s="29" t="s">
        <v>141</v>
      </c>
      <c r="O49" s="29" t="s">
        <v>142</v>
      </c>
      <c r="P49" s="29" t="s">
        <v>142</v>
      </c>
      <c r="Q49" s="29" t="s">
        <v>142</v>
      </c>
      <c r="R49" s="6"/>
      <c r="S49" s="6"/>
      <c r="T49" s="6"/>
      <c r="U49" s="6"/>
    </row>
    <row r="50" spans="1:21" ht="51">
      <c r="A50" s="13">
        <v>49</v>
      </c>
      <c r="B50" s="44">
        <v>49</v>
      </c>
      <c r="C50" s="44" t="s">
        <v>229</v>
      </c>
      <c r="D50" s="46" t="s">
        <v>228</v>
      </c>
      <c r="E50" s="38" t="s">
        <v>199</v>
      </c>
      <c r="F50" s="29" t="s">
        <v>142</v>
      </c>
      <c r="G50" s="29" t="s">
        <v>141</v>
      </c>
      <c r="H50" s="29" t="s">
        <v>141</v>
      </c>
      <c r="I50" s="29" t="s">
        <v>141</v>
      </c>
      <c r="J50" s="29" t="s">
        <v>142</v>
      </c>
      <c r="K50" s="29" t="s">
        <v>141</v>
      </c>
      <c r="L50" s="29" t="s">
        <v>143</v>
      </c>
      <c r="M50" s="29" t="s">
        <v>141</v>
      </c>
      <c r="N50" s="29" t="s">
        <v>141</v>
      </c>
      <c r="O50" s="29" t="s">
        <v>142</v>
      </c>
      <c r="P50" s="29" t="s">
        <v>142</v>
      </c>
      <c r="Q50" s="29" t="s">
        <v>142</v>
      </c>
      <c r="R50" s="6"/>
      <c r="S50" s="6"/>
      <c r="T50" s="6"/>
      <c r="U50" s="6"/>
    </row>
    <row r="51" spans="1:21" ht="51">
      <c r="A51" s="13">
        <v>50</v>
      </c>
      <c r="B51" s="44">
        <v>50</v>
      </c>
      <c r="C51" s="44" t="s">
        <v>229</v>
      </c>
      <c r="D51" s="46" t="s">
        <v>230</v>
      </c>
      <c r="E51" s="38" t="s">
        <v>21</v>
      </c>
      <c r="F51" s="29" t="s">
        <v>142</v>
      </c>
      <c r="G51" s="29" t="s">
        <v>141</v>
      </c>
      <c r="H51" s="29" t="s">
        <v>141</v>
      </c>
      <c r="I51" s="29" t="s">
        <v>141</v>
      </c>
      <c r="J51" s="29" t="s">
        <v>142</v>
      </c>
      <c r="K51" s="29" t="s">
        <v>141</v>
      </c>
      <c r="L51" s="29" t="s">
        <v>143</v>
      </c>
      <c r="M51" s="29" t="s">
        <v>141</v>
      </c>
      <c r="N51" s="29" t="s">
        <v>141</v>
      </c>
      <c r="O51" s="29" t="s">
        <v>142</v>
      </c>
      <c r="P51" s="29" t="s">
        <v>142</v>
      </c>
      <c r="Q51" s="29" t="s">
        <v>142</v>
      </c>
      <c r="R51" s="6"/>
      <c r="S51" s="6"/>
      <c r="T51" s="6"/>
      <c r="U51" s="6"/>
    </row>
    <row r="52" spans="1:21" ht="38.25">
      <c r="A52" s="13">
        <v>51</v>
      </c>
      <c r="B52" s="44">
        <v>51</v>
      </c>
      <c r="C52" s="44" t="s">
        <v>231</v>
      </c>
      <c r="D52" s="46" t="s">
        <v>232</v>
      </c>
      <c r="E52" s="38" t="s">
        <v>21</v>
      </c>
      <c r="F52" s="29" t="s">
        <v>142</v>
      </c>
      <c r="G52" s="29" t="s">
        <v>141</v>
      </c>
      <c r="H52" s="29" t="s">
        <v>141</v>
      </c>
      <c r="I52" s="29" t="s">
        <v>141</v>
      </c>
      <c r="J52" s="29" t="s">
        <v>142</v>
      </c>
      <c r="K52" s="29" t="s">
        <v>141</v>
      </c>
      <c r="L52" s="29" t="s">
        <v>143</v>
      </c>
      <c r="M52" s="29" t="s">
        <v>141</v>
      </c>
      <c r="N52" s="29" t="s">
        <v>141</v>
      </c>
      <c r="O52" s="29" t="s">
        <v>142</v>
      </c>
      <c r="P52" s="29" t="s">
        <v>142</v>
      </c>
      <c r="Q52" s="29" t="s">
        <v>142</v>
      </c>
      <c r="R52" s="6"/>
      <c r="S52" s="6"/>
      <c r="T52" s="6"/>
      <c r="U52" s="6"/>
    </row>
    <row r="53" spans="1:21" ht="38.25">
      <c r="A53" s="13">
        <v>52</v>
      </c>
      <c r="B53" s="44">
        <v>52</v>
      </c>
      <c r="C53" s="44" t="s">
        <v>231</v>
      </c>
      <c r="D53" s="46" t="s">
        <v>233</v>
      </c>
      <c r="E53" s="38" t="s">
        <v>21</v>
      </c>
      <c r="F53" s="29" t="s">
        <v>142</v>
      </c>
      <c r="G53" s="29" t="s">
        <v>141</v>
      </c>
      <c r="H53" s="29" t="s">
        <v>141</v>
      </c>
      <c r="I53" s="29" t="s">
        <v>141</v>
      </c>
      <c r="J53" s="29" t="s">
        <v>142</v>
      </c>
      <c r="K53" s="29" t="s">
        <v>141</v>
      </c>
      <c r="L53" s="29" t="s">
        <v>143</v>
      </c>
      <c r="M53" s="29" t="s">
        <v>141</v>
      </c>
      <c r="N53" s="29" t="s">
        <v>141</v>
      </c>
      <c r="O53" s="29" t="s">
        <v>142</v>
      </c>
      <c r="P53" s="29" t="s">
        <v>142</v>
      </c>
      <c r="Q53" s="29" t="s">
        <v>142</v>
      </c>
      <c r="R53" s="6"/>
      <c r="S53" s="6"/>
      <c r="T53" s="6"/>
      <c r="U53" s="6"/>
    </row>
    <row r="54" spans="1:21" ht="25.5">
      <c r="A54" s="13">
        <v>53</v>
      </c>
      <c r="B54" s="44">
        <v>53</v>
      </c>
      <c r="C54" s="44" t="s">
        <v>234</v>
      </c>
      <c r="D54" s="46" t="s">
        <v>235</v>
      </c>
      <c r="E54" s="38" t="s">
        <v>21</v>
      </c>
      <c r="F54" s="29" t="s">
        <v>142</v>
      </c>
      <c r="G54" s="29" t="s">
        <v>142</v>
      </c>
      <c r="H54" s="29" t="s">
        <v>142</v>
      </c>
      <c r="I54" s="29" t="s">
        <v>142</v>
      </c>
      <c r="J54" s="29" t="s">
        <v>143</v>
      </c>
      <c r="K54" s="29" t="s">
        <v>141</v>
      </c>
      <c r="L54" s="29" t="s">
        <v>142</v>
      </c>
      <c r="M54" s="29" t="s">
        <v>141</v>
      </c>
      <c r="N54" s="29" t="s">
        <v>142</v>
      </c>
      <c r="O54" s="29" t="s">
        <v>142</v>
      </c>
      <c r="P54" s="29" t="s">
        <v>142</v>
      </c>
      <c r="Q54" s="29" t="s">
        <v>142</v>
      </c>
      <c r="R54" s="6"/>
      <c r="S54" s="6"/>
      <c r="T54" s="6"/>
      <c r="U54" s="6"/>
    </row>
    <row r="55" spans="1:21" ht="38.25">
      <c r="A55" s="13">
        <v>54</v>
      </c>
      <c r="B55" s="44">
        <v>54</v>
      </c>
      <c r="C55" s="44" t="s">
        <v>236</v>
      </c>
      <c r="D55" s="46" t="s">
        <v>237</v>
      </c>
      <c r="E55" s="38" t="s">
        <v>21</v>
      </c>
      <c r="F55" s="29" t="s">
        <v>142</v>
      </c>
      <c r="G55" s="29" t="s">
        <v>142</v>
      </c>
      <c r="H55" s="29" t="s">
        <v>142</v>
      </c>
      <c r="I55" s="29" t="s">
        <v>142</v>
      </c>
      <c r="J55" s="29" t="s">
        <v>142</v>
      </c>
      <c r="K55" s="29" t="s">
        <v>141</v>
      </c>
      <c r="L55" s="29" t="s">
        <v>142</v>
      </c>
      <c r="M55" s="29" t="s">
        <v>142</v>
      </c>
      <c r="N55" s="29" t="s">
        <v>142</v>
      </c>
      <c r="O55" s="29" t="s">
        <v>142</v>
      </c>
      <c r="P55" s="29" t="s">
        <v>142</v>
      </c>
      <c r="Q55" s="29" t="s">
        <v>142</v>
      </c>
      <c r="R55" s="6"/>
      <c r="S55" s="6"/>
      <c r="T55" s="6"/>
      <c r="U55" s="6"/>
    </row>
    <row r="56" spans="1:21" ht="25.5">
      <c r="A56" s="13">
        <v>55</v>
      </c>
      <c r="B56" s="44">
        <v>55</v>
      </c>
      <c r="C56" s="44" t="s">
        <v>236</v>
      </c>
      <c r="D56" s="46" t="s">
        <v>238</v>
      </c>
      <c r="E56" s="38" t="s">
        <v>21</v>
      </c>
      <c r="F56" s="29" t="s">
        <v>142</v>
      </c>
      <c r="G56" s="29" t="s">
        <v>142</v>
      </c>
      <c r="H56" s="29" t="s">
        <v>142</v>
      </c>
      <c r="I56" s="29" t="s">
        <v>142</v>
      </c>
      <c r="J56" s="29" t="s">
        <v>142</v>
      </c>
      <c r="K56" s="29" t="s">
        <v>141</v>
      </c>
      <c r="L56" s="29" t="s">
        <v>142</v>
      </c>
      <c r="M56" s="29" t="s">
        <v>142</v>
      </c>
      <c r="N56" s="29" t="s">
        <v>143</v>
      </c>
      <c r="O56" s="29" t="s">
        <v>142</v>
      </c>
      <c r="P56" s="29" t="s">
        <v>142</v>
      </c>
      <c r="Q56" s="29" t="s">
        <v>142</v>
      </c>
      <c r="R56" s="6"/>
      <c r="S56" s="6"/>
      <c r="T56" s="6"/>
      <c r="U56" s="6"/>
    </row>
    <row r="57" spans="1:21" ht="76.5">
      <c r="A57" s="13">
        <v>56</v>
      </c>
      <c r="B57" s="44">
        <v>56</v>
      </c>
      <c r="C57" s="44" t="s">
        <v>239</v>
      </c>
      <c r="D57" s="46" t="s">
        <v>240</v>
      </c>
      <c r="E57" s="38" t="s">
        <v>21</v>
      </c>
      <c r="F57" s="29" t="s">
        <v>142</v>
      </c>
      <c r="G57" s="29" t="s">
        <v>142</v>
      </c>
      <c r="H57" s="29" t="s">
        <v>142</v>
      </c>
      <c r="I57" s="29" t="s">
        <v>142</v>
      </c>
      <c r="J57" s="29" t="s">
        <v>142</v>
      </c>
      <c r="K57" s="29" t="s">
        <v>141</v>
      </c>
      <c r="L57" s="29" t="s">
        <v>142</v>
      </c>
      <c r="M57" s="29" t="s">
        <v>142</v>
      </c>
      <c r="N57" s="29" t="s">
        <v>142</v>
      </c>
      <c r="O57" s="29" t="s">
        <v>142</v>
      </c>
      <c r="P57" s="29" t="s">
        <v>142</v>
      </c>
      <c r="Q57" s="29" t="s">
        <v>142</v>
      </c>
      <c r="R57" s="6"/>
      <c r="S57" s="6"/>
      <c r="T57" s="6"/>
      <c r="U57" s="6"/>
    </row>
    <row r="58" spans="1:21" ht="63.75">
      <c r="A58" s="13">
        <v>57</v>
      </c>
      <c r="B58" s="44">
        <v>57</v>
      </c>
      <c r="C58" s="44" t="s">
        <v>239</v>
      </c>
      <c r="D58" s="46" t="s">
        <v>241</v>
      </c>
      <c r="E58" s="38" t="s">
        <v>21</v>
      </c>
      <c r="F58" s="29" t="s">
        <v>142</v>
      </c>
      <c r="G58" s="29" t="s">
        <v>142</v>
      </c>
      <c r="H58" s="29" t="s">
        <v>142</v>
      </c>
      <c r="I58" s="29" t="s">
        <v>142</v>
      </c>
      <c r="J58" s="29" t="s">
        <v>142</v>
      </c>
      <c r="K58" s="29" t="s">
        <v>142</v>
      </c>
      <c r="L58" s="29" t="s">
        <v>142</v>
      </c>
      <c r="M58" s="29" t="s">
        <v>142</v>
      </c>
      <c r="N58" s="29" t="s">
        <v>143</v>
      </c>
      <c r="O58" s="29" t="s">
        <v>143</v>
      </c>
      <c r="P58" s="29" t="s">
        <v>142</v>
      </c>
      <c r="Q58" s="29" t="s">
        <v>142</v>
      </c>
      <c r="R58" s="6"/>
      <c r="S58" s="6"/>
      <c r="T58" s="6"/>
      <c r="U58" s="6"/>
    </row>
    <row r="59" spans="1:21" ht="76.5">
      <c r="A59" s="13">
        <v>58</v>
      </c>
      <c r="B59" s="44">
        <v>58</v>
      </c>
      <c r="C59" s="44" t="s">
        <v>242</v>
      </c>
      <c r="D59" s="46" t="s">
        <v>243</v>
      </c>
      <c r="E59" s="38" t="s">
        <v>21</v>
      </c>
      <c r="F59" s="29" t="s">
        <v>143</v>
      </c>
      <c r="G59" s="29" t="s">
        <v>143</v>
      </c>
      <c r="H59" s="29" t="s">
        <v>141</v>
      </c>
      <c r="I59" s="29" t="s">
        <v>141</v>
      </c>
      <c r="J59" s="29" t="s">
        <v>143</v>
      </c>
      <c r="K59" s="29" t="s">
        <v>142</v>
      </c>
      <c r="L59" s="29" t="s">
        <v>141</v>
      </c>
      <c r="M59" s="29" t="s">
        <v>143</v>
      </c>
      <c r="N59" s="29" t="s">
        <v>143</v>
      </c>
      <c r="O59" s="29" t="s">
        <v>142</v>
      </c>
      <c r="P59" s="29" t="s">
        <v>141</v>
      </c>
      <c r="Q59" s="29" t="s">
        <v>142</v>
      </c>
      <c r="R59" s="6"/>
      <c r="S59" s="6"/>
      <c r="T59" s="6"/>
      <c r="U59" s="6"/>
    </row>
    <row r="60" spans="1:21" ht="63.75">
      <c r="A60" s="13">
        <v>59</v>
      </c>
      <c r="B60" s="44">
        <v>59</v>
      </c>
      <c r="C60" s="44" t="s">
        <v>242</v>
      </c>
      <c r="D60" s="46" t="s">
        <v>244</v>
      </c>
      <c r="E60" s="38" t="s">
        <v>21</v>
      </c>
      <c r="F60" s="29" t="s">
        <v>141</v>
      </c>
      <c r="G60" s="29" t="s">
        <v>141</v>
      </c>
      <c r="H60" s="29" t="s">
        <v>141</v>
      </c>
      <c r="I60" s="29" t="s">
        <v>141</v>
      </c>
      <c r="J60" s="29" t="s">
        <v>143</v>
      </c>
      <c r="K60" s="29" t="s">
        <v>142</v>
      </c>
      <c r="L60" s="29" t="s">
        <v>141</v>
      </c>
      <c r="M60" s="29" t="s">
        <v>141</v>
      </c>
      <c r="N60" s="29" t="s">
        <v>143</v>
      </c>
      <c r="O60" s="29" t="s">
        <v>142</v>
      </c>
      <c r="P60" s="29" t="s">
        <v>142</v>
      </c>
      <c r="Q60" s="29" t="s">
        <v>142</v>
      </c>
      <c r="R60" s="6"/>
      <c r="S60" s="6"/>
      <c r="T60" s="6"/>
      <c r="U60" s="6"/>
    </row>
    <row r="61" spans="1:21" ht="25.5">
      <c r="A61" s="13">
        <v>60</v>
      </c>
      <c r="B61" s="44">
        <v>60</v>
      </c>
      <c r="C61" s="44" t="s">
        <v>245</v>
      </c>
      <c r="D61" s="46" t="s">
        <v>246</v>
      </c>
      <c r="E61" s="38" t="s">
        <v>21</v>
      </c>
      <c r="F61" s="29" t="s">
        <v>143</v>
      </c>
      <c r="G61" s="29" t="s">
        <v>142</v>
      </c>
      <c r="H61" s="29" t="s">
        <v>142</v>
      </c>
      <c r="I61" s="29" t="s">
        <v>142</v>
      </c>
      <c r="J61" s="29" t="s">
        <v>142</v>
      </c>
      <c r="K61" s="29" t="s">
        <v>142</v>
      </c>
      <c r="L61" s="29" t="s">
        <v>142</v>
      </c>
      <c r="M61" s="29" t="s">
        <v>142</v>
      </c>
      <c r="N61" s="29" t="s">
        <v>142</v>
      </c>
      <c r="O61" s="29" t="s">
        <v>142</v>
      </c>
      <c r="P61" s="29" t="s">
        <v>142</v>
      </c>
      <c r="Q61" s="29" t="s">
        <v>142</v>
      </c>
      <c r="R61" s="6"/>
      <c r="S61" s="6"/>
      <c r="T61" s="6"/>
      <c r="U61" s="6"/>
    </row>
    <row r="62" spans="1:21" ht="76.5">
      <c r="A62" s="13">
        <v>61</v>
      </c>
      <c r="B62" s="44">
        <v>61</v>
      </c>
      <c r="C62" s="44" t="s">
        <v>247</v>
      </c>
      <c r="D62" s="46" t="s">
        <v>248</v>
      </c>
      <c r="E62" s="38" t="s">
        <v>21</v>
      </c>
      <c r="F62" s="29" t="s">
        <v>142</v>
      </c>
      <c r="G62" s="29" t="s">
        <v>142</v>
      </c>
      <c r="H62" s="29" t="s">
        <v>142</v>
      </c>
      <c r="I62" s="29" t="s">
        <v>142</v>
      </c>
      <c r="J62" s="29" t="s">
        <v>142</v>
      </c>
      <c r="K62" s="29" t="s">
        <v>142</v>
      </c>
      <c r="L62" s="29" t="s">
        <v>142</v>
      </c>
      <c r="M62" s="29" t="s">
        <v>142</v>
      </c>
      <c r="N62" s="29" t="s">
        <v>142</v>
      </c>
      <c r="O62" s="29" t="s">
        <v>142</v>
      </c>
      <c r="P62" s="29" t="s">
        <v>142</v>
      </c>
      <c r="Q62" s="29" t="s">
        <v>143</v>
      </c>
      <c r="R62" s="6"/>
      <c r="S62" s="6"/>
      <c r="T62" s="6"/>
      <c r="U62" s="6"/>
    </row>
    <row r="63" spans="1:21" ht="89.25">
      <c r="A63" s="13">
        <v>62</v>
      </c>
      <c r="B63" s="44">
        <v>62</v>
      </c>
      <c r="C63" s="44" t="s">
        <v>249</v>
      </c>
      <c r="D63" s="46" t="s">
        <v>250</v>
      </c>
      <c r="E63" s="38" t="s">
        <v>21</v>
      </c>
      <c r="F63" s="29" t="s">
        <v>142</v>
      </c>
      <c r="G63" s="29" t="s">
        <v>142</v>
      </c>
      <c r="H63" s="29" t="s">
        <v>142</v>
      </c>
      <c r="I63" s="29" t="s">
        <v>142</v>
      </c>
      <c r="J63" s="29" t="s">
        <v>142</v>
      </c>
      <c r="K63" s="29" t="s">
        <v>142</v>
      </c>
      <c r="L63" s="29" t="s">
        <v>142</v>
      </c>
      <c r="M63" s="29" t="s">
        <v>142</v>
      </c>
      <c r="N63" s="29" t="s">
        <v>142</v>
      </c>
      <c r="O63" s="29" t="s">
        <v>142</v>
      </c>
      <c r="P63" s="29" t="s">
        <v>142</v>
      </c>
      <c r="Q63" s="29" t="s">
        <v>142</v>
      </c>
      <c r="R63" s="6"/>
      <c r="S63" s="6"/>
      <c r="T63" s="6"/>
      <c r="U63" s="6"/>
    </row>
    <row r="64" spans="1:21" ht="63.75">
      <c r="A64" s="13">
        <v>63</v>
      </c>
      <c r="B64" s="44">
        <v>63</v>
      </c>
      <c r="C64" s="44" t="s">
        <v>251</v>
      </c>
      <c r="D64" s="46" t="s">
        <v>252</v>
      </c>
      <c r="E64" s="38" t="s">
        <v>21</v>
      </c>
      <c r="F64" s="29" t="s">
        <v>142</v>
      </c>
      <c r="G64" s="29" t="s">
        <v>142</v>
      </c>
      <c r="H64" s="29" t="s">
        <v>142</v>
      </c>
      <c r="I64" s="29" t="s">
        <v>142</v>
      </c>
      <c r="J64" s="29" t="s">
        <v>142</v>
      </c>
      <c r="K64" s="29" t="s">
        <v>142</v>
      </c>
      <c r="L64" s="29" t="s">
        <v>142</v>
      </c>
      <c r="M64" s="29" t="s">
        <v>142</v>
      </c>
      <c r="N64" s="29" t="s">
        <v>142</v>
      </c>
      <c r="O64" s="29" t="s">
        <v>142</v>
      </c>
      <c r="P64" s="29" t="s">
        <v>142</v>
      </c>
      <c r="Q64" s="29" t="s">
        <v>142</v>
      </c>
      <c r="R64" s="6"/>
      <c r="S64" s="6"/>
      <c r="T64" s="6"/>
      <c r="U64" s="6"/>
    </row>
    <row r="65" spans="1:21" ht="63.75">
      <c r="A65" s="13">
        <v>64</v>
      </c>
      <c r="B65" s="44">
        <v>64</v>
      </c>
      <c r="C65" s="44" t="s">
        <v>251</v>
      </c>
      <c r="D65" s="46" t="s">
        <v>253</v>
      </c>
      <c r="E65" s="38" t="s">
        <v>21</v>
      </c>
      <c r="F65" s="29" t="s">
        <v>142</v>
      </c>
      <c r="G65" s="29" t="s">
        <v>142</v>
      </c>
      <c r="H65" s="29" t="s">
        <v>142</v>
      </c>
      <c r="I65" s="29" t="s">
        <v>142</v>
      </c>
      <c r="J65" s="29" t="s">
        <v>142</v>
      </c>
      <c r="K65" s="29" t="s">
        <v>142</v>
      </c>
      <c r="L65" s="29" t="s">
        <v>142</v>
      </c>
      <c r="M65" s="29" t="s">
        <v>142</v>
      </c>
      <c r="N65" s="29" t="s">
        <v>142</v>
      </c>
      <c r="O65" s="29" t="s">
        <v>142</v>
      </c>
      <c r="P65" s="29" t="s">
        <v>142</v>
      </c>
      <c r="Q65" s="29" t="s">
        <v>142</v>
      </c>
      <c r="R65" s="6"/>
      <c r="S65" s="6"/>
      <c r="T65" s="6"/>
      <c r="U65" s="6"/>
    </row>
    <row r="66" spans="1:21" ht="76.5">
      <c r="A66" s="13">
        <v>65</v>
      </c>
      <c r="B66" s="44">
        <v>65</v>
      </c>
      <c r="C66" s="44" t="s">
        <v>254</v>
      </c>
      <c r="D66" s="46" t="s">
        <v>255</v>
      </c>
      <c r="E66" s="38" t="s">
        <v>21</v>
      </c>
      <c r="F66" s="29" t="s">
        <v>142</v>
      </c>
      <c r="G66" s="29" t="s">
        <v>142</v>
      </c>
      <c r="H66" s="29" t="s">
        <v>143</v>
      </c>
      <c r="I66" s="29" t="s">
        <v>142</v>
      </c>
      <c r="J66" s="29" t="s">
        <v>142</v>
      </c>
      <c r="K66" s="29" t="s">
        <v>142</v>
      </c>
      <c r="L66" s="29" t="s">
        <v>142</v>
      </c>
      <c r="M66" s="29" t="s">
        <v>142</v>
      </c>
      <c r="N66" s="29" t="s">
        <v>142</v>
      </c>
      <c r="O66" s="29" t="s">
        <v>142</v>
      </c>
      <c r="P66" s="29" t="s">
        <v>142</v>
      </c>
      <c r="Q66" s="29" t="s">
        <v>142</v>
      </c>
      <c r="R66" s="6"/>
      <c r="S66" s="6"/>
      <c r="T66" s="6"/>
      <c r="U66" s="6"/>
    </row>
    <row r="67" spans="1:21" ht="89.25">
      <c r="A67" s="13">
        <v>66</v>
      </c>
      <c r="B67" s="44">
        <v>66</v>
      </c>
      <c r="C67" s="44" t="s">
        <v>256</v>
      </c>
      <c r="D67" s="46" t="s">
        <v>257</v>
      </c>
      <c r="E67" s="38" t="s">
        <v>21</v>
      </c>
      <c r="F67" s="29" t="s">
        <v>143</v>
      </c>
      <c r="G67" s="29" t="s">
        <v>143</v>
      </c>
      <c r="H67" s="29" t="s">
        <v>143</v>
      </c>
      <c r="I67" s="29" t="s">
        <v>141</v>
      </c>
      <c r="J67" s="29" t="s">
        <v>142</v>
      </c>
      <c r="K67" s="29" t="s">
        <v>142</v>
      </c>
      <c r="L67" s="29" t="s">
        <v>142</v>
      </c>
      <c r="M67" s="29" t="s">
        <v>143</v>
      </c>
      <c r="N67" s="29" t="s">
        <v>143</v>
      </c>
      <c r="O67" s="29" t="s">
        <v>183</v>
      </c>
      <c r="P67" s="29" t="s">
        <v>142</v>
      </c>
      <c r="Q67" s="29" t="s">
        <v>143</v>
      </c>
      <c r="R67" s="6"/>
      <c r="S67" s="6"/>
      <c r="T67" s="6"/>
      <c r="U67" s="6"/>
    </row>
    <row r="68" spans="1:21" ht="63.75">
      <c r="A68" s="13">
        <v>67</v>
      </c>
      <c r="B68" s="44">
        <v>67</v>
      </c>
      <c r="C68" s="44" t="s">
        <v>258</v>
      </c>
      <c r="D68" s="46" t="s">
        <v>259</v>
      </c>
      <c r="E68" s="38" t="s">
        <v>21</v>
      </c>
      <c r="F68" s="29" t="s">
        <v>142</v>
      </c>
      <c r="G68" s="29" t="s">
        <v>142</v>
      </c>
      <c r="H68" s="29" t="s">
        <v>142</v>
      </c>
      <c r="I68" s="29" t="s">
        <v>142</v>
      </c>
      <c r="J68" s="29" t="s">
        <v>142</v>
      </c>
      <c r="K68" s="29" t="s">
        <v>142</v>
      </c>
      <c r="L68" s="29" t="s">
        <v>142</v>
      </c>
      <c r="M68" s="29" t="s">
        <v>142</v>
      </c>
      <c r="N68" s="29" t="s">
        <v>142</v>
      </c>
      <c r="O68" s="29" t="s">
        <v>143</v>
      </c>
      <c r="P68" s="29" t="s">
        <v>142</v>
      </c>
      <c r="Q68" s="29" t="s">
        <v>142</v>
      </c>
      <c r="R68" s="6"/>
      <c r="S68" s="6"/>
      <c r="T68" s="6"/>
      <c r="U68" s="6"/>
    </row>
    <row r="69" spans="1:21" ht="51">
      <c r="A69" s="13">
        <v>68</v>
      </c>
      <c r="B69" s="44">
        <v>68</v>
      </c>
      <c r="C69" s="44" t="s">
        <v>258</v>
      </c>
      <c r="D69" s="46" t="s">
        <v>260</v>
      </c>
      <c r="E69" s="38" t="s">
        <v>21</v>
      </c>
      <c r="F69" s="29" t="s">
        <v>143</v>
      </c>
      <c r="G69" s="29" t="s">
        <v>143</v>
      </c>
      <c r="H69" s="29" t="s">
        <v>143</v>
      </c>
      <c r="I69" s="29" t="s">
        <v>143</v>
      </c>
      <c r="J69" s="29" t="s">
        <v>143</v>
      </c>
      <c r="K69" s="29" t="s">
        <v>142</v>
      </c>
      <c r="L69" s="29" t="s">
        <v>143</v>
      </c>
      <c r="M69" s="29" t="s">
        <v>143</v>
      </c>
      <c r="N69" s="29" t="s">
        <v>143</v>
      </c>
      <c r="O69" s="29" t="s">
        <v>143</v>
      </c>
      <c r="P69" s="29" t="s">
        <v>143</v>
      </c>
      <c r="Q69" s="29" t="s">
        <v>142</v>
      </c>
      <c r="R69" s="6"/>
      <c r="S69" s="6"/>
      <c r="T69" s="6"/>
      <c r="U69" s="6"/>
    </row>
    <row r="70" spans="1:21" ht="76.5">
      <c r="A70" s="13">
        <v>69</v>
      </c>
      <c r="B70" s="44">
        <v>69</v>
      </c>
      <c r="C70" s="44" t="s">
        <v>261</v>
      </c>
      <c r="D70" s="46" t="s">
        <v>262</v>
      </c>
      <c r="E70" s="38" t="s">
        <v>21</v>
      </c>
      <c r="F70" s="29" t="s">
        <v>142</v>
      </c>
      <c r="G70" s="29" t="s">
        <v>142</v>
      </c>
      <c r="H70" s="29" t="s">
        <v>142</v>
      </c>
      <c r="I70" s="29" t="s">
        <v>142</v>
      </c>
      <c r="J70" s="29" t="s">
        <v>142</v>
      </c>
      <c r="K70" s="29" t="s">
        <v>142</v>
      </c>
      <c r="L70" s="29" t="s">
        <v>142</v>
      </c>
      <c r="M70" s="29" t="s">
        <v>142</v>
      </c>
      <c r="N70" s="29" t="s">
        <v>142</v>
      </c>
      <c r="O70" s="29" t="s">
        <v>142</v>
      </c>
      <c r="P70" s="29" t="s">
        <v>142</v>
      </c>
      <c r="Q70" s="29" t="s">
        <v>142</v>
      </c>
      <c r="R70" s="6"/>
      <c r="S70" s="6"/>
      <c r="T70" s="6"/>
      <c r="U70" s="6"/>
    </row>
    <row r="71" spans="1:21" ht="89.25">
      <c r="A71" s="13">
        <v>70</v>
      </c>
      <c r="B71" s="44">
        <v>70</v>
      </c>
      <c r="C71" s="44" t="s">
        <v>261</v>
      </c>
      <c r="D71" s="46" t="s">
        <v>263</v>
      </c>
      <c r="E71" s="38" t="s">
        <v>21</v>
      </c>
      <c r="F71" s="29" t="s">
        <v>142</v>
      </c>
      <c r="G71" s="29" t="s">
        <v>142</v>
      </c>
      <c r="H71" s="29" t="s">
        <v>142</v>
      </c>
      <c r="I71" s="29" t="s">
        <v>142</v>
      </c>
      <c r="J71" s="29" t="s">
        <v>142</v>
      </c>
      <c r="K71" s="29" t="s">
        <v>142</v>
      </c>
      <c r="L71" s="29" t="s">
        <v>142</v>
      </c>
      <c r="M71" s="29" t="s">
        <v>142</v>
      </c>
      <c r="N71" s="29" t="s">
        <v>142</v>
      </c>
      <c r="O71" s="29" t="s">
        <v>142</v>
      </c>
      <c r="P71" s="29" t="s">
        <v>142</v>
      </c>
      <c r="Q71" s="29" t="s">
        <v>142</v>
      </c>
      <c r="R71" s="6"/>
      <c r="S71" s="6"/>
      <c r="T71" s="6"/>
      <c r="U71" s="6"/>
    </row>
    <row r="72" spans="1:21" ht="63.75">
      <c r="A72" s="13">
        <v>71</v>
      </c>
      <c r="B72" s="44">
        <v>71</v>
      </c>
      <c r="C72" s="44" t="s">
        <v>264</v>
      </c>
      <c r="D72" s="46" t="s">
        <v>265</v>
      </c>
      <c r="E72" s="38" t="s">
        <v>21</v>
      </c>
      <c r="F72" s="29" t="s">
        <v>142</v>
      </c>
      <c r="G72" s="29" t="s">
        <v>142</v>
      </c>
      <c r="H72" s="29" t="s">
        <v>142</v>
      </c>
      <c r="I72" s="29" t="s">
        <v>142</v>
      </c>
      <c r="J72" s="29" t="s">
        <v>142</v>
      </c>
      <c r="K72" s="29" t="s">
        <v>142</v>
      </c>
      <c r="L72" s="29" t="s">
        <v>142</v>
      </c>
      <c r="M72" s="29" t="s">
        <v>142</v>
      </c>
      <c r="N72" s="29" t="s">
        <v>142</v>
      </c>
      <c r="O72" s="29" t="s">
        <v>142</v>
      </c>
      <c r="P72" s="29" t="s">
        <v>142</v>
      </c>
      <c r="Q72" s="29" t="s">
        <v>142</v>
      </c>
      <c r="R72" s="6"/>
      <c r="S72" s="6"/>
      <c r="T72" s="6"/>
      <c r="U72" s="6"/>
    </row>
    <row r="73" spans="1:21" ht="76.5">
      <c r="A73" s="13">
        <v>72</v>
      </c>
      <c r="B73" s="44">
        <v>72</v>
      </c>
      <c r="C73" s="44" t="s">
        <v>266</v>
      </c>
      <c r="D73" s="46" t="s">
        <v>267</v>
      </c>
      <c r="E73" s="38" t="s">
        <v>21</v>
      </c>
      <c r="F73" s="29" t="s">
        <v>142</v>
      </c>
      <c r="G73" s="29" t="s">
        <v>142</v>
      </c>
      <c r="H73" s="29" t="s">
        <v>142</v>
      </c>
      <c r="I73" s="29" t="s">
        <v>142</v>
      </c>
      <c r="J73" s="29" t="s">
        <v>142</v>
      </c>
      <c r="K73" s="29" t="s">
        <v>142</v>
      </c>
      <c r="L73" s="29" t="s">
        <v>142</v>
      </c>
      <c r="M73" s="29" t="s">
        <v>142</v>
      </c>
      <c r="N73" s="29" t="s">
        <v>142</v>
      </c>
      <c r="O73" s="29" t="s">
        <v>142</v>
      </c>
      <c r="P73" s="29" t="s">
        <v>142</v>
      </c>
      <c r="Q73" s="29" t="s">
        <v>142</v>
      </c>
      <c r="R73" s="6"/>
      <c r="S73" s="6"/>
      <c r="T73" s="6"/>
      <c r="U73" s="6"/>
    </row>
    <row r="74" spans="1:21" ht="76.5">
      <c r="A74" s="13">
        <v>73</v>
      </c>
      <c r="B74" s="44">
        <v>73</v>
      </c>
      <c r="C74" s="44" t="s">
        <v>266</v>
      </c>
      <c r="D74" s="46" t="s">
        <v>268</v>
      </c>
      <c r="E74" s="38" t="s">
        <v>21</v>
      </c>
      <c r="F74" s="29" t="s">
        <v>143</v>
      </c>
      <c r="G74" s="29" t="s">
        <v>141</v>
      </c>
      <c r="H74" s="29" t="s">
        <v>142</v>
      </c>
      <c r="I74" s="29" t="s">
        <v>141</v>
      </c>
      <c r="J74" s="29" t="s">
        <v>142</v>
      </c>
      <c r="K74" s="29" t="s">
        <v>142</v>
      </c>
      <c r="L74" s="29" t="s">
        <v>142</v>
      </c>
      <c r="M74" s="29" t="s">
        <v>143</v>
      </c>
      <c r="N74" s="29" t="s">
        <v>143</v>
      </c>
      <c r="O74" s="29" t="s">
        <v>143</v>
      </c>
      <c r="P74" s="29" t="s">
        <v>143</v>
      </c>
      <c r="Q74" s="29" t="s">
        <v>142</v>
      </c>
      <c r="R74" s="6"/>
      <c r="S74" s="6"/>
      <c r="T74" s="6"/>
      <c r="U74" s="6"/>
    </row>
    <row r="75" spans="1:21" ht="76.5">
      <c r="A75" s="13">
        <v>74</v>
      </c>
      <c r="B75" s="44">
        <v>74</v>
      </c>
      <c r="C75" s="44" t="s">
        <v>269</v>
      </c>
      <c r="D75" s="46" t="s">
        <v>270</v>
      </c>
      <c r="E75" s="38" t="s">
        <v>21</v>
      </c>
      <c r="F75" s="29" t="s">
        <v>143</v>
      </c>
      <c r="G75" s="29" t="s">
        <v>143</v>
      </c>
      <c r="H75" s="29" t="s">
        <v>142</v>
      </c>
      <c r="I75" s="29" t="s">
        <v>141</v>
      </c>
      <c r="J75" s="29" t="s">
        <v>142</v>
      </c>
      <c r="K75" s="29" t="s">
        <v>142</v>
      </c>
      <c r="L75" s="29" t="s">
        <v>142</v>
      </c>
      <c r="M75" s="29" t="s">
        <v>143</v>
      </c>
      <c r="N75" s="29" t="s">
        <v>143</v>
      </c>
      <c r="O75" s="29" t="s">
        <v>143</v>
      </c>
      <c r="P75" s="29" t="s">
        <v>142</v>
      </c>
      <c r="Q75" s="29" t="s">
        <v>142</v>
      </c>
      <c r="R75" s="6"/>
      <c r="S75" s="6"/>
      <c r="T75" s="6"/>
      <c r="U75" s="6"/>
    </row>
    <row r="76" spans="1:21" ht="89.25">
      <c r="A76" s="13">
        <v>75</v>
      </c>
      <c r="B76" s="44">
        <v>75</v>
      </c>
      <c r="C76" s="44" t="s">
        <v>269</v>
      </c>
      <c r="D76" s="46" t="s">
        <v>271</v>
      </c>
      <c r="E76" s="38" t="s">
        <v>21</v>
      </c>
      <c r="F76" s="29" t="s">
        <v>142</v>
      </c>
      <c r="G76" s="29" t="s">
        <v>142</v>
      </c>
      <c r="H76" s="29" t="s">
        <v>142</v>
      </c>
      <c r="I76" s="29" t="s">
        <v>142</v>
      </c>
      <c r="J76" s="29" t="s">
        <v>142</v>
      </c>
      <c r="K76" s="29" t="s">
        <v>142</v>
      </c>
      <c r="L76" s="29" t="s">
        <v>142</v>
      </c>
      <c r="M76" s="29" t="s">
        <v>141</v>
      </c>
      <c r="N76" s="29" t="s">
        <v>142</v>
      </c>
      <c r="O76" s="29" t="s">
        <v>142</v>
      </c>
      <c r="P76" s="29" t="s">
        <v>142</v>
      </c>
      <c r="Q76" s="29" t="s">
        <v>142</v>
      </c>
      <c r="R76" s="6"/>
      <c r="S76" s="6"/>
      <c r="T76" s="6"/>
      <c r="U76" s="6"/>
    </row>
    <row r="77" spans="1:21" ht="89.25">
      <c r="A77" s="13">
        <v>76</v>
      </c>
      <c r="B77" s="44">
        <v>76</v>
      </c>
      <c r="C77" s="44" t="s">
        <v>272</v>
      </c>
      <c r="D77" s="46" t="s">
        <v>273</v>
      </c>
      <c r="E77" s="38" t="s">
        <v>21</v>
      </c>
      <c r="F77" s="29" t="s">
        <v>142</v>
      </c>
      <c r="G77" s="29" t="s">
        <v>142</v>
      </c>
      <c r="H77" s="29" t="s">
        <v>142</v>
      </c>
      <c r="I77" s="29" t="s">
        <v>142</v>
      </c>
      <c r="J77" s="29" t="s">
        <v>142</v>
      </c>
      <c r="K77" s="29" t="s">
        <v>142</v>
      </c>
      <c r="L77" s="29" t="s">
        <v>142</v>
      </c>
      <c r="M77" s="29" t="s">
        <v>142</v>
      </c>
      <c r="N77" s="29" t="s">
        <v>142</v>
      </c>
      <c r="O77" s="29" t="s">
        <v>142</v>
      </c>
      <c r="P77" s="29" t="s">
        <v>142</v>
      </c>
      <c r="Q77" s="29" t="s">
        <v>142</v>
      </c>
      <c r="R77" s="6"/>
      <c r="S77" s="6"/>
      <c r="T77" s="6"/>
      <c r="U77" s="6"/>
    </row>
    <row r="78" spans="1:21" ht="76.5">
      <c r="A78" s="13">
        <v>77</v>
      </c>
      <c r="B78" s="44">
        <v>77</v>
      </c>
      <c r="C78" s="44" t="s">
        <v>272</v>
      </c>
      <c r="D78" s="46" t="s">
        <v>274</v>
      </c>
      <c r="E78" s="38" t="s">
        <v>21</v>
      </c>
      <c r="F78" s="29" t="s">
        <v>142</v>
      </c>
      <c r="G78" s="29" t="s">
        <v>142</v>
      </c>
      <c r="H78" s="29" t="s">
        <v>142</v>
      </c>
      <c r="I78" s="29" t="s">
        <v>142</v>
      </c>
      <c r="J78" s="29" t="s">
        <v>142</v>
      </c>
      <c r="K78" s="29" t="s">
        <v>142</v>
      </c>
      <c r="L78" s="29" t="s">
        <v>142</v>
      </c>
      <c r="M78" s="29" t="s">
        <v>142</v>
      </c>
      <c r="N78" s="29" t="s">
        <v>142</v>
      </c>
      <c r="O78" s="29" t="s">
        <v>142</v>
      </c>
      <c r="P78" s="29" t="s">
        <v>142</v>
      </c>
      <c r="Q78" s="29" t="s">
        <v>143</v>
      </c>
      <c r="R78" s="6"/>
      <c r="S78" s="6"/>
      <c r="T78" s="6"/>
      <c r="U78" s="6"/>
    </row>
    <row r="79" spans="1:21" ht="63.75">
      <c r="A79" s="13">
        <v>78</v>
      </c>
      <c r="B79" s="44">
        <v>78</v>
      </c>
      <c r="C79" s="44" t="s">
        <v>275</v>
      </c>
      <c r="D79" s="46" t="s">
        <v>276</v>
      </c>
      <c r="E79" s="38" t="s">
        <v>21</v>
      </c>
      <c r="F79" s="29" t="s">
        <v>142</v>
      </c>
      <c r="G79" s="29" t="s">
        <v>142</v>
      </c>
      <c r="H79" s="29" t="s">
        <v>142</v>
      </c>
      <c r="I79" s="29" t="s">
        <v>142</v>
      </c>
      <c r="J79" s="29" t="s">
        <v>142</v>
      </c>
      <c r="K79" s="29" t="s">
        <v>142</v>
      </c>
      <c r="L79" s="29" t="s">
        <v>142</v>
      </c>
      <c r="M79" s="29" t="s">
        <v>142</v>
      </c>
      <c r="N79" s="29" t="s">
        <v>142</v>
      </c>
      <c r="O79" s="29" t="s">
        <v>142</v>
      </c>
      <c r="P79" s="29" t="s">
        <v>142</v>
      </c>
      <c r="Q79" s="29" t="s">
        <v>142</v>
      </c>
      <c r="R79" s="6"/>
      <c r="S79" s="6"/>
      <c r="T79" s="6"/>
      <c r="U79" s="6"/>
    </row>
    <row r="80" spans="1:21" ht="89.25">
      <c r="A80" s="13">
        <v>79</v>
      </c>
      <c r="B80" s="44">
        <v>79</v>
      </c>
      <c r="C80" s="44" t="s">
        <v>275</v>
      </c>
      <c r="D80" s="46" t="s">
        <v>277</v>
      </c>
      <c r="E80" s="38" t="s">
        <v>21</v>
      </c>
      <c r="F80" s="29" t="s">
        <v>142</v>
      </c>
      <c r="G80" s="29" t="s">
        <v>142</v>
      </c>
      <c r="H80" s="29" t="s">
        <v>142</v>
      </c>
      <c r="I80" s="29" t="s">
        <v>142</v>
      </c>
      <c r="J80" s="29" t="s">
        <v>142</v>
      </c>
      <c r="K80" s="29" t="s">
        <v>142</v>
      </c>
      <c r="L80" s="29" t="s">
        <v>142</v>
      </c>
      <c r="M80" s="29" t="s">
        <v>142</v>
      </c>
      <c r="N80" s="29" t="s">
        <v>142</v>
      </c>
      <c r="O80" s="29" t="s">
        <v>142</v>
      </c>
      <c r="P80" s="29" t="s">
        <v>142</v>
      </c>
      <c r="Q80" s="29" t="s">
        <v>142</v>
      </c>
      <c r="R80" s="6"/>
      <c r="S80" s="6"/>
      <c r="T80" s="6"/>
      <c r="U80" s="6"/>
    </row>
    <row r="81" spans="1:21" ht="63.75">
      <c r="A81" s="13">
        <v>80</v>
      </c>
      <c r="B81" s="44">
        <v>80</v>
      </c>
      <c r="C81" s="44" t="s">
        <v>278</v>
      </c>
      <c r="D81" s="46" t="s">
        <v>279</v>
      </c>
      <c r="E81" s="38" t="s">
        <v>21</v>
      </c>
      <c r="F81" s="29" t="s">
        <v>142</v>
      </c>
      <c r="G81" s="29" t="s">
        <v>142</v>
      </c>
      <c r="H81" s="29" t="s">
        <v>142</v>
      </c>
      <c r="I81" s="29" t="s">
        <v>142</v>
      </c>
      <c r="J81" s="29" t="s">
        <v>142</v>
      </c>
      <c r="K81" s="29" t="s">
        <v>142</v>
      </c>
      <c r="L81" s="29" t="s">
        <v>142</v>
      </c>
      <c r="M81" s="29" t="s">
        <v>142</v>
      </c>
      <c r="N81" s="29" t="s">
        <v>142</v>
      </c>
      <c r="O81" s="29" t="s">
        <v>142</v>
      </c>
      <c r="P81" s="29" t="s">
        <v>142</v>
      </c>
      <c r="Q81" s="29" t="s">
        <v>142</v>
      </c>
      <c r="R81" s="6"/>
      <c r="S81" s="6"/>
      <c r="T81" s="6"/>
      <c r="U81" s="6"/>
    </row>
    <row r="82" spans="1:21" ht="89.25">
      <c r="A82" s="13">
        <v>81</v>
      </c>
      <c r="B82" s="44">
        <v>81</v>
      </c>
      <c r="C82" s="44" t="s">
        <v>280</v>
      </c>
      <c r="D82" s="46" t="s">
        <v>281</v>
      </c>
      <c r="E82" s="38" t="s">
        <v>21</v>
      </c>
      <c r="F82" s="29" t="s">
        <v>142</v>
      </c>
      <c r="G82" s="29" t="s">
        <v>142</v>
      </c>
      <c r="H82" s="29" t="s">
        <v>142</v>
      </c>
      <c r="I82" s="29" t="s">
        <v>142</v>
      </c>
      <c r="J82" s="29" t="s">
        <v>142</v>
      </c>
      <c r="K82" s="29" t="s">
        <v>142</v>
      </c>
      <c r="L82" s="29" t="s">
        <v>142</v>
      </c>
      <c r="M82" s="29" t="s">
        <v>142</v>
      </c>
      <c r="N82" s="29" t="s">
        <v>142</v>
      </c>
      <c r="O82" s="29" t="s">
        <v>142</v>
      </c>
      <c r="P82" s="29" t="s">
        <v>142</v>
      </c>
      <c r="Q82" s="29" t="s">
        <v>142</v>
      </c>
      <c r="R82" s="6"/>
      <c r="S82" s="6"/>
      <c r="T82" s="6"/>
      <c r="U82" s="6"/>
    </row>
    <row r="83" spans="1:21" ht="63.75">
      <c r="A83" s="13">
        <v>82</v>
      </c>
      <c r="B83" s="44">
        <v>82</v>
      </c>
      <c r="C83" s="44" t="s">
        <v>280</v>
      </c>
      <c r="D83" s="46" t="s">
        <v>282</v>
      </c>
      <c r="E83" s="38" t="s">
        <v>21</v>
      </c>
      <c r="F83" s="29" t="s">
        <v>143</v>
      </c>
      <c r="G83" s="29" t="s">
        <v>143</v>
      </c>
      <c r="H83" s="29" t="s">
        <v>143</v>
      </c>
      <c r="I83" s="29" t="s">
        <v>141</v>
      </c>
      <c r="J83" s="29" t="s">
        <v>142</v>
      </c>
      <c r="K83" s="29" t="s">
        <v>142</v>
      </c>
      <c r="L83" s="29" t="s">
        <v>142</v>
      </c>
      <c r="M83" s="29" t="s">
        <v>143</v>
      </c>
      <c r="N83" s="29" t="s">
        <v>143</v>
      </c>
      <c r="O83" s="29" t="s">
        <v>143</v>
      </c>
      <c r="P83" s="29" t="s">
        <v>143</v>
      </c>
      <c r="Q83" s="29" t="s">
        <v>142</v>
      </c>
      <c r="R83" s="6"/>
      <c r="S83" s="6"/>
      <c r="T83" s="6"/>
      <c r="U83" s="6"/>
    </row>
    <row r="84" spans="1:21" ht="76.5">
      <c r="A84" s="13">
        <v>83</v>
      </c>
      <c r="B84" s="44">
        <v>83</v>
      </c>
      <c r="C84" s="44" t="s">
        <v>283</v>
      </c>
      <c r="D84" s="46" t="s">
        <v>284</v>
      </c>
      <c r="E84" s="38" t="s">
        <v>21</v>
      </c>
      <c r="F84" s="29" t="s">
        <v>143</v>
      </c>
      <c r="G84" s="29" t="s">
        <v>141</v>
      </c>
      <c r="H84" s="29" t="s">
        <v>142</v>
      </c>
      <c r="I84" s="29" t="s">
        <v>143</v>
      </c>
      <c r="J84" s="29" t="s">
        <v>142</v>
      </c>
      <c r="K84" s="29" t="s">
        <v>142</v>
      </c>
      <c r="L84" s="29" t="s">
        <v>142</v>
      </c>
      <c r="M84" s="29" t="s">
        <v>141</v>
      </c>
      <c r="N84" s="29" t="s">
        <v>143</v>
      </c>
      <c r="O84" s="29" t="s">
        <v>142</v>
      </c>
      <c r="P84" s="29" t="s">
        <v>142</v>
      </c>
      <c r="Q84" s="29" t="s">
        <v>142</v>
      </c>
      <c r="R84" s="6"/>
      <c r="S84" s="6"/>
      <c r="T84" s="6"/>
      <c r="U84" s="6"/>
    </row>
    <row r="85" spans="1:21" ht="63.75">
      <c r="A85" s="13">
        <v>84</v>
      </c>
      <c r="B85" s="44">
        <v>84</v>
      </c>
      <c r="C85" s="44" t="s">
        <v>285</v>
      </c>
      <c r="D85" s="46" t="s">
        <v>286</v>
      </c>
      <c r="E85" s="38" t="s">
        <v>21</v>
      </c>
      <c r="F85" s="29" t="s">
        <v>142</v>
      </c>
      <c r="G85" s="29" t="s">
        <v>142</v>
      </c>
      <c r="H85" s="29" t="s">
        <v>142</v>
      </c>
      <c r="I85" s="29" t="s">
        <v>142</v>
      </c>
      <c r="J85" s="29" t="s">
        <v>142</v>
      </c>
      <c r="K85" s="29" t="s">
        <v>142</v>
      </c>
      <c r="L85" s="29" t="s">
        <v>142</v>
      </c>
      <c r="M85" s="29" t="s">
        <v>142</v>
      </c>
      <c r="N85" s="29" t="s">
        <v>142</v>
      </c>
      <c r="O85" s="29" t="s">
        <v>142</v>
      </c>
      <c r="P85" s="29" t="s">
        <v>142</v>
      </c>
      <c r="Q85" s="29" t="s">
        <v>142</v>
      </c>
      <c r="R85" s="6"/>
      <c r="S85" s="6"/>
      <c r="T85" s="6"/>
      <c r="U85" s="6"/>
    </row>
    <row r="86" spans="1:21" ht="63.75">
      <c r="A86" s="13">
        <v>85</v>
      </c>
      <c r="B86" s="44">
        <v>85</v>
      </c>
      <c r="C86" s="44" t="s">
        <v>287</v>
      </c>
      <c r="D86" s="46" t="s">
        <v>288</v>
      </c>
      <c r="E86" s="38" t="s">
        <v>21</v>
      </c>
      <c r="F86" s="29" t="s">
        <v>142</v>
      </c>
      <c r="G86" s="29" t="s">
        <v>142</v>
      </c>
      <c r="H86" s="29" t="s">
        <v>142</v>
      </c>
      <c r="I86" s="29" t="s">
        <v>142</v>
      </c>
      <c r="J86" s="29" t="s">
        <v>142</v>
      </c>
      <c r="K86" s="29" t="s">
        <v>142</v>
      </c>
      <c r="L86" s="29" t="s">
        <v>142</v>
      </c>
      <c r="M86" s="29" t="s">
        <v>142</v>
      </c>
      <c r="N86" s="29" t="s">
        <v>142</v>
      </c>
      <c r="O86" s="29" t="s">
        <v>142</v>
      </c>
      <c r="P86" s="29" t="s">
        <v>142</v>
      </c>
      <c r="Q86" s="29" t="s">
        <v>142</v>
      </c>
    </row>
    <row r="87" spans="1:21" ht="63.75">
      <c r="A87" s="13">
        <v>86</v>
      </c>
      <c r="B87" s="44">
        <v>86</v>
      </c>
      <c r="C87" s="44" t="s">
        <v>287</v>
      </c>
      <c r="D87" s="46" t="s">
        <v>289</v>
      </c>
      <c r="E87" s="38" t="s">
        <v>21</v>
      </c>
      <c r="F87" s="29" t="s">
        <v>142</v>
      </c>
      <c r="G87" s="29" t="s">
        <v>142</v>
      </c>
      <c r="H87" s="29" t="s">
        <v>142</v>
      </c>
      <c r="I87" s="29" t="s">
        <v>142</v>
      </c>
      <c r="J87" s="29" t="s">
        <v>142</v>
      </c>
      <c r="K87" s="29" t="s">
        <v>142</v>
      </c>
      <c r="L87" s="29" t="s">
        <v>142</v>
      </c>
      <c r="M87" s="29" t="s">
        <v>142</v>
      </c>
      <c r="N87" s="29" t="s">
        <v>142</v>
      </c>
      <c r="O87" s="29" t="s">
        <v>142</v>
      </c>
      <c r="P87" s="29" t="s">
        <v>142</v>
      </c>
      <c r="Q87" s="29" t="s">
        <v>142</v>
      </c>
    </row>
    <row r="88" spans="1:21" ht="51">
      <c r="A88" s="13">
        <v>87</v>
      </c>
      <c r="B88" s="44">
        <v>87</v>
      </c>
      <c r="C88" s="44" t="s">
        <v>290</v>
      </c>
      <c r="D88" s="46" t="s">
        <v>291</v>
      </c>
      <c r="E88" s="38" t="s">
        <v>21</v>
      </c>
      <c r="F88" s="29" t="s">
        <v>142</v>
      </c>
      <c r="G88" s="29" t="s">
        <v>142</v>
      </c>
      <c r="H88" s="29" t="s">
        <v>142</v>
      </c>
      <c r="I88" s="29" t="s">
        <v>142</v>
      </c>
      <c r="J88" s="29" t="s">
        <v>142</v>
      </c>
      <c r="K88" s="29" t="s">
        <v>142</v>
      </c>
      <c r="L88" s="29" t="s">
        <v>142</v>
      </c>
      <c r="M88" s="29" t="s">
        <v>142</v>
      </c>
      <c r="N88" s="29" t="s">
        <v>142</v>
      </c>
      <c r="O88" s="29" t="s">
        <v>142</v>
      </c>
      <c r="P88" s="29" t="s">
        <v>142</v>
      </c>
      <c r="Q88" s="29" t="s">
        <v>142</v>
      </c>
    </row>
    <row r="89" spans="1:21" ht="51">
      <c r="A89" s="13">
        <v>88</v>
      </c>
      <c r="B89" s="44">
        <v>88</v>
      </c>
      <c r="C89" s="44" t="s">
        <v>290</v>
      </c>
      <c r="D89" s="46" t="s">
        <v>292</v>
      </c>
      <c r="E89" s="38" t="s">
        <v>21</v>
      </c>
      <c r="F89" s="29" t="s">
        <v>142</v>
      </c>
      <c r="G89" s="29" t="s">
        <v>142</v>
      </c>
      <c r="H89" s="29" t="s">
        <v>142</v>
      </c>
      <c r="I89" s="29" t="s">
        <v>142</v>
      </c>
      <c r="J89" s="29" t="s">
        <v>142</v>
      </c>
      <c r="K89" s="29" t="s">
        <v>142</v>
      </c>
      <c r="L89" s="29" t="s">
        <v>142</v>
      </c>
      <c r="M89" s="29" t="s">
        <v>142</v>
      </c>
      <c r="N89" s="29" t="s">
        <v>142</v>
      </c>
      <c r="O89" s="29" t="s">
        <v>142</v>
      </c>
      <c r="P89" s="29" t="s">
        <v>142</v>
      </c>
      <c r="Q89" s="29" t="s">
        <v>142</v>
      </c>
    </row>
    <row r="90" spans="1:21" ht="89.25">
      <c r="A90" s="13">
        <v>89</v>
      </c>
      <c r="B90" s="44">
        <v>89</v>
      </c>
      <c r="C90" s="44" t="s">
        <v>293</v>
      </c>
      <c r="D90" s="46" t="s">
        <v>294</v>
      </c>
      <c r="E90" s="38" t="s">
        <v>21</v>
      </c>
      <c r="F90" s="29" t="s">
        <v>142</v>
      </c>
      <c r="G90" s="29" t="s">
        <v>142</v>
      </c>
      <c r="H90" s="29" t="s">
        <v>142</v>
      </c>
      <c r="I90" s="29" t="s">
        <v>142</v>
      </c>
      <c r="J90" s="29" t="s">
        <v>142</v>
      </c>
      <c r="K90" s="29" t="s">
        <v>142</v>
      </c>
      <c r="L90" s="29" t="s">
        <v>142</v>
      </c>
      <c r="M90" s="29" t="s">
        <v>142</v>
      </c>
      <c r="N90" s="29" t="s">
        <v>142</v>
      </c>
      <c r="O90" s="29" t="s">
        <v>142</v>
      </c>
      <c r="P90" s="29" t="s">
        <v>142</v>
      </c>
      <c r="Q90" s="29" t="s">
        <v>142</v>
      </c>
    </row>
    <row r="91" spans="1:21" ht="76.5">
      <c r="A91" s="13">
        <v>90</v>
      </c>
      <c r="B91" s="44">
        <v>90</v>
      </c>
      <c r="C91" s="44" t="s">
        <v>293</v>
      </c>
      <c r="D91" s="46" t="s">
        <v>295</v>
      </c>
      <c r="E91" s="38" t="s">
        <v>21</v>
      </c>
      <c r="F91" s="29" t="s">
        <v>142</v>
      </c>
      <c r="G91" s="29" t="s">
        <v>142</v>
      </c>
      <c r="H91" s="29" t="s">
        <v>142</v>
      </c>
      <c r="I91" s="29" t="s">
        <v>142</v>
      </c>
      <c r="J91" s="29" t="s">
        <v>142</v>
      </c>
      <c r="K91" s="29" t="s">
        <v>142</v>
      </c>
      <c r="L91" s="29" t="s">
        <v>142</v>
      </c>
      <c r="M91" s="29" t="s">
        <v>142</v>
      </c>
      <c r="N91" s="29" t="s">
        <v>142</v>
      </c>
      <c r="O91" s="29" t="s">
        <v>142</v>
      </c>
      <c r="P91" s="29" t="s">
        <v>142</v>
      </c>
      <c r="Q91" s="29" t="s">
        <v>142</v>
      </c>
    </row>
    <row r="92" spans="1:21" ht="76.5">
      <c r="A92" s="13">
        <v>91</v>
      </c>
      <c r="B92" s="44">
        <v>91</v>
      </c>
      <c r="C92" s="44" t="s">
        <v>296</v>
      </c>
      <c r="D92" s="46" t="s">
        <v>297</v>
      </c>
      <c r="E92" s="38" t="s">
        <v>21</v>
      </c>
      <c r="F92" s="29" t="s">
        <v>142</v>
      </c>
      <c r="G92" s="29" t="s">
        <v>142</v>
      </c>
      <c r="H92" s="29" t="s">
        <v>142</v>
      </c>
      <c r="I92" s="29" t="s">
        <v>142</v>
      </c>
      <c r="J92" s="29" t="s">
        <v>142</v>
      </c>
      <c r="K92" s="29" t="s">
        <v>142</v>
      </c>
      <c r="L92" s="29" t="s">
        <v>142</v>
      </c>
      <c r="M92" s="29" t="s">
        <v>142</v>
      </c>
      <c r="N92" s="29" t="s">
        <v>143</v>
      </c>
      <c r="O92" s="29" t="s">
        <v>142</v>
      </c>
      <c r="P92" s="29" t="s">
        <v>142</v>
      </c>
      <c r="Q92" s="29" t="s">
        <v>142</v>
      </c>
    </row>
    <row r="93" spans="1:21" ht="63.75">
      <c r="A93" s="13">
        <v>92</v>
      </c>
      <c r="B93" s="44">
        <v>92</v>
      </c>
      <c r="C93" s="44" t="s">
        <v>298</v>
      </c>
      <c r="D93" s="46" t="s">
        <v>299</v>
      </c>
      <c r="E93" s="38" t="s">
        <v>21</v>
      </c>
      <c r="F93" s="29" t="s">
        <v>142</v>
      </c>
      <c r="G93" s="29" t="s">
        <v>142</v>
      </c>
      <c r="H93" s="29" t="s">
        <v>142</v>
      </c>
      <c r="I93" s="29" t="s">
        <v>142</v>
      </c>
      <c r="J93" s="29" t="s">
        <v>142</v>
      </c>
      <c r="K93" s="29" t="s">
        <v>142</v>
      </c>
      <c r="L93" s="29" t="s">
        <v>142</v>
      </c>
      <c r="M93" s="29" t="s">
        <v>142</v>
      </c>
      <c r="N93" s="29" t="s">
        <v>142</v>
      </c>
      <c r="O93" s="29" t="s">
        <v>143</v>
      </c>
      <c r="P93" s="29" t="s">
        <v>142</v>
      </c>
      <c r="Q93" s="29" t="s">
        <v>142</v>
      </c>
    </row>
    <row r="94" spans="1:21" ht="38.25">
      <c r="A94" s="13">
        <v>93</v>
      </c>
      <c r="B94" s="44">
        <v>93</v>
      </c>
      <c r="C94" s="44" t="s">
        <v>300</v>
      </c>
      <c r="D94" s="46" t="s">
        <v>301</v>
      </c>
      <c r="E94" s="38" t="s">
        <v>21</v>
      </c>
      <c r="F94" s="29" t="s">
        <v>143</v>
      </c>
      <c r="G94" s="29" t="s">
        <v>142</v>
      </c>
      <c r="H94" s="29" t="s">
        <v>142</v>
      </c>
      <c r="I94" s="29" t="s">
        <v>142</v>
      </c>
      <c r="J94" s="29" t="s">
        <v>142</v>
      </c>
      <c r="K94" s="29" t="s">
        <v>142</v>
      </c>
      <c r="L94" s="29" t="s">
        <v>142</v>
      </c>
      <c r="M94" s="29" t="s">
        <v>142</v>
      </c>
      <c r="N94" s="29" t="s">
        <v>143</v>
      </c>
      <c r="O94" s="29" t="s">
        <v>142</v>
      </c>
      <c r="P94" s="29" t="s">
        <v>142</v>
      </c>
      <c r="Q94" s="29" t="s">
        <v>142</v>
      </c>
    </row>
    <row r="95" spans="1:21" ht="38.25">
      <c r="A95" s="13">
        <v>94</v>
      </c>
      <c r="B95" s="44">
        <v>94</v>
      </c>
      <c r="C95" s="44" t="s">
        <v>300</v>
      </c>
      <c r="D95" s="46" t="s">
        <v>302</v>
      </c>
      <c r="E95" s="38" t="s">
        <v>21</v>
      </c>
      <c r="F95" s="29" t="s">
        <v>141</v>
      </c>
      <c r="G95" s="29" t="s">
        <v>142</v>
      </c>
      <c r="H95" s="29" t="s">
        <v>142</v>
      </c>
      <c r="I95" s="29" t="s">
        <v>142</v>
      </c>
      <c r="J95" s="29" t="s">
        <v>142</v>
      </c>
      <c r="K95" s="29" t="s">
        <v>142</v>
      </c>
      <c r="L95" s="29" t="s">
        <v>142</v>
      </c>
      <c r="M95" s="29" t="s">
        <v>142</v>
      </c>
      <c r="N95" s="29" t="s">
        <v>142</v>
      </c>
      <c r="O95" s="29" t="s">
        <v>142</v>
      </c>
      <c r="P95" s="29" t="s">
        <v>142</v>
      </c>
      <c r="Q95" s="29" t="s">
        <v>142</v>
      </c>
    </row>
    <row r="96" spans="1:21" ht="38.25">
      <c r="A96" s="13">
        <v>95</v>
      </c>
      <c r="B96" s="44">
        <v>95</v>
      </c>
      <c r="C96" s="44" t="s">
        <v>303</v>
      </c>
      <c r="D96" s="46" t="s">
        <v>304</v>
      </c>
      <c r="E96" s="38" t="s">
        <v>21</v>
      </c>
      <c r="F96" s="29" t="s">
        <v>141</v>
      </c>
      <c r="G96" s="29" t="s">
        <v>142</v>
      </c>
      <c r="H96" s="29" t="s">
        <v>142</v>
      </c>
      <c r="I96" s="29" t="s">
        <v>142</v>
      </c>
      <c r="J96" s="29" t="s">
        <v>142</v>
      </c>
      <c r="K96" s="29" t="s">
        <v>142</v>
      </c>
      <c r="L96" s="29" t="s">
        <v>142</v>
      </c>
      <c r="M96" s="29" t="s">
        <v>142</v>
      </c>
      <c r="N96" s="29" t="s">
        <v>142</v>
      </c>
      <c r="O96" s="29" t="s">
        <v>142</v>
      </c>
      <c r="P96" s="29" t="s">
        <v>142</v>
      </c>
      <c r="Q96" s="29" t="s">
        <v>142</v>
      </c>
    </row>
    <row r="97" spans="1:17" ht="38.25">
      <c r="A97" s="13">
        <v>96</v>
      </c>
      <c r="B97" s="44">
        <v>96</v>
      </c>
      <c r="C97" s="44" t="s">
        <v>303</v>
      </c>
      <c r="D97" s="46" t="s">
        <v>305</v>
      </c>
      <c r="E97" s="38" t="s">
        <v>21</v>
      </c>
      <c r="F97" s="29" t="s">
        <v>141</v>
      </c>
      <c r="G97" s="29" t="s">
        <v>142</v>
      </c>
      <c r="H97" s="29" t="s">
        <v>142</v>
      </c>
      <c r="I97" s="29" t="s">
        <v>142</v>
      </c>
      <c r="J97" s="29" t="s">
        <v>142</v>
      </c>
      <c r="K97" s="29" t="s">
        <v>142</v>
      </c>
      <c r="L97" s="29" t="s">
        <v>142</v>
      </c>
      <c r="M97" s="29" t="s">
        <v>142</v>
      </c>
      <c r="N97" s="29" t="s">
        <v>142</v>
      </c>
      <c r="O97" s="29" t="s">
        <v>142</v>
      </c>
      <c r="P97" s="29" t="s">
        <v>142</v>
      </c>
      <c r="Q97" s="29" t="s">
        <v>142</v>
      </c>
    </row>
    <row r="98" spans="1:17" ht="38.25">
      <c r="A98" s="13">
        <v>97</v>
      </c>
      <c r="B98" s="44">
        <v>97</v>
      </c>
      <c r="C98" s="44" t="s">
        <v>306</v>
      </c>
      <c r="D98" s="46" t="s">
        <v>307</v>
      </c>
      <c r="E98" s="38" t="s">
        <v>21</v>
      </c>
      <c r="F98" s="29" t="s">
        <v>141</v>
      </c>
      <c r="G98" s="29" t="s">
        <v>142</v>
      </c>
      <c r="H98" s="29" t="s">
        <v>142</v>
      </c>
      <c r="I98" s="29" t="s">
        <v>142</v>
      </c>
      <c r="J98" s="29" t="s">
        <v>142</v>
      </c>
      <c r="K98" s="29" t="s">
        <v>142</v>
      </c>
      <c r="L98" s="29" t="s">
        <v>142</v>
      </c>
      <c r="M98" s="29" t="s">
        <v>142</v>
      </c>
      <c r="N98" s="29" t="s">
        <v>142</v>
      </c>
      <c r="O98" s="29" t="s">
        <v>142</v>
      </c>
      <c r="P98" s="29" t="s">
        <v>142</v>
      </c>
      <c r="Q98" s="29" t="s">
        <v>142</v>
      </c>
    </row>
    <row r="99" spans="1:17" ht="38.25">
      <c r="A99" s="13">
        <v>98</v>
      </c>
      <c r="B99" s="44">
        <v>98</v>
      </c>
      <c r="C99" s="44" t="s">
        <v>306</v>
      </c>
      <c r="D99" s="46" t="s">
        <v>308</v>
      </c>
      <c r="E99" s="38" t="s">
        <v>21</v>
      </c>
      <c r="F99" s="29" t="s">
        <v>141</v>
      </c>
      <c r="G99" s="29" t="s">
        <v>142</v>
      </c>
      <c r="H99" s="29" t="s">
        <v>142</v>
      </c>
      <c r="I99" s="29" t="s">
        <v>142</v>
      </c>
      <c r="J99" s="29" t="s">
        <v>142</v>
      </c>
      <c r="K99" s="29" t="s">
        <v>142</v>
      </c>
      <c r="L99" s="29" t="s">
        <v>142</v>
      </c>
      <c r="M99" s="29" t="s">
        <v>142</v>
      </c>
      <c r="N99" s="29" t="s">
        <v>142</v>
      </c>
      <c r="O99" s="29" t="s">
        <v>142</v>
      </c>
      <c r="P99" s="29" t="s">
        <v>142</v>
      </c>
      <c r="Q99" s="29" t="s">
        <v>142</v>
      </c>
    </row>
    <row r="100" spans="1:17" ht="38.25">
      <c r="A100" s="13">
        <v>99</v>
      </c>
      <c r="B100" s="44">
        <v>99</v>
      </c>
      <c r="C100" s="44" t="s">
        <v>309</v>
      </c>
      <c r="D100" s="46" t="s">
        <v>310</v>
      </c>
      <c r="E100" s="38" t="s">
        <v>21</v>
      </c>
      <c r="F100" s="29" t="s">
        <v>141</v>
      </c>
      <c r="G100" s="29" t="s">
        <v>142</v>
      </c>
      <c r="H100" s="29" t="s">
        <v>142</v>
      </c>
      <c r="I100" s="29" t="s">
        <v>142</v>
      </c>
      <c r="J100" s="29" t="s">
        <v>142</v>
      </c>
      <c r="K100" s="29" t="s">
        <v>142</v>
      </c>
      <c r="L100" s="29" t="s">
        <v>142</v>
      </c>
      <c r="M100" s="29" t="s">
        <v>142</v>
      </c>
      <c r="N100" s="29" t="s">
        <v>142</v>
      </c>
      <c r="O100" s="29" t="s">
        <v>142</v>
      </c>
      <c r="P100" s="29" t="s">
        <v>142</v>
      </c>
      <c r="Q100" s="29" t="s">
        <v>142</v>
      </c>
    </row>
    <row r="101" spans="1:17" ht="38.25">
      <c r="A101" s="13">
        <v>100</v>
      </c>
      <c r="B101" s="44">
        <v>100</v>
      </c>
      <c r="C101" s="44" t="s">
        <v>309</v>
      </c>
      <c r="D101" s="46" t="s">
        <v>311</v>
      </c>
      <c r="E101" s="38" t="s">
        <v>21</v>
      </c>
      <c r="F101" s="29" t="s">
        <v>141</v>
      </c>
      <c r="G101" s="29" t="s">
        <v>142</v>
      </c>
      <c r="H101" s="29" t="s">
        <v>142</v>
      </c>
      <c r="I101" s="29" t="s">
        <v>142</v>
      </c>
      <c r="J101" s="29" t="s">
        <v>142</v>
      </c>
      <c r="K101" s="29" t="s">
        <v>142</v>
      </c>
      <c r="L101" s="29" t="s">
        <v>142</v>
      </c>
      <c r="M101" s="29" t="s">
        <v>142</v>
      </c>
      <c r="N101" s="29" t="s">
        <v>142</v>
      </c>
      <c r="O101" s="29" t="s">
        <v>142</v>
      </c>
      <c r="P101" s="29" t="s">
        <v>142</v>
      </c>
      <c r="Q101" s="29" t="s">
        <v>142</v>
      </c>
    </row>
    <row r="102" spans="1:17" ht="25.5">
      <c r="A102" s="13">
        <v>101</v>
      </c>
      <c r="B102" s="44">
        <v>101</v>
      </c>
      <c r="C102" s="44" t="s">
        <v>312</v>
      </c>
      <c r="D102" s="46" t="s">
        <v>313</v>
      </c>
      <c r="E102" s="38" t="s">
        <v>21</v>
      </c>
      <c r="F102" s="29" t="s">
        <v>141</v>
      </c>
      <c r="G102" s="29" t="s">
        <v>143</v>
      </c>
      <c r="H102" s="29" t="s">
        <v>143</v>
      </c>
      <c r="I102" s="29" t="s">
        <v>143</v>
      </c>
      <c r="J102" s="29" t="s">
        <v>143</v>
      </c>
      <c r="K102" s="29" t="s">
        <v>143</v>
      </c>
      <c r="L102" s="29" t="s">
        <v>143</v>
      </c>
      <c r="M102" s="29" t="s">
        <v>143</v>
      </c>
      <c r="N102" s="29" t="s">
        <v>143</v>
      </c>
      <c r="O102" s="29" t="s">
        <v>143</v>
      </c>
      <c r="P102" s="29" t="s">
        <v>143</v>
      </c>
      <c r="Q102" s="29" t="s">
        <v>141</v>
      </c>
    </row>
    <row r="103" spans="1:17" ht="25.5">
      <c r="A103" s="13">
        <v>102</v>
      </c>
      <c r="B103" s="44">
        <v>102</v>
      </c>
      <c r="C103" s="44" t="s">
        <v>314</v>
      </c>
      <c r="D103" s="46" t="s">
        <v>315</v>
      </c>
      <c r="E103" s="38" t="s">
        <v>21</v>
      </c>
      <c r="F103" s="29" t="s">
        <v>141</v>
      </c>
      <c r="G103" s="29" t="s">
        <v>143</v>
      </c>
      <c r="H103" s="29" t="s">
        <v>142</v>
      </c>
      <c r="I103" s="29" t="s">
        <v>142</v>
      </c>
      <c r="J103" s="29" t="s">
        <v>143</v>
      </c>
      <c r="K103" s="29" t="s">
        <v>142</v>
      </c>
      <c r="L103" s="29" t="s">
        <v>142</v>
      </c>
      <c r="M103" s="29" t="s">
        <v>141</v>
      </c>
      <c r="N103" s="29" t="s">
        <v>142</v>
      </c>
      <c r="O103" s="29" t="s">
        <v>142</v>
      </c>
      <c r="P103" s="29" t="s">
        <v>143</v>
      </c>
      <c r="Q103" s="29" t="s">
        <v>141</v>
      </c>
    </row>
    <row r="104" spans="1:17" ht="89.25">
      <c r="A104" s="13">
        <v>103</v>
      </c>
      <c r="B104" s="44">
        <v>103</v>
      </c>
      <c r="C104" s="44" t="s">
        <v>316</v>
      </c>
      <c r="D104" s="46" t="s">
        <v>317</v>
      </c>
      <c r="E104" s="38" t="s">
        <v>21</v>
      </c>
      <c r="F104" s="29" t="s">
        <v>141</v>
      </c>
      <c r="G104" s="29" t="s">
        <v>143</v>
      </c>
      <c r="H104" s="29" t="s">
        <v>143</v>
      </c>
      <c r="I104" s="29" t="s">
        <v>141</v>
      </c>
      <c r="J104" s="29" t="s">
        <v>142</v>
      </c>
      <c r="K104" s="29" t="s">
        <v>142</v>
      </c>
      <c r="L104" s="29" t="s">
        <v>142</v>
      </c>
      <c r="M104" s="29" t="s">
        <v>141</v>
      </c>
      <c r="N104" s="29" t="s">
        <v>141</v>
      </c>
      <c r="O104" s="29" t="s">
        <v>142</v>
      </c>
      <c r="P104" s="29" t="s">
        <v>142</v>
      </c>
      <c r="Q104" s="29" t="s">
        <v>142</v>
      </c>
    </row>
    <row r="105" spans="1:17" ht="89.25">
      <c r="A105" s="13">
        <v>104</v>
      </c>
      <c r="B105" s="44">
        <v>104</v>
      </c>
      <c r="C105" s="44" t="s">
        <v>318</v>
      </c>
      <c r="D105" s="46" t="s">
        <v>319</v>
      </c>
      <c r="E105" s="38" t="s">
        <v>21</v>
      </c>
      <c r="F105" s="29" t="s">
        <v>141</v>
      </c>
      <c r="G105" s="29" t="s">
        <v>141</v>
      </c>
      <c r="H105" s="29" t="s">
        <v>143</v>
      </c>
      <c r="I105" s="29" t="s">
        <v>141</v>
      </c>
      <c r="J105" s="29" t="s">
        <v>142</v>
      </c>
      <c r="K105" s="29" t="s">
        <v>142</v>
      </c>
      <c r="L105" s="29" t="s">
        <v>142</v>
      </c>
      <c r="M105" s="29" t="s">
        <v>141</v>
      </c>
      <c r="N105" s="29" t="s">
        <v>143</v>
      </c>
      <c r="O105" s="29" t="s">
        <v>142</v>
      </c>
      <c r="P105" s="29" t="s">
        <v>142</v>
      </c>
      <c r="Q105" s="29" t="s">
        <v>142</v>
      </c>
    </row>
    <row r="106" spans="1:17" ht="89.25">
      <c r="A106" s="13">
        <v>105</v>
      </c>
      <c r="B106" s="44">
        <v>105</v>
      </c>
      <c r="C106" s="44" t="s">
        <v>318</v>
      </c>
      <c r="D106" s="46" t="s">
        <v>320</v>
      </c>
      <c r="E106" s="38" t="s">
        <v>21</v>
      </c>
      <c r="F106" s="29" t="s">
        <v>141</v>
      </c>
      <c r="G106" s="29" t="s">
        <v>141</v>
      </c>
      <c r="H106" s="29" t="s">
        <v>143</v>
      </c>
      <c r="I106" s="29" t="s">
        <v>143</v>
      </c>
      <c r="J106" s="29" t="s">
        <v>142</v>
      </c>
      <c r="K106" s="29" t="s">
        <v>142</v>
      </c>
      <c r="L106" s="29" t="s">
        <v>142</v>
      </c>
      <c r="M106" s="29" t="s">
        <v>141</v>
      </c>
      <c r="N106" s="29" t="s">
        <v>143</v>
      </c>
      <c r="O106" s="29" t="s">
        <v>142</v>
      </c>
      <c r="P106" s="29" t="s">
        <v>142</v>
      </c>
      <c r="Q106" s="29" t="s">
        <v>142</v>
      </c>
    </row>
    <row r="107" spans="1:17" ht="63.75">
      <c r="A107" s="13">
        <v>106</v>
      </c>
      <c r="B107" s="44">
        <v>106</v>
      </c>
      <c r="C107" s="44" t="s">
        <v>321</v>
      </c>
      <c r="D107" s="46" t="s">
        <v>322</v>
      </c>
      <c r="E107" s="38" t="s">
        <v>21</v>
      </c>
      <c r="F107" s="29" t="s">
        <v>142</v>
      </c>
      <c r="G107" s="29" t="s">
        <v>142</v>
      </c>
      <c r="H107" s="29" t="s">
        <v>142</v>
      </c>
      <c r="I107" s="29" t="s">
        <v>142</v>
      </c>
      <c r="J107" s="29" t="s">
        <v>142</v>
      </c>
      <c r="K107" s="29" t="s">
        <v>142</v>
      </c>
      <c r="L107" s="29" t="s">
        <v>142</v>
      </c>
      <c r="M107" s="29" t="s">
        <v>142</v>
      </c>
      <c r="N107" s="29" t="s">
        <v>142</v>
      </c>
      <c r="O107" s="29" t="s">
        <v>142</v>
      </c>
      <c r="P107" s="29" t="s">
        <v>142</v>
      </c>
      <c r="Q107" s="29" t="s">
        <v>142</v>
      </c>
    </row>
    <row r="108" spans="1:17" ht="63.75">
      <c r="A108" s="13">
        <v>107</v>
      </c>
      <c r="B108" s="44">
        <v>107</v>
      </c>
      <c r="C108" s="44" t="s">
        <v>323</v>
      </c>
      <c r="D108" s="46" t="s">
        <v>324</v>
      </c>
      <c r="E108" s="38" t="s">
        <v>21</v>
      </c>
      <c r="F108" s="29" t="s">
        <v>142</v>
      </c>
      <c r="G108" s="29" t="s">
        <v>142</v>
      </c>
      <c r="H108" s="29" t="s">
        <v>142</v>
      </c>
      <c r="I108" s="29" t="s">
        <v>142</v>
      </c>
      <c r="J108" s="29" t="s">
        <v>142</v>
      </c>
      <c r="K108" s="29" t="s">
        <v>142</v>
      </c>
      <c r="L108" s="29" t="s">
        <v>142</v>
      </c>
      <c r="M108" s="29" t="s">
        <v>142</v>
      </c>
      <c r="N108" s="29" t="s">
        <v>142</v>
      </c>
      <c r="O108" s="29" t="s">
        <v>142</v>
      </c>
      <c r="P108" s="29" t="s">
        <v>142</v>
      </c>
      <c r="Q108" s="29" t="s">
        <v>142</v>
      </c>
    </row>
    <row r="109" spans="1:17" ht="25.5">
      <c r="A109" s="13">
        <v>108</v>
      </c>
      <c r="B109" s="44">
        <v>108</v>
      </c>
      <c r="C109" s="44" t="s">
        <v>325</v>
      </c>
      <c r="D109" s="46" t="s">
        <v>326</v>
      </c>
      <c r="E109" s="38" t="s">
        <v>21</v>
      </c>
      <c r="F109" s="29" t="s">
        <v>142</v>
      </c>
      <c r="G109" s="29" t="s">
        <v>142</v>
      </c>
      <c r="H109" s="29" t="s">
        <v>142</v>
      </c>
      <c r="I109" s="29" t="s">
        <v>142</v>
      </c>
      <c r="J109" s="29" t="s">
        <v>142</v>
      </c>
      <c r="K109" s="29" t="s">
        <v>143</v>
      </c>
      <c r="L109" s="29" t="s">
        <v>142</v>
      </c>
      <c r="M109" s="29" t="s">
        <v>142</v>
      </c>
      <c r="N109" s="29" t="s">
        <v>142</v>
      </c>
      <c r="O109" s="29" t="s">
        <v>142</v>
      </c>
      <c r="P109" s="29" t="s">
        <v>142</v>
      </c>
      <c r="Q109" s="29" t="s">
        <v>142</v>
      </c>
    </row>
    <row r="110" spans="1:17" ht="38.25">
      <c r="A110" s="13">
        <v>109</v>
      </c>
      <c r="B110" s="44">
        <v>109</v>
      </c>
      <c r="C110" s="44" t="s">
        <v>327</v>
      </c>
      <c r="D110" s="46" t="s">
        <v>328</v>
      </c>
      <c r="E110" s="38" t="s">
        <v>21</v>
      </c>
      <c r="F110" s="29" t="s">
        <v>142</v>
      </c>
      <c r="G110" s="29" t="s">
        <v>142</v>
      </c>
      <c r="H110" s="29" t="s">
        <v>142</v>
      </c>
      <c r="I110" s="29" t="s">
        <v>142</v>
      </c>
      <c r="J110" s="29" t="s">
        <v>142</v>
      </c>
      <c r="K110" s="29" t="s">
        <v>142</v>
      </c>
      <c r="L110" s="29" t="s">
        <v>142</v>
      </c>
      <c r="M110" s="29" t="s">
        <v>142</v>
      </c>
      <c r="N110" s="29" t="s">
        <v>142</v>
      </c>
      <c r="O110" s="29" t="s">
        <v>142</v>
      </c>
      <c r="P110" s="29" t="s">
        <v>142</v>
      </c>
      <c r="Q110" s="29" t="s">
        <v>142</v>
      </c>
    </row>
    <row r="111" spans="1:17" ht="25.5">
      <c r="A111" s="13">
        <v>110</v>
      </c>
      <c r="B111" s="44">
        <v>110</v>
      </c>
      <c r="C111" s="44" t="s">
        <v>329</v>
      </c>
      <c r="D111" s="46" t="s">
        <v>330</v>
      </c>
      <c r="E111" s="38" t="s">
        <v>21</v>
      </c>
      <c r="F111" s="29" t="s">
        <v>142</v>
      </c>
      <c r="G111" s="29" t="s">
        <v>142</v>
      </c>
      <c r="H111" s="29" t="s">
        <v>143</v>
      </c>
      <c r="I111" s="29" t="s">
        <v>143</v>
      </c>
      <c r="J111" s="29" t="s">
        <v>142</v>
      </c>
      <c r="K111" s="29" t="s">
        <v>143</v>
      </c>
      <c r="L111" s="29" t="s">
        <v>142</v>
      </c>
      <c r="M111" s="29" t="s">
        <v>142</v>
      </c>
      <c r="N111" s="29" t="s">
        <v>143</v>
      </c>
      <c r="O111" s="29" t="s">
        <v>143</v>
      </c>
      <c r="P111" s="29" t="s">
        <v>142</v>
      </c>
      <c r="Q111" s="29" t="s">
        <v>143</v>
      </c>
    </row>
    <row r="112" spans="1:17" ht="38.25">
      <c r="A112" s="13">
        <v>111</v>
      </c>
      <c r="B112" s="44">
        <v>111</v>
      </c>
      <c r="C112" s="44" t="s">
        <v>331</v>
      </c>
      <c r="D112" s="46" t="s">
        <v>332</v>
      </c>
      <c r="E112" s="38" t="s">
        <v>21</v>
      </c>
      <c r="F112" s="29" t="s">
        <v>142</v>
      </c>
      <c r="G112" s="29" t="s">
        <v>142</v>
      </c>
      <c r="H112" s="29" t="s">
        <v>143</v>
      </c>
      <c r="I112" s="29" t="s">
        <v>143</v>
      </c>
      <c r="J112" s="29" t="s">
        <v>142</v>
      </c>
      <c r="K112" s="29" t="s">
        <v>142</v>
      </c>
      <c r="L112" s="29" t="s">
        <v>142</v>
      </c>
      <c r="M112" s="29" t="s">
        <v>142</v>
      </c>
      <c r="N112" s="29" t="s">
        <v>143</v>
      </c>
      <c r="O112" s="29" t="s">
        <v>142</v>
      </c>
      <c r="P112" s="29" t="s">
        <v>142</v>
      </c>
      <c r="Q112" s="29" t="s">
        <v>143</v>
      </c>
    </row>
    <row r="113" spans="1:17" ht="102">
      <c r="A113" s="13">
        <v>112</v>
      </c>
      <c r="B113" s="44">
        <v>112</v>
      </c>
      <c r="C113" s="44" t="s">
        <v>333</v>
      </c>
      <c r="D113" s="46" t="s">
        <v>334</v>
      </c>
      <c r="E113" s="38" t="s">
        <v>21</v>
      </c>
      <c r="F113" s="29" t="s">
        <v>142</v>
      </c>
      <c r="G113" s="29" t="s">
        <v>142</v>
      </c>
      <c r="H113" s="29" t="s">
        <v>142</v>
      </c>
      <c r="I113" s="29" t="s">
        <v>142</v>
      </c>
      <c r="J113" s="29" t="s">
        <v>142</v>
      </c>
      <c r="K113" s="29" t="s">
        <v>142</v>
      </c>
      <c r="L113" s="29" t="s">
        <v>142</v>
      </c>
      <c r="M113" s="29" t="s">
        <v>142</v>
      </c>
      <c r="N113" s="29" t="s">
        <v>142</v>
      </c>
      <c r="O113" s="29" t="s">
        <v>142</v>
      </c>
      <c r="P113" s="29" t="s">
        <v>142</v>
      </c>
      <c r="Q113" s="29" t="s">
        <v>142</v>
      </c>
    </row>
    <row r="114" spans="1:17" ht="127.5">
      <c r="A114" s="13">
        <v>113</v>
      </c>
      <c r="B114" s="44">
        <v>113</v>
      </c>
      <c r="C114" s="44" t="s">
        <v>335</v>
      </c>
      <c r="D114" s="46" t="s">
        <v>336</v>
      </c>
      <c r="E114" s="38" t="s">
        <v>21</v>
      </c>
      <c r="F114" s="29" t="s">
        <v>142</v>
      </c>
      <c r="G114" s="29" t="s">
        <v>142</v>
      </c>
      <c r="H114" s="29" t="s">
        <v>142</v>
      </c>
      <c r="I114" s="29" t="s">
        <v>142</v>
      </c>
      <c r="J114" s="29" t="s">
        <v>142</v>
      </c>
      <c r="K114" s="29" t="s">
        <v>142</v>
      </c>
      <c r="L114" s="29" t="s">
        <v>142</v>
      </c>
      <c r="M114" s="29" t="s">
        <v>142</v>
      </c>
      <c r="N114" s="29" t="s">
        <v>142</v>
      </c>
      <c r="O114" s="29" t="s">
        <v>142</v>
      </c>
      <c r="P114" s="29" t="s">
        <v>142</v>
      </c>
      <c r="Q114" s="29" t="s">
        <v>142</v>
      </c>
    </row>
    <row r="115" spans="1:17" ht="127.5">
      <c r="A115" s="13">
        <v>114</v>
      </c>
      <c r="B115" s="44">
        <v>114</v>
      </c>
      <c r="C115" s="44" t="s">
        <v>337</v>
      </c>
      <c r="D115" s="46" t="s">
        <v>338</v>
      </c>
      <c r="E115" s="38" t="s">
        <v>21</v>
      </c>
      <c r="F115" s="29" t="s">
        <v>142</v>
      </c>
      <c r="G115" s="29" t="s">
        <v>142</v>
      </c>
      <c r="H115" s="29" t="s">
        <v>142</v>
      </c>
      <c r="I115" s="29" t="s">
        <v>142</v>
      </c>
      <c r="J115" s="29" t="s">
        <v>142</v>
      </c>
      <c r="K115" s="29" t="s">
        <v>142</v>
      </c>
      <c r="L115" s="29" t="s">
        <v>142</v>
      </c>
      <c r="M115" s="29" t="s">
        <v>142</v>
      </c>
      <c r="N115" s="29" t="s">
        <v>142</v>
      </c>
      <c r="O115" s="29" t="s">
        <v>142</v>
      </c>
      <c r="P115" s="29" t="s">
        <v>142</v>
      </c>
      <c r="Q115" s="29" t="s">
        <v>142</v>
      </c>
    </row>
    <row r="116" spans="1:17" ht="127.5">
      <c r="A116" s="13">
        <v>115</v>
      </c>
      <c r="B116" s="44">
        <v>115</v>
      </c>
      <c r="C116" s="44" t="s">
        <v>339</v>
      </c>
      <c r="D116" s="46" t="s">
        <v>340</v>
      </c>
      <c r="E116" s="38" t="s">
        <v>21</v>
      </c>
      <c r="F116" s="29" t="s">
        <v>142</v>
      </c>
      <c r="G116" s="29" t="s">
        <v>142</v>
      </c>
      <c r="H116" s="29" t="s">
        <v>142</v>
      </c>
      <c r="I116" s="29" t="s">
        <v>142</v>
      </c>
      <c r="J116" s="29" t="s">
        <v>142</v>
      </c>
      <c r="K116" s="29" t="s">
        <v>142</v>
      </c>
      <c r="L116" s="29" t="s">
        <v>142</v>
      </c>
      <c r="M116" s="29" t="s">
        <v>142</v>
      </c>
      <c r="N116" s="29" t="s">
        <v>142</v>
      </c>
      <c r="O116" s="29" t="s">
        <v>142</v>
      </c>
      <c r="P116" s="29" t="s">
        <v>142</v>
      </c>
      <c r="Q116" s="29" t="s">
        <v>142</v>
      </c>
    </row>
    <row r="117" spans="1:17" ht="102">
      <c r="A117" s="13">
        <v>116</v>
      </c>
      <c r="B117" s="44">
        <v>116</v>
      </c>
      <c r="C117" s="44" t="s">
        <v>341</v>
      </c>
      <c r="D117" s="46" t="s">
        <v>342</v>
      </c>
      <c r="E117" s="38" t="s">
        <v>21</v>
      </c>
      <c r="F117" s="29" t="s">
        <v>142</v>
      </c>
      <c r="G117" s="29" t="s">
        <v>142</v>
      </c>
      <c r="H117" s="29" t="s">
        <v>142</v>
      </c>
      <c r="I117" s="29" t="s">
        <v>142</v>
      </c>
      <c r="J117" s="29" t="s">
        <v>142</v>
      </c>
      <c r="K117" s="29" t="s">
        <v>142</v>
      </c>
      <c r="L117" s="29" t="s">
        <v>142</v>
      </c>
      <c r="M117" s="29" t="s">
        <v>142</v>
      </c>
      <c r="N117" s="29" t="s">
        <v>142</v>
      </c>
      <c r="O117" s="29" t="s">
        <v>142</v>
      </c>
      <c r="P117" s="29" t="s">
        <v>142</v>
      </c>
      <c r="Q117" s="29" t="s">
        <v>142</v>
      </c>
    </row>
    <row r="118" spans="1:17" ht="89.25">
      <c r="A118" s="13">
        <v>117</v>
      </c>
      <c r="B118" s="44">
        <v>117</v>
      </c>
      <c r="C118" s="44" t="s">
        <v>343</v>
      </c>
      <c r="D118" s="46" t="s">
        <v>344</v>
      </c>
      <c r="E118" s="38" t="s">
        <v>21</v>
      </c>
      <c r="F118" s="29" t="s">
        <v>142</v>
      </c>
      <c r="G118" s="29" t="s">
        <v>142</v>
      </c>
      <c r="H118" s="29" t="s">
        <v>142</v>
      </c>
      <c r="I118" s="29" t="s">
        <v>142</v>
      </c>
      <c r="J118" s="29" t="s">
        <v>142</v>
      </c>
      <c r="K118" s="29" t="s">
        <v>142</v>
      </c>
      <c r="L118" s="29" t="s">
        <v>142</v>
      </c>
      <c r="M118" s="29" t="s">
        <v>142</v>
      </c>
      <c r="N118" s="29" t="s">
        <v>142</v>
      </c>
      <c r="O118" s="29" t="s">
        <v>142</v>
      </c>
      <c r="P118" s="29" t="s">
        <v>142</v>
      </c>
      <c r="Q118" s="29" t="s">
        <v>142</v>
      </c>
    </row>
    <row r="119" spans="1:17" ht="102">
      <c r="A119" s="13">
        <v>118</v>
      </c>
      <c r="B119" s="44">
        <v>118</v>
      </c>
      <c r="C119" s="44" t="s">
        <v>345</v>
      </c>
      <c r="D119" s="46" t="s">
        <v>346</v>
      </c>
      <c r="E119" s="38" t="s">
        <v>21</v>
      </c>
      <c r="F119" s="29" t="s">
        <v>143</v>
      </c>
      <c r="G119" s="29" t="s">
        <v>142</v>
      </c>
      <c r="H119" s="29" t="s">
        <v>142</v>
      </c>
      <c r="I119" s="29" t="s">
        <v>142</v>
      </c>
      <c r="J119" s="29" t="s">
        <v>142</v>
      </c>
      <c r="K119" s="29" t="s">
        <v>142</v>
      </c>
      <c r="L119" s="29" t="s">
        <v>142</v>
      </c>
      <c r="M119" s="29" t="s">
        <v>142</v>
      </c>
      <c r="N119" s="29" t="s">
        <v>142</v>
      </c>
      <c r="O119" s="29" t="s">
        <v>142</v>
      </c>
      <c r="P119" s="29" t="s">
        <v>142</v>
      </c>
      <c r="Q119" s="29" t="s">
        <v>142</v>
      </c>
    </row>
    <row r="120" spans="1:17" ht="102">
      <c r="A120" s="13">
        <v>119</v>
      </c>
      <c r="B120" s="44">
        <v>119</v>
      </c>
      <c r="C120" s="44" t="s">
        <v>347</v>
      </c>
      <c r="D120" s="46" t="s">
        <v>348</v>
      </c>
      <c r="E120" s="38" t="s">
        <v>21</v>
      </c>
      <c r="F120" s="29" t="s">
        <v>142</v>
      </c>
      <c r="G120" s="29" t="s">
        <v>142</v>
      </c>
      <c r="H120" s="29" t="s">
        <v>142</v>
      </c>
      <c r="I120" s="29" t="s">
        <v>142</v>
      </c>
      <c r="J120" s="29" t="s">
        <v>142</v>
      </c>
      <c r="K120" s="29" t="s">
        <v>142</v>
      </c>
      <c r="L120" s="29" t="s">
        <v>142</v>
      </c>
      <c r="M120" s="29" t="s">
        <v>142</v>
      </c>
      <c r="N120" s="29" t="s">
        <v>142</v>
      </c>
      <c r="O120" s="29" t="s">
        <v>142</v>
      </c>
      <c r="P120" s="29" t="s">
        <v>142</v>
      </c>
      <c r="Q120" s="29" t="s">
        <v>142</v>
      </c>
    </row>
    <row r="121" spans="1:17" ht="102">
      <c r="A121" s="13">
        <v>120</v>
      </c>
      <c r="B121" s="44">
        <v>120</v>
      </c>
      <c r="C121" s="44" t="s">
        <v>349</v>
      </c>
      <c r="D121" s="46" t="s">
        <v>350</v>
      </c>
      <c r="E121" s="38" t="s">
        <v>21</v>
      </c>
      <c r="F121" s="29" t="s">
        <v>142</v>
      </c>
      <c r="G121" s="29" t="s">
        <v>142</v>
      </c>
      <c r="H121" s="29" t="s">
        <v>142</v>
      </c>
      <c r="I121" s="29" t="s">
        <v>142</v>
      </c>
      <c r="J121" s="29" t="s">
        <v>142</v>
      </c>
      <c r="K121" s="29" t="s">
        <v>142</v>
      </c>
      <c r="L121" s="29" t="s">
        <v>142</v>
      </c>
      <c r="M121" s="29" t="s">
        <v>142</v>
      </c>
      <c r="N121" s="29" t="s">
        <v>142</v>
      </c>
      <c r="O121" s="29" t="s">
        <v>142</v>
      </c>
      <c r="P121" s="29" t="s">
        <v>142</v>
      </c>
      <c r="Q121" s="29" t="s">
        <v>142</v>
      </c>
    </row>
    <row r="122" spans="1:17" ht="102">
      <c r="A122" s="13">
        <v>121</v>
      </c>
      <c r="B122" s="44">
        <v>121</v>
      </c>
      <c r="C122" s="44" t="s">
        <v>351</v>
      </c>
      <c r="D122" s="46" t="s">
        <v>352</v>
      </c>
      <c r="E122" s="38" t="s">
        <v>21</v>
      </c>
      <c r="F122" s="29" t="s">
        <v>142</v>
      </c>
      <c r="G122" s="29" t="s">
        <v>142</v>
      </c>
      <c r="H122" s="29" t="s">
        <v>142</v>
      </c>
      <c r="I122" s="29" t="s">
        <v>142</v>
      </c>
      <c r="J122" s="29" t="s">
        <v>142</v>
      </c>
      <c r="K122" s="29" t="s">
        <v>142</v>
      </c>
      <c r="L122" s="29" t="s">
        <v>142</v>
      </c>
      <c r="M122" s="29" t="s">
        <v>142</v>
      </c>
      <c r="N122" s="29" t="s">
        <v>142</v>
      </c>
      <c r="O122" s="29" t="s">
        <v>142</v>
      </c>
      <c r="P122" s="29" t="s">
        <v>142</v>
      </c>
      <c r="Q122" s="29" t="s">
        <v>142</v>
      </c>
    </row>
    <row r="123" spans="1:17" ht="89.25">
      <c r="A123" s="13">
        <v>122</v>
      </c>
      <c r="B123" s="44">
        <v>122</v>
      </c>
      <c r="C123" s="44" t="s">
        <v>353</v>
      </c>
      <c r="D123" s="46" t="s">
        <v>354</v>
      </c>
      <c r="E123" s="38" t="s">
        <v>21</v>
      </c>
      <c r="F123" s="29" t="s">
        <v>142</v>
      </c>
      <c r="G123" s="29" t="s">
        <v>142</v>
      </c>
      <c r="H123" s="29" t="s">
        <v>142</v>
      </c>
      <c r="I123" s="29" t="s">
        <v>142</v>
      </c>
      <c r="J123" s="29" t="s">
        <v>142</v>
      </c>
      <c r="K123" s="29" t="s">
        <v>142</v>
      </c>
      <c r="L123" s="29" t="s">
        <v>142</v>
      </c>
      <c r="M123" s="29" t="s">
        <v>142</v>
      </c>
      <c r="N123" s="29" t="s">
        <v>142</v>
      </c>
      <c r="O123" s="29" t="s">
        <v>142</v>
      </c>
      <c r="P123" s="29" t="s">
        <v>142</v>
      </c>
      <c r="Q123" s="29" t="s">
        <v>142</v>
      </c>
    </row>
    <row r="124" spans="1:17" ht="76.5">
      <c r="A124" s="13">
        <v>123</v>
      </c>
      <c r="B124" s="44">
        <v>123</v>
      </c>
      <c r="C124" s="44" t="s">
        <v>355</v>
      </c>
      <c r="D124" s="46" t="s">
        <v>356</v>
      </c>
      <c r="E124" s="38" t="s">
        <v>21</v>
      </c>
      <c r="F124" s="29" t="s">
        <v>142</v>
      </c>
      <c r="G124" s="29" t="s">
        <v>142</v>
      </c>
      <c r="H124" s="29" t="s">
        <v>142</v>
      </c>
      <c r="I124" s="29" t="s">
        <v>143</v>
      </c>
      <c r="J124" s="29" t="s">
        <v>142</v>
      </c>
      <c r="K124" s="29" t="s">
        <v>142</v>
      </c>
      <c r="L124" s="29" t="s">
        <v>142</v>
      </c>
      <c r="M124" s="29" t="s">
        <v>142</v>
      </c>
      <c r="N124" s="29" t="s">
        <v>143</v>
      </c>
      <c r="O124" s="29" t="s">
        <v>142</v>
      </c>
      <c r="P124" s="29" t="s">
        <v>142</v>
      </c>
      <c r="Q124" s="29" t="s">
        <v>142</v>
      </c>
    </row>
    <row r="125" spans="1:17" ht="102">
      <c r="A125" s="13">
        <v>124</v>
      </c>
      <c r="B125" s="44">
        <v>124</v>
      </c>
      <c r="C125" s="44" t="s">
        <v>355</v>
      </c>
      <c r="D125" s="46" t="s">
        <v>357</v>
      </c>
      <c r="E125" s="38" t="s">
        <v>21</v>
      </c>
      <c r="F125" s="29" t="s">
        <v>143</v>
      </c>
      <c r="G125" s="29" t="s">
        <v>142</v>
      </c>
      <c r="H125" s="29" t="s">
        <v>142</v>
      </c>
      <c r="I125" s="29" t="s">
        <v>142</v>
      </c>
      <c r="J125" s="29" t="s">
        <v>142</v>
      </c>
      <c r="K125" s="29" t="s">
        <v>142</v>
      </c>
      <c r="L125" s="29" t="s">
        <v>142</v>
      </c>
      <c r="M125" s="29" t="s">
        <v>142</v>
      </c>
      <c r="N125" s="29" t="s">
        <v>142</v>
      </c>
      <c r="O125" s="29" t="s">
        <v>142</v>
      </c>
      <c r="P125" s="29" t="s">
        <v>142</v>
      </c>
      <c r="Q125" s="29" t="s">
        <v>142</v>
      </c>
    </row>
    <row r="126" spans="1:17" ht="114.75">
      <c r="A126" s="13">
        <v>125</v>
      </c>
      <c r="B126" s="44">
        <v>125</v>
      </c>
      <c r="C126" s="44" t="s">
        <v>358</v>
      </c>
      <c r="D126" s="46" t="s">
        <v>359</v>
      </c>
      <c r="E126" s="38" t="s">
        <v>21</v>
      </c>
      <c r="F126" s="29" t="s">
        <v>143</v>
      </c>
      <c r="G126" s="29" t="s">
        <v>142</v>
      </c>
      <c r="H126" s="29" t="s">
        <v>143</v>
      </c>
      <c r="I126" s="29" t="s">
        <v>142</v>
      </c>
      <c r="J126" s="29" t="s">
        <v>142</v>
      </c>
      <c r="K126" s="29" t="s">
        <v>142</v>
      </c>
      <c r="L126" s="29" t="s">
        <v>142</v>
      </c>
      <c r="M126" s="29" t="s">
        <v>142</v>
      </c>
      <c r="N126" s="29" t="s">
        <v>142</v>
      </c>
      <c r="O126" s="29" t="s">
        <v>142</v>
      </c>
      <c r="P126" s="29" t="s">
        <v>142</v>
      </c>
      <c r="Q126" s="29" t="s">
        <v>142</v>
      </c>
    </row>
    <row r="127" spans="1:17" ht="38.25">
      <c r="A127" s="13">
        <v>126</v>
      </c>
      <c r="B127" s="44">
        <v>126</v>
      </c>
      <c r="C127" s="44" t="s">
        <v>360</v>
      </c>
      <c r="D127" s="46" t="s">
        <v>361</v>
      </c>
      <c r="E127" s="38" t="s">
        <v>21</v>
      </c>
      <c r="F127" s="29" t="s">
        <v>143</v>
      </c>
      <c r="G127" s="29" t="s">
        <v>142</v>
      </c>
      <c r="H127" s="29" t="s">
        <v>142</v>
      </c>
      <c r="I127" s="29" t="s">
        <v>142</v>
      </c>
      <c r="J127" s="29" t="s">
        <v>142</v>
      </c>
      <c r="K127" s="29" t="s">
        <v>142</v>
      </c>
      <c r="L127" s="29" t="s">
        <v>142</v>
      </c>
      <c r="M127" s="29" t="s">
        <v>142</v>
      </c>
      <c r="N127" s="29" t="s">
        <v>142</v>
      </c>
      <c r="O127" s="29" t="s">
        <v>142</v>
      </c>
      <c r="P127" s="29" t="s">
        <v>142</v>
      </c>
      <c r="Q127" s="29" t="s">
        <v>142</v>
      </c>
    </row>
    <row r="128" spans="1:17" ht="102">
      <c r="A128" s="13">
        <v>127</v>
      </c>
      <c r="B128" s="44">
        <v>127</v>
      </c>
      <c r="C128" s="44" t="s">
        <v>362</v>
      </c>
      <c r="D128" s="46" t="s">
        <v>363</v>
      </c>
      <c r="E128" s="38" t="s">
        <v>21</v>
      </c>
      <c r="F128" s="29" t="s">
        <v>143</v>
      </c>
      <c r="G128" s="29" t="s">
        <v>142</v>
      </c>
      <c r="H128" s="29" t="s">
        <v>142</v>
      </c>
      <c r="I128" s="29" t="s">
        <v>142</v>
      </c>
      <c r="J128" s="29" t="s">
        <v>142</v>
      </c>
      <c r="K128" s="29" t="s">
        <v>142</v>
      </c>
      <c r="L128" s="29" t="s">
        <v>142</v>
      </c>
      <c r="M128" s="29" t="s">
        <v>142</v>
      </c>
      <c r="N128" s="29" t="s">
        <v>143</v>
      </c>
      <c r="O128" s="29" t="s">
        <v>142</v>
      </c>
      <c r="P128" s="29" t="s">
        <v>142</v>
      </c>
      <c r="Q128" s="29" t="s">
        <v>142</v>
      </c>
    </row>
    <row r="129" spans="1:17" ht="25.5">
      <c r="A129" s="13">
        <v>128</v>
      </c>
      <c r="B129" s="44">
        <v>128</v>
      </c>
      <c r="C129" s="44" t="s">
        <v>364</v>
      </c>
      <c r="D129" s="46" t="s">
        <v>365</v>
      </c>
      <c r="E129" s="38" t="s">
        <v>199</v>
      </c>
      <c r="F129" s="29" t="s">
        <v>143</v>
      </c>
      <c r="G129" s="29" t="s">
        <v>143</v>
      </c>
      <c r="H129" s="29" t="s">
        <v>143</v>
      </c>
      <c r="I129" s="29" t="s">
        <v>143</v>
      </c>
      <c r="J129" s="29" t="s">
        <v>143</v>
      </c>
      <c r="K129" s="29" t="s">
        <v>143</v>
      </c>
      <c r="L129" s="29" t="s">
        <v>142</v>
      </c>
      <c r="M129" s="29" t="s">
        <v>143</v>
      </c>
      <c r="N129" s="29" t="s">
        <v>143</v>
      </c>
      <c r="O129" s="29" t="s">
        <v>142</v>
      </c>
      <c r="P129" s="29" t="s">
        <v>143</v>
      </c>
      <c r="Q129" s="29" t="s">
        <v>173</v>
      </c>
    </row>
    <row r="130" spans="1:17" ht="25.5">
      <c r="A130" s="13">
        <v>129</v>
      </c>
      <c r="B130" s="44">
        <v>129</v>
      </c>
      <c r="C130" s="44" t="s">
        <v>364</v>
      </c>
      <c r="D130" s="46" t="s">
        <v>366</v>
      </c>
      <c r="E130" s="38" t="s">
        <v>199</v>
      </c>
      <c r="F130" s="29" t="s">
        <v>143</v>
      </c>
      <c r="G130" s="29" t="s">
        <v>141</v>
      </c>
      <c r="H130" s="29" t="s">
        <v>143</v>
      </c>
      <c r="I130" s="29" t="s">
        <v>143</v>
      </c>
      <c r="J130" s="29" t="s">
        <v>143</v>
      </c>
      <c r="K130" s="29" t="s">
        <v>143</v>
      </c>
      <c r="L130" s="29" t="s">
        <v>143</v>
      </c>
      <c r="M130" s="29" t="s">
        <v>143</v>
      </c>
      <c r="N130" s="29" t="s">
        <v>143</v>
      </c>
      <c r="O130" s="29" t="s">
        <v>143</v>
      </c>
      <c r="P130" s="29" t="s">
        <v>183</v>
      </c>
      <c r="Q130" s="29" t="s">
        <v>183</v>
      </c>
    </row>
    <row r="131" spans="1:17" ht="25.5">
      <c r="A131" s="13">
        <v>130</v>
      </c>
      <c r="B131" s="44">
        <v>130</v>
      </c>
      <c r="C131" s="44" t="s">
        <v>367</v>
      </c>
      <c r="D131" s="46" t="s">
        <v>368</v>
      </c>
      <c r="E131" s="38" t="s">
        <v>21</v>
      </c>
      <c r="F131" s="29" t="s">
        <v>143</v>
      </c>
      <c r="G131" s="29" t="s">
        <v>142</v>
      </c>
      <c r="H131" s="29" t="s">
        <v>142</v>
      </c>
      <c r="I131" s="29" t="s">
        <v>142</v>
      </c>
      <c r="J131" s="29" t="s">
        <v>142</v>
      </c>
      <c r="K131" s="29" t="s">
        <v>142</v>
      </c>
      <c r="L131" s="29" t="s">
        <v>142</v>
      </c>
      <c r="M131" s="29" t="s">
        <v>142</v>
      </c>
      <c r="N131" s="29" t="s">
        <v>142</v>
      </c>
      <c r="O131" s="29" t="s">
        <v>142</v>
      </c>
      <c r="P131" s="29" t="s">
        <v>142</v>
      </c>
      <c r="Q131" s="29" t="s">
        <v>142</v>
      </c>
    </row>
    <row r="132" spans="1:17" ht="63.75">
      <c r="A132" s="13">
        <v>131</v>
      </c>
      <c r="B132" s="44">
        <v>131</v>
      </c>
      <c r="C132" s="44" t="s">
        <v>369</v>
      </c>
      <c r="D132" s="46" t="s">
        <v>370</v>
      </c>
      <c r="E132" s="38" t="s">
        <v>199</v>
      </c>
      <c r="F132" s="29" t="s">
        <v>142</v>
      </c>
      <c r="G132" s="29" t="s">
        <v>142</v>
      </c>
      <c r="H132" s="29" t="s">
        <v>142</v>
      </c>
      <c r="I132" s="29" t="s">
        <v>142</v>
      </c>
      <c r="J132" s="29" t="s">
        <v>142</v>
      </c>
      <c r="K132" s="29" t="s">
        <v>142</v>
      </c>
      <c r="L132" s="29" t="s">
        <v>142</v>
      </c>
      <c r="M132" s="29" t="s">
        <v>142</v>
      </c>
      <c r="N132" s="29" t="s">
        <v>142</v>
      </c>
      <c r="O132" s="29" t="s">
        <v>142</v>
      </c>
      <c r="P132" s="29" t="s">
        <v>142</v>
      </c>
      <c r="Q132" s="29" t="s">
        <v>142</v>
      </c>
    </row>
    <row r="133" spans="1:17" ht="63.75">
      <c r="A133" s="13">
        <v>132</v>
      </c>
      <c r="B133" s="44">
        <v>132</v>
      </c>
      <c r="C133" s="44" t="s">
        <v>371</v>
      </c>
      <c r="D133" s="46" t="s">
        <v>372</v>
      </c>
      <c r="E133" s="38" t="s">
        <v>21</v>
      </c>
      <c r="F133" s="29" t="s">
        <v>142</v>
      </c>
      <c r="G133" s="29" t="s">
        <v>142</v>
      </c>
      <c r="H133" s="29" t="s">
        <v>142</v>
      </c>
      <c r="I133" s="29" t="s">
        <v>142</v>
      </c>
      <c r="J133" s="29" t="s">
        <v>142</v>
      </c>
      <c r="K133" s="29" t="s">
        <v>142</v>
      </c>
      <c r="L133" s="29" t="s">
        <v>142</v>
      </c>
      <c r="M133" s="29" t="s">
        <v>142</v>
      </c>
      <c r="N133" s="29" t="s">
        <v>142</v>
      </c>
      <c r="O133" s="29" t="s">
        <v>142</v>
      </c>
      <c r="P133" s="29" t="s">
        <v>142</v>
      </c>
      <c r="Q133" s="29" t="s">
        <v>142</v>
      </c>
    </row>
    <row r="134" spans="1:17" ht="76.5">
      <c r="A134" s="13">
        <v>133</v>
      </c>
      <c r="B134" s="44">
        <v>133</v>
      </c>
      <c r="C134" s="44" t="s">
        <v>373</v>
      </c>
      <c r="D134" s="46" t="s">
        <v>374</v>
      </c>
      <c r="E134" s="38" t="s">
        <v>199</v>
      </c>
      <c r="F134" s="29" t="s">
        <v>142</v>
      </c>
      <c r="G134" s="29" t="s">
        <v>142</v>
      </c>
      <c r="H134" s="29" t="s">
        <v>142</v>
      </c>
      <c r="I134" s="29" t="s">
        <v>142</v>
      </c>
      <c r="J134" s="29" t="s">
        <v>142</v>
      </c>
      <c r="K134" s="29" t="s">
        <v>143</v>
      </c>
      <c r="L134" s="29" t="s">
        <v>142</v>
      </c>
      <c r="M134" s="29" t="s">
        <v>142</v>
      </c>
      <c r="N134" s="29" t="s">
        <v>142</v>
      </c>
      <c r="O134" s="29" t="s">
        <v>142</v>
      </c>
      <c r="P134" s="29" t="s">
        <v>142</v>
      </c>
      <c r="Q134" s="29" t="s">
        <v>142</v>
      </c>
    </row>
    <row r="135" spans="1:17" ht="76.5">
      <c r="A135" s="13">
        <v>134</v>
      </c>
      <c r="B135" s="44">
        <v>134</v>
      </c>
      <c r="C135" s="44" t="s">
        <v>373</v>
      </c>
      <c r="D135" s="46" t="s">
        <v>375</v>
      </c>
      <c r="E135" s="38" t="s">
        <v>199</v>
      </c>
      <c r="F135" s="29" t="s">
        <v>142</v>
      </c>
      <c r="G135" s="29" t="s">
        <v>142</v>
      </c>
      <c r="H135" s="29" t="s">
        <v>142</v>
      </c>
      <c r="I135" s="29" t="s">
        <v>142</v>
      </c>
      <c r="J135" s="29" t="s">
        <v>142</v>
      </c>
      <c r="K135" s="29" t="s">
        <v>142</v>
      </c>
      <c r="L135" s="29" t="s">
        <v>142</v>
      </c>
      <c r="M135" s="29" t="s">
        <v>142</v>
      </c>
      <c r="N135" s="29" t="s">
        <v>142</v>
      </c>
      <c r="O135" s="29" t="s">
        <v>142</v>
      </c>
      <c r="P135" s="29" t="s">
        <v>142</v>
      </c>
      <c r="Q135" s="29" t="s">
        <v>142</v>
      </c>
    </row>
    <row r="136" spans="1:17" ht="76.5">
      <c r="A136" s="13">
        <v>135</v>
      </c>
      <c r="B136" s="44">
        <v>135</v>
      </c>
      <c r="C136" s="44" t="s">
        <v>376</v>
      </c>
      <c r="D136" s="46" t="s">
        <v>377</v>
      </c>
      <c r="E136" s="38" t="s">
        <v>199</v>
      </c>
      <c r="F136" s="29" t="s">
        <v>142</v>
      </c>
      <c r="G136" s="29" t="s">
        <v>142</v>
      </c>
      <c r="H136" s="29" t="s">
        <v>142</v>
      </c>
      <c r="I136" s="29" t="s">
        <v>142</v>
      </c>
      <c r="J136" s="29" t="s">
        <v>142</v>
      </c>
      <c r="K136" s="29" t="s">
        <v>142</v>
      </c>
      <c r="L136" s="29" t="s">
        <v>142</v>
      </c>
      <c r="M136" s="29" t="s">
        <v>142</v>
      </c>
      <c r="N136" s="29" t="s">
        <v>142</v>
      </c>
      <c r="O136" s="29" t="s">
        <v>142</v>
      </c>
      <c r="P136" s="29" t="s">
        <v>142</v>
      </c>
      <c r="Q136" s="29" t="s">
        <v>142</v>
      </c>
    </row>
    <row r="137" spans="1:17" ht="76.5">
      <c r="A137" s="13">
        <v>136</v>
      </c>
      <c r="B137" s="44">
        <v>136</v>
      </c>
      <c r="C137" s="44" t="s">
        <v>376</v>
      </c>
      <c r="D137" s="46" t="s">
        <v>378</v>
      </c>
      <c r="E137" s="38" t="s">
        <v>21</v>
      </c>
      <c r="F137" s="29" t="s">
        <v>142</v>
      </c>
      <c r="G137" s="29" t="s">
        <v>142</v>
      </c>
      <c r="H137" s="29" t="s">
        <v>142</v>
      </c>
      <c r="I137" s="29" t="s">
        <v>142</v>
      </c>
      <c r="J137" s="29" t="s">
        <v>142</v>
      </c>
      <c r="K137" s="29" t="s">
        <v>142</v>
      </c>
      <c r="L137" s="29" t="s">
        <v>142</v>
      </c>
      <c r="M137" s="29" t="s">
        <v>142</v>
      </c>
      <c r="N137" s="29" t="s">
        <v>142</v>
      </c>
      <c r="O137" s="29" t="s">
        <v>142</v>
      </c>
      <c r="P137" s="29" t="s">
        <v>142</v>
      </c>
      <c r="Q137" s="29" t="s">
        <v>142</v>
      </c>
    </row>
    <row r="138" spans="1:17" ht="76.5">
      <c r="A138" s="13">
        <v>137</v>
      </c>
      <c r="B138" s="44">
        <v>137</v>
      </c>
      <c r="C138" s="44" t="s">
        <v>379</v>
      </c>
      <c r="D138" s="46" t="s">
        <v>380</v>
      </c>
      <c r="E138" s="38" t="s">
        <v>21</v>
      </c>
      <c r="F138" s="29" t="s">
        <v>142</v>
      </c>
      <c r="G138" s="29" t="s">
        <v>142</v>
      </c>
      <c r="H138" s="29" t="s">
        <v>142</v>
      </c>
      <c r="I138" s="29" t="s">
        <v>142</v>
      </c>
      <c r="J138" s="29" t="s">
        <v>142</v>
      </c>
      <c r="K138" s="29" t="s">
        <v>142</v>
      </c>
      <c r="L138" s="29" t="s">
        <v>142</v>
      </c>
      <c r="M138" s="29" t="s">
        <v>142</v>
      </c>
      <c r="N138" s="29" t="s">
        <v>142</v>
      </c>
      <c r="O138" s="29" t="s">
        <v>142</v>
      </c>
      <c r="P138" s="29" t="s">
        <v>142</v>
      </c>
      <c r="Q138" s="29" t="s">
        <v>142</v>
      </c>
    </row>
    <row r="139" spans="1:17" ht="76.5">
      <c r="A139" s="13">
        <v>138</v>
      </c>
      <c r="B139" s="44">
        <v>138</v>
      </c>
      <c r="C139" s="44" t="s">
        <v>381</v>
      </c>
      <c r="D139" s="46" t="s">
        <v>382</v>
      </c>
      <c r="E139" s="38" t="s">
        <v>21</v>
      </c>
      <c r="F139" s="29" t="s">
        <v>142</v>
      </c>
      <c r="G139" s="29" t="s">
        <v>142</v>
      </c>
      <c r="H139" s="29" t="s">
        <v>142</v>
      </c>
      <c r="I139" s="29" t="s">
        <v>142</v>
      </c>
      <c r="J139" s="29" t="s">
        <v>142</v>
      </c>
      <c r="K139" s="29" t="s">
        <v>142</v>
      </c>
      <c r="L139" s="29" t="s">
        <v>142</v>
      </c>
      <c r="M139" s="29" t="s">
        <v>142</v>
      </c>
      <c r="N139" s="29" t="s">
        <v>142</v>
      </c>
      <c r="O139" s="29" t="s">
        <v>142</v>
      </c>
      <c r="P139" s="29" t="s">
        <v>142</v>
      </c>
      <c r="Q139" s="29" t="s">
        <v>142</v>
      </c>
    </row>
    <row r="140" spans="1:17" ht="76.5">
      <c r="A140" s="13">
        <v>139</v>
      </c>
      <c r="B140" s="44">
        <v>139</v>
      </c>
      <c r="C140" s="44" t="s">
        <v>381</v>
      </c>
      <c r="D140" s="46" t="s">
        <v>383</v>
      </c>
      <c r="E140" s="38" t="s">
        <v>21</v>
      </c>
      <c r="F140" s="29" t="s">
        <v>142</v>
      </c>
      <c r="G140" s="29" t="s">
        <v>142</v>
      </c>
      <c r="H140" s="29" t="s">
        <v>142</v>
      </c>
      <c r="I140" s="29" t="s">
        <v>142</v>
      </c>
      <c r="J140" s="29" t="s">
        <v>142</v>
      </c>
      <c r="K140" s="29" t="s">
        <v>142</v>
      </c>
      <c r="L140" s="29" t="s">
        <v>142</v>
      </c>
      <c r="M140" s="29" t="s">
        <v>142</v>
      </c>
      <c r="N140" s="29" t="s">
        <v>142</v>
      </c>
      <c r="O140" s="29" t="s">
        <v>142</v>
      </c>
      <c r="P140" s="29" t="s">
        <v>142</v>
      </c>
      <c r="Q140" s="29" t="s">
        <v>142</v>
      </c>
    </row>
    <row r="141" spans="1:17" ht="76.5">
      <c r="A141" s="13">
        <v>140</v>
      </c>
      <c r="B141" s="44">
        <v>140</v>
      </c>
      <c r="C141" s="44" t="s">
        <v>384</v>
      </c>
      <c r="D141" s="46" t="s">
        <v>385</v>
      </c>
      <c r="E141" s="38" t="s">
        <v>21</v>
      </c>
      <c r="F141" s="29" t="s">
        <v>142</v>
      </c>
      <c r="G141" s="29" t="s">
        <v>142</v>
      </c>
      <c r="H141" s="29" t="s">
        <v>142</v>
      </c>
      <c r="I141" s="29" t="s">
        <v>142</v>
      </c>
      <c r="J141" s="29" t="s">
        <v>142</v>
      </c>
      <c r="K141" s="29" t="s">
        <v>142</v>
      </c>
      <c r="L141" s="29" t="s">
        <v>142</v>
      </c>
      <c r="M141" s="29" t="s">
        <v>142</v>
      </c>
      <c r="N141" s="29" t="s">
        <v>142</v>
      </c>
      <c r="O141" s="29" t="s">
        <v>142</v>
      </c>
      <c r="P141" s="29" t="s">
        <v>142</v>
      </c>
      <c r="Q141" s="29" t="s">
        <v>142</v>
      </c>
    </row>
    <row r="142" spans="1:17" ht="89.25">
      <c r="A142" s="13">
        <v>141</v>
      </c>
      <c r="B142" s="44">
        <v>141</v>
      </c>
      <c r="C142" s="44" t="s">
        <v>384</v>
      </c>
      <c r="D142" s="46" t="s">
        <v>386</v>
      </c>
      <c r="E142" s="38" t="s">
        <v>21</v>
      </c>
      <c r="F142" s="29" t="s">
        <v>142</v>
      </c>
      <c r="G142" s="29" t="s">
        <v>142</v>
      </c>
      <c r="H142" s="29" t="s">
        <v>142</v>
      </c>
      <c r="I142" s="29" t="s">
        <v>142</v>
      </c>
      <c r="J142" s="29" t="s">
        <v>142</v>
      </c>
      <c r="K142" s="29" t="s">
        <v>142</v>
      </c>
      <c r="L142" s="29" t="s">
        <v>142</v>
      </c>
      <c r="M142" s="29" t="s">
        <v>142</v>
      </c>
      <c r="N142" s="29" t="s">
        <v>142</v>
      </c>
      <c r="O142" s="29" t="s">
        <v>142</v>
      </c>
      <c r="P142" s="29" t="s">
        <v>142</v>
      </c>
      <c r="Q142" s="29" t="s">
        <v>142</v>
      </c>
    </row>
    <row r="143" spans="1:17" ht="76.5">
      <c r="A143" s="13">
        <v>142</v>
      </c>
      <c r="B143" s="44">
        <v>142</v>
      </c>
      <c r="C143" s="44" t="s">
        <v>387</v>
      </c>
      <c r="D143" s="46" t="s">
        <v>374</v>
      </c>
      <c r="E143" s="38" t="s">
        <v>199</v>
      </c>
      <c r="F143" s="29" t="s">
        <v>142</v>
      </c>
      <c r="G143" s="29" t="s">
        <v>142</v>
      </c>
      <c r="H143" s="29" t="s">
        <v>142</v>
      </c>
      <c r="I143" s="29" t="s">
        <v>142</v>
      </c>
      <c r="J143" s="29" t="s">
        <v>142</v>
      </c>
      <c r="K143" s="29" t="s">
        <v>142</v>
      </c>
      <c r="L143" s="29" t="s">
        <v>142</v>
      </c>
      <c r="M143" s="29" t="s">
        <v>142</v>
      </c>
      <c r="N143" s="29" t="s">
        <v>143</v>
      </c>
      <c r="O143" s="29" t="s">
        <v>142</v>
      </c>
      <c r="P143" s="29" t="s">
        <v>142</v>
      </c>
      <c r="Q143" s="29" t="s">
        <v>142</v>
      </c>
    </row>
    <row r="144" spans="1:17" ht="63.75">
      <c r="A144" s="13">
        <v>143</v>
      </c>
      <c r="B144" s="44">
        <v>143</v>
      </c>
      <c r="C144" s="44" t="s">
        <v>388</v>
      </c>
      <c r="D144" s="46" t="s">
        <v>389</v>
      </c>
      <c r="E144" s="38" t="s">
        <v>199</v>
      </c>
      <c r="F144" s="29" t="s">
        <v>143</v>
      </c>
      <c r="G144" s="29" t="s">
        <v>143</v>
      </c>
      <c r="H144" s="29" t="s">
        <v>143</v>
      </c>
      <c r="I144" s="29" t="s">
        <v>143</v>
      </c>
      <c r="J144" s="29" t="s">
        <v>183</v>
      </c>
      <c r="K144" s="29" t="s">
        <v>183</v>
      </c>
      <c r="L144" s="29" t="s">
        <v>142</v>
      </c>
      <c r="M144" s="29" t="s">
        <v>143</v>
      </c>
      <c r="N144" s="29" t="s">
        <v>143</v>
      </c>
      <c r="O144" s="29" t="s">
        <v>183</v>
      </c>
      <c r="P144" s="29" t="s">
        <v>183</v>
      </c>
      <c r="Q144" s="29" t="s">
        <v>143</v>
      </c>
    </row>
    <row r="145" spans="1:17" ht="76.5">
      <c r="A145" s="13">
        <v>144</v>
      </c>
      <c r="B145" s="44">
        <v>144</v>
      </c>
      <c r="C145" s="44" t="s">
        <v>388</v>
      </c>
      <c r="D145" s="46" t="s">
        <v>390</v>
      </c>
      <c r="E145" s="38" t="s">
        <v>21</v>
      </c>
      <c r="F145" s="29" t="s">
        <v>142</v>
      </c>
      <c r="G145" s="29" t="s">
        <v>142</v>
      </c>
      <c r="H145" s="29" t="s">
        <v>142</v>
      </c>
      <c r="I145" s="29" t="s">
        <v>142</v>
      </c>
      <c r="J145" s="29" t="s">
        <v>142</v>
      </c>
      <c r="K145" s="29" t="s">
        <v>142</v>
      </c>
      <c r="L145" s="29" t="s">
        <v>142</v>
      </c>
      <c r="M145" s="29" t="s">
        <v>142</v>
      </c>
      <c r="N145" s="29" t="s">
        <v>142</v>
      </c>
      <c r="O145" s="29" t="s">
        <v>142</v>
      </c>
      <c r="P145" s="29" t="s">
        <v>142</v>
      </c>
      <c r="Q145" s="29" t="s">
        <v>142</v>
      </c>
    </row>
    <row r="146" spans="1:17" ht="63.75">
      <c r="A146" s="13">
        <v>145</v>
      </c>
      <c r="B146" s="44">
        <v>145</v>
      </c>
      <c r="C146" s="44" t="s">
        <v>391</v>
      </c>
      <c r="D146" s="46" t="s">
        <v>392</v>
      </c>
      <c r="E146" s="38" t="s">
        <v>199</v>
      </c>
      <c r="F146" s="29" t="s">
        <v>142</v>
      </c>
      <c r="G146" s="29" t="s">
        <v>142</v>
      </c>
      <c r="H146" s="29" t="s">
        <v>142</v>
      </c>
      <c r="I146" s="29" t="s">
        <v>142</v>
      </c>
      <c r="J146" s="29" t="s">
        <v>142</v>
      </c>
      <c r="K146" s="29" t="s">
        <v>142</v>
      </c>
      <c r="L146" s="29" t="s">
        <v>142</v>
      </c>
      <c r="M146" s="29" t="s">
        <v>142</v>
      </c>
      <c r="N146" s="29" t="s">
        <v>142</v>
      </c>
      <c r="O146" s="29" t="s">
        <v>142</v>
      </c>
      <c r="P146" s="29" t="s">
        <v>142</v>
      </c>
      <c r="Q146" s="29" t="s">
        <v>142</v>
      </c>
    </row>
    <row r="147" spans="1:17" ht="63.75">
      <c r="A147" s="13">
        <v>146</v>
      </c>
      <c r="B147" s="44">
        <v>146</v>
      </c>
      <c r="C147" s="44" t="s">
        <v>391</v>
      </c>
      <c r="D147" s="46" t="s">
        <v>393</v>
      </c>
      <c r="E147" s="38" t="s">
        <v>199</v>
      </c>
      <c r="F147" s="29" t="s">
        <v>142</v>
      </c>
      <c r="G147" s="29" t="s">
        <v>142</v>
      </c>
      <c r="H147" s="29" t="s">
        <v>142</v>
      </c>
      <c r="I147" s="29" t="s">
        <v>142</v>
      </c>
      <c r="J147" s="29" t="s">
        <v>142</v>
      </c>
      <c r="K147" s="29" t="s">
        <v>142</v>
      </c>
      <c r="L147" s="29" t="s">
        <v>142</v>
      </c>
      <c r="M147" s="29" t="s">
        <v>142</v>
      </c>
      <c r="N147" s="29" t="s">
        <v>142</v>
      </c>
      <c r="O147" s="29" t="s">
        <v>142</v>
      </c>
      <c r="P147" s="29" t="s">
        <v>142</v>
      </c>
      <c r="Q147" s="29" t="s">
        <v>142</v>
      </c>
    </row>
    <row r="148" spans="1:17" ht="89.25">
      <c r="A148" s="13">
        <v>147</v>
      </c>
      <c r="B148" s="44">
        <v>147</v>
      </c>
      <c r="C148" s="44" t="s">
        <v>394</v>
      </c>
      <c r="D148" s="46" t="s">
        <v>395</v>
      </c>
      <c r="E148" s="38" t="s">
        <v>21</v>
      </c>
      <c r="F148" s="29" t="s">
        <v>141</v>
      </c>
      <c r="G148" s="29" t="s">
        <v>141</v>
      </c>
      <c r="H148" s="29" t="s">
        <v>141</v>
      </c>
      <c r="I148" s="29" t="s">
        <v>141</v>
      </c>
      <c r="J148" s="29" t="s">
        <v>141</v>
      </c>
      <c r="K148" s="29" t="s">
        <v>141</v>
      </c>
      <c r="L148" s="29" t="s">
        <v>143</v>
      </c>
      <c r="M148" s="29" t="s">
        <v>141</v>
      </c>
      <c r="N148" s="29" t="s">
        <v>141</v>
      </c>
      <c r="O148" s="29" t="s">
        <v>141</v>
      </c>
      <c r="P148" s="29" t="s">
        <v>141</v>
      </c>
      <c r="Q148" s="29" t="s">
        <v>141</v>
      </c>
    </row>
    <row r="149" spans="1:17" ht="102">
      <c r="A149" s="13">
        <v>148</v>
      </c>
      <c r="B149" s="44">
        <v>148</v>
      </c>
      <c r="C149" s="44" t="s">
        <v>396</v>
      </c>
      <c r="D149" s="46" t="s">
        <v>397</v>
      </c>
      <c r="E149" s="38" t="s">
        <v>199</v>
      </c>
      <c r="F149" s="29" t="s">
        <v>141</v>
      </c>
      <c r="G149" s="29" t="s">
        <v>141</v>
      </c>
      <c r="H149" s="29" t="s">
        <v>141</v>
      </c>
      <c r="I149" s="29" t="s">
        <v>141</v>
      </c>
      <c r="J149" s="29" t="s">
        <v>141</v>
      </c>
      <c r="K149" s="29" t="s">
        <v>141</v>
      </c>
      <c r="L149" s="29" t="s">
        <v>141</v>
      </c>
      <c r="M149" s="29" t="s">
        <v>141</v>
      </c>
      <c r="N149" s="29" t="s">
        <v>141</v>
      </c>
      <c r="O149" s="29" t="s">
        <v>141</v>
      </c>
      <c r="P149" s="29" t="s">
        <v>141</v>
      </c>
      <c r="Q149" s="29" t="s">
        <v>141</v>
      </c>
    </row>
    <row r="150" spans="1:17" ht="89.25">
      <c r="A150" s="13">
        <v>149</v>
      </c>
      <c r="B150" s="44">
        <v>149</v>
      </c>
      <c r="C150" s="44" t="s">
        <v>398</v>
      </c>
      <c r="D150" s="46" t="s">
        <v>399</v>
      </c>
      <c r="E150" s="38" t="s">
        <v>199</v>
      </c>
      <c r="F150" s="29" t="s">
        <v>141</v>
      </c>
      <c r="G150" s="29" t="s">
        <v>141</v>
      </c>
      <c r="H150" s="29" t="s">
        <v>141</v>
      </c>
      <c r="I150" s="29" t="s">
        <v>141</v>
      </c>
      <c r="J150" s="29" t="s">
        <v>141</v>
      </c>
      <c r="K150" s="29" t="s">
        <v>141</v>
      </c>
      <c r="L150" s="29" t="s">
        <v>141</v>
      </c>
      <c r="M150" s="29" t="s">
        <v>141</v>
      </c>
      <c r="N150" s="29" t="s">
        <v>141</v>
      </c>
      <c r="O150" s="29" t="s">
        <v>141</v>
      </c>
      <c r="P150" s="29" t="s">
        <v>141</v>
      </c>
      <c r="Q150" s="29" t="s">
        <v>141</v>
      </c>
    </row>
    <row r="151" spans="1:17" ht="76.5">
      <c r="A151" s="13">
        <v>150</v>
      </c>
      <c r="B151" s="44">
        <v>150</v>
      </c>
      <c r="C151" s="44" t="s">
        <v>400</v>
      </c>
      <c r="D151" s="46" t="s">
        <v>401</v>
      </c>
      <c r="E151" s="38" t="s">
        <v>199</v>
      </c>
      <c r="F151" s="29" t="s">
        <v>141</v>
      </c>
      <c r="G151" s="29" t="s">
        <v>141</v>
      </c>
      <c r="H151" s="29" t="s">
        <v>141</v>
      </c>
      <c r="I151" s="29" t="s">
        <v>141</v>
      </c>
      <c r="J151" s="29" t="s">
        <v>141</v>
      </c>
      <c r="K151" s="29" t="s">
        <v>141</v>
      </c>
      <c r="L151" s="29" t="s">
        <v>141</v>
      </c>
      <c r="M151" s="29" t="s">
        <v>141</v>
      </c>
      <c r="N151" s="29" t="s">
        <v>141</v>
      </c>
      <c r="O151" s="29" t="s">
        <v>141</v>
      </c>
      <c r="P151" s="29" t="s">
        <v>141</v>
      </c>
      <c r="Q151" s="29" t="s">
        <v>141</v>
      </c>
    </row>
    <row r="152" spans="1:17" ht="76.5">
      <c r="A152" s="13">
        <v>151</v>
      </c>
      <c r="B152" s="44">
        <v>151</v>
      </c>
      <c r="C152" s="44" t="s">
        <v>402</v>
      </c>
      <c r="D152" s="46" t="s">
        <v>403</v>
      </c>
      <c r="E152" s="38" t="s">
        <v>199</v>
      </c>
      <c r="F152" s="29" t="s">
        <v>141</v>
      </c>
      <c r="G152" s="29" t="s">
        <v>141</v>
      </c>
      <c r="H152" s="29" t="s">
        <v>141</v>
      </c>
      <c r="I152" s="29" t="s">
        <v>141</v>
      </c>
      <c r="J152" s="29" t="s">
        <v>141</v>
      </c>
      <c r="K152" s="29" t="s">
        <v>141</v>
      </c>
      <c r="L152" s="29" t="s">
        <v>141</v>
      </c>
      <c r="M152" s="29" t="s">
        <v>141</v>
      </c>
      <c r="N152" s="29" t="s">
        <v>141</v>
      </c>
      <c r="O152" s="29" t="s">
        <v>141</v>
      </c>
      <c r="P152" s="29" t="s">
        <v>141</v>
      </c>
      <c r="Q152" s="29" t="s">
        <v>141</v>
      </c>
    </row>
    <row r="153" spans="1:17">
      <c r="A153" s="13"/>
      <c r="B153" s="13"/>
      <c r="C153" s="13"/>
      <c r="D153" s="18"/>
      <c r="E153" s="9"/>
    </row>
    <row r="154" spans="1:17">
      <c r="A154" s="13"/>
      <c r="B154" s="13"/>
      <c r="C154" s="13"/>
      <c r="D154" s="18"/>
      <c r="E154" s="9"/>
    </row>
    <row r="155" spans="1:17">
      <c r="A155" s="13"/>
      <c r="B155" s="13"/>
      <c r="C155" s="13"/>
      <c r="D155" s="18"/>
      <c r="E155" s="9"/>
    </row>
    <row r="156" spans="1:17">
      <c r="A156" s="13"/>
      <c r="B156" s="13"/>
      <c r="C156" s="13"/>
      <c r="D156" s="18"/>
      <c r="E156" s="9"/>
    </row>
    <row r="157" spans="1:17">
      <c r="A157" s="13"/>
      <c r="B157" s="13"/>
      <c r="C157" s="13"/>
      <c r="D157" s="18"/>
      <c r="E157" s="9"/>
    </row>
    <row r="158" spans="1:17">
      <c r="A158" s="13"/>
      <c r="B158" s="13"/>
      <c r="C158" s="13"/>
      <c r="D158" s="18"/>
      <c r="E158" s="9"/>
    </row>
    <row r="159" spans="1:17">
      <c r="A159" s="13"/>
      <c r="B159" s="13"/>
      <c r="C159" s="13"/>
      <c r="D159" s="18"/>
      <c r="E159" s="9"/>
    </row>
    <row r="160" spans="1:17">
      <c r="A160" s="13"/>
      <c r="B160" s="13"/>
      <c r="C160" s="13"/>
      <c r="D160" s="18"/>
      <c r="E160" s="9"/>
    </row>
    <row r="161" spans="1:5">
      <c r="A161" s="13"/>
      <c r="B161" s="13"/>
      <c r="C161" s="13"/>
      <c r="D161" s="18"/>
      <c r="E161" s="9"/>
    </row>
    <row r="162" spans="1:5">
      <c r="A162" s="13"/>
      <c r="B162" s="13"/>
      <c r="C162" s="13"/>
      <c r="D162" s="18"/>
      <c r="E162" s="9"/>
    </row>
    <row r="163" spans="1:5">
      <c r="A163" s="13"/>
      <c r="B163" s="13"/>
      <c r="C163" s="13"/>
      <c r="D163" s="18"/>
      <c r="E163" s="9"/>
    </row>
    <row r="164" spans="1:5">
      <c r="A164" s="13"/>
      <c r="B164" s="13"/>
      <c r="C164" s="13"/>
      <c r="D164" s="18"/>
      <c r="E164" s="9"/>
    </row>
    <row r="165" spans="1:5">
      <c r="A165" s="13"/>
      <c r="B165" s="13"/>
      <c r="C165" s="13"/>
      <c r="D165" s="18"/>
      <c r="E165" s="9"/>
    </row>
    <row r="166" spans="1:5">
      <c r="A166" s="13"/>
      <c r="B166" s="13"/>
      <c r="C166" s="13"/>
      <c r="D166" s="18"/>
      <c r="E166" s="9"/>
    </row>
    <row r="167" spans="1:5">
      <c r="A167" s="13"/>
      <c r="B167" s="13"/>
      <c r="C167" s="13"/>
      <c r="D167" s="18"/>
      <c r="E167" s="9"/>
    </row>
    <row r="168" spans="1:5">
      <c r="A168" s="13"/>
      <c r="B168" s="13"/>
      <c r="C168" s="13"/>
      <c r="D168" s="18"/>
      <c r="E168" s="9"/>
    </row>
    <row r="169" spans="1:5">
      <c r="A169" s="13"/>
      <c r="B169" s="13"/>
      <c r="C169" s="13"/>
      <c r="D169" s="18"/>
      <c r="E169" s="9"/>
    </row>
    <row r="170" spans="1:5">
      <c r="A170" s="13"/>
      <c r="B170" s="13"/>
      <c r="C170" s="13"/>
      <c r="D170" s="18"/>
      <c r="E170" s="9"/>
    </row>
    <row r="171" spans="1:5">
      <c r="A171" s="13"/>
      <c r="B171" s="13"/>
      <c r="C171" s="13"/>
      <c r="D171" s="18"/>
      <c r="E171" s="9"/>
    </row>
    <row r="172" spans="1:5">
      <c r="A172" s="13"/>
      <c r="B172" s="13"/>
      <c r="C172" s="13"/>
      <c r="D172" s="18"/>
      <c r="E172" s="9"/>
    </row>
    <row r="173" spans="1:5">
      <c r="A173" s="13"/>
      <c r="B173" s="13"/>
      <c r="C173" s="13"/>
      <c r="D173" s="18"/>
      <c r="E173" s="9"/>
    </row>
    <row r="174" spans="1:5">
      <c r="A174" s="13"/>
      <c r="B174" s="13"/>
      <c r="C174" s="13"/>
      <c r="D174" s="18"/>
      <c r="E174" s="9"/>
    </row>
    <row r="175" spans="1:5">
      <c r="A175" s="13"/>
      <c r="B175" s="13"/>
      <c r="C175" s="13"/>
      <c r="D175" s="18"/>
      <c r="E175" s="9"/>
    </row>
    <row r="176" spans="1:5">
      <c r="A176" s="13"/>
      <c r="B176" s="13"/>
      <c r="C176" s="13"/>
      <c r="D176" s="18"/>
      <c r="E176" s="9"/>
    </row>
    <row r="177" spans="1:5">
      <c r="A177" s="13"/>
      <c r="B177" s="13"/>
      <c r="C177" s="13"/>
      <c r="D177" s="18"/>
      <c r="E177" s="9"/>
    </row>
    <row r="178" spans="1:5">
      <c r="A178" s="13"/>
      <c r="B178" s="13"/>
      <c r="C178" s="13"/>
      <c r="D178" s="18"/>
      <c r="E178" s="9"/>
    </row>
    <row r="179" spans="1:5">
      <c r="A179" s="13"/>
      <c r="B179" s="13"/>
      <c r="C179" s="13"/>
      <c r="D179" s="18"/>
      <c r="E179" s="9"/>
    </row>
    <row r="180" spans="1:5">
      <c r="A180" s="13"/>
      <c r="B180" s="13"/>
      <c r="C180" s="13"/>
      <c r="D180" s="18"/>
      <c r="E180" s="9"/>
    </row>
    <row r="181" spans="1:5">
      <c r="A181" s="13"/>
      <c r="B181" s="13"/>
      <c r="C181" s="13"/>
      <c r="D181" s="18"/>
      <c r="E181" s="9"/>
    </row>
    <row r="182" spans="1:5">
      <c r="A182" s="13"/>
      <c r="B182" s="13"/>
      <c r="C182" s="13"/>
      <c r="D182" s="18"/>
      <c r="E182" s="9"/>
    </row>
    <row r="183" spans="1:5">
      <c r="A183" s="13"/>
      <c r="B183" s="13"/>
      <c r="C183" s="13"/>
      <c r="D183" s="18"/>
      <c r="E183" s="9"/>
    </row>
    <row r="184" spans="1:5">
      <c r="A184" s="13"/>
      <c r="B184" s="13"/>
      <c r="C184" s="13"/>
      <c r="D184" s="18"/>
      <c r="E184" s="9"/>
    </row>
    <row r="185" spans="1:5">
      <c r="A185" s="13"/>
      <c r="B185" s="13"/>
      <c r="C185" s="13"/>
      <c r="D185" s="18"/>
      <c r="E185" s="9"/>
    </row>
    <row r="186" spans="1:5">
      <c r="A186" s="13"/>
      <c r="B186" s="13"/>
      <c r="C186" s="13"/>
      <c r="D186" s="18"/>
      <c r="E186" s="9"/>
    </row>
    <row r="187" spans="1:5">
      <c r="A187" s="13"/>
      <c r="B187" s="13"/>
      <c r="C187" s="13"/>
      <c r="D187" s="18"/>
      <c r="E187" s="9"/>
    </row>
    <row r="188" spans="1:5">
      <c r="A188" s="13"/>
      <c r="B188" s="13"/>
      <c r="C188" s="13"/>
      <c r="D188" s="18"/>
      <c r="E188" s="9"/>
    </row>
    <row r="189" spans="1:5">
      <c r="A189" s="13"/>
      <c r="B189" s="13"/>
      <c r="C189" s="13"/>
      <c r="D189" s="18"/>
      <c r="E189" s="9"/>
    </row>
    <row r="190" spans="1:5">
      <c r="A190" s="13"/>
      <c r="B190" s="13"/>
      <c r="C190" s="13"/>
      <c r="D190" s="18"/>
      <c r="E190" s="9"/>
    </row>
    <row r="191" spans="1:5">
      <c r="A191" s="13"/>
      <c r="B191" s="13"/>
      <c r="C191" s="13"/>
      <c r="D191" s="18"/>
      <c r="E191" s="9"/>
    </row>
    <row r="192" spans="1:5">
      <c r="A192" s="13"/>
      <c r="B192" s="13"/>
      <c r="C192" s="13"/>
      <c r="D192" s="18"/>
      <c r="E192" s="9"/>
    </row>
    <row r="193" spans="1:5">
      <c r="A193" s="13"/>
      <c r="B193" s="13"/>
      <c r="C193" s="13"/>
      <c r="D193" s="18"/>
      <c r="E193" s="9"/>
    </row>
    <row r="194" spans="1:5">
      <c r="A194" s="13"/>
      <c r="B194" s="13"/>
      <c r="C194" s="13"/>
      <c r="D194" s="18"/>
      <c r="E194" s="9"/>
    </row>
    <row r="195" spans="1:5">
      <c r="A195" s="13"/>
      <c r="B195" s="13"/>
      <c r="C195" s="13"/>
      <c r="D195" s="18"/>
      <c r="E195" s="9"/>
    </row>
    <row r="196" spans="1:5">
      <c r="A196" s="13"/>
      <c r="B196" s="13"/>
      <c r="C196" s="13"/>
      <c r="D196" s="18"/>
      <c r="E196" s="9"/>
    </row>
    <row r="197" spans="1:5">
      <c r="A197" s="13"/>
      <c r="B197" s="13"/>
      <c r="C197" s="13"/>
      <c r="D197" s="18"/>
      <c r="E197" s="9"/>
    </row>
    <row r="198" spans="1:5">
      <c r="A198" s="13"/>
      <c r="B198" s="13"/>
      <c r="C198" s="13"/>
      <c r="D198" s="18"/>
      <c r="E198" s="9"/>
    </row>
    <row r="199" spans="1:5">
      <c r="A199" s="13"/>
      <c r="B199" s="13"/>
      <c r="C199" s="13"/>
      <c r="D199" s="18"/>
      <c r="E199" s="9"/>
    </row>
    <row r="200" spans="1:5">
      <c r="A200" s="13"/>
      <c r="B200" s="13"/>
      <c r="C200" s="13"/>
      <c r="D200" s="18"/>
      <c r="E200" s="9"/>
    </row>
    <row r="201" spans="1:5">
      <c r="A201" s="13"/>
      <c r="B201" s="13"/>
      <c r="C201" s="13"/>
      <c r="D201" s="18"/>
      <c r="E201" s="9"/>
    </row>
    <row r="202" spans="1:5">
      <c r="A202" s="13"/>
      <c r="B202" s="13"/>
      <c r="C202" s="13"/>
      <c r="D202" s="18"/>
      <c r="E202" s="9"/>
    </row>
    <row r="203" spans="1:5">
      <c r="A203" s="13"/>
      <c r="B203" s="13"/>
      <c r="C203" s="13"/>
      <c r="D203" s="18"/>
      <c r="E203" s="9"/>
    </row>
    <row r="204" spans="1:5">
      <c r="A204" s="13"/>
      <c r="B204" s="13"/>
      <c r="C204" s="13"/>
      <c r="D204" s="18"/>
      <c r="E204" s="9"/>
    </row>
    <row r="205" spans="1:5">
      <c r="A205" s="13"/>
      <c r="B205" s="13"/>
      <c r="C205" s="13"/>
      <c r="D205" s="18"/>
      <c r="E205" s="9"/>
    </row>
    <row r="206" spans="1:5">
      <c r="A206" s="13"/>
      <c r="B206" s="13"/>
      <c r="C206" s="13"/>
      <c r="D206" s="18"/>
      <c r="E206" s="9"/>
    </row>
    <row r="207" spans="1:5">
      <c r="A207" s="13"/>
      <c r="B207" s="13"/>
      <c r="C207" s="13"/>
      <c r="D207" s="18"/>
      <c r="E207" s="9"/>
    </row>
    <row r="208" spans="1:5">
      <c r="A208" s="13"/>
      <c r="B208" s="13"/>
      <c r="C208" s="13"/>
      <c r="D208" s="18"/>
      <c r="E208" s="9"/>
    </row>
    <row r="209" spans="1:5">
      <c r="A209" s="13"/>
      <c r="B209" s="13"/>
      <c r="C209" s="13"/>
      <c r="D209" s="18"/>
      <c r="E209" s="9"/>
    </row>
    <row r="210" spans="1:5">
      <c r="A210" s="13"/>
      <c r="B210" s="13"/>
      <c r="C210" s="13"/>
      <c r="D210" s="18"/>
      <c r="E210" s="9"/>
    </row>
    <row r="211" spans="1:5">
      <c r="A211" s="13"/>
      <c r="B211" s="13"/>
      <c r="C211" s="13"/>
      <c r="D211" s="18"/>
      <c r="E211" s="9"/>
    </row>
    <row r="212" spans="1:5">
      <c r="A212" s="13"/>
      <c r="B212" s="13"/>
      <c r="C212" s="13"/>
      <c r="D212" s="18"/>
      <c r="E212" s="9"/>
    </row>
    <row r="213" spans="1:5">
      <c r="A213" s="13"/>
      <c r="B213" s="13"/>
      <c r="C213" s="13"/>
      <c r="D213" s="18"/>
      <c r="E213" s="9"/>
    </row>
    <row r="214" spans="1:5">
      <c r="A214" s="13"/>
      <c r="B214" s="13"/>
      <c r="C214" s="13"/>
      <c r="D214" s="18"/>
      <c r="E214" s="9"/>
    </row>
    <row r="215" spans="1:5">
      <c r="A215" s="13"/>
      <c r="B215" s="13"/>
      <c r="C215" s="13"/>
      <c r="D215" s="18"/>
      <c r="E215" s="9"/>
    </row>
    <row r="216" spans="1:5">
      <c r="A216" s="13"/>
      <c r="B216" s="13"/>
      <c r="C216" s="13"/>
      <c r="D216" s="18"/>
      <c r="E216" s="9"/>
    </row>
    <row r="217" spans="1:5">
      <c r="A217" s="13"/>
      <c r="B217" s="13"/>
      <c r="C217" s="13"/>
      <c r="D217" s="18"/>
      <c r="E217" s="9"/>
    </row>
    <row r="218" spans="1:5">
      <c r="A218" s="13"/>
      <c r="B218" s="13"/>
      <c r="C218" s="13"/>
      <c r="D218" s="18"/>
      <c r="E218" s="9"/>
    </row>
    <row r="219" spans="1:5">
      <c r="A219" s="13"/>
      <c r="B219" s="13"/>
      <c r="C219" s="13"/>
      <c r="D219" s="18"/>
      <c r="E219" s="9"/>
    </row>
    <row r="220" spans="1:5">
      <c r="A220" s="13"/>
      <c r="B220" s="13"/>
      <c r="C220" s="13"/>
      <c r="D220" s="18"/>
      <c r="E220" s="9"/>
    </row>
    <row r="221" spans="1:5">
      <c r="A221" s="13"/>
      <c r="B221" s="13"/>
      <c r="C221" s="13"/>
      <c r="D221" s="18"/>
      <c r="E221" s="9"/>
    </row>
    <row r="222" spans="1:5">
      <c r="A222" s="13"/>
      <c r="B222" s="13"/>
      <c r="C222" s="13"/>
      <c r="D222" s="18"/>
      <c r="E222" s="9"/>
    </row>
    <row r="223" spans="1:5">
      <c r="A223" s="13"/>
      <c r="B223" s="13"/>
      <c r="C223" s="13"/>
      <c r="D223" s="18"/>
      <c r="E223" s="9"/>
    </row>
    <row r="224" spans="1:5">
      <c r="A224" s="13"/>
      <c r="B224" s="13"/>
      <c r="C224" s="13"/>
      <c r="D224" s="18"/>
      <c r="E224" s="9"/>
    </row>
    <row r="225" spans="1:5">
      <c r="A225" s="13"/>
      <c r="B225" s="13"/>
      <c r="C225" s="13"/>
      <c r="D225" s="18"/>
      <c r="E225" s="9"/>
    </row>
    <row r="226" spans="1:5">
      <c r="A226" s="13"/>
      <c r="B226" s="13"/>
      <c r="C226" s="13"/>
      <c r="D226" s="18"/>
      <c r="E226" s="9"/>
    </row>
    <row r="227" spans="1:5">
      <c r="A227" s="13"/>
      <c r="B227" s="13"/>
      <c r="C227" s="13"/>
      <c r="D227" s="18"/>
      <c r="E227" s="9"/>
    </row>
    <row r="228" spans="1:5">
      <c r="A228" s="13"/>
      <c r="B228" s="13"/>
      <c r="C228" s="13"/>
      <c r="D228" s="18"/>
      <c r="E228" s="9"/>
    </row>
    <row r="229" spans="1:5">
      <c r="A229" s="13"/>
      <c r="B229" s="13"/>
      <c r="C229" s="13"/>
      <c r="D229" s="18"/>
      <c r="E229" s="9"/>
    </row>
    <row r="230" spans="1:5">
      <c r="A230" s="13"/>
      <c r="B230" s="13"/>
      <c r="C230" s="13"/>
      <c r="D230" s="18"/>
      <c r="E230" s="9"/>
    </row>
    <row r="231" spans="1:5">
      <c r="A231" s="13"/>
      <c r="B231" s="13"/>
      <c r="C231" s="13"/>
      <c r="D231" s="18"/>
      <c r="E231" s="9"/>
    </row>
    <row r="232" spans="1:5">
      <c r="A232" s="13"/>
      <c r="B232" s="13"/>
      <c r="C232" s="13"/>
      <c r="D232" s="18"/>
      <c r="E232" s="9"/>
    </row>
    <row r="233" spans="1:5">
      <c r="A233" s="13"/>
      <c r="B233" s="13"/>
      <c r="C233" s="13"/>
      <c r="D233" s="18"/>
      <c r="E233" s="9"/>
    </row>
    <row r="234" spans="1:5">
      <c r="A234" s="13"/>
      <c r="B234" s="13"/>
      <c r="C234" s="13"/>
      <c r="D234" s="18"/>
      <c r="E234" s="9"/>
    </row>
    <row r="235" spans="1:5">
      <c r="A235" s="13"/>
      <c r="B235" s="13"/>
      <c r="C235" s="13"/>
      <c r="D235" s="18"/>
      <c r="E235" s="9"/>
    </row>
    <row r="236" spans="1:5">
      <c r="A236" s="13"/>
      <c r="B236" s="13"/>
      <c r="C236" s="13"/>
      <c r="D236" s="18"/>
      <c r="E236" s="9"/>
    </row>
    <row r="237" spans="1:5">
      <c r="A237" s="13"/>
      <c r="B237" s="13"/>
      <c r="C237" s="13"/>
      <c r="D237" s="18"/>
      <c r="E237" s="9"/>
    </row>
    <row r="238" spans="1:5">
      <c r="A238" s="13"/>
      <c r="B238" s="13"/>
      <c r="C238" s="13"/>
      <c r="D238" s="18"/>
      <c r="E238" s="9"/>
    </row>
    <row r="239" spans="1:5">
      <c r="A239" s="13"/>
      <c r="B239" s="13"/>
      <c r="C239" s="13"/>
      <c r="D239" s="18"/>
      <c r="E239" s="9"/>
    </row>
    <row r="240" spans="1:5">
      <c r="A240" s="13"/>
      <c r="B240" s="13"/>
      <c r="C240" s="13"/>
      <c r="D240" s="18"/>
      <c r="E240" s="9"/>
    </row>
    <row r="241" spans="1:5">
      <c r="A241" s="13"/>
      <c r="B241" s="13"/>
      <c r="C241" s="13"/>
      <c r="D241" s="18"/>
      <c r="E241" s="9"/>
    </row>
    <row r="242" spans="1:5">
      <c r="A242" s="13"/>
      <c r="B242" s="13"/>
      <c r="C242" s="13"/>
      <c r="D242" s="18"/>
      <c r="E242" s="9"/>
    </row>
    <row r="243" spans="1:5">
      <c r="A243" s="13"/>
      <c r="B243" s="13"/>
      <c r="C243" s="13"/>
      <c r="D243" s="18"/>
      <c r="E243" s="9"/>
    </row>
    <row r="244" spans="1:5">
      <c r="A244" s="13"/>
      <c r="B244" s="13"/>
      <c r="C244" s="13"/>
      <c r="D244" s="18"/>
      <c r="E244" s="9"/>
    </row>
    <row r="245" spans="1:5">
      <c r="A245" s="13"/>
      <c r="B245" s="13"/>
      <c r="C245" s="13"/>
      <c r="D245" s="18"/>
      <c r="E245" s="9"/>
    </row>
    <row r="246" spans="1:5">
      <c r="A246" s="13"/>
      <c r="B246" s="13"/>
      <c r="C246" s="13"/>
      <c r="D246" s="18"/>
      <c r="E246" s="9"/>
    </row>
    <row r="247" spans="1:5">
      <c r="A247" s="13"/>
      <c r="B247" s="13"/>
      <c r="C247" s="13"/>
      <c r="D247" s="18"/>
      <c r="E247" s="9"/>
    </row>
    <row r="248" spans="1:5">
      <c r="A248" s="13"/>
      <c r="B248" s="13"/>
      <c r="C248" s="13"/>
      <c r="D248" s="18"/>
      <c r="E248" s="9"/>
    </row>
    <row r="249" spans="1:5">
      <c r="A249" s="13"/>
      <c r="B249" s="13"/>
      <c r="C249" s="13"/>
      <c r="D249" s="18"/>
      <c r="E249" s="9"/>
    </row>
    <row r="250" spans="1:5">
      <c r="A250" s="13"/>
      <c r="B250" s="13"/>
      <c r="C250" s="13"/>
      <c r="D250" s="18"/>
      <c r="E250" s="9"/>
    </row>
    <row r="251" spans="1:5">
      <c r="A251" s="13"/>
      <c r="B251" s="13"/>
      <c r="C251" s="13"/>
      <c r="D251" s="18"/>
      <c r="E251" s="9"/>
    </row>
    <row r="252" spans="1:5">
      <c r="A252" s="13"/>
      <c r="B252" s="13"/>
      <c r="C252" s="13"/>
      <c r="D252" s="18"/>
      <c r="E252" s="9"/>
    </row>
    <row r="253" spans="1:5">
      <c r="A253" s="13"/>
      <c r="B253" s="13"/>
      <c r="C253" s="13"/>
      <c r="D253" s="18"/>
      <c r="E253" s="9"/>
    </row>
    <row r="254" spans="1:5">
      <c r="A254" s="13"/>
      <c r="B254" s="13"/>
      <c r="C254" s="13"/>
      <c r="D254" s="18"/>
      <c r="E254" s="9"/>
    </row>
    <row r="255" spans="1:5">
      <c r="A255" s="13"/>
      <c r="B255" s="13"/>
      <c r="C255" s="13"/>
      <c r="D255" s="18"/>
      <c r="E255" s="9"/>
    </row>
    <row r="256" spans="1:5">
      <c r="A256" s="13"/>
      <c r="B256" s="13"/>
      <c r="C256" s="13"/>
      <c r="D256" s="18"/>
      <c r="E256" s="9"/>
    </row>
    <row r="257" spans="1:5">
      <c r="A257" s="13"/>
      <c r="B257" s="13"/>
      <c r="C257" s="13"/>
      <c r="D257" s="18"/>
      <c r="E257" s="9"/>
    </row>
    <row r="258" spans="1:5">
      <c r="A258" s="13"/>
      <c r="B258" s="13"/>
      <c r="C258" s="13"/>
      <c r="D258" s="18"/>
      <c r="E258" s="9"/>
    </row>
    <row r="259" spans="1:5">
      <c r="A259" s="13"/>
      <c r="B259" s="13"/>
      <c r="C259" s="13"/>
      <c r="D259" s="18"/>
      <c r="E259" s="9"/>
    </row>
    <row r="260" spans="1:5">
      <c r="A260" s="13"/>
      <c r="B260" s="13"/>
      <c r="C260" s="13"/>
      <c r="D260" s="18"/>
      <c r="E260" s="9"/>
    </row>
    <row r="261" spans="1:5">
      <c r="A261" s="13"/>
      <c r="B261" s="13"/>
      <c r="C261" s="13"/>
      <c r="D261" s="18"/>
      <c r="E261" s="9"/>
    </row>
    <row r="262" spans="1:5">
      <c r="A262" s="13"/>
      <c r="B262" s="13"/>
      <c r="C262" s="13"/>
      <c r="D262" s="18"/>
      <c r="E262" s="9"/>
    </row>
    <row r="263" spans="1:5">
      <c r="A263" s="13"/>
      <c r="B263" s="13"/>
      <c r="C263" s="13"/>
      <c r="D263" s="18"/>
      <c r="E263" s="9"/>
    </row>
    <row r="264" spans="1:5">
      <c r="A264" s="13"/>
      <c r="B264" s="13"/>
      <c r="C264" s="13"/>
      <c r="D264" s="18"/>
      <c r="E264" s="9"/>
    </row>
    <row r="265" spans="1:5">
      <c r="A265" s="13"/>
      <c r="B265" s="13"/>
      <c r="C265" s="13"/>
      <c r="D265" s="18"/>
      <c r="E265" s="9"/>
    </row>
    <row r="266" spans="1:5">
      <c r="A266" s="13"/>
      <c r="B266" s="13"/>
      <c r="C266" s="13"/>
      <c r="D266" s="18"/>
      <c r="E266" s="9"/>
    </row>
    <row r="267" spans="1:5">
      <c r="A267" s="13"/>
      <c r="B267" s="13"/>
      <c r="C267" s="13"/>
      <c r="D267" s="18"/>
      <c r="E267" s="9"/>
    </row>
    <row r="268" spans="1:5">
      <c r="A268" s="13"/>
      <c r="B268" s="13"/>
      <c r="C268" s="13"/>
      <c r="D268" s="18"/>
      <c r="E268" s="9"/>
    </row>
    <row r="269" spans="1:5">
      <c r="A269" s="13"/>
      <c r="B269" s="13"/>
      <c r="C269" s="13"/>
      <c r="D269" s="18"/>
      <c r="E269" s="9"/>
    </row>
    <row r="270" spans="1:5">
      <c r="A270" s="13"/>
      <c r="B270" s="13"/>
      <c r="C270" s="13"/>
      <c r="D270" s="18"/>
      <c r="E270" s="9"/>
    </row>
    <row r="271" spans="1:5">
      <c r="A271" s="13"/>
      <c r="B271" s="13"/>
      <c r="C271" s="13"/>
      <c r="D271" s="18"/>
      <c r="E271" s="9"/>
    </row>
    <row r="272" spans="1:5">
      <c r="A272" s="13"/>
      <c r="B272" s="13"/>
      <c r="C272" s="13"/>
      <c r="D272" s="18"/>
      <c r="E272" s="9"/>
    </row>
    <row r="273" spans="1:5">
      <c r="A273" s="13"/>
      <c r="B273" s="13"/>
      <c r="C273" s="13"/>
      <c r="D273" s="18"/>
      <c r="E273" s="9"/>
    </row>
    <row r="274" spans="1:5">
      <c r="A274" s="13"/>
      <c r="B274" s="13"/>
      <c r="C274" s="13"/>
      <c r="D274" s="18"/>
      <c r="E274" s="9"/>
    </row>
    <row r="275" spans="1:5">
      <c r="A275" s="13"/>
      <c r="B275" s="13"/>
      <c r="C275" s="13"/>
      <c r="D275" s="18"/>
      <c r="E275" s="9"/>
    </row>
    <row r="276" spans="1:5">
      <c r="A276" s="13"/>
      <c r="B276" s="13"/>
      <c r="C276" s="13"/>
      <c r="D276" s="18"/>
      <c r="E276" s="9"/>
    </row>
    <row r="277" spans="1:5">
      <c r="A277" s="13"/>
      <c r="B277" s="13"/>
      <c r="C277" s="13"/>
      <c r="D277" s="18"/>
      <c r="E277" s="9"/>
    </row>
    <row r="278" spans="1:5">
      <c r="A278" s="13"/>
      <c r="B278" s="13"/>
      <c r="C278" s="13"/>
      <c r="D278" s="18"/>
      <c r="E278" s="9"/>
    </row>
    <row r="279" spans="1:5">
      <c r="A279" s="13"/>
      <c r="B279" s="13"/>
      <c r="C279" s="13"/>
      <c r="D279" s="18"/>
      <c r="E279" s="9"/>
    </row>
    <row r="280" spans="1:5">
      <c r="A280" s="13"/>
      <c r="B280" s="13"/>
      <c r="C280" s="13"/>
      <c r="D280" s="18"/>
      <c r="E280" s="9"/>
    </row>
    <row r="281" spans="1:5">
      <c r="A281" s="13"/>
      <c r="B281" s="13"/>
      <c r="C281" s="13"/>
      <c r="D281" s="18"/>
      <c r="E281" s="9"/>
    </row>
    <row r="282" spans="1:5">
      <c r="A282" s="13"/>
      <c r="B282" s="13"/>
      <c r="C282" s="13"/>
      <c r="D282" s="18"/>
      <c r="E282" s="9"/>
    </row>
    <row r="283" spans="1:5">
      <c r="A283" s="13"/>
      <c r="B283" s="13"/>
      <c r="C283" s="13"/>
      <c r="D283" s="18"/>
      <c r="E283" s="9"/>
    </row>
    <row r="284" spans="1:5">
      <c r="A284" s="13"/>
      <c r="B284" s="13"/>
      <c r="C284" s="13"/>
      <c r="D284" s="18"/>
      <c r="E284" s="9"/>
    </row>
    <row r="285" spans="1:5">
      <c r="A285" s="13"/>
      <c r="B285" s="13"/>
      <c r="C285" s="13"/>
      <c r="D285" s="18"/>
      <c r="E285" s="9"/>
    </row>
    <row r="286" spans="1:5">
      <c r="A286" s="13"/>
      <c r="B286" s="13"/>
      <c r="C286" s="13"/>
      <c r="D286" s="18"/>
      <c r="E286" s="9"/>
    </row>
    <row r="287" spans="1:5">
      <c r="A287" s="13"/>
      <c r="B287" s="13"/>
      <c r="C287" s="13"/>
      <c r="D287" s="18"/>
      <c r="E287" s="9"/>
    </row>
    <row r="288" spans="1:5">
      <c r="A288" s="13"/>
      <c r="B288" s="13"/>
      <c r="C288" s="13"/>
      <c r="D288" s="18"/>
      <c r="E288" s="9"/>
    </row>
    <row r="289" spans="1:5">
      <c r="A289" s="13"/>
      <c r="B289" s="13"/>
      <c r="C289" s="13"/>
      <c r="D289" s="18"/>
      <c r="E289" s="9"/>
    </row>
    <row r="290" spans="1:5">
      <c r="A290" s="13"/>
      <c r="B290" s="13"/>
      <c r="C290" s="13"/>
      <c r="D290" s="18"/>
      <c r="E290" s="9"/>
    </row>
    <row r="291" spans="1:5">
      <c r="A291" s="13"/>
      <c r="B291" s="13"/>
      <c r="C291" s="13"/>
      <c r="D291" s="18"/>
      <c r="E291" s="9"/>
    </row>
    <row r="292" spans="1:5">
      <c r="A292" s="13"/>
      <c r="B292" s="13"/>
      <c r="C292" s="13"/>
      <c r="D292" s="18"/>
      <c r="E292" s="9"/>
    </row>
    <row r="293" spans="1:5">
      <c r="A293" s="13"/>
      <c r="B293" s="13"/>
      <c r="C293" s="13"/>
      <c r="D293" s="18"/>
      <c r="E293" s="9"/>
    </row>
    <row r="294" spans="1:5">
      <c r="A294" s="13"/>
      <c r="B294" s="13"/>
      <c r="C294" s="13"/>
      <c r="D294" s="18"/>
      <c r="E294" s="9"/>
    </row>
    <row r="295" spans="1:5">
      <c r="A295" s="13"/>
      <c r="B295" s="13"/>
      <c r="C295" s="13"/>
      <c r="D295" s="18"/>
      <c r="E295" s="9"/>
    </row>
    <row r="296" spans="1:5">
      <c r="A296" s="13"/>
      <c r="B296" s="13"/>
      <c r="C296" s="13"/>
      <c r="D296" s="18"/>
      <c r="E296" s="9"/>
    </row>
    <row r="297" spans="1:5">
      <c r="A297" s="13"/>
      <c r="B297" s="13"/>
      <c r="C297" s="13"/>
      <c r="D297" s="18"/>
      <c r="E297" s="9"/>
    </row>
    <row r="298" spans="1:5">
      <c r="A298" s="13"/>
      <c r="B298" s="13"/>
      <c r="C298" s="13"/>
      <c r="D298" s="18"/>
      <c r="E298" s="9"/>
    </row>
    <row r="299" spans="1:5">
      <c r="A299" s="13"/>
      <c r="B299" s="13"/>
      <c r="C299" s="13"/>
      <c r="D299" s="18"/>
      <c r="E299" s="9"/>
    </row>
    <row r="300" spans="1:5">
      <c r="A300" s="13"/>
      <c r="B300" s="13"/>
      <c r="C300" s="13"/>
      <c r="D300" s="18"/>
      <c r="E300" s="9"/>
    </row>
    <row r="301" spans="1:5">
      <c r="A301" s="13"/>
      <c r="B301" s="13"/>
      <c r="C301" s="13"/>
      <c r="D301" s="18"/>
      <c r="E301" s="9"/>
    </row>
    <row r="302" spans="1:5">
      <c r="A302" s="13"/>
      <c r="B302" s="13"/>
      <c r="C302" s="13"/>
      <c r="D302" s="18"/>
      <c r="E302" s="9"/>
    </row>
    <row r="303" spans="1:5">
      <c r="A303" s="13"/>
      <c r="B303" s="13"/>
      <c r="C303" s="13"/>
      <c r="D303" s="18"/>
      <c r="E303" s="9"/>
    </row>
    <row r="304" spans="1:5">
      <c r="A304" s="13"/>
      <c r="B304" s="13"/>
      <c r="C304" s="13"/>
      <c r="D304" s="18"/>
      <c r="E304" s="9"/>
    </row>
    <row r="305" spans="1:5">
      <c r="A305" s="13"/>
      <c r="B305" s="13"/>
      <c r="C305" s="13"/>
      <c r="D305" s="18"/>
      <c r="E305" s="9"/>
    </row>
    <row r="306" spans="1:5">
      <c r="A306" s="13"/>
      <c r="B306" s="13"/>
      <c r="C306" s="13"/>
      <c r="D306" s="18"/>
      <c r="E306" s="9"/>
    </row>
    <row r="307" spans="1:5">
      <c r="A307" s="13"/>
      <c r="B307" s="13"/>
      <c r="C307" s="13"/>
      <c r="D307" s="18"/>
      <c r="E307" s="9"/>
    </row>
    <row r="308" spans="1:5">
      <c r="A308" s="13"/>
      <c r="B308" s="13"/>
      <c r="C308" s="13"/>
      <c r="D308" s="18"/>
      <c r="E308" s="9"/>
    </row>
    <row r="309" spans="1:5">
      <c r="A309" s="13"/>
      <c r="B309" s="13"/>
      <c r="C309" s="13"/>
      <c r="D309" s="18"/>
      <c r="E309" s="9"/>
    </row>
    <row r="310" spans="1:5">
      <c r="A310" s="13"/>
      <c r="B310" s="13"/>
      <c r="C310" s="13"/>
      <c r="D310" s="18"/>
      <c r="E310" s="9"/>
    </row>
    <row r="311" spans="1:5">
      <c r="A311" s="13"/>
      <c r="B311" s="13"/>
      <c r="C311" s="13"/>
      <c r="D311" s="18"/>
      <c r="E311" s="9"/>
    </row>
    <row r="312" spans="1:5">
      <c r="A312" s="13"/>
      <c r="B312" s="13"/>
      <c r="C312" s="13"/>
      <c r="D312" s="18"/>
      <c r="E312" s="9"/>
    </row>
    <row r="313" spans="1:5">
      <c r="A313" s="13"/>
      <c r="B313" s="13"/>
      <c r="C313" s="13"/>
      <c r="D313" s="18"/>
      <c r="E313" s="9"/>
    </row>
    <row r="314" spans="1:5">
      <c r="A314" s="13"/>
      <c r="B314" s="13"/>
      <c r="C314" s="13"/>
      <c r="D314" s="18"/>
      <c r="E314" s="9"/>
    </row>
    <row r="315" spans="1:5">
      <c r="A315" s="13"/>
      <c r="B315" s="13"/>
      <c r="C315" s="13"/>
      <c r="D315" s="18"/>
      <c r="E315" s="9"/>
    </row>
    <row r="316" spans="1:5">
      <c r="A316" s="13"/>
      <c r="B316" s="13"/>
      <c r="C316" s="13"/>
      <c r="D316" s="18"/>
      <c r="E316" s="9"/>
    </row>
    <row r="317" spans="1:5">
      <c r="A317" s="13"/>
      <c r="B317" s="13"/>
      <c r="C317" s="13"/>
      <c r="D317" s="18"/>
      <c r="E317" s="9"/>
    </row>
    <row r="318" spans="1:5">
      <c r="A318" s="13"/>
      <c r="B318" s="13"/>
      <c r="C318" s="13"/>
      <c r="D318" s="18"/>
      <c r="E318" s="9"/>
    </row>
    <row r="319" spans="1:5">
      <c r="A319" s="13"/>
      <c r="B319" s="13"/>
      <c r="C319" s="13"/>
      <c r="D319" s="18"/>
      <c r="E319" s="9"/>
    </row>
    <row r="320" spans="1:5">
      <c r="A320" s="13"/>
      <c r="B320" s="13"/>
      <c r="C320" s="13"/>
      <c r="D320" s="18"/>
      <c r="E320" s="9"/>
    </row>
    <row r="321" spans="1:5">
      <c r="A321" s="13"/>
      <c r="B321" s="13"/>
      <c r="C321" s="13"/>
      <c r="D321" s="18"/>
      <c r="E321" s="9"/>
    </row>
    <row r="322" spans="1:5">
      <c r="A322" s="13"/>
      <c r="B322" s="13"/>
      <c r="C322" s="13"/>
      <c r="D322" s="18"/>
      <c r="E322" s="9"/>
    </row>
    <row r="323" spans="1:5">
      <c r="A323" s="13"/>
      <c r="B323" s="13"/>
      <c r="C323" s="13"/>
      <c r="D323" s="18"/>
      <c r="E323" s="9"/>
    </row>
    <row r="324" spans="1:5">
      <c r="A324" s="13"/>
      <c r="B324" s="13"/>
      <c r="C324" s="13"/>
      <c r="D324" s="18"/>
      <c r="E324" s="9"/>
    </row>
    <row r="325" spans="1:5">
      <c r="A325" s="13"/>
      <c r="B325" s="13"/>
      <c r="C325" s="13"/>
      <c r="D325" s="18"/>
      <c r="E325" s="9"/>
    </row>
    <row r="326" spans="1:5">
      <c r="A326" s="13"/>
      <c r="B326" s="13"/>
      <c r="C326" s="13"/>
      <c r="D326" s="18"/>
      <c r="E326" s="9"/>
    </row>
    <row r="327" spans="1:5">
      <c r="A327" s="13"/>
      <c r="B327" s="13"/>
      <c r="C327" s="13"/>
      <c r="D327" s="18"/>
      <c r="E327" s="9"/>
    </row>
    <row r="328" spans="1:5">
      <c r="A328" s="13"/>
      <c r="B328" s="13"/>
      <c r="C328" s="13"/>
      <c r="D328" s="18"/>
      <c r="E328" s="9"/>
    </row>
    <row r="329" spans="1:5">
      <c r="A329" s="13"/>
      <c r="B329" s="13"/>
      <c r="C329" s="13"/>
      <c r="D329" s="18"/>
      <c r="E329" s="9"/>
    </row>
    <row r="330" spans="1:5">
      <c r="A330" s="13"/>
      <c r="B330" s="13"/>
      <c r="C330" s="13"/>
      <c r="D330" s="18"/>
      <c r="E330" s="9"/>
    </row>
    <row r="331" spans="1:5">
      <c r="A331" s="13"/>
      <c r="B331" s="13"/>
      <c r="C331" s="13"/>
      <c r="D331" s="18"/>
      <c r="E331" s="9"/>
    </row>
    <row r="332" spans="1:5">
      <c r="A332" s="13"/>
      <c r="B332" s="13"/>
      <c r="C332" s="13"/>
      <c r="D332" s="18"/>
      <c r="E332" s="9"/>
    </row>
    <row r="333" spans="1:5">
      <c r="A333" s="13"/>
      <c r="B333" s="13"/>
      <c r="C333" s="13"/>
      <c r="D333" s="18"/>
      <c r="E333" s="9"/>
    </row>
    <row r="334" spans="1:5">
      <c r="A334" s="13"/>
      <c r="B334" s="13"/>
      <c r="C334" s="13"/>
      <c r="D334" s="18"/>
      <c r="E334" s="9"/>
    </row>
    <row r="335" spans="1:5">
      <c r="A335" s="13"/>
      <c r="B335" s="13"/>
      <c r="C335" s="13"/>
      <c r="D335" s="18"/>
      <c r="E335" s="9"/>
    </row>
    <row r="336" spans="1:5">
      <c r="A336" s="13"/>
      <c r="B336" s="13"/>
      <c r="C336" s="13"/>
      <c r="D336" s="18"/>
      <c r="E336" s="9"/>
    </row>
    <row r="337" spans="1:5">
      <c r="A337" s="13"/>
      <c r="B337" s="13"/>
      <c r="C337" s="13"/>
      <c r="D337" s="18"/>
      <c r="E337" s="9"/>
    </row>
    <row r="338" spans="1:5">
      <c r="A338" s="13"/>
      <c r="B338" s="13"/>
      <c r="C338" s="13"/>
      <c r="D338" s="18"/>
      <c r="E338" s="9"/>
    </row>
    <row r="339" spans="1:5">
      <c r="A339" s="13"/>
      <c r="B339" s="13"/>
      <c r="C339" s="13"/>
      <c r="D339" s="18"/>
      <c r="E339" s="9"/>
    </row>
    <row r="340" spans="1:5">
      <c r="A340" s="13"/>
      <c r="B340" s="13"/>
      <c r="C340" s="13"/>
      <c r="D340" s="18"/>
      <c r="E340" s="9"/>
    </row>
    <row r="341" spans="1:5">
      <c r="A341" s="13"/>
      <c r="B341" s="13"/>
      <c r="C341" s="13"/>
      <c r="D341" s="18"/>
      <c r="E341" s="9"/>
    </row>
    <row r="342" spans="1:5">
      <c r="A342" s="13"/>
      <c r="B342" s="13"/>
      <c r="C342" s="13"/>
      <c r="D342" s="18"/>
      <c r="E342" s="9"/>
    </row>
    <row r="343" spans="1:5">
      <c r="A343" s="13"/>
      <c r="B343" s="13"/>
      <c r="C343" s="13"/>
      <c r="D343" s="18"/>
      <c r="E343" s="9"/>
    </row>
    <row r="344" spans="1:5">
      <c r="A344" s="13"/>
      <c r="B344" s="13"/>
      <c r="C344" s="13"/>
      <c r="D344" s="18"/>
      <c r="E344" s="9"/>
    </row>
    <row r="345" spans="1:5">
      <c r="A345" s="13"/>
      <c r="B345" s="13"/>
      <c r="C345" s="13"/>
      <c r="D345" s="18"/>
      <c r="E345" s="9"/>
    </row>
    <row r="346" spans="1:5">
      <c r="A346" s="13"/>
      <c r="B346" s="13"/>
      <c r="C346" s="13"/>
      <c r="D346" s="18"/>
      <c r="E346" s="9"/>
    </row>
    <row r="347" spans="1:5">
      <c r="A347" s="13"/>
      <c r="B347" s="13"/>
      <c r="C347" s="13"/>
      <c r="D347" s="18"/>
      <c r="E347" s="9"/>
    </row>
    <row r="348" spans="1:5">
      <c r="A348" s="13"/>
      <c r="B348" s="13"/>
      <c r="C348" s="13"/>
      <c r="D348" s="18"/>
      <c r="E348" s="9"/>
    </row>
    <row r="349" spans="1:5">
      <c r="A349" s="13"/>
      <c r="B349" s="13"/>
      <c r="C349" s="13"/>
      <c r="D349" s="18"/>
      <c r="E349" s="9"/>
    </row>
    <row r="350" spans="1:5">
      <c r="A350" s="13"/>
      <c r="B350" s="13"/>
      <c r="C350" s="13"/>
      <c r="D350" s="18"/>
      <c r="E350" s="9"/>
    </row>
    <row r="351" spans="1:5">
      <c r="A351" s="13"/>
      <c r="B351" s="13"/>
      <c r="C351" s="13"/>
      <c r="D351" s="18"/>
      <c r="E351" s="9"/>
    </row>
    <row r="352" spans="1:5">
      <c r="A352" s="13"/>
      <c r="B352" s="13"/>
      <c r="C352" s="13"/>
      <c r="D352" s="18"/>
      <c r="E352" s="9"/>
    </row>
    <row r="353" spans="1:5">
      <c r="A353" s="13"/>
      <c r="B353" s="13"/>
      <c r="C353" s="13"/>
      <c r="D353" s="18"/>
      <c r="E353" s="9"/>
    </row>
    <row r="354" spans="1:5">
      <c r="A354" s="13"/>
      <c r="B354" s="13"/>
      <c r="C354" s="13"/>
      <c r="D354" s="18"/>
      <c r="E354" s="9"/>
    </row>
    <row r="355" spans="1:5">
      <c r="A355" s="13"/>
      <c r="B355" s="13"/>
      <c r="C355" s="13"/>
      <c r="D355" s="18"/>
      <c r="E355" s="9"/>
    </row>
    <row r="356" spans="1:5">
      <c r="A356" s="13"/>
      <c r="B356" s="13"/>
      <c r="C356" s="13"/>
      <c r="D356" s="18"/>
      <c r="E356" s="9"/>
    </row>
    <row r="357" spans="1:5">
      <c r="A357" s="13"/>
      <c r="B357" s="13"/>
      <c r="C357" s="13"/>
      <c r="D357" s="18"/>
      <c r="E357" s="9"/>
    </row>
    <row r="358" spans="1:5">
      <c r="A358" s="13"/>
      <c r="B358" s="13"/>
      <c r="C358" s="13"/>
      <c r="D358" s="18"/>
      <c r="E358" s="9"/>
    </row>
    <row r="359" spans="1:5">
      <c r="A359" s="13"/>
      <c r="B359" s="13"/>
      <c r="C359" s="13"/>
      <c r="D359" s="18"/>
      <c r="E359" s="9"/>
    </row>
    <row r="360" spans="1:5">
      <c r="A360" s="13"/>
      <c r="B360" s="13"/>
      <c r="C360" s="13"/>
      <c r="D360" s="18"/>
      <c r="E360" s="9"/>
    </row>
    <row r="361" spans="1:5">
      <c r="A361" s="13"/>
      <c r="B361" s="13"/>
      <c r="C361" s="13"/>
      <c r="D361" s="18"/>
      <c r="E361" s="9"/>
    </row>
    <row r="362" spans="1:5">
      <c r="A362" s="13"/>
      <c r="B362" s="13"/>
      <c r="C362" s="13"/>
      <c r="D362" s="18"/>
      <c r="E362" s="9"/>
    </row>
    <row r="363" spans="1:5">
      <c r="A363" s="13"/>
      <c r="B363" s="13"/>
      <c r="C363" s="13"/>
      <c r="D363" s="18"/>
      <c r="E363" s="9"/>
    </row>
    <row r="364" spans="1:5">
      <c r="A364" s="13"/>
      <c r="B364" s="13"/>
      <c r="C364" s="13"/>
      <c r="D364" s="18"/>
      <c r="E364" s="9"/>
    </row>
    <row r="365" spans="1:5">
      <c r="A365" s="13"/>
      <c r="B365" s="13"/>
      <c r="C365" s="13"/>
      <c r="D365" s="18"/>
      <c r="E365" s="9"/>
    </row>
    <row r="366" spans="1:5">
      <c r="A366" s="13"/>
      <c r="B366" s="13"/>
      <c r="C366" s="13"/>
      <c r="D366" s="18"/>
      <c r="E366" s="9"/>
    </row>
    <row r="367" spans="1:5">
      <c r="A367" s="13"/>
      <c r="B367" s="13"/>
      <c r="C367" s="13"/>
      <c r="D367" s="18"/>
      <c r="E367" s="9"/>
    </row>
    <row r="368" spans="1:5">
      <c r="A368" s="13"/>
      <c r="B368" s="13"/>
      <c r="C368" s="13"/>
      <c r="D368" s="18"/>
      <c r="E368" s="9"/>
    </row>
    <row r="369" spans="1:5">
      <c r="A369" s="13"/>
      <c r="B369" s="13"/>
      <c r="C369" s="13"/>
      <c r="D369" s="18"/>
      <c r="E369" s="9"/>
    </row>
    <row r="370" spans="1:5">
      <c r="A370" s="13"/>
      <c r="B370" s="13"/>
      <c r="C370" s="13"/>
      <c r="D370" s="18"/>
      <c r="E370" s="9"/>
    </row>
    <row r="371" spans="1:5">
      <c r="A371" s="13"/>
      <c r="B371" s="13"/>
      <c r="C371" s="13"/>
      <c r="D371" s="18"/>
      <c r="E371" s="9"/>
    </row>
    <row r="372" spans="1:5">
      <c r="A372" s="13"/>
      <c r="B372" s="13"/>
      <c r="C372" s="13"/>
      <c r="D372" s="18"/>
      <c r="E372" s="9"/>
    </row>
    <row r="373" spans="1:5">
      <c r="A373" s="13"/>
      <c r="B373" s="13"/>
      <c r="C373" s="13"/>
      <c r="D373" s="18"/>
      <c r="E373" s="9"/>
    </row>
    <row r="374" spans="1:5">
      <c r="A374" s="13"/>
      <c r="B374" s="13"/>
      <c r="C374" s="13"/>
      <c r="D374" s="18"/>
      <c r="E374" s="9"/>
    </row>
    <row r="375" spans="1:5">
      <c r="A375" s="13"/>
      <c r="B375" s="13"/>
      <c r="C375" s="13"/>
      <c r="D375" s="18"/>
      <c r="E375" s="9"/>
    </row>
    <row r="376" spans="1:5">
      <c r="A376" s="13"/>
      <c r="B376" s="13"/>
      <c r="C376" s="13"/>
      <c r="D376" s="18"/>
      <c r="E376" s="9"/>
    </row>
    <row r="377" spans="1:5">
      <c r="A377" s="13"/>
      <c r="B377" s="13"/>
      <c r="C377" s="13"/>
      <c r="D377" s="18"/>
      <c r="E377" s="9"/>
    </row>
    <row r="378" spans="1:5">
      <c r="A378" s="13"/>
      <c r="B378" s="13"/>
      <c r="C378" s="13"/>
      <c r="D378" s="18"/>
      <c r="E378" s="9"/>
    </row>
    <row r="379" spans="1:5">
      <c r="A379" s="13"/>
      <c r="B379" s="13"/>
      <c r="C379" s="13"/>
      <c r="D379" s="18"/>
      <c r="E379" s="9"/>
    </row>
    <row r="380" spans="1:5">
      <c r="A380" s="13"/>
      <c r="B380" s="13"/>
      <c r="C380" s="13"/>
      <c r="D380" s="18"/>
      <c r="E380" s="9"/>
    </row>
    <row r="381" spans="1:5">
      <c r="A381" s="13"/>
      <c r="B381" s="13"/>
      <c r="C381" s="13"/>
      <c r="D381" s="18"/>
      <c r="E381" s="9"/>
    </row>
    <row r="382" spans="1:5">
      <c r="A382" s="13"/>
      <c r="B382" s="13"/>
      <c r="C382" s="13"/>
      <c r="D382" s="18"/>
      <c r="E382" s="9"/>
    </row>
    <row r="383" spans="1:5">
      <c r="A383" s="13"/>
      <c r="B383" s="13"/>
      <c r="C383" s="13"/>
      <c r="D383" s="18"/>
      <c r="E383" s="9"/>
    </row>
    <row r="384" spans="1:5">
      <c r="A384" s="13"/>
      <c r="B384" s="13"/>
      <c r="C384" s="13"/>
      <c r="D384" s="18"/>
      <c r="E384" s="9"/>
    </row>
    <row r="385" spans="1:5">
      <c r="A385" s="13"/>
      <c r="B385" s="13"/>
      <c r="C385" s="13"/>
      <c r="D385" s="18"/>
      <c r="E385" s="9"/>
    </row>
    <row r="386" spans="1:5">
      <c r="A386" s="13"/>
      <c r="B386" s="13"/>
      <c r="C386" s="13"/>
      <c r="D386" s="18"/>
      <c r="E386" s="9"/>
    </row>
    <row r="387" spans="1:5">
      <c r="A387" s="13"/>
      <c r="B387" s="13"/>
      <c r="C387" s="13"/>
      <c r="D387" s="18"/>
      <c r="E387" s="9"/>
    </row>
    <row r="388" spans="1:5">
      <c r="A388" s="13"/>
      <c r="B388" s="13"/>
      <c r="C388" s="13"/>
      <c r="D388" s="18"/>
      <c r="E388" s="9"/>
    </row>
    <row r="389" spans="1:5">
      <c r="A389" s="13"/>
      <c r="B389" s="13"/>
      <c r="C389" s="13"/>
      <c r="D389" s="18"/>
      <c r="E389" s="9"/>
    </row>
    <row r="390" spans="1:5">
      <c r="A390" s="13"/>
      <c r="B390" s="13"/>
      <c r="C390" s="13"/>
      <c r="D390" s="18"/>
      <c r="E390" s="9"/>
    </row>
    <row r="391" spans="1:5">
      <c r="A391" s="13"/>
      <c r="B391" s="13"/>
      <c r="C391" s="13"/>
      <c r="D391" s="18"/>
      <c r="E391" s="9"/>
    </row>
    <row r="392" spans="1:5">
      <c r="A392" s="13"/>
      <c r="B392" s="13"/>
      <c r="C392" s="13"/>
      <c r="D392" s="18"/>
      <c r="E392" s="9"/>
    </row>
    <row r="393" spans="1:5">
      <c r="A393" s="13"/>
      <c r="B393" s="13"/>
      <c r="C393" s="13"/>
      <c r="D393" s="18"/>
      <c r="E393" s="9"/>
    </row>
    <row r="394" spans="1:5">
      <c r="A394" s="13"/>
      <c r="B394" s="13"/>
      <c r="C394" s="13"/>
      <c r="D394" s="18"/>
      <c r="E394" s="9"/>
    </row>
    <row r="395" spans="1:5">
      <c r="A395" s="13"/>
      <c r="B395" s="13"/>
      <c r="C395" s="13"/>
      <c r="D395" s="18"/>
      <c r="E395" s="9"/>
    </row>
    <row r="396" spans="1:5">
      <c r="A396" s="13"/>
      <c r="B396" s="13"/>
      <c r="C396" s="13"/>
      <c r="D396" s="18"/>
      <c r="E396" s="9"/>
    </row>
    <row r="397" spans="1:5">
      <c r="A397" s="13"/>
      <c r="B397" s="13"/>
      <c r="C397" s="13"/>
      <c r="D397" s="18"/>
      <c r="E397" s="9"/>
    </row>
    <row r="398" spans="1:5">
      <c r="A398" s="13"/>
      <c r="B398" s="13"/>
      <c r="C398" s="13"/>
      <c r="D398" s="18"/>
      <c r="E398" s="9"/>
    </row>
    <row r="399" spans="1:5">
      <c r="A399" s="13"/>
      <c r="B399" s="13"/>
      <c r="C399" s="13"/>
      <c r="D399" s="18"/>
      <c r="E399" s="9"/>
    </row>
    <row r="400" spans="1:5">
      <c r="A400" s="13"/>
      <c r="B400" s="13"/>
      <c r="C400" s="13"/>
      <c r="D400" s="18"/>
      <c r="E400" s="9"/>
    </row>
    <row r="401" spans="1:5">
      <c r="A401" s="13"/>
      <c r="B401" s="13"/>
      <c r="C401" s="13"/>
      <c r="D401" s="18"/>
      <c r="E401" s="9"/>
    </row>
    <row r="402" spans="1:5">
      <c r="A402" s="13"/>
      <c r="B402" s="13"/>
      <c r="C402" s="13"/>
      <c r="D402" s="18"/>
      <c r="E402" s="9"/>
    </row>
    <row r="403" spans="1:5">
      <c r="A403" s="13"/>
      <c r="B403" s="13"/>
      <c r="C403" s="13"/>
      <c r="D403" s="18"/>
      <c r="E403" s="9"/>
    </row>
    <row r="404" spans="1:5">
      <c r="A404" s="13"/>
      <c r="B404" s="13"/>
      <c r="C404" s="13"/>
      <c r="D404" s="18"/>
      <c r="E404" s="9"/>
    </row>
    <row r="405" spans="1:5">
      <c r="A405" s="13"/>
      <c r="B405" s="13"/>
      <c r="C405" s="13"/>
      <c r="D405" s="18"/>
      <c r="E405" s="9"/>
    </row>
    <row r="406" spans="1:5">
      <c r="A406" s="13"/>
      <c r="B406" s="13"/>
      <c r="C406" s="13"/>
      <c r="D406" s="18"/>
      <c r="E406" s="9"/>
    </row>
    <row r="407" spans="1:5">
      <c r="A407" s="13"/>
      <c r="B407" s="13"/>
      <c r="C407" s="13"/>
      <c r="D407" s="18"/>
      <c r="E407" s="9"/>
    </row>
    <row r="408" spans="1:5">
      <c r="A408" s="13"/>
      <c r="B408" s="13"/>
      <c r="C408" s="13"/>
      <c r="D408" s="18"/>
      <c r="E408" s="9"/>
    </row>
    <row r="409" spans="1:5">
      <c r="A409" s="13"/>
      <c r="B409" s="13"/>
      <c r="C409" s="13"/>
      <c r="D409" s="18"/>
      <c r="E409" s="9"/>
    </row>
    <row r="410" spans="1:5">
      <c r="A410" s="13"/>
      <c r="B410" s="13"/>
      <c r="C410" s="13"/>
      <c r="D410" s="18"/>
      <c r="E410" s="9"/>
    </row>
    <row r="411" spans="1:5">
      <c r="A411" s="13"/>
      <c r="B411" s="13"/>
      <c r="C411" s="13"/>
      <c r="D411" s="18"/>
      <c r="E411" s="9"/>
    </row>
    <row r="412" spans="1:5">
      <c r="A412" s="13"/>
      <c r="B412" s="13"/>
      <c r="C412" s="13"/>
      <c r="D412" s="18"/>
      <c r="E412" s="9"/>
    </row>
    <row r="413" spans="1:5">
      <c r="A413" s="13"/>
      <c r="B413" s="13"/>
      <c r="C413" s="13"/>
      <c r="D413" s="18"/>
      <c r="E413" s="9"/>
    </row>
    <row r="414" spans="1:5">
      <c r="A414" s="13"/>
      <c r="B414" s="13"/>
      <c r="C414" s="13"/>
      <c r="D414" s="18"/>
      <c r="E414" s="9"/>
    </row>
    <row r="415" spans="1:5">
      <c r="A415" s="13"/>
      <c r="B415" s="13"/>
      <c r="C415" s="13"/>
      <c r="D415" s="18"/>
      <c r="E415" s="9"/>
    </row>
    <row r="416" spans="1:5">
      <c r="A416" s="13"/>
      <c r="B416" s="13"/>
      <c r="C416" s="13"/>
      <c r="D416" s="18"/>
      <c r="E416" s="9"/>
    </row>
    <row r="417" spans="1:5">
      <c r="A417" s="13"/>
      <c r="B417" s="13"/>
      <c r="C417" s="13"/>
      <c r="D417" s="18"/>
      <c r="E417" s="9"/>
    </row>
    <row r="418" spans="1:5">
      <c r="A418" s="13"/>
      <c r="B418" s="13"/>
      <c r="C418" s="13"/>
      <c r="D418" s="18"/>
      <c r="E418" s="9"/>
    </row>
    <row r="419" spans="1:5">
      <c r="A419" s="13"/>
      <c r="B419" s="13"/>
      <c r="C419" s="13"/>
      <c r="D419" s="18"/>
      <c r="E419" s="9"/>
    </row>
    <row r="420" spans="1:5">
      <c r="A420" s="13"/>
      <c r="B420" s="13"/>
      <c r="C420" s="13"/>
      <c r="D420" s="18"/>
      <c r="E420" s="9"/>
    </row>
    <row r="421" spans="1:5">
      <c r="A421" s="13"/>
      <c r="B421" s="13"/>
      <c r="C421" s="13"/>
      <c r="D421" s="18"/>
      <c r="E421" s="9"/>
    </row>
    <row r="422" spans="1:5">
      <c r="A422" s="13"/>
      <c r="B422" s="13"/>
      <c r="C422" s="13"/>
      <c r="D422" s="18"/>
      <c r="E422" s="9"/>
    </row>
    <row r="423" spans="1:5">
      <c r="A423" s="13"/>
      <c r="B423" s="13"/>
      <c r="C423" s="13"/>
      <c r="D423" s="18"/>
      <c r="E423" s="9"/>
    </row>
    <row r="424" spans="1:5">
      <c r="A424" s="13"/>
      <c r="B424" s="13"/>
      <c r="C424" s="13"/>
      <c r="D424" s="18"/>
      <c r="E424" s="9"/>
    </row>
    <row r="425" spans="1:5">
      <c r="A425" s="13"/>
      <c r="B425" s="13"/>
      <c r="C425" s="13"/>
      <c r="D425" s="18"/>
      <c r="E425" s="9"/>
    </row>
    <row r="426" spans="1:5">
      <c r="A426" s="13"/>
      <c r="B426" s="13"/>
      <c r="C426" s="13"/>
      <c r="D426" s="18"/>
      <c r="E426" s="9"/>
    </row>
    <row r="427" spans="1:5">
      <c r="A427" s="13"/>
      <c r="B427" s="13"/>
      <c r="C427" s="13"/>
      <c r="D427" s="18"/>
      <c r="E427" s="9"/>
    </row>
    <row r="428" spans="1:5">
      <c r="A428" s="13"/>
      <c r="B428" s="13"/>
      <c r="C428" s="13"/>
      <c r="D428" s="18"/>
      <c r="E428" s="9"/>
    </row>
    <row r="429" spans="1:5">
      <c r="A429" s="13"/>
      <c r="B429" s="13"/>
      <c r="C429" s="13"/>
      <c r="D429" s="18"/>
      <c r="E429" s="9"/>
    </row>
    <row r="430" spans="1:5">
      <c r="A430" s="13"/>
      <c r="B430" s="13"/>
      <c r="C430" s="13"/>
      <c r="D430" s="18"/>
      <c r="E430" s="9"/>
    </row>
    <row r="431" spans="1:5">
      <c r="A431" s="13"/>
      <c r="B431" s="13"/>
      <c r="C431" s="13"/>
      <c r="D431" s="18"/>
      <c r="E431" s="9"/>
    </row>
    <row r="432" spans="1:5">
      <c r="A432" s="13"/>
      <c r="B432" s="13"/>
      <c r="C432" s="13"/>
      <c r="D432" s="18"/>
      <c r="E432" s="9"/>
    </row>
    <row r="433" spans="1:5">
      <c r="A433" s="13"/>
      <c r="B433" s="13"/>
      <c r="C433" s="13"/>
      <c r="D433" s="18"/>
      <c r="E433" s="9"/>
    </row>
    <row r="434" spans="1:5">
      <c r="A434" s="13"/>
      <c r="B434" s="13"/>
      <c r="C434" s="13"/>
      <c r="D434" s="18"/>
      <c r="E434" s="9"/>
    </row>
    <row r="435" spans="1:5">
      <c r="A435" s="13"/>
      <c r="B435" s="13"/>
      <c r="C435" s="13"/>
      <c r="D435" s="18"/>
      <c r="E435" s="9"/>
    </row>
    <row r="436" spans="1:5">
      <c r="A436" s="13"/>
      <c r="B436" s="13"/>
      <c r="C436" s="13"/>
      <c r="D436" s="18"/>
      <c r="E436" s="9"/>
    </row>
    <row r="437" spans="1:5">
      <c r="A437" s="13"/>
      <c r="B437" s="13"/>
      <c r="C437" s="13"/>
      <c r="D437" s="18"/>
      <c r="E437" s="9"/>
    </row>
    <row r="438" spans="1:5">
      <c r="A438" s="13"/>
      <c r="B438" s="13"/>
      <c r="C438" s="13"/>
      <c r="D438" s="18"/>
      <c r="E438" s="9"/>
    </row>
    <row r="439" spans="1:5">
      <c r="A439" s="13"/>
      <c r="B439" s="13"/>
      <c r="C439" s="13"/>
      <c r="D439" s="18"/>
      <c r="E439" s="9"/>
    </row>
    <row r="440" spans="1:5">
      <c r="A440" s="13"/>
      <c r="B440" s="13"/>
      <c r="C440" s="13"/>
      <c r="D440" s="18"/>
      <c r="E440" s="9"/>
    </row>
    <row r="441" spans="1:5">
      <c r="A441" s="13"/>
      <c r="B441" s="13"/>
      <c r="C441" s="13"/>
      <c r="D441" s="18"/>
      <c r="E441" s="9"/>
    </row>
    <row r="442" spans="1:5">
      <c r="A442" s="13"/>
      <c r="B442" s="13"/>
      <c r="C442" s="13"/>
      <c r="D442" s="18"/>
      <c r="E442" s="9"/>
    </row>
    <row r="443" spans="1:5">
      <c r="A443" s="13"/>
      <c r="B443" s="13"/>
      <c r="C443" s="13"/>
      <c r="D443" s="18"/>
      <c r="E443" s="9"/>
    </row>
    <row r="444" spans="1:5">
      <c r="A444" s="13"/>
      <c r="B444" s="13"/>
      <c r="C444" s="13"/>
      <c r="D444" s="18"/>
      <c r="E444" s="9"/>
    </row>
    <row r="445" spans="1:5">
      <c r="A445" s="13"/>
      <c r="B445" s="13"/>
      <c r="C445" s="13"/>
      <c r="D445" s="18"/>
      <c r="E445" s="9"/>
    </row>
    <row r="446" spans="1:5">
      <c r="A446" s="13"/>
      <c r="B446" s="13"/>
      <c r="C446" s="13"/>
      <c r="D446" s="18"/>
      <c r="E446" s="9"/>
    </row>
    <row r="447" spans="1:5">
      <c r="A447" s="13"/>
      <c r="B447" s="13"/>
      <c r="C447" s="13"/>
      <c r="D447" s="18"/>
      <c r="E447" s="9"/>
    </row>
    <row r="448" spans="1:5">
      <c r="A448" s="13"/>
      <c r="B448" s="13"/>
      <c r="C448" s="13"/>
      <c r="D448" s="18"/>
      <c r="E448" s="9"/>
    </row>
    <row r="449" spans="1:5">
      <c r="A449" s="13"/>
      <c r="B449" s="13"/>
      <c r="C449" s="13"/>
      <c r="D449" s="18"/>
      <c r="E449" s="9"/>
    </row>
    <row r="450" spans="1:5">
      <c r="A450" s="13"/>
      <c r="B450" s="13"/>
      <c r="C450" s="13"/>
      <c r="D450" s="18"/>
      <c r="E450" s="9"/>
    </row>
    <row r="451" spans="1:5">
      <c r="A451" s="13"/>
      <c r="B451" s="13"/>
      <c r="C451" s="13"/>
      <c r="D451" s="18"/>
      <c r="E451" s="9"/>
    </row>
    <row r="452" spans="1:5">
      <c r="A452" s="13"/>
      <c r="B452" s="13"/>
      <c r="C452" s="13"/>
      <c r="D452" s="18"/>
      <c r="E452" s="9"/>
    </row>
    <row r="453" spans="1:5">
      <c r="A453" s="13"/>
      <c r="B453" s="13"/>
      <c r="C453" s="13"/>
      <c r="D453" s="18"/>
      <c r="E453" s="9"/>
    </row>
    <row r="454" spans="1:5">
      <c r="A454" s="13"/>
      <c r="B454" s="13"/>
      <c r="C454" s="13"/>
      <c r="D454" s="18"/>
      <c r="E454" s="9"/>
    </row>
    <row r="455" spans="1:5">
      <c r="A455" s="13"/>
      <c r="B455" s="13"/>
      <c r="C455" s="13"/>
      <c r="D455" s="18"/>
      <c r="E455" s="9"/>
    </row>
    <row r="456" spans="1:5">
      <c r="A456" s="13"/>
      <c r="B456" s="13"/>
      <c r="C456" s="13"/>
      <c r="D456" s="18"/>
      <c r="E456" s="9"/>
    </row>
    <row r="457" spans="1:5">
      <c r="A457" s="13"/>
      <c r="B457" s="13"/>
      <c r="C457" s="13"/>
      <c r="D457" s="18"/>
      <c r="E457" s="9"/>
    </row>
    <row r="458" spans="1:5">
      <c r="A458" s="13"/>
      <c r="B458" s="13"/>
      <c r="C458" s="13"/>
      <c r="D458" s="18"/>
      <c r="E458" s="9"/>
    </row>
    <row r="459" spans="1:5">
      <c r="A459" s="13"/>
      <c r="B459" s="13"/>
      <c r="C459" s="13"/>
      <c r="D459" s="18"/>
      <c r="E459" s="9"/>
    </row>
    <row r="460" spans="1:5">
      <c r="A460" s="13"/>
      <c r="B460" s="13"/>
      <c r="C460" s="13"/>
      <c r="D460" s="18"/>
      <c r="E460" s="9"/>
    </row>
    <row r="461" spans="1:5">
      <c r="A461" s="13"/>
      <c r="B461" s="13"/>
      <c r="C461" s="13"/>
      <c r="D461" s="18"/>
      <c r="E461" s="9"/>
    </row>
    <row r="462" spans="1:5">
      <c r="A462" s="13"/>
      <c r="B462" s="13"/>
      <c r="C462" s="13"/>
      <c r="D462" s="18"/>
      <c r="E462" s="9"/>
    </row>
    <row r="463" spans="1:5">
      <c r="A463" s="13"/>
      <c r="B463" s="13"/>
      <c r="C463" s="13"/>
      <c r="D463" s="18"/>
      <c r="E463" s="9"/>
    </row>
    <row r="464" spans="1:5">
      <c r="A464" s="13"/>
      <c r="B464" s="13"/>
      <c r="C464" s="13"/>
      <c r="D464" s="18"/>
      <c r="E464" s="9"/>
    </row>
    <row r="465" spans="1:5">
      <c r="A465" s="13"/>
      <c r="B465" s="13"/>
      <c r="C465" s="13"/>
      <c r="D465" s="18"/>
      <c r="E465" s="9"/>
    </row>
    <row r="466" spans="1:5">
      <c r="A466" s="13"/>
      <c r="B466" s="13"/>
      <c r="C466" s="13"/>
      <c r="D466" s="18"/>
      <c r="E466" s="9"/>
    </row>
    <row r="467" spans="1:5">
      <c r="A467" s="13"/>
      <c r="B467" s="13"/>
      <c r="C467" s="13"/>
      <c r="D467" s="18"/>
      <c r="E467" s="9"/>
    </row>
    <row r="468" spans="1:5">
      <c r="A468" s="13"/>
      <c r="B468" s="13"/>
      <c r="C468" s="13"/>
      <c r="D468" s="18"/>
      <c r="E468" s="9"/>
    </row>
    <row r="469" spans="1:5">
      <c r="A469" s="13"/>
      <c r="B469" s="13"/>
      <c r="C469" s="13"/>
      <c r="D469" s="18"/>
      <c r="E469" s="9"/>
    </row>
    <row r="470" spans="1:5">
      <c r="A470" s="13"/>
      <c r="B470" s="13"/>
      <c r="C470" s="13"/>
      <c r="D470" s="18"/>
      <c r="E470" s="9"/>
    </row>
    <row r="471" spans="1:5">
      <c r="A471" s="13"/>
      <c r="B471" s="13"/>
      <c r="C471" s="13"/>
      <c r="D471" s="18"/>
      <c r="E471" s="9"/>
    </row>
    <row r="472" spans="1:5">
      <c r="A472" s="13"/>
      <c r="B472" s="13"/>
      <c r="C472" s="13"/>
      <c r="D472" s="18"/>
      <c r="E472" s="9"/>
    </row>
    <row r="473" spans="1:5">
      <c r="A473" s="13"/>
      <c r="B473" s="13"/>
      <c r="C473" s="13"/>
      <c r="D473" s="18"/>
      <c r="E473" s="9"/>
    </row>
    <row r="474" spans="1:5">
      <c r="A474" s="13"/>
      <c r="B474" s="13"/>
      <c r="C474" s="13"/>
      <c r="D474" s="18"/>
      <c r="E474" s="9"/>
    </row>
    <row r="475" spans="1:5">
      <c r="A475" s="13"/>
      <c r="B475" s="13"/>
      <c r="C475" s="13"/>
      <c r="D475" s="18"/>
      <c r="E475" s="9"/>
    </row>
    <row r="476" spans="1:5">
      <c r="A476" s="13"/>
      <c r="B476" s="13"/>
      <c r="C476" s="13"/>
      <c r="D476" s="18"/>
      <c r="E476" s="9"/>
    </row>
    <row r="477" spans="1:5">
      <c r="A477" s="13"/>
      <c r="B477" s="13"/>
      <c r="C477" s="13"/>
      <c r="D477" s="18"/>
      <c r="E477" s="9"/>
    </row>
    <row r="478" spans="1:5">
      <c r="A478" s="13"/>
      <c r="B478" s="13"/>
      <c r="C478" s="13"/>
      <c r="D478" s="18"/>
      <c r="E478" s="9"/>
    </row>
    <row r="479" spans="1:5">
      <c r="A479" s="13"/>
      <c r="B479" s="13"/>
      <c r="C479" s="13"/>
      <c r="D479" s="18"/>
      <c r="E479" s="9"/>
    </row>
    <row r="480" spans="1:5">
      <c r="A480" s="13"/>
      <c r="B480" s="13"/>
      <c r="C480" s="13"/>
      <c r="D480" s="18"/>
      <c r="E480" s="9"/>
    </row>
    <row r="481" spans="1:5">
      <c r="A481" s="13"/>
      <c r="B481" s="13"/>
      <c r="C481" s="13"/>
      <c r="D481" s="18"/>
      <c r="E481" s="9"/>
    </row>
    <row r="482" spans="1:5">
      <c r="A482" s="13"/>
      <c r="B482" s="13"/>
      <c r="C482" s="13"/>
      <c r="D482" s="18"/>
      <c r="E482" s="9"/>
    </row>
    <row r="483" spans="1:5">
      <c r="A483" s="13"/>
      <c r="B483" s="13"/>
      <c r="C483" s="13"/>
      <c r="D483" s="18"/>
      <c r="E483" s="9"/>
    </row>
    <row r="484" spans="1:5">
      <c r="A484" s="13"/>
      <c r="B484" s="13"/>
      <c r="C484" s="13"/>
      <c r="D484" s="18"/>
      <c r="E484" s="9"/>
    </row>
    <row r="485" spans="1:5">
      <c r="A485" s="13"/>
      <c r="B485" s="13"/>
      <c r="C485" s="13"/>
      <c r="D485" s="18"/>
      <c r="E485" s="9"/>
    </row>
    <row r="486" spans="1:5">
      <c r="A486" s="13"/>
      <c r="B486" s="13"/>
      <c r="C486" s="13"/>
      <c r="D486" s="18"/>
      <c r="E486" s="9"/>
    </row>
    <row r="487" spans="1:5">
      <c r="A487" s="13"/>
      <c r="B487" s="13"/>
      <c r="C487" s="13"/>
      <c r="D487" s="18"/>
      <c r="E487" s="9"/>
    </row>
    <row r="488" spans="1:5">
      <c r="A488" s="13"/>
      <c r="B488" s="13"/>
      <c r="C488" s="13"/>
      <c r="D488" s="18"/>
      <c r="E488" s="9"/>
    </row>
    <row r="489" spans="1:5">
      <c r="A489" s="13"/>
      <c r="B489" s="13"/>
      <c r="C489" s="13"/>
      <c r="D489" s="18"/>
      <c r="E489" s="9"/>
    </row>
    <row r="490" spans="1:5">
      <c r="A490" s="13"/>
      <c r="B490" s="13"/>
      <c r="C490" s="13"/>
      <c r="D490" s="18"/>
      <c r="E490" s="9"/>
    </row>
    <row r="491" spans="1:5">
      <c r="A491" s="13"/>
      <c r="B491" s="13"/>
      <c r="C491" s="13"/>
      <c r="D491" s="18"/>
      <c r="E491" s="9"/>
    </row>
    <row r="492" spans="1:5">
      <c r="A492" s="13"/>
      <c r="B492" s="13"/>
      <c r="C492" s="13"/>
      <c r="D492" s="18"/>
      <c r="E492" s="9"/>
    </row>
    <row r="493" spans="1:5">
      <c r="A493" s="13"/>
      <c r="B493" s="13"/>
      <c r="C493" s="13"/>
      <c r="D493" s="18"/>
      <c r="E493" s="9"/>
    </row>
    <row r="494" spans="1:5">
      <c r="A494" s="13"/>
      <c r="B494" s="13"/>
      <c r="C494" s="13"/>
      <c r="D494" s="18"/>
      <c r="E494" s="9"/>
    </row>
    <row r="495" spans="1:5">
      <c r="A495" s="13"/>
      <c r="B495" s="13"/>
      <c r="C495" s="13"/>
      <c r="D495" s="18"/>
      <c r="E495" s="9"/>
    </row>
    <row r="496" spans="1:5">
      <c r="A496" s="13"/>
      <c r="B496" s="13"/>
      <c r="C496" s="13"/>
      <c r="D496" s="18"/>
      <c r="E496" s="9"/>
    </row>
    <row r="497" spans="1:5">
      <c r="A497" s="13"/>
      <c r="B497" s="13"/>
      <c r="C497" s="13"/>
      <c r="D497" s="18"/>
      <c r="E497" s="9"/>
    </row>
    <row r="498" spans="1:5">
      <c r="A498" s="13"/>
      <c r="B498" s="13"/>
      <c r="C498" s="13"/>
      <c r="D498" s="18"/>
      <c r="E498" s="9"/>
    </row>
    <row r="499" spans="1:5">
      <c r="A499" s="13"/>
      <c r="B499" s="13"/>
      <c r="C499" s="13"/>
      <c r="D499" s="18"/>
      <c r="E499" s="9"/>
    </row>
    <row r="500" spans="1:5">
      <c r="A500" s="13"/>
      <c r="B500" s="13"/>
      <c r="C500" s="13"/>
      <c r="D500" s="18"/>
      <c r="E500" s="9"/>
    </row>
    <row r="501" spans="1:5">
      <c r="A501" s="13"/>
      <c r="B501" s="13"/>
      <c r="C501" s="13"/>
      <c r="D501" s="18"/>
      <c r="E501" s="9"/>
    </row>
    <row r="502" spans="1:5">
      <c r="A502" s="13"/>
      <c r="B502" s="13"/>
      <c r="C502" s="13"/>
      <c r="D502" s="18"/>
      <c r="E502" s="9"/>
    </row>
    <row r="503" spans="1:5">
      <c r="A503" s="13"/>
      <c r="B503" s="13"/>
      <c r="C503" s="13"/>
      <c r="D503" s="18"/>
      <c r="E503" s="9"/>
    </row>
    <row r="504" spans="1:5">
      <c r="A504" s="13"/>
      <c r="B504" s="13"/>
      <c r="C504" s="13"/>
      <c r="D504" s="18"/>
      <c r="E504" s="9"/>
    </row>
    <row r="505" spans="1:5">
      <c r="A505" s="13"/>
      <c r="B505" s="13"/>
      <c r="C505" s="13"/>
      <c r="D505" s="18"/>
      <c r="E505" s="9"/>
    </row>
    <row r="506" spans="1:5">
      <c r="A506" s="13"/>
      <c r="B506" s="13"/>
      <c r="C506" s="13"/>
      <c r="D506" s="18"/>
      <c r="E506" s="9"/>
    </row>
    <row r="507" spans="1:5">
      <c r="A507" s="13"/>
      <c r="B507" s="13"/>
      <c r="C507" s="13"/>
      <c r="D507" s="18"/>
      <c r="E507" s="9"/>
    </row>
    <row r="508" spans="1:5">
      <c r="A508" s="13"/>
      <c r="B508" s="13"/>
      <c r="C508" s="13"/>
      <c r="D508" s="18"/>
      <c r="E508" s="9"/>
    </row>
    <row r="509" spans="1:5">
      <c r="A509" s="13"/>
      <c r="B509" s="13"/>
      <c r="C509" s="13"/>
      <c r="D509" s="18"/>
      <c r="E509" s="9"/>
    </row>
    <row r="510" spans="1:5">
      <c r="A510" s="13"/>
      <c r="B510" s="13"/>
      <c r="C510" s="13"/>
      <c r="D510" s="18"/>
      <c r="E510" s="9"/>
    </row>
    <row r="511" spans="1:5">
      <c r="A511" s="13"/>
      <c r="B511" s="13"/>
      <c r="C511" s="13"/>
      <c r="D511" s="18"/>
      <c r="E511" s="9"/>
    </row>
    <row r="512" spans="1:5">
      <c r="A512" s="13"/>
      <c r="B512" s="13"/>
      <c r="C512" s="13"/>
      <c r="D512" s="18"/>
      <c r="E512" s="9"/>
    </row>
    <row r="513" spans="1:5">
      <c r="A513" s="13"/>
      <c r="B513" s="13"/>
      <c r="C513" s="13"/>
      <c r="D513" s="18"/>
      <c r="E513" s="9"/>
    </row>
    <row r="514" spans="1:5">
      <c r="A514" s="13"/>
      <c r="B514" s="13"/>
      <c r="C514" s="13"/>
      <c r="D514" s="18"/>
      <c r="E514" s="9"/>
    </row>
    <row r="515" spans="1:5">
      <c r="A515" s="13"/>
      <c r="B515" s="13"/>
      <c r="C515" s="13"/>
      <c r="D515" s="18"/>
      <c r="E515" s="9"/>
    </row>
    <row r="516" spans="1:5">
      <c r="A516" s="13"/>
      <c r="B516" s="13"/>
      <c r="C516" s="13"/>
      <c r="D516" s="18"/>
      <c r="E516" s="9"/>
    </row>
    <row r="517" spans="1:5">
      <c r="A517" s="13"/>
      <c r="B517" s="13"/>
      <c r="C517" s="13"/>
      <c r="D517" s="18"/>
      <c r="E517" s="9"/>
    </row>
    <row r="518" spans="1:5">
      <c r="A518" s="13"/>
      <c r="B518" s="13"/>
      <c r="C518" s="13"/>
      <c r="D518" s="18"/>
      <c r="E518" s="9"/>
    </row>
    <row r="519" spans="1:5">
      <c r="A519" s="13"/>
      <c r="B519" s="13"/>
      <c r="C519" s="13"/>
      <c r="D519" s="18"/>
      <c r="E519" s="9"/>
    </row>
    <row r="520" spans="1:5">
      <c r="A520" s="13"/>
      <c r="B520" s="13"/>
      <c r="C520" s="13"/>
      <c r="D520" s="18"/>
      <c r="E520" s="9"/>
    </row>
    <row r="521" spans="1:5">
      <c r="A521" s="13"/>
      <c r="B521" s="13"/>
      <c r="C521" s="13"/>
      <c r="D521" s="18"/>
      <c r="E521" s="9"/>
    </row>
    <row r="522" spans="1:5">
      <c r="A522" s="13"/>
      <c r="B522" s="13"/>
      <c r="C522" s="13"/>
      <c r="D522" s="18"/>
      <c r="E522" s="9"/>
    </row>
    <row r="523" spans="1:5">
      <c r="A523" s="13"/>
      <c r="B523" s="13"/>
      <c r="C523" s="13"/>
      <c r="D523" s="18"/>
      <c r="E523" s="9"/>
    </row>
    <row r="524" spans="1:5">
      <c r="A524" s="13"/>
      <c r="B524" s="13"/>
      <c r="C524" s="13"/>
      <c r="D524" s="18"/>
      <c r="E524" s="9"/>
    </row>
    <row r="525" spans="1:5">
      <c r="A525" s="13"/>
      <c r="B525" s="13"/>
      <c r="C525" s="13"/>
      <c r="D525" s="18"/>
      <c r="E525" s="9"/>
    </row>
    <row r="526" spans="1:5">
      <c r="A526" s="13"/>
      <c r="B526" s="13"/>
      <c r="C526" s="13"/>
      <c r="D526" s="18"/>
      <c r="E526" s="9"/>
    </row>
    <row r="527" spans="1:5">
      <c r="A527" s="13"/>
      <c r="B527" s="13"/>
      <c r="C527" s="13"/>
      <c r="D527" s="18"/>
      <c r="E527" s="9"/>
    </row>
    <row r="528" spans="1:5">
      <c r="A528" s="13"/>
      <c r="B528" s="13"/>
      <c r="C528" s="13"/>
      <c r="D528" s="18"/>
      <c r="E528" s="9"/>
    </row>
    <row r="529" spans="1:5">
      <c r="A529" s="13"/>
      <c r="B529" s="13"/>
      <c r="C529" s="13"/>
      <c r="D529" s="18"/>
      <c r="E529" s="9"/>
    </row>
    <row r="530" spans="1:5">
      <c r="A530" s="13"/>
      <c r="B530" s="13"/>
      <c r="C530" s="13"/>
      <c r="D530" s="18"/>
      <c r="E530" s="9"/>
    </row>
    <row r="531" spans="1:5">
      <c r="A531" s="13"/>
      <c r="B531" s="13"/>
      <c r="C531" s="13"/>
      <c r="D531" s="18"/>
      <c r="E531" s="9"/>
    </row>
    <row r="532" spans="1:5">
      <c r="A532" s="13"/>
      <c r="B532" s="13"/>
      <c r="C532" s="13"/>
      <c r="D532" s="18"/>
      <c r="E532" s="9"/>
    </row>
    <row r="533" spans="1:5">
      <c r="A533" s="13"/>
      <c r="B533" s="13"/>
      <c r="C533" s="13"/>
      <c r="D533" s="18"/>
      <c r="E533" s="9"/>
    </row>
    <row r="534" spans="1:5">
      <c r="A534" s="13"/>
      <c r="B534" s="13"/>
      <c r="C534" s="13"/>
      <c r="D534" s="18"/>
      <c r="E534" s="9"/>
    </row>
    <row r="535" spans="1:5">
      <c r="A535" s="13"/>
      <c r="B535" s="13"/>
      <c r="C535" s="13"/>
      <c r="D535" s="18"/>
      <c r="E535" s="9"/>
    </row>
    <row r="536" spans="1:5">
      <c r="A536" s="13"/>
      <c r="B536" s="13"/>
      <c r="C536" s="13"/>
      <c r="D536" s="18"/>
      <c r="E536" s="9"/>
    </row>
    <row r="537" spans="1:5">
      <c r="A537" s="13"/>
      <c r="B537" s="13"/>
      <c r="C537" s="13"/>
      <c r="D537" s="18"/>
      <c r="E537" s="9"/>
    </row>
    <row r="538" spans="1:5">
      <c r="A538" s="13"/>
      <c r="B538" s="13"/>
      <c r="C538" s="13"/>
      <c r="D538" s="18"/>
      <c r="E538" s="9"/>
    </row>
    <row r="539" spans="1:5">
      <c r="A539" s="13"/>
      <c r="B539" s="13"/>
      <c r="C539" s="13"/>
      <c r="D539" s="18"/>
      <c r="E539" s="9"/>
    </row>
    <row r="540" spans="1:5">
      <c r="A540" s="13"/>
      <c r="B540" s="13"/>
      <c r="C540" s="13"/>
      <c r="D540" s="18"/>
      <c r="E540" s="9"/>
    </row>
    <row r="541" spans="1:5">
      <c r="A541" s="13"/>
      <c r="B541" s="13"/>
      <c r="C541" s="13"/>
      <c r="D541" s="18"/>
      <c r="E541" s="9"/>
    </row>
    <row r="542" spans="1:5">
      <c r="A542" s="13"/>
      <c r="B542" s="13"/>
      <c r="C542" s="13"/>
      <c r="D542" s="18"/>
      <c r="E542" s="9"/>
    </row>
    <row r="543" spans="1:5">
      <c r="A543" s="13"/>
      <c r="B543" s="13"/>
      <c r="C543" s="13"/>
      <c r="D543" s="18"/>
      <c r="E543" s="9"/>
    </row>
    <row r="544" spans="1:5">
      <c r="A544" s="13"/>
      <c r="B544" s="13"/>
      <c r="C544" s="13"/>
      <c r="D544" s="18"/>
      <c r="E544" s="9"/>
    </row>
    <row r="545" spans="1:5">
      <c r="A545" s="13"/>
      <c r="B545" s="13"/>
      <c r="C545" s="13"/>
      <c r="D545" s="18"/>
      <c r="E545" s="9"/>
    </row>
    <row r="546" spans="1:5">
      <c r="A546" s="13"/>
      <c r="B546" s="13"/>
      <c r="C546" s="13"/>
      <c r="D546" s="18"/>
      <c r="E546" s="9"/>
    </row>
    <row r="547" spans="1:5">
      <c r="A547" s="13"/>
      <c r="B547" s="13"/>
      <c r="C547" s="13"/>
      <c r="D547" s="18"/>
      <c r="E547" s="9"/>
    </row>
    <row r="548" spans="1:5">
      <c r="A548" s="13"/>
      <c r="B548" s="13"/>
      <c r="C548" s="13"/>
      <c r="D548" s="18"/>
      <c r="E548" s="9"/>
    </row>
    <row r="549" spans="1:5">
      <c r="A549" s="13"/>
      <c r="B549" s="13"/>
      <c r="C549" s="13"/>
      <c r="D549" s="18"/>
      <c r="E549" s="9"/>
    </row>
    <row r="550" spans="1:5">
      <c r="A550" s="13"/>
      <c r="B550" s="13"/>
      <c r="C550" s="13"/>
      <c r="D550" s="18"/>
      <c r="E550" s="9"/>
    </row>
    <row r="551" spans="1:5">
      <c r="A551" s="13"/>
      <c r="B551" s="13"/>
      <c r="C551" s="13"/>
      <c r="D551" s="18"/>
      <c r="E551" s="9"/>
    </row>
    <row r="552" spans="1:5">
      <c r="A552" s="13"/>
      <c r="B552" s="13"/>
      <c r="C552" s="13"/>
      <c r="D552" s="18"/>
      <c r="E552" s="9"/>
    </row>
    <row r="553" spans="1:5">
      <c r="A553" s="13"/>
      <c r="B553" s="13"/>
      <c r="C553" s="13"/>
      <c r="D553" s="18"/>
      <c r="E553" s="9"/>
    </row>
    <row r="554" spans="1:5">
      <c r="A554" s="13"/>
      <c r="B554" s="13"/>
      <c r="C554" s="13"/>
      <c r="D554" s="18"/>
      <c r="E554" s="9"/>
    </row>
    <row r="555" spans="1:5">
      <c r="A555" s="13"/>
      <c r="B555" s="13"/>
      <c r="C555" s="13"/>
      <c r="D555" s="18"/>
      <c r="E555" s="9"/>
    </row>
    <row r="556" spans="1:5">
      <c r="A556" s="13"/>
      <c r="B556" s="13"/>
      <c r="C556" s="13"/>
      <c r="D556" s="18"/>
      <c r="E556" s="9"/>
    </row>
    <row r="557" spans="1:5">
      <c r="A557" s="13"/>
      <c r="B557" s="13"/>
      <c r="C557" s="13"/>
      <c r="D557" s="18"/>
      <c r="E557" s="9"/>
    </row>
    <row r="558" spans="1:5">
      <c r="A558" s="13"/>
      <c r="B558" s="13"/>
      <c r="C558" s="13"/>
      <c r="D558" s="18"/>
      <c r="E558" s="9"/>
    </row>
    <row r="559" spans="1:5">
      <c r="A559" s="13"/>
      <c r="B559" s="13"/>
      <c r="C559" s="13"/>
      <c r="D559" s="18"/>
      <c r="E559" s="9"/>
    </row>
    <row r="560" spans="1:5">
      <c r="A560" s="13"/>
      <c r="B560" s="13"/>
      <c r="C560" s="13"/>
      <c r="D560" s="18"/>
      <c r="E560" s="9"/>
    </row>
    <row r="561" spans="1:5">
      <c r="A561" s="13"/>
      <c r="B561" s="13"/>
      <c r="C561" s="13"/>
      <c r="D561" s="18"/>
      <c r="E561" s="9"/>
    </row>
    <row r="562" spans="1:5">
      <c r="A562" s="13"/>
      <c r="B562" s="13"/>
      <c r="C562" s="13"/>
      <c r="D562" s="18"/>
      <c r="E562" s="9"/>
    </row>
    <row r="563" spans="1:5">
      <c r="A563" s="13"/>
      <c r="B563" s="13"/>
      <c r="C563" s="13"/>
      <c r="D563" s="18"/>
      <c r="E563" s="9"/>
    </row>
    <row r="564" spans="1:5">
      <c r="A564" s="13"/>
      <c r="B564" s="13"/>
      <c r="C564" s="13"/>
      <c r="D564" s="18"/>
      <c r="E564" s="9"/>
    </row>
    <row r="565" spans="1:5">
      <c r="A565" s="13"/>
      <c r="B565" s="13"/>
      <c r="C565" s="13"/>
      <c r="D565" s="18"/>
      <c r="E565" s="9"/>
    </row>
    <row r="566" spans="1:5">
      <c r="A566" s="13"/>
      <c r="B566" s="13"/>
      <c r="C566" s="13"/>
      <c r="D566" s="18"/>
      <c r="E566" s="9"/>
    </row>
    <row r="567" spans="1:5">
      <c r="A567" s="13"/>
      <c r="B567" s="13"/>
      <c r="C567" s="13"/>
      <c r="D567" s="18"/>
      <c r="E567" s="9"/>
    </row>
    <row r="568" spans="1:5">
      <c r="A568" s="13"/>
      <c r="B568" s="13"/>
      <c r="C568" s="13"/>
      <c r="D568" s="18"/>
      <c r="E568" s="9"/>
    </row>
    <row r="569" spans="1:5">
      <c r="A569" s="13"/>
      <c r="B569" s="13"/>
      <c r="C569" s="13"/>
      <c r="D569" s="18"/>
      <c r="E569" s="9"/>
    </row>
    <row r="570" spans="1:5">
      <c r="A570" s="13"/>
      <c r="B570" s="13"/>
      <c r="C570" s="13"/>
      <c r="D570" s="18"/>
      <c r="E570" s="9"/>
    </row>
    <row r="571" spans="1:5">
      <c r="A571" s="13"/>
      <c r="B571" s="13"/>
      <c r="C571" s="13"/>
      <c r="D571" s="18"/>
      <c r="E571" s="9"/>
    </row>
    <row r="572" spans="1:5">
      <c r="A572" s="13"/>
      <c r="B572" s="13"/>
      <c r="C572" s="13"/>
      <c r="D572" s="18"/>
      <c r="E572" s="9"/>
    </row>
    <row r="573" spans="1:5">
      <c r="A573" s="13"/>
      <c r="B573" s="13"/>
      <c r="C573" s="13"/>
      <c r="D573" s="18"/>
      <c r="E573" s="9"/>
    </row>
    <row r="574" spans="1:5">
      <c r="A574" s="13"/>
      <c r="B574" s="13"/>
      <c r="C574" s="13"/>
      <c r="D574" s="18"/>
      <c r="E574" s="9"/>
    </row>
    <row r="575" spans="1:5">
      <c r="A575" s="13"/>
      <c r="B575" s="13"/>
      <c r="C575" s="13"/>
      <c r="D575" s="18"/>
      <c r="E575" s="9"/>
    </row>
    <row r="576" spans="1:5">
      <c r="A576" s="13"/>
      <c r="B576" s="13"/>
      <c r="C576" s="13"/>
      <c r="D576" s="18"/>
      <c r="E576" s="9"/>
    </row>
    <row r="577" spans="1:5">
      <c r="A577" s="13"/>
      <c r="B577" s="13"/>
      <c r="C577" s="13"/>
      <c r="D577" s="18"/>
      <c r="E577" s="9"/>
    </row>
    <row r="578" spans="1:5">
      <c r="A578" s="13"/>
      <c r="B578" s="13"/>
      <c r="C578" s="13"/>
      <c r="D578" s="18"/>
      <c r="E578" s="9"/>
    </row>
    <row r="579" spans="1:5">
      <c r="A579" s="13"/>
      <c r="B579" s="13"/>
      <c r="C579" s="13"/>
      <c r="D579" s="18"/>
      <c r="E579" s="9"/>
    </row>
    <row r="580" spans="1:5">
      <c r="A580" s="13"/>
      <c r="B580" s="13"/>
      <c r="C580" s="13"/>
      <c r="D580" s="18"/>
      <c r="E580" s="9"/>
    </row>
    <row r="581" spans="1:5">
      <c r="A581" s="13"/>
      <c r="B581" s="13"/>
      <c r="C581" s="13"/>
      <c r="D581" s="18"/>
      <c r="E581" s="9"/>
    </row>
    <row r="582" spans="1:5">
      <c r="A582" s="13"/>
      <c r="B582" s="13"/>
      <c r="C582" s="13"/>
      <c r="D582" s="18"/>
      <c r="E582" s="9"/>
    </row>
    <row r="583" spans="1:5">
      <c r="A583" s="13"/>
      <c r="B583" s="13"/>
      <c r="C583" s="13"/>
      <c r="D583" s="18"/>
      <c r="E583" s="9"/>
    </row>
    <row r="584" spans="1:5">
      <c r="A584" s="13"/>
      <c r="B584" s="13"/>
      <c r="C584" s="13"/>
      <c r="D584" s="18"/>
      <c r="E584" s="9"/>
    </row>
    <row r="585" spans="1:5">
      <c r="A585" s="13"/>
      <c r="B585" s="13"/>
      <c r="C585" s="13"/>
      <c r="D585" s="18"/>
      <c r="E585" s="9"/>
    </row>
    <row r="586" spans="1:5">
      <c r="A586" s="13"/>
      <c r="B586" s="13"/>
      <c r="C586" s="13"/>
      <c r="D586" s="18"/>
      <c r="E586" s="9"/>
    </row>
    <row r="587" spans="1:5">
      <c r="A587" s="13"/>
      <c r="B587" s="13"/>
      <c r="C587" s="13"/>
      <c r="D587" s="18"/>
      <c r="E587" s="9"/>
    </row>
    <row r="588" spans="1:5">
      <c r="A588" s="13"/>
      <c r="B588" s="13"/>
      <c r="C588" s="13"/>
      <c r="D588" s="18"/>
      <c r="E588" s="9"/>
    </row>
    <row r="589" spans="1:5">
      <c r="A589" s="13"/>
      <c r="B589" s="13"/>
      <c r="C589" s="13"/>
      <c r="D589" s="18"/>
      <c r="E589" s="9"/>
    </row>
    <row r="590" spans="1:5">
      <c r="A590" s="13"/>
      <c r="B590" s="13"/>
      <c r="C590" s="13"/>
      <c r="D590" s="18"/>
      <c r="E590" s="9"/>
    </row>
    <row r="591" spans="1:5">
      <c r="A591" s="13"/>
      <c r="B591" s="13"/>
      <c r="C591" s="13"/>
      <c r="D591" s="18"/>
      <c r="E591" s="9"/>
    </row>
    <row r="592" spans="1:5">
      <c r="A592" s="13"/>
      <c r="B592" s="13"/>
      <c r="C592" s="13"/>
      <c r="D592" s="18"/>
      <c r="E592" s="9"/>
    </row>
    <row r="593" spans="1:5">
      <c r="A593" s="13"/>
      <c r="B593" s="13"/>
      <c r="C593" s="13"/>
      <c r="D593" s="18"/>
      <c r="E593" s="9"/>
    </row>
    <row r="594" spans="1:5">
      <c r="A594" s="13"/>
      <c r="B594" s="13"/>
      <c r="C594" s="13"/>
      <c r="D594" s="18"/>
      <c r="E594" s="9"/>
    </row>
    <row r="595" spans="1:5">
      <c r="A595" s="13"/>
      <c r="B595" s="13"/>
      <c r="C595" s="13"/>
      <c r="D595" s="18"/>
      <c r="E595" s="9"/>
    </row>
    <row r="596" spans="1:5">
      <c r="A596" s="13"/>
      <c r="B596" s="13"/>
      <c r="C596" s="13"/>
      <c r="D596" s="18"/>
      <c r="E596" s="9"/>
    </row>
    <row r="597" spans="1:5">
      <c r="A597" s="13"/>
      <c r="B597" s="13"/>
      <c r="C597" s="13"/>
      <c r="D597" s="18"/>
      <c r="E597" s="9"/>
    </row>
    <row r="598" spans="1:5">
      <c r="A598" s="13"/>
      <c r="B598" s="13"/>
      <c r="C598" s="13"/>
      <c r="D598" s="18"/>
      <c r="E598" s="9"/>
    </row>
    <row r="599" spans="1:5">
      <c r="A599" s="13"/>
      <c r="B599" s="13"/>
      <c r="C599" s="13"/>
      <c r="D599" s="18"/>
      <c r="E599" s="9"/>
    </row>
    <row r="600" spans="1:5">
      <c r="A600" s="13"/>
      <c r="B600" s="13"/>
      <c r="C600" s="13"/>
      <c r="D600" s="18"/>
      <c r="E600" s="9"/>
    </row>
    <row r="601" spans="1:5">
      <c r="A601" s="13"/>
      <c r="B601" s="13"/>
      <c r="C601" s="13"/>
      <c r="D601" s="18"/>
      <c r="E601" s="9"/>
    </row>
    <row r="602" spans="1:5">
      <c r="A602" s="13"/>
      <c r="B602" s="13"/>
      <c r="C602" s="13"/>
      <c r="D602" s="18"/>
      <c r="E602" s="9"/>
    </row>
    <row r="603" spans="1:5">
      <c r="A603" s="13"/>
      <c r="B603" s="13"/>
      <c r="C603" s="13"/>
      <c r="D603" s="18"/>
      <c r="E603" s="9"/>
    </row>
    <row r="604" spans="1:5">
      <c r="A604" s="13"/>
      <c r="B604" s="13"/>
      <c r="C604" s="13"/>
      <c r="D604" s="18"/>
      <c r="E604" s="9"/>
    </row>
    <row r="605" spans="1:5">
      <c r="A605" s="13"/>
      <c r="B605" s="13"/>
      <c r="C605" s="13"/>
      <c r="D605" s="18"/>
      <c r="E605" s="9"/>
    </row>
    <row r="606" spans="1:5">
      <c r="A606" s="13"/>
      <c r="B606" s="13"/>
      <c r="C606" s="13"/>
      <c r="D606" s="18"/>
      <c r="E606" s="9"/>
    </row>
    <row r="607" spans="1:5">
      <c r="A607" s="13"/>
      <c r="B607" s="13"/>
      <c r="C607" s="13"/>
      <c r="D607" s="18"/>
      <c r="E607" s="9"/>
    </row>
    <row r="608" spans="1:5">
      <c r="A608" s="13"/>
      <c r="B608" s="13"/>
      <c r="C608" s="13"/>
      <c r="D608" s="18"/>
      <c r="E608" s="9"/>
    </row>
    <row r="609" spans="1:5">
      <c r="A609" s="13"/>
      <c r="B609" s="13"/>
      <c r="C609" s="13"/>
      <c r="D609" s="18"/>
      <c r="E609" s="9"/>
    </row>
    <row r="610" spans="1:5">
      <c r="A610" s="13"/>
      <c r="B610" s="13"/>
      <c r="C610" s="13"/>
      <c r="D610" s="18"/>
      <c r="E610" s="9"/>
    </row>
    <row r="611" spans="1:5">
      <c r="A611" s="13"/>
      <c r="B611" s="13"/>
      <c r="C611" s="13"/>
      <c r="D611" s="18"/>
      <c r="E611" s="9"/>
    </row>
    <row r="612" spans="1:5">
      <c r="A612" s="13"/>
      <c r="B612" s="13"/>
      <c r="C612" s="13"/>
      <c r="D612" s="18"/>
      <c r="E612" s="9"/>
    </row>
    <row r="613" spans="1:5">
      <c r="A613" s="13"/>
      <c r="B613" s="13"/>
      <c r="C613" s="13"/>
      <c r="D613" s="18"/>
      <c r="E613" s="9"/>
    </row>
    <row r="614" spans="1:5">
      <c r="A614" s="13"/>
      <c r="B614" s="13"/>
      <c r="C614" s="13"/>
      <c r="D614" s="18"/>
      <c r="E614" s="9"/>
    </row>
    <row r="615" spans="1:5">
      <c r="A615" s="13"/>
      <c r="B615" s="13"/>
      <c r="C615" s="13"/>
      <c r="D615" s="18"/>
      <c r="E615" s="9"/>
    </row>
    <row r="616" spans="1:5">
      <c r="A616" s="13"/>
      <c r="B616" s="13"/>
      <c r="C616" s="13"/>
      <c r="D616" s="18"/>
      <c r="E616" s="9"/>
    </row>
    <row r="617" spans="1:5">
      <c r="A617" s="13"/>
      <c r="B617" s="13"/>
      <c r="C617" s="13"/>
      <c r="D617" s="18"/>
      <c r="E617" s="9"/>
    </row>
    <row r="618" spans="1:5">
      <c r="A618" s="13"/>
      <c r="B618" s="13"/>
      <c r="C618" s="13"/>
      <c r="D618" s="18"/>
      <c r="E618" s="9"/>
    </row>
    <row r="619" spans="1:5">
      <c r="A619" s="13"/>
      <c r="B619" s="13"/>
      <c r="C619" s="13"/>
      <c r="D619" s="18"/>
      <c r="E619" s="9"/>
    </row>
    <row r="620" spans="1:5">
      <c r="A620" s="13"/>
      <c r="B620" s="13"/>
      <c r="C620" s="13"/>
      <c r="D620" s="18"/>
      <c r="E620" s="9"/>
    </row>
    <row r="621" spans="1:5">
      <c r="A621" s="13"/>
      <c r="B621" s="13"/>
      <c r="C621" s="13"/>
      <c r="D621" s="18"/>
      <c r="E621" s="9"/>
    </row>
    <row r="622" spans="1:5">
      <c r="A622" s="13"/>
      <c r="B622" s="13"/>
      <c r="C622" s="13"/>
      <c r="D622" s="18"/>
      <c r="E622" s="9"/>
    </row>
    <row r="623" spans="1:5">
      <c r="A623" s="13"/>
      <c r="B623" s="13"/>
      <c r="C623" s="13"/>
      <c r="D623" s="18"/>
      <c r="E623" s="9"/>
    </row>
    <row r="624" spans="1:5">
      <c r="A624" s="13"/>
      <c r="B624" s="13"/>
      <c r="C624" s="13"/>
      <c r="D624" s="18"/>
      <c r="E624" s="9"/>
    </row>
    <row r="625" spans="1:5">
      <c r="A625" s="13"/>
      <c r="B625" s="13"/>
      <c r="C625" s="13"/>
      <c r="D625" s="18"/>
      <c r="E625" s="9"/>
    </row>
    <row r="626" spans="1:5">
      <c r="A626" s="13"/>
      <c r="B626" s="13"/>
      <c r="C626" s="13"/>
      <c r="D626" s="18"/>
      <c r="E626" s="9"/>
    </row>
    <row r="627" spans="1:5">
      <c r="A627" s="13"/>
      <c r="B627" s="13"/>
      <c r="C627" s="13"/>
      <c r="D627" s="18"/>
      <c r="E627" s="9"/>
    </row>
    <row r="628" spans="1:5">
      <c r="A628" s="13"/>
      <c r="B628" s="13"/>
      <c r="C628" s="13"/>
      <c r="D628" s="18"/>
      <c r="E628" s="9"/>
    </row>
    <row r="629" spans="1:5">
      <c r="A629" s="13"/>
      <c r="B629" s="13"/>
      <c r="C629" s="13"/>
      <c r="D629" s="18"/>
      <c r="E629" s="9"/>
    </row>
    <row r="630" spans="1:5">
      <c r="A630" s="13"/>
      <c r="B630" s="13"/>
      <c r="C630" s="13"/>
      <c r="D630" s="18"/>
      <c r="E630" s="9"/>
    </row>
    <row r="631" spans="1:5">
      <c r="A631" s="13"/>
      <c r="B631" s="13"/>
      <c r="C631" s="13"/>
      <c r="D631" s="18"/>
      <c r="E631" s="9"/>
    </row>
    <row r="632" spans="1:5">
      <c r="A632" s="13"/>
      <c r="B632" s="13"/>
      <c r="C632" s="13"/>
      <c r="D632" s="18"/>
      <c r="E632" s="9"/>
    </row>
    <row r="633" spans="1:5">
      <c r="A633" s="13"/>
      <c r="B633" s="13"/>
      <c r="C633" s="13"/>
      <c r="D633" s="18"/>
      <c r="E633" s="9"/>
    </row>
    <row r="634" spans="1:5">
      <c r="A634" s="13"/>
      <c r="B634" s="13"/>
      <c r="C634" s="13"/>
      <c r="D634" s="18"/>
      <c r="E634" s="9"/>
    </row>
    <row r="635" spans="1:5">
      <c r="A635" s="13"/>
      <c r="B635" s="13"/>
      <c r="C635" s="13"/>
      <c r="D635" s="18"/>
      <c r="E635" s="9"/>
    </row>
    <row r="636" spans="1:5">
      <c r="A636" s="13"/>
      <c r="B636" s="13"/>
      <c r="C636" s="13"/>
      <c r="D636" s="18"/>
      <c r="E636" s="9"/>
    </row>
    <row r="637" spans="1:5">
      <c r="A637" s="13"/>
      <c r="B637" s="13"/>
      <c r="C637" s="13"/>
      <c r="D637" s="18"/>
      <c r="E637" s="9"/>
    </row>
    <row r="638" spans="1:5">
      <c r="A638" s="13"/>
      <c r="B638" s="13"/>
      <c r="C638" s="13"/>
      <c r="D638" s="18"/>
      <c r="E638" s="9"/>
    </row>
    <row r="639" spans="1:5">
      <c r="A639" s="13"/>
      <c r="B639" s="13"/>
      <c r="C639" s="13"/>
      <c r="D639" s="18"/>
      <c r="E639" s="9"/>
    </row>
    <row r="640" spans="1:5">
      <c r="A640" s="13"/>
      <c r="B640" s="13"/>
      <c r="C640" s="13"/>
      <c r="D640" s="18"/>
      <c r="E640" s="9"/>
    </row>
    <row r="641" spans="1:5">
      <c r="A641" s="13"/>
      <c r="B641" s="13"/>
      <c r="C641" s="13"/>
      <c r="D641" s="18"/>
      <c r="E641" s="9"/>
    </row>
    <row r="642" spans="1:5">
      <c r="A642" s="13"/>
      <c r="B642" s="13"/>
      <c r="C642" s="13"/>
      <c r="D642" s="18"/>
      <c r="E642" s="9"/>
    </row>
    <row r="643" spans="1:5">
      <c r="A643" s="13"/>
      <c r="B643" s="13"/>
      <c r="C643" s="13"/>
      <c r="D643" s="18"/>
      <c r="E643" s="9"/>
    </row>
    <row r="644" spans="1:5">
      <c r="A644" s="13"/>
      <c r="B644" s="13"/>
      <c r="C644" s="13"/>
      <c r="D644" s="18"/>
      <c r="E644" s="9"/>
    </row>
    <row r="645" spans="1:5">
      <c r="A645" s="13"/>
      <c r="B645" s="13"/>
      <c r="C645" s="13"/>
      <c r="D645" s="18"/>
      <c r="E645" s="9"/>
    </row>
    <row r="646" spans="1:5">
      <c r="A646" s="13"/>
      <c r="B646" s="13"/>
      <c r="C646" s="13"/>
      <c r="D646" s="18"/>
      <c r="E646" s="9"/>
    </row>
    <row r="647" spans="1:5">
      <c r="A647" s="13"/>
      <c r="B647" s="13"/>
      <c r="C647" s="13"/>
      <c r="D647" s="18"/>
      <c r="E647" s="9"/>
    </row>
    <row r="648" spans="1:5">
      <c r="A648" s="13"/>
      <c r="B648" s="13"/>
      <c r="C648" s="13"/>
      <c r="D648" s="18"/>
      <c r="E648" s="9"/>
    </row>
    <row r="649" spans="1:5">
      <c r="A649" s="13"/>
      <c r="B649" s="13"/>
      <c r="C649" s="13"/>
      <c r="D649" s="18"/>
      <c r="E649" s="9"/>
    </row>
    <row r="650" spans="1:5">
      <c r="A650" s="13"/>
      <c r="B650" s="13"/>
      <c r="C650" s="13"/>
      <c r="D650" s="18"/>
      <c r="E650" s="9"/>
    </row>
    <row r="651" spans="1:5">
      <c r="A651" s="13"/>
      <c r="B651" s="13"/>
      <c r="C651" s="13"/>
      <c r="D651" s="18"/>
      <c r="E651" s="9"/>
    </row>
    <row r="652" spans="1:5">
      <c r="A652" s="13"/>
      <c r="B652" s="13"/>
      <c r="C652" s="13"/>
      <c r="D652" s="18"/>
      <c r="E652" s="9"/>
    </row>
    <row r="653" spans="1:5">
      <c r="A653" s="13"/>
      <c r="B653" s="13"/>
      <c r="C653" s="13"/>
      <c r="D653" s="18"/>
      <c r="E653" s="9"/>
    </row>
    <row r="654" spans="1:5">
      <c r="A654" s="13"/>
      <c r="B654" s="13"/>
      <c r="C654" s="13"/>
      <c r="D654" s="18"/>
      <c r="E654" s="9"/>
    </row>
    <row r="655" spans="1:5">
      <c r="A655" s="13"/>
      <c r="B655" s="13"/>
      <c r="C655" s="13"/>
      <c r="D655" s="18"/>
      <c r="E655" s="9"/>
    </row>
    <row r="656" spans="1:5">
      <c r="A656" s="13"/>
      <c r="B656" s="13"/>
      <c r="C656" s="13"/>
      <c r="D656" s="18"/>
      <c r="E656" s="9"/>
    </row>
    <row r="657" spans="1:5">
      <c r="A657" s="13"/>
      <c r="B657" s="13"/>
      <c r="C657" s="13"/>
      <c r="D657" s="18"/>
      <c r="E657" s="9"/>
    </row>
    <row r="658" spans="1:5">
      <c r="A658" s="13"/>
      <c r="B658" s="13"/>
      <c r="C658" s="13"/>
      <c r="D658" s="18"/>
      <c r="E658" s="9"/>
    </row>
    <row r="659" spans="1:5">
      <c r="A659" s="13"/>
      <c r="B659" s="13"/>
      <c r="C659" s="13"/>
      <c r="D659" s="18"/>
      <c r="E659" s="9"/>
    </row>
    <row r="660" spans="1:5">
      <c r="A660" s="13"/>
      <c r="B660" s="13"/>
      <c r="C660" s="13"/>
      <c r="D660" s="18"/>
      <c r="E660" s="9"/>
    </row>
    <row r="661" spans="1:5">
      <c r="A661" s="13"/>
      <c r="B661" s="13"/>
      <c r="C661" s="13"/>
      <c r="D661" s="18"/>
      <c r="E661" s="9"/>
    </row>
    <row r="662" spans="1:5">
      <c r="A662" s="13"/>
      <c r="B662" s="13"/>
      <c r="C662" s="13"/>
      <c r="D662" s="18"/>
      <c r="E662" s="9"/>
    </row>
    <row r="663" spans="1:5">
      <c r="A663" s="13"/>
      <c r="B663" s="13"/>
      <c r="C663" s="13"/>
      <c r="D663" s="18"/>
      <c r="E663" s="9"/>
    </row>
    <row r="664" spans="1:5">
      <c r="A664" s="13"/>
      <c r="B664" s="13"/>
      <c r="C664" s="13"/>
      <c r="D664" s="18"/>
      <c r="E664" s="9"/>
    </row>
    <row r="665" spans="1:5">
      <c r="A665" s="13"/>
      <c r="B665" s="13"/>
      <c r="C665" s="13"/>
      <c r="D665" s="18"/>
      <c r="E665" s="9"/>
    </row>
    <row r="666" spans="1:5">
      <c r="A666" s="13"/>
      <c r="B666" s="13"/>
      <c r="C666" s="13"/>
      <c r="D666" s="18"/>
      <c r="E666" s="9"/>
    </row>
    <row r="667" spans="1:5">
      <c r="A667" s="13"/>
      <c r="B667" s="13"/>
      <c r="C667" s="13"/>
      <c r="D667" s="18"/>
      <c r="E667" s="9"/>
    </row>
    <row r="668" spans="1:5">
      <c r="A668" s="13"/>
      <c r="B668" s="13"/>
      <c r="C668" s="13"/>
      <c r="D668" s="18"/>
      <c r="E668" s="9"/>
    </row>
    <row r="669" spans="1:5">
      <c r="A669" s="13"/>
      <c r="B669" s="13"/>
      <c r="C669" s="13"/>
      <c r="D669" s="18"/>
      <c r="E669" s="9"/>
    </row>
    <row r="670" spans="1:5">
      <c r="A670" s="13"/>
      <c r="B670" s="13"/>
      <c r="C670" s="13"/>
      <c r="D670" s="18"/>
      <c r="E670" s="9"/>
    </row>
    <row r="671" spans="1:5">
      <c r="A671" s="13"/>
      <c r="B671" s="13"/>
      <c r="C671" s="13"/>
      <c r="D671" s="18"/>
      <c r="E671" s="9"/>
    </row>
    <row r="672" spans="1:5">
      <c r="A672" s="13"/>
      <c r="B672" s="13"/>
      <c r="C672" s="13"/>
      <c r="D672" s="18"/>
      <c r="E672" s="9"/>
    </row>
    <row r="673" spans="1:5">
      <c r="A673" s="13"/>
      <c r="B673" s="13"/>
      <c r="C673" s="13"/>
      <c r="D673" s="18"/>
      <c r="E673" s="9"/>
    </row>
    <row r="674" spans="1:5">
      <c r="A674" s="13"/>
      <c r="B674" s="13"/>
      <c r="C674" s="13"/>
      <c r="D674" s="18"/>
      <c r="E674" s="9"/>
    </row>
    <row r="675" spans="1:5">
      <c r="A675" s="13"/>
      <c r="B675" s="13"/>
      <c r="C675" s="13"/>
      <c r="D675" s="18"/>
      <c r="E675" s="9"/>
    </row>
    <row r="676" spans="1:5">
      <c r="A676" s="13"/>
      <c r="B676" s="13"/>
      <c r="C676" s="13"/>
      <c r="D676" s="18"/>
      <c r="E676" s="9"/>
    </row>
    <row r="677" spans="1:5">
      <c r="A677" s="13"/>
      <c r="B677" s="13"/>
      <c r="C677" s="13"/>
      <c r="D677" s="18"/>
      <c r="E677" s="9"/>
    </row>
    <row r="678" spans="1:5">
      <c r="A678" s="13"/>
      <c r="B678" s="13"/>
      <c r="C678" s="13"/>
      <c r="D678" s="18"/>
      <c r="E678" s="9"/>
    </row>
    <row r="679" spans="1:5">
      <c r="A679" s="13"/>
      <c r="B679" s="13"/>
      <c r="C679" s="13"/>
      <c r="D679" s="18"/>
      <c r="E679" s="9"/>
    </row>
    <row r="680" spans="1:5">
      <c r="A680" s="13"/>
      <c r="B680" s="13"/>
      <c r="C680" s="13"/>
      <c r="D680" s="18"/>
      <c r="E680" s="9"/>
    </row>
    <row r="681" spans="1:5">
      <c r="A681" s="13"/>
      <c r="B681" s="13"/>
      <c r="C681" s="13"/>
      <c r="D681" s="18"/>
      <c r="E681" s="9"/>
    </row>
    <row r="682" spans="1:5">
      <c r="A682" s="13"/>
      <c r="B682" s="13"/>
      <c r="C682" s="13"/>
      <c r="D682" s="18"/>
      <c r="E682" s="9"/>
    </row>
    <row r="683" spans="1:5">
      <c r="A683" s="13"/>
      <c r="B683" s="13"/>
      <c r="C683" s="13"/>
      <c r="D683" s="18"/>
      <c r="E683" s="9"/>
    </row>
    <row r="684" spans="1:5">
      <c r="A684" s="13"/>
      <c r="B684" s="13"/>
      <c r="C684" s="13"/>
      <c r="D684" s="18"/>
      <c r="E684" s="9"/>
    </row>
    <row r="685" spans="1:5">
      <c r="A685" s="13"/>
      <c r="B685" s="13"/>
      <c r="C685" s="13"/>
      <c r="D685" s="18"/>
      <c r="E685" s="9"/>
    </row>
    <row r="686" spans="1:5">
      <c r="A686" s="13"/>
      <c r="B686" s="13"/>
      <c r="C686" s="13"/>
      <c r="D686" s="18"/>
      <c r="E686" s="9"/>
    </row>
    <row r="687" spans="1:5">
      <c r="A687" s="13"/>
      <c r="B687" s="13"/>
      <c r="C687" s="13"/>
      <c r="D687" s="18"/>
      <c r="E687" s="9"/>
    </row>
    <row r="688" spans="1:5">
      <c r="A688" s="13"/>
      <c r="B688" s="13"/>
      <c r="C688" s="13"/>
      <c r="D688" s="18"/>
      <c r="E688" s="9"/>
    </row>
    <row r="689" spans="1:5">
      <c r="A689" s="13"/>
      <c r="B689" s="13"/>
      <c r="C689" s="13"/>
      <c r="D689" s="18"/>
      <c r="E689" s="9"/>
    </row>
    <row r="690" spans="1:5">
      <c r="A690" s="13"/>
      <c r="B690" s="13"/>
      <c r="C690" s="13"/>
      <c r="D690" s="18"/>
      <c r="E690" s="9"/>
    </row>
    <row r="691" spans="1:5">
      <c r="A691" s="13"/>
      <c r="B691" s="13"/>
      <c r="C691" s="13"/>
      <c r="D691" s="18"/>
      <c r="E691" s="9"/>
    </row>
    <row r="692" spans="1:5">
      <c r="A692" s="13"/>
      <c r="B692" s="13"/>
      <c r="C692" s="13"/>
      <c r="D692" s="18"/>
      <c r="E692" s="9"/>
    </row>
    <row r="693" spans="1:5">
      <c r="A693" s="13"/>
      <c r="B693" s="13"/>
      <c r="C693" s="13"/>
      <c r="D693" s="18"/>
      <c r="E693" s="9"/>
    </row>
    <row r="694" spans="1:5">
      <c r="A694" s="13"/>
      <c r="B694" s="13"/>
      <c r="C694" s="13"/>
      <c r="D694" s="18"/>
      <c r="E694" s="9"/>
    </row>
    <row r="695" spans="1:5">
      <c r="A695" s="13"/>
      <c r="B695" s="13"/>
      <c r="C695" s="13"/>
      <c r="D695" s="18"/>
      <c r="E695" s="9"/>
    </row>
    <row r="696" spans="1:5">
      <c r="A696" s="13"/>
      <c r="B696" s="13"/>
      <c r="C696" s="13"/>
      <c r="D696" s="18"/>
      <c r="E696" s="9"/>
    </row>
    <row r="697" spans="1:5">
      <c r="A697" s="13"/>
      <c r="B697" s="13"/>
      <c r="C697" s="13"/>
      <c r="D697" s="18"/>
      <c r="E697" s="9"/>
    </row>
    <row r="698" spans="1:5">
      <c r="A698" s="13"/>
      <c r="B698" s="13"/>
      <c r="C698" s="13"/>
      <c r="D698" s="18"/>
      <c r="E698" s="9"/>
    </row>
    <row r="699" spans="1:5">
      <c r="A699" s="13"/>
      <c r="B699" s="13"/>
      <c r="C699" s="13"/>
      <c r="D699" s="18"/>
      <c r="E699" s="9"/>
    </row>
    <row r="700" spans="1:5">
      <c r="A700" s="13"/>
      <c r="B700" s="13"/>
      <c r="C700" s="13"/>
      <c r="D700" s="18"/>
      <c r="E700" s="9"/>
    </row>
    <row r="701" spans="1:5">
      <c r="A701" s="13"/>
      <c r="B701" s="13"/>
      <c r="C701" s="13"/>
      <c r="D701" s="18"/>
      <c r="E701" s="9"/>
    </row>
    <row r="702" spans="1:5">
      <c r="A702" s="13"/>
      <c r="B702" s="13"/>
      <c r="C702" s="13"/>
      <c r="D702" s="18"/>
      <c r="E702" s="9"/>
    </row>
    <row r="703" spans="1:5">
      <c r="A703" s="13"/>
      <c r="B703" s="13"/>
      <c r="C703" s="13"/>
      <c r="D703" s="18"/>
      <c r="E703" s="9"/>
    </row>
    <row r="704" spans="1:5">
      <c r="A704" s="13"/>
      <c r="B704" s="13"/>
      <c r="C704" s="13"/>
      <c r="D704" s="18"/>
      <c r="E704" s="9"/>
    </row>
    <row r="705" spans="1:5">
      <c r="A705" s="13"/>
      <c r="B705" s="13"/>
      <c r="C705" s="13"/>
      <c r="D705" s="18"/>
      <c r="E705" s="9"/>
    </row>
    <row r="706" spans="1:5">
      <c r="A706" s="13"/>
      <c r="B706" s="13"/>
      <c r="C706" s="13"/>
      <c r="D706" s="18"/>
      <c r="E706" s="9"/>
    </row>
    <row r="707" spans="1:5">
      <c r="A707" s="13"/>
      <c r="B707" s="13"/>
      <c r="C707" s="13"/>
      <c r="D707" s="18"/>
      <c r="E707" s="9"/>
    </row>
    <row r="708" spans="1:5">
      <c r="A708" s="13"/>
      <c r="B708" s="13"/>
      <c r="C708" s="13"/>
      <c r="D708" s="18"/>
      <c r="E708" s="9"/>
    </row>
    <row r="709" spans="1:5">
      <c r="A709" s="13"/>
      <c r="B709" s="13"/>
      <c r="C709" s="13"/>
      <c r="D709" s="18"/>
      <c r="E709" s="9"/>
    </row>
    <row r="710" spans="1:5">
      <c r="A710" s="13"/>
      <c r="B710" s="13"/>
      <c r="C710" s="13"/>
      <c r="D710" s="18"/>
      <c r="E710" s="9"/>
    </row>
    <row r="711" spans="1:5">
      <c r="A711" s="13"/>
      <c r="B711" s="13"/>
      <c r="C711" s="13"/>
      <c r="D711" s="18"/>
      <c r="E711" s="9"/>
    </row>
    <row r="712" spans="1:5">
      <c r="A712" s="13"/>
      <c r="B712" s="13"/>
      <c r="C712" s="13"/>
      <c r="D712" s="18"/>
      <c r="E712" s="9"/>
    </row>
    <row r="713" spans="1:5">
      <c r="A713" s="13"/>
      <c r="B713" s="13"/>
      <c r="C713" s="13"/>
      <c r="D713" s="18"/>
      <c r="E713" s="9"/>
    </row>
    <row r="714" spans="1:5">
      <c r="A714" s="13"/>
      <c r="B714" s="13"/>
      <c r="C714" s="13"/>
      <c r="D714" s="18"/>
      <c r="E714" s="9"/>
    </row>
    <row r="715" spans="1:5">
      <c r="A715" s="13"/>
      <c r="B715" s="13"/>
      <c r="C715" s="13"/>
      <c r="D715" s="18"/>
      <c r="E715" s="9"/>
    </row>
    <row r="716" spans="1:5">
      <c r="A716" s="13"/>
      <c r="B716" s="13"/>
      <c r="C716" s="13"/>
      <c r="D716" s="18"/>
      <c r="E716" s="9"/>
    </row>
    <row r="717" spans="1:5">
      <c r="A717" s="13"/>
      <c r="B717" s="13"/>
      <c r="C717" s="13"/>
      <c r="D717" s="18"/>
      <c r="E717" s="9"/>
    </row>
    <row r="718" spans="1:5">
      <c r="A718" s="13"/>
      <c r="B718" s="13"/>
      <c r="C718" s="13"/>
      <c r="D718" s="18"/>
      <c r="E718" s="9"/>
    </row>
    <row r="719" spans="1:5">
      <c r="A719" s="13"/>
      <c r="B719" s="13"/>
      <c r="C719" s="13"/>
      <c r="D719" s="18"/>
      <c r="E719" s="9"/>
    </row>
    <row r="720" spans="1:5">
      <c r="A720" s="13"/>
      <c r="B720" s="13"/>
      <c r="C720" s="13"/>
      <c r="D720" s="18"/>
      <c r="E720" s="9"/>
    </row>
    <row r="721" spans="1:5">
      <c r="A721" s="13"/>
      <c r="B721" s="13"/>
      <c r="C721" s="13"/>
      <c r="D721" s="18"/>
      <c r="E721" s="9"/>
    </row>
    <row r="722" spans="1:5">
      <c r="A722" s="13"/>
      <c r="B722" s="13"/>
      <c r="C722" s="13"/>
      <c r="D722" s="18"/>
      <c r="E722" s="9"/>
    </row>
    <row r="723" spans="1:5">
      <c r="A723" s="13"/>
      <c r="B723" s="13"/>
      <c r="C723" s="13"/>
      <c r="D723" s="18"/>
      <c r="E723" s="9"/>
    </row>
    <row r="724" spans="1:5">
      <c r="A724" s="13"/>
      <c r="B724" s="13"/>
      <c r="C724" s="13"/>
      <c r="D724" s="18"/>
      <c r="E724" s="9"/>
    </row>
    <row r="725" spans="1:5">
      <c r="A725" s="13"/>
      <c r="B725" s="13"/>
      <c r="C725" s="13"/>
      <c r="D725" s="18"/>
      <c r="E725" s="9"/>
    </row>
    <row r="726" spans="1:5">
      <c r="A726" s="13"/>
      <c r="B726" s="13"/>
      <c r="C726" s="13"/>
      <c r="D726" s="18"/>
      <c r="E726" s="9"/>
    </row>
    <row r="727" spans="1:5">
      <c r="A727" s="13"/>
      <c r="B727" s="13"/>
      <c r="C727" s="13"/>
      <c r="D727" s="18"/>
      <c r="E727" s="9"/>
    </row>
    <row r="728" spans="1:5">
      <c r="A728" s="13"/>
      <c r="B728" s="13"/>
      <c r="C728" s="13"/>
      <c r="D728" s="18"/>
      <c r="E728" s="9"/>
    </row>
    <row r="729" spans="1:5">
      <c r="A729" s="13"/>
      <c r="B729" s="13"/>
      <c r="C729" s="13"/>
      <c r="D729" s="18"/>
      <c r="E729" s="9"/>
    </row>
    <row r="730" spans="1:5">
      <c r="A730" s="13"/>
      <c r="B730" s="13"/>
      <c r="C730" s="13"/>
      <c r="D730" s="18"/>
      <c r="E730" s="9"/>
    </row>
    <row r="731" spans="1:5">
      <c r="A731" s="13"/>
      <c r="B731" s="13"/>
      <c r="C731" s="13"/>
      <c r="D731" s="18"/>
      <c r="E731" s="9"/>
    </row>
    <row r="732" spans="1:5">
      <c r="A732" s="13"/>
      <c r="B732" s="13"/>
      <c r="C732" s="13"/>
      <c r="D732" s="18"/>
      <c r="E732" s="9"/>
    </row>
    <row r="733" spans="1:5">
      <c r="A733" s="13"/>
      <c r="B733" s="13"/>
      <c r="C733" s="13"/>
      <c r="D733" s="18"/>
      <c r="E733" s="9"/>
    </row>
    <row r="734" spans="1:5">
      <c r="A734" s="13"/>
      <c r="B734" s="13"/>
      <c r="C734" s="13"/>
      <c r="D734" s="18"/>
      <c r="E734" s="9"/>
    </row>
    <row r="735" spans="1:5">
      <c r="A735" s="13"/>
      <c r="B735" s="13"/>
      <c r="C735" s="13"/>
      <c r="D735" s="18"/>
      <c r="E735" s="9"/>
    </row>
    <row r="736" spans="1:5">
      <c r="A736" s="13"/>
      <c r="B736" s="13"/>
      <c r="C736" s="13"/>
      <c r="D736" s="18"/>
      <c r="E736" s="9"/>
    </row>
    <row r="737" spans="1:5">
      <c r="A737" s="13"/>
      <c r="B737" s="13"/>
      <c r="C737" s="13"/>
      <c r="D737" s="18"/>
      <c r="E737" s="9"/>
    </row>
    <row r="738" spans="1:5">
      <c r="A738" s="13"/>
      <c r="B738" s="13"/>
      <c r="C738" s="13"/>
      <c r="D738" s="18"/>
      <c r="E738" s="9"/>
    </row>
    <row r="739" spans="1:5">
      <c r="A739" s="13"/>
      <c r="B739" s="13"/>
      <c r="C739" s="13"/>
      <c r="D739" s="18"/>
      <c r="E739" s="9"/>
    </row>
    <row r="740" spans="1:5">
      <c r="A740" s="13"/>
      <c r="B740" s="13"/>
      <c r="C740" s="13"/>
      <c r="D740" s="18"/>
      <c r="E740" s="9"/>
    </row>
    <row r="741" spans="1:5">
      <c r="A741" s="13"/>
      <c r="B741" s="13"/>
      <c r="C741" s="13"/>
      <c r="D741" s="18"/>
      <c r="E741" s="9"/>
    </row>
    <row r="742" spans="1:5">
      <c r="A742" s="13"/>
      <c r="B742" s="13"/>
      <c r="C742" s="13"/>
      <c r="D742" s="18"/>
      <c r="E742" s="9"/>
    </row>
    <row r="743" spans="1:5">
      <c r="A743" s="13"/>
      <c r="B743" s="13"/>
      <c r="C743" s="13"/>
      <c r="D743" s="18"/>
      <c r="E743" s="9"/>
    </row>
    <row r="744" spans="1:5">
      <c r="A744" s="13"/>
      <c r="B744" s="13"/>
      <c r="C744" s="13"/>
      <c r="D744" s="18"/>
      <c r="E744" s="9"/>
    </row>
    <row r="745" spans="1:5">
      <c r="A745" s="13"/>
      <c r="B745" s="13"/>
      <c r="C745" s="13"/>
      <c r="D745" s="18"/>
      <c r="E745" s="9"/>
    </row>
    <row r="746" spans="1:5">
      <c r="A746" s="13"/>
      <c r="B746" s="13"/>
      <c r="C746" s="13"/>
      <c r="D746" s="18"/>
      <c r="E746" s="9"/>
    </row>
    <row r="747" spans="1:5">
      <c r="A747" s="13"/>
      <c r="B747" s="13"/>
      <c r="C747" s="13"/>
      <c r="D747" s="18"/>
      <c r="E747" s="9"/>
    </row>
    <row r="748" spans="1:5">
      <c r="A748" s="13"/>
      <c r="B748" s="13"/>
      <c r="C748" s="13"/>
      <c r="D748" s="18"/>
      <c r="E748" s="9"/>
    </row>
    <row r="749" spans="1:5">
      <c r="A749" s="13"/>
      <c r="B749" s="13"/>
      <c r="C749" s="13"/>
      <c r="D749" s="18"/>
      <c r="E749" s="9"/>
    </row>
    <row r="750" spans="1:5">
      <c r="A750" s="13"/>
      <c r="B750" s="13"/>
      <c r="C750" s="13"/>
      <c r="D750" s="18"/>
      <c r="E750" s="9"/>
    </row>
    <row r="751" spans="1:5">
      <c r="A751" s="13"/>
      <c r="B751" s="13"/>
      <c r="C751" s="13"/>
      <c r="D751" s="18"/>
      <c r="E751" s="9"/>
    </row>
    <row r="752" spans="1:5">
      <c r="A752" s="13"/>
      <c r="B752" s="13"/>
      <c r="C752" s="13"/>
      <c r="D752" s="18"/>
      <c r="E752" s="9"/>
    </row>
    <row r="753" spans="1:5">
      <c r="A753" s="13"/>
      <c r="B753" s="13"/>
      <c r="C753" s="13"/>
      <c r="D753" s="18"/>
      <c r="E753" s="9"/>
    </row>
    <row r="754" spans="1:5">
      <c r="A754" s="13"/>
      <c r="B754" s="13"/>
      <c r="C754" s="13"/>
      <c r="D754" s="18"/>
      <c r="E754" s="9"/>
    </row>
    <row r="755" spans="1:5">
      <c r="A755" s="13"/>
      <c r="B755" s="13"/>
      <c r="C755" s="13"/>
      <c r="D755" s="18"/>
      <c r="E755" s="9"/>
    </row>
    <row r="756" spans="1:5">
      <c r="A756" s="13"/>
      <c r="B756" s="13"/>
      <c r="C756" s="13"/>
      <c r="D756" s="18"/>
      <c r="E756" s="9"/>
    </row>
    <row r="757" spans="1:5">
      <c r="A757" s="13"/>
      <c r="B757" s="13"/>
      <c r="C757" s="13"/>
      <c r="D757" s="18"/>
      <c r="E757" s="9"/>
    </row>
    <row r="758" spans="1:5">
      <c r="A758" s="13"/>
      <c r="B758" s="13"/>
      <c r="C758" s="13"/>
      <c r="D758" s="18"/>
      <c r="E758" s="9"/>
    </row>
    <row r="759" spans="1:5">
      <c r="A759" s="13"/>
      <c r="B759" s="13"/>
      <c r="C759" s="13"/>
      <c r="D759" s="18"/>
      <c r="E759" s="9"/>
    </row>
    <row r="760" spans="1:5">
      <c r="A760" s="13"/>
      <c r="B760" s="13"/>
      <c r="C760" s="13"/>
      <c r="D760" s="18"/>
      <c r="E760" s="9"/>
    </row>
    <row r="761" spans="1:5">
      <c r="A761" s="13"/>
      <c r="B761" s="13"/>
      <c r="C761" s="13"/>
      <c r="D761" s="18"/>
      <c r="E761" s="9"/>
    </row>
    <row r="762" spans="1:5">
      <c r="A762" s="13"/>
      <c r="B762" s="13"/>
      <c r="C762" s="13"/>
      <c r="D762" s="18"/>
      <c r="E762" s="9"/>
    </row>
    <row r="763" spans="1:5">
      <c r="A763" s="13"/>
      <c r="B763" s="13"/>
      <c r="C763" s="13"/>
      <c r="D763" s="18"/>
      <c r="E763" s="9"/>
    </row>
    <row r="764" spans="1:5">
      <c r="A764" s="13"/>
      <c r="B764" s="13"/>
      <c r="C764" s="13"/>
      <c r="D764" s="18"/>
      <c r="E764" s="9"/>
    </row>
    <row r="765" spans="1:5">
      <c r="A765" s="13"/>
      <c r="B765" s="13"/>
      <c r="C765" s="13"/>
      <c r="D765" s="18"/>
      <c r="E765" s="9"/>
    </row>
    <row r="766" spans="1:5">
      <c r="A766" s="13"/>
      <c r="B766" s="13"/>
      <c r="C766" s="13"/>
      <c r="D766" s="18"/>
      <c r="E766" s="9"/>
    </row>
    <row r="767" spans="1:5">
      <c r="A767" s="13"/>
      <c r="B767" s="13"/>
      <c r="C767" s="13"/>
      <c r="D767" s="18"/>
      <c r="E767" s="9"/>
    </row>
    <row r="768" spans="1:5">
      <c r="A768" s="13"/>
      <c r="B768" s="13"/>
      <c r="C768" s="13"/>
      <c r="D768" s="18"/>
      <c r="E768" s="9"/>
    </row>
    <row r="769" spans="1:5">
      <c r="A769" s="13"/>
      <c r="B769" s="13"/>
      <c r="C769" s="13"/>
      <c r="D769" s="18"/>
      <c r="E769" s="9"/>
    </row>
    <row r="770" spans="1:5">
      <c r="A770" s="13"/>
      <c r="B770" s="13"/>
      <c r="C770" s="13"/>
      <c r="D770" s="18"/>
      <c r="E770" s="9"/>
    </row>
    <row r="771" spans="1:5">
      <c r="A771" s="13"/>
      <c r="B771" s="13"/>
      <c r="C771" s="13"/>
      <c r="D771" s="18"/>
      <c r="E771" s="9"/>
    </row>
    <row r="772" spans="1:5">
      <c r="A772" s="13"/>
      <c r="B772" s="13"/>
      <c r="C772" s="13"/>
      <c r="D772" s="18"/>
      <c r="E772" s="9"/>
    </row>
    <row r="773" spans="1:5">
      <c r="A773" s="13"/>
      <c r="B773" s="13"/>
      <c r="C773" s="13"/>
      <c r="D773" s="18"/>
      <c r="E773" s="9"/>
    </row>
    <row r="774" spans="1:5">
      <c r="A774" s="13"/>
      <c r="B774" s="13"/>
      <c r="C774" s="13"/>
      <c r="D774" s="18"/>
      <c r="E774" s="9"/>
    </row>
    <row r="775" spans="1:5">
      <c r="A775" s="13"/>
      <c r="B775" s="13"/>
      <c r="C775" s="13"/>
      <c r="D775" s="18"/>
      <c r="E775" s="9"/>
    </row>
    <row r="776" spans="1:5">
      <c r="A776" s="13"/>
      <c r="B776" s="13"/>
      <c r="C776" s="13"/>
      <c r="D776" s="18"/>
      <c r="E776" s="9"/>
    </row>
    <row r="777" spans="1:5">
      <c r="A777" s="13"/>
      <c r="B777" s="13"/>
      <c r="C777" s="13"/>
      <c r="D777" s="18"/>
      <c r="E777" s="9"/>
    </row>
    <row r="778" spans="1:5">
      <c r="A778" s="13"/>
      <c r="B778" s="13"/>
      <c r="C778" s="13"/>
      <c r="D778" s="18"/>
      <c r="E778" s="9"/>
    </row>
    <row r="779" spans="1:5">
      <c r="A779" s="13"/>
      <c r="B779" s="13"/>
      <c r="C779" s="13"/>
      <c r="D779" s="18"/>
      <c r="E779" s="9"/>
    </row>
    <row r="780" spans="1:5">
      <c r="A780" s="13"/>
      <c r="B780" s="13"/>
      <c r="C780" s="13"/>
      <c r="D780" s="18"/>
      <c r="E780" s="9"/>
    </row>
    <row r="781" spans="1:5">
      <c r="A781" s="13"/>
      <c r="B781" s="13"/>
      <c r="C781" s="13"/>
      <c r="D781" s="18"/>
      <c r="E781" s="9"/>
    </row>
    <row r="782" spans="1:5">
      <c r="A782" s="13"/>
      <c r="B782" s="13"/>
      <c r="C782" s="13"/>
      <c r="D782" s="18"/>
      <c r="E782" s="9"/>
    </row>
    <row r="783" spans="1:5">
      <c r="A783" s="13"/>
      <c r="B783" s="13"/>
      <c r="C783" s="13"/>
      <c r="D783" s="18"/>
      <c r="E783" s="9"/>
    </row>
    <row r="784" spans="1:5">
      <c r="A784" s="13"/>
      <c r="B784" s="13"/>
      <c r="C784" s="13"/>
      <c r="D784" s="18"/>
      <c r="E784" s="9"/>
    </row>
    <row r="785" spans="1:5">
      <c r="A785" s="13"/>
      <c r="B785" s="13"/>
      <c r="C785" s="13"/>
      <c r="D785" s="18"/>
      <c r="E785" s="9"/>
    </row>
    <row r="786" spans="1:5">
      <c r="A786" s="13"/>
      <c r="B786" s="13"/>
      <c r="C786" s="13"/>
      <c r="D786" s="18"/>
      <c r="E786" s="9"/>
    </row>
    <row r="787" spans="1:5">
      <c r="A787" s="13"/>
      <c r="B787" s="13"/>
      <c r="C787" s="13"/>
      <c r="D787" s="18"/>
      <c r="E787" s="9"/>
    </row>
    <row r="788" spans="1:5">
      <c r="A788" s="13"/>
      <c r="B788" s="13"/>
      <c r="C788" s="13"/>
      <c r="D788" s="18"/>
      <c r="E788" s="9"/>
    </row>
    <row r="789" spans="1:5">
      <c r="A789" s="13"/>
      <c r="B789" s="13"/>
      <c r="C789" s="13"/>
      <c r="D789" s="18"/>
      <c r="E789" s="9"/>
    </row>
    <row r="790" spans="1:5">
      <c r="A790" s="13"/>
      <c r="B790" s="13"/>
      <c r="C790" s="13"/>
      <c r="D790" s="18"/>
      <c r="E790" s="9"/>
    </row>
    <row r="791" spans="1:5">
      <c r="A791" s="13"/>
      <c r="B791" s="13"/>
      <c r="C791" s="13"/>
      <c r="D791" s="18"/>
      <c r="E791" s="9"/>
    </row>
    <row r="792" spans="1:5">
      <c r="A792" s="13"/>
      <c r="B792" s="13"/>
      <c r="C792" s="13"/>
      <c r="D792" s="18"/>
      <c r="E792" s="9"/>
    </row>
    <row r="793" spans="1:5">
      <c r="A793" s="13"/>
      <c r="B793" s="13"/>
      <c r="C793" s="13"/>
      <c r="D793" s="18"/>
      <c r="E793" s="9"/>
    </row>
    <row r="794" spans="1:5">
      <c r="A794" s="13"/>
      <c r="B794" s="13"/>
      <c r="C794" s="13"/>
      <c r="D794" s="18"/>
      <c r="E794" s="9"/>
    </row>
    <row r="795" spans="1:5">
      <c r="A795" s="13"/>
      <c r="B795" s="13"/>
      <c r="C795" s="13"/>
      <c r="D795" s="18"/>
      <c r="E795" s="9"/>
    </row>
    <row r="796" spans="1:5">
      <c r="A796" s="13"/>
      <c r="B796" s="13"/>
      <c r="C796" s="13"/>
      <c r="D796" s="18"/>
      <c r="E796" s="9"/>
    </row>
    <row r="797" spans="1:5">
      <c r="A797" s="13"/>
      <c r="B797" s="13"/>
      <c r="C797" s="13"/>
      <c r="D797" s="18"/>
      <c r="E797" s="9"/>
    </row>
    <row r="798" spans="1:5">
      <c r="A798" s="13"/>
      <c r="B798" s="13"/>
      <c r="C798" s="13"/>
      <c r="D798" s="18"/>
      <c r="E798" s="9"/>
    </row>
    <row r="799" spans="1:5">
      <c r="A799" s="13"/>
      <c r="B799" s="13"/>
      <c r="C799" s="13"/>
      <c r="D799" s="18"/>
      <c r="E799" s="9"/>
    </row>
    <row r="800" spans="1:5">
      <c r="A800" s="13"/>
      <c r="B800" s="13"/>
      <c r="C800" s="13"/>
      <c r="D800" s="18"/>
      <c r="E800" s="9"/>
    </row>
    <row r="801" spans="1:5">
      <c r="A801" s="13"/>
      <c r="B801" s="13"/>
      <c r="C801" s="13"/>
      <c r="D801" s="18"/>
      <c r="E801" s="9"/>
    </row>
    <row r="802" spans="1:5">
      <c r="A802" s="13"/>
      <c r="B802" s="13"/>
      <c r="C802" s="13"/>
      <c r="D802" s="18"/>
      <c r="E802" s="9"/>
    </row>
    <row r="803" spans="1:5">
      <c r="A803" s="13"/>
      <c r="B803" s="13"/>
      <c r="C803" s="13"/>
      <c r="D803" s="18"/>
      <c r="E803" s="9"/>
    </row>
    <row r="804" spans="1:5">
      <c r="A804" s="13"/>
      <c r="B804" s="13"/>
      <c r="C804" s="13"/>
      <c r="D804" s="18"/>
      <c r="E804" s="9"/>
    </row>
    <row r="805" spans="1:5">
      <c r="A805" s="13"/>
      <c r="B805" s="13"/>
      <c r="C805" s="13"/>
      <c r="D805" s="18"/>
      <c r="E805" s="9"/>
    </row>
    <row r="806" spans="1:5">
      <c r="A806" s="13"/>
      <c r="B806" s="13"/>
      <c r="C806" s="13"/>
      <c r="D806" s="18"/>
      <c r="E806" s="9"/>
    </row>
    <row r="807" spans="1:5">
      <c r="A807" s="13"/>
      <c r="B807" s="13"/>
      <c r="C807" s="13"/>
      <c r="D807" s="18"/>
      <c r="E807" s="9"/>
    </row>
    <row r="808" spans="1:5">
      <c r="A808" s="13"/>
      <c r="B808" s="13"/>
      <c r="C808" s="13"/>
      <c r="D808" s="18"/>
      <c r="E808" s="9"/>
    </row>
    <row r="809" spans="1:5">
      <c r="A809" s="13"/>
      <c r="B809" s="13"/>
      <c r="C809" s="13"/>
      <c r="D809" s="18"/>
      <c r="E809" s="9"/>
    </row>
    <row r="810" spans="1:5">
      <c r="A810" s="13"/>
      <c r="B810" s="13"/>
      <c r="C810" s="13"/>
      <c r="D810" s="18"/>
      <c r="E810" s="9"/>
    </row>
    <row r="811" spans="1:5">
      <c r="A811" s="13"/>
      <c r="B811" s="13"/>
      <c r="C811" s="13"/>
      <c r="D811" s="18"/>
      <c r="E811" s="9"/>
    </row>
    <row r="812" spans="1:5">
      <c r="A812" s="13"/>
      <c r="B812" s="13"/>
      <c r="C812" s="13"/>
      <c r="D812" s="18"/>
      <c r="E812" s="9"/>
    </row>
    <row r="813" spans="1:5">
      <c r="A813" s="13"/>
      <c r="B813" s="13"/>
      <c r="C813" s="13"/>
      <c r="D813" s="18"/>
      <c r="E813" s="9"/>
    </row>
    <row r="814" spans="1:5">
      <c r="A814" s="13"/>
      <c r="B814" s="13"/>
      <c r="C814" s="13"/>
      <c r="D814" s="18"/>
      <c r="E814" s="9"/>
    </row>
    <row r="815" spans="1:5">
      <c r="A815" s="13"/>
      <c r="B815" s="13"/>
      <c r="C815" s="13"/>
      <c r="D815" s="18"/>
      <c r="E815" s="9"/>
    </row>
    <row r="816" spans="1:5">
      <c r="A816" s="13"/>
      <c r="B816" s="13"/>
      <c r="C816" s="13"/>
      <c r="D816" s="18"/>
      <c r="E816" s="9"/>
    </row>
    <row r="817" spans="1:5">
      <c r="A817" s="13"/>
      <c r="B817" s="13"/>
      <c r="C817" s="13"/>
      <c r="D817" s="18"/>
      <c r="E817" s="9"/>
    </row>
    <row r="818" spans="1:5">
      <c r="A818" s="13"/>
      <c r="B818" s="13"/>
      <c r="C818" s="13"/>
      <c r="D818" s="18"/>
      <c r="E818" s="9"/>
    </row>
    <row r="819" spans="1:5">
      <c r="A819" s="13"/>
      <c r="B819" s="13"/>
      <c r="C819" s="13"/>
      <c r="D819" s="18"/>
      <c r="E819" s="9"/>
    </row>
    <row r="820" spans="1:5">
      <c r="A820" s="13"/>
      <c r="B820" s="13"/>
      <c r="C820" s="13"/>
      <c r="D820" s="18"/>
      <c r="E820" s="9"/>
    </row>
    <row r="821" spans="1:5">
      <c r="A821" s="13"/>
      <c r="B821" s="13"/>
      <c r="C821" s="13"/>
      <c r="D821" s="18"/>
      <c r="E821" s="9"/>
    </row>
    <row r="822" spans="1:5">
      <c r="A822" s="13"/>
      <c r="B822" s="13"/>
      <c r="C822" s="13"/>
      <c r="D822" s="18"/>
      <c r="E822" s="9"/>
    </row>
    <row r="823" spans="1:5">
      <c r="A823" s="13"/>
      <c r="B823" s="13"/>
      <c r="C823" s="13"/>
      <c r="D823" s="18"/>
      <c r="E823" s="9"/>
    </row>
    <row r="824" spans="1:5">
      <c r="A824" s="13"/>
      <c r="B824" s="13"/>
      <c r="C824" s="13"/>
      <c r="D824" s="18"/>
      <c r="E824" s="9"/>
    </row>
    <row r="825" spans="1:5">
      <c r="A825" s="13"/>
      <c r="B825" s="13"/>
      <c r="C825" s="13"/>
      <c r="D825" s="18"/>
      <c r="E825" s="9"/>
    </row>
    <row r="826" spans="1:5">
      <c r="A826" s="13"/>
      <c r="B826" s="13"/>
      <c r="C826" s="13"/>
      <c r="D826" s="18"/>
      <c r="E826" s="9"/>
    </row>
    <row r="827" spans="1:5">
      <c r="A827" s="13"/>
      <c r="B827" s="13"/>
      <c r="C827" s="13"/>
      <c r="D827" s="18"/>
      <c r="E827" s="9"/>
    </row>
    <row r="828" spans="1:5">
      <c r="A828" s="13"/>
      <c r="B828" s="13"/>
      <c r="C828" s="13"/>
      <c r="D828" s="18"/>
      <c r="E828" s="9"/>
    </row>
    <row r="829" spans="1:5">
      <c r="A829" s="13"/>
      <c r="B829" s="13"/>
      <c r="C829" s="13"/>
      <c r="D829" s="18"/>
      <c r="E829" s="9"/>
    </row>
    <row r="830" spans="1:5">
      <c r="A830" s="13"/>
      <c r="B830" s="13"/>
      <c r="C830" s="13"/>
      <c r="D830" s="18"/>
      <c r="E830" s="9"/>
    </row>
    <row r="831" spans="1:5">
      <c r="A831" s="13"/>
      <c r="B831" s="13"/>
      <c r="C831" s="13"/>
      <c r="D831" s="18"/>
      <c r="E831" s="9"/>
    </row>
    <row r="832" spans="1:5">
      <c r="A832" s="13"/>
      <c r="B832" s="13"/>
      <c r="C832" s="13"/>
      <c r="D832" s="18"/>
      <c r="E832" s="9"/>
    </row>
    <row r="833" spans="1:5">
      <c r="A833" s="13"/>
      <c r="B833" s="13"/>
      <c r="C833" s="13"/>
      <c r="D833" s="18"/>
      <c r="E833" s="9"/>
    </row>
    <row r="834" spans="1:5">
      <c r="A834" s="13"/>
      <c r="B834" s="13"/>
      <c r="C834" s="13"/>
      <c r="D834" s="18"/>
      <c r="E834" s="9"/>
    </row>
    <row r="835" spans="1:5">
      <c r="A835" s="13"/>
      <c r="B835" s="13"/>
      <c r="C835" s="13"/>
      <c r="D835" s="18"/>
      <c r="E835" s="9"/>
    </row>
    <row r="836" spans="1:5">
      <c r="A836" s="13"/>
      <c r="B836" s="13"/>
      <c r="C836" s="13"/>
      <c r="D836" s="18"/>
      <c r="E836" s="9"/>
    </row>
    <row r="837" spans="1:5">
      <c r="A837" s="13"/>
      <c r="B837" s="13"/>
      <c r="C837" s="13"/>
      <c r="D837" s="18"/>
      <c r="E837" s="9"/>
    </row>
    <row r="838" spans="1:5">
      <c r="A838" s="13"/>
      <c r="B838" s="13"/>
      <c r="C838" s="13"/>
      <c r="D838" s="18"/>
      <c r="E838" s="9"/>
    </row>
    <row r="839" spans="1:5">
      <c r="A839" s="13"/>
      <c r="B839" s="13"/>
      <c r="C839" s="13"/>
      <c r="D839" s="18"/>
      <c r="E839" s="9"/>
    </row>
    <row r="840" spans="1:5">
      <c r="A840" s="13"/>
      <c r="B840" s="13"/>
      <c r="C840" s="13"/>
      <c r="D840" s="18"/>
      <c r="E840" s="9"/>
    </row>
    <row r="841" spans="1:5">
      <c r="A841" s="13"/>
      <c r="B841" s="13"/>
      <c r="C841" s="13"/>
      <c r="D841" s="18"/>
      <c r="E841" s="9"/>
    </row>
    <row r="842" spans="1:5">
      <c r="A842" s="13"/>
      <c r="B842" s="13"/>
      <c r="C842" s="13"/>
      <c r="D842" s="18"/>
      <c r="E842" s="9"/>
    </row>
    <row r="843" spans="1:5">
      <c r="A843" s="13"/>
      <c r="B843" s="13"/>
      <c r="C843" s="13"/>
      <c r="D843" s="18"/>
      <c r="E843" s="9"/>
    </row>
    <row r="844" spans="1:5">
      <c r="A844" s="13"/>
      <c r="B844" s="13"/>
      <c r="C844" s="13"/>
      <c r="D844" s="18"/>
      <c r="E844" s="9"/>
    </row>
    <row r="845" spans="1:5">
      <c r="A845" s="13"/>
      <c r="B845" s="13"/>
      <c r="C845" s="13"/>
      <c r="D845" s="18"/>
      <c r="E845" s="9"/>
    </row>
    <row r="846" spans="1:5">
      <c r="A846" s="13"/>
      <c r="B846" s="13"/>
      <c r="C846" s="13"/>
      <c r="D846" s="18"/>
      <c r="E846" s="9"/>
    </row>
    <row r="847" spans="1:5">
      <c r="A847" s="13"/>
      <c r="B847" s="13"/>
      <c r="C847" s="13"/>
      <c r="D847" s="18"/>
      <c r="E847" s="9"/>
    </row>
    <row r="848" spans="1:5">
      <c r="A848" s="13"/>
      <c r="B848" s="13"/>
      <c r="C848" s="13"/>
      <c r="D848" s="18"/>
      <c r="E848" s="9"/>
    </row>
    <row r="849" spans="1:5">
      <c r="A849" s="13"/>
      <c r="B849" s="13"/>
      <c r="C849" s="13"/>
      <c r="D849" s="18"/>
      <c r="E849" s="9"/>
    </row>
    <row r="850" spans="1:5">
      <c r="A850" s="13"/>
      <c r="B850" s="13"/>
      <c r="C850" s="13"/>
      <c r="D850" s="18"/>
      <c r="E850" s="9"/>
    </row>
    <row r="851" spans="1:5">
      <c r="A851" s="13"/>
      <c r="B851" s="13"/>
      <c r="C851" s="13"/>
      <c r="D851" s="18"/>
      <c r="E851" s="9"/>
    </row>
    <row r="852" spans="1:5">
      <c r="A852" s="13"/>
      <c r="B852" s="13"/>
      <c r="C852" s="13"/>
      <c r="D852" s="18"/>
      <c r="E852" s="9"/>
    </row>
    <row r="853" spans="1:5">
      <c r="A853" s="13"/>
      <c r="B853" s="13"/>
      <c r="C853" s="13"/>
      <c r="D853" s="18"/>
      <c r="E853" s="9"/>
    </row>
    <row r="854" spans="1:5">
      <c r="A854" s="13"/>
      <c r="B854" s="13"/>
      <c r="C854" s="13"/>
      <c r="D854" s="18"/>
      <c r="E854" s="9"/>
    </row>
    <row r="855" spans="1:5">
      <c r="A855" s="13"/>
      <c r="B855" s="13"/>
      <c r="C855" s="13"/>
      <c r="D855" s="18"/>
      <c r="E855" s="9"/>
    </row>
    <row r="856" spans="1:5">
      <c r="A856" s="13"/>
      <c r="B856" s="13"/>
      <c r="C856" s="13"/>
      <c r="D856" s="18"/>
      <c r="E856" s="9"/>
    </row>
    <row r="857" spans="1:5">
      <c r="A857" s="13"/>
      <c r="B857" s="13"/>
      <c r="C857" s="13"/>
      <c r="D857" s="18"/>
      <c r="E857" s="9"/>
    </row>
    <row r="858" spans="1:5">
      <c r="A858" s="13"/>
      <c r="B858" s="13"/>
      <c r="C858" s="13"/>
      <c r="D858" s="18"/>
      <c r="E858" s="9"/>
    </row>
    <row r="859" spans="1:5">
      <c r="A859" s="13"/>
      <c r="B859" s="13"/>
      <c r="C859" s="13"/>
      <c r="D859" s="18"/>
      <c r="E859" s="9"/>
    </row>
    <row r="860" spans="1:5">
      <c r="A860" s="13"/>
      <c r="B860" s="13"/>
      <c r="C860" s="13"/>
      <c r="D860" s="18"/>
      <c r="E860" s="9"/>
    </row>
    <row r="861" spans="1:5">
      <c r="A861" s="13"/>
      <c r="B861" s="13"/>
      <c r="C861" s="13"/>
      <c r="D861" s="18"/>
      <c r="E861" s="9"/>
    </row>
    <row r="862" spans="1:5">
      <c r="A862" s="13"/>
      <c r="B862" s="13"/>
      <c r="C862" s="13"/>
      <c r="D862" s="18"/>
      <c r="E862" s="9"/>
    </row>
    <row r="863" spans="1:5">
      <c r="A863" s="13"/>
      <c r="B863" s="13"/>
      <c r="C863" s="13"/>
      <c r="D863" s="18"/>
      <c r="E863" s="9"/>
    </row>
    <row r="864" spans="1:5">
      <c r="A864" s="13"/>
      <c r="B864" s="13"/>
      <c r="C864" s="13"/>
      <c r="D864" s="18"/>
      <c r="E864" s="9"/>
    </row>
    <row r="865" spans="1:5">
      <c r="A865" s="13"/>
      <c r="B865" s="13"/>
      <c r="C865" s="13"/>
      <c r="D865" s="18"/>
      <c r="E865" s="9"/>
    </row>
    <row r="866" spans="1:5">
      <c r="A866" s="13"/>
      <c r="B866" s="13"/>
      <c r="C866" s="13"/>
      <c r="D866" s="18"/>
      <c r="E866" s="9"/>
    </row>
    <row r="867" spans="1:5">
      <c r="A867" s="13"/>
      <c r="B867" s="13"/>
      <c r="C867" s="13"/>
      <c r="D867" s="18"/>
      <c r="E867" s="9"/>
    </row>
    <row r="868" spans="1:5">
      <c r="A868" s="13"/>
      <c r="B868" s="13"/>
      <c r="C868" s="13"/>
      <c r="D868" s="18"/>
      <c r="E868" s="9"/>
    </row>
    <row r="869" spans="1:5">
      <c r="A869" s="13"/>
      <c r="B869" s="13"/>
      <c r="C869" s="13"/>
      <c r="D869" s="18"/>
      <c r="E869" s="9"/>
    </row>
    <row r="870" spans="1:5">
      <c r="A870" s="13"/>
      <c r="B870" s="13"/>
      <c r="C870" s="13"/>
      <c r="D870" s="18"/>
      <c r="E870" s="9"/>
    </row>
    <row r="871" spans="1:5">
      <c r="A871" s="13"/>
      <c r="B871" s="13"/>
      <c r="C871" s="13"/>
      <c r="D871" s="18"/>
      <c r="E871" s="9"/>
    </row>
    <row r="872" spans="1:5">
      <c r="A872" s="13"/>
      <c r="B872" s="13"/>
      <c r="C872" s="13"/>
      <c r="D872" s="18"/>
      <c r="E872" s="9"/>
    </row>
    <row r="873" spans="1:5">
      <c r="A873" s="13"/>
      <c r="B873" s="13"/>
      <c r="C873" s="13"/>
      <c r="D873" s="18"/>
      <c r="E873" s="9"/>
    </row>
    <row r="874" spans="1:5">
      <c r="A874" s="13"/>
      <c r="B874" s="13"/>
      <c r="C874" s="13"/>
      <c r="D874" s="18"/>
      <c r="E874" s="9"/>
    </row>
    <row r="875" spans="1:5">
      <c r="A875" s="13"/>
      <c r="B875" s="13"/>
      <c r="C875" s="13"/>
      <c r="D875" s="18"/>
      <c r="E875" s="9"/>
    </row>
    <row r="876" spans="1:5">
      <c r="A876" s="13"/>
      <c r="B876" s="13"/>
      <c r="C876" s="13"/>
      <c r="D876" s="18"/>
      <c r="E876" s="9"/>
    </row>
    <row r="877" spans="1:5">
      <c r="A877" s="13"/>
      <c r="B877" s="13"/>
      <c r="C877" s="13"/>
      <c r="D877" s="18"/>
      <c r="E877" s="9"/>
    </row>
    <row r="878" spans="1:5">
      <c r="A878" s="13"/>
      <c r="B878" s="13"/>
      <c r="C878" s="13"/>
      <c r="D878" s="18"/>
      <c r="E878" s="9"/>
    </row>
    <row r="879" spans="1:5">
      <c r="A879" s="13"/>
      <c r="B879" s="13"/>
      <c r="C879" s="13"/>
      <c r="D879" s="18"/>
      <c r="E879" s="9"/>
    </row>
    <row r="880" spans="1:5">
      <c r="A880" s="13"/>
      <c r="B880" s="13"/>
      <c r="C880" s="13"/>
      <c r="D880" s="18"/>
      <c r="E880" s="9"/>
    </row>
    <row r="881" spans="1:5">
      <c r="A881" s="13"/>
      <c r="B881" s="13"/>
      <c r="C881" s="13"/>
      <c r="D881" s="18"/>
      <c r="E881" s="9"/>
    </row>
    <row r="882" spans="1:5">
      <c r="A882" s="13"/>
      <c r="B882" s="13"/>
      <c r="C882" s="13"/>
      <c r="D882" s="18"/>
      <c r="E882" s="9"/>
    </row>
    <row r="883" spans="1:5">
      <c r="A883" s="13"/>
      <c r="B883" s="13"/>
      <c r="C883" s="13"/>
      <c r="D883" s="18"/>
      <c r="E883" s="9"/>
    </row>
    <row r="884" spans="1:5">
      <c r="A884" s="13"/>
      <c r="B884" s="13"/>
      <c r="C884" s="13"/>
      <c r="D884" s="18"/>
      <c r="E884" s="9"/>
    </row>
    <row r="885" spans="1:5">
      <c r="A885" s="13"/>
      <c r="B885" s="13"/>
      <c r="C885" s="13"/>
      <c r="D885" s="18"/>
      <c r="E885" s="9"/>
    </row>
    <row r="886" spans="1:5">
      <c r="A886" s="13"/>
      <c r="B886" s="13"/>
      <c r="C886" s="13"/>
      <c r="D886" s="18"/>
      <c r="E886" s="9"/>
    </row>
    <row r="887" spans="1:5">
      <c r="A887" s="13"/>
      <c r="B887" s="13"/>
      <c r="C887" s="13"/>
      <c r="D887" s="18"/>
      <c r="E887" s="9"/>
    </row>
    <row r="888" spans="1:5">
      <c r="A888" s="13"/>
      <c r="B888" s="13"/>
      <c r="C888" s="13"/>
      <c r="D888" s="18"/>
      <c r="E888" s="9"/>
    </row>
    <row r="889" spans="1:5">
      <c r="A889" s="13"/>
      <c r="B889" s="13"/>
      <c r="C889" s="13"/>
      <c r="D889" s="18"/>
      <c r="E889" s="9"/>
    </row>
    <row r="890" spans="1:5">
      <c r="A890" s="13"/>
      <c r="B890" s="13"/>
      <c r="C890" s="13"/>
      <c r="D890" s="18"/>
      <c r="E890" s="9"/>
    </row>
    <row r="891" spans="1:5">
      <c r="A891" s="13"/>
      <c r="B891" s="13"/>
      <c r="C891" s="13"/>
      <c r="D891" s="18"/>
      <c r="E891" s="9"/>
    </row>
    <row r="892" spans="1:5">
      <c r="A892" s="13"/>
      <c r="B892" s="13"/>
      <c r="C892" s="13"/>
      <c r="D892" s="18"/>
      <c r="E892" s="9"/>
    </row>
    <row r="893" spans="1:5">
      <c r="A893" s="13"/>
      <c r="B893" s="13"/>
      <c r="C893" s="13"/>
      <c r="D893" s="18"/>
      <c r="E893" s="9"/>
    </row>
    <row r="894" spans="1:5">
      <c r="A894" s="13"/>
      <c r="B894" s="13"/>
      <c r="C894" s="13"/>
      <c r="D894" s="18"/>
      <c r="E894" s="9"/>
    </row>
    <row r="895" spans="1:5">
      <c r="A895" s="13"/>
      <c r="B895" s="13"/>
      <c r="C895" s="13"/>
      <c r="D895" s="18"/>
      <c r="E895" s="9"/>
    </row>
    <row r="896" spans="1:5">
      <c r="A896" s="13"/>
      <c r="B896" s="13"/>
      <c r="C896" s="13"/>
      <c r="D896" s="18"/>
      <c r="E896" s="9"/>
    </row>
    <row r="897" spans="1:5">
      <c r="A897" s="13"/>
      <c r="B897" s="13"/>
      <c r="C897" s="13"/>
      <c r="D897" s="18"/>
      <c r="E897" s="9"/>
    </row>
    <row r="898" spans="1:5">
      <c r="A898" s="13"/>
      <c r="B898" s="13"/>
      <c r="C898" s="13"/>
      <c r="D898" s="18"/>
      <c r="E898" s="9"/>
    </row>
    <row r="899" spans="1:5">
      <c r="A899" s="13"/>
      <c r="B899" s="13"/>
      <c r="C899" s="13"/>
      <c r="D899" s="18"/>
      <c r="E899" s="9"/>
    </row>
    <row r="900" spans="1:5">
      <c r="A900" s="13"/>
      <c r="B900" s="13"/>
      <c r="C900" s="13"/>
      <c r="D900" s="18"/>
      <c r="E900" s="9"/>
    </row>
    <row r="901" spans="1:5">
      <c r="A901" s="13"/>
      <c r="B901" s="13"/>
      <c r="C901" s="13"/>
      <c r="D901" s="18"/>
      <c r="E901" s="9"/>
    </row>
    <row r="902" spans="1:5">
      <c r="A902" s="13"/>
      <c r="B902" s="13"/>
      <c r="C902" s="13"/>
      <c r="D902" s="18"/>
      <c r="E902" s="9"/>
    </row>
    <row r="903" spans="1:5">
      <c r="A903" s="13"/>
      <c r="B903" s="13"/>
      <c r="C903" s="13"/>
      <c r="D903" s="18"/>
      <c r="E903" s="9"/>
    </row>
    <row r="904" spans="1:5">
      <c r="A904" s="13"/>
      <c r="B904" s="13"/>
      <c r="C904" s="13"/>
      <c r="D904" s="18"/>
      <c r="E904" s="9"/>
    </row>
    <row r="905" spans="1:5">
      <c r="A905" s="13"/>
      <c r="B905" s="13"/>
      <c r="C905" s="13"/>
      <c r="D905" s="18"/>
      <c r="E905" s="9"/>
    </row>
    <row r="906" spans="1:5">
      <c r="A906" s="13"/>
      <c r="B906" s="13"/>
      <c r="C906" s="13"/>
      <c r="D906" s="18"/>
      <c r="E906" s="9"/>
    </row>
    <row r="907" spans="1:5">
      <c r="A907" s="13"/>
      <c r="B907" s="13"/>
      <c r="C907" s="13"/>
      <c r="D907" s="18"/>
      <c r="E907" s="9"/>
    </row>
    <row r="908" spans="1:5">
      <c r="A908" s="13"/>
      <c r="B908" s="13"/>
      <c r="C908" s="13"/>
      <c r="D908" s="18"/>
      <c r="E908" s="9"/>
    </row>
    <row r="909" spans="1:5">
      <c r="A909" s="13"/>
      <c r="B909" s="13"/>
      <c r="C909" s="13"/>
      <c r="D909" s="18"/>
      <c r="E909" s="9"/>
    </row>
    <row r="910" spans="1:5">
      <c r="A910" s="13"/>
      <c r="B910" s="13"/>
      <c r="C910" s="13"/>
      <c r="D910" s="18"/>
      <c r="E910" s="9"/>
    </row>
    <row r="911" spans="1:5">
      <c r="A911" s="13"/>
      <c r="B911" s="13"/>
      <c r="C911" s="13"/>
      <c r="D911" s="18"/>
      <c r="E911" s="9"/>
    </row>
    <row r="912" spans="1:5">
      <c r="A912" s="13"/>
      <c r="B912" s="13"/>
      <c r="C912" s="13"/>
      <c r="D912" s="18"/>
      <c r="E912" s="9"/>
    </row>
    <row r="913" spans="1:5">
      <c r="A913" s="13"/>
      <c r="B913" s="13"/>
      <c r="C913" s="13"/>
      <c r="D913" s="18"/>
      <c r="E913" s="9"/>
    </row>
    <row r="914" spans="1:5">
      <c r="A914" s="13"/>
      <c r="B914" s="13"/>
      <c r="C914" s="13"/>
      <c r="D914" s="18"/>
      <c r="E914" s="9"/>
    </row>
    <row r="915" spans="1:5">
      <c r="A915" s="13"/>
      <c r="B915" s="13"/>
      <c r="C915" s="13"/>
      <c r="D915" s="18"/>
      <c r="E915" s="9"/>
    </row>
    <row r="916" spans="1:5">
      <c r="A916" s="13"/>
      <c r="B916" s="13"/>
      <c r="C916" s="13"/>
      <c r="D916" s="18"/>
      <c r="E916" s="9"/>
    </row>
    <row r="917" spans="1:5">
      <c r="A917" s="13"/>
      <c r="B917" s="13"/>
      <c r="C917" s="13"/>
      <c r="D917" s="18"/>
      <c r="E917" s="9"/>
    </row>
    <row r="918" spans="1:5">
      <c r="A918" s="13"/>
      <c r="B918" s="13"/>
      <c r="C918" s="13"/>
      <c r="D918" s="18"/>
      <c r="E918" s="9"/>
    </row>
    <row r="919" spans="1:5">
      <c r="A919" s="13"/>
      <c r="B919" s="13"/>
      <c r="C919" s="13"/>
      <c r="D919" s="18"/>
      <c r="E919" s="9"/>
    </row>
    <row r="920" spans="1:5">
      <c r="A920" s="13"/>
      <c r="B920" s="13"/>
      <c r="C920" s="13"/>
      <c r="D920" s="18"/>
      <c r="E920" s="9"/>
    </row>
    <row r="921" spans="1:5">
      <c r="A921" s="13"/>
      <c r="B921" s="13"/>
      <c r="C921" s="13"/>
      <c r="D921" s="18"/>
      <c r="E921" s="9"/>
    </row>
    <row r="922" spans="1:5">
      <c r="A922" s="13"/>
      <c r="B922" s="13"/>
      <c r="C922" s="13"/>
      <c r="D922" s="18"/>
      <c r="E922" s="9"/>
    </row>
    <row r="923" spans="1:5">
      <c r="A923" s="13"/>
      <c r="B923" s="13"/>
      <c r="C923" s="13"/>
      <c r="D923" s="18"/>
      <c r="E923" s="9"/>
    </row>
    <row r="924" spans="1:5">
      <c r="A924" s="13"/>
      <c r="B924" s="13"/>
      <c r="C924" s="13"/>
      <c r="D924" s="18"/>
      <c r="E924" s="9"/>
    </row>
    <row r="925" spans="1:5">
      <c r="A925" s="13"/>
      <c r="B925" s="13"/>
      <c r="C925" s="13"/>
      <c r="D925" s="18"/>
      <c r="E925" s="9"/>
    </row>
    <row r="926" spans="1:5">
      <c r="A926" s="13"/>
      <c r="B926" s="13"/>
      <c r="C926" s="13"/>
      <c r="D926" s="18"/>
      <c r="E926" s="9"/>
    </row>
    <row r="927" spans="1:5">
      <c r="A927" s="13"/>
      <c r="B927" s="13"/>
      <c r="C927" s="13"/>
      <c r="D927" s="18"/>
      <c r="E927" s="9"/>
    </row>
    <row r="928" spans="1:5">
      <c r="A928" s="13"/>
      <c r="B928" s="13"/>
      <c r="C928" s="13"/>
      <c r="D928" s="18"/>
      <c r="E928" s="9"/>
    </row>
    <row r="929" spans="1:5">
      <c r="A929" s="13"/>
      <c r="B929" s="13"/>
      <c r="C929" s="13"/>
      <c r="D929" s="18"/>
      <c r="E929" s="9"/>
    </row>
    <row r="930" spans="1:5">
      <c r="A930" s="13"/>
      <c r="B930" s="13"/>
      <c r="C930" s="13"/>
      <c r="D930" s="18"/>
      <c r="E930" s="9"/>
    </row>
    <row r="931" spans="1:5">
      <c r="A931" s="13"/>
      <c r="B931" s="13"/>
      <c r="C931" s="13"/>
      <c r="D931" s="18"/>
      <c r="E931" s="9"/>
    </row>
    <row r="932" spans="1:5">
      <c r="A932" s="13"/>
      <c r="B932" s="13"/>
      <c r="C932" s="13"/>
      <c r="D932" s="18"/>
      <c r="E932" s="9"/>
    </row>
    <row r="933" spans="1:5">
      <c r="A933" s="13"/>
      <c r="B933" s="13"/>
      <c r="C933" s="13"/>
      <c r="D933" s="18"/>
      <c r="E933" s="9"/>
    </row>
    <row r="934" spans="1:5">
      <c r="A934" s="13"/>
      <c r="B934" s="13"/>
      <c r="C934" s="13"/>
      <c r="D934" s="18"/>
      <c r="E934" s="9"/>
    </row>
    <row r="935" spans="1:5">
      <c r="A935" s="13"/>
      <c r="B935" s="13"/>
      <c r="C935" s="13"/>
      <c r="D935" s="18"/>
      <c r="E935" s="9"/>
    </row>
    <row r="936" spans="1:5">
      <c r="A936" s="13"/>
      <c r="B936" s="13"/>
      <c r="C936" s="13"/>
      <c r="D936" s="18"/>
      <c r="E936" s="9"/>
    </row>
    <row r="937" spans="1:5">
      <c r="A937" s="13"/>
      <c r="B937" s="13"/>
      <c r="C937" s="13"/>
      <c r="D937" s="18"/>
      <c r="E937" s="9"/>
    </row>
    <row r="938" spans="1:5">
      <c r="A938" s="13"/>
      <c r="B938" s="13"/>
      <c r="C938" s="13"/>
      <c r="D938" s="18"/>
      <c r="E938" s="9"/>
    </row>
    <row r="939" spans="1:5">
      <c r="A939" s="13"/>
      <c r="B939" s="13"/>
      <c r="C939" s="13"/>
      <c r="D939" s="18"/>
      <c r="E939" s="9"/>
    </row>
    <row r="940" spans="1:5">
      <c r="A940" s="13"/>
      <c r="B940" s="13"/>
      <c r="C940" s="13"/>
      <c r="D940" s="18"/>
      <c r="E940" s="9"/>
    </row>
    <row r="941" spans="1:5">
      <c r="A941" s="13"/>
      <c r="B941" s="13"/>
      <c r="C941" s="13"/>
      <c r="D941" s="18"/>
      <c r="E941" s="9"/>
    </row>
    <row r="942" spans="1:5">
      <c r="A942" s="13"/>
      <c r="B942" s="13"/>
      <c r="C942" s="13"/>
      <c r="D942" s="18"/>
      <c r="E942" s="9"/>
    </row>
    <row r="943" spans="1:5">
      <c r="A943" s="13"/>
      <c r="B943" s="13"/>
      <c r="C943" s="13"/>
      <c r="D943" s="18"/>
      <c r="E943" s="9"/>
    </row>
    <row r="944" spans="1:5">
      <c r="A944" s="13"/>
      <c r="B944" s="13"/>
      <c r="C944" s="13"/>
      <c r="D944" s="18"/>
      <c r="E944" s="9"/>
    </row>
    <row r="945" spans="1:5">
      <c r="A945" s="13"/>
      <c r="B945" s="13"/>
      <c r="C945" s="13"/>
      <c r="D945" s="18"/>
      <c r="E945" s="9"/>
    </row>
    <row r="946" spans="1:5">
      <c r="A946" s="13"/>
      <c r="B946" s="13"/>
      <c r="C946" s="13"/>
      <c r="D946" s="18"/>
      <c r="E946" s="9"/>
    </row>
    <row r="947" spans="1:5">
      <c r="A947" s="13"/>
      <c r="B947" s="13"/>
      <c r="C947" s="13"/>
      <c r="D947" s="18"/>
      <c r="E947" s="9"/>
    </row>
    <row r="948" spans="1:5">
      <c r="A948" s="13"/>
      <c r="B948" s="13"/>
      <c r="C948" s="13"/>
      <c r="D948" s="18"/>
      <c r="E948" s="9"/>
    </row>
    <row r="949" spans="1:5">
      <c r="A949" s="13"/>
      <c r="B949" s="13"/>
      <c r="C949" s="13"/>
      <c r="D949" s="18"/>
      <c r="E949" s="9"/>
    </row>
    <row r="950" spans="1:5">
      <c r="A950" s="13"/>
      <c r="B950" s="13"/>
      <c r="C950" s="13"/>
      <c r="D950" s="18"/>
      <c r="E950" s="9"/>
    </row>
    <row r="951" spans="1:5">
      <c r="A951" s="13"/>
      <c r="B951" s="13"/>
      <c r="C951" s="13"/>
      <c r="D951" s="18"/>
      <c r="E951" s="9"/>
    </row>
    <row r="952" spans="1:5">
      <c r="A952" s="13"/>
      <c r="B952" s="13"/>
      <c r="C952" s="13"/>
      <c r="D952" s="18"/>
      <c r="E952" s="9"/>
    </row>
    <row r="953" spans="1:5">
      <c r="A953" s="13"/>
      <c r="B953" s="13"/>
      <c r="C953" s="13"/>
      <c r="D953" s="18"/>
      <c r="E953" s="9"/>
    </row>
    <row r="954" spans="1:5">
      <c r="A954" s="13"/>
      <c r="B954" s="13"/>
      <c r="C954" s="13"/>
      <c r="D954" s="18"/>
      <c r="E954" s="9"/>
    </row>
    <row r="955" spans="1:5">
      <c r="A955" s="13"/>
      <c r="B955" s="13"/>
      <c r="C955" s="13"/>
      <c r="D955" s="18"/>
      <c r="E955" s="9"/>
    </row>
    <row r="956" spans="1:5">
      <c r="A956" s="13"/>
      <c r="B956" s="13"/>
      <c r="C956" s="13"/>
      <c r="D956" s="18"/>
      <c r="E956" s="9"/>
    </row>
    <row r="957" spans="1:5">
      <c r="A957" s="13"/>
      <c r="B957" s="13"/>
      <c r="C957" s="13"/>
      <c r="D957" s="18"/>
      <c r="E957" s="9"/>
    </row>
    <row r="958" spans="1:5">
      <c r="A958" s="13"/>
      <c r="B958" s="13"/>
      <c r="C958" s="13"/>
      <c r="D958" s="18"/>
      <c r="E958" s="9"/>
    </row>
    <row r="959" spans="1:5">
      <c r="A959" s="13"/>
      <c r="B959" s="13"/>
      <c r="C959" s="13"/>
      <c r="D959" s="18"/>
      <c r="E959" s="9"/>
    </row>
    <row r="960" spans="1:5">
      <c r="A960" s="13"/>
      <c r="B960" s="13"/>
      <c r="C960" s="13"/>
      <c r="D960" s="18"/>
      <c r="E960" s="9"/>
    </row>
    <row r="961" spans="1:5">
      <c r="A961" s="13"/>
      <c r="B961" s="13"/>
      <c r="C961" s="13"/>
      <c r="D961" s="18"/>
      <c r="E961" s="9"/>
    </row>
    <row r="962" spans="1:5">
      <c r="A962" s="13"/>
      <c r="B962" s="13"/>
      <c r="C962" s="13"/>
      <c r="D962" s="18"/>
      <c r="E962" s="9"/>
    </row>
    <row r="963" spans="1:5">
      <c r="A963" s="13"/>
      <c r="B963" s="13"/>
      <c r="C963" s="13"/>
      <c r="D963" s="18"/>
      <c r="E963" s="9"/>
    </row>
    <row r="964" spans="1:5">
      <c r="A964" s="13"/>
      <c r="B964" s="13"/>
      <c r="C964" s="13"/>
      <c r="D964" s="18"/>
      <c r="E964" s="9"/>
    </row>
    <row r="965" spans="1:5">
      <c r="A965" s="13"/>
      <c r="B965" s="13"/>
      <c r="C965" s="13"/>
      <c r="D965" s="18"/>
      <c r="E965" s="9"/>
    </row>
    <row r="966" spans="1:5">
      <c r="A966" s="13"/>
      <c r="B966" s="13"/>
      <c r="C966" s="13"/>
      <c r="D966" s="18"/>
      <c r="E966" s="9"/>
    </row>
    <row r="967" spans="1:5">
      <c r="A967" s="13"/>
      <c r="B967" s="13"/>
      <c r="C967" s="13"/>
      <c r="D967" s="18"/>
      <c r="E967" s="9"/>
    </row>
    <row r="968" spans="1:5">
      <c r="A968" s="13"/>
      <c r="B968" s="13"/>
      <c r="C968" s="13"/>
      <c r="D968" s="18"/>
      <c r="E968" s="9"/>
    </row>
    <row r="969" spans="1:5">
      <c r="A969" s="13"/>
      <c r="B969" s="13"/>
      <c r="C969" s="13"/>
      <c r="D969" s="18"/>
      <c r="E969" s="9"/>
    </row>
    <row r="970" spans="1:5">
      <c r="A970" s="13"/>
      <c r="B970" s="13"/>
      <c r="C970" s="13"/>
      <c r="D970" s="18"/>
      <c r="E970" s="9"/>
    </row>
    <row r="971" spans="1:5">
      <c r="A971" s="13"/>
      <c r="B971" s="13"/>
      <c r="C971" s="13"/>
      <c r="D971" s="18"/>
      <c r="E971" s="9"/>
    </row>
    <row r="972" spans="1:5">
      <c r="A972" s="13"/>
      <c r="B972" s="13"/>
      <c r="C972" s="13"/>
      <c r="D972" s="18"/>
      <c r="E972" s="9"/>
    </row>
    <row r="973" spans="1:5">
      <c r="A973" s="13"/>
      <c r="B973" s="13"/>
      <c r="C973" s="13"/>
      <c r="D973" s="18"/>
      <c r="E973" s="9"/>
    </row>
    <row r="974" spans="1:5">
      <c r="A974" s="13"/>
      <c r="B974" s="13"/>
      <c r="C974" s="13"/>
      <c r="D974" s="18"/>
      <c r="E974" s="9"/>
    </row>
    <row r="975" spans="1:5">
      <c r="A975" s="13"/>
      <c r="B975" s="13"/>
      <c r="C975" s="13"/>
      <c r="D975" s="18"/>
      <c r="E975" s="9"/>
    </row>
    <row r="976" spans="1:5">
      <c r="A976" s="13"/>
      <c r="B976" s="13"/>
      <c r="C976" s="13"/>
      <c r="D976" s="18"/>
      <c r="E976" s="9"/>
    </row>
    <row r="977" spans="1:5">
      <c r="A977" s="13"/>
      <c r="B977" s="13"/>
      <c r="C977" s="13"/>
      <c r="D977" s="18"/>
      <c r="E977" s="9"/>
    </row>
    <row r="978" spans="1:5">
      <c r="A978" s="13"/>
      <c r="B978" s="13"/>
      <c r="C978" s="13"/>
      <c r="D978" s="18"/>
      <c r="E978" s="9"/>
    </row>
    <row r="979" spans="1:5">
      <c r="A979" s="13"/>
      <c r="B979" s="13"/>
      <c r="C979" s="13"/>
      <c r="D979" s="18"/>
      <c r="E979" s="9"/>
    </row>
    <row r="980" spans="1:5">
      <c r="A980" s="13"/>
      <c r="B980" s="13"/>
      <c r="C980" s="13"/>
      <c r="D980" s="18"/>
      <c r="E980" s="9"/>
    </row>
    <row r="981" spans="1:5">
      <c r="A981" s="13"/>
      <c r="B981" s="13"/>
      <c r="C981" s="13"/>
      <c r="D981" s="18"/>
      <c r="E981" s="9"/>
    </row>
    <row r="982" spans="1:5">
      <c r="A982" s="13"/>
      <c r="B982" s="13"/>
      <c r="C982" s="13"/>
      <c r="D982" s="18"/>
      <c r="E982" s="9"/>
    </row>
    <row r="983" spans="1:5">
      <c r="A983" s="13"/>
      <c r="B983" s="13"/>
      <c r="C983" s="13"/>
      <c r="D983" s="18"/>
      <c r="E983" s="9"/>
    </row>
    <row r="984" spans="1:5">
      <c r="A984" s="13"/>
      <c r="B984" s="13"/>
      <c r="C984" s="13"/>
      <c r="D984" s="18"/>
      <c r="E984" s="9"/>
    </row>
    <row r="985" spans="1:5">
      <c r="A985" s="13"/>
      <c r="B985" s="13"/>
      <c r="C985" s="13"/>
      <c r="D985" s="18"/>
      <c r="E985" s="9"/>
    </row>
    <row r="986" spans="1:5">
      <c r="A986" s="13"/>
      <c r="B986" s="13"/>
      <c r="C986" s="13"/>
      <c r="D986" s="18"/>
      <c r="E986" s="9"/>
    </row>
    <row r="987" spans="1:5">
      <c r="A987" s="13"/>
      <c r="B987" s="13"/>
      <c r="C987" s="13"/>
      <c r="D987" s="18"/>
      <c r="E987" s="9"/>
    </row>
    <row r="988" spans="1:5">
      <c r="A988" s="13"/>
      <c r="B988" s="13"/>
      <c r="C988" s="13"/>
      <c r="D988" s="18"/>
      <c r="E988" s="9"/>
    </row>
    <row r="989" spans="1:5">
      <c r="A989" s="13"/>
      <c r="B989" s="13"/>
      <c r="C989" s="13"/>
      <c r="D989" s="18"/>
      <c r="E989" s="9"/>
    </row>
    <row r="990" spans="1:5">
      <c r="A990" s="13"/>
      <c r="B990" s="13"/>
      <c r="C990" s="13"/>
      <c r="D990" s="18"/>
      <c r="E990" s="9"/>
    </row>
    <row r="991" spans="1:5">
      <c r="A991" s="13"/>
      <c r="B991" s="13"/>
      <c r="C991" s="13"/>
      <c r="D991" s="18"/>
      <c r="E991" s="9"/>
    </row>
    <row r="992" spans="1:5">
      <c r="A992" s="13"/>
      <c r="B992" s="13"/>
      <c r="C992" s="13"/>
      <c r="D992" s="18"/>
      <c r="E992" s="9"/>
    </row>
    <row r="993" spans="1:5">
      <c r="A993" s="13"/>
      <c r="B993" s="13"/>
      <c r="C993" s="13"/>
      <c r="D993" s="18"/>
      <c r="E993" s="9"/>
    </row>
    <row r="994" spans="1:5">
      <c r="A994" s="13"/>
      <c r="B994" s="13"/>
      <c r="C994" s="13"/>
      <c r="D994" s="18"/>
      <c r="E994" s="9"/>
    </row>
    <row r="995" spans="1:5">
      <c r="A995" s="13"/>
      <c r="B995" s="13"/>
      <c r="C995" s="13"/>
      <c r="D995" s="18"/>
      <c r="E995" s="9"/>
    </row>
    <row r="996" spans="1:5">
      <c r="A996" s="13"/>
      <c r="B996" s="13"/>
      <c r="C996" s="13"/>
      <c r="D996" s="18"/>
      <c r="E996" s="9"/>
    </row>
    <row r="997" spans="1:5">
      <c r="A997" s="13"/>
      <c r="B997" s="13"/>
      <c r="C997" s="13"/>
      <c r="D997" s="18"/>
      <c r="E997" s="9"/>
    </row>
    <row r="998" spans="1:5">
      <c r="A998" s="13"/>
      <c r="B998" s="13"/>
      <c r="C998" s="13"/>
      <c r="D998" s="18"/>
      <c r="E998" s="9"/>
    </row>
    <row r="999" spans="1:5">
      <c r="A999" s="13"/>
      <c r="B999" s="13"/>
      <c r="C999" s="13"/>
      <c r="D999" s="18"/>
      <c r="E999" s="9"/>
    </row>
    <row r="1000" spans="1:5">
      <c r="A1000" s="13"/>
      <c r="B1000" s="13"/>
      <c r="C1000" s="13"/>
      <c r="D1000" s="18"/>
      <c r="E1000" s="9"/>
    </row>
    <row r="1001" spans="1:5">
      <c r="A1001" s="13"/>
      <c r="B1001" s="13"/>
      <c r="C1001" s="13"/>
      <c r="D1001" s="18"/>
      <c r="E1001" s="9"/>
    </row>
    <row r="1002" spans="1:5">
      <c r="A1002" s="13"/>
      <c r="B1002" s="13"/>
      <c r="C1002" s="13"/>
      <c r="D1002" s="18"/>
      <c r="E1002" s="9"/>
    </row>
    <row r="1003" spans="1:5">
      <c r="A1003" s="13"/>
      <c r="B1003" s="13"/>
      <c r="C1003" s="13"/>
      <c r="D1003" s="18"/>
      <c r="E1003" s="9"/>
    </row>
    <row r="1004" spans="1:5">
      <c r="A1004" s="13"/>
      <c r="B1004" s="13"/>
      <c r="C1004" s="13"/>
      <c r="D1004" s="18"/>
      <c r="E1004" s="9"/>
    </row>
    <row r="1005" spans="1:5">
      <c r="A1005" s="13"/>
      <c r="B1005" s="13"/>
      <c r="C1005" s="13"/>
      <c r="D1005" s="18"/>
      <c r="E1005" s="9"/>
    </row>
    <row r="1006" spans="1:5">
      <c r="A1006" s="13"/>
      <c r="B1006" s="13"/>
      <c r="C1006" s="13"/>
      <c r="D1006" s="18"/>
      <c r="E1006" s="9"/>
    </row>
    <row r="1007" spans="1:5">
      <c r="A1007" s="13"/>
      <c r="B1007" s="13"/>
      <c r="C1007" s="13"/>
      <c r="D1007" s="18"/>
      <c r="E1007" s="9"/>
    </row>
    <row r="1008" spans="1:5">
      <c r="A1008" s="13"/>
      <c r="B1008" s="13"/>
      <c r="C1008" s="13"/>
      <c r="D1008" s="18"/>
      <c r="E1008" s="9"/>
    </row>
    <row r="1009" spans="1:5">
      <c r="A1009" s="13"/>
      <c r="B1009" s="13"/>
      <c r="C1009" s="13"/>
      <c r="D1009" s="18"/>
      <c r="E1009" s="9"/>
    </row>
    <row r="1010" spans="1:5">
      <c r="A1010" s="13"/>
      <c r="B1010" s="13"/>
      <c r="C1010" s="13"/>
      <c r="D1010" s="18"/>
      <c r="E1010" s="9"/>
    </row>
    <row r="1011" spans="1:5">
      <c r="A1011" s="13"/>
      <c r="B1011" s="13"/>
      <c r="C1011" s="13"/>
      <c r="D1011" s="18"/>
      <c r="E1011" s="9"/>
    </row>
    <row r="1012" spans="1:5">
      <c r="A1012" s="13"/>
      <c r="B1012" s="13"/>
      <c r="C1012" s="13"/>
      <c r="D1012" s="18"/>
      <c r="E1012" s="9"/>
    </row>
    <row r="1013" spans="1:5">
      <c r="A1013" s="13"/>
      <c r="B1013" s="13"/>
      <c r="C1013" s="13"/>
      <c r="D1013" s="18"/>
      <c r="E1013" s="9"/>
    </row>
    <row r="1014" spans="1:5">
      <c r="A1014" s="13"/>
      <c r="B1014" s="13"/>
      <c r="C1014" s="13"/>
      <c r="D1014" s="18"/>
      <c r="E1014" s="9"/>
    </row>
    <row r="1015" spans="1:5">
      <c r="A1015" s="13"/>
      <c r="B1015" s="13"/>
      <c r="C1015" s="13"/>
      <c r="D1015" s="18"/>
      <c r="E1015" s="9"/>
    </row>
    <row r="1016" spans="1:5">
      <c r="A1016" s="13"/>
      <c r="B1016" s="13"/>
      <c r="C1016" s="13"/>
      <c r="D1016" s="18"/>
      <c r="E1016" s="9"/>
    </row>
    <row r="1017" spans="1:5">
      <c r="A1017" s="13"/>
      <c r="B1017" s="13"/>
      <c r="C1017" s="13"/>
      <c r="D1017" s="18"/>
      <c r="E1017" s="9"/>
    </row>
    <row r="1018" spans="1:5">
      <c r="A1018" s="13"/>
      <c r="B1018" s="13"/>
      <c r="C1018" s="13"/>
      <c r="D1018" s="18"/>
      <c r="E1018" s="9"/>
    </row>
    <row r="1019" spans="1:5">
      <c r="A1019" s="13"/>
      <c r="B1019" s="13"/>
      <c r="C1019" s="13"/>
      <c r="D1019" s="18"/>
      <c r="E1019" s="9"/>
    </row>
    <row r="1020" spans="1:5">
      <c r="A1020" s="13"/>
      <c r="B1020" s="13"/>
      <c r="C1020" s="13"/>
      <c r="D1020" s="18"/>
      <c r="E1020" s="9"/>
    </row>
    <row r="1021" spans="1:5">
      <c r="A1021" s="13"/>
      <c r="B1021" s="13"/>
      <c r="C1021" s="13"/>
      <c r="D1021" s="18"/>
      <c r="E1021" s="9"/>
    </row>
    <row r="1022" spans="1:5">
      <c r="A1022" s="13"/>
      <c r="B1022" s="13"/>
      <c r="C1022" s="13"/>
      <c r="D1022" s="18"/>
      <c r="E1022" s="9"/>
    </row>
    <row r="1023" spans="1:5">
      <c r="A1023" s="13"/>
      <c r="B1023" s="13"/>
      <c r="C1023" s="13"/>
      <c r="D1023" s="18"/>
      <c r="E1023" s="9"/>
    </row>
    <row r="1024" spans="1:5">
      <c r="A1024" s="13"/>
      <c r="B1024" s="13"/>
      <c r="C1024" s="13"/>
      <c r="D1024" s="18"/>
      <c r="E1024" s="9"/>
    </row>
    <row r="1025" spans="1:5">
      <c r="A1025" s="13"/>
      <c r="B1025" s="13"/>
      <c r="C1025" s="13"/>
      <c r="D1025" s="18"/>
      <c r="E1025" s="9"/>
    </row>
    <row r="1026" spans="1:5">
      <c r="A1026" s="13"/>
      <c r="B1026" s="13"/>
      <c r="C1026" s="13"/>
      <c r="D1026" s="18"/>
      <c r="E1026" s="9"/>
    </row>
    <row r="1027" spans="1:5">
      <c r="A1027" s="13"/>
      <c r="B1027" s="13"/>
      <c r="C1027" s="13"/>
      <c r="D1027" s="18"/>
      <c r="E1027" s="9"/>
    </row>
    <row r="1028" spans="1:5">
      <c r="A1028" s="13"/>
      <c r="B1028" s="13"/>
      <c r="C1028" s="13"/>
      <c r="D1028" s="18"/>
      <c r="E1028" s="9"/>
    </row>
    <row r="1029" spans="1:5">
      <c r="A1029" s="13"/>
      <c r="B1029" s="13"/>
      <c r="C1029" s="13"/>
      <c r="D1029" s="18"/>
      <c r="E1029" s="9"/>
    </row>
    <row r="1030" spans="1:5">
      <c r="A1030" s="13"/>
      <c r="B1030" s="13"/>
      <c r="C1030" s="13"/>
      <c r="D1030" s="18"/>
      <c r="E1030" s="9"/>
    </row>
    <row r="1031" spans="1:5">
      <c r="A1031" s="13"/>
      <c r="B1031" s="13"/>
      <c r="C1031" s="13"/>
      <c r="D1031" s="18"/>
      <c r="E1031" s="9"/>
    </row>
    <row r="1032" spans="1:5">
      <c r="A1032" s="13"/>
      <c r="B1032" s="13"/>
      <c r="C1032" s="13"/>
      <c r="D1032" s="18"/>
      <c r="E1032" s="9"/>
    </row>
    <row r="1033" spans="1:5">
      <c r="A1033" s="13"/>
      <c r="B1033" s="13"/>
      <c r="C1033" s="13"/>
      <c r="D1033" s="18"/>
      <c r="E1033" s="9"/>
    </row>
    <row r="1034" spans="1:5">
      <c r="A1034" s="13"/>
      <c r="B1034" s="13"/>
      <c r="C1034" s="13"/>
      <c r="D1034" s="18"/>
      <c r="E1034" s="9"/>
    </row>
    <row r="1035" spans="1:5">
      <c r="A1035" s="13"/>
      <c r="B1035" s="13"/>
      <c r="C1035" s="13"/>
      <c r="D1035" s="18"/>
      <c r="E1035" s="9"/>
    </row>
    <row r="1036" spans="1:5">
      <c r="A1036" s="13"/>
      <c r="B1036" s="13"/>
      <c r="C1036" s="13"/>
      <c r="D1036" s="18"/>
      <c r="E1036" s="9"/>
    </row>
    <row r="1037" spans="1:5">
      <c r="A1037" s="13"/>
      <c r="B1037" s="13"/>
      <c r="C1037" s="13"/>
      <c r="D1037" s="18"/>
      <c r="E1037" s="9"/>
    </row>
    <row r="1038" spans="1:5">
      <c r="A1038" s="13"/>
      <c r="B1038" s="13"/>
      <c r="C1038" s="13"/>
      <c r="D1038" s="18"/>
      <c r="E1038" s="9"/>
    </row>
    <row r="1039" spans="1:5">
      <c r="A1039" s="13"/>
      <c r="B1039" s="13"/>
      <c r="C1039" s="13"/>
      <c r="D1039" s="18"/>
      <c r="E1039" s="9"/>
    </row>
    <row r="1040" spans="1:5">
      <c r="A1040" s="13"/>
      <c r="B1040" s="13"/>
      <c r="C1040" s="13"/>
      <c r="D1040" s="18"/>
      <c r="E1040" s="9"/>
    </row>
    <row r="1041" spans="1:5">
      <c r="A1041" s="13"/>
      <c r="B1041" s="13"/>
      <c r="C1041" s="13"/>
      <c r="D1041" s="18"/>
      <c r="E1041" s="9"/>
    </row>
    <row r="1042" spans="1:5">
      <c r="A1042" s="13"/>
      <c r="B1042" s="13"/>
      <c r="C1042" s="13"/>
      <c r="D1042" s="18"/>
      <c r="E1042" s="9"/>
    </row>
    <row r="1043" spans="1:5">
      <c r="A1043" s="13"/>
      <c r="B1043" s="13"/>
      <c r="C1043" s="13"/>
      <c r="D1043" s="18"/>
      <c r="E1043" s="9"/>
    </row>
    <row r="1044" spans="1:5">
      <c r="A1044" s="13"/>
      <c r="B1044" s="13"/>
      <c r="C1044" s="13"/>
      <c r="D1044" s="18"/>
      <c r="E1044" s="9"/>
    </row>
    <row r="1045" spans="1:5">
      <c r="A1045" s="13"/>
      <c r="B1045" s="13"/>
      <c r="C1045" s="13"/>
      <c r="D1045" s="18"/>
      <c r="E1045" s="9"/>
    </row>
    <row r="1046" spans="1:5">
      <c r="A1046" s="13"/>
      <c r="B1046" s="13"/>
      <c r="C1046" s="13"/>
      <c r="D1046" s="18"/>
      <c r="E1046" s="9"/>
    </row>
    <row r="1047" spans="1:5">
      <c r="A1047" s="13"/>
      <c r="B1047" s="13"/>
      <c r="C1047" s="13"/>
      <c r="D1047" s="18"/>
      <c r="E1047" s="9"/>
    </row>
    <row r="1048" spans="1:5">
      <c r="A1048" s="13"/>
      <c r="B1048" s="13"/>
      <c r="C1048" s="13"/>
      <c r="D1048" s="18"/>
      <c r="E1048" s="9"/>
    </row>
    <row r="1049" spans="1:5">
      <c r="A1049" s="13"/>
      <c r="B1049" s="13"/>
      <c r="C1049" s="13"/>
      <c r="D1049" s="18"/>
      <c r="E1049" s="9"/>
    </row>
    <row r="1050" spans="1:5">
      <c r="A1050" s="13"/>
      <c r="B1050" s="13"/>
      <c r="C1050" s="13"/>
      <c r="D1050" s="18"/>
      <c r="E1050" s="9"/>
    </row>
    <row r="1051" spans="1:5">
      <c r="A1051" s="13"/>
      <c r="B1051" s="13"/>
      <c r="C1051" s="13"/>
      <c r="D1051" s="18"/>
      <c r="E1051" s="9"/>
    </row>
    <row r="1052" spans="1:5">
      <c r="A1052" s="13"/>
      <c r="B1052" s="13"/>
      <c r="C1052" s="13"/>
      <c r="D1052" s="18"/>
      <c r="E1052" s="9"/>
    </row>
    <row r="1053" spans="1:5">
      <c r="A1053" s="13"/>
      <c r="B1053" s="13"/>
      <c r="C1053" s="13"/>
      <c r="D1053" s="18"/>
      <c r="E1053" s="9"/>
    </row>
    <row r="1054" spans="1:5">
      <c r="A1054" s="13"/>
      <c r="B1054" s="13"/>
      <c r="C1054" s="13"/>
      <c r="D1054" s="18"/>
      <c r="E1054" s="9"/>
    </row>
    <row r="1055" spans="1:5">
      <c r="A1055" s="13"/>
      <c r="B1055" s="13"/>
      <c r="C1055" s="13"/>
      <c r="D1055" s="18"/>
      <c r="E1055" s="9"/>
    </row>
    <row r="1056" spans="1:5">
      <c r="A1056" s="13"/>
      <c r="B1056" s="13"/>
      <c r="C1056" s="13"/>
      <c r="D1056" s="18"/>
      <c r="E1056" s="9"/>
    </row>
    <row r="1057" spans="1:5">
      <c r="A1057" s="13"/>
      <c r="B1057" s="13"/>
      <c r="C1057" s="13"/>
      <c r="D1057" s="18"/>
      <c r="E1057" s="9"/>
    </row>
    <row r="1058" spans="1:5">
      <c r="A1058" s="13"/>
      <c r="B1058" s="13"/>
      <c r="C1058" s="13"/>
      <c r="D1058" s="18"/>
      <c r="E1058" s="9"/>
    </row>
    <row r="1059" spans="1:5">
      <c r="A1059" s="13"/>
      <c r="B1059" s="13"/>
      <c r="C1059" s="13"/>
      <c r="D1059" s="18"/>
      <c r="E1059" s="9"/>
    </row>
    <row r="1060" spans="1:5">
      <c r="A1060" s="13"/>
      <c r="B1060" s="13"/>
      <c r="C1060" s="13"/>
      <c r="D1060" s="18"/>
      <c r="E1060" s="9"/>
    </row>
    <row r="1061" spans="1:5">
      <c r="A1061" s="13"/>
      <c r="B1061" s="13"/>
      <c r="C1061" s="13"/>
      <c r="D1061" s="18"/>
      <c r="E1061" s="9"/>
    </row>
    <row r="1062" spans="1:5">
      <c r="A1062" s="13"/>
      <c r="B1062" s="13"/>
      <c r="C1062" s="13"/>
      <c r="D1062" s="18"/>
      <c r="E1062" s="9"/>
    </row>
    <row r="1063" spans="1:5">
      <c r="A1063" s="13"/>
      <c r="B1063" s="13"/>
      <c r="C1063" s="13"/>
      <c r="D1063" s="18"/>
      <c r="E1063" s="9"/>
    </row>
    <row r="1064" spans="1:5">
      <c r="A1064" s="13"/>
      <c r="B1064" s="13"/>
      <c r="C1064" s="13"/>
      <c r="D1064" s="18"/>
      <c r="E1064" s="9"/>
    </row>
    <row r="1065" spans="1:5">
      <c r="A1065" s="13"/>
      <c r="B1065" s="13"/>
      <c r="C1065" s="13"/>
      <c r="D1065" s="18"/>
      <c r="E1065" s="9"/>
    </row>
    <row r="1066" spans="1:5">
      <c r="A1066" s="13"/>
      <c r="B1066" s="13"/>
      <c r="C1066" s="13"/>
      <c r="D1066" s="18"/>
      <c r="E1066" s="9"/>
    </row>
    <row r="1067" spans="1:5">
      <c r="A1067" s="13"/>
      <c r="B1067" s="13"/>
      <c r="C1067" s="13"/>
      <c r="D1067" s="18"/>
      <c r="E1067" s="9"/>
    </row>
    <row r="1068" spans="1:5">
      <c r="A1068" s="13"/>
      <c r="B1068" s="13"/>
      <c r="C1068" s="13"/>
      <c r="D1068" s="18"/>
      <c r="E1068" s="9"/>
    </row>
    <row r="1069" spans="1:5">
      <c r="A1069" s="13"/>
      <c r="B1069" s="13"/>
      <c r="C1069" s="13"/>
      <c r="D1069" s="18"/>
      <c r="E1069" s="9"/>
    </row>
    <row r="1070" spans="1:5">
      <c r="A1070" s="13"/>
      <c r="B1070" s="13"/>
      <c r="C1070" s="13"/>
      <c r="D1070" s="18"/>
      <c r="E1070" s="9"/>
    </row>
    <row r="1071" spans="1:5">
      <c r="A1071" s="13"/>
      <c r="B1071" s="13"/>
      <c r="C1071" s="13"/>
      <c r="D1071" s="18"/>
      <c r="E1071" s="9"/>
    </row>
    <row r="1072" spans="1:5">
      <c r="A1072" s="13"/>
      <c r="B1072" s="13"/>
      <c r="C1072" s="13"/>
      <c r="D1072" s="18"/>
      <c r="E1072" s="9"/>
    </row>
    <row r="1073" spans="1:5">
      <c r="A1073" s="13"/>
      <c r="B1073" s="13"/>
      <c r="C1073" s="13"/>
      <c r="D1073" s="18"/>
      <c r="E1073" s="9"/>
    </row>
    <row r="1074" spans="1:5">
      <c r="A1074" s="13"/>
      <c r="B1074" s="13"/>
      <c r="C1074" s="13"/>
      <c r="D1074" s="18"/>
      <c r="E1074" s="9"/>
    </row>
    <row r="1075" spans="1:5">
      <c r="A1075" s="13"/>
      <c r="B1075" s="13"/>
      <c r="C1075" s="13"/>
      <c r="D1075" s="18"/>
      <c r="E1075" s="9"/>
    </row>
    <row r="1076" spans="1:5">
      <c r="A1076" s="13"/>
      <c r="B1076" s="13"/>
      <c r="C1076" s="13"/>
      <c r="D1076" s="18"/>
      <c r="E1076" s="9"/>
    </row>
    <row r="1077" spans="1:5">
      <c r="A1077" s="13"/>
      <c r="B1077" s="13"/>
      <c r="C1077" s="13"/>
      <c r="D1077" s="18"/>
      <c r="E1077" s="9"/>
    </row>
    <row r="1078" spans="1:5">
      <c r="A1078" s="13"/>
      <c r="B1078" s="13"/>
      <c r="C1078" s="13"/>
      <c r="D1078" s="18"/>
      <c r="E1078" s="9"/>
    </row>
    <row r="1079" spans="1:5">
      <c r="A1079" s="13"/>
      <c r="B1079" s="13"/>
      <c r="C1079" s="13"/>
      <c r="D1079" s="18"/>
      <c r="E1079" s="9"/>
    </row>
    <row r="1080" spans="1:5">
      <c r="A1080" s="13"/>
      <c r="B1080" s="13"/>
      <c r="C1080" s="13"/>
      <c r="D1080" s="18"/>
      <c r="E1080" s="9"/>
    </row>
    <row r="1081" spans="1:5">
      <c r="A1081" s="13"/>
      <c r="B1081" s="13"/>
      <c r="C1081" s="13"/>
      <c r="D1081" s="18"/>
      <c r="E1081" s="9"/>
    </row>
    <row r="1082" spans="1:5">
      <c r="A1082" s="13"/>
      <c r="B1082" s="13"/>
      <c r="C1082" s="13"/>
      <c r="D1082" s="18"/>
      <c r="E1082" s="9"/>
    </row>
    <row r="1083" spans="1:5">
      <c r="A1083" s="13"/>
      <c r="B1083" s="13"/>
      <c r="C1083" s="13"/>
      <c r="D1083" s="18"/>
      <c r="E1083" s="9"/>
    </row>
    <row r="1084" spans="1:5">
      <c r="A1084" s="13"/>
      <c r="B1084" s="13"/>
      <c r="C1084" s="13"/>
      <c r="D1084" s="18"/>
      <c r="E1084" s="9"/>
    </row>
    <row r="1085" spans="1:5">
      <c r="A1085" s="13"/>
      <c r="B1085" s="13"/>
      <c r="C1085" s="13"/>
      <c r="D1085" s="18"/>
      <c r="E1085" s="9"/>
    </row>
    <row r="1086" spans="1:5">
      <c r="A1086" s="13"/>
      <c r="B1086" s="13"/>
      <c r="C1086" s="13"/>
      <c r="D1086" s="18"/>
      <c r="E1086" s="9"/>
    </row>
    <row r="1087" spans="1:5">
      <c r="A1087" s="13"/>
      <c r="B1087" s="13"/>
      <c r="C1087" s="13"/>
      <c r="D1087" s="18"/>
      <c r="E1087" s="9"/>
    </row>
    <row r="1088" spans="1:5">
      <c r="A1088" s="13"/>
      <c r="B1088" s="13"/>
      <c r="C1088" s="13"/>
      <c r="D1088" s="18"/>
      <c r="E1088" s="9"/>
    </row>
    <row r="1089" spans="1:5">
      <c r="A1089" s="13"/>
      <c r="B1089" s="13"/>
      <c r="C1089" s="13"/>
      <c r="D1089" s="18"/>
      <c r="E1089" s="9"/>
    </row>
    <row r="1090" spans="1:5">
      <c r="A1090" s="13"/>
      <c r="B1090" s="13"/>
      <c r="C1090" s="13"/>
      <c r="D1090" s="18"/>
      <c r="E1090" s="9"/>
    </row>
    <row r="1091" spans="1:5">
      <c r="A1091" s="13"/>
      <c r="B1091" s="13"/>
      <c r="C1091" s="13"/>
      <c r="D1091" s="18"/>
      <c r="E1091" s="9"/>
    </row>
    <row r="1092" spans="1:5">
      <c r="A1092" s="13"/>
      <c r="B1092" s="13"/>
      <c r="C1092" s="13"/>
      <c r="D1092" s="18"/>
      <c r="E1092" s="9"/>
    </row>
    <row r="1093" spans="1:5">
      <c r="A1093" s="13"/>
      <c r="B1093" s="13"/>
      <c r="C1093" s="13"/>
      <c r="D1093" s="18"/>
      <c r="E1093" s="9"/>
    </row>
    <row r="1094" spans="1:5">
      <c r="A1094" s="13"/>
      <c r="B1094" s="13"/>
      <c r="C1094" s="13"/>
      <c r="D1094" s="18"/>
      <c r="E1094" s="9"/>
    </row>
    <row r="1095" spans="1:5">
      <c r="A1095" s="13"/>
      <c r="B1095" s="13"/>
      <c r="C1095" s="13"/>
      <c r="D1095" s="18"/>
      <c r="E1095" s="9"/>
    </row>
    <row r="1096" spans="1:5">
      <c r="A1096" s="13"/>
      <c r="B1096" s="13"/>
      <c r="C1096" s="13"/>
      <c r="D1096" s="18"/>
      <c r="E1096" s="9"/>
    </row>
    <row r="1097" spans="1:5">
      <c r="A1097" s="13"/>
      <c r="B1097" s="13"/>
      <c r="C1097" s="13"/>
      <c r="D1097" s="18"/>
      <c r="E1097" s="9"/>
    </row>
    <row r="1098" spans="1:5">
      <c r="A1098" s="13"/>
      <c r="B1098" s="13"/>
      <c r="C1098" s="13"/>
      <c r="D1098" s="18"/>
      <c r="E1098" s="9"/>
    </row>
    <row r="1099" spans="1:5">
      <c r="A1099" s="13"/>
      <c r="B1099" s="13"/>
      <c r="C1099" s="13"/>
      <c r="D1099" s="18"/>
      <c r="E1099" s="9"/>
    </row>
    <row r="1100" spans="1:5">
      <c r="A1100" s="13"/>
      <c r="B1100" s="13"/>
      <c r="C1100" s="13"/>
      <c r="D1100" s="18"/>
      <c r="E1100" s="9"/>
    </row>
    <row r="1101" spans="1:5">
      <c r="A1101" s="13"/>
      <c r="B1101" s="13"/>
      <c r="C1101" s="13"/>
      <c r="D1101" s="18"/>
      <c r="E1101" s="9"/>
    </row>
    <row r="1102" spans="1:5">
      <c r="A1102" s="13"/>
      <c r="B1102" s="13"/>
      <c r="C1102" s="13"/>
      <c r="D1102" s="18"/>
      <c r="E1102" s="9"/>
    </row>
    <row r="1103" spans="1:5">
      <c r="A1103" s="13"/>
      <c r="B1103" s="13"/>
      <c r="C1103" s="13"/>
      <c r="D1103" s="18"/>
      <c r="E1103" s="9"/>
    </row>
    <row r="1104" spans="1:5">
      <c r="A1104" s="13"/>
      <c r="B1104" s="13"/>
      <c r="C1104" s="13"/>
      <c r="D1104" s="18"/>
      <c r="E1104" s="9"/>
    </row>
    <row r="1105" spans="1:5">
      <c r="A1105" s="13"/>
      <c r="B1105" s="13"/>
      <c r="C1105" s="13"/>
      <c r="D1105" s="18"/>
      <c r="E1105" s="9"/>
    </row>
    <row r="1106" spans="1:5">
      <c r="A1106" s="13"/>
      <c r="B1106" s="13"/>
      <c r="C1106" s="13"/>
      <c r="D1106" s="18"/>
      <c r="E1106" s="9"/>
    </row>
    <row r="1107" spans="1:5">
      <c r="A1107" s="13"/>
      <c r="B1107" s="13"/>
      <c r="C1107" s="13"/>
      <c r="D1107" s="18"/>
      <c r="E1107" s="9"/>
    </row>
    <row r="1108" spans="1:5">
      <c r="A1108" s="13"/>
      <c r="B1108" s="13"/>
      <c r="C1108" s="13"/>
      <c r="D1108" s="18"/>
      <c r="E1108" s="9"/>
    </row>
    <row r="1109" spans="1:5">
      <c r="A1109" s="13"/>
      <c r="B1109" s="13"/>
      <c r="C1109" s="13"/>
      <c r="D1109" s="18"/>
      <c r="E1109" s="9"/>
    </row>
    <row r="1110" spans="1:5">
      <c r="A1110" s="13"/>
      <c r="B1110" s="13"/>
      <c r="C1110" s="13"/>
      <c r="D1110" s="18"/>
      <c r="E1110" s="9"/>
    </row>
    <row r="1111" spans="1:5">
      <c r="A1111" s="13"/>
      <c r="B1111" s="13"/>
      <c r="C1111" s="13"/>
      <c r="D1111" s="18"/>
      <c r="E1111" s="9"/>
    </row>
    <row r="1112" spans="1:5">
      <c r="A1112" s="13"/>
      <c r="B1112" s="13"/>
      <c r="C1112" s="13"/>
      <c r="D1112" s="18"/>
      <c r="E1112" s="9"/>
    </row>
    <row r="1113" spans="1:5">
      <c r="A1113" s="13"/>
      <c r="B1113" s="13"/>
      <c r="C1113" s="13"/>
      <c r="D1113" s="18"/>
      <c r="E1113" s="9"/>
    </row>
    <row r="1114" spans="1:5">
      <c r="A1114" s="13"/>
      <c r="B1114" s="13"/>
      <c r="C1114" s="13"/>
      <c r="D1114" s="18"/>
      <c r="E1114" s="9"/>
    </row>
    <row r="1115" spans="1:5">
      <c r="A1115" s="13"/>
      <c r="B1115" s="13"/>
      <c r="C1115" s="13"/>
      <c r="D1115" s="18"/>
      <c r="E1115" s="9"/>
    </row>
    <row r="1116" spans="1:5">
      <c r="A1116" s="13"/>
      <c r="B1116" s="13"/>
      <c r="C1116" s="13"/>
      <c r="D1116" s="18"/>
      <c r="E1116" s="9"/>
    </row>
    <row r="1117" spans="1:5">
      <c r="A1117" s="13"/>
      <c r="B1117" s="13"/>
      <c r="C1117" s="13"/>
      <c r="D1117" s="18"/>
      <c r="E1117" s="9"/>
    </row>
    <row r="1118" spans="1:5">
      <c r="A1118" s="13"/>
      <c r="B1118" s="13"/>
      <c r="C1118" s="13"/>
      <c r="D1118" s="18"/>
      <c r="E1118" s="9"/>
    </row>
    <row r="1119" spans="1:5">
      <c r="A1119" s="13"/>
      <c r="B1119" s="13"/>
      <c r="C1119" s="13"/>
      <c r="D1119" s="18"/>
      <c r="E1119" s="9"/>
    </row>
    <row r="1120" spans="1:5">
      <c r="A1120" s="13"/>
      <c r="B1120" s="13"/>
      <c r="C1120" s="13"/>
      <c r="D1120" s="18"/>
      <c r="E1120" s="9"/>
    </row>
    <row r="1121" spans="1:5">
      <c r="A1121" s="13"/>
      <c r="B1121" s="13"/>
      <c r="C1121" s="13"/>
      <c r="D1121" s="18"/>
      <c r="E1121" s="9"/>
    </row>
    <row r="1122" spans="1:5">
      <c r="A1122" s="13"/>
      <c r="B1122" s="13"/>
      <c r="C1122" s="13"/>
      <c r="D1122" s="18"/>
      <c r="E1122" s="9"/>
    </row>
    <row r="1123" spans="1:5">
      <c r="A1123" s="13"/>
      <c r="B1123" s="13"/>
      <c r="C1123" s="13"/>
      <c r="D1123" s="18"/>
      <c r="E1123" s="9"/>
    </row>
    <row r="1124" spans="1:5">
      <c r="A1124" s="13"/>
      <c r="B1124" s="13"/>
      <c r="C1124" s="13"/>
      <c r="D1124" s="18"/>
      <c r="E1124" s="9"/>
    </row>
    <row r="1125" spans="1:5">
      <c r="A1125" s="13"/>
      <c r="B1125" s="13"/>
      <c r="C1125" s="13"/>
      <c r="D1125" s="18"/>
      <c r="E1125" s="9"/>
    </row>
    <row r="1126" spans="1:5">
      <c r="A1126" s="13"/>
      <c r="B1126" s="13"/>
      <c r="C1126" s="13"/>
      <c r="D1126" s="18"/>
      <c r="E1126" s="9"/>
    </row>
    <row r="1127" spans="1:5">
      <c r="A1127" s="13"/>
      <c r="B1127" s="13"/>
      <c r="C1127" s="13"/>
      <c r="D1127" s="18"/>
      <c r="E1127" s="9"/>
    </row>
    <row r="1128" spans="1:5">
      <c r="A1128" s="13"/>
      <c r="B1128" s="13"/>
      <c r="C1128" s="13"/>
      <c r="D1128" s="18"/>
      <c r="E1128" s="9"/>
    </row>
    <row r="1129" spans="1:5">
      <c r="A1129" s="13"/>
      <c r="B1129" s="13"/>
      <c r="C1129" s="13"/>
      <c r="D1129" s="18"/>
      <c r="E1129" s="9"/>
    </row>
    <row r="1130" spans="1:5">
      <c r="A1130" s="13"/>
      <c r="B1130" s="13"/>
      <c r="C1130" s="13"/>
      <c r="D1130" s="18"/>
      <c r="E1130" s="9"/>
    </row>
    <row r="1131" spans="1:5">
      <c r="A1131" s="13"/>
      <c r="B1131" s="13"/>
      <c r="C1131" s="13"/>
      <c r="D1131" s="18"/>
      <c r="E1131" s="9"/>
    </row>
    <row r="1132" spans="1:5">
      <c r="A1132" s="13"/>
      <c r="B1132" s="13"/>
      <c r="C1132" s="13"/>
      <c r="D1132" s="18"/>
      <c r="E1132" s="9"/>
    </row>
    <row r="1133" spans="1:5">
      <c r="A1133" s="13"/>
      <c r="B1133" s="13"/>
      <c r="C1133" s="13"/>
      <c r="D1133" s="18"/>
      <c r="E1133" s="9"/>
    </row>
    <row r="1134" spans="1:5">
      <c r="A1134" s="13"/>
      <c r="B1134" s="13"/>
      <c r="C1134" s="13"/>
      <c r="D1134" s="18"/>
      <c r="E1134" s="9"/>
    </row>
    <row r="1135" spans="1:5">
      <c r="A1135" s="13"/>
      <c r="B1135" s="13"/>
      <c r="C1135" s="13"/>
      <c r="D1135" s="18"/>
      <c r="E1135" s="9"/>
    </row>
    <row r="1136" spans="1:5">
      <c r="A1136" s="13"/>
      <c r="B1136" s="13"/>
      <c r="C1136" s="13"/>
      <c r="D1136" s="18"/>
      <c r="E1136" s="9"/>
    </row>
    <row r="1137" spans="1:5">
      <c r="A1137" s="13"/>
      <c r="B1137" s="13"/>
      <c r="C1137" s="13"/>
      <c r="D1137" s="18"/>
      <c r="E1137" s="9"/>
    </row>
    <row r="1138" spans="1:5">
      <c r="A1138" s="13"/>
      <c r="B1138" s="13"/>
      <c r="C1138" s="13"/>
      <c r="D1138" s="18"/>
      <c r="E1138" s="9"/>
    </row>
    <row r="1139" spans="1:5">
      <c r="A1139" s="13"/>
      <c r="B1139" s="13"/>
      <c r="C1139" s="13"/>
      <c r="D1139" s="18"/>
      <c r="E1139" s="9"/>
    </row>
    <row r="1140" spans="1:5">
      <c r="A1140" s="13"/>
      <c r="B1140" s="13"/>
      <c r="C1140" s="13"/>
      <c r="D1140" s="18"/>
      <c r="E1140" s="9"/>
    </row>
    <row r="1141" spans="1:5">
      <c r="A1141" s="13"/>
      <c r="B1141" s="13"/>
      <c r="C1141" s="13"/>
      <c r="D1141" s="18"/>
      <c r="E1141" s="9"/>
    </row>
    <row r="1142" spans="1:5">
      <c r="A1142" s="13"/>
      <c r="B1142" s="13"/>
      <c r="C1142" s="13"/>
      <c r="D1142" s="18"/>
      <c r="E1142" s="9"/>
    </row>
    <row r="1143" spans="1:5">
      <c r="A1143" s="13"/>
      <c r="B1143" s="13"/>
      <c r="C1143" s="13"/>
      <c r="D1143" s="18"/>
      <c r="E1143" s="9"/>
    </row>
    <row r="1144" spans="1:5">
      <c r="A1144" s="13"/>
      <c r="B1144" s="13"/>
      <c r="C1144" s="13"/>
      <c r="D1144" s="18"/>
      <c r="E1144" s="9"/>
    </row>
    <row r="1145" spans="1:5">
      <c r="A1145" s="13"/>
      <c r="B1145" s="13"/>
      <c r="C1145" s="13"/>
      <c r="D1145" s="18"/>
      <c r="E1145" s="9"/>
    </row>
    <row r="1146" spans="1:5">
      <c r="A1146" s="13"/>
      <c r="B1146" s="13"/>
      <c r="C1146" s="13"/>
      <c r="D1146" s="18"/>
      <c r="E1146" s="9"/>
    </row>
    <row r="1147" spans="1:5">
      <c r="A1147" s="13"/>
      <c r="B1147" s="13"/>
      <c r="C1147" s="13"/>
      <c r="D1147" s="18"/>
      <c r="E1147" s="9"/>
    </row>
    <row r="1148" spans="1:5">
      <c r="A1148" s="13"/>
      <c r="B1148" s="13"/>
      <c r="C1148" s="13"/>
      <c r="D1148" s="18"/>
      <c r="E1148" s="9"/>
    </row>
    <row r="1149" spans="1:5">
      <c r="A1149" s="13"/>
      <c r="B1149" s="13"/>
      <c r="C1149" s="13"/>
      <c r="D1149" s="18"/>
      <c r="E1149" s="9"/>
    </row>
    <row r="1150" spans="1:5">
      <c r="A1150" s="13"/>
      <c r="B1150" s="13"/>
      <c r="C1150" s="13"/>
      <c r="D1150" s="18"/>
      <c r="E1150" s="9"/>
    </row>
    <row r="1151" spans="1:5">
      <c r="A1151" s="13"/>
      <c r="B1151" s="13"/>
      <c r="C1151" s="13"/>
      <c r="D1151" s="18"/>
      <c r="E1151" s="9"/>
    </row>
    <row r="1152" spans="1:5">
      <c r="A1152" s="13"/>
      <c r="B1152" s="13"/>
      <c r="C1152" s="13"/>
      <c r="D1152" s="18"/>
      <c r="E1152" s="9"/>
    </row>
    <row r="1153" spans="1:5">
      <c r="A1153" s="13"/>
      <c r="B1153" s="13"/>
      <c r="C1153" s="13"/>
      <c r="D1153" s="18"/>
      <c r="E1153" s="9"/>
    </row>
    <row r="1154" spans="1:5">
      <c r="A1154" s="13"/>
      <c r="B1154" s="13"/>
      <c r="C1154" s="13"/>
      <c r="D1154" s="18"/>
      <c r="E1154" s="9"/>
    </row>
    <row r="1155" spans="1:5">
      <c r="A1155" s="13"/>
      <c r="B1155" s="13"/>
      <c r="C1155" s="13"/>
      <c r="D1155" s="18"/>
      <c r="E1155" s="9"/>
    </row>
    <row r="1156" spans="1:5">
      <c r="A1156" s="13"/>
      <c r="B1156" s="13"/>
      <c r="C1156" s="13"/>
      <c r="D1156" s="18"/>
      <c r="E1156" s="9"/>
    </row>
    <row r="1157" spans="1:5">
      <c r="A1157" s="13"/>
      <c r="B1157" s="13"/>
      <c r="C1157" s="13"/>
      <c r="D1157" s="18"/>
      <c r="E1157" s="9"/>
    </row>
    <row r="1158" spans="1:5">
      <c r="A1158" s="13"/>
      <c r="B1158" s="13"/>
      <c r="C1158" s="13"/>
      <c r="D1158" s="18"/>
      <c r="E1158" s="9"/>
    </row>
    <row r="1159" spans="1:5">
      <c r="A1159" s="13"/>
      <c r="B1159" s="13"/>
      <c r="C1159" s="13"/>
      <c r="D1159" s="18"/>
      <c r="E1159" s="9"/>
    </row>
    <row r="1160" spans="1:5">
      <c r="A1160" s="13"/>
      <c r="B1160" s="13"/>
      <c r="C1160" s="13"/>
      <c r="D1160" s="18"/>
      <c r="E1160" s="9"/>
    </row>
    <row r="1161" spans="1:5">
      <c r="A1161" s="13"/>
      <c r="B1161" s="13"/>
      <c r="C1161" s="13"/>
      <c r="D1161" s="18"/>
      <c r="E1161" s="9"/>
    </row>
    <row r="1162" spans="1:5">
      <c r="A1162" s="13"/>
      <c r="B1162" s="13"/>
      <c r="C1162" s="13"/>
      <c r="D1162" s="18"/>
      <c r="E1162" s="9"/>
    </row>
    <row r="1163" spans="1:5">
      <c r="A1163" s="13"/>
      <c r="B1163" s="13"/>
      <c r="C1163" s="13"/>
      <c r="D1163" s="18"/>
      <c r="E1163" s="9"/>
    </row>
    <row r="1164" spans="1:5">
      <c r="A1164" s="13"/>
      <c r="B1164" s="13"/>
      <c r="C1164" s="13"/>
      <c r="D1164" s="18"/>
      <c r="E1164" s="9"/>
    </row>
    <row r="1165" spans="1:5">
      <c r="A1165" s="13"/>
      <c r="B1165" s="13"/>
      <c r="C1165" s="13"/>
      <c r="D1165" s="18"/>
      <c r="E1165" s="9"/>
    </row>
    <row r="1166" spans="1:5">
      <c r="A1166" s="13"/>
      <c r="B1166" s="13"/>
      <c r="C1166" s="13"/>
      <c r="D1166" s="18"/>
      <c r="E1166" s="9"/>
    </row>
    <row r="1167" spans="1:5">
      <c r="A1167" s="13"/>
      <c r="B1167" s="13"/>
      <c r="C1167" s="13"/>
      <c r="D1167" s="18"/>
      <c r="E1167" s="9"/>
    </row>
    <row r="1168" spans="1:5">
      <c r="A1168" s="13"/>
      <c r="B1168" s="13"/>
      <c r="C1168" s="13"/>
      <c r="D1168" s="18"/>
      <c r="E1168" s="9"/>
    </row>
    <row r="1169" spans="1:5">
      <c r="A1169" s="13"/>
      <c r="B1169" s="13"/>
      <c r="C1169" s="13"/>
      <c r="D1169" s="18"/>
      <c r="E1169" s="9"/>
    </row>
    <row r="1170" spans="1:5">
      <c r="A1170" s="13"/>
      <c r="B1170" s="13"/>
      <c r="C1170" s="13"/>
      <c r="D1170" s="18"/>
      <c r="E1170" s="9"/>
    </row>
    <row r="1171" spans="1:5">
      <c r="A1171" s="13"/>
      <c r="B1171" s="13"/>
      <c r="C1171" s="13"/>
      <c r="D1171" s="18"/>
      <c r="E1171" s="9"/>
    </row>
    <row r="1172" spans="1:5">
      <c r="A1172" s="13"/>
      <c r="B1172" s="13"/>
      <c r="C1172" s="13"/>
      <c r="D1172" s="18"/>
      <c r="E1172" s="9"/>
    </row>
    <row r="1173" spans="1:5">
      <c r="A1173" s="13"/>
      <c r="B1173" s="13"/>
      <c r="C1173" s="13"/>
      <c r="D1173" s="18"/>
      <c r="E1173" s="9"/>
    </row>
    <row r="1174" spans="1:5">
      <c r="A1174" s="13"/>
      <c r="B1174" s="13"/>
      <c r="C1174" s="13"/>
      <c r="D1174" s="18"/>
      <c r="E1174" s="9"/>
    </row>
    <row r="1175" spans="1:5">
      <c r="A1175" s="13"/>
      <c r="B1175" s="13"/>
      <c r="C1175" s="13"/>
      <c r="D1175" s="18"/>
      <c r="E1175" s="9"/>
    </row>
    <row r="1176" spans="1:5">
      <c r="A1176" s="13"/>
      <c r="B1176" s="13"/>
      <c r="C1176" s="13"/>
      <c r="D1176" s="18"/>
      <c r="E1176" s="9"/>
    </row>
    <row r="1177" spans="1:5">
      <c r="A1177" s="13"/>
      <c r="B1177" s="13"/>
      <c r="C1177" s="13"/>
      <c r="D1177" s="18"/>
      <c r="E1177" s="9"/>
    </row>
    <row r="1178" spans="1:5">
      <c r="A1178" s="13"/>
      <c r="B1178" s="13"/>
      <c r="C1178" s="13"/>
      <c r="D1178" s="18"/>
      <c r="E1178" s="9"/>
    </row>
    <row r="1179" spans="1:5">
      <c r="A1179" s="13"/>
      <c r="B1179" s="13"/>
      <c r="C1179" s="13"/>
      <c r="D1179" s="18"/>
      <c r="E1179" s="9"/>
    </row>
    <row r="1180" spans="1:5">
      <c r="A1180" s="13"/>
      <c r="B1180" s="13"/>
      <c r="C1180" s="13"/>
      <c r="D1180" s="18"/>
      <c r="E1180" s="9"/>
    </row>
    <row r="1181" spans="1:5">
      <c r="A1181" s="13"/>
      <c r="B1181" s="13"/>
      <c r="C1181" s="13"/>
      <c r="D1181" s="18"/>
      <c r="E1181" s="9"/>
    </row>
    <row r="1182" spans="1:5">
      <c r="A1182" s="13"/>
      <c r="B1182" s="13"/>
      <c r="C1182" s="13"/>
      <c r="D1182" s="18"/>
      <c r="E1182" s="9"/>
    </row>
    <row r="1183" spans="1:5">
      <c r="A1183" s="13"/>
      <c r="B1183" s="13"/>
      <c r="C1183" s="13"/>
      <c r="D1183" s="18"/>
      <c r="E1183" s="9"/>
    </row>
    <row r="1184" spans="1:5">
      <c r="A1184" s="13"/>
      <c r="B1184" s="13"/>
      <c r="C1184" s="13"/>
      <c r="D1184" s="18"/>
      <c r="E1184" s="9"/>
    </row>
    <row r="1185" spans="1:5">
      <c r="A1185" s="13"/>
      <c r="B1185" s="13"/>
      <c r="C1185" s="13"/>
      <c r="D1185" s="18"/>
      <c r="E1185" s="9"/>
    </row>
    <row r="1186" spans="1:5">
      <c r="A1186" s="13"/>
      <c r="B1186" s="13"/>
      <c r="C1186" s="13"/>
      <c r="D1186" s="18"/>
      <c r="E1186" s="9"/>
    </row>
    <row r="1187" spans="1:5">
      <c r="A1187" s="13"/>
      <c r="B1187" s="13"/>
      <c r="C1187" s="13"/>
      <c r="D1187" s="18"/>
      <c r="E1187" s="9"/>
    </row>
    <row r="1188" spans="1:5">
      <c r="A1188" s="13"/>
      <c r="B1188" s="13"/>
      <c r="C1188" s="13"/>
      <c r="D1188" s="18"/>
      <c r="E1188" s="9"/>
    </row>
    <row r="1189" spans="1:5">
      <c r="A1189" s="13"/>
      <c r="B1189" s="13"/>
      <c r="C1189" s="13"/>
      <c r="D1189" s="18"/>
      <c r="E1189" s="9"/>
    </row>
    <row r="1190" spans="1:5">
      <c r="A1190" s="13"/>
      <c r="B1190" s="13"/>
      <c r="C1190" s="13"/>
      <c r="D1190" s="18"/>
      <c r="E1190" s="9"/>
    </row>
    <row r="1191" spans="1:5">
      <c r="A1191" s="13"/>
      <c r="B1191" s="13"/>
      <c r="C1191" s="13"/>
      <c r="D1191" s="18"/>
      <c r="E1191" s="9"/>
    </row>
    <row r="1192" spans="1:5">
      <c r="A1192" s="13"/>
      <c r="B1192" s="13"/>
      <c r="C1192" s="13"/>
      <c r="D1192" s="18"/>
      <c r="E1192" s="9"/>
    </row>
    <row r="1193" spans="1:5">
      <c r="A1193" s="13"/>
      <c r="B1193" s="13"/>
      <c r="C1193" s="13"/>
      <c r="D1193" s="18"/>
      <c r="E1193" s="9"/>
    </row>
    <row r="1194" spans="1:5">
      <c r="A1194" s="13"/>
      <c r="B1194" s="13"/>
      <c r="C1194" s="13"/>
      <c r="D1194" s="18"/>
      <c r="E1194" s="9"/>
    </row>
    <row r="1195" spans="1:5">
      <c r="A1195" s="13"/>
      <c r="B1195" s="13"/>
      <c r="C1195" s="13"/>
      <c r="D1195" s="18"/>
      <c r="E1195" s="9"/>
    </row>
    <row r="1196" spans="1:5">
      <c r="A1196" s="13"/>
      <c r="B1196" s="13"/>
      <c r="C1196" s="13"/>
      <c r="D1196" s="18"/>
      <c r="E1196" s="9"/>
    </row>
    <row r="1197" spans="1:5">
      <c r="A1197" s="13"/>
      <c r="B1197" s="13"/>
      <c r="C1197" s="13"/>
      <c r="D1197" s="18"/>
      <c r="E1197" s="9"/>
    </row>
    <row r="1198" spans="1:5">
      <c r="A1198" s="13"/>
      <c r="B1198" s="13"/>
      <c r="C1198" s="13"/>
      <c r="D1198" s="18"/>
      <c r="E1198" s="9"/>
    </row>
    <row r="1199" spans="1:5">
      <c r="A1199" s="13"/>
      <c r="B1199" s="13"/>
      <c r="C1199" s="13"/>
      <c r="D1199" s="18"/>
      <c r="E1199" s="9"/>
    </row>
    <row r="1200" spans="1:5">
      <c r="A1200" s="13"/>
      <c r="B1200" s="13"/>
      <c r="C1200" s="13"/>
      <c r="D1200" s="18"/>
      <c r="E1200" s="9"/>
    </row>
    <row r="1201" spans="1:5">
      <c r="A1201" s="13"/>
      <c r="B1201" s="13"/>
      <c r="C1201" s="13"/>
      <c r="D1201" s="18"/>
      <c r="E1201" s="9"/>
    </row>
    <row r="1202" spans="1:5">
      <c r="A1202" s="13"/>
      <c r="B1202" s="13"/>
      <c r="C1202" s="13"/>
      <c r="D1202" s="18"/>
      <c r="E1202" s="9"/>
    </row>
    <row r="1203" spans="1:5">
      <c r="A1203" s="13"/>
      <c r="B1203" s="13"/>
      <c r="C1203" s="13"/>
      <c r="D1203" s="18"/>
      <c r="E1203" s="9"/>
    </row>
    <row r="1204" spans="1:5">
      <c r="A1204" s="13"/>
      <c r="B1204" s="13"/>
      <c r="C1204" s="13"/>
      <c r="D1204" s="18"/>
      <c r="E1204" s="9"/>
    </row>
    <row r="1205" spans="1:5">
      <c r="A1205" s="13"/>
      <c r="B1205" s="13"/>
      <c r="C1205" s="13"/>
      <c r="D1205" s="18"/>
      <c r="E1205" s="9"/>
    </row>
    <row r="1206" spans="1:5">
      <c r="A1206" s="13"/>
      <c r="B1206" s="13"/>
      <c r="C1206" s="13"/>
      <c r="D1206" s="18"/>
      <c r="E1206" s="9"/>
    </row>
    <row r="1207" spans="1:5">
      <c r="A1207" s="13"/>
      <c r="B1207" s="13"/>
      <c r="C1207" s="13"/>
      <c r="D1207" s="18"/>
      <c r="E1207" s="9"/>
    </row>
    <row r="1208" spans="1:5">
      <c r="A1208" s="13"/>
      <c r="B1208" s="13"/>
      <c r="C1208" s="13"/>
      <c r="D1208" s="18"/>
      <c r="E1208" s="9"/>
    </row>
    <row r="1209" spans="1:5">
      <c r="A1209" s="13"/>
      <c r="B1209" s="13"/>
      <c r="C1209" s="13"/>
      <c r="D1209" s="18"/>
      <c r="E1209" s="9"/>
    </row>
    <row r="1210" spans="1:5">
      <c r="A1210" s="13"/>
      <c r="B1210" s="13"/>
      <c r="C1210" s="13"/>
      <c r="D1210" s="18"/>
      <c r="E1210" s="9"/>
    </row>
    <row r="1211" spans="1:5">
      <c r="A1211" s="13"/>
      <c r="B1211" s="13"/>
      <c r="C1211" s="13"/>
      <c r="D1211" s="18"/>
      <c r="E1211" s="9"/>
    </row>
    <row r="1212" spans="1:5">
      <c r="A1212" s="13"/>
      <c r="B1212" s="13"/>
      <c r="C1212" s="13"/>
      <c r="D1212" s="18"/>
      <c r="E1212" s="9"/>
    </row>
    <row r="1213" spans="1:5">
      <c r="A1213" s="13"/>
      <c r="B1213" s="13"/>
      <c r="C1213" s="13"/>
      <c r="D1213" s="18"/>
      <c r="E1213" s="9"/>
    </row>
    <row r="1214" spans="1:5">
      <c r="A1214" s="13"/>
      <c r="B1214" s="13"/>
      <c r="C1214" s="13"/>
      <c r="D1214" s="18"/>
      <c r="E1214" s="9"/>
    </row>
    <row r="1215" spans="1:5">
      <c r="A1215" s="13"/>
      <c r="B1215" s="13"/>
      <c r="C1215" s="13"/>
      <c r="D1215" s="18"/>
      <c r="E1215" s="9"/>
    </row>
    <row r="1216" spans="1:5">
      <c r="A1216" s="13"/>
      <c r="B1216" s="13"/>
      <c r="C1216" s="13"/>
      <c r="D1216" s="18"/>
      <c r="E1216" s="9"/>
    </row>
    <row r="1217" spans="1:5">
      <c r="A1217" s="13"/>
      <c r="B1217" s="13"/>
      <c r="C1217" s="13"/>
      <c r="D1217" s="18"/>
      <c r="E1217" s="9"/>
    </row>
    <row r="1218" spans="1:5">
      <c r="A1218" s="13"/>
      <c r="B1218" s="13"/>
      <c r="C1218" s="13"/>
      <c r="D1218" s="18"/>
      <c r="E1218" s="9"/>
    </row>
    <row r="1219" spans="1:5">
      <c r="A1219" s="13"/>
      <c r="B1219" s="13"/>
      <c r="C1219" s="13"/>
      <c r="D1219" s="18"/>
      <c r="E1219" s="9"/>
    </row>
    <row r="1220" spans="1:5">
      <c r="A1220" s="13"/>
      <c r="B1220" s="13"/>
      <c r="C1220" s="13"/>
      <c r="D1220" s="18"/>
      <c r="E1220" s="9"/>
    </row>
    <row r="1221" spans="1:5">
      <c r="A1221" s="13"/>
      <c r="B1221" s="13"/>
      <c r="C1221" s="13"/>
      <c r="D1221" s="18"/>
      <c r="E1221" s="9"/>
    </row>
    <row r="1222" spans="1:5">
      <c r="A1222" s="13"/>
      <c r="B1222" s="13"/>
      <c r="C1222" s="13"/>
      <c r="D1222" s="18"/>
      <c r="E1222" s="9"/>
    </row>
    <row r="1223" spans="1:5">
      <c r="A1223" s="13"/>
      <c r="B1223" s="13"/>
      <c r="C1223" s="13"/>
      <c r="D1223" s="18"/>
      <c r="E1223" s="9"/>
    </row>
    <row r="1224" spans="1:5">
      <c r="A1224" s="13"/>
      <c r="B1224" s="13"/>
      <c r="C1224" s="13"/>
      <c r="D1224" s="18"/>
      <c r="E1224" s="9"/>
    </row>
    <row r="1225" spans="1:5">
      <c r="A1225" s="13"/>
      <c r="B1225" s="13"/>
      <c r="C1225" s="13"/>
      <c r="D1225" s="18"/>
      <c r="E1225" s="9"/>
    </row>
    <row r="1226" spans="1:5">
      <c r="A1226" s="13"/>
      <c r="B1226" s="13"/>
      <c r="C1226" s="13"/>
      <c r="D1226" s="18"/>
      <c r="E1226" s="9"/>
    </row>
    <row r="1227" spans="1:5">
      <c r="A1227" s="13"/>
      <c r="B1227" s="13"/>
      <c r="C1227" s="13"/>
      <c r="D1227" s="18"/>
      <c r="E1227" s="9"/>
    </row>
    <row r="1228" spans="1:5">
      <c r="A1228" s="13"/>
      <c r="B1228" s="13"/>
      <c r="C1228" s="13"/>
      <c r="D1228" s="18"/>
      <c r="E1228" s="9"/>
    </row>
    <row r="1229" spans="1:5">
      <c r="A1229" s="13"/>
      <c r="B1229" s="13"/>
      <c r="C1229" s="13"/>
      <c r="D1229" s="18"/>
      <c r="E1229" s="9"/>
    </row>
    <row r="1230" spans="1:5">
      <c r="A1230" s="13"/>
      <c r="B1230" s="13"/>
      <c r="C1230" s="13"/>
      <c r="D1230" s="18"/>
      <c r="E1230" s="9"/>
    </row>
    <row r="1231" spans="1:5">
      <c r="A1231" s="13"/>
      <c r="B1231" s="13"/>
      <c r="C1231" s="13"/>
      <c r="D1231" s="18"/>
      <c r="E1231" s="9"/>
    </row>
    <row r="1232" spans="1:5">
      <c r="A1232" s="13"/>
      <c r="B1232" s="13"/>
      <c r="C1232" s="13"/>
      <c r="D1232" s="18"/>
      <c r="E1232" s="9"/>
    </row>
    <row r="1233" spans="1:5">
      <c r="A1233" s="13"/>
      <c r="B1233" s="13"/>
      <c r="C1233" s="13"/>
      <c r="D1233" s="18"/>
      <c r="E1233" s="9"/>
    </row>
    <row r="1234" spans="1:5">
      <c r="A1234" s="13"/>
      <c r="B1234" s="13"/>
      <c r="C1234" s="13"/>
      <c r="D1234" s="18"/>
      <c r="E1234" s="9"/>
    </row>
    <row r="1235" spans="1:5">
      <c r="A1235" s="13"/>
      <c r="B1235" s="13"/>
      <c r="C1235" s="13"/>
      <c r="D1235" s="18"/>
      <c r="E1235" s="9"/>
    </row>
    <row r="1236" spans="1:5">
      <c r="A1236" s="13"/>
      <c r="B1236" s="13"/>
      <c r="C1236" s="13"/>
      <c r="D1236" s="18"/>
      <c r="E1236" s="9"/>
    </row>
    <row r="1237" spans="1:5">
      <c r="A1237" s="13"/>
      <c r="B1237" s="13"/>
      <c r="C1237" s="13"/>
      <c r="D1237" s="18"/>
      <c r="E1237" s="9"/>
    </row>
    <row r="1238" spans="1:5">
      <c r="A1238" s="13"/>
      <c r="B1238" s="13"/>
      <c r="C1238" s="13"/>
      <c r="D1238" s="18"/>
      <c r="E1238" s="9"/>
    </row>
    <row r="1239" spans="1:5">
      <c r="A1239" s="13"/>
      <c r="B1239" s="13"/>
      <c r="C1239" s="13"/>
      <c r="D1239" s="18"/>
      <c r="E1239" s="9"/>
    </row>
    <row r="1240" spans="1:5">
      <c r="A1240" s="13"/>
      <c r="B1240" s="13"/>
      <c r="C1240" s="13"/>
      <c r="D1240" s="18"/>
      <c r="E1240" s="9"/>
    </row>
    <row r="1241" spans="1:5">
      <c r="A1241" s="13"/>
      <c r="B1241" s="13"/>
      <c r="C1241" s="13"/>
      <c r="D1241" s="18"/>
      <c r="E1241" s="9"/>
    </row>
    <row r="1242" spans="1:5">
      <c r="A1242" s="13"/>
      <c r="B1242" s="13"/>
      <c r="C1242" s="13"/>
      <c r="D1242" s="18"/>
      <c r="E1242" s="9"/>
    </row>
    <row r="1243" spans="1:5">
      <c r="A1243" s="13"/>
      <c r="B1243" s="13"/>
      <c r="C1243" s="13"/>
      <c r="D1243" s="18"/>
      <c r="E1243" s="9"/>
    </row>
    <row r="1244" spans="1:5">
      <c r="A1244" s="13"/>
      <c r="B1244" s="13"/>
      <c r="C1244" s="13"/>
      <c r="D1244" s="18"/>
      <c r="E1244" s="9"/>
    </row>
    <row r="1245" spans="1:5">
      <c r="A1245" s="13"/>
      <c r="B1245" s="13"/>
      <c r="C1245" s="13"/>
      <c r="D1245" s="18"/>
      <c r="E1245" s="9"/>
    </row>
    <row r="1246" spans="1:5">
      <c r="A1246" s="13"/>
      <c r="B1246" s="13"/>
      <c r="C1246" s="13"/>
      <c r="D1246" s="18"/>
      <c r="E1246" s="9"/>
    </row>
    <row r="1247" spans="1:5">
      <c r="A1247" s="13"/>
      <c r="B1247" s="13"/>
      <c r="C1247" s="13"/>
      <c r="D1247" s="18"/>
      <c r="E1247" s="9"/>
    </row>
    <row r="1248" spans="1:5">
      <c r="A1248" s="13"/>
      <c r="B1248" s="13"/>
      <c r="C1248" s="13"/>
      <c r="D1248" s="18"/>
      <c r="E1248" s="9"/>
    </row>
    <row r="1249" spans="1:5">
      <c r="A1249" s="13"/>
      <c r="B1249" s="13"/>
      <c r="C1249" s="13"/>
      <c r="D1249" s="18"/>
      <c r="E1249" s="9"/>
    </row>
    <row r="1250" spans="1:5">
      <c r="A1250" s="13"/>
      <c r="B1250" s="13"/>
      <c r="C1250" s="13"/>
      <c r="D1250" s="18"/>
      <c r="E1250" s="9"/>
    </row>
    <row r="1251" spans="1:5">
      <c r="A1251" s="13"/>
      <c r="B1251" s="13"/>
      <c r="C1251" s="13"/>
      <c r="D1251" s="18"/>
      <c r="E1251" s="9"/>
    </row>
    <row r="1252" spans="1:5">
      <c r="A1252" s="13"/>
      <c r="B1252" s="13"/>
      <c r="C1252" s="13"/>
      <c r="D1252" s="18"/>
      <c r="E1252" s="9"/>
    </row>
    <row r="1253" spans="1:5">
      <c r="A1253" s="13"/>
      <c r="B1253" s="13"/>
      <c r="C1253" s="13"/>
      <c r="D1253" s="18"/>
      <c r="E1253" s="9"/>
    </row>
    <row r="1254" spans="1:5">
      <c r="A1254" s="13"/>
      <c r="B1254" s="13"/>
      <c r="C1254" s="13"/>
      <c r="D1254" s="18"/>
      <c r="E1254" s="9"/>
    </row>
    <row r="1255" spans="1:5">
      <c r="A1255" s="13"/>
      <c r="B1255" s="13"/>
      <c r="C1255" s="13"/>
      <c r="D1255" s="18"/>
      <c r="E1255" s="9"/>
    </row>
    <row r="1256" spans="1:5">
      <c r="A1256" s="13"/>
      <c r="B1256" s="13"/>
      <c r="C1256" s="13"/>
      <c r="D1256" s="18"/>
      <c r="E1256" s="9"/>
    </row>
    <row r="1257" spans="1:5">
      <c r="A1257" s="13"/>
      <c r="B1257" s="13"/>
      <c r="C1257" s="13"/>
      <c r="D1257" s="18"/>
      <c r="E1257" s="9"/>
    </row>
    <row r="1258" spans="1:5">
      <c r="A1258" s="13"/>
      <c r="B1258" s="13"/>
      <c r="C1258" s="13"/>
      <c r="D1258" s="18"/>
      <c r="E1258" s="9"/>
    </row>
    <row r="1259" spans="1:5">
      <c r="A1259" s="13"/>
      <c r="B1259" s="13"/>
      <c r="C1259" s="13"/>
      <c r="D1259" s="18"/>
      <c r="E1259" s="9"/>
    </row>
    <row r="1260" spans="1:5">
      <c r="A1260" s="13"/>
      <c r="B1260" s="13"/>
      <c r="C1260" s="13"/>
      <c r="D1260" s="18"/>
      <c r="E1260" s="9"/>
    </row>
    <row r="1261" spans="1:5">
      <c r="A1261" s="13"/>
      <c r="B1261" s="13"/>
      <c r="C1261" s="13"/>
      <c r="D1261" s="18"/>
      <c r="E1261" s="9"/>
    </row>
    <row r="1262" spans="1:5">
      <c r="A1262" s="13"/>
      <c r="B1262" s="13"/>
      <c r="C1262" s="13"/>
      <c r="D1262" s="18"/>
      <c r="E1262" s="9"/>
    </row>
    <row r="1263" spans="1:5">
      <c r="A1263" s="13"/>
      <c r="B1263" s="13"/>
      <c r="C1263" s="13"/>
      <c r="D1263" s="18"/>
      <c r="E1263" s="9"/>
    </row>
    <row r="1264" spans="1:5">
      <c r="A1264" s="13"/>
      <c r="B1264" s="13"/>
      <c r="C1264" s="13"/>
      <c r="D1264" s="18"/>
      <c r="E1264" s="9"/>
    </row>
    <row r="1265" spans="1:5">
      <c r="A1265" s="13"/>
      <c r="B1265" s="13"/>
      <c r="C1265" s="13"/>
      <c r="D1265" s="18"/>
      <c r="E1265" s="9"/>
    </row>
    <row r="1266" spans="1:5">
      <c r="A1266" s="13"/>
      <c r="B1266" s="13"/>
      <c r="C1266" s="13"/>
      <c r="D1266" s="18"/>
      <c r="E1266" s="9"/>
    </row>
    <row r="1267" spans="1:5">
      <c r="A1267" s="13"/>
      <c r="B1267" s="13"/>
      <c r="C1267" s="13"/>
      <c r="D1267" s="18"/>
      <c r="E1267" s="9"/>
    </row>
    <row r="1268" spans="1:5">
      <c r="A1268" s="13"/>
      <c r="B1268" s="13"/>
      <c r="C1268" s="13"/>
      <c r="D1268" s="18"/>
      <c r="E1268" s="9"/>
    </row>
    <row r="1269" spans="1:5">
      <c r="A1269" s="13"/>
      <c r="B1269" s="13"/>
      <c r="C1269" s="13"/>
      <c r="D1269" s="18"/>
      <c r="E1269" s="9"/>
    </row>
    <row r="1270" spans="1:5">
      <c r="A1270" s="13"/>
      <c r="B1270" s="13"/>
      <c r="C1270" s="13"/>
      <c r="D1270" s="18"/>
      <c r="E1270" s="9"/>
    </row>
    <row r="1271" spans="1:5">
      <c r="A1271" s="13"/>
      <c r="B1271" s="13"/>
      <c r="C1271" s="13"/>
      <c r="D1271" s="18"/>
      <c r="E1271" s="9"/>
    </row>
    <row r="1272" spans="1:5">
      <c r="A1272" s="13"/>
      <c r="B1272" s="13"/>
      <c r="C1272" s="13"/>
      <c r="D1272" s="18"/>
      <c r="E1272" s="9"/>
    </row>
    <row r="1273" spans="1:5">
      <c r="A1273" s="13"/>
      <c r="B1273" s="13"/>
      <c r="C1273" s="13"/>
      <c r="D1273" s="18"/>
      <c r="E1273" s="9"/>
    </row>
    <row r="1274" spans="1:5">
      <c r="A1274" s="13"/>
      <c r="B1274" s="13"/>
      <c r="C1274" s="13"/>
      <c r="D1274" s="18"/>
      <c r="E1274" s="9"/>
    </row>
    <row r="1275" spans="1:5">
      <c r="A1275" s="13"/>
      <c r="B1275" s="13"/>
      <c r="C1275" s="13"/>
      <c r="D1275" s="18"/>
      <c r="E1275" s="9"/>
    </row>
    <row r="1276" spans="1:5">
      <c r="A1276" s="13"/>
      <c r="B1276" s="13"/>
      <c r="C1276" s="13"/>
      <c r="D1276" s="18"/>
      <c r="E1276" s="9"/>
    </row>
    <row r="1277" spans="1:5">
      <c r="A1277" s="13"/>
      <c r="B1277" s="13"/>
      <c r="C1277" s="13"/>
      <c r="D1277" s="18"/>
      <c r="E1277" s="9"/>
    </row>
    <row r="1278" spans="1:5">
      <c r="A1278" s="13"/>
      <c r="B1278" s="13"/>
      <c r="C1278" s="13"/>
      <c r="D1278" s="18"/>
      <c r="E1278" s="9"/>
    </row>
    <row r="1279" spans="1:5">
      <c r="A1279" s="13"/>
      <c r="B1279" s="13"/>
      <c r="C1279" s="13"/>
      <c r="D1279" s="18"/>
      <c r="E1279" s="9"/>
    </row>
    <row r="1280" spans="1:5">
      <c r="A1280" s="13"/>
      <c r="B1280" s="13"/>
      <c r="C1280" s="13"/>
      <c r="D1280" s="18"/>
      <c r="E1280" s="9"/>
    </row>
    <row r="1281" spans="1:5">
      <c r="A1281" s="13"/>
      <c r="B1281" s="13"/>
      <c r="C1281" s="13"/>
      <c r="D1281" s="18"/>
      <c r="E1281" s="9"/>
    </row>
    <row r="1282" spans="1:5">
      <c r="A1282" s="13"/>
      <c r="B1282" s="13"/>
      <c r="C1282" s="13"/>
      <c r="D1282" s="18"/>
      <c r="E1282" s="9"/>
    </row>
    <row r="1283" spans="1:5">
      <c r="A1283" s="13"/>
      <c r="B1283" s="13"/>
      <c r="C1283" s="13"/>
      <c r="D1283" s="18"/>
      <c r="E1283" s="9"/>
    </row>
    <row r="1284" spans="1:5">
      <c r="A1284" s="13"/>
      <c r="B1284" s="13"/>
      <c r="C1284" s="13"/>
      <c r="D1284" s="18"/>
      <c r="E1284" s="9"/>
    </row>
    <row r="1285" spans="1:5">
      <c r="A1285" s="13"/>
      <c r="B1285" s="13"/>
      <c r="C1285" s="13"/>
      <c r="D1285" s="18"/>
      <c r="E1285" s="9"/>
    </row>
    <row r="1286" spans="1:5">
      <c r="A1286" s="13"/>
      <c r="B1286" s="13"/>
      <c r="C1286" s="13"/>
      <c r="D1286" s="18"/>
      <c r="E1286" s="9"/>
    </row>
    <row r="1287" spans="1:5">
      <c r="A1287" s="13"/>
      <c r="B1287" s="13"/>
      <c r="C1287" s="13"/>
      <c r="D1287" s="18"/>
      <c r="E1287" s="9"/>
    </row>
    <row r="1288" spans="1:5">
      <c r="A1288" s="13"/>
      <c r="B1288" s="13"/>
      <c r="C1288" s="13"/>
      <c r="D1288" s="18"/>
      <c r="E1288" s="9"/>
    </row>
    <row r="1289" spans="1:5">
      <c r="A1289" s="13"/>
      <c r="B1289" s="13"/>
      <c r="C1289" s="13"/>
      <c r="D1289" s="18"/>
      <c r="E1289" s="9"/>
    </row>
    <row r="1290" spans="1:5">
      <c r="A1290" s="13"/>
      <c r="B1290" s="13"/>
      <c r="C1290" s="13"/>
      <c r="D1290" s="18"/>
      <c r="E1290" s="9"/>
    </row>
    <row r="1291" spans="1:5">
      <c r="A1291" s="13"/>
      <c r="B1291" s="13"/>
      <c r="C1291" s="13"/>
      <c r="D1291" s="18"/>
      <c r="E1291" s="9"/>
    </row>
    <row r="1292" spans="1:5">
      <c r="A1292" s="13"/>
      <c r="B1292" s="13"/>
      <c r="C1292" s="13"/>
      <c r="D1292" s="18"/>
      <c r="E1292" s="9"/>
    </row>
    <row r="1293" spans="1:5">
      <c r="A1293" s="13"/>
      <c r="B1293" s="13"/>
      <c r="C1293" s="13"/>
      <c r="D1293" s="18"/>
      <c r="E1293" s="9"/>
    </row>
    <row r="1294" spans="1:5">
      <c r="A1294" s="13"/>
      <c r="B1294" s="13"/>
      <c r="C1294" s="13"/>
      <c r="D1294" s="18"/>
      <c r="E1294" s="9"/>
    </row>
    <row r="1295" spans="1:5">
      <c r="A1295" s="13"/>
      <c r="B1295" s="13"/>
      <c r="C1295" s="13"/>
      <c r="D1295" s="18"/>
      <c r="E1295" s="9"/>
    </row>
    <row r="1296" spans="1:5">
      <c r="A1296" s="13"/>
      <c r="B1296" s="13"/>
      <c r="C1296" s="13"/>
      <c r="D1296" s="18"/>
      <c r="E1296" s="9"/>
    </row>
    <row r="1297" spans="1:5">
      <c r="A1297" s="13"/>
      <c r="B1297" s="13"/>
      <c r="C1297" s="13"/>
      <c r="D1297" s="18"/>
      <c r="E1297" s="9"/>
    </row>
    <row r="1298" spans="1:5">
      <c r="A1298" s="13"/>
      <c r="B1298" s="13"/>
      <c r="C1298" s="13"/>
      <c r="D1298" s="18"/>
      <c r="E1298" s="9"/>
    </row>
    <row r="1299" spans="1:5">
      <c r="A1299" s="13"/>
      <c r="B1299" s="13"/>
      <c r="C1299" s="13"/>
      <c r="D1299" s="18"/>
      <c r="E1299" s="9"/>
    </row>
    <row r="1300" spans="1:5">
      <c r="A1300" s="13"/>
      <c r="B1300" s="13"/>
      <c r="C1300" s="13"/>
      <c r="D1300" s="18"/>
      <c r="E1300" s="9"/>
    </row>
    <row r="1301" spans="1:5">
      <c r="A1301" s="13"/>
      <c r="B1301" s="13"/>
      <c r="C1301" s="13"/>
      <c r="D1301" s="18"/>
      <c r="E1301" s="9"/>
    </row>
    <row r="1302" spans="1:5">
      <c r="A1302" s="13"/>
      <c r="B1302" s="13"/>
      <c r="C1302" s="13"/>
      <c r="D1302" s="18"/>
      <c r="E1302" s="9"/>
    </row>
    <row r="1303" spans="1:5">
      <c r="A1303" s="13"/>
      <c r="B1303" s="13"/>
      <c r="C1303" s="13"/>
      <c r="D1303" s="18"/>
      <c r="E1303" s="9"/>
    </row>
    <row r="1304" spans="1:5">
      <c r="A1304" s="13"/>
      <c r="B1304" s="13"/>
      <c r="C1304" s="13"/>
      <c r="D1304" s="18"/>
      <c r="E1304" s="9"/>
    </row>
    <row r="1305" spans="1:5">
      <c r="A1305" s="13"/>
      <c r="B1305" s="13"/>
      <c r="C1305" s="13"/>
      <c r="D1305" s="18"/>
      <c r="E1305" s="9"/>
    </row>
    <row r="1306" spans="1:5">
      <c r="A1306" s="13"/>
      <c r="B1306" s="13"/>
      <c r="C1306" s="13"/>
      <c r="D1306" s="18"/>
      <c r="E1306" s="9"/>
    </row>
    <row r="1307" spans="1:5">
      <c r="A1307" s="13"/>
      <c r="B1307" s="13"/>
      <c r="C1307" s="13"/>
      <c r="D1307" s="18"/>
      <c r="E1307" s="9"/>
    </row>
    <row r="1308" spans="1:5">
      <c r="A1308" s="13"/>
      <c r="B1308" s="13"/>
      <c r="C1308" s="13"/>
      <c r="D1308" s="18"/>
      <c r="E1308" s="9"/>
    </row>
    <row r="1309" spans="1:5">
      <c r="A1309" s="13"/>
      <c r="B1309" s="13"/>
      <c r="C1309" s="13"/>
      <c r="D1309" s="18"/>
      <c r="E1309" s="9"/>
    </row>
    <row r="1310" spans="1:5">
      <c r="A1310" s="13"/>
      <c r="B1310" s="13"/>
      <c r="C1310" s="13"/>
      <c r="D1310" s="18"/>
      <c r="E1310" s="9"/>
    </row>
    <row r="1311" spans="1:5">
      <c r="A1311" s="13"/>
      <c r="B1311" s="13"/>
      <c r="C1311" s="13"/>
      <c r="D1311" s="18"/>
      <c r="E1311" s="9"/>
    </row>
    <row r="1312" spans="1:5">
      <c r="A1312" s="13"/>
      <c r="B1312" s="13"/>
      <c r="C1312" s="13"/>
      <c r="D1312" s="18"/>
      <c r="E1312" s="9"/>
    </row>
    <row r="1313" spans="1:5">
      <c r="A1313" s="13"/>
      <c r="B1313" s="13"/>
      <c r="C1313" s="13"/>
      <c r="D1313" s="18"/>
      <c r="E1313" s="9"/>
    </row>
    <row r="1314" spans="1:5">
      <c r="A1314" s="13"/>
      <c r="B1314" s="13"/>
      <c r="C1314" s="13"/>
      <c r="D1314" s="18"/>
      <c r="E1314" s="9"/>
    </row>
    <row r="1315" spans="1:5">
      <c r="A1315" s="13"/>
      <c r="B1315" s="13"/>
      <c r="C1315" s="13"/>
      <c r="D1315" s="18"/>
      <c r="E1315" s="9"/>
    </row>
    <row r="1316" spans="1:5">
      <c r="A1316" s="13"/>
      <c r="B1316" s="13"/>
      <c r="C1316" s="13"/>
      <c r="D1316" s="18"/>
      <c r="E1316" s="9"/>
    </row>
    <row r="1317" spans="1:5">
      <c r="A1317" s="13"/>
      <c r="B1317" s="13"/>
      <c r="C1317" s="13"/>
      <c r="D1317" s="18"/>
      <c r="E1317" s="9"/>
    </row>
    <row r="1318" spans="1:5">
      <c r="A1318" s="13"/>
      <c r="B1318" s="13"/>
      <c r="C1318" s="13"/>
      <c r="D1318" s="18"/>
      <c r="E1318" s="9"/>
    </row>
    <row r="1319" spans="1:5">
      <c r="A1319" s="13"/>
      <c r="B1319" s="13"/>
      <c r="C1319" s="13"/>
      <c r="D1319" s="18"/>
      <c r="E1319" s="9"/>
    </row>
    <row r="1320" spans="1:5">
      <c r="A1320" s="13"/>
      <c r="B1320" s="13"/>
      <c r="C1320" s="13"/>
      <c r="D1320" s="18"/>
      <c r="E1320" s="9"/>
    </row>
    <row r="1321" spans="1:5">
      <c r="A1321" s="13"/>
      <c r="B1321" s="13"/>
      <c r="C1321" s="13"/>
      <c r="D1321" s="18"/>
      <c r="E1321" s="9"/>
    </row>
    <row r="1322" spans="1:5">
      <c r="A1322" s="13"/>
      <c r="B1322" s="13"/>
      <c r="C1322" s="13"/>
      <c r="D1322" s="18"/>
      <c r="E1322" s="9"/>
    </row>
    <row r="1323" spans="1:5">
      <c r="A1323" s="13"/>
      <c r="B1323" s="13"/>
      <c r="C1323" s="13"/>
      <c r="D1323" s="18"/>
      <c r="E1323" s="9"/>
    </row>
    <row r="1324" spans="1:5">
      <c r="A1324" s="13"/>
      <c r="B1324" s="13"/>
      <c r="C1324" s="13"/>
      <c r="D1324" s="18"/>
      <c r="E1324" s="9"/>
    </row>
    <row r="1325" spans="1:5">
      <c r="A1325" s="13"/>
      <c r="B1325" s="13"/>
      <c r="C1325" s="13"/>
      <c r="D1325" s="18"/>
      <c r="E1325" s="9"/>
    </row>
    <row r="1326" spans="1:5">
      <c r="A1326" s="13"/>
      <c r="B1326" s="13"/>
      <c r="C1326" s="13"/>
      <c r="D1326" s="18"/>
      <c r="E1326" s="9"/>
    </row>
    <row r="1327" spans="1:5">
      <c r="A1327" s="13"/>
      <c r="B1327" s="13"/>
      <c r="C1327" s="13"/>
      <c r="D1327" s="18"/>
      <c r="E1327" s="9"/>
    </row>
    <row r="1328" spans="1:5">
      <c r="A1328" s="13"/>
      <c r="B1328" s="13"/>
      <c r="C1328" s="13"/>
      <c r="D1328" s="18"/>
      <c r="E1328" s="9"/>
    </row>
    <row r="1329" spans="1:5">
      <c r="A1329" s="13"/>
      <c r="B1329" s="13"/>
      <c r="C1329" s="13"/>
      <c r="D1329" s="18"/>
      <c r="E1329" s="9"/>
    </row>
    <row r="1330" spans="1:5">
      <c r="A1330" s="13"/>
      <c r="B1330" s="13"/>
      <c r="C1330" s="13"/>
      <c r="D1330" s="18"/>
      <c r="E1330" s="9"/>
    </row>
    <row r="1331" spans="1:5">
      <c r="A1331" s="13"/>
      <c r="B1331" s="13"/>
      <c r="C1331" s="13"/>
      <c r="D1331" s="18"/>
      <c r="E1331" s="9"/>
    </row>
    <row r="1332" spans="1:5">
      <c r="A1332" s="13"/>
      <c r="B1332" s="13"/>
      <c r="C1332" s="13"/>
      <c r="D1332" s="18"/>
      <c r="E1332" s="9"/>
    </row>
    <row r="1333" spans="1:5">
      <c r="A1333" s="13"/>
      <c r="B1333" s="13"/>
      <c r="C1333" s="13"/>
      <c r="D1333" s="18"/>
      <c r="E1333" s="9"/>
    </row>
    <row r="1334" spans="1:5">
      <c r="A1334" s="13"/>
      <c r="B1334" s="13"/>
      <c r="C1334" s="13"/>
      <c r="D1334" s="18"/>
      <c r="E1334" s="9"/>
    </row>
    <row r="1335" spans="1:5">
      <c r="A1335" s="13"/>
      <c r="B1335" s="13"/>
      <c r="C1335" s="13"/>
      <c r="D1335" s="18"/>
      <c r="E1335" s="9"/>
    </row>
    <row r="1336" spans="1:5">
      <c r="A1336" s="13"/>
      <c r="B1336" s="13"/>
      <c r="C1336" s="13"/>
      <c r="D1336" s="18"/>
      <c r="E1336" s="9"/>
    </row>
    <row r="1337" spans="1:5">
      <c r="A1337" s="13"/>
      <c r="B1337" s="13"/>
      <c r="C1337" s="13"/>
      <c r="D1337" s="18"/>
      <c r="E1337" s="9"/>
    </row>
    <row r="1338" spans="1:5">
      <c r="A1338" s="13"/>
      <c r="B1338" s="13"/>
      <c r="C1338" s="13"/>
      <c r="D1338" s="18"/>
      <c r="E1338" s="9"/>
    </row>
    <row r="1339" spans="1:5">
      <c r="A1339" s="13"/>
      <c r="B1339" s="13"/>
      <c r="C1339" s="13"/>
      <c r="D1339" s="18"/>
      <c r="E1339" s="9"/>
    </row>
    <row r="1340" spans="1:5">
      <c r="A1340" s="13"/>
      <c r="B1340" s="13"/>
      <c r="C1340" s="13"/>
      <c r="D1340" s="18"/>
      <c r="E1340" s="9"/>
    </row>
    <row r="1341" spans="1:5">
      <c r="A1341" s="13"/>
      <c r="B1341" s="13"/>
      <c r="C1341" s="13"/>
      <c r="D1341" s="18"/>
      <c r="E1341" s="9"/>
    </row>
    <row r="1342" spans="1:5">
      <c r="A1342" s="13"/>
      <c r="B1342" s="13"/>
      <c r="C1342" s="13"/>
      <c r="D1342" s="18"/>
      <c r="E1342" s="9"/>
    </row>
    <row r="1343" spans="1:5">
      <c r="A1343" s="13"/>
      <c r="B1343" s="13"/>
      <c r="C1343" s="13"/>
      <c r="D1343" s="18"/>
      <c r="E1343" s="9"/>
    </row>
    <row r="1344" spans="1:5">
      <c r="A1344" s="13"/>
      <c r="B1344" s="13"/>
      <c r="C1344" s="13"/>
      <c r="D1344" s="18"/>
      <c r="E1344" s="9"/>
    </row>
    <row r="1345" spans="1:5">
      <c r="A1345" s="13"/>
      <c r="B1345" s="13"/>
      <c r="C1345" s="13"/>
      <c r="D1345" s="18"/>
      <c r="E1345" s="9"/>
    </row>
    <row r="1346" spans="1:5">
      <c r="A1346" s="13"/>
      <c r="B1346" s="13"/>
      <c r="C1346" s="13"/>
      <c r="D1346" s="18"/>
      <c r="E1346" s="9"/>
    </row>
    <row r="1347" spans="1:5">
      <c r="A1347" s="13"/>
      <c r="B1347" s="13"/>
      <c r="C1347" s="13"/>
      <c r="D1347" s="18"/>
      <c r="E1347" s="9"/>
    </row>
    <row r="1348" spans="1:5">
      <c r="A1348" s="13"/>
      <c r="B1348" s="13"/>
      <c r="C1348" s="13"/>
      <c r="D1348" s="18"/>
      <c r="E1348" s="9"/>
    </row>
    <row r="1349" spans="1:5">
      <c r="A1349" s="13"/>
      <c r="B1349" s="13"/>
      <c r="C1349" s="13"/>
      <c r="D1349" s="18"/>
      <c r="E1349" s="9"/>
    </row>
    <row r="1350" spans="1:5">
      <c r="A1350" s="13"/>
      <c r="B1350" s="13"/>
      <c r="C1350" s="13"/>
      <c r="D1350" s="18"/>
      <c r="E1350" s="9"/>
    </row>
    <row r="1351" spans="1:5">
      <c r="A1351" s="13"/>
      <c r="B1351" s="13"/>
      <c r="C1351" s="13"/>
      <c r="D1351" s="18"/>
      <c r="E1351" s="9"/>
    </row>
    <row r="1352" spans="1:5">
      <c r="A1352" s="13"/>
      <c r="B1352" s="13"/>
      <c r="C1352" s="13"/>
      <c r="D1352" s="18"/>
      <c r="E1352" s="9"/>
    </row>
    <row r="1353" spans="1:5">
      <c r="A1353" s="13"/>
      <c r="B1353" s="13"/>
      <c r="C1353" s="13"/>
      <c r="D1353" s="18"/>
      <c r="E1353" s="9"/>
    </row>
    <row r="1354" spans="1:5">
      <c r="A1354" s="13"/>
      <c r="B1354" s="13"/>
      <c r="C1354" s="13"/>
      <c r="D1354" s="18"/>
      <c r="E1354" s="9"/>
    </row>
    <row r="1355" spans="1:5">
      <c r="A1355" s="13"/>
      <c r="B1355" s="13"/>
      <c r="C1355" s="13"/>
      <c r="D1355" s="18"/>
      <c r="E1355" s="9"/>
    </row>
    <row r="1356" spans="1:5">
      <c r="A1356" s="13"/>
      <c r="B1356" s="13"/>
      <c r="C1356" s="13"/>
      <c r="D1356" s="18"/>
      <c r="E1356" s="9"/>
    </row>
    <row r="1357" spans="1:5">
      <c r="A1357" s="13"/>
      <c r="B1357" s="13"/>
      <c r="C1357" s="13"/>
      <c r="D1357" s="18"/>
      <c r="E1357" s="9"/>
    </row>
    <row r="1358" spans="1:5">
      <c r="A1358" s="13"/>
      <c r="B1358" s="13"/>
      <c r="C1358" s="13"/>
      <c r="D1358" s="18"/>
      <c r="E1358" s="9"/>
    </row>
    <row r="1359" spans="1:5">
      <c r="A1359" s="13"/>
      <c r="B1359" s="13"/>
      <c r="C1359" s="13"/>
      <c r="D1359" s="18"/>
      <c r="E1359" s="9"/>
    </row>
    <row r="1360" spans="1:5">
      <c r="A1360" s="13"/>
      <c r="B1360" s="13"/>
      <c r="C1360" s="13"/>
      <c r="D1360" s="18"/>
      <c r="E1360" s="9"/>
    </row>
    <row r="1361" spans="1:5">
      <c r="A1361" s="13"/>
      <c r="B1361" s="13"/>
      <c r="C1361" s="13"/>
      <c r="D1361" s="18"/>
      <c r="E1361" s="9"/>
    </row>
    <row r="1362" spans="1:5">
      <c r="A1362" s="13"/>
      <c r="B1362" s="13"/>
      <c r="C1362" s="13"/>
      <c r="D1362" s="18"/>
      <c r="E1362" s="9"/>
    </row>
    <row r="1363" spans="1:5">
      <c r="A1363" s="13"/>
      <c r="B1363" s="13"/>
      <c r="C1363" s="13"/>
      <c r="D1363" s="18"/>
      <c r="E1363" s="9"/>
    </row>
    <row r="1364" spans="1:5">
      <c r="A1364" s="13"/>
      <c r="B1364" s="13"/>
      <c r="C1364" s="13"/>
      <c r="D1364" s="18"/>
      <c r="E1364" s="9"/>
    </row>
    <row r="1365" spans="1:5">
      <c r="A1365" s="13"/>
      <c r="B1365" s="13"/>
      <c r="C1365" s="13"/>
      <c r="D1365" s="18"/>
      <c r="E1365" s="9"/>
    </row>
    <row r="1366" spans="1:5">
      <c r="A1366" s="13"/>
      <c r="B1366" s="13"/>
      <c r="C1366" s="13"/>
      <c r="D1366" s="18"/>
      <c r="E1366" s="9"/>
    </row>
    <row r="1367" spans="1:5">
      <c r="A1367" s="13"/>
      <c r="B1367" s="13"/>
      <c r="C1367" s="13"/>
      <c r="D1367" s="18"/>
      <c r="E1367" s="9"/>
    </row>
    <row r="1368" spans="1:5">
      <c r="A1368" s="13"/>
      <c r="B1368" s="13"/>
      <c r="C1368" s="13"/>
      <c r="D1368" s="18"/>
      <c r="E1368" s="9"/>
    </row>
    <row r="1369" spans="1:5">
      <c r="A1369" s="13"/>
      <c r="B1369" s="13"/>
      <c r="C1369" s="13"/>
      <c r="D1369" s="18"/>
      <c r="E1369" s="9"/>
    </row>
    <row r="1370" spans="1:5">
      <c r="A1370" s="13"/>
      <c r="B1370" s="13"/>
      <c r="C1370" s="13"/>
      <c r="D1370" s="18"/>
      <c r="E1370" s="9"/>
    </row>
    <row r="1371" spans="1:5">
      <c r="A1371" s="13"/>
      <c r="B1371" s="13"/>
      <c r="C1371" s="13"/>
      <c r="D1371" s="18"/>
      <c r="E1371" s="9"/>
    </row>
    <row r="1372" spans="1:5">
      <c r="A1372" s="13"/>
      <c r="B1372" s="13"/>
      <c r="C1372" s="13"/>
      <c r="D1372" s="18"/>
      <c r="E1372" s="9"/>
    </row>
    <row r="1373" spans="1:5">
      <c r="A1373" s="13"/>
      <c r="B1373" s="13"/>
      <c r="C1373" s="13"/>
      <c r="D1373" s="18"/>
      <c r="E1373" s="9"/>
    </row>
    <row r="1374" spans="1:5">
      <c r="A1374" s="13"/>
      <c r="B1374" s="13"/>
      <c r="C1374" s="13"/>
      <c r="D1374" s="18"/>
      <c r="E1374" s="9"/>
    </row>
    <row r="1375" spans="1:5">
      <c r="A1375" s="13"/>
      <c r="B1375" s="13"/>
      <c r="C1375" s="13"/>
      <c r="D1375" s="18"/>
      <c r="E1375" s="9"/>
    </row>
    <row r="1376" spans="1:5">
      <c r="A1376" s="13"/>
      <c r="B1376" s="13"/>
      <c r="C1376" s="13"/>
      <c r="D1376" s="18"/>
      <c r="E1376" s="9"/>
    </row>
    <row r="1377" spans="1:5">
      <c r="A1377" s="13"/>
      <c r="B1377" s="13"/>
      <c r="C1377" s="13"/>
      <c r="D1377" s="18"/>
      <c r="E1377" s="9"/>
    </row>
    <row r="1378" spans="1:5">
      <c r="A1378" s="13"/>
      <c r="B1378" s="13"/>
      <c r="C1378" s="13"/>
      <c r="D1378" s="18"/>
      <c r="E1378" s="9"/>
    </row>
    <row r="1379" spans="1:5">
      <c r="A1379" s="13"/>
      <c r="B1379" s="13"/>
      <c r="C1379" s="13"/>
      <c r="D1379" s="18"/>
      <c r="E1379" s="9"/>
    </row>
    <row r="1380" spans="1:5">
      <c r="A1380" s="13"/>
      <c r="B1380" s="13"/>
      <c r="C1380" s="13"/>
      <c r="D1380" s="18"/>
      <c r="E1380" s="9"/>
    </row>
    <row r="1381" spans="1:5">
      <c r="A1381" s="13"/>
      <c r="B1381" s="13"/>
      <c r="C1381" s="13"/>
      <c r="D1381" s="18"/>
      <c r="E1381" s="9"/>
    </row>
    <row r="1382" spans="1:5">
      <c r="A1382" s="13"/>
      <c r="B1382" s="13"/>
      <c r="C1382" s="13"/>
      <c r="D1382" s="18"/>
      <c r="E1382" s="9"/>
    </row>
    <row r="1383" spans="1:5">
      <c r="A1383" s="13"/>
      <c r="B1383" s="13"/>
      <c r="C1383" s="13"/>
      <c r="D1383" s="18"/>
      <c r="E1383" s="9"/>
    </row>
    <row r="1384" spans="1:5">
      <c r="A1384" s="13"/>
      <c r="B1384" s="13"/>
      <c r="C1384" s="13"/>
      <c r="D1384" s="18"/>
      <c r="E1384" s="9"/>
    </row>
    <row r="1385" spans="1:5">
      <c r="A1385" s="13"/>
      <c r="B1385" s="13"/>
      <c r="C1385" s="13"/>
      <c r="D1385" s="18"/>
      <c r="E1385" s="9"/>
    </row>
    <row r="1386" spans="1:5">
      <c r="A1386" s="13"/>
      <c r="B1386" s="13"/>
      <c r="C1386" s="13"/>
      <c r="D1386" s="18"/>
      <c r="E1386" s="9"/>
    </row>
    <row r="1387" spans="1:5">
      <c r="A1387" s="13"/>
      <c r="B1387" s="13"/>
      <c r="C1387" s="13"/>
      <c r="D1387" s="18"/>
      <c r="E1387" s="9"/>
    </row>
    <row r="1388" spans="1:5">
      <c r="A1388" s="13"/>
      <c r="B1388" s="13"/>
      <c r="C1388" s="13"/>
      <c r="D1388" s="18"/>
      <c r="E1388" s="9"/>
    </row>
    <row r="1389" spans="1:5">
      <c r="A1389" s="13"/>
      <c r="B1389" s="13"/>
      <c r="C1389" s="13"/>
      <c r="D1389" s="18"/>
      <c r="E1389" s="9"/>
    </row>
    <row r="1390" spans="1:5">
      <c r="A1390" s="13"/>
      <c r="B1390" s="13"/>
      <c r="C1390" s="13"/>
      <c r="D1390" s="18"/>
      <c r="E1390" s="9"/>
    </row>
    <row r="1391" spans="1:5">
      <c r="A1391" s="13"/>
      <c r="B1391" s="13"/>
      <c r="C1391" s="13"/>
      <c r="D1391" s="18"/>
      <c r="E1391" s="9"/>
    </row>
    <row r="1392" spans="1:5">
      <c r="A1392" s="13"/>
      <c r="B1392" s="13"/>
      <c r="C1392" s="13"/>
      <c r="D1392" s="18"/>
      <c r="E1392" s="9"/>
    </row>
    <row r="1393" spans="1:5">
      <c r="A1393" s="13"/>
      <c r="B1393" s="13"/>
      <c r="C1393" s="13"/>
      <c r="D1393" s="18"/>
      <c r="E1393" s="9"/>
    </row>
    <row r="1394" spans="1:5">
      <c r="A1394" s="13"/>
      <c r="B1394" s="13"/>
      <c r="C1394" s="13"/>
      <c r="D1394" s="18"/>
      <c r="E1394" s="9"/>
    </row>
    <row r="1395" spans="1:5">
      <c r="A1395" s="13"/>
      <c r="B1395" s="13"/>
      <c r="C1395" s="13"/>
      <c r="D1395" s="18"/>
      <c r="E1395" s="9"/>
    </row>
    <row r="1396" spans="1:5">
      <c r="A1396" s="13"/>
      <c r="B1396" s="13"/>
      <c r="C1396" s="13"/>
      <c r="D1396" s="18"/>
      <c r="E1396" s="9"/>
    </row>
    <row r="1397" spans="1:5">
      <c r="A1397" s="13"/>
      <c r="B1397" s="13"/>
      <c r="C1397" s="13"/>
      <c r="D1397" s="18"/>
      <c r="E1397" s="9"/>
    </row>
    <row r="1398" spans="1:5">
      <c r="A1398" s="13"/>
      <c r="B1398" s="13"/>
      <c r="C1398" s="13"/>
      <c r="D1398" s="18"/>
      <c r="E1398" s="9"/>
    </row>
    <row r="1399" spans="1:5">
      <c r="A1399" s="13"/>
      <c r="B1399" s="13"/>
      <c r="C1399" s="13"/>
      <c r="D1399" s="18"/>
      <c r="E1399" s="9"/>
    </row>
    <row r="1400" spans="1:5">
      <c r="A1400" s="13"/>
      <c r="B1400" s="13"/>
      <c r="C1400" s="13"/>
      <c r="D1400" s="18"/>
      <c r="E1400" s="9"/>
    </row>
    <row r="1401" spans="1:5">
      <c r="A1401" s="13"/>
      <c r="B1401" s="13"/>
      <c r="C1401" s="13"/>
      <c r="D1401" s="18"/>
      <c r="E1401" s="9"/>
    </row>
    <row r="1402" spans="1:5">
      <c r="A1402" s="13"/>
      <c r="B1402" s="13"/>
      <c r="C1402" s="13"/>
      <c r="D1402" s="18"/>
      <c r="E1402" s="9"/>
    </row>
    <row r="1403" spans="1:5">
      <c r="A1403" s="13"/>
      <c r="B1403" s="13"/>
      <c r="C1403" s="13"/>
      <c r="D1403" s="18"/>
      <c r="E1403" s="9"/>
    </row>
    <row r="1404" spans="1:5">
      <c r="A1404" s="13"/>
      <c r="B1404" s="13"/>
      <c r="C1404" s="13"/>
      <c r="D1404" s="18"/>
      <c r="E1404" s="9"/>
    </row>
    <row r="1405" spans="1:5">
      <c r="A1405" s="13"/>
      <c r="B1405" s="13"/>
      <c r="C1405" s="13"/>
      <c r="D1405" s="18"/>
      <c r="E1405" s="9"/>
    </row>
    <row r="1406" spans="1:5">
      <c r="A1406" s="13"/>
      <c r="B1406" s="13"/>
      <c r="C1406" s="13"/>
      <c r="D1406" s="18"/>
      <c r="E1406" s="9"/>
    </row>
    <row r="1407" spans="1:5">
      <c r="A1407" s="13"/>
      <c r="B1407" s="13"/>
      <c r="C1407" s="13"/>
      <c r="D1407" s="18"/>
      <c r="E1407" s="9"/>
    </row>
    <row r="1408" spans="1:5">
      <c r="A1408" s="13"/>
      <c r="B1408" s="13"/>
      <c r="C1408" s="13"/>
      <c r="D1408" s="18"/>
      <c r="E1408" s="9"/>
    </row>
    <row r="1409" spans="1:5">
      <c r="A1409" s="13"/>
      <c r="B1409" s="13"/>
      <c r="C1409" s="13"/>
      <c r="D1409" s="18"/>
      <c r="E1409" s="9"/>
    </row>
    <row r="1410" spans="1:5">
      <c r="A1410" s="13"/>
      <c r="B1410" s="13"/>
      <c r="C1410" s="13"/>
      <c r="D1410" s="18"/>
      <c r="E1410" s="9"/>
    </row>
    <row r="1411" spans="1:5">
      <c r="A1411" s="13"/>
      <c r="B1411" s="13"/>
      <c r="C1411" s="13"/>
      <c r="D1411" s="18"/>
      <c r="E1411" s="9"/>
    </row>
    <row r="1412" spans="1:5">
      <c r="A1412" s="13"/>
      <c r="B1412" s="13"/>
      <c r="C1412" s="13"/>
      <c r="D1412" s="18"/>
      <c r="E1412" s="9"/>
    </row>
    <row r="1413" spans="1:5">
      <c r="A1413" s="13"/>
      <c r="B1413" s="13"/>
      <c r="C1413" s="13"/>
      <c r="D1413" s="18"/>
      <c r="E1413" s="9"/>
    </row>
    <row r="1414" spans="1:5">
      <c r="A1414" s="13"/>
      <c r="B1414" s="13"/>
      <c r="C1414" s="13"/>
      <c r="D1414" s="18"/>
      <c r="E1414" s="9"/>
    </row>
    <row r="1415" spans="1:5">
      <c r="A1415" s="13"/>
      <c r="B1415" s="13"/>
      <c r="C1415" s="13"/>
      <c r="D1415" s="18"/>
      <c r="E1415" s="9"/>
    </row>
    <row r="1416" spans="1:5">
      <c r="A1416" s="13"/>
      <c r="B1416" s="13"/>
      <c r="C1416" s="13"/>
      <c r="D1416" s="18"/>
      <c r="E1416" s="9"/>
    </row>
    <row r="1417" spans="1:5">
      <c r="A1417" s="13"/>
      <c r="B1417" s="13"/>
      <c r="C1417" s="13"/>
      <c r="D1417" s="18"/>
      <c r="E1417" s="9"/>
    </row>
    <row r="1418" spans="1:5">
      <c r="A1418" s="13"/>
      <c r="B1418" s="13"/>
      <c r="C1418" s="13"/>
      <c r="D1418" s="18"/>
      <c r="E1418" s="9"/>
    </row>
    <row r="1419" spans="1:5">
      <c r="A1419" s="13"/>
      <c r="B1419" s="13"/>
      <c r="C1419" s="13"/>
      <c r="D1419" s="18"/>
      <c r="E1419" s="9"/>
    </row>
    <row r="1420" spans="1:5">
      <c r="A1420" s="13"/>
      <c r="B1420" s="13"/>
      <c r="C1420" s="13"/>
      <c r="D1420" s="18"/>
      <c r="E1420" s="9"/>
    </row>
    <row r="1421" spans="1:5">
      <c r="A1421" s="13"/>
      <c r="B1421" s="13"/>
      <c r="C1421" s="13"/>
      <c r="D1421" s="18"/>
      <c r="E1421" s="9"/>
    </row>
    <row r="1422" spans="1:5">
      <c r="A1422" s="13"/>
      <c r="B1422" s="13"/>
      <c r="C1422" s="13"/>
      <c r="D1422" s="18"/>
      <c r="E1422" s="9"/>
    </row>
    <row r="1423" spans="1:5">
      <c r="A1423" s="13"/>
      <c r="B1423" s="13"/>
      <c r="C1423" s="13"/>
      <c r="D1423" s="18"/>
      <c r="E1423" s="9"/>
    </row>
    <row r="1424" spans="1:5">
      <c r="A1424" s="13"/>
      <c r="B1424" s="13"/>
      <c r="C1424" s="13"/>
      <c r="D1424" s="18"/>
      <c r="E1424" s="9"/>
    </row>
    <row r="1425" spans="1:5">
      <c r="A1425" s="13"/>
      <c r="B1425" s="13"/>
      <c r="C1425" s="13"/>
      <c r="D1425" s="18"/>
      <c r="E1425" s="9"/>
    </row>
    <row r="1426" spans="1:5">
      <c r="A1426" s="13"/>
      <c r="B1426" s="13"/>
      <c r="C1426" s="13"/>
      <c r="D1426" s="18"/>
      <c r="E1426" s="9"/>
    </row>
    <row r="1427" spans="1:5">
      <c r="A1427" s="13"/>
      <c r="B1427" s="13"/>
      <c r="C1427" s="13"/>
      <c r="D1427" s="18"/>
      <c r="E1427" s="9"/>
    </row>
    <row r="1428" spans="1:5">
      <c r="A1428" s="13"/>
      <c r="B1428" s="13"/>
      <c r="C1428" s="13"/>
      <c r="D1428" s="18"/>
      <c r="E1428" s="9"/>
    </row>
    <row r="1429" spans="1:5">
      <c r="A1429" s="13"/>
      <c r="B1429" s="13"/>
      <c r="C1429" s="13"/>
      <c r="D1429" s="18"/>
      <c r="E1429" s="9"/>
    </row>
    <row r="1430" spans="1:5">
      <c r="A1430" s="13"/>
      <c r="B1430" s="13"/>
      <c r="C1430" s="13"/>
      <c r="D1430" s="18"/>
      <c r="E1430" s="9"/>
    </row>
    <row r="1431" spans="1:5">
      <c r="A1431" s="13"/>
      <c r="B1431" s="13"/>
      <c r="C1431" s="13"/>
      <c r="D1431" s="18"/>
      <c r="E1431" s="9"/>
    </row>
    <row r="1432" spans="1:5">
      <c r="A1432" s="13"/>
      <c r="B1432" s="13"/>
      <c r="C1432" s="13"/>
      <c r="D1432" s="18"/>
      <c r="E1432" s="9"/>
    </row>
    <row r="1433" spans="1:5">
      <c r="A1433" s="13"/>
      <c r="B1433" s="13"/>
      <c r="C1433" s="13"/>
      <c r="D1433" s="18"/>
      <c r="E1433" s="9"/>
    </row>
    <row r="1434" spans="1:5">
      <c r="A1434" s="13"/>
      <c r="B1434" s="13"/>
      <c r="C1434" s="13"/>
      <c r="D1434" s="18"/>
      <c r="E1434" s="9"/>
    </row>
    <row r="1435" spans="1:5">
      <c r="A1435" s="13"/>
      <c r="B1435" s="13"/>
      <c r="C1435" s="13"/>
      <c r="D1435" s="18"/>
      <c r="E1435" s="9"/>
    </row>
    <row r="1436" spans="1:5">
      <c r="A1436" s="13"/>
      <c r="B1436" s="13"/>
      <c r="C1436" s="13"/>
      <c r="D1436" s="18"/>
      <c r="E1436" s="9"/>
    </row>
    <row r="1437" spans="1:5">
      <c r="A1437" s="13"/>
      <c r="B1437" s="13"/>
      <c r="C1437" s="13"/>
      <c r="D1437" s="18"/>
      <c r="E1437" s="9"/>
    </row>
    <row r="1438" spans="1:5">
      <c r="A1438" s="13"/>
      <c r="B1438" s="13"/>
      <c r="C1438" s="13"/>
      <c r="D1438" s="18"/>
      <c r="E1438" s="9"/>
    </row>
    <row r="1439" spans="1:5">
      <c r="A1439" s="13"/>
      <c r="B1439" s="13"/>
      <c r="C1439" s="13"/>
      <c r="D1439" s="18"/>
      <c r="E1439" s="9"/>
    </row>
    <row r="1440" spans="1:5">
      <c r="A1440" s="13"/>
      <c r="B1440" s="13"/>
      <c r="C1440" s="13"/>
      <c r="D1440" s="18"/>
      <c r="E1440" s="9"/>
    </row>
    <row r="1441" spans="1:5">
      <c r="A1441" s="13"/>
      <c r="B1441" s="13"/>
      <c r="C1441" s="13"/>
      <c r="D1441" s="18"/>
      <c r="E1441" s="9"/>
    </row>
    <row r="1442" spans="1:5">
      <c r="A1442" s="13"/>
      <c r="B1442" s="13"/>
      <c r="C1442" s="13"/>
      <c r="D1442" s="18"/>
      <c r="E1442" s="9"/>
    </row>
    <row r="1443" spans="1:5">
      <c r="A1443" s="13"/>
      <c r="B1443" s="13"/>
      <c r="C1443" s="13"/>
      <c r="D1443" s="18"/>
      <c r="E1443" s="9"/>
    </row>
    <row r="1444" spans="1:5">
      <c r="A1444" s="13"/>
      <c r="B1444" s="13"/>
      <c r="C1444" s="13"/>
      <c r="D1444" s="18"/>
      <c r="E1444" s="9"/>
    </row>
    <row r="1445" spans="1:5">
      <c r="A1445" s="13"/>
      <c r="B1445" s="13"/>
      <c r="C1445" s="13"/>
      <c r="D1445" s="18"/>
      <c r="E1445" s="9"/>
    </row>
    <row r="1446" spans="1:5">
      <c r="A1446" s="13"/>
      <c r="B1446" s="13"/>
      <c r="C1446" s="13"/>
      <c r="D1446" s="18"/>
      <c r="E1446" s="9"/>
    </row>
    <row r="1447" spans="1:5">
      <c r="A1447" s="13"/>
      <c r="B1447" s="13"/>
      <c r="C1447" s="13"/>
      <c r="D1447" s="18"/>
      <c r="E1447" s="9"/>
    </row>
    <row r="1448" spans="1:5">
      <c r="A1448" s="13"/>
      <c r="B1448" s="13"/>
      <c r="C1448" s="13"/>
      <c r="D1448" s="18"/>
      <c r="E1448" s="9"/>
    </row>
    <row r="1449" spans="1:5">
      <c r="A1449" s="13"/>
      <c r="B1449" s="13"/>
      <c r="C1449" s="13"/>
      <c r="D1449" s="18"/>
      <c r="E1449" s="9"/>
    </row>
    <row r="1450" spans="1:5">
      <c r="A1450" s="13"/>
      <c r="B1450" s="13"/>
      <c r="C1450" s="13"/>
      <c r="D1450" s="18"/>
      <c r="E1450" s="9"/>
    </row>
    <row r="1451" spans="1:5">
      <c r="A1451" s="13"/>
      <c r="B1451" s="13"/>
      <c r="C1451" s="13"/>
      <c r="D1451" s="18"/>
      <c r="E1451" s="9"/>
    </row>
    <row r="1452" spans="1:5">
      <c r="A1452" s="13"/>
      <c r="B1452" s="13"/>
      <c r="C1452" s="13"/>
      <c r="D1452" s="18"/>
      <c r="E1452" s="9"/>
    </row>
    <row r="1453" spans="1:5">
      <c r="A1453" s="13"/>
      <c r="B1453" s="13"/>
      <c r="C1453" s="13"/>
      <c r="D1453" s="18"/>
      <c r="E1453" s="9"/>
    </row>
    <row r="1454" spans="1:5">
      <c r="A1454" s="13"/>
      <c r="B1454" s="13"/>
      <c r="C1454" s="13"/>
      <c r="D1454" s="18"/>
      <c r="E1454" s="9"/>
    </row>
    <row r="1455" spans="1:5">
      <c r="A1455" s="13"/>
      <c r="B1455" s="13"/>
      <c r="C1455" s="13"/>
      <c r="D1455" s="18"/>
      <c r="E1455" s="9"/>
    </row>
    <row r="1456" spans="1:5">
      <c r="A1456" s="13"/>
      <c r="B1456" s="13"/>
      <c r="C1456" s="13"/>
      <c r="D1456" s="18"/>
      <c r="E1456" s="9"/>
    </row>
    <row r="1457" spans="1:5">
      <c r="A1457" s="13"/>
      <c r="B1457" s="13"/>
      <c r="C1457" s="13"/>
      <c r="D1457" s="18"/>
      <c r="E1457" s="9"/>
    </row>
    <row r="1458" spans="1:5">
      <c r="A1458" s="13"/>
      <c r="B1458" s="13"/>
      <c r="C1458" s="13"/>
      <c r="D1458" s="18"/>
      <c r="E1458" s="9"/>
    </row>
    <row r="1459" spans="1:5">
      <c r="A1459" s="13"/>
      <c r="B1459" s="13"/>
      <c r="C1459" s="13"/>
      <c r="D1459" s="18"/>
      <c r="E1459" s="9"/>
    </row>
    <row r="1460" spans="1:5">
      <c r="A1460" s="13"/>
      <c r="B1460" s="13"/>
      <c r="C1460" s="13"/>
      <c r="D1460" s="18"/>
      <c r="E1460" s="9"/>
    </row>
    <row r="1461" spans="1:5">
      <c r="A1461" s="13"/>
      <c r="B1461" s="13"/>
      <c r="C1461" s="13"/>
      <c r="D1461" s="18"/>
      <c r="E1461" s="9"/>
    </row>
    <row r="1462" spans="1:5">
      <c r="A1462" s="13"/>
      <c r="B1462" s="13"/>
      <c r="C1462" s="13"/>
      <c r="D1462" s="18"/>
      <c r="E1462" s="9"/>
    </row>
    <row r="1463" spans="1:5">
      <c r="A1463" s="13"/>
      <c r="B1463" s="13"/>
      <c r="C1463" s="13"/>
      <c r="D1463" s="18"/>
      <c r="E1463" s="9"/>
    </row>
    <row r="1464" spans="1:5">
      <c r="A1464" s="13"/>
      <c r="B1464" s="13"/>
      <c r="C1464" s="13"/>
      <c r="D1464" s="18"/>
      <c r="E1464" s="9"/>
    </row>
    <row r="1465" spans="1:5">
      <c r="A1465" s="13"/>
      <c r="B1465" s="13"/>
      <c r="C1465" s="13"/>
      <c r="D1465" s="18"/>
      <c r="E1465" s="9"/>
    </row>
    <row r="1466" spans="1:5">
      <c r="A1466" s="13"/>
      <c r="B1466" s="13"/>
      <c r="C1466" s="13"/>
      <c r="D1466" s="18"/>
      <c r="E1466" s="9"/>
    </row>
    <row r="1467" spans="1:5">
      <c r="A1467" s="13"/>
      <c r="B1467" s="13"/>
      <c r="C1467" s="13"/>
      <c r="D1467" s="18"/>
      <c r="E1467" s="9"/>
    </row>
    <row r="1468" spans="1:5">
      <c r="A1468" s="13"/>
      <c r="B1468" s="13"/>
      <c r="C1468" s="13"/>
      <c r="D1468" s="18"/>
      <c r="E1468" s="9"/>
    </row>
    <row r="1469" spans="1:5">
      <c r="A1469" s="13"/>
      <c r="B1469" s="13"/>
      <c r="C1469" s="13"/>
      <c r="D1469" s="18"/>
      <c r="E1469" s="9"/>
    </row>
    <row r="1470" spans="1:5">
      <c r="A1470" s="13"/>
      <c r="B1470" s="13"/>
      <c r="C1470" s="13"/>
      <c r="D1470" s="18"/>
      <c r="E1470" s="9"/>
    </row>
    <row r="1471" spans="1:5">
      <c r="A1471" s="13"/>
      <c r="B1471" s="13"/>
      <c r="C1471" s="13"/>
      <c r="D1471" s="18"/>
      <c r="E1471" s="9"/>
    </row>
    <row r="1472" spans="1:5">
      <c r="A1472" s="13"/>
      <c r="B1472" s="13"/>
      <c r="C1472" s="13"/>
      <c r="D1472" s="18"/>
      <c r="E1472" s="9"/>
    </row>
    <row r="1473" spans="1:5">
      <c r="A1473" s="13"/>
      <c r="B1473" s="13"/>
      <c r="C1473" s="13"/>
      <c r="D1473" s="18"/>
      <c r="E1473" s="9"/>
    </row>
    <row r="1474" spans="1:5">
      <c r="A1474" s="13"/>
      <c r="B1474" s="13"/>
      <c r="C1474" s="13"/>
      <c r="D1474" s="18"/>
      <c r="E1474" s="9"/>
    </row>
    <row r="1475" spans="1:5">
      <c r="A1475" s="13"/>
      <c r="B1475" s="13"/>
      <c r="C1475" s="13"/>
      <c r="D1475" s="18"/>
      <c r="E1475" s="9"/>
    </row>
    <row r="1476" spans="1:5">
      <c r="A1476" s="13"/>
      <c r="B1476" s="13"/>
      <c r="C1476" s="13"/>
      <c r="D1476" s="18"/>
      <c r="E1476" s="9"/>
    </row>
    <row r="1477" spans="1:5">
      <c r="A1477" s="13"/>
      <c r="B1477" s="13"/>
      <c r="C1477" s="13"/>
      <c r="D1477" s="18"/>
      <c r="E1477" s="9"/>
    </row>
    <row r="1478" spans="1:5">
      <c r="A1478" s="13"/>
      <c r="B1478" s="13"/>
      <c r="C1478" s="13"/>
      <c r="D1478" s="18"/>
      <c r="E1478" s="9"/>
    </row>
    <row r="1479" spans="1:5">
      <c r="A1479" s="13"/>
      <c r="B1479" s="13"/>
      <c r="C1479" s="13"/>
      <c r="D1479" s="18"/>
      <c r="E1479" s="9"/>
    </row>
    <row r="1480" spans="1:5">
      <c r="A1480" s="13"/>
      <c r="B1480" s="13"/>
      <c r="C1480" s="13"/>
      <c r="D1480" s="18"/>
      <c r="E1480" s="9"/>
    </row>
    <row r="1481" spans="1:5">
      <c r="A1481" s="13"/>
      <c r="B1481" s="13"/>
      <c r="C1481" s="13"/>
      <c r="D1481" s="18"/>
      <c r="E1481" s="9"/>
    </row>
    <row r="1482" spans="1:5">
      <c r="A1482" s="13"/>
      <c r="B1482" s="13"/>
      <c r="C1482" s="13"/>
      <c r="D1482" s="18"/>
      <c r="E1482" s="9"/>
    </row>
    <row r="1483" spans="1:5">
      <c r="A1483" s="13"/>
      <c r="B1483" s="13"/>
      <c r="C1483" s="13"/>
      <c r="D1483" s="18"/>
      <c r="E1483" s="9"/>
    </row>
    <row r="1484" spans="1:5">
      <c r="A1484" s="13"/>
      <c r="B1484" s="13"/>
      <c r="C1484" s="13"/>
      <c r="D1484" s="18"/>
      <c r="E1484" s="9"/>
    </row>
    <row r="1485" spans="1:5">
      <c r="A1485" s="13"/>
      <c r="B1485" s="13"/>
      <c r="C1485" s="13"/>
      <c r="D1485" s="18"/>
      <c r="E1485" s="9"/>
    </row>
    <row r="1486" spans="1:5">
      <c r="A1486" s="13"/>
      <c r="B1486" s="13"/>
      <c r="C1486" s="13"/>
      <c r="D1486" s="18"/>
      <c r="E1486" s="9"/>
    </row>
    <row r="1487" spans="1:5">
      <c r="A1487" s="13"/>
      <c r="B1487" s="13"/>
      <c r="C1487" s="13"/>
      <c r="D1487" s="18"/>
      <c r="E1487" s="9"/>
    </row>
    <row r="1488" spans="1:5">
      <c r="A1488" s="13"/>
      <c r="B1488" s="13"/>
      <c r="C1488" s="13"/>
      <c r="D1488" s="18"/>
      <c r="E1488" s="9"/>
    </row>
    <row r="1489" spans="1:5">
      <c r="A1489" s="13"/>
      <c r="B1489" s="13"/>
      <c r="C1489" s="13"/>
      <c r="D1489" s="18"/>
      <c r="E1489" s="9"/>
    </row>
    <row r="1490" spans="1:5">
      <c r="A1490" s="13"/>
      <c r="B1490" s="13"/>
      <c r="C1490" s="13"/>
      <c r="D1490" s="18"/>
      <c r="E1490" s="9"/>
    </row>
    <row r="1491" spans="1:5">
      <c r="A1491" s="13"/>
      <c r="B1491" s="13"/>
      <c r="C1491" s="13"/>
      <c r="D1491" s="18"/>
      <c r="E1491" s="9"/>
    </row>
    <row r="1492" spans="1:5">
      <c r="A1492" s="13"/>
      <c r="B1492" s="13"/>
      <c r="C1492" s="13"/>
      <c r="D1492" s="18"/>
      <c r="E1492" s="9"/>
    </row>
    <row r="1493" spans="1:5">
      <c r="A1493" s="13"/>
      <c r="B1493" s="13"/>
      <c r="C1493" s="13"/>
      <c r="D1493" s="18"/>
      <c r="E1493" s="9"/>
    </row>
    <row r="1494" spans="1:5">
      <c r="A1494" s="13"/>
      <c r="B1494" s="13"/>
      <c r="C1494" s="13"/>
      <c r="D1494" s="18"/>
      <c r="E1494" s="9"/>
    </row>
    <row r="1495" spans="1:5">
      <c r="A1495" s="13"/>
      <c r="B1495" s="13"/>
      <c r="C1495" s="13"/>
      <c r="D1495" s="18"/>
      <c r="E1495" s="9"/>
    </row>
    <row r="1496" spans="1:5">
      <c r="A1496" s="13"/>
      <c r="B1496" s="13"/>
      <c r="C1496" s="13"/>
      <c r="D1496" s="18"/>
      <c r="E1496" s="9"/>
    </row>
    <row r="1497" spans="1:5">
      <c r="A1497" s="13"/>
      <c r="B1497" s="13"/>
      <c r="C1497" s="13"/>
      <c r="D1497" s="18"/>
      <c r="E1497" s="9"/>
    </row>
    <row r="1498" spans="1:5">
      <c r="A1498" s="13"/>
      <c r="B1498" s="13"/>
      <c r="C1498" s="13"/>
      <c r="D1498" s="18"/>
      <c r="E1498" s="9"/>
    </row>
    <row r="1499" spans="1:5">
      <c r="A1499" s="13"/>
      <c r="B1499" s="13"/>
      <c r="C1499" s="13"/>
      <c r="D1499" s="18"/>
      <c r="E1499" s="9"/>
    </row>
    <row r="1500" spans="1:5">
      <c r="A1500" s="13"/>
      <c r="B1500" s="13"/>
      <c r="C1500" s="13"/>
      <c r="D1500" s="18"/>
      <c r="E1500" s="9"/>
    </row>
    <row r="1501" spans="1:5">
      <c r="A1501" s="13"/>
      <c r="B1501" s="13"/>
      <c r="C1501" s="13"/>
      <c r="D1501" s="18"/>
      <c r="E1501" s="9"/>
    </row>
    <row r="1502" spans="1:5">
      <c r="A1502" s="13"/>
      <c r="B1502" s="13"/>
      <c r="C1502" s="13"/>
      <c r="D1502" s="18"/>
      <c r="E1502" s="9"/>
    </row>
    <row r="1503" spans="1:5">
      <c r="A1503" s="13"/>
      <c r="B1503" s="13"/>
      <c r="C1503" s="13"/>
      <c r="D1503" s="18"/>
      <c r="E1503" s="9"/>
    </row>
    <row r="1504" spans="1:5">
      <c r="A1504" s="13"/>
      <c r="B1504" s="13"/>
      <c r="C1504" s="13"/>
      <c r="D1504" s="18"/>
      <c r="E1504" s="9"/>
    </row>
    <row r="1505" spans="1:5">
      <c r="A1505" s="13"/>
      <c r="B1505" s="13"/>
      <c r="C1505" s="13"/>
      <c r="D1505" s="18"/>
      <c r="E1505" s="9"/>
    </row>
    <row r="1506" spans="1:5">
      <c r="A1506" s="13"/>
      <c r="B1506" s="13"/>
      <c r="C1506" s="13"/>
      <c r="D1506" s="18"/>
      <c r="E1506" s="9"/>
    </row>
    <row r="1507" spans="1:5">
      <c r="A1507" s="13"/>
      <c r="B1507" s="13"/>
      <c r="C1507" s="13"/>
      <c r="D1507" s="18"/>
      <c r="E1507" s="9"/>
    </row>
    <row r="1508" spans="1:5">
      <c r="A1508" s="13"/>
      <c r="B1508" s="13"/>
      <c r="C1508" s="13"/>
      <c r="D1508" s="18"/>
      <c r="E1508" s="9"/>
    </row>
    <row r="1509" spans="1:5">
      <c r="A1509" s="13"/>
      <c r="B1509" s="13"/>
      <c r="C1509" s="13"/>
      <c r="D1509" s="18"/>
      <c r="E1509" s="9"/>
    </row>
    <row r="1510" spans="1:5">
      <c r="A1510" s="13"/>
      <c r="B1510" s="13"/>
      <c r="C1510" s="13"/>
      <c r="D1510" s="18"/>
      <c r="E1510" s="9"/>
    </row>
    <row r="1511" spans="1:5">
      <c r="A1511" s="13"/>
      <c r="B1511" s="13"/>
      <c r="C1511" s="13"/>
      <c r="D1511" s="18"/>
      <c r="E1511" s="9"/>
    </row>
    <row r="1512" spans="1:5">
      <c r="A1512" s="13"/>
      <c r="B1512" s="13"/>
      <c r="C1512" s="13"/>
      <c r="D1512" s="18"/>
      <c r="E1512" s="9"/>
    </row>
    <row r="1513" spans="1:5">
      <c r="A1513" s="13"/>
      <c r="B1513" s="13"/>
      <c r="C1513" s="13"/>
      <c r="D1513" s="18"/>
      <c r="E1513" s="9"/>
    </row>
    <row r="1514" spans="1:5">
      <c r="A1514" s="13"/>
      <c r="B1514" s="13"/>
      <c r="C1514" s="13"/>
      <c r="D1514" s="18"/>
      <c r="E1514" s="9"/>
    </row>
    <row r="1515" spans="1:5">
      <c r="A1515" s="13"/>
      <c r="B1515" s="13"/>
      <c r="C1515" s="13"/>
      <c r="D1515" s="18"/>
      <c r="E1515" s="9"/>
    </row>
    <row r="1516" spans="1:5">
      <c r="A1516" s="13"/>
      <c r="B1516" s="13"/>
      <c r="C1516" s="13"/>
      <c r="D1516" s="18"/>
      <c r="E1516" s="9"/>
    </row>
    <row r="1517" spans="1:5">
      <c r="A1517" s="13"/>
      <c r="B1517" s="13"/>
      <c r="C1517" s="13"/>
      <c r="D1517" s="18"/>
      <c r="E1517" s="9"/>
    </row>
    <row r="1518" spans="1:5">
      <c r="A1518" s="13"/>
      <c r="B1518" s="13"/>
      <c r="C1518" s="13"/>
      <c r="D1518" s="18"/>
      <c r="E1518" s="9"/>
    </row>
    <row r="1519" spans="1:5">
      <c r="A1519" s="13"/>
      <c r="B1519" s="13"/>
      <c r="C1519" s="13"/>
      <c r="D1519" s="18"/>
      <c r="E1519" s="9"/>
    </row>
    <row r="1520" spans="1:5">
      <c r="A1520" s="13"/>
      <c r="B1520" s="13"/>
      <c r="C1520" s="13"/>
      <c r="D1520" s="18"/>
      <c r="E1520" s="9"/>
    </row>
    <row r="1521" spans="1:5">
      <c r="A1521" s="13"/>
      <c r="B1521" s="13"/>
      <c r="C1521" s="13"/>
      <c r="D1521" s="18"/>
      <c r="E1521" s="9"/>
    </row>
    <row r="1522" spans="1:5">
      <c r="A1522" s="13"/>
      <c r="B1522" s="13"/>
      <c r="C1522" s="13"/>
      <c r="D1522" s="18"/>
      <c r="E1522" s="9"/>
    </row>
    <row r="1523" spans="1:5">
      <c r="A1523" s="13"/>
      <c r="B1523" s="13"/>
      <c r="C1523" s="13"/>
      <c r="D1523" s="18"/>
      <c r="E1523" s="9"/>
    </row>
    <row r="1524" spans="1:5">
      <c r="A1524" s="13"/>
      <c r="B1524" s="13"/>
      <c r="C1524" s="13"/>
      <c r="D1524" s="18"/>
      <c r="E1524" s="9"/>
    </row>
    <row r="1525" spans="1:5">
      <c r="A1525" s="13"/>
      <c r="B1525" s="13"/>
      <c r="C1525" s="13"/>
      <c r="D1525" s="18"/>
      <c r="E1525" s="9"/>
    </row>
    <row r="1526" spans="1:5">
      <c r="A1526" s="13"/>
      <c r="B1526" s="13"/>
      <c r="C1526" s="13"/>
      <c r="D1526" s="18"/>
      <c r="E1526" s="9"/>
    </row>
    <row r="1527" spans="1:5">
      <c r="A1527" s="13"/>
      <c r="B1527" s="13"/>
      <c r="C1527" s="13"/>
      <c r="D1527" s="18"/>
      <c r="E1527" s="9"/>
    </row>
    <row r="1528" spans="1:5">
      <c r="A1528" s="13"/>
      <c r="B1528" s="13"/>
      <c r="C1528" s="13"/>
      <c r="D1528" s="18"/>
      <c r="E1528" s="9"/>
    </row>
    <row r="1529" spans="1:5">
      <c r="A1529" s="13"/>
      <c r="B1529" s="13"/>
      <c r="C1529" s="13"/>
      <c r="D1529" s="18"/>
      <c r="E1529" s="9"/>
    </row>
    <row r="1530" spans="1:5">
      <c r="A1530" s="13"/>
      <c r="B1530" s="13"/>
      <c r="C1530" s="13"/>
      <c r="D1530" s="18"/>
      <c r="E1530" s="9"/>
    </row>
    <row r="1531" spans="1:5">
      <c r="A1531" s="13"/>
      <c r="B1531" s="13"/>
      <c r="C1531" s="13"/>
      <c r="D1531" s="18"/>
      <c r="E1531" s="9"/>
    </row>
    <row r="1532" spans="1:5">
      <c r="A1532" s="13"/>
      <c r="B1532" s="13"/>
      <c r="C1532" s="13"/>
      <c r="D1532" s="18"/>
      <c r="E1532" s="9"/>
    </row>
    <row r="1533" spans="1:5">
      <c r="A1533" s="13"/>
      <c r="B1533" s="13"/>
      <c r="C1533" s="13"/>
      <c r="D1533" s="18"/>
      <c r="E1533" s="9"/>
    </row>
    <row r="1534" spans="1:5">
      <c r="A1534" s="13"/>
      <c r="B1534" s="13"/>
      <c r="C1534" s="13"/>
      <c r="D1534" s="18"/>
      <c r="E1534" s="9"/>
    </row>
    <row r="1535" spans="1:5">
      <c r="A1535" s="13"/>
      <c r="B1535" s="13"/>
      <c r="C1535" s="13"/>
      <c r="D1535" s="18"/>
      <c r="E1535" s="9"/>
    </row>
    <row r="1536" spans="1:5">
      <c r="A1536" s="13"/>
      <c r="B1536" s="13"/>
      <c r="C1536" s="13"/>
      <c r="D1536" s="18"/>
      <c r="E1536" s="9"/>
    </row>
    <row r="1537" spans="1:5">
      <c r="A1537" s="13"/>
      <c r="B1537" s="13"/>
      <c r="C1537" s="13"/>
      <c r="D1537" s="18"/>
      <c r="E1537" s="9"/>
    </row>
    <row r="1538" spans="1:5">
      <c r="A1538" s="13"/>
      <c r="B1538" s="13"/>
      <c r="C1538" s="13"/>
      <c r="D1538" s="18"/>
      <c r="E1538" s="9"/>
    </row>
    <row r="1539" spans="1:5">
      <c r="A1539" s="13"/>
      <c r="B1539" s="13"/>
      <c r="C1539" s="13"/>
      <c r="D1539" s="18"/>
      <c r="E1539" s="9"/>
    </row>
    <row r="1540" spans="1:5">
      <c r="A1540" s="13"/>
      <c r="B1540" s="13"/>
      <c r="C1540" s="13"/>
      <c r="D1540" s="18"/>
      <c r="E1540" s="9"/>
    </row>
    <row r="1541" spans="1:5">
      <c r="A1541" s="13"/>
      <c r="B1541" s="13"/>
      <c r="C1541" s="13"/>
      <c r="D1541" s="18"/>
      <c r="E1541" s="9"/>
    </row>
    <row r="1542" spans="1:5">
      <c r="A1542" s="13"/>
      <c r="B1542" s="13"/>
      <c r="C1542" s="13"/>
      <c r="D1542" s="18"/>
      <c r="E1542" s="9"/>
    </row>
    <row r="1543" spans="1:5">
      <c r="A1543" s="13"/>
      <c r="B1543" s="13"/>
      <c r="C1543" s="13"/>
      <c r="D1543" s="18"/>
      <c r="E1543" s="9"/>
    </row>
    <row r="1544" spans="1:5">
      <c r="A1544" s="13"/>
      <c r="B1544" s="13"/>
      <c r="C1544" s="13"/>
      <c r="D1544" s="18"/>
      <c r="E1544" s="9"/>
    </row>
    <row r="1545" spans="1:5">
      <c r="A1545" s="13"/>
      <c r="B1545" s="13"/>
      <c r="C1545" s="13"/>
      <c r="D1545" s="18"/>
      <c r="E1545" s="9"/>
    </row>
    <row r="1546" spans="1:5">
      <c r="A1546" s="13"/>
      <c r="B1546" s="13"/>
      <c r="C1546" s="13"/>
      <c r="D1546" s="18"/>
      <c r="E1546" s="9"/>
    </row>
    <row r="1547" spans="1:5">
      <c r="A1547" s="13"/>
      <c r="B1547" s="13"/>
      <c r="C1547" s="13"/>
      <c r="D1547" s="18"/>
      <c r="E1547" s="9"/>
    </row>
    <row r="1548" spans="1:5">
      <c r="A1548" s="13"/>
      <c r="B1548" s="13"/>
      <c r="C1548" s="13"/>
      <c r="D1548" s="18"/>
      <c r="E1548" s="9"/>
    </row>
    <row r="1549" spans="1:5">
      <c r="A1549" s="13"/>
      <c r="B1549" s="13"/>
      <c r="C1549" s="13"/>
      <c r="D1549" s="18"/>
      <c r="E1549" s="9"/>
    </row>
    <row r="1550" spans="1:5">
      <c r="A1550" s="13"/>
      <c r="B1550" s="13"/>
      <c r="C1550" s="13"/>
      <c r="D1550" s="18"/>
      <c r="E1550" s="9"/>
    </row>
    <row r="1551" spans="1:5">
      <c r="A1551" s="13"/>
      <c r="B1551" s="13"/>
      <c r="C1551" s="13"/>
      <c r="D1551" s="18"/>
      <c r="E1551" s="9"/>
    </row>
    <row r="1552" spans="1:5">
      <c r="A1552" s="13"/>
      <c r="B1552" s="13"/>
      <c r="C1552" s="13"/>
      <c r="D1552" s="18"/>
      <c r="E1552" s="9"/>
    </row>
    <row r="1553" spans="1:5">
      <c r="A1553" s="13"/>
      <c r="B1553" s="13"/>
      <c r="C1553" s="13"/>
      <c r="D1553" s="18"/>
      <c r="E1553" s="9"/>
    </row>
    <row r="1554" spans="1:5">
      <c r="A1554" s="13"/>
      <c r="B1554" s="13"/>
      <c r="C1554" s="13"/>
      <c r="D1554" s="18"/>
      <c r="E1554" s="9"/>
    </row>
    <row r="1555" spans="1:5">
      <c r="A1555" s="13"/>
      <c r="B1555" s="13"/>
      <c r="C1555" s="13"/>
      <c r="D1555" s="18"/>
      <c r="E1555" s="9"/>
    </row>
    <row r="1556" spans="1:5">
      <c r="A1556" s="13"/>
      <c r="B1556" s="13"/>
      <c r="C1556" s="13"/>
      <c r="D1556" s="18"/>
      <c r="E1556" s="9"/>
    </row>
    <row r="1557" spans="1:5">
      <c r="A1557" s="13"/>
      <c r="B1557" s="13"/>
      <c r="C1557" s="13"/>
      <c r="D1557" s="18"/>
      <c r="E1557" s="9"/>
    </row>
    <row r="1558" spans="1:5">
      <c r="A1558" s="13"/>
      <c r="B1558" s="13"/>
      <c r="C1558" s="13"/>
      <c r="D1558" s="18"/>
      <c r="E1558" s="9"/>
    </row>
    <row r="1559" spans="1:5">
      <c r="A1559" s="13"/>
      <c r="B1559" s="13"/>
      <c r="C1559" s="13"/>
      <c r="D1559" s="18"/>
      <c r="E1559" s="9"/>
    </row>
    <row r="1560" spans="1:5">
      <c r="A1560" s="13"/>
      <c r="B1560" s="13"/>
      <c r="C1560" s="13"/>
      <c r="D1560" s="18"/>
      <c r="E1560" s="9"/>
    </row>
    <row r="1561" spans="1:5">
      <c r="A1561" s="13"/>
      <c r="B1561" s="13"/>
      <c r="C1561" s="13"/>
      <c r="D1561" s="18"/>
      <c r="E1561" s="9"/>
    </row>
    <row r="1562" spans="1:5">
      <c r="A1562" s="13"/>
      <c r="B1562" s="13"/>
      <c r="C1562" s="13"/>
      <c r="D1562" s="18"/>
      <c r="E1562" s="9"/>
    </row>
    <row r="1563" spans="1:5">
      <c r="A1563" s="13"/>
      <c r="B1563" s="13"/>
      <c r="C1563" s="13"/>
      <c r="D1563" s="18"/>
      <c r="E1563" s="9"/>
    </row>
    <row r="1564" spans="1:5">
      <c r="A1564" s="13"/>
      <c r="B1564" s="13"/>
      <c r="C1564" s="13"/>
      <c r="D1564" s="18"/>
      <c r="E1564" s="9"/>
    </row>
    <row r="1565" spans="1:5">
      <c r="A1565" s="13"/>
      <c r="B1565" s="13"/>
      <c r="C1565" s="13"/>
      <c r="D1565" s="18"/>
      <c r="E1565" s="9"/>
    </row>
    <row r="1566" spans="1:5">
      <c r="A1566" s="13"/>
      <c r="B1566" s="13"/>
      <c r="C1566" s="13"/>
      <c r="D1566" s="18"/>
      <c r="E1566" s="9"/>
    </row>
    <row r="1567" spans="1:5">
      <c r="A1567" s="13"/>
      <c r="B1567" s="13"/>
      <c r="C1567" s="13"/>
      <c r="D1567" s="18"/>
      <c r="E1567" s="9"/>
    </row>
    <row r="1568" spans="1:5">
      <c r="A1568" s="13"/>
      <c r="B1568" s="13"/>
      <c r="C1568" s="13"/>
      <c r="D1568" s="18"/>
      <c r="E1568" s="9"/>
    </row>
    <row r="1569" spans="1:5">
      <c r="A1569" s="13"/>
      <c r="B1569" s="13"/>
      <c r="C1569" s="13"/>
      <c r="D1569" s="18"/>
      <c r="E1569" s="9"/>
    </row>
    <row r="1570" spans="1:5">
      <c r="A1570" s="13"/>
      <c r="B1570" s="13"/>
      <c r="C1570" s="13"/>
      <c r="D1570" s="18"/>
      <c r="E1570" s="9"/>
    </row>
    <row r="1571" spans="1:5">
      <c r="A1571" s="13"/>
      <c r="B1571" s="13"/>
      <c r="C1571" s="13"/>
      <c r="D1571" s="18"/>
      <c r="E1571" s="9"/>
    </row>
    <row r="1572" spans="1:5">
      <c r="A1572" s="13"/>
      <c r="B1572" s="13"/>
      <c r="C1572" s="13"/>
      <c r="D1572" s="18"/>
      <c r="E1572" s="9"/>
    </row>
    <row r="1573" spans="1:5">
      <c r="A1573" s="13"/>
      <c r="B1573" s="13"/>
      <c r="C1573" s="13"/>
      <c r="D1573" s="18"/>
      <c r="E1573" s="9"/>
    </row>
    <row r="1574" spans="1:5">
      <c r="A1574" s="13"/>
      <c r="B1574" s="13"/>
      <c r="C1574" s="13"/>
      <c r="D1574" s="18"/>
      <c r="E1574" s="9"/>
    </row>
    <row r="1575" spans="1:5">
      <c r="A1575" s="13"/>
      <c r="B1575" s="13"/>
      <c r="C1575" s="13"/>
      <c r="D1575" s="18"/>
      <c r="E1575" s="9"/>
    </row>
    <row r="1576" spans="1:5">
      <c r="A1576" s="13"/>
      <c r="B1576" s="13"/>
      <c r="C1576" s="13"/>
      <c r="D1576" s="18"/>
      <c r="E1576" s="9"/>
    </row>
    <row r="1577" spans="1:5">
      <c r="A1577" s="13"/>
      <c r="B1577" s="13"/>
      <c r="C1577" s="13"/>
      <c r="D1577" s="18"/>
      <c r="E1577" s="9"/>
    </row>
    <row r="1578" spans="1:5">
      <c r="A1578" s="13"/>
      <c r="B1578" s="13"/>
      <c r="C1578" s="13"/>
      <c r="D1578" s="18"/>
      <c r="E1578" s="9"/>
    </row>
    <row r="1579" spans="1:5">
      <c r="A1579" s="13"/>
      <c r="B1579" s="13"/>
      <c r="C1579" s="13"/>
      <c r="D1579" s="18"/>
      <c r="E1579" s="9"/>
    </row>
    <row r="1580" spans="1:5">
      <c r="A1580" s="13"/>
      <c r="B1580" s="13"/>
      <c r="C1580" s="13"/>
      <c r="D1580" s="18"/>
      <c r="E1580" s="9"/>
    </row>
    <row r="1581" spans="1:5">
      <c r="A1581" s="13"/>
      <c r="B1581" s="13"/>
      <c r="C1581" s="13"/>
      <c r="D1581" s="18"/>
      <c r="E1581" s="9"/>
    </row>
    <row r="1582" spans="1:5">
      <c r="A1582" s="13"/>
      <c r="B1582" s="13"/>
      <c r="C1582" s="13"/>
      <c r="D1582" s="18"/>
      <c r="E1582" s="9"/>
    </row>
    <row r="1583" spans="1:5">
      <c r="A1583" s="13"/>
      <c r="B1583" s="13"/>
      <c r="C1583" s="13"/>
      <c r="D1583" s="18"/>
      <c r="E1583" s="9"/>
    </row>
    <row r="1584" spans="1:5">
      <c r="A1584" s="13"/>
      <c r="B1584" s="13"/>
      <c r="C1584" s="13"/>
      <c r="D1584" s="18"/>
      <c r="E1584" s="9"/>
    </row>
    <row r="1585" spans="1:5">
      <c r="A1585" s="13"/>
      <c r="B1585" s="13"/>
      <c r="C1585" s="13"/>
      <c r="D1585" s="18"/>
      <c r="E1585" s="9"/>
    </row>
    <row r="1586" spans="1:5">
      <c r="A1586" s="13"/>
      <c r="B1586" s="13"/>
      <c r="C1586" s="13"/>
      <c r="D1586" s="18"/>
      <c r="E1586" s="9"/>
    </row>
    <row r="1587" spans="1:5">
      <c r="A1587" s="13"/>
      <c r="B1587" s="13"/>
      <c r="C1587" s="13"/>
      <c r="D1587" s="18"/>
      <c r="E1587" s="9"/>
    </row>
    <row r="1588" spans="1:5">
      <c r="A1588" s="13"/>
      <c r="B1588" s="13"/>
      <c r="C1588" s="13"/>
      <c r="D1588" s="18"/>
      <c r="E1588" s="9"/>
    </row>
    <row r="1589" spans="1:5">
      <c r="A1589" s="13"/>
      <c r="B1589" s="13"/>
      <c r="C1589" s="13"/>
      <c r="D1589" s="18"/>
      <c r="E1589" s="9"/>
    </row>
    <row r="1590" spans="1:5">
      <c r="A1590" s="13"/>
      <c r="B1590" s="13"/>
      <c r="C1590" s="13"/>
      <c r="D1590" s="18"/>
      <c r="E1590" s="9"/>
    </row>
    <row r="1591" spans="1:5">
      <c r="A1591" s="13"/>
      <c r="B1591" s="13"/>
      <c r="C1591" s="13"/>
      <c r="D1591" s="18"/>
      <c r="E1591" s="9"/>
    </row>
    <row r="1592" spans="1:5">
      <c r="A1592" s="13"/>
      <c r="B1592" s="13"/>
      <c r="C1592" s="13"/>
      <c r="D1592" s="18"/>
      <c r="E1592" s="9"/>
    </row>
    <row r="1593" spans="1:5">
      <c r="A1593" s="13"/>
      <c r="B1593" s="13"/>
      <c r="C1593" s="13"/>
      <c r="D1593" s="18"/>
      <c r="E1593" s="9"/>
    </row>
    <row r="1594" spans="1:5">
      <c r="A1594" s="13"/>
      <c r="B1594" s="13"/>
      <c r="C1594" s="13"/>
      <c r="D1594" s="18"/>
      <c r="E1594" s="9"/>
    </row>
    <row r="1595" spans="1:5">
      <c r="A1595" s="13"/>
      <c r="B1595" s="13"/>
      <c r="C1595" s="13"/>
      <c r="D1595" s="18"/>
      <c r="E1595" s="9"/>
    </row>
    <row r="1596" spans="1:5">
      <c r="A1596" s="13"/>
      <c r="B1596" s="13"/>
      <c r="C1596" s="13"/>
      <c r="D1596" s="18"/>
      <c r="E1596" s="9"/>
    </row>
    <row r="1597" spans="1:5">
      <c r="A1597" s="13"/>
      <c r="B1597" s="13"/>
      <c r="C1597" s="13"/>
      <c r="D1597" s="18"/>
      <c r="E1597" s="9"/>
    </row>
    <row r="1598" spans="1:5">
      <c r="A1598" s="13"/>
      <c r="B1598" s="13"/>
      <c r="C1598" s="13"/>
      <c r="D1598" s="18"/>
      <c r="E1598" s="9"/>
    </row>
    <row r="1599" spans="1:5">
      <c r="A1599" s="13"/>
      <c r="B1599" s="13"/>
      <c r="C1599" s="13"/>
      <c r="D1599" s="18"/>
      <c r="E1599" s="9"/>
    </row>
    <row r="1600" spans="1:5">
      <c r="A1600" s="13"/>
      <c r="B1600" s="13"/>
      <c r="C1600" s="13"/>
      <c r="D1600" s="18"/>
      <c r="E1600" s="9"/>
    </row>
    <row r="1601" spans="1:5">
      <c r="A1601" s="13"/>
      <c r="B1601" s="13"/>
      <c r="C1601" s="13"/>
      <c r="D1601" s="18"/>
      <c r="E1601" s="9"/>
    </row>
    <row r="1602" spans="1:5">
      <c r="A1602" s="13"/>
      <c r="B1602" s="13"/>
      <c r="C1602" s="13"/>
      <c r="D1602" s="18"/>
      <c r="E1602" s="9"/>
    </row>
    <row r="1603" spans="1:5">
      <c r="A1603" s="13"/>
      <c r="B1603" s="13"/>
      <c r="C1603" s="13"/>
      <c r="D1603" s="18"/>
      <c r="E1603" s="9"/>
    </row>
    <row r="1604" spans="1:5">
      <c r="A1604" s="13"/>
      <c r="B1604" s="13"/>
      <c r="C1604" s="13"/>
      <c r="D1604" s="18"/>
      <c r="E1604" s="9"/>
    </row>
    <row r="1605" spans="1:5">
      <c r="A1605" s="13"/>
      <c r="B1605" s="13"/>
      <c r="C1605" s="13"/>
      <c r="D1605" s="18"/>
      <c r="E1605" s="9"/>
    </row>
    <row r="1606" spans="1:5">
      <c r="A1606" s="13"/>
      <c r="B1606" s="13"/>
      <c r="C1606" s="13"/>
      <c r="D1606" s="18"/>
      <c r="E1606" s="9"/>
    </row>
    <row r="1607" spans="1:5">
      <c r="A1607" s="13"/>
      <c r="B1607" s="13"/>
      <c r="C1607" s="13"/>
      <c r="D1607" s="18"/>
      <c r="E1607" s="9"/>
    </row>
    <row r="1608" spans="1:5">
      <c r="A1608" s="13"/>
      <c r="B1608" s="13"/>
      <c r="C1608" s="13"/>
      <c r="D1608" s="18"/>
      <c r="E1608" s="9"/>
    </row>
    <row r="1609" spans="1:5">
      <c r="A1609" s="13"/>
      <c r="B1609" s="13"/>
      <c r="C1609" s="13"/>
      <c r="D1609" s="18"/>
      <c r="E1609" s="9"/>
    </row>
    <row r="1610" spans="1:5">
      <c r="A1610" s="13"/>
      <c r="B1610" s="13"/>
      <c r="C1610" s="13"/>
      <c r="D1610" s="18"/>
      <c r="E1610" s="9"/>
    </row>
    <row r="1611" spans="1:5">
      <c r="A1611" s="13"/>
      <c r="B1611" s="13"/>
      <c r="C1611" s="13"/>
      <c r="D1611" s="18"/>
      <c r="E1611" s="9"/>
    </row>
    <row r="1612" spans="1:5">
      <c r="A1612" s="13"/>
      <c r="B1612" s="13"/>
      <c r="C1612" s="13"/>
      <c r="D1612" s="18"/>
      <c r="E1612" s="9"/>
    </row>
    <row r="1613" spans="1:5">
      <c r="A1613" s="13"/>
      <c r="B1613" s="13"/>
      <c r="C1613" s="13"/>
      <c r="D1613" s="18"/>
      <c r="E1613" s="9"/>
    </row>
    <row r="1614" spans="1:5">
      <c r="A1614" s="13"/>
      <c r="B1614" s="13"/>
      <c r="C1614" s="13"/>
      <c r="D1614" s="18"/>
      <c r="E1614" s="9"/>
    </row>
    <row r="1615" spans="1:5">
      <c r="A1615" s="13"/>
      <c r="B1615" s="13"/>
      <c r="C1615" s="13"/>
      <c r="D1615" s="18"/>
      <c r="E1615" s="9"/>
    </row>
    <row r="1616" spans="1:5">
      <c r="A1616" s="13"/>
      <c r="B1616" s="13"/>
      <c r="C1616" s="13"/>
      <c r="D1616" s="18"/>
      <c r="E1616" s="9"/>
    </row>
    <row r="1617" spans="1:5">
      <c r="A1617" s="13"/>
      <c r="B1617" s="13"/>
      <c r="C1617" s="13"/>
      <c r="D1617" s="18"/>
      <c r="E1617" s="9"/>
    </row>
    <row r="1618" spans="1:5">
      <c r="A1618" s="13"/>
      <c r="B1618" s="13"/>
      <c r="C1618" s="13"/>
      <c r="D1618" s="18"/>
      <c r="E1618" s="9"/>
    </row>
    <row r="1619" spans="1:5">
      <c r="A1619" s="13"/>
      <c r="B1619" s="13"/>
      <c r="C1619" s="13"/>
      <c r="D1619" s="18"/>
      <c r="E1619" s="9"/>
    </row>
    <row r="1620" spans="1:5">
      <c r="A1620" s="13"/>
      <c r="B1620" s="13"/>
      <c r="C1620" s="13"/>
      <c r="D1620" s="18"/>
      <c r="E1620" s="9"/>
    </row>
    <row r="1621" spans="1:5">
      <c r="A1621" s="13"/>
      <c r="B1621" s="13"/>
      <c r="C1621" s="13"/>
      <c r="D1621" s="18"/>
      <c r="E1621" s="9"/>
    </row>
    <row r="1622" spans="1:5">
      <c r="A1622" s="13"/>
      <c r="B1622" s="13"/>
      <c r="C1622" s="13"/>
      <c r="D1622" s="18"/>
      <c r="E1622" s="9"/>
    </row>
    <row r="1623" spans="1:5">
      <c r="A1623" s="13"/>
      <c r="B1623" s="13"/>
      <c r="C1623" s="13"/>
      <c r="D1623" s="18"/>
      <c r="E1623" s="9"/>
    </row>
    <row r="1624" spans="1:5">
      <c r="A1624" s="13"/>
      <c r="B1624" s="13"/>
      <c r="C1624" s="13"/>
      <c r="D1624" s="18"/>
      <c r="E1624" s="9"/>
    </row>
    <row r="1625" spans="1:5">
      <c r="A1625" s="13"/>
      <c r="B1625" s="13"/>
      <c r="C1625" s="13"/>
      <c r="D1625" s="18"/>
      <c r="E1625" s="9"/>
    </row>
    <row r="1626" spans="1:5">
      <c r="A1626" s="13"/>
      <c r="B1626" s="13"/>
      <c r="C1626" s="13"/>
      <c r="D1626" s="18"/>
      <c r="E1626" s="9"/>
    </row>
    <row r="1627" spans="1:5">
      <c r="A1627" s="13"/>
      <c r="B1627" s="13"/>
      <c r="C1627" s="13"/>
      <c r="D1627" s="18"/>
      <c r="E1627" s="9"/>
    </row>
    <row r="1628" spans="1:5">
      <c r="A1628" s="13"/>
      <c r="B1628" s="13"/>
      <c r="C1628" s="13"/>
      <c r="D1628" s="18"/>
      <c r="E1628" s="9"/>
    </row>
    <row r="1629" spans="1:5">
      <c r="A1629" s="13"/>
      <c r="B1629" s="13"/>
      <c r="C1629" s="13"/>
      <c r="D1629" s="18"/>
      <c r="E1629" s="9"/>
    </row>
    <row r="1630" spans="1:5">
      <c r="A1630" s="13"/>
      <c r="B1630" s="13"/>
      <c r="C1630" s="13"/>
      <c r="D1630" s="18"/>
      <c r="E1630" s="9"/>
    </row>
    <row r="1631" spans="1:5">
      <c r="A1631" s="13"/>
      <c r="B1631" s="13"/>
      <c r="C1631" s="13"/>
      <c r="D1631" s="18"/>
      <c r="E1631" s="9"/>
    </row>
    <row r="1632" spans="1:5">
      <c r="A1632" s="13"/>
      <c r="B1632" s="13"/>
      <c r="C1632" s="13"/>
      <c r="D1632" s="18"/>
      <c r="E1632" s="9"/>
    </row>
    <row r="1633" spans="1:5">
      <c r="A1633" s="13"/>
      <c r="B1633" s="13"/>
      <c r="C1633" s="13"/>
      <c r="D1633" s="18"/>
      <c r="E1633" s="9"/>
    </row>
    <row r="1634" spans="1:5">
      <c r="A1634" s="13"/>
      <c r="B1634" s="13"/>
      <c r="C1634" s="13"/>
      <c r="D1634" s="18"/>
      <c r="E1634" s="9"/>
    </row>
    <row r="1635" spans="1:5">
      <c r="A1635" s="13"/>
      <c r="B1635" s="13"/>
      <c r="C1635" s="13"/>
      <c r="D1635" s="18"/>
      <c r="E1635" s="9"/>
    </row>
    <row r="1636" spans="1:5">
      <c r="A1636" s="13"/>
      <c r="B1636" s="13"/>
      <c r="C1636" s="13"/>
      <c r="D1636" s="18"/>
      <c r="E1636" s="9"/>
    </row>
    <row r="1637" spans="1:5">
      <c r="A1637" s="13"/>
      <c r="B1637" s="13"/>
      <c r="C1637" s="13"/>
      <c r="D1637" s="18"/>
      <c r="E1637" s="9"/>
    </row>
    <row r="1638" spans="1:5">
      <c r="A1638" s="13"/>
      <c r="B1638" s="13"/>
      <c r="C1638" s="13"/>
      <c r="D1638" s="18"/>
      <c r="E1638" s="9"/>
    </row>
    <row r="1639" spans="1:5">
      <c r="A1639" s="13"/>
      <c r="B1639" s="13"/>
      <c r="C1639" s="13"/>
      <c r="D1639" s="18"/>
      <c r="E1639" s="9"/>
    </row>
    <row r="1640" spans="1:5">
      <c r="A1640" s="13"/>
      <c r="B1640" s="13"/>
      <c r="C1640" s="13"/>
      <c r="D1640" s="18"/>
      <c r="E1640" s="9"/>
    </row>
    <row r="1641" spans="1:5">
      <c r="A1641" s="13"/>
      <c r="B1641" s="13"/>
      <c r="C1641" s="13"/>
      <c r="D1641" s="18"/>
      <c r="E1641" s="9"/>
    </row>
    <row r="1642" spans="1:5">
      <c r="A1642" s="13"/>
      <c r="B1642" s="13"/>
      <c r="C1642" s="13"/>
      <c r="D1642" s="18"/>
      <c r="E1642" s="9"/>
    </row>
    <row r="1643" spans="1:5">
      <c r="A1643" s="13"/>
      <c r="B1643" s="13"/>
      <c r="C1643" s="13"/>
      <c r="D1643" s="18"/>
      <c r="E1643" s="9"/>
    </row>
    <row r="1644" spans="1:5">
      <c r="A1644" s="13"/>
      <c r="B1644" s="13"/>
      <c r="C1644" s="13"/>
      <c r="D1644" s="18"/>
      <c r="E1644" s="9"/>
    </row>
    <row r="1645" spans="1:5">
      <c r="A1645" s="13"/>
      <c r="B1645" s="13"/>
      <c r="C1645" s="13"/>
      <c r="D1645" s="18"/>
      <c r="E1645" s="9"/>
    </row>
    <row r="1646" spans="1:5">
      <c r="A1646" s="13"/>
      <c r="B1646" s="13"/>
      <c r="C1646" s="13"/>
      <c r="D1646" s="18"/>
      <c r="E1646" s="9"/>
    </row>
    <row r="1647" spans="1:5">
      <c r="A1647" s="13"/>
      <c r="B1647" s="13"/>
      <c r="C1647" s="13"/>
      <c r="D1647" s="18"/>
      <c r="E1647" s="9"/>
    </row>
    <row r="1648" spans="1:5">
      <c r="A1648" s="13"/>
      <c r="B1648" s="13"/>
      <c r="C1648" s="13"/>
      <c r="D1648" s="18"/>
      <c r="E1648" s="9"/>
    </row>
    <row r="1649" spans="1:5">
      <c r="A1649" s="13"/>
      <c r="B1649" s="13"/>
      <c r="C1649" s="13"/>
      <c r="D1649" s="18"/>
      <c r="E1649" s="9"/>
    </row>
    <row r="1650" spans="1:5">
      <c r="A1650" s="13"/>
      <c r="B1650" s="13"/>
      <c r="C1650" s="13"/>
      <c r="D1650" s="18"/>
      <c r="E1650" s="9"/>
    </row>
    <row r="1651" spans="1:5">
      <c r="A1651" s="13"/>
      <c r="B1651" s="13"/>
      <c r="C1651" s="13"/>
      <c r="D1651" s="18"/>
      <c r="E1651" s="9"/>
    </row>
    <row r="1652" spans="1:5">
      <c r="A1652" s="13"/>
      <c r="B1652" s="13"/>
      <c r="C1652" s="13"/>
      <c r="D1652" s="18"/>
      <c r="E1652" s="9"/>
    </row>
    <row r="1653" spans="1:5">
      <c r="A1653" s="13"/>
      <c r="B1653" s="13"/>
      <c r="C1653" s="13"/>
      <c r="D1653" s="18"/>
      <c r="E1653" s="9"/>
    </row>
    <row r="1654" spans="1:5">
      <c r="A1654" s="13"/>
      <c r="B1654" s="13"/>
      <c r="C1654" s="13"/>
      <c r="D1654" s="18"/>
      <c r="E1654" s="9"/>
    </row>
    <row r="1655" spans="1:5">
      <c r="A1655" s="13"/>
      <c r="B1655" s="13"/>
      <c r="C1655" s="13"/>
      <c r="D1655" s="18"/>
      <c r="E1655" s="9"/>
    </row>
    <row r="1656" spans="1:5">
      <c r="A1656" s="13"/>
      <c r="B1656" s="13"/>
      <c r="C1656" s="13"/>
      <c r="D1656" s="18"/>
      <c r="E1656" s="9"/>
    </row>
    <row r="1657" spans="1:5">
      <c r="A1657" s="13"/>
      <c r="B1657" s="13"/>
      <c r="C1657" s="13"/>
      <c r="D1657" s="18"/>
      <c r="E1657" s="9"/>
    </row>
    <row r="1658" spans="1:5">
      <c r="A1658" s="13"/>
      <c r="B1658" s="13"/>
      <c r="C1658" s="13"/>
      <c r="D1658" s="18"/>
      <c r="E1658" s="9"/>
    </row>
    <row r="1659" spans="1:5">
      <c r="A1659" s="13"/>
      <c r="B1659" s="13"/>
      <c r="C1659" s="13"/>
      <c r="D1659" s="18"/>
      <c r="E1659" s="9"/>
    </row>
    <row r="1660" spans="1:5">
      <c r="A1660" s="13"/>
      <c r="B1660" s="13"/>
      <c r="C1660" s="13"/>
      <c r="D1660" s="18"/>
      <c r="E1660" s="9"/>
    </row>
    <row r="1661" spans="1:5">
      <c r="A1661" s="13"/>
      <c r="B1661" s="13"/>
      <c r="C1661" s="13"/>
      <c r="D1661" s="18"/>
      <c r="E1661" s="9"/>
    </row>
    <row r="1662" spans="1:5">
      <c r="A1662" s="13"/>
      <c r="B1662" s="13"/>
      <c r="C1662" s="13"/>
      <c r="D1662" s="18"/>
      <c r="E1662" s="9"/>
    </row>
    <row r="1663" spans="1:5">
      <c r="A1663" s="13"/>
      <c r="B1663" s="13"/>
      <c r="C1663" s="13"/>
      <c r="D1663" s="18"/>
      <c r="E1663" s="9"/>
    </row>
    <row r="1664" spans="1:5">
      <c r="A1664" s="13"/>
      <c r="B1664" s="13"/>
      <c r="C1664" s="13"/>
      <c r="D1664" s="18"/>
      <c r="E1664" s="9"/>
    </row>
    <row r="1665" spans="1:5">
      <c r="A1665" s="13"/>
      <c r="B1665" s="13"/>
      <c r="C1665" s="13"/>
      <c r="D1665" s="18"/>
      <c r="E1665" s="9"/>
    </row>
    <row r="1666" spans="1:5">
      <c r="A1666" s="13"/>
      <c r="B1666" s="13"/>
      <c r="C1666" s="13"/>
      <c r="D1666" s="18"/>
      <c r="E1666" s="9"/>
    </row>
    <row r="1667" spans="1:5">
      <c r="A1667" s="13"/>
      <c r="B1667" s="13"/>
      <c r="C1667" s="13"/>
      <c r="D1667" s="18"/>
      <c r="E1667" s="9"/>
    </row>
    <row r="1668" spans="1:5">
      <c r="A1668" s="13"/>
      <c r="B1668" s="13"/>
      <c r="C1668" s="13"/>
      <c r="D1668" s="18"/>
      <c r="E1668" s="9"/>
    </row>
    <row r="1669" spans="1:5">
      <c r="A1669" s="13"/>
      <c r="B1669" s="13"/>
      <c r="C1669" s="13"/>
      <c r="D1669" s="18"/>
      <c r="E1669" s="9"/>
    </row>
    <row r="1670" spans="1:5">
      <c r="A1670" s="13"/>
      <c r="B1670" s="13"/>
      <c r="C1670" s="13"/>
      <c r="D1670" s="18"/>
      <c r="E1670" s="9"/>
    </row>
    <row r="1671" spans="1:5">
      <c r="A1671" s="13"/>
      <c r="B1671" s="13"/>
      <c r="C1671" s="13"/>
      <c r="D1671" s="18"/>
      <c r="E1671" s="9"/>
    </row>
    <row r="1672" spans="1:5">
      <c r="A1672" s="13"/>
      <c r="B1672" s="13"/>
      <c r="C1672" s="13"/>
      <c r="D1672" s="18"/>
      <c r="E1672" s="9"/>
    </row>
    <row r="1673" spans="1:5">
      <c r="A1673" s="13"/>
      <c r="B1673" s="13"/>
      <c r="C1673" s="13"/>
      <c r="D1673" s="18"/>
      <c r="E1673" s="9"/>
    </row>
    <row r="1674" spans="1:5">
      <c r="A1674" s="13"/>
      <c r="B1674" s="13"/>
      <c r="C1674" s="13"/>
      <c r="D1674" s="18"/>
      <c r="E1674" s="9"/>
    </row>
    <row r="1675" spans="1:5">
      <c r="A1675" s="13"/>
      <c r="B1675" s="13"/>
      <c r="C1675" s="13"/>
      <c r="D1675" s="18"/>
      <c r="E1675" s="9"/>
    </row>
    <row r="1676" spans="1:5">
      <c r="A1676" s="13"/>
      <c r="B1676" s="13"/>
      <c r="C1676" s="13"/>
      <c r="D1676" s="18"/>
      <c r="E1676" s="9"/>
    </row>
    <row r="1677" spans="1:5">
      <c r="A1677" s="13"/>
      <c r="B1677" s="13"/>
      <c r="C1677" s="13"/>
      <c r="D1677" s="18"/>
      <c r="E1677" s="9"/>
    </row>
    <row r="1678" spans="1:5">
      <c r="A1678" s="13"/>
      <c r="B1678" s="13"/>
      <c r="C1678" s="13"/>
      <c r="D1678" s="18"/>
      <c r="E1678" s="9"/>
    </row>
    <row r="1679" spans="1:5">
      <c r="A1679" s="13"/>
      <c r="B1679" s="13"/>
      <c r="C1679" s="13"/>
      <c r="D1679" s="18"/>
      <c r="E1679" s="9"/>
    </row>
    <row r="1680" spans="1:5">
      <c r="A1680" s="13"/>
      <c r="B1680" s="13"/>
      <c r="C1680" s="13"/>
      <c r="D1680" s="18"/>
      <c r="E1680" s="9"/>
    </row>
    <row r="1681" spans="1:5">
      <c r="A1681" s="13"/>
      <c r="B1681" s="13"/>
      <c r="C1681" s="13"/>
      <c r="D1681" s="18"/>
      <c r="E1681" s="9"/>
    </row>
    <row r="1682" spans="1:5">
      <c r="A1682" s="13"/>
      <c r="B1682" s="13"/>
      <c r="C1682" s="13"/>
      <c r="D1682" s="18"/>
      <c r="E1682" s="9"/>
    </row>
    <row r="1683" spans="1:5">
      <c r="A1683" s="13"/>
      <c r="B1683" s="13"/>
      <c r="C1683" s="13"/>
      <c r="D1683" s="18"/>
      <c r="E1683" s="9"/>
    </row>
    <row r="1684" spans="1:5">
      <c r="A1684" s="13"/>
      <c r="B1684" s="13"/>
      <c r="C1684" s="13"/>
      <c r="D1684" s="18"/>
      <c r="E1684" s="9"/>
    </row>
    <row r="1685" spans="1:5">
      <c r="A1685" s="13"/>
      <c r="B1685" s="13"/>
      <c r="C1685" s="13"/>
      <c r="D1685" s="18"/>
      <c r="E1685" s="9"/>
    </row>
    <row r="1686" spans="1:5">
      <c r="A1686" s="13"/>
      <c r="B1686" s="13"/>
      <c r="C1686" s="13"/>
      <c r="D1686" s="18"/>
      <c r="E1686" s="9"/>
    </row>
    <row r="1687" spans="1:5">
      <c r="A1687" s="13"/>
      <c r="B1687" s="13"/>
      <c r="C1687" s="13"/>
      <c r="D1687" s="18"/>
      <c r="E1687" s="9"/>
    </row>
    <row r="1688" spans="1:5">
      <c r="A1688" s="13"/>
      <c r="B1688" s="13"/>
      <c r="C1688" s="13"/>
      <c r="D1688" s="18"/>
      <c r="E1688" s="9"/>
    </row>
    <row r="1689" spans="1:5">
      <c r="A1689" s="13"/>
      <c r="B1689" s="13"/>
      <c r="C1689" s="13"/>
      <c r="D1689" s="18"/>
      <c r="E1689" s="9"/>
    </row>
    <row r="1690" spans="1:5">
      <c r="A1690" s="13"/>
      <c r="B1690" s="13"/>
      <c r="C1690" s="13"/>
      <c r="D1690" s="18"/>
      <c r="E1690" s="9"/>
    </row>
    <row r="1691" spans="1:5">
      <c r="A1691" s="13"/>
      <c r="B1691" s="13"/>
      <c r="C1691" s="13"/>
      <c r="D1691" s="18"/>
      <c r="E1691" s="9"/>
    </row>
    <row r="1692" spans="1:5">
      <c r="A1692" s="13"/>
      <c r="B1692" s="13"/>
      <c r="C1692" s="13"/>
      <c r="D1692" s="18"/>
      <c r="E1692" s="9"/>
    </row>
    <row r="1693" spans="1:5">
      <c r="A1693" s="13"/>
      <c r="B1693" s="13"/>
      <c r="C1693" s="13"/>
      <c r="D1693" s="18"/>
      <c r="E1693" s="9"/>
    </row>
    <row r="1694" spans="1:5">
      <c r="A1694" s="13"/>
      <c r="B1694" s="13"/>
      <c r="C1694" s="13"/>
      <c r="D1694" s="18"/>
      <c r="E1694" s="9"/>
    </row>
    <row r="1695" spans="1:5">
      <c r="A1695" s="13"/>
      <c r="B1695" s="13"/>
      <c r="C1695" s="13"/>
      <c r="D1695" s="18"/>
      <c r="E1695" s="9"/>
    </row>
    <row r="1696" spans="1:5">
      <c r="A1696" s="13"/>
      <c r="B1696" s="13"/>
      <c r="C1696" s="13"/>
      <c r="D1696" s="18"/>
      <c r="E1696" s="9"/>
    </row>
    <row r="1697" spans="1:5">
      <c r="A1697" s="13"/>
      <c r="B1697" s="13"/>
      <c r="C1697" s="13"/>
      <c r="D1697" s="18"/>
      <c r="E1697" s="9"/>
    </row>
    <row r="1698" spans="1:5">
      <c r="A1698" s="13"/>
      <c r="B1698" s="13"/>
      <c r="C1698" s="13"/>
      <c r="D1698" s="18"/>
      <c r="E1698" s="9"/>
    </row>
    <row r="1699" spans="1:5">
      <c r="A1699" s="13"/>
      <c r="B1699" s="13"/>
      <c r="C1699" s="13"/>
      <c r="D1699" s="18"/>
      <c r="E1699" s="9"/>
    </row>
    <row r="1700" spans="1:5">
      <c r="A1700" s="13"/>
      <c r="B1700" s="13"/>
      <c r="C1700" s="13"/>
      <c r="D1700" s="18"/>
      <c r="E1700" s="9"/>
    </row>
    <row r="1701" spans="1:5">
      <c r="A1701" s="13"/>
      <c r="B1701" s="13"/>
      <c r="C1701" s="13"/>
      <c r="D1701" s="18"/>
      <c r="E1701" s="9"/>
    </row>
    <row r="1702" spans="1:5">
      <c r="A1702" s="13"/>
      <c r="B1702" s="13"/>
      <c r="C1702" s="13"/>
      <c r="D1702" s="18"/>
      <c r="E1702" s="9"/>
    </row>
    <row r="1703" spans="1:5">
      <c r="A1703" s="13"/>
      <c r="B1703" s="13"/>
      <c r="C1703" s="13"/>
      <c r="D1703" s="18"/>
      <c r="E1703" s="9"/>
    </row>
    <row r="1704" spans="1:5">
      <c r="A1704" s="13"/>
      <c r="B1704" s="13"/>
      <c r="C1704" s="13"/>
      <c r="D1704" s="18"/>
      <c r="E1704" s="9"/>
    </row>
    <row r="1705" spans="1:5">
      <c r="A1705" s="13"/>
      <c r="B1705" s="13"/>
      <c r="C1705" s="13"/>
      <c r="D1705" s="18"/>
      <c r="E1705" s="9"/>
    </row>
    <row r="1706" spans="1:5">
      <c r="A1706" s="13"/>
      <c r="B1706" s="13"/>
      <c r="C1706" s="13"/>
      <c r="D1706" s="18"/>
      <c r="E1706" s="9"/>
    </row>
    <row r="1707" spans="1:5">
      <c r="A1707" s="13"/>
      <c r="B1707" s="13"/>
      <c r="C1707" s="13"/>
      <c r="D1707" s="18"/>
      <c r="E1707" s="9"/>
    </row>
    <row r="1708" spans="1:5">
      <c r="A1708" s="13"/>
      <c r="B1708" s="13"/>
      <c r="C1708" s="13"/>
      <c r="D1708" s="18"/>
      <c r="E1708" s="9"/>
    </row>
    <row r="1709" spans="1:5">
      <c r="A1709" s="13"/>
      <c r="B1709" s="13"/>
      <c r="C1709" s="13"/>
      <c r="D1709" s="18"/>
      <c r="E1709" s="9"/>
    </row>
    <row r="1710" spans="1:5">
      <c r="A1710" s="13"/>
      <c r="B1710" s="13"/>
      <c r="C1710" s="13"/>
      <c r="D1710" s="18"/>
      <c r="E1710" s="9"/>
    </row>
    <row r="1711" spans="1:5">
      <c r="A1711" s="13"/>
      <c r="B1711" s="13"/>
      <c r="C1711" s="13"/>
      <c r="D1711" s="18"/>
      <c r="E1711" s="9"/>
    </row>
    <row r="1712" spans="1:5">
      <c r="A1712" s="13"/>
      <c r="B1712" s="13"/>
      <c r="C1712" s="13"/>
      <c r="D1712" s="18"/>
      <c r="E1712" s="9"/>
    </row>
    <row r="1713" spans="1:5">
      <c r="A1713" s="13"/>
      <c r="B1713" s="13"/>
      <c r="C1713" s="13"/>
      <c r="D1713" s="18"/>
      <c r="E1713" s="9"/>
    </row>
    <row r="1714" spans="1:5">
      <c r="A1714" s="13"/>
      <c r="B1714" s="13"/>
      <c r="C1714" s="13"/>
      <c r="D1714" s="18"/>
      <c r="E1714" s="9"/>
    </row>
    <row r="1715" spans="1:5">
      <c r="A1715" s="13"/>
      <c r="B1715" s="13"/>
      <c r="C1715" s="13"/>
      <c r="D1715" s="18"/>
      <c r="E1715" s="9"/>
    </row>
    <row r="1716" spans="1:5">
      <c r="A1716" s="13"/>
      <c r="B1716" s="13"/>
      <c r="C1716" s="13"/>
      <c r="D1716" s="18"/>
      <c r="E1716" s="9"/>
    </row>
    <row r="1717" spans="1:5">
      <c r="A1717" s="13"/>
      <c r="B1717" s="13"/>
      <c r="C1717" s="13"/>
      <c r="D1717" s="18"/>
      <c r="E1717" s="9"/>
    </row>
    <row r="1718" spans="1:5">
      <c r="A1718" s="13"/>
      <c r="B1718" s="13"/>
      <c r="C1718" s="13"/>
      <c r="D1718" s="18"/>
      <c r="E1718" s="9"/>
    </row>
    <row r="1719" spans="1:5">
      <c r="A1719" s="13"/>
      <c r="B1719" s="13"/>
      <c r="C1719" s="13"/>
      <c r="D1719" s="18"/>
      <c r="E1719" s="9"/>
    </row>
    <row r="1720" spans="1:5">
      <c r="A1720" s="13"/>
      <c r="B1720" s="13"/>
      <c r="C1720" s="13"/>
      <c r="D1720" s="18"/>
      <c r="E1720" s="9"/>
    </row>
    <row r="1721" spans="1:5">
      <c r="A1721" s="13"/>
      <c r="B1721" s="13"/>
      <c r="C1721" s="13"/>
      <c r="D1721" s="18"/>
      <c r="E1721" s="9"/>
    </row>
    <row r="1722" spans="1:5">
      <c r="A1722" s="13"/>
      <c r="B1722" s="13"/>
      <c r="C1722" s="13"/>
      <c r="D1722" s="18"/>
      <c r="E1722" s="9"/>
    </row>
    <row r="1723" spans="1:5">
      <c r="A1723" s="13"/>
      <c r="B1723" s="13"/>
      <c r="C1723" s="13"/>
      <c r="D1723" s="18"/>
      <c r="E1723" s="9"/>
    </row>
    <row r="1724" spans="1:5">
      <c r="A1724" s="13"/>
      <c r="B1724" s="13"/>
      <c r="C1724" s="13"/>
      <c r="D1724" s="18"/>
      <c r="E1724" s="9"/>
    </row>
    <row r="1725" spans="1:5">
      <c r="A1725" s="13"/>
      <c r="B1725" s="13"/>
      <c r="C1725" s="13"/>
      <c r="D1725" s="18"/>
      <c r="E1725" s="9"/>
    </row>
    <row r="1726" spans="1:5">
      <c r="A1726" s="13"/>
      <c r="B1726" s="13"/>
      <c r="C1726" s="13"/>
      <c r="D1726" s="18"/>
      <c r="E1726" s="9"/>
    </row>
    <row r="1727" spans="1:5">
      <c r="A1727" s="13"/>
      <c r="B1727" s="13"/>
      <c r="C1727" s="13"/>
      <c r="D1727" s="18"/>
      <c r="E1727" s="9"/>
    </row>
    <row r="1728" spans="1:5">
      <c r="A1728" s="13"/>
      <c r="B1728" s="13"/>
      <c r="C1728" s="13"/>
      <c r="D1728" s="18"/>
      <c r="E1728" s="9"/>
    </row>
    <row r="1729" spans="1:5">
      <c r="A1729" s="13"/>
      <c r="B1729" s="13"/>
      <c r="C1729" s="13"/>
      <c r="D1729" s="18"/>
      <c r="E1729" s="9"/>
    </row>
    <row r="1730" spans="1:5">
      <c r="A1730" s="13"/>
      <c r="B1730" s="13"/>
      <c r="C1730" s="13"/>
      <c r="D1730" s="18"/>
      <c r="E1730" s="9"/>
    </row>
    <row r="1731" spans="1:5">
      <c r="A1731" s="13"/>
      <c r="B1731" s="13"/>
      <c r="C1731" s="13"/>
      <c r="D1731" s="18"/>
      <c r="E1731" s="9"/>
    </row>
    <row r="1732" spans="1:5">
      <c r="A1732" s="13"/>
      <c r="B1732" s="13"/>
      <c r="C1732" s="13"/>
      <c r="D1732" s="18"/>
      <c r="E1732" s="9"/>
    </row>
    <row r="1733" spans="1:5">
      <c r="A1733" s="13"/>
      <c r="B1733" s="13"/>
      <c r="C1733" s="13"/>
      <c r="D1733" s="18"/>
      <c r="E1733" s="9"/>
    </row>
    <row r="1734" spans="1:5">
      <c r="A1734" s="13"/>
      <c r="B1734" s="13"/>
      <c r="C1734" s="13"/>
      <c r="D1734" s="18"/>
      <c r="E1734" s="9"/>
    </row>
    <row r="1735" spans="1:5">
      <c r="A1735" s="13"/>
      <c r="B1735" s="13"/>
      <c r="C1735" s="13"/>
      <c r="D1735" s="18"/>
      <c r="E1735" s="9"/>
    </row>
    <row r="1736" spans="1:5">
      <c r="A1736" s="13"/>
      <c r="B1736" s="13"/>
      <c r="C1736" s="13"/>
      <c r="D1736" s="18"/>
      <c r="E1736" s="9"/>
    </row>
    <row r="1737" spans="1:5">
      <c r="A1737" s="13"/>
      <c r="B1737" s="13"/>
      <c r="C1737" s="13"/>
      <c r="D1737" s="18"/>
      <c r="E1737" s="9"/>
    </row>
    <row r="1738" spans="1:5">
      <c r="A1738" s="13"/>
      <c r="B1738" s="13"/>
      <c r="C1738" s="13"/>
      <c r="D1738" s="18"/>
      <c r="E1738" s="9"/>
    </row>
    <row r="1739" spans="1:5">
      <c r="A1739" s="13"/>
      <c r="B1739" s="13"/>
      <c r="C1739" s="13"/>
      <c r="D1739" s="18"/>
      <c r="E1739" s="9"/>
    </row>
    <row r="1740" spans="1:5">
      <c r="A1740" s="13"/>
      <c r="B1740" s="13"/>
      <c r="C1740" s="13"/>
      <c r="D1740" s="18"/>
      <c r="E1740" s="9"/>
    </row>
    <row r="1741" spans="1:5">
      <c r="A1741" s="13"/>
      <c r="B1741" s="13"/>
      <c r="C1741" s="13"/>
      <c r="D1741" s="18"/>
      <c r="E1741" s="9"/>
    </row>
    <row r="1742" spans="1:5">
      <c r="A1742" s="13"/>
      <c r="B1742" s="13"/>
      <c r="C1742" s="13"/>
      <c r="D1742" s="18"/>
      <c r="E1742" s="9"/>
    </row>
    <row r="1743" spans="1:5">
      <c r="A1743" s="13"/>
      <c r="B1743" s="13"/>
      <c r="C1743" s="13"/>
      <c r="D1743" s="18"/>
      <c r="E1743" s="9"/>
    </row>
    <row r="1744" spans="1:5">
      <c r="A1744" s="13"/>
      <c r="B1744" s="13"/>
      <c r="C1744" s="13"/>
      <c r="D1744" s="18"/>
      <c r="E1744" s="9"/>
    </row>
    <row r="1745" spans="1:5">
      <c r="A1745" s="13"/>
      <c r="B1745" s="13"/>
      <c r="C1745" s="13"/>
      <c r="D1745" s="18"/>
      <c r="E1745" s="9"/>
    </row>
    <row r="1746" spans="1:5">
      <c r="A1746" s="13"/>
      <c r="B1746" s="13"/>
      <c r="C1746" s="13"/>
      <c r="D1746" s="18"/>
      <c r="E1746" s="9"/>
    </row>
    <row r="1747" spans="1:5">
      <c r="A1747" s="13"/>
      <c r="B1747" s="13"/>
      <c r="C1747" s="13"/>
      <c r="D1747" s="18"/>
      <c r="E1747" s="9"/>
    </row>
    <row r="1748" spans="1:5">
      <c r="A1748" s="13"/>
      <c r="B1748" s="13"/>
      <c r="C1748" s="13"/>
      <c r="D1748" s="18"/>
      <c r="E1748" s="9"/>
    </row>
    <row r="1749" spans="1:5">
      <c r="A1749" s="13"/>
      <c r="B1749" s="13"/>
      <c r="C1749" s="13"/>
      <c r="D1749" s="18"/>
      <c r="E1749" s="9"/>
    </row>
    <row r="1750" spans="1:5">
      <c r="A1750" s="13"/>
      <c r="B1750" s="13"/>
      <c r="C1750" s="13"/>
      <c r="D1750" s="18"/>
      <c r="E1750" s="9"/>
    </row>
    <row r="1751" spans="1:5">
      <c r="A1751" s="13"/>
      <c r="B1751" s="13"/>
      <c r="C1751" s="13"/>
      <c r="D1751" s="18"/>
      <c r="E1751" s="9"/>
    </row>
    <row r="1752" spans="1:5">
      <c r="A1752" s="13"/>
      <c r="B1752" s="13"/>
      <c r="C1752" s="13"/>
      <c r="D1752" s="18"/>
      <c r="E1752" s="9"/>
    </row>
    <row r="1753" spans="1:5">
      <c r="A1753" s="13"/>
      <c r="B1753" s="13"/>
      <c r="C1753" s="13"/>
      <c r="D1753" s="18"/>
      <c r="E1753" s="9"/>
    </row>
    <row r="1754" spans="1:5">
      <c r="A1754" s="13"/>
      <c r="B1754" s="13"/>
      <c r="C1754" s="13"/>
      <c r="D1754" s="18"/>
      <c r="E1754" s="9"/>
    </row>
    <row r="1755" spans="1:5">
      <c r="A1755" s="13"/>
      <c r="B1755" s="13"/>
      <c r="C1755" s="13"/>
      <c r="D1755" s="18"/>
      <c r="E1755" s="9"/>
    </row>
    <row r="1756" spans="1:5">
      <c r="A1756" s="13"/>
      <c r="B1756" s="13"/>
      <c r="C1756" s="13"/>
      <c r="D1756" s="18"/>
      <c r="E1756" s="9"/>
    </row>
    <row r="1757" spans="1:5">
      <c r="A1757" s="13"/>
      <c r="B1757" s="13"/>
      <c r="C1757" s="13"/>
      <c r="D1757" s="18"/>
      <c r="E1757" s="9"/>
    </row>
    <row r="1758" spans="1:5">
      <c r="A1758" s="13"/>
      <c r="B1758" s="13"/>
      <c r="C1758" s="13"/>
      <c r="D1758" s="18"/>
      <c r="E1758" s="9"/>
    </row>
    <row r="1759" spans="1:5">
      <c r="A1759" s="13"/>
      <c r="B1759" s="13"/>
      <c r="C1759" s="13"/>
      <c r="D1759" s="18"/>
      <c r="E1759" s="9"/>
    </row>
    <row r="1760" spans="1:5">
      <c r="A1760" s="13"/>
      <c r="B1760" s="13"/>
      <c r="C1760" s="13"/>
      <c r="D1760" s="18"/>
      <c r="E1760" s="9"/>
    </row>
    <row r="1761" spans="1:5">
      <c r="A1761" s="13"/>
      <c r="B1761" s="13"/>
      <c r="C1761" s="13"/>
      <c r="D1761" s="18"/>
      <c r="E1761" s="9"/>
    </row>
    <row r="1762" spans="1:5">
      <c r="A1762" s="13"/>
      <c r="B1762" s="13"/>
      <c r="C1762" s="13"/>
      <c r="D1762" s="18"/>
      <c r="E1762" s="9"/>
    </row>
    <row r="1763" spans="1:5">
      <c r="A1763" s="13"/>
      <c r="B1763" s="13"/>
      <c r="C1763" s="13"/>
      <c r="D1763" s="18"/>
      <c r="E1763" s="9"/>
    </row>
    <row r="1764" spans="1:5">
      <c r="A1764" s="13"/>
      <c r="B1764" s="13"/>
      <c r="C1764" s="13"/>
      <c r="D1764" s="18"/>
      <c r="E1764" s="9"/>
    </row>
    <row r="1765" spans="1:5">
      <c r="A1765" s="13"/>
      <c r="B1765" s="13"/>
      <c r="C1765" s="13"/>
      <c r="D1765" s="18"/>
      <c r="E1765" s="9"/>
    </row>
    <row r="1766" spans="1:5">
      <c r="A1766" s="13"/>
      <c r="B1766" s="13"/>
      <c r="C1766" s="13"/>
      <c r="D1766" s="18"/>
      <c r="E1766" s="9"/>
    </row>
    <row r="1767" spans="1:5">
      <c r="A1767" s="13"/>
      <c r="B1767" s="13"/>
      <c r="C1767" s="13"/>
      <c r="D1767" s="18"/>
      <c r="E1767" s="9"/>
    </row>
    <row r="1768" spans="1:5">
      <c r="A1768" s="13"/>
      <c r="B1768" s="13"/>
      <c r="C1768" s="13"/>
      <c r="D1768" s="18"/>
      <c r="E1768" s="9"/>
    </row>
    <row r="1769" spans="1:5">
      <c r="A1769" s="13"/>
      <c r="B1769" s="13"/>
      <c r="C1769" s="13"/>
      <c r="D1769" s="18"/>
      <c r="E1769" s="9"/>
    </row>
    <row r="1770" spans="1:5">
      <c r="A1770" s="13"/>
      <c r="B1770" s="13"/>
      <c r="C1770" s="13"/>
      <c r="D1770" s="18"/>
      <c r="E1770" s="9"/>
    </row>
    <row r="1771" spans="1:5">
      <c r="A1771" s="13"/>
      <c r="B1771" s="13"/>
      <c r="C1771" s="13"/>
      <c r="D1771" s="18"/>
      <c r="E1771" s="9"/>
    </row>
    <row r="1772" spans="1:5">
      <c r="A1772" s="13"/>
      <c r="B1772" s="13"/>
      <c r="C1772" s="13"/>
      <c r="D1772" s="18"/>
      <c r="E1772" s="9"/>
    </row>
    <row r="1773" spans="1:5">
      <c r="A1773" s="13"/>
      <c r="B1773" s="13"/>
      <c r="C1773" s="13"/>
      <c r="D1773" s="18"/>
      <c r="E1773" s="9"/>
    </row>
    <row r="1774" spans="1:5">
      <c r="A1774" s="13"/>
      <c r="B1774" s="13"/>
      <c r="C1774" s="13"/>
      <c r="D1774" s="18"/>
      <c r="E1774" s="9"/>
    </row>
    <row r="1775" spans="1:5">
      <c r="A1775" s="13"/>
      <c r="B1775" s="13"/>
      <c r="C1775" s="13"/>
      <c r="D1775" s="18"/>
      <c r="E1775" s="9"/>
    </row>
    <row r="1776" spans="1:5">
      <c r="A1776" s="13"/>
      <c r="B1776" s="13"/>
      <c r="C1776" s="13"/>
      <c r="D1776" s="18"/>
      <c r="E1776" s="9"/>
    </row>
    <row r="1777" spans="1:5">
      <c r="A1777" s="13"/>
      <c r="B1777" s="13"/>
      <c r="C1777" s="13"/>
      <c r="D1777" s="18"/>
      <c r="E1777" s="9"/>
    </row>
    <row r="1778" spans="1:5">
      <c r="A1778" s="13"/>
      <c r="B1778" s="13"/>
      <c r="C1778" s="13"/>
      <c r="D1778" s="18"/>
      <c r="E1778" s="9"/>
    </row>
    <row r="1779" spans="1:5">
      <c r="A1779" s="13"/>
      <c r="B1779" s="13"/>
      <c r="C1779" s="13"/>
      <c r="D1779" s="18"/>
      <c r="E1779" s="9"/>
    </row>
    <row r="1780" spans="1:5">
      <c r="A1780" s="13"/>
      <c r="B1780" s="13"/>
      <c r="C1780" s="13"/>
      <c r="D1780" s="18"/>
      <c r="E1780" s="9"/>
    </row>
    <row r="1781" spans="1:5">
      <c r="A1781" s="13"/>
      <c r="B1781" s="13"/>
      <c r="C1781" s="13"/>
      <c r="D1781" s="18"/>
      <c r="E1781" s="9"/>
    </row>
    <row r="1782" spans="1:5">
      <c r="A1782" s="13"/>
      <c r="B1782" s="13"/>
      <c r="C1782" s="13"/>
      <c r="D1782" s="18"/>
      <c r="E1782" s="9"/>
    </row>
    <row r="1783" spans="1:5">
      <c r="A1783" s="13"/>
      <c r="B1783" s="13"/>
      <c r="C1783" s="13"/>
      <c r="D1783" s="18"/>
      <c r="E1783" s="9"/>
    </row>
    <row r="1784" spans="1:5">
      <c r="A1784" s="13"/>
      <c r="B1784" s="13"/>
      <c r="C1784" s="13"/>
      <c r="D1784" s="18"/>
      <c r="E1784" s="9"/>
    </row>
    <row r="1785" spans="1:5">
      <c r="A1785" s="13"/>
      <c r="B1785" s="13"/>
      <c r="C1785" s="13"/>
      <c r="D1785" s="18"/>
      <c r="E1785" s="9"/>
    </row>
    <row r="1786" spans="1:5">
      <c r="A1786" s="13"/>
      <c r="B1786" s="13"/>
      <c r="C1786" s="13"/>
      <c r="D1786" s="18"/>
      <c r="E1786" s="9"/>
    </row>
    <row r="1787" spans="1:5">
      <c r="A1787" s="13"/>
      <c r="B1787" s="13"/>
      <c r="C1787" s="13"/>
      <c r="D1787" s="18"/>
      <c r="E1787" s="9"/>
    </row>
    <row r="1788" spans="1:5">
      <c r="A1788" s="13"/>
      <c r="B1788" s="13"/>
      <c r="C1788" s="13"/>
      <c r="D1788" s="18"/>
      <c r="E1788" s="9"/>
    </row>
    <row r="1789" spans="1:5">
      <c r="A1789" s="13"/>
      <c r="B1789" s="13"/>
      <c r="C1789" s="13"/>
      <c r="D1789" s="18"/>
      <c r="E1789" s="9"/>
    </row>
    <row r="1790" spans="1:5">
      <c r="A1790" s="13"/>
      <c r="B1790" s="13"/>
      <c r="C1790" s="13"/>
      <c r="D1790" s="18"/>
      <c r="E1790" s="9"/>
    </row>
    <row r="1791" spans="1:5">
      <c r="A1791" s="13"/>
      <c r="B1791" s="13"/>
      <c r="C1791" s="13"/>
      <c r="D1791" s="18"/>
      <c r="E1791" s="9"/>
    </row>
    <row r="1792" spans="1:5">
      <c r="A1792" s="13"/>
      <c r="B1792" s="13"/>
      <c r="C1792" s="13"/>
      <c r="D1792" s="18"/>
      <c r="E1792" s="9"/>
    </row>
    <row r="1793" spans="1:5">
      <c r="A1793" s="13"/>
      <c r="B1793" s="13"/>
      <c r="C1793" s="13"/>
      <c r="D1793" s="18"/>
      <c r="E1793" s="9"/>
    </row>
    <row r="1794" spans="1:5">
      <c r="A1794" s="13"/>
      <c r="B1794" s="13"/>
      <c r="C1794" s="13"/>
      <c r="D1794" s="18"/>
      <c r="E1794" s="9"/>
    </row>
    <row r="1795" spans="1:5">
      <c r="A1795" s="13"/>
      <c r="B1795" s="13"/>
      <c r="C1795" s="13"/>
      <c r="D1795" s="18"/>
      <c r="E1795" s="9"/>
    </row>
    <row r="1796" spans="1:5">
      <c r="A1796" s="13"/>
      <c r="B1796" s="13"/>
      <c r="C1796" s="13"/>
      <c r="D1796" s="18"/>
      <c r="E1796" s="9"/>
    </row>
    <row r="1797" spans="1:5">
      <c r="A1797" s="13"/>
      <c r="B1797" s="13"/>
      <c r="C1797" s="13"/>
      <c r="D1797" s="18"/>
      <c r="E1797" s="9"/>
    </row>
    <row r="1798" spans="1:5">
      <c r="A1798" s="13"/>
      <c r="B1798" s="13"/>
      <c r="C1798" s="13"/>
      <c r="D1798" s="18"/>
      <c r="E1798" s="9"/>
    </row>
    <row r="1799" spans="1:5">
      <c r="A1799" s="13"/>
      <c r="B1799" s="13"/>
      <c r="C1799" s="13"/>
      <c r="D1799" s="18"/>
      <c r="E1799" s="9"/>
    </row>
    <row r="1800" spans="1:5">
      <c r="A1800" s="13"/>
      <c r="B1800" s="13"/>
      <c r="C1800" s="13"/>
      <c r="D1800" s="18"/>
      <c r="E1800" s="9"/>
    </row>
    <row r="1801" spans="1:5">
      <c r="A1801" s="13"/>
      <c r="B1801" s="13"/>
      <c r="C1801" s="13"/>
      <c r="D1801" s="18"/>
      <c r="E1801" s="9"/>
    </row>
    <row r="1802" spans="1:5">
      <c r="A1802" s="13"/>
      <c r="B1802" s="13"/>
      <c r="C1802" s="13"/>
      <c r="D1802" s="18"/>
      <c r="E1802" s="9"/>
    </row>
    <row r="1803" spans="1:5">
      <c r="A1803" s="13"/>
      <c r="B1803" s="13"/>
      <c r="C1803" s="13"/>
      <c r="D1803" s="18"/>
      <c r="E1803" s="9"/>
    </row>
    <row r="1804" spans="1:5">
      <c r="A1804" s="13"/>
      <c r="B1804" s="13"/>
      <c r="C1804" s="13"/>
      <c r="D1804" s="18"/>
      <c r="E1804" s="9"/>
    </row>
    <row r="1805" spans="1:5">
      <c r="A1805" s="13"/>
      <c r="B1805" s="13"/>
      <c r="C1805" s="13"/>
      <c r="D1805" s="18"/>
      <c r="E1805" s="9"/>
    </row>
    <row r="1806" spans="1:5">
      <c r="A1806" s="13"/>
      <c r="B1806" s="13"/>
      <c r="C1806" s="13"/>
      <c r="D1806" s="18"/>
      <c r="E1806" s="9"/>
    </row>
    <row r="1807" spans="1:5">
      <c r="A1807" s="13"/>
      <c r="B1807" s="13"/>
      <c r="C1807" s="13"/>
      <c r="D1807" s="18"/>
      <c r="E1807" s="9"/>
    </row>
    <row r="1808" spans="1:5">
      <c r="A1808" s="13"/>
      <c r="B1808" s="13"/>
      <c r="C1808" s="13"/>
      <c r="D1808" s="18"/>
      <c r="E1808" s="9"/>
    </row>
    <row r="1809" spans="1:5">
      <c r="A1809" s="13"/>
      <c r="B1809" s="13"/>
      <c r="C1809" s="13"/>
      <c r="D1809" s="18"/>
      <c r="E1809" s="9"/>
    </row>
    <row r="1810" spans="1:5">
      <c r="A1810" s="13"/>
      <c r="B1810" s="13"/>
      <c r="C1810" s="13"/>
      <c r="D1810" s="18"/>
      <c r="E1810" s="9"/>
    </row>
    <row r="1811" spans="1:5">
      <c r="A1811" s="13"/>
      <c r="B1811" s="13"/>
      <c r="C1811" s="13"/>
      <c r="D1811" s="18"/>
      <c r="E1811" s="9"/>
    </row>
    <row r="1812" spans="1:5">
      <c r="A1812" s="13"/>
      <c r="B1812" s="13"/>
      <c r="C1812" s="13"/>
      <c r="D1812" s="18"/>
      <c r="E1812" s="9"/>
    </row>
    <row r="1813" spans="1:5">
      <c r="A1813" s="13"/>
      <c r="B1813" s="13"/>
      <c r="C1813" s="13"/>
      <c r="D1813" s="18"/>
      <c r="E1813" s="9"/>
    </row>
    <row r="1814" spans="1:5">
      <c r="A1814" s="13"/>
      <c r="B1814" s="13"/>
      <c r="C1814" s="13"/>
      <c r="D1814" s="18"/>
      <c r="E1814" s="9"/>
    </row>
    <row r="1815" spans="1:5">
      <c r="A1815" s="13"/>
      <c r="B1815" s="13"/>
      <c r="C1815" s="13"/>
      <c r="D1815" s="18"/>
      <c r="E1815" s="9"/>
    </row>
    <row r="1816" spans="1:5">
      <c r="A1816" s="13"/>
      <c r="B1816" s="13"/>
      <c r="C1816" s="13"/>
      <c r="D1816" s="18"/>
      <c r="E1816" s="9"/>
    </row>
    <row r="1817" spans="1:5">
      <c r="A1817" s="13"/>
      <c r="B1817" s="13"/>
      <c r="C1817" s="13"/>
      <c r="D1817" s="18"/>
      <c r="E1817" s="9"/>
    </row>
    <row r="1818" spans="1:5">
      <c r="A1818" s="13"/>
      <c r="B1818" s="13"/>
      <c r="C1818" s="13"/>
      <c r="D1818" s="18"/>
      <c r="E1818" s="9"/>
    </row>
    <row r="1819" spans="1:5">
      <c r="A1819" s="13"/>
      <c r="B1819" s="13"/>
      <c r="C1819" s="13"/>
      <c r="D1819" s="18"/>
      <c r="E1819" s="9"/>
    </row>
    <row r="1820" spans="1:5">
      <c r="A1820" s="13"/>
      <c r="B1820" s="13"/>
      <c r="C1820" s="13"/>
      <c r="D1820" s="18"/>
      <c r="E1820" s="9"/>
    </row>
    <row r="1821" spans="1:5">
      <c r="A1821" s="13"/>
      <c r="B1821" s="13"/>
      <c r="C1821" s="13"/>
      <c r="D1821" s="18"/>
      <c r="E1821" s="9"/>
    </row>
    <row r="1822" spans="1:5">
      <c r="A1822" s="13"/>
      <c r="B1822" s="13"/>
      <c r="C1822" s="13"/>
      <c r="D1822" s="18"/>
      <c r="E1822" s="9"/>
    </row>
    <row r="1823" spans="1:5">
      <c r="A1823" s="13"/>
      <c r="B1823" s="13"/>
      <c r="C1823" s="13"/>
      <c r="D1823" s="18"/>
      <c r="E1823" s="9"/>
    </row>
    <row r="1824" spans="1:5">
      <c r="A1824" s="13"/>
      <c r="B1824" s="13"/>
      <c r="C1824" s="13"/>
      <c r="D1824" s="18"/>
      <c r="E1824" s="9"/>
    </row>
    <row r="1825" spans="1:5">
      <c r="A1825" s="13"/>
      <c r="B1825" s="13"/>
      <c r="C1825" s="13"/>
      <c r="D1825" s="18"/>
      <c r="E1825" s="9"/>
    </row>
    <row r="1826" spans="1:5">
      <c r="A1826" s="13"/>
      <c r="B1826" s="13"/>
      <c r="C1826" s="13"/>
      <c r="D1826" s="18"/>
      <c r="E1826" s="9"/>
    </row>
    <row r="1827" spans="1:5">
      <c r="A1827" s="13"/>
      <c r="B1827" s="13"/>
      <c r="C1827" s="13"/>
      <c r="D1827" s="18"/>
      <c r="E1827" s="9"/>
    </row>
    <row r="1828" spans="1:5">
      <c r="A1828" s="13"/>
      <c r="B1828" s="13"/>
      <c r="C1828" s="13"/>
      <c r="D1828" s="18"/>
      <c r="E1828" s="9"/>
    </row>
    <row r="1829" spans="1:5">
      <c r="A1829" s="13"/>
      <c r="B1829" s="13"/>
      <c r="C1829" s="13"/>
      <c r="D1829" s="18"/>
      <c r="E1829" s="9"/>
    </row>
    <row r="1830" spans="1:5">
      <c r="A1830" s="13"/>
      <c r="B1830" s="13"/>
      <c r="C1830" s="13"/>
      <c r="D1830" s="18"/>
      <c r="E1830" s="9"/>
    </row>
    <row r="1831" spans="1:5">
      <c r="A1831" s="13"/>
      <c r="B1831" s="13"/>
      <c r="C1831" s="13"/>
      <c r="D1831" s="18"/>
      <c r="E1831" s="9"/>
    </row>
    <row r="1832" spans="1:5">
      <c r="A1832" s="13"/>
      <c r="B1832" s="13"/>
      <c r="C1832" s="13"/>
      <c r="D1832" s="18"/>
      <c r="E1832" s="9"/>
    </row>
    <row r="1833" spans="1:5">
      <c r="A1833" s="13"/>
      <c r="B1833" s="13"/>
      <c r="C1833" s="13"/>
      <c r="D1833" s="18"/>
      <c r="E1833" s="9"/>
    </row>
    <row r="1834" spans="1:5">
      <c r="A1834" s="13"/>
      <c r="B1834" s="13"/>
      <c r="C1834" s="13"/>
      <c r="D1834" s="18"/>
      <c r="E1834" s="9"/>
    </row>
    <row r="1835" spans="1:5">
      <c r="A1835" s="13"/>
      <c r="B1835" s="13"/>
      <c r="C1835" s="13"/>
      <c r="D1835" s="18"/>
      <c r="E1835" s="9"/>
    </row>
    <row r="1836" spans="1:5">
      <c r="A1836" s="13"/>
      <c r="B1836" s="13"/>
      <c r="C1836" s="13"/>
      <c r="D1836" s="18"/>
      <c r="E1836" s="9"/>
    </row>
    <row r="1837" spans="1:5">
      <c r="A1837" s="13"/>
      <c r="B1837" s="13"/>
      <c r="C1837" s="13"/>
      <c r="D1837" s="18"/>
      <c r="E1837" s="9"/>
    </row>
    <row r="1838" spans="1:5">
      <c r="A1838" s="13"/>
      <c r="B1838" s="13"/>
      <c r="C1838" s="13"/>
      <c r="D1838" s="18"/>
      <c r="E1838" s="9"/>
    </row>
    <row r="1839" spans="1:5">
      <c r="A1839" s="13"/>
      <c r="B1839" s="13"/>
      <c r="C1839" s="13"/>
      <c r="D1839" s="18"/>
      <c r="E1839" s="9"/>
    </row>
    <row r="1840" spans="1:5">
      <c r="A1840" s="13"/>
      <c r="B1840" s="13"/>
      <c r="C1840" s="13"/>
      <c r="D1840" s="18"/>
      <c r="E1840" s="9"/>
    </row>
    <row r="1841" spans="1:5">
      <c r="A1841" s="13"/>
      <c r="B1841" s="13"/>
      <c r="C1841" s="13"/>
      <c r="D1841" s="18"/>
      <c r="E1841" s="9"/>
    </row>
    <row r="1842" spans="1:5">
      <c r="A1842" s="13"/>
      <c r="B1842" s="13"/>
      <c r="C1842" s="13"/>
      <c r="D1842" s="18"/>
      <c r="E1842" s="9"/>
    </row>
    <row r="1843" spans="1:5">
      <c r="A1843" s="13"/>
      <c r="B1843" s="13"/>
      <c r="C1843" s="13"/>
      <c r="D1843" s="18"/>
      <c r="E1843" s="9"/>
    </row>
    <row r="1844" spans="1:5">
      <c r="A1844" s="13"/>
      <c r="B1844" s="13"/>
      <c r="C1844" s="13"/>
      <c r="D1844" s="18"/>
      <c r="E1844" s="9"/>
    </row>
    <row r="1845" spans="1:5">
      <c r="A1845" s="13"/>
      <c r="B1845" s="13"/>
      <c r="C1845" s="13"/>
      <c r="D1845" s="18"/>
      <c r="E1845" s="9"/>
    </row>
    <row r="1846" spans="1:5">
      <c r="A1846" s="13"/>
      <c r="B1846" s="13"/>
      <c r="C1846" s="13"/>
      <c r="D1846" s="18"/>
      <c r="E1846" s="9"/>
    </row>
    <row r="1847" spans="1:5">
      <c r="A1847" s="13"/>
      <c r="B1847" s="13"/>
      <c r="C1847" s="13"/>
      <c r="D1847" s="18"/>
      <c r="E1847" s="9"/>
    </row>
    <row r="1848" spans="1:5">
      <c r="A1848" s="13"/>
      <c r="B1848" s="13"/>
      <c r="C1848" s="13"/>
      <c r="D1848" s="18"/>
      <c r="E1848" s="9"/>
    </row>
    <row r="1849" spans="1:5">
      <c r="A1849" s="13"/>
      <c r="B1849" s="13"/>
      <c r="C1849" s="13"/>
      <c r="D1849" s="18"/>
      <c r="E1849" s="9"/>
    </row>
    <row r="1850" spans="1:5">
      <c r="A1850" s="13"/>
      <c r="B1850" s="13"/>
      <c r="C1850" s="13"/>
      <c r="D1850" s="18"/>
      <c r="E1850" s="9"/>
    </row>
    <row r="1851" spans="1:5">
      <c r="A1851" s="13"/>
      <c r="B1851" s="13"/>
      <c r="C1851" s="13"/>
      <c r="D1851" s="18"/>
      <c r="E1851" s="9"/>
    </row>
    <row r="1852" spans="1:5">
      <c r="A1852" s="13"/>
      <c r="B1852" s="13"/>
      <c r="C1852" s="13"/>
      <c r="D1852" s="18"/>
      <c r="E1852" s="9"/>
    </row>
    <row r="1853" spans="1:5">
      <c r="A1853" s="13"/>
      <c r="B1853" s="13"/>
      <c r="C1853" s="13"/>
      <c r="D1853" s="18"/>
      <c r="E1853" s="9"/>
    </row>
    <row r="1854" spans="1:5">
      <c r="A1854" s="13"/>
      <c r="B1854" s="13"/>
      <c r="C1854" s="13"/>
      <c r="D1854" s="18"/>
      <c r="E1854" s="9"/>
    </row>
    <row r="1855" spans="1:5">
      <c r="A1855" s="13"/>
      <c r="B1855" s="13"/>
      <c r="C1855" s="13"/>
      <c r="D1855" s="18"/>
      <c r="E1855" s="9"/>
    </row>
    <row r="1856" spans="1:5">
      <c r="A1856" s="13"/>
      <c r="B1856" s="13"/>
      <c r="C1856" s="13"/>
      <c r="D1856" s="18"/>
      <c r="E1856" s="9"/>
    </row>
    <row r="1857" spans="1:5">
      <c r="A1857" s="13"/>
      <c r="B1857" s="13"/>
      <c r="C1857" s="13"/>
      <c r="D1857" s="18"/>
      <c r="E1857" s="9"/>
    </row>
    <row r="1858" spans="1:5">
      <c r="A1858" s="13"/>
      <c r="B1858" s="13"/>
      <c r="C1858" s="13"/>
      <c r="D1858" s="18"/>
      <c r="E1858" s="9"/>
    </row>
    <row r="1859" spans="1:5">
      <c r="A1859" s="13"/>
      <c r="B1859" s="13"/>
      <c r="C1859" s="13"/>
      <c r="D1859" s="18"/>
      <c r="E1859" s="9"/>
    </row>
    <row r="1860" spans="1:5">
      <c r="A1860" s="13"/>
      <c r="B1860" s="13"/>
      <c r="C1860" s="13"/>
      <c r="D1860" s="18"/>
      <c r="E1860" s="9"/>
    </row>
    <row r="1861" spans="1:5">
      <c r="A1861" s="13"/>
      <c r="B1861" s="13"/>
      <c r="C1861" s="13"/>
      <c r="D1861" s="18"/>
      <c r="E1861" s="9"/>
    </row>
    <row r="1862" spans="1:5">
      <c r="A1862" s="13"/>
      <c r="B1862" s="13"/>
      <c r="C1862" s="13"/>
      <c r="D1862" s="18"/>
      <c r="E1862" s="9"/>
    </row>
    <row r="1863" spans="1:5">
      <c r="A1863" s="13"/>
      <c r="B1863" s="13"/>
      <c r="C1863" s="13"/>
      <c r="D1863" s="18"/>
      <c r="E1863" s="9"/>
    </row>
    <row r="1864" spans="1:5">
      <c r="A1864" s="13"/>
      <c r="B1864" s="13"/>
      <c r="C1864" s="13"/>
      <c r="D1864" s="18"/>
      <c r="E1864" s="9"/>
    </row>
    <row r="1865" spans="1:5">
      <c r="A1865" s="13"/>
      <c r="B1865" s="13"/>
      <c r="C1865" s="13"/>
      <c r="D1865" s="18"/>
      <c r="E1865" s="9"/>
    </row>
    <row r="1866" spans="1:5">
      <c r="A1866" s="13"/>
      <c r="B1866" s="13"/>
      <c r="C1866" s="13"/>
      <c r="D1866" s="18"/>
      <c r="E1866" s="9"/>
    </row>
    <row r="1867" spans="1:5">
      <c r="A1867" s="13"/>
      <c r="B1867" s="13"/>
      <c r="C1867" s="13"/>
      <c r="D1867" s="18"/>
      <c r="E1867" s="9"/>
    </row>
    <row r="1868" spans="1:5">
      <c r="A1868" s="13"/>
      <c r="B1868" s="13"/>
      <c r="C1868" s="13"/>
      <c r="D1868" s="18"/>
      <c r="E1868" s="9"/>
    </row>
    <row r="1869" spans="1:5">
      <c r="A1869" s="13"/>
      <c r="B1869" s="13"/>
      <c r="C1869" s="13"/>
      <c r="D1869" s="18"/>
      <c r="E1869" s="9"/>
    </row>
    <row r="1870" spans="1:5">
      <c r="A1870" s="13"/>
      <c r="B1870" s="13"/>
      <c r="C1870" s="13"/>
      <c r="D1870" s="18"/>
      <c r="E1870" s="9"/>
    </row>
    <row r="1871" spans="1:5">
      <c r="A1871" s="13"/>
      <c r="B1871" s="13"/>
      <c r="C1871" s="13"/>
      <c r="D1871" s="18"/>
      <c r="E1871" s="9"/>
    </row>
    <row r="1872" spans="1:5">
      <c r="A1872" s="13"/>
      <c r="B1872" s="13"/>
      <c r="C1872" s="13"/>
      <c r="D1872" s="18"/>
      <c r="E1872" s="9"/>
    </row>
    <row r="1873" spans="1:5">
      <c r="A1873" s="13"/>
      <c r="B1873" s="13"/>
      <c r="C1873" s="13"/>
      <c r="D1873" s="18"/>
      <c r="E1873" s="9"/>
    </row>
    <row r="1874" spans="1:5">
      <c r="A1874" s="13"/>
      <c r="B1874" s="13"/>
      <c r="C1874" s="13"/>
      <c r="D1874" s="18"/>
      <c r="E1874" s="9"/>
    </row>
    <row r="1875" spans="1:5">
      <c r="A1875" s="13"/>
      <c r="B1875" s="13"/>
      <c r="C1875" s="13"/>
      <c r="D1875" s="18"/>
      <c r="E1875" s="9"/>
    </row>
    <row r="1876" spans="1:5">
      <c r="A1876" s="13"/>
      <c r="B1876" s="13"/>
      <c r="C1876" s="13"/>
      <c r="D1876" s="18"/>
      <c r="E1876" s="9"/>
    </row>
    <row r="1877" spans="1:5">
      <c r="A1877" s="13"/>
      <c r="B1877" s="13"/>
      <c r="C1877" s="13"/>
      <c r="D1877" s="18"/>
      <c r="E1877" s="9"/>
    </row>
    <row r="1878" spans="1:5">
      <c r="A1878" s="13"/>
      <c r="B1878" s="13"/>
      <c r="C1878" s="13"/>
      <c r="D1878" s="18"/>
      <c r="E1878" s="9"/>
    </row>
    <row r="1879" spans="1:5">
      <c r="A1879" s="13"/>
      <c r="B1879" s="13"/>
      <c r="C1879" s="13"/>
      <c r="D1879" s="18"/>
      <c r="E1879" s="9"/>
    </row>
    <row r="1880" spans="1:5">
      <c r="A1880" s="13"/>
      <c r="B1880" s="13"/>
      <c r="C1880" s="13"/>
      <c r="D1880" s="18"/>
      <c r="E1880" s="9"/>
    </row>
    <row r="1881" spans="1:5">
      <c r="A1881" s="13"/>
      <c r="B1881" s="13"/>
      <c r="C1881" s="13"/>
      <c r="D1881" s="18"/>
      <c r="E1881" s="9"/>
    </row>
    <row r="1882" spans="1:5">
      <c r="A1882" s="13"/>
      <c r="B1882" s="13"/>
      <c r="C1882" s="13"/>
      <c r="D1882" s="18"/>
      <c r="E1882" s="9"/>
    </row>
    <row r="1883" spans="1:5">
      <c r="A1883" s="13"/>
      <c r="B1883" s="13"/>
      <c r="C1883" s="13"/>
      <c r="D1883" s="18"/>
      <c r="E1883" s="9"/>
    </row>
    <row r="1884" spans="1:5">
      <c r="A1884" s="13"/>
      <c r="B1884" s="13"/>
      <c r="C1884" s="13"/>
      <c r="D1884" s="18"/>
      <c r="E1884" s="9"/>
    </row>
    <row r="1885" spans="1:5">
      <c r="A1885" s="13"/>
      <c r="B1885" s="13"/>
      <c r="C1885" s="13"/>
      <c r="D1885" s="18"/>
      <c r="E1885" s="9"/>
    </row>
    <row r="1886" spans="1:5">
      <c r="A1886" s="13"/>
      <c r="B1886" s="13"/>
      <c r="C1886" s="13"/>
      <c r="D1886" s="18"/>
      <c r="E1886" s="9"/>
    </row>
    <row r="1887" spans="1:5">
      <c r="A1887" s="13"/>
      <c r="B1887" s="13"/>
      <c r="C1887" s="13"/>
      <c r="D1887" s="18"/>
      <c r="E1887" s="9"/>
    </row>
    <row r="1888" spans="1:5">
      <c r="A1888" s="13"/>
      <c r="B1888" s="13"/>
      <c r="C1888" s="13"/>
      <c r="D1888" s="18"/>
      <c r="E1888" s="9"/>
    </row>
    <row r="1889" spans="1:5">
      <c r="A1889" s="13"/>
      <c r="B1889" s="13"/>
      <c r="C1889" s="13"/>
      <c r="D1889" s="18"/>
      <c r="E1889" s="9"/>
    </row>
    <row r="1890" spans="1:5">
      <c r="A1890" s="13"/>
      <c r="B1890" s="13"/>
      <c r="C1890" s="13"/>
      <c r="D1890" s="18"/>
      <c r="E1890" s="9"/>
    </row>
    <row r="1891" spans="1:5">
      <c r="A1891" s="13"/>
      <c r="B1891" s="13"/>
      <c r="C1891" s="13"/>
      <c r="D1891" s="18"/>
      <c r="E1891" s="9"/>
    </row>
    <row r="1892" spans="1:5">
      <c r="A1892" s="13"/>
      <c r="B1892" s="13"/>
      <c r="C1892" s="13"/>
      <c r="D1892" s="18"/>
      <c r="E1892" s="9"/>
    </row>
    <row r="1893" spans="1:5">
      <c r="A1893" s="13"/>
      <c r="B1893" s="13"/>
      <c r="C1893" s="13"/>
      <c r="D1893" s="18"/>
      <c r="E1893" s="9"/>
    </row>
    <row r="1894" spans="1:5">
      <c r="A1894" s="13"/>
      <c r="B1894" s="13"/>
      <c r="C1894" s="13"/>
      <c r="D1894" s="18"/>
      <c r="E1894" s="9"/>
    </row>
    <row r="1895" spans="1:5">
      <c r="A1895" s="13"/>
      <c r="B1895" s="13"/>
      <c r="C1895" s="13"/>
      <c r="D1895" s="18"/>
      <c r="E1895" s="9"/>
    </row>
    <row r="1896" spans="1:5">
      <c r="A1896" s="13"/>
      <c r="B1896" s="13"/>
      <c r="C1896" s="13"/>
      <c r="D1896" s="18"/>
      <c r="E1896" s="9"/>
    </row>
    <row r="1897" spans="1:5">
      <c r="A1897" s="13"/>
      <c r="B1897" s="13"/>
      <c r="C1897" s="13"/>
      <c r="D1897" s="18"/>
      <c r="E1897" s="9"/>
    </row>
    <row r="1898" spans="1:5">
      <c r="A1898" s="13"/>
      <c r="B1898" s="13"/>
      <c r="C1898" s="13"/>
      <c r="D1898" s="18"/>
      <c r="E1898" s="9"/>
    </row>
    <row r="1899" spans="1:5">
      <c r="A1899" s="13"/>
      <c r="B1899" s="13"/>
      <c r="C1899" s="13"/>
      <c r="D1899" s="18"/>
      <c r="E1899" s="9"/>
    </row>
    <row r="1900" spans="1:5">
      <c r="A1900" s="13"/>
      <c r="B1900" s="13"/>
      <c r="C1900" s="13"/>
      <c r="D1900" s="18"/>
      <c r="E1900" s="9"/>
    </row>
    <row r="1901" spans="1:5">
      <c r="A1901" s="13"/>
      <c r="B1901" s="13"/>
      <c r="C1901" s="13"/>
      <c r="D1901" s="18"/>
      <c r="E1901" s="9"/>
    </row>
    <row r="1902" spans="1:5">
      <c r="A1902" s="13"/>
      <c r="B1902" s="13"/>
      <c r="C1902" s="13"/>
      <c r="D1902" s="18"/>
      <c r="E1902" s="9"/>
    </row>
    <row r="1903" spans="1:5">
      <c r="A1903" s="13"/>
      <c r="B1903" s="13"/>
      <c r="C1903" s="13"/>
      <c r="D1903" s="18"/>
      <c r="E1903" s="9"/>
    </row>
    <row r="1904" spans="1:5">
      <c r="A1904" s="13"/>
      <c r="B1904" s="13"/>
      <c r="C1904" s="13"/>
      <c r="D1904" s="18"/>
      <c r="E1904" s="9"/>
    </row>
    <row r="1905" spans="1:5">
      <c r="A1905" s="13"/>
      <c r="B1905" s="13"/>
      <c r="C1905" s="13"/>
      <c r="D1905" s="18"/>
      <c r="E1905" s="9"/>
    </row>
    <row r="1906" spans="1:5">
      <c r="A1906" s="13"/>
      <c r="B1906" s="13"/>
      <c r="C1906" s="13"/>
      <c r="D1906" s="18"/>
      <c r="E1906" s="9"/>
    </row>
    <row r="1907" spans="1:5">
      <c r="A1907" s="13"/>
      <c r="B1907" s="13"/>
      <c r="C1907" s="13"/>
      <c r="D1907" s="18"/>
      <c r="E1907" s="9"/>
    </row>
    <row r="1908" spans="1:5">
      <c r="A1908" s="13"/>
      <c r="B1908" s="13"/>
      <c r="C1908" s="13"/>
      <c r="D1908" s="18"/>
      <c r="E1908" s="9"/>
    </row>
    <row r="1909" spans="1:5">
      <c r="A1909" s="13"/>
      <c r="B1909" s="13"/>
      <c r="C1909" s="13"/>
      <c r="D1909" s="18"/>
      <c r="E1909" s="9"/>
    </row>
    <row r="1910" spans="1:5">
      <c r="A1910" s="13"/>
      <c r="B1910" s="13"/>
      <c r="C1910" s="13"/>
      <c r="D1910" s="18"/>
      <c r="E1910" s="9"/>
    </row>
    <row r="1911" spans="1:5">
      <c r="A1911" s="13"/>
      <c r="B1911" s="13"/>
      <c r="C1911" s="13"/>
      <c r="D1911" s="18"/>
      <c r="E1911" s="9"/>
    </row>
    <row r="1912" spans="1:5">
      <c r="A1912" s="13"/>
      <c r="B1912" s="13"/>
      <c r="C1912" s="13"/>
      <c r="D1912" s="18"/>
      <c r="E1912" s="9"/>
    </row>
    <row r="1913" spans="1:5">
      <c r="A1913" s="13"/>
      <c r="B1913" s="13"/>
      <c r="C1913" s="13"/>
      <c r="D1913" s="18"/>
      <c r="E1913" s="9"/>
    </row>
    <row r="1914" spans="1:5">
      <c r="A1914" s="13"/>
      <c r="B1914" s="13"/>
      <c r="C1914" s="13"/>
      <c r="D1914" s="18"/>
      <c r="E1914" s="9"/>
    </row>
    <row r="1915" spans="1:5">
      <c r="A1915" s="13"/>
      <c r="B1915" s="13"/>
      <c r="C1915" s="13"/>
      <c r="D1915" s="18"/>
      <c r="E1915" s="9"/>
    </row>
    <row r="1916" spans="1:5">
      <c r="A1916" s="13"/>
      <c r="B1916" s="13"/>
      <c r="C1916" s="13"/>
      <c r="D1916" s="18"/>
      <c r="E1916" s="9"/>
    </row>
    <row r="1917" spans="1:5">
      <c r="A1917" s="13"/>
      <c r="B1917" s="13"/>
      <c r="C1917" s="13"/>
      <c r="D1917" s="18"/>
      <c r="E1917" s="9"/>
    </row>
    <row r="1918" spans="1:5">
      <c r="A1918" s="13"/>
      <c r="B1918" s="13"/>
      <c r="C1918" s="13"/>
      <c r="D1918" s="18"/>
      <c r="E1918" s="9"/>
    </row>
    <row r="1919" spans="1:5">
      <c r="A1919" s="13"/>
      <c r="B1919" s="13"/>
      <c r="C1919" s="13"/>
      <c r="D1919" s="18"/>
      <c r="E1919" s="9"/>
    </row>
    <row r="1920" spans="1:5">
      <c r="A1920" s="13"/>
      <c r="B1920" s="13"/>
      <c r="C1920" s="13"/>
      <c r="D1920" s="18"/>
      <c r="E1920" s="9"/>
    </row>
    <row r="1921" spans="1:5">
      <c r="A1921" s="13"/>
      <c r="B1921" s="13"/>
      <c r="C1921" s="13"/>
      <c r="D1921" s="18"/>
      <c r="E1921" s="9"/>
    </row>
    <row r="1922" spans="1:5">
      <c r="A1922" s="13"/>
      <c r="B1922" s="13"/>
      <c r="C1922" s="13"/>
      <c r="D1922" s="18"/>
      <c r="E1922" s="9"/>
    </row>
    <row r="1923" spans="1:5">
      <c r="A1923" s="13"/>
      <c r="B1923" s="13"/>
      <c r="C1923" s="13"/>
      <c r="D1923" s="18"/>
      <c r="E1923" s="9"/>
    </row>
    <row r="1924" spans="1:5">
      <c r="A1924" s="13"/>
      <c r="B1924" s="13"/>
      <c r="C1924" s="13"/>
      <c r="D1924" s="18"/>
      <c r="E1924" s="9"/>
    </row>
    <row r="1925" spans="1:5">
      <c r="A1925" s="13"/>
      <c r="B1925" s="13"/>
      <c r="C1925" s="13"/>
      <c r="D1925" s="18"/>
      <c r="E1925" s="9"/>
    </row>
    <row r="1926" spans="1:5">
      <c r="A1926" s="13"/>
      <c r="B1926" s="13"/>
      <c r="C1926" s="13"/>
      <c r="D1926" s="18"/>
      <c r="E1926" s="9"/>
    </row>
    <row r="1927" spans="1:5">
      <c r="A1927" s="13"/>
      <c r="B1927" s="13"/>
      <c r="C1927" s="13"/>
      <c r="D1927" s="18"/>
      <c r="E1927" s="9"/>
    </row>
    <row r="1928" spans="1:5">
      <c r="A1928" s="13"/>
      <c r="B1928" s="13"/>
      <c r="C1928" s="13"/>
      <c r="D1928" s="18"/>
      <c r="E1928" s="9"/>
    </row>
    <row r="1929" spans="1:5">
      <c r="A1929" s="13"/>
      <c r="B1929" s="13"/>
      <c r="C1929" s="13"/>
      <c r="D1929" s="18"/>
      <c r="E1929" s="9"/>
    </row>
    <row r="1930" spans="1:5">
      <c r="A1930" s="13"/>
      <c r="B1930" s="13"/>
      <c r="C1930" s="13"/>
      <c r="D1930" s="18"/>
      <c r="E1930" s="9"/>
    </row>
    <row r="1931" spans="1:5">
      <c r="A1931" s="13"/>
      <c r="B1931" s="13"/>
      <c r="C1931" s="13"/>
      <c r="D1931" s="18"/>
      <c r="E1931" s="9"/>
    </row>
    <row r="1932" spans="1:5">
      <c r="A1932" s="13"/>
      <c r="B1932" s="13"/>
      <c r="C1932" s="13"/>
      <c r="D1932" s="18"/>
      <c r="E1932" s="9"/>
    </row>
    <row r="1933" spans="1:5">
      <c r="A1933" s="13"/>
      <c r="B1933" s="13"/>
      <c r="C1933" s="13"/>
      <c r="D1933" s="18"/>
      <c r="E1933" s="9"/>
    </row>
    <row r="1934" spans="1:5">
      <c r="A1934" s="13"/>
      <c r="B1934" s="13"/>
      <c r="C1934" s="13"/>
      <c r="D1934" s="18"/>
      <c r="E1934" s="9"/>
    </row>
    <row r="1935" spans="1:5">
      <c r="A1935" s="13"/>
      <c r="B1935" s="13"/>
      <c r="C1935" s="13"/>
      <c r="D1935" s="18"/>
      <c r="E1935" s="9"/>
    </row>
    <row r="1936" spans="1:5">
      <c r="A1936" s="13"/>
      <c r="B1936" s="13"/>
      <c r="C1936" s="13"/>
      <c r="D1936" s="18"/>
      <c r="E1936" s="9"/>
    </row>
    <row r="1937" spans="1:5">
      <c r="A1937" s="13"/>
      <c r="B1937" s="13"/>
      <c r="C1937" s="13"/>
      <c r="D1937" s="18"/>
      <c r="E1937" s="9"/>
    </row>
    <row r="1938" spans="1:5">
      <c r="A1938" s="13"/>
      <c r="B1938" s="13"/>
      <c r="C1938" s="13"/>
      <c r="D1938" s="18"/>
      <c r="E1938" s="9"/>
    </row>
    <row r="1939" spans="1:5">
      <c r="A1939" s="13"/>
      <c r="B1939" s="13"/>
      <c r="C1939" s="13"/>
      <c r="D1939" s="18"/>
      <c r="E1939" s="9"/>
    </row>
    <row r="1940" spans="1:5">
      <c r="A1940" s="13"/>
      <c r="B1940" s="13"/>
      <c r="C1940" s="13"/>
      <c r="D1940" s="18"/>
      <c r="E1940" s="9"/>
    </row>
    <row r="1941" spans="1:5">
      <c r="A1941" s="13"/>
      <c r="B1941" s="13"/>
      <c r="C1941" s="13"/>
      <c r="D1941" s="18"/>
      <c r="E1941" s="9"/>
    </row>
    <row r="1942" spans="1:5">
      <c r="A1942" s="13"/>
      <c r="B1942" s="13"/>
      <c r="C1942" s="13"/>
      <c r="D1942" s="18"/>
      <c r="E1942" s="9"/>
    </row>
    <row r="1943" spans="1:5">
      <c r="A1943" s="13"/>
      <c r="B1943" s="13"/>
      <c r="C1943" s="13"/>
      <c r="D1943" s="18"/>
      <c r="E1943" s="9"/>
    </row>
    <row r="1944" spans="1:5">
      <c r="A1944" s="13"/>
      <c r="B1944" s="13"/>
      <c r="C1944" s="13"/>
      <c r="D1944" s="18"/>
      <c r="E1944" s="9"/>
    </row>
    <row r="1945" spans="1:5">
      <c r="A1945" s="13"/>
      <c r="B1945" s="13"/>
      <c r="C1945" s="13"/>
      <c r="D1945" s="18"/>
      <c r="E1945" s="9"/>
    </row>
    <row r="1946" spans="1:5">
      <c r="A1946" s="13"/>
      <c r="B1946" s="13"/>
      <c r="C1946" s="13"/>
      <c r="D1946" s="18"/>
      <c r="E1946" s="9"/>
    </row>
    <row r="1947" spans="1:5">
      <c r="A1947" s="13"/>
      <c r="B1947" s="13"/>
      <c r="C1947" s="13"/>
      <c r="D1947" s="18"/>
      <c r="E1947" s="9"/>
    </row>
    <row r="1948" spans="1:5">
      <c r="A1948" s="13"/>
      <c r="B1948" s="13"/>
      <c r="C1948" s="13"/>
      <c r="D1948" s="18"/>
      <c r="E1948" s="9"/>
    </row>
    <row r="1949" spans="1:5">
      <c r="A1949" s="13"/>
      <c r="B1949" s="13"/>
      <c r="C1949" s="13"/>
      <c r="D1949" s="18"/>
      <c r="E1949" s="9"/>
    </row>
    <row r="1950" spans="1:5">
      <c r="A1950" s="13"/>
      <c r="B1950" s="13"/>
      <c r="C1950" s="13"/>
      <c r="D1950" s="18"/>
      <c r="E1950" s="9"/>
    </row>
    <row r="1951" spans="1:5">
      <c r="A1951" s="13"/>
      <c r="B1951" s="13"/>
      <c r="C1951" s="13"/>
      <c r="D1951" s="18"/>
      <c r="E1951" s="9"/>
    </row>
    <row r="1952" spans="1:5">
      <c r="A1952" s="13"/>
      <c r="B1952" s="13"/>
      <c r="C1952" s="13"/>
      <c r="D1952" s="18"/>
      <c r="E1952" s="9"/>
    </row>
    <row r="1953" spans="1:5">
      <c r="A1953" s="13"/>
      <c r="B1953" s="13"/>
      <c r="C1953" s="13"/>
      <c r="D1953" s="18"/>
      <c r="E1953" s="9"/>
    </row>
    <row r="1954" spans="1:5">
      <c r="A1954" s="13"/>
      <c r="B1954" s="13"/>
      <c r="C1954" s="13"/>
      <c r="D1954" s="18"/>
      <c r="E1954" s="9"/>
    </row>
    <row r="1955" spans="1:5">
      <c r="A1955" s="13"/>
      <c r="B1955" s="13"/>
      <c r="C1955" s="13"/>
      <c r="D1955" s="18"/>
      <c r="E1955" s="9"/>
    </row>
    <row r="1956" spans="1:5">
      <c r="A1956" s="13"/>
      <c r="B1956" s="13"/>
      <c r="C1956" s="13"/>
      <c r="D1956" s="18"/>
      <c r="E1956" s="9"/>
    </row>
    <row r="1957" spans="1:5">
      <c r="A1957" s="13"/>
      <c r="B1957" s="13"/>
      <c r="C1957" s="13"/>
      <c r="D1957" s="18"/>
      <c r="E1957" s="9"/>
    </row>
    <row r="1958" spans="1:5">
      <c r="A1958" s="13"/>
      <c r="B1958" s="13"/>
      <c r="C1958" s="13"/>
      <c r="D1958" s="18"/>
      <c r="E1958" s="9"/>
    </row>
    <row r="1959" spans="1:5">
      <c r="A1959" s="13"/>
      <c r="B1959" s="13"/>
      <c r="C1959" s="13"/>
      <c r="D1959" s="18"/>
      <c r="E1959" s="9"/>
    </row>
    <row r="1960" spans="1:5">
      <c r="A1960" s="13"/>
      <c r="B1960" s="13"/>
      <c r="C1960" s="13"/>
      <c r="D1960" s="18"/>
      <c r="E1960" s="9"/>
    </row>
    <row r="1961" spans="1:5">
      <c r="A1961" s="13"/>
      <c r="B1961" s="13"/>
      <c r="C1961" s="13"/>
      <c r="D1961" s="18"/>
      <c r="E1961" s="9"/>
    </row>
    <row r="1962" spans="1:5">
      <c r="A1962" s="13"/>
      <c r="B1962" s="13"/>
      <c r="C1962" s="13"/>
      <c r="D1962" s="18"/>
      <c r="E1962" s="9"/>
    </row>
    <row r="1963" spans="1:5">
      <c r="A1963" s="13"/>
      <c r="B1963" s="13"/>
      <c r="C1963" s="13"/>
      <c r="D1963" s="18"/>
      <c r="E1963" s="9"/>
    </row>
    <row r="1964" spans="1:5">
      <c r="A1964" s="13"/>
      <c r="B1964" s="13"/>
      <c r="C1964" s="13"/>
      <c r="D1964" s="18"/>
      <c r="E1964" s="9"/>
    </row>
    <row r="1965" spans="1:5">
      <c r="A1965" s="13"/>
      <c r="B1965" s="13"/>
      <c r="C1965" s="13"/>
      <c r="D1965" s="18"/>
      <c r="E1965" s="9"/>
    </row>
    <row r="1966" spans="1:5">
      <c r="A1966" s="13"/>
      <c r="B1966" s="13"/>
      <c r="C1966" s="13"/>
      <c r="D1966" s="18"/>
      <c r="E1966" s="9"/>
    </row>
    <row r="1967" spans="1:5">
      <c r="A1967" s="13"/>
      <c r="B1967" s="13"/>
      <c r="C1967" s="13"/>
      <c r="D1967" s="18"/>
      <c r="E1967" s="9"/>
    </row>
    <row r="1968" spans="1:5">
      <c r="A1968" s="13"/>
      <c r="B1968" s="13"/>
      <c r="C1968" s="13"/>
      <c r="D1968" s="18"/>
      <c r="E1968" s="9"/>
    </row>
    <row r="1969" spans="1:5">
      <c r="A1969" s="13"/>
      <c r="B1969" s="13"/>
      <c r="C1969" s="13"/>
      <c r="D1969" s="18"/>
      <c r="E1969" s="9"/>
    </row>
    <row r="1970" spans="1:5">
      <c r="A1970" s="13"/>
      <c r="B1970" s="13"/>
      <c r="C1970" s="13"/>
      <c r="D1970" s="18"/>
      <c r="E1970" s="9"/>
    </row>
    <row r="1971" spans="1:5">
      <c r="A1971" s="13"/>
      <c r="B1971" s="13"/>
      <c r="C1971" s="13"/>
      <c r="D1971" s="18"/>
      <c r="E1971" s="9"/>
    </row>
    <row r="1972" spans="1:5">
      <c r="A1972" s="13"/>
      <c r="B1972" s="13"/>
      <c r="C1972" s="13"/>
      <c r="D1972" s="18"/>
      <c r="E1972" s="9"/>
    </row>
    <row r="1973" spans="1:5">
      <c r="A1973" s="13"/>
      <c r="B1973" s="13"/>
      <c r="C1973" s="13"/>
      <c r="D1973" s="18"/>
      <c r="E1973" s="9"/>
    </row>
    <row r="1974" spans="1:5">
      <c r="A1974" s="13"/>
      <c r="B1974" s="13"/>
      <c r="C1974" s="13"/>
      <c r="D1974" s="18"/>
      <c r="E1974" s="9"/>
    </row>
    <row r="1975" spans="1:5">
      <c r="A1975" s="13"/>
      <c r="B1975" s="13"/>
      <c r="C1975" s="13"/>
      <c r="D1975" s="18"/>
      <c r="E1975" s="9"/>
    </row>
    <row r="1976" spans="1:5">
      <c r="A1976" s="13"/>
      <c r="B1976" s="13"/>
      <c r="C1976" s="13"/>
      <c r="D1976" s="18"/>
      <c r="E1976" s="9"/>
    </row>
    <row r="1977" spans="1:5">
      <c r="A1977" s="13"/>
      <c r="B1977" s="13"/>
      <c r="C1977" s="13"/>
      <c r="D1977" s="18"/>
      <c r="E1977" s="9"/>
    </row>
    <row r="1978" spans="1:5">
      <c r="A1978" s="13"/>
      <c r="B1978" s="13"/>
      <c r="C1978" s="13"/>
      <c r="D1978" s="18"/>
      <c r="E1978" s="9"/>
    </row>
    <row r="1979" spans="1:5">
      <c r="A1979" s="13"/>
      <c r="B1979" s="13"/>
      <c r="C1979" s="13"/>
      <c r="D1979" s="18"/>
      <c r="E1979" s="9"/>
    </row>
    <row r="1980" spans="1:5">
      <c r="A1980" s="13"/>
      <c r="B1980" s="13"/>
      <c r="C1980" s="13"/>
      <c r="D1980" s="18"/>
      <c r="E1980" s="9"/>
    </row>
    <row r="1981" spans="1:5">
      <c r="A1981" s="13"/>
      <c r="B1981" s="13"/>
      <c r="C1981" s="13"/>
      <c r="D1981" s="18"/>
      <c r="E1981" s="9"/>
    </row>
    <row r="1982" spans="1:5">
      <c r="A1982" s="13"/>
      <c r="B1982" s="13"/>
      <c r="C1982" s="13"/>
      <c r="D1982" s="18"/>
      <c r="E1982" s="9"/>
    </row>
    <row r="1983" spans="1:5">
      <c r="A1983" s="13"/>
      <c r="B1983" s="13"/>
      <c r="C1983" s="13"/>
      <c r="D1983" s="18"/>
      <c r="E1983" s="9"/>
    </row>
    <row r="1984" spans="1:5">
      <c r="A1984" s="13"/>
      <c r="B1984" s="13"/>
      <c r="C1984" s="13"/>
      <c r="D1984" s="18"/>
      <c r="E1984" s="9"/>
    </row>
    <row r="1985" spans="1:5">
      <c r="A1985" s="13"/>
      <c r="B1985" s="13"/>
      <c r="C1985" s="13"/>
      <c r="D1985" s="18"/>
      <c r="E1985" s="9"/>
    </row>
    <row r="1986" spans="1:5">
      <c r="A1986" s="13"/>
      <c r="B1986" s="13"/>
      <c r="C1986" s="13"/>
      <c r="D1986" s="18"/>
      <c r="E1986" s="9"/>
    </row>
    <row r="1987" spans="1:5">
      <c r="A1987" s="13"/>
      <c r="B1987" s="13"/>
      <c r="C1987" s="13"/>
      <c r="D1987" s="18"/>
      <c r="E1987" s="9"/>
    </row>
    <row r="1988" spans="1:5">
      <c r="A1988" s="13"/>
      <c r="B1988" s="13"/>
      <c r="C1988" s="13"/>
      <c r="D1988" s="18"/>
      <c r="E1988" s="9"/>
    </row>
    <row r="1989" spans="1:5">
      <c r="A1989" s="13"/>
      <c r="B1989" s="13"/>
      <c r="C1989" s="13"/>
      <c r="D1989" s="18"/>
      <c r="E1989" s="9"/>
    </row>
    <row r="1990" spans="1:5">
      <c r="A1990" s="13"/>
      <c r="B1990" s="13"/>
      <c r="C1990" s="13"/>
      <c r="D1990" s="18"/>
      <c r="E1990" s="9"/>
    </row>
    <row r="1991" spans="1:5">
      <c r="A1991" s="13"/>
      <c r="B1991" s="13"/>
      <c r="C1991" s="13"/>
      <c r="D1991" s="18"/>
      <c r="E1991" s="9"/>
    </row>
    <row r="1992" spans="1:5">
      <c r="A1992" s="13"/>
      <c r="B1992" s="13"/>
      <c r="C1992" s="13"/>
      <c r="D1992" s="18"/>
      <c r="E1992" s="9"/>
    </row>
    <row r="1993" spans="1:5">
      <c r="A1993" s="13"/>
      <c r="B1993" s="13"/>
      <c r="C1993" s="13"/>
      <c r="D1993" s="18"/>
      <c r="E1993" s="9"/>
    </row>
    <row r="1994" spans="1:5">
      <c r="A1994" s="13"/>
      <c r="B1994" s="13"/>
      <c r="C1994" s="13"/>
      <c r="D1994" s="18"/>
      <c r="E1994" s="9"/>
    </row>
    <row r="1995" spans="1:5">
      <c r="A1995" s="13"/>
      <c r="B1995" s="13"/>
      <c r="C1995" s="13"/>
      <c r="D1995" s="18"/>
      <c r="E1995" s="9"/>
    </row>
    <row r="1996" spans="1:5">
      <c r="A1996" s="13"/>
      <c r="B1996" s="13"/>
      <c r="C1996" s="13"/>
      <c r="D1996" s="18"/>
      <c r="E1996" s="9"/>
    </row>
    <row r="1997" spans="1:5">
      <c r="A1997" s="13"/>
      <c r="B1997" s="13"/>
      <c r="C1997" s="13"/>
      <c r="D1997" s="18"/>
      <c r="E1997" s="9"/>
    </row>
    <row r="1998" spans="1:5">
      <c r="A1998" s="13"/>
      <c r="B1998" s="13"/>
      <c r="C1998" s="13"/>
      <c r="D1998" s="18"/>
      <c r="E1998" s="9"/>
    </row>
    <row r="1999" spans="1:5">
      <c r="A1999" s="13"/>
      <c r="B1999" s="13"/>
      <c r="C1999" s="13"/>
      <c r="D1999" s="18"/>
      <c r="E1999" s="9"/>
    </row>
    <row r="2000" spans="1:5">
      <c r="A2000" s="13"/>
      <c r="B2000" s="13"/>
      <c r="C2000" s="13"/>
      <c r="D2000" s="18"/>
      <c r="E2000" s="9"/>
    </row>
    <row r="2001" spans="1:5">
      <c r="A2001" s="13"/>
      <c r="B2001" s="13"/>
      <c r="C2001" s="13"/>
      <c r="D2001" s="18"/>
      <c r="E2001" s="9"/>
    </row>
    <row r="2002" spans="1:5">
      <c r="A2002" s="13"/>
      <c r="B2002" s="13"/>
      <c r="C2002" s="13"/>
      <c r="D2002" s="18"/>
      <c r="E2002" s="9"/>
    </row>
    <row r="2003" spans="1:5">
      <c r="A2003" s="13"/>
      <c r="B2003" s="13"/>
      <c r="C2003" s="13"/>
      <c r="D2003" s="18"/>
      <c r="E2003" s="9"/>
    </row>
    <row r="2004" spans="1:5">
      <c r="A2004" s="13"/>
      <c r="B2004" s="13"/>
      <c r="C2004" s="13"/>
      <c r="D2004" s="18"/>
      <c r="E2004" s="9"/>
    </row>
    <row r="2005" spans="1:5">
      <c r="A2005" s="13"/>
      <c r="B2005" s="13"/>
      <c r="C2005" s="13"/>
      <c r="D2005" s="18"/>
      <c r="E2005" s="9"/>
    </row>
    <row r="2006" spans="1:5">
      <c r="A2006" s="13"/>
      <c r="B2006" s="13"/>
      <c r="C2006" s="13"/>
      <c r="D2006" s="18"/>
      <c r="E2006" s="9"/>
    </row>
    <row r="2007" spans="1:5">
      <c r="A2007" s="13"/>
      <c r="B2007" s="13"/>
      <c r="C2007" s="13"/>
      <c r="D2007" s="18"/>
      <c r="E2007" s="9"/>
    </row>
    <row r="2008" spans="1:5">
      <c r="A2008" s="13"/>
      <c r="B2008" s="13"/>
      <c r="C2008" s="13"/>
      <c r="D2008" s="18"/>
      <c r="E2008" s="9"/>
    </row>
    <row r="2009" spans="1:5">
      <c r="A2009" s="13"/>
      <c r="B2009" s="13"/>
      <c r="C2009" s="13"/>
      <c r="D2009" s="18"/>
      <c r="E2009" s="9"/>
    </row>
    <row r="2010" spans="1:5">
      <c r="A2010" s="13"/>
      <c r="B2010" s="13"/>
      <c r="C2010" s="13"/>
      <c r="D2010" s="18"/>
      <c r="E2010" s="9"/>
    </row>
    <row r="2011" spans="1:5">
      <c r="A2011" s="13"/>
      <c r="B2011" s="13"/>
      <c r="C2011" s="13"/>
      <c r="D2011" s="18"/>
      <c r="E2011" s="9"/>
    </row>
    <row r="2012" spans="1:5">
      <c r="A2012" s="13"/>
      <c r="B2012" s="13"/>
      <c r="C2012" s="13"/>
      <c r="D2012" s="18"/>
      <c r="E2012" s="9"/>
    </row>
    <row r="2013" spans="1:5">
      <c r="A2013" s="13"/>
      <c r="B2013" s="13"/>
      <c r="C2013" s="13"/>
      <c r="D2013" s="18"/>
      <c r="E2013" s="9"/>
    </row>
    <row r="2014" spans="1:5">
      <c r="A2014" s="13"/>
      <c r="B2014" s="13"/>
      <c r="C2014" s="13"/>
      <c r="D2014" s="18"/>
      <c r="E2014" s="9"/>
    </row>
    <row r="2015" spans="1:5">
      <c r="A2015" s="13"/>
      <c r="B2015" s="13"/>
      <c r="C2015" s="13"/>
      <c r="D2015" s="18"/>
      <c r="E2015" s="9"/>
    </row>
    <row r="2016" spans="1:5">
      <c r="A2016" s="13"/>
      <c r="B2016" s="13"/>
      <c r="C2016" s="13"/>
      <c r="D2016" s="18"/>
      <c r="E2016" s="9"/>
    </row>
    <row r="2017" spans="1:5">
      <c r="A2017" s="13"/>
      <c r="B2017" s="13"/>
      <c r="C2017" s="13"/>
      <c r="D2017" s="18"/>
      <c r="E2017" s="9"/>
    </row>
    <row r="2018" spans="1:5">
      <c r="A2018" s="13"/>
      <c r="B2018" s="13"/>
      <c r="C2018" s="13"/>
      <c r="D2018" s="18"/>
      <c r="E2018" s="9"/>
    </row>
    <row r="2019" spans="1:5">
      <c r="A2019" s="13"/>
      <c r="B2019" s="13"/>
      <c r="C2019" s="13"/>
      <c r="D2019" s="18"/>
      <c r="E2019" s="9"/>
    </row>
    <row r="2020" spans="1:5">
      <c r="A2020" s="13"/>
      <c r="B2020" s="13"/>
      <c r="C2020" s="13"/>
      <c r="D2020" s="18"/>
      <c r="E2020" s="9"/>
    </row>
    <row r="2021" spans="1:5">
      <c r="A2021" s="13"/>
      <c r="B2021" s="13"/>
      <c r="C2021" s="13"/>
      <c r="D2021" s="18"/>
      <c r="E2021" s="9"/>
    </row>
    <row r="2022" spans="1:5">
      <c r="A2022" s="13"/>
      <c r="B2022" s="13"/>
      <c r="C2022" s="13"/>
      <c r="D2022" s="18"/>
      <c r="E2022" s="9"/>
    </row>
    <row r="2023" spans="1:5">
      <c r="A2023" s="13"/>
      <c r="B2023" s="13"/>
      <c r="C2023" s="13"/>
      <c r="D2023" s="18"/>
      <c r="E2023" s="9"/>
    </row>
    <row r="2024" spans="1:5">
      <c r="A2024" s="13"/>
      <c r="B2024" s="13"/>
      <c r="C2024" s="13"/>
      <c r="D2024" s="18"/>
      <c r="E2024" s="9"/>
    </row>
    <row r="2025" spans="1:5">
      <c r="A2025" s="13"/>
      <c r="B2025" s="13"/>
      <c r="C2025" s="13"/>
      <c r="D2025" s="18"/>
      <c r="E2025" s="9"/>
    </row>
    <row r="2026" spans="1:5">
      <c r="A2026" s="13"/>
      <c r="B2026" s="13"/>
      <c r="C2026" s="13"/>
      <c r="D2026" s="18"/>
      <c r="E2026" s="9"/>
    </row>
    <row r="2027" spans="1:5">
      <c r="A2027" s="13"/>
      <c r="B2027" s="13"/>
      <c r="C2027" s="13"/>
      <c r="D2027" s="18"/>
      <c r="E2027" s="9"/>
    </row>
    <row r="2028" spans="1:5">
      <c r="A2028" s="13"/>
      <c r="B2028" s="13"/>
      <c r="C2028" s="13"/>
      <c r="D2028" s="18"/>
      <c r="E2028" s="9"/>
    </row>
    <row r="2029" spans="1:5">
      <c r="A2029" s="13"/>
      <c r="B2029" s="13"/>
      <c r="C2029" s="13"/>
      <c r="D2029" s="18"/>
      <c r="E2029" s="9"/>
    </row>
    <row r="2030" spans="1:5">
      <c r="A2030" s="13"/>
      <c r="B2030" s="13"/>
      <c r="C2030" s="13"/>
      <c r="D2030" s="18"/>
      <c r="E2030" s="9"/>
    </row>
    <row r="2031" spans="1:5">
      <c r="A2031" s="13"/>
      <c r="B2031" s="13"/>
      <c r="C2031" s="13"/>
      <c r="D2031" s="18"/>
      <c r="E2031" s="9"/>
    </row>
    <row r="2032" spans="1:5">
      <c r="A2032" s="13"/>
      <c r="B2032" s="13"/>
      <c r="C2032" s="13"/>
      <c r="D2032" s="18"/>
      <c r="E2032" s="9"/>
    </row>
    <row r="2033" spans="1:5">
      <c r="A2033" s="13"/>
      <c r="B2033" s="13"/>
      <c r="C2033" s="13"/>
      <c r="D2033" s="18"/>
      <c r="E2033" s="9"/>
    </row>
    <row r="2034" spans="1:5">
      <c r="A2034" s="13"/>
      <c r="B2034" s="13"/>
      <c r="C2034" s="13"/>
      <c r="D2034" s="18"/>
      <c r="E2034" s="9"/>
    </row>
    <row r="2035" spans="1:5">
      <c r="A2035" s="13"/>
      <c r="B2035" s="13"/>
      <c r="C2035" s="13"/>
      <c r="D2035" s="18"/>
      <c r="E2035" s="9"/>
    </row>
    <row r="2036" spans="1:5">
      <c r="A2036" s="13"/>
      <c r="B2036" s="13"/>
      <c r="C2036" s="13"/>
      <c r="D2036" s="18"/>
      <c r="E2036" s="9"/>
    </row>
    <row r="2037" spans="1:5">
      <c r="A2037" s="13"/>
      <c r="B2037" s="13"/>
      <c r="C2037" s="13"/>
      <c r="D2037" s="18"/>
      <c r="E2037" s="9"/>
    </row>
    <row r="2038" spans="1:5">
      <c r="A2038" s="13"/>
      <c r="B2038" s="13"/>
      <c r="C2038" s="13"/>
      <c r="D2038" s="18"/>
      <c r="E2038" s="9"/>
    </row>
    <row r="2039" spans="1:5">
      <c r="A2039" s="13"/>
      <c r="B2039" s="13"/>
      <c r="C2039" s="13"/>
      <c r="D2039" s="18"/>
      <c r="E2039" s="9"/>
    </row>
    <row r="2040" spans="1:5">
      <c r="A2040" s="13"/>
      <c r="B2040" s="13"/>
      <c r="C2040" s="13"/>
      <c r="D2040" s="18"/>
      <c r="E2040" s="9"/>
    </row>
    <row r="2041" spans="1:5">
      <c r="A2041" s="13"/>
      <c r="B2041" s="13"/>
      <c r="C2041" s="13"/>
      <c r="D2041" s="18"/>
      <c r="E2041" s="9"/>
    </row>
    <row r="2042" spans="1:5">
      <c r="A2042" s="13"/>
      <c r="B2042" s="13"/>
      <c r="C2042" s="13"/>
      <c r="D2042" s="18"/>
      <c r="E2042" s="9"/>
    </row>
    <row r="2043" spans="1:5">
      <c r="A2043" s="13"/>
      <c r="B2043" s="13"/>
      <c r="C2043" s="13"/>
      <c r="D2043" s="18"/>
      <c r="E2043" s="9"/>
    </row>
    <row r="2044" spans="1:5">
      <c r="A2044" s="13"/>
      <c r="B2044" s="13"/>
      <c r="C2044" s="13"/>
      <c r="D2044" s="18"/>
      <c r="E2044" s="9"/>
    </row>
    <row r="2045" spans="1:5">
      <c r="A2045" s="13"/>
      <c r="B2045" s="13"/>
      <c r="C2045" s="13"/>
      <c r="D2045" s="18"/>
      <c r="E2045" s="9"/>
    </row>
    <row r="2046" spans="1:5">
      <c r="A2046" s="13"/>
      <c r="B2046" s="13"/>
      <c r="C2046" s="13"/>
      <c r="D2046" s="18"/>
      <c r="E2046" s="9"/>
    </row>
    <row r="2047" spans="1:5">
      <c r="A2047" s="13"/>
      <c r="B2047" s="13"/>
      <c r="C2047" s="13"/>
      <c r="D2047" s="18"/>
      <c r="E2047" s="9"/>
    </row>
    <row r="2048" spans="1:5">
      <c r="A2048" s="13"/>
      <c r="B2048" s="13"/>
      <c r="C2048" s="13"/>
      <c r="D2048" s="18"/>
      <c r="E2048" s="9"/>
    </row>
    <row r="2049" spans="1:5">
      <c r="A2049" s="13"/>
      <c r="B2049" s="13"/>
      <c r="C2049" s="13"/>
      <c r="D2049" s="18"/>
      <c r="E2049" s="9"/>
    </row>
    <row r="2050" spans="1:5">
      <c r="A2050" s="13"/>
      <c r="B2050" s="13"/>
      <c r="C2050" s="13"/>
      <c r="D2050" s="18"/>
      <c r="E2050" s="9"/>
    </row>
    <row r="2051" spans="1:5">
      <c r="A2051" s="13"/>
      <c r="B2051" s="13"/>
      <c r="C2051" s="13"/>
      <c r="D2051" s="18"/>
      <c r="E2051" s="9"/>
    </row>
    <row r="2052" spans="1:5">
      <c r="A2052" s="13"/>
      <c r="B2052" s="13"/>
      <c r="C2052" s="13"/>
      <c r="D2052" s="18"/>
      <c r="E2052" s="9"/>
    </row>
    <row r="2053" spans="1:5">
      <c r="A2053" s="13"/>
      <c r="B2053" s="13"/>
      <c r="C2053" s="13"/>
      <c r="D2053" s="18"/>
      <c r="E2053" s="9"/>
    </row>
    <row r="2054" spans="1:5">
      <c r="A2054" s="13"/>
      <c r="B2054" s="13"/>
      <c r="C2054" s="13"/>
      <c r="D2054" s="18"/>
      <c r="E2054" s="9"/>
    </row>
    <row r="2055" spans="1:5">
      <c r="A2055" s="13"/>
      <c r="B2055" s="13"/>
      <c r="C2055" s="13"/>
      <c r="D2055" s="18"/>
      <c r="E2055" s="9"/>
    </row>
    <row r="2056" spans="1:5">
      <c r="A2056" s="13"/>
      <c r="B2056" s="13"/>
      <c r="C2056" s="13"/>
      <c r="D2056" s="18"/>
      <c r="E2056" s="9"/>
    </row>
    <row r="2057" spans="1:5">
      <c r="A2057" s="13"/>
      <c r="B2057" s="13"/>
      <c r="C2057" s="13"/>
      <c r="D2057" s="18"/>
      <c r="E2057" s="9"/>
    </row>
    <row r="2058" spans="1:5">
      <c r="A2058" s="13"/>
      <c r="B2058" s="13"/>
      <c r="C2058" s="13"/>
      <c r="D2058" s="18"/>
      <c r="E2058" s="9"/>
    </row>
    <row r="2059" spans="1:5">
      <c r="A2059" s="13"/>
      <c r="B2059" s="13"/>
      <c r="C2059" s="13"/>
      <c r="D2059" s="18"/>
      <c r="E2059" s="9"/>
    </row>
    <row r="2060" spans="1:5">
      <c r="A2060" s="13"/>
      <c r="B2060" s="13"/>
      <c r="C2060" s="13"/>
      <c r="D2060" s="18"/>
      <c r="E2060" s="9"/>
    </row>
    <row r="2061" spans="1:5">
      <c r="A2061" s="13"/>
      <c r="B2061" s="13"/>
      <c r="C2061" s="13"/>
      <c r="D2061" s="18"/>
      <c r="E2061" s="9"/>
    </row>
    <row r="2062" spans="1:5">
      <c r="A2062" s="13"/>
      <c r="B2062" s="13"/>
      <c r="C2062" s="13"/>
      <c r="D2062" s="18"/>
      <c r="E2062" s="9"/>
    </row>
    <row r="2063" spans="1:5">
      <c r="A2063" s="13"/>
      <c r="B2063" s="13"/>
      <c r="C2063" s="13"/>
      <c r="D2063" s="18"/>
      <c r="E2063" s="9"/>
    </row>
    <row r="2064" spans="1:5">
      <c r="A2064" s="13"/>
      <c r="B2064" s="13"/>
      <c r="C2064" s="13"/>
      <c r="D2064" s="18"/>
      <c r="E2064" s="9"/>
    </row>
    <row r="2065" spans="1:5">
      <c r="A2065" s="13"/>
      <c r="B2065" s="13"/>
      <c r="C2065" s="13"/>
      <c r="D2065" s="18"/>
      <c r="E2065" s="9"/>
    </row>
    <row r="2066" spans="1:5">
      <c r="A2066" s="13"/>
      <c r="B2066" s="13"/>
      <c r="C2066" s="13"/>
      <c r="D2066" s="18"/>
      <c r="E2066" s="9"/>
    </row>
    <row r="2067" spans="1:5">
      <c r="A2067" s="13"/>
      <c r="B2067" s="13"/>
      <c r="C2067" s="13"/>
      <c r="D2067" s="18"/>
      <c r="E2067" s="9"/>
    </row>
    <row r="2068" spans="1:5">
      <c r="A2068" s="13"/>
      <c r="B2068" s="13"/>
      <c r="C2068" s="13"/>
      <c r="D2068" s="18"/>
      <c r="E2068" s="9"/>
    </row>
    <row r="2069" spans="1:5">
      <c r="A2069" s="13"/>
      <c r="B2069" s="13"/>
      <c r="C2069" s="13"/>
      <c r="D2069" s="18"/>
      <c r="E2069" s="9"/>
    </row>
    <row r="2070" spans="1:5">
      <c r="A2070" s="13"/>
      <c r="B2070" s="13"/>
      <c r="C2070" s="13"/>
      <c r="D2070" s="18"/>
      <c r="E2070" s="9"/>
    </row>
    <row r="2071" spans="1:5">
      <c r="A2071" s="13"/>
      <c r="B2071" s="13"/>
      <c r="C2071" s="13"/>
      <c r="D2071" s="18"/>
      <c r="E2071" s="9"/>
    </row>
    <row r="2072" spans="1:5">
      <c r="A2072" s="13"/>
      <c r="B2072" s="13"/>
      <c r="C2072" s="13"/>
      <c r="D2072" s="18"/>
      <c r="E2072" s="9"/>
    </row>
    <row r="2073" spans="1:5">
      <c r="A2073" s="13"/>
      <c r="B2073" s="13"/>
      <c r="C2073" s="13"/>
      <c r="D2073" s="18"/>
      <c r="E2073" s="9"/>
    </row>
    <row r="2074" spans="1:5">
      <c r="A2074" s="13"/>
      <c r="B2074" s="13"/>
      <c r="C2074" s="13"/>
      <c r="D2074" s="18"/>
      <c r="E2074" s="9"/>
    </row>
    <row r="2075" spans="1:5">
      <c r="A2075" s="13"/>
      <c r="B2075" s="13"/>
      <c r="C2075" s="13"/>
      <c r="D2075" s="18"/>
      <c r="E2075" s="9"/>
    </row>
    <row r="2076" spans="1:5">
      <c r="A2076" s="13"/>
      <c r="B2076" s="13"/>
      <c r="C2076" s="13"/>
      <c r="D2076" s="18"/>
      <c r="E2076" s="9"/>
    </row>
    <row r="2077" spans="1:5">
      <c r="A2077" s="13"/>
      <c r="B2077" s="13"/>
      <c r="C2077" s="13"/>
      <c r="D2077" s="18"/>
      <c r="E2077" s="9"/>
    </row>
    <row r="2078" spans="1:5">
      <c r="A2078" s="13"/>
      <c r="B2078" s="13"/>
      <c r="C2078" s="13"/>
      <c r="D2078" s="18"/>
      <c r="E2078" s="9"/>
    </row>
    <row r="2079" spans="1:5">
      <c r="A2079" s="13"/>
      <c r="B2079" s="13"/>
      <c r="C2079" s="13"/>
      <c r="D2079" s="18"/>
      <c r="E2079" s="9"/>
    </row>
    <row r="2080" spans="1:5">
      <c r="A2080" s="13"/>
      <c r="B2080" s="13"/>
      <c r="C2080" s="13"/>
      <c r="D2080" s="18"/>
      <c r="E2080" s="9"/>
    </row>
    <row r="2081" spans="1:5">
      <c r="A2081" s="13"/>
      <c r="B2081" s="13"/>
      <c r="C2081" s="13"/>
      <c r="D2081" s="18"/>
      <c r="E2081" s="9"/>
    </row>
    <row r="2082" spans="1:5">
      <c r="A2082" s="13"/>
      <c r="B2082" s="13"/>
      <c r="C2082" s="13"/>
      <c r="D2082" s="18"/>
      <c r="E2082" s="9"/>
    </row>
    <row r="2083" spans="1:5">
      <c r="A2083" s="13"/>
      <c r="B2083" s="13"/>
      <c r="C2083" s="13"/>
      <c r="D2083" s="18"/>
      <c r="E2083" s="9"/>
    </row>
    <row r="2084" spans="1:5">
      <c r="A2084" s="13"/>
      <c r="B2084" s="13"/>
      <c r="C2084" s="13"/>
      <c r="D2084" s="18"/>
      <c r="E2084" s="9"/>
    </row>
    <row r="2085" spans="1:5">
      <c r="A2085" s="13"/>
      <c r="B2085" s="13"/>
      <c r="C2085" s="13"/>
      <c r="D2085" s="18"/>
      <c r="E2085" s="9"/>
    </row>
    <row r="2086" spans="1:5">
      <c r="A2086" s="13"/>
      <c r="B2086" s="13"/>
      <c r="C2086" s="13"/>
      <c r="D2086" s="18"/>
      <c r="E2086" s="9"/>
    </row>
    <row r="2087" spans="1:5">
      <c r="A2087" s="13"/>
      <c r="B2087" s="13"/>
      <c r="C2087" s="13"/>
      <c r="D2087" s="18"/>
      <c r="E2087" s="9"/>
    </row>
    <row r="2088" spans="1:5">
      <c r="A2088" s="13"/>
      <c r="B2088" s="13"/>
      <c r="C2088" s="13"/>
      <c r="D2088" s="18"/>
      <c r="E2088" s="9"/>
    </row>
    <row r="2089" spans="1:5">
      <c r="A2089" s="13"/>
      <c r="B2089" s="13"/>
      <c r="C2089" s="13"/>
      <c r="D2089" s="18"/>
      <c r="E2089" s="9"/>
    </row>
    <row r="2090" spans="1:5">
      <c r="A2090" s="13"/>
      <c r="B2090" s="13"/>
      <c r="C2090" s="13"/>
      <c r="D2090" s="18"/>
      <c r="E2090" s="9"/>
    </row>
    <row r="2091" spans="1:5">
      <c r="A2091" s="13"/>
      <c r="B2091" s="13"/>
      <c r="C2091" s="13"/>
      <c r="D2091" s="18"/>
      <c r="E2091" s="9"/>
    </row>
    <row r="2092" spans="1:5">
      <c r="A2092" s="13"/>
      <c r="B2092" s="13"/>
      <c r="C2092" s="13"/>
      <c r="D2092" s="18"/>
      <c r="E2092" s="9"/>
    </row>
    <row r="2093" spans="1:5">
      <c r="A2093" s="13"/>
      <c r="B2093" s="13"/>
      <c r="C2093" s="13"/>
      <c r="D2093" s="18"/>
      <c r="E2093" s="9"/>
    </row>
    <row r="2094" spans="1:5">
      <c r="A2094" s="13"/>
      <c r="B2094" s="13"/>
      <c r="C2094" s="13"/>
      <c r="D2094" s="18"/>
      <c r="E2094" s="9"/>
    </row>
    <row r="2095" spans="1:5">
      <c r="A2095" s="13"/>
      <c r="B2095" s="13"/>
      <c r="C2095" s="13"/>
      <c r="D2095" s="18"/>
      <c r="E2095" s="9"/>
    </row>
    <row r="2096" spans="1:5">
      <c r="A2096" s="13"/>
      <c r="B2096" s="13"/>
      <c r="C2096" s="13"/>
      <c r="D2096" s="18"/>
      <c r="E2096" s="9"/>
    </row>
    <row r="2097" spans="1:5">
      <c r="A2097" s="13"/>
      <c r="B2097" s="13"/>
      <c r="C2097" s="13"/>
      <c r="D2097" s="18"/>
      <c r="E2097" s="9"/>
    </row>
    <row r="2098" spans="1:5">
      <c r="A2098" s="13"/>
      <c r="B2098" s="13"/>
      <c r="C2098" s="13"/>
      <c r="D2098" s="18"/>
      <c r="E2098" s="9"/>
    </row>
    <row r="2099" spans="1:5">
      <c r="A2099" s="13"/>
      <c r="B2099" s="13"/>
      <c r="C2099" s="13"/>
      <c r="D2099" s="18"/>
      <c r="E2099" s="9"/>
    </row>
    <row r="2100" spans="1:5">
      <c r="A2100" s="13"/>
      <c r="B2100" s="13"/>
      <c r="C2100" s="13"/>
      <c r="D2100" s="18"/>
      <c r="E2100" s="9"/>
    </row>
    <row r="2101" spans="1:5">
      <c r="A2101" s="13"/>
      <c r="B2101" s="13"/>
      <c r="C2101" s="13"/>
      <c r="D2101" s="18"/>
      <c r="E2101" s="9"/>
    </row>
    <row r="2102" spans="1:5">
      <c r="A2102" s="13"/>
      <c r="B2102" s="13"/>
      <c r="C2102" s="13"/>
      <c r="D2102" s="18"/>
      <c r="E2102" s="9"/>
    </row>
    <row r="2103" spans="1:5">
      <c r="A2103" s="13"/>
      <c r="B2103" s="13"/>
      <c r="C2103" s="13"/>
      <c r="D2103" s="18"/>
      <c r="E2103" s="9"/>
    </row>
    <row r="2104" spans="1:5">
      <c r="A2104" s="13"/>
      <c r="B2104" s="13"/>
      <c r="C2104" s="13"/>
      <c r="D2104" s="18"/>
      <c r="E2104" s="9"/>
    </row>
    <row r="2105" spans="1:5">
      <c r="A2105" s="13"/>
      <c r="B2105" s="13"/>
      <c r="C2105" s="13"/>
      <c r="D2105" s="18"/>
      <c r="E2105" s="9"/>
    </row>
    <row r="2106" spans="1:5">
      <c r="A2106" s="13"/>
      <c r="B2106" s="13"/>
      <c r="C2106" s="13"/>
      <c r="D2106" s="18"/>
      <c r="E2106" s="9"/>
    </row>
    <row r="2107" spans="1:5">
      <c r="A2107" s="13"/>
      <c r="B2107" s="13"/>
      <c r="C2107" s="13"/>
      <c r="D2107" s="18"/>
      <c r="E2107" s="9"/>
    </row>
    <row r="2108" spans="1:5">
      <c r="A2108" s="13"/>
      <c r="B2108" s="13"/>
      <c r="C2108" s="13"/>
      <c r="D2108" s="18"/>
      <c r="E2108" s="9"/>
    </row>
    <row r="2109" spans="1:5">
      <c r="A2109" s="13"/>
      <c r="B2109" s="13"/>
      <c r="C2109" s="13"/>
      <c r="D2109" s="18"/>
      <c r="E2109" s="9"/>
    </row>
    <row r="2110" spans="1:5">
      <c r="A2110" s="13"/>
      <c r="B2110" s="13"/>
      <c r="C2110" s="13"/>
      <c r="D2110" s="18"/>
      <c r="E2110" s="9"/>
    </row>
    <row r="2111" spans="1:5">
      <c r="A2111" s="13"/>
      <c r="B2111" s="13"/>
      <c r="C2111" s="13"/>
      <c r="D2111" s="18"/>
      <c r="E2111" s="9"/>
    </row>
    <row r="2112" spans="1:5">
      <c r="A2112" s="13"/>
      <c r="B2112" s="13"/>
      <c r="C2112" s="13"/>
      <c r="D2112" s="18"/>
      <c r="E2112" s="9"/>
    </row>
    <row r="2113" spans="1:5">
      <c r="A2113" s="13"/>
      <c r="B2113" s="13"/>
      <c r="C2113" s="13"/>
      <c r="D2113" s="18"/>
      <c r="E2113" s="9"/>
    </row>
    <row r="2114" spans="1:5">
      <c r="A2114" s="13"/>
      <c r="B2114" s="13"/>
      <c r="C2114" s="13"/>
      <c r="D2114" s="18"/>
      <c r="E2114" s="9"/>
    </row>
    <row r="2115" spans="1:5">
      <c r="A2115" s="13"/>
      <c r="B2115" s="13"/>
      <c r="C2115" s="13"/>
      <c r="D2115" s="18"/>
      <c r="E2115" s="9"/>
    </row>
    <row r="2116" spans="1:5">
      <c r="A2116" s="13"/>
      <c r="B2116" s="13"/>
      <c r="C2116" s="13"/>
      <c r="D2116" s="18"/>
      <c r="E2116" s="9"/>
    </row>
    <row r="2117" spans="1:5">
      <c r="A2117" s="13"/>
      <c r="B2117" s="13"/>
      <c r="C2117" s="13"/>
      <c r="D2117" s="18"/>
      <c r="E2117" s="9"/>
    </row>
    <row r="2118" spans="1:5">
      <c r="A2118" s="13"/>
      <c r="B2118" s="13"/>
      <c r="C2118" s="13"/>
      <c r="D2118" s="18"/>
      <c r="E2118" s="9"/>
    </row>
    <row r="2119" spans="1:5">
      <c r="A2119" s="13"/>
      <c r="B2119" s="13"/>
      <c r="C2119" s="13"/>
      <c r="D2119" s="18"/>
      <c r="E2119" s="9"/>
    </row>
    <row r="2120" spans="1:5">
      <c r="A2120" s="13"/>
      <c r="B2120" s="13"/>
      <c r="C2120" s="13"/>
      <c r="D2120" s="18"/>
      <c r="E2120" s="9"/>
    </row>
    <row r="2121" spans="1:5">
      <c r="A2121" s="13"/>
      <c r="B2121" s="13"/>
      <c r="C2121" s="13"/>
      <c r="D2121" s="18"/>
      <c r="E2121" s="9"/>
    </row>
    <row r="2122" spans="1:5">
      <c r="A2122" s="13"/>
      <c r="B2122" s="13"/>
      <c r="C2122" s="13"/>
      <c r="D2122" s="18"/>
      <c r="E2122" s="9"/>
    </row>
    <row r="2123" spans="1:5">
      <c r="A2123" s="13"/>
      <c r="B2123" s="13"/>
      <c r="C2123" s="13"/>
      <c r="D2123" s="18"/>
      <c r="E2123" s="9"/>
    </row>
    <row r="2124" spans="1:5">
      <c r="A2124" s="13"/>
      <c r="B2124" s="13"/>
      <c r="C2124" s="13"/>
      <c r="D2124" s="18"/>
      <c r="E2124" s="9"/>
    </row>
    <row r="2125" spans="1:5">
      <c r="A2125" s="13"/>
      <c r="B2125" s="13"/>
      <c r="C2125" s="13"/>
      <c r="D2125" s="18"/>
      <c r="E2125" s="9"/>
    </row>
    <row r="2126" spans="1:5">
      <c r="A2126" s="13"/>
      <c r="B2126" s="13"/>
      <c r="C2126" s="13"/>
      <c r="D2126" s="18"/>
      <c r="E2126" s="9"/>
    </row>
    <row r="2127" spans="1:5">
      <c r="A2127" s="13"/>
      <c r="B2127" s="13"/>
      <c r="C2127" s="13"/>
      <c r="D2127" s="18"/>
      <c r="E2127" s="9"/>
    </row>
    <row r="2128" spans="1:5">
      <c r="A2128" s="13"/>
      <c r="B2128" s="13"/>
      <c r="C2128" s="13"/>
      <c r="D2128" s="18"/>
      <c r="E2128" s="9"/>
    </row>
    <row r="2129" spans="1:5">
      <c r="A2129" s="13"/>
      <c r="B2129" s="13"/>
      <c r="C2129" s="13"/>
      <c r="D2129" s="18"/>
      <c r="E2129" s="9"/>
    </row>
    <row r="2130" spans="1:5">
      <c r="A2130" s="13"/>
      <c r="B2130" s="13"/>
      <c r="C2130" s="13"/>
      <c r="D2130" s="18"/>
      <c r="E2130" s="9"/>
    </row>
    <row r="2131" spans="1:5">
      <c r="A2131" s="13"/>
      <c r="B2131" s="13"/>
      <c r="C2131" s="13"/>
      <c r="D2131" s="18"/>
      <c r="E2131" s="9"/>
    </row>
    <row r="2132" spans="1:5">
      <c r="A2132" s="13"/>
      <c r="B2132" s="13"/>
      <c r="C2132" s="13"/>
      <c r="D2132" s="18"/>
      <c r="E2132" s="9"/>
    </row>
    <row r="2133" spans="1:5">
      <c r="A2133" s="13"/>
      <c r="B2133" s="13"/>
      <c r="C2133" s="13"/>
      <c r="D2133" s="18"/>
      <c r="E2133" s="9"/>
    </row>
    <row r="2134" spans="1:5">
      <c r="A2134" s="13"/>
      <c r="B2134" s="13"/>
      <c r="C2134" s="13"/>
      <c r="D2134" s="18"/>
      <c r="E2134" s="9"/>
    </row>
    <row r="2135" spans="1:5">
      <c r="A2135" s="13"/>
      <c r="B2135" s="13"/>
      <c r="C2135" s="13"/>
      <c r="D2135" s="18"/>
      <c r="E2135" s="9"/>
    </row>
    <row r="2136" spans="1:5">
      <c r="A2136" s="13"/>
      <c r="B2136" s="13"/>
      <c r="C2136" s="13"/>
      <c r="D2136" s="18"/>
      <c r="E2136" s="9"/>
    </row>
    <row r="2137" spans="1:5">
      <c r="A2137" s="13"/>
      <c r="B2137" s="13"/>
      <c r="C2137" s="13"/>
      <c r="D2137" s="18"/>
      <c r="E2137" s="9"/>
    </row>
    <row r="2138" spans="1:5">
      <c r="A2138" s="13"/>
      <c r="B2138" s="13"/>
      <c r="C2138" s="13"/>
      <c r="D2138" s="18"/>
      <c r="E2138" s="9"/>
    </row>
    <row r="2139" spans="1:5">
      <c r="A2139" s="13"/>
      <c r="B2139" s="13"/>
      <c r="C2139" s="13"/>
      <c r="D2139" s="18"/>
      <c r="E2139" s="9"/>
    </row>
    <row r="2140" spans="1:5">
      <c r="A2140" s="13"/>
      <c r="B2140" s="13"/>
      <c r="C2140" s="13"/>
      <c r="D2140" s="18"/>
      <c r="E2140" s="9"/>
    </row>
    <row r="2141" spans="1:5">
      <c r="A2141" s="13"/>
      <c r="B2141" s="13"/>
      <c r="C2141" s="13"/>
      <c r="D2141" s="18"/>
      <c r="E2141" s="9"/>
    </row>
    <row r="2142" spans="1:5">
      <c r="A2142" s="13"/>
      <c r="B2142" s="13"/>
      <c r="C2142" s="13"/>
      <c r="D2142" s="18"/>
      <c r="E2142" s="9"/>
    </row>
    <row r="2143" spans="1:5">
      <c r="A2143" s="13"/>
      <c r="B2143" s="13"/>
      <c r="C2143" s="13"/>
      <c r="D2143" s="18"/>
      <c r="E2143" s="9"/>
    </row>
    <row r="2144" spans="1:5">
      <c r="A2144" s="13"/>
      <c r="B2144" s="13"/>
      <c r="C2144" s="13"/>
      <c r="D2144" s="18"/>
      <c r="E2144" s="9"/>
    </row>
    <row r="2145" spans="1:5">
      <c r="A2145" s="13"/>
      <c r="B2145" s="13"/>
      <c r="C2145" s="13"/>
      <c r="D2145" s="18"/>
      <c r="E2145" s="9"/>
    </row>
    <row r="2146" spans="1:5">
      <c r="A2146" s="13"/>
      <c r="B2146" s="13"/>
      <c r="C2146" s="13"/>
      <c r="D2146" s="18"/>
      <c r="E2146" s="9"/>
    </row>
    <row r="2147" spans="1:5">
      <c r="A2147" s="13"/>
      <c r="B2147" s="13"/>
      <c r="C2147" s="13"/>
      <c r="D2147" s="18"/>
      <c r="E2147" s="9"/>
    </row>
    <row r="2148" spans="1:5">
      <c r="A2148" s="13"/>
      <c r="B2148" s="13"/>
      <c r="C2148" s="13"/>
      <c r="D2148" s="18"/>
      <c r="E2148" s="9"/>
    </row>
    <row r="2149" spans="1:5">
      <c r="A2149" s="13"/>
      <c r="B2149" s="13"/>
      <c r="C2149" s="13"/>
      <c r="D2149" s="18"/>
      <c r="E2149" s="9"/>
    </row>
    <row r="2150" spans="1:5">
      <c r="A2150" s="13"/>
      <c r="B2150" s="13"/>
      <c r="C2150" s="13"/>
      <c r="D2150" s="18"/>
      <c r="E2150" s="9"/>
    </row>
    <row r="2151" spans="1:5">
      <c r="A2151" s="13"/>
      <c r="B2151" s="13"/>
      <c r="C2151" s="13"/>
      <c r="D2151" s="18"/>
      <c r="E2151" s="9"/>
    </row>
    <row r="2152" spans="1:5">
      <c r="A2152" s="13"/>
      <c r="B2152" s="13"/>
      <c r="C2152" s="13"/>
      <c r="D2152" s="18"/>
      <c r="E2152" s="9"/>
    </row>
    <row r="2153" spans="1:5">
      <c r="A2153" s="13"/>
      <c r="B2153" s="13"/>
      <c r="C2153" s="13"/>
      <c r="D2153" s="18"/>
      <c r="E2153" s="9"/>
    </row>
    <row r="2154" spans="1:5">
      <c r="A2154" s="13"/>
      <c r="B2154" s="13"/>
      <c r="C2154" s="13"/>
      <c r="D2154" s="18"/>
      <c r="E2154" s="9"/>
    </row>
    <row r="2155" spans="1:5">
      <c r="A2155" s="13"/>
      <c r="B2155" s="13"/>
      <c r="C2155" s="13"/>
      <c r="D2155" s="18"/>
      <c r="E2155" s="9"/>
    </row>
    <row r="2156" spans="1:5">
      <c r="A2156" s="13"/>
      <c r="B2156" s="13"/>
      <c r="C2156" s="13"/>
      <c r="D2156" s="18"/>
      <c r="E2156" s="9"/>
    </row>
    <row r="2157" spans="1:5">
      <c r="A2157" s="13"/>
      <c r="B2157" s="13"/>
      <c r="C2157" s="13"/>
      <c r="D2157" s="18"/>
      <c r="E2157" s="9"/>
    </row>
    <row r="2158" spans="1:5">
      <c r="A2158" s="13"/>
      <c r="B2158" s="13"/>
      <c r="C2158" s="13"/>
      <c r="D2158" s="18"/>
      <c r="E2158" s="9"/>
    </row>
    <row r="2159" spans="1:5">
      <c r="A2159" s="13"/>
      <c r="B2159" s="13"/>
      <c r="C2159" s="13"/>
      <c r="D2159" s="18"/>
      <c r="E2159" s="9"/>
    </row>
    <row r="2160" spans="1:5">
      <c r="A2160" s="13"/>
      <c r="B2160" s="13"/>
      <c r="C2160" s="13"/>
      <c r="D2160" s="18"/>
      <c r="E2160" s="9"/>
    </row>
    <row r="2161" spans="1:5">
      <c r="A2161" s="13"/>
      <c r="B2161" s="13"/>
      <c r="C2161" s="13"/>
      <c r="D2161" s="18"/>
      <c r="E2161" s="9"/>
    </row>
    <row r="2162" spans="1:5">
      <c r="A2162" s="13"/>
      <c r="B2162" s="13"/>
      <c r="C2162" s="13"/>
      <c r="D2162" s="18"/>
      <c r="E2162" s="9"/>
    </row>
    <row r="2163" spans="1:5">
      <c r="A2163" s="13"/>
      <c r="B2163" s="13"/>
      <c r="C2163" s="13"/>
      <c r="D2163" s="18"/>
      <c r="E2163" s="9"/>
    </row>
    <row r="2164" spans="1:5">
      <c r="A2164" s="13"/>
      <c r="B2164" s="13"/>
      <c r="C2164" s="13"/>
      <c r="D2164" s="18"/>
      <c r="E2164" s="9"/>
    </row>
    <row r="2165" spans="1:5">
      <c r="A2165" s="13"/>
      <c r="B2165" s="13"/>
      <c r="C2165" s="13"/>
      <c r="D2165" s="18"/>
      <c r="E2165" s="9"/>
    </row>
    <row r="2166" spans="1:5">
      <c r="A2166" s="13"/>
      <c r="B2166" s="13"/>
      <c r="C2166" s="13"/>
      <c r="D2166" s="18"/>
      <c r="E2166" s="9"/>
    </row>
    <row r="2167" spans="1:5">
      <c r="A2167" s="13"/>
      <c r="B2167" s="13"/>
      <c r="C2167" s="13"/>
      <c r="D2167" s="18"/>
      <c r="E2167" s="9"/>
    </row>
    <row r="2168" spans="1:5">
      <c r="A2168" s="13"/>
      <c r="B2168" s="13"/>
      <c r="C2168" s="13"/>
      <c r="D2168" s="18"/>
      <c r="E2168" s="9"/>
    </row>
    <row r="2169" spans="1:5">
      <c r="A2169" s="13"/>
      <c r="B2169" s="13"/>
      <c r="C2169" s="13"/>
      <c r="D2169" s="18"/>
      <c r="E2169" s="9"/>
    </row>
    <row r="2170" spans="1:5">
      <c r="A2170" s="13"/>
      <c r="B2170" s="13"/>
      <c r="C2170" s="13"/>
      <c r="D2170" s="18"/>
      <c r="E2170" s="9"/>
    </row>
    <row r="2171" spans="1:5">
      <c r="A2171" s="13"/>
      <c r="B2171" s="13"/>
      <c r="C2171" s="13"/>
      <c r="D2171" s="18"/>
      <c r="E2171" s="9"/>
    </row>
    <row r="2172" spans="1:5">
      <c r="A2172" s="13"/>
      <c r="B2172" s="13"/>
      <c r="C2172" s="13"/>
      <c r="D2172" s="18"/>
      <c r="E2172" s="9"/>
    </row>
    <row r="2173" spans="1:5">
      <c r="A2173" s="13"/>
      <c r="B2173" s="13"/>
      <c r="C2173" s="13"/>
      <c r="D2173" s="18"/>
      <c r="E2173" s="9"/>
    </row>
    <row r="2174" spans="1:5">
      <c r="A2174" s="13"/>
      <c r="B2174" s="13"/>
      <c r="C2174" s="13"/>
      <c r="D2174" s="18"/>
      <c r="E2174" s="9"/>
    </row>
    <row r="2175" spans="1:5">
      <c r="A2175" s="13"/>
      <c r="B2175" s="13"/>
      <c r="C2175" s="13"/>
      <c r="D2175" s="18"/>
      <c r="E2175" s="9"/>
    </row>
    <row r="2176" spans="1:5">
      <c r="A2176" s="13"/>
      <c r="B2176" s="13"/>
      <c r="C2176" s="13"/>
      <c r="D2176" s="18"/>
      <c r="E2176" s="9"/>
    </row>
    <row r="2177" spans="1:5">
      <c r="A2177" s="13"/>
      <c r="B2177" s="13"/>
      <c r="C2177" s="13"/>
      <c r="D2177" s="18"/>
      <c r="E2177" s="9"/>
    </row>
    <row r="2178" spans="1:5">
      <c r="A2178" s="13"/>
      <c r="B2178" s="13"/>
      <c r="C2178" s="13"/>
      <c r="D2178" s="18"/>
      <c r="E2178" s="9"/>
    </row>
    <row r="2179" spans="1:5">
      <c r="A2179" s="13"/>
      <c r="B2179" s="13"/>
      <c r="C2179" s="13"/>
      <c r="D2179" s="18"/>
      <c r="E2179" s="9"/>
    </row>
    <row r="2180" spans="1:5">
      <c r="A2180" s="13"/>
      <c r="B2180" s="13"/>
      <c r="C2180" s="13"/>
      <c r="D2180" s="18"/>
      <c r="E2180" s="9"/>
    </row>
    <row r="2181" spans="1:5">
      <c r="A2181" s="13"/>
      <c r="B2181" s="13"/>
      <c r="C2181" s="13"/>
      <c r="D2181" s="18"/>
      <c r="E2181" s="9"/>
    </row>
    <row r="2182" spans="1:5">
      <c r="A2182" s="13"/>
      <c r="B2182" s="13"/>
      <c r="C2182" s="13"/>
      <c r="D2182" s="18"/>
      <c r="E2182" s="9"/>
    </row>
    <row r="2183" spans="1:5">
      <c r="A2183" s="13"/>
      <c r="B2183" s="13"/>
      <c r="C2183" s="13"/>
      <c r="D2183" s="18"/>
      <c r="E2183" s="9"/>
    </row>
    <row r="2184" spans="1:5">
      <c r="A2184" s="13"/>
      <c r="B2184" s="13"/>
      <c r="C2184" s="13"/>
      <c r="D2184" s="18"/>
      <c r="E2184" s="9"/>
    </row>
    <row r="2185" spans="1:5">
      <c r="A2185" s="13"/>
      <c r="B2185" s="13"/>
      <c r="C2185" s="13"/>
      <c r="D2185" s="18"/>
      <c r="E2185" s="9"/>
    </row>
    <row r="2186" spans="1:5">
      <c r="A2186" s="13"/>
      <c r="B2186" s="13"/>
      <c r="C2186" s="13"/>
      <c r="D2186" s="18"/>
      <c r="E2186" s="9"/>
    </row>
    <row r="2187" spans="1:5">
      <c r="A2187" s="13"/>
      <c r="B2187" s="13"/>
      <c r="C2187" s="13"/>
      <c r="D2187" s="18"/>
      <c r="E2187" s="9"/>
    </row>
    <row r="2188" spans="1:5">
      <c r="A2188" s="13"/>
      <c r="B2188" s="13"/>
      <c r="C2188" s="13"/>
      <c r="D2188" s="18"/>
      <c r="E2188" s="9"/>
    </row>
    <row r="2189" spans="1:5">
      <c r="A2189" s="13"/>
      <c r="B2189" s="13"/>
      <c r="C2189" s="13"/>
      <c r="D2189" s="18"/>
      <c r="E2189" s="9"/>
    </row>
    <row r="2190" spans="1:5">
      <c r="A2190" s="13"/>
      <c r="B2190" s="13"/>
      <c r="C2190" s="13"/>
      <c r="D2190" s="18"/>
      <c r="E2190" s="9"/>
    </row>
    <row r="2191" spans="1:5">
      <c r="A2191" s="13"/>
      <c r="B2191" s="13"/>
      <c r="C2191" s="13"/>
      <c r="D2191" s="18"/>
      <c r="E2191" s="9"/>
    </row>
    <row r="2192" spans="1:5">
      <c r="A2192" s="13"/>
      <c r="B2192" s="13"/>
      <c r="C2192" s="13"/>
      <c r="D2192" s="18"/>
      <c r="E2192" s="9"/>
    </row>
    <row r="2193" spans="1:5">
      <c r="A2193" s="13"/>
      <c r="B2193" s="13"/>
      <c r="C2193" s="13"/>
      <c r="D2193" s="18"/>
      <c r="E2193" s="9"/>
    </row>
    <row r="2194" spans="1:5">
      <c r="A2194" s="13"/>
      <c r="B2194" s="13"/>
      <c r="C2194" s="13"/>
      <c r="D2194" s="18"/>
      <c r="E2194" s="9"/>
    </row>
    <row r="2195" spans="1:5">
      <c r="A2195" s="13"/>
      <c r="B2195" s="13"/>
      <c r="C2195" s="13"/>
      <c r="D2195" s="18"/>
      <c r="E2195" s="9"/>
    </row>
    <row r="2196" spans="1:5">
      <c r="A2196" s="13"/>
      <c r="B2196" s="13"/>
      <c r="C2196" s="13"/>
      <c r="D2196" s="18"/>
      <c r="E2196" s="9"/>
    </row>
    <row r="2197" spans="1:5">
      <c r="A2197" s="13"/>
      <c r="B2197" s="13"/>
      <c r="C2197" s="13"/>
      <c r="D2197" s="18"/>
      <c r="E2197" s="9"/>
    </row>
    <row r="2198" spans="1:5">
      <c r="A2198" s="13"/>
      <c r="B2198" s="13"/>
      <c r="C2198" s="13"/>
      <c r="D2198" s="18"/>
      <c r="E2198" s="9"/>
    </row>
    <row r="2199" spans="1:5">
      <c r="A2199" s="13"/>
      <c r="B2199" s="13"/>
      <c r="C2199" s="13"/>
      <c r="D2199" s="18"/>
      <c r="E2199" s="9"/>
    </row>
    <row r="2200" spans="1:5">
      <c r="A2200" s="13"/>
      <c r="B2200" s="13"/>
      <c r="C2200" s="13"/>
      <c r="D2200" s="18"/>
      <c r="E2200" s="9"/>
    </row>
    <row r="2201" spans="1:5">
      <c r="A2201" s="13"/>
      <c r="B2201" s="13"/>
      <c r="C2201" s="13"/>
      <c r="D2201" s="18"/>
      <c r="E2201" s="9"/>
    </row>
    <row r="2202" spans="1:5">
      <c r="A2202" s="13"/>
      <c r="B2202" s="13"/>
      <c r="C2202" s="13"/>
      <c r="D2202" s="18"/>
      <c r="E2202" s="9"/>
    </row>
    <row r="2203" spans="1:5">
      <c r="A2203" s="13"/>
      <c r="B2203" s="13"/>
      <c r="C2203" s="13"/>
      <c r="D2203" s="18"/>
      <c r="E2203" s="9"/>
    </row>
    <row r="2204" spans="1:5">
      <c r="A2204" s="13"/>
      <c r="B2204" s="13"/>
      <c r="C2204" s="13"/>
      <c r="D2204" s="18"/>
      <c r="E2204" s="9"/>
    </row>
    <row r="2205" spans="1:5">
      <c r="A2205" s="13"/>
      <c r="B2205" s="13"/>
      <c r="C2205" s="13"/>
      <c r="D2205" s="18"/>
      <c r="E2205" s="9"/>
    </row>
    <row r="2206" spans="1:5">
      <c r="A2206" s="13"/>
      <c r="B2206" s="13"/>
      <c r="C2206" s="13"/>
      <c r="D2206" s="18"/>
      <c r="E2206" s="9"/>
    </row>
    <row r="2207" spans="1:5">
      <c r="A2207" s="13"/>
      <c r="B2207" s="13"/>
      <c r="C2207" s="13"/>
      <c r="D2207" s="18"/>
      <c r="E2207" s="9"/>
    </row>
    <row r="2208" spans="1:5">
      <c r="A2208" s="13"/>
      <c r="B2208" s="13"/>
      <c r="C2208" s="13"/>
      <c r="D2208" s="18"/>
      <c r="E2208" s="9"/>
    </row>
    <row r="2209" spans="1:5">
      <c r="A2209" s="13"/>
      <c r="B2209" s="13"/>
      <c r="C2209" s="13"/>
      <c r="D2209" s="18"/>
      <c r="E2209" s="9"/>
    </row>
    <row r="2210" spans="1:5">
      <c r="A2210" s="13"/>
      <c r="B2210" s="13"/>
      <c r="C2210" s="13"/>
      <c r="D2210" s="18"/>
      <c r="E2210" s="9"/>
    </row>
    <row r="2211" spans="1:5">
      <c r="A2211" s="13"/>
      <c r="B2211" s="13"/>
      <c r="C2211" s="13"/>
      <c r="D2211" s="18"/>
      <c r="E2211" s="9"/>
    </row>
    <row r="2212" spans="1:5">
      <c r="A2212" s="13"/>
      <c r="B2212" s="13"/>
      <c r="C2212" s="13"/>
      <c r="D2212" s="18"/>
      <c r="E2212" s="9"/>
    </row>
    <row r="2213" spans="1:5">
      <c r="A2213" s="13"/>
      <c r="B2213" s="13"/>
      <c r="C2213" s="13"/>
      <c r="D2213" s="18"/>
      <c r="E2213" s="9"/>
    </row>
    <row r="2214" spans="1:5">
      <c r="A2214" s="13"/>
      <c r="B2214" s="13"/>
      <c r="C2214" s="13"/>
      <c r="D2214" s="18"/>
      <c r="E2214" s="9"/>
    </row>
    <row r="2215" spans="1:5">
      <c r="A2215" s="13"/>
      <c r="B2215" s="13"/>
      <c r="C2215" s="13"/>
      <c r="D2215" s="18"/>
      <c r="E2215" s="9"/>
    </row>
    <row r="2216" spans="1:5">
      <c r="A2216" s="13"/>
      <c r="B2216" s="13"/>
      <c r="C2216" s="13"/>
      <c r="D2216" s="18"/>
      <c r="E2216" s="9"/>
    </row>
    <row r="2217" spans="1:5">
      <c r="A2217" s="13"/>
      <c r="B2217" s="13"/>
      <c r="C2217" s="13"/>
      <c r="D2217" s="18"/>
      <c r="E2217" s="9"/>
    </row>
    <row r="2218" spans="1:5">
      <c r="A2218" s="13"/>
      <c r="B2218" s="13"/>
      <c r="C2218" s="13"/>
      <c r="D2218" s="18"/>
      <c r="E2218" s="9"/>
    </row>
    <row r="2219" spans="1:5">
      <c r="A2219" s="13"/>
      <c r="B2219" s="13"/>
      <c r="C2219" s="13"/>
      <c r="D2219" s="18"/>
      <c r="E2219" s="9"/>
    </row>
    <row r="2220" spans="1:5">
      <c r="A2220" s="13"/>
      <c r="B2220" s="13"/>
      <c r="C2220" s="13"/>
      <c r="D2220" s="18"/>
      <c r="E2220" s="9"/>
    </row>
    <row r="2221" spans="1:5">
      <c r="A2221" s="13"/>
      <c r="B2221" s="13"/>
      <c r="C2221" s="13"/>
      <c r="D2221" s="18"/>
      <c r="E2221" s="9"/>
    </row>
    <row r="2222" spans="1:5">
      <c r="A2222" s="13"/>
      <c r="B2222" s="13"/>
      <c r="C2222" s="13"/>
      <c r="D2222" s="18"/>
      <c r="E2222" s="9"/>
    </row>
    <row r="2223" spans="1:5">
      <c r="A2223" s="13"/>
      <c r="B2223" s="13"/>
      <c r="C2223" s="13"/>
      <c r="D2223" s="18"/>
      <c r="E2223" s="9"/>
    </row>
    <row r="2224" spans="1:5">
      <c r="A2224" s="13"/>
      <c r="B2224" s="13"/>
      <c r="C2224" s="13"/>
      <c r="D2224" s="18"/>
      <c r="E2224" s="9"/>
    </row>
    <row r="2225" spans="1:5">
      <c r="A2225" s="13"/>
      <c r="B2225" s="13"/>
      <c r="C2225" s="13"/>
      <c r="D2225" s="18"/>
      <c r="E2225" s="9"/>
    </row>
    <row r="2226" spans="1:5">
      <c r="A2226" s="13"/>
      <c r="B2226" s="13"/>
      <c r="C2226" s="13"/>
      <c r="D2226" s="18"/>
      <c r="E2226" s="9"/>
    </row>
    <row r="2227" spans="1:5">
      <c r="A2227" s="13"/>
      <c r="B2227" s="13"/>
      <c r="C2227" s="13"/>
      <c r="D2227" s="18"/>
      <c r="E2227" s="9"/>
    </row>
    <row r="2228" spans="1:5">
      <c r="A2228" s="13"/>
      <c r="B2228" s="13"/>
      <c r="C2228" s="13"/>
      <c r="D2228" s="18"/>
      <c r="E2228" s="9"/>
    </row>
    <row r="2229" spans="1:5">
      <c r="A2229" s="13"/>
      <c r="B2229" s="13"/>
      <c r="C2229" s="13"/>
      <c r="D2229" s="18"/>
      <c r="E2229" s="9"/>
    </row>
    <row r="2230" spans="1:5">
      <c r="A2230" s="13"/>
      <c r="B2230" s="13"/>
      <c r="C2230" s="13"/>
      <c r="D2230" s="18"/>
      <c r="E2230" s="9"/>
    </row>
    <row r="2231" spans="1:5">
      <c r="A2231" s="13"/>
      <c r="B2231" s="13"/>
      <c r="C2231" s="13"/>
      <c r="D2231" s="18"/>
      <c r="E2231" s="9"/>
    </row>
    <row r="2232" spans="1:5">
      <c r="A2232" s="13"/>
      <c r="B2232" s="13"/>
      <c r="C2232" s="13"/>
      <c r="D2232" s="18"/>
      <c r="E2232" s="9"/>
    </row>
    <row r="2233" spans="1:5">
      <c r="A2233" s="13"/>
      <c r="B2233" s="13"/>
      <c r="C2233" s="13"/>
      <c r="D2233" s="18"/>
      <c r="E2233" s="9"/>
    </row>
    <row r="2234" spans="1:5">
      <c r="A2234" s="13"/>
      <c r="B2234" s="13"/>
      <c r="C2234" s="13"/>
      <c r="D2234" s="18"/>
      <c r="E2234" s="9"/>
    </row>
    <row r="2235" spans="1:5">
      <c r="A2235" s="13"/>
      <c r="B2235" s="13"/>
      <c r="C2235" s="13"/>
      <c r="D2235" s="18"/>
      <c r="E2235" s="9"/>
    </row>
    <row r="2236" spans="1:5">
      <c r="A2236" s="13"/>
      <c r="B2236" s="13"/>
      <c r="C2236" s="13"/>
      <c r="D2236" s="18"/>
      <c r="E2236" s="9"/>
    </row>
    <row r="2237" spans="1:5">
      <c r="A2237" s="13"/>
      <c r="B2237" s="13"/>
      <c r="C2237" s="13"/>
      <c r="D2237" s="18"/>
      <c r="E2237" s="9"/>
    </row>
    <row r="2238" spans="1:5">
      <c r="A2238" s="13"/>
      <c r="B2238" s="13"/>
      <c r="C2238" s="13"/>
      <c r="D2238" s="18"/>
      <c r="E2238" s="9"/>
    </row>
    <row r="2239" spans="1:5">
      <c r="A2239" s="13"/>
      <c r="B2239" s="13"/>
      <c r="C2239" s="13"/>
      <c r="D2239" s="18"/>
      <c r="E2239" s="9"/>
    </row>
    <row r="2240" spans="1:5">
      <c r="A2240" s="13"/>
      <c r="B2240" s="13"/>
      <c r="C2240" s="13"/>
      <c r="D2240" s="18"/>
      <c r="E2240" s="9"/>
    </row>
    <row r="2241" spans="1:5">
      <c r="A2241" s="13"/>
      <c r="B2241" s="13"/>
      <c r="C2241" s="13"/>
      <c r="D2241" s="18"/>
      <c r="E2241" s="9"/>
    </row>
    <row r="2242" spans="1:5">
      <c r="A2242" s="13"/>
      <c r="B2242" s="13"/>
      <c r="C2242" s="13"/>
      <c r="D2242" s="18"/>
      <c r="E2242" s="9"/>
    </row>
    <row r="2243" spans="1:5">
      <c r="A2243" s="13"/>
      <c r="B2243" s="13"/>
      <c r="C2243" s="13"/>
      <c r="D2243" s="18"/>
      <c r="E2243" s="9"/>
    </row>
    <row r="2244" spans="1:5">
      <c r="A2244" s="13"/>
      <c r="B2244" s="13"/>
      <c r="C2244" s="13"/>
      <c r="D2244" s="18"/>
      <c r="E2244" s="9"/>
    </row>
    <row r="2245" spans="1:5">
      <c r="A2245" s="13"/>
      <c r="B2245" s="13"/>
      <c r="C2245" s="13"/>
      <c r="D2245" s="18"/>
      <c r="E2245" s="9"/>
    </row>
    <row r="2246" spans="1:5">
      <c r="A2246" s="13"/>
      <c r="B2246" s="13"/>
      <c r="C2246" s="13"/>
      <c r="D2246" s="18"/>
      <c r="E2246" s="9"/>
    </row>
    <row r="2247" spans="1:5">
      <c r="A2247" s="13"/>
      <c r="B2247" s="13"/>
      <c r="C2247" s="13"/>
      <c r="D2247" s="18"/>
      <c r="E2247" s="9"/>
    </row>
    <row r="2248" spans="1:5">
      <c r="A2248" s="13"/>
      <c r="B2248" s="13"/>
      <c r="C2248" s="13"/>
      <c r="D2248" s="18"/>
      <c r="E2248" s="9"/>
    </row>
    <row r="2249" spans="1:5">
      <c r="A2249" s="13"/>
      <c r="B2249" s="13"/>
      <c r="C2249" s="13"/>
      <c r="D2249" s="18"/>
      <c r="E2249" s="9"/>
    </row>
    <row r="2250" spans="1:5">
      <c r="A2250" s="13"/>
      <c r="B2250" s="13"/>
      <c r="C2250" s="13"/>
      <c r="D2250" s="18"/>
      <c r="E2250" s="9"/>
    </row>
    <row r="2251" spans="1:5">
      <c r="A2251" s="13"/>
      <c r="B2251" s="13"/>
      <c r="C2251" s="13"/>
      <c r="D2251" s="18"/>
      <c r="E2251" s="9"/>
    </row>
    <row r="2252" spans="1:5">
      <c r="A2252" s="13"/>
      <c r="B2252" s="13"/>
      <c r="C2252" s="13"/>
      <c r="D2252" s="18"/>
      <c r="E2252" s="9"/>
    </row>
    <row r="2253" spans="1:5">
      <c r="A2253" s="13"/>
      <c r="B2253" s="13"/>
      <c r="C2253" s="13"/>
      <c r="D2253" s="18"/>
      <c r="E2253" s="9"/>
    </row>
    <row r="2254" spans="1:5">
      <c r="A2254" s="13"/>
      <c r="B2254" s="13"/>
      <c r="C2254" s="13"/>
      <c r="D2254" s="18"/>
      <c r="E2254" s="9"/>
    </row>
    <row r="2255" spans="1:5">
      <c r="A2255" s="13"/>
      <c r="B2255" s="13"/>
      <c r="C2255" s="13"/>
      <c r="D2255" s="18"/>
      <c r="E2255" s="9"/>
    </row>
    <row r="2256" spans="1:5">
      <c r="A2256" s="13"/>
      <c r="B2256" s="13"/>
      <c r="C2256" s="13"/>
      <c r="D2256" s="18"/>
      <c r="E2256" s="9"/>
    </row>
    <row r="2257" spans="1:5">
      <c r="A2257" s="13"/>
      <c r="B2257" s="13"/>
      <c r="C2257" s="13"/>
      <c r="D2257" s="18"/>
      <c r="E2257" s="9"/>
    </row>
    <row r="2258" spans="1:5">
      <c r="A2258" s="13"/>
      <c r="B2258" s="13"/>
      <c r="C2258" s="13"/>
      <c r="D2258" s="18"/>
      <c r="E2258" s="9"/>
    </row>
    <row r="2259" spans="1:5">
      <c r="A2259" s="13"/>
      <c r="B2259" s="13"/>
      <c r="C2259" s="13"/>
      <c r="D2259" s="18"/>
      <c r="E2259" s="9"/>
    </row>
    <row r="2260" spans="1:5">
      <c r="A2260" s="13"/>
      <c r="B2260" s="13"/>
      <c r="C2260" s="13"/>
      <c r="D2260" s="18"/>
      <c r="E2260" s="9"/>
    </row>
    <row r="2261" spans="1:5">
      <c r="A2261" s="13"/>
      <c r="B2261" s="13"/>
      <c r="C2261" s="13"/>
      <c r="D2261" s="18"/>
      <c r="E2261" s="9"/>
    </row>
    <row r="2262" spans="1:5">
      <c r="A2262" s="13"/>
      <c r="B2262" s="13"/>
      <c r="C2262" s="13"/>
      <c r="D2262" s="18"/>
      <c r="E2262" s="9"/>
    </row>
    <row r="2263" spans="1:5">
      <c r="A2263" s="13"/>
      <c r="B2263" s="13"/>
      <c r="C2263" s="13"/>
      <c r="D2263" s="18"/>
      <c r="E2263" s="9"/>
    </row>
    <row r="2264" spans="1:5">
      <c r="A2264" s="13"/>
      <c r="B2264" s="13"/>
      <c r="C2264" s="13"/>
      <c r="D2264" s="18"/>
      <c r="E2264" s="9"/>
    </row>
    <row r="2265" spans="1:5">
      <c r="A2265" s="13"/>
      <c r="B2265" s="13"/>
      <c r="C2265" s="13"/>
      <c r="D2265" s="18"/>
      <c r="E2265" s="9"/>
    </row>
    <row r="2266" spans="1:5">
      <c r="A2266" s="13"/>
      <c r="B2266" s="13"/>
      <c r="C2266" s="13"/>
      <c r="D2266" s="18"/>
      <c r="E2266" s="9"/>
    </row>
    <row r="2267" spans="1:5">
      <c r="A2267" s="13"/>
      <c r="B2267" s="13"/>
      <c r="C2267" s="13"/>
      <c r="D2267" s="18"/>
      <c r="E2267" s="9"/>
    </row>
    <row r="2268" spans="1:5">
      <c r="A2268" s="13"/>
      <c r="B2268" s="13"/>
      <c r="C2268" s="13"/>
      <c r="D2268" s="18"/>
      <c r="E2268" s="9"/>
    </row>
    <row r="2269" spans="1:5">
      <c r="A2269" s="13"/>
      <c r="B2269" s="13"/>
      <c r="C2269" s="13"/>
      <c r="D2269" s="18"/>
      <c r="E2269" s="9"/>
    </row>
    <row r="2270" spans="1:5">
      <c r="A2270" s="13"/>
      <c r="B2270" s="13"/>
      <c r="C2270" s="13"/>
      <c r="D2270" s="18"/>
      <c r="E2270" s="9"/>
    </row>
    <row r="2271" spans="1:5">
      <c r="A2271" s="13"/>
      <c r="B2271" s="13"/>
      <c r="C2271" s="13"/>
      <c r="D2271" s="18"/>
      <c r="E2271" s="9"/>
    </row>
    <row r="2272" spans="1:5">
      <c r="A2272" s="13"/>
      <c r="B2272" s="13"/>
      <c r="C2272" s="13"/>
      <c r="D2272" s="18"/>
      <c r="E2272" s="9"/>
    </row>
    <row r="2273" spans="1:5">
      <c r="A2273" s="13"/>
      <c r="B2273" s="13"/>
      <c r="C2273" s="13"/>
      <c r="D2273" s="18"/>
      <c r="E2273" s="9"/>
    </row>
    <row r="2274" spans="1:5">
      <c r="A2274" s="13"/>
      <c r="B2274" s="13"/>
      <c r="C2274" s="13"/>
      <c r="D2274" s="18"/>
      <c r="E2274" s="9"/>
    </row>
    <row r="2275" spans="1:5">
      <c r="A2275" s="13"/>
      <c r="B2275" s="13"/>
      <c r="C2275" s="13"/>
      <c r="D2275" s="18"/>
      <c r="E2275" s="9"/>
    </row>
    <row r="2276" spans="1:5">
      <c r="A2276" s="13"/>
      <c r="B2276" s="13"/>
      <c r="C2276" s="13"/>
      <c r="D2276" s="18"/>
      <c r="E2276" s="9"/>
    </row>
    <row r="2277" spans="1:5">
      <c r="A2277" s="13"/>
      <c r="B2277" s="13"/>
      <c r="C2277" s="13"/>
      <c r="D2277" s="18"/>
      <c r="E2277" s="9"/>
    </row>
    <row r="2278" spans="1:5">
      <c r="A2278" s="13"/>
      <c r="B2278" s="13"/>
      <c r="C2278" s="13"/>
      <c r="D2278" s="18"/>
      <c r="E2278" s="9"/>
    </row>
    <row r="2279" spans="1:5">
      <c r="A2279" s="13"/>
      <c r="B2279" s="13"/>
      <c r="C2279" s="13"/>
      <c r="D2279" s="18"/>
      <c r="E2279" s="9"/>
    </row>
    <row r="2280" spans="1:5">
      <c r="A2280" s="13"/>
      <c r="B2280" s="13"/>
      <c r="C2280" s="13"/>
      <c r="D2280" s="18"/>
      <c r="E2280" s="9"/>
    </row>
    <row r="2281" spans="1:5">
      <c r="A2281" s="13"/>
      <c r="B2281" s="13"/>
      <c r="C2281" s="13"/>
      <c r="D2281" s="18"/>
      <c r="E2281" s="9"/>
    </row>
    <row r="2282" spans="1:5">
      <c r="A2282" s="13"/>
      <c r="B2282" s="13"/>
      <c r="C2282" s="13"/>
      <c r="D2282" s="18"/>
      <c r="E2282" s="9"/>
    </row>
    <row r="2283" spans="1:5">
      <c r="A2283" s="13"/>
      <c r="B2283" s="13"/>
      <c r="C2283" s="13"/>
      <c r="D2283" s="18"/>
      <c r="E2283" s="9"/>
    </row>
    <row r="2284" spans="1:5">
      <c r="A2284" s="13"/>
      <c r="B2284" s="13"/>
      <c r="C2284" s="13"/>
      <c r="D2284" s="18"/>
      <c r="E2284" s="9"/>
    </row>
    <row r="2285" spans="1:5">
      <c r="A2285" s="13"/>
      <c r="B2285" s="13"/>
      <c r="C2285" s="13"/>
      <c r="D2285" s="18"/>
      <c r="E2285" s="9"/>
    </row>
  </sheetData>
  <conditionalFormatting sqref="E2:E2285">
    <cfRule type="cellIs" dxfId="34" priority="1" operator="equal">
      <formula>"Рішення ПРИЙНЯТЕ"</formula>
    </cfRule>
  </conditionalFormatting>
  <conditionalFormatting sqref="E2:E2285">
    <cfRule type="cellIs" dxfId="33" priority="2" operator="equal">
      <formula>"Рішення НЕ ПРИЙНЯТЕ"</formula>
    </cfRule>
  </conditionalFormatting>
  <conditionalFormatting sqref="F2:Q152">
    <cfRule type="containsBlanks" dxfId="32" priority="3">
      <formula>LEN(TRIM(F2))=0</formula>
    </cfRule>
  </conditionalFormatting>
  <conditionalFormatting sqref="F2:Q152 R2:U85">
    <cfRule type="containsText" dxfId="31" priority="4" operator="containsText" text="З">
      <formula>NOT(ISERROR(SEARCH(("З"),(F2))))</formula>
    </cfRule>
  </conditionalFormatting>
  <conditionalFormatting sqref="F2:Q152 R2:U85">
    <cfRule type="cellIs" dxfId="30" priority="5" operator="equal">
      <formula>"Проти"</formula>
    </cfRule>
  </conditionalFormatting>
  <conditionalFormatting sqref="F2:Q152 R2:U85">
    <cfRule type="cellIs" dxfId="29" priority="6" operator="equal">
      <formula>"Утримався"</formula>
    </cfRule>
  </conditionalFormatting>
  <conditionalFormatting sqref="F2:Q152 R2:U85">
    <cfRule type="cellIs" dxfId="28" priority="7" operator="equal">
      <formula>"Не голосував"</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B5394"/>
    <outlinePr summaryBelow="0" summaryRight="0"/>
  </sheetPr>
  <dimension ref="A1:V2432"/>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7.140625" hidden="1" customWidth="1"/>
    <col min="2" max="3" width="10.7109375" customWidth="1"/>
    <col min="4" max="4" width="58.7109375" customWidth="1"/>
    <col min="5" max="5" width="13" customWidth="1"/>
    <col min="6" max="22" width="7.85546875" customWidth="1"/>
  </cols>
  <sheetData>
    <row r="1" spans="1:22" ht="84.75">
      <c r="B1" s="41" t="s">
        <v>8</v>
      </c>
      <c r="C1" s="34" t="s">
        <v>1</v>
      </c>
      <c r="D1" s="35" t="s">
        <v>2</v>
      </c>
      <c r="E1" s="35" t="s">
        <v>3</v>
      </c>
      <c r="F1" s="42" t="s">
        <v>19</v>
      </c>
      <c r="G1" s="42" t="s">
        <v>32</v>
      </c>
      <c r="H1" s="42" t="s">
        <v>67</v>
      </c>
      <c r="I1" s="42" t="s">
        <v>79</v>
      </c>
      <c r="J1" s="42" t="s">
        <v>89</v>
      </c>
      <c r="K1" s="42" t="s">
        <v>97</v>
      </c>
      <c r="L1" s="42" t="s">
        <v>112</v>
      </c>
      <c r="M1" s="42" t="s">
        <v>114</v>
      </c>
      <c r="N1" s="42" t="s">
        <v>125</v>
      </c>
      <c r="O1" s="42" t="s">
        <v>130</v>
      </c>
      <c r="P1" s="42" t="s">
        <v>131</v>
      </c>
      <c r="Q1" s="42" t="s">
        <v>134</v>
      </c>
      <c r="R1" s="10"/>
      <c r="S1" s="10"/>
      <c r="T1" s="10"/>
      <c r="U1" s="10"/>
      <c r="V1" s="10"/>
    </row>
    <row r="2" spans="1:22" ht="25.5">
      <c r="A2" s="3">
        <v>1</v>
      </c>
      <c r="B2" s="36">
        <v>1</v>
      </c>
      <c r="C2" s="36" t="s">
        <v>139</v>
      </c>
      <c r="D2" s="46" t="s">
        <v>140</v>
      </c>
      <c r="E2" s="38" t="s">
        <v>21</v>
      </c>
      <c r="F2" s="29" t="s">
        <v>142</v>
      </c>
      <c r="G2" s="29" t="s">
        <v>141</v>
      </c>
      <c r="H2" s="29" t="s">
        <v>143</v>
      </c>
      <c r="I2" s="29" t="s">
        <v>142</v>
      </c>
      <c r="J2" s="29" t="s">
        <v>142</v>
      </c>
      <c r="K2" s="29" t="s">
        <v>143</v>
      </c>
      <c r="L2" s="29" t="s">
        <v>142</v>
      </c>
      <c r="M2" s="29" t="s">
        <v>142</v>
      </c>
      <c r="N2" s="29" t="s">
        <v>142</v>
      </c>
      <c r="O2" s="29" t="s">
        <v>141</v>
      </c>
      <c r="P2" s="29" t="s">
        <v>142</v>
      </c>
      <c r="Q2" s="29" t="s">
        <v>141</v>
      </c>
      <c r="R2" s="6"/>
      <c r="S2" s="6"/>
      <c r="T2" s="6"/>
      <c r="U2" s="6"/>
      <c r="V2" s="6"/>
    </row>
    <row r="3" spans="1:22" ht="38.25">
      <c r="A3" s="13">
        <v>2</v>
      </c>
      <c r="B3" s="44">
        <v>2</v>
      </c>
      <c r="C3" s="44" t="s">
        <v>144</v>
      </c>
      <c r="D3" s="46" t="s">
        <v>145</v>
      </c>
      <c r="E3" s="38" t="s">
        <v>21</v>
      </c>
      <c r="F3" s="29" t="s">
        <v>142</v>
      </c>
      <c r="G3" s="29" t="s">
        <v>141</v>
      </c>
      <c r="H3" s="29" t="s">
        <v>143</v>
      </c>
      <c r="I3" s="29" t="s">
        <v>142</v>
      </c>
      <c r="J3" s="29" t="s">
        <v>142</v>
      </c>
      <c r="K3" s="29" t="s">
        <v>143</v>
      </c>
      <c r="L3" s="29" t="s">
        <v>142</v>
      </c>
      <c r="M3" s="29" t="s">
        <v>142</v>
      </c>
      <c r="N3" s="29" t="s">
        <v>143</v>
      </c>
      <c r="O3" s="29" t="s">
        <v>143</v>
      </c>
      <c r="P3" s="29" t="s">
        <v>143</v>
      </c>
      <c r="Q3" s="29" t="s">
        <v>141</v>
      </c>
      <c r="R3" s="6"/>
      <c r="S3" s="6"/>
      <c r="T3" s="6"/>
      <c r="U3" s="6"/>
      <c r="V3" s="6"/>
    </row>
    <row r="4" spans="1:22" ht="38.25">
      <c r="A4" s="13">
        <v>3</v>
      </c>
      <c r="B4" s="44">
        <v>3</v>
      </c>
      <c r="C4" s="44" t="s">
        <v>146</v>
      </c>
      <c r="D4" s="46" t="s">
        <v>147</v>
      </c>
      <c r="E4" s="38" t="s">
        <v>21</v>
      </c>
      <c r="F4" s="29" t="s">
        <v>142</v>
      </c>
      <c r="G4" s="29" t="s">
        <v>141</v>
      </c>
      <c r="H4" s="29" t="s">
        <v>142</v>
      </c>
      <c r="I4" s="29" t="s">
        <v>142</v>
      </c>
      <c r="J4" s="29" t="s">
        <v>142</v>
      </c>
      <c r="K4" s="29" t="s">
        <v>142</v>
      </c>
      <c r="L4" s="29" t="s">
        <v>142</v>
      </c>
      <c r="M4" s="29" t="s">
        <v>142</v>
      </c>
      <c r="N4" s="29" t="s">
        <v>142</v>
      </c>
      <c r="O4" s="29" t="s">
        <v>142</v>
      </c>
      <c r="P4" s="29" t="s">
        <v>143</v>
      </c>
      <c r="Q4" s="29" t="s">
        <v>141</v>
      </c>
      <c r="R4" s="6"/>
      <c r="S4" s="6"/>
      <c r="T4" s="6"/>
      <c r="U4" s="6"/>
      <c r="V4" s="6"/>
    </row>
    <row r="5" spans="1:22" ht="63.75">
      <c r="A5" s="13">
        <v>4</v>
      </c>
      <c r="B5" s="44">
        <v>4</v>
      </c>
      <c r="C5" s="44" t="s">
        <v>148</v>
      </c>
      <c r="D5" s="46" t="s">
        <v>149</v>
      </c>
      <c r="E5" s="38" t="s">
        <v>21</v>
      </c>
      <c r="F5" s="29" t="s">
        <v>142</v>
      </c>
      <c r="G5" s="29" t="s">
        <v>141</v>
      </c>
      <c r="H5" s="29" t="s">
        <v>142</v>
      </c>
      <c r="I5" s="29" t="s">
        <v>142</v>
      </c>
      <c r="J5" s="29" t="s">
        <v>142</v>
      </c>
      <c r="K5" s="29" t="s">
        <v>142</v>
      </c>
      <c r="L5" s="29" t="s">
        <v>142</v>
      </c>
      <c r="M5" s="29" t="s">
        <v>142</v>
      </c>
      <c r="N5" s="29" t="s">
        <v>142</v>
      </c>
      <c r="O5" s="29" t="s">
        <v>142</v>
      </c>
      <c r="P5" s="29" t="s">
        <v>142</v>
      </c>
      <c r="Q5" s="29" t="s">
        <v>141</v>
      </c>
      <c r="R5" s="6"/>
      <c r="S5" s="6"/>
      <c r="T5" s="6"/>
      <c r="U5" s="6"/>
      <c r="V5" s="6"/>
    </row>
    <row r="6" spans="1:22" ht="51">
      <c r="A6" s="13">
        <v>5</v>
      </c>
      <c r="B6" s="44">
        <v>5</v>
      </c>
      <c r="C6" s="44" t="s">
        <v>150</v>
      </c>
      <c r="D6" s="46" t="s">
        <v>151</v>
      </c>
      <c r="E6" s="38" t="s">
        <v>21</v>
      </c>
      <c r="F6" s="29" t="s">
        <v>142</v>
      </c>
      <c r="G6" s="29" t="s">
        <v>141</v>
      </c>
      <c r="H6" s="29" t="s">
        <v>142</v>
      </c>
      <c r="I6" s="29" t="s">
        <v>142</v>
      </c>
      <c r="J6" s="29" t="s">
        <v>142</v>
      </c>
      <c r="K6" s="29" t="s">
        <v>142</v>
      </c>
      <c r="L6" s="29" t="s">
        <v>142</v>
      </c>
      <c r="M6" s="29" t="s">
        <v>142</v>
      </c>
      <c r="N6" s="29" t="s">
        <v>142</v>
      </c>
      <c r="O6" s="29" t="s">
        <v>142</v>
      </c>
      <c r="P6" s="29" t="s">
        <v>142</v>
      </c>
      <c r="Q6" s="29" t="s">
        <v>141</v>
      </c>
      <c r="R6" s="6"/>
      <c r="S6" s="6"/>
      <c r="T6" s="6"/>
      <c r="U6" s="6"/>
      <c r="V6" s="6"/>
    </row>
    <row r="7" spans="1:22" ht="89.25">
      <c r="A7" s="13">
        <v>6</v>
      </c>
      <c r="B7" s="44">
        <v>6</v>
      </c>
      <c r="C7" s="44" t="s">
        <v>152</v>
      </c>
      <c r="D7" s="46" t="s">
        <v>153</v>
      </c>
      <c r="E7" s="38" t="s">
        <v>21</v>
      </c>
      <c r="F7" s="29" t="s">
        <v>142</v>
      </c>
      <c r="G7" s="29" t="s">
        <v>141</v>
      </c>
      <c r="H7" s="29" t="s">
        <v>142</v>
      </c>
      <c r="I7" s="29" t="s">
        <v>142</v>
      </c>
      <c r="J7" s="29" t="s">
        <v>142</v>
      </c>
      <c r="K7" s="29" t="s">
        <v>143</v>
      </c>
      <c r="L7" s="29" t="s">
        <v>142</v>
      </c>
      <c r="M7" s="29" t="s">
        <v>142</v>
      </c>
      <c r="N7" s="29" t="s">
        <v>143</v>
      </c>
      <c r="O7" s="29" t="s">
        <v>143</v>
      </c>
      <c r="P7" s="29" t="s">
        <v>143</v>
      </c>
      <c r="Q7" s="29" t="s">
        <v>141</v>
      </c>
      <c r="R7" s="6"/>
      <c r="S7" s="6"/>
      <c r="T7" s="6"/>
      <c r="U7" s="6"/>
      <c r="V7" s="6"/>
    </row>
    <row r="8" spans="1:22" ht="51">
      <c r="A8" s="13">
        <v>7</v>
      </c>
      <c r="B8" s="44">
        <v>7</v>
      </c>
      <c r="C8" s="44" t="s">
        <v>154</v>
      </c>
      <c r="D8" s="46" t="s">
        <v>155</v>
      </c>
      <c r="E8" s="38" t="s">
        <v>21</v>
      </c>
      <c r="F8" s="29" t="s">
        <v>143</v>
      </c>
      <c r="G8" s="29" t="s">
        <v>141</v>
      </c>
      <c r="H8" s="29" t="s">
        <v>143</v>
      </c>
      <c r="I8" s="29" t="s">
        <v>143</v>
      </c>
      <c r="J8" s="29" t="s">
        <v>143</v>
      </c>
      <c r="K8" s="29" t="s">
        <v>143</v>
      </c>
      <c r="L8" s="29" t="s">
        <v>143</v>
      </c>
      <c r="M8" s="29" t="s">
        <v>143</v>
      </c>
      <c r="N8" s="29" t="s">
        <v>143</v>
      </c>
      <c r="O8" s="29" t="s">
        <v>143</v>
      </c>
      <c r="P8" s="29" t="s">
        <v>141</v>
      </c>
      <c r="Q8" s="29" t="s">
        <v>141</v>
      </c>
      <c r="R8" s="6"/>
      <c r="S8" s="6"/>
      <c r="T8" s="6"/>
      <c r="U8" s="6"/>
      <c r="V8" s="6"/>
    </row>
    <row r="9" spans="1:22" ht="63.75">
      <c r="A9" s="13">
        <v>8</v>
      </c>
      <c r="B9" s="44">
        <v>8</v>
      </c>
      <c r="C9" s="44" t="s">
        <v>156</v>
      </c>
      <c r="D9" s="46" t="s">
        <v>157</v>
      </c>
      <c r="E9" s="38" t="s">
        <v>21</v>
      </c>
      <c r="F9" s="29" t="s">
        <v>142</v>
      </c>
      <c r="G9" s="29" t="s">
        <v>141</v>
      </c>
      <c r="H9" s="29" t="s">
        <v>142</v>
      </c>
      <c r="I9" s="29" t="s">
        <v>142</v>
      </c>
      <c r="J9" s="29" t="s">
        <v>142</v>
      </c>
      <c r="K9" s="29" t="s">
        <v>142</v>
      </c>
      <c r="L9" s="29" t="s">
        <v>142</v>
      </c>
      <c r="M9" s="29" t="s">
        <v>142</v>
      </c>
      <c r="N9" s="29" t="s">
        <v>142</v>
      </c>
      <c r="O9" s="29" t="s">
        <v>142</v>
      </c>
      <c r="P9" s="29" t="s">
        <v>141</v>
      </c>
      <c r="Q9" s="29" t="s">
        <v>141</v>
      </c>
      <c r="R9" s="6"/>
      <c r="S9" s="6"/>
      <c r="T9" s="6"/>
      <c r="U9" s="6"/>
      <c r="V9" s="6"/>
    </row>
    <row r="10" spans="1:22" ht="102">
      <c r="A10" s="13">
        <v>9</v>
      </c>
      <c r="B10" s="44">
        <v>9</v>
      </c>
      <c r="C10" s="44" t="s">
        <v>158</v>
      </c>
      <c r="D10" s="46" t="s">
        <v>159</v>
      </c>
      <c r="E10" s="38" t="s">
        <v>21</v>
      </c>
      <c r="F10" s="29" t="s">
        <v>142</v>
      </c>
      <c r="G10" s="29" t="s">
        <v>141</v>
      </c>
      <c r="H10" s="29" t="s">
        <v>142</v>
      </c>
      <c r="I10" s="29" t="s">
        <v>142</v>
      </c>
      <c r="J10" s="29" t="s">
        <v>142</v>
      </c>
      <c r="K10" s="29" t="s">
        <v>143</v>
      </c>
      <c r="L10" s="29" t="s">
        <v>142</v>
      </c>
      <c r="M10" s="29" t="s">
        <v>142</v>
      </c>
      <c r="N10" s="29" t="s">
        <v>142</v>
      </c>
      <c r="O10" s="29" t="s">
        <v>143</v>
      </c>
      <c r="P10" s="29" t="s">
        <v>143</v>
      </c>
      <c r="Q10" s="29" t="s">
        <v>141</v>
      </c>
      <c r="R10" s="6"/>
      <c r="S10" s="6"/>
      <c r="T10" s="6"/>
      <c r="U10" s="6"/>
      <c r="V10" s="6"/>
    </row>
    <row r="11" spans="1:22" ht="76.5">
      <c r="A11" s="13">
        <v>10</v>
      </c>
      <c r="B11" s="44">
        <v>10</v>
      </c>
      <c r="C11" s="44" t="s">
        <v>158</v>
      </c>
      <c r="D11" s="46" t="s">
        <v>160</v>
      </c>
      <c r="E11" s="38" t="s">
        <v>21</v>
      </c>
      <c r="F11" s="29" t="s">
        <v>142</v>
      </c>
      <c r="G11" s="29" t="s">
        <v>141</v>
      </c>
      <c r="H11" s="29" t="s">
        <v>142</v>
      </c>
      <c r="I11" s="29" t="s">
        <v>142</v>
      </c>
      <c r="J11" s="29" t="s">
        <v>142</v>
      </c>
      <c r="K11" s="29" t="s">
        <v>143</v>
      </c>
      <c r="L11" s="29" t="s">
        <v>142</v>
      </c>
      <c r="M11" s="29" t="s">
        <v>142</v>
      </c>
      <c r="N11" s="29" t="s">
        <v>142</v>
      </c>
      <c r="O11" s="29" t="s">
        <v>143</v>
      </c>
      <c r="P11" s="29" t="s">
        <v>142</v>
      </c>
      <c r="Q11" s="29" t="s">
        <v>141</v>
      </c>
      <c r="R11" s="6"/>
      <c r="S11" s="6"/>
      <c r="T11" s="6"/>
      <c r="U11" s="6"/>
      <c r="V11" s="6"/>
    </row>
    <row r="12" spans="1:22" ht="102">
      <c r="A12" s="13">
        <v>11</v>
      </c>
      <c r="B12" s="44">
        <v>11</v>
      </c>
      <c r="C12" s="44" t="s">
        <v>161</v>
      </c>
      <c r="D12" s="46" t="s">
        <v>162</v>
      </c>
      <c r="E12" s="38" t="s">
        <v>21</v>
      </c>
      <c r="F12" s="29" t="s">
        <v>143</v>
      </c>
      <c r="G12" s="29" t="s">
        <v>141</v>
      </c>
      <c r="H12" s="29" t="s">
        <v>143</v>
      </c>
      <c r="I12" s="29" t="s">
        <v>143</v>
      </c>
      <c r="J12" s="29" t="s">
        <v>143</v>
      </c>
      <c r="K12" s="29" t="s">
        <v>143</v>
      </c>
      <c r="L12" s="29" t="s">
        <v>143</v>
      </c>
      <c r="M12" s="29" t="s">
        <v>143</v>
      </c>
      <c r="N12" s="29" t="s">
        <v>143</v>
      </c>
      <c r="O12" s="29" t="s">
        <v>143</v>
      </c>
      <c r="P12" s="29" t="s">
        <v>143</v>
      </c>
      <c r="Q12" s="29" t="s">
        <v>141</v>
      </c>
      <c r="R12" s="6"/>
      <c r="S12" s="6"/>
      <c r="T12" s="6"/>
      <c r="U12" s="6"/>
      <c r="V12" s="6"/>
    </row>
    <row r="13" spans="1:22" ht="25.5">
      <c r="A13" s="13">
        <v>12</v>
      </c>
      <c r="B13" s="44">
        <v>12</v>
      </c>
      <c r="C13" s="44" t="s">
        <v>163</v>
      </c>
      <c r="D13" s="46" t="s">
        <v>164</v>
      </c>
      <c r="E13" s="38" t="s">
        <v>21</v>
      </c>
      <c r="F13" s="29" t="s">
        <v>143</v>
      </c>
      <c r="G13" s="29" t="s">
        <v>141</v>
      </c>
      <c r="H13" s="29" t="s">
        <v>142</v>
      </c>
      <c r="I13" s="29" t="s">
        <v>142</v>
      </c>
      <c r="J13" s="29" t="s">
        <v>142</v>
      </c>
      <c r="K13" s="29" t="s">
        <v>142</v>
      </c>
      <c r="L13" s="29" t="s">
        <v>143</v>
      </c>
      <c r="M13" s="29" t="s">
        <v>142</v>
      </c>
      <c r="N13" s="29" t="s">
        <v>142</v>
      </c>
      <c r="O13" s="29" t="s">
        <v>142</v>
      </c>
      <c r="P13" s="29" t="s">
        <v>142</v>
      </c>
      <c r="Q13" s="29" t="s">
        <v>141</v>
      </c>
      <c r="R13" s="6"/>
      <c r="S13" s="6"/>
      <c r="T13" s="6"/>
      <c r="U13" s="6"/>
      <c r="V13" s="6"/>
    </row>
    <row r="14" spans="1:22" ht="25.5">
      <c r="A14" s="13">
        <v>13</v>
      </c>
      <c r="B14" s="44">
        <v>13</v>
      </c>
      <c r="C14" s="44" t="s">
        <v>165</v>
      </c>
      <c r="D14" s="46" t="s">
        <v>166</v>
      </c>
      <c r="E14" s="38" t="s">
        <v>21</v>
      </c>
      <c r="F14" s="29" t="s">
        <v>142</v>
      </c>
      <c r="G14" s="29" t="s">
        <v>141</v>
      </c>
      <c r="H14" s="29" t="s">
        <v>142</v>
      </c>
      <c r="I14" s="29" t="s">
        <v>142</v>
      </c>
      <c r="J14" s="29" t="s">
        <v>142</v>
      </c>
      <c r="K14" s="29" t="s">
        <v>142</v>
      </c>
      <c r="L14" s="29" t="s">
        <v>142</v>
      </c>
      <c r="M14" s="29" t="s">
        <v>142</v>
      </c>
      <c r="N14" s="29" t="s">
        <v>142</v>
      </c>
      <c r="O14" s="29" t="s">
        <v>141</v>
      </c>
      <c r="P14" s="29" t="s">
        <v>142</v>
      </c>
      <c r="Q14" s="29" t="s">
        <v>141</v>
      </c>
      <c r="R14" s="6"/>
      <c r="S14" s="6"/>
      <c r="T14" s="6"/>
      <c r="U14" s="6"/>
      <c r="V14" s="6"/>
    </row>
    <row r="15" spans="1:22" ht="25.5">
      <c r="A15" s="13">
        <v>14</v>
      </c>
      <c r="B15" s="44">
        <v>14</v>
      </c>
      <c r="C15" s="44" t="s">
        <v>167</v>
      </c>
      <c r="D15" s="46" t="s">
        <v>168</v>
      </c>
      <c r="E15" s="38" t="s">
        <v>21</v>
      </c>
      <c r="F15" s="29" t="s">
        <v>142</v>
      </c>
      <c r="G15" s="29" t="s">
        <v>141</v>
      </c>
      <c r="H15" s="29" t="s">
        <v>142</v>
      </c>
      <c r="I15" s="29" t="s">
        <v>143</v>
      </c>
      <c r="J15" s="29" t="s">
        <v>143</v>
      </c>
      <c r="K15" s="29" t="s">
        <v>142</v>
      </c>
      <c r="L15" s="29" t="s">
        <v>142</v>
      </c>
      <c r="M15" s="29" t="s">
        <v>142</v>
      </c>
      <c r="N15" s="29" t="s">
        <v>142</v>
      </c>
      <c r="O15" s="29" t="s">
        <v>141</v>
      </c>
      <c r="P15" s="29" t="s">
        <v>142</v>
      </c>
      <c r="Q15" s="29" t="s">
        <v>141</v>
      </c>
      <c r="R15" s="6"/>
      <c r="S15" s="6"/>
      <c r="T15" s="6"/>
      <c r="U15" s="6"/>
      <c r="V15" s="6"/>
    </row>
    <row r="16" spans="1:22" ht="38.25">
      <c r="A16" s="13">
        <v>15</v>
      </c>
      <c r="B16" s="44">
        <v>15</v>
      </c>
      <c r="C16" s="44" t="s">
        <v>169</v>
      </c>
      <c r="D16" s="46" t="s">
        <v>170</v>
      </c>
      <c r="E16" s="38" t="s">
        <v>21</v>
      </c>
      <c r="F16" s="29" t="s">
        <v>143</v>
      </c>
      <c r="G16" s="29" t="s">
        <v>141</v>
      </c>
      <c r="H16" s="29" t="s">
        <v>142</v>
      </c>
      <c r="I16" s="29" t="s">
        <v>143</v>
      </c>
      <c r="J16" s="29" t="s">
        <v>143</v>
      </c>
      <c r="K16" s="29" t="s">
        <v>142</v>
      </c>
      <c r="L16" s="29" t="s">
        <v>142</v>
      </c>
      <c r="M16" s="29" t="s">
        <v>142</v>
      </c>
      <c r="N16" s="29" t="s">
        <v>142</v>
      </c>
      <c r="O16" s="29" t="s">
        <v>141</v>
      </c>
      <c r="P16" s="29" t="s">
        <v>142</v>
      </c>
      <c r="Q16" s="29" t="s">
        <v>141</v>
      </c>
      <c r="R16" s="6"/>
      <c r="S16" s="6"/>
      <c r="T16" s="6"/>
      <c r="U16" s="6"/>
      <c r="V16" s="6"/>
    </row>
    <row r="17" spans="1:22" ht="38.25">
      <c r="A17" s="13">
        <v>16</v>
      </c>
      <c r="B17" s="44">
        <v>16</v>
      </c>
      <c r="C17" s="44" t="s">
        <v>171</v>
      </c>
      <c r="D17" s="46" t="s">
        <v>172</v>
      </c>
      <c r="E17" s="38" t="s">
        <v>21</v>
      </c>
      <c r="F17" s="29" t="s">
        <v>143</v>
      </c>
      <c r="G17" s="29" t="s">
        <v>141</v>
      </c>
      <c r="H17" s="29" t="s">
        <v>173</v>
      </c>
      <c r="I17" s="29" t="s">
        <v>143</v>
      </c>
      <c r="J17" s="29" t="s">
        <v>143</v>
      </c>
      <c r="K17" s="29" t="s">
        <v>143</v>
      </c>
      <c r="L17" s="29" t="s">
        <v>143</v>
      </c>
      <c r="M17" s="29" t="s">
        <v>143</v>
      </c>
      <c r="N17" s="29" t="s">
        <v>143</v>
      </c>
      <c r="O17" s="29" t="s">
        <v>141</v>
      </c>
      <c r="P17" s="29" t="s">
        <v>143</v>
      </c>
      <c r="Q17" s="29" t="s">
        <v>141</v>
      </c>
      <c r="R17" s="6"/>
      <c r="S17" s="6"/>
      <c r="T17" s="6"/>
      <c r="U17" s="6"/>
      <c r="V17" s="6"/>
    </row>
    <row r="18" spans="1:22" ht="25.5">
      <c r="A18" s="13">
        <v>17</v>
      </c>
      <c r="B18" s="44">
        <v>17</v>
      </c>
      <c r="C18" s="44" t="s">
        <v>174</v>
      </c>
      <c r="D18" s="46" t="s">
        <v>175</v>
      </c>
      <c r="E18" s="38" t="s">
        <v>21</v>
      </c>
      <c r="F18" s="29" t="s">
        <v>142</v>
      </c>
      <c r="G18" s="29" t="s">
        <v>141</v>
      </c>
      <c r="H18" s="29" t="s">
        <v>142</v>
      </c>
      <c r="I18" s="29" t="s">
        <v>143</v>
      </c>
      <c r="J18" s="29" t="s">
        <v>142</v>
      </c>
      <c r="K18" s="29" t="s">
        <v>142</v>
      </c>
      <c r="L18" s="29" t="s">
        <v>142</v>
      </c>
      <c r="M18" s="29" t="s">
        <v>143</v>
      </c>
      <c r="N18" s="29" t="s">
        <v>142</v>
      </c>
      <c r="O18" s="29" t="s">
        <v>141</v>
      </c>
      <c r="P18" s="29" t="s">
        <v>142</v>
      </c>
      <c r="Q18" s="29" t="s">
        <v>141</v>
      </c>
      <c r="R18" s="6"/>
      <c r="S18" s="6"/>
      <c r="T18" s="6"/>
      <c r="U18" s="6"/>
      <c r="V18" s="6"/>
    </row>
    <row r="19" spans="1:22" ht="76.5">
      <c r="A19" s="13">
        <v>18</v>
      </c>
      <c r="B19" s="44">
        <v>18</v>
      </c>
      <c r="C19" s="44" t="s">
        <v>176</v>
      </c>
      <c r="D19" s="46" t="s">
        <v>177</v>
      </c>
      <c r="E19" s="38" t="s">
        <v>21</v>
      </c>
      <c r="F19" s="29" t="s">
        <v>142</v>
      </c>
      <c r="G19" s="29" t="s">
        <v>141</v>
      </c>
      <c r="H19" s="29" t="s">
        <v>141</v>
      </c>
      <c r="I19" s="29" t="s">
        <v>142</v>
      </c>
      <c r="J19" s="29" t="s">
        <v>142</v>
      </c>
      <c r="K19" s="29" t="s">
        <v>141</v>
      </c>
      <c r="L19" s="29" t="s">
        <v>142</v>
      </c>
      <c r="M19" s="29" t="s">
        <v>141</v>
      </c>
      <c r="N19" s="29" t="s">
        <v>143</v>
      </c>
      <c r="O19" s="29" t="s">
        <v>143</v>
      </c>
      <c r="P19" s="29" t="s">
        <v>143</v>
      </c>
      <c r="Q19" s="29" t="s">
        <v>141</v>
      </c>
      <c r="R19" s="6"/>
      <c r="S19" s="6"/>
      <c r="T19" s="6"/>
      <c r="U19" s="6"/>
      <c r="V19" s="6"/>
    </row>
    <row r="20" spans="1:22" ht="38.25">
      <c r="A20" s="13">
        <v>19</v>
      </c>
      <c r="B20" s="44">
        <v>19</v>
      </c>
      <c r="C20" s="44" t="s">
        <v>176</v>
      </c>
      <c r="D20" s="46" t="s">
        <v>178</v>
      </c>
      <c r="E20" s="38" t="s">
        <v>21</v>
      </c>
      <c r="F20" s="29" t="s">
        <v>142</v>
      </c>
      <c r="G20" s="29" t="s">
        <v>141</v>
      </c>
      <c r="H20" s="29" t="s">
        <v>142</v>
      </c>
      <c r="I20" s="29" t="s">
        <v>142</v>
      </c>
      <c r="J20" s="29" t="s">
        <v>142</v>
      </c>
      <c r="K20" s="29" t="s">
        <v>142</v>
      </c>
      <c r="L20" s="29" t="s">
        <v>142</v>
      </c>
      <c r="M20" s="29" t="s">
        <v>141</v>
      </c>
      <c r="N20" s="29" t="s">
        <v>142</v>
      </c>
      <c r="O20" s="29" t="s">
        <v>143</v>
      </c>
      <c r="P20" s="29" t="s">
        <v>142</v>
      </c>
      <c r="Q20" s="29" t="s">
        <v>141</v>
      </c>
      <c r="R20" s="6"/>
      <c r="S20" s="6"/>
      <c r="T20" s="6"/>
      <c r="U20" s="6"/>
      <c r="V20" s="6"/>
    </row>
    <row r="21" spans="1:22" ht="102">
      <c r="A21" s="13">
        <v>20</v>
      </c>
      <c r="B21" s="44">
        <v>20</v>
      </c>
      <c r="C21" s="44" t="s">
        <v>179</v>
      </c>
      <c r="D21" s="46" t="s">
        <v>180</v>
      </c>
      <c r="E21" s="38" t="s">
        <v>21</v>
      </c>
      <c r="F21" s="29" t="s">
        <v>142</v>
      </c>
      <c r="G21" s="29" t="s">
        <v>141</v>
      </c>
      <c r="H21" s="29" t="s">
        <v>143</v>
      </c>
      <c r="I21" s="29" t="s">
        <v>142</v>
      </c>
      <c r="J21" s="29" t="s">
        <v>142</v>
      </c>
      <c r="K21" s="29" t="s">
        <v>143</v>
      </c>
      <c r="L21" s="29" t="s">
        <v>142</v>
      </c>
      <c r="M21" s="29" t="s">
        <v>141</v>
      </c>
      <c r="N21" s="29" t="s">
        <v>143</v>
      </c>
      <c r="O21" s="29" t="s">
        <v>143</v>
      </c>
      <c r="P21" s="29" t="s">
        <v>143</v>
      </c>
      <c r="Q21" s="29" t="s">
        <v>141</v>
      </c>
      <c r="R21" s="6"/>
      <c r="S21" s="6"/>
      <c r="T21" s="6"/>
      <c r="U21" s="6"/>
      <c r="V21" s="6"/>
    </row>
    <row r="22" spans="1:22" ht="51">
      <c r="A22" s="13">
        <v>21</v>
      </c>
      <c r="B22" s="44">
        <v>21</v>
      </c>
      <c r="C22" s="44" t="s">
        <v>181</v>
      </c>
      <c r="D22" s="46" t="s">
        <v>182</v>
      </c>
      <c r="E22" s="38" t="s">
        <v>21</v>
      </c>
      <c r="F22" s="29" t="s">
        <v>142</v>
      </c>
      <c r="G22" s="29" t="s">
        <v>141</v>
      </c>
      <c r="H22" s="29" t="s">
        <v>143</v>
      </c>
      <c r="I22" s="29" t="s">
        <v>142</v>
      </c>
      <c r="J22" s="29" t="s">
        <v>142</v>
      </c>
      <c r="K22" s="29" t="s">
        <v>143</v>
      </c>
      <c r="L22" s="29" t="s">
        <v>142</v>
      </c>
      <c r="M22" s="29" t="s">
        <v>143</v>
      </c>
      <c r="N22" s="29" t="s">
        <v>143</v>
      </c>
      <c r="O22" s="29" t="s">
        <v>143</v>
      </c>
      <c r="P22" s="29" t="s">
        <v>143</v>
      </c>
      <c r="Q22" s="29" t="s">
        <v>141</v>
      </c>
      <c r="R22" s="6"/>
      <c r="S22" s="6"/>
      <c r="T22" s="6"/>
      <c r="U22" s="6"/>
      <c r="V22" s="6"/>
    </row>
    <row r="23" spans="1:22" ht="51">
      <c r="A23" s="13">
        <v>22</v>
      </c>
      <c r="B23" s="44">
        <v>22</v>
      </c>
      <c r="C23" s="44" t="s">
        <v>184</v>
      </c>
      <c r="D23" s="46" t="s">
        <v>185</v>
      </c>
      <c r="E23" s="38" t="s">
        <v>21</v>
      </c>
      <c r="F23" s="29" t="s">
        <v>142</v>
      </c>
      <c r="G23" s="29" t="s">
        <v>141</v>
      </c>
      <c r="H23" s="29" t="s">
        <v>143</v>
      </c>
      <c r="I23" s="29" t="s">
        <v>143</v>
      </c>
      <c r="J23" s="29" t="s">
        <v>142</v>
      </c>
      <c r="K23" s="29" t="s">
        <v>141</v>
      </c>
      <c r="L23" s="29" t="s">
        <v>142</v>
      </c>
      <c r="M23" s="29" t="s">
        <v>143</v>
      </c>
      <c r="N23" s="29" t="s">
        <v>141</v>
      </c>
      <c r="O23" s="29" t="s">
        <v>143</v>
      </c>
      <c r="P23" s="29" t="s">
        <v>141</v>
      </c>
      <c r="Q23" s="29" t="s">
        <v>141</v>
      </c>
      <c r="R23" s="6"/>
      <c r="S23" s="6"/>
      <c r="T23" s="6"/>
      <c r="U23" s="6"/>
      <c r="V23" s="6"/>
    </row>
    <row r="24" spans="1:22" ht="51">
      <c r="A24" s="13">
        <v>23</v>
      </c>
      <c r="B24" s="44">
        <v>23</v>
      </c>
      <c r="C24" s="44" t="s">
        <v>186</v>
      </c>
      <c r="D24" s="46" t="s">
        <v>187</v>
      </c>
      <c r="E24" s="38" t="s">
        <v>21</v>
      </c>
      <c r="F24" s="29" t="s">
        <v>142</v>
      </c>
      <c r="G24" s="29" t="s">
        <v>141</v>
      </c>
      <c r="H24" s="29" t="s">
        <v>143</v>
      </c>
      <c r="I24" s="29" t="s">
        <v>143</v>
      </c>
      <c r="J24" s="29" t="s">
        <v>142</v>
      </c>
      <c r="K24" s="29" t="s">
        <v>141</v>
      </c>
      <c r="L24" s="29" t="s">
        <v>142</v>
      </c>
      <c r="M24" s="29" t="s">
        <v>143</v>
      </c>
      <c r="N24" s="29" t="s">
        <v>141</v>
      </c>
      <c r="O24" s="29" t="s">
        <v>143</v>
      </c>
      <c r="P24" s="29" t="s">
        <v>141</v>
      </c>
      <c r="Q24" s="29" t="s">
        <v>141</v>
      </c>
      <c r="R24" s="6"/>
      <c r="S24" s="6"/>
      <c r="T24" s="6"/>
      <c r="U24" s="6"/>
      <c r="V24" s="6"/>
    </row>
    <row r="25" spans="1:22" ht="51">
      <c r="A25" s="13">
        <v>24</v>
      </c>
      <c r="B25" s="44">
        <v>24</v>
      </c>
      <c r="C25" s="44" t="s">
        <v>188</v>
      </c>
      <c r="D25" s="46" t="s">
        <v>189</v>
      </c>
      <c r="E25" s="38" t="s">
        <v>21</v>
      </c>
      <c r="F25" s="29" t="s">
        <v>142</v>
      </c>
      <c r="G25" s="29" t="s">
        <v>141</v>
      </c>
      <c r="H25" s="29" t="s">
        <v>142</v>
      </c>
      <c r="I25" s="29" t="s">
        <v>143</v>
      </c>
      <c r="J25" s="29" t="s">
        <v>142</v>
      </c>
      <c r="K25" s="29" t="s">
        <v>141</v>
      </c>
      <c r="L25" s="29" t="s">
        <v>142</v>
      </c>
      <c r="M25" s="29" t="s">
        <v>142</v>
      </c>
      <c r="N25" s="29" t="s">
        <v>142</v>
      </c>
      <c r="O25" s="29" t="s">
        <v>143</v>
      </c>
      <c r="P25" s="29" t="s">
        <v>142</v>
      </c>
      <c r="Q25" s="29" t="s">
        <v>141</v>
      </c>
      <c r="R25" s="6"/>
      <c r="S25" s="6"/>
      <c r="T25" s="6"/>
      <c r="U25" s="6"/>
      <c r="V25" s="6"/>
    </row>
    <row r="26" spans="1:22" ht="51">
      <c r="A26" s="13">
        <v>25</v>
      </c>
      <c r="B26" s="44">
        <v>25</v>
      </c>
      <c r="C26" s="44" t="s">
        <v>190</v>
      </c>
      <c r="D26" s="46" t="s">
        <v>191</v>
      </c>
      <c r="E26" s="38" t="s">
        <v>21</v>
      </c>
      <c r="F26" s="29" t="s">
        <v>142</v>
      </c>
      <c r="G26" s="29" t="s">
        <v>141</v>
      </c>
      <c r="H26" s="29" t="s">
        <v>142</v>
      </c>
      <c r="I26" s="29" t="s">
        <v>143</v>
      </c>
      <c r="J26" s="29" t="s">
        <v>142</v>
      </c>
      <c r="K26" s="29" t="s">
        <v>141</v>
      </c>
      <c r="L26" s="29" t="s">
        <v>142</v>
      </c>
      <c r="M26" s="29" t="s">
        <v>142</v>
      </c>
      <c r="N26" s="29" t="s">
        <v>142</v>
      </c>
      <c r="O26" s="29" t="s">
        <v>142</v>
      </c>
      <c r="P26" s="29" t="s">
        <v>142</v>
      </c>
      <c r="Q26" s="29" t="s">
        <v>141</v>
      </c>
      <c r="R26" s="6"/>
      <c r="S26" s="6"/>
      <c r="T26" s="6"/>
      <c r="U26" s="6"/>
      <c r="V26" s="6"/>
    </row>
    <row r="27" spans="1:22" ht="51">
      <c r="A27" s="13">
        <v>26</v>
      </c>
      <c r="B27" s="44">
        <v>26</v>
      </c>
      <c r="C27" s="44" t="s">
        <v>192</v>
      </c>
      <c r="D27" s="46" t="s">
        <v>193</v>
      </c>
      <c r="E27" s="38" t="s">
        <v>21</v>
      </c>
      <c r="F27" s="29" t="s">
        <v>142</v>
      </c>
      <c r="G27" s="29" t="s">
        <v>141</v>
      </c>
      <c r="H27" s="29" t="s">
        <v>142</v>
      </c>
      <c r="I27" s="29" t="s">
        <v>143</v>
      </c>
      <c r="J27" s="29" t="s">
        <v>142</v>
      </c>
      <c r="K27" s="29" t="s">
        <v>141</v>
      </c>
      <c r="L27" s="29" t="s">
        <v>142</v>
      </c>
      <c r="M27" s="29" t="s">
        <v>142</v>
      </c>
      <c r="N27" s="29" t="s">
        <v>142</v>
      </c>
      <c r="O27" s="29" t="s">
        <v>142</v>
      </c>
      <c r="P27" s="29" t="s">
        <v>142</v>
      </c>
      <c r="Q27" s="29" t="s">
        <v>141</v>
      </c>
      <c r="R27" s="6"/>
      <c r="S27" s="6"/>
      <c r="T27" s="6"/>
      <c r="U27" s="6"/>
      <c r="V27" s="6"/>
    </row>
    <row r="28" spans="1:22" ht="51">
      <c r="A28" s="13">
        <v>27</v>
      </c>
      <c r="B28" s="44">
        <v>27</v>
      </c>
      <c r="C28" s="44" t="s">
        <v>194</v>
      </c>
      <c r="D28" s="46" t="s">
        <v>195</v>
      </c>
      <c r="E28" s="38" t="s">
        <v>21</v>
      </c>
      <c r="F28" s="29" t="s">
        <v>142</v>
      </c>
      <c r="G28" s="29" t="s">
        <v>141</v>
      </c>
      <c r="H28" s="29" t="s">
        <v>142</v>
      </c>
      <c r="I28" s="29" t="s">
        <v>143</v>
      </c>
      <c r="J28" s="29" t="s">
        <v>142</v>
      </c>
      <c r="K28" s="29" t="s">
        <v>141</v>
      </c>
      <c r="L28" s="29" t="s">
        <v>142</v>
      </c>
      <c r="M28" s="29" t="s">
        <v>142</v>
      </c>
      <c r="N28" s="29" t="s">
        <v>142</v>
      </c>
      <c r="O28" s="29" t="s">
        <v>142</v>
      </c>
      <c r="P28" s="29" t="s">
        <v>142</v>
      </c>
      <c r="Q28" s="29" t="s">
        <v>141</v>
      </c>
      <c r="R28" s="6"/>
      <c r="S28" s="6"/>
      <c r="T28" s="6"/>
      <c r="U28" s="6"/>
      <c r="V28" s="6"/>
    </row>
    <row r="29" spans="1:22" ht="51">
      <c r="A29" s="13">
        <v>28</v>
      </c>
      <c r="B29" s="44">
        <v>28</v>
      </c>
      <c r="C29" s="44" t="s">
        <v>194</v>
      </c>
      <c r="D29" s="46" t="s">
        <v>196</v>
      </c>
      <c r="E29" s="38" t="s">
        <v>21</v>
      </c>
      <c r="F29" s="29" t="s">
        <v>142</v>
      </c>
      <c r="G29" s="29" t="s">
        <v>141</v>
      </c>
      <c r="H29" s="29" t="s">
        <v>142</v>
      </c>
      <c r="I29" s="29" t="s">
        <v>143</v>
      </c>
      <c r="J29" s="29" t="s">
        <v>142</v>
      </c>
      <c r="K29" s="29" t="s">
        <v>141</v>
      </c>
      <c r="L29" s="29" t="s">
        <v>142</v>
      </c>
      <c r="M29" s="29" t="s">
        <v>142</v>
      </c>
      <c r="N29" s="29" t="s">
        <v>142</v>
      </c>
      <c r="O29" s="29" t="s">
        <v>142</v>
      </c>
      <c r="P29" s="29" t="s">
        <v>142</v>
      </c>
      <c r="Q29" s="29" t="s">
        <v>141</v>
      </c>
      <c r="R29" s="6"/>
      <c r="S29" s="6"/>
      <c r="T29" s="6"/>
      <c r="U29" s="6"/>
      <c r="V29" s="6"/>
    </row>
    <row r="30" spans="1:22" ht="51">
      <c r="A30" s="13">
        <v>29</v>
      </c>
      <c r="B30" s="44">
        <v>29</v>
      </c>
      <c r="C30" s="44" t="s">
        <v>197</v>
      </c>
      <c r="D30" s="46" t="s">
        <v>198</v>
      </c>
      <c r="E30" s="38" t="s">
        <v>199</v>
      </c>
      <c r="F30" s="29" t="s">
        <v>142</v>
      </c>
      <c r="G30" s="29" t="s">
        <v>141</v>
      </c>
      <c r="H30" s="29" t="s">
        <v>143</v>
      </c>
      <c r="I30" s="29" t="s">
        <v>143</v>
      </c>
      <c r="J30" s="29" t="s">
        <v>142</v>
      </c>
      <c r="K30" s="29" t="s">
        <v>143</v>
      </c>
      <c r="L30" s="29" t="s">
        <v>143</v>
      </c>
      <c r="M30" s="29" t="s">
        <v>142</v>
      </c>
      <c r="N30" s="29" t="s">
        <v>142</v>
      </c>
      <c r="O30" s="29" t="s">
        <v>142</v>
      </c>
      <c r="P30" s="29" t="s">
        <v>142</v>
      </c>
      <c r="Q30" s="29" t="s">
        <v>141</v>
      </c>
      <c r="R30" s="6"/>
      <c r="S30" s="6"/>
      <c r="T30" s="6"/>
      <c r="U30" s="6"/>
      <c r="V30" s="6"/>
    </row>
    <row r="31" spans="1:22" ht="51">
      <c r="A31" s="13">
        <v>30</v>
      </c>
      <c r="B31" s="44">
        <v>30</v>
      </c>
      <c r="C31" s="44" t="s">
        <v>200</v>
      </c>
      <c r="D31" s="46" t="s">
        <v>198</v>
      </c>
      <c r="E31" s="38" t="s">
        <v>21</v>
      </c>
      <c r="F31" s="29" t="s">
        <v>143</v>
      </c>
      <c r="G31" s="29" t="s">
        <v>141</v>
      </c>
      <c r="H31" s="29" t="s">
        <v>143</v>
      </c>
      <c r="I31" s="29" t="s">
        <v>143</v>
      </c>
      <c r="J31" s="29" t="s">
        <v>142</v>
      </c>
      <c r="K31" s="29" t="s">
        <v>143</v>
      </c>
      <c r="L31" s="29" t="s">
        <v>142</v>
      </c>
      <c r="M31" s="29" t="s">
        <v>142</v>
      </c>
      <c r="N31" s="29" t="s">
        <v>143</v>
      </c>
      <c r="O31" s="29" t="s">
        <v>143</v>
      </c>
      <c r="P31" s="29" t="s">
        <v>143</v>
      </c>
      <c r="Q31" s="29" t="s">
        <v>141</v>
      </c>
      <c r="R31" s="6"/>
      <c r="S31" s="6"/>
      <c r="T31" s="6"/>
      <c r="U31" s="6"/>
      <c r="V31" s="6"/>
    </row>
    <row r="32" spans="1:22" ht="51">
      <c r="A32" s="13">
        <v>31</v>
      </c>
      <c r="B32" s="44">
        <v>31</v>
      </c>
      <c r="C32" s="44" t="s">
        <v>201</v>
      </c>
      <c r="D32" s="46" t="s">
        <v>198</v>
      </c>
      <c r="E32" s="38" t="s">
        <v>199</v>
      </c>
      <c r="F32" s="29" t="s">
        <v>142</v>
      </c>
      <c r="G32" s="29" t="s">
        <v>141</v>
      </c>
      <c r="H32" s="29" t="s">
        <v>143</v>
      </c>
      <c r="I32" s="29" t="s">
        <v>143</v>
      </c>
      <c r="J32" s="29" t="s">
        <v>142</v>
      </c>
      <c r="K32" s="29" t="s">
        <v>142</v>
      </c>
      <c r="L32" s="29" t="s">
        <v>142</v>
      </c>
      <c r="M32" s="29" t="s">
        <v>142</v>
      </c>
      <c r="N32" s="29" t="s">
        <v>142</v>
      </c>
      <c r="O32" s="29" t="s">
        <v>142</v>
      </c>
      <c r="P32" s="29" t="s">
        <v>142</v>
      </c>
      <c r="Q32" s="29" t="s">
        <v>141</v>
      </c>
      <c r="R32" s="6"/>
      <c r="S32" s="6"/>
      <c r="T32" s="6"/>
      <c r="U32" s="6"/>
      <c r="V32" s="6"/>
    </row>
    <row r="33" spans="1:22" ht="51">
      <c r="A33" s="13">
        <v>32</v>
      </c>
      <c r="B33" s="44">
        <v>32</v>
      </c>
      <c r="C33" s="44" t="s">
        <v>202</v>
      </c>
      <c r="D33" s="46" t="s">
        <v>198</v>
      </c>
      <c r="E33" s="38" t="s">
        <v>21</v>
      </c>
      <c r="F33" s="29" t="s">
        <v>142</v>
      </c>
      <c r="G33" s="29" t="s">
        <v>141</v>
      </c>
      <c r="H33" s="29" t="s">
        <v>142</v>
      </c>
      <c r="I33" s="29" t="s">
        <v>143</v>
      </c>
      <c r="J33" s="29" t="s">
        <v>142</v>
      </c>
      <c r="K33" s="29" t="s">
        <v>142</v>
      </c>
      <c r="L33" s="29" t="s">
        <v>142</v>
      </c>
      <c r="M33" s="29" t="s">
        <v>142</v>
      </c>
      <c r="N33" s="29" t="s">
        <v>142</v>
      </c>
      <c r="O33" s="29" t="s">
        <v>142</v>
      </c>
      <c r="P33" s="29" t="s">
        <v>142</v>
      </c>
      <c r="Q33" s="29" t="s">
        <v>141</v>
      </c>
      <c r="R33" s="6"/>
      <c r="S33" s="6"/>
      <c r="T33" s="6"/>
      <c r="U33" s="6"/>
      <c r="V33" s="6"/>
    </row>
    <row r="34" spans="1:22" ht="38.25">
      <c r="A34" s="13">
        <v>33</v>
      </c>
      <c r="B34" s="44">
        <v>33</v>
      </c>
      <c r="C34" s="44" t="s">
        <v>202</v>
      </c>
      <c r="D34" s="46" t="s">
        <v>203</v>
      </c>
      <c r="E34" s="38" t="s">
        <v>21</v>
      </c>
      <c r="F34" s="29" t="s">
        <v>142</v>
      </c>
      <c r="G34" s="29" t="s">
        <v>141</v>
      </c>
      <c r="H34" s="29" t="s">
        <v>142</v>
      </c>
      <c r="I34" s="29" t="s">
        <v>143</v>
      </c>
      <c r="J34" s="29" t="s">
        <v>142</v>
      </c>
      <c r="K34" s="29" t="s">
        <v>142</v>
      </c>
      <c r="L34" s="29" t="s">
        <v>142</v>
      </c>
      <c r="M34" s="29" t="s">
        <v>142</v>
      </c>
      <c r="N34" s="29" t="s">
        <v>142</v>
      </c>
      <c r="O34" s="29" t="s">
        <v>142</v>
      </c>
      <c r="P34" s="29" t="s">
        <v>142</v>
      </c>
      <c r="Q34" s="29" t="s">
        <v>141</v>
      </c>
      <c r="R34" s="6"/>
      <c r="S34" s="6"/>
      <c r="T34" s="6"/>
      <c r="U34" s="6"/>
      <c r="V34" s="6"/>
    </row>
    <row r="35" spans="1:22" ht="38.25">
      <c r="A35" s="13">
        <v>34</v>
      </c>
      <c r="B35" s="44">
        <v>34</v>
      </c>
      <c r="C35" s="44" t="s">
        <v>204</v>
      </c>
      <c r="D35" s="46" t="s">
        <v>205</v>
      </c>
      <c r="E35" s="38" t="s">
        <v>21</v>
      </c>
      <c r="F35" s="29" t="s">
        <v>142</v>
      </c>
      <c r="G35" s="29" t="s">
        <v>141</v>
      </c>
      <c r="H35" s="29" t="s">
        <v>141</v>
      </c>
      <c r="I35" s="29" t="s">
        <v>143</v>
      </c>
      <c r="J35" s="29" t="s">
        <v>142</v>
      </c>
      <c r="K35" s="29" t="s">
        <v>141</v>
      </c>
      <c r="L35" s="29" t="s">
        <v>142</v>
      </c>
      <c r="M35" s="29" t="s">
        <v>142</v>
      </c>
      <c r="N35" s="29" t="s">
        <v>141</v>
      </c>
      <c r="O35" s="29" t="s">
        <v>141</v>
      </c>
      <c r="P35" s="29" t="s">
        <v>141</v>
      </c>
      <c r="Q35" s="29" t="s">
        <v>141</v>
      </c>
      <c r="R35" s="6"/>
      <c r="S35" s="6"/>
      <c r="T35" s="6"/>
      <c r="U35" s="6"/>
      <c r="V35" s="6"/>
    </row>
    <row r="36" spans="1:22" ht="25.5">
      <c r="A36" s="13">
        <v>35</v>
      </c>
      <c r="B36" s="44">
        <v>35</v>
      </c>
      <c r="C36" s="44" t="s">
        <v>204</v>
      </c>
      <c r="D36" s="46" t="s">
        <v>206</v>
      </c>
      <c r="E36" s="38" t="s">
        <v>21</v>
      </c>
      <c r="F36" s="29" t="s">
        <v>142</v>
      </c>
      <c r="G36" s="29" t="s">
        <v>141</v>
      </c>
      <c r="H36" s="29" t="s">
        <v>143</v>
      </c>
      <c r="I36" s="29" t="s">
        <v>143</v>
      </c>
      <c r="J36" s="29" t="s">
        <v>142</v>
      </c>
      <c r="K36" s="29" t="s">
        <v>141</v>
      </c>
      <c r="L36" s="29" t="s">
        <v>142</v>
      </c>
      <c r="M36" s="29" t="s">
        <v>142</v>
      </c>
      <c r="N36" s="29" t="s">
        <v>141</v>
      </c>
      <c r="O36" s="29" t="s">
        <v>141</v>
      </c>
      <c r="P36" s="29" t="s">
        <v>141</v>
      </c>
      <c r="Q36" s="29" t="s">
        <v>141</v>
      </c>
      <c r="R36" s="6"/>
      <c r="S36" s="6"/>
      <c r="T36" s="6"/>
      <c r="U36" s="6"/>
      <c r="V36" s="6"/>
    </row>
    <row r="37" spans="1:22" ht="63.75">
      <c r="A37" s="13">
        <v>36</v>
      </c>
      <c r="B37" s="44">
        <v>36</v>
      </c>
      <c r="C37" s="44" t="s">
        <v>207</v>
      </c>
      <c r="D37" s="46" t="s">
        <v>208</v>
      </c>
      <c r="E37" s="38" t="s">
        <v>21</v>
      </c>
      <c r="F37" s="29" t="s">
        <v>142</v>
      </c>
      <c r="G37" s="29" t="s">
        <v>141</v>
      </c>
      <c r="H37" s="29" t="s">
        <v>142</v>
      </c>
      <c r="I37" s="29" t="s">
        <v>142</v>
      </c>
      <c r="J37" s="29" t="s">
        <v>142</v>
      </c>
      <c r="K37" s="29" t="s">
        <v>141</v>
      </c>
      <c r="L37" s="29" t="s">
        <v>143</v>
      </c>
      <c r="M37" s="29" t="s">
        <v>142</v>
      </c>
      <c r="N37" s="29" t="s">
        <v>141</v>
      </c>
      <c r="O37" s="29" t="s">
        <v>141</v>
      </c>
      <c r="P37" s="29" t="s">
        <v>141</v>
      </c>
      <c r="Q37" s="29" t="s">
        <v>141</v>
      </c>
      <c r="R37" s="6"/>
      <c r="S37" s="6"/>
      <c r="T37" s="6"/>
      <c r="U37" s="6"/>
      <c r="V37" s="6"/>
    </row>
    <row r="38" spans="1:22" ht="63.75">
      <c r="A38" s="13">
        <v>37</v>
      </c>
      <c r="B38" s="44">
        <v>37</v>
      </c>
      <c r="C38" s="44" t="s">
        <v>209</v>
      </c>
      <c r="D38" s="46" t="s">
        <v>210</v>
      </c>
      <c r="E38" s="38" t="s">
        <v>21</v>
      </c>
      <c r="F38" s="29" t="s">
        <v>142</v>
      </c>
      <c r="G38" s="29" t="s">
        <v>141</v>
      </c>
      <c r="H38" s="29" t="s">
        <v>143</v>
      </c>
      <c r="I38" s="29" t="s">
        <v>143</v>
      </c>
      <c r="J38" s="29" t="s">
        <v>142</v>
      </c>
      <c r="K38" s="29" t="s">
        <v>141</v>
      </c>
      <c r="L38" s="29" t="s">
        <v>143</v>
      </c>
      <c r="M38" s="29" t="s">
        <v>142</v>
      </c>
      <c r="N38" s="29" t="s">
        <v>141</v>
      </c>
      <c r="O38" s="29" t="s">
        <v>141</v>
      </c>
      <c r="P38" s="29" t="s">
        <v>141</v>
      </c>
      <c r="Q38" s="29" t="s">
        <v>141</v>
      </c>
      <c r="R38" s="6"/>
      <c r="S38" s="6"/>
      <c r="T38" s="6"/>
      <c r="U38" s="6"/>
      <c r="V38" s="6"/>
    </row>
    <row r="39" spans="1:22" ht="63.75">
      <c r="A39" s="13">
        <v>38</v>
      </c>
      <c r="B39" s="44">
        <v>38</v>
      </c>
      <c r="C39" s="44" t="s">
        <v>211</v>
      </c>
      <c r="D39" s="46" t="s">
        <v>212</v>
      </c>
      <c r="E39" s="38" t="s">
        <v>21</v>
      </c>
      <c r="F39" s="29" t="s">
        <v>142</v>
      </c>
      <c r="G39" s="29" t="s">
        <v>141</v>
      </c>
      <c r="H39" s="29" t="s">
        <v>143</v>
      </c>
      <c r="I39" s="29" t="s">
        <v>142</v>
      </c>
      <c r="J39" s="29" t="s">
        <v>142</v>
      </c>
      <c r="K39" s="29" t="s">
        <v>141</v>
      </c>
      <c r="L39" s="29" t="s">
        <v>143</v>
      </c>
      <c r="M39" s="29" t="s">
        <v>142</v>
      </c>
      <c r="N39" s="29" t="s">
        <v>141</v>
      </c>
      <c r="O39" s="29" t="s">
        <v>141</v>
      </c>
      <c r="P39" s="29" t="s">
        <v>141</v>
      </c>
      <c r="Q39" s="29" t="s">
        <v>141</v>
      </c>
      <c r="R39" s="6"/>
      <c r="S39" s="6"/>
      <c r="T39" s="6"/>
      <c r="U39" s="6"/>
      <c r="V39" s="6"/>
    </row>
    <row r="40" spans="1:22" ht="51">
      <c r="A40" s="13">
        <v>39</v>
      </c>
      <c r="B40" s="44">
        <v>39</v>
      </c>
      <c r="C40" s="44" t="s">
        <v>211</v>
      </c>
      <c r="D40" s="46" t="s">
        <v>213</v>
      </c>
      <c r="E40" s="38" t="s">
        <v>21</v>
      </c>
      <c r="F40" s="29" t="s">
        <v>142</v>
      </c>
      <c r="G40" s="29" t="s">
        <v>141</v>
      </c>
      <c r="H40" s="29" t="s">
        <v>143</v>
      </c>
      <c r="I40" s="29" t="s">
        <v>142</v>
      </c>
      <c r="J40" s="29" t="s">
        <v>142</v>
      </c>
      <c r="K40" s="29" t="s">
        <v>141</v>
      </c>
      <c r="L40" s="29" t="s">
        <v>143</v>
      </c>
      <c r="M40" s="29" t="s">
        <v>142</v>
      </c>
      <c r="N40" s="29" t="s">
        <v>141</v>
      </c>
      <c r="O40" s="29" t="s">
        <v>141</v>
      </c>
      <c r="P40" s="29" t="s">
        <v>141</v>
      </c>
      <c r="Q40" s="29" t="s">
        <v>141</v>
      </c>
      <c r="R40" s="6"/>
      <c r="S40" s="6"/>
      <c r="T40" s="6"/>
      <c r="U40" s="6"/>
      <c r="V40" s="6"/>
    </row>
    <row r="41" spans="1:22" ht="51">
      <c r="A41" s="13">
        <v>40</v>
      </c>
      <c r="B41" s="44">
        <v>40</v>
      </c>
      <c r="C41" s="44" t="s">
        <v>211</v>
      </c>
      <c r="D41" s="46" t="s">
        <v>214</v>
      </c>
      <c r="E41" s="38" t="s">
        <v>21</v>
      </c>
      <c r="F41" s="29" t="s">
        <v>142</v>
      </c>
      <c r="G41" s="29" t="s">
        <v>141</v>
      </c>
      <c r="H41" s="29" t="s">
        <v>143</v>
      </c>
      <c r="I41" s="29" t="s">
        <v>142</v>
      </c>
      <c r="J41" s="29" t="s">
        <v>142</v>
      </c>
      <c r="K41" s="29" t="s">
        <v>141</v>
      </c>
      <c r="L41" s="29" t="s">
        <v>143</v>
      </c>
      <c r="M41" s="29" t="s">
        <v>142</v>
      </c>
      <c r="N41" s="29" t="s">
        <v>141</v>
      </c>
      <c r="O41" s="29" t="s">
        <v>141</v>
      </c>
      <c r="P41" s="29" t="s">
        <v>142</v>
      </c>
      <c r="Q41" s="29" t="s">
        <v>141</v>
      </c>
      <c r="R41" s="6"/>
      <c r="S41" s="6"/>
      <c r="T41" s="6"/>
      <c r="U41" s="6"/>
      <c r="V41" s="6"/>
    </row>
    <row r="42" spans="1:22" ht="51">
      <c r="A42" s="13">
        <v>41</v>
      </c>
      <c r="B42" s="44">
        <v>41</v>
      </c>
      <c r="C42" s="44" t="s">
        <v>215</v>
      </c>
      <c r="D42" s="46" t="s">
        <v>216</v>
      </c>
      <c r="E42" s="38" t="s">
        <v>21</v>
      </c>
      <c r="F42" s="29" t="s">
        <v>143</v>
      </c>
      <c r="G42" s="29" t="s">
        <v>141</v>
      </c>
      <c r="H42" s="29" t="s">
        <v>143</v>
      </c>
      <c r="I42" s="29" t="s">
        <v>143</v>
      </c>
      <c r="J42" s="29" t="s">
        <v>143</v>
      </c>
      <c r="K42" s="29" t="s">
        <v>143</v>
      </c>
      <c r="L42" s="29" t="s">
        <v>143</v>
      </c>
      <c r="M42" s="29" t="s">
        <v>143</v>
      </c>
      <c r="N42" s="29" t="s">
        <v>143</v>
      </c>
      <c r="O42" s="29" t="s">
        <v>141</v>
      </c>
      <c r="P42" s="29" t="s">
        <v>141</v>
      </c>
      <c r="Q42" s="29" t="s">
        <v>141</v>
      </c>
      <c r="R42" s="6"/>
      <c r="S42" s="6"/>
      <c r="T42" s="6"/>
      <c r="U42" s="6"/>
      <c r="V42" s="6"/>
    </row>
    <row r="43" spans="1:22" ht="51">
      <c r="A43" s="13">
        <v>42</v>
      </c>
      <c r="B43" s="44">
        <v>42</v>
      </c>
      <c r="C43" s="44" t="s">
        <v>217</v>
      </c>
      <c r="D43" s="46" t="s">
        <v>218</v>
      </c>
      <c r="E43" s="38" t="s">
        <v>21</v>
      </c>
      <c r="F43" s="29" t="s">
        <v>143</v>
      </c>
      <c r="G43" s="29" t="s">
        <v>141</v>
      </c>
      <c r="H43" s="29" t="s">
        <v>143</v>
      </c>
      <c r="I43" s="29" t="s">
        <v>143</v>
      </c>
      <c r="J43" s="29" t="s">
        <v>143</v>
      </c>
      <c r="K43" s="29" t="s">
        <v>143</v>
      </c>
      <c r="L43" s="29" t="s">
        <v>143</v>
      </c>
      <c r="M43" s="29" t="s">
        <v>143</v>
      </c>
      <c r="N43" s="29" t="s">
        <v>143</v>
      </c>
      <c r="O43" s="29" t="s">
        <v>141</v>
      </c>
      <c r="P43" s="29" t="s">
        <v>141</v>
      </c>
      <c r="Q43" s="29" t="s">
        <v>141</v>
      </c>
      <c r="R43" s="6"/>
      <c r="S43" s="6"/>
      <c r="T43" s="6"/>
      <c r="U43" s="6"/>
      <c r="V43" s="6"/>
    </row>
    <row r="44" spans="1:22" ht="51">
      <c r="A44" s="13">
        <v>43</v>
      </c>
      <c r="B44" s="44">
        <v>43</v>
      </c>
      <c r="C44" s="44" t="s">
        <v>219</v>
      </c>
      <c r="D44" s="46" t="s">
        <v>218</v>
      </c>
      <c r="E44" s="38" t="s">
        <v>21</v>
      </c>
      <c r="F44" s="29" t="s">
        <v>143</v>
      </c>
      <c r="G44" s="29" t="s">
        <v>141</v>
      </c>
      <c r="H44" s="29" t="s">
        <v>143</v>
      </c>
      <c r="I44" s="29" t="s">
        <v>143</v>
      </c>
      <c r="J44" s="29" t="s">
        <v>143</v>
      </c>
      <c r="K44" s="29" t="s">
        <v>143</v>
      </c>
      <c r="L44" s="29" t="s">
        <v>143</v>
      </c>
      <c r="M44" s="29" t="s">
        <v>143</v>
      </c>
      <c r="N44" s="29" t="s">
        <v>143</v>
      </c>
      <c r="O44" s="29" t="s">
        <v>143</v>
      </c>
      <c r="P44" s="29" t="s">
        <v>141</v>
      </c>
      <c r="Q44" s="29" t="s">
        <v>141</v>
      </c>
      <c r="R44" s="6"/>
      <c r="S44" s="6"/>
      <c r="T44" s="6"/>
      <c r="U44" s="6"/>
      <c r="V44" s="6"/>
    </row>
    <row r="45" spans="1:22" ht="38.25">
      <c r="A45" s="13">
        <v>44</v>
      </c>
      <c r="B45" s="44">
        <v>44</v>
      </c>
      <c r="C45" s="44" t="s">
        <v>219</v>
      </c>
      <c r="D45" s="46" t="s">
        <v>220</v>
      </c>
      <c r="E45" s="38" t="s">
        <v>21</v>
      </c>
      <c r="F45" s="29" t="s">
        <v>143</v>
      </c>
      <c r="G45" s="29" t="s">
        <v>141</v>
      </c>
      <c r="H45" s="29" t="s">
        <v>143</v>
      </c>
      <c r="I45" s="29" t="s">
        <v>143</v>
      </c>
      <c r="J45" s="29" t="s">
        <v>143</v>
      </c>
      <c r="K45" s="29" t="s">
        <v>143</v>
      </c>
      <c r="L45" s="29" t="s">
        <v>143</v>
      </c>
      <c r="M45" s="29" t="s">
        <v>143</v>
      </c>
      <c r="N45" s="29" t="s">
        <v>143</v>
      </c>
      <c r="O45" s="29" t="s">
        <v>143</v>
      </c>
      <c r="P45" s="29" t="s">
        <v>141</v>
      </c>
      <c r="Q45" s="29" t="s">
        <v>141</v>
      </c>
      <c r="R45" s="6"/>
      <c r="S45" s="6"/>
      <c r="T45" s="6"/>
      <c r="U45" s="6"/>
      <c r="V45" s="6"/>
    </row>
    <row r="46" spans="1:22" ht="51">
      <c r="A46" s="13">
        <v>45</v>
      </c>
      <c r="B46" s="44">
        <v>45</v>
      </c>
      <c r="C46" s="44" t="s">
        <v>221</v>
      </c>
      <c r="D46" s="46" t="s">
        <v>222</v>
      </c>
      <c r="E46" s="38" t="s">
        <v>21</v>
      </c>
      <c r="F46" s="29" t="s">
        <v>142</v>
      </c>
      <c r="G46" s="29" t="s">
        <v>141</v>
      </c>
      <c r="H46" s="29" t="s">
        <v>142</v>
      </c>
      <c r="I46" s="29" t="s">
        <v>142</v>
      </c>
      <c r="J46" s="29" t="s">
        <v>142</v>
      </c>
      <c r="K46" s="29" t="s">
        <v>142</v>
      </c>
      <c r="L46" s="29" t="s">
        <v>142</v>
      </c>
      <c r="M46" s="29" t="s">
        <v>142</v>
      </c>
      <c r="N46" s="29" t="s">
        <v>142</v>
      </c>
      <c r="O46" s="29" t="s">
        <v>142</v>
      </c>
      <c r="P46" s="29" t="s">
        <v>142</v>
      </c>
      <c r="Q46" s="29" t="s">
        <v>141</v>
      </c>
      <c r="R46" s="6"/>
      <c r="S46" s="6"/>
      <c r="T46" s="6"/>
      <c r="U46" s="6"/>
      <c r="V46" s="6"/>
    </row>
    <row r="47" spans="1:22" ht="38.25">
      <c r="A47" s="13">
        <v>46</v>
      </c>
      <c r="B47" s="44">
        <v>46</v>
      </c>
      <c r="C47" s="44" t="s">
        <v>223</v>
      </c>
      <c r="D47" s="46" t="s">
        <v>224</v>
      </c>
      <c r="E47" s="38" t="s">
        <v>21</v>
      </c>
      <c r="F47" s="29" t="s">
        <v>142</v>
      </c>
      <c r="G47" s="29" t="s">
        <v>141</v>
      </c>
      <c r="H47" s="29" t="s">
        <v>141</v>
      </c>
      <c r="I47" s="29" t="s">
        <v>142</v>
      </c>
      <c r="J47" s="29" t="s">
        <v>142</v>
      </c>
      <c r="K47" s="29" t="s">
        <v>143</v>
      </c>
      <c r="L47" s="29" t="s">
        <v>142</v>
      </c>
      <c r="M47" s="29" t="s">
        <v>141</v>
      </c>
      <c r="N47" s="29" t="s">
        <v>141</v>
      </c>
      <c r="O47" s="29" t="s">
        <v>141</v>
      </c>
      <c r="P47" s="29" t="s">
        <v>141</v>
      </c>
      <c r="Q47" s="29" t="s">
        <v>141</v>
      </c>
      <c r="R47" s="6"/>
      <c r="S47" s="6"/>
      <c r="T47" s="6"/>
      <c r="U47" s="6"/>
      <c r="V47" s="6"/>
    </row>
    <row r="48" spans="1:22" ht="51">
      <c r="A48" s="13">
        <v>47</v>
      </c>
      <c r="B48" s="44">
        <v>47</v>
      </c>
      <c r="C48" s="44" t="s">
        <v>225</v>
      </c>
      <c r="D48" s="46" t="s">
        <v>226</v>
      </c>
      <c r="E48" s="38" t="s">
        <v>21</v>
      </c>
      <c r="F48" s="29" t="s">
        <v>142</v>
      </c>
      <c r="G48" s="29" t="s">
        <v>141</v>
      </c>
      <c r="H48" s="29" t="s">
        <v>141</v>
      </c>
      <c r="I48" s="29" t="s">
        <v>142</v>
      </c>
      <c r="J48" s="29" t="s">
        <v>142</v>
      </c>
      <c r="K48" s="29" t="s">
        <v>141</v>
      </c>
      <c r="L48" s="29" t="s">
        <v>142</v>
      </c>
      <c r="M48" s="29" t="s">
        <v>141</v>
      </c>
      <c r="N48" s="29" t="s">
        <v>141</v>
      </c>
      <c r="O48" s="29" t="s">
        <v>141</v>
      </c>
      <c r="P48" s="29" t="s">
        <v>141</v>
      </c>
      <c r="Q48" s="29" t="s">
        <v>141</v>
      </c>
      <c r="R48" s="6"/>
      <c r="S48" s="6"/>
      <c r="T48" s="6"/>
      <c r="U48" s="6"/>
      <c r="V48" s="6"/>
    </row>
    <row r="49" spans="1:22" ht="51">
      <c r="A49" s="13">
        <v>48</v>
      </c>
      <c r="B49" s="44">
        <v>48</v>
      </c>
      <c r="C49" s="44" t="s">
        <v>227</v>
      </c>
      <c r="D49" s="46" t="s">
        <v>228</v>
      </c>
      <c r="E49" s="38" t="s">
        <v>199</v>
      </c>
      <c r="F49" s="29" t="s">
        <v>142</v>
      </c>
      <c r="G49" s="29" t="s">
        <v>141</v>
      </c>
      <c r="H49" s="29" t="s">
        <v>141</v>
      </c>
      <c r="I49" s="29" t="s">
        <v>142</v>
      </c>
      <c r="J49" s="29" t="s">
        <v>142</v>
      </c>
      <c r="K49" s="29" t="s">
        <v>141</v>
      </c>
      <c r="L49" s="29" t="s">
        <v>142</v>
      </c>
      <c r="M49" s="29" t="s">
        <v>141</v>
      </c>
      <c r="N49" s="29" t="s">
        <v>141</v>
      </c>
      <c r="O49" s="29" t="s">
        <v>141</v>
      </c>
      <c r="P49" s="29" t="s">
        <v>141</v>
      </c>
      <c r="Q49" s="29" t="s">
        <v>141</v>
      </c>
      <c r="R49" s="6"/>
      <c r="S49" s="6"/>
      <c r="T49" s="6"/>
      <c r="U49" s="6"/>
      <c r="V49" s="6"/>
    </row>
    <row r="50" spans="1:22" ht="51">
      <c r="A50" s="13">
        <v>49</v>
      </c>
      <c r="B50" s="44">
        <v>49</v>
      </c>
      <c r="C50" s="44" t="s">
        <v>229</v>
      </c>
      <c r="D50" s="46" t="s">
        <v>228</v>
      </c>
      <c r="E50" s="38" t="s">
        <v>199</v>
      </c>
      <c r="F50" s="29" t="s">
        <v>142</v>
      </c>
      <c r="G50" s="29" t="s">
        <v>141</v>
      </c>
      <c r="H50" s="29" t="s">
        <v>141</v>
      </c>
      <c r="I50" s="29" t="s">
        <v>142</v>
      </c>
      <c r="J50" s="29" t="s">
        <v>142</v>
      </c>
      <c r="K50" s="29" t="s">
        <v>142</v>
      </c>
      <c r="L50" s="29" t="s">
        <v>142</v>
      </c>
      <c r="M50" s="29" t="s">
        <v>141</v>
      </c>
      <c r="N50" s="29" t="s">
        <v>141</v>
      </c>
      <c r="O50" s="29" t="s">
        <v>142</v>
      </c>
      <c r="P50" s="29" t="s">
        <v>141</v>
      </c>
      <c r="Q50" s="29" t="s">
        <v>141</v>
      </c>
      <c r="R50" s="6"/>
      <c r="S50" s="6"/>
      <c r="T50" s="6"/>
      <c r="U50" s="6"/>
      <c r="V50" s="6"/>
    </row>
    <row r="51" spans="1:22" ht="51">
      <c r="A51" s="13">
        <v>50</v>
      </c>
      <c r="B51" s="44">
        <v>50</v>
      </c>
      <c r="C51" s="44" t="s">
        <v>229</v>
      </c>
      <c r="D51" s="46" t="s">
        <v>230</v>
      </c>
      <c r="E51" s="38" t="s">
        <v>21</v>
      </c>
      <c r="F51" s="29" t="s">
        <v>142</v>
      </c>
      <c r="G51" s="29" t="s">
        <v>141</v>
      </c>
      <c r="H51" s="29" t="s">
        <v>141</v>
      </c>
      <c r="I51" s="29" t="s">
        <v>142</v>
      </c>
      <c r="J51" s="29" t="s">
        <v>142</v>
      </c>
      <c r="K51" s="29" t="s">
        <v>141</v>
      </c>
      <c r="L51" s="29" t="s">
        <v>142</v>
      </c>
      <c r="M51" s="29" t="s">
        <v>141</v>
      </c>
      <c r="N51" s="29" t="s">
        <v>141</v>
      </c>
      <c r="O51" s="29" t="s">
        <v>183</v>
      </c>
      <c r="P51" s="29" t="s">
        <v>141</v>
      </c>
      <c r="Q51" s="29" t="s">
        <v>141</v>
      </c>
      <c r="R51" s="6"/>
      <c r="S51" s="6"/>
      <c r="T51" s="6"/>
      <c r="U51" s="6"/>
      <c r="V51" s="6"/>
    </row>
    <row r="52" spans="1:22" ht="38.25">
      <c r="A52" s="13">
        <v>51</v>
      </c>
      <c r="B52" s="44">
        <v>51</v>
      </c>
      <c r="C52" s="44" t="s">
        <v>231</v>
      </c>
      <c r="D52" s="46" t="s">
        <v>232</v>
      </c>
      <c r="E52" s="38" t="s">
        <v>21</v>
      </c>
      <c r="F52" s="29" t="s">
        <v>142</v>
      </c>
      <c r="G52" s="29" t="s">
        <v>141</v>
      </c>
      <c r="H52" s="29" t="s">
        <v>141</v>
      </c>
      <c r="I52" s="29" t="s">
        <v>143</v>
      </c>
      <c r="J52" s="29" t="s">
        <v>142</v>
      </c>
      <c r="K52" s="29" t="s">
        <v>141</v>
      </c>
      <c r="L52" s="29" t="s">
        <v>142</v>
      </c>
      <c r="M52" s="29" t="s">
        <v>141</v>
      </c>
      <c r="N52" s="29" t="s">
        <v>141</v>
      </c>
      <c r="O52" s="29" t="s">
        <v>143</v>
      </c>
      <c r="P52" s="29" t="s">
        <v>141</v>
      </c>
      <c r="Q52" s="29" t="s">
        <v>141</v>
      </c>
      <c r="R52" s="6"/>
      <c r="S52" s="6"/>
      <c r="T52" s="6"/>
      <c r="U52" s="6"/>
      <c r="V52" s="6"/>
    </row>
    <row r="53" spans="1:22" ht="38.25">
      <c r="A53" s="13">
        <v>52</v>
      </c>
      <c r="B53" s="44">
        <v>52</v>
      </c>
      <c r="C53" s="44" t="s">
        <v>231</v>
      </c>
      <c r="D53" s="46" t="s">
        <v>233</v>
      </c>
      <c r="E53" s="38" t="s">
        <v>21</v>
      </c>
      <c r="F53" s="29" t="s">
        <v>142</v>
      </c>
      <c r="G53" s="29" t="s">
        <v>141</v>
      </c>
      <c r="H53" s="29" t="s">
        <v>141</v>
      </c>
      <c r="I53" s="29" t="s">
        <v>143</v>
      </c>
      <c r="J53" s="29" t="s">
        <v>142</v>
      </c>
      <c r="K53" s="29" t="s">
        <v>141</v>
      </c>
      <c r="L53" s="29" t="s">
        <v>142</v>
      </c>
      <c r="M53" s="29" t="s">
        <v>141</v>
      </c>
      <c r="N53" s="29" t="s">
        <v>141</v>
      </c>
      <c r="O53" s="29" t="s">
        <v>143</v>
      </c>
      <c r="P53" s="29" t="s">
        <v>141</v>
      </c>
      <c r="Q53" s="29" t="s">
        <v>141</v>
      </c>
      <c r="R53" s="6"/>
      <c r="S53" s="6"/>
      <c r="T53" s="6"/>
      <c r="U53" s="6"/>
      <c r="V53" s="6"/>
    </row>
    <row r="54" spans="1:22" ht="25.5">
      <c r="A54" s="13">
        <v>53</v>
      </c>
      <c r="B54" s="44">
        <v>53</v>
      </c>
      <c r="C54" s="44" t="s">
        <v>234</v>
      </c>
      <c r="D54" s="46" t="s">
        <v>235</v>
      </c>
      <c r="E54" s="38" t="s">
        <v>21</v>
      </c>
      <c r="F54" s="29" t="s">
        <v>142</v>
      </c>
      <c r="G54" s="29" t="s">
        <v>141</v>
      </c>
      <c r="H54" s="29" t="s">
        <v>142</v>
      </c>
      <c r="I54" s="29" t="s">
        <v>142</v>
      </c>
      <c r="J54" s="29" t="s">
        <v>143</v>
      </c>
      <c r="K54" s="29" t="s">
        <v>142</v>
      </c>
      <c r="L54" s="29" t="s">
        <v>142</v>
      </c>
      <c r="M54" s="29" t="s">
        <v>141</v>
      </c>
      <c r="N54" s="29" t="s">
        <v>142</v>
      </c>
      <c r="O54" s="29" t="s">
        <v>142</v>
      </c>
      <c r="P54" s="29" t="s">
        <v>142</v>
      </c>
      <c r="Q54" s="29" t="s">
        <v>142</v>
      </c>
      <c r="R54" s="6"/>
      <c r="S54" s="6"/>
      <c r="T54" s="6"/>
      <c r="U54" s="6"/>
      <c r="V54" s="6"/>
    </row>
    <row r="55" spans="1:22" ht="38.25">
      <c r="A55" s="13">
        <v>54</v>
      </c>
      <c r="B55" s="44">
        <v>54</v>
      </c>
      <c r="C55" s="44" t="s">
        <v>236</v>
      </c>
      <c r="D55" s="46" t="s">
        <v>237</v>
      </c>
      <c r="E55" s="38" t="s">
        <v>21</v>
      </c>
      <c r="F55" s="29" t="s">
        <v>142</v>
      </c>
      <c r="G55" s="29" t="s">
        <v>141</v>
      </c>
      <c r="H55" s="29" t="s">
        <v>142</v>
      </c>
      <c r="I55" s="29" t="s">
        <v>142</v>
      </c>
      <c r="J55" s="29" t="s">
        <v>142</v>
      </c>
      <c r="K55" s="29" t="s">
        <v>142</v>
      </c>
      <c r="L55" s="29" t="s">
        <v>142</v>
      </c>
      <c r="M55" s="29" t="s">
        <v>141</v>
      </c>
      <c r="N55" s="29" t="s">
        <v>142</v>
      </c>
      <c r="O55" s="29" t="s">
        <v>142</v>
      </c>
      <c r="P55" s="29" t="s">
        <v>142</v>
      </c>
      <c r="Q55" s="29" t="s">
        <v>142</v>
      </c>
      <c r="R55" s="6"/>
      <c r="S55" s="6"/>
      <c r="T55" s="6"/>
      <c r="U55" s="6"/>
      <c r="V55" s="6"/>
    </row>
    <row r="56" spans="1:22" ht="25.5">
      <c r="A56" s="13">
        <v>55</v>
      </c>
      <c r="B56" s="44">
        <v>55</v>
      </c>
      <c r="C56" s="44" t="s">
        <v>236</v>
      </c>
      <c r="D56" s="46" t="s">
        <v>238</v>
      </c>
      <c r="E56" s="38" t="s">
        <v>21</v>
      </c>
      <c r="F56" s="29" t="s">
        <v>142</v>
      </c>
      <c r="G56" s="29" t="s">
        <v>141</v>
      </c>
      <c r="H56" s="29" t="s">
        <v>142</v>
      </c>
      <c r="I56" s="29" t="s">
        <v>142</v>
      </c>
      <c r="J56" s="29" t="s">
        <v>142</v>
      </c>
      <c r="K56" s="29" t="s">
        <v>143</v>
      </c>
      <c r="L56" s="29" t="s">
        <v>142</v>
      </c>
      <c r="M56" s="29" t="s">
        <v>141</v>
      </c>
      <c r="N56" s="29" t="s">
        <v>142</v>
      </c>
      <c r="O56" s="29" t="s">
        <v>143</v>
      </c>
      <c r="P56" s="29" t="s">
        <v>143</v>
      </c>
      <c r="Q56" s="29" t="s">
        <v>142</v>
      </c>
      <c r="R56" s="6"/>
      <c r="S56" s="6"/>
      <c r="T56" s="6"/>
      <c r="U56" s="6"/>
      <c r="V56" s="6"/>
    </row>
    <row r="57" spans="1:22" ht="76.5">
      <c r="A57" s="13">
        <v>56</v>
      </c>
      <c r="B57" s="44">
        <v>56</v>
      </c>
      <c r="C57" s="44" t="s">
        <v>239</v>
      </c>
      <c r="D57" s="46" t="s">
        <v>240</v>
      </c>
      <c r="E57" s="38" t="s">
        <v>21</v>
      </c>
      <c r="F57" s="29" t="s">
        <v>142</v>
      </c>
      <c r="G57" s="29" t="s">
        <v>141</v>
      </c>
      <c r="H57" s="29" t="s">
        <v>142</v>
      </c>
      <c r="I57" s="29" t="s">
        <v>143</v>
      </c>
      <c r="J57" s="29" t="s">
        <v>142</v>
      </c>
      <c r="K57" s="29" t="s">
        <v>142</v>
      </c>
      <c r="L57" s="29" t="s">
        <v>142</v>
      </c>
      <c r="M57" s="29" t="s">
        <v>141</v>
      </c>
      <c r="N57" s="29" t="s">
        <v>142</v>
      </c>
      <c r="O57" s="29" t="s">
        <v>142</v>
      </c>
      <c r="P57" s="29" t="s">
        <v>142</v>
      </c>
      <c r="Q57" s="29" t="s">
        <v>142</v>
      </c>
      <c r="R57" s="6"/>
      <c r="S57" s="6"/>
      <c r="T57" s="6"/>
      <c r="U57" s="6"/>
      <c r="V57" s="6"/>
    </row>
    <row r="58" spans="1:22" ht="63.75">
      <c r="A58" s="13">
        <v>57</v>
      </c>
      <c r="B58" s="44">
        <v>57</v>
      </c>
      <c r="C58" s="44" t="s">
        <v>239</v>
      </c>
      <c r="D58" s="46" t="s">
        <v>241</v>
      </c>
      <c r="E58" s="38" t="s">
        <v>21</v>
      </c>
      <c r="F58" s="29" t="s">
        <v>142</v>
      </c>
      <c r="G58" s="29" t="s">
        <v>141</v>
      </c>
      <c r="H58" s="29" t="s">
        <v>142</v>
      </c>
      <c r="I58" s="29" t="s">
        <v>142</v>
      </c>
      <c r="J58" s="29" t="s">
        <v>142</v>
      </c>
      <c r="K58" s="29" t="s">
        <v>142</v>
      </c>
      <c r="L58" s="29" t="s">
        <v>142</v>
      </c>
      <c r="M58" s="29" t="s">
        <v>141</v>
      </c>
      <c r="N58" s="29" t="s">
        <v>142</v>
      </c>
      <c r="O58" s="29" t="s">
        <v>142</v>
      </c>
      <c r="P58" s="29" t="s">
        <v>142</v>
      </c>
      <c r="Q58" s="29" t="s">
        <v>142</v>
      </c>
      <c r="R58" s="6"/>
      <c r="S58" s="6"/>
      <c r="T58" s="6"/>
      <c r="U58" s="6"/>
      <c r="V58" s="6"/>
    </row>
    <row r="59" spans="1:22" ht="76.5">
      <c r="A59" s="13">
        <v>58</v>
      </c>
      <c r="B59" s="44">
        <v>58</v>
      </c>
      <c r="C59" s="44" t="s">
        <v>242</v>
      </c>
      <c r="D59" s="46" t="s">
        <v>243</v>
      </c>
      <c r="E59" s="38" t="s">
        <v>21</v>
      </c>
      <c r="F59" s="29" t="s">
        <v>142</v>
      </c>
      <c r="G59" s="29" t="s">
        <v>141</v>
      </c>
      <c r="H59" s="29" t="s">
        <v>141</v>
      </c>
      <c r="I59" s="29" t="s">
        <v>143</v>
      </c>
      <c r="J59" s="29" t="s">
        <v>142</v>
      </c>
      <c r="K59" s="29" t="s">
        <v>141</v>
      </c>
      <c r="L59" s="29" t="s">
        <v>142</v>
      </c>
      <c r="M59" s="29" t="s">
        <v>141</v>
      </c>
      <c r="N59" s="29" t="s">
        <v>141</v>
      </c>
      <c r="O59" s="29" t="s">
        <v>141</v>
      </c>
      <c r="P59" s="29" t="s">
        <v>141</v>
      </c>
      <c r="Q59" s="29" t="s">
        <v>141</v>
      </c>
      <c r="R59" s="6"/>
      <c r="S59" s="6"/>
      <c r="T59" s="6"/>
      <c r="U59" s="6"/>
      <c r="V59" s="6"/>
    </row>
    <row r="60" spans="1:22" ht="63.75">
      <c r="A60" s="13">
        <v>59</v>
      </c>
      <c r="B60" s="44">
        <v>59</v>
      </c>
      <c r="C60" s="44" t="s">
        <v>242</v>
      </c>
      <c r="D60" s="46" t="s">
        <v>244</v>
      </c>
      <c r="E60" s="38" t="s">
        <v>21</v>
      </c>
      <c r="F60" s="29" t="s">
        <v>142</v>
      </c>
      <c r="G60" s="29" t="s">
        <v>141</v>
      </c>
      <c r="H60" s="29" t="s">
        <v>141</v>
      </c>
      <c r="I60" s="29" t="s">
        <v>142</v>
      </c>
      <c r="J60" s="29" t="s">
        <v>142</v>
      </c>
      <c r="K60" s="29" t="s">
        <v>141</v>
      </c>
      <c r="L60" s="29" t="s">
        <v>143</v>
      </c>
      <c r="M60" s="29" t="s">
        <v>141</v>
      </c>
      <c r="N60" s="29" t="s">
        <v>141</v>
      </c>
      <c r="O60" s="29" t="s">
        <v>141</v>
      </c>
      <c r="P60" s="29" t="s">
        <v>141</v>
      </c>
      <c r="Q60" s="29" t="s">
        <v>141</v>
      </c>
      <c r="R60" s="6"/>
      <c r="S60" s="6"/>
      <c r="T60" s="6"/>
      <c r="U60" s="6"/>
      <c r="V60" s="6"/>
    </row>
    <row r="61" spans="1:22" ht="25.5">
      <c r="A61" s="13">
        <v>60</v>
      </c>
      <c r="B61" s="44">
        <v>60</v>
      </c>
      <c r="C61" s="44" t="s">
        <v>245</v>
      </c>
      <c r="D61" s="46" t="s">
        <v>246</v>
      </c>
      <c r="E61" s="38" t="s">
        <v>21</v>
      </c>
      <c r="F61" s="29" t="s">
        <v>142</v>
      </c>
      <c r="G61" s="29" t="s">
        <v>141</v>
      </c>
      <c r="H61" s="29" t="s">
        <v>142</v>
      </c>
      <c r="I61" s="29" t="s">
        <v>142</v>
      </c>
      <c r="J61" s="29" t="s">
        <v>142</v>
      </c>
      <c r="K61" s="29" t="s">
        <v>142</v>
      </c>
      <c r="L61" s="29" t="s">
        <v>142</v>
      </c>
      <c r="M61" s="29" t="s">
        <v>141</v>
      </c>
      <c r="N61" s="29" t="s">
        <v>142</v>
      </c>
      <c r="O61" s="29" t="s">
        <v>142</v>
      </c>
      <c r="P61" s="29" t="s">
        <v>142</v>
      </c>
      <c r="Q61" s="29" t="s">
        <v>142</v>
      </c>
      <c r="R61" s="6"/>
      <c r="S61" s="6"/>
      <c r="T61" s="6"/>
      <c r="U61" s="6"/>
      <c r="V61" s="6"/>
    </row>
    <row r="62" spans="1:22" ht="76.5">
      <c r="A62" s="13">
        <v>61</v>
      </c>
      <c r="B62" s="44">
        <v>61</v>
      </c>
      <c r="C62" s="44" t="s">
        <v>247</v>
      </c>
      <c r="D62" s="46" t="s">
        <v>248</v>
      </c>
      <c r="E62" s="38" t="s">
        <v>21</v>
      </c>
      <c r="F62" s="29" t="s">
        <v>142</v>
      </c>
      <c r="G62" s="29" t="s">
        <v>141</v>
      </c>
      <c r="H62" s="29" t="s">
        <v>142</v>
      </c>
      <c r="I62" s="29" t="s">
        <v>142</v>
      </c>
      <c r="J62" s="29" t="s">
        <v>142</v>
      </c>
      <c r="K62" s="29" t="s">
        <v>142</v>
      </c>
      <c r="L62" s="29" t="s">
        <v>142</v>
      </c>
      <c r="M62" s="29" t="s">
        <v>141</v>
      </c>
      <c r="N62" s="29" t="s">
        <v>142</v>
      </c>
      <c r="O62" s="29" t="s">
        <v>142</v>
      </c>
      <c r="P62" s="29" t="s">
        <v>142</v>
      </c>
      <c r="Q62" s="29" t="s">
        <v>143</v>
      </c>
      <c r="R62" s="6"/>
      <c r="S62" s="6"/>
      <c r="T62" s="6"/>
      <c r="U62" s="6"/>
      <c r="V62" s="6"/>
    </row>
    <row r="63" spans="1:22" ht="89.25">
      <c r="A63" s="13">
        <v>62</v>
      </c>
      <c r="B63" s="44">
        <v>62</v>
      </c>
      <c r="C63" s="44" t="s">
        <v>249</v>
      </c>
      <c r="D63" s="46" t="s">
        <v>250</v>
      </c>
      <c r="E63" s="38" t="s">
        <v>21</v>
      </c>
      <c r="F63" s="29" t="s">
        <v>142</v>
      </c>
      <c r="G63" s="29" t="s">
        <v>141</v>
      </c>
      <c r="H63" s="29" t="s">
        <v>142</v>
      </c>
      <c r="I63" s="29" t="s">
        <v>142</v>
      </c>
      <c r="J63" s="29" t="s">
        <v>142</v>
      </c>
      <c r="K63" s="29" t="s">
        <v>142</v>
      </c>
      <c r="L63" s="29" t="s">
        <v>142</v>
      </c>
      <c r="M63" s="29" t="s">
        <v>141</v>
      </c>
      <c r="N63" s="29" t="s">
        <v>142</v>
      </c>
      <c r="O63" s="29" t="s">
        <v>142</v>
      </c>
      <c r="P63" s="29" t="s">
        <v>142</v>
      </c>
      <c r="Q63" s="29" t="s">
        <v>142</v>
      </c>
      <c r="R63" s="6"/>
      <c r="S63" s="6"/>
      <c r="T63" s="6"/>
      <c r="U63" s="6"/>
      <c r="V63" s="6"/>
    </row>
    <row r="64" spans="1:22" ht="63.75">
      <c r="A64" s="13">
        <v>63</v>
      </c>
      <c r="B64" s="44">
        <v>63</v>
      </c>
      <c r="C64" s="44" t="s">
        <v>251</v>
      </c>
      <c r="D64" s="46" t="s">
        <v>252</v>
      </c>
      <c r="E64" s="38" t="s">
        <v>21</v>
      </c>
      <c r="F64" s="29" t="s">
        <v>142</v>
      </c>
      <c r="G64" s="29" t="s">
        <v>141</v>
      </c>
      <c r="H64" s="29" t="s">
        <v>142</v>
      </c>
      <c r="I64" s="29" t="s">
        <v>142</v>
      </c>
      <c r="J64" s="29" t="s">
        <v>142</v>
      </c>
      <c r="K64" s="29" t="s">
        <v>142</v>
      </c>
      <c r="L64" s="29" t="s">
        <v>142</v>
      </c>
      <c r="M64" s="29" t="s">
        <v>141</v>
      </c>
      <c r="N64" s="29" t="s">
        <v>142</v>
      </c>
      <c r="O64" s="29" t="s">
        <v>142</v>
      </c>
      <c r="P64" s="29" t="s">
        <v>142</v>
      </c>
      <c r="Q64" s="29" t="s">
        <v>142</v>
      </c>
      <c r="R64" s="6"/>
      <c r="S64" s="6"/>
      <c r="T64" s="6"/>
      <c r="U64" s="6"/>
      <c r="V64" s="6"/>
    </row>
    <row r="65" spans="1:22" ht="63.75">
      <c r="A65" s="13">
        <v>64</v>
      </c>
      <c r="B65" s="44">
        <v>64</v>
      </c>
      <c r="C65" s="44" t="s">
        <v>251</v>
      </c>
      <c r="D65" s="46" t="s">
        <v>253</v>
      </c>
      <c r="E65" s="38" t="s">
        <v>21</v>
      </c>
      <c r="F65" s="29" t="s">
        <v>142</v>
      </c>
      <c r="G65" s="29" t="s">
        <v>141</v>
      </c>
      <c r="H65" s="29" t="s">
        <v>142</v>
      </c>
      <c r="I65" s="29" t="s">
        <v>142</v>
      </c>
      <c r="J65" s="29" t="s">
        <v>142</v>
      </c>
      <c r="K65" s="29" t="s">
        <v>142</v>
      </c>
      <c r="L65" s="29" t="s">
        <v>142</v>
      </c>
      <c r="M65" s="29" t="s">
        <v>141</v>
      </c>
      <c r="N65" s="29" t="s">
        <v>142</v>
      </c>
      <c r="O65" s="29" t="s">
        <v>142</v>
      </c>
      <c r="P65" s="29" t="s">
        <v>142</v>
      </c>
      <c r="Q65" s="29" t="s">
        <v>142</v>
      </c>
      <c r="R65" s="6"/>
      <c r="S65" s="6"/>
      <c r="T65" s="6"/>
      <c r="U65" s="6"/>
      <c r="V65" s="6"/>
    </row>
    <row r="66" spans="1:22" ht="76.5">
      <c r="A66" s="13">
        <v>65</v>
      </c>
      <c r="B66" s="44">
        <v>65</v>
      </c>
      <c r="C66" s="44" t="s">
        <v>254</v>
      </c>
      <c r="D66" s="46" t="s">
        <v>255</v>
      </c>
      <c r="E66" s="38" t="s">
        <v>21</v>
      </c>
      <c r="F66" s="29" t="s">
        <v>142</v>
      </c>
      <c r="G66" s="29" t="s">
        <v>141</v>
      </c>
      <c r="H66" s="29" t="s">
        <v>142</v>
      </c>
      <c r="I66" s="29" t="s">
        <v>142</v>
      </c>
      <c r="J66" s="29" t="s">
        <v>142</v>
      </c>
      <c r="K66" s="29" t="s">
        <v>142</v>
      </c>
      <c r="L66" s="29" t="s">
        <v>142</v>
      </c>
      <c r="M66" s="29" t="s">
        <v>141</v>
      </c>
      <c r="N66" s="29" t="s">
        <v>142</v>
      </c>
      <c r="O66" s="29" t="s">
        <v>142</v>
      </c>
      <c r="P66" s="29" t="s">
        <v>142</v>
      </c>
      <c r="Q66" s="29" t="s">
        <v>142</v>
      </c>
      <c r="R66" s="6"/>
      <c r="S66" s="6"/>
      <c r="T66" s="6"/>
      <c r="U66" s="6"/>
      <c r="V66" s="6"/>
    </row>
    <row r="67" spans="1:22" ht="89.25">
      <c r="A67" s="13">
        <v>66</v>
      </c>
      <c r="B67" s="44">
        <v>66</v>
      </c>
      <c r="C67" s="44" t="s">
        <v>256</v>
      </c>
      <c r="D67" s="46" t="s">
        <v>257</v>
      </c>
      <c r="E67" s="38" t="s">
        <v>21</v>
      </c>
      <c r="F67" s="29" t="s">
        <v>143</v>
      </c>
      <c r="G67" s="29" t="s">
        <v>141</v>
      </c>
      <c r="H67" s="29" t="s">
        <v>141</v>
      </c>
      <c r="I67" s="29" t="s">
        <v>142</v>
      </c>
      <c r="J67" s="29" t="s">
        <v>142</v>
      </c>
      <c r="K67" s="29" t="s">
        <v>141</v>
      </c>
      <c r="L67" s="29" t="s">
        <v>142</v>
      </c>
      <c r="M67" s="29" t="s">
        <v>141</v>
      </c>
      <c r="N67" s="29" t="s">
        <v>141</v>
      </c>
      <c r="O67" s="29" t="s">
        <v>141</v>
      </c>
      <c r="P67" s="29" t="s">
        <v>143</v>
      </c>
      <c r="Q67" s="29" t="s">
        <v>183</v>
      </c>
      <c r="R67" s="6"/>
      <c r="S67" s="6"/>
      <c r="T67" s="6"/>
      <c r="U67" s="6"/>
      <c r="V67" s="6"/>
    </row>
    <row r="68" spans="1:22" ht="63.75">
      <c r="A68" s="13">
        <v>67</v>
      </c>
      <c r="B68" s="44">
        <v>67</v>
      </c>
      <c r="C68" s="44" t="s">
        <v>258</v>
      </c>
      <c r="D68" s="46" t="s">
        <v>259</v>
      </c>
      <c r="E68" s="38" t="s">
        <v>21</v>
      </c>
      <c r="F68" s="29" t="s">
        <v>142</v>
      </c>
      <c r="G68" s="29" t="s">
        <v>141</v>
      </c>
      <c r="H68" s="29" t="s">
        <v>142</v>
      </c>
      <c r="I68" s="29" t="s">
        <v>142</v>
      </c>
      <c r="J68" s="29" t="s">
        <v>142</v>
      </c>
      <c r="K68" s="29" t="s">
        <v>142</v>
      </c>
      <c r="L68" s="29" t="s">
        <v>142</v>
      </c>
      <c r="M68" s="29" t="s">
        <v>141</v>
      </c>
      <c r="N68" s="29" t="s">
        <v>142</v>
      </c>
      <c r="O68" s="29" t="s">
        <v>142</v>
      </c>
      <c r="P68" s="29" t="s">
        <v>142</v>
      </c>
      <c r="Q68" s="29" t="s">
        <v>142</v>
      </c>
      <c r="R68" s="6"/>
      <c r="S68" s="6"/>
      <c r="T68" s="6"/>
      <c r="U68" s="6"/>
      <c r="V68" s="6"/>
    </row>
    <row r="69" spans="1:22" ht="51">
      <c r="A69" s="13">
        <v>68</v>
      </c>
      <c r="B69" s="44">
        <v>68</v>
      </c>
      <c r="C69" s="44" t="s">
        <v>258</v>
      </c>
      <c r="D69" s="46" t="s">
        <v>260</v>
      </c>
      <c r="E69" s="38" t="s">
        <v>21</v>
      </c>
      <c r="F69" s="29" t="s">
        <v>142</v>
      </c>
      <c r="G69" s="29" t="s">
        <v>141</v>
      </c>
      <c r="H69" s="29" t="s">
        <v>143</v>
      </c>
      <c r="I69" s="29" t="s">
        <v>142</v>
      </c>
      <c r="J69" s="29" t="s">
        <v>142</v>
      </c>
      <c r="K69" s="29" t="s">
        <v>141</v>
      </c>
      <c r="L69" s="29" t="s">
        <v>142</v>
      </c>
      <c r="M69" s="29" t="s">
        <v>141</v>
      </c>
      <c r="N69" s="29" t="s">
        <v>143</v>
      </c>
      <c r="O69" s="29" t="s">
        <v>183</v>
      </c>
      <c r="P69" s="29" t="s">
        <v>143</v>
      </c>
      <c r="Q69" s="29" t="s">
        <v>143</v>
      </c>
      <c r="R69" s="6"/>
      <c r="S69" s="6"/>
      <c r="T69" s="6"/>
      <c r="U69" s="6"/>
      <c r="V69" s="6"/>
    </row>
    <row r="70" spans="1:22" ht="76.5">
      <c r="A70" s="13">
        <v>69</v>
      </c>
      <c r="B70" s="44">
        <v>69</v>
      </c>
      <c r="C70" s="44" t="s">
        <v>261</v>
      </c>
      <c r="D70" s="46" t="s">
        <v>262</v>
      </c>
      <c r="E70" s="38" t="s">
        <v>21</v>
      </c>
      <c r="F70" s="29" t="s">
        <v>143</v>
      </c>
      <c r="G70" s="29" t="s">
        <v>141</v>
      </c>
      <c r="H70" s="29" t="s">
        <v>142</v>
      </c>
      <c r="I70" s="29" t="s">
        <v>142</v>
      </c>
      <c r="J70" s="29" t="s">
        <v>143</v>
      </c>
      <c r="K70" s="29" t="s">
        <v>142</v>
      </c>
      <c r="L70" s="29" t="s">
        <v>143</v>
      </c>
      <c r="M70" s="29" t="s">
        <v>141</v>
      </c>
      <c r="N70" s="29" t="s">
        <v>142</v>
      </c>
      <c r="O70" s="29" t="s">
        <v>142</v>
      </c>
      <c r="P70" s="29" t="s">
        <v>142</v>
      </c>
      <c r="Q70" s="29" t="s">
        <v>142</v>
      </c>
      <c r="R70" s="6"/>
      <c r="S70" s="6"/>
      <c r="T70" s="6"/>
      <c r="U70" s="6"/>
      <c r="V70" s="6"/>
    </row>
    <row r="71" spans="1:22" ht="89.25">
      <c r="A71" s="13">
        <v>70</v>
      </c>
      <c r="B71" s="44">
        <v>70</v>
      </c>
      <c r="C71" s="44" t="s">
        <v>261</v>
      </c>
      <c r="D71" s="46" t="s">
        <v>263</v>
      </c>
      <c r="E71" s="38" t="s">
        <v>21</v>
      </c>
      <c r="F71" s="29" t="s">
        <v>142</v>
      </c>
      <c r="G71" s="29" t="s">
        <v>141</v>
      </c>
      <c r="H71" s="29" t="s">
        <v>142</v>
      </c>
      <c r="I71" s="29" t="s">
        <v>142</v>
      </c>
      <c r="J71" s="29" t="s">
        <v>142</v>
      </c>
      <c r="K71" s="29" t="s">
        <v>142</v>
      </c>
      <c r="L71" s="29" t="s">
        <v>142</v>
      </c>
      <c r="M71" s="29" t="s">
        <v>141</v>
      </c>
      <c r="N71" s="29" t="s">
        <v>142</v>
      </c>
      <c r="O71" s="29" t="s">
        <v>142</v>
      </c>
      <c r="P71" s="29" t="s">
        <v>142</v>
      </c>
      <c r="Q71" s="29" t="s">
        <v>142</v>
      </c>
      <c r="R71" s="6"/>
      <c r="S71" s="6"/>
      <c r="T71" s="6"/>
      <c r="U71" s="6"/>
      <c r="V71" s="6"/>
    </row>
    <row r="72" spans="1:22" ht="63.75">
      <c r="A72" s="13">
        <v>71</v>
      </c>
      <c r="B72" s="44">
        <v>71</v>
      </c>
      <c r="C72" s="44" t="s">
        <v>264</v>
      </c>
      <c r="D72" s="46" t="s">
        <v>265</v>
      </c>
      <c r="E72" s="38" t="s">
        <v>21</v>
      </c>
      <c r="F72" s="29" t="s">
        <v>142</v>
      </c>
      <c r="G72" s="29" t="s">
        <v>141</v>
      </c>
      <c r="H72" s="29" t="s">
        <v>142</v>
      </c>
      <c r="I72" s="29" t="s">
        <v>142</v>
      </c>
      <c r="J72" s="29" t="s">
        <v>142</v>
      </c>
      <c r="K72" s="29" t="s">
        <v>142</v>
      </c>
      <c r="L72" s="29" t="s">
        <v>142</v>
      </c>
      <c r="M72" s="29" t="s">
        <v>141</v>
      </c>
      <c r="N72" s="29" t="s">
        <v>142</v>
      </c>
      <c r="O72" s="29" t="s">
        <v>142</v>
      </c>
      <c r="P72" s="29" t="s">
        <v>142</v>
      </c>
      <c r="Q72" s="29" t="s">
        <v>142</v>
      </c>
      <c r="R72" s="6"/>
      <c r="S72" s="6"/>
      <c r="T72" s="6"/>
      <c r="U72" s="6"/>
      <c r="V72" s="6"/>
    </row>
    <row r="73" spans="1:22" ht="76.5">
      <c r="A73" s="13">
        <v>72</v>
      </c>
      <c r="B73" s="44">
        <v>72</v>
      </c>
      <c r="C73" s="44" t="s">
        <v>266</v>
      </c>
      <c r="D73" s="46" t="s">
        <v>267</v>
      </c>
      <c r="E73" s="38" t="s">
        <v>21</v>
      </c>
      <c r="F73" s="29" t="s">
        <v>142</v>
      </c>
      <c r="G73" s="29" t="s">
        <v>141</v>
      </c>
      <c r="H73" s="29" t="s">
        <v>142</v>
      </c>
      <c r="I73" s="29" t="s">
        <v>142</v>
      </c>
      <c r="J73" s="29" t="s">
        <v>142</v>
      </c>
      <c r="K73" s="29" t="s">
        <v>142</v>
      </c>
      <c r="L73" s="29" t="s">
        <v>142</v>
      </c>
      <c r="M73" s="29" t="s">
        <v>141</v>
      </c>
      <c r="N73" s="29" t="s">
        <v>142</v>
      </c>
      <c r="O73" s="29" t="s">
        <v>142</v>
      </c>
      <c r="P73" s="29" t="s">
        <v>142</v>
      </c>
      <c r="Q73" s="29" t="s">
        <v>142</v>
      </c>
      <c r="R73" s="6"/>
      <c r="S73" s="6"/>
      <c r="T73" s="6"/>
      <c r="U73" s="6"/>
      <c r="V73" s="6"/>
    </row>
    <row r="74" spans="1:22" ht="76.5">
      <c r="A74" s="13">
        <v>73</v>
      </c>
      <c r="B74" s="44">
        <v>73</v>
      </c>
      <c r="C74" s="44" t="s">
        <v>266</v>
      </c>
      <c r="D74" s="46" t="s">
        <v>268</v>
      </c>
      <c r="E74" s="38" t="s">
        <v>21</v>
      </c>
      <c r="F74" s="29" t="s">
        <v>142</v>
      </c>
      <c r="G74" s="29" t="s">
        <v>141</v>
      </c>
      <c r="H74" s="29" t="s">
        <v>143</v>
      </c>
      <c r="I74" s="29" t="s">
        <v>142</v>
      </c>
      <c r="J74" s="29" t="s">
        <v>142</v>
      </c>
      <c r="K74" s="29" t="s">
        <v>141</v>
      </c>
      <c r="L74" s="29" t="s">
        <v>142</v>
      </c>
      <c r="M74" s="29" t="s">
        <v>141</v>
      </c>
      <c r="N74" s="29" t="s">
        <v>143</v>
      </c>
      <c r="O74" s="29" t="s">
        <v>143</v>
      </c>
      <c r="P74" s="29" t="s">
        <v>143</v>
      </c>
      <c r="Q74" s="29" t="s">
        <v>143</v>
      </c>
      <c r="R74" s="6"/>
      <c r="S74" s="6"/>
      <c r="T74" s="6"/>
      <c r="U74" s="6"/>
      <c r="V74" s="6"/>
    </row>
    <row r="75" spans="1:22" ht="76.5">
      <c r="A75" s="13">
        <v>74</v>
      </c>
      <c r="B75" s="44">
        <v>74</v>
      </c>
      <c r="C75" s="44" t="s">
        <v>269</v>
      </c>
      <c r="D75" s="46" t="s">
        <v>270</v>
      </c>
      <c r="E75" s="38" t="s">
        <v>21</v>
      </c>
      <c r="F75" s="29" t="s">
        <v>142</v>
      </c>
      <c r="G75" s="29" t="s">
        <v>141</v>
      </c>
      <c r="H75" s="29" t="s">
        <v>142</v>
      </c>
      <c r="I75" s="29" t="s">
        <v>142</v>
      </c>
      <c r="J75" s="29" t="s">
        <v>142</v>
      </c>
      <c r="K75" s="29" t="s">
        <v>141</v>
      </c>
      <c r="L75" s="29" t="s">
        <v>142</v>
      </c>
      <c r="M75" s="29" t="s">
        <v>141</v>
      </c>
      <c r="N75" s="29" t="s">
        <v>142</v>
      </c>
      <c r="O75" s="29" t="s">
        <v>143</v>
      </c>
      <c r="P75" s="29" t="s">
        <v>142</v>
      </c>
      <c r="Q75" s="29" t="s">
        <v>143</v>
      </c>
      <c r="R75" s="6"/>
      <c r="S75" s="6"/>
      <c r="T75" s="6"/>
      <c r="U75" s="6"/>
      <c r="V75" s="6"/>
    </row>
    <row r="76" spans="1:22" ht="89.25">
      <c r="A76" s="13">
        <v>75</v>
      </c>
      <c r="B76" s="44">
        <v>75</v>
      </c>
      <c r="C76" s="44" t="s">
        <v>269</v>
      </c>
      <c r="D76" s="46" t="s">
        <v>271</v>
      </c>
      <c r="E76" s="38" t="s">
        <v>21</v>
      </c>
      <c r="F76" s="29" t="s">
        <v>142</v>
      </c>
      <c r="G76" s="29" t="s">
        <v>141</v>
      </c>
      <c r="H76" s="29" t="s">
        <v>142</v>
      </c>
      <c r="I76" s="29" t="s">
        <v>142</v>
      </c>
      <c r="J76" s="29" t="s">
        <v>142</v>
      </c>
      <c r="K76" s="29" t="s">
        <v>142</v>
      </c>
      <c r="L76" s="29" t="s">
        <v>142</v>
      </c>
      <c r="M76" s="29" t="s">
        <v>141</v>
      </c>
      <c r="N76" s="29" t="s">
        <v>142</v>
      </c>
      <c r="O76" s="29" t="s">
        <v>142</v>
      </c>
      <c r="P76" s="29" t="s">
        <v>142</v>
      </c>
      <c r="Q76" s="29" t="s">
        <v>142</v>
      </c>
      <c r="R76" s="6"/>
      <c r="S76" s="6"/>
      <c r="T76" s="6"/>
      <c r="U76" s="6"/>
      <c r="V76" s="6"/>
    </row>
    <row r="77" spans="1:22" ht="89.25">
      <c r="A77" s="13">
        <v>76</v>
      </c>
      <c r="B77" s="44">
        <v>76</v>
      </c>
      <c r="C77" s="44" t="s">
        <v>272</v>
      </c>
      <c r="D77" s="46" t="s">
        <v>273</v>
      </c>
      <c r="E77" s="38" t="s">
        <v>21</v>
      </c>
      <c r="F77" s="29" t="s">
        <v>142</v>
      </c>
      <c r="G77" s="29" t="s">
        <v>141</v>
      </c>
      <c r="H77" s="29" t="s">
        <v>142</v>
      </c>
      <c r="I77" s="29" t="s">
        <v>142</v>
      </c>
      <c r="J77" s="29" t="s">
        <v>142</v>
      </c>
      <c r="K77" s="29" t="s">
        <v>142</v>
      </c>
      <c r="L77" s="29" t="s">
        <v>142</v>
      </c>
      <c r="M77" s="29" t="s">
        <v>141</v>
      </c>
      <c r="N77" s="29" t="s">
        <v>142</v>
      </c>
      <c r="O77" s="29" t="s">
        <v>142</v>
      </c>
      <c r="P77" s="29" t="s">
        <v>142</v>
      </c>
      <c r="Q77" s="29" t="s">
        <v>142</v>
      </c>
      <c r="R77" s="6"/>
      <c r="S77" s="6"/>
      <c r="T77" s="6"/>
      <c r="U77" s="6"/>
      <c r="V77" s="6"/>
    </row>
    <row r="78" spans="1:22" ht="76.5">
      <c r="A78" s="13">
        <v>77</v>
      </c>
      <c r="B78" s="44">
        <v>77</v>
      </c>
      <c r="C78" s="44" t="s">
        <v>272</v>
      </c>
      <c r="D78" s="46" t="s">
        <v>274</v>
      </c>
      <c r="E78" s="38" t="s">
        <v>21</v>
      </c>
      <c r="F78" s="29" t="s">
        <v>142</v>
      </c>
      <c r="G78" s="29" t="s">
        <v>141</v>
      </c>
      <c r="H78" s="29" t="s">
        <v>142</v>
      </c>
      <c r="I78" s="29" t="s">
        <v>142</v>
      </c>
      <c r="J78" s="29" t="s">
        <v>142</v>
      </c>
      <c r="K78" s="29" t="s">
        <v>142</v>
      </c>
      <c r="L78" s="29" t="s">
        <v>142</v>
      </c>
      <c r="M78" s="29" t="s">
        <v>141</v>
      </c>
      <c r="N78" s="29" t="s">
        <v>142</v>
      </c>
      <c r="O78" s="29" t="s">
        <v>142</v>
      </c>
      <c r="P78" s="29" t="s">
        <v>142</v>
      </c>
      <c r="Q78" s="29" t="s">
        <v>142</v>
      </c>
      <c r="R78" s="6"/>
      <c r="S78" s="6"/>
      <c r="T78" s="6"/>
      <c r="U78" s="6"/>
      <c r="V78" s="6"/>
    </row>
    <row r="79" spans="1:22" ht="63.75">
      <c r="A79" s="13">
        <v>78</v>
      </c>
      <c r="B79" s="44">
        <v>78</v>
      </c>
      <c r="C79" s="44" t="s">
        <v>275</v>
      </c>
      <c r="D79" s="46" t="s">
        <v>276</v>
      </c>
      <c r="E79" s="38" t="s">
        <v>21</v>
      </c>
      <c r="F79" s="29" t="s">
        <v>142</v>
      </c>
      <c r="G79" s="29" t="s">
        <v>141</v>
      </c>
      <c r="H79" s="29" t="s">
        <v>142</v>
      </c>
      <c r="I79" s="29" t="s">
        <v>142</v>
      </c>
      <c r="J79" s="29" t="s">
        <v>142</v>
      </c>
      <c r="K79" s="29" t="s">
        <v>142</v>
      </c>
      <c r="L79" s="29" t="s">
        <v>142</v>
      </c>
      <c r="M79" s="29" t="s">
        <v>141</v>
      </c>
      <c r="N79" s="29" t="s">
        <v>142</v>
      </c>
      <c r="O79" s="29" t="s">
        <v>142</v>
      </c>
      <c r="P79" s="29" t="s">
        <v>142</v>
      </c>
      <c r="Q79" s="29" t="s">
        <v>142</v>
      </c>
      <c r="R79" s="6"/>
      <c r="S79" s="6"/>
      <c r="T79" s="6"/>
      <c r="U79" s="6"/>
      <c r="V79" s="6"/>
    </row>
    <row r="80" spans="1:22" ht="89.25">
      <c r="A80" s="13">
        <v>79</v>
      </c>
      <c r="B80" s="44">
        <v>79</v>
      </c>
      <c r="C80" s="44" t="s">
        <v>275</v>
      </c>
      <c r="D80" s="46" t="s">
        <v>277</v>
      </c>
      <c r="E80" s="38" t="s">
        <v>21</v>
      </c>
      <c r="F80" s="29" t="s">
        <v>142</v>
      </c>
      <c r="G80" s="29" t="s">
        <v>141</v>
      </c>
      <c r="H80" s="29" t="s">
        <v>142</v>
      </c>
      <c r="I80" s="29" t="s">
        <v>142</v>
      </c>
      <c r="J80" s="29" t="s">
        <v>142</v>
      </c>
      <c r="K80" s="29" t="s">
        <v>142</v>
      </c>
      <c r="L80" s="29" t="s">
        <v>142</v>
      </c>
      <c r="M80" s="29" t="s">
        <v>141</v>
      </c>
      <c r="N80" s="29" t="s">
        <v>142</v>
      </c>
      <c r="O80" s="29" t="s">
        <v>142</v>
      </c>
      <c r="P80" s="29" t="s">
        <v>142</v>
      </c>
      <c r="Q80" s="29" t="s">
        <v>142</v>
      </c>
      <c r="R80" s="6"/>
      <c r="S80" s="6"/>
      <c r="T80" s="6"/>
      <c r="U80" s="6"/>
      <c r="V80" s="6"/>
    </row>
    <row r="81" spans="1:22" ht="63.75">
      <c r="A81" s="13">
        <v>80</v>
      </c>
      <c r="B81" s="44">
        <v>80</v>
      </c>
      <c r="C81" s="44" t="s">
        <v>278</v>
      </c>
      <c r="D81" s="46" t="s">
        <v>279</v>
      </c>
      <c r="E81" s="38" t="s">
        <v>21</v>
      </c>
      <c r="F81" s="29" t="s">
        <v>143</v>
      </c>
      <c r="G81" s="29" t="s">
        <v>141</v>
      </c>
      <c r="H81" s="29" t="s">
        <v>142</v>
      </c>
      <c r="I81" s="29" t="s">
        <v>142</v>
      </c>
      <c r="J81" s="29" t="s">
        <v>142</v>
      </c>
      <c r="K81" s="29" t="s">
        <v>142</v>
      </c>
      <c r="L81" s="29" t="s">
        <v>142</v>
      </c>
      <c r="M81" s="29" t="s">
        <v>141</v>
      </c>
      <c r="N81" s="29" t="s">
        <v>142</v>
      </c>
      <c r="O81" s="29" t="s">
        <v>142</v>
      </c>
      <c r="P81" s="29" t="s">
        <v>142</v>
      </c>
      <c r="Q81" s="29" t="s">
        <v>142</v>
      </c>
      <c r="R81" s="6"/>
      <c r="S81" s="6"/>
      <c r="T81" s="6"/>
      <c r="U81" s="6"/>
      <c r="V81" s="6"/>
    </row>
    <row r="82" spans="1:22" ht="89.25">
      <c r="A82" s="13">
        <v>81</v>
      </c>
      <c r="B82" s="44">
        <v>81</v>
      </c>
      <c r="C82" s="44" t="s">
        <v>280</v>
      </c>
      <c r="D82" s="46" t="s">
        <v>281</v>
      </c>
      <c r="E82" s="38" t="s">
        <v>21</v>
      </c>
      <c r="F82" s="29" t="s">
        <v>142</v>
      </c>
      <c r="G82" s="29" t="s">
        <v>141</v>
      </c>
      <c r="H82" s="29" t="s">
        <v>143</v>
      </c>
      <c r="I82" s="29" t="s">
        <v>142</v>
      </c>
      <c r="J82" s="29" t="s">
        <v>142</v>
      </c>
      <c r="K82" s="29" t="s">
        <v>141</v>
      </c>
      <c r="L82" s="29" t="s">
        <v>142</v>
      </c>
      <c r="M82" s="29" t="s">
        <v>141</v>
      </c>
      <c r="N82" s="29" t="s">
        <v>183</v>
      </c>
      <c r="O82" s="29" t="s">
        <v>183</v>
      </c>
      <c r="P82" s="29" t="s">
        <v>143</v>
      </c>
      <c r="Q82" s="29" t="s">
        <v>183</v>
      </c>
      <c r="R82" s="6"/>
      <c r="S82" s="6"/>
      <c r="T82" s="6"/>
      <c r="U82" s="6"/>
      <c r="V82" s="6"/>
    </row>
    <row r="83" spans="1:22" ht="63.75">
      <c r="A83" s="13">
        <v>82</v>
      </c>
      <c r="B83" s="44">
        <v>82</v>
      </c>
      <c r="C83" s="44" t="s">
        <v>280</v>
      </c>
      <c r="D83" s="46" t="s">
        <v>282</v>
      </c>
      <c r="E83" s="38" t="s">
        <v>21</v>
      </c>
      <c r="F83" s="29" t="s">
        <v>142</v>
      </c>
      <c r="G83" s="29" t="s">
        <v>141</v>
      </c>
      <c r="H83" s="29" t="s">
        <v>143</v>
      </c>
      <c r="I83" s="29" t="s">
        <v>142</v>
      </c>
      <c r="J83" s="29" t="s">
        <v>142</v>
      </c>
      <c r="K83" s="29" t="s">
        <v>141</v>
      </c>
      <c r="L83" s="29" t="s">
        <v>142</v>
      </c>
      <c r="M83" s="29" t="s">
        <v>141</v>
      </c>
      <c r="N83" s="29" t="s">
        <v>143</v>
      </c>
      <c r="O83" s="29" t="s">
        <v>143</v>
      </c>
      <c r="P83" s="29" t="s">
        <v>143</v>
      </c>
      <c r="Q83" s="29" t="s">
        <v>141</v>
      </c>
      <c r="R83" s="6"/>
      <c r="S83" s="6"/>
      <c r="T83" s="6"/>
      <c r="U83" s="6"/>
      <c r="V83" s="6"/>
    </row>
    <row r="84" spans="1:22" ht="76.5">
      <c r="A84" s="13">
        <v>83</v>
      </c>
      <c r="B84" s="44">
        <v>83</v>
      </c>
      <c r="C84" s="44" t="s">
        <v>283</v>
      </c>
      <c r="D84" s="46" t="s">
        <v>284</v>
      </c>
      <c r="E84" s="38" t="s">
        <v>21</v>
      </c>
      <c r="F84" s="29" t="s">
        <v>142</v>
      </c>
      <c r="G84" s="29" t="s">
        <v>141</v>
      </c>
      <c r="H84" s="29" t="s">
        <v>143</v>
      </c>
      <c r="I84" s="29" t="s">
        <v>142</v>
      </c>
      <c r="J84" s="29" t="s">
        <v>142</v>
      </c>
      <c r="K84" s="29" t="s">
        <v>141</v>
      </c>
      <c r="L84" s="29" t="s">
        <v>142</v>
      </c>
      <c r="M84" s="29" t="s">
        <v>141</v>
      </c>
      <c r="N84" s="29" t="s">
        <v>143</v>
      </c>
      <c r="O84" s="29" t="s">
        <v>183</v>
      </c>
      <c r="P84" s="29" t="s">
        <v>143</v>
      </c>
      <c r="Q84" s="29" t="s">
        <v>173</v>
      </c>
      <c r="R84" s="6"/>
      <c r="S84" s="6"/>
      <c r="T84" s="6"/>
      <c r="U84" s="6"/>
      <c r="V84" s="6"/>
    </row>
    <row r="85" spans="1:22" ht="63.75">
      <c r="A85" s="13">
        <v>84</v>
      </c>
      <c r="B85" s="44">
        <v>84</v>
      </c>
      <c r="C85" s="44" t="s">
        <v>285</v>
      </c>
      <c r="D85" s="46" t="s">
        <v>286</v>
      </c>
      <c r="E85" s="38" t="s">
        <v>21</v>
      </c>
      <c r="F85" s="29" t="s">
        <v>142</v>
      </c>
      <c r="G85" s="29" t="s">
        <v>141</v>
      </c>
      <c r="H85" s="29" t="s">
        <v>142</v>
      </c>
      <c r="I85" s="29" t="s">
        <v>142</v>
      </c>
      <c r="J85" s="29" t="s">
        <v>142</v>
      </c>
      <c r="K85" s="29" t="s">
        <v>142</v>
      </c>
      <c r="L85" s="29" t="s">
        <v>142</v>
      </c>
      <c r="M85" s="29" t="s">
        <v>141</v>
      </c>
      <c r="N85" s="29" t="s">
        <v>142</v>
      </c>
      <c r="O85" s="29" t="s">
        <v>142</v>
      </c>
      <c r="P85" s="29" t="s">
        <v>142</v>
      </c>
      <c r="Q85" s="29" t="s">
        <v>142</v>
      </c>
      <c r="R85" s="6"/>
      <c r="S85" s="6"/>
      <c r="T85" s="6"/>
      <c r="U85" s="6"/>
      <c r="V85" s="6"/>
    </row>
    <row r="86" spans="1:22" ht="63.75">
      <c r="A86" s="13">
        <v>85</v>
      </c>
      <c r="B86" s="44">
        <v>85</v>
      </c>
      <c r="C86" s="44" t="s">
        <v>287</v>
      </c>
      <c r="D86" s="46" t="s">
        <v>288</v>
      </c>
      <c r="E86" s="38" t="s">
        <v>21</v>
      </c>
      <c r="F86" s="29" t="s">
        <v>142</v>
      </c>
      <c r="G86" s="29" t="s">
        <v>141</v>
      </c>
      <c r="H86" s="29" t="s">
        <v>142</v>
      </c>
      <c r="I86" s="29" t="s">
        <v>142</v>
      </c>
      <c r="J86" s="29" t="s">
        <v>142</v>
      </c>
      <c r="K86" s="29" t="s">
        <v>142</v>
      </c>
      <c r="L86" s="29" t="s">
        <v>142</v>
      </c>
      <c r="M86" s="29" t="s">
        <v>141</v>
      </c>
      <c r="N86" s="29" t="s">
        <v>142</v>
      </c>
      <c r="O86" s="29" t="s">
        <v>142</v>
      </c>
      <c r="P86" s="29" t="s">
        <v>142</v>
      </c>
      <c r="Q86" s="29" t="s">
        <v>142</v>
      </c>
    </row>
    <row r="87" spans="1:22" ht="63.75">
      <c r="A87" s="13">
        <v>86</v>
      </c>
      <c r="B87" s="44">
        <v>86</v>
      </c>
      <c r="C87" s="44" t="s">
        <v>287</v>
      </c>
      <c r="D87" s="46" t="s">
        <v>289</v>
      </c>
      <c r="E87" s="38" t="s">
        <v>21</v>
      </c>
      <c r="F87" s="29" t="s">
        <v>142</v>
      </c>
      <c r="G87" s="29" t="s">
        <v>141</v>
      </c>
      <c r="H87" s="29" t="s">
        <v>142</v>
      </c>
      <c r="I87" s="29" t="s">
        <v>142</v>
      </c>
      <c r="J87" s="29" t="s">
        <v>142</v>
      </c>
      <c r="K87" s="29" t="s">
        <v>142</v>
      </c>
      <c r="L87" s="29" t="s">
        <v>142</v>
      </c>
      <c r="M87" s="29" t="s">
        <v>141</v>
      </c>
      <c r="N87" s="29" t="s">
        <v>142</v>
      </c>
      <c r="O87" s="29" t="s">
        <v>142</v>
      </c>
      <c r="P87" s="29" t="s">
        <v>142</v>
      </c>
      <c r="Q87" s="29" t="s">
        <v>142</v>
      </c>
    </row>
    <row r="88" spans="1:22" ht="51">
      <c r="A88" s="13">
        <v>87</v>
      </c>
      <c r="B88" s="44">
        <v>87</v>
      </c>
      <c r="C88" s="44" t="s">
        <v>290</v>
      </c>
      <c r="D88" s="46" t="s">
        <v>291</v>
      </c>
      <c r="E88" s="38" t="s">
        <v>21</v>
      </c>
      <c r="F88" s="29" t="s">
        <v>142</v>
      </c>
      <c r="G88" s="29" t="s">
        <v>141</v>
      </c>
      <c r="H88" s="29" t="s">
        <v>142</v>
      </c>
      <c r="I88" s="29" t="s">
        <v>142</v>
      </c>
      <c r="J88" s="29" t="s">
        <v>142</v>
      </c>
      <c r="K88" s="29" t="s">
        <v>142</v>
      </c>
      <c r="L88" s="29" t="s">
        <v>142</v>
      </c>
      <c r="M88" s="29" t="s">
        <v>141</v>
      </c>
      <c r="N88" s="29" t="s">
        <v>142</v>
      </c>
      <c r="O88" s="29" t="s">
        <v>142</v>
      </c>
      <c r="P88" s="29" t="s">
        <v>142</v>
      </c>
      <c r="Q88" s="29" t="s">
        <v>142</v>
      </c>
    </row>
    <row r="89" spans="1:22" ht="51">
      <c r="A89" s="13">
        <v>88</v>
      </c>
      <c r="B89" s="44">
        <v>88</v>
      </c>
      <c r="C89" s="44" t="s">
        <v>290</v>
      </c>
      <c r="D89" s="46" t="s">
        <v>292</v>
      </c>
      <c r="E89" s="38" t="s">
        <v>21</v>
      </c>
      <c r="F89" s="29" t="s">
        <v>142</v>
      </c>
      <c r="G89" s="29" t="s">
        <v>141</v>
      </c>
      <c r="H89" s="29" t="s">
        <v>142</v>
      </c>
      <c r="I89" s="29" t="s">
        <v>142</v>
      </c>
      <c r="J89" s="29" t="s">
        <v>142</v>
      </c>
      <c r="K89" s="29" t="s">
        <v>142</v>
      </c>
      <c r="L89" s="29" t="s">
        <v>142</v>
      </c>
      <c r="M89" s="29" t="s">
        <v>141</v>
      </c>
      <c r="N89" s="29" t="s">
        <v>142</v>
      </c>
      <c r="O89" s="29" t="s">
        <v>142</v>
      </c>
      <c r="P89" s="29" t="s">
        <v>142</v>
      </c>
      <c r="Q89" s="29" t="s">
        <v>142</v>
      </c>
    </row>
    <row r="90" spans="1:22" ht="89.25">
      <c r="A90" s="13">
        <v>89</v>
      </c>
      <c r="B90" s="44">
        <v>89</v>
      </c>
      <c r="C90" s="44" t="s">
        <v>293</v>
      </c>
      <c r="D90" s="46" t="s">
        <v>294</v>
      </c>
      <c r="E90" s="38" t="s">
        <v>21</v>
      </c>
      <c r="F90" s="29" t="s">
        <v>142</v>
      </c>
      <c r="G90" s="29" t="s">
        <v>141</v>
      </c>
      <c r="H90" s="29" t="s">
        <v>143</v>
      </c>
      <c r="I90" s="29" t="s">
        <v>142</v>
      </c>
      <c r="J90" s="29" t="s">
        <v>142</v>
      </c>
      <c r="K90" s="29" t="s">
        <v>141</v>
      </c>
      <c r="L90" s="29" t="s">
        <v>142</v>
      </c>
      <c r="M90" s="29" t="s">
        <v>141</v>
      </c>
      <c r="N90" s="29" t="s">
        <v>143</v>
      </c>
      <c r="O90" s="29" t="s">
        <v>143</v>
      </c>
      <c r="P90" s="29" t="s">
        <v>143</v>
      </c>
      <c r="Q90" s="29" t="s">
        <v>143</v>
      </c>
    </row>
    <row r="91" spans="1:22" ht="76.5">
      <c r="A91" s="13">
        <v>90</v>
      </c>
      <c r="B91" s="44">
        <v>90</v>
      </c>
      <c r="C91" s="44" t="s">
        <v>293</v>
      </c>
      <c r="D91" s="46" t="s">
        <v>295</v>
      </c>
      <c r="E91" s="38" t="s">
        <v>21</v>
      </c>
      <c r="F91" s="29" t="s">
        <v>143</v>
      </c>
      <c r="G91" s="29" t="s">
        <v>141</v>
      </c>
      <c r="H91" s="29" t="s">
        <v>142</v>
      </c>
      <c r="I91" s="29" t="s">
        <v>142</v>
      </c>
      <c r="J91" s="29" t="s">
        <v>143</v>
      </c>
      <c r="K91" s="29" t="s">
        <v>143</v>
      </c>
      <c r="L91" s="29" t="s">
        <v>143</v>
      </c>
      <c r="M91" s="29" t="s">
        <v>141</v>
      </c>
      <c r="N91" s="29" t="s">
        <v>142</v>
      </c>
      <c r="O91" s="29" t="s">
        <v>143</v>
      </c>
      <c r="P91" s="29" t="s">
        <v>142</v>
      </c>
      <c r="Q91" s="29" t="s">
        <v>143</v>
      </c>
    </row>
    <row r="92" spans="1:22" ht="76.5">
      <c r="A92" s="13">
        <v>91</v>
      </c>
      <c r="B92" s="44">
        <v>91</v>
      </c>
      <c r="C92" s="44" t="s">
        <v>296</v>
      </c>
      <c r="D92" s="46" t="s">
        <v>297</v>
      </c>
      <c r="E92" s="38" t="s">
        <v>21</v>
      </c>
      <c r="F92" s="29" t="s">
        <v>143</v>
      </c>
      <c r="G92" s="29" t="s">
        <v>141</v>
      </c>
      <c r="H92" s="29" t="s">
        <v>143</v>
      </c>
      <c r="I92" s="29" t="s">
        <v>143</v>
      </c>
      <c r="J92" s="29" t="s">
        <v>143</v>
      </c>
      <c r="K92" s="29" t="s">
        <v>143</v>
      </c>
      <c r="L92" s="29" t="s">
        <v>143</v>
      </c>
      <c r="M92" s="29" t="s">
        <v>141</v>
      </c>
      <c r="N92" s="29" t="s">
        <v>141</v>
      </c>
      <c r="O92" s="29" t="s">
        <v>143</v>
      </c>
      <c r="P92" s="29" t="s">
        <v>143</v>
      </c>
      <c r="Q92" s="29" t="s">
        <v>141</v>
      </c>
    </row>
    <row r="93" spans="1:22" ht="63.75">
      <c r="A93" s="13">
        <v>92</v>
      </c>
      <c r="B93" s="44">
        <v>92</v>
      </c>
      <c r="C93" s="44" t="s">
        <v>298</v>
      </c>
      <c r="D93" s="46" t="s">
        <v>299</v>
      </c>
      <c r="E93" s="38" t="s">
        <v>21</v>
      </c>
      <c r="F93" s="29" t="s">
        <v>143</v>
      </c>
      <c r="G93" s="29" t="s">
        <v>141</v>
      </c>
      <c r="H93" s="29" t="s">
        <v>142</v>
      </c>
      <c r="I93" s="29" t="s">
        <v>142</v>
      </c>
      <c r="J93" s="29" t="s">
        <v>142</v>
      </c>
      <c r="K93" s="29" t="s">
        <v>142</v>
      </c>
      <c r="L93" s="29" t="s">
        <v>143</v>
      </c>
      <c r="M93" s="29" t="s">
        <v>141</v>
      </c>
      <c r="N93" s="29" t="s">
        <v>142</v>
      </c>
      <c r="O93" s="29" t="s">
        <v>142</v>
      </c>
      <c r="P93" s="29" t="s">
        <v>143</v>
      </c>
      <c r="Q93" s="29" t="s">
        <v>143</v>
      </c>
    </row>
    <row r="94" spans="1:22" ht="38.25">
      <c r="A94" s="13">
        <v>93</v>
      </c>
      <c r="B94" s="44">
        <v>93</v>
      </c>
      <c r="C94" s="44" t="s">
        <v>300</v>
      </c>
      <c r="D94" s="46" t="s">
        <v>301</v>
      </c>
      <c r="E94" s="38" t="s">
        <v>21</v>
      </c>
      <c r="F94" s="29" t="s">
        <v>143</v>
      </c>
      <c r="G94" s="29" t="s">
        <v>141</v>
      </c>
      <c r="H94" s="29" t="s">
        <v>142</v>
      </c>
      <c r="I94" s="29" t="s">
        <v>143</v>
      </c>
      <c r="J94" s="29" t="s">
        <v>142</v>
      </c>
      <c r="K94" s="29" t="s">
        <v>142</v>
      </c>
      <c r="L94" s="29" t="s">
        <v>143</v>
      </c>
      <c r="M94" s="29" t="s">
        <v>141</v>
      </c>
      <c r="N94" s="29" t="s">
        <v>142</v>
      </c>
      <c r="O94" s="29" t="s">
        <v>142</v>
      </c>
      <c r="P94" s="29" t="s">
        <v>142</v>
      </c>
      <c r="Q94" s="29" t="s">
        <v>142</v>
      </c>
    </row>
    <row r="95" spans="1:22" ht="38.25">
      <c r="A95" s="13">
        <v>94</v>
      </c>
      <c r="B95" s="44">
        <v>94</v>
      </c>
      <c r="C95" s="44" t="s">
        <v>300</v>
      </c>
      <c r="D95" s="46" t="s">
        <v>302</v>
      </c>
      <c r="E95" s="38" t="s">
        <v>21</v>
      </c>
      <c r="F95" s="29" t="s">
        <v>143</v>
      </c>
      <c r="G95" s="29" t="s">
        <v>141</v>
      </c>
      <c r="H95" s="29" t="s">
        <v>142</v>
      </c>
      <c r="I95" s="29" t="s">
        <v>143</v>
      </c>
      <c r="J95" s="29" t="s">
        <v>142</v>
      </c>
      <c r="K95" s="29" t="s">
        <v>142</v>
      </c>
      <c r="L95" s="29" t="s">
        <v>142</v>
      </c>
      <c r="M95" s="29" t="s">
        <v>141</v>
      </c>
      <c r="N95" s="29" t="s">
        <v>142</v>
      </c>
      <c r="O95" s="29" t="s">
        <v>142</v>
      </c>
      <c r="P95" s="29" t="s">
        <v>142</v>
      </c>
      <c r="Q95" s="29" t="s">
        <v>142</v>
      </c>
    </row>
    <row r="96" spans="1:22" ht="38.25">
      <c r="A96" s="13">
        <v>95</v>
      </c>
      <c r="B96" s="44">
        <v>95</v>
      </c>
      <c r="C96" s="44" t="s">
        <v>303</v>
      </c>
      <c r="D96" s="46" t="s">
        <v>304</v>
      </c>
      <c r="E96" s="38" t="s">
        <v>21</v>
      </c>
      <c r="F96" s="29" t="s">
        <v>142</v>
      </c>
      <c r="G96" s="29" t="s">
        <v>141</v>
      </c>
      <c r="H96" s="29" t="s">
        <v>142</v>
      </c>
      <c r="I96" s="29" t="s">
        <v>142</v>
      </c>
      <c r="J96" s="29" t="s">
        <v>142</v>
      </c>
      <c r="K96" s="29" t="s">
        <v>143</v>
      </c>
      <c r="L96" s="29" t="s">
        <v>143</v>
      </c>
      <c r="M96" s="29" t="s">
        <v>141</v>
      </c>
      <c r="N96" s="29" t="s">
        <v>142</v>
      </c>
      <c r="O96" s="29" t="s">
        <v>143</v>
      </c>
      <c r="P96" s="29" t="s">
        <v>142</v>
      </c>
      <c r="Q96" s="29" t="s">
        <v>142</v>
      </c>
    </row>
    <row r="97" spans="1:17" ht="38.25">
      <c r="A97" s="13">
        <v>96</v>
      </c>
      <c r="B97" s="44">
        <v>96</v>
      </c>
      <c r="C97" s="44" t="s">
        <v>303</v>
      </c>
      <c r="D97" s="46" t="s">
        <v>305</v>
      </c>
      <c r="E97" s="38" t="s">
        <v>21</v>
      </c>
      <c r="F97" s="29" t="s">
        <v>142</v>
      </c>
      <c r="G97" s="29" t="s">
        <v>141</v>
      </c>
      <c r="H97" s="29" t="s">
        <v>142</v>
      </c>
      <c r="I97" s="29" t="s">
        <v>142</v>
      </c>
      <c r="J97" s="29" t="s">
        <v>142</v>
      </c>
      <c r="K97" s="29" t="s">
        <v>142</v>
      </c>
      <c r="L97" s="29" t="s">
        <v>142</v>
      </c>
      <c r="M97" s="29" t="s">
        <v>141</v>
      </c>
      <c r="N97" s="29" t="s">
        <v>142</v>
      </c>
      <c r="O97" s="29" t="s">
        <v>142</v>
      </c>
      <c r="P97" s="29" t="s">
        <v>142</v>
      </c>
      <c r="Q97" s="29" t="s">
        <v>142</v>
      </c>
    </row>
    <row r="98" spans="1:17" ht="38.25">
      <c r="A98" s="13">
        <v>97</v>
      </c>
      <c r="B98" s="44">
        <v>97</v>
      </c>
      <c r="C98" s="44" t="s">
        <v>306</v>
      </c>
      <c r="D98" s="46" t="s">
        <v>307</v>
      </c>
      <c r="E98" s="38" t="s">
        <v>21</v>
      </c>
      <c r="F98" s="29" t="s">
        <v>142</v>
      </c>
      <c r="G98" s="29" t="s">
        <v>141</v>
      </c>
      <c r="H98" s="29" t="s">
        <v>142</v>
      </c>
      <c r="I98" s="29" t="s">
        <v>142</v>
      </c>
      <c r="J98" s="29" t="s">
        <v>142</v>
      </c>
      <c r="K98" s="29" t="s">
        <v>142</v>
      </c>
      <c r="L98" s="29" t="s">
        <v>142</v>
      </c>
      <c r="M98" s="29" t="s">
        <v>141</v>
      </c>
      <c r="N98" s="29" t="s">
        <v>142</v>
      </c>
      <c r="O98" s="29" t="s">
        <v>142</v>
      </c>
      <c r="P98" s="29" t="s">
        <v>142</v>
      </c>
      <c r="Q98" s="29" t="s">
        <v>142</v>
      </c>
    </row>
    <row r="99" spans="1:17" ht="38.25">
      <c r="A99" s="13">
        <v>98</v>
      </c>
      <c r="B99" s="44">
        <v>98</v>
      </c>
      <c r="C99" s="44" t="s">
        <v>306</v>
      </c>
      <c r="D99" s="46" t="s">
        <v>308</v>
      </c>
      <c r="E99" s="38" t="s">
        <v>21</v>
      </c>
      <c r="F99" s="29" t="s">
        <v>142</v>
      </c>
      <c r="G99" s="29" t="s">
        <v>141</v>
      </c>
      <c r="H99" s="29" t="s">
        <v>142</v>
      </c>
      <c r="I99" s="29" t="s">
        <v>142</v>
      </c>
      <c r="J99" s="29" t="s">
        <v>142</v>
      </c>
      <c r="K99" s="29" t="s">
        <v>142</v>
      </c>
      <c r="L99" s="29" t="s">
        <v>142</v>
      </c>
      <c r="M99" s="29" t="s">
        <v>141</v>
      </c>
      <c r="N99" s="29" t="s">
        <v>142</v>
      </c>
      <c r="O99" s="29" t="s">
        <v>142</v>
      </c>
      <c r="P99" s="29" t="s">
        <v>142</v>
      </c>
      <c r="Q99" s="29" t="s">
        <v>142</v>
      </c>
    </row>
    <row r="100" spans="1:17" ht="38.25">
      <c r="A100" s="13">
        <v>99</v>
      </c>
      <c r="B100" s="44">
        <v>99</v>
      </c>
      <c r="C100" s="44" t="s">
        <v>309</v>
      </c>
      <c r="D100" s="46" t="s">
        <v>310</v>
      </c>
      <c r="E100" s="38" t="s">
        <v>21</v>
      </c>
      <c r="F100" s="29" t="s">
        <v>142</v>
      </c>
      <c r="G100" s="29" t="s">
        <v>141</v>
      </c>
      <c r="H100" s="29" t="s">
        <v>142</v>
      </c>
      <c r="I100" s="29" t="s">
        <v>142</v>
      </c>
      <c r="J100" s="29" t="s">
        <v>142</v>
      </c>
      <c r="K100" s="29" t="s">
        <v>142</v>
      </c>
      <c r="L100" s="29" t="s">
        <v>142</v>
      </c>
      <c r="M100" s="29" t="s">
        <v>141</v>
      </c>
      <c r="N100" s="29" t="s">
        <v>142</v>
      </c>
      <c r="O100" s="29" t="s">
        <v>142</v>
      </c>
      <c r="P100" s="29" t="s">
        <v>143</v>
      </c>
      <c r="Q100" s="29" t="s">
        <v>142</v>
      </c>
    </row>
    <row r="101" spans="1:17" ht="38.25">
      <c r="A101" s="13">
        <v>100</v>
      </c>
      <c r="B101" s="44">
        <v>100</v>
      </c>
      <c r="C101" s="44" t="s">
        <v>309</v>
      </c>
      <c r="D101" s="46" t="s">
        <v>311</v>
      </c>
      <c r="E101" s="38" t="s">
        <v>21</v>
      </c>
      <c r="F101" s="29" t="s">
        <v>142</v>
      </c>
      <c r="G101" s="29" t="s">
        <v>141</v>
      </c>
      <c r="H101" s="29" t="s">
        <v>142</v>
      </c>
      <c r="I101" s="29" t="s">
        <v>143</v>
      </c>
      <c r="J101" s="29" t="s">
        <v>142</v>
      </c>
      <c r="K101" s="29" t="s">
        <v>142</v>
      </c>
      <c r="L101" s="29" t="s">
        <v>142</v>
      </c>
      <c r="M101" s="29" t="s">
        <v>141</v>
      </c>
      <c r="N101" s="29" t="s">
        <v>142</v>
      </c>
      <c r="O101" s="29" t="s">
        <v>142</v>
      </c>
      <c r="P101" s="29" t="s">
        <v>143</v>
      </c>
      <c r="Q101" s="29" t="s">
        <v>142</v>
      </c>
    </row>
    <row r="102" spans="1:17" ht="25.5">
      <c r="A102" s="13">
        <v>101</v>
      </c>
      <c r="B102" s="44">
        <v>101</v>
      </c>
      <c r="C102" s="44" t="s">
        <v>312</v>
      </c>
      <c r="D102" s="46" t="s">
        <v>313</v>
      </c>
      <c r="E102" s="38" t="s">
        <v>21</v>
      </c>
      <c r="F102" s="29" t="s">
        <v>142</v>
      </c>
      <c r="G102" s="29" t="s">
        <v>141</v>
      </c>
      <c r="H102" s="29" t="s">
        <v>143</v>
      </c>
      <c r="I102" s="29" t="s">
        <v>142</v>
      </c>
      <c r="J102" s="29" t="s">
        <v>142</v>
      </c>
      <c r="K102" s="29" t="s">
        <v>143</v>
      </c>
      <c r="L102" s="29" t="s">
        <v>143</v>
      </c>
      <c r="M102" s="29" t="s">
        <v>141</v>
      </c>
      <c r="N102" s="29" t="s">
        <v>143</v>
      </c>
      <c r="O102" s="29" t="s">
        <v>143</v>
      </c>
      <c r="P102" s="29" t="s">
        <v>143</v>
      </c>
      <c r="Q102" s="29" t="s">
        <v>143</v>
      </c>
    </row>
    <row r="103" spans="1:17" ht="25.5">
      <c r="A103" s="13">
        <v>102</v>
      </c>
      <c r="B103" s="44">
        <v>102</v>
      </c>
      <c r="C103" s="44" t="s">
        <v>314</v>
      </c>
      <c r="D103" s="46" t="s">
        <v>315</v>
      </c>
      <c r="E103" s="38" t="s">
        <v>21</v>
      </c>
      <c r="F103" s="29" t="s">
        <v>142</v>
      </c>
      <c r="G103" s="29" t="s">
        <v>141</v>
      </c>
      <c r="H103" s="29" t="s">
        <v>142</v>
      </c>
      <c r="I103" s="29" t="s">
        <v>143</v>
      </c>
      <c r="J103" s="29" t="s">
        <v>142</v>
      </c>
      <c r="K103" s="29" t="s">
        <v>142</v>
      </c>
      <c r="L103" s="29" t="s">
        <v>142</v>
      </c>
      <c r="M103" s="29" t="s">
        <v>141</v>
      </c>
      <c r="N103" s="29" t="s">
        <v>142</v>
      </c>
      <c r="O103" s="29" t="s">
        <v>142</v>
      </c>
      <c r="P103" s="29" t="s">
        <v>143</v>
      </c>
      <c r="Q103" s="29" t="s">
        <v>142</v>
      </c>
    </row>
    <row r="104" spans="1:17" ht="89.25">
      <c r="A104" s="13">
        <v>103</v>
      </c>
      <c r="B104" s="44">
        <v>103</v>
      </c>
      <c r="C104" s="44" t="s">
        <v>316</v>
      </c>
      <c r="D104" s="46" t="s">
        <v>317</v>
      </c>
      <c r="E104" s="38" t="s">
        <v>21</v>
      </c>
      <c r="F104" s="29" t="s">
        <v>142</v>
      </c>
      <c r="G104" s="29" t="s">
        <v>141</v>
      </c>
      <c r="H104" s="29" t="s">
        <v>141</v>
      </c>
      <c r="I104" s="29" t="s">
        <v>142</v>
      </c>
      <c r="J104" s="29" t="s">
        <v>142</v>
      </c>
      <c r="K104" s="29" t="s">
        <v>141</v>
      </c>
      <c r="L104" s="29" t="s">
        <v>142</v>
      </c>
      <c r="M104" s="29" t="s">
        <v>141</v>
      </c>
      <c r="N104" s="29" t="s">
        <v>143</v>
      </c>
      <c r="O104" s="29" t="s">
        <v>143</v>
      </c>
      <c r="P104" s="29" t="s">
        <v>143</v>
      </c>
      <c r="Q104" s="29" t="s">
        <v>173</v>
      </c>
    </row>
    <row r="105" spans="1:17" ht="89.25">
      <c r="A105" s="13">
        <v>104</v>
      </c>
      <c r="B105" s="44">
        <v>104</v>
      </c>
      <c r="C105" s="44" t="s">
        <v>318</v>
      </c>
      <c r="D105" s="46" t="s">
        <v>319</v>
      </c>
      <c r="E105" s="38" t="s">
        <v>21</v>
      </c>
      <c r="F105" s="29" t="s">
        <v>142</v>
      </c>
      <c r="G105" s="29" t="s">
        <v>141</v>
      </c>
      <c r="H105" s="29" t="s">
        <v>141</v>
      </c>
      <c r="I105" s="29" t="s">
        <v>142</v>
      </c>
      <c r="J105" s="29" t="s">
        <v>142</v>
      </c>
      <c r="K105" s="29" t="s">
        <v>141</v>
      </c>
      <c r="L105" s="29" t="s">
        <v>142</v>
      </c>
      <c r="M105" s="29" t="s">
        <v>141</v>
      </c>
      <c r="N105" s="29" t="s">
        <v>143</v>
      </c>
      <c r="O105" s="29" t="s">
        <v>143</v>
      </c>
      <c r="P105" s="29" t="s">
        <v>143</v>
      </c>
      <c r="Q105" s="29" t="s">
        <v>143</v>
      </c>
    </row>
    <row r="106" spans="1:17" ht="89.25">
      <c r="A106" s="13">
        <v>105</v>
      </c>
      <c r="B106" s="44">
        <v>105</v>
      </c>
      <c r="C106" s="44" t="s">
        <v>318</v>
      </c>
      <c r="D106" s="46" t="s">
        <v>320</v>
      </c>
      <c r="E106" s="38" t="s">
        <v>21</v>
      </c>
      <c r="F106" s="29" t="s">
        <v>142</v>
      </c>
      <c r="G106" s="29" t="s">
        <v>141</v>
      </c>
      <c r="H106" s="29" t="s">
        <v>141</v>
      </c>
      <c r="I106" s="29" t="s">
        <v>142</v>
      </c>
      <c r="J106" s="29" t="s">
        <v>142</v>
      </c>
      <c r="K106" s="29" t="s">
        <v>143</v>
      </c>
      <c r="L106" s="29" t="s">
        <v>142</v>
      </c>
      <c r="M106" s="29" t="s">
        <v>141</v>
      </c>
      <c r="N106" s="29" t="s">
        <v>143</v>
      </c>
      <c r="O106" s="29" t="s">
        <v>143</v>
      </c>
      <c r="P106" s="29" t="s">
        <v>143</v>
      </c>
      <c r="Q106" s="29" t="s">
        <v>143</v>
      </c>
    </row>
    <row r="107" spans="1:17" ht="63.75">
      <c r="A107" s="13">
        <v>106</v>
      </c>
      <c r="B107" s="44">
        <v>106</v>
      </c>
      <c r="C107" s="44" t="s">
        <v>321</v>
      </c>
      <c r="D107" s="46" t="s">
        <v>322</v>
      </c>
      <c r="E107" s="38" t="s">
        <v>21</v>
      </c>
      <c r="F107" s="29" t="s">
        <v>142</v>
      </c>
      <c r="G107" s="29" t="s">
        <v>141</v>
      </c>
      <c r="H107" s="29" t="s">
        <v>142</v>
      </c>
      <c r="I107" s="29" t="s">
        <v>143</v>
      </c>
      <c r="J107" s="29" t="s">
        <v>142</v>
      </c>
      <c r="K107" s="29" t="s">
        <v>142</v>
      </c>
      <c r="L107" s="29" t="s">
        <v>142</v>
      </c>
      <c r="M107" s="29" t="s">
        <v>141</v>
      </c>
      <c r="N107" s="29" t="s">
        <v>142</v>
      </c>
      <c r="O107" s="29" t="s">
        <v>142</v>
      </c>
      <c r="P107" s="29" t="s">
        <v>142</v>
      </c>
      <c r="Q107" s="29" t="s">
        <v>142</v>
      </c>
    </row>
    <row r="108" spans="1:17" ht="63.75">
      <c r="A108" s="13">
        <v>107</v>
      </c>
      <c r="B108" s="44">
        <v>107</v>
      </c>
      <c r="C108" s="44" t="s">
        <v>323</v>
      </c>
      <c r="D108" s="46" t="s">
        <v>324</v>
      </c>
      <c r="E108" s="38" t="s">
        <v>21</v>
      </c>
      <c r="F108" s="29" t="s">
        <v>142</v>
      </c>
      <c r="G108" s="29" t="s">
        <v>141</v>
      </c>
      <c r="H108" s="29" t="s">
        <v>142</v>
      </c>
      <c r="I108" s="29" t="s">
        <v>142</v>
      </c>
      <c r="J108" s="29" t="s">
        <v>142</v>
      </c>
      <c r="K108" s="29" t="s">
        <v>142</v>
      </c>
      <c r="L108" s="29" t="s">
        <v>142</v>
      </c>
      <c r="M108" s="29" t="s">
        <v>141</v>
      </c>
      <c r="N108" s="29" t="s">
        <v>142</v>
      </c>
      <c r="O108" s="29" t="s">
        <v>142</v>
      </c>
      <c r="P108" s="29" t="s">
        <v>142</v>
      </c>
      <c r="Q108" s="29" t="s">
        <v>142</v>
      </c>
    </row>
    <row r="109" spans="1:17" ht="25.5">
      <c r="A109" s="13">
        <v>108</v>
      </c>
      <c r="B109" s="44">
        <v>108</v>
      </c>
      <c r="C109" s="44" t="s">
        <v>325</v>
      </c>
      <c r="D109" s="46" t="s">
        <v>326</v>
      </c>
      <c r="E109" s="38" t="s">
        <v>21</v>
      </c>
      <c r="F109" s="29" t="s">
        <v>142</v>
      </c>
      <c r="G109" s="29" t="s">
        <v>141</v>
      </c>
      <c r="H109" s="29" t="s">
        <v>142</v>
      </c>
      <c r="I109" s="29" t="s">
        <v>142</v>
      </c>
      <c r="J109" s="29" t="s">
        <v>142</v>
      </c>
      <c r="K109" s="29" t="s">
        <v>142</v>
      </c>
      <c r="L109" s="29" t="s">
        <v>142</v>
      </c>
      <c r="M109" s="29" t="s">
        <v>141</v>
      </c>
      <c r="N109" s="29" t="s">
        <v>142</v>
      </c>
      <c r="O109" s="29" t="s">
        <v>142</v>
      </c>
      <c r="P109" s="29" t="s">
        <v>143</v>
      </c>
      <c r="Q109" s="29" t="s">
        <v>142</v>
      </c>
    </row>
    <row r="110" spans="1:17" ht="38.25">
      <c r="A110" s="13">
        <v>109</v>
      </c>
      <c r="B110" s="44">
        <v>109</v>
      </c>
      <c r="C110" s="44" t="s">
        <v>327</v>
      </c>
      <c r="D110" s="46" t="s">
        <v>328</v>
      </c>
      <c r="E110" s="38" t="s">
        <v>21</v>
      </c>
      <c r="F110" s="29" t="s">
        <v>142</v>
      </c>
      <c r="G110" s="29" t="s">
        <v>141</v>
      </c>
      <c r="H110" s="29" t="s">
        <v>142</v>
      </c>
      <c r="I110" s="29" t="s">
        <v>143</v>
      </c>
      <c r="J110" s="29" t="s">
        <v>142</v>
      </c>
      <c r="K110" s="29" t="s">
        <v>142</v>
      </c>
      <c r="L110" s="29" t="s">
        <v>142</v>
      </c>
      <c r="M110" s="29" t="s">
        <v>141</v>
      </c>
      <c r="N110" s="29" t="s">
        <v>143</v>
      </c>
      <c r="O110" s="29" t="s">
        <v>142</v>
      </c>
      <c r="P110" s="29" t="s">
        <v>142</v>
      </c>
      <c r="Q110" s="29" t="s">
        <v>142</v>
      </c>
    </row>
    <row r="111" spans="1:17" ht="25.5">
      <c r="A111" s="13">
        <v>110</v>
      </c>
      <c r="B111" s="44">
        <v>110</v>
      </c>
      <c r="C111" s="44" t="s">
        <v>329</v>
      </c>
      <c r="D111" s="46" t="s">
        <v>330</v>
      </c>
      <c r="E111" s="38" t="s">
        <v>21</v>
      </c>
      <c r="F111" s="29" t="s">
        <v>143</v>
      </c>
      <c r="G111" s="29" t="s">
        <v>141</v>
      </c>
      <c r="H111" s="29" t="s">
        <v>143</v>
      </c>
      <c r="I111" s="29" t="s">
        <v>142</v>
      </c>
      <c r="J111" s="29" t="s">
        <v>143</v>
      </c>
      <c r="K111" s="29" t="s">
        <v>143</v>
      </c>
      <c r="L111" s="29" t="s">
        <v>143</v>
      </c>
      <c r="M111" s="29" t="s">
        <v>141</v>
      </c>
      <c r="N111" s="29" t="s">
        <v>142</v>
      </c>
      <c r="O111" s="29" t="s">
        <v>143</v>
      </c>
      <c r="P111" s="29" t="s">
        <v>143</v>
      </c>
      <c r="Q111" s="29" t="s">
        <v>143</v>
      </c>
    </row>
    <row r="112" spans="1:17" ht="38.25">
      <c r="A112" s="13">
        <v>111</v>
      </c>
      <c r="B112" s="44">
        <v>111</v>
      </c>
      <c r="C112" s="44" t="s">
        <v>331</v>
      </c>
      <c r="D112" s="46" t="s">
        <v>332</v>
      </c>
      <c r="E112" s="38" t="s">
        <v>21</v>
      </c>
      <c r="F112" s="29" t="s">
        <v>142</v>
      </c>
      <c r="G112" s="29" t="s">
        <v>141</v>
      </c>
      <c r="H112" s="29" t="s">
        <v>143</v>
      </c>
      <c r="I112" s="29" t="s">
        <v>142</v>
      </c>
      <c r="J112" s="29" t="s">
        <v>142</v>
      </c>
      <c r="K112" s="29" t="s">
        <v>143</v>
      </c>
      <c r="L112" s="29" t="s">
        <v>142</v>
      </c>
      <c r="M112" s="29" t="s">
        <v>141</v>
      </c>
      <c r="N112" s="29" t="s">
        <v>143</v>
      </c>
      <c r="O112" s="29" t="s">
        <v>143</v>
      </c>
      <c r="P112" s="29" t="s">
        <v>143</v>
      </c>
      <c r="Q112" s="29" t="s">
        <v>141</v>
      </c>
    </row>
    <row r="113" spans="1:17" ht="102">
      <c r="A113" s="13">
        <v>112</v>
      </c>
      <c r="B113" s="44">
        <v>112</v>
      </c>
      <c r="C113" s="44" t="s">
        <v>333</v>
      </c>
      <c r="D113" s="46" t="s">
        <v>334</v>
      </c>
      <c r="E113" s="38" t="s">
        <v>21</v>
      </c>
      <c r="F113" s="29" t="s">
        <v>142</v>
      </c>
      <c r="G113" s="29" t="s">
        <v>141</v>
      </c>
      <c r="H113" s="29" t="s">
        <v>142</v>
      </c>
      <c r="I113" s="29" t="s">
        <v>142</v>
      </c>
      <c r="J113" s="29" t="s">
        <v>142</v>
      </c>
      <c r="K113" s="29" t="s">
        <v>142</v>
      </c>
      <c r="L113" s="29" t="s">
        <v>143</v>
      </c>
      <c r="M113" s="29" t="s">
        <v>141</v>
      </c>
      <c r="N113" s="29" t="s">
        <v>142</v>
      </c>
      <c r="O113" s="29" t="s">
        <v>142</v>
      </c>
      <c r="P113" s="29" t="s">
        <v>142</v>
      </c>
      <c r="Q113" s="29" t="s">
        <v>142</v>
      </c>
    </row>
    <row r="114" spans="1:17" ht="127.5">
      <c r="A114" s="13">
        <v>113</v>
      </c>
      <c r="B114" s="44">
        <v>113</v>
      </c>
      <c r="C114" s="44" t="s">
        <v>335</v>
      </c>
      <c r="D114" s="46" t="s">
        <v>336</v>
      </c>
      <c r="E114" s="38" t="s">
        <v>21</v>
      </c>
      <c r="F114" s="29" t="s">
        <v>142</v>
      </c>
      <c r="G114" s="29" t="s">
        <v>141</v>
      </c>
      <c r="H114" s="29" t="s">
        <v>143</v>
      </c>
      <c r="I114" s="29" t="s">
        <v>142</v>
      </c>
      <c r="J114" s="29" t="s">
        <v>142</v>
      </c>
      <c r="K114" s="29" t="s">
        <v>143</v>
      </c>
      <c r="L114" s="29" t="s">
        <v>142</v>
      </c>
      <c r="M114" s="29" t="s">
        <v>141</v>
      </c>
      <c r="N114" s="29" t="s">
        <v>143</v>
      </c>
      <c r="O114" s="29" t="s">
        <v>143</v>
      </c>
      <c r="P114" s="29" t="s">
        <v>143</v>
      </c>
      <c r="Q114" s="29" t="s">
        <v>143</v>
      </c>
    </row>
    <row r="115" spans="1:17" ht="127.5">
      <c r="A115" s="13">
        <v>114</v>
      </c>
      <c r="B115" s="44">
        <v>114</v>
      </c>
      <c r="C115" s="44" t="s">
        <v>337</v>
      </c>
      <c r="D115" s="46" t="s">
        <v>338</v>
      </c>
      <c r="E115" s="38" t="s">
        <v>21</v>
      </c>
      <c r="F115" s="29" t="s">
        <v>142</v>
      </c>
      <c r="G115" s="29" t="s">
        <v>141</v>
      </c>
      <c r="H115" s="29" t="s">
        <v>143</v>
      </c>
      <c r="I115" s="29" t="s">
        <v>142</v>
      </c>
      <c r="J115" s="29" t="s">
        <v>142</v>
      </c>
      <c r="K115" s="29" t="s">
        <v>143</v>
      </c>
      <c r="L115" s="29" t="s">
        <v>142</v>
      </c>
      <c r="M115" s="29" t="s">
        <v>141</v>
      </c>
      <c r="N115" s="29" t="s">
        <v>143</v>
      </c>
      <c r="O115" s="29" t="s">
        <v>143</v>
      </c>
      <c r="P115" s="29" t="s">
        <v>143</v>
      </c>
      <c r="Q115" s="29" t="s">
        <v>143</v>
      </c>
    </row>
    <row r="116" spans="1:17" ht="127.5">
      <c r="A116" s="13">
        <v>115</v>
      </c>
      <c r="B116" s="44">
        <v>115</v>
      </c>
      <c r="C116" s="44" t="s">
        <v>339</v>
      </c>
      <c r="D116" s="46" t="s">
        <v>340</v>
      </c>
      <c r="E116" s="38" t="s">
        <v>21</v>
      </c>
      <c r="F116" s="29" t="s">
        <v>142</v>
      </c>
      <c r="G116" s="29" t="s">
        <v>141</v>
      </c>
      <c r="H116" s="29" t="s">
        <v>143</v>
      </c>
      <c r="I116" s="29" t="s">
        <v>142</v>
      </c>
      <c r="J116" s="29" t="s">
        <v>142</v>
      </c>
      <c r="K116" s="29" t="s">
        <v>143</v>
      </c>
      <c r="L116" s="29" t="s">
        <v>142</v>
      </c>
      <c r="M116" s="29" t="s">
        <v>141</v>
      </c>
      <c r="N116" s="29" t="s">
        <v>143</v>
      </c>
      <c r="O116" s="29" t="s">
        <v>143</v>
      </c>
      <c r="P116" s="29" t="s">
        <v>143</v>
      </c>
      <c r="Q116" s="29" t="s">
        <v>143</v>
      </c>
    </row>
    <row r="117" spans="1:17" ht="102">
      <c r="A117" s="13">
        <v>116</v>
      </c>
      <c r="B117" s="44">
        <v>116</v>
      </c>
      <c r="C117" s="44" t="s">
        <v>341</v>
      </c>
      <c r="D117" s="46" t="s">
        <v>342</v>
      </c>
      <c r="E117" s="38" t="s">
        <v>21</v>
      </c>
      <c r="F117" s="29" t="s">
        <v>142</v>
      </c>
      <c r="G117" s="29" t="s">
        <v>141</v>
      </c>
      <c r="H117" s="29" t="s">
        <v>142</v>
      </c>
      <c r="I117" s="29" t="s">
        <v>142</v>
      </c>
      <c r="J117" s="29" t="s">
        <v>142</v>
      </c>
      <c r="K117" s="29" t="s">
        <v>142</v>
      </c>
      <c r="L117" s="29" t="s">
        <v>143</v>
      </c>
      <c r="M117" s="29" t="s">
        <v>141</v>
      </c>
      <c r="N117" s="29" t="s">
        <v>142</v>
      </c>
      <c r="O117" s="29" t="s">
        <v>142</v>
      </c>
      <c r="P117" s="29" t="s">
        <v>142</v>
      </c>
      <c r="Q117" s="29" t="s">
        <v>142</v>
      </c>
    </row>
    <row r="118" spans="1:17" ht="89.25">
      <c r="A118" s="13">
        <v>117</v>
      </c>
      <c r="B118" s="44">
        <v>117</v>
      </c>
      <c r="C118" s="44" t="s">
        <v>343</v>
      </c>
      <c r="D118" s="46" t="s">
        <v>344</v>
      </c>
      <c r="E118" s="38" t="s">
        <v>21</v>
      </c>
      <c r="F118" s="29" t="s">
        <v>142</v>
      </c>
      <c r="G118" s="29" t="s">
        <v>141</v>
      </c>
      <c r="H118" s="29" t="s">
        <v>142</v>
      </c>
      <c r="I118" s="29" t="s">
        <v>142</v>
      </c>
      <c r="J118" s="29" t="s">
        <v>142</v>
      </c>
      <c r="K118" s="29" t="s">
        <v>142</v>
      </c>
      <c r="L118" s="29" t="s">
        <v>142</v>
      </c>
      <c r="M118" s="29" t="s">
        <v>141</v>
      </c>
      <c r="N118" s="29" t="s">
        <v>142</v>
      </c>
      <c r="O118" s="29" t="s">
        <v>142</v>
      </c>
      <c r="P118" s="29" t="s">
        <v>142</v>
      </c>
      <c r="Q118" s="29" t="s">
        <v>142</v>
      </c>
    </row>
    <row r="119" spans="1:17" ht="102">
      <c r="A119" s="13">
        <v>118</v>
      </c>
      <c r="B119" s="44">
        <v>118</v>
      </c>
      <c r="C119" s="44" t="s">
        <v>345</v>
      </c>
      <c r="D119" s="46" t="s">
        <v>346</v>
      </c>
      <c r="E119" s="38" t="s">
        <v>21</v>
      </c>
      <c r="F119" s="29" t="s">
        <v>142</v>
      </c>
      <c r="G119" s="29" t="s">
        <v>141</v>
      </c>
      <c r="H119" s="29" t="s">
        <v>142</v>
      </c>
      <c r="I119" s="29" t="s">
        <v>142</v>
      </c>
      <c r="J119" s="29" t="s">
        <v>142</v>
      </c>
      <c r="K119" s="29" t="s">
        <v>142</v>
      </c>
      <c r="L119" s="29" t="s">
        <v>143</v>
      </c>
      <c r="M119" s="29" t="s">
        <v>141</v>
      </c>
      <c r="N119" s="29" t="s">
        <v>142</v>
      </c>
      <c r="O119" s="29" t="s">
        <v>142</v>
      </c>
      <c r="P119" s="29" t="s">
        <v>142</v>
      </c>
      <c r="Q119" s="29" t="s">
        <v>142</v>
      </c>
    </row>
    <row r="120" spans="1:17" ht="102">
      <c r="A120" s="13">
        <v>119</v>
      </c>
      <c r="B120" s="44">
        <v>119</v>
      </c>
      <c r="C120" s="44" t="s">
        <v>347</v>
      </c>
      <c r="D120" s="46" t="s">
        <v>348</v>
      </c>
      <c r="E120" s="38" t="s">
        <v>21</v>
      </c>
      <c r="F120" s="29" t="s">
        <v>142</v>
      </c>
      <c r="G120" s="29" t="s">
        <v>141</v>
      </c>
      <c r="H120" s="29" t="s">
        <v>142</v>
      </c>
      <c r="I120" s="29" t="s">
        <v>142</v>
      </c>
      <c r="J120" s="29" t="s">
        <v>142</v>
      </c>
      <c r="K120" s="29" t="s">
        <v>142</v>
      </c>
      <c r="L120" s="29" t="s">
        <v>143</v>
      </c>
      <c r="M120" s="29" t="s">
        <v>141</v>
      </c>
      <c r="N120" s="29" t="s">
        <v>142</v>
      </c>
      <c r="O120" s="29" t="s">
        <v>142</v>
      </c>
      <c r="P120" s="29" t="s">
        <v>142</v>
      </c>
      <c r="Q120" s="29" t="s">
        <v>142</v>
      </c>
    </row>
    <row r="121" spans="1:17" ht="102">
      <c r="A121" s="13">
        <v>120</v>
      </c>
      <c r="B121" s="44">
        <v>120</v>
      </c>
      <c r="C121" s="44" t="s">
        <v>349</v>
      </c>
      <c r="D121" s="46" t="s">
        <v>350</v>
      </c>
      <c r="E121" s="38" t="s">
        <v>21</v>
      </c>
      <c r="F121" s="29" t="s">
        <v>142</v>
      </c>
      <c r="G121" s="29" t="s">
        <v>141</v>
      </c>
      <c r="H121" s="29" t="s">
        <v>142</v>
      </c>
      <c r="I121" s="29" t="s">
        <v>142</v>
      </c>
      <c r="J121" s="29" t="s">
        <v>142</v>
      </c>
      <c r="K121" s="29" t="s">
        <v>142</v>
      </c>
      <c r="L121" s="29" t="s">
        <v>143</v>
      </c>
      <c r="M121" s="29" t="s">
        <v>141</v>
      </c>
      <c r="N121" s="29" t="s">
        <v>142</v>
      </c>
      <c r="O121" s="29" t="s">
        <v>142</v>
      </c>
      <c r="P121" s="29" t="s">
        <v>142</v>
      </c>
      <c r="Q121" s="29" t="s">
        <v>142</v>
      </c>
    </row>
    <row r="122" spans="1:17" ht="102">
      <c r="A122" s="13">
        <v>121</v>
      </c>
      <c r="B122" s="44">
        <v>121</v>
      </c>
      <c r="C122" s="44" t="s">
        <v>351</v>
      </c>
      <c r="D122" s="46" t="s">
        <v>352</v>
      </c>
      <c r="E122" s="38" t="s">
        <v>21</v>
      </c>
      <c r="F122" s="29" t="s">
        <v>142</v>
      </c>
      <c r="G122" s="29" t="s">
        <v>141</v>
      </c>
      <c r="H122" s="29" t="s">
        <v>142</v>
      </c>
      <c r="I122" s="29" t="s">
        <v>142</v>
      </c>
      <c r="J122" s="29" t="s">
        <v>142</v>
      </c>
      <c r="K122" s="29" t="s">
        <v>142</v>
      </c>
      <c r="L122" s="29" t="s">
        <v>143</v>
      </c>
      <c r="M122" s="29" t="s">
        <v>141</v>
      </c>
      <c r="N122" s="29" t="s">
        <v>141</v>
      </c>
      <c r="O122" s="29" t="s">
        <v>142</v>
      </c>
      <c r="P122" s="29" t="s">
        <v>142</v>
      </c>
      <c r="Q122" s="29" t="s">
        <v>142</v>
      </c>
    </row>
    <row r="123" spans="1:17" ht="89.25">
      <c r="A123" s="13">
        <v>122</v>
      </c>
      <c r="B123" s="44">
        <v>122</v>
      </c>
      <c r="C123" s="44" t="s">
        <v>353</v>
      </c>
      <c r="D123" s="46" t="s">
        <v>354</v>
      </c>
      <c r="E123" s="38" t="s">
        <v>21</v>
      </c>
      <c r="F123" s="29" t="s">
        <v>142</v>
      </c>
      <c r="G123" s="29" t="s">
        <v>141</v>
      </c>
      <c r="H123" s="29" t="s">
        <v>142</v>
      </c>
      <c r="I123" s="29" t="s">
        <v>142</v>
      </c>
      <c r="J123" s="29" t="s">
        <v>142</v>
      </c>
      <c r="K123" s="29" t="s">
        <v>142</v>
      </c>
      <c r="L123" s="29" t="s">
        <v>143</v>
      </c>
      <c r="M123" s="29" t="s">
        <v>141</v>
      </c>
      <c r="N123" s="29" t="s">
        <v>141</v>
      </c>
      <c r="O123" s="29" t="s">
        <v>142</v>
      </c>
      <c r="P123" s="29" t="s">
        <v>142</v>
      </c>
      <c r="Q123" s="29" t="s">
        <v>142</v>
      </c>
    </row>
    <row r="124" spans="1:17" ht="76.5">
      <c r="A124" s="13">
        <v>123</v>
      </c>
      <c r="B124" s="44">
        <v>123</v>
      </c>
      <c r="C124" s="44" t="s">
        <v>355</v>
      </c>
      <c r="D124" s="46" t="s">
        <v>356</v>
      </c>
      <c r="E124" s="38" t="s">
        <v>21</v>
      </c>
      <c r="F124" s="29" t="s">
        <v>142</v>
      </c>
      <c r="G124" s="29" t="s">
        <v>141</v>
      </c>
      <c r="H124" s="29" t="s">
        <v>143</v>
      </c>
      <c r="I124" s="29" t="s">
        <v>142</v>
      </c>
      <c r="J124" s="29" t="s">
        <v>142</v>
      </c>
      <c r="K124" s="29" t="s">
        <v>141</v>
      </c>
      <c r="L124" s="29" t="s">
        <v>142</v>
      </c>
      <c r="M124" s="29" t="s">
        <v>141</v>
      </c>
      <c r="N124" s="29" t="s">
        <v>141</v>
      </c>
      <c r="O124" s="29" t="s">
        <v>143</v>
      </c>
      <c r="P124" s="29" t="s">
        <v>143</v>
      </c>
      <c r="Q124" s="29" t="s">
        <v>143</v>
      </c>
    </row>
    <row r="125" spans="1:17" ht="102">
      <c r="A125" s="13">
        <v>124</v>
      </c>
      <c r="B125" s="44">
        <v>124</v>
      </c>
      <c r="C125" s="44" t="s">
        <v>355</v>
      </c>
      <c r="D125" s="46" t="s">
        <v>357</v>
      </c>
      <c r="E125" s="38" t="s">
        <v>21</v>
      </c>
      <c r="F125" s="29" t="s">
        <v>142</v>
      </c>
      <c r="G125" s="29" t="s">
        <v>141</v>
      </c>
      <c r="H125" s="29" t="s">
        <v>143</v>
      </c>
      <c r="I125" s="29" t="s">
        <v>142</v>
      </c>
      <c r="J125" s="29" t="s">
        <v>142</v>
      </c>
      <c r="K125" s="29" t="s">
        <v>141</v>
      </c>
      <c r="L125" s="29" t="s">
        <v>142</v>
      </c>
      <c r="M125" s="29" t="s">
        <v>141</v>
      </c>
      <c r="N125" s="29" t="s">
        <v>141</v>
      </c>
      <c r="O125" s="29" t="s">
        <v>141</v>
      </c>
      <c r="P125" s="29" t="s">
        <v>143</v>
      </c>
      <c r="Q125" s="29" t="s">
        <v>143</v>
      </c>
    </row>
    <row r="126" spans="1:17" ht="114.75">
      <c r="A126" s="13">
        <v>125</v>
      </c>
      <c r="B126" s="44">
        <v>125</v>
      </c>
      <c r="C126" s="44" t="s">
        <v>358</v>
      </c>
      <c r="D126" s="46" t="s">
        <v>359</v>
      </c>
      <c r="E126" s="38" t="s">
        <v>21</v>
      </c>
      <c r="F126" s="29" t="s">
        <v>142</v>
      </c>
      <c r="G126" s="29" t="s">
        <v>141</v>
      </c>
      <c r="H126" s="29" t="s">
        <v>143</v>
      </c>
      <c r="I126" s="29" t="s">
        <v>142</v>
      </c>
      <c r="J126" s="29" t="s">
        <v>142</v>
      </c>
      <c r="K126" s="29" t="s">
        <v>141</v>
      </c>
      <c r="L126" s="29" t="s">
        <v>142</v>
      </c>
      <c r="M126" s="29" t="s">
        <v>141</v>
      </c>
      <c r="N126" s="29" t="s">
        <v>141</v>
      </c>
      <c r="O126" s="29" t="s">
        <v>143</v>
      </c>
      <c r="P126" s="29" t="s">
        <v>143</v>
      </c>
      <c r="Q126" s="29" t="s">
        <v>143</v>
      </c>
    </row>
    <row r="127" spans="1:17" ht="38.25">
      <c r="A127" s="13">
        <v>126</v>
      </c>
      <c r="B127" s="44">
        <v>126</v>
      </c>
      <c r="C127" s="44" t="s">
        <v>360</v>
      </c>
      <c r="D127" s="46" t="s">
        <v>361</v>
      </c>
      <c r="E127" s="38" t="s">
        <v>21</v>
      </c>
      <c r="F127" s="29" t="s">
        <v>142</v>
      </c>
      <c r="G127" s="29" t="s">
        <v>141</v>
      </c>
      <c r="H127" s="29" t="s">
        <v>143</v>
      </c>
      <c r="I127" s="29" t="s">
        <v>142</v>
      </c>
      <c r="J127" s="29" t="s">
        <v>142</v>
      </c>
      <c r="K127" s="29" t="s">
        <v>142</v>
      </c>
      <c r="L127" s="29" t="s">
        <v>142</v>
      </c>
      <c r="M127" s="29" t="s">
        <v>141</v>
      </c>
      <c r="N127" s="29" t="s">
        <v>142</v>
      </c>
      <c r="O127" s="29" t="s">
        <v>143</v>
      </c>
      <c r="P127" s="29" t="s">
        <v>143</v>
      </c>
      <c r="Q127" s="29" t="s">
        <v>143</v>
      </c>
    </row>
    <row r="128" spans="1:17" ht="102">
      <c r="A128" s="13">
        <v>127</v>
      </c>
      <c r="B128" s="44">
        <v>127</v>
      </c>
      <c r="C128" s="44" t="s">
        <v>362</v>
      </c>
      <c r="D128" s="46" t="s">
        <v>363</v>
      </c>
      <c r="E128" s="38" t="s">
        <v>21</v>
      </c>
      <c r="F128" s="29" t="s">
        <v>142</v>
      </c>
      <c r="G128" s="29" t="s">
        <v>141</v>
      </c>
      <c r="H128" s="29" t="s">
        <v>143</v>
      </c>
      <c r="I128" s="29" t="s">
        <v>183</v>
      </c>
      <c r="J128" s="29" t="s">
        <v>142</v>
      </c>
      <c r="K128" s="29" t="s">
        <v>143</v>
      </c>
      <c r="L128" s="29" t="s">
        <v>143</v>
      </c>
      <c r="M128" s="29" t="s">
        <v>141</v>
      </c>
      <c r="N128" s="29" t="s">
        <v>143</v>
      </c>
      <c r="O128" s="29" t="s">
        <v>143</v>
      </c>
      <c r="P128" s="29" t="s">
        <v>143</v>
      </c>
      <c r="Q128" s="29" t="s">
        <v>143</v>
      </c>
    </row>
    <row r="129" spans="1:17" ht="25.5">
      <c r="A129" s="13">
        <v>128</v>
      </c>
      <c r="B129" s="44">
        <v>128</v>
      </c>
      <c r="C129" s="44" t="s">
        <v>364</v>
      </c>
      <c r="D129" s="46" t="s">
        <v>365</v>
      </c>
      <c r="E129" s="38" t="s">
        <v>199</v>
      </c>
      <c r="F129" s="29" t="s">
        <v>143</v>
      </c>
      <c r="G129" s="29" t="s">
        <v>141</v>
      </c>
      <c r="H129" s="29" t="s">
        <v>143</v>
      </c>
      <c r="I129" s="29" t="s">
        <v>183</v>
      </c>
      <c r="J129" s="29" t="s">
        <v>143</v>
      </c>
      <c r="K129" s="29" t="s">
        <v>143</v>
      </c>
      <c r="L129" s="29" t="s">
        <v>143</v>
      </c>
      <c r="M129" s="29" t="s">
        <v>141</v>
      </c>
      <c r="N129" s="29" t="s">
        <v>143</v>
      </c>
      <c r="O129" s="29" t="s">
        <v>143</v>
      </c>
      <c r="P129" s="29" t="s">
        <v>143</v>
      </c>
      <c r="Q129" s="29" t="s">
        <v>143</v>
      </c>
    </row>
    <row r="130" spans="1:17" ht="25.5">
      <c r="A130" s="13">
        <v>129</v>
      </c>
      <c r="B130" s="44">
        <v>129</v>
      </c>
      <c r="C130" s="44" t="s">
        <v>364</v>
      </c>
      <c r="D130" s="46" t="s">
        <v>366</v>
      </c>
      <c r="E130" s="38" t="s">
        <v>199</v>
      </c>
      <c r="F130" s="29" t="s">
        <v>142</v>
      </c>
      <c r="G130" s="29" t="s">
        <v>141</v>
      </c>
      <c r="H130" s="29" t="s">
        <v>142</v>
      </c>
      <c r="I130" s="29" t="s">
        <v>183</v>
      </c>
      <c r="J130" s="29" t="s">
        <v>142</v>
      </c>
      <c r="K130" s="29" t="s">
        <v>142</v>
      </c>
      <c r="L130" s="29" t="s">
        <v>142</v>
      </c>
      <c r="M130" s="29" t="s">
        <v>141</v>
      </c>
      <c r="N130" s="29" t="s">
        <v>142</v>
      </c>
      <c r="O130" s="29" t="s">
        <v>142</v>
      </c>
      <c r="P130" s="29" t="s">
        <v>142</v>
      </c>
      <c r="Q130" s="29" t="s">
        <v>142</v>
      </c>
    </row>
    <row r="131" spans="1:17" ht="25.5">
      <c r="A131" s="13">
        <v>130</v>
      </c>
      <c r="B131" s="44">
        <v>130</v>
      </c>
      <c r="C131" s="44" t="s">
        <v>367</v>
      </c>
      <c r="D131" s="46" t="s">
        <v>368</v>
      </c>
      <c r="E131" s="38" t="s">
        <v>21</v>
      </c>
      <c r="F131" s="29" t="s">
        <v>142</v>
      </c>
      <c r="G131" s="29" t="s">
        <v>141</v>
      </c>
      <c r="H131" s="29" t="s">
        <v>143</v>
      </c>
      <c r="I131" s="29" t="s">
        <v>142</v>
      </c>
      <c r="J131" s="29" t="s">
        <v>142</v>
      </c>
      <c r="K131" s="29" t="s">
        <v>143</v>
      </c>
      <c r="L131" s="29" t="s">
        <v>142</v>
      </c>
      <c r="M131" s="29" t="s">
        <v>141</v>
      </c>
      <c r="N131" s="29" t="s">
        <v>143</v>
      </c>
      <c r="O131" s="29" t="s">
        <v>143</v>
      </c>
      <c r="P131" s="29" t="s">
        <v>143</v>
      </c>
      <c r="Q131" s="29" t="s">
        <v>143</v>
      </c>
    </row>
    <row r="132" spans="1:17" ht="63.75">
      <c r="A132" s="13">
        <v>131</v>
      </c>
      <c r="B132" s="44">
        <v>131</v>
      </c>
      <c r="C132" s="44" t="s">
        <v>369</v>
      </c>
      <c r="D132" s="46" t="s">
        <v>370</v>
      </c>
      <c r="E132" s="38" t="s">
        <v>199</v>
      </c>
      <c r="F132" s="29" t="s">
        <v>142</v>
      </c>
      <c r="G132" s="29" t="s">
        <v>141</v>
      </c>
      <c r="H132" s="29" t="s">
        <v>142</v>
      </c>
      <c r="I132" s="29" t="s">
        <v>142</v>
      </c>
      <c r="J132" s="29" t="s">
        <v>142</v>
      </c>
      <c r="K132" s="29" t="s">
        <v>142</v>
      </c>
      <c r="L132" s="29" t="s">
        <v>142</v>
      </c>
      <c r="M132" s="29" t="s">
        <v>141</v>
      </c>
      <c r="N132" s="29" t="s">
        <v>142</v>
      </c>
      <c r="O132" s="29" t="s">
        <v>142</v>
      </c>
      <c r="P132" s="29" t="s">
        <v>142</v>
      </c>
      <c r="Q132" s="29" t="s">
        <v>142</v>
      </c>
    </row>
    <row r="133" spans="1:17" ht="63.75">
      <c r="A133" s="13">
        <v>132</v>
      </c>
      <c r="B133" s="44">
        <v>132</v>
      </c>
      <c r="C133" s="44" t="s">
        <v>371</v>
      </c>
      <c r="D133" s="46" t="s">
        <v>372</v>
      </c>
      <c r="E133" s="38" t="s">
        <v>21</v>
      </c>
      <c r="F133" s="29" t="s">
        <v>142</v>
      </c>
      <c r="G133" s="29" t="s">
        <v>141</v>
      </c>
      <c r="H133" s="29" t="s">
        <v>142</v>
      </c>
      <c r="I133" s="29" t="s">
        <v>142</v>
      </c>
      <c r="J133" s="29" t="s">
        <v>142</v>
      </c>
      <c r="K133" s="29" t="s">
        <v>142</v>
      </c>
      <c r="L133" s="29" t="s">
        <v>142</v>
      </c>
      <c r="M133" s="29" t="s">
        <v>141</v>
      </c>
      <c r="N133" s="29" t="s">
        <v>142</v>
      </c>
      <c r="O133" s="29" t="s">
        <v>142</v>
      </c>
      <c r="P133" s="29" t="s">
        <v>142</v>
      </c>
      <c r="Q133" s="29" t="s">
        <v>142</v>
      </c>
    </row>
    <row r="134" spans="1:17" ht="76.5">
      <c r="A134" s="13">
        <v>133</v>
      </c>
      <c r="B134" s="44">
        <v>133</v>
      </c>
      <c r="C134" s="44" t="s">
        <v>373</v>
      </c>
      <c r="D134" s="46" t="s">
        <v>374</v>
      </c>
      <c r="E134" s="38" t="s">
        <v>199</v>
      </c>
      <c r="F134" s="29" t="s">
        <v>142</v>
      </c>
      <c r="G134" s="29" t="s">
        <v>141</v>
      </c>
      <c r="H134" s="29" t="s">
        <v>142</v>
      </c>
      <c r="I134" s="29" t="s">
        <v>142</v>
      </c>
      <c r="J134" s="29" t="s">
        <v>142</v>
      </c>
      <c r="K134" s="29" t="s">
        <v>142</v>
      </c>
      <c r="L134" s="29" t="s">
        <v>142</v>
      </c>
      <c r="M134" s="29" t="s">
        <v>141</v>
      </c>
      <c r="N134" s="29" t="s">
        <v>142</v>
      </c>
      <c r="O134" s="29" t="s">
        <v>142</v>
      </c>
      <c r="P134" s="29" t="s">
        <v>142</v>
      </c>
      <c r="Q134" s="29" t="s">
        <v>142</v>
      </c>
    </row>
    <row r="135" spans="1:17" ht="76.5">
      <c r="A135" s="13">
        <v>134</v>
      </c>
      <c r="B135" s="44">
        <v>134</v>
      </c>
      <c r="C135" s="44" t="s">
        <v>373</v>
      </c>
      <c r="D135" s="46" t="s">
        <v>375</v>
      </c>
      <c r="E135" s="38" t="s">
        <v>199</v>
      </c>
      <c r="F135" s="29" t="s">
        <v>143</v>
      </c>
      <c r="G135" s="29" t="s">
        <v>141</v>
      </c>
      <c r="H135" s="29" t="s">
        <v>142</v>
      </c>
      <c r="I135" s="29" t="s">
        <v>142</v>
      </c>
      <c r="J135" s="29" t="s">
        <v>143</v>
      </c>
      <c r="K135" s="29" t="s">
        <v>142</v>
      </c>
      <c r="L135" s="29" t="s">
        <v>143</v>
      </c>
      <c r="M135" s="29" t="s">
        <v>141</v>
      </c>
      <c r="N135" s="29" t="s">
        <v>142</v>
      </c>
      <c r="O135" s="29" t="s">
        <v>142</v>
      </c>
      <c r="P135" s="29" t="s">
        <v>142</v>
      </c>
      <c r="Q135" s="29" t="s">
        <v>142</v>
      </c>
    </row>
    <row r="136" spans="1:17" ht="76.5">
      <c r="A136" s="13">
        <v>135</v>
      </c>
      <c r="B136" s="44">
        <v>135</v>
      </c>
      <c r="C136" s="44" t="s">
        <v>376</v>
      </c>
      <c r="D136" s="46" t="s">
        <v>377</v>
      </c>
      <c r="E136" s="38" t="s">
        <v>199</v>
      </c>
      <c r="F136" s="29" t="s">
        <v>143</v>
      </c>
      <c r="G136" s="29" t="s">
        <v>141</v>
      </c>
      <c r="H136" s="29" t="s">
        <v>142</v>
      </c>
      <c r="I136" s="29" t="s">
        <v>142</v>
      </c>
      <c r="J136" s="29" t="s">
        <v>142</v>
      </c>
      <c r="K136" s="29" t="s">
        <v>143</v>
      </c>
      <c r="L136" s="29" t="s">
        <v>142</v>
      </c>
      <c r="M136" s="29" t="s">
        <v>141</v>
      </c>
      <c r="N136" s="29" t="s">
        <v>142</v>
      </c>
      <c r="O136" s="29" t="s">
        <v>142</v>
      </c>
      <c r="P136" s="29" t="s">
        <v>142</v>
      </c>
      <c r="Q136" s="29" t="s">
        <v>142</v>
      </c>
    </row>
    <row r="137" spans="1:17" ht="76.5">
      <c r="A137" s="13">
        <v>136</v>
      </c>
      <c r="B137" s="44">
        <v>136</v>
      </c>
      <c r="C137" s="44" t="s">
        <v>376</v>
      </c>
      <c r="D137" s="46" t="s">
        <v>378</v>
      </c>
      <c r="E137" s="38" t="s">
        <v>21</v>
      </c>
      <c r="F137" s="29" t="s">
        <v>142</v>
      </c>
      <c r="G137" s="29" t="s">
        <v>141</v>
      </c>
      <c r="H137" s="29" t="s">
        <v>142</v>
      </c>
      <c r="I137" s="29" t="s">
        <v>142</v>
      </c>
      <c r="J137" s="29" t="s">
        <v>142</v>
      </c>
      <c r="K137" s="29" t="s">
        <v>142</v>
      </c>
      <c r="L137" s="29" t="s">
        <v>142</v>
      </c>
      <c r="M137" s="29" t="s">
        <v>141</v>
      </c>
      <c r="N137" s="29" t="s">
        <v>142</v>
      </c>
      <c r="O137" s="29" t="s">
        <v>142</v>
      </c>
      <c r="P137" s="29" t="s">
        <v>142</v>
      </c>
      <c r="Q137" s="29" t="s">
        <v>142</v>
      </c>
    </row>
    <row r="138" spans="1:17" ht="76.5">
      <c r="A138" s="13">
        <v>137</v>
      </c>
      <c r="B138" s="44">
        <v>137</v>
      </c>
      <c r="C138" s="44" t="s">
        <v>379</v>
      </c>
      <c r="D138" s="46" t="s">
        <v>380</v>
      </c>
      <c r="E138" s="38" t="s">
        <v>21</v>
      </c>
      <c r="F138" s="29" t="s">
        <v>142</v>
      </c>
      <c r="G138" s="29" t="s">
        <v>141</v>
      </c>
      <c r="H138" s="29" t="s">
        <v>142</v>
      </c>
      <c r="I138" s="29" t="s">
        <v>142</v>
      </c>
      <c r="J138" s="29" t="s">
        <v>142</v>
      </c>
      <c r="K138" s="29" t="s">
        <v>142</v>
      </c>
      <c r="L138" s="29" t="s">
        <v>142</v>
      </c>
      <c r="M138" s="29" t="s">
        <v>141</v>
      </c>
      <c r="N138" s="29" t="s">
        <v>142</v>
      </c>
      <c r="O138" s="29" t="s">
        <v>142</v>
      </c>
      <c r="P138" s="29" t="s">
        <v>142</v>
      </c>
      <c r="Q138" s="29" t="s">
        <v>142</v>
      </c>
    </row>
    <row r="139" spans="1:17" ht="76.5">
      <c r="A139" s="13">
        <v>138</v>
      </c>
      <c r="B139" s="44">
        <v>138</v>
      </c>
      <c r="C139" s="44" t="s">
        <v>381</v>
      </c>
      <c r="D139" s="46" t="s">
        <v>382</v>
      </c>
      <c r="E139" s="38" t="s">
        <v>21</v>
      </c>
      <c r="F139" s="29" t="s">
        <v>142</v>
      </c>
      <c r="G139" s="29" t="s">
        <v>141</v>
      </c>
      <c r="H139" s="29" t="s">
        <v>142</v>
      </c>
      <c r="I139" s="29" t="s">
        <v>142</v>
      </c>
      <c r="J139" s="29" t="s">
        <v>142</v>
      </c>
      <c r="K139" s="29" t="s">
        <v>142</v>
      </c>
      <c r="L139" s="29" t="s">
        <v>142</v>
      </c>
      <c r="M139" s="29" t="s">
        <v>141</v>
      </c>
      <c r="N139" s="29" t="s">
        <v>142</v>
      </c>
      <c r="O139" s="29" t="s">
        <v>142</v>
      </c>
      <c r="P139" s="29" t="s">
        <v>142</v>
      </c>
      <c r="Q139" s="29" t="s">
        <v>142</v>
      </c>
    </row>
    <row r="140" spans="1:17" ht="76.5">
      <c r="A140" s="13">
        <v>139</v>
      </c>
      <c r="B140" s="44">
        <v>139</v>
      </c>
      <c r="C140" s="44" t="s">
        <v>381</v>
      </c>
      <c r="D140" s="46" t="s">
        <v>383</v>
      </c>
      <c r="E140" s="38" t="s">
        <v>21</v>
      </c>
      <c r="F140" s="29" t="s">
        <v>142</v>
      </c>
      <c r="G140" s="29" t="s">
        <v>141</v>
      </c>
      <c r="H140" s="29" t="s">
        <v>142</v>
      </c>
      <c r="I140" s="29" t="s">
        <v>142</v>
      </c>
      <c r="J140" s="29" t="s">
        <v>142</v>
      </c>
      <c r="K140" s="29" t="s">
        <v>142</v>
      </c>
      <c r="L140" s="29" t="s">
        <v>142</v>
      </c>
      <c r="M140" s="29" t="s">
        <v>141</v>
      </c>
      <c r="N140" s="29" t="s">
        <v>142</v>
      </c>
      <c r="O140" s="29" t="s">
        <v>142</v>
      </c>
      <c r="P140" s="29" t="s">
        <v>142</v>
      </c>
      <c r="Q140" s="29" t="s">
        <v>142</v>
      </c>
    </row>
    <row r="141" spans="1:17" ht="76.5">
      <c r="A141" s="13">
        <v>140</v>
      </c>
      <c r="B141" s="44">
        <v>140</v>
      </c>
      <c r="C141" s="44" t="s">
        <v>384</v>
      </c>
      <c r="D141" s="46" t="s">
        <v>385</v>
      </c>
      <c r="E141" s="38" t="s">
        <v>21</v>
      </c>
      <c r="F141" s="29" t="s">
        <v>142</v>
      </c>
      <c r="G141" s="29" t="s">
        <v>141</v>
      </c>
      <c r="H141" s="29" t="s">
        <v>142</v>
      </c>
      <c r="I141" s="29" t="s">
        <v>142</v>
      </c>
      <c r="J141" s="29" t="s">
        <v>142</v>
      </c>
      <c r="K141" s="29" t="s">
        <v>142</v>
      </c>
      <c r="L141" s="29" t="s">
        <v>142</v>
      </c>
      <c r="M141" s="29" t="s">
        <v>141</v>
      </c>
      <c r="N141" s="29" t="s">
        <v>142</v>
      </c>
      <c r="O141" s="29" t="s">
        <v>142</v>
      </c>
      <c r="P141" s="29" t="s">
        <v>142</v>
      </c>
      <c r="Q141" s="29" t="s">
        <v>143</v>
      </c>
    </row>
    <row r="142" spans="1:17" ht="89.25">
      <c r="A142" s="13">
        <v>141</v>
      </c>
      <c r="B142" s="44">
        <v>141</v>
      </c>
      <c r="C142" s="44" t="s">
        <v>384</v>
      </c>
      <c r="D142" s="46" t="s">
        <v>386</v>
      </c>
      <c r="E142" s="38" t="s">
        <v>21</v>
      </c>
      <c r="F142" s="29" t="s">
        <v>142</v>
      </c>
      <c r="G142" s="29" t="s">
        <v>141</v>
      </c>
      <c r="H142" s="29" t="s">
        <v>142</v>
      </c>
      <c r="I142" s="29" t="s">
        <v>142</v>
      </c>
      <c r="J142" s="29" t="s">
        <v>142</v>
      </c>
      <c r="K142" s="29" t="s">
        <v>142</v>
      </c>
      <c r="L142" s="29" t="s">
        <v>142</v>
      </c>
      <c r="M142" s="29" t="s">
        <v>141</v>
      </c>
      <c r="N142" s="29" t="s">
        <v>142</v>
      </c>
      <c r="O142" s="29" t="s">
        <v>142</v>
      </c>
      <c r="P142" s="29" t="s">
        <v>142</v>
      </c>
      <c r="Q142" s="29" t="s">
        <v>142</v>
      </c>
    </row>
    <row r="143" spans="1:17" ht="76.5">
      <c r="A143" s="13">
        <v>142</v>
      </c>
      <c r="B143" s="44">
        <v>142</v>
      </c>
      <c r="C143" s="44" t="s">
        <v>387</v>
      </c>
      <c r="D143" s="46" t="s">
        <v>374</v>
      </c>
      <c r="E143" s="38" t="s">
        <v>199</v>
      </c>
      <c r="F143" s="29" t="s">
        <v>142</v>
      </c>
      <c r="G143" s="29" t="s">
        <v>141</v>
      </c>
      <c r="H143" s="29" t="s">
        <v>142</v>
      </c>
      <c r="I143" s="29" t="s">
        <v>142</v>
      </c>
      <c r="J143" s="29" t="s">
        <v>142</v>
      </c>
      <c r="K143" s="29" t="s">
        <v>142</v>
      </c>
      <c r="L143" s="29" t="s">
        <v>142</v>
      </c>
      <c r="M143" s="29" t="s">
        <v>141</v>
      </c>
      <c r="N143" s="29" t="s">
        <v>142</v>
      </c>
      <c r="O143" s="29" t="s">
        <v>142</v>
      </c>
      <c r="P143" s="29" t="s">
        <v>142</v>
      </c>
      <c r="Q143" s="29" t="s">
        <v>142</v>
      </c>
    </row>
    <row r="144" spans="1:17" ht="63.75">
      <c r="A144" s="13">
        <v>143</v>
      </c>
      <c r="B144" s="44">
        <v>143</v>
      </c>
      <c r="C144" s="44" t="s">
        <v>388</v>
      </c>
      <c r="D144" s="46" t="s">
        <v>389</v>
      </c>
      <c r="E144" s="38" t="s">
        <v>199</v>
      </c>
      <c r="F144" s="29" t="s">
        <v>143</v>
      </c>
      <c r="G144" s="29" t="s">
        <v>141</v>
      </c>
      <c r="H144" s="29" t="s">
        <v>141</v>
      </c>
      <c r="I144" s="29" t="s">
        <v>173</v>
      </c>
      <c r="J144" s="29" t="s">
        <v>143</v>
      </c>
      <c r="K144" s="29" t="s">
        <v>141</v>
      </c>
      <c r="L144" s="29" t="s">
        <v>143</v>
      </c>
      <c r="M144" s="29" t="s">
        <v>141</v>
      </c>
      <c r="N144" s="29" t="s">
        <v>143</v>
      </c>
      <c r="O144" s="29" t="s">
        <v>141</v>
      </c>
      <c r="P144" s="29" t="s">
        <v>143</v>
      </c>
      <c r="Q144" s="29" t="s">
        <v>143</v>
      </c>
    </row>
    <row r="145" spans="1:17" ht="76.5">
      <c r="A145" s="13">
        <v>144</v>
      </c>
      <c r="B145" s="44">
        <v>144</v>
      </c>
      <c r="C145" s="44" t="s">
        <v>388</v>
      </c>
      <c r="D145" s="46" t="s">
        <v>390</v>
      </c>
      <c r="E145" s="38" t="s">
        <v>21</v>
      </c>
      <c r="F145" s="29" t="s">
        <v>143</v>
      </c>
      <c r="G145" s="29" t="s">
        <v>141</v>
      </c>
      <c r="H145" s="29" t="s">
        <v>143</v>
      </c>
      <c r="I145" s="29" t="s">
        <v>142</v>
      </c>
      <c r="J145" s="29" t="s">
        <v>142</v>
      </c>
      <c r="K145" s="29" t="s">
        <v>142</v>
      </c>
      <c r="L145" s="29" t="s">
        <v>142</v>
      </c>
      <c r="M145" s="29" t="s">
        <v>141</v>
      </c>
      <c r="N145" s="29" t="s">
        <v>142</v>
      </c>
      <c r="O145" s="29" t="s">
        <v>142</v>
      </c>
      <c r="P145" s="29" t="s">
        <v>142</v>
      </c>
      <c r="Q145" s="29" t="s">
        <v>143</v>
      </c>
    </row>
    <row r="146" spans="1:17" ht="63.75">
      <c r="A146" s="13">
        <v>145</v>
      </c>
      <c r="B146" s="44">
        <v>145</v>
      </c>
      <c r="C146" s="44" t="s">
        <v>391</v>
      </c>
      <c r="D146" s="46" t="s">
        <v>392</v>
      </c>
      <c r="E146" s="38" t="s">
        <v>199</v>
      </c>
      <c r="F146" s="29" t="s">
        <v>183</v>
      </c>
      <c r="G146" s="29" t="s">
        <v>141</v>
      </c>
      <c r="H146" s="29" t="s">
        <v>142</v>
      </c>
      <c r="I146" s="29" t="s">
        <v>183</v>
      </c>
      <c r="J146" s="29" t="s">
        <v>143</v>
      </c>
      <c r="K146" s="29" t="s">
        <v>142</v>
      </c>
      <c r="L146" s="29" t="s">
        <v>143</v>
      </c>
      <c r="M146" s="29" t="s">
        <v>141</v>
      </c>
      <c r="N146" s="29" t="s">
        <v>142</v>
      </c>
      <c r="O146" s="29" t="s">
        <v>142</v>
      </c>
      <c r="P146" s="29" t="s">
        <v>142</v>
      </c>
      <c r="Q146" s="29" t="s">
        <v>142</v>
      </c>
    </row>
    <row r="147" spans="1:17" ht="63.75">
      <c r="A147" s="13">
        <v>146</v>
      </c>
      <c r="B147" s="44">
        <v>146</v>
      </c>
      <c r="C147" s="44" t="s">
        <v>391</v>
      </c>
      <c r="D147" s="46" t="s">
        <v>393</v>
      </c>
      <c r="E147" s="38" t="s">
        <v>199</v>
      </c>
      <c r="F147" s="29" t="s">
        <v>143</v>
      </c>
      <c r="G147" s="29" t="s">
        <v>141</v>
      </c>
      <c r="H147" s="29" t="s">
        <v>142</v>
      </c>
      <c r="I147" s="29" t="s">
        <v>183</v>
      </c>
      <c r="J147" s="29" t="s">
        <v>143</v>
      </c>
      <c r="K147" s="29" t="s">
        <v>142</v>
      </c>
      <c r="L147" s="29" t="s">
        <v>143</v>
      </c>
      <c r="M147" s="29" t="s">
        <v>141</v>
      </c>
      <c r="N147" s="29" t="s">
        <v>142</v>
      </c>
      <c r="O147" s="29" t="s">
        <v>142</v>
      </c>
      <c r="P147" s="29" t="s">
        <v>142</v>
      </c>
      <c r="Q147" s="29" t="s">
        <v>142</v>
      </c>
    </row>
    <row r="148" spans="1:17" ht="89.25">
      <c r="A148" s="13">
        <v>147</v>
      </c>
      <c r="B148" s="44">
        <v>147</v>
      </c>
      <c r="C148" s="44" t="s">
        <v>394</v>
      </c>
      <c r="D148" s="46" t="s">
        <v>395</v>
      </c>
      <c r="E148" s="38" t="s">
        <v>21</v>
      </c>
      <c r="F148" s="29" t="s">
        <v>142</v>
      </c>
      <c r="G148" s="29" t="s">
        <v>141</v>
      </c>
      <c r="H148" s="29" t="s">
        <v>143</v>
      </c>
      <c r="I148" s="29" t="s">
        <v>142</v>
      </c>
      <c r="J148" s="29" t="s">
        <v>142</v>
      </c>
      <c r="K148" s="29" t="s">
        <v>141</v>
      </c>
      <c r="L148" s="29" t="s">
        <v>143</v>
      </c>
      <c r="M148" s="29" t="s">
        <v>141</v>
      </c>
      <c r="N148" s="29" t="s">
        <v>141</v>
      </c>
      <c r="O148" s="29" t="s">
        <v>143</v>
      </c>
      <c r="P148" s="29" t="s">
        <v>141</v>
      </c>
      <c r="Q148" s="29" t="s">
        <v>142</v>
      </c>
    </row>
    <row r="149" spans="1:17" ht="102">
      <c r="A149" s="13">
        <v>148</v>
      </c>
      <c r="B149" s="44">
        <v>148</v>
      </c>
      <c r="C149" s="44" t="s">
        <v>396</v>
      </c>
      <c r="D149" s="46" t="s">
        <v>397</v>
      </c>
      <c r="E149" s="38" t="s">
        <v>199</v>
      </c>
      <c r="F149" s="29" t="s">
        <v>142</v>
      </c>
      <c r="G149" s="29" t="s">
        <v>141</v>
      </c>
      <c r="H149" s="29" t="s">
        <v>143</v>
      </c>
      <c r="I149" s="29" t="s">
        <v>142</v>
      </c>
      <c r="J149" s="29" t="s">
        <v>142</v>
      </c>
      <c r="K149" s="29" t="s">
        <v>141</v>
      </c>
      <c r="L149" s="29" t="s">
        <v>143</v>
      </c>
      <c r="M149" s="29" t="s">
        <v>141</v>
      </c>
      <c r="N149" s="29" t="s">
        <v>143</v>
      </c>
      <c r="O149" s="29" t="s">
        <v>143</v>
      </c>
      <c r="P149" s="29" t="s">
        <v>143</v>
      </c>
      <c r="Q149" s="29" t="s">
        <v>143</v>
      </c>
    </row>
    <row r="150" spans="1:17" ht="89.25">
      <c r="A150" s="13">
        <v>149</v>
      </c>
      <c r="B150" s="44">
        <v>149</v>
      </c>
      <c r="C150" s="44" t="s">
        <v>398</v>
      </c>
      <c r="D150" s="46" t="s">
        <v>399</v>
      </c>
      <c r="E150" s="38" t="s">
        <v>199</v>
      </c>
      <c r="F150" s="29" t="s">
        <v>141</v>
      </c>
      <c r="G150" s="29" t="s">
        <v>141</v>
      </c>
      <c r="H150" s="29" t="s">
        <v>143</v>
      </c>
      <c r="I150" s="29" t="s">
        <v>183</v>
      </c>
      <c r="J150" s="29" t="s">
        <v>143</v>
      </c>
      <c r="K150" s="29" t="s">
        <v>141</v>
      </c>
      <c r="L150" s="29" t="s">
        <v>143</v>
      </c>
      <c r="M150" s="29" t="s">
        <v>141</v>
      </c>
      <c r="N150" s="29" t="s">
        <v>141</v>
      </c>
      <c r="O150" s="29" t="s">
        <v>143</v>
      </c>
      <c r="P150" s="29" t="s">
        <v>141</v>
      </c>
      <c r="Q150" s="29" t="s">
        <v>141</v>
      </c>
    </row>
    <row r="151" spans="1:17" ht="76.5">
      <c r="A151" s="13">
        <v>150</v>
      </c>
      <c r="B151" s="44">
        <v>150</v>
      </c>
      <c r="C151" s="44" t="s">
        <v>400</v>
      </c>
      <c r="D151" s="46" t="s">
        <v>401</v>
      </c>
      <c r="E151" s="38" t="s">
        <v>199</v>
      </c>
      <c r="F151" s="29" t="s">
        <v>141</v>
      </c>
      <c r="G151" s="29" t="s">
        <v>141</v>
      </c>
      <c r="H151" s="29" t="s">
        <v>143</v>
      </c>
      <c r="I151" s="29" t="s">
        <v>141</v>
      </c>
      <c r="J151" s="29" t="s">
        <v>143</v>
      </c>
      <c r="K151" s="29" t="s">
        <v>141</v>
      </c>
      <c r="L151" s="29" t="s">
        <v>143</v>
      </c>
      <c r="M151" s="29" t="s">
        <v>141</v>
      </c>
      <c r="N151" s="29" t="s">
        <v>141</v>
      </c>
      <c r="O151" s="29" t="s">
        <v>141</v>
      </c>
      <c r="P151" s="29" t="s">
        <v>141</v>
      </c>
      <c r="Q151" s="29" t="s">
        <v>141</v>
      </c>
    </row>
    <row r="152" spans="1:17" ht="76.5">
      <c r="A152" s="13">
        <v>151</v>
      </c>
      <c r="B152" s="44">
        <v>151</v>
      </c>
      <c r="C152" s="44" t="s">
        <v>402</v>
      </c>
      <c r="D152" s="46" t="s">
        <v>403</v>
      </c>
      <c r="E152" s="38" t="s">
        <v>199</v>
      </c>
      <c r="F152" s="29" t="s">
        <v>141</v>
      </c>
      <c r="G152" s="29" t="s">
        <v>141</v>
      </c>
      <c r="H152" s="29" t="s">
        <v>141</v>
      </c>
      <c r="I152" s="29" t="s">
        <v>142</v>
      </c>
      <c r="J152" s="29" t="s">
        <v>143</v>
      </c>
      <c r="K152" s="29" t="s">
        <v>141</v>
      </c>
      <c r="L152" s="29" t="s">
        <v>141</v>
      </c>
      <c r="M152" s="29" t="s">
        <v>141</v>
      </c>
      <c r="N152" s="29" t="s">
        <v>141</v>
      </c>
      <c r="O152" s="29" t="s">
        <v>141</v>
      </c>
      <c r="P152" s="29" t="s">
        <v>141</v>
      </c>
      <c r="Q152" s="29" t="s">
        <v>141</v>
      </c>
    </row>
    <row r="153" spans="1:17">
      <c r="A153" s="13"/>
      <c r="B153" s="13"/>
      <c r="C153" s="13"/>
      <c r="D153" s="18"/>
      <c r="E153" s="9"/>
    </row>
    <row r="154" spans="1:17">
      <c r="A154" s="13"/>
      <c r="B154" s="13"/>
      <c r="C154" s="13"/>
      <c r="D154" s="18"/>
      <c r="E154" s="9"/>
    </row>
    <row r="155" spans="1:17">
      <c r="A155" s="13"/>
      <c r="B155" s="13"/>
      <c r="C155" s="13"/>
      <c r="D155" s="18"/>
      <c r="E155" s="9"/>
    </row>
    <row r="156" spans="1:17">
      <c r="A156" s="13"/>
      <c r="B156" s="13"/>
      <c r="C156" s="13"/>
      <c r="D156" s="18"/>
      <c r="E156" s="9"/>
    </row>
    <row r="157" spans="1:17">
      <c r="A157" s="13"/>
      <c r="B157" s="13"/>
      <c r="C157" s="13"/>
      <c r="D157" s="18"/>
      <c r="E157" s="9"/>
    </row>
    <row r="158" spans="1:17">
      <c r="A158" s="13"/>
      <c r="B158" s="13"/>
      <c r="C158" s="13"/>
      <c r="D158" s="18"/>
      <c r="E158" s="9"/>
    </row>
    <row r="159" spans="1:17">
      <c r="A159" s="13"/>
      <c r="B159" s="13"/>
      <c r="C159" s="13"/>
      <c r="D159" s="18"/>
      <c r="E159" s="9"/>
    </row>
    <row r="160" spans="1:17">
      <c r="A160" s="13"/>
      <c r="B160" s="13"/>
      <c r="C160" s="13"/>
      <c r="D160" s="18"/>
      <c r="E160" s="9"/>
    </row>
    <row r="161" spans="1:5">
      <c r="A161" s="13"/>
      <c r="B161" s="13"/>
      <c r="C161" s="13"/>
      <c r="D161" s="18"/>
      <c r="E161" s="9"/>
    </row>
    <row r="162" spans="1:5">
      <c r="A162" s="13"/>
      <c r="B162" s="13"/>
      <c r="C162" s="13"/>
      <c r="D162" s="18"/>
      <c r="E162" s="9"/>
    </row>
    <row r="163" spans="1:5">
      <c r="A163" s="13"/>
      <c r="B163" s="13"/>
      <c r="C163" s="13"/>
      <c r="D163" s="18"/>
      <c r="E163" s="9"/>
    </row>
    <row r="164" spans="1:5">
      <c r="A164" s="13"/>
      <c r="B164" s="13"/>
      <c r="C164" s="13"/>
      <c r="D164" s="18"/>
      <c r="E164" s="9"/>
    </row>
    <row r="165" spans="1:5">
      <c r="A165" s="13"/>
      <c r="B165" s="13"/>
      <c r="C165" s="13"/>
      <c r="D165" s="18"/>
      <c r="E165" s="9"/>
    </row>
    <row r="166" spans="1:5">
      <c r="A166" s="13"/>
      <c r="B166" s="13"/>
      <c r="C166" s="13"/>
      <c r="D166" s="18"/>
      <c r="E166" s="9"/>
    </row>
    <row r="167" spans="1:5">
      <c r="A167" s="13"/>
      <c r="B167" s="13"/>
      <c r="C167" s="13"/>
      <c r="D167" s="18"/>
      <c r="E167" s="9"/>
    </row>
    <row r="168" spans="1:5">
      <c r="A168" s="13"/>
      <c r="B168" s="13"/>
      <c r="C168" s="13"/>
      <c r="D168" s="18"/>
      <c r="E168" s="9"/>
    </row>
    <row r="169" spans="1:5">
      <c r="A169" s="13"/>
      <c r="B169" s="13"/>
      <c r="C169" s="13"/>
      <c r="D169" s="18"/>
      <c r="E169" s="9"/>
    </row>
    <row r="170" spans="1:5">
      <c r="A170" s="13"/>
      <c r="B170" s="13"/>
      <c r="C170" s="13"/>
      <c r="D170" s="18"/>
      <c r="E170" s="9"/>
    </row>
    <row r="171" spans="1:5">
      <c r="A171" s="13"/>
      <c r="B171" s="13"/>
      <c r="C171" s="13"/>
      <c r="D171" s="18"/>
      <c r="E171" s="9"/>
    </row>
    <row r="172" spans="1:5">
      <c r="A172" s="13"/>
      <c r="B172" s="13"/>
      <c r="C172" s="13"/>
      <c r="D172" s="18"/>
      <c r="E172" s="9"/>
    </row>
    <row r="173" spans="1:5">
      <c r="A173" s="13"/>
      <c r="B173" s="13"/>
      <c r="C173" s="13"/>
      <c r="D173" s="18"/>
      <c r="E173" s="9"/>
    </row>
    <row r="174" spans="1:5">
      <c r="A174" s="13"/>
      <c r="B174" s="13"/>
      <c r="C174" s="13"/>
      <c r="D174" s="18"/>
      <c r="E174" s="9"/>
    </row>
    <row r="175" spans="1:5">
      <c r="A175" s="13"/>
      <c r="B175" s="13"/>
      <c r="C175" s="13"/>
      <c r="D175" s="18"/>
      <c r="E175" s="9"/>
    </row>
    <row r="176" spans="1:5">
      <c r="A176" s="13"/>
      <c r="B176" s="13"/>
      <c r="C176" s="13"/>
      <c r="D176" s="18"/>
      <c r="E176" s="9"/>
    </row>
    <row r="177" spans="1:5">
      <c r="A177" s="13"/>
      <c r="B177" s="13"/>
      <c r="C177" s="13"/>
      <c r="D177" s="18"/>
      <c r="E177" s="9"/>
    </row>
    <row r="178" spans="1:5">
      <c r="A178" s="13"/>
      <c r="B178" s="13"/>
      <c r="C178" s="13"/>
      <c r="D178" s="18"/>
      <c r="E178" s="9"/>
    </row>
    <row r="179" spans="1:5">
      <c r="A179" s="13"/>
      <c r="B179" s="13"/>
      <c r="C179" s="13"/>
      <c r="D179" s="18"/>
      <c r="E179" s="9"/>
    </row>
    <row r="180" spans="1:5">
      <c r="A180" s="13"/>
      <c r="B180" s="13"/>
      <c r="C180" s="13"/>
      <c r="D180" s="18"/>
      <c r="E180" s="9"/>
    </row>
    <row r="181" spans="1:5">
      <c r="A181" s="13"/>
      <c r="B181" s="13"/>
      <c r="C181" s="13"/>
      <c r="D181" s="18"/>
      <c r="E181" s="9"/>
    </row>
    <row r="182" spans="1:5">
      <c r="A182" s="13"/>
      <c r="B182" s="13"/>
      <c r="C182" s="13"/>
      <c r="D182" s="18"/>
      <c r="E182" s="9"/>
    </row>
    <row r="183" spans="1:5">
      <c r="A183" s="13"/>
      <c r="B183" s="13"/>
      <c r="C183" s="13"/>
      <c r="D183" s="18"/>
      <c r="E183" s="9"/>
    </row>
    <row r="184" spans="1:5">
      <c r="A184" s="13"/>
      <c r="B184" s="13"/>
      <c r="C184" s="13"/>
      <c r="D184" s="18"/>
      <c r="E184" s="9"/>
    </row>
    <row r="185" spans="1:5">
      <c r="A185" s="13"/>
      <c r="B185" s="13"/>
      <c r="C185" s="13"/>
      <c r="D185" s="18"/>
      <c r="E185" s="9"/>
    </row>
    <row r="186" spans="1:5">
      <c r="A186" s="13"/>
      <c r="B186" s="13"/>
      <c r="C186" s="13"/>
      <c r="D186" s="18"/>
      <c r="E186" s="9"/>
    </row>
    <row r="187" spans="1:5">
      <c r="A187" s="13"/>
      <c r="B187" s="13"/>
      <c r="C187" s="13"/>
      <c r="D187" s="18"/>
      <c r="E187" s="9"/>
    </row>
    <row r="188" spans="1:5">
      <c r="A188" s="13"/>
      <c r="B188" s="13"/>
      <c r="C188" s="13"/>
      <c r="D188" s="18"/>
      <c r="E188" s="9"/>
    </row>
    <row r="189" spans="1:5">
      <c r="A189" s="13"/>
      <c r="B189" s="13"/>
      <c r="C189" s="13"/>
      <c r="D189" s="18"/>
      <c r="E189" s="9"/>
    </row>
    <row r="190" spans="1:5">
      <c r="A190" s="13"/>
      <c r="B190" s="13"/>
      <c r="C190" s="13"/>
      <c r="D190" s="18"/>
      <c r="E190" s="9"/>
    </row>
    <row r="191" spans="1:5">
      <c r="A191" s="13"/>
      <c r="B191" s="13"/>
      <c r="C191" s="13"/>
      <c r="D191" s="18"/>
      <c r="E191" s="9"/>
    </row>
    <row r="192" spans="1:5">
      <c r="A192" s="13"/>
      <c r="B192" s="13"/>
      <c r="C192" s="13"/>
      <c r="D192" s="18"/>
      <c r="E192" s="9"/>
    </row>
    <row r="193" spans="1:5">
      <c r="A193" s="13"/>
      <c r="B193" s="13"/>
      <c r="C193" s="13"/>
      <c r="D193" s="18"/>
      <c r="E193" s="9"/>
    </row>
    <row r="194" spans="1:5">
      <c r="A194" s="13"/>
      <c r="B194" s="13"/>
      <c r="C194" s="13"/>
      <c r="D194" s="18"/>
      <c r="E194" s="9"/>
    </row>
    <row r="195" spans="1:5">
      <c r="A195" s="13"/>
      <c r="B195" s="13"/>
      <c r="C195" s="13"/>
      <c r="D195" s="18"/>
      <c r="E195" s="9"/>
    </row>
    <row r="196" spans="1:5">
      <c r="A196" s="13"/>
      <c r="B196" s="13"/>
      <c r="C196" s="13"/>
      <c r="D196" s="18"/>
      <c r="E196" s="9"/>
    </row>
    <row r="197" spans="1:5">
      <c r="A197" s="13"/>
      <c r="B197" s="13"/>
      <c r="C197" s="13"/>
      <c r="D197" s="18"/>
      <c r="E197" s="9"/>
    </row>
    <row r="198" spans="1:5">
      <c r="A198" s="13"/>
      <c r="B198" s="13"/>
      <c r="C198" s="13"/>
      <c r="D198" s="18"/>
      <c r="E198" s="9"/>
    </row>
    <row r="199" spans="1:5">
      <c r="A199" s="13"/>
      <c r="B199" s="13"/>
      <c r="C199" s="13"/>
      <c r="D199" s="18"/>
      <c r="E199" s="9"/>
    </row>
    <row r="200" spans="1:5">
      <c r="A200" s="13"/>
      <c r="B200" s="13"/>
      <c r="C200" s="13"/>
      <c r="D200" s="18"/>
      <c r="E200" s="9"/>
    </row>
    <row r="201" spans="1:5">
      <c r="A201" s="13"/>
      <c r="B201" s="13"/>
      <c r="C201" s="13"/>
      <c r="D201" s="18"/>
      <c r="E201" s="9"/>
    </row>
    <row r="202" spans="1:5">
      <c r="A202" s="13"/>
      <c r="B202" s="13"/>
      <c r="C202" s="13"/>
      <c r="D202" s="18"/>
      <c r="E202" s="9"/>
    </row>
    <row r="203" spans="1:5">
      <c r="A203" s="13"/>
      <c r="B203" s="13"/>
      <c r="C203" s="13"/>
      <c r="D203" s="18"/>
      <c r="E203" s="9"/>
    </row>
    <row r="204" spans="1:5">
      <c r="A204" s="13"/>
      <c r="B204" s="13"/>
      <c r="C204" s="13"/>
      <c r="D204" s="18"/>
      <c r="E204" s="9"/>
    </row>
    <row r="205" spans="1:5">
      <c r="A205" s="13"/>
      <c r="B205" s="13"/>
      <c r="C205" s="13"/>
      <c r="D205" s="18"/>
      <c r="E205" s="9"/>
    </row>
    <row r="206" spans="1:5">
      <c r="A206" s="13"/>
      <c r="B206" s="13"/>
      <c r="C206" s="13"/>
      <c r="D206" s="18"/>
      <c r="E206" s="9"/>
    </row>
    <row r="207" spans="1:5">
      <c r="A207" s="13"/>
      <c r="B207" s="13"/>
      <c r="C207" s="13"/>
      <c r="D207" s="18"/>
      <c r="E207" s="9"/>
    </row>
    <row r="208" spans="1:5">
      <c r="A208" s="13"/>
      <c r="B208" s="13"/>
      <c r="C208" s="13"/>
      <c r="D208" s="18"/>
      <c r="E208" s="9"/>
    </row>
    <row r="209" spans="1:5">
      <c r="A209" s="13"/>
      <c r="B209" s="13"/>
      <c r="C209" s="13"/>
      <c r="D209" s="18"/>
      <c r="E209" s="9"/>
    </row>
    <row r="210" spans="1:5">
      <c r="A210" s="13"/>
      <c r="B210" s="13"/>
      <c r="C210" s="13"/>
      <c r="D210" s="18"/>
      <c r="E210" s="9"/>
    </row>
    <row r="211" spans="1:5">
      <c r="A211" s="13"/>
      <c r="B211" s="13"/>
      <c r="C211" s="13"/>
      <c r="D211" s="18"/>
      <c r="E211" s="9"/>
    </row>
    <row r="212" spans="1:5">
      <c r="A212" s="13"/>
      <c r="B212" s="13"/>
      <c r="C212" s="13"/>
      <c r="D212" s="18"/>
      <c r="E212" s="9"/>
    </row>
    <row r="213" spans="1:5">
      <c r="A213" s="13"/>
      <c r="B213" s="13"/>
      <c r="C213" s="13"/>
      <c r="D213" s="18"/>
      <c r="E213" s="9"/>
    </row>
    <row r="214" spans="1:5">
      <c r="A214" s="13"/>
      <c r="B214" s="13"/>
      <c r="C214" s="13"/>
      <c r="D214" s="18"/>
      <c r="E214" s="9"/>
    </row>
    <row r="215" spans="1:5">
      <c r="A215" s="13"/>
      <c r="B215" s="13"/>
      <c r="C215" s="13"/>
      <c r="D215" s="18"/>
      <c r="E215" s="9"/>
    </row>
    <row r="216" spans="1:5">
      <c r="A216" s="13"/>
      <c r="B216" s="13"/>
      <c r="C216" s="13"/>
      <c r="D216" s="18"/>
      <c r="E216" s="9"/>
    </row>
    <row r="217" spans="1:5">
      <c r="A217" s="13"/>
      <c r="B217" s="13"/>
      <c r="C217" s="13"/>
      <c r="D217" s="18"/>
      <c r="E217" s="9"/>
    </row>
    <row r="218" spans="1:5">
      <c r="A218" s="13"/>
      <c r="B218" s="13"/>
      <c r="C218" s="13"/>
      <c r="D218" s="18"/>
      <c r="E218" s="9"/>
    </row>
    <row r="219" spans="1:5">
      <c r="A219" s="13"/>
      <c r="B219" s="13"/>
      <c r="C219" s="13"/>
      <c r="D219" s="18"/>
      <c r="E219" s="9"/>
    </row>
    <row r="220" spans="1:5">
      <c r="A220" s="13"/>
      <c r="B220" s="13"/>
      <c r="C220" s="13"/>
      <c r="D220" s="18"/>
      <c r="E220" s="9"/>
    </row>
    <row r="221" spans="1:5">
      <c r="A221" s="13"/>
      <c r="B221" s="13"/>
      <c r="C221" s="13"/>
      <c r="D221" s="18"/>
      <c r="E221" s="9"/>
    </row>
    <row r="222" spans="1:5">
      <c r="A222" s="13"/>
      <c r="B222" s="13"/>
      <c r="C222" s="13"/>
      <c r="D222" s="18"/>
      <c r="E222" s="9"/>
    </row>
    <row r="223" spans="1:5">
      <c r="A223" s="13"/>
      <c r="B223" s="13"/>
      <c r="C223" s="13"/>
      <c r="D223" s="18"/>
      <c r="E223" s="9"/>
    </row>
    <row r="224" spans="1:5">
      <c r="A224" s="13"/>
      <c r="B224" s="13"/>
      <c r="C224" s="13"/>
      <c r="D224" s="18"/>
      <c r="E224" s="9"/>
    </row>
    <row r="225" spans="1:5">
      <c r="A225" s="13"/>
      <c r="B225" s="13"/>
      <c r="C225" s="13"/>
      <c r="D225" s="18"/>
      <c r="E225" s="9"/>
    </row>
    <row r="226" spans="1:5">
      <c r="A226" s="13"/>
      <c r="B226" s="13"/>
      <c r="C226" s="13"/>
      <c r="D226" s="18"/>
      <c r="E226" s="9"/>
    </row>
    <row r="227" spans="1:5">
      <c r="A227" s="13"/>
      <c r="B227" s="13"/>
      <c r="C227" s="13"/>
      <c r="D227" s="18"/>
      <c r="E227" s="9"/>
    </row>
    <row r="228" spans="1:5">
      <c r="A228" s="13"/>
      <c r="B228" s="13"/>
      <c r="C228" s="13"/>
      <c r="D228" s="18"/>
      <c r="E228" s="9"/>
    </row>
    <row r="229" spans="1:5">
      <c r="A229" s="13"/>
      <c r="B229" s="13"/>
      <c r="C229" s="13"/>
      <c r="D229" s="18"/>
      <c r="E229" s="9"/>
    </row>
    <row r="230" spans="1:5">
      <c r="A230" s="13"/>
      <c r="B230" s="13"/>
      <c r="C230" s="13"/>
      <c r="D230" s="18"/>
      <c r="E230" s="9"/>
    </row>
    <row r="231" spans="1:5">
      <c r="A231" s="13"/>
      <c r="B231" s="13"/>
      <c r="C231" s="13"/>
      <c r="D231" s="18"/>
      <c r="E231" s="9"/>
    </row>
    <row r="232" spans="1:5">
      <c r="A232" s="13"/>
      <c r="B232" s="13"/>
      <c r="C232" s="13"/>
      <c r="D232" s="18"/>
      <c r="E232" s="9"/>
    </row>
    <row r="233" spans="1:5">
      <c r="A233" s="13"/>
      <c r="B233" s="13"/>
      <c r="C233" s="13"/>
      <c r="D233" s="18"/>
      <c r="E233" s="9"/>
    </row>
    <row r="234" spans="1:5">
      <c r="A234" s="13"/>
      <c r="B234" s="13"/>
      <c r="C234" s="13"/>
      <c r="D234" s="18"/>
      <c r="E234" s="9"/>
    </row>
    <row r="235" spans="1:5">
      <c r="A235" s="13"/>
      <c r="B235" s="13"/>
      <c r="C235" s="13"/>
      <c r="D235" s="18"/>
      <c r="E235" s="9"/>
    </row>
    <row r="236" spans="1:5">
      <c r="A236" s="13"/>
      <c r="B236" s="13"/>
      <c r="C236" s="13"/>
      <c r="D236" s="18"/>
      <c r="E236" s="9"/>
    </row>
    <row r="237" spans="1:5">
      <c r="A237" s="13"/>
      <c r="B237" s="13"/>
      <c r="C237" s="13"/>
      <c r="D237" s="18"/>
      <c r="E237" s="9"/>
    </row>
    <row r="238" spans="1:5">
      <c r="A238" s="13"/>
      <c r="B238" s="13"/>
      <c r="C238" s="13"/>
      <c r="D238" s="18"/>
      <c r="E238" s="9"/>
    </row>
    <row r="239" spans="1:5">
      <c r="A239" s="13"/>
      <c r="B239" s="13"/>
      <c r="C239" s="13"/>
      <c r="D239" s="18"/>
      <c r="E239" s="9"/>
    </row>
    <row r="240" spans="1:5">
      <c r="A240" s="13"/>
      <c r="B240" s="13"/>
      <c r="C240" s="13"/>
      <c r="D240" s="18"/>
      <c r="E240" s="9"/>
    </row>
    <row r="241" spans="1:5">
      <c r="A241" s="13"/>
      <c r="B241" s="13"/>
      <c r="C241" s="13"/>
      <c r="D241" s="18"/>
      <c r="E241" s="9"/>
    </row>
    <row r="242" spans="1:5">
      <c r="A242" s="13"/>
      <c r="B242" s="13"/>
      <c r="C242" s="13"/>
      <c r="D242" s="18"/>
      <c r="E242" s="9"/>
    </row>
    <row r="243" spans="1:5">
      <c r="A243" s="13"/>
      <c r="B243" s="13"/>
      <c r="C243" s="13"/>
      <c r="D243" s="18"/>
      <c r="E243" s="9"/>
    </row>
    <row r="244" spans="1:5">
      <c r="A244" s="13"/>
      <c r="B244" s="13"/>
      <c r="C244" s="13"/>
      <c r="D244" s="18"/>
      <c r="E244" s="9"/>
    </row>
    <row r="245" spans="1:5">
      <c r="A245" s="13"/>
      <c r="B245" s="13"/>
      <c r="C245" s="13"/>
      <c r="D245" s="18"/>
      <c r="E245" s="9"/>
    </row>
    <row r="246" spans="1:5">
      <c r="A246" s="13"/>
      <c r="B246" s="13"/>
      <c r="C246" s="13"/>
      <c r="D246" s="18"/>
      <c r="E246" s="9"/>
    </row>
    <row r="247" spans="1:5">
      <c r="A247" s="13"/>
      <c r="B247" s="13"/>
      <c r="C247" s="13"/>
      <c r="D247" s="18"/>
      <c r="E247" s="9"/>
    </row>
    <row r="248" spans="1:5">
      <c r="A248" s="13"/>
      <c r="B248" s="13"/>
      <c r="C248" s="13"/>
      <c r="D248" s="18"/>
      <c r="E248" s="9"/>
    </row>
    <row r="249" spans="1:5">
      <c r="A249" s="13"/>
      <c r="B249" s="13"/>
      <c r="C249" s="13"/>
      <c r="D249" s="18"/>
      <c r="E249" s="9"/>
    </row>
    <row r="250" spans="1:5">
      <c r="A250" s="13"/>
      <c r="B250" s="13"/>
      <c r="C250" s="13"/>
      <c r="D250" s="18"/>
      <c r="E250" s="9"/>
    </row>
    <row r="251" spans="1:5">
      <c r="A251" s="13"/>
      <c r="B251" s="13"/>
      <c r="C251" s="13"/>
      <c r="D251" s="18"/>
      <c r="E251" s="9"/>
    </row>
    <row r="252" spans="1:5">
      <c r="A252" s="13"/>
      <c r="B252" s="13"/>
      <c r="C252" s="13"/>
      <c r="D252" s="18"/>
      <c r="E252" s="9"/>
    </row>
    <row r="253" spans="1:5">
      <c r="A253" s="13"/>
      <c r="B253" s="13"/>
      <c r="C253" s="13"/>
      <c r="D253" s="18"/>
      <c r="E253" s="9"/>
    </row>
    <row r="254" spans="1:5">
      <c r="A254" s="13"/>
      <c r="B254" s="13"/>
      <c r="C254" s="13"/>
      <c r="D254" s="18"/>
      <c r="E254" s="9"/>
    </row>
    <row r="255" spans="1:5">
      <c r="A255" s="13"/>
      <c r="B255" s="13"/>
      <c r="C255" s="13"/>
      <c r="D255" s="18"/>
      <c r="E255" s="9"/>
    </row>
    <row r="256" spans="1:5">
      <c r="A256" s="13"/>
      <c r="B256" s="13"/>
      <c r="C256" s="13"/>
      <c r="D256" s="18"/>
      <c r="E256" s="9"/>
    </row>
    <row r="257" spans="1:5">
      <c r="A257" s="13"/>
      <c r="B257" s="13"/>
      <c r="C257" s="13"/>
      <c r="D257" s="18"/>
      <c r="E257" s="9"/>
    </row>
    <row r="258" spans="1:5">
      <c r="A258" s="13"/>
      <c r="B258" s="13"/>
      <c r="C258" s="13"/>
      <c r="D258" s="18"/>
      <c r="E258" s="9"/>
    </row>
    <row r="259" spans="1:5">
      <c r="A259" s="13"/>
      <c r="B259" s="13"/>
      <c r="C259" s="13"/>
      <c r="D259" s="18"/>
      <c r="E259" s="9"/>
    </row>
    <row r="260" spans="1:5">
      <c r="A260" s="13"/>
      <c r="B260" s="13"/>
      <c r="C260" s="13"/>
      <c r="D260" s="18"/>
      <c r="E260" s="9"/>
    </row>
    <row r="261" spans="1:5">
      <c r="A261" s="13"/>
      <c r="B261" s="13"/>
      <c r="C261" s="13"/>
      <c r="D261" s="18"/>
      <c r="E261" s="9"/>
    </row>
    <row r="262" spans="1:5">
      <c r="A262" s="13"/>
      <c r="B262" s="13"/>
      <c r="C262" s="13"/>
      <c r="D262" s="18"/>
      <c r="E262" s="9"/>
    </row>
    <row r="263" spans="1:5">
      <c r="A263" s="13"/>
      <c r="B263" s="13"/>
      <c r="C263" s="13"/>
      <c r="D263" s="18"/>
      <c r="E263" s="9"/>
    </row>
    <row r="264" spans="1:5">
      <c r="A264" s="13"/>
      <c r="B264" s="13"/>
      <c r="C264" s="13"/>
      <c r="D264" s="18"/>
      <c r="E264" s="9"/>
    </row>
    <row r="265" spans="1:5">
      <c r="A265" s="13"/>
      <c r="B265" s="13"/>
      <c r="C265" s="13"/>
      <c r="D265" s="18"/>
      <c r="E265" s="9"/>
    </row>
    <row r="266" spans="1:5">
      <c r="A266" s="13"/>
      <c r="B266" s="13"/>
      <c r="C266" s="13"/>
      <c r="D266" s="18"/>
      <c r="E266" s="9"/>
    </row>
    <row r="267" spans="1:5">
      <c r="A267" s="13"/>
      <c r="B267" s="13"/>
      <c r="C267" s="13"/>
      <c r="D267" s="18"/>
      <c r="E267" s="9"/>
    </row>
    <row r="268" spans="1:5">
      <c r="A268" s="13"/>
      <c r="B268" s="13"/>
      <c r="C268" s="13"/>
      <c r="D268" s="18"/>
      <c r="E268" s="9"/>
    </row>
    <row r="269" spans="1:5">
      <c r="A269" s="13"/>
      <c r="B269" s="13"/>
      <c r="C269" s="13"/>
      <c r="D269" s="18"/>
      <c r="E269" s="9"/>
    </row>
    <row r="270" spans="1:5">
      <c r="A270" s="13"/>
      <c r="B270" s="13"/>
      <c r="C270" s="13"/>
      <c r="D270" s="18"/>
      <c r="E270" s="9"/>
    </row>
    <row r="271" spans="1:5">
      <c r="A271" s="13"/>
      <c r="B271" s="13"/>
      <c r="C271" s="13"/>
      <c r="D271" s="18"/>
      <c r="E271" s="9"/>
    </row>
    <row r="272" spans="1:5">
      <c r="A272" s="13"/>
      <c r="B272" s="13"/>
      <c r="C272" s="13"/>
      <c r="D272" s="18"/>
      <c r="E272" s="9"/>
    </row>
    <row r="273" spans="1:5">
      <c r="A273" s="13"/>
      <c r="B273" s="13"/>
      <c r="C273" s="13"/>
      <c r="D273" s="18"/>
      <c r="E273" s="9"/>
    </row>
    <row r="274" spans="1:5">
      <c r="A274" s="13"/>
      <c r="B274" s="13"/>
      <c r="C274" s="13"/>
      <c r="D274" s="18"/>
      <c r="E274" s="9"/>
    </row>
    <row r="275" spans="1:5">
      <c r="A275" s="13"/>
      <c r="B275" s="13"/>
      <c r="C275" s="13"/>
      <c r="D275" s="18"/>
      <c r="E275" s="9"/>
    </row>
    <row r="276" spans="1:5">
      <c r="A276" s="13"/>
      <c r="B276" s="13"/>
      <c r="C276" s="13"/>
      <c r="D276" s="18"/>
      <c r="E276" s="9"/>
    </row>
    <row r="277" spans="1:5">
      <c r="A277" s="13"/>
      <c r="B277" s="13"/>
      <c r="C277" s="13"/>
      <c r="D277" s="18"/>
      <c r="E277" s="9"/>
    </row>
    <row r="278" spans="1:5">
      <c r="A278" s="13"/>
      <c r="B278" s="13"/>
      <c r="C278" s="13"/>
      <c r="D278" s="18"/>
      <c r="E278" s="9"/>
    </row>
    <row r="279" spans="1:5">
      <c r="A279" s="13"/>
      <c r="B279" s="13"/>
      <c r="C279" s="13"/>
      <c r="D279" s="18"/>
      <c r="E279" s="9"/>
    </row>
    <row r="280" spans="1:5">
      <c r="A280" s="13"/>
      <c r="B280" s="13"/>
      <c r="C280" s="13"/>
      <c r="D280" s="18"/>
      <c r="E280" s="9"/>
    </row>
    <row r="281" spans="1:5">
      <c r="A281" s="13"/>
      <c r="B281" s="13"/>
      <c r="C281" s="13"/>
      <c r="D281" s="18"/>
      <c r="E281" s="9"/>
    </row>
    <row r="282" spans="1:5">
      <c r="A282" s="13"/>
      <c r="B282" s="13"/>
      <c r="C282" s="13"/>
      <c r="D282" s="18"/>
      <c r="E282" s="9"/>
    </row>
    <row r="283" spans="1:5">
      <c r="A283" s="13"/>
      <c r="B283" s="13"/>
      <c r="C283" s="13"/>
      <c r="D283" s="18"/>
      <c r="E283" s="9"/>
    </row>
    <row r="284" spans="1:5">
      <c r="A284" s="13"/>
      <c r="B284" s="13"/>
      <c r="C284" s="13"/>
      <c r="D284" s="18"/>
      <c r="E284" s="9"/>
    </row>
    <row r="285" spans="1:5">
      <c r="A285" s="13"/>
      <c r="B285" s="13"/>
      <c r="C285" s="13"/>
      <c r="D285" s="18"/>
      <c r="E285" s="9"/>
    </row>
    <row r="286" spans="1:5">
      <c r="A286" s="13"/>
      <c r="B286" s="13"/>
      <c r="C286" s="13"/>
      <c r="D286" s="18"/>
      <c r="E286" s="9"/>
    </row>
    <row r="287" spans="1:5">
      <c r="A287" s="13"/>
      <c r="B287" s="13"/>
      <c r="C287" s="13"/>
      <c r="D287" s="18"/>
      <c r="E287" s="9"/>
    </row>
    <row r="288" spans="1:5">
      <c r="A288" s="13"/>
      <c r="B288" s="13"/>
      <c r="C288" s="13"/>
      <c r="D288" s="18"/>
      <c r="E288" s="9"/>
    </row>
    <row r="289" spans="1:5">
      <c r="A289" s="13"/>
      <c r="B289" s="13"/>
      <c r="C289" s="13"/>
      <c r="D289" s="18"/>
      <c r="E289" s="9"/>
    </row>
    <row r="290" spans="1:5">
      <c r="A290" s="13"/>
      <c r="B290" s="13"/>
      <c r="C290" s="13"/>
      <c r="D290" s="18"/>
      <c r="E290" s="9"/>
    </row>
    <row r="291" spans="1:5">
      <c r="A291" s="13"/>
      <c r="B291" s="13"/>
      <c r="C291" s="13"/>
      <c r="D291" s="18"/>
      <c r="E291" s="9"/>
    </row>
    <row r="292" spans="1:5">
      <c r="A292" s="13"/>
      <c r="B292" s="13"/>
      <c r="C292" s="13"/>
      <c r="D292" s="18"/>
      <c r="E292" s="9"/>
    </row>
    <row r="293" spans="1:5">
      <c r="A293" s="13"/>
      <c r="B293" s="13"/>
      <c r="C293" s="13"/>
      <c r="D293" s="18"/>
      <c r="E293" s="9"/>
    </row>
    <row r="294" spans="1:5">
      <c r="A294" s="13"/>
      <c r="B294" s="13"/>
      <c r="C294" s="13"/>
      <c r="D294" s="18"/>
      <c r="E294" s="9"/>
    </row>
    <row r="295" spans="1:5">
      <c r="A295" s="13"/>
      <c r="B295" s="13"/>
      <c r="C295" s="13"/>
      <c r="D295" s="18"/>
      <c r="E295" s="9"/>
    </row>
    <row r="296" spans="1:5">
      <c r="A296" s="13"/>
      <c r="B296" s="13"/>
      <c r="C296" s="13"/>
      <c r="D296" s="18"/>
      <c r="E296" s="9"/>
    </row>
    <row r="297" spans="1:5">
      <c r="A297" s="13"/>
      <c r="B297" s="13"/>
      <c r="C297" s="13"/>
      <c r="D297" s="18"/>
      <c r="E297" s="9"/>
    </row>
    <row r="298" spans="1:5">
      <c r="A298" s="13"/>
      <c r="B298" s="13"/>
      <c r="C298" s="13"/>
      <c r="D298" s="18"/>
      <c r="E298" s="9"/>
    </row>
    <row r="299" spans="1:5">
      <c r="A299" s="13"/>
      <c r="B299" s="13"/>
      <c r="C299" s="13"/>
      <c r="D299" s="18"/>
      <c r="E299" s="9"/>
    </row>
    <row r="300" spans="1:5">
      <c r="A300" s="13"/>
      <c r="B300" s="13"/>
      <c r="C300" s="13"/>
      <c r="D300" s="18"/>
      <c r="E300" s="9"/>
    </row>
    <row r="301" spans="1:5">
      <c r="A301" s="13"/>
      <c r="B301" s="13"/>
      <c r="C301" s="13"/>
      <c r="D301" s="18"/>
      <c r="E301" s="9"/>
    </row>
    <row r="302" spans="1:5">
      <c r="A302" s="13"/>
      <c r="B302" s="13"/>
      <c r="C302" s="13"/>
      <c r="D302" s="18"/>
      <c r="E302" s="9"/>
    </row>
    <row r="303" spans="1:5">
      <c r="A303" s="13"/>
      <c r="B303" s="13"/>
      <c r="C303" s="13"/>
      <c r="D303" s="18"/>
      <c r="E303" s="9"/>
    </row>
    <row r="304" spans="1:5">
      <c r="A304" s="13"/>
      <c r="B304" s="13"/>
      <c r="C304" s="13"/>
      <c r="D304" s="18"/>
      <c r="E304" s="9"/>
    </row>
    <row r="305" spans="1:5">
      <c r="A305" s="13"/>
      <c r="B305" s="13"/>
      <c r="C305" s="13"/>
      <c r="D305" s="18"/>
      <c r="E305" s="9"/>
    </row>
    <row r="306" spans="1:5">
      <c r="A306" s="13"/>
      <c r="B306" s="13"/>
      <c r="C306" s="13"/>
      <c r="D306" s="18"/>
      <c r="E306" s="9"/>
    </row>
    <row r="307" spans="1:5">
      <c r="A307" s="13"/>
      <c r="B307" s="13"/>
      <c r="C307" s="13"/>
      <c r="D307" s="18"/>
      <c r="E307" s="9"/>
    </row>
    <row r="308" spans="1:5">
      <c r="A308" s="13"/>
      <c r="B308" s="13"/>
      <c r="C308" s="13"/>
      <c r="D308" s="18"/>
      <c r="E308" s="9"/>
    </row>
    <row r="309" spans="1:5">
      <c r="A309" s="13"/>
      <c r="B309" s="13"/>
      <c r="C309" s="13"/>
      <c r="D309" s="18"/>
      <c r="E309" s="9"/>
    </row>
    <row r="310" spans="1:5">
      <c r="A310" s="13"/>
      <c r="B310" s="13"/>
      <c r="C310" s="13"/>
      <c r="D310" s="18"/>
      <c r="E310" s="9"/>
    </row>
    <row r="311" spans="1:5">
      <c r="A311" s="13"/>
      <c r="B311" s="13"/>
      <c r="C311" s="13"/>
      <c r="D311" s="18"/>
      <c r="E311" s="9"/>
    </row>
    <row r="312" spans="1:5">
      <c r="A312" s="13"/>
      <c r="B312" s="13"/>
      <c r="C312" s="13"/>
      <c r="D312" s="18"/>
      <c r="E312" s="9"/>
    </row>
    <row r="313" spans="1:5">
      <c r="A313" s="13"/>
      <c r="B313" s="13"/>
      <c r="C313" s="13"/>
      <c r="D313" s="18"/>
      <c r="E313" s="9"/>
    </row>
    <row r="314" spans="1:5">
      <c r="A314" s="13"/>
      <c r="B314" s="13"/>
      <c r="C314" s="13"/>
      <c r="D314" s="18"/>
      <c r="E314" s="9"/>
    </row>
    <row r="315" spans="1:5">
      <c r="A315" s="13"/>
      <c r="B315" s="13"/>
      <c r="C315" s="13"/>
      <c r="D315" s="18"/>
      <c r="E315" s="9"/>
    </row>
    <row r="316" spans="1:5">
      <c r="A316" s="13"/>
      <c r="B316" s="13"/>
      <c r="C316" s="13"/>
      <c r="D316" s="18"/>
      <c r="E316" s="9"/>
    </row>
    <row r="317" spans="1:5">
      <c r="A317" s="13"/>
      <c r="B317" s="13"/>
      <c r="C317" s="13"/>
      <c r="D317" s="18"/>
      <c r="E317" s="9"/>
    </row>
    <row r="318" spans="1:5">
      <c r="A318" s="13"/>
      <c r="B318" s="13"/>
      <c r="C318" s="13"/>
      <c r="D318" s="18"/>
      <c r="E318" s="9"/>
    </row>
    <row r="319" spans="1:5">
      <c r="A319" s="13"/>
      <c r="B319" s="13"/>
      <c r="C319" s="13"/>
      <c r="D319" s="18"/>
      <c r="E319" s="9"/>
    </row>
    <row r="320" spans="1:5">
      <c r="A320" s="13"/>
      <c r="B320" s="13"/>
      <c r="C320" s="13"/>
      <c r="D320" s="18"/>
      <c r="E320" s="9"/>
    </row>
    <row r="321" spans="1:5">
      <c r="A321" s="13"/>
      <c r="B321" s="13"/>
      <c r="C321" s="13"/>
      <c r="D321" s="18"/>
      <c r="E321" s="9"/>
    </row>
    <row r="322" spans="1:5">
      <c r="A322" s="13"/>
      <c r="B322" s="13"/>
      <c r="C322" s="13"/>
      <c r="D322" s="18"/>
      <c r="E322" s="9"/>
    </row>
    <row r="323" spans="1:5">
      <c r="A323" s="13"/>
      <c r="B323" s="13"/>
      <c r="C323" s="13"/>
      <c r="D323" s="18"/>
      <c r="E323" s="9"/>
    </row>
    <row r="324" spans="1:5">
      <c r="A324" s="13"/>
      <c r="B324" s="13"/>
      <c r="C324" s="13"/>
      <c r="D324" s="18"/>
      <c r="E324" s="9"/>
    </row>
    <row r="325" spans="1:5">
      <c r="A325" s="13"/>
      <c r="B325" s="13"/>
      <c r="C325" s="13"/>
      <c r="D325" s="18"/>
      <c r="E325" s="9"/>
    </row>
    <row r="326" spans="1:5">
      <c r="A326" s="13"/>
      <c r="B326" s="13"/>
      <c r="C326" s="13"/>
      <c r="D326" s="18"/>
      <c r="E326" s="9"/>
    </row>
    <row r="327" spans="1:5">
      <c r="A327" s="13"/>
      <c r="B327" s="13"/>
      <c r="C327" s="13"/>
      <c r="D327" s="18"/>
      <c r="E327" s="9"/>
    </row>
    <row r="328" spans="1:5">
      <c r="A328" s="13"/>
      <c r="B328" s="13"/>
      <c r="C328" s="13"/>
      <c r="D328" s="18"/>
      <c r="E328" s="9"/>
    </row>
    <row r="329" spans="1:5">
      <c r="A329" s="13"/>
      <c r="B329" s="13"/>
      <c r="C329" s="13"/>
      <c r="D329" s="18"/>
      <c r="E329" s="9"/>
    </row>
    <row r="330" spans="1:5">
      <c r="A330" s="13"/>
      <c r="B330" s="13"/>
      <c r="C330" s="13"/>
      <c r="D330" s="18"/>
      <c r="E330" s="9"/>
    </row>
    <row r="331" spans="1:5">
      <c r="A331" s="13"/>
      <c r="B331" s="13"/>
      <c r="C331" s="13"/>
      <c r="D331" s="18"/>
      <c r="E331" s="9"/>
    </row>
    <row r="332" spans="1:5">
      <c r="A332" s="13"/>
      <c r="B332" s="13"/>
      <c r="C332" s="13"/>
      <c r="D332" s="18"/>
      <c r="E332" s="9"/>
    </row>
    <row r="333" spans="1:5">
      <c r="A333" s="13"/>
      <c r="B333" s="13"/>
      <c r="C333" s="13"/>
      <c r="D333" s="18"/>
      <c r="E333" s="9"/>
    </row>
    <row r="334" spans="1:5">
      <c r="A334" s="13"/>
      <c r="B334" s="13"/>
      <c r="C334" s="13"/>
      <c r="D334" s="18"/>
      <c r="E334" s="9"/>
    </row>
    <row r="335" spans="1:5">
      <c r="A335" s="13"/>
      <c r="B335" s="13"/>
      <c r="C335" s="13"/>
      <c r="D335" s="18"/>
      <c r="E335" s="9"/>
    </row>
    <row r="336" spans="1:5">
      <c r="A336" s="13"/>
      <c r="B336" s="13"/>
      <c r="C336" s="13"/>
      <c r="D336" s="18"/>
      <c r="E336" s="9"/>
    </row>
    <row r="337" spans="1:5">
      <c r="A337" s="13"/>
      <c r="B337" s="13"/>
      <c r="C337" s="13"/>
      <c r="D337" s="18"/>
      <c r="E337" s="9"/>
    </row>
    <row r="338" spans="1:5">
      <c r="A338" s="13"/>
      <c r="B338" s="13"/>
      <c r="C338" s="13"/>
      <c r="D338" s="18"/>
      <c r="E338" s="9"/>
    </row>
    <row r="339" spans="1:5">
      <c r="A339" s="13"/>
      <c r="B339" s="13"/>
      <c r="C339" s="13"/>
      <c r="D339" s="18"/>
      <c r="E339" s="9"/>
    </row>
    <row r="340" spans="1:5">
      <c r="A340" s="13"/>
      <c r="B340" s="13"/>
      <c r="C340" s="13"/>
      <c r="D340" s="18"/>
      <c r="E340" s="9"/>
    </row>
    <row r="341" spans="1:5">
      <c r="A341" s="13"/>
      <c r="B341" s="13"/>
      <c r="C341" s="13"/>
      <c r="D341" s="18"/>
      <c r="E341" s="9"/>
    </row>
    <row r="342" spans="1:5">
      <c r="A342" s="13"/>
      <c r="B342" s="13"/>
      <c r="C342" s="13"/>
      <c r="D342" s="18"/>
      <c r="E342" s="9"/>
    </row>
    <row r="343" spans="1:5">
      <c r="A343" s="13"/>
      <c r="B343" s="13"/>
      <c r="C343" s="13"/>
      <c r="D343" s="18"/>
      <c r="E343" s="9"/>
    </row>
    <row r="344" spans="1:5">
      <c r="A344" s="13"/>
      <c r="B344" s="13"/>
      <c r="C344" s="13"/>
      <c r="D344" s="18"/>
      <c r="E344" s="9"/>
    </row>
    <row r="345" spans="1:5">
      <c r="A345" s="13"/>
      <c r="B345" s="13"/>
      <c r="C345" s="13"/>
      <c r="D345" s="18"/>
      <c r="E345" s="9"/>
    </row>
    <row r="346" spans="1:5">
      <c r="A346" s="13"/>
      <c r="B346" s="13"/>
      <c r="C346" s="13"/>
      <c r="D346" s="18"/>
      <c r="E346" s="9"/>
    </row>
    <row r="347" spans="1:5">
      <c r="A347" s="13"/>
      <c r="B347" s="13"/>
      <c r="C347" s="13"/>
      <c r="D347" s="18"/>
      <c r="E347" s="9"/>
    </row>
    <row r="348" spans="1:5">
      <c r="A348" s="13"/>
      <c r="B348" s="13"/>
      <c r="C348" s="13"/>
      <c r="D348" s="18"/>
      <c r="E348" s="9"/>
    </row>
    <row r="349" spans="1:5">
      <c r="A349" s="13"/>
      <c r="B349" s="13"/>
      <c r="C349" s="13"/>
      <c r="D349" s="18"/>
      <c r="E349" s="9"/>
    </row>
    <row r="350" spans="1:5">
      <c r="A350" s="13"/>
      <c r="B350" s="13"/>
      <c r="C350" s="13"/>
      <c r="D350" s="18"/>
      <c r="E350" s="9"/>
    </row>
    <row r="351" spans="1:5">
      <c r="A351" s="13"/>
      <c r="B351" s="13"/>
      <c r="C351" s="13"/>
      <c r="D351" s="18"/>
      <c r="E351" s="9"/>
    </row>
    <row r="352" spans="1:5">
      <c r="A352" s="13"/>
      <c r="B352" s="13"/>
      <c r="C352" s="13"/>
      <c r="D352" s="18"/>
      <c r="E352" s="9"/>
    </row>
    <row r="353" spans="1:5">
      <c r="A353" s="13"/>
      <c r="B353" s="13"/>
      <c r="C353" s="13"/>
      <c r="D353" s="18"/>
      <c r="E353" s="9"/>
    </row>
    <row r="354" spans="1:5">
      <c r="A354" s="13"/>
      <c r="B354" s="13"/>
      <c r="C354" s="13"/>
      <c r="D354" s="18"/>
      <c r="E354" s="9"/>
    </row>
    <row r="355" spans="1:5">
      <c r="A355" s="13"/>
      <c r="B355" s="13"/>
      <c r="C355" s="13"/>
      <c r="D355" s="18"/>
      <c r="E355" s="9"/>
    </row>
    <row r="356" spans="1:5">
      <c r="A356" s="13"/>
      <c r="B356" s="13"/>
      <c r="C356" s="13"/>
      <c r="D356" s="18"/>
      <c r="E356" s="9"/>
    </row>
    <row r="357" spans="1:5">
      <c r="A357" s="13"/>
      <c r="B357" s="13"/>
      <c r="C357" s="13"/>
      <c r="D357" s="18"/>
      <c r="E357" s="9"/>
    </row>
    <row r="358" spans="1:5">
      <c r="A358" s="13"/>
      <c r="B358" s="13"/>
      <c r="C358" s="13"/>
      <c r="D358" s="18"/>
      <c r="E358" s="9"/>
    </row>
    <row r="359" spans="1:5">
      <c r="A359" s="13"/>
      <c r="B359" s="13"/>
      <c r="C359" s="13"/>
      <c r="D359" s="18"/>
      <c r="E359" s="9"/>
    </row>
    <row r="360" spans="1:5">
      <c r="A360" s="13"/>
      <c r="B360" s="13"/>
      <c r="C360" s="13"/>
      <c r="D360" s="18"/>
      <c r="E360" s="9"/>
    </row>
    <row r="361" spans="1:5">
      <c r="A361" s="13"/>
      <c r="B361" s="13"/>
      <c r="C361" s="13"/>
      <c r="D361" s="18"/>
      <c r="E361" s="9"/>
    </row>
    <row r="362" spans="1:5">
      <c r="A362" s="13"/>
      <c r="B362" s="13"/>
      <c r="C362" s="13"/>
      <c r="D362" s="18"/>
      <c r="E362" s="9"/>
    </row>
    <row r="363" spans="1:5">
      <c r="A363" s="13"/>
      <c r="B363" s="13"/>
      <c r="C363" s="13"/>
      <c r="D363" s="18"/>
      <c r="E363" s="9"/>
    </row>
    <row r="364" spans="1:5">
      <c r="A364" s="13"/>
      <c r="B364" s="13"/>
      <c r="C364" s="13"/>
      <c r="D364" s="18"/>
      <c r="E364" s="9"/>
    </row>
    <row r="365" spans="1:5">
      <c r="A365" s="13"/>
      <c r="B365" s="13"/>
      <c r="C365" s="13"/>
      <c r="D365" s="18"/>
      <c r="E365" s="9"/>
    </row>
    <row r="366" spans="1:5">
      <c r="A366" s="13"/>
      <c r="B366" s="13"/>
      <c r="C366" s="13"/>
      <c r="D366" s="18"/>
      <c r="E366" s="9"/>
    </row>
    <row r="367" spans="1:5">
      <c r="A367" s="13"/>
      <c r="B367" s="13"/>
      <c r="C367" s="13"/>
      <c r="D367" s="18"/>
      <c r="E367" s="9"/>
    </row>
    <row r="368" spans="1:5">
      <c r="A368" s="13"/>
      <c r="B368" s="13"/>
      <c r="C368" s="13"/>
      <c r="D368" s="18"/>
      <c r="E368" s="9"/>
    </row>
    <row r="369" spans="1:5">
      <c r="A369" s="13"/>
      <c r="B369" s="13"/>
      <c r="C369" s="13"/>
      <c r="D369" s="18"/>
      <c r="E369" s="9"/>
    </row>
    <row r="370" spans="1:5">
      <c r="A370" s="13"/>
      <c r="B370" s="13"/>
      <c r="C370" s="13"/>
      <c r="D370" s="18"/>
      <c r="E370" s="9"/>
    </row>
    <row r="371" spans="1:5">
      <c r="A371" s="13"/>
      <c r="B371" s="13"/>
      <c r="C371" s="13"/>
      <c r="D371" s="18"/>
      <c r="E371" s="9"/>
    </row>
    <row r="372" spans="1:5">
      <c r="A372" s="13"/>
      <c r="B372" s="13"/>
      <c r="C372" s="13"/>
      <c r="D372" s="18"/>
      <c r="E372" s="9"/>
    </row>
    <row r="373" spans="1:5">
      <c r="A373" s="13"/>
      <c r="B373" s="13"/>
      <c r="C373" s="13"/>
      <c r="D373" s="18"/>
      <c r="E373" s="9"/>
    </row>
    <row r="374" spans="1:5">
      <c r="A374" s="13"/>
      <c r="B374" s="13"/>
      <c r="C374" s="13"/>
      <c r="D374" s="18"/>
      <c r="E374" s="9"/>
    </row>
    <row r="375" spans="1:5">
      <c r="A375" s="13"/>
      <c r="B375" s="13"/>
      <c r="C375" s="13"/>
      <c r="D375" s="18"/>
      <c r="E375" s="9"/>
    </row>
    <row r="376" spans="1:5">
      <c r="A376" s="13"/>
      <c r="B376" s="13"/>
      <c r="C376" s="13"/>
      <c r="D376" s="18"/>
      <c r="E376" s="9"/>
    </row>
    <row r="377" spans="1:5">
      <c r="A377" s="13"/>
      <c r="B377" s="13"/>
      <c r="C377" s="13"/>
      <c r="D377" s="18"/>
      <c r="E377" s="9"/>
    </row>
    <row r="378" spans="1:5">
      <c r="A378" s="13"/>
      <c r="B378" s="13"/>
      <c r="C378" s="13"/>
      <c r="D378" s="18"/>
      <c r="E378" s="9"/>
    </row>
    <row r="379" spans="1:5">
      <c r="A379" s="13"/>
      <c r="B379" s="13"/>
      <c r="C379" s="13"/>
      <c r="D379" s="18"/>
      <c r="E379" s="9"/>
    </row>
    <row r="380" spans="1:5">
      <c r="A380" s="13"/>
      <c r="B380" s="13"/>
      <c r="C380" s="13"/>
      <c r="D380" s="18"/>
      <c r="E380" s="9"/>
    </row>
    <row r="381" spans="1:5">
      <c r="A381" s="13"/>
      <c r="B381" s="13"/>
      <c r="C381" s="13"/>
      <c r="D381" s="18"/>
      <c r="E381" s="9"/>
    </row>
    <row r="382" spans="1:5">
      <c r="A382" s="13"/>
      <c r="B382" s="13"/>
      <c r="C382" s="13"/>
      <c r="D382" s="18"/>
      <c r="E382" s="9"/>
    </row>
    <row r="383" spans="1:5">
      <c r="A383" s="13"/>
      <c r="B383" s="13"/>
      <c r="C383" s="13"/>
      <c r="D383" s="18"/>
      <c r="E383" s="9"/>
    </row>
    <row r="384" spans="1:5">
      <c r="A384" s="13"/>
      <c r="B384" s="13"/>
      <c r="C384" s="13"/>
      <c r="D384" s="18"/>
      <c r="E384" s="9"/>
    </row>
    <row r="385" spans="1:5">
      <c r="A385" s="13"/>
      <c r="B385" s="13"/>
      <c r="C385" s="13"/>
      <c r="D385" s="18"/>
      <c r="E385" s="9"/>
    </row>
    <row r="386" spans="1:5">
      <c r="A386" s="13"/>
      <c r="B386" s="13"/>
      <c r="C386" s="13"/>
      <c r="D386" s="18"/>
      <c r="E386" s="9"/>
    </row>
    <row r="387" spans="1:5">
      <c r="A387" s="13"/>
      <c r="B387" s="13"/>
      <c r="C387" s="13"/>
      <c r="D387" s="18"/>
      <c r="E387" s="9"/>
    </row>
    <row r="388" spans="1:5">
      <c r="A388" s="13"/>
      <c r="B388" s="13"/>
      <c r="C388" s="13"/>
      <c r="D388" s="18"/>
      <c r="E388" s="9"/>
    </row>
    <row r="389" spans="1:5">
      <c r="A389" s="13"/>
      <c r="B389" s="13"/>
      <c r="C389" s="13"/>
      <c r="D389" s="18"/>
      <c r="E389" s="9"/>
    </row>
    <row r="390" spans="1:5">
      <c r="A390" s="13"/>
      <c r="B390" s="13"/>
      <c r="C390" s="13"/>
      <c r="D390" s="18"/>
      <c r="E390" s="9"/>
    </row>
    <row r="391" spans="1:5">
      <c r="A391" s="13"/>
      <c r="B391" s="13"/>
      <c r="C391" s="13"/>
      <c r="D391" s="18"/>
      <c r="E391" s="9"/>
    </row>
    <row r="392" spans="1:5">
      <c r="A392" s="13"/>
      <c r="B392" s="13"/>
      <c r="C392" s="13"/>
      <c r="D392" s="18"/>
      <c r="E392" s="9"/>
    </row>
    <row r="393" spans="1:5">
      <c r="A393" s="13"/>
      <c r="B393" s="13"/>
      <c r="C393" s="13"/>
      <c r="D393" s="18"/>
      <c r="E393" s="9"/>
    </row>
    <row r="394" spans="1:5">
      <c r="A394" s="13"/>
      <c r="B394" s="13"/>
      <c r="C394" s="13"/>
      <c r="D394" s="18"/>
      <c r="E394" s="9"/>
    </row>
    <row r="395" spans="1:5">
      <c r="A395" s="13"/>
      <c r="B395" s="13"/>
      <c r="C395" s="13"/>
      <c r="D395" s="18"/>
      <c r="E395" s="9"/>
    </row>
    <row r="396" spans="1:5">
      <c r="A396" s="13"/>
      <c r="B396" s="13"/>
      <c r="C396" s="13"/>
      <c r="D396" s="18"/>
      <c r="E396" s="9"/>
    </row>
    <row r="397" spans="1:5">
      <c r="A397" s="13"/>
      <c r="B397" s="13"/>
      <c r="C397" s="13"/>
      <c r="D397" s="18"/>
      <c r="E397" s="9"/>
    </row>
    <row r="398" spans="1:5">
      <c r="A398" s="13"/>
      <c r="B398" s="13"/>
      <c r="C398" s="13"/>
      <c r="D398" s="18"/>
      <c r="E398" s="9"/>
    </row>
    <row r="399" spans="1:5">
      <c r="A399" s="13"/>
      <c r="B399" s="13"/>
      <c r="C399" s="13"/>
      <c r="D399" s="18"/>
      <c r="E399" s="9"/>
    </row>
    <row r="400" spans="1:5">
      <c r="A400" s="13"/>
      <c r="B400" s="13"/>
      <c r="C400" s="13"/>
      <c r="D400" s="18"/>
      <c r="E400" s="9"/>
    </row>
    <row r="401" spans="1:5">
      <c r="A401" s="13"/>
      <c r="B401" s="13"/>
      <c r="C401" s="13"/>
      <c r="D401" s="18"/>
      <c r="E401" s="9"/>
    </row>
    <row r="402" spans="1:5">
      <c r="A402" s="13"/>
      <c r="B402" s="13"/>
      <c r="C402" s="13"/>
      <c r="D402" s="18"/>
      <c r="E402" s="9"/>
    </row>
    <row r="403" spans="1:5">
      <c r="A403" s="13"/>
      <c r="B403" s="13"/>
      <c r="C403" s="13"/>
      <c r="D403" s="18"/>
      <c r="E403" s="9"/>
    </row>
    <row r="404" spans="1:5">
      <c r="A404" s="13"/>
      <c r="B404" s="13"/>
      <c r="C404" s="13"/>
      <c r="D404" s="18"/>
      <c r="E404" s="9"/>
    </row>
    <row r="405" spans="1:5">
      <c r="A405" s="13"/>
      <c r="B405" s="13"/>
      <c r="C405" s="13"/>
      <c r="D405" s="18"/>
      <c r="E405" s="9"/>
    </row>
    <row r="406" spans="1:5">
      <c r="A406" s="13"/>
      <c r="B406" s="13"/>
      <c r="C406" s="13"/>
      <c r="D406" s="18"/>
      <c r="E406" s="9"/>
    </row>
    <row r="407" spans="1:5">
      <c r="A407" s="13"/>
      <c r="B407" s="13"/>
      <c r="C407" s="13"/>
      <c r="D407" s="18"/>
      <c r="E407" s="9"/>
    </row>
    <row r="408" spans="1:5">
      <c r="A408" s="13"/>
      <c r="B408" s="13"/>
      <c r="C408" s="13"/>
      <c r="D408" s="18"/>
      <c r="E408" s="9"/>
    </row>
    <row r="409" spans="1:5">
      <c r="A409" s="13"/>
      <c r="B409" s="13"/>
      <c r="C409" s="13"/>
      <c r="D409" s="18"/>
      <c r="E409" s="9"/>
    </row>
    <row r="410" spans="1:5">
      <c r="A410" s="13"/>
      <c r="B410" s="13"/>
      <c r="C410" s="13"/>
      <c r="D410" s="18"/>
      <c r="E410" s="9"/>
    </row>
    <row r="411" spans="1:5">
      <c r="A411" s="13"/>
      <c r="B411" s="13"/>
      <c r="C411" s="13"/>
      <c r="D411" s="18"/>
      <c r="E411" s="9"/>
    </row>
    <row r="412" spans="1:5">
      <c r="A412" s="13"/>
      <c r="B412" s="13"/>
      <c r="C412" s="13"/>
      <c r="D412" s="18"/>
      <c r="E412" s="9"/>
    </row>
    <row r="413" spans="1:5">
      <c r="A413" s="13"/>
      <c r="B413" s="13"/>
      <c r="C413" s="13"/>
      <c r="D413" s="18"/>
      <c r="E413" s="9"/>
    </row>
    <row r="414" spans="1:5">
      <c r="A414" s="13"/>
      <c r="B414" s="13"/>
      <c r="C414" s="13"/>
      <c r="D414" s="18"/>
      <c r="E414" s="9"/>
    </row>
    <row r="415" spans="1:5">
      <c r="A415" s="13"/>
      <c r="B415" s="13"/>
      <c r="C415" s="13"/>
      <c r="D415" s="18"/>
      <c r="E415" s="9"/>
    </row>
    <row r="416" spans="1:5">
      <c r="A416" s="13"/>
      <c r="B416" s="13"/>
      <c r="C416" s="13"/>
      <c r="D416" s="18"/>
      <c r="E416" s="9"/>
    </row>
    <row r="417" spans="1:5">
      <c r="A417" s="13"/>
      <c r="B417" s="13"/>
      <c r="C417" s="13"/>
      <c r="D417" s="18"/>
      <c r="E417" s="9"/>
    </row>
    <row r="418" spans="1:5">
      <c r="A418" s="13"/>
      <c r="B418" s="13"/>
      <c r="C418" s="13"/>
      <c r="D418" s="18"/>
      <c r="E418" s="9"/>
    </row>
    <row r="419" spans="1:5">
      <c r="A419" s="13"/>
      <c r="B419" s="13"/>
      <c r="C419" s="13"/>
      <c r="D419" s="18"/>
      <c r="E419" s="9"/>
    </row>
    <row r="420" spans="1:5">
      <c r="A420" s="13"/>
      <c r="B420" s="13"/>
      <c r="C420" s="13"/>
      <c r="D420" s="18"/>
      <c r="E420" s="9"/>
    </row>
    <row r="421" spans="1:5">
      <c r="A421" s="13"/>
      <c r="B421" s="13"/>
      <c r="C421" s="13"/>
      <c r="D421" s="18"/>
      <c r="E421" s="9"/>
    </row>
    <row r="422" spans="1:5">
      <c r="A422" s="13"/>
      <c r="B422" s="13"/>
      <c r="C422" s="13"/>
      <c r="D422" s="18"/>
      <c r="E422" s="9"/>
    </row>
    <row r="423" spans="1:5">
      <c r="A423" s="13"/>
      <c r="B423" s="13"/>
      <c r="C423" s="13"/>
      <c r="D423" s="18"/>
      <c r="E423" s="9"/>
    </row>
    <row r="424" spans="1:5">
      <c r="A424" s="13"/>
      <c r="B424" s="13"/>
      <c r="C424" s="13"/>
      <c r="D424" s="18"/>
      <c r="E424" s="9"/>
    </row>
    <row r="425" spans="1:5">
      <c r="A425" s="13"/>
      <c r="B425" s="13"/>
      <c r="C425" s="13"/>
      <c r="D425" s="18"/>
      <c r="E425" s="9"/>
    </row>
    <row r="426" spans="1:5">
      <c r="A426" s="13"/>
      <c r="B426" s="13"/>
      <c r="C426" s="13"/>
      <c r="D426" s="18"/>
      <c r="E426" s="9"/>
    </row>
    <row r="427" spans="1:5">
      <c r="A427" s="13"/>
      <c r="B427" s="13"/>
      <c r="C427" s="13"/>
      <c r="D427" s="18"/>
      <c r="E427" s="9"/>
    </row>
    <row r="428" spans="1:5">
      <c r="A428" s="13"/>
      <c r="B428" s="13"/>
      <c r="C428" s="13"/>
      <c r="D428" s="18"/>
      <c r="E428" s="9"/>
    </row>
    <row r="429" spans="1:5">
      <c r="A429" s="13"/>
      <c r="B429" s="13"/>
      <c r="C429" s="13"/>
      <c r="D429" s="18"/>
      <c r="E429" s="9"/>
    </row>
    <row r="430" spans="1:5">
      <c r="A430" s="13"/>
      <c r="B430" s="13"/>
      <c r="C430" s="13"/>
      <c r="D430" s="18"/>
      <c r="E430" s="9"/>
    </row>
    <row r="431" spans="1:5">
      <c r="A431" s="13"/>
      <c r="B431" s="13"/>
      <c r="C431" s="13"/>
      <c r="D431" s="18"/>
      <c r="E431" s="9"/>
    </row>
    <row r="432" spans="1:5">
      <c r="A432" s="13"/>
      <c r="B432" s="13"/>
      <c r="C432" s="13"/>
      <c r="D432" s="18"/>
      <c r="E432" s="9"/>
    </row>
    <row r="433" spans="1:5">
      <c r="A433" s="13"/>
      <c r="B433" s="13"/>
      <c r="C433" s="13"/>
      <c r="D433" s="18"/>
      <c r="E433" s="9"/>
    </row>
    <row r="434" spans="1:5">
      <c r="A434" s="13"/>
      <c r="B434" s="13"/>
      <c r="C434" s="13"/>
      <c r="D434" s="18"/>
      <c r="E434" s="9"/>
    </row>
    <row r="435" spans="1:5">
      <c r="A435" s="13"/>
      <c r="B435" s="13"/>
      <c r="C435" s="13"/>
      <c r="D435" s="18"/>
      <c r="E435" s="9"/>
    </row>
    <row r="436" spans="1:5">
      <c r="A436" s="13"/>
      <c r="B436" s="13"/>
      <c r="C436" s="13"/>
      <c r="D436" s="18"/>
      <c r="E436" s="9"/>
    </row>
    <row r="437" spans="1:5">
      <c r="A437" s="13"/>
      <c r="B437" s="13"/>
      <c r="C437" s="13"/>
      <c r="D437" s="18"/>
      <c r="E437" s="9"/>
    </row>
    <row r="438" spans="1:5">
      <c r="A438" s="13"/>
      <c r="B438" s="13"/>
      <c r="C438" s="13"/>
      <c r="D438" s="18"/>
      <c r="E438" s="9"/>
    </row>
    <row r="439" spans="1:5">
      <c r="A439" s="13"/>
      <c r="B439" s="13"/>
      <c r="C439" s="13"/>
      <c r="D439" s="18"/>
      <c r="E439" s="9"/>
    </row>
    <row r="440" spans="1:5">
      <c r="A440" s="13"/>
      <c r="B440" s="13"/>
      <c r="C440" s="13"/>
      <c r="D440" s="18"/>
      <c r="E440" s="9"/>
    </row>
    <row r="441" spans="1:5">
      <c r="A441" s="13"/>
      <c r="B441" s="13"/>
      <c r="C441" s="13"/>
      <c r="D441" s="18"/>
      <c r="E441" s="9"/>
    </row>
    <row r="442" spans="1:5">
      <c r="A442" s="13"/>
      <c r="B442" s="13"/>
      <c r="C442" s="13"/>
      <c r="D442" s="18"/>
      <c r="E442" s="9"/>
    </row>
    <row r="443" spans="1:5">
      <c r="A443" s="13"/>
      <c r="B443" s="13"/>
      <c r="C443" s="13"/>
      <c r="D443" s="18"/>
      <c r="E443" s="9"/>
    </row>
    <row r="444" spans="1:5">
      <c r="A444" s="13"/>
      <c r="B444" s="13"/>
      <c r="C444" s="13"/>
      <c r="D444" s="18"/>
      <c r="E444" s="9"/>
    </row>
    <row r="445" spans="1:5">
      <c r="A445" s="13"/>
      <c r="B445" s="13"/>
      <c r="C445" s="13"/>
      <c r="D445" s="18"/>
      <c r="E445" s="9"/>
    </row>
    <row r="446" spans="1:5">
      <c r="A446" s="13"/>
      <c r="B446" s="13"/>
      <c r="C446" s="13"/>
      <c r="D446" s="18"/>
      <c r="E446" s="9"/>
    </row>
    <row r="447" spans="1:5">
      <c r="A447" s="13"/>
      <c r="B447" s="13"/>
      <c r="C447" s="13"/>
      <c r="D447" s="18"/>
      <c r="E447" s="9"/>
    </row>
    <row r="448" spans="1:5">
      <c r="A448" s="13"/>
      <c r="B448" s="13"/>
      <c r="C448" s="13"/>
      <c r="D448" s="18"/>
      <c r="E448" s="9"/>
    </row>
    <row r="449" spans="1:5">
      <c r="A449" s="13"/>
      <c r="B449" s="13"/>
      <c r="C449" s="13"/>
      <c r="D449" s="18"/>
      <c r="E449" s="9"/>
    </row>
    <row r="450" spans="1:5">
      <c r="A450" s="13"/>
      <c r="B450" s="13"/>
      <c r="C450" s="13"/>
      <c r="D450" s="18"/>
      <c r="E450" s="9"/>
    </row>
    <row r="451" spans="1:5">
      <c r="A451" s="13"/>
      <c r="B451" s="13"/>
      <c r="C451" s="13"/>
      <c r="D451" s="18"/>
      <c r="E451" s="9"/>
    </row>
    <row r="452" spans="1:5">
      <c r="A452" s="13"/>
      <c r="B452" s="13"/>
      <c r="C452" s="13"/>
      <c r="D452" s="18"/>
      <c r="E452" s="9"/>
    </row>
    <row r="453" spans="1:5">
      <c r="A453" s="13"/>
      <c r="B453" s="13"/>
      <c r="C453" s="13"/>
      <c r="D453" s="18"/>
      <c r="E453" s="9"/>
    </row>
    <row r="454" spans="1:5">
      <c r="A454" s="13"/>
      <c r="B454" s="13"/>
      <c r="C454" s="13"/>
      <c r="D454" s="18"/>
      <c r="E454" s="9"/>
    </row>
    <row r="455" spans="1:5">
      <c r="A455" s="13"/>
      <c r="B455" s="13"/>
      <c r="C455" s="13"/>
      <c r="D455" s="18"/>
      <c r="E455" s="9"/>
    </row>
    <row r="456" spans="1:5">
      <c r="A456" s="13"/>
      <c r="B456" s="13"/>
      <c r="C456" s="13"/>
      <c r="D456" s="18"/>
      <c r="E456" s="9"/>
    </row>
    <row r="457" spans="1:5">
      <c r="A457" s="13"/>
      <c r="B457" s="13"/>
      <c r="C457" s="13"/>
      <c r="D457" s="18"/>
      <c r="E457" s="9"/>
    </row>
    <row r="458" spans="1:5">
      <c r="A458" s="13"/>
      <c r="B458" s="13"/>
      <c r="C458" s="13"/>
      <c r="D458" s="18"/>
      <c r="E458" s="9"/>
    </row>
    <row r="459" spans="1:5">
      <c r="A459" s="13"/>
      <c r="B459" s="13"/>
      <c r="C459" s="13"/>
      <c r="D459" s="18"/>
      <c r="E459" s="9"/>
    </row>
    <row r="460" spans="1:5">
      <c r="A460" s="13"/>
      <c r="B460" s="13"/>
      <c r="C460" s="13"/>
      <c r="D460" s="18"/>
      <c r="E460" s="9"/>
    </row>
    <row r="461" spans="1:5">
      <c r="A461" s="13"/>
      <c r="B461" s="13"/>
      <c r="C461" s="13"/>
      <c r="D461" s="18"/>
      <c r="E461" s="9"/>
    </row>
    <row r="462" spans="1:5">
      <c r="A462" s="13"/>
      <c r="B462" s="13"/>
      <c r="C462" s="13"/>
      <c r="D462" s="18"/>
      <c r="E462" s="9"/>
    </row>
    <row r="463" spans="1:5">
      <c r="A463" s="13"/>
      <c r="B463" s="13"/>
      <c r="C463" s="13"/>
      <c r="D463" s="18"/>
      <c r="E463" s="9"/>
    </row>
    <row r="464" spans="1:5">
      <c r="A464" s="13"/>
      <c r="B464" s="13"/>
      <c r="C464" s="13"/>
      <c r="D464" s="18"/>
      <c r="E464" s="9"/>
    </row>
    <row r="465" spans="1:5">
      <c r="A465" s="13"/>
      <c r="B465" s="13"/>
      <c r="C465" s="13"/>
      <c r="D465" s="18"/>
      <c r="E465" s="9"/>
    </row>
    <row r="466" spans="1:5">
      <c r="A466" s="13"/>
      <c r="B466" s="13"/>
      <c r="C466" s="13"/>
      <c r="D466" s="18"/>
      <c r="E466" s="9"/>
    </row>
    <row r="467" spans="1:5">
      <c r="A467" s="13"/>
      <c r="B467" s="13"/>
      <c r="C467" s="13"/>
      <c r="D467" s="18"/>
      <c r="E467" s="9"/>
    </row>
    <row r="468" spans="1:5">
      <c r="A468" s="13"/>
      <c r="B468" s="13"/>
      <c r="C468" s="13"/>
      <c r="D468" s="18"/>
      <c r="E468" s="9"/>
    </row>
    <row r="469" spans="1:5">
      <c r="A469" s="13"/>
      <c r="B469" s="13"/>
      <c r="C469" s="13"/>
      <c r="D469" s="18"/>
      <c r="E469" s="9"/>
    </row>
    <row r="470" spans="1:5">
      <c r="A470" s="13"/>
      <c r="B470" s="13"/>
      <c r="C470" s="13"/>
      <c r="D470" s="18"/>
      <c r="E470" s="9"/>
    </row>
    <row r="471" spans="1:5">
      <c r="A471" s="13"/>
      <c r="B471" s="13"/>
      <c r="C471" s="13"/>
      <c r="D471" s="18"/>
      <c r="E471" s="9"/>
    </row>
    <row r="472" spans="1:5">
      <c r="A472" s="13"/>
      <c r="B472" s="13"/>
      <c r="C472" s="13"/>
      <c r="D472" s="18"/>
      <c r="E472" s="9"/>
    </row>
    <row r="473" spans="1:5">
      <c r="A473" s="13"/>
      <c r="B473" s="13"/>
      <c r="C473" s="13"/>
      <c r="D473" s="18"/>
      <c r="E473" s="9"/>
    </row>
    <row r="474" spans="1:5">
      <c r="A474" s="13"/>
      <c r="B474" s="13"/>
      <c r="C474" s="13"/>
      <c r="D474" s="18"/>
      <c r="E474" s="9"/>
    </row>
    <row r="475" spans="1:5">
      <c r="A475" s="13"/>
      <c r="B475" s="13"/>
      <c r="C475" s="13"/>
      <c r="D475" s="18"/>
      <c r="E475" s="9"/>
    </row>
    <row r="476" spans="1:5">
      <c r="A476" s="13"/>
      <c r="B476" s="13"/>
      <c r="C476" s="13"/>
      <c r="D476" s="18"/>
      <c r="E476" s="9"/>
    </row>
    <row r="477" spans="1:5">
      <c r="A477" s="13"/>
      <c r="B477" s="13"/>
      <c r="C477" s="13"/>
      <c r="D477" s="18"/>
      <c r="E477" s="9"/>
    </row>
    <row r="478" spans="1:5">
      <c r="A478" s="13"/>
      <c r="B478" s="13"/>
      <c r="C478" s="13"/>
      <c r="D478" s="18"/>
      <c r="E478" s="9"/>
    </row>
    <row r="479" spans="1:5">
      <c r="A479" s="13"/>
      <c r="B479" s="13"/>
      <c r="C479" s="13"/>
      <c r="D479" s="18"/>
      <c r="E479" s="9"/>
    </row>
    <row r="480" spans="1:5">
      <c r="A480" s="13"/>
      <c r="B480" s="13"/>
      <c r="C480" s="13"/>
      <c r="D480" s="18"/>
      <c r="E480" s="9"/>
    </row>
    <row r="481" spans="1:5">
      <c r="A481" s="13"/>
      <c r="B481" s="13"/>
      <c r="C481" s="13"/>
      <c r="D481" s="18"/>
      <c r="E481" s="9"/>
    </row>
    <row r="482" spans="1:5">
      <c r="A482" s="13"/>
      <c r="B482" s="13"/>
      <c r="C482" s="13"/>
      <c r="D482" s="18"/>
      <c r="E482" s="9"/>
    </row>
    <row r="483" spans="1:5">
      <c r="A483" s="13"/>
      <c r="B483" s="13"/>
      <c r="C483" s="13"/>
      <c r="D483" s="18"/>
      <c r="E483" s="9"/>
    </row>
    <row r="484" spans="1:5">
      <c r="A484" s="13"/>
      <c r="B484" s="13"/>
      <c r="C484" s="13"/>
      <c r="D484" s="18"/>
      <c r="E484" s="9"/>
    </row>
    <row r="485" spans="1:5">
      <c r="A485" s="13"/>
      <c r="B485" s="13"/>
      <c r="C485" s="13"/>
      <c r="D485" s="18"/>
      <c r="E485" s="9"/>
    </row>
    <row r="486" spans="1:5">
      <c r="A486" s="13"/>
      <c r="B486" s="13"/>
      <c r="C486" s="13"/>
      <c r="D486" s="18"/>
      <c r="E486" s="9"/>
    </row>
    <row r="487" spans="1:5">
      <c r="A487" s="13"/>
      <c r="B487" s="13"/>
      <c r="C487" s="13"/>
      <c r="D487" s="18"/>
      <c r="E487" s="9"/>
    </row>
    <row r="488" spans="1:5">
      <c r="A488" s="13"/>
      <c r="B488" s="13"/>
      <c r="C488" s="13"/>
      <c r="D488" s="18"/>
      <c r="E488" s="9"/>
    </row>
    <row r="489" spans="1:5">
      <c r="A489" s="13"/>
      <c r="B489" s="13"/>
      <c r="C489" s="13"/>
      <c r="D489" s="18"/>
      <c r="E489" s="9"/>
    </row>
    <row r="490" spans="1:5">
      <c r="A490" s="13"/>
      <c r="B490" s="13"/>
      <c r="C490" s="13"/>
      <c r="D490" s="18"/>
      <c r="E490" s="9"/>
    </row>
    <row r="491" spans="1:5">
      <c r="A491" s="13"/>
      <c r="B491" s="13"/>
      <c r="C491" s="13"/>
      <c r="D491" s="18"/>
      <c r="E491" s="9"/>
    </row>
    <row r="492" spans="1:5">
      <c r="A492" s="13"/>
      <c r="B492" s="13"/>
      <c r="C492" s="13"/>
      <c r="D492" s="18"/>
      <c r="E492" s="9"/>
    </row>
    <row r="493" spans="1:5">
      <c r="A493" s="13"/>
      <c r="B493" s="13"/>
      <c r="C493" s="13"/>
      <c r="D493" s="18"/>
      <c r="E493" s="9"/>
    </row>
    <row r="494" spans="1:5">
      <c r="A494" s="13"/>
      <c r="B494" s="13"/>
      <c r="C494" s="13"/>
      <c r="D494" s="18"/>
      <c r="E494" s="9"/>
    </row>
    <row r="495" spans="1:5">
      <c r="A495" s="13"/>
      <c r="B495" s="13"/>
      <c r="C495" s="13"/>
      <c r="D495" s="18"/>
      <c r="E495" s="9"/>
    </row>
    <row r="496" spans="1:5">
      <c r="A496" s="13"/>
      <c r="B496" s="13"/>
      <c r="C496" s="13"/>
      <c r="D496" s="18"/>
      <c r="E496" s="9"/>
    </row>
    <row r="497" spans="1:5">
      <c r="A497" s="13"/>
      <c r="B497" s="13"/>
      <c r="C497" s="13"/>
      <c r="D497" s="18"/>
      <c r="E497" s="9"/>
    </row>
    <row r="498" spans="1:5">
      <c r="A498" s="13"/>
      <c r="B498" s="13"/>
      <c r="C498" s="13"/>
      <c r="D498" s="18"/>
      <c r="E498" s="9"/>
    </row>
    <row r="499" spans="1:5">
      <c r="A499" s="13"/>
      <c r="B499" s="13"/>
      <c r="C499" s="13"/>
      <c r="D499" s="18"/>
      <c r="E499" s="9"/>
    </row>
    <row r="500" spans="1:5">
      <c r="A500" s="13"/>
      <c r="B500" s="13"/>
      <c r="C500" s="13"/>
      <c r="D500" s="18"/>
      <c r="E500" s="9"/>
    </row>
    <row r="501" spans="1:5">
      <c r="A501" s="13"/>
      <c r="B501" s="13"/>
      <c r="C501" s="13"/>
      <c r="D501" s="18"/>
      <c r="E501" s="9"/>
    </row>
    <row r="502" spans="1:5">
      <c r="A502" s="13"/>
      <c r="B502" s="13"/>
      <c r="C502" s="13"/>
      <c r="D502" s="18"/>
      <c r="E502" s="9"/>
    </row>
    <row r="503" spans="1:5">
      <c r="A503" s="13"/>
      <c r="B503" s="13"/>
      <c r="C503" s="13"/>
      <c r="D503" s="18"/>
      <c r="E503" s="9"/>
    </row>
    <row r="504" spans="1:5">
      <c r="A504" s="13"/>
      <c r="B504" s="13"/>
      <c r="C504" s="13"/>
      <c r="D504" s="18"/>
      <c r="E504" s="9"/>
    </row>
    <row r="505" spans="1:5">
      <c r="A505" s="13"/>
      <c r="B505" s="13"/>
      <c r="C505" s="13"/>
      <c r="D505" s="18"/>
      <c r="E505" s="9"/>
    </row>
    <row r="506" spans="1:5">
      <c r="A506" s="13"/>
      <c r="B506" s="13"/>
      <c r="C506" s="13"/>
      <c r="D506" s="18"/>
      <c r="E506" s="9"/>
    </row>
    <row r="507" spans="1:5">
      <c r="A507" s="13"/>
      <c r="B507" s="13"/>
      <c r="C507" s="13"/>
      <c r="D507" s="18"/>
      <c r="E507" s="9"/>
    </row>
    <row r="508" spans="1:5">
      <c r="A508" s="13"/>
      <c r="B508" s="13"/>
      <c r="C508" s="13"/>
      <c r="D508" s="18"/>
      <c r="E508" s="9"/>
    </row>
    <row r="509" spans="1:5">
      <c r="A509" s="13"/>
      <c r="B509" s="13"/>
      <c r="C509" s="13"/>
      <c r="D509" s="18"/>
      <c r="E509" s="9"/>
    </row>
    <row r="510" spans="1:5">
      <c r="A510" s="13"/>
      <c r="B510" s="13"/>
      <c r="C510" s="13"/>
      <c r="D510" s="18"/>
      <c r="E510" s="9"/>
    </row>
    <row r="511" spans="1:5">
      <c r="A511" s="13"/>
      <c r="B511" s="13"/>
      <c r="C511" s="13"/>
      <c r="D511" s="18"/>
      <c r="E511" s="9"/>
    </row>
    <row r="512" spans="1:5">
      <c r="A512" s="13"/>
      <c r="B512" s="13"/>
      <c r="C512" s="13"/>
      <c r="D512" s="18"/>
      <c r="E512" s="9"/>
    </row>
    <row r="513" spans="1:5">
      <c r="A513" s="13"/>
      <c r="B513" s="13"/>
      <c r="C513" s="13"/>
      <c r="D513" s="18"/>
      <c r="E513" s="9"/>
    </row>
    <row r="514" spans="1:5">
      <c r="A514" s="13"/>
      <c r="B514" s="13"/>
      <c r="C514" s="13"/>
      <c r="D514" s="18"/>
      <c r="E514" s="9"/>
    </row>
    <row r="515" spans="1:5">
      <c r="A515" s="13"/>
      <c r="B515" s="13"/>
      <c r="C515" s="13"/>
      <c r="D515" s="18"/>
      <c r="E515" s="9"/>
    </row>
    <row r="516" spans="1:5">
      <c r="A516" s="13"/>
      <c r="B516" s="13"/>
      <c r="C516" s="13"/>
      <c r="D516" s="18"/>
      <c r="E516" s="9"/>
    </row>
    <row r="517" spans="1:5">
      <c r="A517" s="13"/>
      <c r="B517" s="13"/>
      <c r="C517" s="13"/>
      <c r="D517" s="18"/>
      <c r="E517" s="9"/>
    </row>
    <row r="518" spans="1:5">
      <c r="A518" s="13"/>
      <c r="B518" s="13"/>
      <c r="C518" s="13"/>
      <c r="D518" s="18"/>
      <c r="E518" s="9"/>
    </row>
    <row r="519" spans="1:5">
      <c r="A519" s="13"/>
      <c r="B519" s="13"/>
      <c r="C519" s="13"/>
      <c r="D519" s="18"/>
      <c r="E519" s="9"/>
    </row>
    <row r="520" spans="1:5">
      <c r="A520" s="13"/>
      <c r="B520" s="13"/>
      <c r="C520" s="13"/>
      <c r="D520" s="18"/>
      <c r="E520" s="9"/>
    </row>
    <row r="521" spans="1:5">
      <c r="A521" s="13"/>
      <c r="B521" s="13"/>
      <c r="C521" s="13"/>
      <c r="D521" s="18"/>
      <c r="E521" s="9"/>
    </row>
    <row r="522" spans="1:5">
      <c r="A522" s="13"/>
      <c r="B522" s="13"/>
      <c r="C522" s="13"/>
      <c r="D522" s="18"/>
      <c r="E522" s="9"/>
    </row>
    <row r="523" spans="1:5">
      <c r="A523" s="13"/>
      <c r="B523" s="13"/>
      <c r="C523" s="13"/>
      <c r="D523" s="18"/>
      <c r="E523" s="9"/>
    </row>
    <row r="524" spans="1:5">
      <c r="A524" s="13"/>
      <c r="B524" s="13"/>
      <c r="C524" s="13"/>
      <c r="D524" s="18"/>
      <c r="E524" s="9"/>
    </row>
    <row r="525" spans="1:5">
      <c r="A525" s="13"/>
      <c r="B525" s="13"/>
      <c r="C525" s="13"/>
      <c r="D525" s="18"/>
      <c r="E525" s="9"/>
    </row>
    <row r="526" spans="1:5">
      <c r="A526" s="13"/>
      <c r="B526" s="13"/>
      <c r="C526" s="13"/>
      <c r="D526" s="18"/>
      <c r="E526" s="9"/>
    </row>
    <row r="527" spans="1:5">
      <c r="A527" s="13"/>
      <c r="B527" s="13"/>
      <c r="C527" s="13"/>
      <c r="D527" s="18"/>
      <c r="E527" s="9"/>
    </row>
    <row r="528" spans="1:5">
      <c r="A528" s="13"/>
      <c r="B528" s="13"/>
      <c r="C528" s="13"/>
      <c r="D528" s="18"/>
      <c r="E528" s="9"/>
    </row>
    <row r="529" spans="1:5">
      <c r="A529" s="13"/>
      <c r="B529" s="13"/>
      <c r="C529" s="13"/>
      <c r="D529" s="18"/>
      <c r="E529" s="9"/>
    </row>
    <row r="530" spans="1:5">
      <c r="A530" s="13"/>
      <c r="B530" s="13"/>
      <c r="C530" s="13"/>
      <c r="D530" s="18"/>
      <c r="E530" s="9"/>
    </row>
    <row r="531" spans="1:5">
      <c r="A531" s="13"/>
      <c r="B531" s="13"/>
      <c r="C531" s="13"/>
      <c r="D531" s="18"/>
      <c r="E531" s="9"/>
    </row>
    <row r="532" spans="1:5">
      <c r="A532" s="13"/>
      <c r="B532" s="13"/>
      <c r="C532" s="13"/>
      <c r="D532" s="18"/>
      <c r="E532" s="9"/>
    </row>
    <row r="533" spans="1:5">
      <c r="A533" s="13"/>
      <c r="B533" s="13"/>
      <c r="C533" s="13"/>
      <c r="D533" s="18"/>
      <c r="E533" s="9"/>
    </row>
    <row r="534" spans="1:5">
      <c r="A534" s="13"/>
      <c r="B534" s="13"/>
      <c r="C534" s="13"/>
      <c r="D534" s="18"/>
      <c r="E534" s="9"/>
    </row>
    <row r="535" spans="1:5">
      <c r="A535" s="13"/>
      <c r="B535" s="13"/>
      <c r="C535" s="13"/>
      <c r="D535" s="18"/>
      <c r="E535" s="9"/>
    </row>
    <row r="536" spans="1:5">
      <c r="A536" s="13"/>
      <c r="B536" s="13"/>
      <c r="C536" s="13"/>
      <c r="D536" s="18"/>
      <c r="E536" s="9"/>
    </row>
    <row r="537" spans="1:5">
      <c r="A537" s="13"/>
      <c r="B537" s="13"/>
      <c r="C537" s="13"/>
      <c r="D537" s="18"/>
      <c r="E537" s="9"/>
    </row>
    <row r="538" spans="1:5">
      <c r="A538" s="13"/>
      <c r="B538" s="13"/>
      <c r="C538" s="13"/>
      <c r="D538" s="18"/>
      <c r="E538" s="9"/>
    </row>
    <row r="539" spans="1:5">
      <c r="A539" s="13"/>
      <c r="B539" s="13"/>
      <c r="C539" s="13"/>
      <c r="D539" s="18"/>
      <c r="E539" s="9"/>
    </row>
    <row r="540" spans="1:5">
      <c r="A540" s="13"/>
      <c r="B540" s="13"/>
      <c r="C540" s="13"/>
      <c r="D540" s="18"/>
      <c r="E540" s="9"/>
    </row>
    <row r="541" spans="1:5">
      <c r="A541" s="13"/>
      <c r="B541" s="13"/>
      <c r="C541" s="13"/>
      <c r="D541" s="18"/>
      <c r="E541" s="9"/>
    </row>
    <row r="542" spans="1:5">
      <c r="A542" s="13"/>
      <c r="B542" s="13"/>
      <c r="C542" s="13"/>
      <c r="D542" s="18"/>
      <c r="E542" s="9"/>
    </row>
    <row r="543" spans="1:5">
      <c r="A543" s="13"/>
      <c r="B543" s="13"/>
      <c r="C543" s="13"/>
      <c r="D543" s="18"/>
      <c r="E543" s="9"/>
    </row>
    <row r="544" spans="1:5">
      <c r="A544" s="13"/>
      <c r="B544" s="13"/>
      <c r="C544" s="13"/>
      <c r="D544" s="18"/>
      <c r="E544" s="9"/>
    </row>
    <row r="545" spans="1:5">
      <c r="A545" s="13"/>
      <c r="B545" s="13"/>
      <c r="C545" s="13"/>
      <c r="D545" s="18"/>
      <c r="E545" s="9"/>
    </row>
    <row r="546" spans="1:5">
      <c r="A546" s="13"/>
      <c r="B546" s="13"/>
      <c r="C546" s="13"/>
      <c r="D546" s="18"/>
      <c r="E546" s="9"/>
    </row>
    <row r="547" spans="1:5">
      <c r="A547" s="13"/>
      <c r="B547" s="13"/>
      <c r="C547" s="13"/>
      <c r="D547" s="18"/>
      <c r="E547" s="9"/>
    </row>
    <row r="548" spans="1:5">
      <c r="A548" s="13"/>
      <c r="B548" s="13"/>
      <c r="C548" s="13"/>
      <c r="D548" s="18"/>
      <c r="E548" s="9"/>
    </row>
    <row r="549" spans="1:5">
      <c r="A549" s="13"/>
      <c r="B549" s="13"/>
      <c r="C549" s="13"/>
      <c r="D549" s="18"/>
      <c r="E549" s="9"/>
    </row>
    <row r="550" spans="1:5">
      <c r="A550" s="13"/>
      <c r="B550" s="13"/>
      <c r="C550" s="13"/>
      <c r="D550" s="18"/>
      <c r="E550" s="9"/>
    </row>
    <row r="551" spans="1:5">
      <c r="A551" s="13"/>
      <c r="B551" s="13"/>
      <c r="C551" s="13"/>
      <c r="D551" s="18"/>
      <c r="E551" s="9"/>
    </row>
    <row r="552" spans="1:5">
      <c r="A552" s="13"/>
      <c r="B552" s="13"/>
      <c r="C552" s="13"/>
      <c r="D552" s="18"/>
      <c r="E552" s="9"/>
    </row>
    <row r="553" spans="1:5">
      <c r="A553" s="13"/>
      <c r="B553" s="13"/>
      <c r="C553" s="13"/>
      <c r="D553" s="18"/>
      <c r="E553" s="9"/>
    </row>
    <row r="554" spans="1:5">
      <c r="A554" s="13"/>
      <c r="B554" s="13"/>
      <c r="C554" s="13"/>
      <c r="D554" s="18"/>
      <c r="E554" s="9"/>
    </row>
    <row r="555" spans="1:5">
      <c r="A555" s="13"/>
      <c r="B555" s="13"/>
      <c r="C555" s="13"/>
      <c r="D555" s="18"/>
      <c r="E555" s="9"/>
    </row>
    <row r="556" spans="1:5">
      <c r="A556" s="13"/>
      <c r="B556" s="13"/>
      <c r="C556" s="13"/>
      <c r="D556" s="18"/>
      <c r="E556" s="9"/>
    </row>
    <row r="557" spans="1:5">
      <c r="A557" s="13"/>
      <c r="B557" s="13"/>
      <c r="C557" s="13"/>
      <c r="D557" s="18"/>
      <c r="E557" s="9"/>
    </row>
    <row r="558" spans="1:5">
      <c r="A558" s="13"/>
      <c r="B558" s="13"/>
      <c r="C558" s="13"/>
      <c r="D558" s="18"/>
      <c r="E558" s="9"/>
    </row>
    <row r="559" spans="1:5">
      <c r="A559" s="13"/>
      <c r="B559" s="13"/>
      <c r="C559" s="13"/>
      <c r="D559" s="18"/>
      <c r="E559" s="9"/>
    </row>
    <row r="560" spans="1:5">
      <c r="A560" s="13"/>
      <c r="B560" s="13"/>
      <c r="C560" s="13"/>
      <c r="D560" s="18"/>
      <c r="E560" s="9"/>
    </row>
    <row r="561" spans="1:5">
      <c r="A561" s="13"/>
      <c r="B561" s="13"/>
      <c r="C561" s="13"/>
      <c r="D561" s="18"/>
      <c r="E561" s="9"/>
    </row>
    <row r="562" spans="1:5">
      <c r="A562" s="13"/>
      <c r="B562" s="13"/>
      <c r="C562" s="13"/>
      <c r="D562" s="18"/>
      <c r="E562" s="9"/>
    </row>
    <row r="563" spans="1:5">
      <c r="A563" s="13"/>
      <c r="B563" s="13"/>
      <c r="C563" s="13"/>
      <c r="D563" s="18"/>
      <c r="E563" s="9"/>
    </row>
    <row r="564" spans="1:5">
      <c r="A564" s="13"/>
      <c r="B564" s="13"/>
      <c r="C564" s="13"/>
      <c r="D564" s="18"/>
      <c r="E564" s="9"/>
    </row>
    <row r="565" spans="1:5">
      <c r="A565" s="13"/>
      <c r="B565" s="13"/>
      <c r="C565" s="13"/>
      <c r="D565" s="18"/>
      <c r="E565" s="9"/>
    </row>
    <row r="566" spans="1:5">
      <c r="A566" s="13"/>
      <c r="B566" s="13"/>
      <c r="C566" s="13"/>
      <c r="D566" s="18"/>
      <c r="E566" s="9"/>
    </row>
    <row r="567" spans="1:5">
      <c r="A567" s="13"/>
      <c r="B567" s="13"/>
      <c r="C567" s="13"/>
      <c r="D567" s="18"/>
      <c r="E567" s="9"/>
    </row>
    <row r="568" spans="1:5">
      <c r="A568" s="13"/>
      <c r="B568" s="13"/>
      <c r="C568" s="13"/>
      <c r="D568" s="18"/>
      <c r="E568" s="9"/>
    </row>
    <row r="569" spans="1:5">
      <c r="A569" s="13"/>
      <c r="B569" s="13"/>
      <c r="C569" s="13"/>
      <c r="D569" s="18"/>
      <c r="E569" s="9"/>
    </row>
    <row r="570" spans="1:5">
      <c r="A570" s="13"/>
      <c r="B570" s="13"/>
      <c r="C570" s="13"/>
      <c r="D570" s="18"/>
      <c r="E570" s="9"/>
    </row>
    <row r="571" spans="1:5">
      <c r="A571" s="13"/>
      <c r="B571" s="13"/>
      <c r="C571" s="13"/>
      <c r="D571" s="18"/>
      <c r="E571" s="9"/>
    </row>
    <row r="572" spans="1:5">
      <c r="A572" s="13"/>
      <c r="B572" s="13"/>
      <c r="C572" s="13"/>
      <c r="D572" s="18"/>
      <c r="E572" s="9"/>
    </row>
    <row r="573" spans="1:5">
      <c r="A573" s="13"/>
      <c r="B573" s="13"/>
      <c r="C573" s="13"/>
      <c r="D573" s="18"/>
      <c r="E573" s="9"/>
    </row>
    <row r="574" spans="1:5">
      <c r="A574" s="13"/>
      <c r="B574" s="13"/>
      <c r="C574" s="13"/>
      <c r="D574" s="18"/>
      <c r="E574" s="9"/>
    </row>
    <row r="575" spans="1:5">
      <c r="A575" s="13"/>
      <c r="B575" s="13"/>
      <c r="C575" s="13"/>
      <c r="D575" s="18"/>
      <c r="E575" s="9"/>
    </row>
    <row r="576" spans="1:5">
      <c r="A576" s="13"/>
      <c r="B576" s="13"/>
      <c r="C576" s="13"/>
      <c r="D576" s="18"/>
      <c r="E576" s="9"/>
    </row>
    <row r="577" spans="1:5">
      <c r="A577" s="13"/>
      <c r="B577" s="13"/>
      <c r="C577" s="13"/>
      <c r="D577" s="18"/>
      <c r="E577" s="9"/>
    </row>
    <row r="578" spans="1:5">
      <c r="A578" s="13"/>
      <c r="B578" s="13"/>
      <c r="C578" s="13"/>
      <c r="D578" s="18"/>
      <c r="E578" s="9"/>
    </row>
    <row r="579" spans="1:5">
      <c r="A579" s="13"/>
      <c r="B579" s="13"/>
      <c r="C579" s="13"/>
      <c r="D579" s="18"/>
      <c r="E579" s="9"/>
    </row>
    <row r="580" spans="1:5">
      <c r="A580" s="13"/>
      <c r="B580" s="13"/>
      <c r="C580" s="13"/>
      <c r="D580" s="18"/>
      <c r="E580" s="9"/>
    </row>
    <row r="581" spans="1:5">
      <c r="A581" s="13"/>
      <c r="B581" s="13"/>
      <c r="C581" s="13"/>
      <c r="D581" s="18"/>
      <c r="E581" s="9"/>
    </row>
    <row r="582" spans="1:5">
      <c r="A582" s="13"/>
      <c r="B582" s="13"/>
      <c r="C582" s="13"/>
      <c r="D582" s="18"/>
      <c r="E582" s="9"/>
    </row>
    <row r="583" spans="1:5">
      <c r="A583" s="13"/>
      <c r="B583" s="13"/>
      <c r="C583" s="13"/>
      <c r="D583" s="18"/>
      <c r="E583" s="9"/>
    </row>
    <row r="584" spans="1:5">
      <c r="A584" s="13"/>
      <c r="B584" s="13"/>
      <c r="C584" s="13"/>
      <c r="D584" s="18"/>
      <c r="E584" s="9"/>
    </row>
    <row r="585" spans="1:5">
      <c r="A585" s="13"/>
      <c r="B585" s="13"/>
      <c r="C585" s="13"/>
      <c r="D585" s="18"/>
      <c r="E585" s="9"/>
    </row>
    <row r="586" spans="1:5">
      <c r="A586" s="13"/>
      <c r="B586" s="13"/>
      <c r="C586" s="13"/>
      <c r="D586" s="18"/>
      <c r="E586" s="9"/>
    </row>
    <row r="587" spans="1:5">
      <c r="A587" s="13"/>
      <c r="B587" s="13"/>
      <c r="C587" s="13"/>
      <c r="D587" s="18"/>
      <c r="E587" s="9"/>
    </row>
    <row r="588" spans="1:5">
      <c r="A588" s="13"/>
      <c r="B588" s="13"/>
      <c r="C588" s="13"/>
      <c r="D588" s="18"/>
      <c r="E588" s="9"/>
    </row>
    <row r="589" spans="1:5">
      <c r="A589" s="13"/>
      <c r="B589" s="13"/>
      <c r="C589" s="13"/>
      <c r="D589" s="18"/>
      <c r="E589" s="9"/>
    </row>
    <row r="590" spans="1:5">
      <c r="A590" s="13"/>
      <c r="B590" s="13"/>
      <c r="C590" s="13"/>
      <c r="D590" s="18"/>
      <c r="E590" s="9"/>
    </row>
    <row r="591" spans="1:5">
      <c r="A591" s="13"/>
      <c r="B591" s="13"/>
      <c r="C591" s="13"/>
      <c r="D591" s="18"/>
      <c r="E591" s="9"/>
    </row>
    <row r="592" spans="1:5">
      <c r="A592" s="13"/>
      <c r="B592" s="13"/>
      <c r="C592" s="13"/>
      <c r="D592" s="18"/>
      <c r="E592" s="9"/>
    </row>
    <row r="593" spans="1:5">
      <c r="A593" s="13"/>
      <c r="B593" s="13"/>
      <c r="C593" s="13"/>
      <c r="D593" s="18"/>
      <c r="E593" s="9"/>
    </row>
    <row r="594" spans="1:5">
      <c r="A594" s="13"/>
      <c r="B594" s="13"/>
      <c r="C594" s="13"/>
      <c r="D594" s="18"/>
      <c r="E594" s="9"/>
    </row>
    <row r="595" spans="1:5">
      <c r="A595" s="13"/>
      <c r="B595" s="13"/>
      <c r="C595" s="13"/>
      <c r="D595" s="18"/>
      <c r="E595" s="9"/>
    </row>
    <row r="596" spans="1:5">
      <c r="A596" s="13"/>
      <c r="B596" s="13"/>
      <c r="C596" s="13"/>
      <c r="D596" s="18"/>
      <c r="E596" s="9"/>
    </row>
    <row r="597" spans="1:5">
      <c r="A597" s="13"/>
      <c r="B597" s="13"/>
      <c r="C597" s="13"/>
      <c r="D597" s="18"/>
      <c r="E597" s="9"/>
    </row>
    <row r="598" spans="1:5">
      <c r="A598" s="13"/>
      <c r="B598" s="13"/>
      <c r="C598" s="13"/>
      <c r="D598" s="18"/>
      <c r="E598" s="9"/>
    </row>
    <row r="599" spans="1:5">
      <c r="A599" s="13"/>
      <c r="B599" s="13"/>
      <c r="C599" s="13"/>
      <c r="D599" s="18"/>
      <c r="E599" s="9"/>
    </row>
    <row r="600" spans="1:5">
      <c r="A600" s="13"/>
      <c r="B600" s="13"/>
      <c r="C600" s="13"/>
      <c r="D600" s="18"/>
      <c r="E600" s="9"/>
    </row>
    <row r="601" spans="1:5">
      <c r="A601" s="13"/>
      <c r="B601" s="13"/>
      <c r="C601" s="13"/>
      <c r="D601" s="18"/>
      <c r="E601" s="9"/>
    </row>
    <row r="602" spans="1:5">
      <c r="A602" s="13"/>
      <c r="B602" s="13"/>
      <c r="C602" s="13"/>
      <c r="D602" s="18"/>
      <c r="E602" s="9"/>
    </row>
    <row r="603" spans="1:5">
      <c r="A603" s="13"/>
      <c r="B603" s="13"/>
      <c r="C603" s="13"/>
      <c r="D603" s="18"/>
      <c r="E603" s="9"/>
    </row>
    <row r="604" spans="1:5">
      <c r="A604" s="13"/>
      <c r="B604" s="13"/>
      <c r="C604" s="13"/>
      <c r="D604" s="18"/>
      <c r="E604" s="9"/>
    </row>
    <row r="605" spans="1:5">
      <c r="A605" s="13"/>
      <c r="B605" s="13"/>
      <c r="C605" s="13"/>
      <c r="D605" s="18"/>
      <c r="E605" s="9"/>
    </row>
    <row r="606" spans="1:5">
      <c r="A606" s="13"/>
      <c r="B606" s="13"/>
      <c r="C606" s="13"/>
      <c r="D606" s="18"/>
      <c r="E606" s="9"/>
    </row>
    <row r="607" spans="1:5">
      <c r="A607" s="13"/>
      <c r="B607" s="13"/>
      <c r="C607" s="13"/>
      <c r="D607" s="18"/>
      <c r="E607" s="9"/>
    </row>
    <row r="608" spans="1:5">
      <c r="A608" s="13"/>
      <c r="B608" s="13"/>
      <c r="C608" s="13"/>
      <c r="D608" s="18"/>
      <c r="E608" s="9"/>
    </row>
    <row r="609" spans="1:5">
      <c r="A609" s="13"/>
      <c r="B609" s="13"/>
      <c r="C609" s="13"/>
      <c r="D609" s="18"/>
      <c r="E609" s="9"/>
    </row>
    <row r="610" spans="1:5">
      <c r="A610" s="13"/>
      <c r="B610" s="13"/>
      <c r="C610" s="13"/>
      <c r="D610" s="18"/>
      <c r="E610" s="9"/>
    </row>
    <row r="611" spans="1:5">
      <c r="A611" s="13"/>
      <c r="B611" s="13"/>
      <c r="C611" s="13"/>
      <c r="D611" s="18"/>
      <c r="E611" s="9"/>
    </row>
    <row r="612" spans="1:5">
      <c r="A612" s="13"/>
      <c r="B612" s="13"/>
      <c r="C612" s="13"/>
      <c r="D612" s="18"/>
      <c r="E612" s="9"/>
    </row>
    <row r="613" spans="1:5">
      <c r="A613" s="13"/>
      <c r="B613" s="13"/>
      <c r="C613" s="13"/>
      <c r="D613" s="18"/>
      <c r="E613" s="9"/>
    </row>
    <row r="614" spans="1:5">
      <c r="A614" s="13"/>
      <c r="B614" s="13"/>
      <c r="C614" s="13"/>
      <c r="D614" s="18"/>
      <c r="E614" s="9"/>
    </row>
    <row r="615" spans="1:5">
      <c r="A615" s="13"/>
      <c r="B615" s="13"/>
      <c r="C615" s="13"/>
      <c r="D615" s="18"/>
      <c r="E615" s="9"/>
    </row>
    <row r="616" spans="1:5">
      <c r="A616" s="13"/>
      <c r="B616" s="13"/>
      <c r="C616" s="13"/>
      <c r="D616" s="18"/>
      <c r="E616" s="9"/>
    </row>
    <row r="617" spans="1:5">
      <c r="A617" s="13"/>
      <c r="B617" s="13"/>
      <c r="C617" s="13"/>
      <c r="D617" s="18"/>
      <c r="E617" s="9"/>
    </row>
    <row r="618" spans="1:5">
      <c r="A618" s="13"/>
      <c r="B618" s="13"/>
      <c r="C618" s="13"/>
      <c r="D618" s="18"/>
      <c r="E618" s="9"/>
    </row>
    <row r="619" spans="1:5">
      <c r="A619" s="13"/>
      <c r="B619" s="13"/>
      <c r="C619" s="13"/>
      <c r="D619" s="18"/>
      <c r="E619" s="9"/>
    </row>
    <row r="620" spans="1:5">
      <c r="A620" s="13"/>
      <c r="B620" s="13"/>
      <c r="C620" s="13"/>
      <c r="D620" s="18"/>
      <c r="E620" s="9"/>
    </row>
    <row r="621" spans="1:5">
      <c r="A621" s="13"/>
      <c r="B621" s="13"/>
      <c r="C621" s="13"/>
      <c r="D621" s="18"/>
      <c r="E621" s="9"/>
    </row>
    <row r="622" spans="1:5">
      <c r="A622" s="13"/>
      <c r="B622" s="13"/>
      <c r="C622" s="13"/>
      <c r="D622" s="18"/>
      <c r="E622" s="9"/>
    </row>
    <row r="623" spans="1:5">
      <c r="A623" s="13"/>
      <c r="B623" s="13"/>
      <c r="C623" s="13"/>
      <c r="D623" s="18"/>
      <c r="E623" s="9"/>
    </row>
    <row r="624" spans="1:5">
      <c r="A624" s="13"/>
      <c r="B624" s="13"/>
      <c r="C624" s="13"/>
      <c r="D624" s="18"/>
      <c r="E624" s="9"/>
    </row>
    <row r="625" spans="1:5">
      <c r="A625" s="13"/>
      <c r="B625" s="13"/>
      <c r="C625" s="13"/>
      <c r="D625" s="18"/>
      <c r="E625" s="9"/>
    </row>
    <row r="626" spans="1:5">
      <c r="A626" s="13"/>
      <c r="B626" s="13"/>
      <c r="C626" s="13"/>
      <c r="D626" s="18"/>
      <c r="E626" s="9"/>
    </row>
    <row r="627" spans="1:5">
      <c r="A627" s="13"/>
      <c r="B627" s="13"/>
      <c r="C627" s="13"/>
      <c r="D627" s="18"/>
      <c r="E627" s="9"/>
    </row>
    <row r="628" spans="1:5">
      <c r="A628" s="13"/>
      <c r="B628" s="13"/>
      <c r="C628" s="13"/>
      <c r="D628" s="18"/>
      <c r="E628" s="9"/>
    </row>
    <row r="629" spans="1:5">
      <c r="A629" s="13"/>
      <c r="B629" s="13"/>
      <c r="C629" s="13"/>
      <c r="D629" s="18"/>
      <c r="E629" s="9"/>
    </row>
    <row r="630" spans="1:5">
      <c r="A630" s="13"/>
      <c r="B630" s="13"/>
      <c r="C630" s="13"/>
      <c r="D630" s="18"/>
      <c r="E630" s="9"/>
    </row>
    <row r="631" spans="1:5">
      <c r="A631" s="13"/>
      <c r="B631" s="13"/>
      <c r="C631" s="13"/>
      <c r="D631" s="18"/>
      <c r="E631" s="9"/>
    </row>
    <row r="632" spans="1:5">
      <c r="A632" s="13"/>
      <c r="B632" s="13"/>
      <c r="C632" s="13"/>
      <c r="D632" s="18"/>
      <c r="E632" s="9"/>
    </row>
    <row r="633" spans="1:5">
      <c r="A633" s="13"/>
      <c r="B633" s="13"/>
      <c r="C633" s="13"/>
      <c r="D633" s="18"/>
      <c r="E633" s="9"/>
    </row>
    <row r="634" spans="1:5">
      <c r="A634" s="13"/>
      <c r="B634" s="13"/>
      <c r="C634" s="13"/>
      <c r="D634" s="18"/>
      <c r="E634" s="9"/>
    </row>
    <row r="635" spans="1:5">
      <c r="A635" s="13"/>
      <c r="B635" s="13"/>
      <c r="C635" s="13"/>
      <c r="D635" s="18"/>
      <c r="E635" s="9"/>
    </row>
    <row r="636" spans="1:5">
      <c r="A636" s="13"/>
      <c r="B636" s="13"/>
      <c r="C636" s="13"/>
      <c r="D636" s="18"/>
      <c r="E636" s="9"/>
    </row>
    <row r="637" spans="1:5">
      <c r="A637" s="13"/>
      <c r="B637" s="13"/>
      <c r="C637" s="13"/>
      <c r="D637" s="18"/>
      <c r="E637" s="9"/>
    </row>
    <row r="638" spans="1:5">
      <c r="A638" s="13"/>
      <c r="B638" s="13"/>
      <c r="C638" s="13"/>
      <c r="D638" s="18"/>
      <c r="E638" s="9"/>
    </row>
    <row r="639" spans="1:5">
      <c r="A639" s="13"/>
      <c r="B639" s="13"/>
      <c r="C639" s="13"/>
      <c r="D639" s="18"/>
      <c r="E639" s="9"/>
    </row>
    <row r="640" spans="1:5">
      <c r="A640" s="13"/>
      <c r="B640" s="13"/>
      <c r="C640" s="13"/>
      <c r="D640" s="18"/>
      <c r="E640" s="9"/>
    </row>
    <row r="641" spans="1:5">
      <c r="A641" s="13"/>
      <c r="B641" s="13"/>
      <c r="C641" s="13"/>
      <c r="D641" s="18"/>
      <c r="E641" s="9"/>
    </row>
    <row r="642" spans="1:5">
      <c r="A642" s="13"/>
      <c r="B642" s="13"/>
      <c r="C642" s="13"/>
      <c r="D642" s="18"/>
      <c r="E642" s="9"/>
    </row>
    <row r="643" spans="1:5">
      <c r="A643" s="13"/>
      <c r="B643" s="13"/>
      <c r="C643" s="13"/>
      <c r="D643" s="18"/>
      <c r="E643" s="9"/>
    </row>
    <row r="644" spans="1:5">
      <c r="A644" s="13"/>
      <c r="B644" s="13"/>
      <c r="C644" s="13"/>
      <c r="D644" s="18"/>
      <c r="E644" s="9"/>
    </row>
    <row r="645" spans="1:5">
      <c r="A645" s="13"/>
      <c r="B645" s="13"/>
      <c r="C645" s="13"/>
      <c r="D645" s="18"/>
      <c r="E645" s="9"/>
    </row>
    <row r="646" spans="1:5">
      <c r="A646" s="13"/>
      <c r="B646" s="13"/>
      <c r="C646" s="13"/>
      <c r="D646" s="18"/>
      <c r="E646" s="9"/>
    </row>
    <row r="647" spans="1:5">
      <c r="A647" s="13"/>
      <c r="B647" s="13"/>
      <c r="C647" s="13"/>
      <c r="D647" s="18"/>
      <c r="E647" s="9"/>
    </row>
    <row r="648" spans="1:5">
      <c r="A648" s="13"/>
      <c r="B648" s="13"/>
      <c r="C648" s="13"/>
      <c r="D648" s="18"/>
      <c r="E648" s="9"/>
    </row>
    <row r="649" spans="1:5">
      <c r="A649" s="13"/>
      <c r="B649" s="13"/>
      <c r="C649" s="13"/>
      <c r="D649" s="18"/>
      <c r="E649" s="9"/>
    </row>
    <row r="650" spans="1:5">
      <c r="A650" s="13"/>
      <c r="B650" s="13"/>
      <c r="C650" s="13"/>
      <c r="D650" s="18"/>
      <c r="E650" s="9"/>
    </row>
    <row r="651" spans="1:5">
      <c r="A651" s="13"/>
      <c r="B651" s="13"/>
      <c r="C651" s="13"/>
      <c r="D651" s="18"/>
      <c r="E651" s="9"/>
    </row>
    <row r="652" spans="1:5">
      <c r="A652" s="13"/>
      <c r="B652" s="13"/>
      <c r="C652" s="13"/>
      <c r="D652" s="18"/>
      <c r="E652" s="9"/>
    </row>
    <row r="653" spans="1:5">
      <c r="A653" s="13"/>
      <c r="B653" s="13"/>
      <c r="C653" s="13"/>
      <c r="D653" s="18"/>
      <c r="E653" s="9"/>
    </row>
    <row r="654" spans="1:5">
      <c r="A654" s="13"/>
      <c r="B654" s="13"/>
      <c r="C654" s="13"/>
      <c r="D654" s="18"/>
      <c r="E654" s="9"/>
    </row>
    <row r="655" spans="1:5">
      <c r="A655" s="13"/>
      <c r="B655" s="13"/>
      <c r="C655" s="13"/>
      <c r="D655" s="18"/>
      <c r="E655" s="9"/>
    </row>
    <row r="656" spans="1:5">
      <c r="A656" s="13"/>
      <c r="B656" s="13"/>
      <c r="C656" s="13"/>
      <c r="D656" s="18"/>
      <c r="E656" s="9"/>
    </row>
    <row r="657" spans="1:5">
      <c r="A657" s="13"/>
      <c r="B657" s="13"/>
      <c r="C657" s="13"/>
      <c r="D657" s="18"/>
      <c r="E657" s="9"/>
    </row>
    <row r="658" spans="1:5">
      <c r="A658" s="13"/>
      <c r="B658" s="13"/>
      <c r="C658" s="13"/>
      <c r="D658" s="18"/>
      <c r="E658" s="9"/>
    </row>
    <row r="659" spans="1:5">
      <c r="A659" s="13"/>
      <c r="B659" s="13"/>
      <c r="C659" s="13"/>
      <c r="D659" s="18"/>
      <c r="E659" s="9"/>
    </row>
    <row r="660" spans="1:5">
      <c r="A660" s="13"/>
      <c r="B660" s="13"/>
      <c r="C660" s="13"/>
      <c r="D660" s="18"/>
      <c r="E660" s="9"/>
    </row>
    <row r="661" spans="1:5">
      <c r="A661" s="13"/>
      <c r="B661" s="13"/>
      <c r="C661" s="13"/>
      <c r="D661" s="18"/>
      <c r="E661" s="9"/>
    </row>
    <row r="662" spans="1:5">
      <c r="A662" s="13"/>
      <c r="B662" s="13"/>
      <c r="C662" s="13"/>
      <c r="D662" s="18"/>
      <c r="E662" s="9"/>
    </row>
    <row r="663" spans="1:5">
      <c r="A663" s="13"/>
      <c r="B663" s="13"/>
      <c r="C663" s="13"/>
      <c r="D663" s="18"/>
      <c r="E663" s="9"/>
    </row>
    <row r="664" spans="1:5">
      <c r="A664" s="13"/>
      <c r="B664" s="13"/>
      <c r="C664" s="13"/>
      <c r="D664" s="18"/>
      <c r="E664" s="9"/>
    </row>
    <row r="665" spans="1:5">
      <c r="A665" s="13"/>
      <c r="B665" s="13"/>
      <c r="C665" s="13"/>
      <c r="D665" s="18"/>
      <c r="E665" s="9"/>
    </row>
    <row r="666" spans="1:5">
      <c r="A666" s="13"/>
      <c r="B666" s="13"/>
      <c r="C666" s="13"/>
      <c r="D666" s="18"/>
      <c r="E666" s="9"/>
    </row>
    <row r="667" spans="1:5">
      <c r="A667" s="13"/>
      <c r="B667" s="13"/>
      <c r="C667" s="13"/>
      <c r="D667" s="18"/>
      <c r="E667" s="9"/>
    </row>
    <row r="668" spans="1:5">
      <c r="A668" s="13"/>
      <c r="B668" s="13"/>
      <c r="C668" s="13"/>
      <c r="D668" s="18"/>
      <c r="E668" s="9"/>
    </row>
    <row r="669" spans="1:5">
      <c r="A669" s="13"/>
      <c r="B669" s="13"/>
      <c r="C669" s="13"/>
      <c r="D669" s="18"/>
      <c r="E669" s="9"/>
    </row>
    <row r="670" spans="1:5">
      <c r="A670" s="13"/>
      <c r="B670" s="13"/>
      <c r="C670" s="13"/>
      <c r="D670" s="18"/>
      <c r="E670" s="9"/>
    </row>
    <row r="671" spans="1:5">
      <c r="A671" s="13"/>
      <c r="B671" s="13"/>
      <c r="C671" s="13"/>
      <c r="D671" s="18"/>
      <c r="E671" s="9"/>
    </row>
    <row r="672" spans="1:5">
      <c r="A672" s="13"/>
      <c r="B672" s="13"/>
      <c r="C672" s="13"/>
      <c r="D672" s="18"/>
      <c r="E672" s="9"/>
    </row>
    <row r="673" spans="1:5">
      <c r="A673" s="13"/>
      <c r="B673" s="13"/>
      <c r="C673" s="13"/>
      <c r="D673" s="18"/>
      <c r="E673" s="9"/>
    </row>
    <row r="674" spans="1:5">
      <c r="A674" s="13"/>
      <c r="B674" s="13"/>
      <c r="C674" s="13"/>
      <c r="D674" s="18"/>
      <c r="E674" s="9"/>
    </row>
    <row r="675" spans="1:5">
      <c r="A675" s="13"/>
      <c r="B675" s="13"/>
      <c r="C675" s="13"/>
      <c r="D675" s="18"/>
      <c r="E675" s="9"/>
    </row>
    <row r="676" spans="1:5">
      <c r="A676" s="13"/>
      <c r="B676" s="13"/>
      <c r="C676" s="13"/>
      <c r="D676" s="18"/>
      <c r="E676" s="9"/>
    </row>
    <row r="677" spans="1:5">
      <c r="A677" s="13"/>
      <c r="B677" s="13"/>
      <c r="C677" s="13"/>
      <c r="D677" s="18"/>
      <c r="E677" s="9"/>
    </row>
    <row r="678" spans="1:5">
      <c r="A678" s="13"/>
      <c r="B678" s="13"/>
      <c r="C678" s="13"/>
      <c r="D678" s="18"/>
      <c r="E678" s="9"/>
    </row>
    <row r="679" spans="1:5">
      <c r="A679" s="13"/>
      <c r="B679" s="13"/>
      <c r="C679" s="13"/>
      <c r="D679" s="18"/>
      <c r="E679" s="9"/>
    </row>
    <row r="680" spans="1:5">
      <c r="A680" s="13"/>
      <c r="B680" s="13"/>
      <c r="C680" s="13"/>
      <c r="D680" s="18"/>
      <c r="E680" s="9"/>
    </row>
    <row r="681" spans="1:5">
      <c r="A681" s="13"/>
      <c r="B681" s="13"/>
      <c r="C681" s="13"/>
      <c r="D681" s="18"/>
      <c r="E681" s="9"/>
    </row>
    <row r="682" spans="1:5">
      <c r="A682" s="13"/>
      <c r="B682" s="13"/>
      <c r="C682" s="13"/>
      <c r="D682" s="18"/>
      <c r="E682" s="9"/>
    </row>
    <row r="683" spans="1:5">
      <c r="A683" s="13"/>
      <c r="B683" s="13"/>
      <c r="C683" s="13"/>
      <c r="D683" s="18"/>
      <c r="E683" s="9"/>
    </row>
    <row r="684" spans="1:5">
      <c r="A684" s="13"/>
      <c r="B684" s="13"/>
      <c r="C684" s="13"/>
      <c r="D684" s="18"/>
      <c r="E684" s="9"/>
    </row>
    <row r="685" spans="1:5">
      <c r="A685" s="13"/>
      <c r="B685" s="13"/>
      <c r="C685" s="13"/>
      <c r="D685" s="18"/>
      <c r="E685" s="9"/>
    </row>
    <row r="686" spans="1:5">
      <c r="A686" s="13"/>
      <c r="B686" s="13"/>
      <c r="C686" s="13"/>
      <c r="D686" s="18"/>
      <c r="E686" s="9"/>
    </row>
    <row r="687" spans="1:5">
      <c r="A687" s="13"/>
      <c r="B687" s="13"/>
      <c r="C687" s="13"/>
      <c r="D687" s="18"/>
      <c r="E687" s="9"/>
    </row>
    <row r="688" spans="1:5">
      <c r="A688" s="13"/>
      <c r="B688" s="13"/>
      <c r="C688" s="13"/>
      <c r="D688" s="18"/>
      <c r="E688" s="9"/>
    </row>
    <row r="689" spans="1:5">
      <c r="A689" s="13"/>
      <c r="B689" s="13"/>
      <c r="C689" s="13"/>
      <c r="D689" s="18"/>
      <c r="E689" s="9"/>
    </row>
    <row r="690" spans="1:5">
      <c r="A690" s="13"/>
      <c r="B690" s="13"/>
      <c r="C690" s="13"/>
      <c r="D690" s="18"/>
      <c r="E690" s="9"/>
    </row>
    <row r="691" spans="1:5">
      <c r="A691" s="13"/>
      <c r="B691" s="13"/>
      <c r="C691" s="13"/>
      <c r="D691" s="18"/>
      <c r="E691" s="9"/>
    </row>
    <row r="692" spans="1:5">
      <c r="A692" s="13"/>
      <c r="B692" s="13"/>
      <c r="C692" s="13"/>
      <c r="D692" s="18"/>
      <c r="E692" s="9"/>
    </row>
    <row r="693" spans="1:5">
      <c r="A693" s="13"/>
      <c r="B693" s="13"/>
      <c r="C693" s="13"/>
      <c r="D693" s="18"/>
      <c r="E693" s="9"/>
    </row>
    <row r="694" spans="1:5">
      <c r="A694" s="13"/>
      <c r="B694" s="13"/>
      <c r="C694" s="13"/>
      <c r="D694" s="18"/>
      <c r="E694" s="9"/>
    </row>
    <row r="695" spans="1:5">
      <c r="A695" s="13"/>
      <c r="B695" s="13"/>
      <c r="C695" s="13"/>
      <c r="D695" s="18"/>
      <c r="E695" s="9"/>
    </row>
    <row r="696" spans="1:5">
      <c r="A696" s="13"/>
      <c r="B696" s="13"/>
      <c r="C696" s="13"/>
      <c r="D696" s="18"/>
      <c r="E696" s="9"/>
    </row>
    <row r="697" spans="1:5">
      <c r="A697" s="13"/>
      <c r="B697" s="13"/>
      <c r="C697" s="13"/>
      <c r="D697" s="18"/>
      <c r="E697" s="9"/>
    </row>
    <row r="698" spans="1:5">
      <c r="A698" s="13"/>
      <c r="B698" s="13"/>
      <c r="C698" s="13"/>
      <c r="D698" s="18"/>
      <c r="E698" s="9"/>
    </row>
    <row r="699" spans="1:5">
      <c r="A699" s="13"/>
      <c r="B699" s="13"/>
      <c r="C699" s="13"/>
      <c r="D699" s="18"/>
      <c r="E699" s="9"/>
    </row>
    <row r="700" spans="1:5">
      <c r="A700" s="13"/>
      <c r="B700" s="13"/>
      <c r="C700" s="13"/>
      <c r="D700" s="18"/>
      <c r="E700" s="9"/>
    </row>
    <row r="701" spans="1:5">
      <c r="A701" s="13"/>
      <c r="B701" s="13"/>
      <c r="C701" s="13"/>
      <c r="D701" s="18"/>
      <c r="E701" s="9"/>
    </row>
    <row r="702" spans="1:5">
      <c r="A702" s="13"/>
      <c r="B702" s="13"/>
      <c r="C702" s="13"/>
      <c r="D702" s="18"/>
      <c r="E702" s="9"/>
    </row>
    <row r="703" spans="1:5">
      <c r="A703" s="13"/>
      <c r="B703" s="13"/>
      <c r="C703" s="13"/>
      <c r="D703" s="18"/>
      <c r="E703" s="9"/>
    </row>
    <row r="704" spans="1:5">
      <c r="A704" s="13"/>
      <c r="B704" s="13"/>
      <c r="C704" s="13"/>
      <c r="D704" s="18"/>
      <c r="E704" s="9"/>
    </row>
    <row r="705" spans="1:5">
      <c r="A705" s="13"/>
      <c r="B705" s="13"/>
      <c r="C705" s="13"/>
      <c r="D705" s="18"/>
      <c r="E705" s="9"/>
    </row>
    <row r="706" spans="1:5">
      <c r="A706" s="13"/>
      <c r="B706" s="13"/>
      <c r="C706" s="13"/>
      <c r="D706" s="18"/>
      <c r="E706" s="9"/>
    </row>
    <row r="707" spans="1:5">
      <c r="A707" s="13"/>
      <c r="B707" s="13"/>
      <c r="C707" s="13"/>
      <c r="D707" s="18"/>
      <c r="E707" s="9"/>
    </row>
    <row r="708" spans="1:5">
      <c r="A708" s="13"/>
      <c r="B708" s="13"/>
      <c r="C708" s="13"/>
      <c r="D708" s="18"/>
      <c r="E708" s="9"/>
    </row>
    <row r="709" spans="1:5">
      <c r="A709" s="13"/>
      <c r="B709" s="13"/>
      <c r="C709" s="13"/>
      <c r="D709" s="18"/>
      <c r="E709" s="9"/>
    </row>
    <row r="710" spans="1:5">
      <c r="A710" s="13"/>
      <c r="B710" s="13"/>
      <c r="C710" s="13"/>
      <c r="D710" s="18"/>
      <c r="E710" s="9"/>
    </row>
    <row r="711" spans="1:5">
      <c r="A711" s="13"/>
      <c r="B711" s="13"/>
      <c r="C711" s="13"/>
      <c r="D711" s="18"/>
      <c r="E711" s="9"/>
    </row>
    <row r="712" spans="1:5">
      <c r="A712" s="13"/>
      <c r="B712" s="13"/>
      <c r="C712" s="13"/>
      <c r="D712" s="18"/>
      <c r="E712" s="9"/>
    </row>
    <row r="713" spans="1:5">
      <c r="A713" s="13"/>
      <c r="B713" s="13"/>
      <c r="C713" s="13"/>
      <c r="D713" s="18"/>
      <c r="E713" s="9"/>
    </row>
    <row r="714" spans="1:5">
      <c r="A714" s="13"/>
      <c r="B714" s="13"/>
      <c r="C714" s="13"/>
      <c r="D714" s="18"/>
      <c r="E714" s="9"/>
    </row>
    <row r="715" spans="1:5">
      <c r="A715" s="13"/>
      <c r="B715" s="13"/>
      <c r="C715" s="13"/>
      <c r="D715" s="18"/>
      <c r="E715" s="9"/>
    </row>
    <row r="716" spans="1:5">
      <c r="A716" s="13"/>
      <c r="B716" s="13"/>
      <c r="C716" s="13"/>
      <c r="D716" s="18"/>
      <c r="E716" s="9"/>
    </row>
    <row r="717" spans="1:5">
      <c r="A717" s="13"/>
      <c r="B717" s="13"/>
      <c r="C717" s="13"/>
      <c r="D717" s="18"/>
      <c r="E717" s="9"/>
    </row>
    <row r="718" spans="1:5">
      <c r="A718" s="13"/>
      <c r="B718" s="13"/>
      <c r="C718" s="13"/>
      <c r="D718" s="18"/>
      <c r="E718" s="9"/>
    </row>
    <row r="719" spans="1:5">
      <c r="A719" s="13"/>
      <c r="B719" s="13"/>
      <c r="C719" s="13"/>
      <c r="D719" s="18"/>
      <c r="E719" s="9"/>
    </row>
    <row r="720" spans="1:5">
      <c r="A720" s="13"/>
      <c r="B720" s="13"/>
      <c r="C720" s="13"/>
      <c r="D720" s="18"/>
      <c r="E720" s="9"/>
    </row>
    <row r="721" spans="1:5">
      <c r="A721" s="13"/>
      <c r="B721" s="13"/>
      <c r="C721" s="13"/>
      <c r="D721" s="18"/>
      <c r="E721" s="9"/>
    </row>
    <row r="722" spans="1:5">
      <c r="A722" s="13"/>
      <c r="B722" s="13"/>
      <c r="C722" s="13"/>
      <c r="D722" s="18"/>
      <c r="E722" s="9"/>
    </row>
    <row r="723" spans="1:5">
      <c r="A723" s="13"/>
      <c r="B723" s="13"/>
      <c r="C723" s="13"/>
      <c r="D723" s="18"/>
      <c r="E723" s="9"/>
    </row>
    <row r="724" spans="1:5">
      <c r="A724" s="13"/>
      <c r="B724" s="13"/>
      <c r="C724" s="13"/>
      <c r="D724" s="18"/>
      <c r="E724" s="9"/>
    </row>
    <row r="725" spans="1:5">
      <c r="A725" s="13"/>
      <c r="B725" s="13"/>
      <c r="C725" s="13"/>
      <c r="D725" s="18"/>
      <c r="E725" s="9"/>
    </row>
    <row r="726" spans="1:5">
      <c r="A726" s="13"/>
      <c r="B726" s="13"/>
      <c r="C726" s="13"/>
      <c r="D726" s="18"/>
      <c r="E726" s="9"/>
    </row>
    <row r="727" spans="1:5">
      <c r="A727" s="13"/>
      <c r="B727" s="13"/>
      <c r="C727" s="13"/>
      <c r="D727" s="18"/>
      <c r="E727" s="9"/>
    </row>
    <row r="728" spans="1:5">
      <c r="A728" s="13"/>
      <c r="B728" s="13"/>
      <c r="C728" s="13"/>
      <c r="D728" s="18"/>
      <c r="E728" s="9"/>
    </row>
    <row r="729" spans="1:5">
      <c r="A729" s="13"/>
      <c r="B729" s="13"/>
      <c r="C729" s="13"/>
      <c r="D729" s="18"/>
      <c r="E729" s="9"/>
    </row>
    <row r="730" spans="1:5">
      <c r="A730" s="13"/>
      <c r="B730" s="13"/>
      <c r="C730" s="13"/>
      <c r="D730" s="18"/>
      <c r="E730" s="9"/>
    </row>
    <row r="731" spans="1:5">
      <c r="A731" s="13"/>
      <c r="B731" s="13"/>
      <c r="C731" s="13"/>
      <c r="D731" s="18"/>
      <c r="E731" s="9"/>
    </row>
    <row r="732" spans="1:5">
      <c r="A732" s="13"/>
      <c r="B732" s="13"/>
      <c r="C732" s="13"/>
      <c r="D732" s="18"/>
      <c r="E732" s="9"/>
    </row>
    <row r="733" spans="1:5">
      <c r="A733" s="13"/>
      <c r="B733" s="13"/>
      <c r="C733" s="13"/>
      <c r="D733" s="18"/>
      <c r="E733" s="9"/>
    </row>
    <row r="734" spans="1:5">
      <c r="A734" s="13"/>
      <c r="B734" s="13"/>
      <c r="C734" s="13"/>
      <c r="D734" s="18"/>
      <c r="E734" s="9"/>
    </row>
    <row r="735" spans="1:5">
      <c r="A735" s="13"/>
      <c r="B735" s="13"/>
      <c r="C735" s="13"/>
      <c r="D735" s="18"/>
      <c r="E735" s="9"/>
    </row>
    <row r="736" spans="1:5">
      <c r="A736" s="13"/>
      <c r="B736" s="13"/>
      <c r="C736" s="13"/>
      <c r="D736" s="18"/>
      <c r="E736" s="9"/>
    </row>
    <row r="737" spans="1:5">
      <c r="A737" s="13"/>
      <c r="B737" s="13"/>
      <c r="C737" s="13"/>
      <c r="D737" s="18"/>
      <c r="E737" s="9"/>
    </row>
    <row r="738" spans="1:5">
      <c r="A738" s="13"/>
      <c r="B738" s="13"/>
      <c r="C738" s="13"/>
      <c r="D738" s="18"/>
      <c r="E738" s="9"/>
    </row>
    <row r="739" spans="1:5">
      <c r="A739" s="13"/>
      <c r="B739" s="13"/>
      <c r="C739" s="13"/>
      <c r="D739" s="18"/>
      <c r="E739" s="9"/>
    </row>
    <row r="740" spans="1:5">
      <c r="A740" s="13"/>
      <c r="B740" s="13"/>
      <c r="C740" s="13"/>
      <c r="D740" s="18"/>
      <c r="E740" s="9"/>
    </row>
    <row r="741" spans="1:5">
      <c r="A741" s="13"/>
      <c r="B741" s="13"/>
      <c r="C741" s="13"/>
      <c r="D741" s="18"/>
      <c r="E741" s="9"/>
    </row>
    <row r="742" spans="1:5">
      <c r="A742" s="13"/>
      <c r="B742" s="13"/>
      <c r="C742" s="13"/>
      <c r="D742" s="18"/>
      <c r="E742" s="9"/>
    </row>
    <row r="743" spans="1:5">
      <c r="A743" s="13"/>
      <c r="B743" s="13"/>
      <c r="C743" s="13"/>
      <c r="D743" s="18"/>
      <c r="E743" s="9"/>
    </row>
    <row r="744" spans="1:5">
      <c r="A744" s="13"/>
      <c r="B744" s="13"/>
      <c r="C744" s="13"/>
      <c r="D744" s="18"/>
      <c r="E744" s="9"/>
    </row>
    <row r="745" spans="1:5">
      <c r="A745" s="13"/>
      <c r="B745" s="13"/>
      <c r="C745" s="13"/>
      <c r="D745" s="18"/>
      <c r="E745" s="9"/>
    </row>
    <row r="746" spans="1:5">
      <c r="A746" s="13"/>
      <c r="B746" s="13"/>
      <c r="C746" s="13"/>
      <c r="D746" s="18"/>
      <c r="E746" s="9"/>
    </row>
    <row r="747" spans="1:5">
      <c r="A747" s="13"/>
      <c r="B747" s="13"/>
      <c r="C747" s="13"/>
      <c r="D747" s="18"/>
      <c r="E747" s="9"/>
    </row>
    <row r="748" spans="1:5">
      <c r="A748" s="13"/>
      <c r="B748" s="13"/>
      <c r="C748" s="13"/>
      <c r="D748" s="18"/>
      <c r="E748" s="9"/>
    </row>
    <row r="749" spans="1:5">
      <c r="A749" s="13"/>
      <c r="B749" s="13"/>
      <c r="C749" s="13"/>
      <c r="D749" s="18"/>
      <c r="E749" s="9"/>
    </row>
    <row r="750" spans="1:5">
      <c r="A750" s="13"/>
      <c r="B750" s="13"/>
      <c r="C750" s="13"/>
      <c r="D750" s="18"/>
      <c r="E750" s="9"/>
    </row>
    <row r="751" spans="1:5">
      <c r="A751" s="13"/>
      <c r="B751" s="13"/>
      <c r="C751" s="13"/>
      <c r="D751" s="18"/>
      <c r="E751" s="9"/>
    </row>
    <row r="752" spans="1:5">
      <c r="A752" s="13"/>
      <c r="B752" s="13"/>
      <c r="C752" s="13"/>
      <c r="D752" s="18"/>
      <c r="E752" s="9"/>
    </row>
    <row r="753" spans="1:5">
      <c r="A753" s="13"/>
      <c r="B753" s="13"/>
      <c r="C753" s="13"/>
      <c r="D753" s="18"/>
      <c r="E753" s="9"/>
    </row>
    <row r="754" spans="1:5">
      <c r="A754" s="13"/>
      <c r="B754" s="13"/>
      <c r="C754" s="13"/>
      <c r="D754" s="18"/>
      <c r="E754" s="9"/>
    </row>
    <row r="755" spans="1:5">
      <c r="A755" s="13"/>
      <c r="B755" s="13"/>
      <c r="C755" s="13"/>
      <c r="D755" s="18"/>
      <c r="E755" s="9"/>
    </row>
    <row r="756" spans="1:5">
      <c r="A756" s="13"/>
      <c r="B756" s="13"/>
      <c r="C756" s="13"/>
      <c r="D756" s="18"/>
      <c r="E756" s="9"/>
    </row>
    <row r="757" spans="1:5">
      <c r="A757" s="13"/>
      <c r="B757" s="13"/>
      <c r="C757" s="13"/>
      <c r="D757" s="18"/>
      <c r="E757" s="9"/>
    </row>
    <row r="758" spans="1:5">
      <c r="A758" s="13"/>
      <c r="B758" s="13"/>
      <c r="C758" s="13"/>
      <c r="D758" s="18"/>
      <c r="E758" s="9"/>
    </row>
    <row r="759" spans="1:5">
      <c r="A759" s="13"/>
      <c r="B759" s="13"/>
      <c r="C759" s="13"/>
      <c r="D759" s="18"/>
      <c r="E759" s="9"/>
    </row>
    <row r="760" spans="1:5">
      <c r="A760" s="13"/>
      <c r="B760" s="13"/>
      <c r="C760" s="13"/>
      <c r="D760" s="18"/>
      <c r="E760" s="9"/>
    </row>
    <row r="761" spans="1:5">
      <c r="A761" s="13"/>
      <c r="B761" s="13"/>
      <c r="C761" s="13"/>
      <c r="D761" s="18"/>
      <c r="E761" s="9"/>
    </row>
    <row r="762" spans="1:5">
      <c r="A762" s="13"/>
      <c r="B762" s="13"/>
      <c r="C762" s="13"/>
      <c r="D762" s="18"/>
      <c r="E762" s="9"/>
    </row>
    <row r="763" spans="1:5">
      <c r="A763" s="13"/>
      <c r="B763" s="13"/>
      <c r="C763" s="13"/>
      <c r="D763" s="18"/>
      <c r="E763" s="9"/>
    </row>
    <row r="764" spans="1:5">
      <c r="A764" s="13"/>
      <c r="B764" s="13"/>
      <c r="C764" s="13"/>
      <c r="D764" s="18"/>
      <c r="E764" s="9"/>
    </row>
    <row r="765" spans="1:5">
      <c r="A765" s="13"/>
      <c r="B765" s="13"/>
      <c r="C765" s="13"/>
      <c r="D765" s="18"/>
      <c r="E765" s="9"/>
    </row>
    <row r="766" spans="1:5">
      <c r="A766" s="13"/>
      <c r="B766" s="13"/>
      <c r="C766" s="13"/>
      <c r="D766" s="18"/>
      <c r="E766" s="9"/>
    </row>
    <row r="767" spans="1:5">
      <c r="A767" s="13"/>
      <c r="B767" s="13"/>
      <c r="C767" s="13"/>
      <c r="D767" s="18"/>
      <c r="E767" s="9"/>
    </row>
    <row r="768" spans="1:5">
      <c r="A768" s="13"/>
      <c r="B768" s="13"/>
      <c r="C768" s="13"/>
      <c r="D768" s="18"/>
      <c r="E768" s="9"/>
    </row>
    <row r="769" spans="1:5">
      <c r="A769" s="13"/>
      <c r="B769" s="13"/>
      <c r="C769" s="13"/>
      <c r="D769" s="18"/>
      <c r="E769" s="9"/>
    </row>
    <row r="770" spans="1:5">
      <c r="A770" s="13"/>
      <c r="B770" s="13"/>
      <c r="C770" s="13"/>
      <c r="D770" s="18"/>
      <c r="E770" s="9"/>
    </row>
    <row r="771" spans="1:5">
      <c r="A771" s="13"/>
      <c r="B771" s="13"/>
      <c r="C771" s="13"/>
      <c r="D771" s="18"/>
      <c r="E771" s="9"/>
    </row>
    <row r="772" spans="1:5">
      <c r="A772" s="13"/>
      <c r="B772" s="13"/>
      <c r="C772" s="13"/>
      <c r="D772" s="18"/>
      <c r="E772" s="9"/>
    </row>
    <row r="773" spans="1:5">
      <c r="A773" s="13"/>
      <c r="B773" s="13"/>
      <c r="C773" s="13"/>
      <c r="D773" s="18"/>
      <c r="E773" s="9"/>
    </row>
    <row r="774" spans="1:5">
      <c r="A774" s="13"/>
      <c r="B774" s="13"/>
      <c r="C774" s="13"/>
      <c r="D774" s="18"/>
      <c r="E774" s="9"/>
    </row>
    <row r="775" spans="1:5">
      <c r="A775" s="13"/>
      <c r="B775" s="13"/>
      <c r="C775" s="13"/>
      <c r="D775" s="18"/>
      <c r="E775" s="9"/>
    </row>
    <row r="776" spans="1:5">
      <c r="A776" s="13"/>
      <c r="B776" s="13"/>
      <c r="C776" s="13"/>
      <c r="D776" s="18"/>
      <c r="E776" s="9"/>
    </row>
    <row r="777" spans="1:5">
      <c r="A777" s="13"/>
      <c r="B777" s="13"/>
      <c r="C777" s="13"/>
      <c r="D777" s="18"/>
      <c r="E777" s="9"/>
    </row>
    <row r="778" spans="1:5">
      <c r="A778" s="13"/>
      <c r="B778" s="13"/>
      <c r="C778" s="13"/>
      <c r="D778" s="18"/>
      <c r="E778" s="9"/>
    </row>
    <row r="779" spans="1:5">
      <c r="A779" s="13"/>
      <c r="B779" s="13"/>
      <c r="C779" s="13"/>
      <c r="D779" s="18"/>
      <c r="E779" s="9"/>
    </row>
    <row r="780" spans="1:5">
      <c r="A780" s="13"/>
      <c r="B780" s="13"/>
      <c r="C780" s="13"/>
      <c r="D780" s="18"/>
      <c r="E780" s="9"/>
    </row>
    <row r="781" spans="1:5">
      <c r="A781" s="13"/>
      <c r="B781" s="13"/>
      <c r="C781" s="13"/>
      <c r="D781" s="18"/>
      <c r="E781" s="9"/>
    </row>
    <row r="782" spans="1:5">
      <c r="A782" s="13"/>
      <c r="B782" s="13"/>
      <c r="C782" s="13"/>
      <c r="D782" s="18"/>
      <c r="E782" s="9"/>
    </row>
    <row r="783" spans="1:5">
      <c r="A783" s="13"/>
      <c r="B783" s="13"/>
      <c r="C783" s="13"/>
      <c r="D783" s="18"/>
      <c r="E783" s="9"/>
    </row>
    <row r="784" spans="1:5">
      <c r="A784" s="13"/>
      <c r="B784" s="13"/>
      <c r="C784" s="13"/>
      <c r="D784" s="18"/>
      <c r="E784" s="9"/>
    </row>
    <row r="785" spans="1:5">
      <c r="A785" s="13"/>
      <c r="B785" s="13"/>
      <c r="C785" s="13"/>
      <c r="D785" s="18"/>
      <c r="E785" s="9"/>
    </row>
    <row r="786" spans="1:5">
      <c r="A786" s="13"/>
      <c r="B786" s="13"/>
      <c r="C786" s="13"/>
      <c r="D786" s="18"/>
      <c r="E786" s="9"/>
    </row>
    <row r="787" spans="1:5">
      <c r="A787" s="13"/>
      <c r="B787" s="13"/>
      <c r="C787" s="13"/>
      <c r="D787" s="18"/>
      <c r="E787" s="9"/>
    </row>
    <row r="788" spans="1:5">
      <c r="A788" s="13"/>
      <c r="B788" s="13"/>
      <c r="C788" s="13"/>
      <c r="D788" s="18"/>
      <c r="E788" s="9"/>
    </row>
    <row r="789" spans="1:5">
      <c r="A789" s="13"/>
      <c r="B789" s="13"/>
      <c r="C789" s="13"/>
      <c r="D789" s="18"/>
      <c r="E789" s="9"/>
    </row>
    <row r="790" spans="1:5">
      <c r="A790" s="13"/>
      <c r="B790" s="13"/>
      <c r="C790" s="13"/>
      <c r="D790" s="18"/>
      <c r="E790" s="9"/>
    </row>
    <row r="791" spans="1:5">
      <c r="A791" s="13"/>
      <c r="B791" s="13"/>
      <c r="C791" s="13"/>
      <c r="D791" s="18"/>
      <c r="E791" s="9"/>
    </row>
    <row r="792" spans="1:5">
      <c r="A792" s="13"/>
      <c r="B792" s="13"/>
      <c r="C792" s="13"/>
      <c r="D792" s="18"/>
      <c r="E792" s="9"/>
    </row>
    <row r="793" spans="1:5">
      <c r="A793" s="13"/>
      <c r="B793" s="13"/>
      <c r="C793" s="13"/>
      <c r="D793" s="18"/>
      <c r="E793" s="9"/>
    </row>
    <row r="794" spans="1:5">
      <c r="A794" s="13"/>
      <c r="B794" s="13"/>
      <c r="C794" s="13"/>
      <c r="D794" s="18"/>
      <c r="E794" s="9"/>
    </row>
    <row r="795" spans="1:5">
      <c r="A795" s="13"/>
      <c r="B795" s="13"/>
      <c r="C795" s="13"/>
      <c r="D795" s="18"/>
      <c r="E795" s="9"/>
    </row>
    <row r="796" spans="1:5">
      <c r="A796" s="13"/>
      <c r="B796" s="13"/>
      <c r="C796" s="13"/>
      <c r="D796" s="18"/>
      <c r="E796" s="9"/>
    </row>
    <row r="797" spans="1:5">
      <c r="A797" s="13"/>
      <c r="B797" s="13"/>
      <c r="C797" s="13"/>
      <c r="D797" s="18"/>
      <c r="E797" s="9"/>
    </row>
    <row r="798" spans="1:5">
      <c r="A798" s="13"/>
      <c r="B798" s="13"/>
      <c r="C798" s="13"/>
      <c r="D798" s="18"/>
      <c r="E798" s="9"/>
    </row>
    <row r="799" spans="1:5">
      <c r="A799" s="13"/>
      <c r="B799" s="13"/>
      <c r="C799" s="13"/>
      <c r="D799" s="18"/>
      <c r="E799" s="9"/>
    </row>
    <row r="800" spans="1:5">
      <c r="A800" s="13"/>
      <c r="B800" s="13"/>
      <c r="C800" s="13"/>
      <c r="D800" s="18"/>
      <c r="E800" s="9"/>
    </row>
    <row r="801" spans="1:5">
      <c r="A801" s="13"/>
      <c r="B801" s="13"/>
      <c r="C801" s="13"/>
      <c r="D801" s="18"/>
      <c r="E801" s="9"/>
    </row>
    <row r="802" spans="1:5">
      <c r="A802" s="13"/>
      <c r="B802" s="13"/>
      <c r="C802" s="13"/>
      <c r="D802" s="18"/>
      <c r="E802" s="9"/>
    </row>
    <row r="803" spans="1:5">
      <c r="A803" s="13"/>
      <c r="B803" s="13"/>
      <c r="C803" s="13"/>
      <c r="D803" s="18"/>
      <c r="E803" s="9"/>
    </row>
    <row r="804" spans="1:5">
      <c r="A804" s="13"/>
      <c r="B804" s="13"/>
      <c r="C804" s="13"/>
      <c r="D804" s="18"/>
      <c r="E804" s="9"/>
    </row>
    <row r="805" spans="1:5">
      <c r="A805" s="13"/>
      <c r="B805" s="13"/>
      <c r="C805" s="13"/>
      <c r="D805" s="18"/>
      <c r="E805" s="9"/>
    </row>
    <row r="806" spans="1:5">
      <c r="A806" s="13"/>
      <c r="B806" s="13"/>
      <c r="C806" s="13"/>
      <c r="D806" s="18"/>
      <c r="E806" s="9"/>
    </row>
    <row r="807" spans="1:5">
      <c r="A807" s="13"/>
      <c r="B807" s="13"/>
      <c r="C807" s="13"/>
      <c r="D807" s="18"/>
      <c r="E807" s="9"/>
    </row>
    <row r="808" spans="1:5">
      <c r="A808" s="13"/>
      <c r="B808" s="13"/>
      <c r="C808" s="13"/>
      <c r="D808" s="18"/>
      <c r="E808" s="9"/>
    </row>
    <row r="809" spans="1:5">
      <c r="A809" s="13"/>
      <c r="B809" s="13"/>
      <c r="C809" s="13"/>
      <c r="D809" s="18"/>
      <c r="E809" s="9"/>
    </row>
    <row r="810" spans="1:5">
      <c r="A810" s="13"/>
      <c r="B810" s="13"/>
      <c r="C810" s="13"/>
      <c r="D810" s="18"/>
      <c r="E810" s="9"/>
    </row>
    <row r="811" spans="1:5">
      <c r="A811" s="13"/>
      <c r="B811" s="13"/>
      <c r="C811" s="13"/>
      <c r="D811" s="18"/>
      <c r="E811" s="9"/>
    </row>
    <row r="812" spans="1:5">
      <c r="A812" s="13"/>
      <c r="B812" s="13"/>
      <c r="C812" s="13"/>
      <c r="D812" s="18"/>
      <c r="E812" s="9"/>
    </row>
    <row r="813" spans="1:5">
      <c r="A813" s="13"/>
      <c r="B813" s="13"/>
      <c r="C813" s="13"/>
      <c r="D813" s="18"/>
      <c r="E813" s="9"/>
    </row>
    <row r="814" spans="1:5">
      <c r="A814" s="13"/>
      <c r="B814" s="13"/>
      <c r="C814" s="13"/>
      <c r="D814" s="18"/>
      <c r="E814" s="9"/>
    </row>
    <row r="815" spans="1:5">
      <c r="A815" s="13"/>
      <c r="B815" s="13"/>
      <c r="C815" s="13"/>
      <c r="D815" s="18"/>
      <c r="E815" s="9"/>
    </row>
    <row r="816" spans="1:5">
      <c r="A816" s="13"/>
      <c r="B816" s="13"/>
      <c r="C816" s="13"/>
      <c r="D816" s="18"/>
      <c r="E816" s="9"/>
    </row>
    <row r="817" spans="1:5">
      <c r="A817" s="13"/>
      <c r="B817" s="13"/>
      <c r="C817" s="13"/>
      <c r="D817" s="18"/>
      <c r="E817" s="9"/>
    </row>
    <row r="818" spans="1:5">
      <c r="A818" s="13"/>
      <c r="B818" s="13"/>
      <c r="C818" s="13"/>
      <c r="D818" s="18"/>
      <c r="E818" s="9"/>
    </row>
    <row r="819" spans="1:5">
      <c r="A819" s="13"/>
      <c r="B819" s="13"/>
      <c r="C819" s="13"/>
      <c r="D819" s="18"/>
      <c r="E819" s="9"/>
    </row>
    <row r="820" spans="1:5">
      <c r="A820" s="13"/>
      <c r="B820" s="13"/>
      <c r="C820" s="13"/>
      <c r="D820" s="18"/>
      <c r="E820" s="9"/>
    </row>
    <row r="821" spans="1:5">
      <c r="A821" s="13"/>
      <c r="B821" s="13"/>
      <c r="C821" s="13"/>
      <c r="D821" s="18"/>
      <c r="E821" s="9"/>
    </row>
    <row r="822" spans="1:5">
      <c r="A822" s="13"/>
      <c r="B822" s="13"/>
      <c r="C822" s="13"/>
      <c r="D822" s="18"/>
      <c r="E822" s="9"/>
    </row>
    <row r="823" spans="1:5">
      <c r="A823" s="13"/>
      <c r="B823" s="13"/>
      <c r="C823" s="13"/>
      <c r="D823" s="18"/>
      <c r="E823" s="9"/>
    </row>
    <row r="824" spans="1:5">
      <c r="A824" s="13"/>
      <c r="B824" s="13"/>
      <c r="C824" s="13"/>
      <c r="D824" s="18"/>
      <c r="E824" s="9"/>
    </row>
    <row r="825" spans="1:5">
      <c r="A825" s="13"/>
      <c r="B825" s="13"/>
      <c r="C825" s="13"/>
      <c r="D825" s="18"/>
      <c r="E825" s="9"/>
    </row>
    <row r="826" spans="1:5">
      <c r="A826" s="13"/>
      <c r="B826" s="13"/>
      <c r="C826" s="13"/>
      <c r="D826" s="18"/>
      <c r="E826" s="9"/>
    </row>
    <row r="827" spans="1:5">
      <c r="A827" s="13"/>
      <c r="B827" s="13"/>
      <c r="C827" s="13"/>
      <c r="D827" s="18"/>
      <c r="E827" s="9"/>
    </row>
    <row r="828" spans="1:5">
      <c r="A828" s="13"/>
      <c r="B828" s="13"/>
      <c r="C828" s="13"/>
      <c r="D828" s="18"/>
      <c r="E828" s="9"/>
    </row>
    <row r="829" spans="1:5">
      <c r="A829" s="13"/>
      <c r="B829" s="13"/>
      <c r="C829" s="13"/>
      <c r="D829" s="18"/>
      <c r="E829" s="9"/>
    </row>
    <row r="830" spans="1:5">
      <c r="A830" s="13"/>
      <c r="B830" s="13"/>
      <c r="C830" s="13"/>
      <c r="D830" s="18"/>
      <c r="E830" s="9"/>
    </row>
    <row r="831" spans="1:5">
      <c r="A831" s="13"/>
      <c r="B831" s="13"/>
      <c r="C831" s="13"/>
      <c r="D831" s="18"/>
      <c r="E831" s="9"/>
    </row>
    <row r="832" spans="1:5">
      <c r="A832" s="13"/>
      <c r="B832" s="13"/>
      <c r="C832" s="13"/>
      <c r="D832" s="18"/>
      <c r="E832" s="9"/>
    </row>
    <row r="833" spans="1:5">
      <c r="A833" s="13"/>
      <c r="B833" s="13"/>
      <c r="C833" s="13"/>
      <c r="D833" s="18"/>
      <c r="E833" s="9"/>
    </row>
    <row r="834" spans="1:5">
      <c r="A834" s="13"/>
      <c r="B834" s="13"/>
      <c r="C834" s="13"/>
      <c r="D834" s="18"/>
      <c r="E834" s="9"/>
    </row>
    <row r="835" spans="1:5">
      <c r="A835" s="13"/>
      <c r="B835" s="13"/>
      <c r="C835" s="13"/>
      <c r="D835" s="18"/>
      <c r="E835" s="9"/>
    </row>
    <row r="836" spans="1:5">
      <c r="A836" s="13"/>
      <c r="B836" s="13"/>
      <c r="C836" s="13"/>
      <c r="D836" s="18"/>
      <c r="E836" s="9"/>
    </row>
    <row r="837" spans="1:5">
      <c r="A837" s="13"/>
      <c r="B837" s="13"/>
      <c r="C837" s="13"/>
      <c r="D837" s="18"/>
      <c r="E837" s="9"/>
    </row>
    <row r="838" spans="1:5">
      <c r="A838" s="13"/>
      <c r="B838" s="13"/>
      <c r="C838" s="13"/>
      <c r="D838" s="18"/>
      <c r="E838" s="9"/>
    </row>
    <row r="839" spans="1:5">
      <c r="A839" s="13"/>
      <c r="B839" s="13"/>
      <c r="C839" s="13"/>
      <c r="D839" s="18"/>
      <c r="E839" s="9"/>
    </row>
    <row r="840" spans="1:5">
      <c r="A840" s="13"/>
      <c r="B840" s="13"/>
      <c r="C840" s="13"/>
      <c r="D840" s="18"/>
      <c r="E840" s="9"/>
    </row>
    <row r="841" spans="1:5">
      <c r="A841" s="13"/>
      <c r="B841" s="13"/>
      <c r="C841" s="13"/>
      <c r="D841" s="18"/>
      <c r="E841" s="9"/>
    </row>
    <row r="842" spans="1:5">
      <c r="A842" s="13"/>
      <c r="B842" s="13"/>
      <c r="C842" s="13"/>
      <c r="D842" s="18"/>
      <c r="E842" s="9"/>
    </row>
    <row r="843" spans="1:5">
      <c r="A843" s="13"/>
      <c r="B843" s="13"/>
      <c r="C843" s="13"/>
      <c r="D843" s="18"/>
      <c r="E843" s="9"/>
    </row>
    <row r="844" spans="1:5">
      <c r="A844" s="13"/>
      <c r="B844" s="13"/>
      <c r="C844" s="13"/>
      <c r="D844" s="18"/>
      <c r="E844" s="9"/>
    </row>
    <row r="845" spans="1:5">
      <c r="A845" s="13"/>
      <c r="B845" s="13"/>
      <c r="C845" s="13"/>
      <c r="D845" s="18"/>
      <c r="E845" s="9"/>
    </row>
    <row r="846" spans="1:5">
      <c r="A846" s="13"/>
      <c r="B846" s="13"/>
      <c r="C846" s="13"/>
      <c r="D846" s="18"/>
      <c r="E846" s="9"/>
    </row>
    <row r="847" spans="1:5">
      <c r="A847" s="13"/>
      <c r="B847" s="13"/>
      <c r="C847" s="13"/>
      <c r="D847" s="18"/>
      <c r="E847" s="9"/>
    </row>
    <row r="848" spans="1:5">
      <c r="A848" s="13"/>
      <c r="B848" s="13"/>
      <c r="C848" s="13"/>
      <c r="D848" s="18"/>
      <c r="E848" s="9"/>
    </row>
    <row r="849" spans="1:5">
      <c r="A849" s="13"/>
      <c r="B849" s="13"/>
      <c r="C849" s="13"/>
      <c r="D849" s="18"/>
      <c r="E849" s="9"/>
    </row>
    <row r="850" spans="1:5">
      <c r="A850" s="13"/>
      <c r="B850" s="13"/>
      <c r="C850" s="13"/>
      <c r="D850" s="18"/>
      <c r="E850" s="9"/>
    </row>
    <row r="851" spans="1:5">
      <c r="A851" s="13"/>
      <c r="B851" s="13"/>
      <c r="C851" s="13"/>
      <c r="D851" s="18"/>
      <c r="E851" s="9"/>
    </row>
    <row r="852" spans="1:5">
      <c r="A852" s="13"/>
      <c r="B852" s="13"/>
      <c r="C852" s="13"/>
      <c r="D852" s="18"/>
      <c r="E852" s="9"/>
    </row>
    <row r="853" spans="1:5">
      <c r="A853" s="13"/>
      <c r="B853" s="13"/>
      <c r="C853" s="13"/>
      <c r="D853" s="18"/>
      <c r="E853" s="9"/>
    </row>
    <row r="854" spans="1:5">
      <c r="A854" s="13"/>
      <c r="B854" s="13"/>
      <c r="C854" s="13"/>
      <c r="D854" s="18"/>
      <c r="E854" s="9"/>
    </row>
    <row r="855" spans="1:5">
      <c r="A855" s="13"/>
      <c r="B855" s="13"/>
      <c r="C855" s="13"/>
      <c r="D855" s="18"/>
      <c r="E855" s="9"/>
    </row>
    <row r="856" spans="1:5">
      <c r="A856" s="13"/>
      <c r="B856" s="13"/>
      <c r="C856" s="13"/>
      <c r="D856" s="18"/>
      <c r="E856" s="9"/>
    </row>
    <row r="857" spans="1:5">
      <c r="A857" s="13"/>
      <c r="B857" s="13"/>
      <c r="C857" s="13"/>
      <c r="D857" s="18"/>
      <c r="E857" s="9"/>
    </row>
    <row r="858" spans="1:5">
      <c r="A858" s="13"/>
      <c r="B858" s="13"/>
      <c r="C858" s="13"/>
      <c r="D858" s="18"/>
      <c r="E858" s="9"/>
    </row>
    <row r="859" spans="1:5">
      <c r="A859" s="13"/>
      <c r="B859" s="13"/>
      <c r="C859" s="13"/>
      <c r="D859" s="18"/>
      <c r="E859" s="9"/>
    </row>
    <row r="860" spans="1:5">
      <c r="A860" s="13"/>
      <c r="B860" s="13"/>
      <c r="C860" s="13"/>
      <c r="D860" s="18"/>
      <c r="E860" s="9"/>
    </row>
    <row r="861" spans="1:5">
      <c r="A861" s="13"/>
      <c r="B861" s="13"/>
      <c r="C861" s="13"/>
      <c r="D861" s="18"/>
      <c r="E861" s="9"/>
    </row>
    <row r="862" spans="1:5">
      <c r="A862" s="13"/>
      <c r="B862" s="13"/>
      <c r="C862" s="13"/>
      <c r="D862" s="18"/>
      <c r="E862" s="9"/>
    </row>
    <row r="863" spans="1:5">
      <c r="A863" s="13"/>
      <c r="B863" s="13"/>
      <c r="C863" s="13"/>
      <c r="D863" s="18"/>
      <c r="E863" s="9"/>
    </row>
    <row r="864" spans="1:5">
      <c r="A864" s="13"/>
      <c r="B864" s="13"/>
      <c r="C864" s="13"/>
      <c r="D864" s="18"/>
      <c r="E864" s="9"/>
    </row>
    <row r="865" spans="1:5">
      <c r="A865" s="13"/>
      <c r="B865" s="13"/>
      <c r="C865" s="13"/>
      <c r="D865" s="18"/>
      <c r="E865" s="9"/>
    </row>
    <row r="866" spans="1:5">
      <c r="A866" s="13"/>
      <c r="B866" s="13"/>
      <c r="C866" s="13"/>
      <c r="D866" s="18"/>
      <c r="E866" s="9"/>
    </row>
    <row r="867" spans="1:5">
      <c r="A867" s="13"/>
      <c r="B867" s="13"/>
      <c r="C867" s="13"/>
      <c r="D867" s="18"/>
      <c r="E867" s="9"/>
    </row>
    <row r="868" spans="1:5">
      <c r="A868" s="13"/>
      <c r="B868" s="13"/>
      <c r="C868" s="13"/>
      <c r="D868" s="18"/>
      <c r="E868" s="9"/>
    </row>
    <row r="869" spans="1:5">
      <c r="A869" s="13"/>
      <c r="B869" s="13"/>
      <c r="C869" s="13"/>
      <c r="D869" s="18"/>
      <c r="E869" s="9"/>
    </row>
    <row r="870" spans="1:5">
      <c r="A870" s="13"/>
      <c r="B870" s="13"/>
      <c r="C870" s="13"/>
      <c r="D870" s="18"/>
      <c r="E870" s="9"/>
    </row>
    <row r="871" spans="1:5">
      <c r="A871" s="13"/>
      <c r="B871" s="13"/>
      <c r="C871" s="13"/>
      <c r="D871" s="18"/>
      <c r="E871" s="9"/>
    </row>
    <row r="872" spans="1:5">
      <c r="A872" s="13"/>
      <c r="B872" s="13"/>
      <c r="C872" s="13"/>
      <c r="D872" s="18"/>
      <c r="E872" s="9"/>
    </row>
    <row r="873" spans="1:5">
      <c r="A873" s="13"/>
      <c r="B873" s="13"/>
      <c r="C873" s="13"/>
      <c r="D873" s="18"/>
      <c r="E873" s="9"/>
    </row>
    <row r="874" spans="1:5">
      <c r="A874" s="13"/>
      <c r="B874" s="13"/>
      <c r="C874" s="13"/>
      <c r="D874" s="18"/>
      <c r="E874" s="9"/>
    </row>
    <row r="875" spans="1:5">
      <c r="A875" s="13"/>
      <c r="B875" s="13"/>
      <c r="C875" s="13"/>
      <c r="D875" s="18"/>
      <c r="E875" s="9"/>
    </row>
    <row r="876" spans="1:5">
      <c r="A876" s="13"/>
      <c r="B876" s="13"/>
      <c r="C876" s="13"/>
      <c r="D876" s="18"/>
      <c r="E876" s="9"/>
    </row>
    <row r="877" spans="1:5">
      <c r="A877" s="13"/>
      <c r="B877" s="13"/>
      <c r="C877" s="13"/>
      <c r="D877" s="18"/>
      <c r="E877" s="9"/>
    </row>
    <row r="878" spans="1:5">
      <c r="A878" s="13"/>
      <c r="B878" s="13"/>
      <c r="C878" s="13"/>
      <c r="D878" s="18"/>
      <c r="E878" s="9"/>
    </row>
    <row r="879" spans="1:5">
      <c r="A879" s="13"/>
      <c r="B879" s="13"/>
      <c r="C879" s="13"/>
      <c r="D879" s="18"/>
      <c r="E879" s="9"/>
    </row>
    <row r="880" spans="1:5">
      <c r="A880" s="13"/>
      <c r="B880" s="13"/>
      <c r="C880" s="13"/>
      <c r="D880" s="18"/>
      <c r="E880" s="9"/>
    </row>
    <row r="881" spans="1:5">
      <c r="A881" s="13"/>
      <c r="B881" s="13"/>
      <c r="C881" s="13"/>
      <c r="D881" s="18"/>
      <c r="E881" s="9"/>
    </row>
    <row r="882" spans="1:5">
      <c r="A882" s="13"/>
      <c r="B882" s="13"/>
      <c r="C882" s="13"/>
      <c r="D882" s="18"/>
      <c r="E882" s="9"/>
    </row>
    <row r="883" spans="1:5">
      <c r="A883" s="13"/>
      <c r="B883" s="13"/>
      <c r="C883" s="13"/>
      <c r="D883" s="18"/>
      <c r="E883" s="9"/>
    </row>
    <row r="884" spans="1:5">
      <c r="A884" s="13"/>
      <c r="B884" s="13"/>
      <c r="C884" s="13"/>
      <c r="D884" s="18"/>
      <c r="E884" s="9"/>
    </row>
    <row r="885" spans="1:5">
      <c r="A885" s="13"/>
      <c r="B885" s="13"/>
      <c r="C885" s="13"/>
      <c r="D885" s="18"/>
      <c r="E885" s="9"/>
    </row>
    <row r="886" spans="1:5">
      <c r="A886" s="13"/>
      <c r="B886" s="13"/>
      <c r="C886" s="13"/>
      <c r="D886" s="18"/>
      <c r="E886" s="9"/>
    </row>
    <row r="887" spans="1:5">
      <c r="A887" s="13"/>
      <c r="B887" s="13"/>
      <c r="C887" s="13"/>
      <c r="D887" s="18"/>
      <c r="E887" s="9"/>
    </row>
    <row r="888" spans="1:5">
      <c r="A888" s="13"/>
      <c r="B888" s="13"/>
      <c r="C888" s="13"/>
      <c r="D888" s="18"/>
      <c r="E888" s="9"/>
    </row>
    <row r="889" spans="1:5">
      <c r="A889" s="13"/>
      <c r="B889" s="13"/>
      <c r="C889" s="13"/>
      <c r="D889" s="18"/>
      <c r="E889" s="9"/>
    </row>
    <row r="890" spans="1:5">
      <c r="A890" s="13"/>
      <c r="B890" s="13"/>
      <c r="C890" s="13"/>
      <c r="D890" s="18"/>
      <c r="E890" s="9"/>
    </row>
    <row r="891" spans="1:5">
      <c r="A891" s="13"/>
      <c r="B891" s="13"/>
      <c r="C891" s="13"/>
      <c r="D891" s="18"/>
      <c r="E891" s="9"/>
    </row>
    <row r="892" spans="1:5">
      <c r="A892" s="13"/>
      <c r="B892" s="13"/>
      <c r="C892" s="13"/>
      <c r="D892" s="18"/>
      <c r="E892" s="9"/>
    </row>
    <row r="893" spans="1:5">
      <c r="A893" s="13"/>
      <c r="B893" s="13"/>
      <c r="C893" s="13"/>
      <c r="D893" s="18"/>
      <c r="E893" s="9"/>
    </row>
    <row r="894" spans="1:5">
      <c r="A894" s="13"/>
      <c r="B894" s="13"/>
      <c r="C894" s="13"/>
      <c r="D894" s="18"/>
      <c r="E894" s="9"/>
    </row>
    <row r="895" spans="1:5">
      <c r="A895" s="13"/>
      <c r="B895" s="13"/>
      <c r="C895" s="13"/>
      <c r="D895" s="18"/>
      <c r="E895" s="9"/>
    </row>
    <row r="896" spans="1:5">
      <c r="A896" s="13"/>
      <c r="B896" s="13"/>
      <c r="C896" s="13"/>
      <c r="D896" s="18"/>
      <c r="E896" s="9"/>
    </row>
    <row r="897" spans="1:5">
      <c r="A897" s="13"/>
      <c r="B897" s="13"/>
      <c r="C897" s="13"/>
      <c r="D897" s="18"/>
      <c r="E897" s="9"/>
    </row>
    <row r="898" spans="1:5">
      <c r="A898" s="13"/>
      <c r="B898" s="13"/>
      <c r="C898" s="13"/>
      <c r="D898" s="18"/>
      <c r="E898" s="9"/>
    </row>
    <row r="899" spans="1:5">
      <c r="A899" s="13"/>
      <c r="B899" s="13"/>
      <c r="C899" s="13"/>
      <c r="D899" s="18"/>
      <c r="E899" s="9"/>
    </row>
    <row r="900" spans="1:5">
      <c r="A900" s="13"/>
      <c r="B900" s="13"/>
      <c r="C900" s="13"/>
      <c r="D900" s="18"/>
      <c r="E900" s="9"/>
    </row>
    <row r="901" spans="1:5">
      <c r="A901" s="13"/>
      <c r="B901" s="13"/>
      <c r="C901" s="13"/>
      <c r="D901" s="18"/>
      <c r="E901" s="9"/>
    </row>
    <row r="902" spans="1:5">
      <c r="A902" s="13"/>
      <c r="B902" s="13"/>
      <c r="C902" s="13"/>
      <c r="D902" s="18"/>
      <c r="E902" s="9"/>
    </row>
    <row r="903" spans="1:5">
      <c r="A903" s="13"/>
      <c r="B903" s="13"/>
      <c r="C903" s="13"/>
      <c r="D903" s="18"/>
      <c r="E903" s="9"/>
    </row>
    <row r="904" spans="1:5">
      <c r="A904" s="13"/>
      <c r="B904" s="13"/>
      <c r="C904" s="13"/>
      <c r="D904" s="18"/>
      <c r="E904" s="9"/>
    </row>
    <row r="905" spans="1:5">
      <c r="A905" s="13"/>
      <c r="B905" s="13"/>
      <c r="C905" s="13"/>
      <c r="D905" s="18"/>
      <c r="E905" s="9"/>
    </row>
    <row r="906" spans="1:5">
      <c r="A906" s="13"/>
      <c r="B906" s="13"/>
      <c r="C906" s="13"/>
      <c r="D906" s="18"/>
      <c r="E906" s="9"/>
    </row>
    <row r="907" spans="1:5">
      <c r="A907" s="13"/>
      <c r="B907" s="13"/>
      <c r="C907" s="13"/>
      <c r="D907" s="18"/>
      <c r="E907" s="9"/>
    </row>
    <row r="908" spans="1:5">
      <c r="A908" s="13"/>
      <c r="B908" s="13"/>
      <c r="C908" s="13"/>
      <c r="D908" s="18"/>
      <c r="E908" s="9"/>
    </row>
    <row r="909" spans="1:5">
      <c r="A909" s="13"/>
      <c r="B909" s="13"/>
      <c r="C909" s="13"/>
      <c r="D909" s="18"/>
      <c r="E909" s="9"/>
    </row>
    <row r="910" spans="1:5">
      <c r="A910" s="13"/>
      <c r="B910" s="13"/>
      <c r="C910" s="13"/>
      <c r="D910" s="18"/>
      <c r="E910" s="9"/>
    </row>
    <row r="911" spans="1:5">
      <c r="A911" s="13"/>
      <c r="B911" s="13"/>
      <c r="C911" s="13"/>
      <c r="D911" s="18"/>
      <c r="E911" s="9"/>
    </row>
    <row r="912" spans="1:5">
      <c r="A912" s="13"/>
      <c r="B912" s="13"/>
      <c r="C912" s="13"/>
      <c r="D912" s="18"/>
      <c r="E912" s="9"/>
    </row>
    <row r="913" spans="1:5">
      <c r="A913" s="13"/>
      <c r="B913" s="13"/>
      <c r="C913" s="13"/>
      <c r="D913" s="18"/>
      <c r="E913" s="9"/>
    </row>
    <row r="914" spans="1:5">
      <c r="A914" s="13"/>
      <c r="B914" s="13"/>
      <c r="C914" s="13"/>
      <c r="D914" s="18"/>
      <c r="E914" s="9"/>
    </row>
    <row r="915" spans="1:5">
      <c r="A915" s="13"/>
      <c r="B915" s="13"/>
      <c r="C915" s="13"/>
      <c r="D915" s="18"/>
      <c r="E915" s="9"/>
    </row>
    <row r="916" spans="1:5">
      <c r="A916" s="13"/>
      <c r="B916" s="13"/>
      <c r="C916" s="13"/>
      <c r="D916" s="18"/>
      <c r="E916" s="9"/>
    </row>
    <row r="917" spans="1:5">
      <c r="A917" s="13"/>
      <c r="B917" s="13"/>
      <c r="C917" s="13"/>
      <c r="D917" s="18"/>
      <c r="E917" s="9"/>
    </row>
    <row r="918" spans="1:5">
      <c r="A918" s="13"/>
      <c r="B918" s="13"/>
      <c r="C918" s="13"/>
      <c r="D918" s="18"/>
      <c r="E918" s="9"/>
    </row>
    <row r="919" spans="1:5">
      <c r="A919" s="13"/>
      <c r="B919" s="13"/>
      <c r="C919" s="13"/>
      <c r="D919" s="18"/>
      <c r="E919" s="9"/>
    </row>
    <row r="920" spans="1:5">
      <c r="A920" s="13"/>
      <c r="B920" s="13"/>
      <c r="C920" s="13"/>
      <c r="D920" s="18"/>
      <c r="E920" s="9"/>
    </row>
    <row r="921" spans="1:5">
      <c r="A921" s="13"/>
      <c r="B921" s="13"/>
      <c r="C921" s="13"/>
      <c r="D921" s="18"/>
      <c r="E921" s="9"/>
    </row>
    <row r="922" spans="1:5">
      <c r="A922" s="13"/>
      <c r="B922" s="13"/>
      <c r="C922" s="13"/>
      <c r="D922" s="18"/>
      <c r="E922" s="9"/>
    </row>
    <row r="923" spans="1:5">
      <c r="A923" s="13"/>
      <c r="B923" s="13"/>
      <c r="C923" s="13"/>
      <c r="D923" s="18"/>
      <c r="E923" s="9"/>
    </row>
    <row r="924" spans="1:5">
      <c r="A924" s="13"/>
      <c r="B924" s="13"/>
      <c r="C924" s="13"/>
      <c r="D924" s="18"/>
      <c r="E924" s="9"/>
    </row>
    <row r="925" spans="1:5">
      <c r="A925" s="13"/>
      <c r="B925" s="13"/>
      <c r="C925" s="13"/>
      <c r="D925" s="18"/>
      <c r="E925" s="9"/>
    </row>
    <row r="926" spans="1:5">
      <c r="A926" s="13"/>
      <c r="B926" s="13"/>
      <c r="C926" s="13"/>
      <c r="D926" s="18"/>
      <c r="E926" s="9"/>
    </row>
    <row r="927" spans="1:5">
      <c r="A927" s="13"/>
      <c r="B927" s="13"/>
      <c r="C927" s="13"/>
      <c r="D927" s="18"/>
      <c r="E927" s="9"/>
    </row>
    <row r="928" spans="1:5">
      <c r="A928" s="13"/>
      <c r="B928" s="13"/>
      <c r="C928" s="13"/>
      <c r="D928" s="18"/>
      <c r="E928" s="9"/>
    </row>
    <row r="929" spans="1:5">
      <c r="A929" s="13"/>
      <c r="B929" s="13"/>
      <c r="C929" s="13"/>
      <c r="D929" s="18"/>
      <c r="E929" s="9"/>
    </row>
    <row r="930" spans="1:5">
      <c r="A930" s="13"/>
      <c r="B930" s="13"/>
      <c r="C930" s="13"/>
      <c r="D930" s="18"/>
      <c r="E930" s="9"/>
    </row>
    <row r="931" spans="1:5">
      <c r="A931" s="13"/>
      <c r="B931" s="13"/>
      <c r="C931" s="13"/>
      <c r="D931" s="18"/>
      <c r="E931" s="9"/>
    </row>
    <row r="932" spans="1:5">
      <c r="A932" s="13"/>
      <c r="B932" s="13"/>
      <c r="C932" s="13"/>
      <c r="D932" s="18"/>
      <c r="E932" s="9"/>
    </row>
    <row r="933" spans="1:5">
      <c r="A933" s="13"/>
      <c r="B933" s="13"/>
      <c r="C933" s="13"/>
      <c r="D933" s="18"/>
      <c r="E933" s="9"/>
    </row>
    <row r="934" spans="1:5">
      <c r="A934" s="13"/>
      <c r="B934" s="13"/>
      <c r="C934" s="13"/>
      <c r="D934" s="18"/>
      <c r="E934" s="9"/>
    </row>
    <row r="935" spans="1:5">
      <c r="A935" s="13"/>
      <c r="B935" s="13"/>
      <c r="C935" s="13"/>
      <c r="D935" s="18"/>
      <c r="E935" s="9"/>
    </row>
    <row r="936" spans="1:5">
      <c r="A936" s="13"/>
      <c r="B936" s="13"/>
      <c r="C936" s="13"/>
      <c r="D936" s="18"/>
      <c r="E936" s="9"/>
    </row>
    <row r="937" spans="1:5">
      <c r="A937" s="13"/>
      <c r="B937" s="13"/>
      <c r="C937" s="13"/>
      <c r="D937" s="18"/>
      <c r="E937" s="9"/>
    </row>
    <row r="938" spans="1:5">
      <c r="A938" s="13"/>
      <c r="B938" s="13"/>
      <c r="C938" s="13"/>
      <c r="D938" s="18"/>
      <c r="E938" s="9"/>
    </row>
    <row r="939" spans="1:5">
      <c r="A939" s="13"/>
      <c r="B939" s="13"/>
      <c r="C939" s="13"/>
      <c r="D939" s="18"/>
      <c r="E939" s="9"/>
    </row>
    <row r="940" spans="1:5">
      <c r="A940" s="13"/>
      <c r="B940" s="13"/>
      <c r="C940" s="13"/>
      <c r="D940" s="18"/>
      <c r="E940" s="9"/>
    </row>
    <row r="941" spans="1:5">
      <c r="A941" s="13"/>
      <c r="B941" s="13"/>
      <c r="C941" s="13"/>
      <c r="D941" s="18"/>
      <c r="E941" s="9"/>
    </row>
    <row r="942" spans="1:5">
      <c r="A942" s="13"/>
      <c r="B942" s="13"/>
      <c r="C942" s="13"/>
      <c r="D942" s="18"/>
      <c r="E942" s="9"/>
    </row>
    <row r="943" spans="1:5">
      <c r="A943" s="13"/>
      <c r="B943" s="13"/>
      <c r="C943" s="13"/>
      <c r="D943" s="18"/>
      <c r="E943" s="9"/>
    </row>
    <row r="944" spans="1:5">
      <c r="A944" s="13"/>
      <c r="B944" s="13"/>
      <c r="C944" s="13"/>
      <c r="D944" s="18"/>
      <c r="E944" s="9"/>
    </row>
    <row r="945" spans="1:5">
      <c r="A945" s="13"/>
      <c r="B945" s="13"/>
      <c r="C945" s="13"/>
      <c r="D945" s="18"/>
      <c r="E945" s="9"/>
    </row>
    <row r="946" spans="1:5">
      <c r="A946" s="13"/>
      <c r="B946" s="13"/>
      <c r="C946" s="13"/>
      <c r="D946" s="18"/>
      <c r="E946" s="9"/>
    </row>
    <row r="947" spans="1:5">
      <c r="A947" s="13"/>
      <c r="B947" s="13"/>
      <c r="C947" s="13"/>
      <c r="D947" s="18"/>
      <c r="E947" s="9"/>
    </row>
    <row r="948" spans="1:5">
      <c r="A948" s="13"/>
      <c r="B948" s="13"/>
      <c r="C948" s="13"/>
      <c r="D948" s="18"/>
      <c r="E948" s="9"/>
    </row>
    <row r="949" spans="1:5">
      <c r="A949" s="13"/>
      <c r="B949" s="13"/>
      <c r="C949" s="13"/>
      <c r="D949" s="18"/>
      <c r="E949" s="9"/>
    </row>
    <row r="950" spans="1:5">
      <c r="A950" s="13"/>
      <c r="B950" s="13"/>
      <c r="C950" s="13"/>
      <c r="D950" s="18"/>
      <c r="E950" s="9"/>
    </row>
    <row r="951" spans="1:5">
      <c r="A951" s="13"/>
      <c r="B951" s="13"/>
      <c r="C951" s="13"/>
      <c r="D951" s="18"/>
      <c r="E951" s="9"/>
    </row>
    <row r="952" spans="1:5">
      <c r="A952" s="13"/>
      <c r="B952" s="13"/>
      <c r="C952" s="13"/>
      <c r="D952" s="18"/>
      <c r="E952" s="9"/>
    </row>
    <row r="953" spans="1:5">
      <c r="A953" s="13"/>
      <c r="B953" s="13"/>
      <c r="C953" s="13"/>
      <c r="D953" s="18"/>
      <c r="E953" s="9"/>
    </row>
    <row r="954" spans="1:5">
      <c r="A954" s="13"/>
      <c r="B954" s="13"/>
      <c r="C954" s="13"/>
      <c r="D954" s="18"/>
      <c r="E954" s="9"/>
    </row>
    <row r="955" spans="1:5">
      <c r="A955" s="13"/>
      <c r="B955" s="13"/>
      <c r="C955" s="13"/>
      <c r="D955" s="18"/>
      <c r="E955" s="9"/>
    </row>
    <row r="956" spans="1:5">
      <c r="A956" s="13"/>
      <c r="B956" s="13"/>
      <c r="C956" s="13"/>
      <c r="D956" s="18"/>
      <c r="E956" s="9"/>
    </row>
    <row r="957" spans="1:5">
      <c r="A957" s="13"/>
      <c r="B957" s="13"/>
      <c r="C957" s="13"/>
      <c r="D957" s="18"/>
      <c r="E957" s="9"/>
    </row>
    <row r="958" spans="1:5">
      <c r="A958" s="13"/>
      <c r="B958" s="13"/>
      <c r="C958" s="13"/>
      <c r="D958" s="18"/>
      <c r="E958" s="9"/>
    </row>
    <row r="959" spans="1:5">
      <c r="A959" s="13"/>
      <c r="B959" s="13"/>
      <c r="C959" s="13"/>
      <c r="D959" s="18"/>
      <c r="E959" s="9"/>
    </row>
    <row r="960" spans="1:5">
      <c r="A960" s="13"/>
      <c r="B960" s="13"/>
      <c r="C960" s="13"/>
      <c r="D960" s="18"/>
      <c r="E960" s="9"/>
    </row>
    <row r="961" spans="1:5">
      <c r="A961" s="13"/>
      <c r="B961" s="13"/>
      <c r="C961" s="13"/>
      <c r="D961" s="18"/>
      <c r="E961" s="9"/>
    </row>
    <row r="962" spans="1:5">
      <c r="A962" s="13"/>
      <c r="B962" s="13"/>
      <c r="C962" s="13"/>
      <c r="D962" s="18"/>
      <c r="E962" s="9"/>
    </row>
    <row r="963" spans="1:5">
      <c r="A963" s="13"/>
      <c r="B963" s="13"/>
      <c r="C963" s="13"/>
      <c r="D963" s="18"/>
      <c r="E963" s="9"/>
    </row>
    <row r="964" spans="1:5">
      <c r="A964" s="13"/>
      <c r="B964" s="13"/>
      <c r="C964" s="13"/>
      <c r="D964" s="18"/>
      <c r="E964" s="9"/>
    </row>
    <row r="965" spans="1:5">
      <c r="A965" s="13"/>
      <c r="B965" s="13"/>
      <c r="C965" s="13"/>
      <c r="D965" s="18"/>
      <c r="E965" s="9"/>
    </row>
    <row r="966" spans="1:5">
      <c r="A966" s="13"/>
      <c r="B966" s="13"/>
      <c r="C966" s="13"/>
      <c r="D966" s="18"/>
      <c r="E966" s="9"/>
    </row>
    <row r="967" spans="1:5">
      <c r="A967" s="13"/>
      <c r="B967" s="13"/>
      <c r="C967" s="13"/>
      <c r="D967" s="18"/>
      <c r="E967" s="9"/>
    </row>
    <row r="968" spans="1:5">
      <c r="A968" s="13"/>
      <c r="B968" s="13"/>
      <c r="C968" s="13"/>
      <c r="D968" s="18"/>
      <c r="E968" s="9"/>
    </row>
    <row r="969" spans="1:5">
      <c r="A969" s="13"/>
      <c r="B969" s="13"/>
      <c r="C969" s="13"/>
      <c r="D969" s="18"/>
      <c r="E969" s="9"/>
    </row>
    <row r="970" spans="1:5">
      <c r="A970" s="13"/>
      <c r="B970" s="13"/>
      <c r="C970" s="13"/>
      <c r="D970" s="18"/>
      <c r="E970" s="9"/>
    </row>
    <row r="971" spans="1:5">
      <c r="A971" s="13"/>
      <c r="B971" s="13"/>
      <c r="C971" s="13"/>
      <c r="D971" s="18"/>
      <c r="E971" s="9"/>
    </row>
    <row r="972" spans="1:5">
      <c r="A972" s="13"/>
      <c r="B972" s="13"/>
      <c r="C972" s="13"/>
      <c r="D972" s="18"/>
      <c r="E972" s="9"/>
    </row>
    <row r="973" spans="1:5">
      <c r="A973" s="13"/>
      <c r="B973" s="13"/>
      <c r="C973" s="13"/>
      <c r="D973" s="18"/>
      <c r="E973" s="9"/>
    </row>
    <row r="974" spans="1:5">
      <c r="A974" s="13"/>
      <c r="B974" s="13"/>
      <c r="C974" s="13"/>
      <c r="D974" s="18"/>
      <c r="E974" s="9"/>
    </row>
    <row r="975" spans="1:5">
      <c r="A975" s="13"/>
      <c r="B975" s="13"/>
      <c r="C975" s="13"/>
      <c r="D975" s="18"/>
      <c r="E975" s="9"/>
    </row>
    <row r="976" spans="1:5">
      <c r="A976" s="13"/>
      <c r="B976" s="13"/>
      <c r="C976" s="13"/>
      <c r="D976" s="18"/>
      <c r="E976" s="9"/>
    </row>
    <row r="977" spans="1:5">
      <c r="A977" s="13"/>
      <c r="B977" s="13"/>
      <c r="C977" s="13"/>
      <c r="D977" s="18"/>
      <c r="E977" s="9"/>
    </row>
    <row r="978" spans="1:5">
      <c r="A978" s="13"/>
      <c r="B978" s="13"/>
      <c r="C978" s="13"/>
      <c r="D978" s="18"/>
      <c r="E978" s="9"/>
    </row>
    <row r="979" spans="1:5">
      <c r="A979" s="13"/>
      <c r="B979" s="13"/>
      <c r="C979" s="13"/>
      <c r="D979" s="18"/>
      <c r="E979" s="9"/>
    </row>
    <row r="980" spans="1:5">
      <c r="A980" s="13"/>
      <c r="B980" s="13"/>
      <c r="C980" s="13"/>
      <c r="D980" s="18"/>
      <c r="E980" s="9"/>
    </row>
    <row r="981" spans="1:5">
      <c r="A981" s="13"/>
      <c r="B981" s="13"/>
      <c r="C981" s="13"/>
      <c r="D981" s="18"/>
      <c r="E981" s="9"/>
    </row>
    <row r="982" spans="1:5">
      <c r="A982" s="13"/>
      <c r="B982" s="13"/>
      <c r="C982" s="13"/>
      <c r="D982" s="18"/>
      <c r="E982" s="9"/>
    </row>
    <row r="983" spans="1:5">
      <c r="A983" s="13"/>
      <c r="B983" s="13"/>
      <c r="C983" s="13"/>
      <c r="D983" s="18"/>
      <c r="E983" s="9"/>
    </row>
    <row r="984" spans="1:5">
      <c r="A984" s="13"/>
      <c r="B984" s="13"/>
      <c r="C984" s="13"/>
      <c r="D984" s="18"/>
      <c r="E984" s="9"/>
    </row>
    <row r="985" spans="1:5">
      <c r="A985" s="13"/>
      <c r="B985" s="13"/>
      <c r="C985" s="13"/>
      <c r="D985" s="18"/>
      <c r="E985" s="9"/>
    </row>
    <row r="986" spans="1:5">
      <c r="A986" s="13"/>
      <c r="B986" s="13"/>
      <c r="C986" s="13"/>
      <c r="D986" s="18"/>
      <c r="E986" s="9"/>
    </row>
    <row r="987" spans="1:5">
      <c r="A987" s="13"/>
      <c r="B987" s="13"/>
      <c r="C987" s="13"/>
      <c r="D987" s="18"/>
      <c r="E987" s="9"/>
    </row>
    <row r="988" spans="1:5">
      <c r="A988" s="13"/>
      <c r="B988" s="13"/>
      <c r="C988" s="13"/>
      <c r="D988" s="18"/>
      <c r="E988" s="9"/>
    </row>
    <row r="989" spans="1:5">
      <c r="A989" s="13"/>
      <c r="B989" s="13"/>
      <c r="C989" s="13"/>
      <c r="D989" s="18"/>
      <c r="E989" s="9"/>
    </row>
    <row r="990" spans="1:5">
      <c r="A990" s="13"/>
      <c r="B990" s="13"/>
      <c r="C990" s="13"/>
      <c r="D990" s="18"/>
      <c r="E990" s="9"/>
    </row>
    <row r="991" spans="1:5">
      <c r="A991" s="13"/>
      <c r="B991" s="13"/>
      <c r="C991" s="13"/>
      <c r="D991" s="18"/>
      <c r="E991" s="9"/>
    </row>
    <row r="992" spans="1:5">
      <c r="A992" s="13"/>
      <c r="B992" s="13"/>
      <c r="C992" s="13"/>
      <c r="D992" s="18"/>
      <c r="E992" s="9"/>
    </row>
    <row r="993" spans="1:5">
      <c r="A993" s="13"/>
      <c r="B993" s="13"/>
      <c r="C993" s="13"/>
      <c r="D993" s="18"/>
      <c r="E993" s="9"/>
    </row>
    <row r="994" spans="1:5">
      <c r="A994" s="13"/>
      <c r="B994" s="13"/>
      <c r="C994" s="13"/>
      <c r="D994" s="18"/>
      <c r="E994" s="9"/>
    </row>
    <row r="995" spans="1:5">
      <c r="A995" s="13"/>
      <c r="B995" s="13"/>
      <c r="C995" s="13"/>
      <c r="D995" s="18"/>
      <c r="E995" s="9"/>
    </row>
    <row r="996" spans="1:5">
      <c r="A996" s="13"/>
      <c r="B996" s="13"/>
      <c r="C996" s="13"/>
      <c r="D996" s="18"/>
      <c r="E996" s="9"/>
    </row>
    <row r="997" spans="1:5">
      <c r="A997" s="13"/>
      <c r="B997" s="13"/>
      <c r="C997" s="13"/>
      <c r="D997" s="18"/>
      <c r="E997" s="9"/>
    </row>
    <row r="998" spans="1:5">
      <c r="A998" s="13"/>
      <c r="B998" s="13"/>
      <c r="C998" s="13"/>
      <c r="D998" s="18"/>
      <c r="E998" s="9"/>
    </row>
    <row r="999" spans="1:5">
      <c r="A999" s="13"/>
      <c r="B999" s="13"/>
      <c r="C999" s="13"/>
      <c r="D999" s="18"/>
      <c r="E999" s="9"/>
    </row>
    <row r="1000" spans="1:5">
      <c r="A1000" s="13"/>
      <c r="B1000" s="13"/>
      <c r="C1000" s="13"/>
      <c r="D1000" s="18"/>
      <c r="E1000" s="9"/>
    </row>
    <row r="1001" spans="1:5">
      <c r="A1001" s="13"/>
      <c r="B1001" s="13"/>
      <c r="C1001" s="13"/>
      <c r="D1001" s="18"/>
      <c r="E1001" s="9"/>
    </row>
    <row r="1002" spans="1:5">
      <c r="A1002" s="13"/>
      <c r="B1002" s="13"/>
      <c r="C1002" s="13"/>
      <c r="D1002" s="18"/>
      <c r="E1002" s="9"/>
    </row>
    <row r="1003" spans="1:5">
      <c r="A1003" s="13"/>
      <c r="B1003" s="13"/>
      <c r="C1003" s="13"/>
      <c r="D1003" s="18"/>
      <c r="E1003" s="9"/>
    </row>
    <row r="1004" spans="1:5">
      <c r="A1004" s="13"/>
      <c r="B1004" s="13"/>
      <c r="C1004" s="13"/>
      <c r="D1004" s="18"/>
      <c r="E1004" s="9"/>
    </row>
    <row r="1005" spans="1:5">
      <c r="A1005" s="13"/>
      <c r="B1005" s="13"/>
      <c r="C1005" s="13"/>
      <c r="D1005" s="18"/>
      <c r="E1005" s="9"/>
    </row>
    <row r="1006" spans="1:5">
      <c r="A1006" s="13"/>
      <c r="B1006" s="13"/>
      <c r="C1006" s="13"/>
      <c r="D1006" s="18"/>
      <c r="E1006" s="9"/>
    </row>
    <row r="1007" spans="1:5">
      <c r="A1007" s="13"/>
      <c r="B1007" s="13"/>
      <c r="C1007" s="13"/>
      <c r="D1007" s="18"/>
      <c r="E1007" s="9"/>
    </row>
    <row r="1008" spans="1:5">
      <c r="A1008" s="13"/>
      <c r="B1008" s="13"/>
      <c r="C1008" s="13"/>
      <c r="D1008" s="18"/>
      <c r="E1008" s="9"/>
    </row>
    <row r="1009" spans="1:5">
      <c r="A1009" s="13"/>
      <c r="B1009" s="13"/>
      <c r="C1009" s="13"/>
      <c r="D1009" s="18"/>
      <c r="E1009" s="9"/>
    </row>
    <row r="1010" spans="1:5">
      <c r="A1010" s="13"/>
      <c r="B1010" s="13"/>
      <c r="C1010" s="13"/>
      <c r="D1010" s="18"/>
      <c r="E1010" s="9"/>
    </row>
    <row r="1011" spans="1:5">
      <c r="A1011" s="13"/>
      <c r="B1011" s="13"/>
      <c r="C1011" s="13"/>
      <c r="D1011" s="18"/>
      <c r="E1011" s="9"/>
    </row>
    <row r="1012" spans="1:5">
      <c r="A1012" s="13"/>
      <c r="B1012" s="13"/>
      <c r="C1012" s="13"/>
      <c r="D1012" s="18"/>
      <c r="E1012" s="9"/>
    </row>
    <row r="1013" spans="1:5">
      <c r="A1013" s="13"/>
      <c r="B1013" s="13"/>
      <c r="C1013" s="13"/>
      <c r="D1013" s="18"/>
      <c r="E1013" s="9"/>
    </row>
    <row r="1014" spans="1:5">
      <c r="A1014" s="13"/>
      <c r="B1014" s="13"/>
      <c r="C1014" s="13"/>
      <c r="D1014" s="18"/>
      <c r="E1014" s="9"/>
    </row>
    <row r="1015" spans="1:5">
      <c r="A1015" s="13"/>
      <c r="B1015" s="13"/>
      <c r="C1015" s="13"/>
      <c r="D1015" s="18"/>
      <c r="E1015" s="9"/>
    </row>
    <row r="1016" spans="1:5">
      <c r="A1016" s="13"/>
      <c r="B1016" s="13"/>
      <c r="C1016" s="13"/>
      <c r="D1016" s="18"/>
      <c r="E1016" s="9"/>
    </row>
    <row r="1017" spans="1:5">
      <c r="A1017" s="13"/>
      <c r="B1017" s="13"/>
      <c r="C1017" s="13"/>
      <c r="D1017" s="18"/>
      <c r="E1017" s="9"/>
    </row>
    <row r="1018" spans="1:5">
      <c r="A1018" s="13"/>
      <c r="B1018" s="13"/>
      <c r="C1018" s="13"/>
      <c r="D1018" s="18"/>
      <c r="E1018" s="9"/>
    </row>
    <row r="1019" spans="1:5">
      <c r="A1019" s="13"/>
      <c r="B1019" s="13"/>
      <c r="C1019" s="13"/>
      <c r="D1019" s="18"/>
      <c r="E1019" s="9"/>
    </row>
    <row r="1020" spans="1:5">
      <c r="A1020" s="13"/>
      <c r="B1020" s="13"/>
      <c r="C1020" s="13"/>
      <c r="D1020" s="18"/>
      <c r="E1020" s="9"/>
    </row>
    <row r="1021" spans="1:5">
      <c r="A1021" s="13"/>
      <c r="B1021" s="13"/>
      <c r="C1021" s="13"/>
      <c r="D1021" s="18"/>
      <c r="E1021" s="9"/>
    </row>
    <row r="1022" spans="1:5">
      <c r="A1022" s="13"/>
      <c r="B1022" s="13"/>
      <c r="C1022" s="13"/>
      <c r="D1022" s="18"/>
      <c r="E1022" s="9"/>
    </row>
    <row r="1023" spans="1:5">
      <c r="A1023" s="13"/>
      <c r="B1023" s="13"/>
      <c r="C1023" s="13"/>
      <c r="D1023" s="18"/>
      <c r="E1023" s="9"/>
    </row>
    <row r="1024" spans="1:5">
      <c r="A1024" s="13"/>
      <c r="B1024" s="13"/>
      <c r="C1024" s="13"/>
      <c r="D1024" s="18"/>
      <c r="E1024" s="9"/>
    </row>
    <row r="1025" spans="1:5">
      <c r="A1025" s="13"/>
      <c r="B1025" s="13"/>
      <c r="C1025" s="13"/>
      <c r="D1025" s="18"/>
      <c r="E1025" s="9"/>
    </row>
    <row r="1026" spans="1:5">
      <c r="A1026" s="13"/>
      <c r="B1026" s="13"/>
      <c r="C1026" s="13"/>
      <c r="D1026" s="18"/>
      <c r="E1026" s="9"/>
    </row>
    <row r="1027" spans="1:5">
      <c r="A1027" s="13"/>
      <c r="B1027" s="13"/>
      <c r="C1027" s="13"/>
      <c r="D1027" s="18"/>
      <c r="E1027" s="9"/>
    </row>
    <row r="1028" spans="1:5">
      <c r="A1028" s="13"/>
      <c r="B1028" s="13"/>
      <c r="C1028" s="13"/>
      <c r="D1028" s="18"/>
      <c r="E1028" s="9"/>
    </row>
    <row r="1029" spans="1:5">
      <c r="A1029" s="13"/>
      <c r="B1029" s="13"/>
      <c r="C1029" s="13"/>
      <c r="D1029" s="18"/>
      <c r="E1029" s="9"/>
    </row>
    <row r="1030" spans="1:5">
      <c r="A1030" s="13"/>
      <c r="B1030" s="13"/>
      <c r="C1030" s="13"/>
      <c r="D1030" s="18"/>
      <c r="E1030" s="9"/>
    </row>
    <row r="1031" spans="1:5">
      <c r="A1031" s="13"/>
      <c r="B1031" s="13"/>
      <c r="C1031" s="13"/>
      <c r="D1031" s="18"/>
      <c r="E1031" s="9"/>
    </row>
    <row r="1032" spans="1:5">
      <c r="A1032" s="13"/>
      <c r="B1032" s="13"/>
      <c r="C1032" s="13"/>
      <c r="D1032" s="18"/>
      <c r="E1032" s="9"/>
    </row>
    <row r="1033" spans="1:5">
      <c r="A1033" s="13"/>
      <c r="B1033" s="13"/>
      <c r="C1033" s="13"/>
      <c r="D1033" s="18"/>
      <c r="E1033" s="9"/>
    </row>
    <row r="1034" spans="1:5">
      <c r="A1034" s="13"/>
      <c r="B1034" s="13"/>
      <c r="C1034" s="13"/>
      <c r="D1034" s="18"/>
      <c r="E1034" s="9"/>
    </row>
    <row r="1035" spans="1:5">
      <c r="A1035" s="13"/>
      <c r="B1035" s="13"/>
      <c r="C1035" s="13"/>
      <c r="D1035" s="18"/>
      <c r="E1035" s="9"/>
    </row>
    <row r="1036" spans="1:5">
      <c r="A1036" s="13"/>
      <c r="B1036" s="13"/>
      <c r="C1036" s="13"/>
      <c r="D1036" s="18"/>
      <c r="E1036" s="9"/>
    </row>
    <row r="1037" spans="1:5">
      <c r="A1037" s="13"/>
      <c r="B1037" s="13"/>
      <c r="C1037" s="13"/>
      <c r="D1037" s="18"/>
      <c r="E1037" s="9"/>
    </row>
    <row r="1038" spans="1:5">
      <c r="A1038" s="13"/>
      <c r="B1038" s="13"/>
      <c r="C1038" s="13"/>
      <c r="D1038" s="18"/>
      <c r="E1038" s="9"/>
    </row>
    <row r="1039" spans="1:5">
      <c r="A1039" s="13"/>
      <c r="B1039" s="13"/>
      <c r="C1039" s="13"/>
      <c r="D1039" s="18"/>
      <c r="E1039" s="9"/>
    </row>
    <row r="1040" spans="1:5">
      <c r="A1040" s="13"/>
      <c r="B1040" s="13"/>
      <c r="C1040" s="13"/>
      <c r="D1040" s="18"/>
      <c r="E1040" s="9"/>
    </row>
    <row r="1041" spans="1:5">
      <c r="A1041" s="13"/>
      <c r="B1041" s="13"/>
      <c r="C1041" s="13"/>
      <c r="D1041" s="18"/>
      <c r="E1041" s="9"/>
    </row>
    <row r="1042" spans="1:5">
      <c r="A1042" s="13"/>
      <c r="B1042" s="13"/>
      <c r="C1042" s="13"/>
      <c r="D1042" s="18"/>
      <c r="E1042" s="9"/>
    </row>
    <row r="1043" spans="1:5">
      <c r="A1043" s="13"/>
      <c r="B1043" s="13"/>
      <c r="C1043" s="13"/>
      <c r="D1043" s="18"/>
      <c r="E1043" s="9"/>
    </row>
    <row r="1044" spans="1:5">
      <c r="A1044" s="13"/>
      <c r="B1044" s="13"/>
      <c r="C1044" s="13"/>
      <c r="D1044" s="18"/>
      <c r="E1044" s="9"/>
    </row>
    <row r="1045" spans="1:5">
      <c r="A1045" s="13"/>
      <c r="B1045" s="13"/>
      <c r="C1045" s="13"/>
      <c r="D1045" s="18"/>
      <c r="E1045" s="9"/>
    </row>
    <row r="1046" spans="1:5">
      <c r="A1046" s="13"/>
      <c r="B1046" s="13"/>
      <c r="C1046" s="13"/>
      <c r="D1046" s="18"/>
      <c r="E1046" s="9"/>
    </row>
    <row r="1047" spans="1:5">
      <c r="A1047" s="13"/>
      <c r="B1047" s="13"/>
      <c r="C1047" s="13"/>
      <c r="D1047" s="18"/>
      <c r="E1047" s="9"/>
    </row>
    <row r="1048" spans="1:5">
      <c r="A1048" s="13"/>
      <c r="B1048" s="13"/>
      <c r="C1048" s="13"/>
      <c r="D1048" s="18"/>
      <c r="E1048" s="9"/>
    </row>
    <row r="1049" spans="1:5">
      <c r="A1049" s="13"/>
      <c r="B1049" s="13"/>
      <c r="C1049" s="13"/>
      <c r="D1049" s="18"/>
      <c r="E1049" s="9"/>
    </row>
    <row r="1050" spans="1:5">
      <c r="A1050" s="13"/>
      <c r="B1050" s="13"/>
      <c r="C1050" s="13"/>
      <c r="D1050" s="18"/>
      <c r="E1050" s="9"/>
    </row>
    <row r="1051" spans="1:5">
      <c r="A1051" s="13"/>
      <c r="B1051" s="13"/>
      <c r="C1051" s="13"/>
      <c r="D1051" s="18"/>
      <c r="E1051" s="9"/>
    </row>
    <row r="1052" spans="1:5">
      <c r="A1052" s="13"/>
      <c r="B1052" s="13"/>
      <c r="C1052" s="13"/>
      <c r="D1052" s="18"/>
      <c r="E1052" s="9"/>
    </row>
    <row r="1053" spans="1:5">
      <c r="A1053" s="13"/>
      <c r="B1053" s="13"/>
      <c r="C1053" s="13"/>
      <c r="D1053" s="18"/>
      <c r="E1053" s="9"/>
    </row>
    <row r="1054" spans="1:5">
      <c r="A1054" s="13"/>
      <c r="B1054" s="13"/>
      <c r="C1054" s="13"/>
      <c r="D1054" s="18"/>
      <c r="E1054" s="9"/>
    </row>
    <row r="1055" spans="1:5">
      <c r="A1055" s="13"/>
      <c r="B1055" s="13"/>
      <c r="C1055" s="13"/>
      <c r="D1055" s="18"/>
      <c r="E1055" s="9"/>
    </row>
    <row r="1056" spans="1:5">
      <c r="A1056" s="13"/>
      <c r="B1056" s="13"/>
      <c r="C1056" s="13"/>
      <c r="D1056" s="18"/>
      <c r="E1056" s="9"/>
    </row>
    <row r="1057" spans="1:5">
      <c r="A1057" s="13"/>
      <c r="B1057" s="13"/>
      <c r="C1057" s="13"/>
      <c r="D1057" s="18"/>
      <c r="E1057" s="9"/>
    </row>
    <row r="1058" spans="1:5">
      <c r="A1058" s="13"/>
      <c r="B1058" s="13"/>
      <c r="C1058" s="13"/>
      <c r="D1058" s="18"/>
      <c r="E1058" s="9"/>
    </row>
    <row r="1059" spans="1:5">
      <c r="A1059" s="13"/>
      <c r="B1059" s="13"/>
      <c r="C1059" s="13"/>
      <c r="D1059" s="18"/>
      <c r="E1059" s="9"/>
    </row>
    <row r="1060" spans="1:5">
      <c r="A1060" s="13"/>
      <c r="B1060" s="13"/>
      <c r="C1060" s="13"/>
      <c r="D1060" s="18"/>
      <c r="E1060" s="9"/>
    </row>
    <row r="1061" spans="1:5">
      <c r="A1061" s="13"/>
      <c r="B1061" s="13"/>
      <c r="C1061" s="13"/>
      <c r="D1061" s="18"/>
      <c r="E1061" s="9"/>
    </row>
    <row r="1062" spans="1:5">
      <c r="A1062" s="13"/>
      <c r="B1062" s="13"/>
      <c r="C1062" s="13"/>
      <c r="D1062" s="18"/>
      <c r="E1062" s="9"/>
    </row>
    <row r="1063" spans="1:5">
      <c r="A1063" s="13"/>
      <c r="B1063" s="13"/>
      <c r="C1063" s="13"/>
      <c r="D1063" s="18"/>
      <c r="E1063" s="9"/>
    </row>
    <row r="1064" spans="1:5">
      <c r="A1064" s="13"/>
      <c r="B1064" s="13"/>
      <c r="C1064" s="13"/>
      <c r="D1064" s="18"/>
      <c r="E1064" s="9"/>
    </row>
    <row r="1065" spans="1:5">
      <c r="A1065" s="13"/>
      <c r="B1065" s="13"/>
      <c r="C1065" s="13"/>
      <c r="D1065" s="18"/>
      <c r="E1065" s="9"/>
    </row>
    <row r="1066" spans="1:5">
      <c r="A1066" s="13"/>
      <c r="B1066" s="13"/>
      <c r="C1066" s="13"/>
      <c r="D1066" s="18"/>
      <c r="E1066" s="9"/>
    </row>
    <row r="1067" spans="1:5">
      <c r="A1067" s="13"/>
      <c r="B1067" s="13"/>
      <c r="C1067" s="13"/>
      <c r="D1067" s="18"/>
      <c r="E1067" s="9"/>
    </row>
    <row r="1068" spans="1:5">
      <c r="A1068" s="13"/>
      <c r="B1068" s="13"/>
      <c r="C1068" s="13"/>
      <c r="D1068" s="18"/>
      <c r="E1068" s="9"/>
    </row>
    <row r="1069" spans="1:5">
      <c r="A1069" s="13"/>
      <c r="B1069" s="13"/>
      <c r="C1069" s="13"/>
      <c r="D1069" s="18"/>
      <c r="E1069" s="9"/>
    </row>
    <row r="1070" spans="1:5">
      <c r="A1070" s="13"/>
      <c r="B1070" s="13"/>
      <c r="C1070" s="13"/>
      <c r="D1070" s="18"/>
      <c r="E1070" s="9"/>
    </row>
    <row r="1071" spans="1:5">
      <c r="A1071" s="13"/>
      <c r="B1071" s="13"/>
      <c r="C1071" s="13"/>
      <c r="D1071" s="18"/>
      <c r="E1071" s="9"/>
    </row>
    <row r="1072" spans="1:5">
      <c r="A1072" s="13"/>
      <c r="B1072" s="13"/>
      <c r="C1072" s="13"/>
      <c r="D1072" s="18"/>
      <c r="E1072" s="9"/>
    </row>
    <row r="1073" spans="1:5">
      <c r="A1073" s="13"/>
      <c r="B1073" s="13"/>
      <c r="C1073" s="13"/>
      <c r="D1073" s="18"/>
      <c r="E1073" s="9"/>
    </row>
    <row r="1074" spans="1:5">
      <c r="A1074" s="13"/>
      <c r="B1074" s="13"/>
      <c r="C1074" s="13"/>
      <c r="D1074" s="18"/>
      <c r="E1074" s="9"/>
    </row>
    <row r="1075" spans="1:5">
      <c r="A1075" s="13"/>
      <c r="B1075" s="13"/>
      <c r="C1075" s="13"/>
      <c r="D1075" s="18"/>
      <c r="E1075" s="9"/>
    </row>
    <row r="1076" spans="1:5">
      <c r="A1076" s="13"/>
      <c r="B1076" s="13"/>
      <c r="C1076" s="13"/>
      <c r="D1076" s="18"/>
      <c r="E1076" s="9"/>
    </row>
    <row r="1077" spans="1:5">
      <c r="A1077" s="13"/>
      <c r="B1077" s="13"/>
      <c r="C1077" s="13"/>
      <c r="D1077" s="18"/>
      <c r="E1077" s="9"/>
    </row>
    <row r="1078" spans="1:5">
      <c r="A1078" s="13"/>
      <c r="B1078" s="13"/>
      <c r="C1078" s="13"/>
      <c r="D1078" s="18"/>
      <c r="E1078" s="9"/>
    </row>
    <row r="1079" spans="1:5">
      <c r="A1079" s="13"/>
      <c r="B1079" s="13"/>
      <c r="C1079" s="13"/>
      <c r="D1079" s="18"/>
      <c r="E1079" s="9"/>
    </row>
    <row r="1080" spans="1:5">
      <c r="A1080" s="13"/>
      <c r="B1080" s="13"/>
      <c r="C1080" s="13"/>
      <c r="D1080" s="18"/>
      <c r="E1080" s="9"/>
    </row>
    <row r="1081" spans="1:5">
      <c r="A1081" s="13"/>
      <c r="B1081" s="13"/>
      <c r="C1081" s="13"/>
      <c r="D1081" s="18"/>
      <c r="E1081" s="9"/>
    </row>
    <row r="1082" spans="1:5">
      <c r="A1082" s="13"/>
      <c r="B1082" s="13"/>
      <c r="C1082" s="13"/>
      <c r="D1082" s="18"/>
      <c r="E1082" s="9"/>
    </row>
    <row r="1083" spans="1:5">
      <c r="A1083" s="13"/>
      <c r="B1083" s="13"/>
      <c r="C1083" s="13"/>
      <c r="D1083" s="18"/>
      <c r="E1083" s="9"/>
    </row>
    <row r="1084" spans="1:5">
      <c r="A1084" s="13"/>
      <c r="B1084" s="13"/>
      <c r="C1084" s="13"/>
      <c r="D1084" s="18"/>
      <c r="E1084" s="9"/>
    </row>
    <row r="1085" spans="1:5">
      <c r="A1085" s="13"/>
      <c r="B1085" s="13"/>
      <c r="C1085" s="13"/>
      <c r="D1085" s="18"/>
      <c r="E1085" s="9"/>
    </row>
    <row r="1086" spans="1:5">
      <c r="A1086" s="13"/>
      <c r="B1086" s="13"/>
      <c r="C1086" s="13"/>
      <c r="D1086" s="18"/>
      <c r="E1086" s="9"/>
    </row>
    <row r="1087" spans="1:5">
      <c r="A1087" s="13"/>
      <c r="B1087" s="13"/>
      <c r="C1087" s="13"/>
      <c r="D1087" s="18"/>
      <c r="E1087" s="9"/>
    </row>
    <row r="1088" spans="1:5">
      <c r="A1088" s="13"/>
      <c r="B1088" s="13"/>
      <c r="C1088" s="13"/>
      <c r="D1088" s="18"/>
      <c r="E1088" s="9"/>
    </row>
    <row r="1089" spans="1:5">
      <c r="A1089" s="13"/>
      <c r="B1089" s="13"/>
      <c r="C1089" s="13"/>
      <c r="D1089" s="18"/>
      <c r="E1089" s="9"/>
    </row>
    <row r="1090" spans="1:5">
      <c r="A1090" s="13"/>
      <c r="B1090" s="13"/>
      <c r="C1090" s="13"/>
      <c r="D1090" s="18"/>
      <c r="E1090" s="9"/>
    </row>
    <row r="1091" spans="1:5">
      <c r="A1091" s="13"/>
      <c r="B1091" s="13"/>
      <c r="C1091" s="13"/>
      <c r="D1091" s="18"/>
      <c r="E1091" s="9"/>
    </row>
    <row r="1092" spans="1:5">
      <c r="A1092" s="13"/>
      <c r="B1092" s="13"/>
      <c r="C1092" s="13"/>
      <c r="D1092" s="18"/>
      <c r="E1092" s="9"/>
    </row>
    <row r="1093" spans="1:5">
      <c r="A1093" s="13"/>
      <c r="B1093" s="13"/>
      <c r="C1093" s="13"/>
      <c r="D1093" s="18"/>
      <c r="E1093" s="9"/>
    </row>
    <row r="1094" spans="1:5">
      <c r="A1094" s="13"/>
      <c r="B1094" s="13"/>
      <c r="C1094" s="13"/>
      <c r="D1094" s="18"/>
      <c r="E1094" s="9"/>
    </row>
    <row r="1095" spans="1:5">
      <c r="A1095" s="13"/>
      <c r="B1095" s="13"/>
      <c r="C1095" s="13"/>
      <c r="D1095" s="18"/>
      <c r="E1095" s="9"/>
    </row>
    <row r="1096" spans="1:5">
      <c r="A1096" s="13"/>
      <c r="B1096" s="13"/>
      <c r="C1096" s="13"/>
      <c r="D1096" s="18"/>
      <c r="E1096" s="9"/>
    </row>
    <row r="1097" spans="1:5">
      <c r="A1097" s="13"/>
      <c r="B1097" s="13"/>
      <c r="C1097" s="13"/>
      <c r="D1097" s="18"/>
      <c r="E1097" s="9"/>
    </row>
    <row r="1098" spans="1:5">
      <c r="A1098" s="13"/>
      <c r="B1098" s="13"/>
      <c r="C1098" s="13"/>
      <c r="D1098" s="18"/>
      <c r="E1098" s="9"/>
    </row>
    <row r="1099" spans="1:5">
      <c r="A1099" s="13"/>
      <c r="B1099" s="13"/>
      <c r="C1099" s="13"/>
      <c r="D1099" s="18"/>
      <c r="E1099" s="9"/>
    </row>
    <row r="1100" spans="1:5">
      <c r="A1100" s="13"/>
      <c r="B1100" s="13"/>
      <c r="C1100" s="13"/>
      <c r="D1100" s="18"/>
      <c r="E1100" s="9"/>
    </row>
    <row r="1101" spans="1:5">
      <c r="A1101" s="13"/>
      <c r="B1101" s="13"/>
      <c r="C1101" s="13"/>
      <c r="D1101" s="18"/>
      <c r="E1101" s="9"/>
    </row>
    <row r="1102" spans="1:5">
      <c r="A1102" s="13"/>
      <c r="B1102" s="13"/>
      <c r="C1102" s="13"/>
      <c r="D1102" s="18"/>
      <c r="E1102" s="9"/>
    </row>
    <row r="1103" spans="1:5">
      <c r="A1103" s="13"/>
      <c r="B1103" s="13"/>
      <c r="C1103" s="13"/>
      <c r="D1103" s="18"/>
      <c r="E1103" s="9"/>
    </row>
    <row r="1104" spans="1:5">
      <c r="A1104" s="13"/>
      <c r="B1104" s="13"/>
      <c r="C1104" s="13"/>
      <c r="D1104" s="18"/>
      <c r="E1104" s="9"/>
    </row>
    <row r="1105" spans="1:5">
      <c r="A1105" s="13"/>
      <c r="B1105" s="13"/>
      <c r="C1105" s="13"/>
      <c r="D1105" s="18"/>
      <c r="E1105" s="9"/>
    </row>
    <row r="1106" spans="1:5">
      <c r="A1106" s="13"/>
      <c r="B1106" s="13"/>
      <c r="C1106" s="13"/>
      <c r="D1106" s="18"/>
      <c r="E1106" s="9"/>
    </row>
    <row r="1107" spans="1:5">
      <c r="A1107" s="13"/>
      <c r="B1107" s="13"/>
      <c r="C1107" s="13"/>
      <c r="D1107" s="18"/>
      <c r="E1107" s="9"/>
    </row>
    <row r="1108" spans="1:5">
      <c r="A1108" s="13"/>
      <c r="B1108" s="13"/>
      <c r="C1108" s="13"/>
      <c r="D1108" s="18"/>
      <c r="E1108" s="9"/>
    </row>
    <row r="1109" spans="1:5">
      <c r="A1109" s="13"/>
      <c r="B1109" s="13"/>
      <c r="C1109" s="13"/>
      <c r="D1109" s="18"/>
      <c r="E1109" s="9"/>
    </row>
    <row r="1110" spans="1:5">
      <c r="A1110" s="13"/>
      <c r="B1110" s="13"/>
      <c r="C1110" s="13"/>
      <c r="D1110" s="18"/>
      <c r="E1110" s="9"/>
    </row>
    <row r="1111" spans="1:5">
      <c r="A1111" s="13"/>
      <c r="B1111" s="13"/>
      <c r="C1111" s="13"/>
      <c r="D1111" s="18"/>
      <c r="E1111" s="9"/>
    </row>
    <row r="1112" spans="1:5">
      <c r="A1112" s="13"/>
      <c r="B1112" s="13"/>
      <c r="C1112" s="13"/>
      <c r="D1112" s="18"/>
      <c r="E1112" s="9"/>
    </row>
    <row r="1113" spans="1:5">
      <c r="A1113" s="13"/>
      <c r="B1113" s="13"/>
      <c r="C1113" s="13"/>
      <c r="D1113" s="18"/>
      <c r="E1113" s="9"/>
    </row>
    <row r="1114" spans="1:5">
      <c r="A1114" s="13"/>
      <c r="B1114" s="13"/>
      <c r="C1114" s="13"/>
      <c r="D1114" s="18"/>
      <c r="E1114" s="9"/>
    </row>
    <row r="1115" spans="1:5">
      <c r="A1115" s="13"/>
      <c r="B1115" s="13"/>
      <c r="C1115" s="13"/>
      <c r="D1115" s="18"/>
      <c r="E1115" s="9"/>
    </row>
    <row r="1116" spans="1:5">
      <c r="A1116" s="13"/>
      <c r="B1116" s="13"/>
      <c r="C1116" s="13"/>
      <c r="D1116" s="18"/>
      <c r="E1116" s="9"/>
    </row>
    <row r="1117" spans="1:5">
      <c r="A1117" s="13"/>
      <c r="B1117" s="13"/>
      <c r="C1117" s="13"/>
      <c r="D1117" s="18"/>
      <c r="E1117" s="9"/>
    </row>
    <row r="1118" spans="1:5">
      <c r="A1118" s="13"/>
      <c r="B1118" s="13"/>
      <c r="C1118" s="13"/>
      <c r="D1118" s="18"/>
      <c r="E1118" s="9"/>
    </row>
    <row r="1119" spans="1:5">
      <c r="A1119" s="13"/>
      <c r="B1119" s="13"/>
      <c r="C1119" s="13"/>
      <c r="D1119" s="18"/>
      <c r="E1119" s="9"/>
    </row>
    <row r="1120" spans="1:5">
      <c r="A1120" s="13"/>
      <c r="B1120" s="13"/>
      <c r="C1120" s="13"/>
      <c r="D1120" s="18"/>
      <c r="E1120" s="9"/>
    </row>
    <row r="1121" spans="1:5">
      <c r="A1121" s="13"/>
      <c r="B1121" s="13"/>
      <c r="C1121" s="13"/>
      <c r="D1121" s="18"/>
      <c r="E1121" s="9"/>
    </row>
    <row r="1122" spans="1:5">
      <c r="A1122" s="13"/>
      <c r="B1122" s="13"/>
      <c r="C1122" s="13"/>
      <c r="D1122" s="18"/>
      <c r="E1122" s="9"/>
    </row>
    <row r="1123" spans="1:5">
      <c r="A1123" s="13"/>
      <c r="B1123" s="13"/>
      <c r="C1123" s="13"/>
      <c r="D1123" s="18"/>
      <c r="E1123" s="9"/>
    </row>
    <row r="1124" spans="1:5">
      <c r="A1124" s="13"/>
      <c r="B1124" s="13"/>
      <c r="C1124" s="13"/>
      <c r="D1124" s="18"/>
      <c r="E1124" s="9"/>
    </row>
    <row r="1125" spans="1:5">
      <c r="A1125" s="13"/>
      <c r="B1125" s="13"/>
      <c r="C1125" s="13"/>
      <c r="D1125" s="18"/>
      <c r="E1125" s="9"/>
    </row>
    <row r="1126" spans="1:5">
      <c r="A1126" s="13"/>
      <c r="B1126" s="13"/>
      <c r="C1126" s="13"/>
      <c r="D1126" s="18"/>
      <c r="E1126" s="9"/>
    </row>
    <row r="1127" spans="1:5">
      <c r="A1127" s="13"/>
      <c r="B1127" s="13"/>
      <c r="C1127" s="13"/>
      <c r="D1127" s="18"/>
      <c r="E1127" s="9"/>
    </row>
    <row r="1128" spans="1:5">
      <c r="A1128" s="13"/>
      <c r="B1128" s="13"/>
      <c r="C1128" s="13"/>
      <c r="D1128" s="18"/>
      <c r="E1128" s="9"/>
    </row>
    <row r="1129" spans="1:5">
      <c r="A1129" s="13"/>
      <c r="B1129" s="13"/>
      <c r="C1129" s="13"/>
      <c r="D1129" s="18"/>
      <c r="E1129" s="9"/>
    </row>
    <row r="1130" spans="1:5">
      <c r="A1130" s="13"/>
      <c r="B1130" s="13"/>
      <c r="C1130" s="13"/>
      <c r="D1130" s="18"/>
      <c r="E1130" s="9"/>
    </row>
    <row r="1131" spans="1:5">
      <c r="A1131" s="13"/>
      <c r="B1131" s="13"/>
      <c r="C1131" s="13"/>
      <c r="D1131" s="18"/>
      <c r="E1131" s="9"/>
    </row>
    <row r="1132" spans="1:5">
      <c r="A1132" s="13"/>
      <c r="B1132" s="13"/>
      <c r="C1132" s="13"/>
      <c r="D1132" s="18"/>
      <c r="E1132" s="9"/>
    </row>
    <row r="1133" spans="1:5">
      <c r="A1133" s="13"/>
      <c r="B1133" s="13"/>
      <c r="C1133" s="13"/>
      <c r="D1133" s="18"/>
      <c r="E1133" s="9"/>
    </row>
    <row r="1134" spans="1:5">
      <c r="A1134" s="13"/>
      <c r="B1134" s="13"/>
      <c r="C1134" s="13"/>
      <c r="D1134" s="18"/>
      <c r="E1134" s="9"/>
    </row>
    <row r="1135" spans="1:5">
      <c r="A1135" s="13"/>
      <c r="B1135" s="13"/>
      <c r="C1135" s="13"/>
      <c r="D1135" s="18"/>
      <c r="E1135" s="9"/>
    </row>
    <row r="1136" spans="1:5">
      <c r="A1136" s="13"/>
      <c r="B1136" s="13"/>
      <c r="C1136" s="13"/>
      <c r="D1136" s="18"/>
      <c r="E1136" s="9"/>
    </row>
    <row r="1137" spans="1:5">
      <c r="A1137" s="13"/>
      <c r="B1137" s="13"/>
      <c r="C1137" s="13"/>
      <c r="D1137" s="18"/>
      <c r="E1137" s="9"/>
    </row>
    <row r="1138" spans="1:5">
      <c r="A1138" s="13"/>
      <c r="B1138" s="13"/>
      <c r="C1138" s="13"/>
      <c r="D1138" s="18"/>
      <c r="E1138" s="9"/>
    </row>
    <row r="1139" spans="1:5">
      <c r="A1139" s="13"/>
      <c r="B1139" s="13"/>
      <c r="C1139" s="13"/>
      <c r="D1139" s="18"/>
      <c r="E1139" s="9"/>
    </row>
    <row r="1140" spans="1:5">
      <c r="A1140" s="13"/>
      <c r="B1140" s="13"/>
      <c r="C1140" s="13"/>
      <c r="D1140" s="18"/>
      <c r="E1140" s="9"/>
    </row>
    <row r="1141" spans="1:5">
      <c r="A1141" s="13"/>
      <c r="B1141" s="13"/>
      <c r="C1141" s="13"/>
      <c r="D1141" s="18"/>
      <c r="E1141" s="9"/>
    </row>
    <row r="1142" spans="1:5">
      <c r="A1142" s="13"/>
      <c r="B1142" s="13"/>
      <c r="C1142" s="13"/>
      <c r="D1142" s="18"/>
      <c r="E1142" s="9"/>
    </row>
    <row r="1143" spans="1:5">
      <c r="A1143" s="13"/>
      <c r="B1143" s="13"/>
      <c r="C1143" s="13"/>
      <c r="D1143" s="18"/>
      <c r="E1143" s="9"/>
    </row>
    <row r="1144" spans="1:5">
      <c r="A1144" s="13"/>
      <c r="B1144" s="13"/>
      <c r="C1144" s="13"/>
      <c r="D1144" s="18"/>
      <c r="E1144" s="9"/>
    </row>
    <row r="1145" spans="1:5">
      <c r="A1145" s="13"/>
      <c r="B1145" s="13"/>
      <c r="C1145" s="13"/>
      <c r="D1145" s="18"/>
      <c r="E1145" s="9"/>
    </row>
    <row r="1146" spans="1:5">
      <c r="A1146" s="13"/>
      <c r="B1146" s="13"/>
      <c r="C1146" s="13"/>
      <c r="D1146" s="18"/>
      <c r="E1146" s="9"/>
    </row>
    <row r="1147" spans="1:5">
      <c r="A1147" s="13"/>
      <c r="B1147" s="13"/>
      <c r="C1147" s="13"/>
      <c r="D1147" s="18"/>
      <c r="E1147" s="9"/>
    </row>
    <row r="1148" spans="1:5">
      <c r="A1148" s="13"/>
      <c r="B1148" s="13"/>
      <c r="C1148" s="13"/>
      <c r="D1148" s="18"/>
      <c r="E1148" s="9"/>
    </row>
    <row r="1149" spans="1:5">
      <c r="A1149" s="13"/>
      <c r="B1149" s="13"/>
      <c r="C1149" s="13"/>
      <c r="D1149" s="18"/>
      <c r="E1149" s="9"/>
    </row>
    <row r="1150" spans="1:5">
      <c r="A1150" s="13"/>
      <c r="B1150" s="13"/>
      <c r="C1150" s="13"/>
      <c r="D1150" s="18"/>
      <c r="E1150" s="9"/>
    </row>
    <row r="1151" spans="1:5">
      <c r="A1151" s="13"/>
      <c r="B1151" s="13"/>
      <c r="C1151" s="13"/>
      <c r="D1151" s="18"/>
      <c r="E1151" s="9"/>
    </row>
    <row r="1152" spans="1:5">
      <c r="A1152" s="13"/>
      <c r="B1152" s="13"/>
      <c r="C1152" s="13"/>
      <c r="D1152" s="18"/>
      <c r="E1152" s="9"/>
    </row>
    <row r="1153" spans="1:5">
      <c r="A1153" s="13"/>
      <c r="B1153" s="13"/>
      <c r="C1153" s="13"/>
      <c r="D1153" s="18"/>
      <c r="E1153" s="9"/>
    </row>
    <row r="1154" spans="1:5">
      <c r="A1154" s="13"/>
      <c r="B1154" s="13"/>
      <c r="C1154" s="13"/>
      <c r="D1154" s="18"/>
      <c r="E1154" s="9"/>
    </row>
    <row r="1155" spans="1:5">
      <c r="A1155" s="13"/>
      <c r="B1155" s="13"/>
      <c r="C1155" s="13"/>
      <c r="D1155" s="18"/>
      <c r="E1155" s="9"/>
    </row>
    <row r="1156" spans="1:5">
      <c r="A1156" s="13"/>
      <c r="B1156" s="13"/>
      <c r="C1156" s="13"/>
      <c r="D1156" s="18"/>
      <c r="E1156" s="9"/>
    </row>
    <row r="1157" spans="1:5">
      <c r="A1157" s="13"/>
      <c r="B1157" s="13"/>
      <c r="C1157" s="13"/>
      <c r="D1157" s="18"/>
      <c r="E1157" s="9"/>
    </row>
    <row r="1158" spans="1:5">
      <c r="A1158" s="13"/>
      <c r="B1158" s="13"/>
      <c r="C1158" s="13"/>
      <c r="D1158" s="18"/>
      <c r="E1158" s="9"/>
    </row>
    <row r="1159" spans="1:5">
      <c r="A1159" s="13"/>
      <c r="B1159" s="13"/>
      <c r="C1159" s="13"/>
      <c r="D1159" s="18"/>
      <c r="E1159" s="9"/>
    </row>
    <row r="1160" spans="1:5">
      <c r="A1160" s="13"/>
      <c r="B1160" s="13"/>
      <c r="C1160" s="13"/>
      <c r="D1160" s="18"/>
      <c r="E1160" s="9"/>
    </row>
    <row r="1161" spans="1:5">
      <c r="A1161" s="13"/>
      <c r="B1161" s="13"/>
      <c r="C1161" s="13"/>
      <c r="D1161" s="18"/>
      <c r="E1161" s="9"/>
    </row>
    <row r="1162" spans="1:5">
      <c r="A1162" s="13"/>
      <c r="B1162" s="13"/>
      <c r="C1162" s="13"/>
      <c r="D1162" s="18"/>
      <c r="E1162" s="9"/>
    </row>
    <row r="1163" spans="1:5">
      <c r="A1163" s="13"/>
      <c r="B1163" s="13"/>
      <c r="C1163" s="13"/>
      <c r="D1163" s="18"/>
      <c r="E1163" s="9"/>
    </row>
    <row r="1164" spans="1:5">
      <c r="A1164" s="13"/>
      <c r="B1164" s="13"/>
      <c r="C1164" s="13"/>
      <c r="D1164" s="18"/>
      <c r="E1164" s="9"/>
    </row>
    <row r="1165" spans="1:5">
      <c r="A1165" s="13"/>
      <c r="B1165" s="13"/>
      <c r="C1165" s="13"/>
      <c r="D1165" s="18"/>
      <c r="E1165" s="9"/>
    </row>
    <row r="1166" spans="1:5">
      <c r="A1166" s="13"/>
      <c r="B1166" s="13"/>
      <c r="C1166" s="13"/>
      <c r="D1166" s="18"/>
      <c r="E1166" s="9"/>
    </row>
    <row r="1167" spans="1:5">
      <c r="A1167" s="13"/>
      <c r="B1167" s="13"/>
      <c r="C1167" s="13"/>
      <c r="D1167" s="18"/>
      <c r="E1167" s="9"/>
    </row>
    <row r="1168" spans="1:5">
      <c r="A1168" s="13"/>
      <c r="B1168" s="13"/>
      <c r="C1168" s="13"/>
      <c r="D1168" s="18"/>
      <c r="E1168" s="9"/>
    </row>
    <row r="1169" spans="1:5">
      <c r="A1169" s="13"/>
      <c r="B1169" s="13"/>
      <c r="C1169" s="13"/>
      <c r="D1169" s="18"/>
      <c r="E1169" s="9"/>
    </row>
    <row r="1170" spans="1:5">
      <c r="A1170" s="13"/>
      <c r="B1170" s="13"/>
      <c r="C1170" s="13"/>
      <c r="D1170" s="18"/>
      <c r="E1170" s="9"/>
    </row>
    <row r="1171" spans="1:5">
      <c r="A1171" s="13"/>
      <c r="B1171" s="13"/>
      <c r="C1171" s="13"/>
      <c r="D1171" s="18"/>
      <c r="E1171" s="9"/>
    </row>
    <row r="1172" spans="1:5">
      <c r="A1172" s="13"/>
      <c r="B1172" s="13"/>
      <c r="C1172" s="13"/>
      <c r="D1172" s="18"/>
      <c r="E1172" s="9"/>
    </row>
    <row r="1173" spans="1:5">
      <c r="A1173" s="13"/>
      <c r="B1173" s="13"/>
      <c r="C1173" s="13"/>
      <c r="D1173" s="18"/>
      <c r="E1173" s="9"/>
    </row>
    <row r="1174" spans="1:5">
      <c r="A1174" s="13"/>
      <c r="B1174" s="13"/>
      <c r="C1174" s="13"/>
      <c r="D1174" s="18"/>
      <c r="E1174" s="9"/>
    </row>
    <row r="1175" spans="1:5">
      <c r="A1175" s="13"/>
      <c r="B1175" s="13"/>
      <c r="C1175" s="13"/>
      <c r="D1175" s="18"/>
      <c r="E1175" s="9"/>
    </row>
    <row r="1176" spans="1:5">
      <c r="A1176" s="13"/>
      <c r="B1176" s="13"/>
      <c r="C1176" s="13"/>
      <c r="D1176" s="18"/>
      <c r="E1176" s="9"/>
    </row>
    <row r="1177" spans="1:5">
      <c r="A1177" s="13"/>
      <c r="B1177" s="13"/>
      <c r="C1177" s="13"/>
      <c r="D1177" s="18"/>
      <c r="E1177" s="9"/>
    </row>
    <row r="1178" spans="1:5">
      <c r="A1178" s="13"/>
      <c r="B1178" s="13"/>
      <c r="C1178" s="13"/>
      <c r="D1178" s="18"/>
      <c r="E1178" s="9"/>
    </row>
    <row r="1179" spans="1:5">
      <c r="A1179" s="13"/>
      <c r="B1179" s="13"/>
      <c r="C1179" s="13"/>
      <c r="D1179" s="18"/>
      <c r="E1179" s="9"/>
    </row>
    <row r="1180" spans="1:5">
      <c r="A1180" s="13"/>
      <c r="B1180" s="13"/>
      <c r="C1180" s="13"/>
      <c r="D1180" s="18"/>
      <c r="E1180" s="9"/>
    </row>
    <row r="1181" spans="1:5">
      <c r="A1181" s="13"/>
      <c r="B1181" s="13"/>
      <c r="C1181" s="13"/>
      <c r="D1181" s="18"/>
      <c r="E1181" s="9"/>
    </row>
    <row r="1182" spans="1:5">
      <c r="A1182" s="13"/>
      <c r="B1182" s="13"/>
      <c r="C1182" s="13"/>
      <c r="D1182" s="18"/>
      <c r="E1182" s="9"/>
    </row>
    <row r="1183" spans="1:5">
      <c r="A1183" s="13"/>
      <c r="B1183" s="13"/>
      <c r="C1183" s="13"/>
      <c r="D1183" s="18"/>
      <c r="E1183" s="9"/>
    </row>
    <row r="1184" spans="1:5">
      <c r="A1184" s="13"/>
      <c r="B1184" s="13"/>
      <c r="C1184" s="13"/>
      <c r="D1184" s="18"/>
      <c r="E1184" s="9"/>
    </row>
    <row r="1185" spans="1:5">
      <c r="A1185" s="13"/>
      <c r="B1185" s="13"/>
      <c r="C1185" s="13"/>
      <c r="D1185" s="18"/>
      <c r="E1185" s="9"/>
    </row>
    <row r="1186" spans="1:5">
      <c r="A1186" s="13"/>
      <c r="B1186" s="13"/>
      <c r="C1186" s="13"/>
      <c r="D1186" s="18"/>
      <c r="E1186" s="9"/>
    </row>
    <row r="1187" spans="1:5">
      <c r="A1187" s="13"/>
      <c r="B1187" s="13"/>
      <c r="C1187" s="13"/>
      <c r="D1187" s="18"/>
      <c r="E1187" s="9"/>
    </row>
    <row r="1188" spans="1:5">
      <c r="A1188" s="13"/>
      <c r="B1188" s="13"/>
      <c r="C1188" s="13"/>
      <c r="D1188" s="18"/>
      <c r="E1188" s="9"/>
    </row>
    <row r="1189" spans="1:5">
      <c r="A1189" s="13"/>
      <c r="B1189" s="13"/>
      <c r="C1189" s="13"/>
      <c r="D1189" s="18"/>
      <c r="E1189" s="9"/>
    </row>
    <row r="1190" spans="1:5">
      <c r="A1190" s="13"/>
      <c r="B1190" s="13"/>
      <c r="C1190" s="13"/>
      <c r="D1190" s="18"/>
      <c r="E1190" s="9"/>
    </row>
    <row r="1191" spans="1:5">
      <c r="A1191" s="13"/>
      <c r="B1191" s="13"/>
      <c r="C1191" s="13"/>
      <c r="D1191" s="18"/>
      <c r="E1191" s="9"/>
    </row>
    <row r="1192" spans="1:5">
      <c r="A1192" s="13"/>
      <c r="B1192" s="13"/>
      <c r="C1192" s="13"/>
      <c r="D1192" s="18"/>
      <c r="E1192" s="9"/>
    </row>
    <row r="1193" spans="1:5">
      <c r="A1193" s="13"/>
      <c r="B1193" s="13"/>
      <c r="C1193" s="13"/>
      <c r="D1193" s="18"/>
      <c r="E1193" s="9"/>
    </row>
    <row r="1194" spans="1:5">
      <c r="A1194" s="13"/>
      <c r="B1194" s="13"/>
      <c r="C1194" s="13"/>
      <c r="D1194" s="18"/>
      <c r="E1194" s="9"/>
    </row>
    <row r="1195" spans="1:5">
      <c r="A1195" s="13"/>
      <c r="B1195" s="13"/>
      <c r="C1195" s="13"/>
      <c r="D1195" s="18"/>
      <c r="E1195" s="9"/>
    </row>
    <row r="1196" spans="1:5">
      <c r="A1196" s="13"/>
      <c r="B1196" s="13"/>
      <c r="C1196" s="13"/>
      <c r="D1196" s="18"/>
      <c r="E1196" s="9"/>
    </row>
    <row r="1197" spans="1:5">
      <c r="A1197" s="13"/>
      <c r="B1197" s="13"/>
      <c r="C1197" s="13"/>
      <c r="D1197" s="18"/>
      <c r="E1197" s="9"/>
    </row>
    <row r="1198" spans="1:5">
      <c r="A1198" s="13"/>
      <c r="B1198" s="13"/>
      <c r="C1198" s="13"/>
      <c r="D1198" s="18"/>
      <c r="E1198" s="9"/>
    </row>
    <row r="1199" spans="1:5">
      <c r="A1199" s="13"/>
      <c r="B1199" s="13"/>
      <c r="C1199" s="13"/>
      <c r="D1199" s="18"/>
      <c r="E1199" s="9"/>
    </row>
    <row r="1200" spans="1:5">
      <c r="A1200" s="13"/>
      <c r="B1200" s="13"/>
      <c r="C1200" s="13"/>
      <c r="D1200" s="18"/>
      <c r="E1200" s="9"/>
    </row>
    <row r="1201" spans="1:5">
      <c r="A1201" s="13"/>
      <c r="B1201" s="13"/>
      <c r="C1201" s="13"/>
      <c r="D1201" s="18"/>
      <c r="E1201" s="9"/>
    </row>
    <row r="1202" spans="1:5">
      <c r="A1202" s="13"/>
      <c r="B1202" s="13"/>
      <c r="C1202" s="13"/>
      <c r="D1202" s="18"/>
      <c r="E1202" s="9"/>
    </row>
    <row r="1203" spans="1:5">
      <c r="A1203" s="13"/>
      <c r="B1203" s="13"/>
      <c r="C1203" s="13"/>
      <c r="D1203" s="18"/>
      <c r="E1203" s="9"/>
    </row>
    <row r="1204" spans="1:5">
      <c r="A1204" s="13"/>
      <c r="B1204" s="13"/>
      <c r="C1204" s="13"/>
      <c r="D1204" s="18"/>
      <c r="E1204" s="9"/>
    </row>
    <row r="1205" spans="1:5">
      <c r="A1205" s="13"/>
      <c r="B1205" s="13"/>
      <c r="C1205" s="13"/>
      <c r="D1205" s="18"/>
      <c r="E1205" s="9"/>
    </row>
    <row r="1206" spans="1:5">
      <c r="A1206" s="13"/>
      <c r="B1206" s="13"/>
      <c r="C1206" s="13"/>
      <c r="D1206" s="18"/>
      <c r="E1206" s="9"/>
    </row>
    <row r="1207" spans="1:5">
      <c r="A1207" s="13"/>
      <c r="B1207" s="13"/>
      <c r="C1207" s="13"/>
      <c r="D1207" s="18"/>
      <c r="E1207" s="9"/>
    </row>
    <row r="1208" spans="1:5">
      <c r="A1208" s="13"/>
      <c r="B1208" s="13"/>
      <c r="C1208" s="13"/>
      <c r="D1208" s="18"/>
      <c r="E1208" s="9"/>
    </row>
    <row r="1209" spans="1:5">
      <c r="A1209" s="13"/>
      <c r="B1209" s="13"/>
      <c r="C1209" s="13"/>
      <c r="D1209" s="18"/>
      <c r="E1209" s="9"/>
    </row>
    <row r="1210" spans="1:5">
      <c r="A1210" s="13"/>
      <c r="B1210" s="13"/>
      <c r="C1210" s="13"/>
      <c r="D1210" s="18"/>
      <c r="E1210" s="9"/>
    </row>
    <row r="1211" spans="1:5">
      <c r="A1211" s="13"/>
      <c r="B1211" s="13"/>
      <c r="C1211" s="13"/>
      <c r="D1211" s="18"/>
      <c r="E1211" s="9"/>
    </row>
    <row r="1212" spans="1:5">
      <c r="A1212" s="13"/>
      <c r="B1212" s="13"/>
      <c r="C1212" s="13"/>
      <c r="D1212" s="18"/>
      <c r="E1212" s="9"/>
    </row>
    <row r="1213" spans="1:5">
      <c r="A1213" s="13"/>
      <c r="B1213" s="13"/>
      <c r="C1213" s="13"/>
      <c r="D1213" s="18"/>
      <c r="E1213" s="9"/>
    </row>
    <row r="1214" spans="1:5">
      <c r="A1214" s="13"/>
      <c r="B1214" s="13"/>
      <c r="C1214" s="13"/>
      <c r="D1214" s="18"/>
      <c r="E1214" s="9"/>
    </row>
    <row r="1215" spans="1:5">
      <c r="A1215" s="13"/>
      <c r="B1215" s="13"/>
      <c r="C1215" s="13"/>
      <c r="D1215" s="18"/>
      <c r="E1215" s="9"/>
    </row>
    <row r="1216" spans="1:5">
      <c r="A1216" s="13"/>
      <c r="B1216" s="13"/>
      <c r="C1216" s="13"/>
      <c r="D1216" s="18"/>
      <c r="E1216" s="9"/>
    </row>
    <row r="1217" spans="1:5">
      <c r="A1217" s="13"/>
      <c r="B1217" s="13"/>
      <c r="C1217" s="13"/>
      <c r="D1217" s="18"/>
      <c r="E1217" s="9"/>
    </row>
    <row r="1218" spans="1:5">
      <c r="A1218" s="13"/>
      <c r="B1218" s="13"/>
      <c r="C1218" s="13"/>
      <c r="D1218" s="18"/>
      <c r="E1218" s="9"/>
    </row>
    <row r="1219" spans="1:5">
      <c r="A1219" s="13"/>
      <c r="B1219" s="13"/>
      <c r="C1219" s="13"/>
      <c r="D1219" s="18"/>
      <c r="E1219" s="9"/>
    </row>
    <row r="1220" spans="1:5">
      <c r="A1220" s="13"/>
      <c r="B1220" s="13"/>
      <c r="C1220" s="13"/>
      <c r="D1220" s="18"/>
      <c r="E1220" s="9"/>
    </row>
    <row r="1221" spans="1:5">
      <c r="A1221" s="13"/>
      <c r="B1221" s="13"/>
      <c r="C1221" s="13"/>
      <c r="D1221" s="18"/>
      <c r="E1221" s="9"/>
    </row>
    <row r="1222" spans="1:5">
      <c r="A1222" s="13"/>
      <c r="B1222" s="13"/>
      <c r="C1222" s="13"/>
      <c r="D1222" s="18"/>
      <c r="E1222" s="9"/>
    </row>
    <row r="1223" spans="1:5">
      <c r="A1223" s="13"/>
      <c r="B1223" s="13"/>
      <c r="C1223" s="13"/>
      <c r="D1223" s="18"/>
      <c r="E1223" s="9"/>
    </row>
    <row r="1224" spans="1:5">
      <c r="A1224" s="13"/>
      <c r="B1224" s="13"/>
      <c r="C1224" s="13"/>
      <c r="D1224" s="18"/>
      <c r="E1224" s="9"/>
    </row>
    <row r="1225" spans="1:5">
      <c r="A1225" s="13"/>
      <c r="B1225" s="13"/>
      <c r="C1225" s="13"/>
      <c r="D1225" s="18"/>
      <c r="E1225" s="9"/>
    </row>
    <row r="1226" spans="1:5">
      <c r="A1226" s="13"/>
      <c r="B1226" s="13"/>
      <c r="C1226" s="13"/>
      <c r="D1226" s="18"/>
      <c r="E1226" s="9"/>
    </row>
    <row r="1227" spans="1:5">
      <c r="A1227" s="13"/>
      <c r="B1227" s="13"/>
      <c r="C1227" s="13"/>
      <c r="D1227" s="18"/>
      <c r="E1227" s="9"/>
    </row>
    <row r="1228" spans="1:5">
      <c r="A1228" s="13"/>
      <c r="B1228" s="13"/>
      <c r="C1228" s="13"/>
      <c r="D1228" s="18"/>
      <c r="E1228" s="9"/>
    </row>
    <row r="1229" spans="1:5">
      <c r="A1229" s="13"/>
      <c r="B1229" s="13"/>
      <c r="C1229" s="13"/>
      <c r="D1229" s="18"/>
      <c r="E1229" s="9"/>
    </row>
    <row r="1230" spans="1:5">
      <c r="A1230" s="13"/>
      <c r="B1230" s="13"/>
      <c r="C1230" s="13"/>
      <c r="D1230" s="18"/>
      <c r="E1230" s="9"/>
    </row>
    <row r="1231" spans="1:5">
      <c r="A1231" s="13"/>
      <c r="B1231" s="13"/>
      <c r="C1231" s="13"/>
      <c r="D1231" s="18"/>
      <c r="E1231" s="9"/>
    </row>
    <row r="1232" spans="1:5">
      <c r="A1232" s="13"/>
      <c r="B1232" s="13"/>
      <c r="C1232" s="13"/>
      <c r="D1232" s="18"/>
      <c r="E1232" s="9"/>
    </row>
    <row r="1233" spans="1:5">
      <c r="A1233" s="13"/>
      <c r="B1233" s="13"/>
      <c r="C1233" s="13"/>
      <c r="D1233" s="18"/>
      <c r="E1233" s="9"/>
    </row>
    <row r="1234" spans="1:5">
      <c r="A1234" s="13"/>
      <c r="B1234" s="13"/>
      <c r="C1234" s="13"/>
      <c r="D1234" s="18"/>
      <c r="E1234" s="9"/>
    </row>
    <row r="1235" spans="1:5">
      <c r="A1235" s="13"/>
      <c r="B1235" s="13"/>
      <c r="C1235" s="13"/>
      <c r="D1235" s="18"/>
      <c r="E1235" s="9"/>
    </row>
    <row r="1236" spans="1:5">
      <c r="A1236" s="13"/>
      <c r="B1236" s="13"/>
      <c r="C1236" s="13"/>
      <c r="D1236" s="18"/>
      <c r="E1236" s="9"/>
    </row>
    <row r="1237" spans="1:5">
      <c r="A1237" s="13"/>
      <c r="B1237" s="13"/>
      <c r="C1237" s="13"/>
      <c r="D1237" s="18"/>
      <c r="E1237" s="9"/>
    </row>
    <row r="1238" spans="1:5">
      <c r="A1238" s="13"/>
      <c r="B1238" s="13"/>
      <c r="C1238" s="13"/>
      <c r="D1238" s="18"/>
      <c r="E1238" s="9"/>
    </row>
    <row r="1239" spans="1:5">
      <c r="A1239" s="13"/>
      <c r="B1239" s="13"/>
      <c r="C1239" s="13"/>
      <c r="D1239" s="18"/>
      <c r="E1239" s="9"/>
    </row>
    <row r="1240" spans="1:5">
      <c r="A1240" s="13"/>
      <c r="B1240" s="13"/>
      <c r="C1240" s="13"/>
      <c r="D1240" s="18"/>
      <c r="E1240" s="9"/>
    </row>
    <row r="1241" spans="1:5">
      <c r="A1241" s="13"/>
      <c r="B1241" s="13"/>
      <c r="C1241" s="13"/>
      <c r="D1241" s="18"/>
      <c r="E1241" s="9"/>
    </row>
    <row r="1242" spans="1:5">
      <c r="A1242" s="13"/>
      <c r="B1242" s="13"/>
      <c r="C1242" s="13"/>
      <c r="D1242" s="18"/>
      <c r="E1242" s="9"/>
    </row>
    <row r="1243" spans="1:5">
      <c r="A1243" s="13"/>
      <c r="B1243" s="13"/>
      <c r="C1243" s="13"/>
      <c r="D1243" s="18"/>
      <c r="E1243" s="9"/>
    </row>
    <row r="1244" spans="1:5">
      <c r="A1244" s="13"/>
      <c r="B1244" s="13"/>
      <c r="C1244" s="13"/>
      <c r="D1244" s="18"/>
      <c r="E1244" s="9"/>
    </row>
    <row r="1245" spans="1:5">
      <c r="A1245" s="13"/>
      <c r="B1245" s="13"/>
      <c r="C1245" s="13"/>
      <c r="D1245" s="18"/>
      <c r="E1245" s="9"/>
    </row>
    <row r="1246" spans="1:5">
      <c r="A1246" s="13"/>
      <c r="B1246" s="13"/>
      <c r="C1246" s="13"/>
      <c r="D1246" s="18"/>
      <c r="E1246" s="9"/>
    </row>
    <row r="1247" spans="1:5">
      <c r="A1247" s="13"/>
      <c r="B1247" s="13"/>
      <c r="C1247" s="13"/>
      <c r="D1247" s="18"/>
      <c r="E1247" s="9"/>
    </row>
    <row r="1248" spans="1:5">
      <c r="A1248" s="13"/>
      <c r="B1248" s="13"/>
      <c r="C1248" s="13"/>
      <c r="D1248" s="18"/>
      <c r="E1248" s="9"/>
    </row>
    <row r="1249" spans="1:5">
      <c r="A1249" s="13"/>
      <c r="B1249" s="13"/>
      <c r="C1249" s="13"/>
      <c r="D1249" s="18"/>
      <c r="E1249" s="9"/>
    </row>
    <row r="1250" spans="1:5">
      <c r="A1250" s="13"/>
      <c r="B1250" s="13"/>
      <c r="C1250" s="13"/>
      <c r="D1250" s="18"/>
      <c r="E1250" s="9"/>
    </row>
    <row r="1251" spans="1:5">
      <c r="A1251" s="13"/>
      <c r="B1251" s="13"/>
      <c r="C1251" s="13"/>
      <c r="D1251" s="18"/>
      <c r="E1251" s="9"/>
    </row>
    <row r="1252" spans="1:5">
      <c r="A1252" s="13"/>
      <c r="B1252" s="13"/>
      <c r="C1252" s="13"/>
      <c r="D1252" s="18"/>
      <c r="E1252" s="9"/>
    </row>
    <row r="1253" spans="1:5">
      <c r="A1253" s="13"/>
      <c r="B1253" s="13"/>
      <c r="C1253" s="13"/>
      <c r="D1253" s="18"/>
      <c r="E1253" s="9"/>
    </row>
    <row r="1254" spans="1:5">
      <c r="A1254" s="13"/>
      <c r="B1254" s="13"/>
      <c r="C1254" s="13"/>
      <c r="D1254" s="18"/>
      <c r="E1254" s="9"/>
    </row>
    <row r="1255" spans="1:5">
      <c r="A1255" s="13"/>
      <c r="B1255" s="13"/>
      <c r="C1255" s="13"/>
      <c r="D1255" s="18"/>
      <c r="E1255" s="9"/>
    </row>
    <row r="1256" spans="1:5">
      <c r="A1256" s="13"/>
      <c r="B1256" s="13"/>
      <c r="C1256" s="13"/>
      <c r="D1256" s="18"/>
      <c r="E1256" s="9"/>
    </row>
    <row r="1257" spans="1:5">
      <c r="A1257" s="13"/>
      <c r="B1257" s="13"/>
      <c r="C1257" s="13"/>
      <c r="D1257" s="18"/>
      <c r="E1257" s="9"/>
    </row>
    <row r="1258" spans="1:5">
      <c r="A1258" s="13"/>
      <c r="B1258" s="13"/>
      <c r="C1258" s="13"/>
      <c r="D1258" s="18"/>
      <c r="E1258" s="9"/>
    </row>
    <row r="1259" spans="1:5">
      <c r="A1259" s="13"/>
      <c r="B1259" s="13"/>
      <c r="C1259" s="13"/>
      <c r="D1259" s="18"/>
      <c r="E1259" s="9"/>
    </row>
    <row r="1260" spans="1:5">
      <c r="A1260" s="13"/>
      <c r="B1260" s="13"/>
      <c r="C1260" s="13"/>
      <c r="D1260" s="18"/>
      <c r="E1260" s="9"/>
    </row>
    <row r="1261" spans="1:5">
      <c r="A1261" s="13"/>
      <c r="B1261" s="13"/>
      <c r="C1261" s="13"/>
      <c r="D1261" s="18"/>
      <c r="E1261" s="9"/>
    </row>
    <row r="1262" spans="1:5">
      <c r="A1262" s="13"/>
      <c r="B1262" s="13"/>
      <c r="C1262" s="13"/>
      <c r="D1262" s="18"/>
      <c r="E1262" s="9"/>
    </row>
    <row r="1263" spans="1:5">
      <c r="A1263" s="13"/>
      <c r="B1263" s="13"/>
      <c r="C1263" s="13"/>
      <c r="D1263" s="18"/>
      <c r="E1263" s="9"/>
    </row>
    <row r="1264" spans="1:5">
      <c r="A1264" s="13"/>
      <c r="B1264" s="13"/>
      <c r="C1264" s="13"/>
      <c r="D1264" s="18"/>
      <c r="E1264" s="9"/>
    </row>
    <row r="1265" spans="1:5">
      <c r="A1265" s="13"/>
      <c r="B1265" s="13"/>
      <c r="C1265" s="13"/>
      <c r="D1265" s="18"/>
      <c r="E1265" s="9"/>
    </row>
    <row r="1266" spans="1:5">
      <c r="A1266" s="13"/>
      <c r="B1266" s="13"/>
      <c r="C1266" s="13"/>
      <c r="D1266" s="18"/>
      <c r="E1266" s="9"/>
    </row>
    <row r="1267" spans="1:5">
      <c r="A1267" s="13"/>
      <c r="B1267" s="13"/>
      <c r="C1267" s="13"/>
      <c r="D1267" s="18"/>
      <c r="E1267" s="9"/>
    </row>
    <row r="1268" spans="1:5">
      <c r="A1268" s="13"/>
      <c r="B1268" s="13"/>
      <c r="C1268" s="13"/>
      <c r="D1268" s="18"/>
      <c r="E1268" s="9"/>
    </row>
    <row r="1269" spans="1:5">
      <c r="A1269" s="13"/>
      <c r="B1269" s="13"/>
      <c r="C1269" s="13"/>
      <c r="D1269" s="18"/>
      <c r="E1269" s="9"/>
    </row>
    <row r="1270" spans="1:5">
      <c r="A1270" s="13"/>
      <c r="B1270" s="13"/>
      <c r="C1270" s="13"/>
      <c r="D1270" s="18"/>
      <c r="E1270" s="9"/>
    </row>
    <row r="1271" spans="1:5">
      <c r="A1271" s="13"/>
      <c r="B1271" s="13"/>
      <c r="C1271" s="13"/>
      <c r="D1271" s="18"/>
      <c r="E1271" s="9"/>
    </row>
    <row r="1272" spans="1:5">
      <c r="A1272" s="13"/>
      <c r="B1272" s="13"/>
      <c r="C1272" s="13"/>
      <c r="D1272" s="18"/>
      <c r="E1272" s="9"/>
    </row>
    <row r="1273" spans="1:5">
      <c r="A1273" s="13"/>
      <c r="B1273" s="13"/>
      <c r="C1273" s="13"/>
      <c r="D1273" s="18"/>
      <c r="E1273" s="9"/>
    </row>
    <row r="1274" spans="1:5">
      <c r="A1274" s="13"/>
      <c r="B1274" s="13"/>
      <c r="C1274" s="13"/>
      <c r="D1274" s="18"/>
      <c r="E1274" s="9"/>
    </row>
    <row r="1275" spans="1:5">
      <c r="A1275" s="13"/>
      <c r="B1275" s="13"/>
      <c r="C1275" s="13"/>
      <c r="D1275" s="18"/>
      <c r="E1275" s="9"/>
    </row>
    <row r="1276" spans="1:5">
      <c r="A1276" s="13"/>
      <c r="B1276" s="13"/>
      <c r="C1276" s="13"/>
      <c r="D1276" s="18"/>
      <c r="E1276" s="9"/>
    </row>
    <row r="1277" spans="1:5">
      <c r="A1277" s="13"/>
      <c r="B1277" s="13"/>
      <c r="C1277" s="13"/>
      <c r="D1277" s="18"/>
      <c r="E1277" s="9"/>
    </row>
    <row r="1278" spans="1:5">
      <c r="A1278" s="13"/>
      <c r="B1278" s="13"/>
      <c r="C1278" s="13"/>
      <c r="D1278" s="18"/>
      <c r="E1278" s="9"/>
    </row>
    <row r="1279" spans="1:5">
      <c r="A1279" s="13"/>
      <c r="B1279" s="13"/>
      <c r="C1279" s="13"/>
      <c r="D1279" s="18"/>
      <c r="E1279" s="9"/>
    </row>
    <row r="1280" spans="1:5">
      <c r="A1280" s="13"/>
      <c r="B1280" s="13"/>
      <c r="C1280" s="13"/>
      <c r="D1280" s="18"/>
      <c r="E1280" s="9"/>
    </row>
    <row r="1281" spans="1:5">
      <c r="A1281" s="13"/>
      <c r="B1281" s="13"/>
      <c r="C1281" s="13"/>
      <c r="D1281" s="18"/>
      <c r="E1281" s="9"/>
    </row>
    <row r="1282" spans="1:5">
      <c r="A1282" s="13"/>
      <c r="B1282" s="13"/>
      <c r="C1282" s="13"/>
      <c r="D1282" s="18"/>
      <c r="E1282" s="9"/>
    </row>
    <row r="1283" spans="1:5">
      <c r="A1283" s="13"/>
      <c r="B1283" s="13"/>
      <c r="C1283" s="13"/>
      <c r="D1283" s="18"/>
      <c r="E1283" s="9"/>
    </row>
    <row r="1284" spans="1:5">
      <c r="A1284" s="13"/>
      <c r="B1284" s="13"/>
      <c r="C1284" s="13"/>
      <c r="D1284" s="18"/>
      <c r="E1284" s="9"/>
    </row>
    <row r="1285" spans="1:5">
      <c r="A1285" s="13"/>
      <c r="B1285" s="13"/>
      <c r="C1285" s="13"/>
      <c r="D1285" s="18"/>
      <c r="E1285" s="9"/>
    </row>
    <row r="1286" spans="1:5">
      <c r="A1286" s="13"/>
      <c r="B1286" s="13"/>
      <c r="C1286" s="13"/>
      <c r="D1286" s="18"/>
      <c r="E1286" s="9"/>
    </row>
    <row r="1287" spans="1:5">
      <c r="A1287" s="13"/>
      <c r="B1287" s="13"/>
      <c r="C1287" s="13"/>
      <c r="D1287" s="18"/>
      <c r="E1287" s="9"/>
    </row>
    <row r="1288" spans="1:5">
      <c r="A1288" s="13"/>
      <c r="B1288" s="13"/>
      <c r="C1288" s="13"/>
      <c r="D1288" s="18"/>
      <c r="E1288" s="9"/>
    </row>
    <row r="1289" spans="1:5">
      <c r="A1289" s="13"/>
      <c r="B1289" s="13"/>
      <c r="C1289" s="13"/>
      <c r="D1289" s="18"/>
      <c r="E1289" s="9"/>
    </row>
    <row r="1290" spans="1:5">
      <c r="A1290" s="13"/>
      <c r="B1290" s="13"/>
      <c r="C1290" s="13"/>
      <c r="D1290" s="18"/>
      <c r="E1290" s="9"/>
    </row>
    <row r="1291" spans="1:5">
      <c r="A1291" s="13"/>
      <c r="B1291" s="13"/>
      <c r="C1291" s="13"/>
      <c r="D1291" s="18"/>
      <c r="E1291" s="9"/>
    </row>
    <row r="1292" spans="1:5">
      <c r="A1292" s="13"/>
      <c r="B1292" s="13"/>
      <c r="C1292" s="13"/>
      <c r="D1292" s="18"/>
      <c r="E1292" s="9"/>
    </row>
    <row r="1293" spans="1:5">
      <c r="A1293" s="13"/>
      <c r="B1293" s="13"/>
      <c r="C1293" s="13"/>
      <c r="D1293" s="18"/>
      <c r="E1293" s="9"/>
    </row>
    <row r="1294" spans="1:5">
      <c r="A1294" s="13"/>
      <c r="B1294" s="13"/>
      <c r="C1294" s="13"/>
      <c r="D1294" s="18"/>
      <c r="E1294" s="9"/>
    </row>
    <row r="1295" spans="1:5">
      <c r="A1295" s="13"/>
      <c r="B1295" s="13"/>
      <c r="C1295" s="13"/>
      <c r="D1295" s="18"/>
      <c r="E1295" s="9"/>
    </row>
    <row r="1296" spans="1:5">
      <c r="A1296" s="13"/>
      <c r="B1296" s="13"/>
      <c r="C1296" s="13"/>
      <c r="D1296" s="18"/>
      <c r="E1296" s="9"/>
    </row>
    <row r="1297" spans="1:5">
      <c r="A1297" s="13"/>
      <c r="B1297" s="13"/>
      <c r="C1297" s="13"/>
      <c r="D1297" s="18"/>
      <c r="E1297" s="9"/>
    </row>
    <row r="1298" spans="1:5">
      <c r="A1298" s="13"/>
      <c r="B1298" s="13"/>
      <c r="C1298" s="13"/>
      <c r="D1298" s="18"/>
      <c r="E1298" s="9"/>
    </row>
    <row r="1299" spans="1:5">
      <c r="A1299" s="13"/>
      <c r="B1299" s="13"/>
      <c r="C1299" s="13"/>
      <c r="D1299" s="18"/>
      <c r="E1299" s="9"/>
    </row>
    <row r="1300" spans="1:5">
      <c r="A1300" s="13"/>
      <c r="B1300" s="13"/>
      <c r="C1300" s="13"/>
      <c r="D1300" s="18"/>
      <c r="E1300" s="9"/>
    </row>
    <row r="1301" spans="1:5">
      <c r="A1301" s="13"/>
      <c r="B1301" s="13"/>
      <c r="C1301" s="13"/>
      <c r="D1301" s="18"/>
      <c r="E1301" s="9"/>
    </row>
    <row r="1302" spans="1:5">
      <c r="A1302" s="13"/>
      <c r="B1302" s="13"/>
      <c r="C1302" s="13"/>
      <c r="D1302" s="18"/>
      <c r="E1302" s="9"/>
    </row>
    <row r="1303" spans="1:5">
      <c r="A1303" s="13"/>
      <c r="B1303" s="13"/>
      <c r="C1303" s="13"/>
      <c r="D1303" s="18"/>
      <c r="E1303" s="9"/>
    </row>
    <row r="1304" spans="1:5">
      <c r="A1304" s="13"/>
      <c r="B1304" s="13"/>
      <c r="C1304" s="13"/>
      <c r="D1304" s="18"/>
      <c r="E1304" s="9"/>
    </row>
    <row r="1305" spans="1:5">
      <c r="A1305" s="13"/>
      <c r="B1305" s="13"/>
      <c r="C1305" s="13"/>
      <c r="D1305" s="18"/>
      <c r="E1305" s="9"/>
    </row>
    <row r="1306" spans="1:5">
      <c r="A1306" s="13"/>
      <c r="B1306" s="13"/>
      <c r="C1306" s="13"/>
      <c r="D1306" s="18"/>
      <c r="E1306" s="9"/>
    </row>
    <row r="1307" spans="1:5">
      <c r="A1307" s="13"/>
      <c r="B1307" s="13"/>
      <c r="C1307" s="13"/>
      <c r="D1307" s="18"/>
      <c r="E1307" s="9"/>
    </row>
    <row r="1308" spans="1:5">
      <c r="A1308" s="13"/>
      <c r="B1308" s="13"/>
      <c r="C1308" s="13"/>
      <c r="D1308" s="18"/>
      <c r="E1308" s="9"/>
    </row>
    <row r="1309" spans="1:5">
      <c r="A1309" s="13"/>
      <c r="B1309" s="13"/>
      <c r="C1309" s="13"/>
      <c r="D1309" s="18"/>
      <c r="E1309" s="9"/>
    </row>
    <row r="1310" spans="1:5">
      <c r="A1310" s="13"/>
      <c r="B1310" s="13"/>
      <c r="C1310" s="13"/>
      <c r="D1310" s="18"/>
      <c r="E1310" s="9"/>
    </row>
    <row r="1311" spans="1:5">
      <c r="A1311" s="13"/>
      <c r="B1311" s="13"/>
      <c r="C1311" s="13"/>
      <c r="D1311" s="18"/>
      <c r="E1311" s="9"/>
    </row>
    <row r="1312" spans="1:5">
      <c r="A1312" s="13"/>
      <c r="B1312" s="13"/>
      <c r="C1312" s="13"/>
      <c r="D1312" s="18"/>
      <c r="E1312" s="9"/>
    </row>
    <row r="1313" spans="1:5">
      <c r="A1313" s="13"/>
      <c r="B1313" s="13"/>
      <c r="C1313" s="13"/>
      <c r="D1313" s="18"/>
      <c r="E1313" s="9"/>
    </row>
    <row r="1314" spans="1:5">
      <c r="A1314" s="13"/>
      <c r="B1314" s="13"/>
      <c r="C1314" s="13"/>
      <c r="D1314" s="18"/>
      <c r="E1314" s="9"/>
    </row>
    <row r="1315" spans="1:5">
      <c r="A1315" s="13"/>
      <c r="B1315" s="13"/>
      <c r="C1315" s="13"/>
      <c r="D1315" s="18"/>
      <c r="E1315" s="9"/>
    </row>
    <row r="1316" spans="1:5">
      <c r="A1316" s="13"/>
      <c r="B1316" s="13"/>
      <c r="C1316" s="13"/>
      <c r="D1316" s="18"/>
      <c r="E1316" s="9"/>
    </row>
    <row r="1317" spans="1:5">
      <c r="A1317" s="13"/>
      <c r="B1317" s="13"/>
      <c r="C1317" s="13"/>
      <c r="D1317" s="18"/>
      <c r="E1317" s="9"/>
    </row>
    <row r="1318" spans="1:5">
      <c r="A1318" s="13"/>
      <c r="B1318" s="13"/>
      <c r="C1318" s="13"/>
      <c r="D1318" s="18"/>
      <c r="E1318" s="9"/>
    </row>
    <row r="1319" spans="1:5">
      <c r="A1319" s="13"/>
      <c r="B1319" s="13"/>
      <c r="C1319" s="13"/>
      <c r="D1319" s="18"/>
      <c r="E1319" s="9"/>
    </row>
    <row r="1320" spans="1:5">
      <c r="A1320" s="13"/>
      <c r="B1320" s="13"/>
      <c r="C1320" s="13"/>
      <c r="D1320" s="18"/>
      <c r="E1320" s="9"/>
    </row>
    <row r="1321" spans="1:5">
      <c r="A1321" s="13"/>
      <c r="B1321" s="13"/>
      <c r="C1321" s="13"/>
      <c r="D1321" s="18"/>
      <c r="E1321" s="9"/>
    </row>
    <row r="1322" spans="1:5">
      <c r="A1322" s="13"/>
      <c r="B1322" s="13"/>
      <c r="C1322" s="13"/>
      <c r="D1322" s="18"/>
      <c r="E1322" s="9"/>
    </row>
    <row r="1323" spans="1:5">
      <c r="A1323" s="13"/>
      <c r="B1323" s="13"/>
      <c r="C1323" s="13"/>
      <c r="D1323" s="18"/>
      <c r="E1323" s="9"/>
    </row>
    <row r="1324" spans="1:5">
      <c r="A1324" s="13"/>
      <c r="B1324" s="13"/>
      <c r="C1324" s="13"/>
      <c r="D1324" s="18"/>
      <c r="E1324" s="9"/>
    </row>
    <row r="1325" spans="1:5">
      <c r="A1325" s="13"/>
      <c r="B1325" s="13"/>
      <c r="C1325" s="13"/>
      <c r="D1325" s="18"/>
      <c r="E1325" s="9"/>
    </row>
    <row r="1326" spans="1:5">
      <c r="A1326" s="13"/>
      <c r="B1326" s="13"/>
      <c r="C1326" s="13"/>
      <c r="D1326" s="18"/>
      <c r="E1326" s="9"/>
    </row>
    <row r="1327" spans="1:5">
      <c r="A1327" s="13"/>
      <c r="B1327" s="13"/>
      <c r="C1327" s="13"/>
      <c r="D1327" s="18"/>
      <c r="E1327" s="9"/>
    </row>
    <row r="1328" spans="1:5">
      <c r="A1328" s="13"/>
      <c r="B1328" s="13"/>
      <c r="C1328" s="13"/>
      <c r="D1328" s="18"/>
      <c r="E1328" s="9"/>
    </row>
    <row r="1329" spans="1:5">
      <c r="A1329" s="13"/>
      <c r="B1329" s="13"/>
      <c r="C1329" s="13"/>
      <c r="D1329" s="18"/>
      <c r="E1329" s="9"/>
    </row>
    <row r="1330" spans="1:5">
      <c r="A1330" s="13"/>
      <c r="B1330" s="13"/>
      <c r="C1330" s="13"/>
      <c r="D1330" s="18"/>
      <c r="E1330" s="9"/>
    </row>
    <row r="1331" spans="1:5">
      <c r="A1331" s="13"/>
      <c r="B1331" s="13"/>
      <c r="C1331" s="13"/>
      <c r="D1331" s="18"/>
      <c r="E1331" s="9"/>
    </row>
    <row r="1332" spans="1:5">
      <c r="A1332" s="13"/>
      <c r="B1332" s="13"/>
      <c r="C1332" s="13"/>
      <c r="D1332" s="18"/>
      <c r="E1332" s="9"/>
    </row>
    <row r="1333" spans="1:5">
      <c r="A1333" s="13"/>
      <c r="B1333" s="13"/>
      <c r="C1333" s="13"/>
      <c r="D1333" s="18"/>
      <c r="E1333" s="9"/>
    </row>
    <row r="1334" spans="1:5">
      <c r="A1334" s="13"/>
      <c r="B1334" s="13"/>
      <c r="C1334" s="13"/>
      <c r="D1334" s="18"/>
      <c r="E1334" s="9"/>
    </row>
    <row r="1335" spans="1:5">
      <c r="A1335" s="13"/>
      <c r="B1335" s="13"/>
      <c r="C1335" s="13"/>
      <c r="D1335" s="18"/>
      <c r="E1335" s="9"/>
    </row>
    <row r="1336" spans="1:5">
      <c r="A1336" s="13"/>
      <c r="B1336" s="13"/>
      <c r="C1336" s="13"/>
      <c r="D1336" s="18"/>
      <c r="E1336" s="9"/>
    </row>
    <row r="1337" spans="1:5">
      <c r="A1337" s="13"/>
      <c r="B1337" s="13"/>
      <c r="C1337" s="13"/>
      <c r="D1337" s="18"/>
      <c r="E1337" s="9"/>
    </row>
    <row r="1338" spans="1:5">
      <c r="A1338" s="13"/>
      <c r="B1338" s="13"/>
      <c r="C1338" s="13"/>
      <c r="D1338" s="18"/>
      <c r="E1338" s="9"/>
    </row>
    <row r="1339" spans="1:5">
      <c r="A1339" s="13"/>
      <c r="B1339" s="13"/>
      <c r="C1339" s="13"/>
      <c r="D1339" s="18"/>
      <c r="E1339" s="9"/>
    </row>
    <row r="1340" spans="1:5">
      <c r="A1340" s="13"/>
      <c r="B1340" s="13"/>
      <c r="C1340" s="13"/>
      <c r="D1340" s="18"/>
      <c r="E1340" s="9"/>
    </row>
    <row r="1341" spans="1:5">
      <c r="A1341" s="13"/>
      <c r="B1341" s="13"/>
      <c r="C1341" s="13"/>
      <c r="D1341" s="18"/>
      <c r="E1341" s="9"/>
    </row>
    <row r="1342" spans="1:5">
      <c r="A1342" s="13"/>
      <c r="B1342" s="13"/>
      <c r="C1342" s="13"/>
      <c r="D1342" s="18"/>
      <c r="E1342" s="9"/>
    </row>
    <row r="1343" spans="1:5">
      <c r="A1343" s="13"/>
      <c r="B1343" s="13"/>
      <c r="C1343" s="13"/>
      <c r="D1343" s="18"/>
      <c r="E1343" s="9"/>
    </row>
    <row r="1344" spans="1:5">
      <c r="A1344" s="13"/>
      <c r="B1344" s="13"/>
      <c r="C1344" s="13"/>
      <c r="D1344" s="18"/>
      <c r="E1344" s="9"/>
    </row>
    <row r="1345" spans="1:5">
      <c r="A1345" s="13"/>
      <c r="B1345" s="13"/>
      <c r="C1345" s="13"/>
      <c r="D1345" s="18"/>
      <c r="E1345" s="9"/>
    </row>
    <row r="1346" spans="1:5">
      <c r="A1346" s="13"/>
      <c r="B1346" s="13"/>
      <c r="C1346" s="13"/>
      <c r="D1346" s="18"/>
      <c r="E1346" s="9"/>
    </row>
    <row r="1347" spans="1:5">
      <c r="A1347" s="13"/>
      <c r="B1347" s="13"/>
      <c r="C1347" s="13"/>
      <c r="D1347" s="18"/>
      <c r="E1347" s="9"/>
    </row>
    <row r="1348" spans="1:5">
      <c r="A1348" s="13"/>
      <c r="B1348" s="13"/>
      <c r="C1348" s="13"/>
      <c r="D1348" s="18"/>
      <c r="E1348" s="9"/>
    </row>
    <row r="1349" spans="1:5">
      <c r="A1349" s="13"/>
      <c r="B1349" s="13"/>
      <c r="C1349" s="13"/>
      <c r="D1349" s="18"/>
      <c r="E1349" s="9"/>
    </row>
    <row r="1350" spans="1:5">
      <c r="A1350" s="13"/>
      <c r="B1350" s="13"/>
      <c r="C1350" s="13"/>
      <c r="D1350" s="18"/>
      <c r="E1350" s="9"/>
    </row>
    <row r="1351" spans="1:5">
      <c r="A1351" s="13"/>
      <c r="B1351" s="13"/>
      <c r="C1351" s="13"/>
      <c r="D1351" s="18"/>
      <c r="E1351" s="9"/>
    </row>
    <row r="1352" spans="1:5">
      <c r="A1352" s="13"/>
      <c r="B1352" s="13"/>
      <c r="C1352" s="13"/>
      <c r="D1352" s="18"/>
      <c r="E1352" s="9"/>
    </row>
    <row r="1353" spans="1:5">
      <c r="A1353" s="13"/>
      <c r="B1353" s="13"/>
      <c r="C1353" s="13"/>
      <c r="D1353" s="18"/>
      <c r="E1353" s="9"/>
    </row>
    <row r="1354" spans="1:5">
      <c r="A1354" s="13"/>
      <c r="B1354" s="13"/>
      <c r="C1354" s="13"/>
      <c r="D1354" s="18"/>
      <c r="E1354" s="9"/>
    </row>
    <row r="1355" spans="1:5">
      <c r="A1355" s="13"/>
      <c r="B1355" s="13"/>
      <c r="C1355" s="13"/>
      <c r="D1355" s="18"/>
      <c r="E1355" s="9"/>
    </row>
    <row r="1356" spans="1:5">
      <c r="A1356" s="13"/>
      <c r="B1356" s="13"/>
      <c r="C1356" s="13"/>
      <c r="D1356" s="18"/>
      <c r="E1356" s="9"/>
    </row>
    <row r="1357" spans="1:5">
      <c r="A1357" s="13"/>
      <c r="B1357" s="13"/>
      <c r="C1357" s="13"/>
      <c r="D1357" s="18"/>
      <c r="E1357" s="9"/>
    </row>
    <row r="1358" spans="1:5">
      <c r="A1358" s="13"/>
      <c r="B1358" s="13"/>
      <c r="C1358" s="13"/>
      <c r="D1358" s="18"/>
      <c r="E1358" s="9"/>
    </row>
    <row r="1359" spans="1:5">
      <c r="A1359" s="13"/>
      <c r="B1359" s="13"/>
      <c r="C1359" s="13"/>
      <c r="D1359" s="18"/>
      <c r="E1359" s="9"/>
    </row>
    <row r="1360" spans="1:5">
      <c r="A1360" s="13"/>
      <c r="B1360" s="13"/>
      <c r="C1360" s="13"/>
      <c r="D1360" s="18"/>
      <c r="E1360" s="9"/>
    </row>
    <row r="1361" spans="1:5">
      <c r="A1361" s="13"/>
      <c r="B1361" s="13"/>
      <c r="C1361" s="13"/>
      <c r="D1361" s="18"/>
      <c r="E1361" s="9"/>
    </row>
    <row r="1362" spans="1:5">
      <c r="A1362" s="13"/>
      <c r="B1362" s="13"/>
      <c r="C1362" s="13"/>
      <c r="D1362" s="18"/>
      <c r="E1362" s="9"/>
    </row>
    <row r="1363" spans="1:5">
      <c r="A1363" s="13"/>
      <c r="B1363" s="13"/>
      <c r="C1363" s="13"/>
      <c r="D1363" s="18"/>
      <c r="E1363" s="9"/>
    </row>
    <row r="1364" spans="1:5">
      <c r="A1364" s="13"/>
      <c r="B1364" s="13"/>
      <c r="C1364" s="13"/>
      <c r="D1364" s="18"/>
      <c r="E1364" s="9"/>
    </row>
    <row r="1365" spans="1:5">
      <c r="A1365" s="13"/>
      <c r="B1365" s="13"/>
      <c r="C1365" s="13"/>
      <c r="D1365" s="18"/>
      <c r="E1365" s="9"/>
    </row>
    <row r="1366" spans="1:5">
      <c r="A1366" s="13"/>
      <c r="B1366" s="13"/>
      <c r="C1366" s="13"/>
      <c r="D1366" s="18"/>
      <c r="E1366" s="9"/>
    </row>
    <row r="1367" spans="1:5">
      <c r="A1367" s="13"/>
      <c r="B1367" s="13"/>
      <c r="C1367" s="13"/>
      <c r="D1367" s="18"/>
      <c r="E1367" s="9"/>
    </row>
    <row r="1368" spans="1:5">
      <c r="A1368" s="13"/>
      <c r="B1368" s="13"/>
      <c r="C1368" s="13"/>
      <c r="D1368" s="18"/>
      <c r="E1368" s="9"/>
    </row>
    <row r="1369" spans="1:5">
      <c r="A1369" s="13"/>
      <c r="B1369" s="13"/>
      <c r="C1369" s="13"/>
      <c r="D1369" s="18"/>
      <c r="E1369" s="9"/>
    </row>
    <row r="1370" spans="1:5">
      <c r="A1370" s="13"/>
      <c r="B1370" s="13"/>
      <c r="C1370" s="13"/>
      <c r="D1370" s="18"/>
      <c r="E1370" s="9"/>
    </row>
    <row r="1371" spans="1:5">
      <c r="A1371" s="13"/>
      <c r="B1371" s="13"/>
      <c r="C1371" s="13"/>
      <c r="D1371" s="18"/>
      <c r="E1371" s="9"/>
    </row>
    <row r="1372" spans="1:5">
      <c r="A1372" s="13"/>
      <c r="B1372" s="13"/>
      <c r="C1372" s="13"/>
      <c r="D1372" s="18"/>
      <c r="E1372" s="9"/>
    </row>
    <row r="1373" spans="1:5">
      <c r="A1373" s="13"/>
      <c r="B1373" s="13"/>
      <c r="C1373" s="13"/>
      <c r="D1373" s="18"/>
      <c r="E1373" s="9"/>
    </row>
    <row r="1374" spans="1:5">
      <c r="A1374" s="13"/>
      <c r="B1374" s="13"/>
      <c r="C1374" s="13"/>
      <c r="D1374" s="18"/>
      <c r="E1374" s="9"/>
    </row>
    <row r="1375" spans="1:5">
      <c r="A1375" s="13"/>
      <c r="B1375" s="13"/>
      <c r="C1375" s="13"/>
      <c r="D1375" s="18"/>
      <c r="E1375" s="9"/>
    </row>
    <row r="1376" spans="1:5">
      <c r="A1376" s="13"/>
      <c r="B1376" s="13"/>
      <c r="C1376" s="13"/>
      <c r="D1376" s="18"/>
      <c r="E1376" s="9"/>
    </row>
    <row r="1377" spans="1:5">
      <c r="A1377" s="13"/>
      <c r="B1377" s="13"/>
      <c r="C1377" s="13"/>
      <c r="D1377" s="18"/>
      <c r="E1377" s="9"/>
    </row>
    <row r="1378" spans="1:5">
      <c r="A1378" s="13"/>
      <c r="B1378" s="13"/>
      <c r="C1378" s="13"/>
      <c r="D1378" s="18"/>
      <c r="E1378" s="9"/>
    </row>
    <row r="1379" spans="1:5">
      <c r="A1379" s="13"/>
      <c r="B1379" s="13"/>
      <c r="C1379" s="13"/>
      <c r="D1379" s="18"/>
      <c r="E1379" s="9"/>
    </row>
    <row r="1380" spans="1:5">
      <c r="A1380" s="13"/>
      <c r="B1380" s="13"/>
      <c r="C1380" s="13"/>
      <c r="D1380" s="18"/>
      <c r="E1380" s="9"/>
    </row>
    <row r="1381" spans="1:5">
      <c r="A1381" s="13"/>
      <c r="B1381" s="13"/>
      <c r="C1381" s="13"/>
      <c r="D1381" s="18"/>
      <c r="E1381" s="9"/>
    </row>
    <row r="1382" spans="1:5">
      <c r="A1382" s="13"/>
      <c r="B1382" s="13"/>
      <c r="C1382" s="13"/>
      <c r="D1382" s="18"/>
      <c r="E1382" s="9"/>
    </row>
    <row r="1383" spans="1:5">
      <c r="A1383" s="13"/>
      <c r="B1383" s="13"/>
      <c r="C1383" s="13"/>
      <c r="D1383" s="18"/>
      <c r="E1383" s="9"/>
    </row>
    <row r="1384" spans="1:5">
      <c r="A1384" s="13"/>
      <c r="B1384" s="13"/>
      <c r="C1384" s="13"/>
      <c r="D1384" s="18"/>
      <c r="E1384" s="9"/>
    </row>
    <row r="1385" spans="1:5">
      <c r="A1385" s="13"/>
      <c r="B1385" s="13"/>
      <c r="C1385" s="13"/>
      <c r="D1385" s="18"/>
      <c r="E1385" s="9"/>
    </row>
    <row r="1386" spans="1:5">
      <c r="A1386" s="13"/>
      <c r="B1386" s="13"/>
      <c r="C1386" s="13"/>
      <c r="D1386" s="18"/>
      <c r="E1386" s="9"/>
    </row>
    <row r="1387" spans="1:5">
      <c r="A1387" s="13"/>
      <c r="B1387" s="13"/>
      <c r="C1387" s="13"/>
      <c r="D1387" s="18"/>
      <c r="E1387" s="9"/>
    </row>
    <row r="1388" spans="1:5">
      <c r="A1388" s="13"/>
      <c r="B1388" s="13"/>
      <c r="C1388" s="13"/>
      <c r="D1388" s="18"/>
      <c r="E1388" s="9"/>
    </row>
    <row r="1389" spans="1:5">
      <c r="A1389" s="13"/>
      <c r="B1389" s="13"/>
      <c r="C1389" s="13"/>
      <c r="D1389" s="18"/>
      <c r="E1389" s="9"/>
    </row>
    <row r="1390" spans="1:5">
      <c r="A1390" s="13"/>
      <c r="B1390" s="13"/>
      <c r="C1390" s="13"/>
      <c r="D1390" s="18"/>
      <c r="E1390" s="9"/>
    </row>
    <row r="1391" spans="1:5">
      <c r="A1391" s="13"/>
      <c r="B1391" s="13"/>
      <c r="C1391" s="13"/>
      <c r="D1391" s="18"/>
      <c r="E1391" s="9"/>
    </row>
    <row r="1392" spans="1:5">
      <c r="A1392" s="13"/>
      <c r="B1392" s="13"/>
      <c r="C1392" s="13"/>
      <c r="D1392" s="18"/>
      <c r="E1392" s="9"/>
    </row>
    <row r="1393" spans="1:5">
      <c r="A1393" s="13"/>
      <c r="B1393" s="13"/>
      <c r="C1393" s="13"/>
      <c r="D1393" s="18"/>
      <c r="E1393" s="9"/>
    </row>
    <row r="1394" spans="1:5">
      <c r="A1394" s="13"/>
      <c r="B1394" s="13"/>
      <c r="C1394" s="13"/>
      <c r="D1394" s="18"/>
      <c r="E1394" s="9"/>
    </row>
    <row r="1395" spans="1:5">
      <c r="A1395" s="13"/>
      <c r="B1395" s="13"/>
      <c r="C1395" s="13"/>
      <c r="D1395" s="18"/>
      <c r="E1395" s="9"/>
    </row>
    <row r="1396" spans="1:5">
      <c r="A1396" s="13"/>
      <c r="B1396" s="13"/>
      <c r="C1396" s="13"/>
      <c r="D1396" s="18"/>
      <c r="E1396" s="9"/>
    </row>
    <row r="1397" spans="1:5">
      <c r="A1397" s="13"/>
      <c r="B1397" s="13"/>
      <c r="C1397" s="13"/>
      <c r="D1397" s="18"/>
      <c r="E1397" s="9"/>
    </row>
    <row r="1398" spans="1:5">
      <c r="A1398" s="13"/>
      <c r="B1398" s="13"/>
      <c r="C1398" s="13"/>
      <c r="D1398" s="18"/>
      <c r="E1398" s="9"/>
    </row>
    <row r="1399" spans="1:5">
      <c r="A1399" s="13"/>
      <c r="B1399" s="13"/>
      <c r="C1399" s="13"/>
      <c r="D1399" s="18"/>
      <c r="E1399" s="9"/>
    </row>
    <row r="1400" spans="1:5">
      <c r="A1400" s="13"/>
      <c r="B1400" s="13"/>
      <c r="C1400" s="13"/>
      <c r="D1400" s="18"/>
      <c r="E1400" s="9"/>
    </row>
    <row r="1401" spans="1:5">
      <c r="A1401" s="13"/>
      <c r="B1401" s="13"/>
      <c r="C1401" s="13"/>
      <c r="D1401" s="18"/>
      <c r="E1401" s="9"/>
    </row>
    <row r="1402" spans="1:5">
      <c r="A1402" s="13"/>
      <c r="B1402" s="13"/>
      <c r="C1402" s="13"/>
      <c r="D1402" s="18"/>
      <c r="E1402" s="9"/>
    </row>
    <row r="1403" spans="1:5">
      <c r="A1403" s="13"/>
      <c r="B1403" s="13"/>
      <c r="C1403" s="13"/>
      <c r="D1403" s="18"/>
      <c r="E1403" s="9"/>
    </row>
    <row r="1404" spans="1:5">
      <c r="A1404" s="13"/>
      <c r="B1404" s="13"/>
      <c r="C1404" s="13"/>
      <c r="D1404" s="18"/>
      <c r="E1404" s="9"/>
    </row>
    <row r="1405" spans="1:5">
      <c r="A1405" s="13"/>
      <c r="B1405" s="13"/>
      <c r="C1405" s="13"/>
      <c r="D1405" s="18"/>
      <c r="E1405" s="9"/>
    </row>
    <row r="1406" spans="1:5">
      <c r="A1406" s="13"/>
      <c r="B1406" s="13"/>
      <c r="C1406" s="13"/>
      <c r="D1406" s="18"/>
      <c r="E1406" s="9"/>
    </row>
    <row r="1407" spans="1:5">
      <c r="A1407" s="13"/>
      <c r="B1407" s="13"/>
      <c r="C1407" s="13"/>
      <c r="D1407" s="18"/>
      <c r="E1407" s="9"/>
    </row>
    <row r="1408" spans="1:5">
      <c r="A1408" s="13"/>
      <c r="B1408" s="13"/>
      <c r="C1408" s="13"/>
      <c r="D1408" s="18"/>
      <c r="E1408" s="9"/>
    </row>
    <row r="1409" spans="1:5">
      <c r="A1409" s="13"/>
      <c r="B1409" s="13"/>
      <c r="C1409" s="13"/>
      <c r="D1409" s="18"/>
      <c r="E1409" s="9"/>
    </row>
    <row r="1410" spans="1:5">
      <c r="A1410" s="13"/>
      <c r="B1410" s="13"/>
      <c r="C1410" s="13"/>
      <c r="D1410" s="18"/>
      <c r="E1410" s="9"/>
    </row>
    <row r="1411" spans="1:5">
      <c r="A1411" s="13"/>
      <c r="B1411" s="13"/>
      <c r="C1411" s="13"/>
      <c r="D1411" s="18"/>
      <c r="E1411" s="9"/>
    </row>
    <row r="1412" spans="1:5">
      <c r="A1412" s="13"/>
      <c r="B1412" s="13"/>
      <c r="C1412" s="13"/>
      <c r="D1412" s="18"/>
      <c r="E1412" s="9"/>
    </row>
    <row r="1413" spans="1:5">
      <c r="A1413" s="13"/>
      <c r="B1413" s="13"/>
      <c r="C1413" s="13"/>
      <c r="D1413" s="18"/>
      <c r="E1413" s="9"/>
    </row>
    <row r="1414" spans="1:5">
      <c r="A1414" s="13"/>
      <c r="B1414" s="13"/>
      <c r="C1414" s="13"/>
      <c r="D1414" s="18"/>
      <c r="E1414" s="9"/>
    </row>
    <row r="1415" spans="1:5">
      <c r="A1415" s="13"/>
      <c r="B1415" s="13"/>
      <c r="C1415" s="13"/>
      <c r="D1415" s="18"/>
      <c r="E1415" s="9"/>
    </row>
    <row r="1416" spans="1:5">
      <c r="A1416" s="13"/>
      <c r="B1416" s="13"/>
      <c r="C1416" s="13"/>
      <c r="D1416" s="18"/>
      <c r="E1416" s="9"/>
    </row>
    <row r="1417" spans="1:5">
      <c r="A1417" s="13"/>
      <c r="B1417" s="13"/>
      <c r="C1417" s="13"/>
      <c r="D1417" s="18"/>
      <c r="E1417" s="9"/>
    </row>
    <row r="1418" spans="1:5">
      <c r="A1418" s="13"/>
      <c r="B1418" s="13"/>
      <c r="C1418" s="13"/>
      <c r="D1418" s="18"/>
      <c r="E1418" s="9"/>
    </row>
    <row r="1419" spans="1:5">
      <c r="A1419" s="13"/>
      <c r="B1419" s="13"/>
      <c r="C1419" s="13"/>
      <c r="D1419" s="18"/>
      <c r="E1419" s="9"/>
    </row>
    <row r="1420" spans="1:5">
      <c r="A1420" s="13"/>
      <c r="B1420" s="13"/>
      <c r="C1420" s="13"/>
      <c r="D1420" s="18"/>
      <c r="E1420" s="9"/>
    </row>
    <row r="1421" spans="1:5">
      <c r="A1421" s="13"/>
      <c r="B1421" s="13"/>
      <c r="C1421" s="13"/>
      <c r="D1421" s="18"/>
      <c r="E1421" s="9"/>
    </row>
    <row r="1422" spans="1:5">
      <c r="A1422" s="13"/>
      <c r="B1422" s="13"/>
      <c r="C1422" s="13"/>
      <c r="D1422" s="18"/>
      <c r="E1422" s="9"/>
    </row>
    <row r="1423" spans="1:5">
      <c r="A1423" s="13"/>
      <c r="B1423" s="13"/>
      <c r="C1423" s="13"/>
      <c r="D1423" s="18"/>
      <c r="E1423" s="9"/>
    </row>
    <row r="1424" spans="1:5">
      <c r="A1424" s="13"/>
      <c r="B1424" s="13"/>
      <c r="C1424" s="13"/>
      <c r="D1424" s="18"/>
      <c r="E1424" s="9"/>
    </row>
    <row r="1425" spans="1:5">
      <c r="A1425" s="13"/>
      <c r="B1425" s="13"/>
      <c r="C1425" s="13"/>
      <c r="D1425" s="18"/>
      <c r="E1425" s="9"/>
    </row>
    <row r="1426" spans="1:5">
      <c r="A1426" s="13"/>
      <c r="B1426" s="13"/>
      <c r="C1426" s="13"/>
      <c r="D1426" s="18"/>
      <c r="E1426" s="9"/>
    </row>
    <row r="1427" spans="1:5">
      <c r="A1427" s="13"/>
      <c r="B1427" s="13"/>
      <c r="C1427" s="13"/>
      <c r="D1427" s="18"/>
      <c r="E1427" s="9"/>
    </row>
    <row r="1428" spans="1:5">
      <c r="A1428" s="13"/>
      <c r="B1428" s="13"/>
      <c r="C1428" s="13"/>
      <c r="D1428" s="18"/>
      <c r="E1428" s="9"/>
    </row>
    <row r="1429" spans="1:5">
      <c r="A1429" s="13"/>
      <c r="B1429" s="13"/>
      <c r="C1429" s="13"/>
      <c r="D1429" s="18"/>
      <c r="E1429" s="9"/>
    </row>
    <row r="1430" spans="1:5">
      <c r="A1430" s="13"/>
      <c r="B1430" s="13"/>
      <c r="C1430" s="13"/>
      <c r="D1430" s="18"/>
      <c r="E1430" s="9"/>
    </row>
    <row r="1431" spans="1:5">
      <c r="A1431" s="13"/>
      <c r="B1431" s="13"/>
      <c r="C1431" s="13"/>
      <c r="D1431" s="18"/>
      <c r="E1431" s="9"/>
    </row>
    <row r="1432" spans="1:5">
      <c r="A1432" s="13"/>
      <c r="B1432" s="13"/>
      <c r="C1432" s="13"/>
      <c r="D1432" s="18"/>
      <c r="E1432" s="9"/>
    </row>
    <row r="1433" spans="1:5">
      <c r="A1433" s="13"/>
      <c r="B1433" s="13"/>
      <c r="C1433" s="13"/>
      <c r="D1433" s="18"/>
      <c r="E1433" s="9"/>
    </row>
    <row r="1434" spans="1:5">
      <c r="A1434" s="13"/>
      <c r="B1434" s="13"/>
      <c r="C1434" s="13"/>
      <c r="D1434" s="18"/>
      <c r="E1434" s="9"/>
    </row>
    <row r="1435" spans="1:5">
      <c r="A1435" s="13"/>
      <c r="B1435" s="13"/>
      <c r="C1435" s="13"/>
      <c r="D1435" s="18"/>
      <c r="E1435" s="9"/>
    </row>
    <row r="1436" spans="1:5">
      <c r="A1436" s="13"/>
      <c r="B1436" s="13"/>
      <c r="C1436" s="13"/>
      <c r="D1436" s="18"/>
      <c r="E1436" s="9"/>
    </row>
    <row r="1437" spans="1:5">
      <c r="A1437" s="13"/>
      <c r="B1437" s="13"/>
      <c r="C1437" s="13"/>
      <c r="D1437" s="18"/>
      <c r="E1437" s="9"/>
    </row>
    <row r="1438" spans="1:5">
      <c r="A1438" s="13"/>
      <c r="B1438" s="13"/>
      <c r="C1438" s="13"/>
      <c r="D1438" s="18"/>
      <c r="E1438" s="9"/>
    </row>
    <row r="1439" spans="1:5">
      <c r="A1439" s="13"/>
      <c r="B1439" s="13"/>
      <c r="C1439" s="13"/>
      <c r="D1439" s="18"/>
      <c r="E1439" s="9"/>
    </row>
    <row r="1440" spans="1:5">
      <c r="A1440" s="13"/>
      <c r="B1440" s="13"/>
      <c r="C1440" s="13"/>
      <c r="D1440" s="18"/>
      <c r="E1440" s="9"/>
    </row>
    <row r="1441" spans="1:5">
      <c r="A1441" s="13"/>
      <c r="B1441" s="13"/>
      <c r="C1441" s="13"/>
      <c r="D1441" s="18"/>
      <c r="E1441" s="9"/>
    </row>
    <row r="1442" spans="1:5">
      <c r="A1442" s="13"/>
      <c r="B1442" s="13"/>
      <c r="C1442" s="13"/>
      <c r="D1442" s="18"/>
      <c r="E1442" s="9"/>
    </row>
    <row r="1443" spans="1:5">
      <c r="A1443" s="13"/>
      <c r="B1443" s="13"/>
      <c r="C1443" s="13"/>
      <c r="D1443" s="18"/>
      <c r="E1443" s="9"/>
    </row>
    <row r="1444" spans="1:5">
      <c r="A1444" s="13"/>
      <c r="B1444" s="13"/>
      <c r="C1444" s="13"/>
      <c r="D1444" s="18"/>
      <c r="E1444" s="9"/>
    </row>
    <row r="1445" spans="1:5">
      <c r="A1445" s="13"/>
      <c r="B1445" s="13"/>
      <c r="C1445" s="13"/>
      <c r="D1445" s="18"/>
      <c r="E1445" s="9"/>
    </row>
    <row r="1446" spans="1:5">
      <c r="A1446" s="13"/>
      <c r="B1446" s="13"/>
      <c r="C1446" s="13"/>
      <c r="D1446" s="18"/>
      <c r="E1446" s="9"/>
    </row>
    <row r="1447" spans="1:5">
      <c r="A1447" s="13"/>
      <c r="B1447" s="13"/>
      <c r="C1447" s="13"/>
      <c r="D1447" s="18"/>
      <c r="E1447" s="9"/>
    </row>
    <row r="1448" spans="1:5">
      <c r="A1448" s="13"/>
      <c r="B1448" s="13"/>
      <c r="C1448" s="13"/>
      <c r="D1448" s="18"/>
      <c r="E1448" s="9"/>
    </row>
    <row r="1449" spans="1:5">
      <c r="A1449" s="13"/>
      <c r="B1449" s="13"/>
      <c r="C1449" s="13"/>
      <c r="D1449" s="18"/>
      <c r="E1449" s="9"/>
    </row>
    <row r="1450" spans="1:5">
      <c r="A1450" s="13"/>
      <c r="B1450" s="13"/>
      <c r="C1450" s="13"/>
      <c r="D1450" s="18"/>
      <c r="E1450" s="9"/>
    </row>
    <row r="1451" spans="1:5">
      <c r="A1451" s="13"/>
      <c r="B1451" s="13"/>
      <c r="C1451" s="13"/>
      <c r="D1451" s="18"/>
      <c r="E1451" s="9"/>
    </row>
    <row r="1452" spans="1:5">
      <c r="A1452" s="13"/>
      <c r="B1452" s="13"/>
      <c r="C1452" s="13"/>
      <c r="D1452" s="18"/>
      <c r="E1452" s="9"/>
    </row>
    <row r="1453" spans="1:5">
      <c r="A1453" s="13"/>
      <c r="B1453" s="13"/>
      <c r="C1453" s="13"/>
      <c r="D1453" s="18"/>
      <c r="E1453" s="9"/>
    </row>
    <row r="1454" spans="1:5">
      <c r="A1454" s="13"/>
      <c r="B1454" s="13"/>
      <c r="C1454" s="13"/>
      <c r="D1454" s="18"/>
      <c r="E1454" s="9"/>
    </row>
    <row r="1455" spans="1:5">
      <c r="A1455" s="13"/>
      <c r="B1455" s="13"/>
      <c r="C1455" s="13"/>
      <c r="D1455" s="18"/>
      <c r="E1455" s="9"/>
    </row>
    <row r="1456" spans="1:5">
      <c r="A1456" s="13"/>
      <c r="B1456" s="13"/>
      <c r="C1456" s="13"/>
      <c r="D1456" s="18"/>
      <c r="E1456" s="9"/>
    </row>
    <row r="1457" spans="1:5">
      <c r="A1457" s="13"/>
      <c r="B1457" s="13"/>
      <c r="C1457" s="13"/>
      <c r="D1457" s="18"/>
      <c r="E1457" s="9"/>
    </row>
    <row r="1458" spans="1:5">
      <c r="A1458" s="13"/>
      <c r="B1458" s="13"/>
      <c r="C1458" s="13"/>
      <c r="D1458" s="18"/>
      <c r="E1458" s="9"/>
    </row>
    <row r="1459" spans="1:5">
      <c r="A1459" s="13"/>
      <c r="B1459" s="13"/>
      <c r="C1459" s="13"/>
      <c r="D1459" s="18"/>
      <c r="E1459" s="9"/>
    </row>
    <row r="1460" spans="1:5">
      <c r="A1460" s="13"/>
      <c r="B1460" s="13"/>
      <c r="C1460" s="13"/>
      <c r="D1460" s="18"/>
      <c r="E1460" s="9"/>
    </row>
    <row r="1461" spans="1:5">
      <c r="A1461" s="13"/>
      <c r="B1461" s="13"/>
      <c r="C1461" s="13"/>
      <c r="D1461" s="18"/>
      <c r="E1461" s="9"/>
    </row>
    <row r="1462" spans="1:5">
      <c r="A1462" s="13"/>
      <c r="B1462" s="13"/>
      <c r="C1462" s="13"/>
      <c r="D1462" s="18"/>
      <c r="E1462" s="9"/>
    </row>
    <row r="1463" spans="1:5">
      <c r="A1463" s="13"/>
      <c r="B1463" s="13"/>
      <c r="C1463" s="13"/>
      <c r="D1463" s="18"/>
      <c r="E1463" s="9"/>
    </row>
    <row r="1464" spans="1:5">
      <c r="A1464" s="13"/>
      <c r="B1464" s="13"/>
      <c r="C1464" s="13"/>
      <c r="D1464" s="18"/>
      <c r="E1464" s="9"/>
    </row>
    <row r="1465" spans="1:5">
      <c r="A1465" s="13"/>
      <c r="B1465" s="13"/>
      <c r="C1465" s="13"/>
      <c r="D1465" s="18"/>
      <c r="E1465" s="9"/>
    </row>
    <row r="1466" spans="1:5">
      <c r="A1466" s="13"/>
      <c r="B1466" s="13"/>
      <c r="C1466" s="13"/>
      <c r="D1466" s="18"/>
      <c r="E1466" s="9"/>
    </row>
    <row r="1467" spans="1:5">
      <c r="A1467" s="13"/>
      <c r="B1467" s="13"/>
      <c r="C1467" s="13"/>
      <c r="D1467" s="18"/>
      <c r="E1467" s="9"/>
    </row>
    <row r="1468" spans="1:5">
      <c r="A1468" s="13"/>
      <c r="B1468" s="13"/>
      <c r="C1468" s="13"/>
      <c r="D1468" s="18"/>
      <c r="E1468" s="9"/>
    </row>
    <row r="1469" spans="1:5">
      <c r="A1469" s="13"/>
      <c r="B1469" s="13"/>
      <c r="C1469" s="13"/>
      <c r="D1469" s="18"/>
      <c r="E1469" s="9"/>
    </row>
    <row r="1470" spans="1:5">
      <c r="A1470" s="13"/>
      <c r="B1470" s="13"/>
      <c r="C1470" s="13"/>
      <c r="D1470" s="18"/>
      <c r="E1470" s="9"/>
    </row>
    <row r="1471" spans="1:5">
      <c r="A1471" s="13"/>
      <c r="B1471" s="13"/>
      <c r="C1471" s="13"/>
      <c r="D1471" s="18"/>
      <c r="E1471" s="9"/>
    </row>
    <row r="1472" spans="1:5">
      <c r="A1472" s="13"/>
      <c r="B1472" s="13"/>
      <c r="C1472" s="13"/>
      <c r="D1472" s="18"/>
      <c r="E1472" s="9"/>
    </row>
    <row r="1473" spans="1:5">
      <c r="A1473" s="13"/>
      <c r="B1473" s="13"/>
      <c r="C1473" s="13"/>
      <c r="D1473" s="18"/>
      <c r="E1473" s="9"/>
    </row>
    <row r="1474" spans="1:5">
      <c r="A1474" s="13"/>
      <c r="B1474" s="13"/>
      <c r="C1474" s="13"/>
      <c r="D1474" s="18"/>
      <c r="E1474" s="9"/>
    </row>
    <row r="1475" spans="1:5">
      <c r="A1475" s="13"/>
      <c r="B1475" s="13"/>
      <c r="C1475" s="13"/>
      <c r="D1475" s="18"/>
      <c r="E1475" s="9"/>
    </row>
    <row r="1476" spans="1:5">
      <c r="A1476" s="13"/>
      <c r="B1476" s="13"/>
      <c r="C1476" s="13"/>
      <c r="D1476" s="18"/>
      <c r="E1476" s="9"/>
    </row>
    <row r="1477" spans="1:5">
      <c r="A1477" s="13"/>
      <c r="B1477" s="13"/>
      <c r="C1477" s="13"/>
      <c r="D1477" s="18"/>
      <c r="E1477" s="9"/>
    </row>
    <row r="1478" spans="1:5">
      <c r="A1478" s="13"/>
      <c r="B1478" s="13"/>
      <c r="C1478" s="13"/>
      <c r="D1478" s="18"/>
      <c r="E1478" s="9"/>
    </row>
    <row r="1479" spans="1:5">
      <c r="A1479" s="13"/>
      <c r="B1479" s="13"/>
      <c r="C1479" s="13"/>
      <c r="D1479" s="18"/>
      <c r="E1479" s="9"/>
    </row>
    <row r="1480" spans="1:5">
      <c r="A1480" s="13"/>
      <c r="B1480" s="13"/>
      <c r="C1480" s="13"/>
      <c r="D1480" s="18"/>
      <c r="E1480" s="9"/>
    </row>
    <row r="1481" spans="1:5">
      <c r="A1481" s="13"/>
      <c r="B1481" s="13"/>
      <c r="C1481" s="13"/>
      <c r="D1481" s="18"/>
      <c r="E1481" s="9"/>
    </row>
    <row r="1482" spans="1:5">
      <c r="A1482" s="13"/>
      <c r="B1482" s="13"/>
      <c r="C1482" s="13"/>
      <c r="D1482" s="18"/>
      <c r="E1482" s="9"/>
    </row>
    <row r="1483" spans="1:5">
      <c r="A1483" s="13"/>
      <c r="B1483" s="13"/>
      <c r="C1483" s="13"/>
      <c r="D1483" s="18"/>
      <c r="E1483" s="9"/>
    </row>
    <row r="1484" spans="1:5">
      <c r="A1484" s="13"/>
      <c r="B1484" s="13"/>
      <c r="C1484" s="13"/>
      <c r="D1484" s="18"/>
      <c r="E1484" s="9"/>
    </row>
    <row r="1485" spans="1:5">
      <c r="A1485" s="13"/>
      <c r="B1485" s="13"/>
      <c r="C1485" s="13"/>
      <c r="D1485" s="18"/>
      <c r="E1485" s="9"/>
    </row>
    <row r="1486" spans="1:5">
      <c r="A1486" s="13"/>
      <c r="B1486" s="13"/>
      <c r="C1486" s="13"/>
      <c r="D1486" s="18"/>
      <c r="E1486" s="9"/>
    </row>
    <row r="1487" spans="1:5">
      <c r="A1487" s="13"/>
      <c r="B1487" s="13"/>
      <c r="C1487" s="13"/>
      <c r="D1487" s="18"/>
      <c r="E1487" s="9"/>
    </row>
    <row r="1488" spans="1:5">
      <c r="A1488" s="13"/>
      <c r="B1488" s="13"/>
      <c r="C1488" s="13"/>
      <c r="D1488" s="18"/>
      <c r="E1488" s="9"/>
    </row>
    <row r="1489" spans="1:5">
      <c r="A1489" s="13"/>
      <c r="B1489" s="13"/>
      <c r="C1489" s="13"/>
      <c r="D1489" s="18"/>
      <c r="E1489" s="9"/>
    </row>
    <row r="1490" spans="1:5">
      <c r="A1490" s="13"/>
      <c r="B1490" s="13"/>
      <c r="C1490" s="13"/>
      <c r="D1490" s="18"/>
      <c r="E1490" s="9"/>
    </row>
    <row r="1491" spans="1:5">
      <c r="A1491" s="13"/>
      <c r="B1491" s="13"/>
      <c r="C1491" s="13"/>
      <c r="D1491" s="18"/>
      <c r="E1491" s="9"/>
    </row>
    <row r="1492" spans="1:5">
      <c r="A1492" s="13"/>
      <c r="B1492" s="13"/>
      <c r="C1492" s="13"/>
      <c r="D1492" s="18"/>
      <c r="E1492" s="9"/>
    </row>
    <row r="1493" spans="1:5">
      <c r="A1493" s="13"/>
      <c r="B1493" s="13"/>
      <c r="C1493" s="13"/>
      <c r="D1493" s="18"/>
      <c r="E1493" s="9"/>
    </row>
    <row r="1494" spans="1:5">
      <c r="A1494" s="13"/>
      <c r="B1494" s="13"/>
      <c r="C1494" s="13"/>
      <c r="D1494" s="18"/>
      <c r="E1494" s="9"/>
    </row>
    <row r="1495" spans="1:5">
      <c r="A1495" s="13"/>
      <c r="B1495" s="13"/>
      <c r="C1495" s="13"/>
      <c r="D1495" s="18"/>
      <c r="E1495" s="9"/>
    </row>
    <row r="1496" spans="1:5">
      <c r="A1496" s="13"/>
      <c r="B1496" s="13"/>
      <c r="C1496" s="13"/>
      <c r="D1496" s="18"/>
      <c r="E1496" s="9"/>
    </row>
    <row r="1497" spans="1:5">
      <c r="A1497" s="13"/>
      <c r="B1497" s="13"/>
      <c r="C1497" s="13"/>
      <c r="D1497" s="18"/>
      <c r="E1497" s="9"/>
    </row>
    <row r="1498" spans="1:5">
      <c r="A1498" s="13"/>
      <c r="B1498" s="13"/>
      <c r="C1498" s="13"/>
      <c r="D1498" s="18"/>
      <c r="E1498" s="9"/>
    </row>
    <row r="1499" spans="1:5">
      <c r="A1499" s="13"/>
      <c r="B1499" s="13"/>
      <c r="C1499" s="13"/>
      <c r="D1499" s="18"/>
      <c r="E1499" s="9"/>
    </row>
    <row r="1500" spans="1:5">
      <c r="A1500" s="13"/>
      <c r="B1500" s="13"/>
      <c r="C1500" s="13"/>
      <c r="D1500" s="18"/>
      <c r="E1500" s="9"/>
    </row>
    <row r="1501" spans="1:5">
      <c r="A1501" s="13"/>
      <c r="B1501" s="13"/>
      <c r="C1501" s="13"/>
      <c r="D1501" s="18"/>
      <c r="E1501" s="9"/>
    </row>
    <row r="1502" spans="1:5">
      <c r="A1502" s="13"/>
      <c r="B1502" s="13"/>
      <c r="C1502" s="13"/>
      <c r="D1502" s="18"/>
      <c r="E1502" s="9"/>
    </row>
    <row r="1503" spans="1:5">
      <c r="A1503" s="13"/>
      <c r="B1503" s="13"/>
      <c r="C1503" s="13"/>
      <c r="D1503" s="18"/>
      <c r="E1503" s="9"/>
    </row>
    <row r="1504" spans="1:5">
      <c r="A1504" s="13"/>
      <c r="B1504" s="13"/>
      <c r="C1504" s="13"/>
      <c r="D1504" s="18"/>
      <c r="E1504" s="9"/>
    </row>
    <row r="1505" spans="1:5">
      <c r="A1505" s="13"/>
      <c r="B1505" s="13"/>
      <c r="C1505" s="13"/>
      <c r="D1505" s="18"/>
      <c r="E1505" s="9"/>
    </row>
    <row r="1506" spans="1:5">
      <c r="A1506" s="13"/>
      <c r="B1506" s="13"/>
      <c r="C1506" s="13"/>
      <c r="D1506" s="18"/>
      <c r="E1506" s="9"/>
    </row>
    <row r="1507" spans="1:5">
      <c r="A1507" s="13"/>
      <c r="B1507" s="13"/>
      <c r="C1507" s="13"/>
      <c r="D1507" s="18"/>
      <c r="E1507" s="9"/>
    </row>
    <row r="1508" spans="1:5">
      <c r="A1508" s="13"/>
      <c r="B1508" s="13"/>
      <c r="C1508" s="13"/>
      <c r="D1508" s="18"/>
      <c r="E1508" s="9"/>
    </row>
    <row r="1509" spans="1:5">
      <c r="A1509" s="13"/>
      <c r="B1509" s="13"/>
      <c r="C1509" s="13"/>
      <c r="D1509" s="18"/>
      <c r="E1509" s="9"/>
    </row>
    <row r="1510" spans="1:5">
      <c r="A1510" s="13"/>
      <c r="B1510" s="13"/>
      <c r="C1510" s="13"/>
      <c r="D1510" s="18"/>
      <c r="E1510" s="9"/>
    </row>
    <row r="1511" spans="1:5">
      <c r="A1511" s="13"/>
      <c r="B1511" s="13"/>
      <c r="C1511" s="13"/>
      <c r="D1511" s="18"/>
      <c r="E1511" s="9"/>
    </row>
    <row r="1512" spans="1:5">
      <c r="A1512" s="13"/>
      <c r="B1512" s="13"/>
      <c r="C1512" s="13"/>
      <c r="D1512" s="18"/>
      <c r="E1512" s="9"/>
    </row>
    <row r="1513" spans="1:5">
      <c r="A1513" s="13"/>
      <c r="B1513" s="13"/>
      <c r="C1513" s="13"/>
      <c r="D1513" s="18"/>
      <c r="E1513" s="9"/>
    </row>
    <row r="1514" spans="1:5">
      <c r="A1514" s="13"/>
      <c r="B1514" s="13"/>
      <c r="C1514" s="13"/>
      <c r="D1514" s="18"/>
      <c r="E1514" s="9"/>
    </row>
    <row r="1515" spans="1:5">
      <c r="A1515" s="13"/>
      <c r="B1515" s="13"/>
      <c r="C1515" s="13"/>
      <c r="D1515" s="18"/>
      <c r="E1515" s="9"/>
    </row>
    <row r="1516" spans="1:5">
      <c r="A1516" s="13"/>
      <c r="B1516" s="13"/>
      <c r="C1516" s="13"/>
      <c r="D1516" s="18"/>
      <c r="E1516" s="9"/>
    </row>
    <row r="1517" spans="1:5">
      <c r="A1517" s="13"/>
      <c r="B1517" s="13"/>
      <c r="C1517" s="13"/>
      <c r="D1517" s="18"/>
      <c r="E1517" s="9"/>
    </row>
    <row r="1518" spans="1:5">
      <c r="A1518" s="13"/>
      <c r="B1518" s="13"/>
      <c r="C1518" s="13"/>
      <c r="D1518" s="18"/>
      <c r="E1518" s="9"/>
    </row>
    <row r="1519" spans="1:5">
      <c r="A1519" s="13"/>
      <c r="B1519" s="13"/>
      <c r="C1519" s="13"/>
      <c r="D1519" s="18"/>
      <c r="E1519" s="9"/>
    </row>
    <row r="1520" spans="1:5">
      <c r="A1520" s="13"/>
      <c r="B1520" s="13"/>
      <c r="C1520" s="13"/>
      <c r="D1520" s="18"/>
      <c r="E1520" s="9"/>
    </row>
    <row r="1521" spans="1:5">
      <c r="A1521" s="13"/>
      <c r="B1521" s="13"/>
      <c r="C1521" s="13"/>
      <c r="D1521" s="18"/>
      <c r="E1521" s="9"/>
    </row>
    <row r="1522" spans="1:5">
      <c r="A1522" s="13"/>
      <c r="B1522" s="13"/>
      <c r="C1522" s="13"/>
      <c r="D1522" s="18"/>
      <c r="E1522" s="9"/>
    </row>
    <row r="1523" spans="1:5">
      <c r="A1523" s="13"/>
      <c r="B1523" s="13"/>
      <c r="C1523" s="13"/>
      <c r="D1523" s="18"/>
      <c r="E1523" s="9"/>
    </row>
    <row r="1524" spans="1:5">
      <c r="A1524" s="13"/>
      <c r="B1524" s="13"/>
      <c r="C1524" s="13"/>
      <c r="D1524" s="18"/>
      <c r="E1524" s="9"/>
    </row>
    <row r="1525" spans="1:5">
      <c r="A1525" s="13"/>
      <c r="B1525" s="13"/>
      <c r="C1525" s="13"/>
      <c r="D1525" s="18"/>
      <c r="E1525" s="9"/>
    </row>
    <row r="1526" spans="1:5">
      <c r="A1526" s="13"/>
      <c r="B1526" s="13"/>
      <c r="C1526" s="13"/>
      <c r="D1526" s="18"/>
      <c r="E1526" s="9"/>
    </row>
    <row r="1527" spans="1:5">
      <c r="A1527" s="13"/>
      <c r="B1527" s="13"/>
      <c r="C1527" s="13"/>
      <c r="D1527" s="18"/>
      <c r="E1527" s="9"/>
    </row>
    <row r="1528" spans="1:5">
      <c r="A1528" s="13"/>
      <c r="B1528" s="13"/>
      <c r="C1528" s="13"/>
      <c r="D1528" s="18"/>
      <c r="E1528" s="9"/>
    </row>
    <row r="1529" spans="1:5">
      <c r="A1529" s="13"/>
      <c r="B1529" s="13"/>
      <c r="C1529" s="13"/>
      <c r="D1529" s="18"/>
      <c r="E1529" s="9"/>
    </row>
    <row r="1530" spans="1:5">
      <c r="A1530" s="13"/>
      <c r="B1530" s="13"/>
      <c r="C1530" s="13"/>
      <c r="D1530" s="18"/>
      <c r="E1530" s="9"/>
    </row>
    <row r="1531" spans="1:5">
      <c r="A1531" s="13"/>
      <c r="B1531" s="13"/>
      <c r="C1531" s="13"/>
      <c r="D1531" s="18"/>
      <c r="E1531" s="9"/>
    </row>
    <row r="1532" spans="1:5">
      <c r="A1532" s="13"/>
      <c r="B1532" s="13"/>
      <c r="C1532" s="13"/>
      <c r="D1532" s="18"/>
      <c r="E1532" s="9"/>
    </row>
    <row r="1533" spans="1:5">
      <c r="A1533" s="13"/>
      <c r="B1533" s="13"/>
      <c r="C1533" s="13"/>
      <c r="D1533" s="18"/>
      <c r="E1533" s="9"/>
    </row>
    <row r="1534" spans="1:5">
      <c r="A1534" s="13"/>
      <c r="B1534" s="13"/>
      <c r="C1534" s="13"/>
      <c r="D1534" s="18"/>
      <c r="E1534" s="9"/>
    </row>
    <row r="1535" spans="1:5">
      <c r="A1535" s="13"/>
      <c r="B1535" s="13"/>
      <c r="C1535" s="13"/>
      <c r="D1535" s="18"/>
      <c r="E1535" s="9"/>
    </row>
    <row r="1536" spans="1:5">
      <c r="A1536" s="13"/>
      <c r="B1536" s="13"/>
      <c r="C1536" s="13"/>
      <c r="D1536" s="18"/>
      <c r="E1536" s="9"/>
    </row>
    <row r="1537" spans="1:5">
      <c r="A1537" s="13"/>
      <c r="B1537" s="13"/>
      <c r="C1537" s="13"/>
      <c r="D1537" s="18"/>
      <c r="E1537" s="9"/>
    </row>
    <row r="1538" spans="1:5">
      <c r="A1538" s="13"/>
      <c r="B1538" s="13"/>
      <c r="C1538" s="13"/>
      <c r="D1538" s="18"/>
      <c r="E1538" s="9"/>
    </row>
    <row r="1539" spans="1:5">
      <c r="A1539" s="13"/>
      <c r="B1539" s="13"/>
      <c r="C1539" s="13"/>
      <c r="D1539" s="18"/>
      <c r="E1539" s="9"/>
    </row>
    <row r="1540" spans="1:5">
      <c r="A1540" s="13"/>
      <c r="B1540" s="13"/>
      <c r="C1540" s="13"/>
      <c r="D1540" s="18"/>
      <c r="E1540" s="9"/>
    </row>
    <row r="1541" spans="1:5">
      <c r="A1541" s="13"/>
      <c r="B1541" s="13"/>
      <c r="C1541" s="13"/>
      <c r="D1541" s="18"/>
      <c r="E1541" s="9"/>
    </row>
    <row r="1542" spans="1:5">
      <c r="A1542" s="13"/>
      <c r="B1542" s="13"/>
      <c r="C1542" s="13"/>
      <c r="D1542" s="18"/>
      <c r="E1542" s="9"/>
    </row>
    <row r="1543" spans="1:5">
      <c r="A1543" s="13"/>
      <c r="B1543" s="13"/>
      <c r="C1543" s="13"/>
      <c r="D1543" s="18"/>
      <c r="E1543" s="9"/>
    </row>
    <row r="1544" spans="1:5">
      <c r="A1544" s="13"/>
      <c r="B1544" s="13"/>
      <c r="C1544" s="13"/>
      <c r="D1544" s="18"/>
      <c r="E1544" s="9"/>
    </row>
    <row r="1545" spans="1:5">
      <c r="A1545" s="13"/>
      <c r="B1545" s="13"/>
      <c r="C1545" s="13"/>
      <c r="D1545" s="18"/>
      <c r="E1545" s="9"/>
    </row>
    <row r="1546" spans="1:5">
      <c r="A1546" s="13"/>
      <c r="B1546" s="13"/>
      <c r="C1546" s="13"/>
      <c r="D1546" s="18"/>
      <c r="E1546" s="9"/>
    </row>
    <row r="1547" spans="1:5">
      <c r="A1547" s="13"/>
      <c r="B1547" s="13"/>
      <c r="C1547" s="13"/>
      <c r="D1547" s="18"/>
      <c r="E1547" s="9"/>
    </row>
    <row r="1548" spans="1:5">
      <c r="A1548" s="13"/>
      <c r="B1548" s="13"/>
      <c r="C1548" s="13"/>
      <c r="D1548" s="18"/>
      <c r="E1548" s="9"/>
    </row>
    <row r="1549" spans="1:5">
      <c r="A1549" s="13"/>
      <c r="B1549" s="13"/>
      <c r="C1549" s="13"/>
      <c r="D1549" s="18"/>
      <c r="E1549" s="9"/>
    </row>
    <row r="1550" spans="1:5">
      <c r="A1550" s="13"/>
      <c r="B1550" s="13"/>
      <c r="C1550" s="13"/>
      <c r="D1550" s="18"/>
      <c r="E1550" s="9"/>
    </row>
    <row r="1551" spans="1:5">
      <c r="A1551" s="13"/>
      <c r="B1551" s="13"/>
      <c r="C1551" s="13"/>
      <c r="D1551" s="18"/>
      <c r="E1551" s="9"/>
    </row>
    <row r="1552" spans="1:5">
      <c r="A1552" s="13"/>
      <c r="B1552" s="13"/>
      <c r="C1552" s="13"/>
      <c r="D1552" s="18"/>
      <c r="E1552" s="9"/>
    </row>
    <row r="1553" spans="1:5">
      <c r="A1553" s="13"/>
      <c r="B1553" s="13"/>
      <c r="C1553" s="13"/>
      <c r="D1553" s="18"/>
      <c r="E1553" s="9"/>
    </row>
    <row r="1554" spans="1:5">
      <c r="A1554" s="13"/>
      <c r="B1554" s="13"/>
      <c r="C1554" s="13"/>
      <c r="D1554" s="18"/>
      <c r="E1554" s="9"/>
    </row>
    <row r="1555" spans="1:5">
      <c r="A1555" s="13"/>
      <c r="B1555" s="13"/>
      <c r="C1555" s="13"/>
      <c r="D1555" s="18"/>
      <c r="E1555" s="9"/>
    </row>
    <row r="1556" spans="1:5">
      <c r="A1556" s="13"/>
      <c r="B1556" s="13"/>
      <c r="C1556" s="13"/>
      <c r="D1556" s="18"/>
      <c r="E1556" s="9"/>
    </row>
    <row r="1557" spans="1:5">
      <c r="A1557" s="13"/>
      <c r="B1557" s="13"/>
      <c r="C1557" s="13"/>
      <c r="D1557" s="18"/>
      <c r="E1557" s="9"/>
    </row>
    <row r="1558" spans="1:5">
      <c r="A1558" s="13"/>
      <c r="B1558" s="13"/>
      <c r="C1558" s="13"/>
      <c r="D1558" s="18"/>
      <c r="E1558" s="9"/>
    </row>
    <row r="1559" spans="1:5">
      <c r="A1559" s="13"/>
      <c r="B1559" s="13"/>
      <c r="C1559" s="13"/>
      <c r="D1559" s="18"/>
      <c r="E1559" s="9"/>
    </row>
    <row r="1560" spans="1:5">
      <c r="A1560" s="13"/>
      <c r="B1560" s="13"/>
      <c r="C1560" s="13"/>
      <c r="D1560" s="18"/>
      <c r="E1560" s="9"/>
    </row>
    <row r="1561" spans="1:5">
      <c r="A1561" s="13"/>
      <c r="B1561" s="13"/>
      <c r="C1561" s="13"/>
      <c r="D1561" s="18"/>
      <c r="E1561" s="9"/>
    </row>
    <row r="1562" spans="1:5">
      <c r="A1562" s="13"/>
      <c r="B1562" s="13"/>
      <c r="C1562" s="13"/>
      <c r="D1562" s="18"/>
      <c r="E1562" s="9"/>
    </row>
    <row r="1563" spans="1:5">
      <c r="A1563" s="13"/>
      <c r="B1563" s="13"/>
      <c r="C1563" s="13"/>
      <c r="D1563" s="18"/>
      <c r="E1563" s="9"/>
    </row>
    <row r="1564" spans="1:5">
      <c r="A1564" s="13"/>
      <c r="B1564" s="13"/>
      <c r="C1564" s="13"/>
      <c r="D1564" s="18"/>
      <c r="E1564" s="9"/>
    </row>
    <row r="1565" spans="1:5">
      <c r="A1565" s="13"/>
      <c r="B1565" s="13"/>
      <c r="C1565" s="13"/>
      <c r="D1565" s="18"/>
      <c r="E1565" s="9"/>
    </row>
    <row r="1566" spans="1:5">
      <c r="A1566" s="13"/>
      <c r="B1566" s="13"/>
      <c r="C1566" s="13"/>
      <c r="D1566" s="18"/>
      <c r="E1566" s="9"/>
    </row>
    <row r="1567" spans="1:5">
      <c r="A1567" s="13"/>
      <c r="B1567" s="13"/>
      <c r="C1567" s="13"/>
      <c r="D1567" s="18"/>
      <c r="E1567" s="9"/>
    </row>
    <row r="1568" spans="1:5">
      <c r="A1568" s="13"/>
      <c r="B1568" s="13"/>
      <c r="C1568" s="13"/>
      <c r="D1568" s="18"/>
      <c r="E1568" s="9"/>
    </row>
    <row r="1569" spans="1:5">
      <c r="A1569" s="13"/>
      <c r="B1569" s="13"/>
      <c r="C1569" s="13"/>
      <c r="D1569" s="18"/>
      <c r="E1569" s="9"/>
    </row>
    <row r="1570" spans="1:5">
      <c r="A1570" s="13"/>
      <c r="B1570" s="13"/>
      <c r="C1570" s="13"/>
      <c r="D1570" s="18"/>
      <c r="E1570" s="9"/>
    </row>
    <row r="1571" spans="1:5">
      <c r="A1571" s="13"/>
      <c r="B1571" s="13"/>
      <c r="C1571" s="13"/>
      <c r="D1571" s="18"/>
      <c r="E1571" s="9"/>
    </row>
    <row r="1572" spans="1:5">
      <c r="A1572" s="13"/>
      <c r="B1572" s="13"/>
      <c r="C1572" s="13"/>
      <c r="D1572" s="18"/>
      <c r="E1572" s="9"/>
    </row>
    <row r="1573" spans="1:5">
      <c r="A1573" s="13"/>
      <c r="B1573" s="13"/>
      <c r="C1573" s="13"/>
      <c r="D1573" s="18"/>
      <c r="E1573" s="9"/>
    </row>
    <row r="1574" spans="1:5">
      <c r="A1574" s="13"/>
      <c r="B1574" s="13"/>
      <c r="C1574" s="13"/>
      <c r="D1574" s="18"/>
      <c r="E1574" s="9"/>
    </row>
    <row r="1575" spans="1:5">
      <c r="A1575" s="13"/>
      <c r="B1575" s="13"/>
      <c r="C1575" s="13"/>
      <c r="D1575" s="18"/>
      <c r="E1575" s="9"/>
    </row>
    <row r="1576" spans="1:5">
      <c r="A1576" s="13"/>
      <c r="B1576" s="13"/>
      <c r="C1576" s="13"/>
      <c r="D1576" s="18"/>
      <c r="E1576" s="9"/>
    </row>
    <row r="1577" spans="1:5">
      <c r="A1577" s="13"/>
      <c r="B1577" s="13"/>
      <c r="C1577" s="13"/>
      <c r="D1577" s="18"/>
      <c r="E1577" s="9"/>
    </row>
    <row r="1578" spans="1:5">
      <c r="A1578" s="13"/>
      <c r="B1578" s="13"/>
      <c r="C1578" s="13"/>
      <c r="D1578" s="18"/>
      <c r="E1578" s="9"/>
    </row>
    <row r="1579" spans="1:5">
      <c r="A1579" s="13"/>
      <c r="B1579" s="13"/>
      <c r="C1579" s="13"/>
      <c r="D1579" s="18"/>
      <c r="E1579" s="9"/>
    </row>
    <row r="1580" spans="1:5">
      <c r="A1580" s="13"/>
      <c r="B1580" s="13"/>
      <c r="C1580" s="13"/>
      <c r="D1580" s="18"/>
      <c r="E1580" s="9"/>
    </row>
    <row r="1581" spans="1:5">
      <c r="A1581" s="13"/>
      <c r="B1581" s="13"/>
      <c r="C1581" s="13"/>
      <c r="D1581" s="18"/>
      <c r="E1581" s="9"/>
    </row>
    <row r="1582" spans="1:5">
      <c r="A1582" s="13"/>
      <c r="B1582" s="13"/>
      <c r="C1582" s="13"/>
      <c r="D1582" s="18"/>
      <c r="E1582" s="9"/>
    </row>
    <row r="1583" spans="1:5">
      <c r="A1583" s="13"/>
      <c r="B1583" s="13"/>
      <c r="C1583" s="13"/>
      <c r="D1583" s="18"/>
      <c r="E1583" s="9"/>
    </row>
    <row r="1584" spans="1:5">
      <c r="A1584" s="13"/>
      <c r="B1584" s="13"/>
      <c r="C1584" s="13"/>
      <c r="D1584" s="18"/>
      <c r="E1584" s="9"/>
    </row>
    <row r="1585" spans="1:5">
      <c r="A1585" s="13"/>
      <c r="B1585" s="13"/>
      <c r="C1585" s="13"/>
      <c r="D1585" s="18"/>
      <c r="E1585" s="9"/>
    </row>
    <row r="1586" spans="1:5">
      <c r="A1586" s="13"/>
      <c r="B1586" s="13"/>
      <c r="C1586" s="13"/>
      <c r="D1586" s="18"/>
      <c r="E1586" s="9"/>
    </row>
    <row r="1587" spans="1:5">
      <c r="A1587" s="13"/>
      <c r="B1587" s="13"/>
      <c r="C1587" s="13"/>
      <c r="D1587" s="18"/>
      <c r="E1587" s="9"/>
    </row>
    <row r="1588" spans="1:5">
      <c r="A1588" s="13"/>
      <c r="B1588" s="13"/>
      <c r="C1588" s="13"/>
      <c r="D1588" s="18"/>
      <c r="E1588" s="9"/>
    </row>
    <row r="1589" spans="1:5">
      <c r="A1589" s="13"/>
      <c r="B1589" s="13"/>
      <c r="C1589" s="13"/>
      <c r="D1589" s="18"/>
      <c r="E1589" s="9"/>
    </row>
    <row r="1590" spans="1:5">
      <c r="A1590" s="13"/>
      <c r="B1590" s="13"/>
      <c r="C1590" s="13"/>
      <c r="D1590" s="18"/>
      <c r="E1590" s="9"/>
    </row>
    <row r="1591" spans="1:5">
      <c r="A1591" s="13"/>
      <c r="B1591" s="13"/>
      <c r="C1591" s="13"/>
      <c r="D1591" s="18"/>
      <c r="E1591" s="9"/>
    </row>
    <row r="1592" spans="1:5">
      <c r="A1592" s="13"/>
      <c r="B1592" s="13"/>
      <c r="C1592" s="13"/>
      <c r="D1592" s="18"/>
      <c r="E1592" s="9"/>
    </row>
    <row r="1593" spans="1:5">
      <c r="A1593" s="13"/>
      <c r="B1593" s="13"/>
      <c r="C1593" s="13"/>
      <c r="D1593" s="18"/>
      <c r="E1593" s="9"/>
    </row>
    <row r="1594" spans="1:5">
      <c r="A1594" s="13"/>
      <c r="B1594" s="13"/>
      <c r="C1594" s="13"/>
      <c r="D1594" s="18"/>
      <c r="E1594" s="9"/>
    </row>
    <row r="1595" spans="1:5">
      <c r="A1595" s="13"/>
      <c r="B1595" s="13"/>
      <c r="C1595" s="13"/>
      <c r="D1595" s="18"/>
      <c r="E1595" s="9"/>
    </row>
    <row r="1596" spans="1:5">
      <c r="A1596" s="13"/>
      <c r="B1596" s="13"/>
      <c r="C1596" s="13"/>
      <c r="D1596" s="18"/>
      <c r="E1596" s="9"/>
    </row>
    <row r="1597" spans="1:5">
      <c r="A1597" s="13"/>
      <c r="B1597" s="13"/>
      <c r="C1597" s="13"/>
      <c r="D1597" s="18"/>
      <c r="E1597" s="9"/>
    </row>
    <row r="1598" spans="1:5">
      <c r="A1598" s="13"/>
      <c r="B1598" s="13"/>
      <c r="C1598" s="13"/>
      <c r="D1598" s="18"/>
      <c r="E1598" s="9"/>
    </row>
    <row r="1599" spans="1:5">
      <c r="A1599" s="13"/>
      <c r="B1599" s="13"/>
      <c r="C1599" s="13"/>
      <c r="D1599" s="18"/>
      <c r="E1599" s="9"/>
    </row>
    <row r="1600" spans="1:5">
      <c r="A1600" s="13"/>
      <c r="B1600" s="13"/>
      <c r="C1600" s="13"/>
      <c r="D1600" s="18"/>
      <c r="E1600" s="9"/>
    </row>
    <row r="1601" spans="1:5">
      <c r="A1601" s="13"/>
      <c r="B1601" s="13"/>
      <c r="C1601" s="13"/>
      <c r="D1601" s="18"/>
      <c r="E1601" s="9"/>
    </row>
    <row r="1602" spans="1:5">
      <c r="A1602" s="13"/>
      <c r="B1602" s="13"/>
      <c r="C1602" s="13"/>
      <c r="D1602" s="18"/>
      <c r="E1602" s="9"/>
    </row>
    <row r="1603" spans="1:5">
      <c r="A1603" s="13"/>
      <c r="B1603" s="13"/>
      <c r="C1603" s="13"/>
      <c r="D1603" s="18"/>
      <c r="E1603" s="9"/>
    </row>
    <row r="1604" spans="1:5">
      <c r="A1604" s="13"/>
      <c r="B1604" s="13"/>
      <c r="C1604" s="13"/>
      <c r="D1604" s="18"/>
      <c r="E1604" s="9"/>
    </row>
    <row r="1605" spans="1:5">
      <c r="A1605" s="13"/>
      <c r="B1605" s="13"/>
      <c r="C1605" s="13"/>
      <c r="D1605" s="18"/>
      <c r="E1605" s="9"/>
    </row>
    <row r="1606" spans="1:5">
      <c r="A1606" s="13"/>
      <c r="B1606" s="13"/>
      <c r="C1606" s="13"/>
      <c r="D1606" s="18"/>
      <c r="E1606" s="9"/>
    </row>
    <row r="1607" spans="1:5">
      <c r="A1607" s="13"/>
      <c r="B1607" s="13"/>
      <c r="C1607" s="13"/>
      <c r="D1607" s="18"/>
      <c r="E1607" s="9"/>
    </row>
    <row r="1608" spans="1:5">
      <c r="A1608" s="13"/>
      <c r="B1608" s="13"/>
      <c r="C1608" s="13"/>
      <c r="D1608" s="18"/>
      <c r="E1608" s="9"/>
    </row>
    <row r="1609" spans="1:5">
      <c r="A1609" s="13"/>
      <c r="B1609" s="13"/>
      <c r="C1609" s="13"/>
      <c r="D1609" s="18"/>
      <c r="E1609" s="9"/>
    </row>
    <row r="1610" spans="1:5">
      <c r="A1610" s="13"/>
      <c r="B1610" s="13"/>
      <c r="C1610" s="13"/>
      <c r="D1610" s="18"/>
      <c r="E1610" s="9"/>
    </row>
    <row r="1611" spans="1:5">
      <c r="A1611" s="13"/>
      <c r="B1611" s="13"/>
      <c r="C1611" s="13"/>
      <c r="D1611" s="18"/>
      <c r="E1611" s="9"/>
    </row>
    <row r="1612" spans="1:5">
      <c r="A1612" s="13"/>
      <c r="B1612" s="13"/>
      <c r="C1612" s="13"/>
      <c r="D1612" s="18"/>
      <c r="E1612" s="9"/>
    </row>
    <row r="1613" spans="1:5">
      <c r="A1613" s="13"/>
      <c r="B1613" s="13"/>
      <c r="C1613" s="13"/>
      <c r="D1613" s="18"/>
      <c r="E1613" s="9"/>
    </row>
    <row r="1614" spans="1:5">
      <c r="A1614" s="13"/>
      <c r="B1614" s="13"/>
      <c r="C1614" s="13"/>
      <c r="D1614" s="18"/>
      <c r="E1614" s="9"/>
    </row>
    <row r="1615" spans="1:5">
      <c r="A1615" s="13"/>
      <c r="B1615" s="13"/>
      <c r="C1615" s="13"/>
      <c r="D1615" s="18"/>
      <c r="E1615" s="9"/>
    </row>
    <row r="1616" spans="1:5">
      <c r="A1616" s="13"/>
      <c r="B1616" s="13"/>
      <c r="C1616" s="13"/>
      <c r="D1616" s="18"/>
      <c r="E1616" s="9"/>
    </row>
    <row r="1617" spans="1:5">
      <c r="A1617" s="13"/>
      <c r="B1617" s="13"/>
      <c r="C1617" s="13"/>
      <c r="D1617" s="18"/>
      <c r="E1617" s="9"/>
    </row>
    <row r="1618" spans="1:5">
      <c r="A1618" s="13"/>
      <c r="B1618" s="13"/>
      <c r="C1618" s="13"/>
      <c r="D1618" s="18"/>
      <c r="E1618" s="9"/>
    </row>
    <row r="1619" spans="1:5">
      <c r="A1619" s="13"/>
      <c r="B1619" s="13"/>
      <c r="C1619" s="13"/>
      <c r="D1619" s="18"/>
      <c r="E1619" s="9"/>
    </row>
    <row r="1620" spans="1:5">
      <c r="A1620" s="13"/>
      <c r="B1620" s="13"/>
      <c r="C1620" s="13"/>
      <c r="D1620" s="18"/>
      <c r="E1620" s="9"/>
    </row>
    <row r="1621" spans="1:5">
      <c r="A1621" s="13"/>
      <c r="B1621" s="13"/>
      <c r="C1621" s="13"/>
      <c r="D1621" s="18"/>
      <c r="E1621" s="9"/>
    </row>
    <row r="1622" spans="1:5">
      <c r="A1622" s="13"/>
      <c r="B1622" s="13"/>
      <c r="C1622" s="13"/>
      <c r="D1622" s="18"/>
      <c r="E1622" s="9"/>
    </row>
    <row r="1623" spans="1:5">
      <c r="A1623" s="13"/>
      <c r="B1623" s="13"/>
      <c r="C1623" s="13"/>
      <c r="D1623" s="18"/>
      <c r="E1623" s="9"/>
    </row>
    <row r="1624" spans="1:5">
      <c r="A1624" s="13"/>
      <c r="B1624" s="13"/>
      <c r="C1624" s="13"/>
      <c r="D1624" s="18"/>
      <c r="E1624" s="9"/>
    </row>
    <row r="1625" spans="1:5">
      <c r="A1625" s="13"/>
      <c r="B1625" s="13"/>
      <c r="C1625" s="13"/>
      <c r="D1625" s="18"/>
      <c r="E1625" s="9"/>
    </row>
    <row r="1626" spans="1:5">
      <c r="A1626" s="13"/>
      <c r="B1626" s="13"/>
      <c r="C1626" s="13"/>
      <c r="D1626" s="18"/>
      <c r="E1626" s="9"/>
    </row>
    <row r="1627" spans="1:5">
      <c r="A1627" s="13"/>
      <c r="B1627" s="13"/>
      <c r="C1627" s="13"/>
      <c r="D1627" s="18"/>
      <c r="E1627" s="9"/>
    </row>
    <row r="1628" spans="1:5">
      <c r="A1628" s="13"/>
      <c r="B1628" s="13"/>
      <c r="C1628" s="13"/>
      <c r="D1628" s="18"/>
      <c r="E1628" s="9"/>
    </row>
    <row r="1629" spans="1:5">
      <c r="A1629" s="13"/>
      <c r="B1629" s="13"/>
      <c r="C1629" s="13"/>
      <c r="D1629" s="18"/>
      <c r="E1629" s="9"/>
    </row>
    <row r="1630" spans="1:5">
      <c r="A1630" s="13"/>
      <c r="B1630" s="13"/>
      <c r="C1630" s="13"/>
      <c r="D1630" s="18"/>
      <c r="E1630" s="9"/>
    </row>
    <row r="1631" spans="1:5">
      <c r="A1631" s="13"/>
      <c r="B1631" s="13"/>
      <c r="C1631" s="13"/>
      <c r="D1631" s="18"/>
      <c r="E1631" s="9"/>
    </row>
    <row r="1632" spans="1:5">
      <c r="A1632" s="13"/>
      <c r="B1632" s="13"/>
      <c r="C1632" s="13"/>
      <c r="D1632" s="18"/>
      <c r="E1632" s="9"/>
    </row>
    <row r="1633" spans="1:5">
      <c r="A1633" s="13"/>
      <c r="B1633" s="13"/>
      <c r="C1633" s="13"/>
      <c r="D1633" s="18"/>
      <c r="E1633" s="9"/>
    </row>
    <row r="1634" spans="1:5">
      <c r="A1634" s="13"/>
      <c r="B1634" s="13"/>
      <c r="C1634" s="13"/>
      <c r="D1634" s="18"/>
      <c r="E1634" s="9"/>
    </row>
    <row r="1635" spans="1:5">
      <c r="A1635" s="13"/>
      <c r="B1635" s="13"/>
      <c r="C1635" s="13"/>
      <c r="D1635" s="18"/>
      <c r="E1635" s="9"/>
    </row>
    <row r="1636" spans="1:5">
      <c r="A1636" s="13"/>
      <c r="B1636" s="13"/>
      <c r="C1636" s="13"/>
      <c r="D1636" s="18"/>
      <c r="E1636" s="9"/>
    </row>
    <row r="1637" spans="1:5">
      <c r="A1637" s="13"/>
      <c r="B1637" s="13"/>
      <c r="C1637" s="13"/>
      <c r="D1637" s="18"/>
      <c r="E1637" s="9"/>
    </row>
    <row r="1638" spans="1:5">
      <c r="A1638" s="13"/>
      <c r="B1638" s="13"/>
      <c r="C1638" s="13"/>
      <c r="D1638" s="18"/>
      <c r="E1638" s="9"/>
    </row>
    <row r="1639" spans="1:5">
      <c r="A1639" s="13"/>
      <c r="B1639" s="13"/>
      <c r="C1639" s="13"/>
      <c r="D1639" s="18"/>
      <c r="E1639" s="9"/>
    </row>
    <row r="1640" spans="1:5">
      <c r="A1640" s="13"/>
      <c r="B1640" s="13"/>
      <c r="C1640" s="13"/>
      <c r="D1640" s="18"/>
      <c r="E1640" s="9"/>
    </row>
    <row r="1641" spans="1:5">
      <c r="A1641" s="13"/>
      <c r="B1641" s="13"/>
      <c r="C1641" s="13"/>
      <c r="D1641" s="18"/>
      <c r="E1641" s="9"/>
    </row>
    <row r="1642" spans="1:5">
      <c r="A1642" s="13"/>
      <c r="B1642" s="13"/>
      <c r="C1642" s="13"/>
      <c r="D1642" s="18"/>
      <c r="E1642" s="9"/>
    </row>
    <row r="1643" spans="1:5">
      <c r="A1643" s="13"/>
      <c r="B1643" s="13"/>
      <c r="C1643" s="13"/>
      <c r="D1643" s="18"/>
      <c r="E1643" s="9"/>
    </row>
    <row r="1644" spans="1:5">
      <c r="A1644" s="13"/>
      <c r="B1644" s="13"/>
      <c r="C1644" s="13"/>
      <c r="D1644" s="18"/>
      <c r="E1644" s="9"/>
    </row>
    <row r="1645" spans="1:5">
      <c r="A1645" s="13"/>
      <c r="B1645" s="13"/>
      <c r="C1645" s="13"/>
      <c r="D1645" s="18"/>
      <c r="E1645" s="9"/>
    </row>
    <row r="1646" spans="1:5">
      <c r="A1646" s="13"/>
      <c r="B1646" s="13"/>
      <c r="C1646" s="13"/>
      <c r="D1646" s="18"/>
      <c r="E1646" s="9"/>
    </row>
    <row r="1647" spans="1:5">
      <c r="A1647" s="13"/>
      <c r="B1647" s="13"/>
      <c r="C1647" s="13"/>
      <c r="D1647" s="18"/>
      <c r="E1647" s="9"/>
    </row>
    <row r="1648" spans="1:5">
      <c r="A1648" s="13"/>
      <c r="B1648" s="13"/>
      <c r="C1648" s="13"/>
      <c r="D1648" s="18"/>
      <c r="E1648" s="9"/>
    </row>
    <row r="1649" spans="1:5">
      <c r="A1649" s="13"/>
      <c r="B1649" s="13"/>
      <c r="C1649" s="13"/>
      <c r="D1649" s="18"/>
      <c r="E1649" s="9"/>
    </row>
    <row r="1650" spans="1:5">
      <c r="A1650" s="13"/>
      <c r="B1650" s="13"/>
      <c r="C1650" s="13"/>
      <c r="D1650" s="18"/>
      <c r="E1650" s="9"/>
    </row>
    <row r="1651" spans="1:5">
      <c r="A1651" s="13"/>
      <c r="B1651" s="13"/>
      <c r="C1651" s="13"/>
      <c r="D1651" s="18"/>
      <c r="E1651" s="9"/>
    </row>
    <row r="1652" spans="1:5">
      <c r="A1652" s="13"/>
      <c r="B1652" s="13"/>
      <c r="C1652" s="13"/>
      <c r="D1652" s="18"/>
      <c r="E1652" s="9"/>
    </row>
    <row r="1653" spans="1:5">
      <c r="A1653" s="13"/>
      <c r="B1653" s="13"/>
      <c r="C1653" s="13"/>
      <c r="D1653" s="18"/>
      <c r="E1653" s="9"/>
    </row>
    <row r="1654" spans="1:5">
      <c r="A1654" s="13"/>
      <c r="B1654" s="13"/>
      <c r="C1654" s="13"/>
      <c r="D1654" s="18"/>
      <c r="E1654" s="9"/>
    </row>
    <row r="1655" spans="1:5">
      <c r="A1655" s="13"/>
      <c r="B1655" s="13"/>
      <c r="C1655" s="13"/>
      <c r="D1655" s="18"/>
      <c r="E1655" s="9"/>
    </row>
    <row r="1656" spans="1:5">
      <c r="A1656" s="13"/>
      <c r="B1656" s="13"/>
      <c r="C1656" s="13"/>
      <c r="D1656" s="18"/>
      <c r="E1656" s="9"/>
    </row>
    <row r="1657" spans="1:5">
      <c r="A1657" s="13"/>
      <c r="B1657" s="13"/>
      <c r="C1657" s="13"/>
      <c r="D1657" s="18"/>
      <c r="E1657" s="9"/>
    </row>
    <row r="1658" spans="1:5">
      <c r="A1658" s="13"/>
      <c r="B1658" s="13"/>
      <c r="C1658" s="13"/>
      <c r="D1658" s="18"/>
      <c r="E1658" s="9"/>
    </row>
    <row r="1659" spans="1:5">
      <c r="A1659" s="13"/>
      <c r="B1659" s="13"/>
      <c r="C1659" s="13"/>
      <c r="D1659" s="18"/>
      <c r="E1659" s="9"/>
    </row>
    <row r="1660" spans="1:5">
      <c r="A1660" s="13"/>
      <c r="B1660" s="13"/>
      <c r="C1660" s="13"/>
      <c r="D1660" s="18"/>
      <c r="E1660" s="9"/>
    </row>
    <row r="1661" spans="1:5">
      <c r="A1661" s="13"/>
      <c r="B1661" s="13"/>
      <c r="C1661" s="13"/>
      <c r="D1661" s="18"/>
      <c r="E1661" s="9"/>
    </row>
    <row r="1662" spans="1:5">
      <c r="A1662" s="13"/>
      <c r="B1662" s="13"/>
      <c r="C1662" s="13"/>
      <c r="D1662" s="18"/>
      <c r="E1662" s="9"/>
    </row>
    <row r="1663" spans="1:5">
      <c r="A1663" s="13"/>
      <c r="B1663" s="13"/>
      <c r="C1663" s="13"/>
      <c r="D1663" s="18"/>
      <c r="E1663" s="9"/>
    </row>
    <row r="1664" spans="1:5">
      <c r="A1664" s="13"/>
      <c r="B1664" s="13"/>
      <c r="C1664" s="13"/>
      <c r="D1664" s="18"/>
      <c r="E1664" s="9"/>
    </row>
    <row r="1665" spans="1:5">
      <c r="A1665" s="13"/>
      <c r="B1665" s="13"/>
      <c r="C1665" s="13"/>
      <c r="D1665" s="18"/>
      <c r="E1665" s="9"/>
    </row>
    <row r="1666" spans="1:5">
      <c r="A1666" s="13"/>
      <c r="B1666" s="13"/>
      <c r="C1666" s="13"/>
      <c r="D1666" s="18"/>
      <c r="E1666" s="9"/>
    </row>
    <row r="1667" spans="1:5">
      <c r="A1667" s="13"/>
      <c r="B1667" s="13"/>
      <c r="C1667" s="13"/>
      <c r="D1667" s="18"/>
      <c r="E1667" s="9"/>
    </row>
    <row r="1668" spans="1:5">
      <c r="A1668" s="13"/>
      <c r="B1668" s="13"/>
      <c r="C1668" s="13"/>
      <c r="D1668" s="18"/>
      <c r="E1668" s="9"/>
    </row>
    <row r="1669" spans="1:5">
      <c r="A1669" s="13"/>
      <c r="B1669" s="13"/>
      <c r="C1669" s="13"/>
      <c r="D1669" s="18"/>
      <c r="E1669" s="9"/>
    </row>
    <row r="1670" spans="1:5">
      <c r="A1670" s="13"/>
      <c r="B1670" s="13"/>
      <c r="C1670" s="13"/>
      <c r="D1670" s="18"/>
      <c r="E1670" s="9"/>
    </row>
    <row r="1671" spans="1:5">
      <c r="A1671" s="13"/>
      <c r="B1671" s="13"/>
      <c r="C1671" s="13"/>
      <c r="D1671" s="18"/>
      <c r="E1671" s="9"/>
    </row>
    <row r="1672" spans="1:5">
      <c r="A1672" s="13"/>
      <c r="B1672" s="13"/>
      <c r="C1672" s="13"/>
      <c r="D1672" s="18"/>
      <c r="E1672" s="9"/>
    </row>
    <row r="1673" spans="1:5">
      <c r="A1673" s="13"/>
      <c r="B1673" s="13"/>
      <c r="C1673" s="13"/>
      <c r="D1673" s="18"/>
      <c r="E1673" s="9"/>
    </row>
    <row r="1674" spans="1:5">
      <c r="A1674" s="13"/>
      <c r="B1674" s="13"/>
      <c r="C1674" s="13"/>
      <c r="D1674" s="18"/>
      <c r="E1674" s="9"/>
    </row>
    <row r="1675" spans="1:5">
      <c r="A1675" s="13"/>
      <c r="B1675" s="13"/>
      <c r="C1675" s="13"/>
      <c r="D1675" s="18"/>
      <c r="E1675" s="9"/>
    </row>
    <row r="1676" spans="1:5">
      <c r="A1676" s="13"/>
      <c r="B1676" s="13"/>
      <c r="C1676" s="13"/>
      <c r="D1676" s="18"/>
      <c r="E1676" s="9"/>
    </row>
    <row r="1677" spans="1:5">
      <c r="A1677" s="13"/>
      <c r="B1677" s="13"/>
      <c r="C1677" s="13"/>
      <c r="D1677" s="18"/>
      <c r="E1677" s="9"/>
    </row>
    <row r="1678" spans="1:5">
      <c r="A1678" s="13"/>
      <c r="B1678" s="13"/>
      <c r="C1678" s="13"/>
      <c r="D1678" s="18"/>
      <c r="E1678" s="9"/>
    </row>
    <row r="1679" spans="1:5">
      <c r="A1679" s="13"/>
      <c r="B1679" s="13"/>
      <c r="C1679" s="13"/>
      <c r="D1679" s="18"/>
      <c r="E1679" s="9"/>
    </row>
    <row r="1680" spans="1:5">
      <c r="A1680" s="13"/>
      <c r="B1680" s="13"/>
      <c r="C1680" s="13"/>
      <c r="D1680" s="18"/>
      <c r="E1680" s="9"/>
    </row>
    <row r="1681" spans="1:5">
      <c r="A1681" s="13"/>
      <c r="B1681" s="13"/>
      <c r="C1681" s="13"/>
      <c r="D1681" s="18"/>
      <c r="E1681" s="9"/>
    </row>
    <row r="1682" spans="1:5">
      <c r="A1682" s="13"/>
      <c r="B1682" s="13"/>
      <c r="C1682" s="13"/>
      <c r="D1682" s="18"/>
      <c r="E1682" s="9"/>
    </row>
    <row r="1683" spans="1:5">
      <c r="A1683" s="13"/>
      <c r="B1683" s="13"/>
      <c r="C1683" s="13"/>
      <c r="D1683" s="18"/>
      <c r="E1683" s="9"/>
    </row>
    <row r="1684" spans="1:5">
      <c r="A1684" s="13"/>
      <c r="B1684" s="13"/>
      <c r="C1684" s="13"/>
      <c r="D1684" s="18"/>
      <c r="E1684" s="9"/>
    </row>
    <row r="1685" spans="1:5">
      <c r="A1685" s="13"/>
      <c r="B1685" s="13"/>
      <c r="C1685" s="13"/>
      <c r="D1685" s="18"/>
      <c r="E1685" s="9"/>
    </row>
    <row r="1686" spans="1:5">
      <c r="A1686" s="13"/>
      <c r="B1686" s="13"/>
      <c r="C1686" s="13"/>
      <c r="D1686" s="18"/>
      <c r="E1686" s="9"/>
    </row>
    <row r="1687" spans="1:5">
      <c r="A1687" s="13"/>
      <c r="B1687" s="13"/>
      <c r="C1687" s="13"/>
      <c r="D1687" s="18"/>
      <c r="E1687" s="9"/>
    </row>
    <row r="1688" spans="1:5">
      <c r="A1688" s="13"/>
      <c r="B1688" s="13"/>
      <c r="C1688" s="13"/>
      <c r="D1688" s="18"/>
      <c r="E1688" s="9"/>
    </row>
    <row r="1689" spans="1:5">
      <c r="A1689" s="13"/>
      <c r="B1689" s="13"/>
      <c r="C1689" s="13"/>
      <c r="D1689" s="18"/>
      <c r="E1689" s="9"/>
    </row>
    <row r="1690" spans="1:5">
      <c r="A1690" s="13"/>
      <c r="B1690" s="13"/>
      <c r="C1690" s="13"/>
      <c r="D1690" s="18"/>
      <c r="E1690" s="9"/>
    </row>
    <row r="1691" spans="1:5">
      <c r="A1691" s="13"/>
      <c r="B1691" s="13"/>
      <c r="C1691" s="13"/>
      <c r="D1691" s="18"/>
      <c r="E1691" s="9"/>
    </row>
    <row r="1692" spans="1:5">
      <c r="A1692" s="13"/>
      <c r="B1692" s="13"/>
      <c r="C1692" s="13"/>
      <c r="D1692" s="18"/>
      <c r="E1692" s="9"/>
    </row>
    <row r="1693" spans="1:5">
      <c r="A1693" s="13"/>
      <c r="B1693" s="13"/>
      <c r="C1693" s="13"/>
      <c r="D1693" s="18"/>
      <c r="E1693" s="9"/>
    </row>
    <row r="1694" spans="1:5">
      <c r="A1694" s="13"/>
      <c r="B1694" s="13"/>
      <c r="C1694" s="13"/>
      <c r="D1694" s="18"/>
      <c r="E1694" s="9"/>
    </row>
    <row r="1695" spans="1:5">
      <c r="A1695" s="13"/>
      <c r="B1695" s="13"/>
      <c r="C1695" s="13"/>
      <c r="D1695" s="18"/>
      <c r="E1695" s="9"/>
    </row>
    <row r="1696" spans="1:5">
      <c r="A1696" s="13"/>
      <c r="B1696" s="13"/>
      <c r="C1696" s="13"/>
      <c r="D1696" s="18"/>
      <c r="E1696" s="9"/>
    </row>
    <row r="1697" spans="1:5">
      <c r="A1697" s="13"/>
      <c r="B1697" s="13"/>
      <c r="C1697" s="13"/>
      <c r="D1697" s="18"/>
      <c r="E1697" s="9"/>
    </row>
    <row r="1698" spans="1:5">
      <c r="A1698" s="13"/>
      <c r="B1698" s="13"/>
      <c r="C1698" s="13"/>
      <c r="D1698" s="18"/>
      <c r="E1698" s="9"/>
    </row>
    <row r="1699" spans="1:5">
      <c r="A1699" s="13"/>
      <c r="B1699" s="13"/>
      <c r="C1699" s="13"/>
      <c r="D1699" s="18"/>
      <c r="E1699" s="9"/>
    </row>
    <row r="1700" spans="1:5">
      <c r="A1700" s="13"/>
      <c r="B1700" s="13"/>
      <c r="C1700" s="13"/>
      <c r="D1700" s="18"/>
      <c r="E1700" s="9"/>
    </row>
    <row r="1701" spans="1:5">
      <c r="A1701" s="13"/>
      <c r="B1701" s="13"/>
      <c r="C1701" s="13"/>
      <c r="D1701" s="18"/>
      <c r="E1701" s="9"/>
    </row>
    <row r="1702" spans="1:5">
      <c r="A1702" s="13"/>
      <c r="B1702" s="13"/>
      <c r="C1702" s="13"/>
      <c r="D1702" s="18"/>
      <c r="E1702" s="9"/>
    </row>
    <row r="1703" spans="1:5">
      <c r="A1703" s="13"/>
      <c r="B1703" s="13"/>
      <c r="C1703" s="13"/>
      <c r="D1703" s="18"/>
      <c r="E1703" s="9"/>
    </row>
    <row r="1704" spans="1:5">
      <c r="A1704" s="13"/>
      <c r="B1704" s="13"/>
      <c r="C1704" s="13"/>
      <c r="D1704" s="18"/>
      <c r="E1704" s="9"/>
    </row>
    <row r="1705" spans="1:5">
      <c r="A1705" s="13"/>
      <c r="B1705" s="13"/>
      <c r="C1705" s="13"/>
      <c r="D1705" s="18"/>
      <c r="E1705" s="9"/>
    </row>
    <row r="1706" spans="1:5">
      <c r="A1706" s="13"/>
      <c r="B1706" s="13"/>
      <c r="C1706" s="13"/>
      <c r="D1706" s="18"/>
      <c r="E1706" s="9"/>
    </row>
    <row r="1707" spans="1:5">
      <c r="A1707" s="13"/>
      <c r="B1707" s="13"/>
      <c r="C1707" s="13"/>
      <c r="D1707" s="18"/>
      <c r="E1707" s="9"/>
    </row>
    <row r="1708" spans="1:5">
      <c r="A1708" s="13"/>
      <c r="B1708" s="13"/>
      <c r="C1708" s="13"/>
      <c r="D1708" s="18"/>
      <c r="E1708" s="9"/>
    </row>
    <row r="1709" spans="1:5">
      <c r="A1709" s="13"/>
      <c r="B1709" s="13"/>
      <c r="C1709" s="13"/>
      <c r="D1709" s="18"/>
      <c r="E1709" s="9"/>
    </row>
    <row r="1710" spans="1:5">
      <c r="A1710" s="13"/>
      <c r="B1710" s="13"/>
      <c r="C1710" s="13"/>
      <c r="D1710" s="18"/>
      <c r="E1710" s="9"/>
    </row>
    <row r="1711" spans="1:5">
      <c r="A1711" s="13"/>
      <c r="B1711" s="13"/>
      <c r="C1711" s="13"/>
      <c r="D1711" s="18"/>
      <c r="E1711" s="9"/>
    </row>
    <row r="1712" spans="1:5">
      <c r="A1712" s="13"/>
      <c r="B1712" s="13"/>
      <c r="C1712" s="13"/>
      <c r="D1712" s="18"/>
      <c r="E1712" s="9"/>
    </row>
    <row r="1713" spans="1:5">
      <c r="A1713" s="13"/>
      <c r="B1713" s="13"/>
      <c r="C1713" s="13"/>
      <c r="D1713" s="18"/>
      <c r="E1713" s="9"/>
    </row>
    <row r="1714" spans="1:5">
      <c r="A1714" s="13"/>
      <c r="B1714" s="13"/>
      <c r="C1714" s="13"/>
      <c r="D1714" s="18"/>
      <c r="E1714" s="9"/>
    </row>
    <row r="1715" spans="1:5">
      <c r="A1715" s="13"/>
      <c r="B1715" s="13"/>
      <c r="C1715" s="13"/>
      <c r="D1715" s="18"/>
      <c r="E1715" s="9"/>
    </row>
    <row r="1716" spans="1:5">
      <c r="A1716" s="13"/>
      <c r="B1716" s="13"/>
      <c r="C1716" s="13"/>
      <c r="D1716" s="18"/>
      <c r="E1716" s="9"/>
    </row>
    <row r="1717" spans="1:5">
      <c r="A1717" s="13"/>
      <c r="B1717" s="13"/>
      <c r="C1717" s="13"/>
      <c r="D1717" s="18"/>
      <c r="E1717" s="9"/>
    </row>
    <row r="1718" spans="1:5">
      <c r="A1718" s="13"/>
      <c r="B1718" s="13"/>
      <c r="C1718" s="13"/>
      <c r="D1718" s="18"/>
      <c r="E1718" s="9"/>
    </row>
    <row r="1719" spans="1:5">
      <c r="A1719" s="13"/>
      <c r="B1719" s="13"/>
      <c r="C1719" s="13"/>
      <c r="D1719" s="18"/>
      <c r="E1719" s="9"/>
    </row>
    <row r="1720" spans="1:5">
      <c r="A1720" s="13"/>
      <c r="B1720" s="13"/>
      <c r="C1720" s="13"/>
      <c r="D1720" s="18"/>
      <c r="E1720" s="9"/>
    </row>
    <row r="1721" spans="1:5">
      <c r="A1721" s="13"/>
      <c r="B1721" s="13"/>
      <c r="C1721" s="13"/>
      <c r="D1721" s="18"/>
      <c r="E1721" s="9"/>
    </row>
    <row r="1722" spans="1:5">
      <c r="A1722" s="13"/>
      <c r="B1722" s="13"/>
      <c r="C1722" s="13"/>
      <c r="D1722" s="18"/>
      <c r="E1722" s="9"/>
    </row>
    <row r="1723" spans="1:5">
      <c r="A1723" s="13"/>
      <c r="B1723" s="13"/>
      <c r="C1723" s="13"/>
      <c r="D1723" s="18"/>
      <c r="E1723" s="9"/>
    </row>
    <row r="1724" spans="1:5">
      <c r="A1724" s="13"/>
      <c r="B1724" s="13"/>
      <c r="C1724" s="13"/>
      <c r="D1724" s="18"/>
      <c r="E1724" s="9"/>
    </row>
    <row r="1725" spans="1:5">
      <c r="A1725" s="13"/>
      <c r="B1725" s="13"/>
      <c r="C1725" s="13"/>
      <c r="D1725" s="18"/>
      <c r="E1725" s="9"/>
    </row>
    <row r="1726" spans="1:5">
      <c r="A1726" s="13"/>
      <c r="B1726" s="13"/>
      <c r="C1726" s="13"/>
      <c r="D1726" s="18"/>
      <c r="E1726" s="9"/>
    </row>
    <row r="1727" spans="1:5">
      <c r="A1727" s="13"/>
      <c r="B1727" s="13"/>
      <c r="C1727" s="13"/>
      <c r="D1727" s="18"/>
      <c r="E1727" s="9"/>
    </row>
    <row r="1728" spans="1:5">
      <c r="A1728" s="13"/>
      <c r="B1728" s="13"/>
      <c r="C1728" s="13"/>
      <c r="D1728" s="18"/>
      <c r="E1728" s="9"/>
    </row>
    <row r="1729" spans="1:5">
      <c r="A1729" s="13"/>
      <c r="B1729" s="13"/>
      <c r="C1729" s="13"/>
      <c r="D1729" s="18"/>
      <c r="E1729" s="9"/>
    </row>
    <row r="1730" spans="1:5">
      <c r="A1730" s="13"/>
      <c r="B1730" s="13"/>
      <c r="C1730" s="13"/>
      <c r="D1730" s="18"/>
      <c r="E1730" s="9"/>
    </row>
    <row r="1731" spans="1:5">
      <c r="A1731" s="13"/>
      <c r="B1731" s="13"/>
      <c r="C1731" s="13"/>
      <c r="D1731" s="18"/>
      <c r="E1731" s="9"/>
    </row>
    <row r="1732" spans="1:5">
      <c r="A1732" s="13"/>
      <c r="B1732" s="13"/>
      <c r="C1732" s="13"/>
      <c r="D1732" s="18"/>
      <c r="E1732" s="9"/>
    </row>
    <row r="1733" spans="1:5">
      <c r="A1733" s="13"/>
      <c r="B1733" s="13"/>
      <c r="C1733" s="13"/>
      <c r="D1733" s="18"/>
      <c r="E1733" s="9"/>
    </row>
    <row r="1734" spans="1:5">
      <c r="A1734" s="13"/>
      <c r="B1734" s="13"/>
      <c r="C1734" s="13"/>
      <c r="D1734" s="18"/>
      <c r="E1734" s="9"/>
    </row>
    <row r="1735" spans="1:5">
      <c r="A1735" s="13"/>
      <c r="B1735" s="13"/>
      <c r="C1735" s="13"/>
      <c r="D1735" s="18"/>
      <c r="E1735" s="9"/>
    </row>
    <row r="1736" spans="1:5">
      <c r="A1736" s="13"/>
      <c r="B1736" s="13"/>
      <c r="C1736" s="13"/>
      <c r="D1736" s="18"/>
      <c r="E1736" s="9"/>
    </row>
    <row r="1737" spans="1:5">
      <c r="A1737" s="13"/>
      <c r="B1737" s="13"/>
      <c r="C1737" s="13"/>
      <c r="D1737" s="18"/>
      <c r="E1737" s="9"/>
    </row>
    <row r="1738" spans="1:5">
      <c r="A1738" s="13"/>
      <c r="B1738" s="13"/>
      <c r="C1738" s="13"/>
      <c r="D1738" s="18"/>
      <c r="E1738" s="9"/>
    </row>
    <row r="1739" spans="1:5">
      <c r="A1739" s="13"/>
      <c r="B1739" s="13"/>
      <c r="C1739" s="13"/>
      <c r="D1739" s="18"/>
      <c r="E1739" s="9"/>
    </row>
    <row r="1740" spans="1:5">
      <c r="A1740" s="13"/>
      <c r="B1740" s="13"/>
      <c r="C1740" s="13"/>
      <c r="D1740" s="18"/>
      <c r="E1740" s="9"/>
    </row>
    <row r="1741" spans="1:5">
      <c r="A1741" s="13"/>
      <c r="B1741" s="13"/>
      <c r="C1741" s="13"/>
      <c r="D1741" s="18"/>
      <c r="E1741" s="9"/>
    </row>
    <row r="1742" spans="1:5">
      <c r="A1742" s="13"/>
      <c r="B1742" s="13"/>
      <c r="C1742" s="13"/>
      <c r="D1742" s="18"/>
      <c r="E1742" s="9"/>
    </row>
    <row r="1743" spans="1:5">
      <c r="A1743" s="13"/>
      <c r="B1743" s="13"/>
      <c r="C1743" s="13"/>
      <c r="D1743" s="18"/>
      <c r="E1743" s="9"/>
    </row>
    <row r="1744" spans="1:5">
      <c r="A1744" s="13"/>
      <c r="B1744" s="13"/>
      <c r="C1744" s="13"/>
      <c r="D1744" s="18"/>
      <c r="E1744" s="9"/>
    </row>
    <row r="1745" spans="1:5">
      <c r="A1745" s="13"/>
      <c r="B1745" s="13"/>
      <c r="C1745" s="13"/>
      <c r="D1745" s="18"/>
      <c r="E1745" s="9"/>
    </row>
    <row r="1746" spans="1:5">
      <c r="A1746" s="13"/>
      <c r="B1746" s="13"/>
      <c r="C1746" s="13"/>
      <c r="D1746" s="18"/>
      <c r="E1746" s="9"/>
    </row>
    <row r="1747" spans="1:5">
      <c r="A1747" s="13"/>
      <c r="B1747" s="13"/>
      <c r="C1747" s="13"/>
      <c r="D1747" s="18"/>
      <c r="E1747" s="9"/>
    </row>
    <row r="1748" spans="1:5">
      <c r="A1748" s="13"/>
      <c r="B1748" s="13"/>
      <c r="C1748" s="13"/>
      <c r="D1748" s="18"/>
      <c r="E1748" s="9"/>
    </row>
    <row r="1749" spans="1:5">
      <c r="A1749" s="13"/>
      <c r="B1749" s="13"/>
      <c r="C1749" s="13"/>
      <c r="D1749" s="18"/>
      <c r="E1749" s="9"/>
    </row>
    <row r="1750" spans="1:5">
      <c r="A1750" s="13"/>
      <c r="B1750" s="13"/>
      <c r="C1750" s="13"/>
      <c r="D1750" s="18"/>
      <c r="E1750" s="9"/>
    </row>
    <row r="1751" spans="1:5">
      <c r="A1751" s="13"/>
      <c r="B1751" s="13"/>
      <c r="C1751" s="13"/>
      <c r="D1751" s="18"/>
      <c r="E1751" s="9"/>
    </row>
    <row r="1752" spans="1:5">
      <c r="A1752" s="13"/>
      <c r="B1752" s="13"/>
      <c r="C1752" s="13"/>
      <c r="D1752" s="18"/>
      <c r="E1752" s="9"/>
    </row>
    <row r="1753" spans="1:5">
      <c r="A1753" s="13"/>
      <c r="B1753" s="13"/>
      <c r="C1753" s="13"/>
      <c r="D1753" s="18"/>
      <c r="E1753" s="9"/>
    </row>
    <row r="1754" spans="1:5">
      <c r="A1754" s="13"/>
      <c r="B1754" s="13"/>
      <c r="C1754" s="13"/>
      <c r="D1754" s="18"/>
      <c r="E1754" s="9"/>
    </row>
    <row r="1755" spans="1:5">
      <c r="A1755" s="13"/>
      <c r="B1755" s="13"/>
      <c r="C1755" s="13"/>
      <c r="D1755" s="18"/>
      <c r="E1755" s="9"/>
    </row>
    <row r="1756" spans="1:5">
      <c r="A1756" s="13"/>
      <c r="B1756" s="13"/>
      <c r="C1756" s="13"/>
      <c r="D1756" s="18"/>
      <c r="E1756" s="9"/>
    </row>
    <row r="1757" spans="1:5">
      <c r="A1757" s="13"/>
      <c r="B1757" s="13"/>
      <c r="C1757" s="13"/>
      <c r="D1757" s="18"/>
      <c r="E1757" s="9"/>
    </row>
    <row r="1758" spans="1:5">
      <c r="A1758" s="13"/>
      <c r="B1758" s="13"/>
      <c r="C1758" s="13"/>
      <c r="D1758" s="18"/>
      <c r="E1758" s="9"/>
    </row>
    <row r="1759" spans="1:5">
      <c r="A1759" s="13"/>
      <c r="B1759" s="13"/>
      <c r="C1759" s="13"/>
      <c r="D1759" s="18"/>
      <c r="E1759" s="9"/>
    </row>
    <row r="1760" spans="1:5">
      <c r="A1760" s="13"/>
      <c r="B1760" s="13"/>
      <c r="C1760" s="13"/>
      <c r="D1760" s="18"/>
      <c r="E1760" s="9"/>
    </row>
    <row r="1761" spans="1:5">
      <c r="A1761" s="13"/>
      <c r="B1761" s="13"/>
      <c r="C1761" s="13"/>
      <c r="D1761" s="18"/>
      <c r="E1761" s="9"/>
    </row>
    <row r="1762" spans="1:5">
      <c r="A1762" s="13"/>
      <c r="B1762" s="13"/>
      <c r="C1762" s="13"/>
      <c r="D1762" s="18"/>
      <c r="E1762" s="9"/>
    </row>
    <row r="1763" spans="1:5">
      <c r="A1763" s="13"/>
      <c r="B1763" s="13"/>
      <c r="C1763" s="13"/>
      <c r="D1763" s="18"/>
      <c r="E1763" s="9"/>
    </row>
    <row r="1764" spans="1:5">
      <c r="A1764" s="13"/>
      <c r="B1764" s="13"/>
      <c r="C1764" s="13"/>
      <c r="D1764" s="18"/>
      <c r="E1764" s="9"/>
    </row>
    <row r="1765" spans="1:5">
      <c r="A1765" s="13"/>
      <c r="B1765" s="13"/>
      <c r="C1765" s="13"/>
      <c r="D1765" s="18"/>
      <c r="E1765" s="9"/>
    </row>
    <row r="1766" spans="1:5">
      <c r="A1766" s="13"/>
      <c r="B1766" s="13"/>
      <c r="C1766" s="13"/>
      <c r="D1766" s="18"/>
      <c r="E1766" s="9"/>
    </row>
    <row r="1767" spans="1:5">
      <c r="A1767" s="13"/>
      <c r="B1767" s="13"/>
      <c r="C1767" s="13"/>
      <c r="D1767" s="18"/>
      <c r="E1767" s="9"/>
    </row>
    <row r="1768" spans="1:5">
      <c r="A1768" s="13"/>
      <c r="B1768" s="13"/>
      <c r="C1768" s="13"/>
      <c r="D1768" s="18"/>
      <c r="E1768" s="9"/>
    </row>
    <row r="1769" spans="1:5">
      <c r="A1769" s="13"/>
      <c r="B1769" s="13"/>
      <c r="C1769" s="13"/>
      <c r="D1769" s="18"/>
      <c r="E1769" s="9"/>
    </row>
    <row r="1770" spans="1:5">
      <c r="A1770" s="13"/>
      <c r="B1770" s="13"/>
      <c r="C1770" s="13"/>
      <c r="D1770" s="18"/>
      <c r="E1770" s="9"/>
    </row>
    <row r="1771" spans="1:5">
      <c r="A1771" s="13"/>
      <c r="B1771" s="13"/>
      <c r="C1771" s="13"/>
      <c r="D1771" s="18"/>
      <c r="E1771" s="9"/>
    </row>
    <row r="1772" spans="1:5">
      <c r="A1772" s="13"/>
      <c r="B1772" s="13"/>
      <c r="C1772" s="13"/>
      <c r="D1772" s="18"/>
      <c r="E1772" s="9"/>
    </row>
    <row r="1773" spans="1:5">
      <c r="A1773" s="13"/>
      <c r="B1773" s="13"/>
      <c r="C1773" s="13"/>
      <c r="D1773" s="18"/>
      <c r="E1773" s="9"/>
    </row>
    <row r="1774" spans="1:5">
      <c r="A1774" s="13"/>
      <c r="B1774" s="13"/>
      <c r="C1774" s="13"/>
      <c r="D1774" s="18"/>
      <c r="E1774" s="9"/>
    </row>
    <row r="1775" spans="1:5">
      <c r="A1775" s="13"/>
      <c r="B1775" s="13"/>
      <c r="C1775" s="13"/>
      <c r="D1775" s="18"/>
      <c r="E1775" s="9"/>
    </row>
    <row r="1776" spans="1:5">
      <c r="A1776" s="13"/>
      <c r="B1776" s="13"/>
      <c r="C1776" s="13"/>
      <c r="D1776" s="18"/>
      <c r="E1776" s="9"/>
    </row>
    <row r="1777" spans="1:5">
      <c r="A1777" s="13"/>
      <c r="B1777" s="13"/>
      <c r="C1777" s="13"/>
      <c r="D1777" s="18"/>
      <c r="E1777" s="9"/>
    </row>
    <row r="1778" spans="1:5">
      <c r="A1778" s="13"/>
      <c r="B1778" s="13"/>
      <c r="C1778" s="13"/>
      <c r="D1778" s="18"/>
      <c r="E1778" s="9"/>
    </row>
    <row r="1779" spans="1:5">
      <c r="A1779" s="13"/>
      <c r="B1779" s="13"/>
      <c r="C1779" s="13"/>
      <c r="D1779" s="18"/>
      <c r="E1779" s="9"/>
    </row>
    <row r="1780" spans="1:5">
      <c r="A1780" s="13"/>
      <c r="B1780" s="13"/>
      <c r="C1780" s="13"/>
      <c r="D1780" s="18"/>
      <c r="E1780" s="9"/>
    </row>
    <row r="1781" spans="1:5">
      <c r="A1781" s="13"/>
      <c r="B1781" s="13"/>
      <c r="C1781" s="13"/>
      <c r="D1781" s="18"/>
      <c r="E1781" s="9"/>
    </row>
    <row r="1782" spans="1:5">
      <c r="A1782" s="13"/>
      <c r="B1782" s="13"/>
      <c r="C1782" s="13"/>
      <c r="D1782" s="18"/>
      <c r="E1782" s="9"/>
    </row>
    <row r="1783" spans="1:5">
      <c r="A1783" s="13"/>
      <c r="B1783" s="13"/>
      <c r="C1783" s="13"/>
      <c r="D1783" s="18"/>
      <c r="E1783" s="9"/>
    </row>
    <row r="1784" spans="1:5">
      <c r="A1784" s="13"/>
      <c r="B1784" s="13"/>
      <c r="C1784" s="13"/>
      <c r="D1784" s="18"/>
      <c r="E1784" s="9"/>
    </row>
    <row r="1785" spans="1:5">
      <c r="A1785" s="13"/>
      <c r="B1785" s="13"/>
      <c r="C1785" s="13"/>
      <c r="D1785" s="18"/>
      <c r="E1785" s="9"/>
    </row>
    <row r="1786" spans="1:5">
      <c r="A1786" s="13"/>
      <c r="B1786" s="13"/>
      <c r="C1786" s="13"/>
      <c r="D1786" s="18"/>
      <c r="E1786" s="9"/>
    </row>
    <row r="1787" spans="1:5">
      <c r="A1787" s="13"/>
      <c r="B1787" s="13"/>
      <c r="C1787" s="13"/>
      <c r="D1787" s="18"/>
      <c r="E1787" s="9"/>
    </row>
    <row r="1788" spans="1:5">
      <c r="A1788" s="13"/>
      <c r="B1788" s="13"/>
      <c r="C1788" s="13"/>
      <c r="D1788" s="18"/>
      <c r="E1788" s="9"/>
    </row>
    <row r="1789" spans="1:5">
      <c r="A1789" s="13"/>
      <c r="B1789" s="13"/>
      <c r="C1789" s="13"/>
      <c r="D1789" s="18"/>
      <c r="E1789" s="9"/>
    </row>
    <row r="1790" spans="1:5">
      <c r="A1790" s="13"/>
      <c r="B1790" s="13"/>
      <c r="C1790" s="13"/>
      <c r="D1790" s="18"/>
      <c r="E1790" s="9"/>
    </row>
    <row r="1791" spans="1:5">
      <c r="A1791" s="13"/>
      <c r="B1791" s="13"/>
      <c r="C1791" s="13"/>
      <c r="D1791" s="18"/>
      <c r="E1791" s="9"/>
    </row>
    <row r="1792" spans="1:5">
      <c r="A1792" s="13"/>
      <c r="B1792" s="13"/>
      <c r="C1792" s="13"/>
      <c r="D1792" s="18"/>
      <c r="E1792" s="9"/>
    </row>
    <row r="1793" spans="1:5">
      <c r="A1793" s="13"/>
      <c r="B1793" s="13"/>
      <c r="C1793" s="13"/>
      <c r="D1793" s="18"/>
      <c r="E1793" s="9"/>
    </row>
    <row r="1794" spans="1:5">
      <c r="A1794" s="13"/>
      <c r="B1794" s="13"/>
      <c r="C1794" s="13"/>
      <c r="D1794" s="18"/>
      <c r="E1794" s="9"/>
    </row>
    <row r="1795" spans="1:5">
      <c r="A1795" s="13"/>
      <c r="B1795" s="13"/>
      <c r="C1795" s="13"/>
      <c r="D1795" s="18"/>
      <c r="E1795" s="9"/>
    </row>
    <row r="1796" spans="1:5">
      <c r="A1796" s="13"/>
      <c r="B1796" s="13"/>
      <c r="C1796" s="13"/>
      <c r="D1796" s="18"/>
      <c r="E1796" s="9"/>
    </row>
    <row r="1797" spans="1:5">
      <c r="A1797" s="13"/>
      <c r="B1797" s="13"/>
      <c r="C1797" s="13"/>
      <c r="D1797" s="18"/>
      <c r="E1797" s="9"/>
    </row>
    <row r="1798" spans="1:5">
      <c r="A1798" s="13"/>
      <c r="B1798" s="13"/>
      <c r="C1798" s="13"/>
      <c r="D1798" s="18"/>
      <c r="E1798" s="9"/>
    </row>
    <row r="1799" spans="1:5">
      <c r="A1799" s="13"/>
      <c r="B1799" s="13"/>
      <c r="C1799" s="13"/>
      <c r="D1799" s="18"/>
      <c r="E1799" s="9"/>
    </row>
    <row r="1800" spans="1:5">
      <c r="A1800" s="13"/>
      <c r="B1800" s="13"/>
      <c r="C1800" s="13"/>
      <c r="D1800" s="18"/>
      <c r="E1800" s="9"/>
    </row>
    <row r="1801" spans="1:5">
      <c r="A1801" s="13"/>
      <c r="B1801" s="13"/>
      <c r="C1801" s="13"/>
      <c r="D1801" s="18"/>
      <c r="E1801" s="9"/>
    </row>
    <row r="1802" spans="1:5">
      <c r="A1802" s="13"/>
      <c r="B1802" s="13"/>
      <c r="C1802" s="13"/>
      <c r="D1802" s="18"/>
      <c r="E1802" s="9"/>
    </row>
    <row r="1803" spans="1:5">
      <c r="A1803" s="13"/>
      <c r="B1803" s="13"/>
      <c r="C1803" s="13"/>
      <c r="D1803" s="18"/>
      <c r="E1803" s="9"/>
    </row>
    <row r="1804" spans="1:5">
      <c r="A1804" s="13"/>
      <c r="B1804" s="13"/>
      <c r="C1804" s="13"/>
      <c r="D1804" s="18"/>
      <c r="E1804" s="9"/>
    </row>
    <row r="1805" spans="1:5">
      <c r="A1805" s="13"/>
      <c r="B1805" s="13"/>
      <c r="C1805" s="13"/>
      <c r="D1805" s="18"/>
      <c r="E1805" s="9"/>
    </row>
    <row r="1806" spans="1:5">
      <c r="A1806" s="13"/>
      <c r="B1806" s="13"/>
      <c r="C1806" s="13"/>
      <c r="D1806" s="18"/>
      <c r="E1806" s="9"/>
    </row>
    <row r="1807" spans="1:5">
      <c r="A1807" s="13"/>
      <c r="B1807" s="13"/>
      <c r="C1807" s="13"/>
      <c r="D1807" s="18"/>
      <c r="E1807" s="9"/>
    </row>
    <row r="1808" spans="1:5">
      <c r="A1808" s="13"/>
      <c r="B1808" s="13"/>
      <c r="C1808" s="13"/>
      <c r="D1808" s="18"/>
      <c r="E1808" s="9"/>
    </row>
    <row r="1809" spans="1:5">
      <c r="A1809" s="13"/>
      <c r="B1809" s="13"/>
      <c r="C1809" s="13"/>
      <c r="D1809" s="18"/>
      <c r="E1809" s="9"/>
    </row>
    <row r="1810" spans="1:5">
      <c r="A1810" s="13"/>
      <c r="B1810" s="13"/>
      <c r="C1810" s="13"/>
      <c r="D1810" s="18"/>
      <c r="E1810" s="9"/>
    </row>
    <row r="1811" spans="1:5">
      <c r="A1811" s="13"/>
      <c r="B1811" s="13"/>
      <c r="C1811" s="13"/>
      <c r="D1811" s="18"/>
      <c r="E1811" s="9"/>
    </row>
    <row r="1812" spans="1:5">
      <c r="A1812" s="13"/>
      <c r="B1812" s="13"/>
      <c r="C1812" s="13"/>
      <c r="D1812" s="18"/>
      <c r="E1812" s="9"/>
    </row>
    <row r="1813" spans="1:5">
      <c r="A1813" s="13"/>
      <c r="B1813" s="13"/>
      <c r="C1813" s="13"/>
      <c r="D1813" s="18"/>
      <c r="E1813" s="9"/>
    </row>
    <row r="1814" spans="1:5">
      <c r="A1814" s="13"/>
      <c r="B1814" s="13"/>
      <c r="C1814" s="13"/>
      <c r="D1814" s="18"/>
      <c r="E1814" s="9"/>
    </row>
    <row r="1815" spans="1:5">
      <c r="A1815" s="13"/>
      <c r="B1815" s="13"/>
      <c r="C1815" s="13"/>
      <c r="D1815" s="18"/>
      <c r="E1815" s="9"/>
    </row>
    <row r="1816" spans="1:5">
      <c r="A1816" s="13"/>
      <c r="B1816" s="13"/>
      <c r="C1816" s="13"/>
      <c r="D1816" s="18"/>
      <c r="E1816" s="9"/>
    </row>
    <row r="1817" spans="1:5">
      <c r="A1817" s="13"/>
      <c r="B1817" s="13"/>
      <c r="C1817" s="13"/>
      <c r="D1817" s="18"/>
      <c r="E1817" s="9"/>
    </row>
    <row r="1818" spans="1:5">
      <c r="A1818" s="13"/>
      <c r="B1818" s="13"/>
      <c r="C1818" s="13"/>
      <c r="D1818" s="18"/>
      <c r="E1818" s="9"/>
    </row>
    <row r="1819" spans="1:5">
      <c r="A1819" s="13"/>
      <c r="B1819" s="13"/>
      <c r="C1819" s="13"/>
      <c r="D1819" s="18"/>
      <c r="E1819" s="9"/>
    </row>
    <row r="1820" spans="1:5">
      <c r="A1820" s="13"/>
      <c r="B1820" s="13"/>
      <c r="C1820" s="13"/>
      <c r="D1820" s="18"/>
      <c r="E1820" s="9"/>
    </row>
    <row r="1821" spans="1:5">
      <c r="A1821" s="13"/>
      <c r="B1821" s="13"/>
      <c r="C1821" s="13"/>
      <c r="D1821" s="18"/>
      <c r="E1821" s="9"/>
    </row>
    <row r="1822" spans="1:5">
      <c r="A1822" s="13"/>
      <c r="B1822" s="13"/>
      <c r="C1822" s="13"/>
      <c r="D1822" s="18"/>
      <c r="E1822" s="9"/>
    </row>
    <row r="1823" spans="1:5">
      <c r="A1823" s="13"/>
      <c r="B1823" s="13"/>
      <c r="C1823" s="13"/>
      <c r="D1823" s="18"/>
      <c r="E1823" s="9"/>
    </row>
    <row r="1824" spans="1:5">
      <c r="A1824" s="13"/>
      <c r="B1824" s="13"/>
      <c r="C1824" s="13"/>
      <c r="D1824" s="18"/>
      <c r="E1824" s="9"/>
    </row>
    <row r="1825" spans="1:5">
      <c r="A1825" s="13"/>
      <c r="B1825" s="13"/>
      <c r="C1825" s="13"/>
      <c r="D1825" s="18"/>
      <c r="E1825" s="9"/>
    </row>
    <row r="1826" spans="1:5">
      <c r="A1826" s="13"/>
      <c r="B1826" s="13"/>
      <c r="C1826" s="13"/>
      <c r="D1826" s="18"/>
      <c r="E1826" s="9"/>
    </row>
    <row r="1827" spans="1:5">
      <c r="A1827" s="13"/>
      <c r="B1827" s="13"/>
      <c r="C1827" s="13"/>
      <c r="D1827" s="18"/>
      <c r="E1827" s="9"/>
    </row>
    <row r="1828" spans="1:5">
      <c r="A1828" s="13"/>
      <c r="B1828" s="13"/>
      <c r="C1828" s="13"/>
      <c r="D1828" s="18"/>
      <c r="E1828" s="9"/>
    </row>
    <row r="1829" spans="1:5">
      <c r="A1829" s="13"/>
      <c r="B1829" s="13"/>
      <c r="C1829" s="13"/>
      <c r="D1829" s="18"/>
      <c r="E1829" s="9"/>
    </row>
    <row r="1830" spans="1:5">
      <c r="A1830" s="13"/>
      <c r="B1830" s="13"/>
      <c r="C1830" s="13"/>
      <c r="D1830" s="18"/>
      <c r="E1830" s="9"/>
    </row>
    <row r="1831" spans="1:5">
      <c r="A1831" s="13"/>
      <c r="B1831" s="13"/>
      <c r="C1831" s="13"/>
      <c r="D1831" s="18"/>
      <c r="E1831" s="9"/>
    </row>
    <row r="1832" spans="1:5">
      <c r="A1832" s="13"/>
      <c r="B1832" s="13"/>
      <c r="C1832" s="13"/>
      <c r="D1832" s="18"/>
      <c r="E1832" s="9"/>
    </row>
    <row r="1833" spans="1:5">
      <c r="A1833" s="13"/>
      <c r="B1833" s="13"/>
      <c r="C1833" s="13"/>
      <c r="D1833" s="18"/>
      <c r="E1833" s="9"/>
    </row>
    <row r="1834" spans="1:5">
      <c r="A1834" s="13"/>
      <c r="B1834" s="13"/>
      <c r="C1834" s="13"/>
      <c r="D1834" s="18"/>
      <c r="E1834" s="9"/>
    </row>
    <row r="1835" spans="1:5">
      <c r="A1835" s="13"/>
      <c r="B1835" s="13"/>
      <c r="C1835" s="13"/>
      <c r="D1835" s="18"/>
      <c r="E1835" s="9"/>
    </row>
    <row r="1836" spans="1:5">
      <c r="A1836" s="13"/>
      <c r="B1836" s="13"/>
      <c r="C1836" s="13"/>
      <c r="D1836" s="18"/>
      <c r="E1836" s="9"/>
    </row>
    <row r="1837" spans="1:5">
      <c r="A1837" s="13"/>
      <c r="B1837" s="13"/>
      <c r="C1837" s="13"/>
      <c r="D1837" s="18"/>
      <c r="E1837" s="9"/>
    </row>
    <row r="1838" spans="1:5">
      <c r="A1838" s="13"/>
      <c r="B1838" s="13"/>
      <c r="C1838" s="13"/>
      <c r="D1838" s="18"/>
      <c r="E1838" s="9"/>
    </row>
    <row r="1839" spans="1:5">
      <c r="A1839" s="13"/>
      <c r="B1839" s="13"/>
      <c r="C1839" s="13"/>
      <c r="D1839" s="18"/>
      <c r="E1839" s="9"/>
    </row>
    <row r="1840" spans="1:5">
      <c r="A1840" s="13"/>
      <c r="B1840" s="13"/>
      <c r="C1840" s="13"/>
      <c r="D1840" s="18"/>
      <c r="E1840" s="9"/>
    </row>
    <row r="1841" spans="1:5">
      <c r="A1841" s="13"/>
      <c r="B1841" s="13"/>
      <c r="C1841" s="13"/>
      <c r="D1841" s="18"/>
      <c r="E1841" s="9"/>
    </row>
    <row r="1842" spans="1:5">
      <c r="A1842" s="13"/>
      <c r="B1842" s="13"/>
      <c r="C1842" s="13"/>
      <c r="D1842" s="18"/>
      <c r="E1842" s="9"/>
    </row>
    <row r="1843" spans="1:5">
      <c r="A1843" s="13"/>
      <c r="B1843" s="13"/>
      <c r="C1843" s="13"/>
      <c r="D1843" s="18"/>
      <c r="E1843" s="9"/>
    </row>
    <row r="1844" spans="1:5">
      <c r="A1844" s="13"/>
      <c r="B1844" s="13"/>
      <c r="C1844" s="13"/>
      <c r="D1844" s="18"/>
      <c r="E1844" s="9"/>
    </row>
    <row r="1845" spans="1:5">
      <c r="A1845" s="13"/>
      <c r="B1845" s="13"/>
      <c r="C1845" s="13"/>
      <c r="D1845" s="18"/>
      <c r="E1845" s="9"/>
    </row>
    <row r="1846" spans="1:5">
      <c r="A1846" s="13"/>
      <c r="B1846" s="13"/>
      <c r="C1846" s="13"/>
      <c r="D1846" s="18"/>
      <c r="E1846" s="9"/>
    </row>
    <row r="1847" spans="1:5">
      <c r="A1847" s="13"/>
      <c r="B1847" s="13"/>
      <c r="C1847" s="13"/>
      <c r="D1847" s="18"/>
      <c r="E1847" s="9"/>
    </row>
    <row r="1848" spans="1:5">
      <c r="A1848" s="13"/>
      <c r="B1848" s="13"/>
      <c r="C1848" s="13"/>
      <c r="D1848" s="18"/>
      <c r="E1848" s="9"/>
    </row>
    <row r="1849" spans="1:5">
      <c r="A1849" s="13"/>
      <c r="B1849" s="13"/>
      <c r="C1849" s="13"/>
      <c r="D1849" s="18"/>
      <c r="E1849" s="9"/>
    </row>
    <row r="1850" spans="1:5">
      <c r="A1850" s="13"/>
      <c r="B1850" s="13"/>
      <c r="C1850" s="13"/>
      <c r="D1850" s="18"/>
      <c r="E1850" s="9"/>
    </row>
    <row r="1851" spans="1:5">
      <c r="A1851" s="13"/>
      <c r="B1851" s="13"/>
      <c r="C1851" s="13"/>
      <c r="D1851" s="18"/>
      <c r="E1851" s="9"/>
    </row>
    <row r="1852" spans="1:5">
      <c r="A1852" s="13"/>
      <c r="B1852" s="13"/>
      <c r="C1852" s="13"/>
      <c r="D1852" s="18"/>
      <c r="E1852" s="9"/>
    </row>
    <row r="1853" spans="1:5">
      <c r="A1853" s="13"/>
      <c r="B1853" s="13"/>
      <c r="C1853" s="13"/>
      <c r="D1853" s="18"/>
      <c r="E1853" s="9"/>
    </row>
    <row r="1854" spans="1:5">
      <c r="A1854" s="13"/>
      <c r="B1854" s="13"/>
      <c r="C1854" s="13"/>
      <c r="D1854" s="18"/>
      <c r="E1854" s="9"/>
    </row>
    <row r="1855" spans="1:5">
      <c r="A1855" s="13"/>
      <c r="B1855" s="13"/>
      <c r="C1855" s="13"/>
      <c r="D1855" s="18"/>
      <c r="E1855" s="9"/>
    </row>
    <row r="1856" spans="1:5">
      <c r="A1856" s="13"/>
      <c r="B1856" s="13"/>
      <c r="C1856" s="13"/>
      <c r="D1856" s="18"/>
      <c r="E1856" s="9"/>
    </row>
    <row r="1857" spans="1:5">
      <c r="A1857" s="13"/>
      <c r="B1857" s="13"/>
      <c r="C1857" s="13"/>
      <c r="D1857" s="18"/>
      <c r="E1857" s="9"/>
    </row>
    <row r="1858" spans="1:5">
      <c r="A1858" s="13"/>
      <c r="B1858" s="13"/>
      <c r="C1858" s="13"/>
      <c r="D1858" s="18"/>
      <c r="E1858" s="9"/>
    </row>
    <row r="1859" spans="1:5">
      <c r="A1859" s="13"/>
      <c r="B1859" s="13"/>
      <c r="C1859" s="13"/>
      <c r="D1859" s="18"/>
      <c r="E1859" s="9"/>
    </row>
    <row r="1860" spans="1:5">
      <c r="A1860" s="13"/>
      <c r="B1860" s="13"/>
      <c r="C1860" s="13"/>
      <c r="D1860" s="18"/>
      <c r="E1860" s="9"/>
    </row>
    <row r="1861" spans="1:5">
      <c r="A1861" s="13"/>
      <c r="B1861" s="13"/>
      <c r="C1861" s="13"/>
      <c r="D1861" s="18"/>
      <c r="E1861" s="9"/>
    </row>
    <row r="1862" spans="1:5">
      <c r="A1862" s="13"/>
      <c r="B1862" s="13"/>
      <c r="C1862" s="13"/>
      <c r="D1862" s="18"/>
      <c r="E1862" s="9"/>
    </row>
    <row r="1863" spans="1:5">
      <c r="A1863" s="13"/>
      <c r="B1863" s="13"/>
      <c r="C1863" s="13"/>
      <c r="D1863" s="18"/>
      <c r="E1863" s="9"/>
    </row>
    <row r="1864" spans="1:5">
      <c r="A1864" s="13"/>
      <c r="B1864" s="13"/>
      <c r="C1864" s="13"/>
      <c r="D1864" s="18"/>
      <c r="E1864" s="9"/>
    </row>
    <row r="1865" spans="1:5">
      <c r="A1865" s="13"/>
      <c r="B1865" s="13"/>
      <c r="C1865" s="13"/>
      <c r="D1865" s="18"/>
      <c r="E1865" s="9"/>
    </row>
    <row r="1866" spans="1:5">
      <c r="A1866" s="13"/>
      <c r="B1866" s="13"/>
      <c r="C1866" s="13"/>
      <c r="D1866" s="18"/>
      <c r="E1866" s="9"/>
    </row>
    <row r="1867" spans="1:5">
      <c r="A1867" s="13"/>
      <c r="B1867" s="13"/>
      <c r="C1867" s="13"/>
      <c r="D1867" s="18"/>
      <c r="E1867" s="9"/>
    </row>
    <row r="1868" spans="1:5">
      <c r="A1868" s="13"/>
      <c r="B1868" s="13"/>
      <c r="C1868" s="13"/>
      <c r="D1868" s="18"/>
      <c r="E1868" s="9"/>
    </row>
    <row r="1869" spans="1:5">
      <c r="A1869" s="13"/>
      <c r="B1869" s="13"/>
      <c r="C1869" s="13"/>
      <c r="D1869" s="18"/>
      <c r="E1869" s="9"/>
    </row>
    <row r="1870" spans="1:5">
      <c r="A1870" s="13"/>
      <c r="B1870" s="13"/>
      <c r="C1870" s="13"/>
      <c r="D1870" s="18"/>
      <c r="E1870" s="9"/>
    </row>
    <row r="1871" spans="1:5">
      <c r="A1871" s="13"/>
      <c r="B1871" s="13"/>
      <c r="C1871" s="13"/>
      <c r="D1871" s="18"/>
      <c r="E1871" s="9"/>
    </row>
    <row r="1872" spans="1:5">
      <c r="A1872" s="13"/>
      <c r="B1872" s="13"/>
      <c r="C1872" s="13"/>
      <c r="D1872" s="18"/>
      <c r="E1872" s="9"/>
    </row>
    <row r="1873" spans="1:5">
      <c r="A1873" s="13"/>
      <c r="B1873" s="13"/>
      <c r="C1873" s="13"/>
      <c r="D1873" s="18"/>
      <c r="E1873" s="9"/>
    </row>
    <row r="1874" spans="1:5">
      <c r="A1874" s="13"/>
      <c r="B1874" s="13"/>
      <c r="C1874" s="13"/>
      <c r="D1874" s="18"/>
      <c r="E1874" s="9"/>
    </row>
    <row r="1875" spans="1:5">
      <c r="A1875" s="13"/>
      <c r="B1875" s="13"/>
      <c r="C1875" s="13"/>
      <c r="D1875" s="18"/>
      <c r="E1875" s="9"/>
    </row>
    <row r="1876" spans="1:5">
      <c r="A1876" s="13"/>
      <c r="B1876" s="13"/>
      <c r="C1876" s="13"/>
      <c r="D1876" s="18"/>
      <c r="E1876" s="9"/>
    </row>
    <row r="1877" spans="1:5">
      <c r="A1877" s="13"/>
      <c r="B1877" s="13"/>
      <c r="C1877" s="13"/>
      <c r="D1877" s="18"/>
      <c r="E1877" s="9"/>
    </row>
    <row r="1878" spans="1:5">
      <c r="A1878" s="13"/>
      <c r="B1878" s="13"/>
      <c r="C1878" s="13"/>
      <c r="D1878" s="18"/>
      <c r="E1878" s="9"/>
    </row>
    <row r="1879" spans="1:5">
      <c r="A1879" s="13"/>
      <c r="B1879" s="13"/>
      <c r="C1879" s="13"/>
      <c r="D1879" s="18"/>
      <c r="E1879" s="9"/>
    </row>
    <row r="1880" spans="1:5">
      <c r="A1880" s="13"/>
      <c r="B1880" s="13"/>
      <c r="C1880" s="13"/>
      <c r="D1880" s="18"/>
      <c r="E1880" s="9"/>
    </row>
    <row r="1881" spans="1:5">
      <c r="A1881" s="13"/>
      <c r="B1881" s="13"/>
      <c r="C1881" s="13"/>
      <c r="D1881" s="18"/>
      <c r="E1881" s="9"/>
    </row>
    <row r="1882" spans="1:5">
      <c r="A1882" s="13"/>
      <c r="B1882" s="13"/>
      <c r="C1882" s="13"/>
      <c r="D1882" s="18"/>
      <c r="E1882" s="9"/>
    </row>
    <row r="1883" spans="1:5">
      <c r="A1883" s="13"/>
      <c r="B1883" s="13"/>
      <c r="C1883" s="13"/>
      <c r="D1883" s="18"/>
      <c r="E1883" s="9"/>
    </row>
    <row r="1884" spans="1:5">
      <c r="A1884" s="13"/>
      <c r="B1884" s="13"/>
      <c r="C1884" s="13"/>
      <c r="D1884" s="18"/>
      <c r="E1884" s="9"/>
    </row>
    <row r="1885" spans="1:5">
      <c r="A1885" s="13"/>
      <c r="B1885" s="13"/>
      <c r="C1885" s="13"/>
      <c r="D1885" s="18"/>
      <c r="E1885" s="9"/>
    </row>
    <row r="1886" spans="1:5">
      <c r="A1886" s="13"/>
      <c r="B1886" s="13"/>
      <c r="C1886" s="13"/>
      <c r="D1886" s="18"/>
      <c r="E1886" s="9"/>
    </row>
    <row r="1887" spans="1:5">
      <c r="A1887" s="13"/>
      <c r="B1887" s="13"/>
      <c r="C1887" s="13"/>
      <c r="D1887" s="18"/>
      <c r="E1887" s="9"/>
    </row>
    <row r="1888" spans="1:5">
      <c r="A1888" s="13"/>
      <c r="B1888" s="13"/>
      <c r="C1888" s="13"/>
      <c r="D1888" s="18"/>
      <c r="E1888" s="9"/>
    </row>
    <row r="1889" spans="1:5">
      <c r="A1889" s="13"/>
      <c r="B1889" s="13"/>
      <c r="C1889" s="13"/>
      <c r="D1889" s="18"/>
      <c r="E1889" s="9"/>
    </row>
    <row r="1890" spans="1:5">
      <c r="A1890" s="13"/>
      <c r="B1890" s="13"/>
      <c r="C1890" s="13"/>
      <c r="D1890" s="18"/>
      <c r="E1890" s="9"/>
    </row>
    <row r="1891" spans="1:5">
      <c r="A1891" s="13"/>
      <c r="B1891" s="13"/>
      <c r="C1891" s="13"/>
      <c r="D1891" s="18"/>
      <c r="E1891" s="9"/>
    </row>
    <row r="1892" spans="1:5">
      <c r="A1892" s="13"/>
      <c r="B1892" s="13"/>
      <c r="C1892" s="13"/>
      <c r="D1892" s="18"/>
      <c r="E1892" s="9"/>
    </row>
    <row r="1893" spans="1:5">
      <c r="A1893" s="13"/>
      <c r="B1893" s="13"/>
      <c r="C1893" s="13"/>
      <c r="D1893" s="18"/>
      <c r="E1893" s="9"/>
    </row>
    <row r="1894" spans="1:5">
      <c r="A1894" s="13"/>
      <c r="B1894" s="13"/>
      <c r="C1894" s="13"/>
      <c r="D1894" s="18"/>
      <c r="E1894" s="9"/>
    </row>
    <row r="1895" spans="1:5">
      <c r="A1895" s="13"/>
      <c r="B1895" s="13"/>
      <c r="C1895" s="13"/>
      <c r="D1895" s="18"/>
      <c r="E1895" s="9"/>
    </row>
    <row r="1896" spans="1:5">
      <c r="A1896" s="13"/>
      <c r="B1896" s="13"/>
      <c r="C1896" s="13"/>
      <c r="D1896" s="18"/>
      <c r="E1896" s="9"/>
    </row>
    <row r="1897" spans="1:5">
      <c r="A1897" s="13"/>
      <c r="B1897" s="13"/>
      <c r="C1897" s="13"/>
      <c r="D1897" s="18"/>
      <c r="E1897" s="9"/>
    </row>
    <row r="1898" spans="1:5">
      <c r="A1898" s="13"/>
      <c r="B1898" s="13"/>
      <c r="C1898" s="13"/>
      <c r="D1898" s="18"/>
      <c r="E1898" s="9"/>
    </row>
    <row r="1899" spans="1:5">
      <c r="A1899" s="13"/>
      <c r="B1899" s="13"/>
      <c r="C1899" s="13"/>
      <c r="D1899" s="18"/>
      <c r="E1899" s="9"/>
    </row>
    <row r="1900" spans="1:5">
      <c r="A1900" s="13"/>
      <c r="B1900" s="13"/>
      <c r="C1900" s="13"/>
      <c r="D1900" s="18"/>
      <c r="E1900" s="9"/>
    </row>
    <row r="1901" spans="1:5">
      <c r="A1901" s="13"/>
      <c r="B1901" s="13"/>
      <c r="C1901" s="13"/>
      <c r="D1901" s="18"/>
      <c r="E1901" s="9"/>
    </row>
    <row r="1902" spans="1:5">
      <c r="A1902" s="13"/>
      <c r="B1902" s="13"/>
      <c r="C1902" s="13"/>
      <c r="D1902" s="18"/>
      <c r="E1902" s="9"/>
    </row>
    <row r="1903" spans="1:5">
      <c r="A1903" s="13"/>
      <c r="B1903" s="13"/>
      <c r="C1903" s="13"/>
      <c r="D1903" s="18"/>
      <c r="E1903" s="9"/>
    </row>
    <row r="1904" spans="1:5">
      <c r="A1904" s="13"/>
      <c r="B1904" s="13"/>
      <c r="C1904" s="13"/>
      <c r="D1904" s="18"/>
      <c r="E1904" s="9"/>
    </row>
    <row r="1905" spans="1:5">
      <c r="A1905" s="13"/>
      <c r="B1905" s="13"/>
      <c r="C1905" s="13"/>
      <c r="D1905" s="18"/>
      <c r="E1905" s="9"/>
    </row>
    <row r="1906" spans="1:5">
      <c r="A1906" s="13"/>
      <c r="B1906" s="13"/>
      <c r="C1906" s="13"/>
      <c r="D1906" s="18"/>
      <c r="E1906" s="9"/>
    </row>
    <row r="1907" spans="1:5">
      <c r="A1907" s="13"/>
      <c r="B1907" s="13"/>
      <c r="C1907" s="13"/>
      <c r="D1907" s="18"/>
      <c r="E1907" s="9"/>
    </row>
    <row r="1908" spans="1:5">
      <c r="A1908" s="13"/>
      <c r="B1908" s="13"/>
      <c r="C1908" s="13"/>
      <c r="D1908" s="18"/>
      <c r="E1908" s="9"/>
    </row>
    <row r="1909" spans="1:5">
      <c r="A1909" s="13"/>
      <c r="B1909" s="13"/>
      <c r="C1909" s="13"/>
      <c r="D1909" s="18"/>
      <c r="E1909" s="9"/>
    </row>
    <row r="1910" spans="1:5">
      <c r="A1910" s="13"/>
      <c r="B1910" s="13"/>
      <c r="C1910" s="13"/>
      <c r="D1910" s="18"/>
      <c r="E1910" s="9"/>
    </row>
    <row r="1911" spans="1:5">
      <c r="A1911" s="13"/>
      <c r="B1911" s="13"/>
      <c r="C1911" s="13"/>
      <c r="D1911" s="18"/>
      <c r="E1911" s="9"/>
    </row>
    <row r="1912" spans="1:5">
      <c r="A1912" s="13"/>
      <c r="B1912" s="13"/>
      <c r="C1912" s="13"/>
      <c r="D1912" s="18"/>
      <c r="E1912" s="9"/>
    </row>
    <row r="1913" spans="1:5">
      <c r="A1913" s="13"/>
      <c r="B1913" s="13"/>
      <c r="C1913" s="13"/>
      <c r="D1913" s="18"/>
      <c r="E1913" s="9"/>
    </row>
    <row r="1914" spans="1:5">
      <c r="A1914" s="13"/>
      <c r="B1914" s="13"/>
      <c r="C1914" s="13"/>
      <c r="D1914" s="18"/>
      <c r="E1914" s="9"/>
    </row>
    <row r="1915" spans="1:5">
      <c r="A1915" s="13"/>
      <c r="B1915" s="13"/>
      <c r="C1915" s="13"/>
      <c r="D1915" s="18"/>
      <c r="E1915" s="9"/>
    </row>
    <row r="1916" spans="1:5">
      <c r="A1916" s="13"/>
      <c r="B1916" s="13"/>
      <c r="C1916" s="13"/>
      <c r="D1916" s="18"/>
      <c r="E1916" s="9"/>
    </row>
    <row r="1917" spans="1:5">
      <c r="A1917" s="13"/>
      <c r="B1917" s="13"/>
      <c r="C1917" s="13"/>
      <c r="D1917" s="18"/>
      <c r="E1917" s="9"/>
    </row>
    <row r="1918" spans="1:5">
      <c r="A1918" s="13"/>
      <c r="B1918" s="13"/>
      <c r="C1918" s="13"/>
      <c r="D1918" s="18"/>
      <c r="E1918" s="9"/>
    </row>
    <row r="1919" spans="1:5">
      <c r="A1919" s="13"/>
      <c r="B1919" s="13"/>
      <c r="C1919" s="13"/>
      <c r="D1919" s="18"/>
      <c r="E1919" s="9"/>
    </row>
    <row r="1920" spans="1:5">
      <c r="A1920" s="13"/>
      <c r="B1920" s="13"/>
      <c r="C1920" s="13"/>
      <c r="D1920" s="18"/>
      <c r="E1920" s="9"/>
    </row>
    <row r="1921" spans="1:5">
      <c r="A1921" s="13"/>
      <c r="B1921" s="13"/>
      <c r="C1921" s="13"/>
      <c r="D1921" s="18"/>
      <c r="E1921" s="9"/>
    </row>
    <row r="1922" spans="1:5">
      <c r="A1922" s="13"/>
      <c r="B1922" s="13"/>
      <c r="C1922" s="13"/>
      <c r="D1922" s="18"/>
      <c r="E1922" s="9"/>
    </row>
    <row r="1923" spans="1:5">
      <c r="A1923" s="13"/>
      <c r="B1923" s="13"/>
      <c r="C1923" s="13"/>
      <c r="D1923" s="18"/>
      <c r="E1923" s="9"/>
    </row>
    <row r="1924" spans="1:5">
      <c r="A1924" s="13"/>
      <c r="B1924" s="13"/>
      <c r="C1924" s="13"/>
      <c r="D1924" s="18"/>
      <c r="E1924" s="9"/>
    </row>
    <row r="1925" spans="1:5">
      <c r="A1925" s="13"/>
      <c r="B1925" s="13"/>
      <c r="C1925" s="13"/>
      <c r="D1925" s="18"/>
      <c r="E1925" s="9"/>
    </row>
    <row r="1926" spans="1:5">
      <c r="A1926" s="13"/>
      <c r="B1926" s="13"/>
      <c r="C1926" s="13"/>
      <c r="D1926" s="18"/>
      <c r="E1926" s="9"/>
    </row>
    <row r="1927" spans="1:5">
      <c r="A1927" s="13"/>
      <c r="B1927" s="13"/>
      <c r="C1927" s="13"/>
      <c r="D1927" s="18"/>
      <c r="E1927" s="9"/>
    </row>
    <row r="1928" spans="1:5">
      <c r="A1928" s="13"/>
      <c r="B1928" s="13"/>
      <c r="C1928" s="13"/>
      <c r="D1928" s="18"/>
      <c r="E1928" s="9"/>
    </row>
    <row r="1929" spans="1:5">
      <c r="A1929" s="13"/>
      <c r="B1929" s="13"/>
      <c r="C1929" s="13"/>
      <c r="D1929" s="18"/>
      <c r="E1929" s="9"/>
    </row>
    <row r="1930" spans="1:5">
      <c r="A1930" s="13"/>
      <c r="B1930" s="13"/>
      <c r="C1930" s="13"/>
      <c r="D1930" s="18"/>
      <c r="E1930" s="9"/>
    </row>
    <row r="1931" spans="1:5">
      <c r="A1931" s="13"/>
      <c r="B1931" s="13"/>
      <c r="C1931" s="13"/>
      <c r="D1931" s="18"/>
      <c r="E1931" s="9"/>
    </row>
    <row r="1932" spans="1:5">
      <c r="A1932" s="13"/>
      <c r="B1932" s="13"/>
      <c r="C1932" s="13"/>
      <c r="D1932" s="18"/>
      <c r="E1932" s="9"/>
    </row>
    <row r="1933" spans="1:5">
      <c r="A1933" s="13"/>
      <c r="B1933" s="13"/>
      <c r="C1933" s="13"/>
      <c r="D1933" s="18"/>
      <c r="E1933" s="9"/>
    </row>
    <row r="1934" spans="1:5">
      <c r="A1934" s="13"/>
      <c r="B1934" s="13"/>
      <c r="C1934" s="13"/>
      <c r="D1934" s="18"/>
      <c r="E1934" s="9"/>
    </row>
    <row r="1935" spans="1:5">
      <c r="A1935" s="13"/>
      <c r="B1935" s="13"/>
      <c r="C1935" s="13"/>
      <c r="D1935" s="18"/>
      <c r="E1935" s="9"/>
    </row>
    <row r="1936" spans="1:5">
      <c r="A1936" s="13"/>
      <c r="B1936" s="13"/>
      <c r="C1936" s="13"/>
      <c r="D1936" s="18"/>
      <c r="E1936" s="9"/>
    </row>
    <row r="1937" spans="1:5">
      <c r="A1937" s="13"/>
      <c r="B1937" s="13"/>
      <c r="C1937" s="13"/>
      <c r="D1937" s="18"/>
      <c r="E1937" s="9"/>
    </row>
    <row r="1938" spans="1:5">
      <c r="A1938" s="13"/>
      <c r="B1938" s="13"/>
      <c r="C1938" s="13"/>
      <c r="D1938" s="18"/>
      <c r="E1938" s="9"/>
    </row>
    <row r="1939" spans="1:5">
      <c r="A1939" s="13"/>
      <c r="B1939" s="13"/>
      <c r="C1939" s="13"/>
      <c r="D1939" s="18"/>
      <c r="E1939" s="9"/>
    </row>
    <row r="1940" spans="1:5">
      <c r="A1940" s="13"/>
      <c r="B1940" s="13"/>
      <c r="C1940" s="13"/>
      <c r="D1940" s="18"/>
      <c r="E1940" s="9"/>
    </row>
    <row r="1941" spans="1:5">
      <c r="A1941" s="13"/>
      <c r="B1941" s="13"/>
      <c r="C1941" s="13"/>
      <c r="D1941" s="18"/>
      <c r="E1941" s="9"/>
    </row>
    <row r="1942" spans="1:5">
      <c r="A1942" s="13"/>
      <c r="B1942" s="13"/>
      <c r="C1942" s="13"/>
      <c r="D1942" s="18"/>
      <c r="E1942" s="9"/>
    </row>
    <row r="1943" spans="1:5">
      <c r="A1943" s="13"/>
      <c r="B1943" s="13"/>
      <c r="C1943" s="13"/>
      <c r="D1943" s="18"/>
      <c r="E1943" s="9"/>
    </row>
    <row r="1944" spans="1:5">
      <c r="A1944" s="13"/>
      <c r="B1944" s="13"/>
      <c r="C1944" s="13"/>
      <c r="D1944" s="18"/>
      <c r="E1944" s="9"/>
    </row>
    <row r="1945" spans="1:5">
      <c r="A1945" s="13"/>
      <c r="B1945" s="13"/>
      <c r="C1945" s="13"/>
      <c r="D1945" s="18"/>
      <c r="E1945" s="9"/>
    </row>
    <row r="1946" spans="1:5">
      <c r="A1946" s="13"/>
      <c r="B1946" s="13"/>
      <c r="C1946" s="13"/>
      <c r="D1946" s="18"/>
      <c r="E1946" s="9"/>
    </row>
    <row r="1947" spans="1:5">
      <c r="A1947" s="13"/>
      <c r="B1947" s="13"/>
      <c r="C1947" s="13"/>
      <c r="D1947" s="18"/>
      <c r="E1947" s="9"/>
    </row>
    <row r="1948" spans="1:5">
      <c r="A1948" s="13"/>
      <c r="B1948" s="13"/>
      <c r="C1948" s="13"/>
      <c r="D1948" s="18"/>
      <c r="E1948" s="9"/>
    </row>
    <row r="1949" spans="1:5">
      <c r="A1949" s="13"/>
      <c r="B1949" s="13"/>
      <c r="C1949" s="13"/>
      <c r="D1949" s="18"/>
      <c r="E1949" s="9"/>
    </row>
    <row r="1950" spans="1:5">
      <c r="A1950" s="13"/>
      <c r="B1950" s="13"/>
      <c r="C1950" s="13"/>
      <c r="D1950" s="18"/>
      <c r="E1950" s="9"/>
    </row>
    <row r="1951" spans="1:5">
      <c r="A1951" s="13"/>
      <c r="B1951" s="13"/>
      <c r="C1951" s="13"/>
      <c r="D1951" s="18"/>
      <c r="E1951" s="9"/>
    </row>
    <row r="1952" spans="1:5">
      <c r="A1952" s="13"/>
      <c r="B1952" s="13"/>
      <c r="C1952" s="13"/>
      <c r="D1952" s="18"/>
      <c r="E1952" s="9"/>
    </row>
    <row r="1953" spans="1:5">
      <c r="A1953" s="13"/>
      <c r="B1953" s="13"/>
      <c r="C1953" s="13"/>
      <c r="D1953" s="18"/>
      <c r="E1953" s="9"/>
    </row>
    <row r="1954" spans="1:5">
      <c r="A1954" s="13"/>
      <c r="B1954" s="13"/>
      <c r="C1954" s="13"/>
      <c r="D1954" s="18"/>
      <c r="E1954" s="9"/>
    </row>
    <row r="1955" spans="1:5">
      <c r="A1955" s="13"/>
      <c r="B1955" s="13"/>
      <c r="C1955" s="13"/>
      <c r="D1955" s="18"/>
      <c r="E1955" s="9"/>
    </row>
    <row r="1956" spans="1:5">
      <c r="A1956" s="13"/>
      <c r="B1956" s="13"/>
      <c r="C1956" s="13"/>
      <c r="D1956" s="18"/>
      <c r="E1956" s="9"/>
    </row>
    <row r="1957" spans="1:5">
      <c r="A1957" s="13"/>
      <c r="B1957" s="13"/>
      <c r="C1957" s="13"/>
      <c r="D1957" s="18"/>
      <c r="E1957" s="9"/>
    </row>
    <row r="1958" spans="1:5">
      <c r="A1958" s="13"/>
      <c r="B1958" s="13"/>
      <c r="C1958" s="13"/>
      <c r="D1958" s="18"/>
      <c r="E1958" s="9"/>
    </row>
    <row r="1959" spans="1:5">
      <c r="A1959" s="13"/>
      <c r="B1959" s="13"/>
      <c r="C1959" s="13"/>
      <c r="D1959" s="18"/>
      <c r="E1959" s="9"/>
    </row>
    <row r="1960" spans="1:5">
      <c r="A1960" s="13"/>
      <c r="B1960" s="13"/>
      <c r="C1960" s="13"/>
      <c r="D1960" s="18"/>
      <c r="E1960" s="9"/>
    </row>
    <row r="1961" spans="1:5">
      <c r="A1961" s="13"/>
      <c r="B1961" s="13"/>
      <c r="C1961" s="13"/>
      <c r="D1961" s="18"/>
      <c r="E1961" s="9"/>
    </row>
    <row r="1962" spans="1:5">
      <c r="A1962" s="13"/>
      <c r="B1962" s="13"/>
      <c r="C1962" s="13"/>
      <c r="D1962" s="18"/>
      <c r="E1962" s="9"/>
    </row>
    <row r="1963" spans="1:5">
      <c r="A1963" s="13"/>
      <c r="B1963" s="13"/>
      <c r="C1963" s="13"/>
      <c r="D1963" s="18"/>
      <c r="E1963" s="9"/>
    </row>
    <row r="1964" spans="1:5">
      <c r="A1964" s="13"/>
      <c r="B1964" s="13"/>
      <c r="C1964" s="13"/>
      <c r="D1964" s="18"/>
      <c r="E1964" s="9"/>
    </row>
    <row r="1965" spans="1:5">
      <c r="A1965" s="13"/>
      <c r="B1965" s="13"/>
      <c r="C1965" s="13"/>
      <c r="D1965" s="18"/>
      <c r="E1965" s="9"/>
    </row>
    <row r="1966" spans="1:5">
      <c r="A1966" s="13"/>
      <c r="B1966" s="13"/>
      <c r="C1966" s="13"/>
      <c r="D1966" s="18"/>
      <c r="E1966" s="9"/>
    </row>
    <row r="1967" spans="1:5">
      <c r="A1967" s="13"/>
      <c r="B1967" s="13"/>
      <c r="C1967" s="13"/>
      <c r="D1967" s="18"/>
      <c r="E1967" s="9"/>
    </row>
    <row r="1968" spans="1:5">
      <c r="A1968" s="13"/>
      <c r="B1968" s="13"/>
      <c r="C1968" s="13"/>
      <c r="D1968" s="18"/>
      <c r="E1968" s="9"/>
    </row>
    <row r="1969" spans="1:5">
      <c r="A1969" s="13"/>
      <c r="B1969" s="13"/>
      <c r="C1969" s="13"/>
      <c r="D1969" s="18"/>
      <c r="E1969" s="9"/>
    </row>
    <row r="1970" spans="1:5">
      <c r="A1970" s="13"/>
      <c r="B1970" s="13"/>
      <c r="C1970" s="13"/>
      <c r="D1970" s="18"/>
      <c r="E1970" s="9"/>
    </row>
    <row r="1971" spans="1:5">
      <c r="A1971" s="13"/>
      <c r="B1971" s="13"/>
      <c r="C1971" s="13"/>
      <c r="D1971" s="18"/>
      <c r="E1971" s="9"/>
    </row>
    <row r="1972" spans="1:5">
      <c r="A1972" s="13"/>
      <c r="B1972" s="13"/>
      <c r="C1972" s="13"/>
      <c r="D1972" s="18"/>
      <c r="E1972" s="9"/>
    </row>
    <row r="1973" spans="1:5">
      <c r="A1973" s="13"/>
      <c r="B1973" s="13"/>
      <c r="C1973" s="13"/>
      <c r="D1973" s="18"/>
      <c r="E1973" s="9"/>
    </row>
    <row r="1974" spans="1:5">
      <c r="A1974" s="13"/>
      <c r="B1974" s="13"/>
      <c r="C1974" s="13"/>
      <c r="D1974" s="18"/>
      <c r="E1974" s="9"/>
    </row>
    <row r="1975" spans="1:5">
      <c r="A1975" s="13"/>
      <c r="B1975" s="13"/>
      <c r="C1975" s="13"/>
      <c r="D1975" s="18"/>
      <c r="E1975" s="9"/>
    </row>
    <row r="1976" spans="1:5">
      <c r="A1976" s="13"/>
      <c r="B1976" s="13"/>
      <c r="C1976" s="13"/>
      <c r="D1976" s="18"/>
      <c r="E1976" s="9"/>
    </row>
    <row r="1977" spans="1:5">
      <c r="A1977" s="13"/>
      <c r="B1977" s="13"/>
      <c r="C1977" s="13"/>
      <c r="D1977" s="18"/>
      <c r="E1977" s="9"/>
    </row>
    <row r="1978" spans="1:5">
      <c r="A1978" s="13"/>
      <c r="B1978" s="13"/>
      <c r="C1978" s="13"/>
      <c r="D1978" s="18"/>
      <c r="E1978" s="9"/>
    </row>
    <row r="1979" spans="1:5">
      <c r="A1979" s="13"/>
      <c r="B1979" s="13"/>
      <c r="C1979" s="13"/>
      <c r="D1979" s="18"/>
      <c r="E1979" s="9"/>
    </row>
    <row r="1980" spans="1:5">
      <c r="A1980" s="13"/>
      <c r="B1980" s="13"/>
      <c r="C1980" s="13"/>
      <c r="D1980" s="18"/>
      <c r="E1980" s="9"/>
    </row>
    <row r="1981" spans="1:5">
      <c r="A1981" s="13"/>
      <c r="B1981" s="13"/>
      <c r="C1981" s="13"/>
      <c r="D1981" s="18"/>
      <c r="E1981" s="9"/>
    </row>
    <row r="1982" spans="1:5">
      <c r="A1982" s="13"/>
      <c r="B1982" s="13"/>
      <c r="C1982" s="13"/>
      <c r="D1982" s="18"/>
      <c r="E1982" s="9"/>
    </row>
    <row r="1983" spans="1:5">
      <c r="A1983" s="13"/>
      <c r="B1983" s="13"/>
      <c r="C1983" s="13"/>
      <c r="D1983" s="18"/>
      <c r="E1983" s="9"/>
    </row>
    <row r="1984" spans="1:5">
      <c r="A1984" s="13"/>
      <c r="B1984" s="13"/>
      <c r="C1984" s="13"/>
      <c r="D1984" s="18"/>
      <c r="E1984" s="9"/>
    </row>
    <row r="1985" spans="1:5">
      <c r="A1985" s="13"/>
      <c r="B1985" s="13"/>
      <c r="C1985" s="13"/>
      <c r="D1985" s="18"/>
      <c r="E1985" s="9"/>
    </row>
    <row r="1986" spans="1:5">
      <c r="A1986" s="13"/>
      <c r="B1986" s="13"/>
      <c r="C1986" s="13"/>
      <c r="D1986" s="18"/>
      <c r="E1986" s="9"/>
    </row>
    <row r="1987" spans="1:5">
      <c r="A1987" s="13"/>
      <c r="B1987" s="13"/>
      <c r="C1987" s="13"/>
      <c r="D1987" s="18"/>
      <c r="E1987" s="9"/>
    </row>
    <row r="1988" spans="1:5">
      <c r="A1988" s="13"/>
      <c r="B1988" s="13"/>
      <c r="C1988" s="13"/>
      <c r="D1988" s="18"/>
      <c r="E1988" s="9"/>
    </row>
    <row r="1989" spans="1:5">
      <c r="A1989" s="13"/>
      <c r="B1989" s="13"/>
      <c r="C1989" s="13"/>
      <c r="D1989" s="18"/>
      <c r="E1989" s="9"/>
    </row>
    <row r="1990" spans="1:5">
      <c r="A1990" s="13"/>
      <c r="B1990" s="13"/>
      <c r="C1990" s="13"/>
      <c r="D1990" s="18"/>
      <c r="E1990" s="9"/>
    </row>
    <row r="1991" spans="1:5">
      <c r="A1991" s="13"/>
      <c r="B1991" s="13"/>
      <c r="C1991" s="13"/>
      <c r="D1991" s="18"/>
      <c r="E1991" s="9"/>
    </row>
    <row r="1992" spans="1:5">
      <c r="A1992" s="13"/>
      <c r="B1992" s="13"/>
      <c r="C1992" s="13"/>
      <c r="D1992" s="18"/>
      <c r="E1992" s="9"/>
    </row>
    <row r="1993" spans="1:5">
      <c r="A1993" s="13"/>
      <c r="B1993" s="13"/>
      <c r="C1993" s="13"/>
      <c r="D1993" s="18"/>
      <c r="E1993" s="9"/>
    </row>
    <row r="1994" spans="1:5">
      <c r="A1994" s="13"/>
      <c r="B1994" s="13"/>
      <c r="C1994" s="13"/>
      <c r="D1994" s="18"/>
      <c r="E1994" s="9"/>
    </row>
    <row r="1995" spans="1:5">
      <c r="A1995" s="13"/>
      <c r="B1995" s="13"/>
      <c r="C1995" s="13"/>
      <c r="D1995" s="18"/>
      <c r="E1995" s="9"/>
    </row>
    <row r="1996" spans="1:5">
      <c r="A1996" s="13"/>
      <c r="B1996" s="13"/>
      <c r="C1996" s="13"/>
      <c r="D1996" s="18"/>
      <c r="E1996" s="9"/>
    </row>
    <row r="1997" spans="1:5">
      <c r="A1997" s="13"/>
      <c r="B1997" s="13"/>
      <c r="C1997" s="13"/>
      <c r="D1997" s="18"/>
      <c r="E1997" s="9"/>
    </row>
    <row r="1998" spans="1:5">
      <c r="A1998" s="13"/>
      <c r="B1998" s="13"/>
      <c r="C1998" s="13"/>
      <c r="D1998" s="18"/>
      <c r="E1998" s="9"/>
    </row>
    <row r="1999" spans="1:5">
      <c r="A1999" s="13"/>
      <c r="B1999" s="13"/>
      <c r="C1999" s="13"/>
      <c r="D1999" s="18"/>
      <c r="E1999" s="9"/>
    </row>
    <row r="2000" spans="1:5">
      <c r="A2000" s="13"/>
      <c r="B2000" s="13"/>
      <c r="C2000" s="13"/>
      <c r="D2000" s="18"/>
      <c r="E2000" s="9"/>
    </row>
    <row r="2001" spans="1:5">
      <c r="A2001" s="13"/>
      <c r="B2001" s="13"/>
      <c r="C2001" s="13"/>
      <c r="D2001" s="18"/>
      <c r="E2001" s="9"/>
    </row>
    <row r="2002" spans="1:5">
      <c r="A2002" s="13"/>
      <c r="B2002" s="13"/>
      <c r="C2002" s="13"/>
      <c r="D2002" s="18"/>
      <c r="E2002" s="9"/>
    </row>
    <row r="2003" spans="1:5">
      <c r="A2003" s="13"/>
      <c r="B2003" s="13"/>
      <c r="C2003" s="13"/>
      <c r="D2003" s="18"/>
      <c r="E2003" s="9"/>
    </row>
    <row r="2004" spans="1:5">
      <c r="A2004" s="13"/>
      <c r="B2004" s="13"/>
      <c r="C2004" s="13"/>
      <c r="D2004" s="18"/>
      <c r="E2004" s="9"/>
    </row>
    <row r="2005" spans="1:5">
      <c r="A2005" s="13"/>
      <c r="B2005" s="13"/>
      <c r="C2005" s="13"/>
      <c r="D2005" s="18"/>
      <c r="E2005" s="9"/>
    </row>
    <row r="2006" spans="1:5">
      <c r="A2006" s="13"/>
      <c r="B2006" s="13"/>
      <c r="C2006" s="13"/>
      <c r="D2006" s="18"/>
      <c r="E2006" s="9"/>
    </row>
    <row r="2007" spans="1:5">
      <c r="A2007" s="13"/>
      <c r="B2007" s="13"/>
      <c r="C2007" s="13"/>
      <c r="D2007" s="18"/>
      <c r="E2007" s="9"/>
    </row>
    <row r="2008" spans="1:5">
      <c r="A2008" s="13"/>
      <c r="B2008" s="13"/>
      <c r="C2008" s="13"/>
      <c r="D2008" s="18"/>
      <c r="E2008" s="9"/>
    </row>
    <row r="2009" spans="1:5">
      <c r="A2009" s="13"/>
      <c r="B2009" s="13"/>
      <c r="C2009" s="13"/>
      <c r="D2009" s="18"/>
      <c r="E2009" s="9"/>
    </row>
    <row r="2010" spans="1:5">
      <c r="A2010" s="13"/>
      <c r="B2010" s="13"/>
      <c r="C2010" s="13"/>
      <c r="D2010" s="18"/>
      <c r="E2010" s="9"/>
    </row>
    <row r="2011" spans="1:5">
      <c r="A2011" s="13"/>
      <c r="B2011" s="13"/>
      <c r="C2011" s="13"/>
      <c r="D2011" s="18"/>
      <c r="E2011" s="9"/>
    </row>
    <row r="2012" spans="1:5">
      <c r="A2012" s="13"/>
      <c r="B2012" s="13"/>
      <c r="C2012" s="13"/>
      <c r="D2012" s="18"/>
      <c r="E2012" s="9"/>
    </row>
    <row r="2013" spans="1:5">
      <c r="A2013" s="13"/>
      <c r="B2013" s="13"/>
      <c r="C2013" s="13"/>
      <c r="D2013" s="18"/>
      <c r="E2013" s="9"/>
    </row>
    <row r="2014" spans="1:5">
      <c r="A2014" s="13"/>
      <c r="B2014" s="13"/>
      <c r="C2014" s="13"/>
      <c r="D2014" s="18"/>
      <c r="E2014" s="9"/>
    </row>
    <row r="2015" spans="1:5">
      <c r="A2015" s="13"/>
      <c r="B2015" s="13"/>
      <c r="C2015" s="13"/>
      <c r="D2015" s="18"/>
      <c r="E2015" s="9"/>
    </row>
    <row r="2016" spans="1:5">
      <c r="A2016" s="13"/>
      <c r="B2016" s="13"/>
      <c r="C2016" s="13"/>
      <c r="D2016" s="18"/>
      <c r="E2016" s="9"/>
    </row>
    <row r="2017" spans="1:5">
      <c r="A2017" s="13"/>
      <c r="B2017" s="13"/>
      <c r="C2017" s="13"/>
      <c r="D2017" s="18"/>
      <c r="E2017" s="9"/>
    </row>
    <row r="2018" spans="1:5">
      <c r="A2018" s="13"/>
      <c r="B2018" s="13"/>
      <c r="C2018" s="13"/>
      <c r="D2018" s="18"/>
      <c r="E2018" s="9"/>
    </row>
    <row r="2019" spans="1:5">
      <c r="A2019" s="13"/>
      <c r="B2019" s="13"/>
      <c r="C2019" s="13"/>
      <c r="D2019" s="18"/>
      <c r="E2019" s="9"/>
    </row>
    <row r="2020" spans="1:5">
      <c r="A2020" s="13"/>
      <c r="B2020" s="13"/>
      <c r="C2020" s="13"/>
      <c r="D2020" s="18"/>
      <c r="E2020" s="9"/>
    </row>
    <row r="2021" spans="1:5">
      <c r="A2021" s="13"/>
      <c r="B2021" s="13"/>
      <c r="C2021" s="13"/>
      <c r="D2021" s="18"/>
      <c r="E2021" s="9"/>
    </row>
    <row r="2022" spans="1:5">
      <c r="A2022" s="13"/>
      <c r="B2022" s="13"/>
      <c r="C2022" s="13"/>
      <c r="D2022" s="18"/>
      <c r="E2022" s="9"/>
    </row>
    <row r="2023" spans="1:5">
      <c r="A2023" s="13"/>
      <c r="B2023" s="13"/>
      <c r="C2023" s="13"/>
      <c r="D2023" s="18"/>
      <c r="E2023" s="9"/>
    </row>
    <row r="2024" spans="1:5">
      <c r="A2024" s="13"/>
      <c r="B2024" s="13"/>
      <c r="C2024" s="13"/>
      <c r="D2024" s="18"/>
      <c r="E2024" s="9"/>
    </row>
    <row r="2025" spans="1:5">
      <c r="A2025" s="13"/>
      <c r="B2025" s="13"/>
      <c r="C2025" s="13"/>
      <c r="D2025" s="18"/>
      <c r="E2025" s="9"/>
    </row>
    <row r="2026" spans="1:5">
      <c r="A2026" s="13"/>
      <c r="B2026" s="13"/>
      <c r="C2026" s="13"/>
      <c r="D2026" s="18"/>
      <c r="E2026" s="9"/>
    </row>
    <row r="2027" spans="1:5">
      <c r="A2027" s="13"/>
      <c r="B2027" s="13"/>
      <c r="C2027" s="13"/>
      <c r="D2027" s="18"/>
      <c r="E2027" s="9"/>
    </row>
    <row r="2028" spans="1:5">
      <c r="A2028" s="13"/>
      <c r="B2028" s="13"/>
      <c r="C2028" s="13"/>
      <c r="D2028" s="18"/>
      <c r="E2028" s="9"/>
    </row>
    <row r="2029" spans="1:5">
      <c r="A2029" s="13"/>
      <c r="B2029" s="13"/>
      <c r="C2029" s="13"/>
      <c r="D2029" s="18"/>
      <c r="E2029" s="9"/>
    </row>
    <row r="2030" spans="1:5">
      <c r="A2030" s="13"/>
      <c r="B2030" s="13"/>
      <c r="C2030" s="13"/>
      <c r="D2030" s="18"/>
      <c r="E2030" s="9"/>
    </row>
    <row r="2031" spans="1:5">
      <c r="A2031" s="13"/>
      <c r="B2031" s="13"/>
      <c r="C2031" s="13"/>
      <c r="D2031" s="18"/>
      <c r="E2031" s="9"/>
    </row>
    <row r="2032" spans="1:5">
      <c r="A2032" s="13"/>
      <c r="B2032" s="13"/>
      <c r="C2032" s="13"/>
      <c r="D2032" s="18"/>
      <c r="E2032" s="9"/>
    </row>
    <row r="2033" spans="1:5">
      <c r="A2033" s="13"/>
      <c r="B2033" s="13"/>
      <c r="C2033" s="13"/>
      <c r="D2033" s="18"/>
      <c r="E2033" s="9"/>
    </row>
    <row r="2034" spans="1:5">
      <c r="A2034" s="13"/>
      <c r="B2034" s="13"/>
      <c r="C2034" s="13"/>
      <c r="D2034" s="18"/>
      <c r="E2034" s="9"/>
    </row>
    <row r="2035" spans="1:5">
      <c r="A2035" s="13"/>
      <c r="B2035" s="13"/>
      <c r="C2035" s="13"/>
      <c r="D2035" s="18"/>
      <c r="E2035" s="9"/>
    </row>
    <row r="2036" spans="1:5">
      <c r="A2036" s="13"/>
      <c r="B2036" s="13"/>
      <c r="C2036" s="13"/>
      <c r="D2036" s="18"/>
      <c r="E2036" s="9"/>
    </row>
    <row r="2037" spans="1:5">
      <c r="A2037" s="13"/>
      <c r="B2037" s="13"/>
      <c r="C2037" s="13"/>
      <c r="D2037" s="18"/>
      <c r="E2037" s="9"/>
    </row>
    <row r="2038" spans="1:5">
      <c r="A2038" s="13"/>
      <c r="B2038" s="13"/>
      <c r="C2038" s="13"/>
      <c r="D2038" s="18"/>
      <c r="E2038" s="9"/>
    </row>
    <row r="2039" spans="1:5">
      <c r="A2039" s="13"/>
      <c r="B2039" s="13"/>
      <c r="C2039" s="13"/>
      <c r="D2039" s="18"/>
      <c r="E2039" s="9"/>
    </row>
    <row r="2040" spans="1:5">
      <c r="A2040" s="13"/>
      <c r="B2040" s="13"/>
      <c r="C2040" s="13"/>
      <c r="D2040" s="18"/>
      <c r="E2040" s="9"/>
    </row>
    <row r="2041" spans="1:5">
      <c r="A2041" s="13"/>
      <c r="B2041" s="13"/>
      <c r="C2041" s="13"/>
      <c r="D2041" s="18"/>
      <c r="E2041" s="9"/>
    </row>
    <row r="2042" spans="1:5">
      <c r="A2042" s="13"/>
      <c r="B2042" s="13"/>
      <c r="C2042" s="13"/>
      <c r="D2042" s="18"/>
      <c r="E2042" s="9"/>
    </row>
    <row r="2043" spans="1:5">
      <c r="A2043" s="13"/>
      <c r="B2043" s="13"/>
      <c r="C2043" s="13"/>
      <c r="D2043" s="18"/>
      <c r="E2043" s="9"/>
    </row>
    <row r="2044" spans="1:5">
      <c r="A2044" s="13"/>
      <c r="B2044" s="13"/>
      <c r="C2044" s="13"/>
      <c r="D2044" s="18"/>
      <c r="E2044" s="9"/>
    </row>
    <row r="2045" spans="1:5">
      <c r="A2045" s="13"/>
      <c r="B2045" s="13"/>
      <c r="C2045" s="13"/>
      <c r="D2045" s="18"/>
      <c r="E2045" s="9"/>
    </row>
    <row r="2046" spans="1:5">
      <c r="A2046" s="13"/>
      <c r="B2046" s="13"/>
      <c r="C2046" s="13"/>
      <c r="D2046" s="18"/>
      <c r="E2046" s="9"/>
    </row>
    <row r="2047" spans="1:5">
      <c r="A2047" s="13"/>
      <c r="B2047" s="13"/>
      <c r="C2047" s="13"/>
      <c r="D2047" s="18"/>
      <c r="E2047" s="9"/>
    </row>
    <row r="2048" spans="1:5">
      <c r="A2048" s="13"/>
      <c r="B2048" s="13"/>
      <c r="C2048" s="13"/>
      <c r="D2048" s="18"/>
      <c r="E2048" s="9"/>
    </row>
    <row r="2049" spans="1:5">
      <c r="A2049" s="13"/>
      <c r="B2049" s="13"/>
      <c r="C2049" s="13"/>
      <c r="D2049" s="18"/>
      <c r="E2049" s="9"/>
    </row>
    <row r="2050" spans="1:5">
      <c r="A2050" s="13"/>
      <c r="B2050" s="13"/>
      <c r="C2050" s="13"/>
      <c r="D2050" s="18"/>
      <c r="E2050" s="9"/>
    </row>
    <row r="2051" spans="1:5">
      <c r="A2051" s="13"/>
      <c r="B2051" s="13"/>
      <c r="C2051" s="13"/>
      <c r="D2051" s="18"/>
      <c r="E2051" s="9"/>
    </row>
    <row r="2052" spans="1:5">
      <c r="A2052" s="13"/>
      <c r="B2052" s="13"/>
      <c r="C2052" s="13"/>
      <c r="D2052" s="18"/>
      <c r="E2052" s="9"/>
    </row>
    <row r="2053" spans="1:5">
      <c r="A2053" s="13"/>
      <c r="B2053" s="13"/>
      <c r="C2053" s="13"/>
      <c r="D2053" s="18"/>
      <c r="E2053" s="9"/>
    </row>
    <row r="2054" spans="1:5">
      <c r="A2054" s="13"/>
      <c r="B2054" s="13"/>
      <c r="C2054" s="13"/>
      <c r="D2054" s="18"/>
      <c r="E2054" s="9"/>
    </row>
    <row r="2055" spans="1:5">
      <c r="A2055" s="13"/>
      <c r="B2055" s="13"/>
      <c r="C2055" s="13"/>
      <c r="D2055" s="18"/>
      <c r="E2055" s="9"/>
    </row>
    <row r="2056" spans="1:5">
      <c r="A2056" s="13"/>
      <c r="B2056" s="13"/>
      <c r="C2056" s="13"/>
      <c r="D2056" s="18"/>
      <c r="E2056" s="9"/>
    </row>
    <row r="2057" spans="1:5">
      <c r="A2057" s="13"/>
      <c r="B2057" s="13"/>
      <c r="C2057" s="13"/>
      <c r="D2057" s="18"/>
      <c r="E2057" s="9"/>
    </row>
    <row r="2058" spans="1:5">
      <c r="A2058" s="13"/>
      <c r="B2058" s="13"/>
      <c r="C2058" s="13"/>
      <c r="D2058" s="18"/>
      <c r="E2058" s="9"/>
    </row>
    <row r="2059" spans="1:5">
      <c r="A2059" s="13"/>
      <c r="B2059" s="13"/>
      <c r="C2059" s="13"/>
      <c r="D2059" s="18"/>
      <c r="E2059" s="9"/>
    </row>
    <row r="2060" spans="1:5">
      <c r="A2060" s="13"/>
      <c r="B2060" s="13"/>
      <c r="C2060" s="13"/>
      <c r="D2060" s="18"/>
      <c r="E2060" s="9"/>
    </row>
    <row r="2061" spans="1:5">
      <c r="A2061" s="13"/>
      <c r="B2061" s="13"/>
      <c r="C2061" s="13"/>
      <c r="D2061" s="18"/>
      <c r="E2061" s="9"/>
    </row>
    <row r="2062" spans="1:5">
      <c r="A2062" s="13"/>
      <c r="B2062" s="13"/>
      <c r="C2062" s="13"/>
      <c r="D2062" s="18"/>
      <c r="E2062" s="9"/>
    </row>
    <row r="2063" spans="1:5">
      <c r="A2063" s="13"/>
      <c r="B2063" s="13"/>
      <c r="C2063" s="13"/>
      <c r="D2063" s="18"/>
      <c r="E2063" s="9"/>
    </row>
    <row r="2064" spans="1:5">
      <c r="A2064" s="13"/>
      <c r="B2064" s="13"/>
      <c r="C2064" s="13"/>
      <c r="D2064" s="18"/>
      <c r="E2064" s="9"/>
    </row>
    <row r="2065" spans="1:5">
      <c r="A2065" s="13"/>
      <c r="B2065" s="13"/>
      <c r="C2065" s="13"/>
      <c r="D2065" s="18"/>
      <c r="E2065" s="9"/>
    </row>
    <row r="2066" spans="1:5">
      <c r="A2066" s="13"/>
      <c r="B2066" s="13"/>
      <c r="C2066" s="13"/>
      <c r="D2066" s="18"/>
      <c r="E2066" s="9"/>
    </row>
    <row r="2067" spans="1:5">
      <c r="A2067" s="13"/>
      <c r="B2067" s="13"/>
      <c r="C2067" s="13"/>
      <c r="D2067" s="18"/>
      <c r="E2067" s="9"/>
    </row>
    <row r="2068" spans="1:5">
      <c r="A2068" s="13"/>
      <c r="B2068" s="13"/>
      <c r="C2068" s="13"/>
      <c r="D2068" s="18"/>
      <c r="E2068" s="9"/>
    </row>
    <row r="2069" spans="1:5">
      <c r="A2069" s="13"/>
      <c r="B2069" s="13"/>
      <c r="C2069" s="13"/>
      <c r="D2069" s="18"/>
      <c r="E2069" s="9"/>
    </row>
    <row r="2070" spans="1:5">
      <c r="A2070" s="13"/>
      <c r="B2070" s="13"/>
      <c r="C2070" s="13"/>
      <c r="D2070" s="18"/>
      <c r="E2070" s="9"/>
    </row>
    <row r="2071" spans="1:5">
      <c r="A2071" s="13"/>
      <c r="B2071" s="13"/>
      <c r="C2071" s="13"/>
      <c r="D2071" s="18"/>
      <c r="E2071" s="9"/>
    </row>
    <row r="2072" spans="1:5">
      <c r="A2072" s="13"/>
      <c r="B2072" s="13"/>
      <c r="C2072" s="13"/>
      <c r="D2072" s="18"/>
      <c r="E2072" s="9"/>
    </row>
    <row r="2073" spans="1:5">
      <c r="A2073" s="13"/>
      <c r="B2073" s="13"/>
      <c r="C2073" s="13"/>
      <c r="D2073" s="18"/>
      <c r="E2073" s="9"/>
    </row>
    <row r="2074" spans="1:5">
      <c r="A2074" s="13"/>
      <c r="B2074" s="13"/>
      <c r="C2074" s="13"/>
      <c r="D2074" s="18"/>
      <c r="E2074" s="9"/>
    </row>
    <row r="2075" spans="1:5">
      <c r="A2075" s="13"/>
      <c r="B2075" s="13"/>
      <c r="C2075" s="13"/>
      <c r="D2075" s="18"/>
      <c r="E2075" s="9"/>
    </row>
    <row r="2076" spans="1:5">
      <c r="A2076" s="13"/>
      <c r="B2076" s="13"/>
      <c r="C2076" s="13"/>
      <c r="D2076" s="18"/>
      <c r="E2076" s="9"/>
    </row>
    <row r="2077" spans="1:5">
      <c r="A2077" s="13"/>
      <c r="B2077" s="13"/>
      <c r="C2077" s="13"/>
      <c r="D2077" s="18"/>
      <c r="E2077" s="9"/>
    </row>
    <row r="2078" spans="1:5">
      <c r="A2078" s="13"/>
      <c r="B2078" s="13"/>
      <c r="C2078" s="13"/>
      <c r="D2078" s="18"/>
      <c r="E2078" s="9"/>
    </row>
    <row r="2079" spans="1:5">
      <c r="A2079" s="13"/>
      <c r="B2079" s="13"/>
      <c r="C2079" s="13"/>
      <c r="D2079" s="18"/>
      <c r="E2079" s="9"/>
    </row>
    <row r="2080" spans="1:5">
      <c r="A2080" s="13"/>
      <c r="B2080" s="13"/>
      <c r="C2080" s="13"/>
      <c r="D2080" s="18"/>
      <c r="E2080" s="9"/>
    </row>
    <row r="2081" spans="1:5">
      <c r="A2081" s="13"/>
      <c r="B2081" s="13"/>
      <c r="C2081" s="13"/>
      <c r="D2081" s="18"/>
      <c r="E2081" s="9"/>
    </row>
    <row r="2082" spans="1:5">
      <c r="A2082" s="13"/>
      <c r="B2082" s="13"/>
      <c r="C2082" s="13"/>
      <c r="D2082" s="18"/>
      <c r="E2082" s="9"/>
    </row>
    <row r="2083" spans="1:5">
      <c r="A2083" s="13"/>
      <c r="B2083" s="13"/>
      <c r="C2083" s="13"/>
      <c r="D2083" s="18"/>
      <c r="E2083" s="9"/>
    </row>
    <row r="2084" spans="1:5">
      <c r="A2084" s="13"/>
      <c r="B2084" s="13"/>
      <c r="C2084" s="13"/>
      <c r="D2084" s="18"/>
      <c r="E2084" s="9"/>
    </row>
    <row r="2085" spans="1:5">
      <c r="A2085" s="13"/>
      <c r="B2085" s="13"/>
      <c r="C2085" s="13"/>
      <c r="D2085" s="18"/>
      <c r="E2085" s="9"/>
    </row>
    <row r="2086" spans="1:5">
      <c r="A2086" s="13"/>
      <c r="B2086" s="13"/>
      <c r="C2086" s="13"/>
      <c r="D2086" s="18"/>
      <c r="E2086" s="9"/>
    </row>
    <row r="2087" spans="1:5">
      <c r="A2087" s="13"/>
      <c r="B2087" s="13"/>
      <c r="C2087" s="13"/>
      <c r="D2087" s="18"/>
      <c r="E2087" s="9"/>
    </row>
    <row r="2088" spans="1:5">
      <c r="A2088" s="13"/>
      <c r="B2088" s="13"/>
      <c r="C2088" s="13"/>
      <c r="D2088" s="18"/>
      <c r="E2088" s="9"/>
    </row>
    <row r="2089" spans="1:5">
      <c r="A2089" s="13"/>
      <c r="B2089" s="13"/>
      <c r="C2089" s="13"/>
      <c r="D2089" s="18"/>
      <c r="E2089" s="9"/>
    </row>
    <row r="2090" spans="1:5">
      <c r="A2090" s="13"/>
      <c r="B2090" s="13"/>
      <c r="C2090" s="13"/>
      <c r="D2090" s="18"/>
      <c r="E2090" s="9"/>
    </row>
    <row r="2091" spans="1:5">
      <c r="A2091" s="13"/>
      <c r="B2091" s="13"/>
      <c r="C2091" s="13"/>
      <c r="D2091" s="18"/>
      <c r="E2091" s="9"/>
    </row>
    <row r="2092" spans="1:5">
      <c r="A2092" s="13"/>
      <c r="B2092" s="13"/>
      <c r="C2092" s="13"/>
      <c r="D2092" s="18"/>
      <c r="E2092" s="9"/>
    </row>
    <row r="2093" spans="1:5">
      <c r="A2093" s="13"/>
      <c r="B2093" s="13"/>
      <c r="C2093" s="13"/>
      <c r="D2093" s="18"/>
      <c r="E2093" s="9"/>
    </row>
    <row r="2094" spans="1:5">
      <c r="A2094" s="13"/>
      <c r="B2094" s="13"/>
      <c r="C2094" s="13"/>
      <c r="D2094" s="18"/>
      <c r="E2094" s="9"/>
    </row>
    <row r="2095" spans="1:5">
      <c r="A2095" s="13"/>
      <c r="B2095" s="13"/>
      <c r="C2095" s="13"/>
      <c r="D2095" s="18"/>
      <c r="E2095" s="9"/>
    </row>
    <row r="2096" spans="1:5">
      <c r="A2096" s="13"/>
      <c r="B2096" s="13"/>
      <c r="C2096" s="13"/>
      <c r="D2096" s="18"/>
      <c r="E2096" s="9"/>
    </row>
    <row r="2097" spans="1:5">
      <c r="A2097" s="13"/>
      <c r="B2097" s="13"/>
      <c r="C2097" s="13"/>
      <c r="D2097" s="18"/>
      <c r="E2097" s="9"/>
    </row>
    <row r="2098" spans="1:5">
      <c r="A2098" s="13"/>
      <c r="B2098" s="13"/>
      <c r="C2098" s="13"/>
      <c r="D2098" s="18"/>
      <c r="E2098" s="9"/>
    </row>
    <row r="2099" spans="1:5">
      <c r="A2099" s="13"/>
      <c r="B2099" s="13"/>
      <c r="C2099" s="13"/>
      <c r="D2099" s="18"/>
      <c r="E2099" s="9"/>
    </row>
    <row r="2100" spans="1:5">
      <c r="A2100" s="13"/>
      <c r="B2100" s="13"/>
      <c r="C2100" s="13"/>
      <c r="D2100" s="18"/>
      <c r="E2100" s="9"/>
    </row>
    <row r="2101" spans="1:5">
      <c r="A2101" s="13"/>
      <c r="B2101" s="13"/>
      <c r="C2101" s="13"/>
      <c r="D2101" s="18"/>
      <c r="E2101" s="9"/>
    </row>
    <row r="2102" spans="1:5">
      <c r="A2102" s="13"/>
      <c r="B2102" s="13"/>
      <c r="C2102" s="13"/>
      <c r="D2102" s="18"/>
      <c r="E2102" s="9"/>
    </row>
    <row r="2103" spans="1:5">
      <c r="A2103" s="13"/>
      <c r="B2103" s="13"/>
      <c r="C2103" s="13"/>
      <c r="D2103" s="18"/>
      <c r="E2103" s="9"/>
    </row>
    <row r="2104" spans="1:5">
      <c r="A2104" s="13"/>
      <c r="B2104" s="13"/>
      <c r="C2104" s="13"/>
      <c r="D2104" s="18"/>
      <c r="E2104" s="9"/>
    </row>
    <row r="2105" spans="1:5">
      <c r="A2105" s="13"/>
      <c r="B2105" s="13"/>
      <c r="C2105" s="13"/>
      <c r="D2105" s="18"/>
      <c r="E2105" s="9"/>
    </row>
    <row r="2106" spans="1:5">
      <c r="A2106" s="13"/>
      <c r="B2106" s="13"/>
      <c r="C2106" s="13"/>
      <c r="D2106" s="18"/>
      <c r="E2106" s="9"/>
    </row>
    <row r="2107" spans="1:5">
      <c r="A2107" s="13"/>
      <c r="B2107" s="13"/>
      <c r="C2107" s="13"/>
      <c r="D2107" s="18"/>
      <c r="E2107" s="9"/>
    </row>
    <row r="2108" spans="1:5">
      <c r="A2108" s="13"/>
      <c r="B2108" s="13"/>
      <c r="C2108" s="13"/>
      <c r="D2108" s="18"/>
      <c r="E2108" s="9"/>
    </row>
    <row r="2109" spans="1:5">
      <c r="A2109" s="13"/>
      <c r="B2109" s="13"/>
      <c r="C2109" s="13"/>
      <c r="D2109" s="18"/>
      <c r="E2109" s="9"/>
    </row>
    <row r="2110" spans="1:5">
      <c r="A2110" s="13"/>
      <c r="B2110" s="13"/>
      <c r="C2110" s="13"/>
      <c r="D2110" s="18"/>
      <c r="E2110" s="9"/>
    </row>
    <row r="2111" spans="1:5">
      <c r="A2111" s="13"/>
      <c r="B2111" s="13"/>
      <c r="C2111" s="13"/>
      <c r="D2111" s="18"/>
      <c r="E2111" s="9"/>
    </row>
    <row r="2112" spans="1:5">
      <c r="A2112" s="13"/>
      <c r="B2112" s="13"/>
      <c r="C2112" s="13"/>
      <c r="D2112" s="18"/>
      <c r="E2112" s="9"/>
    </row>
    <row r="2113" spans="1:5">
      <c r="A2113" s="13"/>
      <c r="B2113" s="13"/>
      <c r="C2113" s="13"/>
      <c r="D2113" s="18"/>
      <c r="E2113" s="9"/>
    </row>
    <row r="2114" spans="1:5">
      <c r="A2114" s="13"/>
      <c r="B2114" s="13"/>
      <c r="C2114" s="13"/>
      <c r="D2114" s="18"/>
      <c r="E2114" s="9"/>
    </row>
    <row r="2115" spans="1:5">
      <c r="A2115" s="13"/>
      <c r="B2115" s="13"/>
      <c r="C2115" s="13"/>
      <c r="D2115" s="18"/>
      <c r="E2115" s="9"/>
    </row>
    <row r="2116" spans="1:5">
      <c r="A2116" s="13"/>
      <c r="B2116" s="13"/>
      <c r="C2116" s="13"/>
      <c r="D2116" s="18"/>
      <c r="E2116" s="9"/>
    </row>
    <row r="2117" spans="1:5">
      <c r="A2117" s="13"/>
      <c r="B2117" s="13"/>
      <c r="C2117" s="13"/>
      <c r="D2117" s="18"/>
      <c r="E2117" s="9"/>
    </row>
    <row r="2118" spans="1:5">
      <c r="A2118" s="13"/>
      <c r="B2118" s="13"/>
      <c r="C2118" s="13"/>
      <c r="D2118" s="18"/>
      <c r="E2118" s="9"/>
    </row>
    <row r="2119" spans="1:5">
      <c r="A2119" s="13"/>
      <c r="B2119" s="13"/>
      <c r="C2119" s="13"/>
      <c r="D2119" s="18"/>
      <c r="E2119" s="9"/>
    </row>
    <row r="2120" spans="1:5">
      <c r="A2120" s="13"/>
      <c r="B2120" s="13"/>
      <c r="C2120" s="13"/>
      <c r="D2120" s="18"/>
      <c r="E2120" s="9"/>
    </row>
    <row r="2121" spans="1:5">
      <c r="A2121" s="13"/>
      <c r="B2121" s="13"/>
      <c r="C2121" s="13"/>
      <c r="D2121" s="18"/>
      <c r="E2121" s="9"/>
    </row>
    <row r="2122" spans="1:5">
      <c r="A2122" s="13"/>
      <c r="B2122" s="13"/>
      <c r="C2122" s="13"/>
      <c r="D2122" s="18"/>
      <c r="E2122" s="9"/>
    </row>
    <row r="2123" spans="1:5">
      <c r="A2123" s="13"/>
      <c r="B2123" s="13"/>
      <c r="C2123" s="13"/>
      <c r="D2123" s="18"/>
      <c r="E2123" s="9"/>
    </row>
    <row r="2124" spans="1:5">
      <c r="A2124" s="13"/>
      <c r="B2124" s="13"/>
      <c r="C2124" s="13"/>
      <c r="D2124" s="18"/>
      <c r="E2124" s="9"/>
    </row>
    <row r="2125" spans="1:5">
      <c r="A2125" s="13"/>
      <c r="B2125" s="13"/>
      <c r="C2125" s="13"/>
      <c r="D2125" s="18"/>
      <c r="E2125" s="9"/>
    </row>
    <row r="2126" spans="1:5">
      <c r="A2126" s="13"/>
      <c r="B2126" s="13"/>
      <c r="C2126" s="13"/>
      <c r="D2126" s="18"/>
      <c r="E2126" s="9"/>
    </row>
    <row r="2127" spans="1:5">
      <c r="A2127" s="13"/>
      <c r="B2127" s="13"/>
      <c r="C2127" s="13"/>
      <c r="D2127" s="18"/>
      <c r="E2127" s="9"/>
    </row>
    <row r="2128" spans="1:5">
      <c r="A2128" s="13"/>
      <c r="B2128" s="13"/>
      <c r="C2128" s="13"/>
      <c r="D2128" s="18"/>
      <c r="E2128" s="9"/>
    </row>
    <row r="2129" spans="1:5">
      <c r="A2129" s="13"/>
      <c r="B2129" s="13"/>
      <c r="C2129" s="13"/>
      <c r="D2129" s="18"/>
      <c r="E2129" s="9"/>
    </row>
    <row r="2130" spans="1:5">
      <c r="A2130" s="13"/>
      <c r="B2130" s="13"/>
      <c r="C2130" s="13"/>
      <c r="D2130" s="18"/>
      <c r="E2130" s="9"/>
    </row>
    <row r="2131" spans="1:5">
      <c r="A2131" s="13"/>
      <c r="B2131" s="13"/>
      <c r="C2131" s="13"/>
      <c r="D2131" s="18"/>
      <c r="E2131" s="9"/>
    </row>
    <row r="2132" spans="1:5">
      <c r="A2132" s="13"/>
      <c r="B2132" s="13"/>
      <c r="C2132" s="13"/>
      <c r="D2132" s="18"/>
      <c r="E2132" s="9"/>
    </row>
    <row r="2133" spans="1:5">
      <c r="A2133" s="13"/>
      <c r="B2133" s="13"/>
      <c r="C2133" s="13"/>
      <c r="D2133" s="18"/>
      <c r="E2133" s="9"/>
    </row>
    <row r="2134" spans="1:5">
      <c r="A2134" s="13"/>
      <c r="B2134" s="13"/>
      <c r="C2134" s="13"/>
      <c r="D2134" s="18"/>
      <c r="E2134" s="9"/>
    </row>
    <row r="2135" spans="1:5">
      <c r="A2135" s="13"/>
      <c r="B2135" s="13"/>
      <c r="C2135" s="13"/>
      <c r="D2135" s="18"/>
      <c r="E2135" s="9"/>
    </row>
    <row r="2136" spans="1:5">
      <c r="A2136" s="13"/>
      <c r="B2136" s="13"/>
      <c r="C2136" s="13"/>
      <c r="D2136" s="18"/>
      <c r="E2136" s="9"/>
    </row>
    <row r="2137" spans="1:5">
      <c r="A2137" s="13"/>
      <c r="B2137" s="13"/>
      <c r="C2137" s="13"/>
      <c r="D2137" s="18"/>
      <c r="E2137" s="9"/>
    </row>
    <row r="2138" spans="1:5">
      <c r="A2138" s="13"/>
      <c r="B2138" s="13"/>
      <c r="C2138" s="13"/>
      <c r="D2138" s="18"/>
      <c r="E2138" s="9"/>
    </row>
    <row r="2139" spans="1:5">
      <c r="A2139" s="13"/>
      <c r="B2139" s="13"/>
      <c r="C2139" s="13"/>
      <c r="D2139" s="18"/>
      <c r="E2139" s="9"/>
    </row>
    <row r="2140" spans="1:5">
      <c r="A2140" s="13"/>
      <c r="B2140" s="13"/>
      <c r="C2140" s="13"/>
      <c r="D2140" s="18"/>
      <c r="E2140" s="9"/>
    </row>
    <row r="2141" spans="1:5">
      <c r="A2141" s="13"/>
      <c r="B2141" s="13"/>
      <c r="C2141" s="13"/>
      <c r="D2141" s="18"/>
      <c r="E2141" s="9"/>
    </row>
    <row r="2142" spans="1:5">
      <c r="A2142" s="13"/>
      <c r="B2142" s="13"/>
      <c r="C2142" s="13"/>
      <c r="D2142" s="18"/>
      <c r="E2142" s="9"/>
    </row>
    <row r="2143" spans="1:5">
      <c r="A2143" s="13"/>
      <c r="B2143" s="13"/>
      <c r="C2143" s="13"/>
      <c r="D2143" s="18"/>
      <c r="E2143" s="9"/>
    </row>
    <row r="2144" spans="1:5">
      <c r="A2144" s="13"/>
      <c r="B2144" s="13"/>
      <c r="C2144" s="13"/>
      <c r="D2144" s="18"/>
      <c r="E2144" s="9"/>
    </row>
    <row r="2145" spans="1:5">
      <c r="A2145" s="13"/>
      <c r="B2145" s="13"/>
      <c r="C2145" s="13"/>
      <c r="D2145" s="18"/>
      <c r="E2145" s="9"/>
    </row>
    <row r="2146" spans="1:5">
      <c r="A2146" s="13"/>
      <c r="B2146" s="13"/>
      <c r="C2146" s="13"/>
      <c r="D2146" s="18"/>
      <c r="E2146" s="9"/>
    </row>
    <row r="2147" spans="1:5">
      <c r="A2147" s="13"/>
      <c r="B2147" s="13"/>
      <c r="C2147" s="13"/>
      <c r="D2147" s="18"/>
      <c r="E2147" s="9"/>
    </row>
    <row r="2148" spans="1:5">
      <c r="A2148" s="13"/>
      <c r="B2148" s="13"/>
      <c r="C2148" s="13"/>
      <c r="D2148" s="18"/>
      <c r="E2148" s="9"/>
    </row>
    <row r="2149" spans="1:5">
      <c r="A2149" s="13"/>
      <c r="B2149" s="13"/>
      <c r="C2149" s="13"/>
      <c r="D2149" s="18"/>
      <c r="E2149" s="9"/>
    </row>
    <row r="2150" spans="1:5">
      <c r="A2150" s="13"/>
      <c r="B2150" s="13"/>
      <c r="C2150" s="13"/>
      <c r="D2150" s="18"/>
      <c r="E2150" s="9"/>
    </row>
    <row r="2151" spans="1:5">
      <c r="A2151" s="13"/>
      <c r="B2151" s="13"/>
      <c r="C2151" s="13"/>
      <c r="D2151" s="18"/>
      <c r="E2151" s="9"/>
    </row>
    <row r="2152" spans="1:5">
      <c r="A2152" s="13"/>
      <c r="B2152" s="13"/>
      <c r="C2152" s="13"/>
      <c r="D2152" s="18"/>
      <c r="E2152" s="9"/>
    </row>
    <row r="2153" spans="1:5">
      <c r="A2153" s="13"/>
      <c r="B2153" s="13"/>
      <c r="C2153" s="13"/>
      <c r="D2153" s="18"/>
      <c r="E2153" s="9"/>
    </row>
    <row r="2154" spans="1:5">
      <c r="A2154" s="13"/>
      <c r="B2154" s="13"/>
      <c r="C2154" s="13"/>
      <c r="D2154" s="18"/>
      <c r="E2154" s="9"/>
    </row>
    <row r="2155" spans="1:5">
      <c r="A2155" s="13"/>
      <c r="B2155" s="13"/>
      <c r="C2155" s="13"/>
      <c r="D2155" s="18"/>
      <c r="E2155" s="9"/>
    </row>
    <row r="2156" spans="1:5">
      <c r="A2156" s="13"/>
      <c r="B2156" s="13"/>
      <c r="C2156" s="13"/>
      <c r="D2156" s="18"/>
      <c r="E2156" s="9"/>
    </row>
    <row r="2157" spans="1:5">
      <c r="A2157" s="13"/>
      <c r="B2157" s="13"/>
      <c r="C2157" s="13"/>
      <c r="D2157" s="18"/>
      <c r="E2157" s="9"/>
    </row>
    <row r="2158" spans="1:5">
      <c r="A2158" s="13"/>
      <c r="B2158" s="13"/>
      <c r="C2158" s="13"/>
      <c r="D2158" s="18"/>
      <c r="E2158" s="9"/>
    </row>
    <row r="2159" spans="1:5">
      <c r="A2159" s="13"/>
      <c r="B2159" s="13"/>
      <c r="C2159" s="13"/>
      <c r="D2159" s="18"/>
      <c r="E2159" s="9"/>
    </row>
    <row r="2160" spans="1:5">
      <c r="A2160" s="13"/>
      <c r="B2160" s="13"/>
      <c r="C2160" s="13"/>
      <c r="D2160" s="18"/>
      <c r="E2160" s="9"/>
    </row>
    <row r="2161" spans="1:5">
      <c r="A2161" s="13"/>
      <c r="B2161" s="13"/>
      <c r="C2161" s="13"/>
      <c r="D2161" s="18"/>
      <c r="E2161" s="9"/>
    </row>
    <row r="2162" spans="1:5">
      <c r="A2162" s="13"/>
      <c r="B2162" s="13"/>
      <c r="C2162" s="13"/>
      <c r="D2162" s="18"/>
      <c r="E2162" s="9"/>
    </row>
    <row r="2163" spans="1:5">
      <c r="A2163" s="13"/>
      <c r="B2163" s="13"/>
      <c r="C2163" s="13"/>
      <c r="D2163" s="18"/>
      <c r="E2163" s="9"/>
    </row>
    <row r="2164" spans="1:5">
      <c r="A2164" s="13"/>
      <c r="B2164" s="13"/>
      <c r="C2164" s="13"/>
      <c r="D2164" s="18"/>
      <c r="E2164" s="9"/>
    </row>
    <row r="2165" spans="1:5">
      <c r="A2165" s="13"/>
      <c r="B2165" s="13"/>
      <c r="C2165" s="13"/>
      <c r="D2165" s="18"/>
      <c r="E2165" s="9"/>
    </row>
    <row r="2166" spans="1:5">
      <c r="A2166" s="13"/>
      <c r="B2166" s="13"/>
      <c r="C2166" s="13"/>
      <c r="D2166" s="18"/>
      <c r="E2166" s="9"/>
    </row>
    <row r="2167" spans="1:5">
      <c r="A2167" s="13"/>
      <c r="B2167" s="13"/>
      <c r="C2167" s="13"/>
      <c r="D2167" s="18"/>
      <c r="E2167" s="9"/>
    </row>
    <row r="2168" spans="1:5">
      <c r="A2168" s="13"/>
      <c r="B2168" s="13"/>
      <c r="C2168" s="13"/>
      <c r="D2168" s="18"/>
      <c r="E2168" s="9"/>
    </row>
    <row r="2169" spans="1:5">
      <c r="A2169" s="13"/>
      <c r="B2169" s="13"/>
      <c r="C2169" s="13"/>
      <c r="D2169" s="18"/>
      <c r="E2169" s="9"/>
    </row>
    <row r="2170" spans="1:5">
      <c r="A2170" s="13"/>
      <c r="B2170" s="13"/>
      <c r="C2170" s="13"/>
      <c r="D2170" s="18"/>
      <c r="E2170" s="9"/>
    </row>
    <row r="2171" spans="1:5">
      <c r="A2171" s="13"/>
      <c r="B2171" s="13"/>
      <c r="C2171" s="13"/>
      <c r="D2171" s="18"/>
      <c r="E2171" s="9"/>
    </row>
    <row r="2172" spans="1:5">
      <c r="A2172" s="13"/>
      <c r="B2172" s="13"/>
      <c r="C2172" s="13"/>
      <c r="D2172" s="18"/>
      <c r="E2172" s="9"/>
    </row>
    <row r="2173" spans="1:5">
      <c r="A2173" s="13"/>
      <c r="B2173" s="13"/>
      <c r="C2173" s="13"/>
      <c r="D2173" s="18"/>
      <c r="E2173" s="9"/>
    </row>
    <row r="2174" spans="1:5">
      <c r="A2174" s="13"/>
      <c r="B2174" s="13"/>
      <c r="C2174" s="13"/>
      <c r="D2174" s="18"/>
      <c r="E2174" s="9"/>
    </row>
    <row r="2175" spans="1:5">
      <c r="A2175" s="13"/>
      <c r="B2175" s="13"/>
      <c r="C2175" s="13"/>
      <c r="D2175" s="18"/>
      <c r="E2175" s="9"/>
    </row>
    <row r="2176" spans="1:5">
      <c r="A2176" s="13"/>
      <c r="B2176" s="13"/>
      <c r="C2176" s="13"/>
      <c r="D2176" s="18"/>
      <c r="E2176" s="9"/>
    </row>
    <row r="2177" spans="1:5">
      <c r="A2177" s="13"/>
      <c r="B2177" s="13"/>
      <c r="C2177" s="13"/>
      <c r="D2177" s="18"/>
      <c r="E2177" s="9"/>
    </row>
    <row r="2178" spans="1:5">
      <c r="A2178" s="13"/>
      <c r="B2178" s="13"/>
      <c r="C2178" s="13"/>
      <c r="D2178" s="18"/>
      <c r="E2178" s="9"/>
    </row>
    <row r="2179" spans="1:5">
      <c r="A2179" s="13"/>
      <c r="B2179" s="13"/>
      <c r="C2179" s="13"/>
      <c r="D2179" s="18"/>
      <c r="E2179" s="9"/>
    </row>
    <row r="2180" spans="1:5">
      <c r="A2180" s="13"/>
      <c r="B2180" s="13"/>
      <c r="C2180" s="13"/>
      <c r="D2180" s="18"/>
      <c r="E2180" s="9"/>
    </row>
    <row r="2181" spans="1:5">
      <c r="A2181" s="13"/>
      <c r="B2181" s="13"/>
      <c r="C2181" s="13"/>
      <c r="D2181" s="18"/>
      <c r="E2181" s="9"/>
    </row>
    <row r="2182" spans="1:5">
      <c r="A2182" s="13"/>
      <c r="B2182" s="13"/>
      <c r="C2182" s="13"/>
      <c r="D2182" s="18"/>
      <c r="E2182" s="9"/>
    </row>
    <row r="2183" spans="1:5">
      <c r="A2183" s="13"/>
      <c r="B2183" s="13"/>
      <c r="C2183" s="13"/>
      <c r="D2183" s="18"/>
      <c r="E2183" s="9"/>
    </row>
    <row r="2184" spans="1:5">
      <c r="A2184" s="13"/>
      <c r="B2184" s="13"/>
      <c r="C2184" s="13"/>
      <c r="D2184" s="18"/>
      <c r="E2184" s="9"/>
    </row>
    <row r="2185" spans="1:5">
      <c r="A2185" s="13"/>
      <c r="B2185" s="13"/>
      <c r="C2185" s="13"/>
      <c r="D2185" s="18"/>
      <c r="E2185" s="9"/>
    </row>
    <row r="2186" spans="1:5">
      <c r="A2186" s="13"/>
      <c r="B2186" s="13"/>
      <c r="C2186" s="13"/>
      <c r="D2186" s="18"/>
      <c r="E2186" s="9"/>
    </row>
    <row r="2187" spans="1:5">
      <c r="A2187" s="13"/>
      <c r="B2187" s="13"/>
      <c r="C2187" s="13"/>
      <c r="D2187" s="18"/>
      <c r="E2187" s="9"/>
    </row>
    <row r="2188" spans="1:5">
      <c r="A2188" s="13"/>
      <c r="B2188" s="13"/>
      <c r="C2188" s="13"/>
      <c r="D2188" s="18"/>
      <c r="E2188" s="9"/>
    </row>
    <row r="2189" spans="1:5">
      <c r="A2189" s="13"/>
      <c r="B2189" s="13"/>
      <c r="C2189" s="13"/>
      <c r="D2189" s="18"/>
      <c r="E2189" s="9"/>
    </row>
    <row r="2190" spans="1:5">
      <c r="A2190" s="13"/>
      <c r="B2190" s="13"/>
      <c r="C2190" s="13"/>
      <c r="D2190" s="18"/>
      <c r="E2190" s="9"/>
    </row>
    <row r="2191" spans="1:5">
      <c r="A2191" s="13"/>
      <c r="B2191" s="13"/>
      <c r="C2191" s="13"/>
      <c r="D2191" s="18"/>
      <c r="E2191" s="9"/>
    </row>
    <row r="2192" spans="1:5">
      <c r="A2192" s="13"/>
      <c r="B2192" s="13"/>
      <c r="C2192" s="13"/>
      <c r="D2192" s="18"/>
      <c r="E2192" s="9"/>
    </row>
    <row r="2193" spans="1:5">
      <c r="A2193" s="13"/>
      <c r="B2193" s="13"/>
      <c r="C2193" s="13"/>
      <c r="D2193" s="18"/>
      <c r="E2193" s="9"/>
    </row>
    <row r="2194" spans="1:5">
      <c r="A2194" s="13"/>
      <c r="B2194" s="13"/>
      <c r="C2194" s="13"/>
      <c r="D2194" s="18"/>
      <c r="E2194" s="9"/>
    </row>
    <row r="2195" spans="1:5">
      <c r="A2195" s="13"/>
      <c r="B2195" s="13"/>
      <c r="C2195" s="13"/>
      <c r="D2195" s="18"/>
      <c r="E2195" s="9"/>
    </row>
    <row r="2196" spans="1:5">
      <c r="A2196" s="13"/>
      <c r="B2196" s="13"/>
      <c r="C2196" s="13"/>
      <c r="D2196" s="18"/>
      <c r="E2196" s="9"/>
    </row>
    <row r="2197" spans="1:5">
      <c r="A2197" s="13"/>
      <c r="B2197" s="13"/>
      <c r="C2197" s="13"/>
      <c r="D2197" s="18"/>
      <c r="E2197" s="9"/>
    </row>
    <row r="2198" spans="1:5">
      <c r="A2198" s="13"/>
      <c r="B2198" s="13"/>
      <c r="C2198" s="13"/>
      <c r="D2198" s="18"/>
      <c r="E2198" s="9"/>
    </row>
    <row r="2199" spans="1:5">
      <c r="A2199" s="13"/>
      <c r="B2199" s="13"/>
      <c r="C2199" s="13"/>
      <c r="D2199" s="18"/>
      <c r="E2199" s="9"/>
    </row>
    <row r="2200" spans="1:5">
      <c r="A2200" s="13"/>
      <c r="B2200" s="13"/>
      <c r="C2200" s="13"/>
      <c r="D2200" s="18"/>
      <c r="E2200" s="9"/>
    </row>
    <row r="2201" spans="1:5">
      <c r="A2201" s="13"/>
      <c r="B2201" s="13"/>
      <c r="C2201" s="13"/>
      <c r="D2201" s="18"/>
      <c r="E2201" s="9"/>
    </row>
    <row r="2202" spans="1:5">
      <c r="A2202" s="13"/>
      <c r="B2202" s="13"/>
      <c r="C2202" s="13"/>
      <c r="D2202" s="18"/>
      <c r="E2202" s="9"/>
    </row>
    <row r="2203" spans="1:5">
      <c r="A2203" s="13"/>
      <c r="B2203" s="13"/>
      <c r="C2203" s="13"/>
      <c r="D2203" s="18"/>
      <c r="E2203" s="9"/>
    </row>
    <row r="2204" spans="1:5">
      <c r="A2204" s="13"/>
      <c r="B2204" s="13"/>
      <c r="C2204" s="13"/>
      <c r="D2204" s="18"/>
      <c r="E2204" s="9"/>
    </row>
    <row r="2205" spans="1:5">
      <c r="A2205" s="13"/>
      <c r="B2205" s="13"/>
      <c r="C2205" s="13"/>
      <c r="D2205" s="18"/>
      <c r="E2205" s="9"/>
    </row>
    <row r="2206" spans="1:5">
      <c r="A2206" s="13"/>
      <c r="B2206" s="13"/>
      <c r="C2206" s="13"/>
      <c r="D2206" s="18"/>
      <c r="E2206" s="9"/>
    </row>
    <row r="2207" spans="1:5">
      <c r="A2207" s="13"/>
      <c r="B2207" s="13"/>
      <c r="C2207" s="13"/>
      <c r="D2207" s="18"/>
      <c r="E2207" s="9"/>
    </row>
    <row r="2208" spans="1:5">
      <c r="A2208" s="13"/>
      <c r="B2208" s="13"/>
      <c r="C2208" s="13"/>
      <c r="D2208" s="18"/>
      <c r="E2208" s="9"/>
    </row>
    <row r="2209" spans="1:5">
      <c r="A2209" s="13"/>
      <c r="B2209" s="13"/>
      <c r="C2209" s="13"/>
      <c r="D2209" s="18"/>
      <c r="E2209" s="9"/>
    </row>
    <row r="2210" spans="1:5">
      <c r="A2210" s="13"/>
      <c r="B2210" s="13"/>
      <c r="C2210" s="13"/>
      <c r="D2210" s="18"/>
      <c r="E2210" s="9"/>
    </row>
    <row r="2211" spans="1:5">
      <c r="A2211" s="13"/>
      <c r="B2211" s="13"/>
      <c r="C2211" s="13"/>
      <c r="D2211" s="18"/>
      <c r="E2211" s="9"/>
    </row>
    <row r="2212" spans="1:5">
      <c r="A2212" s="13"/>
      <c r="B2212" s="13"/>
      <c r="C2212" s="13"/>
      <c r="D2212" s="18"/>
      <c r="E2212" s="9"/>
    </row>
    <row r="2213" spans="1:5">
      <c r="A2213" s="13"/>
      <c r="B2213" s="13"/>
      <c r="C2213" s="13"/>
      <c r="D2213" s="18"/>
      <c r="E2213" s="9"/>
    </row>
    <row r="2214" spans="1:5">
      <c r="A2214" s="13"/>
      <c r="B2214" s="13"/>
      <c r="C2214" s="13"/>
      <c r="D2214" s="18"/>
      <c r="E2214" s="9"/>
    </row>
    <row r="2215" spans="1:5">
      <c r="A2215" s="13"/>
      <c r="B2215" s="13"/>
      <c r="C2215" s="13"/>
      <c r="D2215" s="18"/>
      <c r="E2215" s="9"/>
    </row>
    <row r="2216" spans="1:5">
      <c r="A2216" s="13"/>
      <c r="B2216" s="13"/>
      <c r="C2216" s="13"/>
      <c r="D2216" s="18"/>
      <c r="E2216" s="9"/>
    </row>
    <row r="2217" spans="1:5">
      <c r="A2217" s="13"/>
      <c r="B2217" s="13"/>
      <c r="C2217" s="13"/>
      <c r="D2217" s="18"/>
      <c r="E2217" s="9"/>
    </row>
    <row r="2218" spans="1:5">
      <c r="A2218" s="13"/>
      <c r="B2218" s="13"/>
      <c r="C2218" s="13"/>
      <c r="D2218" s="18"/>
      <c r="E2218" s="9"/>
    </row>
    <row r="2219" spans="1:5">
      <c r="A2219" s="13"/>
      <c r="B2219" s="13"/>
      <c r="C2219" s="13"/>
      <c r="D2219" s="18"/>
      <c r="E2219" s="9"/>
    </row>
    <row r="2220" spans="1:5">
      <c r="A2220" s="13"/>
      <c r="B2220" s="13"/>
      <c r="C2220" s="13"/>
      <c r="D2220" s="18"/>
      <c r="E2220" s="9"/>
    </row>
    <row r="2221" spans="1:5">
      <c r="A2221" s="13"/>
      <c r="B2221" s="13"/>
      <c r="C2221" s="13"/>
      <c r="D2221" s="18"/>
      <c r="E2221" s="9"/>
    </row>
    <row r="2222" spans="1:5">
      <c r="A2222" s="13"/>
      <c r="B2222" s="13"/>
      <c r="C2222" s="13"/>
      <c r="D2222" s="18"/>
      <c r="E2222" s="9"/>
    </row>
    <row r="2223" spans="1:5">
      <c r="A2223" s="13"/>
      <c r="B2223" s="13"/>
      <c r="C2223" s="13"/>
      <c r="D2223" s="18"/>
      <c r="E2223" s="9"/>
    </row>
    <row r="2224" spans="1:5">
      <c r="A2224" s="13"/>
      <c r="B2224" s="13"/>
      <c r="C2224" s="13"/>
      <c r="D2224" s="18"/>
      <c r="E2224" s="9"/>
    </row>
    <row r="2225" spans="1:5">
      <c r="A2225" s="13"/>
      <c r="B2225" s="13"/>
      <c r="C2225" s="13"/>
      <c r="D2225" s="18"/>
      <c r="E2225" s="9"/>
    </row>
    <row r="2226" spans="1:5">
      <c r="A2226" s="13"/>
      <c r="B2226" s="13"/>
      <c r="C2226" s="13"/>
      <c r="D2226" s="18"/>
      <c r="E2226" s="9"/>
    </row>
    <row r="2227" spans="1:5">
      <c r="A2227" s="13"/>
      <c r="B2227" s="13"/>
      <c r="C2227" s="13"/>
      <c r="D2227" s="18"/>
      <c r="E2227" s="9"/>
    </row>
    <row r="2228" spans="1:5">
      <c r="A2228" s="13"/>
      <c r="B2228" s="13"/>
      <c r="C2228" s="13"/>
      <c r="D2228" s="18"/>
      <c r="E2228" s="9"/>
    </row>
    <row r="2229" spans="1:5">
      <c r="A2229" s="13"/>
      <c r="B2229" s="13"/>
      <c r="C2229" s="13"/>
      <c r="D2229" s="18"/>
      <c r="E2229" s="9"/>
    </row>
    <row r="2230" spans="1:5">
      <c r="A2230" s="13"/>
      <c r="B2230" s="13"/>
      <c r="C2230" s="13"/>
      <c r="D2230" s="18"/>
      <c r="E2230" s="9"/>
    </row>
    <row r="2231" spans="1:5">
      <c r="A2231" s="13"/>
      <c r="B2231" s="13"/>
      <c r="C2231" s="13"/>
      <c r="D2231" s="18"/>
      <c r="E2231" s="9"/>
    </row>
    <row r="2232" spans="1:5">
      <c r="A2232" s="13"/>
      <c r="B2232" s="13"/>
      <c r="C2232" s="13"/>
      <c r="D2232" s="18"/>
      <c r="E2232" s="9"/>
    </row>
    <row r="2233" spans="1:5">
      <c r="A2233" s="13"/>
      <c r="B2233" s="13"/>
      <c r="C2233" s="13"/>
      <c r="D2233" s="18"/>
      <c r="E2233" s="9"/>
    </row>
    <row r="2234" spans="1:5">
      <c r="A2234" s="13"/>
      <c r="B2234" s="13"/>
      <c r="C2234" s="13"/>
      <c r="D2234" s="18"/>
      <c r="E2234" s="9"/>
    </row>
    <row r="2235" spans="1:5">
      <c r="A2235" s="13"/>
      <c r="B2235" s="13"/>
      <c r="C2235" s="13"/>
      <c r="D2235" s="18"/>
      <c r="E2235" s="9"/>
    </row>
    <row r="2236" spans="1:5">
      <c r="A2236" s="13"/>
      <c r="B2236" s="13"/>
      <c r="C2236" s="13"/>
      <c r="D2236" s="18"/>
      <c r="E2236" s="9"/>
    </row>
    <row r="2237" spans="1:5">
      <c r="A2237" s="13"/>
      <c r="B2237" s="13"/>
      <c r="C2237" s="13"/>
      <c r="D2237" s="18"/>
      <c r="E2237" s="9"/>
    </row>
    <row r="2238" spans="1:5">
      <c r="A2238" s="13"/>
      <c r="B2238" s="13"/>
      <c r="C2238" s="13"/>
      <c r="D2238" s="18"/>
      <c r="E2238" s="9"/>
    </row>
    <row r="2239" spans="1:5">
      <c r="A2239" s="13"/>
      <c r="B2239" s="13"/>
      <c r="C2239" s="13"/>
      <c r="D2239" s="18"/>
      <c r="E2239" s="9"/>
    </row>
    <row r="2240" spans="1:5">
      <c r="A2240" s="13"/>
      <c r="B2240" s="13"/>
      <c r="C2240" s="13"/>
      <c r="D2240" s="18"/>
      <c r="E2240" s="9"/>
    </row>
    <row r="2241" spans="1:5">
      <c r="A2241" s="13"/>
      <c r="B2241" s="13"/>
      <c r="C2241" s="13"/>
      <c r="D2241" s="18"/>
      <c r="E2241" s="9"/>
    </row>
    <row r="2242" spans="1:5">
      <c r="A2242" s="13"/>
      <c r="B2242" s="13"/>
      <c r="C2242" s="13"/>
      <c r="D2242" s="18"/>
      <c r="E2242" s="9"/>
    </row>
    <row r="2243" spans="1:5">
      <c r="A2243" s="13"/>
      <c r="B2243" s="13"/>
      <c r="C2243" s="13"/>
      <c r="D2243" s="18"/>
      <c r="E2243" s="9"/>
    </row>
    <row r="2244" spans="1:5">
      <c r="A2244" s="13"/>
      <c r="B2244" s="13"/>
      <c r="C2244" s="13"/>
      <c r="D2244" s="18"/>
      <c r="E2244" s="9"/>
    </row>
    <row r="2245" spans="1:5">
      <c r="A2245" s="13"/>
      <c r="B2245" s="13"/>
      <c r="C2245" s="13"/>
      <c r="D2245" s="18"/>
      <c r="E2245" s="9"/>
    </row>
    <row r="2246" spans="1:5">
      <c r="A2246" s="13"/>
      <c r="B2246" s="13"/>
      <c r="C2246" s="13"/>
      <c r="D2246" s="18"/>
      <c r="E2246" s="9"/>
    </row>
    <row r="2247" spans="1:5">
      <c r="A2247" s="13"/>
      <c r="B2247" s="13"/>
      <c r="C2247" s="13"/>
      <c r="D2247" s="18"/>
      <c r="E2247" s="9"/>
    </row>
    <row r="2248" spans="1:5">
      <c r="A2248" s="13"/>
      <c r="B2248" s="13"/>
      <c r="C2248" s="13"/>
      <c r="D2248" s="18"/>
      <c r="E2248" s="9"/>
    </row>
    <row r="2249" spans="1:5">
      <c r="A2249" s="13"/>
      <c r="B2249" s="13"/>
      <c r="C2249" s="13"/>
      <c r="D2249" s="18"/>
      <c r="E2249" s="9"/>
    </row>
    <row r="2250" spans="1:5">
      <c r="A2250" s="13"/>
      <c r="B2250" s="13"/>
      <c r="C2250" s="13"/>
      <c r="D2250" s="18"/>
      <c r="E2250" s="9"/>
    </row>
    <row r="2251" spans="1:5">
      <c r="A2251" s="13"/>
      <c r="B2251" s="13"/>
      <c r="C2251" s="13"/>
      <c r="D2251" s="18"/>
      <c r="E2251" s="9"/>
    </row>
    <row r="2252" spans="1:5">
      <c r="A2252" s="13"/>
      <c r="B2252" s="13"/>
      <c r="C2252" s="13"/>
      <c r="D2252" s="18"/>
      <c r="E2252" s="9"/>
    </row>
    <row r="2253" spans="1:5">
      <c r="A2253" s="13"/>
      <c r="B2253" s="13"/>
      <c r="C2253" s="13"/>
      <c r="D2253" s="18"/>
      <c r="E2253" s="9"/>
    </row>
    <row r="2254" spans="1:5">
      <c r="A2254" s="13"/>
      <c r="B2254" s="13"/>
      <c r="C2254" s="13"/>
      <c r="D2254" s="18"/>
      <c r="E2254" s="9"/>
    </row>
    <row r="2255" spans="1:5">
      <c r="A2255" s="13"/>
      <c r="B2255" s="13"/>
      <c r="C2255" s="13"/>
      <c r="D2255" s="18"/>
      <c r="E2255" s="9"/>
    </row>
    <row r="2256" spans="1:5">
      <c r="A2256" s="13"/>
      <c r="B2256" s="13"/>
      <c r="C2256" s="13"/>
      <c r="D2256" s="18"/>
      <c r="E2256" s="9"/>
    </row>
    <row r="2257" spans="1:5">
      <c r="A2257" s="13"/>
      <c r="B2257" s="13"/>
      <c r="C2257" s="13"/>
      <c r="D2257" s="18"/>
      <c r="E2257" s="9"/>
    </row>
    <row r="2258" spans="1:5">
      <c r="A2258" s="13"/>
      <c r="B2258" s="13"/>
      <c r="C2258" s="13"/>
      <c r="D2258" s="18"/>
      <c r="E2258" s="9"/>
    </row>
    <row r="2259" spans="1:5">
      <c r="A2259" s="13"/>
      <c r="B2259" s="13"/>
      <c r="C2259" s="13"/>
      <c r="D2259" s="18"/>
      <c r="E2259" s="9"/>
    </row>
    <row r="2260" spans="1:5">
      <c r="A2260" s="13"/>
      <c r="B2260" s="13"/>
      <c r="C2260" s="13"/>
      <c r="D2260" s="18"/>
      <c r="E2260" s="9"/>
    </row>
    <row r="2261" spans="1:5">
      <c r="A2261" s="13"/>
      <c r="B2261" s="13"/>
      <c r="C2261" s="13"/>
      <c r="D2261" s="18"/>
      <c r="E2261" s="9"/>
    </row>
    <row r="2262" spans="1:5">
      <c r="A2262" s="13"/>
      <c r="B2262" s="13"/>
      <c r="C2262" s="13"/>
      <c r="D2262" s="18"/>
      <c r="E2262" s="9"/>
    </row>
    <row r="2263" spans="1:5">
      <c r="A2263" s="13"/>
      <c r="B2263" s="13"/>
      <c r="C2263" s="13"/>
      <c r="D2263" s="18"/>
      <c r="E2263" s="9"/>
    </row>
    <row r="2264" spans="1:5">
      <c r="A2264" s="13"/>
      <c r="B2264" s="13"/>
      <c r="C2264" s="13"/>
      <c r="D2264" s="18"/>
      <c r="E2264" s="9"/>
    </row>
    <row r="2265" spans="1:5">
      <c r="A2265" s="13"/>
      <c r="B2265" s="13"/>
      <c r="C2265" s="13"/>
      <c r="D2265" s="18"/>
      <c r="E2265" s="9"/>
    </row>
    <row r="2266" spans="1:5">
      <c r="A2266" s="13"/>
      <c r="B2266" s="13"/>
      <c r="C2266" s="13"/>
      <c r="D2266" s="18"/>
      <c r="E2266" s="9"/>
    </row>
    <row r="2267" spans="1:5">
      <c r="A2267" s="13"/>
      <c r="B2267" s="13"/>
      <c r="C2267" s="13"/>
      <c r="D2267" s="18"/>
      <c r="E2267" s="9"/>
    </row>
    <row r="2268" spans="1:5">
      <c r="A2268" s="13"/>
      <c r="B2268" s="13"/>
      <c r="C2268" s="13"/>
      <c r="D2268" s="18"/>
      <c r="E2268" s="9"/>
    </row>
    <row r="2269" spans="1:5">
      <c r="A2269" s="13"/>
      <c r="B2269" s="13"/>
      <c r="C2269" s="13"/>
      <c r="D2269" s="18"/>
      <c r="E2269" s="9"/>
    </row>
    <row r="2270" spans="1:5">
      <c r="A2270" s="13"/>
      <c r="B2270" s="13"/>
      <c r="C2270" s="13"/>
      <c r="D2270" s="18"/>
      <c r="E2270" s="9"/>
    </row>
    <row r="2271" spans="1:5">
      <c r="A2271" s="13"/>
      <c r="B2271" s="13"/>
      <c r="C2271" s="13"/>
      <c r="D2271" s="18"/>
      <c r="E2271" s="9"/>
    </row>
    <row r="2272" spans="1:5">
      <c r="A2272" s="13"/>
      <c r="B2272" s="13"/>
      <c r="C2272" s="13"/>
      <c r="D2272" s="18"/>
      <c r="E2272" s="9"/>
    </row>
    <row r="2273" spans="1:5">
      <c r="A2273" s="13"/>
      <c r="B2273" s="13"/>
      <c r="C2273" s="13"/>
      <c r="D2273" s="18"/>
      <c r="E2273" s="9"/>
    </row>
    <row r="2274" spans="1:5">
      <c r="A2274" s="13"/>
      <c r="B2274" s="13"/>
      <c r="C2274" s="13"/>
      <c r="D2274" s="18"/>
      <c r="E2274" s="9"/>
    </row>
    <row r="2275" spans="1:5">
      <c r="A2275" s="13"/>
      <c r="B2275" s="13"/>
      <c r="C2275" s="13"/>
      <c r="D2275" s="18"/>
      <c r="E2275" s="9"/>
    </row>
    <row r="2276" spans="1:5">
      <c r="A2276" s="13"/>
      <c r="B2276" s="13"/>
      <c r="C2276" s="13"/>
      <c r="D2276" s="18"/>
      <c r="E2276" s="9"/>
    </row>
    <row r="2277" spans="1:5">
      <c r="A2277" s="13"/>
      <c r="B2277" s="13"/>
      <c r="C2277" s="13"/>
      <c r="D2277" s="18"/>
      <c r="E2277" s="9"/>
    </row>
    <row r="2278" spans="1:5">
      <c r="A2278" s="13"/>
      <c r="B2278" s="13"/>
      <c r="C2278" s="13"/>
      <c r="D2278" s="18"/>
      <c r="E2278" s="9"/>
    </row>
    <row r="2279" spans="1:5">
      <c r="A2279" s="13"/>
      <c r="B2279" s="13"/>
      <c r="C2279" s="13"/>
      <c r="D2279" s="18"/>
      <c r="E2279" s="9"/>
    </row>
    <row r="2280" spans="1:5">
      <c r="A2280" s="13"/>
      <c r="B2280" s="13"/>
      <c r="C2280" s="13"/>
      <c r="D2280" s="18"/>
      <c r="E2280" s="9"/>
    </row>
    <row r="2281" spans="1:5">
      <c r="A2281" s="13"/>
      <c r="B2281" s="13"/>
      <c r="C2281" s="13"/>
      <c r="D2281" s="18"/>
      <c r="E2281" s="9"/>
    </row>
    <row r="2282" spans="1:5">
      <c r="A2282" s="13"/>
      <c r="B2282" s="13"/>
      <c r="C2282" s="13"/>
      <c r="D2282" s="18"/>
      <c r="E2282" s="9"/>
    </row>
    <row r="2283" spans="1:5">
      <c r="A2283" s="13"/>
      <c r="B2283" s="13"/>
      <c r="C2283" s="13"/>
      <c r="D2283" s="18"/>
      <c r="E2283" s="9"/>
    </row>
    <row r="2284" spans="1:5">
      <c r="A2284" s="13"/>
      <c r="B2284" s="13"/>
      <c r="C2284" s="13"/>
      <c r="D2284" s="18"/>
      <c r="E2284" s="9"/>
    </row>
    <row r="2285" spans="1:5">
      <c r="A2285" s="13"/>
      <c r="B2285" s="13"/>
      <c r="C2285" s="13"/>
      <c r="D2285" s="18"/>
      <c r="E2285" s="9"/>
    </row>
    <row r="2286" spans="1:5">
      <c r="A2286" s="13"/>
      <c r="B2286" s="13"/>
      <c r="C2286" s="13"/>
      <c r="D2286" s="18"/>
      <c r="E2286" s="9"/>
    </row>
    <row r="2287" spans="1:5">
      <c r="A2287" s="13"/>
      <c r="B2287" s="13"/>
      <c r="C2287" s="13"/>
      <c r="D2287" s="18"/>
      <c r="E2287" s="9"/>
    </row>
    <row r="2288" spans="1:5">
      <c r="A2288" s="13"/>
      <c r="B2288" s="13"/>
      <c r="C2288" s="13"/>
      <c r="D2288" s="18"/>
      <c r="E2288" s="9"/>
    </row>
    <row r="2289" spans="1:5">
      <c r="A2289" s="13"/>
      <c r="B2289" s="13"/>
      <c r="C2289" s="13"/>
      <c r="D2289" s="18"/>
      <c r="E2289" s="9"/>
    </row>
    <row r="2290" spans="1:5">
      <c r="A2290" s="13"/>
      <c r="B2290" s="13"/>
      <c r="C2290" s="13"/>
      <c r="D2290" s="18"/>
      <c r="E2290" s="9"/>
    </row>
    <row r="2291" spans="1:5">
      <c r="A2291" s="13"/>
      <c r="B2291" s="13"/>
      <c r="C2291" s="13"/>
      <c r="D2291" s="18"/>
      <c r="E2291" s="9"/>
    </row>
    <row r="2292" spans="1:5">
      <c r="A2292" s="13"/>
      <c r="B2292" s="13"/>
      <c r="C2292" s="13"/>
      <c r="D2292" s="18"/>
      <c r="E2292" s="9"/>
    </row>
    <row r="2293" spans="1:5">
      <c r="A2293" s="13"/>
      <c r="B2293" s="13"/>
      <c r="C2293" s="13"/>
      <c r="D2293" s="18"/>
      <c r="E2293" s="9"/>
    </row>
    <row r="2294" spans="1:5">
      <c r="A2294" s="13"/>
      <c r="B2294" s="13"/>
      <c r="C2294" s="13"/>
      <c r="D2294" s="18"/>
      <c r="E2294" s="9"/>
    </row>
    <row r="2295" spans="1:5">
      <c r="A2295" s="13"/>
      <c r="B2295" s="13"/>
      <c r="C2295" s="13"/>
      <c r="D2295" s="18"/>
      <c r="E2295" s="9"/>
    </row>
    <row r="2296" spans="1:5">
      <c r="A2296" s="13"/>
      <c r="B2296" s="13"/>
      <c r="C2296" s="13"/>
      <c r="D2296" s="18"/>
      <c r="E2296" s="9"/>
    </row>
    <row r="2297" spans="1:5">
      <c r="A2297" s="13"/>
      <c r="B2297" s="13"/>
      <c r="C2297" s="13"/>
      <c r="D2297" s="18"/>
      <c r="E2297" s="9"/>
    </row>
    <row r="2298" spans="1:5">
      <c r="A2298" s="13"/>
      <c r="B2298" s="13"/>
      <c r="C2298" s="13"/>
      <c r="D2298" s="18"/>
      <c r="E2298" s="9"/>
    </row>
    <row r="2299" spans="1:5">
      <c r="A2299" s="13"/>
      <c r="B2299" s="13"/>
      <c r="C2299" s="13"/>
      <c r="D2299" s="18"/>
      <c r="E2299" s="9"/>
    </row>
    <row r="2300" spans="1:5">
      <c r="A2300" s="13"/>
      <c r="B2300" s="13"/>
      <c r="C2300" s="13"/>
      <c r="D2300" s="18"/>
      <c r="E2300" s="9"/>
    </row>
    <row r="2301" spans="1:5">
      <c r="A2301" s="13"/>
      <c r="B2301" s="13"/>
      <c r="C2301" s="13"/>
      <c r="D2301" s="18"/>
      <c r="E2301" s="9"/>
    </row>
    <row r="2302" spans="1:5">
      <c r="A2302" s="13"/>
      <c r="B2302" s="13"/>
      <c r="C2302" s="13"/>
      <c r="D2302" s="18"/>
      <c r="E2302" s="9"/>
    </row>
    <row r="2303" spans="1:5">
      <c r="A2303" s="13"/>
      <c r="B2303" s="13"/>
      <c r="C2303" s="13"/>
      <c r="D2303" s="18"/>
      <c r="E2303" s="9"/>
    </row>
    <row r="2304" spans="1:5">
      <c r="A2304" s="13"/>
      <c r="B2304" s="13"/>
      <c r="C2304" s="13"/>
      <c r="D2304" s="18"/>
      <c r="E2304" s="9"/>
    </row>
    <row r="2305" spans="1:5">
      <c r="A2305" s="13"/>
      <c r="B2305" s="13"/>
      <c r="C2305" s="13"/>
      <c r="D2305" s="18"/>
      <c r="E2305" s="9"/>
    </row>
    <row r="2306" spans="1:5">
      <c r="A2306" s="13"/>
      <c r="B2306" s="13"/>
      <c r="C2306" s="13"/>
      <c r="D2306" s="18"/>
      <c r="E2306" s="9"/>
    </row>
    <row r="2307" spans="1:5">
      <c r="A2307" s="13"/>
      <c r="B2307" s="13"/>
      <c r="C2307" s="13"/>
      <c r="D2307" s="18"/>
      <c r="E2307" s="9"/>
    </row>
    <row r="2308" spans="1:5">
      <c r="A2308" s="13"/>
      <c r="B2308" s="13"/>
      <c r="C2308" s="13"/>
      <c r="D2308" s="18"/>
      <c r="E2308" s="9"/>
    </row>
    <row r="2309" spans="1:5">
      <c r="A2309" s="13"/>
      <c r="B2309" s="13"/>
      <c r="C2309" s="13"/>
      <c r="D2309" s="18"/>
      <c r="E2309" s="9"/>
    </row>
    <row r="2310" spans="1:5">
      <c r="A2310" s="13"/>
      <c r="B2310" s="13"/>
      <c r="C2310" s="13"/>
      <c r="D2310" s="18"/>
      <c r="E2310" s="9"/>
    </row>
    <row r="2311" spans="1:5">
      <c r="A2311" s="13"/>
      <c r="B2311" s="13"/>
      <c r="C2311" s="13"/>
      <c r="D2311" s="18"/>
      <c r="E2311" s="9"/>
    </row>
    <row r="2312" spans="1:5">
      <c r="A2312" s="13"/>
      <c r="B2312" s="13"/>
      <c r="C2312" s="13"/>
      <c r="D2312" s="18"/>
      <c r="E2312" s="9"/>
    </row>
    <row r="2313" spans="1:5">
      <c r="A2313" s="13"/>
      <c r="B2313" s="13"/>
      <c r="C2313" s="13"/>
      <c r="D2313" s="18"/>
      <c r="E2313" s="9"/>
    </row>
    <row r="2314" spans="1:5">
      <c r="A2314" s="13"/>
      <c r="B2314" s="13"/>
      <c r="C2314" s="13"/>
      <c r="D2314" s="18"/>
      <c r="E2314" s="9"/>
    </row>
    <row r="2315" spans="1:5">
      <c r="A2315" s="13"/>
      <c r="B2315" s="13"/>
      <c r="C2315" s="13"/>
      <c r="D2315" s="18"/>
      <c r="E2315" s="9"/>
    </row>
    <row r="2316" spans="1:5">
      <c r="A2316" s="13"/>
      <c r="B2316" s="13"/>
      <c r="C2316" s="13"/>
      <c r="D2316" s="18"/>
      <c r="E2316" s="9"/>
    </row>
    <row r="2317" spans="1:5">
      <c r="A2317" s="13"/>
      <c r="B2317" s="13"/>
      <c r="C2317" s="13"/>
      <c r="D2317" s="18"/>
      <c r="E2317" s="9"/>
    </row>
    <row r="2318" spans="1:5">
      <c r="A2318" s="13"/>
      <c r="B2318" s="13"/>
      <c r="C2318" s="13"/>
      <c r="D2318" s="18"/>
      <c r="E2318" s="9"/>
    </row>
    <row r="2319" spans="1:5">
      <c r="A2319" s="13"/>
      <c r="B2319" s="13"/>
      <c r="C2319" s="13"/>
      <c r="D2319" s="18"/>
      <c r="E2319" s="9"/>
    </row>
    <row r="2320" spans="1:5">
      <c r="A2320" s="13"/>
      <c r="B2320" s="13"/>
      <c r="C2320" s="13"/>
      <c r="D2320" s="18"/>
      <c r="E2320" s="9"/>
    </row>
    <row r="2321" spans="1:5">
      <c r="A2321" s="13"/>
      <c r="B2321" s="13"/>
      <c r="C2321" s="13"/>
      <c r="D2321" s="18"/>
      <c r="E2321" s="9"/>
    </row>
    <row r="2322" spans="1:5">
      <c r="A2322" s="13"/>
      <c r="B2322" s="13"/>
      <c r="C2322" s="13"/>
      <c r="D2322" s="18"/>
      <c r="E2322" s="9"/>
    </row>
    <row r="2323" spans="1:5">
      <c r="A2323" s="13"/>
      <c r="B2323" s="13"/>
      <c r="C2323" s="13"/>
      <c r="D2323" s="18"/>
      <c r="E2323" s="9"/>
    </row>
    <row r="2324" spans="1:5">
      <c r="A2324" s="13"/>
      <c r="B2324" s="13"/>
      <c r="C2324" s="13"/>
      <c r="D2324" s="18"/>
      <c r="E2324" s="9"/>
    </row>
    <row r="2325" spans="1:5">
      <c r="A2325" s="13"/>
      <c r="B2325" s="13"/>
      <c r="C2325" s="13"/>
      <c r="D2325" s="18"/>
      <c r="E2325" s="9"/>
    </row>
    <row r="2326" spans="1:5">
      <c r="A2326" s="13"/>
      <c r="B2326" s="13"/>
      <c r="C2326" s="13"/>
      <c r="D2326" s="18"/>
      <c r="E2326" s="9"/>
    </row>
    <row r="2327" spans="1:5">
      <c r="A2327" s="13"/>
      <c r="B2327" s="13"/>
      <c r="C2327" s="13"/>
      <c r="D2327" s="18"/>
      <c r="E2327" s="9"/>
    </row>
    <row r="2328" spans="1:5">
      <c r="A2328" s="13"/>
      <c r="B2328" s="13"/>
      <c r="C2328" s="13"/>
      <c r="D2328" s="18"/>
      <c r="E2328" s="9"/>
    </row>
    <row r="2329" spans="1:5">
      <c r="A2329" s="13"/>
      <c r="B2329" s="13"/>
      <c r="C2329" s="13"/>
      <c r="D2329" s="18"/>
      <c r="E2329" s="9"/>
    </row>
    <row r="2330" spans="1:5">
      <c r="A2330" s="13"/>
      <c r="B2330" s="13"/>
      <c r="C2330" s="13"/>
      <c r="D2330" s="18"/>
      <c r="E2330" s="9"/>
    </row>
    <row r="2331" spans="1:5">
      <c r="A2331" s="13"/>
      <c r="B2331" s="13"/>
      <c r="C2331" s="13"/>
      <c r="D2331" s="18"/>
      <c r="E2331" s="9"/>
    </row>
    <row r="2332" spans="1:5">
      <c r="A2332" s="13"/>
      <c r="B2332" s="13"/>
      <c r="C2332" s="13"/>
      <c r="D2332" s="18"/>
      <c r="E2332" s="9"/>
    </row>
    <row r="2333" spans="1:5">
      <c r="A2333" s="13"/>
      <c r="B2333" s="13"/>
      <c r="C2333" s="13"/>
      <c r="D2333" s="18"/>
      <c r="E2333" s="9"/>
    </row>
    <row r="2334" spans="1:5">
      <c r="A2334" s="13"/>
      <c r="B2334" s="13"/>
      <c r="C2334" s="13"/>
      <c r="D2334" s="18"/>
      <c r="E2334" s="9"/>
    </row>
    <row r="2335" spans="1:5">
      <c r="A2335" s="13"/>
      <c r="B2335" s="13"/>
      <c r="C2335" s="13"/>
      <c r="D2335" s="18"/>
      <c r="E2335" s="9"/>
    </row>
    <row r="2336" spans="1:5">
      <c r="A2336" s="13"/>
      <c r="B2336" s="13"/>
      <c r="C2336" s="13"/>
      <c r="D2336" s="18"/>
      <c r="E2336" s="9"/>
    </row>
    <row r="2337" spans="1:5">
      <c r="A2337" s="13"/>
      <c r="B2337" s="13"/>
      <c r="C2337" s="13"/>
      <c r="D2337" s="18"/>
      <c r="E2337" s="9"/>
    </row>
    <row r="2338" spans="1:5">
      <c r="A2338" s="13"/>
      <c r="B2338" s="13"/>
      <c r="C2338" s="13"/>
      <c r="D2338" s="18"/>
      <c r="E2338" s="9"/>
    </row>
    <row r="2339" spans="1:5">
      <c r="A2339" s="13"/>
      <c r="B2339" s="13"/>
      <c r="C2339" s="13"/>
      <c r="D2339" s="18"/>
      <c r="E2339" s="9"/>
    </row>
    <row r="2340" spans="1:5">
      <c r="A2340" s="13"/>
      <c r="B2340" s="13"/>
      <c r="C2340" s="13"/>
      <c r="D2340" s="18"/>
      <c r="E2340" s="9"/>
    </row>
    <row r="2341" spans="1:5">
      <c r="A2341" s="13"/>
      <c r="B2341" s="13"/>
      <c r="C2341" s="13"/>
      <c r="D2341" s="18"/>
      <c r="E2341" s="9"/>
    </row>
    <row r="2342" spans="1:5">
      <c r="A2342" s="13"/>
      <c r="B2342" s="13"/>
      <c r="C2342" s="13"/>
      <c r="D2342" s="18"/>
      <c r="E2342" s="9"/>
    </row>
    <row r="2343" spans="1:5">
      <c r="A2343" s="13"/>
      <c r="B2343" s="13"/>
      <c r="C2343" s="13"/>
      <c r="D2343" s="18"/>
      <c r="E2343" s="9"/>
    </row>
    <row r="2344" spans="1:5">
      <c r="A2344" s="13"/>
      <c r="B2344" s="13"/>
      <c r="C2344" s="13"/>
      <c r="D2344" s="18"/>
      <c r="E2344" s="9"/>
    </row>
    <row r="2345" spans="1:5">
      <c r="A2345" s="13"/>
      <c r="B2345" s="13"/>
      <c r="C2345" s="13"/>
      <c r="D2345" s="18"/>
      <c r="E2345" s="9"/>
    </row>
    <row r="2346" spans="1:5">
      <c r="A2346" s="13"/>
      <c r="B2346" s="13"/>
      <c r="C2346" s="13"/>
      <c r="D2346" s="18"/>
      <c r="E2346" s="9"/>
    </row>
    <row r="2347" spans="1:5">
      <c r="A2347" s="13"/>
      <c r="B2347" s="13"/>
      <c r="C2347" s="13"/>
      <c r="D2347" s="18"/>
      <c r="E2347" s="9"/>
    </row>
    <row r="2348" spans="1:5">
      <c r="A2348" s="13"/>
      <c r="B2348" s="13"/>
      <c r="C2348" s="13"/>
      <c r="D2348" s="18"/>
      <c r="E2348" s="9"/>
    </row>
    <row r="2349" spans="1:5">
      <c r="A2349" s="13"/>
      <c r="B2349" s="13"/>
      <c r="C2349" s="13"/>
      <c r="D2349" s="18"/>
      <c r="E2349" s="9"/>
    </row>
    <row r="2350" spans="1:5">
      <c r="A2350" s="13"/>
      <c r="B2350" s="13"/>
      <c r="C2350" s="13"/>
      <c r="D2350" s="18"/>
      <c r="E2350" s="9"/>
    </row>
    <row r="2351" spans="1:5">
      <c r="A2351" s="13"/>
      <c r="B2351" s="13"/>
      <c r="C2351" s="13"/>
      <c r="D2351" s="18"/>
      <c r="E2351" s="9"/>
    </row>
    <row r="2352" spans="1:5">
      <c r="A2352" s="13"/>
      <c r="B2352" s="13"/>
      <c r="C2352" s="13"/>
      <c r="D2352" s="18"/>
      <c r="E2352" s="9"/>
    </row>
    <row r="2353" spans="1:5">
      <c r="A2353" s="13"/>
      <c r="B2353" s="13"/>
      <c r="C2353" s="13"/>
      <c r="D2353" s="18"/>
      <c r="E2353" s="9"/>
    </row>
    <row r="2354" spans="1:5">
      <c r="A2354" s="13"/>
      <c r="B2354" s="13"/>
      <c r="C2354" s="13"/>
      <c r="D2354" s="18"/>
      <c r="E2354" s="9"/>
    </row>
    <row r="2355" spans="1:5">
      <c r="A2355" s="13"/>
      <c r="B2355" s="13"/>
      <c r="C2355" s="13"/>
      <c r="D2355" s="18"/>
      <c r="E2355" s="9"/>
    </row>
    <row r="2356" spans="1:5">
      <c r="A2356" s="13"/>
      <c r="B2356" s="13"/>
      <c r="C2356" s="13"/>
      <c r="D2356" s="18"/>
      <c r="E2356" s="9"/>
    </row>
    <row r="2357" spans="1:5">
      <c r="A2357" s="13"/>
      <c r="B2357" s="13"/>
      <c r="C2357" s="13"/>
      <c r="D2357" s="18"/>
      <c r="E2357" s="9"/>
    </row>
    <row r="2358" spans="1:5">
      <c r="A2358" s="13"/>
      <c r="B2358" s="13"/>
      <c r="C2358" s="13"/>
      <c r="D2358" s="18"/>
      <c r="E2358" s="9"/>
    </row>
    <row r="2359" spans="1:5">
      <c r="A2359" s="13"/>
      <c r="B2359" s="13"/>
      <c r="C2359" s="13"/>
      <c r="D2359" s="18"/>
      <c r="E2359" s="9"/>
    </row>
    <row r="2360" spans="1:5">
      <c r="A2360" s="13"/>
      <c r="B2360" s="13"/>
      <c r="C2360" s="13"/>
      <c r="D2360" s="18"/>
      <c r="E2360" s="9"/>
    </row>
    <row r="2361" spans="1:5">
      <c r="A2361" s="13"/>
      <c r="B2361" s="13"/>
      <c r="C2361" s="13"/>
      <c r="D2361" s="18"/>
      <c r="E2361" s="9"/>
    </row>
    <row r="2362" spans="1:5">
      <c r="A2362" s="13"/>
      <c r="B2362" s="13"/>
      <c r="C2362" s="13"/>
      <c r="D2362" s="18"/>
      <c r="E2362" s="9"/>
    </row>
    <row r="2363" spans="1:5">
      <c r="A2363" s="13"/>
      <c r="B2363" s="13"/>
      <c r="C2363" s="13"/>
      <c r="D2363" s="18"/>
      <c r="E2363" s="9"/>
    </row>
    <row r="2364" spans="1:5">
      <c r="A2364" s="13"/>
      <c r="B2364" s="13"/>
      <c r="C2364" s="13"/>
      <c r="D2364" s="18"/>
      <c r="E2364" s="9"/>
    </row>
    <row r="2365" spans="1:5">
      <c r="A2365" s="13"/>
      <c r="B2365" s="13"/>
      <c r="C2365" s="13"/>
      <c r="D2365" s="18"/>
      <c r="E2365" s="9"/>
    </row>
    <row r="2366" spans="1:5">
      <c r="A2366" s="13"/>
      <c r="B2366" s="13"/>
      <c r="C2366" s="13"/>
      <c r="D2366" s="18"/>
      <c r="E2366" s="9"/>
    </row>
    <row r="2367" spans="1:5">
      <c r="A2367" s="13"/>
      <c r="B2367" s="13"/>
      <c r="C2367" s="13"/>
      <c r="D2367" s="18"/>
      <c r="E2367" s="9"/>
    </row>
    <row r="2368" spans="1:5">
      <c r="A2368" s="13"/>
      <c r="B2368" s="13"/>
      <c r="C2368" s="13"/>
      <c r="D2368" s="18"/>
      <c r="E2368" s="9"/>
    </row>
    <row r="2369" spans="1:5">
      <c r="A2369" s="13"/>
      <c r="B2369" s="13"/>
      <c r="C2369" s="13"/>
      <c r="D2369" s="18"/>
      <c r="E2369" s="9"/>
    </row>
    <row r="2370" spans="1:5">
      <c r="A2370" s="13"/>
      <c r="B2370" s="13"/>
      <c r="C2370" s="13"/>
      <c r="D2370" s="18"/>
      <c r="E2370" s="9"/>
    </row>
    <row r="2371" spans="1:5">
      <c r="A2371" s="13"/>
      <c r="B2371" s="13"/>
      <c r="C2371" s="13"/>
      <c r="D2371" s="18"/>
      <c r="E2371" s="9"/>
    </row>
    <row r="2372" spans="1:5">
      <c r="A2372" s="13"/>
      <c r="B2372" s="13"/>
      <c r="C2372" s="13"/>
      <c r="D2372" s="18"/>
      <c r="E2372" s="9"/>
    </row>
    <row r="2373" spans="1:5">
      <c r="A2373" s="13"/>
      <c r="B2373" s="13"/>
      <c r="C2373" s="13"/>
      <c r="D2373" s="18"/>
      <c r="E2373" s="9"/>
    </row>
    <row r="2374" spans="1:5">
      <c r="A2374" s="13"/>
      <c r="B2374" s="13"/>
      <c r="C2374" s="13"/>
      <c r="D2374" s="18"/>
      <c r="E2374" s="9"/>
    </row>
    <row r="2375" spans="1:5">
      <c r="A2375" s="13"/>
      <c r="B2375" s="13"/>
      <c r="C2375" s="13"/>
      <c r="D2375" s="18"/>
      <c r="E2375" s="9"/>
    </row>
    <row r="2376" spans="1:5">
      <c r="A2376" s="13"/>
      <c r="B2376" s="13"/>
      <c r="C2376" s="13"/>
      <c r="D2376" s="18"/>
      <c r="E2376" s="9"/>
    </row>
    <row r="2377" spans="1:5">
      <c r="A2377" s="13"/>
      <c r="B2377" s="13"/>
      <c r="C2377" s="13"/>
      <c r="D2377" s="18"/>
      <c r="E2377" s="9"/>
    </row>
    <row r="2378" spans="1:5">
      <c r="A2378" s="13"/>
      <c r="B2378" s="13"/>
      <c r="C2378" s="13"/>
      <c r="D2378" s="18"/>
      <c r="E2378" s="9"/>
    </row>
    <row r="2379" spans="1:5">
      <c r="A2379" s="13"/>
      <c r="B2379" s="13"/>
      <c r="C2379" s="13"/>
      <c r="D2379" s="18"/>
      <c r="E2379" s="9"/>
    </row>
    <row r="2380" spans="1:5">
      <c r="A2380" s="13"/>
      <c r="B2380" s="13"/>
      <c r="C2380" s="13"/>
      <c r="D2380" s="18"/>
      <c r="E2380" s="9"/>
    </row>
    <row r="2381" spans="1:5">
      <c r="A2381" s="13"/>
      <c r="B2381" s="13"/>
      <c r="C2381" s="13"/>
      <c r="D2381" s="18"/>
      <c r="E2381" s="9"/>
    </row>
    <row r="2382" spans="1:5">
      <c r="A2382" s="13"/>
      <c r="B2382" s="13"/>
      <c r="C2382" s="13"/>
      <c r="D2382" s="18"/>
      <c r="E2382" s="9"/>
    </row>
    <row r="2383" spans="1:5">
      <c r="A2383" s="13"/>
      <c r="B2383" s="13"/>
      <c r="C2383" s="13"/>
      <c r="D2383" s="18"/>
      <c r="E2383" s="9"/>
    </row>
    <row r="2384" spans="1:5">
      <c r="A2384" s="13"/>
      <c r="B2384" s="13"/>
      <c r="C2384" s="13"/>
      <c r="D2384" s="18"/>
      <c r="E2384" s="9"/>
    </row>
    <row r="2385" spans="1:5">
      <c r="A2385" s="13"/>
      <c r="B2385" s="13"/>
      <c r="C2385" s="13"/>
      <c r="D2385" s="18"/>
      <c r="E2385" s="9"/>
    </row>
    <row r="2386" spans="1:5">
      <c r="A2386" s="13"/>
      <c r="B2386" s="13"/>
      <c r="C2386" s="13"/>
      <c r="D2386" s="18"/>
      <c r="E2386" s="9"/>
    </row>
    <row r="2387" spans="1:5">
      <c r="A2387" s="13"/>
      <c r="B2387" s="13"/>
      <c r="C2387" s="13"/>
      <c r="D2387" s="18"/>
      <c r="E2387" s="9"/>
    </row>
    <row r="2388" spans="1:5">
      <c r="A2388" s="13"/>
      <c r="B2388" s="13"/>
      <c r="C2388" s="13"/>
      <c r="D2388" s="18"/>
      <c r="E2388" s="9"/>
    </row>
    <row r="2389" spans="1:5">
      <c r="A2389" s="13"/>
      <c r="B2389" s="13"/>
      <c r="C2389" s="13"/>
      <c r="D2389" s="18"/>
      <c r="E2389" s="9"/>
    </row>
    <row r="2390" spans="1:5">
      <c r="A2390" s="13"/>
      <c r="B2390" s="13"/>
      <c r="C2390" s="13"/>
      <c r="D2390" s="18"/>
      <c r="E2390" s="9"/>
    </row>
    <row r="2391" spans="1:5">
      <c r="A2391" s="13"/>
      <c r="B2391" s="13"/>
      <c r="C2391" s="13"/>
      <c r="D2391" s="18"/>
      <c r="E2391" s="9"/>
    </row>
    <row r="2392" spans="1:5">
      <c r="A2392" s="13"/>
      <c r="B2392" s="13"/>
      <c r="C2392" s="13"/>
      <c r="D2392" s="18"/>
      <c r="E2392" s="9"/>
    </row>
    <row r="2393" spans="1:5">
      <c r="A2393" s="13"/>
      <c r="B2393" s="13"/>
      <c r="C2393" s="13"/>
      <c r="D2393" s="18"/>
      <c r="E2393" s="9"/>
    </row>
    <row r="2394" spans="1:5">
      <c r="A2394" s="13"/>
      <c r="B2394" s="13"/>
      <c r="C2394" s="13"/>
      <c r="D2394" s="18"/>
      <c r="E2394" s="9"/>
    </row>
    <row r="2395" spans="1:5">
      <c r="A2395" s="13"/>
      <c r="B2395" s="13"/>
      <c r="C2395" s="13"/>
      <c r="D2395" s="18"/>
      <c r="E2395" s="9"/>
    </row>
    <row r="2396" spans="1:5">
      <c r="A2396" s="13"/>
      <c r="B2396" s="13"/>
      <c r="C2396" s="13"/>
      <c r="D2396" s="18"/>
      <c r="E2396" s="9"/>
    </row>
    <row r="2397" spans="1:5">
      <c r="A2397" s="13"/>
      <c r="B2397" s="13"/>
      <c r="C2397" s="13"/>
      <c r="D2397" s="18"/>
      <c r="E2397" s="9"/>
    </row>
    <row r="2398" spans="1:5">
      <c r="A2398" s="13"/>
      <c r="B2398" s="13"/>
      <c r="C2398" s="13"/>
      <c r="D2398" s="18"/>
      <c r="E2398" s="9"/>
    </row>
    <row r="2399" spans="1:5">
      <c r="A2399" s="13"/>
      <c r="B2399" s="13"/>
      <c r="C2399" s="13"/>
      <c r="D2399" s="18"/>
      <c r="E2399" s="9"/>
    </row>
    <row r="2400" spans="1:5">
      <c r="A2400" s="13"/>
      <c r="B2400" s="13"/>
      <c r="C2400" s="13"/>
      <c r="D2400" s="18"/>
      <c r="E2400" s="9"/>
    </row>
    <row r="2401" spans="1:5">
      <c r="A2401" s="13"/>
      <c r="B2401" s="13"/>
      <c r="C2401" s="13"/>
      <c r="D2401" s="18"/>
      <c r="E2401" s="9"/>
    </row>
    <row r="2402" spans="1:5">
      <c r="A2402" s="13"/>
      <c r="B2402" s="13"/>
      <c r="C2402" s="13"/>
      <c r="D2402" s="18"/>
      <c r="E2402" s="9"/>
    </row>
    <row r="2403" spans="1:5">
      <c r="A2403" s="13"/>
      <c r="B2403" s="13"/>
      <c r="C2403" s="13"/>
      <c r="D2403" s="18"/>
      <c r="E2403" s="9"/>
    </row>
    <row r="2404" spans="1:5">
      <c r="A2404" s="13"/>
      <c r="B2404" s="13"/>
      <c r="C2404" s="13"/>
      <c r="D2404" s="18"/>
      <c r="E2404" s="9"/>
    </row>
    <row r="2405" spans="1:5">
      <c r="A2405" s="13"/>
      <c r="B2405" s="13"/>
      <c r="C2405" s="13"/>
      <c r="D2405" s="18"/>
      <c r="E2405" s="9"/>
    </row>
    <row r="2406" spans="1:5">
      <c r="A2406" s="13"/>
      <c r="B2406" s="13"/>
      <c r="C2406" s="13"/>
      <c r="D2406" s="18"/>
      <c r="E2406" s="9"/>
    </row>
    <row r="2407" spans="1:5">
      <c r="A2407" s="13"/>
      <c r="B2407" s="13"/>
      <c r="C2407" s="13"/>
      <c r="D2407" s="18"/>
      <c r="E2407" s="9"/>
    </row>
    <row r="2408" spans="1:5">
      <c r="A2408" s="13"/>
      <c r="B2408" s="13"/>
      <c r="C2408" s="13"/>
      <c r="D2408" s="18"/>
      <c r="E2408" s="9"/>
    </row>
    <row r="2409" spans="1:5">
      <c r="A2409" s="13"/>
      <c r="B2409" s="13"/>
      <c r="C2409" s="13"/>
      <c r="D2409" s="18"/>
      <c r="E2409" s="9"/>
    </row>
    <row r="2410" spans="1:5">
      <c r="A2410" s="13"/>
      <c r="B2410" s="13"/>
      <c r="C2410" s="13"/>
      <c r="D2410" s="18"/>
      <c r="E2410" s="9"/>
    </row>
    <row r="2411" spans="1:5">
      <c r="A2411" s="13"/>
      <c r="B2411" s="13"/>
      <c r="C2411" s="13"/>
      <c r="D2411" s="18"/>
      <c r="E2411" s="9"/>
    </row>
    <row r="2412" spans="1:5">
      <c r="A2412" s="13"/>
      <c r="B2412" s="13"/>
      <c r="C2412" s="13"/>
      <c r="D2412" s="18"/>
      <c r="E2412" s="9"/>
    </row>
    <row r="2413" spans="1:5">
      <c r="A2413" s="13"/>
      <c r="B2413" s="13"/>
      <c r="C2413" s="13"/>
      <c r="D2413" s="18"/>
      <c r="E2413" s="9"/>
    </row>
    <row r="2414" spans="1:5">
      <c r="A2414" s="13"/>
      <c r="B2414" s="13"/>
      <c r="C2414" s="13"/>
      <c r="D2414" s="18"/>
      <c r="E2414" s="9"/>
    </row>
    <row r="2415" spans="1:5">
      <c r="A2415" s="13"/>
      <c r="B2415" s="13"/>
      <c r="C2415" s="13"/>
      <c r="D2415" s="18"/>
      <c r="E2415" s="9"/>
    </row>
    <row r="2416" spans="1:5">
      <c r="A2416" s="13"/>
      <c r="B2416" s="13"/>
      <c r="C2416" s="13"/>
      <c r="D2416" s="18"/>
      <c r="E2416" s="9"/>
    </row>
    <row r="2417" spans="1:5">
      <c r="A2417" s="13"/>
      <c r="B2417" s="13"/>
      <c r="C2417" s="13"/>
      <c r="D2417" s="18"/>
      <c r="E2417" s="9"/>
    </row>
    <row r="2418" spans="1:5">
      <c r="A2418" s="13"/>
      <c r="B2418" s="13"/>
      <c r="C2418" s="13"/>
      <c r="D2418" s="18"/>
      <c r="E2418" s="9"/>
    </row>
    <row r="2419" spans="1:5">
      <c r="A2419" s="13"/>
      <c r="B2419" s="13"/>
      <c r="C2419" s="13"/>
      <c r="D2419" s="18"/>
      <c r="E2419" s="9"/>
    </row>
    <row r="2420" spans="1:5">
      <c r="A2420" s="13"/>
      <c r="B2420" s="13"/>
      <c r="C2420" s="13"/>
      <c r="D2420" s="18"/>
      <c r="E2420" s="9"/>
    </row>
    <row r="2421" spans="1:5">
      <c r="A2421" s="13"/>
      <c r="B2421" s="13"/>
      <c r="C2421" s="13"/>
      <c r="D2421" s="18"/>
      <c r="E2421" s="9"/>
    </row>
    <row r="2422" spans="1:5">
      <c r="A2422" s="13"/>
      <c r="B2422" s="13"/>
      <c r="C2422" s="13"/>
      <c r="D2422" s="18"/>
      <c r="E2422" s="9"/>
    </row>
    <row r="2423" spans="1:5">
      <c r="A2423" s="13"/>
      <c r="B2423" s="13"/>
      <c r="C2423" s="13"/>
      <c r="D2423" s="18"/>
      <c r="E2423" s="9"/>
    </row>
    <row r="2424" spans="1:5">
      <c r="A2424" s="13"/>
      <c r="B2424" s="13"/>
      <c r="C2424" s="13"/>
      <c r="D2424" s="18"/>
      <c r="E2424" s="9"/>
    </row>
    <row r="2425" spans="1:5">
      <c r="A2425" s="13"/>
      <c r="B2425" s="13"/>
      <c r="C2425" s="13"/>
      <c r="D2425" s="18"/>
      <c r="E2425" s="9"/>
    </row>
    <row r="2426" spans="1:5">
      <c r="A2426" s="13"/>
      <c r="B2426" s="13"/>
      <c r="C2426" s="13"/>
      <c r="D2426" s="18"/>
      <c r="E2426" s="9"/>
    </row>
    <row r="2427" spans="1:5">
      <c r="A2427" s="13"/>
      <c r="B2427" s="13"/>
      <c r="C2427" s="13"/>
      <c r="D2427" s="18"/>
      <c r="E2427" s="9"/>
    </row>
    <row r="2428" spans="1:5">
      <c r="A2428" s="13"/>
      <c r="B2428" s="13"/>
      <c r="C2428" s="13"/>
      <c r="D2428" s="18"/>
      <c r="E2428" s="9"/>
    </row>
    <row r="2429" spans="1:5">
      <c r="A2429" s="13"/>
      <c r="B2429" s="13"/>
      <c r="C2429" s="13"/>
      <c r="D2429" s="18"/>
      <c r="E2429" s="9"/>
    </row>
    <row r="2430" spans="1:5">
      <c r="A2430" s="13"/>
      <c r="B2430" s="13"/>
      <c r="C2430" s="13"/>
      <c r="D2430" s="18"/>
      <c r="E2430" s="9"/>
    </row>
    <row r="2431" spans="1:5">
      <c r="A2431" s="13"/>
      <c r="B2431" s="13"/>
      <c r="C2431" s="13"/>
      <c r="D2431" s="18"/>
      <c r="E2431" s="9"/>
    </row>
    <row r="2432" spans="1:5">
      <c r="A2432" s="13"/>
      <c r="B2432" s="13"/>
      <c r="C2432" s="13"/>
      <c r="D2432" s="18"/>
      <c r="E2432" s="9"/>
    </row>
  </sheetData>
  <conditionalFormatting sqref="E2:E2432">
    <cfRule type="cellIs" dxfId="27" priority="1" operator="equal">
      <formula>"Рішення ПРИЙНЯТЕ"</formula>
    </cfRule>
  </conditionalFormatting>
  <conditionalFormatting sqref="E2:E2432">
    <cfRule type="cellIs" dxfId="26" priority="2" operator="equal">
      <formula>"Рішення НЕ ПРИЙНЯТЕ"</formula>
    </cfRule>
  </conditionalFormatting>
  <conditionalFormatting sqref="F2:Q152">
    <cfRule type="containsBlanks" dxfId="25" priority="3">
      <formula>LEN(TRIM(F2))=0</formula>
    </cfRule>
  </conditionalFormatting>
  <conditionalFormatting sqref="F2:Q152 R2:V85">
    <cfRule type="containsText" dxfId="24" priority="4" operator="containsText" text="З">
      <formula>NOT(ISERROR(SEARCH(("З"),(F2))))</formula>
    </cfRule>
  </conditionalFormatting>
  <conditionalFormatting sqref="F2:Q152 R2:V85">
    <cfRule type="cellIs" dxfId="23" priority="5" operator="equal">
      <formula>"Проти"</formula>
    </cfRule>
  </conditionalFormatting>
  <conditionalFormatting sqref="F2:Q152 R2:V85">
    <cfRule type="cellIs" dxfId="22" priority="6" operator="equal">
      <formula>"Утримався"</formula>
    </cfRule>
  </conditionalFormatting>
  <conditionalFormatting sqref="F2:Q152 R2:V85">
    <cfRule type="cellIs" dxfId="21" priority="7" operator="equal">
      <formula>"Не голосував"</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9"/>
    <outlinePr summaryBelow="0" summaryRight="0"/>
  </sheetPr>
  <dimension ref="A1:U2205"/>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6.140625" hidden="1" customWidth="1"/>
    <col min="2" max="3" width="10" customWidth="1"/>
    <col min="4" max="4" width="58.5703125" customWidth="1"/>
    <col min="5" max="5" width="13" customWidth="1"/>
    <col min="6" max="21" width="7.85546875" customWidth="1"/>
  </cols>
  <sheetData>
    <row r="1" spans="1:21" ht="84">
      <c r="B1" s="41" t="s">
        <v>9</v>
      </c>
      <c r="C1" s="34" t="s">
        <v>1</v>
      </c>
      <c r="D1" s="35" t="s">
        <v>2</v>
      </c>
      <c r="E1" s="35" t="s">
        <v>3</v>
      </c>
      <c r="F1" s="42" t="s">
        <v>34</v>
      </c>
      <c r="G1" s="42" t="s">
        <v>40</v>
      </c>
      <c r="H1" s="42" t="s">
        <v>45</v>
      </c>
      <c r="I1" s="42" t="s">
        <v>55</v>
      </c>
      <c r="J1" s="42" t="s">
        <v>77</v>
      </c>
      <c r="K1" s="42" t="s">
        <v>81</v>
      </c>
      <c r="L1" s="42" t="s">
        <v>82</v>
      </c>
      <c r="M1" s="42" t="s">
        <v>111</v>
      </c>
      <c r="N1" s="42" t="s">
        <v>117</v>
      </c>
      <c r="O1" s="42" t="s">
        <v>124</v>
      </c>
      <c r="P1" s="42" t="s">
        <v>128</v>
      </c>
      <c r="Q1" s="42" t="s">
        <v>129</v>
      </c>
      <c r="R1" s="10"/>
      <c r="S1" s="10"/>
      <c r="T1" s="10"/>
      <c r="U1" s="10"/>
    </row>
    <row r="2" spans="1:21" ht="25.5">
      <c r="A2" s="3">
        <v>1</v>
      </c>
      <c r="B2" s="36">
        <v>1</v>
      </c>
      <c r="C2" s="36" t="s">
        <v>139</v>
      </c>
      <c r="D2" s="46" t="s">
        <v>140</v>
      </c>
      <c r="E2" s="38" t="s">
        <v>21</v>
      </c>
      <c r="F2" s="29" t="s">
        <v>142</v>
      </c>
      <c r="G2" s="29" t="s">
        <v>142</v>
      </c>
      <c r="H2" s="29" t="s">
        <v>142</v>
      </c>
      <c r="I2" s="29" t="s">
        <v>141</v>
      </c>
      <c r="J2" s="29" t="s">
        <v>141</v>
      </c>
      <c r="K2" s="29" t="s">
        <v>142</v>
      </c>
      <c r="L2" s="29" t="s">
        <v>142</v>
      </c>
      <c r="M2" s="29" t="s">
        <v>142</v>
      </c>
      <c r="N2" s="29" t="s">
        <v>142</v>
      </c>
      <c r="O2" s="29" t="s">
        <v>142</v>
      </c>
      <c r="P2" s="29" t="s">
        <v>142</v>
      </c>
      <c r="Q2" s="29" t="s">
        <v>142</v>
      </c>
      <c r="R2" s="6"/>
      <c r="S2" s="6"/>
      <c r="T2" s="6"/>
      <c r="U2" s="6"/>
    </row>
    <row r="3" spans="1:21" ht="38.25">
      <c r="A3" s="13">
        <v>2</v>
      </c>
      <c r="B3" s="44">
        <v>2</v>
      </c>
      <c r="C3" s="44" t="s">
        <v>144</v>
      </c>
      <c r="D3" s="46" t="s">
        <v>145</v>
      </c>
      <c r="E3" s="38" t="s">
        <v>21</v>
      </c>
      <c r="F3" s="29" t="s">
        <v>142</v>
      </c>
      <c r="G3" s="29" t="s">
        <v>142</v>
      </c>
      <c r="H3" s="29" t="s">
        <v>142</v>
      </c>
      <c r="I3" s="29" t="s">
        <v>141</v>
      </c>
      <c r="J3" s="29" t="s">
        <v>141</v>
      </c>
      <c r="K3" s="29" t="s">
        <v>142</v>
      </c>
      <c r="L3" s="29" t="s">
        <v>142</v>
      </c>
      <c r="M3" s="29" t="s">
        <v>142</v>
      </c>
      <c r="N3" s="29" t="s">
        <v>142</v>
      </c>
      <c r="O3" s="29" t="s">
        <v>142</v>
      </c>
      <c r="P3" s="29" t="s">
        <v>142</v>
      </c>
      <c r="Q3" s="29" t="s">
        <v>142</v>
      </c>
      <c r="R3" s="6"/>
      <c r="S3" s="6"/>
      <c r="T3" s="6"/>
      <c r="U3" s="6"/>
    </row>
    <row r="4" spans="1:21" ht="38.25">
      <c r="A4" s="13">
        <v>3</v>
      </c>
      <c r="B4" s="44">
        <v>3</v>
      </c>
      <c r="C4" s="44" t="s">
        <v>146</v>
      </c>
      <c r="D4" s="46" t="s">
        <v>147</v>
      </c>
      <c r="E4" s="38" t="s">
        <v>21</v>
      </c>
      <c r="F4" s="29" t="s">
        <v>142</v>
      </c>
      <c r="G4" s="29" t="s">
        <v>143</v>
      </c>
      <c r="H4" s="29" t="s">
        <v>142</v>
      </c>
      <c r="I4" s="29" t="s">
        <v>141</v>
      </c>
      <c r="J4" s="29" t="s">
        <v>141</v>
      </c>
      <c r="K4" s="29" t="s">
        <v>142</v>
      </c>
      <c r="L4" s="29" t="s">
        <v>143</v>
      </c>
      <c r="M4" s="29" t="s">
        <v>142</v>
      </c>
      <c r="N4" s="29" t="s">
        <v>142</v>
      </c>
      <c r="O4" s="29" t="s">
        <v>142</v>
      </c>
      <c r="P4" s="29" t="s">
        <v>142</v>
      </c>
      <c r="Q4" s="29" t="s">
        <v>142</v>
      </c>
      <c r="R4" s="6"/>
      <c r="S4" s="6"/>
      <c r="T4" s="6"/>
      <c r="U4" s="6"/>
    </row>
    <row r="5" spans="1:21" ht="63.75">
      <c r="A5" s="13">
        <v>4</v>
      </c>
      <c r="B5" s="44">
        <v>4</v>
      </c>
      <c r="C5" s="44" t="s">
        <v>148</v>
      </c>
      <c r="D5" s="46" t="s">
        <v>149</v>
      </c>
      <c r="E5" s="38" t="s">
        <v>21</v>
      </c>
      <c r="F5" s="29" t="s">
        <v>142</v>
      </c>
      <c r="G5" s="29" t="s">
        <v>143</v>
      </c>
      <c r="H5" s="29" t="s">
        <v>142</v>
      </c>
      <c r="I5" s="29" t="s">
        <v>141</v>
      </c>
      <c r="J5" s="29" t="s">
        <v>141</v>
      </c>
      <c r="K5" s="29" t="s">
        <v>142</v>
      </c>
      <c r="L5" s="29" t="s">
        <v>143</v>
      </c>
      <c r="M5" s="29" t="s">
        <v>142</v>
      </c>
      <c r="N5" s="29" t="s">
        <v>142</v>
      </c>
      <c r="O5" s="29" t="s">
        <v>142</v>
      </c>
      <c r="P5" s="29" t="s">
        <v>142</v>
      </c>
      <c r="Q5" s="29" t="s">
        <v>142</v>
      </c>
      <c r="R5" s="6"/>
      <c r="S5" s="6"/>
      <c r="T5" s="6"/>
      <c r="U5" s="6"/>
    </row>
    <row r="6" spans="1:21" ht="51">
      <c r="A6" s="13">
        <v>5</v>
      </c>
      <c r="B6" s="44">
        <v>5</v>
      </c>
      <c r="C6" s="44" t="s">
        <v>150</v>
      </c>
      <c r="D6" s="46" t="s">
        <v>151</v>
      </c>
      <c r="E6" s="38" t="s">
        <v>21</v>
      </c>
      <c r="F6" s="29" t="s">
        <v>142</v>
      </c>
      <c r="G6" s="29" t="s">
        <v>143</v>
      </c>
      <c r="H6" s="29" t="s">
        <v>142</v>
      </c>
      <c r="I6" s="29" t="s">
        <v>141</v>
      </c>
      <c r="J6" s="29" t="s">
        <v>141</v>
      </c>
      <c r="K6" s="29" t="s">
        <v>142</v>
      </c>
      <c r="L6" s="29" t="s">
        <v>143</v>
      </c>
      <c r="M6" s="29" t="s">
        <v>142</v>
      </c>
      <c r="N6" s="29" t="s">
        <v>142</v>
      </c>
      <c r="O6" s="29" t="s">
        <v>142</v>
      </c>
      <c r="P6" s="29" t="s">
        <v>142</v>
      </c>
      <c r="Q6" s="29" t="s">
        <v>142</v>
      </c>
      <c r="R6" s="6"/>
      <c r="S6" s="6"/>
      <c r="T6" s="6"/>
      <c r="U6" s="6"/>
    </row>
    <row r="7" spans="1:21" ht="89.25">
      <c r="A7" s="13">
        <v>6</v>
      </c>
      <c r="B7" s="44">
        <v>6</v>
      </c>
      <c r="C7" s="44" t="s">
        <v>152</v>
      </c>
      <c r="D7" s="46" t="s">
        <v>153</v>
      </c>
      <c r="E7" s="38" t="s">
        <v>21</v>
      </c>
      <c r="F7" s="29" t="s">
        <v>142</v>
      </c>
      <c r="G7" s="29" t="s">
        <v>143</v>
      </c>
      <c r="H7" s="29" t="s">
        <v>142</v>
      </c>
      <c r="I7" s="29" t="s">
        <v>141</v>
      </c>
      <c r="J7" s="29" t="s">
        <v>141</v>
      </c>
      <c r="K7" s="29" t="s">
        <v>142</v>
      </c>
      <c r="L7" s="29" t="s">
        <v>143</v>
      </c>
      <c r="M7" s="29" t="s">
        <v>142</v>
      </c>
      <c r="N7" s="29" t="s">
        <v>142</v>
      </c>
      <c r="O7" s="29" t="s">
        <v>142</v>
      </c>
      <c r="P7" s="29" t="s">
        <v>142</v>
      </c>
      <c r="Q7" s="29" t="s">
        <v>142</v>
      </c>
      <c r="R7" s="6"/>
      <c r="S7" s="6"/>
      <c r="T7" s="6"/>
      <c r="U7" s="6"/>
    </row>
    <row r="8" spans="1:21" ht="51">
      <c r="A8" s="13">
        <v>7</v>
      </c>
      <c r="B8" s="44">
        <v>7</v>
      </c>
      <c r="C8" s="44" t="s">
        <v>154</v>
      </c>
      <c r="D8" s="46" t="s">
        <v>155</v>
      </c>
      <c r="E8" s="38" t="s">
        <v>21</v>
      </c>
      <c r="F8" s="29" t="s">
        <v>143</v>
      </c>
      <c r="G8" s="29" t="s">
        <v>141</v>
      </c>
      <c r="H8" s="29" t="s">
        <v>141</v>
      </c>
      <c r="I8" s="29" t="s">
        <v>141</v>
      </c>
      <c r="J8" s="29" t="s">
        <v>141</v>
      </c>
      <c r="K8" s="29" t="s">
        <v>141</v>
      </c>
      <c r="L8" s="29" t="s">
        <v>142</v>
      </c>
      <c r="M8" s="29" t="s">
        <v>141</v>
      </c>
      <c r="N8" s="29" t="s">
        <v>142</v>
      </c>
      <c r="O8" s="29" t="s">
        <v>142</v>
      </c>
      <c r="P8" s="29" t="s">
        <v>143</v>
      </c>
      <c r="Q8" s="29" t="s">
        <v>141</v>
      </c>
      <c r="R8" s="6"/>
      <c r="S8" s="6"/>
      <c r="T8" s="6"/>
      <c r="U8" s="6"/>
    </row>
    <row r="9" spans="1:21" ht="63.75">
      <c r="A9" s="13">
        <v>8</v>
      </c>
      <c r="B9" s="44">
        <v>8</v>
      </c>
      <c r="C9" s="44" t="s">
        <v>156</v>
      </c>
      <c r="D9" s="46" t="s">
        <v>157</v>
      </c>
      <c r="E9" s="38" t="s">
        <v>21</v>
      </c>
      <c r="F9" s="29" t="s">
        <v>143</v>
      </c>
      <c r="G9" s="29" t="s">
        <v>141</v>
      </c>
      <c r="H9" s="29" t="s">
        <v>143</v>
      </c>
      <c r="I9" s="29" t="s">
        <v>141</v>
      </c>
      <c r="J9" s="29" t="s">
        <v>141</v>
      </c>
      <c r="K9" s="29" t="s">
        <v>141</v>
      </c>
      <c r="L9" s="29" t="s">
        <v>143</v>
      </c>
      <c r="M9" s="29" t="s">
        <v>141</v>
      </c>
      <c r="N9" s="29" t="s">
        <v>143</v>
      </c>
      <c r="O9" s="29" t="s">
        <v>143</v>
      </c>
      <c r="P9" s="29" t="s">
        <v>143</v>
      </c>
      <c r="Q9" s="29" t="s">
        <v>141</v>
      </c>
      <c r="R9" s="6"/>
      <c r="S9" s="6"/>
      <c r="T9" s="6"/>
      <c r="U9" s="6"/>
    </row>
    <row r="10" spans="1:21" ht="102">
      <c r="A10" s="13">
        <v>9</v>
      </c>
      <c r="B10" s="44">
        <v>9</v>
      </c>
      <c r="C10" s="44" t="s">
        <v>158</v>
      </c>
      <c r="D10" s="46" t="s">
        <v>159</v>
      </c>
      <c r="E10" s="38" t="s">
        <v>21</v>
      </c>
      <c r="F10" s="29" t="s">
        <v>143</v>
      </c>
      <c r="G10" s="29" t="s">
        <v>141</v>
      </c>
      <c r="H10" s="29" t="s">
        <v>143</v>
      </c>
      <c r="I10" s="29" t="s">
        <v>141</v>
      </c>
      <c r="J10" s="29" t="s">
        <v>141</v>
      </c>
      <c r="K10" s="29" t="s">
        <v>141</v>
      </c>
      <c r="L10" s="29" t="s">
        <v>143</v>
      </c>
      <c r="M10" s="29" t="s">
        <v>141</v>
      </c>
      <c r="N10" s="29" t="s">
        <v>143</v>
      </c>
      <c r="O10" s="29" t="s">
        <v>143</v>
      </c>
      <c r="P10" s="29" t="s">
        <v>143</v>
      </c>
      <c r="Q10" s="29" t="s">
        <v>141</v>
      </c>
      <c r="R10" s="6"/>
      <c r="S10" s="6"/>
      <c r="T10" s="6"/>
      <c r="U10" s="6"/>
    </row>
    <row r="11" spans="1:21" ht="76.5">
      <c r="A11" s="13">
        <v>10</v>
      </c>
      <c r="B11" s="44">
        <v>10</v>
      </c>
      <c r="C11" s="44" t="s">
        <v>158</v>
      </c>
      <c r="D11" s="46" t="s">
        <v>160</v>
      </c>
      <c r="E11" s="38" t="s">
        <v>21</v>
      </c>
      <c r="F11" s="29" t="s">
        <v>142</v>
      </c>
      <c r="G11" s="29" t="s">
        <v>141</v>
      </c>
      <c r="H11" s="29" t="s">
        <v>142</v>
      </c>
      <c r="I11" s="29" t="s">
        <v>141</v>
      </c>
      <c r="J11" s="29" t="s">
        <v>141</v>
      </c>
      <c r="K11" s="29" t="s">
        <v>141</v>
      </c>
      <c r="L11" s="29" t="s">
        <v>143</v>
      </c>
      <c r="M11" s="29" t="s">
        <v>141</v>
      </c>
      <c r="N11" s="29" t="s">
        <v>142</v>
      </c>
      <c r="O11" s="29" t="s">
        <v>142</v>
      </c>
      <c r="P11" s="29" t="s">
        <v>143</v>
      </c>
      <c r="Q11" s="29" t="s">
        <v>141</v>
      </c>
      <c r="R11" s="6"/>
      <c r="S11" s="6"/>
      <c r="T11" s="6"/>
      <c r="U11" s="6"/>
    </row>
    <row r="12" spans="1:21" ht="102">
      <c r="A12" s="13">
        <v>11</v>
      </c>
      <c r="B12" s="44">
        <v>11</v>
      </c>
      <c r="C12" s="44" t="s">
        <v>161</v>
      </c>
      <c r="D12" s="46" t="s">
        <v>162</v>
      </c>
      <c r="E12" s="38" t="s">
        <v>21</v>
      </c>
      <c r="F12" s="29" t="s">
        <v>142</v>
      </c>
      <c r="G12" s="29" t="s">
        <v>143</v>
      </c>
      <c r="H12" s="29" t="s">
        <v>142</v>
      </c>
      <c r="I12" s="29" t="s">
        <v>141</v>
      </c>
      <c r="J12" s="29" t="s">
        <v>142</v>
      </c>
      <c r="K12" s="29" t="s">
        <v>142</v>
      </c>
      <c r="L12" s="29" t="s">
        <v>142</v>
      </c>
      <c r="M12" s="29" t="s">
        <v>142</v>
      </c>
      <c r="N12" s="29" t="s">
        <v>143</v>
      </c>
      <c r="O12" s="29" t="s">
        <v>142</v>
      </c>
      <c r="P12" s="29" t="s">
        <v>143</v>
      </c>
      <c r="Q12" s="29" t="s">
        <v>143</v>
      </c>
      <c r="R12" s="6"/>
      <c r="S12" s="6"/>
      <c r="T12" s="6"/>
      <c r="U12" s="6"/>
    </row>
    <row r="13" spans="1:21" ht="25.5">
      <c r="A13" s="13">
        <v>12</v>
      </c>
      <c r="B13" s="44">
        <v>12</v>
      </c>
      <c r="C13" s="44" t="s">
        <v>163</v>
      </c>
      <c r="D13" s="46" t="s">
        <v>164</v>
      </c>
      <c r="E13" s="38" t="s">
        <v>21</v>
      </c>
      <c r="F13" s="29" t="s">
        <v>142</v>
      </c>
      <c r="G13" s="29" t="s">
        <v>143</v>
      </c>
      <c r="H13" s="29" t="s">
        <v>142</v>
      </c>
      <c r="I13" s="29" t="s">
        <v>141</v>
      </c>
      <c r="J13" s="29" t="s">
        <v>142</v>
      </c>
      <c r="K13" s="29" t="s">
        <v>142</v>
      </c>
      <c r="L13" s="29" t="s">
        <v>142</v>
      </c>
      <c r="M13" s="29" t="s">
        <v>142</v>
      </c>
      <c r="N13" s="29" t="s">
        <v>142</v>
      </c>
      <c r="O13" s="29" t="s">
        <v>142</v>
      </c>
      <c r="P13" s="29" t="s">
        <v>143</v>
      </c>
      <c r="Q13" s="29" t="s">
        <v>143</v>
      </c>
      <c r="R13" s="6"/>
      <c r="S13" s="6"/>
      <c r="T13" s="6"/>
      <c r="U13" s="6"/>
    </row>
    <row r="14" spans="1:21" ht="25.5">
      <c r="A14" s="13">
        <v>13</v>
      </c>
      <c r="B14" s="44">
        <v>13</v>
      </c>
      <c r="C14" s="44" t="s">
        <v>165</v>
      </c>
      <c r="D14" s="46" t="s">
        <v>166</v>
      </c>
      <c r="E14" s="38" t="s">
        <v>21</v>
      </c>
      <c r="F14" s="29" t="s">
        <v>143</v>
      </c>
      <c r="G14" s="29" t="s">
        <v>142</v>
      </c>
      <c r="H14" s="29" t="s">
        <v>142</v>
      </c>
      <c r="I14" s="29" t="s">
        <v>141</v>
      </c>
      <c r="J14" s="29" t="s">
        <v>143</v>
      </c>
      <c r="K14" s="29" t="s">
        <v>141</v>
      </c>
      <c r="L14" s="29" t="s">
        <v>143</v>
      </c>
      <c r="M14" s="29" t="s">
        <v>142</v>
      </c>
      <c r="N14" s="29" t="s">
        <v>142</v>
      </c>
      <c r="O14" s="29" t="s">
        <v>143</v>
      </c>
      <c r="P14" s="29" t="s">
        <v>143</v>
      </c>
      <c r="Q14" s="29" t="s">
        <v>142</v>
      </c>
      <c r="R14" s="6"/>
      <c r="S14" s="6"/>
      <c r="T14" s="6"/>
      <c r="U14" s="6"/>
    </row>
    <row r="15" spans="1:21" ht="25.5">
      <c r="A15" s="13">
        <v>14</v>
      </c>
      <c r="B15" s="44">
        <v>14</v>
      </c>
      <c r="C15" s="44" t="s">
        <v>167</v>
      </c>
      <c r="D15" s="46" t="s">
        <v>168</v>
      </c>
      <c r="E15" s="38" t="s">
        <v>21</v>
      </c>
      <c r="F15" s="29" t="s">
        <v>142</v>
      </c>
      <c r="G15" s="29" t="s">
        <v>142</v>
      </c>
      <c r="H15" s="29" t="s">
        <v>142</v>
      </c>
      <c r="I15" s="29" t="s">
        <v>141</v>
      </c>
      <c r="J15" s="29" t="s">
        <v>143</v>
      </c>
      <c r="K15" s="29" t="s">
        <v>142</v>
      </c>
      <c r="L15" s="29" t="s">
        <v>143</v>
      </c>
      <c r="M15" s="29" t="s">
        <v>142</v>
      </c>
      <c r="N15" s="29" t="s">
        <v>142</v>
      </c>
      <c r="O15" s="29" t="s">
        <v>142</v>
      </c>
      <c r="P15" s="29" t="s">
        <v>143</v>
      </c>
      <c r="Q15" s="29" t="s">
        <v>142</v>
      </c>
      <c r="R15" s="6"/>
      <c r="S15" s="6"/>
      <c r="T15" s="6"/>
      <c r="U15" s="6"/>
    </row>
    <row r="16" spans="1:21" ht="38.25">
      <c r="A16" s="13">
        <v>15</v>
      </c>
      <c r="B16" s="44">
        <v>15</v>
      </c>
      <c r="C16" s="44" t="s">
        <v>169</v>
      </c>
      <c r="D16" s="46" t="s">
        <v>170</v>
      </c>
      <c r="E16" s="38" t="s">
        <v>21</v>
      </c>
      <c r="F16" s="29" t="s">
        <v>142</v>
      </c>
      <c r="G16" s="29" t="s">
        <v>142</v>
      </c>
      <c r="H16" s="29" t="s">
        <v>143</v>
      </c>
      <c r="I16" s="29" t="s">
        <v>141</v>
      </c>
      <c r="J16" s="29" t="s">
        <v>143</v>
      </c>
      <c r="K16" s="29" t="s">
        <v>141</v>
      </c>
      <c r="L16" s="29" t="s">
        <v>143</v>
      </c>
      <c r="M16" s="29" t="s">
        <v>142</v>
      </c>
      <c r="N16" s="29" t="s">
        <v>142</v>
      </c>
      <c r="O16" s="29" t="s">
        <v>142</v>
      </c>
      <c r="P16" s="29" t="s">
        <v>143</v>
      </c>
      <c r="Q16" s="29" t="s">
        <v>143</v>
      </c>
      <c r="R16" s="6"/>
      <c r="S16" s="6"/>
      <c r="T16" s="6"/>
      <c r="U16" s="6"/>
    </row>
    <row r="17" spans="1:21" ht="38.25">
      <c r="A17" s="13">
        <v>16</v>
      </c>
      <c r="B17" s="44">
        <v>16</v>
      </c>
      <c r="C17" s="44" t="s">
        <v>171</v>
      </c>
      <c r="D17" s="46" t="s">
        <v>172</v>
      </c>
      <c r="E17" s="38" t="s">
        <v>21</v>
      </c>
      <c r="F17" s="29" t="s">
        <v>143</v>
      </c>
      <c r="G17" s="29" t="s">
        <v>142</v>
      </c>
      <c r="H17" s="29" t="s">
        <v>142</v>
      </c>
      <c r="I17" s="29" t="s">
        <v>141</v>
      </c>
      <c r="J17" s="29" t="s">
        <v>142</v>
      </c>
      <c r="K17" s="29" t="s">
        <v>142</v>
      </c>
      <c r="L17" s="29" t="s">
        <v>142</v>
      </c>
      <c r="M17" s="29" t="s">
        <v>141</v>
      </c>
      <c r="N17" s="29" t="s">
        <v>142</v>
      </c>
      <c r="O17" s="29" t="s">
        <v>142</v>
      </c>
      <c r="P17" s="29" t="s">
        <v>143</v>
      </c>
      <c r="Q17" s="29" t="s">
        <v>142</v>
      </c>
      <c r="R17" s="6"/>
      <c r="S17" s="6"/>
      <c r="T17" s="6"/>
      <c r="U17" s="6"/>
    </row>
    <row r="18" spans="1:21" ht="25.5">
      <c r="A18" s="13">
        <v>17</v>
      </c>
      <c r="B18" s="44">
        <v>17</v>
      </c>
      <c r="C18" s="44" t="s">
        <v>174</v>
      </c>
      <c r="D18" s="46" t="s">
        <v>175</v>
      </c>
      <c r="E18" s="38" t="s">
        <v>21</v>
      </c>
      <c r="F18" s="29" t="s">
        <v>142</v>
      </c>
      <c r="G18" s="29" t="s">
        <v>142</v>
      </c>
      <c r="H18" s="29" t="s">
        <v>142</v>
      </c>
      <c r="I18" s="29" t="s">
        <v>141</v>
      </c>
      <c r="J18" s="29" t="s">
        <v>142</v>
      </c>
      <c r="K18" s="29" t="s">
        <v>142</v>
      </c>
      <c r="L18" s="29" t="s">
        <v>142</v>
      </c>
      <c r="M18" s="29" t="s">
        <v>141</v>
      </c>
      <c r="N18" s="29" t="s">
        <v>142</v>
      </c>
      <c r="O18" s="29" t="s">
        <v>142</v>
      </c>
      <c r="P18" s="29" t="s">
        <v>143</v>
      </c>
      <c r="Q18" s="29" t="s">
        <v>142</v>
      </c>
      <c r="R18" s="6"/>
      <c r="S18" s="6"/>
      <c r="T18" s="6"/>
      <c r="U18" s="6"/>
    </row>
    <row r="19" spans="1:21" ht="76.5">
      <c r="A19" s="13">
        <v>18</v>
      </c>
      <c r="B19" s="44">
        <v>18</v>
      </c>
      <c r="C19" s="44" t="s">
        <v>176</v>
      </c>
      <c r="D19" s="46" t="s">
        <v>177</v>
      </c>
      <c r="E19" s="38" t="s">
        <v>21</v>
      </c>
      <c r="F19" s="29" t="s">
        <v>142</v>
      </c>
      <c r="G19" s="29" t="s">
        <v>142</v>
      </c>
      <c r="H19" s="29" t="s">
        <v>142</v>
      </c>
      <c r="I19" s="29" t="s">
        <v>141</v>
      </c>
      <c r="J19" s="29" t="s">
        <v>142</v>
      </c>
      <c r="K19" s="29" t="s">
        <v>142</v>
      </c>
      <c r="L19" s="29" t="s">
        <v>142</v>
      </c>
      <c r="M19" s="29" t="s">
        <v>142</v>
      </c>
      <c r="N19" s="29" t="s">
        <v>142</v>
      </c>
      <c r="O19" s="29" t="s">
        <v>142</v>
      </c>
      <c r="P19" s="29" t="s">
        <v>143</v>
      </c>
      <c r="Q19" s="29" t="s">
        <v>142</v>
      </c>
      <c r="R19" s="6"/>
      <c r="S19" s="6"/>
      <c r="T19" s="6"/>
      <c r="U19" s="6"/>
    </row>
    <row r="20" spans="1:21" ht="38.25">
      <c r="A20" s="13">
        <v>19</v>
      </c>
      <c r="B20" s="44">
        <v>19</v>
      </c>
      <c r="C20" s="44" t="s">
        <v>176</v>
      </c>
      <c r="D20" s="46" t="s">
        <v>178</v>
      </c>
      <c r="E20" s="38" t="s">
        <v>21</v>
      </c>
      <c r="F20" s="29" t="s">
        <v>142</v>
      </c>
      <c r="G20" s="29" t="s">
        <v>142</v>
      </c>
      <c r="H20" s="29" t="s">
        <v>142</v>
      </c>
      <c r="I20" s="29" t="s">
        <v>141</v>
      </c>
      <c r="J20" s="29" t="s">
        <v>142</v>
      </c>
      <c r="K20" s="29" t="s">
        <v>142</v>
      </c>
      <c r="L20" s="29" t="s">
        <v>142</v>
      </c>
      <c r="M20" s="29" t="s">
        <v>142</v>
      </c>
      <c r="N20" s="29" t="s">
        <v>142</v>
      </c>
      <c r="O20" s="29" t="s">
        <v>142</v>
      </c>
      <c r="P20" s="29" t="s">
        <v>143</v>
      </c>
      <c r="Q20" s="29" t="s">
        <v>142</v>
      </c>
      <c r="R20" s="6"/>
      <c r="S20" s="6"/>
      <c r="T20" s="6"/>
      <c r="U20" s="6"/>
    </row>
    <row r="21" spans="1:21" ht="102">
      <c r="A21" s="13">
        <v>20</v>
      </c>
      <c r="B21" s="44">
        <v>20</v>
      </c>
      <c r="C21" s="44" t="s">
        <v>179</v>
      </c>
      <c r="D21" s="46" t="s">
        <v>180</v>
      </c>
      <c r="E21" s="38" t="s">
        <v>21</v>
      </c>
      <c r="F21" s="29" t="s">
        <v>142</v>
      </c>
      <c r="G21" s="29" t="s">
        <v>142</v>
      </c>
      <c r="H21" s="29" t="s">
        <v>142</v>
      </c>
      <c r="I21" s="29" t="s">
        <v>141</v>
      </c>
      <c r="J21" s="29" t="s">
        <v>142</v>
      </c>
      <c r="K21" s="29" t="s">
        <v>142</v>
      </c>
      <c r="L21" s="29" t="s">
        <v>142</v>
      </c>
      <c r="M21" s="29" t="s">
        <v>142</v>
      </c>
      <c r="N21" s="29" t="s">
        <v>142</v>
      </c>
      <c r="O21" s="29" t="s">
        <v>142</v>
      </c>
      <c r="P21" s="29" t="s">
        <v>143</v>
      </c>
      <c r="Q21" s="29" t="s">
        <v>142</v>
      </c>
      <c r="R21" s="6"/>
      <c r="S21" s="6"/>
      <c r="T21" s="6"/>
      <c r="U21" s="6"/>
    </row>
    <row r="22" spans="1:21" ht="51">
      <c r="A22" s="13">
        <v>21</v>
      </c>
      <c r="B22" s="44">
        <v>21</v>
      </c>
      <c r="C22" s="44" t="s">
        <v>181</v>
      </c>
      <c r="D22" s="46" t="s">
        <v>182</v>
      </c>
      <c r="E22" s="38" t="s">
        <v>21</v>
      </c>
      <c r="F22" s="29" t="s">
        <v>142</v>
      </c>
      <c r="G22" s="29" t="s">
        <v>141</v>
      </c>
      <c r="H22" s="29" t="s">
        <v>142</v>
      </c>
      <c r="I22" s="29" t="s">
        <v>141</v>
      </c>
      <c r="J22" s="29" t="s">
        <v>142</v>
      </c>
      <c r="K22" s="29" t="s">
        <v>141</v>
      </c>
      <c r="L22" s="29" t="s">
        <v>142</v>
      </c>
      <c r="M22" s="29" t="s">
        <v>142</v>
      </c>
      <c r="N22" s="29" t="s">
        <v>142</v>
      </c>
      <c r="O22" s="29" t="s">
        <v>142</v>
      </c>
      <c r="P22" s="29" t="s">
        <v>143</v>
      </c>
      <c r="Q22" s="29" t="s">
        <v>141</v>
      </c>
      <c r="R22" s="6"/>
      <c r="S22" s="6"/>
      <c r="T22" s="6"/>
      <c r="U22" s="6"/>
    </row>
    <row r="23" spans="1:21" ht="51">
      <c r="A23" s="13">
        <v>22</v>
      </c>
      <c r="B23" s="44">
        <v>22</v>
      </c>
      <c r="C23" s="44" t="s">
        <v>184</v>
      </c>
      <c r="D23" s="46" t="s">
        <v>185</v>
      </c>
      <c r="E23" s="38" t="s">
        <v>21</v>
      </c>
      <c r="F23" s="29" t="s">
        <v>142</v>
      </c>
      <c r="G23" s="29" t="s">
        <v>141</v>
      </c>
      <c r="H23" s="29" t="s">
        <v>142</v>
      </c>
      <c r="I23" s="29" t="s">
        <v>141</v>
      </c>
      <c r="J23" s="29" t="s">
        <v>142</v>
      </c>
      <c r="K23" s="29" t="s">
        <v>141</v>
      </c>
      <c r="L23" s="29" t="s">
        <v>142</v>
      </c>
      <c r="M23" s="29" t="s">
        <v>142</v>
      </c>
      <c r="N23" s="29" t="s">
        <v>142</v>
      </c>
      <c r="O23" s="29" t="s">
        <v>142</v>
      </c>
      <c r="P23" s="29" t="s">
        <v>143</v>
      </c>
      <c r="Q23" s="29" t="s">
        <v>141</v>
      </c>
      <c r="R23" s="6"/>
      <c r="S23" s="6"/>
      <c r="T23" s="6"/>
      <c r="U23" s="6"/>
    </row>
    <row r="24" spans="1:21" ht="51">
      <c r="A24" s="13">
        <v>23</v>
      </c>
      <c r="B24" s="44">
        <v>23</v>
      </c>
      <c r="C24" s="44" t="s">
        <v>186</v>
      </c>
      <c r="D24" s="46" t="s">
        <v>187</v>
      </c>
      <c r="E24" s="38" t="s">
        <v>21</v>
      </c>
      <c r="F24" s="29" t="s">
        <v>142</v>
      </c>
      <c r="G24" s="29" t="s">
        <v>141</v>
      </c>
      <c r="H24" s="29" t="s">
        <v>142</v>
      </c>
      <c r="I24" s="29" t="s">
        <v>141</v>
      </c>
      <c r="J24" s="29" t="s">
        <v>142</v>
      </c>
      <c r="K24" s="29" t="s">
        <v>141</v>
      </c>
      <c r="L24" s="29" t="s">
        <v>142</v>
      </c>
      <c r="M24" s="29" t="s">
        <v>142</v>
      </c>
      <c r="N24" s="29" t="s">
        <v>142</v>
      </c>
      <c r="O24" s="29" t="s">
        <v>142</v>
      </c>
      <c r="P24" s="29" t="s">
        <v>143</v>
      </c>
      <c r="Q24" s="29" t="s">
        <v>141</v>
      </c>
      <c r="R24" s="6"/>
      <c r="S24" s="6"/>
      <c r="T24" s="6"/>
      <c r="U24" s="6"/>
    </row>
    <row r="25" spans="1:21" ht="51">
      <c r="A25" s="13">
        <v>24</v>
      </c>
      <c r="B25" s="44">
        <v>24</v>
      </c>
      <c r="C25" s="44" t="s">
        <v>188</v>
      </c>
      <c r="D25" s="46" t="s">
        <v>189</v>
      </c>
      <c r="E25" s="38" t="s">
        <v>21</v>
      </c>
      <c r="F25" s="29" t="s">
        <v>143</v>
      </c>
      <c r="G25" s="29" t="s">
        <v>141</v>
      </c>
      <c r="H25" s="29" t="s">
        <v>142</v>
      </c>
      <c r="I25" s="29" t="s">
        <v>141</v>
      </c>
      <c r="J25" s="29" t="s">
        <v>142</v>
      </c>
      <c r="K25" s="29" t="s">
        <v>141</v>
      </c>
      <c r="L25" s="29" t="s">
        <v>142</v>
      </c>
      <c r="M25" s="29" t="s">
        <v>142</v>
      </c>
      <c r="N25" s="29" t="s">
        <v>142</v>
      </c>
      <c r="O25" s="29" t="s">
        <v>142</v>
      </c>
      <c r="P25" s="29" t="s">
        <v>143</v>
      </c>
      <c r="Q25" s="29" t="s">
        <v>141</v>
      </c>
      <c r="R25" s="6"/>
      <c r="S25" s="6"/>
      <c r="T25" s="6"/>
      <c r="U25" s="6"/>
    </row>
    <row r="26" spans="1:21" ht="51">
      <c r="A26" s="13">
        <v>25</v>
      </c>
      <c r="B26" s="44">
        <v>25</v>
      </c>
      <c r="C26" s="44" t="s">
        <v>190</v>
      </c>
      <c r="D26" s="46" t="s">
        <v>191</v>
      </c>
      <c r="E26" s="38" t="s">
        <v>21</v>
      </c>
      <c r="F26" s="29" t="s">
        <v>142</v>
      </c>
      <c r="G26" s="29" t="s">
        <v>141</v>
      </c>
      <c r="H26" s="29" t="s">
        <v>142</v>
      </c>
      <c r="I26" s="29" t="s">
        <v>141</v>
      </c>
      <c r="J26" s="29" t="s">
        <v>142</v>
      </c>
      <c r="K26" s="29" t="s">
        <v>141</v>
      </c>
      <c r="L26" s="29" t="s">
        <v>142</v>
      </c>
      <c r="M26" s="29" t="s">
        <v>142</v>
      </c>
      <c r="N26" s="29" t="s">
        <v>141</v>
      </c>
      <c r="O26" s="29" t="s">
        <v>142</v>
      </c>
      <c r="P26" s="29" t="s">
        <v>143</v>
      </c>
      <c r="Q26" s="29" t="s">
        <v>141</v>
      </c>
      <c r="R26" s="6"/>
      <c r="S26" s="6"/>
      <c r="T26" s="6"/>
      <c r="U26" s="6"/>
    </row>
    <row r="27" spans="1:21" ht="51">
      <c r="A27" s="13">
        <v>26</v>
      </c>
      <c r="B27" s="44">
        <v>26</v>
      </c>
      <c r="C27" s="44" t="s">
        <v>192</v>
      </c>
      <c r="D27" s="46" t="s">
        <v>193</v>
      </c>
      <c r="E27" s="38" t="s">
        <v>21</v>
      </c>
      <c r="F27" s="29" t="s">
        <v>143</v>
      </c>
      <c r="G27" s="29" t="s">
        <v>141</v>
      </c>
      <c r="H27" s="29" t="s">
        <v>142</v>
      </c>
      <c r="I27" s="29" t="s">
        <v>141</v>
      </c>
      <c r="J27" s="29" t="s">
        <v>142</v>
      </c>
      <c r="K27" s="29" t="s">
        <v>141</v>
      </c>
      <c r="L27" s="29" t="s">
        <v>142</v>
      </c>
      <c r="M27" s="29" t="s">
        <v>142</v>
      </c>
      <c r="N27" s="29" t="s">
        <v>141</v>
      </c>
      <c r="O27" s="29" t="s">
        <v>142</v>
      </c>
      <c r="P27" s="29" t="s">
        <v>143</v>
      </c>
      <c r="Q27" s="29" t="s">
        <v>141</v>
      </c>
      <c r="R27" s="6"/>
      <c r="S27" s="6"/>
      <c r="T27" s="6"/>
      <c r="U27" s="6"/>
    </row>
    <row r="28" spans="1:21" ht="51">
      <c r="A28" s="13">
        <v>27</v>
      </c>
      <c r="B28" s="44">
        <v>27</v>
      </c>
      <c r="C28" s="44" t="s">
        <v>194</v>
      </c>
      <c r="D28" s="46" t="s">
        <v>195</v>
      </c>
      <c r="E28" s="38" t="s">
        <v>21</v>
      </c>
      <c r="F28" s="29" t="s">
        <v>142</v>
      </c>
      <c r="G28" s="29" t="s">
        <v>141</v>
      </c>
      <c r="H28" s="29" t="s">
        <v>142</v>
      </c>
      <c r="I28" s="29" t="s">
        <v>141</v>
      </c>
      <c r="J28" s="29" t="s">
        <v>142</v>
      </c>
      <c r="K28" s="29" t="s">
        <v>141</v>
      </c>
      <c r="L28" s="29" t="s">
        <v>142</v>
      </c>
      <c r="M28" s="29" t="s">
        <v>142</v>
      </c>
      <c r="N28" s="29" t="s">
        <v>141</v>
      </c>
      <c r="O28" s="29" t="s">
        <v>142</v>
      </c>
      <c r="P28" s="29" t="s">
        <v>143</v>
      </c>
      <c r="Q28" s="29" t="s">
        <v>141</v>
      </c>
      <c r="R28" s="6"/>
      <c r="S28" s="6"/>
      <c r="T28" s="6"/>
      <c r="U28" s="6"/>
    </row>
    <row r="29" spans="1:21" ht="51">
      <c r="A29" s="13">
        <v>28</v>
      </c>
      <c r="B29" s="44">
        <v>28</v>
      </c>
      <c r="C29" s="44" t="s">
        <v>194</v>
      </c>
      <c r="D29" s="46" t="s">
        <v>196</v>
      </c>
      <c r="E29" s="38" t="s">
        <v>21</v>
      </c>
      <c r="F29" s="29" t="s">
        <v>142</v>
      </c>
      <c r="G29" s="29" t="s">
        <v>141</v>
      </c>
      <c r="H29" s="29" t="s">
        <v>142</v>
      </c>
      <c r="I29" s="29" t="s">
        <v>141</v>
      </c>
      <c r="J29" s="29" t="s">
        <v>142</v>
      </c>
      <c r="K29" s="29" t="s">
        <v>141</v>
      </c>
      <c r="L29" s="29" t="s">
        <v>142</v>
      </c>
      <c r="M29" s="29" t="s">
        <v>142</v>
      </c>
      <c r="N29" s="29" t="s">
        <v>141</v>
      </c>
      <c r="O29" s="29" t="s">
        <v>142</v>
      </c>
      <c r="P29" s="29" t="s">
        <v>143</v>
      </c>
      <c r="Q29" s="29" t="s">
        <v>141</v>
      </c>
      <c r="R29" s="6"/>
      <c r="S29" s="6"/>
      <c r="T29" s="6"/>
      <c r="U29" s="6"/>
    </row>
    <row r="30" spans="1:21" ht="51">
      <c r="A30" s="13">
        <v>29</v>
      </c>
      <c r="B30" s="44">
        <v>29</v>
      </c>
      <c r="C30" s="44" t="s">
        <v>197</v>
      </c>
      <c r="D30" s="46" t="s">
        <v>198</v>
      </c>
      <c r="E30" s="38" t="s">
        <v>199</v>
      </c>
      <c r="F30" s="29" t="s">
        <v>142</v>
      </c>
      <c r="G30" s="29" t="s">
        <v>141</v>
      </c>
      <c r="H30" s="29" t="s">
        <v>142</v>
      </c>
      <c r="I30" s="29" t="s">
        <v>141</v>
      </c>
      <c r="J30" s="29" t="s">
        <v>143</v>
      </c>
      <c r="K30" s="29" t="s">
        <v>141</v>
      </c>
      <c r="L30" s="29" t="s">
        <v>142</v>
      </c>
      <c r="M30" s="29" t="s">
        <v>142</v>
      </c>
      <c r="N30" s="29" t="s">
        <v>141</v>
      </c>
      <c r="O30" s="29" t="s">
        <v>142</v>
      </c>
      <c r="P30" s="29" t="s">
        <v>143</v>
      </c>
      <c r="Q30" s="29" t="s">
        <v>141</v>
      </c>
      <c r="R30" s="6"/>
      <c r="S30" s="6"/>
      <c r="T30" s="6"/>
      <c r="U30" s="6"/>
    </row>
    <row r="31" spans="1:21" ht="51">
      <c r="A31" s="13">
        <v>30</v>
      </c>
      <c r="B31" s="44">
        <v>30</v>
      </c>
      <c r="C31" s="44" t="s">
        <v>200</v>
      </c>
      <c r="D31" s="46" t="s">
        <v>198</v>
      </c>
      <c r="E31" s="38" t="s">
        <v>21</v>
      </c>
      <c r="F31" s="29" t="s">
        <v>143</v>
      </c>
      <c r="G31" s="29" t="s">
        <v>141</v>
      </c>
      <c r="H31" s="29" t="s">
        <v>143</v>
      </c>
      <c r="I31" s="29" t="s">
        <v>141</v>
      </c>
      <c r="J31" s="29" t="s">
        <v>143</v>
      </c>
      <c r="K31" s="29" t="s">
        <v>141</v>
      </c>
      <c r="L31" s="29" t="s">
        <v>143</v>
      </c>
      <c r="M31" s="29" t="s">
        <v>143</v>
      </c>
      <c r="N31" s="29" t="s">
        <v>141</v>
      </c>
      <c r="O31" s="29" t="s">
        <v>143</v>
      </c>
      <c r="P31" s="29" t="s">
        <v>143</v>
      </c>
      <c r="Q31" s="29" t="s">
        <v>141</v>
      </c>
      <c r="R31" s="6"/>
      <c r="S31" s="6"/>
      <c r="T31" s="6"/>
      <c r="U31" s="6"/>
    </row>
    <row r="32" spans="1:21" ht="51">
      <c r="A32" s="13">
        <v>31</v>
      </c>
      <c r="B32" s="44">
        <v>31</v>
      </c>
      <c r="C32" s="44" t="s">
        <v>201</v>
      </c>
      <c r="D32" s="46" t="s">
        <v>198</v>
      </c>
      <c r="E32" s="38" t="s">
        <v>199</v>
      </c>
      <c r="F32" s="29" t="s">
        <v>142</v>
      </c>
      <c r="G32" s="29" t="s">
        <v>141</v>
      </c>
      <c r="H32" s="29" t="s">
        <v>142</v>
      </c>
      <c r="I32" s="29" t="s">
        <v>141</v>
      </c>
      <c r="J32" s="29" t="s">
        <v>143</v>
      </c>
      <c r="K32" s="29" t="s">
        <v>141</v>
      </c>
      <c r="L32" s="29" t="s">
        <v>142</v>
      </c>
      <c r="M32" s="29" t="s">
        <v>142</v>
      </c>
      <c r="N32" s="29" t="s">
        <v>141</v>
      </c>
      <c r="O32" s="29" t="s">
        <v>142</v>
      </c>
      <c r="P32" s="29" t="s">
        <v>143</v>
      </c>
      <c r="Q32" s="29" t="s">
        <v>141</v>
      </c>
      <c r="R32" s="6"/>
      <c r="S32" s="6"/>
      <c r="T32" s="6"/>
      <c r="U32" s="6"/>
    </row>
    <row r="33" spans="1:21" ht="51">
      <c r="A33" s="13">
        <v>32</v>
      </c>
      <c r="B33" s="44">
        <v>32</v>
      </c>
      <c r="C33" s="44" t="s">
        <v>202</v>
      </c>
      <c r="D33" s="46" t="s">
        <v>198</v>
      </c>
      <c r="E33" s="38" t="s">
        <v>21</v>
      </c>
      <c r="F33" s="29" t="s">
        <v>142</v>
      </c>
      <c r="G33" s="29" t="s">
        <v>141</v>
      </c>
      <c r="H33" s="29" t="s">
        <v>142</v>
      </c>
      <c r="I33" s="29" t="s">
        <v>141</v>
      </c>
      <c r="J33" s="29" t="s">
        <v>142</v>
      </c>
      <c r="K33" s="29" t="s">
        <v>141</v>
      </c>
      <c r="L33" s="29" t="s">
        <v>142</v>
      </c>
      <c r="M33" s="29" t="s">
        <v>142</v>
      </c>
      <c r="N33" s="29" t="s">
        <v>141</v>
      </c>
      <c r="O33" s="29" t="s">
        <v>142</v>
      </c>
      <c r="P33" s="29" t="s">
        <v>143</v>
      </c>
      <c r="Q33" s="29" t="s">
        <v>141</v>
      </c>
      <c r="R33" s="6"/>
      <c r="S33" s="6"/>
      <c r="T33" s="6"/>
      <c r="U33" s="6"/>
    </row>
    <row r="34" spans="1:21" ht="38.25">
      <c r="A34" s="13">
        <v>33</v>
      </c>
      <c r="B34" s="44">
        <v>33</v>
      </c>
      <c r="C34" s="44" t="s">
        <v>202</v>
      </c>
      <c r="D34" s="46" t="s">
        <v>203</v>
      </c>
      <c r="E34" s="38" t="s">
        <v>21</v>
      </c>
      <c r="F34" s="29" t="s">
        <v>142</v>
      </c>
      <c r="G34" s="29" t="s">
        <v>141</v>
      </c>
      <c r="H34" s="29" t="s">
        <v>142</v>
      </c>
      <c r="I34" s="29" t="s">
        <v>141</v>
      </c>
      <c r="J34" s="29" t="s">
        <v>142</v>
      </c>
      <c r="K34" s="29" t="s">
        <v>141</v>
      </c>
      <c r="L34" s="29" t="s">
        <v>142</v>
      </c>
      <c r="M34" s="29" t="s">
        <v>142</v>
      </c>
      <c r="N34" s="29" t="s">
        <v>141</v>
      </c>
      <c r="O34" s="29" t="s">
        <v>142</v>
      </c>
      <c r="P34" s="29" t="s">
        <v>143</v>
      </c>
      <c r="Q34" s="29" t="s">
        <v>142</v>
      </c>
      <c r="R34" s="6"/>
      <c r="S34" s="6"/>
      <c r="T34" s="6"/>
      <c r="U34" s="6"/>
    </row>
    <row r="35" spans="1:21" ht="38.25">
      <c r="A35" s="13">
        <v>34</v>
      </c>
      <c r="B35" s="44">
        <v>34</v>
      </c>
      <c r="C35" s="44" t="s">
        <v>204</v>
      </c>
      <c r="D35" s="46" t="s">
        <v>205</v>
      </c>
      <c r="E35" s="38" t="s">
        <v>21</v>
      </c>
      <c r="F35" s="29" t="s">
        <v>142</v>
      </c>
      <c r="G35" s="29" t="s">
        <v>141</v>
      </c>
      <c r="H35" s="29" t="s">
        <v>142</v>
      </c>
      <c r="I35" s="29" t="s">
        <v>141</v>
      </c>
      <c r="J35" s="29" t="s">
        <v>142</v>
      </c>
      <c r="K35" s="29" t="s">
        <v>142</v>
      </c>
      <c r="L35" s="29" t="s">
        <v>142</v>
      </c>
      <c r="M35" s="29" t="s">
        <v>142</v>
      </c>
      <c r="N35" s="29" t="s">
        <v>142</v>
      </c>
      <c r="O35" s="29" t="s">
        <v>142</v>
      </c>
      <c r="P35" s="29" t="s">
        <v>142</v>
      </c>
      <c r="Q35" s="29" t="s">
        <v>142</v>
      </c>
      <c r="R35" s="6"/>
      <c r="S35" s="6"/>
      <c r="T35" s="6"/>
      <c r="U35" s="6"/>
    </row>
    <row r="36" spans="1:21" ht="25.5">
      <c r="A36" s="13">
        <v>35</v>
      </c>
      <c r="B36" s="44">
        <v>35</v>
      </c>
      <c r="C36" s="44" t="s">
        <v>204</v>
      </c>
      <c r="D36" s="46" t="s">
        <v>206</v>
      </c>
      <c r="E36" s="38" t="s">
        <v>21</v>
      </c>
      <c r="F36" s="29" t="s">
        <v>142</v>
      </c>
      <c r="G36" s="29" t="s">
        <v>141</v>
      </c>
      <c r="H36" s="29" t="s">
        <v>142</v>
      </c>
      <c r="I36" s="29" t="s">
        <v>141</v>
      </c>
      <c r="J36" s="29" t="s">
        <v>142</v>
      </c>
      <c r="K36" s="29" t="s">
        <v>142</v>
      </c>
      <c r="L36" s="29" t="s">
        <v>143</v>
      </c>
      <c r="M36" s="29" t="s">
        <v>142</v>
      </c>
      <c r="N36" s="29" t="s">
        <v>142</v>
      </c>
      <c r="O36" s="29" t="s">
        <v>142</v>
      </c>
      <c r="P36" s="29" t="s">
        <v>142</v>
      </c>
      <c r="Q36" s="29" t="s">
        <v>142</v>
      </c>
      <c r="R36" s="6"/>
      <c r="S36" s="6"/>
      <c r="T36" s="6"/>
      <c r="U36" s="6"/>
    </row>
    <row r="37" spans="1:21" ht="63.75">
      <c r="A37" s="13">
        <v>36</v>
      </c>
      <c r="B37" s="44">
        <v>36</v>
      </c>
      <c r="C37" s="44" t="s">
        <v>207</v>
      </c>
      <c r="D37" s="46" t="s">
        <v>208</v>
      </c>
      <c r="E37" s="38" t="s">
        <v>21</v>
      </c>
      <c r="F37" s="29" t="s">
        <v>142</v>
      </c>
      <c r="G37" s="29" t="s">
        <v>141</v>
      </c>
      <c r="H37" s="29" t="s">
        <v>142</v>
      </c>
      <c r="I37" s="29" t="s">
        <v>141</v>
      </c>
      <c r="J37" s="29" t="s">
        <v>142</v>
      </c>
      <c r="K37" s="29" t="s">
        <v>142</v>
      </c>
      <c r="L37" s="29" t="s">
        <v>142</v>
      </c>
      <c r="M37" s="29" t="s">
        <v>142</v>
      </c>
      <c r="N37" s="29" t="s">
        <v>142</v>
      </c>
      <c r="O37" s="29" t="s">
        <v>142</v>
      </c>
      <c r="P37" s="29" t="s">
        <v>142</v>
      </c>
      <c r="Q37" s="29" t="s">
        <v>142</v>
      </c>
      <c r="R37" s="6"/>
      <c r="S37" s="6"/>
      <c r="T37" s="6"/>
      <c r="U37" s="6"/>
    </row>
    <row r="38" spans="1:21" ht="63.75">
      <c r="A38" s="13">
        <v>37</v>
      </c>
      <c r="B38" s="44">
        <v>37</v>
      </c>
      <c r="C38" s="44" t="s">
        <v>209</v>
      </c>
      <c r="D38" s="46" t="s">
        <v>210</v>
      </c>
      <c r="E38" s="38" t="s">
        <v>21</v>
      </c>
      <c r="F38" s="29" t="s">
        <v>142</v>
      </c>
      <c r="G38" s="29" t="s">
        <v>141</v>
      </c>
      <c r="H38" s="29" t="s">
        <v>142</v>
      </c>
      <c r="I38" s="29" t="s">
        <v>141</v>
      </c>
      <c r="J38" s="29" t="s">
        <v>142</v>
      </c>
      <c r="K38" s="29" t="s">
        <v>142</v>
      </c>
      <c r="L38" s="29" t="s">
        <v>142</v>
      </c>
      <c r="M38" s="29" t="s">
        <v>142</v>
      </c>
      <c r="N38" s="29" t="s">
        <v>142</v>
      </c>
      <c r="O38" s="29" t="s">
        <v>142</v>
      </c>
      <c r="P38" s="29" t="s">
        <v>142</v>
      </c>
      <c r="Q38" s="29" t="s">
        <v>142</v>
      </c>
      <c r="R38" s="6"/>
      <c r="S38" s="6"/>
      <c r="T38" s="6"/>
      <c r="U38" s="6"/>
    </row>
    <row r="39" spans="1:21" ht="63.75">
      <c r="A39" s="13">
        <v>38</v>
      </c>
      <c r="B39" s="44">
        <v>38</v>
      </c>
      <c r="C39" s="44" t="s">
        <v>211</v>
      </c>
      <c r="D39" s="46" t="s">
        <v>212</v>
      </c>
      <c r="E39" s="38" t="s">
        <v>21</v>
      </c>
      <c r="F39" s="29" t="s">
        <v>142</v>
      </c>
      <c r="G39" s="29" t="s">
        <v>141</v>
      </c>
      <c r="H39" s="29" t="s">
        <v>142</v>
      </c>
      <c r="I39" s="29" t="s">
        <v>141</v>
      </c>
      <c r="J39" s="29" t="s">
        <v>142</v>
      </c>
      <c r="K39" s="29" t="s">
        <v>142</v>
      </c>
      <c r="L39" s="29" t="s">
        <v>142</v>
      </c>
      <c r="M39" s="29" t="s">
        <v>142</v>
      </c>
      <c r="N39" s="29" t="s">
        <v>142</v>
      </c>
      <c r="O39" s="29" t="s">
        <v>142</v>
      </c>
      <c r="P39" s="29" t="s">
        <v>142</v>
      </c>
      <c r="Q39" s="29" t="s">
        <v>142</v>
      </c>
      <c r="R39" s="6"/>
      <c r="S39" s="6"/>
      <c r="T39" s="6"/>
      <c r="U39" s="6"/>
    </row>
    <row r="40" spans="1:21" ht="51">
      <c r="A40" s="13">
        <v>39</v>
      </c>
      <c r="B40" s="44">
        <v>39</v>
      </c>
      <c r="C40" s="44" t="s">
        <v>211</v>
      </c>
      <c r="D40" s="46" t="s">
        <v>213</v>
      </c>
      <c r="E40" s="38" t="s">
        <v>21</v>
      </c>
      <c r="F40" s="29" t="s">
        <v>142</v>
      </c>
      <c r="G40" s="29" t="s">
        <v>141</v>
      </c>
      <c r="H40" s="29" t="s">
        <v>142</v>
      </c>
      <c r="I40" s="29" t="s">
        <v>141</v>
      </c>
      <c r="J40" s="29" t="s">
        <v>142</v>
      </c>
      <c r="K40" s="29" t="s">
        <v>142</v>
      </c>
      <c r="L40" s="29" t="s">
        <v>142</v>
      </c>
      <c r="M40" s="29" t="s">
        <v>142</v>
      </c>
      <c r="N40" s="29" t="s">
        <v>142</v>
      </c>
      <c r="O40" s="29" t="s">
        <v>142</v>
      </c>
      <c r="P40" s="29" t="s">
        <v>142</v>
      </c>
      <c r="Q40" s="29" t="s">
        <v>142</v>
      </c>
      <c r="R40" s="6"/>
      <c r="S40" s="6"/>
      <c r="T40" s="6"/>
      <c r="U40" s="6"/>
    </row>
    <row r="41" spans="1:21" ht="51">
      <c r="A41" s="13">
        <v>40</v>
      </c>
      <c r="B41" s="44">
        <v>40</v>
      </c>
      <c r="C41" s="44" t="s">
        <v>211</v>
      </c>
      <c r="D41" s="46" t="s">
        <v>214</v>
      </c>
      <c r="E41" s="38" t="s">
        <v>21</v>
      </c>
      <c r="F41" s="29" t="s">
        <v>142</v>
      </c>
      <c r="G41" s="29" t="s">
        <v>141</v>
      </c>
      <c r="H41" s="29" t="s">
        <v>142</v>
      </c>
      <c r="I41" s="29" t="s">
        <v>141</v>
      </c>
      <c r="J41" s="29" t="s">
        <v>142</v>
      </c>
      <c r="K41" s="29" t="s">
        <v>142</v>
      </c>
      <c r="L41" s="29" t="s">
        <v>142</v>
      </c>
      <c r="M41" s="29" t="s">
        <v>142</v>
      </c>
      <c r="N41" s="29" t="s">
        <v>142</v>
      </c>
      <c r="O41" s="29" t="s">
        <v>142</v>
      </c>
      <c r="P41" s="29" t="s">
        <v>142</v>
      </c>
      <c r="Q41" s="29" t="s">
        <v>142</v>
      </c>
      <c r="R41" s="6"/>
      <c r="S41" s="6"/>
      <c r="T41" s="6"/>
      <c r="U41" s="6"/>
    </row>
    <row r="42" spans="1:21" ht="51">
      <c r="A42" s="13">
        <v>41</v>
      </c>
      <c r="B42" s="44">
        <v>41</v>
      </c>
      <c r="C42" s="44" t="s">
        <v>215</v>
      </c>
      <c r="D42" s="46" t="s">
        <v>216</v>
      </c>
      <c r="E42" s="38" t="s">
        <v>21</v>
      </c>
      <c r="F42" s="29" t="s">
        <v>142</v>
      </c>
      <c r="G42" s="29" t="s">
        <v>141</v>
      </c>
      <c r="H42" s="29" t="s">
        <v>142</v>
      </c>
      <c r="I42" s="29" t="s">
        <v>141</v>
      </c>
      <c r="J42" s="29" t="s">
        <v>142</v>
      </c>
      <c r="K42" s="29" t="s">
        <v>142</v>
      </c>
      <c r="L42" s="29" t="s">
        <v>142</v>
      </c>
      <c r="M42" s="29" t="s">
        <v>142</v>
      </c>
      <c r="N42" s="29" t="s">
        <v>142</v>
      </c>
      <c r="O42" s="29" t="s">
        <v>142</v>
      </c>
      <c r="P42" s="29" t="s">
        <v>143</v>
      </c>
      <c r="Q42" s="29" t="s">
        <v>142</v>
      </c>
      <c r="R42" s="6"/>
      <c r="S42" s="6"/>
      <c r="T42" s="6"/>
      <c r="U42" s="6"/>
    </row>
    <row r="43" spans="1:21" ht="51">
      <c r="A43" s="13">
        <v>42</v>
      </c>
      <c r="B43" s="44">
        <v>42</v>
      </c>
      <c r="C43" s="44" t="s">
        <v>217</v>
      </c>
      <c r="D43" s="46" t="s">
        <v>218</v>
      </c>
      <c r="E43" s="38" t="s">
        <v>21</v>
      </c>
      <c r="F43" s="29" t="s">
        <v>143</v>
      </c>
      <c r="G43" s="29" t="s">
        <v>141</v>
      </c>
      <c r="H43" s="29" t="s">
        <v>142</v>
      </c>
      <c r="I43" s="29" t="s">
        <v>141</v>
      </c>
      <c r="J43" s="29" t="s">
        <v>142</v>
      </c>
      <c r="K43" s="29" t="s">
        <v>142</v>
      </c>
      <c r="L43" s="29" t="s">
        <v>142</v>
      </c>
      <c r="M43" s="29" t="s">
        <v>142</v>
      </c>
      <c r="N43" s="29" t="s">
        <v>142</v>
      </c>
      <c r="O43" s="29" t="s">
        <v>142</v>
      </c>
      <c r="P43" s="29" t="s">
        <v>142</v>
      </c>
      <c r="Q43" s="29" t="s">
        <v>142</v>
      </c>
      <c r="R43" s="6"/>
      <c r="S43" s="6"/>
      <c r="T43" s="6"/>
      <c r="U43" s="6"/>
    </row>
    <row r="44" spans="1:21" ht="51">
      <c r="A44" s="13">
        <v>43</v>
      </c>
      <c r="B44" s="44">
        <v>43</v>
      </c>
      <c r="C44" s="44" t="s">
        <v>219</v>
      </c>
      <c r="D44" s="46" t="s">
        <v>218</v>
      </c>
      <c r="E44" s="38" t="s">
        <v>21</v>
      </c>
      <c r="F44" s="29" t="s">
        <v>142</v>
      </c>
      <c r="G44" s="29" t="s">
        <v>141</v>
      </c>
      <c r="H44" s="29" t="s">
        <v>142</v>
      </c>
      <c r="I44" s="29" t="s">
        <v>141</v>
      </c>
      <c r="J44" s="29" t="s">
        <v>142</v>
      </c>
      <c r="K44" s="29" t="s">
        <v>142</v>
      </c>
      <c r="L44" s="29" t="s">
        <v>142</v>
      </c>
      <c r="M44" s="29" t="s">
        <v>142</v>
      </c>
      <c r="N44" s="29" t="s">
        <v>142</v>
      </c>
      <c r="O44" s="29" t="s">
        <v>142</v>
      </c>
      <c r="P44" s="29" t="s">
        <v>142</v>
      </c>
      <c r="Q44" s="29" t="s">
        <v>142</v>
      </c>
      <c r="R44" s="6"/>
      <c r="S44" s="6"/>
      <c r="T44" s="6"/>
      <c r="U44" s="6"/>
    </row>
    <row r="45" spans="1:21" ht="38.25">
      <c r="A45" s="13">
        <v>44</v>
      </c>
      <c r="B45" s="44">
        <v>44</v>
      </c>
      <c r="C45" s="44" t="s">
        <v>219</v>
      </c>
      <c r="D45" s="46" t="s">
        <v>220</v>
      </c>
      <c r="E45" s="38" t="s">
        <v>21</v>
      </c>
      <c r="F45" s="29" t="s">
        <v>142</v>
      </c>
      <c r="G45" s="29" t="s">
        <v>141</v>
      </c>
      <c r="H45" s="29" t="s">
        <v>142</v>
      </c>
      <c r="I45" s="29" t="s">
        <v>141</v>
      </c>
      <c r="J45" s="29" t="s">
        <v>142</v>
      </c>
      <c r="K45" s="29" t="s">
        <v>142</v>
      </c>
      <c r="L45" s="29" t="s">
        <v>142</v>
      </c>
      <c r="M45" s="29" t="s">
        <v>142</v>
      </c>
      <c r="N45" s="29" t="s">
        <v>142</v>
      </c>
      <c r="O45" s="29" t="s">
        <v>142</v>
      </c>
      <c r="P45" s="29" t="s">
        <v>142</v>
      </c>
      <c r="Q45" s="29" t="s">
        <v>142</v>
      </c>
      <c r="R45" s="6"/>
      <c r="S45" s="6"/>
      <c r="T45" s="6"/>
      <c r="U45" s="6"/>
    </row>
    <row r="46" spans="1:21" ht="51">
      <c r="A46" s="13">
        <v>45</v>
      </c>
      <c r="B46" s="44">
        <v>45</v>
      </c>
      <c r="C46" s="44" t="s">
        <v>221</v>
      </c>
      <c r="D46" s="46" t="s">
        <v>222</v>
      </c>
      <c r="E46" s="38" t="s">
        <v>21</v>
      </c>
      <c r="F46" s="29" t="s">
        <v>143</v>
      </c>
      <c r="G46" s="29" t="s">
        <v>141</v>
      </c>
      <c r="H46" s="29" t="s">
        <v>142</v>
      </c>
      <c r="I46" s="29" t="s">
        <v>141</v>
      </c>
      <c r="J46" s="29" t="s">
        <v>142</v>
      </c>
      <c r="K46" s="29" t="s">
        <v>142</v>
      </c>
      <c r="L46" s="29" t="s">
        <v>142</v>
      </c>
      <c r="M46" s="29" t="s">
        <v>143</v>
      </c>
      <c r="N46" s="29" t="s">
        <v>143</v>
      </c>
      <c r="O46" s="29" t="s">
        <v>142</v>
      </c>
      <c r="P46" s="29" t="s">
        <v>142</v>
      </c>
      <c r="Q46" s="29" t="s">
        <v>143</v>
      </c>
      <c r="R46" s="6"/>
      <c r="S46" s="6"/>
      <c r="T46" s="6"/>
      <c r="U46" s="6"/>
    </row>
    <row r="47" spans="1:21" ht="38.25">
      <c r="A47" s="13">
        <v>46</v>
      </c>
      <c r="B47" s="44">
        <v>46</v>
      </c>
      <c r="C47" s="44" t="s">
        <v>223</v>
      </c>
      <c r="D47" s="46" t="s">
        <v>224</v>
      </c>
      <c r="E47" s="38" t="s">
        <v>21</v>
      </c>
      <c r="F47" s="29" t="s">
        <v>143</v>
      </c>
      <c r="G47" s="29" t="s">
        <v>173</v>
      </c>
      <c r="H47" s="29" t="s">
        <v>141</v>
      </c>
      <c r="I47" s="29" t="s">
        <v>141</v>
      </c>
      <c r="J47" s="29" t="s">
        <v>142</v>
      </c>
      <c r="K47" s="29" t="s">
        <v>141</v>
      </c>
      <c r="L47" s="29" t="s">
        <v>183</v>
      </c>
      <c r="M47" s="29" t="s">
        <v>183</v>
      </c>
      <c r="N47" s="29" t="s">
        <v>142</v>
      </c>
      <c r="O47" s="29" t="s">
        <v>143</v>
      </c>
      <c r="P47" s="29" t="s">
        <v>143</v>
      </c>
      <c r="Q47" s="29" t="s">
        <v>143</v>
      </c>
      <c r="R47" s="6"/>
      <c r="S47" s="6"/>
      <c r="T47" s="6"/>
      <c r="U47" s="6"/>
    </row>
    <row r="48" spans="1:21" ht="51">
      <c r="A48" s="13">
        <v>47</v>
      </c>
      <c r="B48" s="44">
        <v>47</v>
      </c>
      <c r="C48" s="44" t="s">
        <v>225</v>
      </c>
      <c r="D48" s="46" t="s">
        <v>226</v>
      </c>
      <c r="E48" s="38" t="s">
        <v>21</v>
      </c>
      <c r="F48" s="29" t="s">
        <v>142</v>
      </c>
      <c r="G48" s="29" t="s">
        <v>142</v>
      </c>
      <c r="H48" s="29" t="s">
        <v>142</v>
      </c>
      <c r="I48" s="29" t="s">
        <v>141</v>
      </c>
      <c r="J48" s="29" t="s">
        <v>142</v>
      </c>
      <c r="K48" s="29" t="s">
        <v>141</v>
      </c>
      <c r="L48" s="29" t="s">
        <v>142</v>
      </c>
      <c r="M48" s="29" t="s">
        <v>142</v>
      </c>
      <c r="N48" s="29" t="s">
        <v>142</v>
      </c>
      <c r="O48" s="29" t="s">
        <v>142</v>
      </c>
      <c r="P48" s="29" t="s">
        <v>142</v>
      </c>
      <c r="Q48" s="29" t="s">
        <v>142</v>
      </c>
      <c r="R48" s="6"/>
      <c r="S48" s="6"/>
      <c r="T48" s="6"/>
      <c r="U48" s="6"/>
    </row>
    <row r="49" spans="1:21" ht="51">
      <c r="A49" s="13">
        <v>48</v>
      </c>
      <c r="B49" s="44">
        <v>48</v>
      </c>
      <c r="C49" s="44" t="s">
        <v>227</v>
      </c>
      <c r="D49" s="46" t="s">
        <v>228</v>
      </c>
      <c r="E49" s="38" t="s">
        <v>199</v>
      </c>
      <c r="F49" s="29" t="s">
        <v>142</v>
      </c>
      <c r="G49" s="29" t="s">
        <v>142</v>
      </c>
      <c r="H49" s="29" t="s">
        <v>142</v>
      </c>
      <c r="I49" s="29" t="s">
        <v>141</v>
      </c>
      <c r="J49" s="29" t="s">
        <v>142</v>
      </c>
      <c r="K49" s="29" t="s">
        <v>141</v>
      </c>
      <c r="L49" s="29" t="s">
        <v>142</v>
      </c>
      <c r="M49" s="29" t="s">
        <v>142</v>
      </c>
      <c r="N49" s="29" t="s">
        <v>142</v>
      </c>
      <c r="O49" s="29" t="s">
        <v>142</v>
      </c>
      <c r="P49" s="29" t="s">
        <v>142</v>
      </c>
      <c r="Q49" s="29" t="s">
        <v>142</v>
      </c>
      <c r="R49" s="6"/>
      <c r="S49" s="6"/>
      <c r="T49" s="6"/>
      <c r="U49" s="6"/>
    </row>
    <row r="50" spans="1:21" ht="51">
      <c r="A50" s="13">
        <v>49</v>
      </c>
      <c r="B50" s="44">
        <v>49</v>
      </c>
      <c r="C50" s="44" t="s">
        <v>229</v>
      </c>
      <c r="D50" s="46" t="s">
        <v>228</v>
      </c>
      <c r="E50" s="38" t="s">
        <v>199</v>
      </c>
      <c r="F50" s="29" t="s">
        <v>142</v>
      </c>
      <c r="G50" s="29" t="s">
        <v>142</v>
      </c>
      <c r="H50" s="29" t="s">
        <v>142</v>
      </c>
      <c r="I50" s="29" t="s">
        <v>141</v>
      </c>
      <c r="J50" s="29" t="s">
        <v>142</v>
      </c>
      <c r="K50" s="29" t="s">
        <v>142</v>
      </c>
      <c r="L50" s="29" t="s">
        <v>142</v>
      </c>
      <c r="M50" s="29" t="s">
        <v>142</v>
      </c>
      <c r="N50" s="29" t="s">
        <v>142</v>
      </c>
      <c r="O50" s="29" t="s">
        <v>142</v>
      </c>
      <c r="P50" s="29" t="s">
        <v>142</v>
      </c>
      <c r="Q50" s="29" t="s">
        <v>142</v>
      </c>
      <c r="R50" s="6"/>
      <c r="S50" s="6"/>
      <c r="T50" s="6"/>
      <c r="U50" s="6"/>
    </row>
    <row r="51" spans="1:21" ht="51">
      <c r="A51" s="13">
        <v>50</v>
      </c>
      <c r="B51" s="44">
        <v>50</v>
      </c>
      <c r="C51" s="44" t="s">
        <v>229</v>
      </c>
      <c r="D51" s="46" t="s">
        <v>230</v>
      </c>
      <c r="E51" s="38" t="s">
        <v>21</v>
      </c>
      <c r="F51" s="29" t="s">
        <v>142</v>
      </c>
      <c r="G51" s="29" t="s">
        <v>142</v>
      </c>
      <c r="H51" s="29" t="s">
        <v>142</v>
      </c>
      <c r="I51" s="29" t="s">
        <v>141</v>
      </c>
      <c r="J51" s="29" t="s">
        <v>142</v>
      </c>
      <c r="K51" s="29" t="s">
        <v>142</v>
      </c>
      <c r="L51" s="29" t="s">
        <v>142</v>
      </c>
      <c r="M51" s="29" t="s">
        <v>142</v>
      </c>
      <c r="N51" s="29" t="s">
        <v>143</v>
      </c>
      <c r="O51" s="29" t="s">
        <v>142</v>
      </c>
      <c r="P51" s="29" t="s">
        <v>142</v>
      </c>
      <c r="Q51" s="29" t="s">
        <v>142</v>
      </c>
      <c r="R51" s="6"/>
      <c r="S51" s="6"/>
      <c r="T51" s="6"/>
      <c r="U51" s="6"/>
    </row>
    <row r="52" spans="1:21" ht="38.25">
      <c r="A52" s="13">
        <v>51</v>
      </c>
      <c r="B52" s="44">
        <v>51</v>
      </c>
      <c r="C52" s="44" t="s">
        <v>231</v>
      </c>
      <c r="D52" s="46" t="s">
        <v>232</v>
      </c>
      <c r="E52" s="38" t="s">
        <v>21</v>
      </c>
      <c r="F52" s="29" t="s">
        <v>142</v>
      </c>
      <c r="G52" s="29" t="s">
        <v>142</v>
      </c>
      <c r="H52" s="29" t="s">
        <v>142</v>
      </c>
      <c r="I52" s="29" t="s">
        <v>141</v>
      </c>
      <c r="J52" s="29" t="s">
        <v>142</v>
      </c>
      <c r="K52" s="29" t="s">
        <v>142</v>
      </c>
      <c r="L52" s="29" t="s">
        <v>142</v>
      </c>
      <c r="M52" s="29" t="s">
        <v>142</v>
      </c>
      <c r="N52" s="29" t="s">
        <v>142</v>
      </c>
      <c r="O52" s="29" t="s">
        <v>142</v>
      </c>
      <c r="P52" s="29" t="s">
        <v>142</v>
      </c>
      <c r="Q52" s="29" t="s">
        <v>142</v>
      </c>
      <c r="R52" s="6"/>
      <c r="S52" s="6"/>
      <c r="T52" s="6"/>
      <c r="U52" s="6"/>
    </row>
    <row r="53" spans="1:21" ht="38.25">
      <c r="A53" s="13">
        <v>52</v>
      </c>
      <c r="B53" s="44">
        <v>52</v>
      </c>
      <c r="C53" s="44" t="s">
        <v>231</v>
      </c>
      <c r="D53" s="46" t="s">
        <v>233</v>
      </c>
      <c r="E53" s="38" t="s">
        <v>21</v>
      </c>
      <c r="F53" s="29" t="s">
        <v>142</v>
      </c>
      <c r="G53" s="29" t="s">
        <v>142</v>
      </c>
      <c r="H53" s="29" t="s">
        <v>142</v>
      </c>
      <c r="I53" s="29" t="s">
        <v>141</v>
      </c>
      <c r="J53" s="29" t="s">
        <v>142</v>
      </c>
      <c r="K53" s="29" t="s">
        <v>142</v>
      </c>
      <c r="L53" s="29" t="s">
        <v>142</v>
      </c>
      <c r="M53" s="29" t="s">
        <v>142</v>
      </c>
      <c r="N53" s="29" t="s">
        <v>142</v>
      </c>
      <c r="O53" s="29" t="s">
        <v>142</v>
      </c>
      <c r="P53" s="29" t="s">
        <v>142</v>
      </c>
      <c r="Q53" s="29" t="s">
        <v>142</v>
      </c>
      <c r="R53" s="6"/>
      <c r="S53" s="6"/>
      <c r="T53" s="6"/>
      <c r="U53" s="6"/>
    </row>
    <row r="54" spans="1:21" ht="25.5">
      <c r="A54" s="13">
        <v>53</v>
      </c>
      <c r="B54" s="44">
        <v>53</v>
      </c>
      <c r="C54" s="44" t="s">
        <v>234</v>
      </c>
      <c r="D54" s="46" t="s">
        <v>235</v>
      </c>
      <c r="E54" s="38" t="s">
        <v>21</v>
      </c>
      <c r="F54" s="29" t="s">
        <v>142</v>
      </c>
      <c r="G54" s="29" t="s">
        <v>142</v>
      </c>
      <c r="H54" s="29" t="s">
        <v>143</v>
      </c>
      <c r="I54" s="29" t="s">
        <v>141</v>
      </c>
      <c r="J54" s="29" t="s">
        <v>142</v>
      </c>
      <c r="K54" s="29" t="s">
        <v>142</v>
      </c>
      <c r="L54" s="29" t="s">
        <v>143</v>
      </c>
      <c r="M54" s="29" t="s">
        <v>142</v>
      </c>
      <c r="N54" s="29" t="s">
        <v>142</v>
      </c>
      <c r="O54" s="29" t="s">
        <v>142</v>
      </c>
      <c r="P54" s="29" t="s">
        <v>141</v>
      </c>
      <c r="Q54" s="29" t="s">
        <v>142</v>
      </c>
      <c r="R54" s="6"/>
      <c r="S54" s="6"/>
      <c r="T54" s="6"/>
      <c r="U54" s="6"/>
    </row>
    <row r="55" spans="1:21" ht="38.25">
      <c r="A55" s="13">
        <v>54</v>
      </c>
      <c r="B55" s="44">
        <v>54</v>
      </c>
      <c r="C55" s="44" t="s">
        <v>236</v>
      </c>
      <c r="D55" s="46" t="s">
        <v>237</v>
      </c>
      <c r="E55" s="38" t="s">
        <v>21</v>
      </c>
      <c r="F55" s="29" t="s">
        <v>142</v>
      </c>
      <c r="G55" s="29" t="s">
        <v>142</v>
      </c>
      <c r="H55" s="29" t="s">
        <v>142</v>
      </c>
      <c r="I55" s="29" t="s">
        <v>141</v>
      </c>
      <c r="J55" s="29" t="s">
        <v>142</v>
      </c>
      <c r="K55" s="29" t="s">
        <v>142</v>
      </c>
      <c r="L55" s="29" t="s">
        <v>142</v>
      </c>
      <c r="M55" s="29" t="s">
        <v>142</v>
      </c>
      <c r="N55" s="29" t="s">
        <v>142</v>
      </c>
      <c r="O55" s="29" t="s">
        <v>142</v>
      </c>
      <c r="P55" s="29" t="s">
        <v>141</v>
      </c>
      <c r="Q55" s="29" t="s">
        <v>142</v>
      </c>
      <c r="R55" s="6"/>
      <c r="S55" s="6"/>
      <c r="T55" s="6"/>
      <c r="U55" s="6"/>
    </row>
    <row r="56" spans="1:21" ht="25.5">
      <c r="A56" s="13">
        <v>55</v>
      </c>
      <c r="B56" s="44">
        <v>55</v>
      </c>
      <c r="C56" s="44" t="s">
        <v>236</v>
      </c>
      <c r="D56" s="46" t="s">
        <v>238</v>
      </c>
      <c r="E56" s="38" t="s">
        <v>21</v>
      </c>
      <c r="F56" s="29" t="s">
        <v>142</v>
      </c>
      <c r="G56" s="29" t="s">
        <v>142</v>
      </c>
      <c r="H56" s="29" t="s">
        <v>142</v>
      </c>
      <c r="I56" s="29" t="s">
        <v>141</v>
      </c>
      <c r="J56" s="29" t="s">
        <v>142</v>
      </c>
      <c r="K56" s="29" t="s">
        <v>142</v>
      </c>
      <c r="L56" s="29" t="s">
        <v>142</v>
      </c>
      <c r="M56" s="29" t="s">
        <v>142</v>
      </c>
      <c r="N56" s="29" t="s">
        <v>143</v>
      </c>
      <c r="O56" s="29" t="s">
        <v>142</v>
      </c>
      <c r="P56" s="29" t="s">
        <v>141</v>
      </c>
      <c r="Q56" s="29" t="s">
        <v>142</v>
      </c>
      <c r="R56" s="6"/>
      <c r="S56" s="6"/>
      <c r="T56" s="6"/>
      <c r="U56" s="6"/>
    </row>
    <row r="57" spans="1:21" ht="76.5">
      <c r="A57" s="13">
        <v>56</v>
      </c>
      <c r="B57" s="44">
        <v>56</v>
      </c>
      <c r="C57" s="44" t="s">
        <v>239</v>
      </c>
      <c r="D57" s="46" t="s">
        <v>240</v>
      </c>
      <c r="E57" s="38" t="s">
        <v>21</v>
      </c>
      <c r="F57" s="29" t="s">
        <v>142</v>
      </c>
      <c r="G57" s="29" t="s">
        <v>142</v>
      </c>
      <c r="H57" s="29" t="s">
        <v>142</v>
      </c>
      <c r="I57" s="29" t="s">
        <v>141</v>
      </c>
      <c r="J57" s="29" t="s">
        <v>142</v>
      </c>
      <c r="K57" s="29" t="s">
        <v>142</v>
      </c>
      <c r="L57" s="29" t="s">
        <v>142</v>
      </c>
      <c r="M57" s="29" t="s">
        <v>143</v>
      </c>
      <c r="N57" s="29" t="s">
        <v>142</v>
      </c>
      <c r="O57" s="29" t="s">
        <v>142</v>
      </c>
      <c r="P57" s="29" t="s">
        <v>141</v>
      </c>
      <c r="Q57" s="29" t="s">
        <v>142</v>
      </c>
      <c r="R57" s="6"/>
      <c r="S57" s="6"/>
      <c r="T57" s="6"/>
      <c r="U57" s="6"/>
    </row>
    <row r="58" spans="1:21" ht="63.75">
      <c r="A58" s="13">
        <v>57</v>
      </c>
      <c r="B58" s="44">
        <v>57</v>
      </c>
      <c r="C58" s="44" t="s">
        <v>239</v>
      </c>
      <c r="D58" s="46" t="s">
        <v>241</v>
      </c>
      <c r="E58" s="38" t="s">
        <v>21</v>
      </c>
      <c r="F58" s="29" t="s">
        <v>142</v>
      </c>
      <c r="G58" s="29" t="s">
        <v>142</v>
      </c>
      <c r="H58" s="29" t="s">
        <v>142</v>
      </c>
      <c r="I58" s="29" t="s">
        <v>141</v>
      </c>
      <c r="J58" s="29" t="s">
        <v>142</v>
      </c>
      <c r="K58" s="29" t="s">
        <v>142</v>
      </c>
      <c r="L58" s="29" t="s">
        <v>142</v>
      </c>
      <c r="M58" s="29" t="s">
        <v>143</v>
      </c>
      <c r="N58" s="29" t="s">
        <v>142</v>
      </c>
      <c r="O58" s="29" t="s">
        <v>142</v>
      </c>
      <c r="P58" s="29" t="s">
        <v>141</v>
      </c>
      <c r="Q58" s="29" t="s">
        <v>142</v>
      </c>
      <c r="R58" s="6"/>
      <c r="S58" s="6"/>
      <c r="T58" s="6"/>
      <c r="U58" s="6"/>
    </row>
    <row r="59" spans="1:21" ht="76.5">
      <c r="A59" s="13">
        <v>58</v>
      </c>
      <c r="B59" s="44">
        <v>58</v>
      </c>
      <c r="C59" s="44" t="s">
        <v>242</v>
      </c>
      <c r="D59" s="46" t="s">
        <v>243</v>
      </c>
      <c r="E59" s="38" t="s">
        <v>21</v>
      </c>
      <c r="F59" s="29" t="s">
        <v>142</v>
      </c>
      <c r="G59" s="29" t="s">
        <v>142</v>
      </c>
      <c r="H59" s="29" t="s">
        <v>142</v>
      </c>
      <c r="I59" s="29" t="s">
        <v>141</v>
      </c>
      <c r="J59" s="29" t="s">
        <v>142</v>
      </c>
      <c r="K59" s="29" t="s">
        <v>142</v>
      </c>
      <c r="L59" s="29" t="s">
        <v>142</v>
      </c>
      <c r="M59" s="29" t="s">
        <v>142</v>
      </c>
      <c r="N59" s="29" t="s">
        <v>143</v>
      </c>
      <c r="O59" s="29" t="s">
        <v>142</v>
      </c>
      <c r="P59" s="29" t="s">
        <v>141</v>
      </c>
      <c r="Q59" s="29" t="s">
        <v>142</v>
      </c>
      <c r="R59" s="6"/>
      <c r="S59" s="6"/>
      <c r="T59" s="6"/>
      <c r="U59" s="6"/>
    </row>
    <row r="60" spans="1:21" ht="63.75">
      <c r="A60" s="13">
        <v>59</v>
      </c>
      <c r="B60" s="44">
        <v>59</v>
      </c>
      <c r="C60" s="44" t="s">
        <v>242</v>
      </c>
      <c r="D60" s="46" t="s">
        <v>244</v>
      </c>
      <c r="E60" s="38" t="s">
        <v>21</v>
      </c>
      <c r="F60" s="29" t="s">
        <v>142</v>
      </c>
      <c r="G60" s="29" t="s">
        <v>142</v>
      </c>
      <c r="H60" s="29" t="s">
        <v>142</v>
      </c>
      <c r="I60" s="29" t="s">
        <v>141</v>
      </c>
      <c r="J60" s="29" t="s">
        <v>142</v>
      </c>
      <c r="K60" s="29" t="s">
        <v>142</v>
      </c>
      <c r="L60" s="29" t="s">
        <v>142</v>
      </c>
      <c r="M60" s="29" t="s">
        <v>142</v>
      </c>
      <c r="N60" s="29" t="s">
        <v>142</v>
      </c>
      <c r="O60" s="29" t="s">
        <v>142</v>
      </c>
      <c r="P60" s="29" t="s">
        <v>141</v>
      </c>
      <c r="Q60" s="29" t="s">
        <v>142</v>
      </c>
      <c r="R60" s="6"/>
      <c r="S60" s="6"/>
      <c r="T60" s="6"/>
      <c r="U60" s="6"/>
    </row>
    <row r="61" spans="1:21" ht="25.5">
      <c r="A61" s="13">
        <v>60</v>
      </c>
      <c r="B61" s="44">
        <v>60</v>
      </c>
      <c r="C61" s="44" t="s">
        <v>245</v>
      </c>
      <c r="D61" s="46" t="s">
        <v>246</v>
      </c>
      <c r="E61" s="38" t="s">
        <v>21</v>
      </c>
      <c r="F61" s="29" t="s">
        <v>143</v>
      </c>
      <c r="G61" s="29" t="s">
        <v>143</v>
      </c>
      <c r="H61" s="29" t="s">
        <v>142</v>
      </c>
      <c r="I61" s="29" t="s">
        <v>141</v>
      </c>
      <c r="J61" s="29" t="s">
        <v>142</v>
      </c>
      <c r="K61" s="29" t="s">
        <v>142</v>
      </c>
      <c r="L61" s="29" t="s">
        <v>142</v>
      </c>
      <c r="M61" s="29" t="s">
        <v>142</v>
      </c>
      <c r="N61" s="29" t="s">
        <v>142</v>
      </c>
      <c r="O61" s="29" t="s">
        <v>142</v>
      </c>
      <c r="P61" s="29" t="s">
        <v>141</v>
      </c>
      <c r="Q61" s="29" t="s">
        <v>142</v>
      </c>
      <c r="R61" s="6"/>
      <c r="S61" s="6"/>
      <c r="T61" s="6"/>
      <c r="U61" s="6"/>
    </row>
    <row r="62" spans="1:21" ht="76.5">
      <c r="A62" s="13">
        <v>61</v>
      </c>
      <c r="B62" s="44">
        <v>61</v>
      </c>
      <c r="C62" s="44" t="s">
        <v>247</v>
      </c>
      <c r="D62" s="46" t="s">
        <v>248</v>
      </c>
      <c r="E62" s="38" t="s">
        <v>21</v>
      </c>
      <c r="F62" s="29" t="s">
        <v>173</v>
      </c>
      <c r="G62" s="29" t="s">
        <v>142</v>
      </c>
      <c r="H62" s="29" t="s">
        <v>143</v>
      </c>
      <c r="I62" s="29" t="s">
        <v>141</v>
      </c>
      <c r="J62" s="29" t="s">
        <v>142</v>
      </c>
      <c r="K62" s="29" t="s">
        <v>142</v>
      </c>
      <c r="L62" s="29" t="s">
        <v>173</v>
      </c>
      <c r="M62" s="29" t="s">
        <v>142</v>
      </c>
      <c r="N62" s="29" t="s">
        <v>173</v>
      </c>
      <c r="O62" s="29" t="s">
        <v>173</v>
      </c>
      <c r="P62" s="29" t="s">
        <v>141</v>
      </c>
      <c r="Q62" s="29" t="s">
        <v>142</v>
      </c>
      <c r="R62" s="6"/>
      <c r="S62" s="6"/>
      <c r="T62" s="6"/>
      <c r="U62" s="6"/>
    </row>
    <row r="63" spans="1:21" ht="89.25">
      <c r="A63" s="13">
        <v>62</v>
      </c>
      <c r="B63" s="44">
        <v>62</v>
      </c>
      <c r="C63" s="44" t="s">
        <v>249</v>
      </c>
      <c r="D63" s="46" t="s">
        <v>250</v>
      </c>
      <c r="E63" s="38" t="s">
        <v>21</v>
      </c>
      <c r="F63" s="29" t="s">
        <v>142</v>
      </c>
      <c r="G63" s="29" t="s">
        <v>142</v>
      </c>
      <c r="H63" s="29" t="s">
        <v>142</v>
      </c>
      <c r="I63" s="29" t="s">
        <v>141</v>
      </c>
      <c r="J63" s="29" t="s">
        <v>142</v>
      </c>
      <c r="K63" s="29" t="s">
        <v>142</v>
      </c>
      <c r="L63" s="29" t="s">
        <v>142</v>
      </c>
      <c r="M63" s="29" t="s">
        <v>142</v>
      </c>
      <c r="N63" s="29" t="s">
        <v>142</v>
      </c>
      <c r="O63" s="29" t="s">
        <v>173</v>
      </c>
      <c r="P63" s="29" t="s">
        <v>142</v>
      </c>
      <c r="Q63" s="29" t="s">
        <v>142</v>
      </c>
      <c r="R63" s="6"/>
      <c r="S63" s="6"/>
      <c r="T63" s="6"/>
      <c r="U63" s="6"/>
    </row>
    <row r="64" spans="1:21" ht="63.75">
      <c r="A64" s="13">
        <v>63</v>
      </c>
      <c r="B64" s="44">
        <v>63</v>
      </c>
      <c r="C64" s="44" t="s">
        <v>251</v>
      </c>
      <c r="D64" s="46" t="s">
        <v>252</v>
      </c>
      <c r="E64" s="38" t="s">
        <v>21</v>
      </c>
      <c r="F64" s="29" t="s">
        <v>142</v>
      </c>
      <c r="G64" s="29" t="s">
        <v>142</v>
      </c>
      <c r="H64" s="29" t="s">
        <v>142</v>
      </c>
      <c r="I64" s="29" t="s">
        <v>141</v>
      </c>
      <c r="J64" s="29" t="s">
        <v>142</v>
      </c>
      <c r="K64" s="29" t="s">
        <v>142</v>
      </c>
      <c r="L64" s="29" t="s">
        <v>142</v>
      </c>
      <c r="M64" s="29" t="s">
        <v>142</v>
      </c>
      <c r="N64" s="29" t="s">
        <v>142</v>
      </c>
      <c r="O64" s="29" t="s">
        <v>142</v>
      </c>
      <c r="P64" s="29" t="s">
        <v>142</v>
      </c>
      <c r="Q64" s="29" t="s">
        <v>142</v>
      </c>
      <c r="R64" s="6"/>
      <c r="S64" s="6"/>
      <c r="T64" s="6"/>
      <c r="U64" s="6"/>
    </row>
    <row r="65" spans="1:21" ht="63.75">
      <c r="A65" s="13">
        <v>64</v>
      </c>
      <c r="B65" s="44">
        <v>64</v>
      </c>
      <c r="C65" s="44" t="s">
        <v>251</v>
      </c>
      <c r="D65" s="46" t="s">
        <v>253</v>
      </c>
      <c r="E65" s="38" t="s">
        <v>21</v>
      </c>
      <c r="F65" s="29" t="s">
        <v>142</v>
      </c>
      <c r="G65" s="29" t="s">
        <v>142</v>
      </c>
      <c r="H65" s="29" t="s">
        <v>142</v>
      </c>
      <c r="I65" s="29" t="s">
        <v>141</v>
      </c>
      <c r="J65" s="29" t="s">
        <v>142</v>
      </c>
      <c r="K65" s="29" t="s">
        <v>142</v>
      </c>
      <c r="L65" s="29" t="s">
        <v>142</v>
      </c>
      <c r="M65" s="29" t="s">
        <v>142</v>
      </c>
      <c r="N65" s="29" t="s">
        <v>142</v>
      </c>
      <c r="O65" s="29" t="s">
        <v>142</v>
      </c>
      <c r="P65" s="29" t="s">
        <v>142</v>
      </c>
      <c r="Q65" s="29" t="s">
        <v>142</v>
      </c>
      <c r="R65" s="6"/>
      <c r="S65" s="6"/>
      <c r="T65" s="6"/>
      <c r="U65" s="6"/>
    </row>
    <row r="66" spans="1:21" ht="76.5">
      <c r="A66" s="13">
        <v>65</v>
      </c>
      <c r="B66" s="44">
        <v>65</v>
      </c>
      <c r="C66" s="44" t="s">
        <v>254</v>
      </c>
      <c r="D66" s="46" t="s">
        <v>255</v>
      </c>
      <c r="E66" s="38" t="s">
        <v>21</v>
      </c>
      <c r="F66" s="29" t="s">
        <v>142</v>
      </c>
      <c r="G66" s="29" t="s">
        <v>142</v>
      </c>
      <c r="H66" s="29" t="s">
        <v>142</v>
      </c>
      <c r="I66" s="29" t="s">
        <v>141</v>
      </c>
      <c r="J66" s="29" t="s">
        <v>142</v>
      </c>
      <c r="K66" s="29" t="s">
        <v>142</v>
      </c>
      <c r="L66" s="29" t="s">
        <v>183</v>
      </c>
      <c r="M66" s="29" t="s">
        <v>142</v>
      </c>
      <c r="N66" s="29" t="s">
        <v>142</v>
      </c>
      <c r="O66" s="29" t="s">
        <v>143</v>
      </c>
      <c r="P66" s="29" t="s">
        <v>173</v>
      </c>
      <c r="Q66" s="29" t="s">
        <v>142</v>
      </c>
      <c r="R66" s="6"/>
      <c r="S66" s="6"/>
      <c r="T66" s="6"/>
      <c r="U66" s="6"/>
    </row>
    <row r="67" spans="1:21" ht="89.25">
      <c r="A67" s="13">
        <v>66</v>
      </c>
      <c r="B67" s="44">
        <v>66</v>
      </c>
      <c r="C67" s="44" t="s">
        <v>256</v>
      </c>
      <c r="D67" s="46" t="s">
        <v>257</v>
      </c>
      <c r="E67" s="38" t="s">
        <v>21</v>
      </c>
      <c r="F67" s="29" t="s">
        <v>142</v>
      </c>
      <c r="G67" s="29" t="s">
        <v>142</v>
      </c>
      <c r="H67" s="29" t="s">
        <v>142</v>
      </c>
      <c r="I67" s="29" t="s">
        <v>141</v>
      </c>
      <c r="J67" s="29" t="s">
        <v>142</v>
      </c>
      <c r="K67" s="29" t="s">
        <v>142</v>
      </c>
      <c r="L67" s="29" t="s">
        <v>142</v>
      </c>
      <c r="M67" s="29" t="s">
        <v>142</v>
      </c>
      <c r="N67" s="29" t="s">
        <v>142</v>
      </c>
      <c r="O67" s="29" t="s">
        <v>142</v>
      </c>
      <c r="P67" s="29" t="s">
        <v>142</v>
      </c>
      <c r="Q67" s="29" t="s">
        <v>142</v>
      </c>
      <c r="R67" s="6"/>
      <c r="S67" s="6"/>
      <c r="T67" s="6"/>
      <c r="U67" s="6"/>
    </row>
    <row r="68" spans="1:21" ht="63.75">
      <c r="A68" s="13">
        <v>67</v>
      </c>
      <c r="B68" s="44">
        <v>67</v>
      </c>
      <c r="C68" s="44" t="s">
        <v>258</v>
      </c>
      <c r="D68" s="46" t="s">
        <v>259</v>
      </c>
      <c r="E68" s="38" t="s">
        <v>21</v>
      </c>
      <c r="F68" s="29" t="s">
        <v>142</v>
      </c>
      <c r="G68" s="29" t="s">
        <v>142</v>
      </c>
      <c r="H68" s="29" t="s">
        <v>142</v>
      </c>
      <c r="I68" s="29" t="s">
        <v>141</v>
      </c>
      <c r="J68" s="29" t="s">
        <v>142</v>
      </c>
      <c r="K68" s="29" t="s">
        <v>142</v>
      </c>
      <c r="L68" s="29" t="s">
        <v>142</v>
      </c>
      <c r="M68" s="29" t="s">
        <v>142</v>
      </c>
      <c r="N68" s="29" t="s">
        <v>142</v>
      </c>
      <c r="O68" s="29" t="s">
        <v>142</v>
      </c>
      <c r="P68" s="29" t="s">
        <v>142</v>
      </c>
      <c r="Q68" s="29" t="s">
        <v>142</v>
      </c>
      <c r="R68" s="6"/>
      <c r="S68" s="6"/>
      <c r="T68" s="6"/>
      <c r="U68" s="6"/>
    </row>
    <row r="69" spans="1:21" ht="51">
      <c r="A69" s="13">
        <v>68</v>
      </c>
      <c r="B69" s="44">
        <v>68</v>
      </c>
      <c r="C69" s="44" t="s">
        <v>258</v>
      </c>
      <c r="D69" s="46" t="s">
        <v>260</v>
      </c>
      <c r="E69" s="38" t="s">
        <v>21</v>
      </c>
      <c r="F69" s="29" t="s">
        <v>142</v>
      </c>
      <c r="G69" s="29" t="s">
        <v>142</v>
      </c>
      <c r="H69" s="29" t="s">
        <v>142</v>
      </c>
      <c r="I69" s="29" t="s">
        <v>141</v>
      </c>
      <c r="J69" s="29" t="s">
        <v>142</v>
      </c>
      <c r="K69" s="29" t="s">
        <v>142</v>
      </c>
      <c r="L69" s="29" t="s">
        <v>142</v>
      </c>
      <c r="M69" s="29" t="s">
        <v>142</v>
      </c>
      <c r="N69" s="29" t="s">
        <v>142</v>
      </c>
      <c r="O69" s="29" t="s">
        <v>142</v>
      </c>
      <c r="P69" s="29" t="s">
        <v>142</v>
      </c>
      <c r="Q69" s="29" t="s">
        <v>142</v>
      </c>
      <c r="R69" s="6"/>
      <c r="S69" s="6"/>
      <c r="T69" s="6"/>
      <c r="U69" s="6"/>
    </row>
    <row r="70" spans="1:21" ht="76.5">
      <c r="A70" s="13">
        <v>69</v>
      </c>
      <c r="B70" s="44">
        <v>69</v>
      </c>
      <c r="C70" s="44" t="s">
        <v>261</v>
      </c>
      <c r="D70" s="46" t="s">
        <v>262</v>
      </c>
      <c r="E70" s="38" t="s">
        <v>21</v>
      </c>
      <c r="F70" s="29" t="s">
        <v>142</v>
      </c>
      <c r="G70" s="29" t="s">
        <v>142</v>
      </c>
      <c r="H70" s="29" t="s">
        <v>142</v>
      </c>
      <c r="I70" s="29" t="s">
        <v>141</v>
      </c>
      <c r="J70" s="29" t="s">
        <v>142</v>
      </c>
      <c r="K70" s="29" t="s">
        <v>142</v>
      </c>
      <c r="L70" s="29" t="s">
        <v>142</v>
      </c>
      <c r="M70" s="29" t="s">
        <v>142</v>
      </c>
      <c r="N70" s="29" t="s">
        <v>142</v>
      </c>
      <c r="O70" s="29" t="s">
        <v>142</v>
      </c>
      <c r="P70" s="29" t="s">
        <v>142</v>
      </c>
      <c r="Q70" s="29" t="s">
        <v>142</v>
      </c>
      <c r="R70" s="6"/>
      <c r="S70" s="6"/>
      <c r="T70" s="6"/>
      <c r="U70" s="6"/>
    </row>
    <row r="71" spans="1:21" ht="89.25">
      <c r="A71" s="13">
        <v>70</v>
      </c>
      <c r="B71" s="44">
        <v>70</v>
      </c>
      <c r="C71" s="44" t="s">
        <v>261</v>
      </c>
      <c r="D71" s="46" t="s">
        <v>263</v>
      </c>
      <c r="E71" s="38" t="s">
        <v>21</v>
      </c>
      <c r="F71" s="29" t="s">
        <v>142</v>
      </c>
      <c r="G71" s="29" t="s">
        <v>142</v>
      </c>
      <c r="H71" s="29" t="s">
        <v>142</v>
      </c>
      <c r="I71" s="29" t="s">
        <v>141</v>
      </c>
      <c r="J71" s="29" t="s">
        <v>142</v>
      </c>
      <c r="K71" s="29" t="s">
        <v>142</v>
      </c>
      <c r="L71" s="29" t="s">
        <v>142</v>
      </c>
      <c r="M71" s="29" t="s">
        <v>142</v>
      </c>
      <c r="N71" s="29" t="s">
        <v>142</v>
      </c>
      <c r="O71" s="29" t="s">
        <v>142</v>
      </c>
      <c r="P71" s="29" t="s">
        <v>142</v>
      </c>
      <c r="Q71" s="29" t="s">
        <v>142</v>
      </c>
      <c r="R71" s="6"/>
      <c r="S71" s="6"/>
      <c r="T71" s="6"/>
      <c r="U71" s="6"/>
    </row>
    <row r="72" spans="1:21" ht="63.75">
      <c r="A72" s="13">
        <v>71</v>
      </c>
      <c r="B72" s="44">
        <v>71</v>
      </c>
      <c r="C72" s="44" t="s">
        <v>264</v>
      </c>
      <c r="D72" s="46" t="s">
        <v>265</v>
      </c>
      <c r="E72" s="38" t="s">
        <v>21</v>
      </c>
      <c r="F72" s="29" t="s">
        <v>142</v>
      </c>
      <c r="G72" s="29" t="s">
        <v>142</v>
      </c>
      <c r="H72" s="29" t="s">
        <v>142</v>
      </c>
      <c r="I72" s="29" t="s">
        <v>141</v>
      </c>
      <c r="J72" s="29" t="s">
        <v>142</v>
      </c>
      <c r="K72" s="29" t="s">
        <v>142</v>
      </c>
      <c r="L72" s="29" t="s">
        <v>142</v>
      </c>
      <c r="M72" s="29" t="s">
        <v>142</v>
      </c>
      <c r="N72" s="29" t="s">
        <v>142</v>
      </c>
      <c r="O72" s="29" t="s">
        <v>142</v>
      </c>
      <c r="P72" s="29" t="s">
        <v>142</v>
      </c>
      <c r="Q72" s="29" t="s">
        <v>142</v>
      </c>
      <c r="R72" s="6"/>
      <c r="S72" s="6"/>
      <c r="T72" s="6"/>
      <c r="U72" s="6"/>
    </row>
    <row r="73" spans="1:21" ht="76.5">
      <c r="A73" s="13">
        <v>72</v>
      </c>
      <c r="B73" s="44">
        <v>72</v>
      </c>
      <c r="C73" s="44" t="s">
        <v>266</v>
      </c>
      <c r="D73" s="46" t="s">
        <v>267</v>
      </c>
      <c r="E73" s="38" t="s">
        <v>21</v>
      </c>
      <c r="F73" s="29" t="s">
        <v>142</v>
      </c>
      <c r="G73" s="29" t="s">
        <v>142</v>
      </c>
      <c r="H73" s="29" t="s">
        <v>142</v>
      </c>
      <c r="I73" s="29" t="s">
        <v>141</v>
      </c>
      <c r="J73" s="29" t="s">
        <v>142</v>
      </c>
      <c r="K73" s="29" t="s">
        <v>142</v>
      </c>
      <c r="L73" s="29" t="s">
        <v>142</v>
      </c>
      <c r="M73" s="29" t="s">
        <v>142</v>
      </c>
      <c r="N73" s="29" t="s">
        <v>142</v>
      </c>
      <c r="O73" s="29" t="s">
        <v>142</v>
      </c>
      <c r="P73" s="29" t="s">
        <v>142</v>
      </c>
      <c r="Q73" s="29" t="s">
        <v>142</v>
      </c>
      <c r="R73" s="6"/>
      <c r="S73" s="6"/>
      <c r="T73" s="6"/>
      <c r="U73" s="6"/>
    </row>
    <row r="74" spans="1:21" ht="76.5">
      <c r="A74" s="13">
        <v>73</v>
      </c>
      <c r="B74" s="44">
        <v>73</v>
      </c>
      <c r="C74" s="44" t="s">
        <v>266</v>
      </c>
      <c r="D74" s="46" t="s">
        <v>268</v>
      </c>
      <c r="E74" s="38" t="s">
        <v>21</v>
      </c>
      <c r="F74" s="29" t="s">
        <v>142</v>
      </c>
      <c r="G74" s="29" t="s">
        <v>142</v>
      </c>
      <c r="H74" s="29" t="s">
        <v>142</v>
      </c>
      <c r="I74" s="29" t="s">
        <v>141</v>
      </c>
      <c r="J74" s="29" t="s">
        <v>142</v>
      </c>
      <c r="K74" s="29" t="s">
        <v>142</v>
      </c>
      <c r="L74" s="29" t="s">
        <v>142</v>
      </c>
      <c r="M74" s="29" t="s">
        <v>142</v>
      </c>
      <c r="N74" s="29" t="s">
        <v>142</v>
      </c>
      <c r="O74" s="29" t="s">
        <v>143</v>
      </c>
      <c r="P74" s="29" t="s">
        <v>142</v>
      </c>
      <c r="Q74" s="29" t="s">
        <v>142</v>
      </c>
      <c r="R74" s="6"/>
      <c r="S74" s="6"/>
      <c r="T74" s="6"/>
      <c r="U74" s="6"/>
    </row>
    <row r="75" spans="1:21" ht="76.5">
      <c r="A75" s="13">
        <v>74</v>
      </c>
      <c r="B75" s="44">
        <v>74</v>
      </c>
      <c r="C75" s="44" t="s">
        <v>269</v>
      </c>
      <c r="D75" s="46" t="s">
        <v>270</v>
      </c>
      <c r="E75" s="38" t="s">
        <v>21</v>
      </c>
      <c r="F75" s="29" t="s">
        <v>173</v>
      </c>
      <c r="G75" s="29" t="s">
        <v>142</v>
      </c>
      <c r="H75" s="29" t="s">
        <v>142</v>
      </c>
      <c r="I75" s="29" t="s">
        <v>141</v>
      </c>
      <c r="J75" s="29" t="s">
        <v>142</v>
      </c>
      <c r="K75" s="29" t="s">
        <v>142</v>
      </c>
      <c r="L75" s="29" t="s">
        <v>183</v>
      </c>
      <c r="M75" s="29" t="s">
        <v>142</v>
      </c>
      <c r="N75" s="29" t="s">
        <v>143</v>
      </c>
      <c r="O75" s="29" t="s">
        <v>173</v>
      </c>
      <c r="P75" s="29" t="s">
        <v>173</v>
      </c>
      <c r="Q75" s="29" t="s">
        <v>142</v>
      </c>
      <c r="R75" s="6"/>
      <c r="S75" s="6"/>
      <c r="T75" s="6"/>
      <c r="U75" s="6"/>
    </row>
    <row r="76" spans="1:21" ht="89.25">
      <c r="A76" s="13">
        <v>75</v>
      </c>
      <c r="B76" s="44">
        <v>75</v>
      </c>
      <c r="C76" s="44" t="s">
        <v>269</v>
      </c>
      <c r="D76" s="46" t="s">
        <v>271</v>
      </c>
      <c r="E76" s="38" t="s">
        <v>21</v>
      </c>
      <c r="F76" s="29" t="s">
        <v>142</v>
      </c>
      <c r="G76" s="29" t="s">
        <v>142</v>
      </c>
      <c r="H76" s="29" t="s">
        <v>142</v>
      </c>
      <c r="I76" s="29" t="s">
        <v>141</v>
      </c>
      <c r="J76" s="29" t="s">
        <v>142</v>
      </c>
      <c r="K76" s="29" t="s">
        <v>142</v>
      </c>
      <c r="L76" s="29" t="s">
        <v>142</v>
      </c>
      <c r="M76" s="29" t="s">
        <v>142</v>
      </c>
      <c r="N76" s="29" t="s">
        <v>142</v>
      </c>
      <c r="O76" s="29" t="s">
        <v>142</v>
      </c>
      <c r="P76" s="29" t="s">
        <v>142</v>
      </c>
      <c r="Q76" s="29" t="s">
        <v>142</v>
      </c>
      <c r="R76" s="6"/>
      <c r="S76" s="6"/>
      <c r="T76" s="6"/>
      <c r="U76" s="6"/>
    </row>
    <row r="77" spans="1:21" ht="89.25">
      <c r="A77" s="13">
        <v>76</v>
      </c>
      <c r="B77" s="44">
        <v>76</v>
      </c>
      <c r="C77" s="44" t="s">
        <v>272</v>
      </c>
      <c r="D77" s="46" t="s">
        <v>273</v>
      </c>
      <c r="E77" s="38" t="s">
        <v>21</v>
      </c>
      <c r="F77" s="29" t="s">
        <v>142</v>
      </c>
      <c r="G77" s="29" t="s">
        <v>142</v>
      </c>
      <c r="H77" s="29" t="s">
        <v>142</v>
      </c>
      <c r="I77" s="29" t="s">
        <v>141</v>
      </c>
      <c r="J77" s="29" t="s">
        <v>142</v>
      </c>
      <c r="K77" s="29" t="s">
        <v>142</v>
      </c>
      <c r="L77" s="29" t="s">
        <v>142</v>
      </c>
      <c r="M77" s="29" t="s">
        <v>142</v>
      </c>
      <c r="N77" s="29" t="s">
        <v>143</v>
      </c>
      <c r="O77" s="29" t="s">
        <v>142</v>
      </c>
      <c r="P77" s="29" t="s">
        <v>142</v>
      </c>
      <c r="Q77" s="29" t="s">
        <v>142</v>
      </c>
      <c r="R77" s="6"/>
      <c r="S77" s="6"/>
      <c r="T77" s="6"/>
      <c r="U77" s="6"/>
    </row>
    <row r="78" spans="1:21" ht="76.5">
      <c r="A78" s="13">
        <v>77</v>
      </c>
      <c r="B78" s="44">
        <v>77</v>
      </c>
      <c r="C78" s="44" t="s">
        <v>272</v>
      </c>
      <c r="D78" s="46" t="s">
        <v>274</v>
      </c>
      <c r="E78" s="38" t="s">
        <v>21</v>
      </c>
      <c r="F78" s="29" t="s">
        <v>142</v>
      </c>
      <c r="G78" s="29" t="s">
        <v>142</v>
      </c>
      <c r="H78" s="29" t="s">
        <v>142</v>
      </c>
      <c r="I78" s="29" t="s">
        <v>141</v>
      </c>
      <c r="J78" s="29" t="s">
        <v>142</v>
      </c>
      <c r="K78" s="29" t="s">
        <v>142</v>
      </c>
      <c r="L78" s="29" t="s">
        <v>142</v>
      </c>
      <c r="M78" s="29" t="s">
        <v>142</v>
      </c>
      <c r="N78" s="29" t="s">
        <v>142</v>
      </c>
      <c r="O78" s="29" t="s">
        <v>142</v>
      </c>
      <c r="P78" s="29" t="s">
        <v>142</v>
      </c>
      <c r="Q78" s="29" t="s">
        <v>142</v>
      </c>
      <c r="R78" s="6"/>
      <c r="S78" s="6"/>
      <c r="T78" s="6"/>
      <c r="U78" s="6"/>
    </row>
    <row r="79" spans="1:21" ht="63.75">
      <c r="A79" s="13">
        <v>78</v>
      </c>
      <c r="B79" s="44">
        <v>78</v>
      </c>
      <c r="C79" s="44" t="s">
        <v>275</v>
      </c>
      <c r="D79" s="46" t="s">
        <v>276</v>
      </c>
      <c r="E79" s="38" t="s">
        <v>21</v>
      </c>
      <c r="F79" s="29" t="s">
        <v>142</v>
      </c>
      <c r="G79" s="29" t="s">
        <v>142</v>
      </c>
      <c r="H79" s="29" t="s">
        <v>142</v>
      </c>
      <c r="I79" s="29" t="s">
        <v>141</v>
      </c>
      <c r="J79" s="29" t="s">
        <v>142</v>
      </c>
      <c r="K79" s="29" t="s">
        <v>142</v>
      </c>
      <c r="L79" s="29" t="s">
        <v>142</v>
      </c>
      <c r="M79" s="29" t="s">
        <v>142</v>
      </c>
      <c r="N79" s="29" t="s">
        <v>142</v>
      </c>
      <c r="O79" s="29" t="s">
        <v>142</v>
      </c>
      <c r="P79" s="29" t="s">
        <v>142</v>
      </c>
      <c r="Q79" s="29" t="s">
        <v>142</v>
      </c>
      <c r="R79" s="6"/>
      <c r="S79" s="6"/>
      <c r="T79" s="6"/>
      <c r="U79" s="6"/>
    </row>
    <row r="80" spans="1:21" ht="89.25">
      <c r="A80" s="13">
        <v>79</v>
      </c>
      <c r="B80" s="44">
        <v>79</v>
      </c>
      <c r="C80" s="44" t="s">
        <v>275</v>
      </c>
      <c r="D80" s="46" t="s">
        <v>277</v>
      </c>
      <c r="E80" s="38" t="s">
        <v>21</v>
      </c>
      <c r="F80" s="29" t="s">
        <v>142</v>
      </c>
      <c r="G80" s="29" t="s">
        <v>142</v>
      </c>
      <c r="H80" s="29" t="s">
        <v>142</v>
      </c>
      <c r="I80" s="29" t="s">
        <v>141</v>
      </c>
      <c r="J80" s="29" t="s">
        <v>142</v>
      </c>
      <c r="K80" s="29" t="s">
        <v>142</v>
      </c>
      <c r="L80" s="29" t="s">
        <v>142</v>
      </c>
      <c r="M80" s="29" t="s">
        <v>142</v>
      </c>
      <c r="N80" s="29" t="s">
        <v>142</v>
      </c>
      <c r="O80" s="29" t="s">
        <v>142</v>
      </c>
      <c r="P80" s="29" t="s">
        <v>142</v>
      </c>
      <c r="Q80" s="29" t="s">
        <v>142</v>
      </c>
      <c r="R80" s="6"/>
      <c r="S80" s="6"/>
      <c r="T80" s="6"/>
      <c r="U80" s="6"/>
    </row>
    <row r="81" spans="1:21" ht="63.75">
      <c r="A81" s="13">
        <v>80</v>
      </c>
      <c r="B81" s="44">
        <v>80</v>
      </c>
      <c r="C81" s="44" t="s">
        <v>278</v>
      </c>
      <c r="D81" s="46" t="s">
        <v>279</v>
      </c>
      <c r="E81" s="38" t="s">
        <v>21</v>
      </c>
      <c r="F81" s="29" t="s">
        <v>142</v>
      </c>
      <c r="G81" s="29" t="s">
        <v>142</v>
      </c>
      <c r="H81" s="29" t="s">
        <v>142</v>
      </c>
      <c r="I81" s="29" t="s">
        <v>141</v>
      </c>
      <c r="J81" s="29" t="s">
        <v>142</v>
      </c>
      <c r="K81" s="29" t="s">
        <v>142</v>
      </c>
      <c r="L81" s="29" t="s">
        <v>142</v>
      </c>
      <c r="M81" s="29" t="s">
        <v>142</v>
      </c>
      <c r="N81" s="29" t="s">
        <v>142</v>
      </c>
      <c r="O81" s="29" t="s">
        <v>142</v>
      </c>
      <c r="P81" s="29" t="s">
        <v>142</v>
      </c>
      <c r="Q81" s="29" t="s">
        <v>142</v>
      </c>
      <c r="R81" s="6"/>
      <c r="S81" s="6"/>
      <c r="T81" s="6"/>
      <c r="U81" s="6"/>
    </row>
    <row r="82" spans="1:21" ht="89.25">
      <c r="A82" s="13">
        <v>81</v>
      </c>
      <c r="B82" s="44">
        <v>81</v>
      </c>
      <c r="C82" s="44" t="s">
        <v>280</v>
      </c>
      <c r="D82" s="46" t="s">
        <v>281</v>
      </c>
      <c r="E82" s="38" t="s">
        <v>21</v>
      </c>
      <c r="F82" s="29" t="s">
        <v>142</v>
      </c>
      <c r="G82" s="29" t="s">
        <v>142</v>
      </c>
      <c r="H82" s="29" t="s">
        <v>142</v>
      </c>
      <c r="I82" s="29" t="s">
        <v>141</v>
      </c>
      <c r="J82" s="29" t="s">
        <v>142</v>
      </c>
      <c r="K82" s="29" t="s">
        <v>142</v>
      </c>
      <c r="L82" s="29" t="s">
        <v>183</v>
      </c>
      <c r="M82" s="29" t="s">
        <v>142</v>
      </c>
      <c r="N82" s="29" t="s">
        <v>142</v>
      </c>
      <c r="O82" s="29" t="s">
        <v>142</v>
      </c>
      <c r="P82" s="29" t="s">
        <v>142</v>
      </c>
      <c r="Q82" s="29" t="s">
        <v>142</v>
      </c>
      <c r="R82" s="6"/>
      <c r="S82" s="6"/>
      <c r="T82" s="6"/>
      <c r="U82" s="6"/>
    </row>
    <row r="83" spans="1:21" ht="63.75">
      <c r="A83" s="13">
        <v>82</v>
      </c>
      <c r="B83" s="44">
        <v>82</v>
      </c>
      <c r="C83" s="44" t="s">
        <v>280</v>
      </c>
      <c r="D83" s="46" t="s">
        <v>282</v>
      </c>
      <c r="E83" s="38" t="s">
        <v>21</v>
      </c>
      <c r="F83" s="29" t="s">
        <v>142</v>
      </c>
      <c r="G83" s="29" t="s">
        <v>142</v>
      </c>
      <c r="H83" s="29" t="s">
        <v>142</v>
      </c>
      <c r="I83" s="29" t="s">
        <v>141</v>
      </c>
      <c r="J83" s="29" t="s">
        <v>142</v>
      </c>
      <c r="K83" s="29" t="s">
        <v>142</v>
      </c>
      <c r="L83" s="29" t="s">
        <v>183</v>
      </c>
      <c r="M83" s="29" t="s">
        <v>142</v>
      </c>
      <c r="N83" s="29" t="s">
        <v>142</v>
      </c>
      <c r="O83" s="29" t="s">
        <v>183</v>
      </c>
      <c r="P83" s="29" t="s">
        <v>142</v>
      </c>
      <c r="Q83" s="29" t="s">
        <v>142</v>
      </c>
      <c r="R83" s="6"/>
      <c r="S83" s="6"/>
      <c r="T83" s="6"/>
      <c r="U83" s="6"/>
    </row>
    <row r="84" spans="1:21" ht="76.5">
      <c r="A84" s="13">
        <v>83</v>
      </c>
      <c r="B84" s="44">
        <v>83</v>
      </c>
      <c r="C84" s="44" t="s">
        <v>283</v>
      </c>
      <c r="D84" s="46" t="s">
        <v>284</v>
      </c>
      <c r="E84" s="38" t="s">
        <v>21</v>
      </c>
      <c r="F84" s="29" t="s">
        <v>142</v>
      </c>
      <c r="G84" s="29" t="s">
        <v>142</v>
      </c>
      <c r="H84" s="29" t="s">
        <v>142</v>
      </c>
      <c r="I84" s="29" t="s">
        <v>141</v>
      </c>
      <c r="J84" s="29" t="s">
        <v>142</v>
      </c>
      <c r="K84" s="29" t="s">
        <v>142</v>
      </c>
      <c r="L84" s="29" t="s">
        <v>142</v>
      </c>
      <c r="M84" s="29" t="s">
        <v>141</v>
      </c>
      <c r="N84" s="29" t="s">
        <v>142</v>
      </c>
      <c r="O84" s="29" t="s">
        <v>142</v>
      </c>
      <c r="P84" s="29" t="s">
        <v>142</v>
      </c>
      <c r="Q84" s="29" t="s">
        <v>142</v>
      </c>
      <c r="R84" s="6"/>
      <c r="S84" s="6"/>
      <c r="T84" s="6"/>
      <c r="U84" s="6"/>
    </row>
    <row r="85" spans="1:21" ht="63.75">
      <c r="A85" s="13">
        <v>84</v>
      </c>
      <c r="B85" s="44">
        <v>84</v>
      </c>
      <c r="C85" s="44" t="s">
        <v>285</v>
      </c>
      <c r="D85" s="46" t="s">
        <v>286</v>
      </c>
      <c r="E85" s="38" t="s">
        <v>21</v>
      </c>
      <c r="F85" s="29" t="s">
        <v>142</v>
      </c>
      <c r="G85" s="29" t="s">
        <v>142</v>
      </c>
      <c r="H85" s="29" t="s">
        <v>142</v>
      </c>
      <c r="I85" s="29" t="s">
        <v>141</v>
      </c>
      <c r="J85" s="29" t="s">
        <v>142</v>
      </c>
      <c r="K85" s="29" t="s">
        <v>142</v>
      </c>
      <c r="L85" s="29" t="s">
        <v>142</v>
      </c>
      <c r="M85" s="29" t="s">
        <v>141</v>
      </c>
      <c r="N85" s="29" t="s">
        <v>142</v>
      </c>
      <c r="O85" s="29" t="s">
        <v>142</v>
      </c>
      <c r="P85" s="29" t="s">
        <v>142</v>
      </c>
      <c r="Q85" s="29" t="s">
        <v>142</v>
      </c>
      <c r="R85" s="6"/>
      <c r="S85" s="6"/>
      <c r="T85" s="6"/>
      <c r="U85" s="6"/>
    </row>
    <row r="86" spans="1:21" ht="63.75">
      <c r="A86" s="13">
        <v>85</v>
      </c>
      <c r="B86" s="44">
        <v>85</v>
      </c>
      <c r="C86" s="44" t="s">
        <v>287</v>
      </c>
      <c r="D86" s="46" t="s">
        <v>288</v>
      </c>
      <c r="E86" s="38" t="s">
        <v>21</v>
      </c>
      <c r="F86" s="29" t="s">
        <v>142</v>
      </c>
      <c r="G86" s="29" t="s">
        <v>142</v>
      </c>
      <c r="H86" s="29" t="s">
        <v>142</v>
      </c>
      <c r="I86" s="29" t="s">
        <v>141</v>
      </c>
      <c r="J86" s="29" t="s">
        <v>142</v>
      </c>
      <c r="K86" s="29" t="s">
        <v>142</v>
      </c>
      <c r="L86" s="29" t="s">
        <v>142</v>
      </c>
      <c r="M86" s="29" t="s">
        <v>141</v>
      </c>
      <c r="N86" s="29" t="s">
        <v>142</v>
      </c>
      <c r="O86" s="29" t="s">
        <v>142</v>
      </c>
      <c r="P86" s="29" t="s">
        <v>142</v>
      </c>
      <c r="Q86" s="29" t="s">
        <v>142</v>
      </c>
    </row>
    <row r="87" spans="1:21" ht="63.75">
      <c r="A87" s="13">
        <v>86</v>
      </c>
      <c r="B87" s="44">
        <v>86</v>
      </c>
      <c r="C87" s="44" t="s">
        <v>287</v>
      </c>
      <c r="D87" s="46" t="s">
        <v>289</v>
      </c>
      <c r="E87" s="38" t="s">
        <v>21</v>
      </c>
      <c r="F87" s="29" t="s">
        <v>142</v>
      </c>
      <c r="G87" s="29" t="s">
        <v>142</v>
      </c>
      <c r="H87" s="29" t="s">
        <v>142</v>
      </c>
      <c r="I87" s="29" t="s">
        <v>141</v>
      </c>
      <c r="J87" s="29" t="s">
        <v>142</v>
      </c>
      <c r="K87" s="29" t="s">
        <v>142</v>
      </c>
      <c r="L87" s="29" t="s">
        <v>142</v>
      </c>
      <c r="M87" s="29" t="s">
        <v>141</v>
      </c>
      <c r="N87" s="29" t="s">
        <v>142</v>
      </c>
      <c r="O87" s="29" t="s">
        <v>142</v>
      </c>
      <c r="P87" s="29" t="s">
        <v>142</v>
      </c>
      <c r="Q87" s="29" t="s">
        <v>142</v>
      </c>
    </row>
    <row r="88" spans="1:21" ht="51">
      <c r="A88" s="13">
        <v>87</v>
      </c>
      <c r="B88" s="44">
        <v>87</v>
      </c>
      <c r="C88" s="44" t="s">
        <v>290</v>
      </c>
      <c r="D88" s="46" t="s">
        <v>291</v>
      </c>
      <c r="E88" s="38" t="s">
        <v>21</v>
      </c>
      <c r="F88" s="29" t="s">
        <v>142</v>
      </c>
      <c r="G88" s="29" t="s">
        <v>142</v>
      </c>
      <c r="H88" s="29" t="s">
        <v>142</v>
      </c>
      <c r="I88" s="29" t="s">
        <v>141</v>
      </c>
      <c r="J88" s="29" t="s">
        <v>142</v>
      </c>
      <c r="K88" s="29" t="s">
        <v>142</v>
      </c>
      <c r="L88" s="29" t="s">
        <v>142</v>
      </c>
      <c r="M88" s="29" t="s">
        <v>141</v>
      </c>
      <c r="N88" s="29" t="s">
        <v>142</v>
      </c>
      <c r="O88" s="29" t="s">
        <v>142</v>
      </c>
      <c r="P88" s="29" t="s">
        <v>142</v>
      </c>
      <c r="Q88" s="29" t="s">
        <v>142</v>
      </c>
    </row>
    <row r="89" spans="1:21" ht="51">
      <c r="A89" s="13">
        <v>88</v>
      </c>
      <c r="B89" s="44">
        <v>88</v>
      </c>
      <c r="C89" s="44" t="s">
        <v>290</v>
      </c>
      <c r="D89" s="46" t="s">
        <v>292</v>
      </c>
      <c r="E89" s="38" t="s">
        <v>21</v>
      </c>
      <c r="F89" s="29" t="s">
        <v>142</v>
      </c>
      <c r="G89" s="29" t="s">
        <v>142</v>
      </c>
      <c r="H89" s="29" t="s">
        <v>142</v>
      </c>
      <c r="I89" s="29" t="s">
        <v>141</v>
      </c>
      <c r="J89" s="29" t="s">
        <v>142</v>
      </c>
      <c r="K89" s="29" t="s">
        <v>142</v>
      </c>
      <c r="L89" s="29" t="s">
        <v>143</v>
      </c>
      <c r="M89" s="29" t="s">
        <v>141</v>
      </c>
      <c r="N89" s="29" t="s">
        <v>142</v>
      </c>
      <c r="O89" s="29" t="s">
        <v>142</v>
      </c>
      <c r="P89" s="29" t="s">
        <v>142</v>
      </c>
      <c r="Q89" s="29" t="s">
        <v>142</v>
      </c>
    </row>
    <row r="90" spans="1:21" ht="89.25">
      <c r="A90" s="13">
        <v>89</v>
      </c>
      <c r="B90" s="44">
        <v>89</v>
      </c>
      <c r="C90" s="44" t="s">
        <v>293</v>
      </c>
      <c r="D90" s="46" t="s">
        <v>294</v>
      </c>
      <c r="E90" s="38" t="s">
        <v>21</v>
      </c>
      <c r="F90" s="29" t="s">
        <v>142</v>
      </c>
      <c r="G90" s="29" t="s">
        <v>142</v>
      </c>
      <c r="H90" s="29" t="s">
        <v>142</v>
      </c>
      <c r="I90" s="29" t="s">
        <v>141</v>
      </c>
      <c r="J90" s="29" t="s">
        <v>142</v>
      </c>
      <c r="K90" s="29" t="s">
        <v>142</v>
      </c>
      <c r="L90" s="29" t="s">
        <v>142</v>
      </c>
      <c r="M90" s="29" t="s">
        <v>141</v>
      </c>
      <c r="N90" s="29" t="s">
        <v>142</v>
      </c>
      <c r="O90" s="29" t="s">
        <v>142</v>
      </c>
      <c r="P90" s="29" t="s">
        <v>142</v>
      </c>
      <c r="Q90" s="29" t="s">
        <v>142</v>
      </c>
    </row>
    <row r="91" spans="1:21" ht="76.5">
      <c r="A91" s="13">
        <v>90</v>
      </c>
      <c r="B91" s="44">
        <v>90</v>
      </c>
      <c r="C91" s="44" t="s">
        <v>293</v>
      </c>
      <c r="D91" s="46" t="s">
        <v>295</v>
      </c>
      <c r="E91" s="38" t="s">
        <v>21</v>
      </c>
      <c r="F91" s="29" t="s">
        <v>142</v>
      </c>
      <c r="G91" s="29" t="s">
        <v>142</v>
      </c>
      <c r="H91" s="29" t="s">
        <v>142</v>
      </c>
      <c r="I91" s="29" t="s">
        <v>141</v>
      </c>
      <c r="J91" s="29" t="s">
        <v>142</v>
      </c>
      <c r="K91" s="29" t="s">
        <v>142</v>
      </c>
      <c r="L91" s="29" t="s">
        <v>142</v>
      </c>
      <c r="M91" s="29" t="s">
        <v>141</v>
      </c>
      <c r="N91" s="29" t="s">
        <v>142</v>
      </c>
      <c r="O91" s="29" t="s">
        <v>142</v>
      </c>
      <c r="P91" s="29" t="s">
        <v>142</v>
      </c>
      <c r="Q91" s="29" t="s">
        <v>142</v>
      </c>
    </row>
    <row r="92" spans="1:21" ht="76.5">
      <c r="A92" s="13">
        <v>91</v>
      </c>
      <c r="B92" s="44">
        <v>91</v>
      </c>
      <c r="C92" s="44" t="s">
        <v>296</v>
      </c>
      <c r="D92" s="46" t="s">
        <v>297</v>
      </c>
      <c r="E92" s="38" t="s">
        <v>21</v>
      </c>
      <c r="F92" s="29" t="s">
        <v>142</v>
      </c>
      <c r="G92" s="29" t="s">
        <v>142</v>
      </c>
      <c r="H92" s="29" t="s">
        <v>142</v>
      </c>
      <c r="I92" s="29" t="s">
        <v>141</v>
      </c>
      <c r="J92" s="29" t="s">
        <v>142</v>
      </c>
      <c r="K92" s="29" t="s">
        <v>142</v>
      </c>
      <c r="L92" s="29" t="s">
        <v>142</v>
      </c>
      <c r="M92" s="29" t="s">
        <v>141</v>
      </c>
      <c r="N92" s="29" t="s">
        <v>142</v>
      </c>
      <c r="O92" s="29" t="s">
        <v>142</v>
      </c>
      <c r="P92" s="29" t="s">
        <v>142</v>
      </c>
      <c r="Q92" s="29" t="s">
        <v>142</v>
      </c>
    </row>
    <row r="93" spans="1:21" ht="63.75">
      <c r="A93" s="13">
        <v>92</v>
      </c>
      <c r="B93" s="44">
        <v>92</v>
      </c>
      <c r="C93" s="44" t="s">
        <v>298</v>
      </c>
      <c r="D93" s="46" t="s">
        <v>299</v>
      </c>
      <c r="E93" s="38" t="s">
        <v>21</v>
      </c>
      <c r="F93" s="29" t="s">
        <v>142</v>
      </c>
      <c r="G93" s="29" t="s">
        <v>142</v>
      </c>
      <c r="H93" s="29" t="s">
        <v>142</v>
      </c>
      <c r="I93" s="29" t="s">
        <v>141</v>
      </c>
      <c r="J93" s="29" t="s">
        <v>142</v>
      </c>
      <c r="K93" s="29" t="s">
        <v>142</v>
      </c>
      <c r="L93" s="29" t="s">
        <v>142</v>
      </c>
      <c r="M93" s="29" t="s">
        <v>141</v>
      </c>
      <c r="N93" s="29" t="s">
        <v>142</v>
      </c>
      <c r="O93" s="29" t="s">
        <v>142</v>
      </c>
      <c r="P93" s="29" t="s">
        <v>142</v>
      </c>
      <c r="Q93" s="29" t="s">
        <v>142</v>
      </c>
    </row>
    <row r="94" spans="1:21" ht="38.25">
      <c r="A94" s="13">
        <v>93</v>
      </c>
      <c r="B94" s="44">
        <v>93</v>
      </c>
      <c r="C94" s="44" t="s">
        <v>300</v>
      </c>
      <c r="D94" s="46" t="s">
        <v>301</v>
      </c>
      <c r="E94" s="38" t="s">
        <v>21</v>
      </c>
      <c r="F94" s="29" t="s">
        <v>142</v>
      </c>
      <c r="G94" s="29" t="s">
        <v>142</v>
      </c>
      <c r="H94" s="29" t="s">
        <v>142</v>
      </c>
      <c r="I94" s="29" t="s">
        <v>141</v>
      </c>
      <c r="J94" s="29" t="s">
        <v>142</v>
      </c>
      <c r="K94" s="29" t="s">
        <v>142</v>
      </c>
      <c r="L94" s="29" t="s">
        <v>142</v>
      </c>
      <c r="M94" s="29" t="s">
        <v>141</v>
      </c>
      <c r="N94" s="29" t="s">
        <v>142</v>
      </c>
      <c r="O94" s="29" t="s">
        <v>142</v>
      </c>
      <c r="P94" s="29" t="s">
        <v>142</v>
      </c>
      <c r="Q94" s="29" t="s">
        <v>142</v>
      </c>
    </row>
    <row r="95" spans="1:21" ht="38.25">
      <c r="A95" s="13">
        <v>94</v>
      </c>
      <c r="B95" s="44">
        <v>94</v>
      </c>
      <c r="C95" s="44" t="s">
        <v>300</v>
      </c>
      <c r="D95" s="46" t="s">
        <v>302</v>
      </c>
      <c r="E95" s="38" t="s">
        <v>21</v>
      </c>
      <c r="F95" s="29" t="s">
        <v>142</v>
      </c>
      <c r="G95" s="29" t="s">
        <v>142</v>
      </c>
      <c r="H95" s="29" t="s">
        <v>142</v>
      </c>
      <c r="I95" s="29" t="s">
        <v>141</v>
      </c>
      <c r="J95" s="29" t="s">
        <v>142</v>
      </c>
      <c r="K95" s="29" t="s">
        <v>142</v>
      </c>
      <c r="L95" s="29" t="s">
        <v>142</v>
      </c>
      <c r="M95" s="29" t="s">
        <v>141</v>
      </c>
      <c r="N95" s="29" t="s">
        <v>142</v>
      </c>
      <c r="O95" s="29" t="s">
        <v>142</v>
      </c>
      <c r="P95" s="29" t="s">
        <v>142</v>
      </c>
      <c r="Q95" s="29" t="s">
        <v>142</v>
      </c>
    </row>
    <row r="96" spans="1:21" ht="38.25">
      <c r="A96" s="13">
        <v>95</v>
      </c>
      <c r="B96" s="44">
        <v>95</v>
      </c>
      <c r="C96" s="44" t="s">
        <v>303</v>
      </c>
      <c r="D96" s="46" t="s">
        <v>304</v>
      </c>
      <c r="E96" s="38" t="s">
        <v>21</v>
      </c>
      <c r="F96" s="29" t="s">
        <v>142</v>
      </c>
      <c r="G96" s="29" t="s">
        <v>142</v>
      </c>
      <c r="H96" s="29" t="s">
        <v>142</v>
      </c>
      <c r="I96" s="29" t="s">
        <v>141</v>
      </c>
      <c r="J96" s="29" t="s">
        <v>142</v>
      </c>
      <c r="K96" s="29" t="s">
        <v>142</v>
      </c>
      <c r="L96" s="29" t="s">
        <v>142</v>
      </c>
      <c r="M96" s="29" t="s">
        <v>141</v>
      </c>
      <c r="N96" s="29" t="s">
        <v>142</v>
      </c>
      <c r="O96" s="29" t="s">
        <v>142</v>
      </c>
      <c r="P96" s="29" t="s">
        <v>142</v>
      </c>
      <c r="Q96" s="29" t="s">
        <v>142</v>
      </c>
    </row>
    <row r="97" spans="1:17" ht="38.25">
      <c r="A97" s="13">
        <v>96</v>
      </c>
      <c r="B97" s="44">
        <v>96</v>
      </c>
      <c r="C97" s="44" t="s">
        <v>303</v>
      </c>
      <c r="D97" s="46" t="s">
        <v>305</v>
      </c>
      <c r="E97" s="38" t="s">
        <v>21</v>
      </c>
      <c r="F97" s="29" t="s">
        <v>142</v>
      </c>
      <c r="G97" s="29" t="s">
        <v>142</v>
      </c>
      <c r="H97" s="29" t="s">
        <v>142</v>
      </c>
      <c r="I97" s="29" t="s">
        <v>141</v>
      </c>
      <c r="J97" s="29" t="s">
        <v>142</v>
      </c>
      <c r="K97" s="29" t="s">
        <v>142</v>
      </c>
      <c r="L97" s="29" t="s">
        <v>142</v>
      </c>
      <c r="M97" s="29" t="s">
        <v>141</v>
      </c>
      <c r="N97" s="29" t="s">
        <v>142</v>
      </c>
      <c r="O97" s="29" t="s">
        <v>142</v>
      </c>
      <c r="P97" s="29" t="s">
        <v>142</v>
      </c>
      <c r="Q97" s="29" t="s">
        <v>142</v>
      </c>
    </row>
    <row r="98" spans="1:17" ht="38.25">
      <c r="A98" s="13">
        <v>97</v>
      </c>
      <c r="B98" s="44">
        <v>97</v>
      </c>
      <c r="C98" s="44" t="s">
        <v>306</v>
      </c>
      <c r="D98" s="46" t="s">
        <v>307</v>
      </c>
      <c r="E98" s="38" t="s">
        <v>21</v>
      </c>
      <c r="F98" s="29" t="s">
        <v>142</v>
      </c>
      <c r="G98" s="29" t="s">
        <v>142</v>
      </c>
      <c r="H98" s="29" t="s">
        <v>142</v>
      </c>
      <c r="I98" s="29" t="s">
        <v>141</v>
      </c>
      <c r="J98" s="29" t="s">
        <v>142</v>
      </c>
      <c r="K98" s="29" t="s">
        <v>142</v>
      </c>
      <c r="L98" s="29" t="s">
        <v>142</v>
      </c>
      <c r="M98" s="29" t="s">
        <v>141</v>
      </c>
      <c r="N98" s="29" t="s">
        <v>142</v>
      </c>
      <c r="O98" s="29" t="s">
        <v>142</v>
      </c>
      <c r="P98" s="29" t="s">
        <v>142</v>
      </c>
      <c r="Q98" s="29" t="s">
        <v>142</v>
      </c>
    </row>
    <row r="99" spans="1:17" ht="38.25">
      <c r="A99" s="13">
        <v>98</v>
      </c>
      <c r="B99" s="44">
        <v>98</v>
      </c>
      <c r="C99" s="44" t="s">
        <v>306</v>
      </c>
      <c r="D99" s="46" t="s">
        <v>308</v>
      </c>
      <c r="E99" s="38" t="s">
        <v>21</v>
      </c>
      <c r="F99" s="29" t="s">
        <v>142</v>
      </c>
      <c r="G99" s="29" t="s">
        <v>142</v>
      </c>
      <c r="H99" s="29" t="s">
        <v>142</v>
      </c>
      <c r="I99" s="29" t="s">
        <v>141</v>
      </c>
      <c r="J99" s="29" t="s">
        <v>142</v>
      </c>
      <c r="K99" s="29" t="s">
        <v>142</v>
      </c>
      <c r="L99" s="29" t="s">
        <v>142</v>
      </c>
      <c r="M99" s="29" t="s">
        <v>141</v>
      </c>
      <c r="N99" s="29" t="s">
        <v>142</v>
      </c>
      <c r="O99" s="29" t="s">
        <v>142</v>
      </c>
      <c r="P99" s="29" t="s">
        <v>142</v>
      </c>
      <c r="Q99" s="29" t="s">
        <v>142</v>
      </c>
    </row>
    <row r="100" spans="1:17" ht="38.25">
      <c r="A100" s="13">
        <v>99</v>
      </c>
      <c r="B100" s="44">
        <v>99</v>
      </c>
      <c r="C100" s="44" t="s">
        <v>309</v>
      </c>
      <c r="D100" s="46" t="s">
        <v>310</v>
      </c>
      <c r="E100" s="38" t="s">
        <v>21</v>
      </c>
      <c r="F100" s="29" t="s">
        <v>142</v>
      </c>
      <c r="G100" s="29" t="s">
        <v>142</v>
      </c>
      <c r="H100" s="29" t="s">
        <v>142</v>
      </c>
      <c r="I100" s="29" t="s">
        <v>141</v>
      </c>
      <c r="J100" s="29" t="s">
        <v>142</v>
      </c>
      <c r="K100" s="29" t="s">
        <v>142</v>
      </c>
      <c r="L100" s="29" t="s">
        <v>142</v>
      </c>
      <c r="M100" s="29" t="s">
        <v>141</v>
      </c>
      <c r="N100" s="29" t="s">
        <v>142</v>
      </c>
      <c r="O100" s="29" t="s">
        <v>142</v>
      </c>
      <c r="P100" s="29" t="s">
        <v>142</v>
      </c>
      <c r="Q100" s="29" t="s">
        <v>142</v>
      </c>
    </row>
    <row r="101" spans="1:17" ht="38.25">
      <c r="A101" s="13">
        <v>100</v>
      </c>
      <c r="B101" s="44">
        <v>100</v>
      </c>
      <c r="C101" s="44" t="s">
        <v>309</v>
      </c>
      <c r="D101" s="46" t="s">
        <v>311</v>
      </c>
      <c r="E101" s="38" t="s">
        <v>21</v>
      </c>
      <c r="F101" s="29" t="s">
        <v>142</v>
      </c>
      <c r="G101" s="29" t="s">
        <v>142</v>
      </c>
      <c r="H101" s="29" t="s">
        <v>142</v>
      </c>
      <c r="I101" s="29" t="s">
        <v>141</v>
      </c>
      <c r="J101" s="29" t="s">
        <v>142</v>
      </c>
      <c r="K101" s="29" t="s">
        <v>142</v>
      </c>
      <c r="L101" s="29" t="s">
        <v>142</v>
      </c>
      <c r="M101" s="29" t="s">
        <v>141</v>
      </c>
      <c r="N101" s="29" t="s">
        <v>142</v>
      </c>
      <c r="O101" s="29" t="s">
        <v>142</v>
      </c>
      <c r="P101" s="29" t="s">
        <v>142</v>
      </c>
      <c r="Q101" s="29" t="s">
        <v>142</v>
      </c>
    </row>
    <row r="102" spans="1:17" ht="25.5">
      <c r="A102" s="13">
        <v>101</v>
      </c>
      <c r="B102" s="44">
        <v>101</v>
      </c>
      <c r="C102" s="44" t="s">
        <v>312</v>
      </c>
      <c r="D102" s="46" t="s">
        <v>313</v>
      </c>
      <c r="E102" s="38" t="s">
        <v>21</v>
      </c>
      <c r="F102" s="29" t="s">
        <v>143</v>
      </c>
      <c r="G102" s="29" t="s">
        <v>142</v>
      </c>
      <c r="H102" s="29" t="s">
        <v>142</v>
      </c>
      <c r="I102" s="29" t="s">
        <v>141</v>
      </c>
      <c r="J102" s="29" t="s">
        <v>142</v>
      </c>
      <c r="K102" s="29" t="s">
        <v>142</v>
      </c>
      <c r="L102" s="29" t="s">
        <v>142</v>
      </c>
      <c r="M102" s="29" t="s">
        <v>141</v>
      </c>
      <c r="N102" s="29" t="s">
        <v>142</v>
      </c>
      <c r="O102" s="29" t="s">
        <v>143</v>
      </c>
      <c r="P102" s="29" t="s">
        <v>183</v>
      </c>
      <c r="Q102" s="29" t="s">
        <v>142</v>
      </c>
    </row>
    <row r="103" spans="1:17" ht="25.5">
      <c r="A103" s="13">
        <v>102</v>
      </c>
      <c r="B103" s="44">
        <v>102</v>
      </c>
      <c r="C103" s="44" t="s">
        <v>314</v>
      </c>
      <c r="D103" s="46" t="s">
        <v>315</v>
      </c>
      <c r="E103" s="38" t="s">
        <v>21</v>
      </c>
      <c r="F103" s="29" t="s">
        <v>142</v>
      </c>
      <c r="G103" s="29" t="s">
        <v>143</v>
      </c>
      <c r="H103" s="29" t="s">
        <v>143</v>
      </c>
      <c r="I103" s="29" t="s">
        <v>141</v>
      </c>
      <c r="J103" s="29" t="s">
        <v>143</v>
      </c>
      <c r="K103" s="29" t="s">
        <v>142</v>
      </c>
      <c r="L103" s="29" t="s">
        <v>142</v>
      </c>
      <c r="M103" s="29" t="s">
        <v>141</v>
      </c>
      <c r="N103" s="29" t="s">
        <v>142</v>
      </c>
      <c r="O103" s="29" t="s">
        <v>142</v>
      </c>
      <c r="P103" s="29" t="s">
        <v>142</v>
      </c>
      <c r="Q103" s="29" t="s">
        <v>142</v>
      </c>
    </row>
    <row r="104" spans="1:17" ht="89.25">
      <c r="A104" s="13">
        <v>103</v>
      </c>
      <c r="B104" s="44">
        <v>103</v>
      </c>
      <c r="C104" s="44" t="s">
        <v>316</v>
      </c>
      <c r="D104" s="46" t="s">
        <v>317</v>
      </c>
      <c r="E104" s="38" t="s">
        <v>21</v>
      </c>
      <c r="F104" s="29" t="s">
        <v>142</v>
      </c>
      <c r="G104" s="29" t="s">
        <v>142</v>
      </c>
      <c r="H104" s="29" t="s">
        <v>142</v>
      </c>
      <c r="I104" s="29" t="s">
        <v>141</v>
      </c>
      <c r="J104" s="29" t="s">
        <v>142</v>
      </c>
      <c r="K104" s="29" t="s">
        <v>142</v>
      </c>
      <c r="L104" s="29" t="s">
        <v>143</v>
      </c>
      <c r="M104" s="29" t="s">
        <v>141</v>
      </c>
      <c r="N104" s="29" t="s">
        <v>142</v>
      </c>
      <c r="O104" s="29" t="s">
        <v>143</v>
      </c>
      <c r="P104" s="29" t="s">
        <v>142</v>
      </c>
      <c r="Q104" s="29" t="s">
        <v>142</v>
      </c>
    </row>
    <row r="105" spans="1:17" ht="89.25">
      <c r="A105" s="13">
        <v>104</v>
      </c>
      <c r="B105" s="44">
        <v>104</v>
      </c>
      <c r="C105" s="44" t="s">
        <v>318</v>
      </c>
      <c r="D105" s="46" t="s">
        <v>319</v>
      </c>
      <c r="E105" s="38" t="s">
        <v>21</v>
      </c>
      <c r="F105" s="29" t="s">
        <v>142</v>
      </c>
      <c r="G105" s="29" t="s">
        <v>142</v>
      </c>
      <c r="H105" s="29" t="s">
        <v>142</v>
      </c>
      <c r="I105" s="29" t="s">
        <v>141</v>
      </c>
      <c r="J105" s="29" t="s">
        <v>142</v>
      </c>
      <c r="K105" s="29" t="s">
        <v>142</v>
      </c>
      <c r="L105" s="29" t="s">
        <v>143</v>
      </c>
      <c r="M105" s="29" t="s">
        <v>141</v>
      </c>
      <c r="N105" s="29" t="s">
        <v>142</v>
      </c>
      <c r="O105" s="29" t="s">
        <v>142</v>
      </c>
      <c r="P105" s="29" t="s">
        <v>142</v>
      </c>
      <c r="Q105" s="29" t="s">
        <v>142</v>
      </c>
    </row>
    <row r="106" spans="1:17" ht="89.25">
      <c r="A106" s="13">
        <v>105</v>
      </c>
      <c r="B106" s="44">
        <v>105</v>
      </c>
      <c r="C106" s="44" t="s">
        <v>318</v>
      </c>
      <c r="D106" s="46" t="s">
        <v>320</v>
      </c>
      <c r="E106" s="38" t="s">
        <v>21</v>
      </c>
      <c r="F106" s="29" t="s">
        <v>142</v>
      </c>
      <c r="G106" s="29" t="s">
        <v>142</v>
      </c>
      <c r="H106" s="29" t="s">
        <v>142</v>
      </c>
      <c r="I106" s="29" t="s">
        <v>141</v>
      </c>
      <c r="J106" s="29" t="s">
        <v>142</v>
      </c>
      <c r="K106" s="29" t="s">
        <v>142</v>
      </c>
      <c r="L106" s="29" t="s">
        <v>143</v>
      </c>
      <c r="M106" s="29" t="s">
        <v>141</v>
      </c>
      <c r="N106" s="29" t="s">
        <v>142</v>
      </c>
      <c r="O106" s="29" t="s">
        <v>142</v>
      </c>
      <c r="P106" s="29" t="s">
        <v>142</v>
      </c>
      <c r="Q106" s="29" t="s">
        <v>142</v>
      </c>
    </row>
    <row r="107" spans="1:17" ht="63.75">
      <c r="A107" s="13">
        <v>106</v>
      </c>
      <c r="B107" s="44">
        <v>106</v>
      </c>
      <c r="C107" s="44" t="s">
        <v>321</v>
      </c>
      <c r="D107" s="46" t="s">
        <v>322</v>
      </c>
      <c r="E107" s="38" t="s">
        <v>21</v>
      </c>
      <c r="F107" s="29" t="s">
        <v>142</v>
      </c>
      <c r="G107" s="29" t="s">
        <v>142</v>
      </c>
      <c r="H107" s="29" t="s">
        <v>142</v>
      </c>
      <c r="I107" s="29" t="s">
        <v>141</v>
      </c>
      <c r="J107" s="29" t="s">
        <v>142</v>
      </c>
      <c r="K107" s="29" t="s">
        <v>142</v>
      </c>
      <c r="L107" s="29" t="s">
        <v>142</v>
      </c>
      <c r="M107" s="29" t="s">
        <v>141</v>
      </c>
      <c r="N107" s="29" t="s">
        <v>142</v>
      </c>
      <c r="O107" s="29" t="s">
        <v>142</v>
      </c>
      <c r="P107" s="29" t="s">
        <v>142</v>
      </c>
      <c r="Q107" s="29" t="s">
        <v>142</v>
      </c>
    </row>
    <row r="108" spans="1:17" ht="63.75">
      <c r="A108" s="13">
        <v>107</v>
      </c>
      <c r="B108" s="44">
        <v>107</v>
      </c>
      <c r="C108" s="44" t="s">
        <v>323</v>
      </c>
      <c r="D108" s="46" t="s">
        <v>324</v>
      </c>
      <c r="E108" s="38" t="s">
        <v>21</v>
      </c>
      <c r="F108" s="29" t="s">
        <v>142</v>
      </c>
      <c r="G108" s="29" t="s">
        <v>142</v>
      </c>
      <c r="H108" s="29" t="s">
        <v>142</v>
      </c>
      <c r="I108" s="29" t="s">
        <v>141</v>
      </c>
      <c r="J108" s="29" t="s">
        <v>142</v>
      </c>
      <c r="K108" s="29" t="s">
        <v>142</v>
      </c>
      <c r="L108" s="29" t="s">
        <v>142</v>
      </c>
      <c r="M108" s="29" t="s">
        <v>141</v>
      </c>
      <c r="N108" s="29" t="s">
        <v>142</v>
      </c>
      <c r="O108" s="29" t="s">
        <v>142</v>
      </c>
      <c r="P108" s="29" t="s">
        <v>142</v>
      </c>
      <c r="Q108" s="29" t="s">
        <v>143</v>
      </c>
    </row>
    <row r="109" spans="1:17" ht="25.5">
      <c r="A109" s="13">
        <v>108</v>
      </c>
      <c r="B109" s="44">
        <v>108</v>
      </c>
      <c r="C109" s="44" t="s">
        <v>325</v>
      </c>
      <c r="D109" s="46" t="s">
        <v>326</v>
      </c>
      <c r="E109" s="38" t="s">
        <v>21</v>
      </c>
      <c r="F109" s="29" t="s">
        <v>142</v>
      </c>
      <c r="G109" s="29" t="s">
        <v>142</v>
      </c>
      <c r="H109" s="29" t="s">
        <v>142</v>
      </c>
      <c r="I109" s="29" t="s">
        <v>141</v>
      </c>
      <c r="J109" s="29" t="s">
        <v>143</v>
      </c>
      <c r="K109" s="29" t="s">
        <v>141</v>
      </c>
      <c r="L109" s="29" t="s">
        <v>142</v>
      </c>
      <c r="M109" s="29" t="s">
        <v>141</v>
      </c>
      <c r="N109" s="29" t="s">
        <v>142</v>
      </c>
      <c r="O109" s="29" t="s">
        <v>142</v>
      </c>
      <c r="P109" s="29" t="s">
        <v>142</v>
      </c>
      <c r="Q109" s="29" t="s">
        <v>142</v>
      </c>
    </row>
    <row r="110" spans="1:17" ht="38.25">
      <c r="A110" s="13">
        <v>109</v>
      </c>
      <c r="B110" s="44">
        <v>109</v>
      </c>
      <c r="C110" s="44" t="s">
        <v>327</v>
      </c>
      <c r="D110" s="46" t="s">
        <v>328</v>
      </c>
      <c r="E110" s="38" t="s">
        <v>21</v>
      </c>
      <c r="F110" s="29" t="s">
        <v>142</v>
      </c>
      <c r="G110" s="29" t="s">
        <v>142</v>
      </c>
      <c r="H110" s="29" t="s">
        <v>142</v>
      </c>
      <c r="I110" s="29" t="s">
        <v>141</v>
      </c>
      <c r="J110" s="29" t="s">
        <v>143</v>
      </c>
      <c r="K110" s="29" t="s">
        <v>141</v>
      </c>
      <c r="L110" s="29" t="s">
        <v>142</v>
      </c>
      <c r="M110" s="29" t="s">
        <v>141</v>
      </c>
      <c r="N110" s="29" t="s">
        <v>142</v>
      </c>
      <c r="O110" s="29" t="s">
        <v>142</v>
      </c>
      <c r="P110" s="29" t="s">
        <v>142</v>
      </c>
      <c r="Q110" s="29" t="s">
        <v>142</v>
      </c>
    </row>
    <row r="111" spans="1:17" ht="25.5">
      <c r="A111" s="13">
        <v>110</v>
      </c>
      <c r="B111" s="44">
        <v>110</v>
      </c>
      <c r="C111" s="44" t="s">
        <v>329</v>
      </c>
      <c r="D111" s="46" t="s">
        <v>330</v>
      </c>
      <c r="E111" s="38" t="s">
        <v>21</v>
      </c>
      <c r="F111" s="29" t="s">
        <v>142</v>
      </c>
      <c r="G111" s="29" t="s">
        <v>142</v>
      </c>
      <c r="H111" s="29" t="s">
        <v>142</v>
      </c>
      <c r="I111" s="29" t="s">
        <v>141</v>
      </c>
      <c r="J111" s="29" t="s">
        <v>142</v>
      </c>
      <c r="K111" s="29" t="s">
        <v>142</v>
      </c>
      <c r="L111" s="29" t="s">
        <v>142</v>
      </c>
      <c r="M111" s="29" t="s">
        <v>141</v>
      </c>
      <c r="N111" s="29" t="s">
        <v>142</v>
      </c>
      <c r="O111" s="29" t="s">
        <v>142</v>
      </c>
      <c r="P111" s="29" t="s">
        <v>142</v>
      </c>
      <c r="Q111" s="29" t="s">
        <v>142</v>
      </c>
    </row>
    <row r="112" spans="1:17" ht="38.25">
      <c r="A112" s="13">
        <v>111</v>
      </c>
      <c r="B112" s="44">
        <v>111</v>
      </c>
      <c r="C112" s="44" t="s">
        <v>331</v>
      </c>
      <c r="D112" s="46" t="s">
        <v>332</v>
      </c>
      <c r="E112" s="38" t="s">
        <v>21</v>
      </c>
      <c r="F112" s="29" t="s">
        <v>142</v>
      </c>
      <c r="G112" s="29" t="s">
        <v>143</v>
      </c>
      <c r="H112" s="29" t="s">
        <v>143</v>
      </c>
      <c r="I112" s="29" t="s">
        <v>141</v>
      </c>
      <c r="J112" s="29" t="s">
        <v>142</v>
      </c>
      <c r="K112" s="29" t="s">
        <v>142</v>
      </c>
      <c r="L112" s="29" t="s">
        <v>142</v>
      </c>
      <c r="M112" s="29" t="s">
        <v>141</v>
      </c>
      <c r="N112" s="29" t="s">
        <v>142</v>
      </c>
      <c r="O112" s="29" t="s">
        <v>142</v>
      </c>
      <c r="P112" s="29" t="s">
        <v>142</v>
      </c>
      <c r="Q112" s="29" t="s">
        <v>142</v>
      </c>
    </row>
    <row r="113" spans="1:17" ht="102">
      <c r="A113" s="13">
        <v>112</v>
      </c>
      <c r="B113" s="44">
        <v>112</v>
      </c>
      <c r="C113" s="44" t="s">
        <v>333</v>
      </c>
      <c r="D113" s="46" t="s">
        <v>334</v>
      </c>
      <c r="E113" s="38" t="s">
        <v>21</v>
      </c>
      <c r="F113" s="29" t="s">
        <v>142</v>
      </c>
      <c r="G113" s="29" t="s">
        <v>143</v>
      </c>
      <c r="H113" s="29" t="s">
        <v>142</v>
      </c>
      <c r="I113" s="29" t="s">
        <v>141</v>
      </c>
      <c r="J113" s="29" t="s">
        <v>142</v>
      </c>
      <c r="K113" s="29" t="s">
        <v>142</v>
      </c>
      <c r="L113" s="29" t="s">
        <v>142</v>
      </c>
      <c r="M113" s="29" t="s">
        <v>141</v>
      </c>
      <c r="N113" s="29" t="s">
        <v>143</v>
      </c>
      <c r="O113" s="29" t="s">
        <v>142</v>
      </c>
      <c r="P113" s="29" t="s">
        <v>142</v>
      </c>
      <c r="Q113" s="29" t="s">
        <v>142</v>
      </c>
    </row>
    <row r="114" spans="1:17" ht="127.5">
      <c r="A114" s="13">
        <v>113</v>
      </c>
      <c r="B114" s="44">
        <v>113</v>
      </c>
      <c r="C114" s="44" t="s">
        <v>335</v>
      </c>
      <c r="D114" s="46" t="s">
        <v>336</v>
      </c>
      <c r="E114" s="38" t="s">
        <v>21</v>
      </c>
      <c r="F114" s="29" t="s">
        <v>142</v>
      </c>
      <c r="G114" s="29" t="s">
        <v>142</v>
      </c>
      <c r="H114" s="29" t="s">
        <v>142</v>
      </c>
      <c r="I114" s="29" t="s">
        <v>141</v>
      </c>
      <c r="J114" s="29" t="s">
        <v>142</v>
      </c>
      <c r="K114" s="29" t="s">
        <v>142</v>
      </c>
      <c r="L114" s="29" t="s">
        <v>142</v>
      </c>
      <c r="M114" s="29" t="s">
        <v>141</v>
      </c>
      <c r="N114" s="29" t="s">
        <v>142</v>
      </c>
      <c r="O114" s="29" t="s">
        <v>142</v>
      </c>
      <c r="P114" s="29" t="s">
        <v>142</v>
      </c>
      <c r="Q114" s="29" t="s">
        <v>142</v>
      </c>
    </row>
    <row r="115" spans="1:17" ht="127.5">
      <c r="A115" s="13">
        <v>114</v>
      </c>
      <c r="B115" s="44">
        <v>114</v>
      </c>
      <c r="C115" s="44" t="s">
        <v>337</v>
      </c>
      <c r="D115" s="46" t="s">
        <v>338</v>
      </c>
      <c r="E115" s="38" t="s">
        <v>21</v>
      </c>
      <c r="F115" s="29" t="s">
        <v>142</v>
      </c>
      <c r="G115" s="29" t="s">
        <v>142</v>
      </c>
      <c r="H115" s="29" t="s">
        <v>142</v>
      </c>
      <c r="I115" s="29" t="s">
        <v>141</v>
      </c>
      <c r="J115" s="29" t="s">
        <v>142</v>
      </c>
      <c r="K115" s="29" t="s">
        <v>142</v>
      </c>
      <c r="L115" s="29" t="s">
        <v>142</v>
      </c>
      <c r="M115" s="29" t="s">
        <v>141</v>
      </c>
      <c r="N115" s="29" t="s">
        <v>142</v>
      </c>
      <c r="O115" s="29" t="s">
        <v>142</v>
      </c>
      <c r="P115" s="29" t="s">
        <v>142</v>
      </c>
      <c r="Q115" s="29" t="s">
        <v>142</v>
      </c>
    </row>
    <row r="116" spans="1:17" ht="127.5">
      <c r="A116" s="13">
        <v>115</v>
      </c>
      <c r="B116" s="44">
        <v>115</v>
      </c>
      <c r="C116" s="44" t="s">
        <v>339</v>
      </c>
      <c r="D116" s="46" t="s">
        <v>340</v>
      </c>
      <c r="E116" s="38" t="s">
        <v>21</v>
      </c>
      <c r="F116" s="29" t="s">
        <v>142</v>
      </c>
      <c r="G116" s="29" t="s">
        <v>142</v>
      </c>
      <c r="H116" s="29" t="s">
        <v>142</v>
      </c>
      <c r="I116" s="29" t="s">
        <v>141</v>
      </c>
      <c r="J116" s="29" t="s">
        <v>142</v>
      </c>
      <c r="K116" s="29" t="s">
        <v>142</v>
      </c>
      <c r="L116" s="29" t="s">
        <v>142</v>
      </c>
      <c r="M116" s="29" t="s">
        <v>141</v>
      </c>
      <c r="N116" s="29" t="s">
        <v>142</v>
      </c>
      <c r="O116" s="29" t="s">
        <v>142</v>
      </c>
      <c r="P116" s="29" t="s">
        <v>142</v>
      </c>
      <c r="Q116" s="29" t="s">
        <v>142</v>
      </c>
    </row>
    <row r="117" spans="1:17" ht="102">
      <c r="A117" s="13">
        <v>116</v>
      </c>
      <c r="B117" s="44">
        <v>116</v>
      </c>
      <c r="C117" s="44" t="s">
        <v>341</v>
      </c>
      <c r="D117" s="46" t="s">
        <v>342</v>
      </c>
      <c r="E117" s="38" t="s">
        <v>21</v>
      </c>
      <c r="F117" s="29" t="s">
        <v>142</v>
      </c>
      <c r="G117" s="29" t="s">
        <v>142</v>
      </c>
      <c r="H117" s="29" t="s">
        <v>142</v>
      </c>
      <c r="I117" s="29" t="s">
        <v>141</v>
      </c>
      <c r="J117" s="29" t="s">
        <v>142</v>
      </c>
      <c r="K117" s="29" t="s">
        <v>142</v>
      </c>
      <c r="L117" s="29" t="s">
        <v>142</v>
      </c>
      <c r="M117" s="29" t="s">
        <v>141</v>
      </c>
      <c r="N117" s="29" t="s">
        <v>142</v>
      </c>
      <c r="O117" s="29" t="s">
        <v>142</v>
      </c>
      <c r="P117" s="29" t="s">
        <v>142</v>
      </c>
      <c r="Q117" s="29" t="s">
        <v>142</v>
      </c>
    </row>
    <row r="118" spans="1:17" ht="89.25">
      <c r="A118" s="13">
        <v>117</v>
      </c>
      <c r="B118" s="44">
        <v>117</v>
      </c>
      <c r="C118" s="44" t="s">
        <v>343</v>
      </c>
      <c r="D118" s="46" t="s">
        <v>344</v>
      </c>
      <c r="E118" s="38" t="s">
        <v>21</v>
      </c>
      <c r="F118" s="29" t="s">
        <v>142</v>
      </c>
      <c r="G118" s="29" t="s">
        <v>142</v>
      </c>
      <c r="H118" s="29" t="s">
        <v>142</v>
      </c>
      <c r="I118" s="29" t="s">
        <v>141</v>
      </c>
      <c r="J118" s="29" t="s">
        <v>142</v>
      </c>
      <c r="K118" s="29" t="s">
        <v>142</v>
      </c>
      <c r="L118" s="29" t="s">
        <v>142</v>
      </c>
      <c r="M118" s="29" t="s">
        <v>141</v>
      </c>
      <c r="N118" s="29" t="s">
        <v>142</v>
      </c>
      <c r="O118" s="29" t="s">
        <v>142</v>
      </c>
      <c r="P118" s="29" t="s">
        <v>142</v>
      </c>
      <c r="Q118" s="29" t="s">
        <v>142</v>
      </c>
    </row>
    <row r="119" spans="1:17" ht="102">
      <c r="A119" s="13">
        <v>118</v>
      </c>
      <c r="B119" s="44">
        <v>118</v>
      </c>
      <c r="C119" s="44" t="s">
        <v>345</v>
      </c>
      <c r="D119" s="46" t="s">
        <v>346</v>
      </c>
      <c r="E119" s="38" t="s">
        <v>21</v>
      </c>
      <c r="F119" s="29" t="s">
        <v>142</v>
      </c>
      <c r="G119" s="29" t="s">
        <v>142</v>
      </c>
      <c r="H119" s="29" t="s">
        <v>142</v>
      </c>
      <c r="I119" s="29" t="s">
        <v>141</v>
      </c>
      <c r="J119" s="29" t="s">
        <v>142</v>
      </c>
      <c r="K119" s="29" t="s">
        <v>142</v>
      </c>
      <c r="L119" s="29" t="s">
        <v>142</v>
      </c>
      <c r="M119" s="29" t="s">
        <v>141</v>
      </c>
      <c r="N119" s="29" t="s">
        <v>142</v>
      </c>
      <c r="O119" s="29" t="s">
        <v>142</v>
      </c>
      <c r="P119" s="29" t="s">
        <v>142</v>
      </c>
      <c r="Q119" s="29" t="s">
        <v>142</v>
      </c>
    </row>
    <row r="120" spans="1:17" ht="102">
      <c r="A120" s="13">
        <v>119</v>
      </c>
      <c r="B120" s="44">
        <v>119</v>
      </c>
      <c r="C120" s="44" t="s">
        <v>347</v>
      </c>
      <c r="D120" s="46" t="s">
        <v>348</v>
      </c>
      <c r="E120" s="38" t="s">
        <v>21</v>
      </c>
      <c r="F120" s="29" t="s">
        <v>142</v>
      </c>
      <c r="G120" s="29" t="s">
        <v>142</v>
      </c>
      <c r="H120" s="29" t="s">
        <v>142</v>
      </c>
      <c r="I120" s="29" t="s">
        <v>141</v>
      </c>
      <c r="J120" s="29" t="s">
        <v>142</v>
      </c>
      <c r="K120" s="29" t="s">
        <v>142</v>
      </c>
      <c r="L120" s="29" t="s">
        <v>142</v>
      </c>
      <c r="M120" s="29" t="s">
        <v>141</v>
      </c>
      <c r="N120" s="29" t="s">
        <v>142</v>
      </c>
      <c r="O120" s="29" t="s">
        <v>142</v>
      </c>
      <c r="P120" s="29" t="s">
        <v>142</v>
      </c>
      <c r="Q120" s="29" t="s">
        <v>142</v>
      </c>
    </row>
    <row r="121" spans="1:17" ht="102">
      <c r="A121" s="13">
        <v>120</v>
      </c>
      <c r="B121" s="44">
        <v>120</v>
      </c>
      <c r="C121" s="44" t="s">
        <v>349</v>
      </c>
      <c r="D121" s="46" t="s">
        <v>350</v>
      </c>
      <c r="E121" s="38" t="s">
        <v>21</v>
      </c>
      <c r="F121" s="29" t="s">
        <v>142</v>
      </c>
      <c r="G121" s="29" t="s">
        <v>142</v>
      </c>
      <c r="H121" s="29" t="s">
        <v>142</v>
      </c>
      <c r="I121" s="29" t="s">
        <v>141</v>
      </c>
      <c r="J121" s="29" t="s">
        <v>142</v>
      </c>
      <c r="K121" s="29" t="s">
        <v>142</v>
      </c>
      <c r="L121" s="29" t="s">
        <v>142</v>
      </c>
      <c r="M121" s="29" t="s">
        <v>141</v>
      </c>
      <c r="N121" s="29" t="s">
        <v>142</v>
      </c>
      <c r="O121" s="29" t="s">
        <v>142</v>
      </c>
      <c r="P121" s="29" t="s">
        <v>142</v>
      </c>
      <c r="Q121" s="29" t="s">
        <v>142</v>
      </c>
    </row>
    <row r="122" spans="1:17" ht="102">
      <c r="A122" s="13">
        <v>121</v>
      </c>
      <c r="B122" s="44">
        <v>121</v>
      </c>
      <c r="C122" s="44" t="s">
        <v>351</v>
      </c>
      <c r="D122" s="46" t="s">
        <v>352</v>
      </c>
      <c r="E122" s="38" t="s">
        <v>21</v>
      </c>
      <c r="F122" s="29" t="s">
        <v>142</v>
      </c>
      <c r="G122" s="29" t="s">
        <v>142</v>
      </c>
      <c r="H122" s="29" t="s">
        <v>142</v>
      </c>
      <c r="I122" s="29" t="s">
        <v>141</v>
      </c>
      <c r="J122" s="29" t="s">
        <v>142</v>
      </c>
      <c r="K122" s="29" t="s">
        <v>142</v>
      </c>
      <c r="L122" s="29" t="s">
        <v>142</v>
      </c>
      <c r="M122" s="29" t="s">
        <v>141</v>
      </c>
      <c r="N122" s="29" t="s">
        <v>142</v>
      </c>
      <c r="O122" s="29" t="s">
        <v>142</v>
      </c>
      <c r="P122" s="29" t="s">
        <v>143</v>
      </c>
      <c r="Q122" s="29" t="s">
        <v>142</v>
      </c>
    </row>
    <row r="123" spans="1:17" ht="89.25">
      <c r="A123" s="13">
        <v>122</v>
      </c>
      <c r="B123" s="44">
        <v>122</v>
      </c>
      <c r="C123" s="44" t="s">
        <v>353</v>
      </c>
      <c r="D123" s="46" t="s">
        <v>354</v>
      </c>
      <c r="E123" s="38" t="s">
        <v>21</v>
      </c>
      <c r="F123" s="29" t="s">
        <v>142</v>
      </c>
      <c r="G123" s="29" t="s">
        <v>142</v>
      </c>
      <c r="H123" s="29" t="s">
        <v>142</v>
      </c>
      <c r="I123" s="29" t="s">
        <v>141</v>
      </c>
      <c r="J123" s="29" t="s">
        <v>142</v>
      </c>
      <c r="K123" s="29" t="s">
        <v>142</v>
      </c>
      <c r="L123" s="29" t="s">
        <v>142</v>
      </c>
      <c r="M123" s="29" t="s">
        <v>141</v>
      </c>
      <c r="N123" s="29" t="s">
        <v>142</v>
      </c>
      <c r="O123" s="29" t="s">
        <v>142</v>
      </c>
      <c r="P123" s="29" t="s">
        <v>141</v>
      </c>
      <c r="Q123" s="29" t="s">
        <v>142</v>
      </c>
    </row>
    <row r="124" spans="1:17" ht="76.5">
      <c r="A124" s="13">
        <v>123</v>
      </c>
      <c r="B124" s="44">
        <v>123</v>
      </c>
      <c r="C124" s="44" t="s">
        <v>355</v>
      </c>
      <c r="D124" s="46" t="s">
        <v>356</v>
      </c>
      <c r="E124" s="38" t="s">
        <v>21</v>
      </c>
      <c r="F124" s="29" t="s">
        <v>142</v>
      </c>
      <c r="G124" s="29" t="s">
        <v>142</v>
      </c>
      <c r="H124" s="29" t="s">
        <v>142</v>
      </c>
      <c r="I124" s="29" t="s">
        <v>141</v>
      </c>
      <c r="J124" s="29" t="s">
        <v>142</v>
      </c>
      <c r="K124" s="29" t="s">
        <v>142</v>
      </c>
      <c r="L124" s="29" t="s">
        <v>142</v>
      </c>
      <c r="M124" s="29" t="s">
        <v>141</v>
      </c>
      <c r="N124" s="29" t="s">
        <v>142</v>
      </c>
      <c r="O124" s="29" t="s">
        <v>142</v>
      </c>
      <c r="P124" s="29" t="s">
        <v>141</v>
      </c>
      <c r="Q124" s="29" t="s">
        <v>142</v>
      </c>
    </row>
    <row r="125" spans="1:17" ht="102">
      <c r="A125" s="13">
        <v>124</v>
      </c>
      <c r="B125" s="44">
        <v>124</v>
      </c>
      <c r="C125" s="44" t="s">
        <v>355</v>
      </c>
      <c r="D125" s="46" t="s">
        <v>357</v>
      </c>
      <c r="E125" s="38" t="s">
        <v>21</v>
      </c>
      <c r="F125" s="29" t="s">
        <v>142</v>
      </c>
      <c r="G125" s="29" t="s">
        <v>142</v>
      </c>
      <c r="H125" s="29" t="s">
        <v>142</v>
      </c>
      <c r="I125" s="29" t="s">
        <v>141</v>
      </c>
      <c r="J125" s="29" t="s">
        <v>142</v>
      </c>
      <c r="K125" s="29" t="s">
        <v>142</v>
      </c>
      <c r="L125" s="29" t="s">
        <v>142</v>
      </c>
      <c r="M125" s="29" t="s">
        <v>141</v>
      </c>
      <c r="N125" s="29" t="s">
        <v>142</v>
      </c>
      <c r="O125" s="29" t="s">
        <v>142</v>
      </c>
      <c r="P125" s="29" t="s">
        <v>141</v>
      </c>
      <c r="Q125" s="29" t="s">
        <v>142</v>
      </c>
    </row>
    <row r="126" spans="1:17" ht="114.75">
      <c r="A126" s="13">
        <v>125</v>
      </c>
      <c r="B126" s="44">
        <v>125</v>
      </c>
      <c r="C126" s="44" t="s">
        <v>358</v>
      </c>
      <c r="D126" s="46" t="s">
        <v>359</v>
      </c>
      <c r="E126" s="38" t="s">
        <v>21</v>
      </c>
      <c r="F126" s="29" t="s">
        <v>142</v>
      </c>
      <c r="G126" s="29" t="s">
        <v>143</v>
      </c>
      <c r="H126" s="29" t="s">
        <v>143</v>
      </c>
      <c r="I126" s="29" t="s">
        <v>141</v>
      </c>
      <c r="J126" s="29" t="s">
        <v>142</v>
      </c>
      <c r="K126" s="29" t="s">
        <v>142</v>
      </c>
      <c r="L126" s="29" t="s">
        <v>142</v>
      </c>
      <c r="M126" s="29" t="s">
        <v>141</v>
      </c>
      <c r="N126" s="29" t="s">
        <v>142</v>
      </c>
      <c r="O126" s="29" t="s">
        <v>142</v>
      </c>
      <c r="P126" s="29" t="s">
        <v>141</v>
      </c>
      <c r="Q126" s="29" t="s">
        <v>142</v>
      </c>
    </row>
    <row r="127" spans="1:17" ht="38.25">
      <c r="A127" s="13">
        <v>126</v>
      </c>
      <c r="B127" s="44">
        <v>126</v>
      </c>
      <c r="C127" s="44" t="s">
        <v>360</v>
      </c>
      <c r="D127" s="46" t="s">
        <v>361</v>
      </c>
      <c r="E127" s="38" t="s">
        <v>21</v>
      </c>
      <c r="F127" s="29" t="s">
        <v>142</v>
      </c>
      <c r="G127" s="29" t="s">
        <v>142</v>
      </c>
      <c r="H127" s="29" t="s">
        <v>142</v>
      </c>
      <c r="I127" s="29" t="s">
        <v>141</v>
      </c>
      <c r="J127" s="29" t="s">
        <v>142</v>
      </c>
      <c r="K127" s="29" t="s">
        <v>143</v>
      </c>
      <c r="L127" s="29" t="s">
        <v>142</v>
      </c>
      <c r="M127" s="29" t="s">
        <v>141</v>
      </c>
      <c r="N127" s="29" t="s">
        <v>142</v>
      </c>
      <c r="O127" s="29" t="s">
        <v>142</v>
      </c>
      <c r="P127" s="29" t="s">
        <v>141</v>
      </c>
      <c r="Q127" s="29" t="s">
        <v>142</v>
      </c>
    </row>
    <row r="128" spans="1:17" ht="102">
      <c r="A128" s="13">
        <v>127</v>
      </c>
      <c r="B128" s="44">
        <v>127</v>
      </c>
      <c r="C128" s="44" t="s">
        <v>362</v>
      </c>
      <c r="D128" s="46" t="s">
        <v>363</v>
      </c>
      <c r="E128" s="38" t="s">
        <v>21</v>
      </c>
      <c r="F128" s="29" t="s">
        <v>143</v>
      </c>
      <c r="G128" s="29" t="s">
        <v>143</v>
      </c>
      <c r="H128" s="29" t="s">
        <v>143</v>
      </c>
      <c r="I128" s="29" t="s">
        <v>141</v>
      </c>
      <c r="J128" s="29" t="s">
        <v>143</v>
      </c>
      <c r="K128" s="29" t="s">
        <v>143</v>
      </c>
      <c r="L128" s="29" t="s">
        <v>143</v>
      </c>
      <c r="M128" s="29" t="s">
        <v>141</v>
      </c>
      <c r="N128" s="29" t="s">
        <v>143</v>
      </c>
      <c r="O128" s="29" t="s">
        <v>143</v>
      </c>
      <c r="P128" s="29" t="s">
        <v>141</v>
      </c>
      <c r="Q128" s="29" t="s">
        <v>143</v>
      </c>
    </row>
    <row r="129" spans="1:17" ht="25.5">
      <c r="A129" s="13">
        <v>128</v>
      </c>
      <c r="B129" s="44">
        <v>128</v>
      </c>
      <c r="C129" s="44" t="s">
        <v>364</v>
      </c>
      <c r="D129" s="46" t="s">
        <v>365</v>
      </c>
      <c r="E129" s="38" t="s">
        <v>199</v>
      </c>
      <c r="F129" s="29" t="s">
        <v>183</v>
      </c>
      <c r="G129" s="29" t="s">
        <v>183</v>
      </c>
      <c r="H129" s="29" t="s">
        <v>183</v>
      </c>
      <c r="I129" s="29" t="s">
        <v>141</v>
      </c>
      <c r="J129" s="29" t="s">
        <v>183</v>
      </c>
      <c r="K129" s="29" t="s">
        <v>183</v>
      </c>
      <c r="L129" s="29" t="s">
        <v>183</v>
      </c>
      <c r="M129" s="29" t="s">
        <v>141</v>
      </c>
      <c r="N129" s="29" t="s">
        <v>183</v>
      </c>
      <c r="O129" s="29" t="s">
        <v>143</v>
      </c>
      <c r="P129" s="29" t="s">
        <v>141</v>
      </c>
      <c r="Q129" s="29" t="s">
        <v>183</v>
      </c>
    </row>
    <row r="130" spans="1:17" ht="25.5">
      <c r="A130" s="13">
        <v>129</v>
      </c>
      <c r="B130" s="44">
        <v>129</v>
      </c>
      <c r="C130" s="44" t="s">
        <v>364</v>
      </c>
      <c r="D130" s="46" t="s">
        <v>366</v>
      </c>
      <c r="E130" s="38" t="s">
        <v>199</v>
      </c>
      <c r="F130" s="29" t="s">
        <v>183</v>
      </c>
      <c r="G130" s="29" t="s">
        <v>143</v>
      </c>
      <c r="H130" s="29" t="s">
        <v>183</v>
      </c>
      <c r="I130" s="29" t="s">
        <v>141</v>
      </c>
      <c r="J130" s="29" t="s">
        <v>183</v>
      </c>
      <c r="K130" s="29" t="s">
        <v>183</v>
      </c>
      <c r="L130" s="29" t="s">
        <v>183</v>
      </c>
      <c r="M130" s="29" t="s">
        <v>141</v>
      </c>
      <c r="N130" s="29" t="s">
        <v>183</v>
      </c>
      <c r="O130" s="29" t="s">
        <v>143</v>
      </c>
      <c r="P130" s="29" t="s">
        <v>141</v>
      </c>
      <c r="Q130" s="29" t="s">
        <v>183</v>
      </c>
    </row>
    <row r="131" spans="1:17" ht="25.5">
      <c r="A131" s="13">
        <v>130</v>
      </c>
      <c r="B131" s="44">
        <v>130</v>
      </c>
      <c r="C131" s="44" t="s">
        <v>367</v>
      </c>
      <c r="D131" s="46" t="s">
        <v>368</v>
      </c>
      <c r="E131" s="38" t="s">
        <v>21</v>
      </c>
      <c r="F131" s="29" t="s">
        <v>142</v>
      </c>
      <c r="G131" s="29" t="s">
        <v>142</v>
      </c>
      <c r="H131" s="29" t="s">
        <v>142</v>
      </c>
      <c r="I131" s="29" t="s">
        <v>141</v>
      </c>
      <c r="J131" s="29" t="s">
        <v>142</v>
      </c>
      <c r="K131" s="29" t="s">
        <v>142</v>
      </c>
      <c r="L131" s="29" t="s">
        <v>142</v>
      </c>
      <c r="M131" s="29" t="s">
        <v>141</v>
      </c>
      <c r="N131" s="29" t="s">
        <v>142</v>
      </c>
      <c r="O131" s="29" t="s">
        <v>142</v>
      </c>
      <c r="P131" s="29" t="s">
        <v>141</v>
      </c>
      <c r="Q131" s="29" t="s">
        <v>142</v>
      </c>
    </row>
    <row r="132" spans="1:17" ht="63.75">
      <c r="A132" s="13">
        <v>131</v>
      </c>
      <c r="B132" s="44">
        <v>131</v>
      </c>
      <c r="C132" s="44" t="s">
        <v>369</v>
      </c>
      <c r="D132" s="46" t="s">
        <v>370</v>
      </c>
      <c r="E132" s="38" t="s">
        <v>199</v>
      </c>
      <c r="F132" s="29" t="s">
        <v>143</v>
      </c>
      <c r="G132" s="29" t="s">
        <v>143</v>
      </c>
      <c r="H132" s="29" t="s">
        <v>143</v>
      </c>
      <c r="I132" s="29" t="s">
        <v>141</v>
      </c>
      <c r="J132" s="29" t="s">
        <v>143</v>
      </c>
      <c r="K132" s="29" t="s">
        <v>143</v>
      </c>
      <c r="L132" s="29" t="s">
        <v>143</v>
      </c>
      <c r="M132" s="29" t="s">
        <v>141</v>
      </c>
      <c r="N132" s="29" t="s">
        <v>143</v>
      </c>
      <c r="O132" s="29" t="s">
        <v>143</v>
      </c>
      <c r="P132" s="29" t="s">
        <v>141</v>
      </c>
      <c r="Q132" s="29" t="s">
        <v>143</v>
      </c>
    </row>
    <row r="133" spans="1:17" ht="63.75">
      <c r="A133" s="13">
        <v>132</v>
      </c>
      <c r="B133" s="44">
        <v>132</v>
      </c>
      <c r="C133" s="44" t="s">
        <v>371</v>
      </c>
      <c r="D133" s="46" t="s">
        <v>372</v>
      </c>
      <c r="E133" s="38" t="s">
        <v>21</v>
      </c>
      <c r="F133" s="29" t="s">
        <v>142</v>
      </c>
      <c r="G133" s="29" t="s">
        <v>142</v>
      </c>
      <c r="H133" s="29" t="s">
        <v>142</v>
      </c>
      <c r="I133" s="29" t="s">
        <v>141</v>
      </c>
      <c r="J133" s="29" t="s">
        <v>142</v>
      </c>
      <c r="K133" s="29" t="s">
        <v>142</v>
      </c>
      <c r="L133" s="29" t="s">
        <v>142</v>
      </c>
      <c r="M133" s="29" t="s">
        <v>141</v>
      </c>
      <c r="N133" s="29" t="s">
        <v>142</v>
      </c>
      <c r="O133" s="29" t="s">
        <v>142</v>
      </c>
      <c r="P133" s="29" t="s">
        <v>141</v>
      </c>
      <c r="Q133" s="29" t="s">
        <v>142</v>
      </c>
    </row>
    <row r="134" spans="1:17" ht="76.5">
      <c r="A134" s="13">
        <v>133</v>
      </c>
      <c r="B134" s="44">
        <v>133</v>
      </c>
      <c r="C134" s="44" t="s">
        <v>373</v>
      </c>
      <c r="D134" s="46" t="s">
        <v>374</v>
      </c>
      <c r="E134" s="38" t="s">
        <v>199</v>
      </c>
      <c r="F134" s="29" t="s">
        <v>142</v>
      </c>
      <c r="G134" s="29" t="s">
        <v>143</v>
      </c>
      <c r="H134" s="29" t="s">
        <v>141</v>
      </c>
      <c r="I134" s="29" t="s">
        <v>141</v>
      </c>
      <c r="J134" s="29" t="s">
        <v>142</v>
      </c>
      <c r="K134" s="29" t="s">
        <v>141</v>
      </c>
      <c r="L134" s="29" t="s">
        <v>143</v>
      </c>
      <c r="M134" s="29" t="s">
        <v>141</v>
      </c>
      <c r="N134" s="29" t="s">
        <v>142</v>
      </c>
      <c r="O134" s="29" t="s">
        <v>142</v>
      </c>
      <c r="P134" s="29" t="s">
        <v>141</v>
      </c>
      <c r="Q134" s="29" t="s">
        <v>183</v>
      </c>
    </row>
    <row r="135" spans="1:17" ht="76.5">
      <c r="A135" s="13">
        <v>134</v>
      </c>
      <c r="B135" s="44">
        <v>134</v>
      </c>
      <c r="C135" s="44" t="s">
        <v>373</v>
      </c>
      <c r="D135" s="46" t="s">
        <v>375</v>
      </c>
      <c r="E135" s="38" t="s">
        <v>199</v>
      </c>
      <c r="F135" s="29" t="s">
        <v>142</v>
      </c>
      <c r="G135" s="29" t="s">
        <v>143</v>
      </c>
      <c r="H135" s="29" t="s">
        <v>141</v>
      </c>
      <c r="I135" s="29" t="s">
        <v>141</v>
      </c>
      <c r="J135" s="29" t="s">
        <v>142</v>
      </c>
      <c r="K135" s="29" t="s">
        <v>142</v>
      </c>
      <c r="L135" s="29" t="s">
        <v>142</v>
      </c>
      <c r="M135" s="29" t="s">
        <v>141</v>
      </c>
      <c r="N135" s="29" t="s">
        <v>142</v>
      </c>
      <c r="O135" s="29" t="s">
        <v>142</v>
      </c>
      <c r="P135" s="29" t="s">
        <v>141</v>
      </c>
      <c r="Q135" s="29" t="s">
        <v>142</v>
      </c>
    </row>
    <row r="136" spans="1:17" ht="76.5">
      <c r="A136" s="13">
        <v>135</v>
      </c>
      <c r="B136" s="44">
        <v>135</v>
      </c>
      <c r="C136" s="44" t="s">
        <v>376</v>
      </c>
      <c r="D136" s="46" t="s">
        <v>377</v>
      </c>
      <c r="E136" s="38" t="s">
        <v>199</v>
      </c>
      <c r="F136" s="29" t="s">
        <v>142</v>
      </c>
      <c r="G136" s="29" t="s">
        <v>143</v>
      </c>
      <c r="H136" s="29" t="s">
        <v>141</v>
      </c>
      <c r="I136" s="29" t="s">
        <v>141</v>
      </c>
      <c r="J136" s="29" t="s">
        <v>143</v>
      </c>
      <c r="K136" s="29" t="s">
        <v>141</v>
      </c>
      <c r="L136" s="29" t="s">
        <v>142</v>
      </c>
      <c r="M136" s="29" t="s">
        <v>141</v>
      </c>
      <c r="N136" s="29" t="s">
        <v>142</v>
      </c>
      <c r="O136" s="29" t="s">
        <v>142</v>
      </c>
      <c r="P136" s="29" t="s">
        <v>141</v>
      </c>
      <c r="Q136" s="29" t="s">
        <v>142</v>
      </c>
    </row>
    <row r="137" spans="1:17" ht="76.5">
      <c r="A137" s="13">
        <v>136</v>
      </c>
      <c r="B137" s="44">
        <v>136</v>
      </c>
      <c r="C137" s="44" t="s">
        <v>376</v>
      </c>
      <c r="D137" s="46" t="s">
        <v>378</v>
      </c>
      <c r="E137" s="38" t="s">
        <v>21</v>
      </c>
      <c r="F137" s="29" t="s">
        <v>142</v>
      </c>
      <c r="G137" s="29" t="s">
        <v>143</v>
      </c>
      <c r="H137" s="29" t="s">
        <v>143</v>
      </c>
      <c r="I137" s="29" t="s">
        <v>141</v>
      </c>
      <c r="J137" s="29" t="s">
        <v>142</v>
      </c>
      <c r="K137" s="29" t="s">
        <v>142</v>
      </c>
      <c r="L137" s="29" t="s">
        <v>142</v>
      </c>
      <c r="M137" s="29" t="s">
        <v>141</v>
      </c>
      <c r="N137" s="29" t="s">
        <v>142</v>
      </c>
      <c r="O137" s="29" t="s">
        <v>142</v>
      </c>
      <c r="P137" s="29" t="s">
        <v>141</v>
      </c>
      <c r="Q137" s="29" t="s">
        <v>142</v>
      </c>
    </row>
    <row r="138" spans="1:17" ht="76.5">
      <c r="A138" s="13">
        <v>137</v>
      </c>
      <c r="B138" s="44">
        <v>137</v>
      </c>
      <c r="C138" s="44" t="s">
        <v>379</v>
      </c>
      <c r="D138" s="46" t="s">
        <v>380</v>
      </c>
      <c r="E138" s="38" t="s">
        <v>21</v>
      </c>
      <c r="F138" s="29" t="s">
        <v>142</v>
      </c>
      <c r="G138" s="29" t="s">
        <v>143</v>
      </c>
      <c r="H138" s="29" t="s">
        <v>142</v>
      </c>
      <c r="I138" s="29" t="s">
        <v>141</v>
      </c>
      <c r="J138" s="29" t="s">
        <v>142</v>
      </c>
      <c r="K138" s="29" t="s">
        <v>142</v>
      </c>
      <c r="L138" s="29" t="s">
        <v>142</v>
      </c>
      <c r="M138" s="29" t="s">
        <v>141</v>
      </c>
      <c r="N138" s="29" t="s">
        <v>142</v>
      </c>
      <c r="O138" s="29" t="s">
        <v>142</v>
      </c>
      <c r="P138" s="29" t="s">
        <v>141</v>
      </c>
      <c r="Q138" s="29" t="s">
        <v>142</v>
      </c>
    </row>
    <row r="139" spans="1:17" ht="76.5">
      <c r="A139" s="13">
        <v>138</v>
      </c>
      <c r="B139" s="44">
        <v>138</v>
      </c>
      <c r="C139" s="44" t="s">
        <v>381</v>
      </c>
      <c r="D139" s="46" t="s">
        <v>382</v>
      </c>
      <c r="E139" s="38" t="s">
        <v>21</v>
      </c>
      <c r="F139" s="29" t="s">
        <v>142</v>
      </c>
      <c r="G139" s="29" t="s">
        <v>143</v>
      </c>
      <c r="H139" s="29" t="s">
        <v>142</v>
      </c>
      <c r="I139" s="29" t="s">
        <v>141</v>
      </c>
      <c r="J139" s="29" t="s">
        <v>142</v>
      </c>
      <c r="K139" s="29" t="s">
        <v>142</v>
      </c>
      <c r="L139" s="29" t="s">
        <v>142</v>
      </c>
      <c r="M139" s="29" t="s">
        <v>141</v>
      </c>
      <c r="N139" s="29" t="s">
        <v>142</v>
      </c>
      <c r="O139" s="29" t="s">
        <v>142</v>
      </c>
      <c r="P139" s="29" t="s">
        <v>141</v>
      </c>
      <c r="Q139" s="29" t="s">
        <v>142</v>
      </c>
    </row>
    <row r="140" spans="1:17" ht="76.5">
      <c r="A140" s="13">
        <v>139</v>
      </c>
      <c r="B140" s="44">
        <v>139</v>
      </c>
      <c r="C140" s="44" t="s">
        <v>381</v>
      </c>
      <c r="D140" s="46" t="s">
        <v>383</v>
      </c>
      <c r="E140" s="38" t="s">
        <v>21</v>
      </c>
      <c r="F140" s="29" t="s">
        <v>142</v>
      </c>
      <c r="G140" s="29" t="s">
        <v>143</v>
      </c>
      <c r="H140" s="29" t="s">
        <v>142</v>
      </c>
      <c r="I140" s="29" t="s">
        <v>141</v>
      </c>
      <c r="J140" s="29" t="s">
        <v>142</v>
      </c>
      <c r="K140" s="29" t="s">
        <v>142</v>
      </c>
      <c r="L140" s="29" t="s">
        <v>142</v>
      </c>
      <c r="M140" s="29" t="s">
        <v>141</v>
      </c>
      <c r="N140" s="29" t="s">
        <v>142</v>
      </c>
      <c r="O140" s="29" t="s">
        <v>142</v>
      </c>
      <c r="P140" s="29" t="s">
        <v>141</v>
      </c>
      <c r="Q140" s="29" t="s">
        <v>142</v>
      </c>
    </row>
    <row r="141" spans="1:17" ht="76.5">
      <c r="A141" s="13">
        <v>140</v>
      </c>
      <c r="B141" s="44">
        <v>140</v>
      </c>
      <c r="C141" s="44" t="s">
        <v>384</v>
      </c>
      <c r="D141" s="46" t="s">
        <v>385</v>
      </c>
      <c r="E141" s="38" t="s">
        <v>21</v>
      </c>
      <c r="F141" s="29" t="s">
        <v>142</v>
      </c>
      <c r="G141" s="29" t="s">
        <v>143</v>
      </c>
      <c r="H141" s="29" t="s">
        <v>142</v>
      </c>
      <c r="I141" s="29" t="s">
        <v>141</v>
      </c>
      <c r="J141" s="29" t="s">
        <v>142</v>
      </c>
      <c r="K141" s="29" t="s">
        <v>142</v>
      </c>
      <c r="L141" s="29" t="s">
        <v>142</v>
      </c>
      <c r="M141" s="29" t="s">
        <v>141</v>
      </c>
      <c r="N141" s="29" t="s">
        <v>142</v>
      </c>
      <c r="O141" s="29" t="s">
        <v>142</v>
      </c>
      <c r="P141" s="29" t="s">
        <v>141</v>
      </c>
      <c r="Q141" s="29" t="s">
        <v>142</v>
      </c>
    </row>
    <row r="142" spans="1:17" ht="89.25">
      <c r="A142" s="13">
        <v>141</v>
      </c>
      <c r="B142" s="44">
        <v>141</v>
      </c>
      <c r="C142" s="44" t="s">
        <v>384</v>
      </c>
      <c r="D142" s="46" t="s">
        <v>386</v>
      </c>
      <c r="E142" s="38" t="s">
        <v>21</v>
      </c>
      <c r="F142" s="29" t="s">
        <v>142</v>
      </c>
      <c r="G142" s="29" t="s">
        <v>143</v>
      </c>
      <c r="H142" s="29" t="s">
        <v>142</v>
      </c>
      <c r="I142" s="29" t="s">
        <v>141</v>
      </c>
      <c r="J142" s="29" t="s">
        <v>142</v>
      </c>
      <c r="K142" s="29" t="s">
        <v>142</v>
      </c>
      <c r="L142" s="29" t="s">
        <v>142</v>
      </c>
      <c r="M142" s="29" t="s">
        <v>141</v>
      </c>
      <c r="N142" s="29" t="s">
        <v>142</v>
      </c>
      <c r="O142" s="29" t="s">
        <v>142</v>
      </c>
      <c r="P142" s="29" t="s">
        <v>141</v>
      </c>
      <c r="Q142" s="29" t="s">
        <v>142</v>
      </c>
    </row>
    <row r="143" spans="1:17" ht="76.5">
      <c r="A143" s="13">
        <v>142</v>
      </c>
      <c r="B143" s="44">
        <v>142</v>
      </c>
      <c r="C143" s="44" t="s">
        <v>387</v>
      </c>
      <c r="D143" s="46" t="s">
        <v>374</v>
      </c>
      <c r="E143" s="38" t="s">
        <v>199</v>
      </c>
      <c r="F143" s="29" t="s">
        <v>142</v>
      </c>
      <c r="G143" s="29" t="s">
        <v>143</v>
      </c>
      <c r="H143" s="29" t="s">
        <v>142</v>
      </c>
      <c r="I143" s="29" t="s">
        <v>141</v>
      </c>
      <c r="J143" s="29" t="s">
        <v>142</v>
      </c>
      <c r="K143" s="29" t="s">
        <v>142</v>
      </c>
      <c r="L143" s="29" t="s">
        <v>143</v>
      </c>
      <c r="M143" s="29" t="s">
        <v>141</v>
      </c>
      <c r="N143" s="29" t="s">
        <v>142</v>
      </c>
      <c r="O143" s="29" t="s">
        <v>142</v>
      </c>
      <c r="P143" s="29" t="s">
        <v>141</v>
      </c>
      <c r="Q143" s="29" t="s">
        <v>142</v>
      </c>
    </row>
    <row r="144" spans="1:17" ht="63.75">
      <c r="A144" s="13">
        <v>143</v>
      </c>
      <c r="B144" s="44">
        <v>143</v>
      </c>
      <c r="C144" s="44" t="s">
        <v>388</v>
      </c>
      <c r="D144" s="46" t="s">
        <v>389</v>
      </c>
      <c r="E144" s="38" t="s">
        <v>199</v>
      </c>
      <c r="F144" s="29" t="s">
        <v>143</v>
      </c>
      <c r="G144" s="29" t="s">
        <v>143</v>
      </c>
      <c r="H144" s="29" t="s">
        <v>143</v>
      </c>
      <c r="I144" s="29" t="s">
        <v>141</v>
      </c>
      <c r="J144" s="29" t="s">
        <v>183</v>
      </c>
      <c r="K144" s="29" t="s">
        <v>143</v>
      </c>
      <c r="L144" s="29" t="s">
        <v>183</v>
      </c>
      <c r="M144" s="29" t="s">
        <v>141</v>
      </c>
      <c r="N144" s="29" t="s">
        <v>143</v>
      </c>
      <c r="O144" s="29" t="s">
        <v>143</v>
      </c>
      <c r="P144" s="29" t="s">
        <v>141</v>
      </c>
      <c r="Q144" s="29" t="s">
        <v>183</v>
      </c>
    </row>
    <row r="145" spans="1:17" ht="76.5">
      <c r="A145" s="13">
        <v>144</v>
      </c>
      <c r="B145" s="44">
        <v>144</v>
      </c>
      <c r="C145" s="44" t="s">
        <v>388</v>
      </c>
      <c r="D145" s="46" t="s">
        <v>390</v>
      </c>
      <c r="E145" s="38" t="s">
        <v>21</v>
      </c>
      <c r="F145" s="29" t="s">
        <v>142</v>
      </c>
      <c r="G145" s="29" t="s">
        <v>143</v>
      </c>
      <c r="H145" s="29" t="s">
        <v>142</v>
      </c>
      <c r="I145" s="29" t="s">
        <v>141</v>
      </c>
      <c r="J145" s="29" t="s">
        <v>142</v>
      </c>
      <c r="K145" s="29" t="s">
        <v>142</v>
      </c>
      <c r="L145" s="29" t="s">
        <v>142</v>
      </c>
      <c r="M145" s="29" t="s">
        <v>141</v>
      </c>
      <c r="N145" s="29" t="s">
        <v>142</v>
      </c>
      <c r="O145" s="29" t="s">
        <v>142</v>
      </c>
      <c r="P145" s="29" t="s">
        <v>141</v>
      </c>
      <c r="Q145" s="29" t="s">
        <v>142</v>
      </c>
    </row>
    <row r="146" spans="1:17" ht="63.75">
      <c r="A146" s="13">
        <v>145</v>
      </c>
      <c r="B146" s="44">
        <v>145</v>
      </c>
      <c r="C146" s="44" t="s">
        <v>391</v>
      </c>
      <c r="D146" s="46" t="s">
        <v>392</v>
      </c>
      <c r="E146" s="38" t="s">
        <v>199</v>
      </c>
      <c r="F146" s="29" t="s">
        <v>143</v>
      </c>
      <c r="G146" s="29" t="s">
        <v>143</v>
      </c>
      <c r="H146" s="29" t="s">
        <v>143</v>
      </c>
      <c r="I146" s="29" t="s">
        <v>141</v>
      </c>
      <c r="J146" s="29" t="s">
        <v>143</v>
      </c>
      <c r="K146" s="29" t="s">
        <v>142</v>
      </c>
      <c r="L146" s="29" t="s">
        <v>143</v>
      </c>
      <c r="M146" s="29" t="s">
        <v>141</v>
      </c>
      <c r="N146" s="29" t="s">
        <v>142</v>
      </c>
      <c r="O146" s="29" t="s">
        <v>143</v>
      </c>
      <c r="P146" s="29" t="s">
        <v>141</v>
      </c>
      <c r="Q146" s="29" t="s">
        <v>143</v>
      </c>
    </row>
    <row r="147" spans="1:17" ht="63.75">
      <c r="A147" s="13">
        <v>146</v>
      </c>
      <c r="B147" s="44">
        <v>146</v>
      </c>
      <c r="C147" s="44" t="s">
        <v>391</v>
      </c>
      <c r="D147" s="46" t="s">
        <v>393</v>
      </c>
      <c r="E147" s="38" t="s">
        <v>199</v>
      </c>
      <c r="F147" s="29" t="s">
        <v>143</v>
      </c>
      <c r="G147" s="29" t="s">
        <v>143</v>
      </c>
      <c r="H147" s="29" t="s">
        <v>143</v>
      </c>
      <c r="I147" s="29" t="s">
        <v>141</v>
      </c>
      <c r="J147" s="29" t="s">
        <v>143</v>
      </c>
      <c r="K147" s="29" t="s">
        <v>143</v>
      </c>
      <c r="L147" s="29" t="s">
        <v>143</v>
      </c>
      <c r="M147" s="29" t="s">
        <v>141</v>
      </c>
      <c r="N147" s="29" t="s">
        <v>143</v>
      </c>
      <c r="O147" s="29" t="s">
        <v>143</v>
      </c>
      <c r="P147" s="29" t="s">
        <v>141</v>
      </c>
      <c r="Q147" s="29" t="s">
        <v>143</v>
      </c>
    </row>
    <row r="148" spans="1:17" ht="89.25">
      <c r="A148" s="13">
        <v>147</v>
      </c>
      <c r="B148" s="44">
        <v>147</v>
      </c>
      <c r="C148" s="44" t="s">
        <v>394</v>
      </c>
      <c r="D148" s="46" t="s">
        <v>395</v>
      </c>
      <c r="E148" s="38" t="s">
        <v>21</v>
      </c>
      <c r="F148" s="29" t="s">
        <v>142</v>
      </c>
      <c r="G148" s="29" t="s">
        <v>143</v>
      </c>
      <c r="H148" s="29" t="s">
        <v>141</v>
      </c>
      <c r="I148" s="29" t="s">
        <v>141</v>
      </c>
      <c r="J148" s="29" t="s">
        <v>142</v>
      </c>
      <c r="K148" s="29" t="s">
        <v>142</v>
      </c>
      <c r="L148" s="29" t="s">
        <v>142</v>
      </c>
      <c r="M148" s="29" t="s">
        <v>141</v>
      </c>
      <c r="N148" s="29" t="s">
        <v>143</v>
      </c>
      <c r="O148" s="29" t="s">
        <v>142</v>
      </c>
      <c r="P148" s="29" t="s">
        <v>141</v>
      </c>
      <c r="Q148" s="29" t="s">
        <v>142</v>
      </c>
    </row>
    <row r="149" spans="1:17" ht="102">
      <c r="A149" s="13">
        <v>148</v>
      </c>
      <c r="B149" s="44">
        <v>148</v>
      </c>
      <c r="C149" s="44" t="s">
        <v>396</v>
      </c>
      <c r="D149" s="46" t="s">
        <v>397</v>
      </c>
      <c r="E149" s="38" t="s">
        <v>199</v>
      </c>
      <c r="F149" s="29" t="s">
        <v>142</v>
      </c>
      <c r="G149" s="29" t="s">
        <v>143</v>
      </c>
      <c r="H149" s="29" t="s">
        <v>141</v>
      </c>
      <c r="I149" s="29" t="s">
        <v>141</v>
      </c>
      <c r="J149" s="29" t="s">
        <v>142</v>
      </c>
      <c r="K149" s="29" t="s">
        <v>142</v>
      </c>
      <c r="L149" s="29" t="s">
        <v>143</v>
      </c>
      <c r="M149" s="29" t="s">
        <v>141</v>
      </c>
      <c r="N149" s="29" t="s">
        <v>143</v>
      </c>
      <c r="O149" s="29" t="s">
        <v>142</v>
      </c>
      <c r="P149" s="29" t="s">
        <v>141</v>
      </c>
      <c r="Q149" s="29" t="s">
        <v>142</v>
      </c>
    </row>
    <row r="150" spans="1:17" ht="89.25">
      <c r="A150" s="13">
        <v>149</v>
      </c>
      <c r="B150" s="44">
        <v>149</v>
      </c>
      <c r="C150" s="44" t="s">
        <v>398</v>
      </c>
      <c r="D150" s="46" t="s">
        <v>399</v>
      </c>
      <c r="E150" s="38" t="s">
        <v>199</v>
      </c>
      <c r="F150" s="29" t="s">
        <v>143</v>
      </c>
      <c r="G150" s="29" t="s">
        <v>143</v>
      </c>
      <c r="H150" s="29" t="s">
        <v>141</v>
      </c>
      <c r="I150" s="29" t="s">
        <v>141</v>
      </c>
      <c r="J150" s="29" t="s">
        <v>143</v>
      </c>
      <c r="K150" s="29" t="s">
        <v>141</v>
      </c>
      <c r="L150" s="29" t="s">
        <v>143</v>
      </c>
      <c r="M150" s="29" t="s">
        <v>141</v>
      </c>
      <c r="N150" s="29" t="s">
        <v>143</v>
      </c>
      <c r="O150" s="29" t="s">
        <v>143</v>
      </c>
      <c r="P150" s="29" t="s">
        <v>141</v>
      </c>
      <c r="Q150" s="29" t="s">
        <v>143</v>
      </c>
    </row>
    <row r="151" spans="1:17" ht="76.5">
      <c r="A151" s="13">
        <v>150</v>
      </c>
      <c r="B151" s="44">
        <v>150</v>
      </c>
      <c r="C151" s="44" t="s">
        <v>400</v>
      </c>
      <c r="D151" s="46" t="s">
        <v>401</v>
      </c>
      <c r="E151" s="38" t="s">
        <v>199</v>
      </c>
      <c r="F151" s="29" t="s">
        <v>143</v>
      </c>
      <c r="G151" s="29" t="s">
        <v>143</v>
      </c>
      <c r="H151" s="29" t="s">
        <v>141</v>
      </c>
      <c r="I151" s="29" t="s">
        <v>141</v>
      </c>
      <c r="J151" s="29" t="s">
        <v>143</v>
      </c>
      <c r="K151" s="29" t="s">
        <v>141</v>
      </c>
      <c r="L151" s="29" t="s">
        <v>143</v>
      </c>
      <c r="M151" s="29" t="s">
        <v>141</v>
      </c>
      <c r="N151" s="29" t="s">
        <v>143</v>
      </c>
      <c r="O151" s="29" t="s">
        <v>143</v>
      </c>
      <c r="P151" s="29" t="s">
        <v>141</v>
      </c>
      <c r="Q151" s="29" t="s">
        <v>143</v>
      </c>
    </row>
    <row r="152" spans="1:17" ht="76.5">
      <c r="A152" s="13">
        <v>151</v>
      </c>
      <c r="B152" s="44">
        <v>151</v>
      </c>
      <c r="C152" s="44" t="s">
        <v>402</v>
      </c>
      <c r="D152" s="46" t="s">
        <v>403</v>
      </c>
      <c r="E152" s="38" t="s">
        <v>199</v>
      </c>
      <c r="F152" s="29" t="s">
        <v>142</v>
      </c>
      <c r="G152" s="29" t="s">
        <v>143</v>
      </c>
      <c r="H152" s="29" t="s">
        <v>141</v>
      </c>
      <c r="I152" s="29" t="s">
        <v>141</v>
      </c>
      <c r="J152" s="29" t="s">
        <v>141</v>
      </c>
      <c r="K152" s="29" t="s">
        <v>142</v>
      </c>
      <c r="L152" s="29" t="s">
        <v>142</v>
      </c>
      <c r="M152" s="29" t="s">
        <v>141</v>
      </c>
      <c r="N152" s="29" t="s">
        <v>143</v>
      </c>
      <c r="O152" s="29" t="s">
        <v>142</v>
      </c>
      <c r="P152" s="29" t="s">
        <v>141</v>
      </c>
      <c r="Q152" s="29" t="s">
        <v>142</v>
      </c>
    </row>
    <row r="153" spans="1:17">
      <c r="A153" s="13"/>
      <c r="B153" s="13"/>
      <c r="C153" s="13"/>
      <c r="D153" s="18"/>
      <c r="E153" s="9"/>
    </row>
    <row r="154" spans="1:17">
      <c r="A154" s="13"/>
      <c r="B154" s="13"/>
      <c r="C154" s="13"/>
      <c r="D154" s="18"/>
      <c r="E154" s="9"/>
    </row>
    <row r="155" spans="1:17">
      <c r="A155" s="13"/>
      <c r="B155" s="13"/>
      <c r="C155" s="13"/>
      <c r="D155" s="18"/>
      <c r="E155" s="9"/>
    </row>
    <row r="156" spans="1:17">
      <c r="A156" s="13"/>
      <c r="B156" s="13"/>
      <c r="C156" s="13"/>
      <c r="D156" s="18"/>
      <c r="E156" s="9"/>
    </row>
    <row r="157" spans="1:17">
      <c r="A157" s="13"/>
      <c r="B157" s="13"/>
      <c r="C157" s="13"/>
      <c r="D157" s="18"/>
      <c r="E157" s="9"/>
    </row>
    <row r="158" spans="1:17">
      <c r="A158" s="13"/>
      <c r="B158" s="13"/>
      <c r="C158" s="13"/>
      <c r="D158" s="18"/>
      <c r="E158" s="9"/>
    </row>
    <row r="159" spans="1:17">
      <c r="A159" s="13"/>
      <c r="B159" s="13"/>
      <c r="C159" s="13"/>
      <c r="D159" s="18"/>
      <c r="E159" s="9"/>
    </row>
    <row r="160" spans="1:17">
      <c r="A160" s="13"/>
      <c r="B160" s="13"/>
      <c r="C160" s="13"/>
      <c r="D160" s="18"/>
      <c r="E160" s="9"/>
    </row>
    <row r="161" spans="1:5">
      <c r="A161" s="13"/>
      <c r="B161" s="13"/>
      <c r="C161" s="13"/>
      <c r="D161" s="18"/>
      <c r="E161" s="9"/>
    </row>
    <row r="162" spans="1:5">
      <c r="A162" s="13"/>
      <c r="B162" s="13"/>
      <c r="C162" s="13"/>
      <c r="D162" s="18"/>
      <c r="E162" s="9"/>
    </row>
    <row r="163" spans="1:5">
      <c r="A163" s="13"/>
      <c r="B163" s="13"/>
      <c r="C163" s="13"/>
      <c r="D163" s="18"/>
      <c r="E163" s="9"/>
    </row>
    <row r="164" spans="1:5">
      <c r="A164" s="13"/>
      <c r="B164" s="13"/>
      <c r="C164" s="13"/>
      <c r="D164" s="18"/>
      <c r="E164" s="9"/>
    </row>
    <row r="165" spans="1:5">
      <c r="A165" s="13"/>
      <c r="B165" s="13"/>
      <c r="C165" s="13"/>
      <c r="D165" s="18"/>
      <c r="E165" s="9"/>
    </row>
    <row r="166" spans="1:5">
      <c r="A166" s="13"/>
      <c r="B166" s="13"/>
      <c r="C166" s="13"/>
      <c r="D166" s="18"/>
      <c r="E166" s="9"/>
    </row>
    <row r="167" spans="1:5">
      <c r="A167" s="13"/>
      <c r="B167" s="13"/>
      <c r="C167" s="13"/>
      <c r="D167" s="18"/>
      <c r="E167" s="9"/>
    </row>
    <row r="168" spans="1:5">
      <c r="A168" s="13"/>
      <c r="B168" s="13"/>
      <c r="C168" s="13"/>
      <c r="D168" s="18"/>
      <c r="E168" s="9"/>
    </row>
    <row r="169" spans="1:5">
      <c r="A169" s="13"/>
      <c r="B169" s="13"/>
      <c r="C169" s="13"/>
      <c r="D169" s="18"/>
      <c r="E169" s="9"/>
    </row>
    <row r="170" spans="1:5">
      <c r="A170" s="13"/>
      <c r="B170" s="13"/>
      <c r="C170" s="13"/>
      <c r="D170" s="18"/>
      <c r="E170" s="9"/>
    </row>
    <row r="171" spans="1:5">
      <c r="A171" s="13"/>
      <c r="B171" s="13"/>
      <c r="C171" s="13"/>
      <c r="D171" s="18"/>
      <c r="E171" s="9"/>
    </row>
    <row r="172" spans="1:5">
      <c r="A172" s="13"/>
      <c r="B172" s="13"/>
      <c r="C172" s="13"/>
      <c r="D172" s="18"/>
      <c r="E172" s="9"/>
    </row>
    <row r="173" spans="1:5">
      <c r="A173" s="13"/>
      <c r="B173" s="13"/>
      <c r="C173" s="13"/>
      <c r="D173" s="18"/>
      <c r="E173" s="9"/>
    </row>
    <row r="174" spans="1:5">
      <c r="A174" s="13"/>
      <c r="B174" s="13"/>
      <c r="C174" s="13"/>
      <c r="D174" s="18"/>
      <c r="E174" s="9"/>
    </row>
    <row r="175" spans="1:5">
      <c r="A175" s="13"/>
      <c r="B175" s="13"/>
      <c r="C175" s="13"/>
      <c r="D175" s="18"/>
      <c r="E175" s="9"/>
    </row>
    <row r="176" spans="1:5">
      <c r="A176" s="13"/>
      <c r="B176" s="13"/>
      <c r="C176" s="13"/>
      <c r="D176" s="18"/>
      <c r="E176" s="9"/>
    </row>
    <row r="177" spans="1:5">
      <c r="A177" s="13"/>
      <c r="B177" s="13"/>
      <c r="C177" s="13"/>
      <c r="D177" s="18"/>
      <c r="E177" s="9"/>
    </row>
    <row r="178" spans="1:5">
      <c r="A178" s="13"/>
      <c r="B178" s="13"/>
      <c r="C178" s="13"/>
      <c r="D178" s="18"/>
      <c r="E178" s="9"/>
    </row>
    <row r="179" spans="1:5">
      <c r="A179" s="13"/>
      <c r="B179" s="13"/>
      <c r="C179" s="13"/>
      <c r="D179" s="18"/>
      <c r="E179" s="9"/>
    </row>
    <row r="180" spans="1:5">
      <c r="A180" s="13"/>
      <c r="B180" s="13"/>
      <c r="C180" s="13"/>
      <c r="D180" s="18"/>
      <c r="E180" s="9"/>
    </row>
    <row r="181" spans="1:5">
      <c r="A181" s="13"/>
      <c r="B181" s="13"/>
      <c r="C181" s="13"/>
      <c r="D181" s="18"/>
      <c r="E181" s="9"/>
    </row>
    <row r="182" spans="1:5">
      <c r="A182" s="13"/>
      <c r="B182" s="13"/>
      <c r="C182" s="13"/>
      <c r="D182" s="18"/>
      <c r="E182" s="9"/>
    </row>
    <row r="183" spans="1:5">
      <c r="A183" s="13"/>
      <c r="B183" s="13"/>
      <c r="C183" s="13"/>
      <c r="D183" s="18"/>
      <c r="E183" s="9"/>
    </row>
    <row r="184" spans="1:5">
      <c r="A184" s="13"/>
      <c r="B184" s="13"/>
      <c r="C184" s="13"/>
      <c r="D184" s="18"/>
      <c r="E184" s="9"/>
    </row>
    <row r="185" spans="1:5">
      <c r="A185" s="13"/>
      <c r="B185" s="13"/>
      <c r="C185" s="13"/>
      <c r="D185" s="18"/>
      <c r="E185" s="9"/>
    </row>
    <row r="186" spans="1:5">
      <c r="A186" s="13"/>
      <c r="B186" s="13"/>
      <c r="C186" s="13"/>
      <c r="D186" s="18"/>
      <c r="E186" s="9"/>
    </row>
    <row r="187" spans="1:5">
      <c r="A187" s="13"/>
      <c r="B187" s="13"/>
      <c r="C187" s="13"/>
      <c r="D187" s="18"/>
      <c r="E187" s="9"/>
    </row>
    <row r="188" spans="1:5">
      <c r="A188" s="13"/>
      <c r="B188" s="13"/>
      <c r="C188" s="13"/>
      <c r="D188" s="18"/>
      <c r="E188" s="9"/>
    </row>
    <row r="189" spans="1:5">
      <c r="A189" s="13"/>
      <c r="B189" s="13"/>
      <c r="C189" s="13"/>
      <c r="D189" s="18"/>
      <c r="E189" s="9"/>
    </row>
    <row r="190" spans="1:5">
      <c r="A190" s="13"/>
      <c r="B190" s="13"/>
      <c r="C190" s="13"/>
      <c r="D190" s="18"/>
      <c r="E190" s="9"/>
    </row>
    <row r="191" spans="1:5">
      <c r="A191" s="13"/>
      <c r="B191" s="13"/>
      <c r="C191" s="13"/>
      <c r="D191" s="18"/>
      <c r="E191" s="9"/>
    </row>
    <row r="192" spans="1:5">
      <c r="A192" s="13"/>
      <c r="B192" s="13"/>
      <c r="C192" s="13"/>
      <c r="D192" s="18"/>
      <c r="E192" s="9"/>
    </row>
    <row r="193" spans="1:5">
      <c r="A193" s="13"/>
      <c r="B193" s="13"/>
      <c r="C193" s="13"/>
      <c r="D193" s="18"/>
      <c r="E193" s="9"/>
    </row>
    <row r="194" spans="1:5">
      <c r="A194" s="13"/>
      <c r="B194" s="13"/>
      <c r="C194" s="13"/>
      <c r="D194" s="18"/>
      <c r="E194" s="9"/>
    </row>
    <row r="195" spans="1:5">
      <c r="A195" s="13"/>
      <c r="B195" s="13"/>
      <c r="C195" s="13"/>
      <c r="D195" s="18"/>
      <c r="E195" s="9"/>
    </row>
    <row r="196" spans="1:5">
      <c r="A196" s="13"/>
      <c r="B196" s="13"/>
      <c r="C196" s="13"/>
      <c r="D196" s="18"/>
      <c r="E196" s="9"/>
    </row>
    <row r="197" spans="1:5">
      <c r="A197" s="13"/>
      <c r="B197" s="13"/>
      <c r="C197" s="13"/>
      <c r="D197" s="18"/>
      <c r="E197" s="9"/>
    </row>
    <row r="198" spans="1:5">
      <c r="A198" s="13"/>
      <c r="B198" s="13"/>
      <c r="C198" s="13"/>
      <c r="D198" s="18"/>
      <c r="E198" s="9"/>
    </row>
    <row r="199" spans="1:5">
      <c r="A199" s="13"/>
      <c r="B199" s="13"/>
      <c r="C199" s="13"/>
      <c r="D199" s="18"/>
      <c r="E199" s="9"/>
    </row>
    <row r="200" spans="1:5">
      <c r="A200" s="13"/>
      <c r="B200" s="13"/>
      <c r="C200" s="13"/>
      <c r="D200" s="18"/>
      <c r="E200" s="9"/>
    </row>
    <row r="201" spans="1:5">
      <c r="A201" s="13"/>
      <c r="B201" s="13"/>
      <c r="C201" s="13"/>
      <c r="D201" s="18"/>
      <c r="E201" s="9"/>
    </row>
    <row r="202" spans="1:5">
      <c r="A202" s="13"/>
      <c r="B202" s="13"/>
      <c r="C202" s="13"/>
      <c r="D202" s="18"/>
      <c r="E202" s="9"/>
    </row>
    <row r="203" spans="1:5">
      <c r="A203" s="13"/>
      <c r="B203" s="13"/>
      <c r="C203" s="13"/>
      <c r="D203" s="18"/>
      <c r="E203" s="9"/>
    </row>
    <row r="204" spans="1:5">
      <c r="A204" s="13"/>
      <c r="B204" s="13"/>
      <c r="C204" s="13"/>
      <c r="D204" s="18"/>
      <c r="E204" s="9"/>
    </row>
    <row r="205" spans="1:5">
      <c r="A205" s="13"/>
      <c r="B205" s="13"/>
      <c r="C205" s="13"/>
      <c r="D205" s="18"/>
      <c r="E205" s="9"/>
    </row>
    <row r="206" spans="1:5">
      <c r="A206" s="13"/>
      <c r="B206" s="13"/>
      <c r="C206" s="13"/>
      <c r="D206" s="18"/>
      <c r="E206" s="9"/>
    </row>
    <row r="207" spans="1:5">
      <c r="A207" s="13"/>
      <c r="B207" s="13"/>
      <c r="C207" s="13"/>
      <c r="D207" s="18"/>
      <c r="E207" s="9"/>
    </row>
    <row r="208" spans="1:5">
      <c r="A208" s="13"/>
      <c r="B208" s="13"/>
      <c r="C208" s="13"/>
      <c r="D208" s="18"/>
      <c r="E208" s="9"/>
    </row>
    <row r="209" spans="1:5">
      <c r="A209" s="13"/>
      <c r="B209" s="13"/>
      <c r="C209" s="13"/>
      <c r="D209" s="18"/>
      <c r="E209" s="9"/>
    </row>
    <row r="210" spans="1:5">
      <c r="A210" s="13"/>
      <c r="B210" s="13"/>
      <c r="C210" s="13"/>
      <c r="D210" s="18"/>
      <c r="E210" s="9"/>
    </row>
    <row r="211" spans="1:5">
      <c r="A211" s="13"/>
      <c r="B211" s="13"/>
      <c r="C211" s="13"/>
      <c r="D211" s="18"/>
      <c r="E211" s="9"/>
    </row>
    <row r="212" spans="1:5">
      <c r="A212" s="13"/>
      <c r="B212" s="13"/>
      <c r="C212" s="13"/>
      <c r="D212" s="18"/>
      <c r="E212" s="9"/>
    </row>
    <row r="213" spans="1:5">
      <c r="A213" s="13"/>
      <c r="B213" s="13"/>
      <c r="C213" s="13"/>
      <c r="D213" s="18"/>
      <c r="E213" s="9"/>
    </row>
    <row r="214" spans="1:5">
      <c r="A214" s="13"/>
      <c r="B214" s="13"/>
      <c r="C214" s="13"/>
      <c r="D214" s="18"/>
      <c r="E214" s="9"/>
    </row>
    <row r="215" spans="1:5">
      <c r="A215" s="13"/>
      <c r="B215" s="13"/>
      <c r="C215" s="13"/>
      <c r="D215" s="18"/>
      <c r="E215" s="9"/>
    </row>
    <row r="216" spans="1:5">
      <c r="A216" s="13"/>
      <c r="B216" s="13"/>
      <c r="C216" s="13"/>
      <c r="D216" s="18"/>
      <c r="E216" s="9"/>
    </row>
    <row r="217" spans="1:5">
      <c r="A217" s="13"/>
      <c r="B217" s="13"/>
      <c r="C217" s="13"/>
      <c r="D217" s="18"/>
      <c r="E217" s="9"/>
    </row>
    <row r="218" spans="1:5">
      <c r="A218" s="13"/>
      <c r="B218" s="13"/>
      <c r="C218" s="13"/>
      <c r="D218" s="18"/>
      <c r="E218" s="9"/>
    </row>
    <row r="219" spans="1:5">
      <c r="A219" s="13"/>
      <c r="B219" s="13"/>
      <c r="C219" s="13"/>
      <c r="D219" s="18"/>
      <c r="E219" s="9"/>
    </row>
    <row r="220" spans="1:5">
      <c r="A220" s="13"/>
      <c r="B220" s="13"/>
      <c r="C220" s="13"/>
      <c r="D220" s="18"/>
      <c r="E220" s="9"/>
    </row>
    <row r="221" spans="1:5">
      <c r="A221" s="13"/>
      <c r="B221" s="13"/>
      <c r="C221" s="13"/>
      <c r="D221" s="18"/>
      <c r="E221" s="9"/>
    </row>
    <row r="222" spans="1:5">
      <c r="A222" s="13"/>
      <c r="B222" s="13"/>
      <c r="C222" s="13"/>
      <c r="D222" s="18"/>
      <c r="E222" s="9"/>
    </row>
    <row r="223" spans="1:5">
      <c r="A223" s="13"/>
      <c r="B223" s="13"/>
      <c r="C223" s="13"/>
      <c r="D223" s="18"/>
      <c r="E223" s="9"/>
    </row>
    <row r="224" spans="1:5">
      <c r="A224" s="13"/>
      <c r="B224" s="13"/>
      <c r="C224" s="13"/>
      <c r="D224" s="18"/>
      <c r="E224" s="9"/>
    </row>
    <row r="225" spans="1:5">
      <c r="A225" s="13"/>
      <c r="B225" s="13"/>
      <c r="C225" s="13"/>
      <c r="D225" s="18"/>
      <c r="E225" s="9"/>
    </row>
    <row r="226" spans="1:5">
      <c r="A226" s="13"/>
      <c r="B226" s="13"/>
      <c r="C226" s="13"/>
      <c r="D226" s="18"/>
      <c r="E226" s="9"/>
    </row>
    <row r="227" spans="1:5">
      <c r="A227" s="13"/>
      <c r="B227" s="13"/>
      <c r="C227" s="13"/>
      <c r="D227" s="18"/>
      <c r="E227" s="9"/>
    </row>
    <row r="228" spans="1:5">
      <c r="A228" s="13"/>
      <c r="B228" s="13"/>
      <c r="C228" s="13"/>
      <c r="D228" s="18"/>
      <c r="E228" s="9"/>
    </row>
    <row r="229" spans="1:5">
      <c r="A229" s="13"/>
      <c r="B229" s="13"/>
      <c r="C229" s="13"/>
      <c r="D229" s="18"/>
      <c r="E229" s="9"/>
    </row>
    <row r="230" spans="1:5">
      <c r="A230" s="13"/>
      <c r="B230" s="13"/>
      <c r="C230" s="13"/>
      <c r="D230" s="18"/>
      <c r="E230" s="9"/>
    </row>
    <row r="231" spans="1:5">
      <c r="A231" s="13"/>
      <c r="B231" s="13"/>
      <c r="C231" s="13"/>
      <c r="D231" s="18"/>
      <c r="E231" s="9"/>
    </row>
    <row r="232" spans="1:5">
      <c r="A232" s="13"/>
      <c r="B232" s="13"/>
      <c r="C232" s="13"/>
      <c r="D232" s="18"/>
      <c r="E232" s="9"/>
    </row>
    <row r="233" spans="1:5">
      <c r="A233" s="13"/>
      <c r="B233" s="13"/>
      <c r="C233" s="13"/>
      <c r="D233" s="18"/>
      <c r="E233" s="9"/>
    </row>
    <row r="234" spans="1:5">
      <c r="A234" s="13"/>
      <c r="B234" s="13"/>
      <c r="C234" s="13"/>
      <c r="D234" s="18"/>
      <c r="E234" s="9"/>
    </row>
    <row r="235" spans="1:5">
      <c r="A235" s="13"/>
      <c r="B235" s="13"/>
      <c r="C235" s="13"/>
      <c r="D235" s="18"/>
      <c r="E235" s="9"/>
    </row>
    <row r="236" spans="1:5">
      <c r="A236" s="13"/>
      <c r="B236" s="13"/>
      <c r="C236" s="13"/>
      <c r="D236" s="18"/>
      <c r="E236" s="9"/>
    </row>
    <row r="237" spans="1:5">
      <c r="A237" s="13"/>
      <c r="B237" s="13"/>
      <c r="C237" s="13"/>
      <c r="D237" s="18"/>
      <c r="E237" s="9"/>
    </row>
    <row r="238" spans="1:5">
      <c r="A238" s="13"/>
      <c r="B238" s="13"/>
      <c r="C238" s="13"/>
      <c r="D238" s="18"/>
      <c r="E238" s="9"/>
    </row>
    <row r="239" spans="1:5">
      <c r="A239" s="13"/>
      <c r="B239" s="13"/>
      <c r="C239" s="13"/>
      <c r="D239" s="18"/>
      <c r="E239" s="9"/>
    </row>
    <row r="240" spans="1:5">
      <c r="A240" s="13"/>
      <c r="B240" s="13"/>
      <c r="C240" s="13"/>
      <c r="D240" s="18"/>
      <c r="E240" s="9"/>
    </row>
    <row r="241" spans="1:5">
      <c r="A241" s="13"/>
      <c r="B241" s="13"/>
      <c r="C241" s="13"/>
      <c r="D241" s="18"/>
      <c r="E241" s="9"/>
    </row>
    <row r="242" spans="1:5">
      <c r="A242" s="13"/>
      <c r="B242" s="13"/>
      <c r="C242" s="13"/>
      <c r="D242" s="18"/>
      <c r="E242" s="9"/>
    </row>
    <row r="243" spans="1:5">
      <c r="A243" s="13"/>
      <c r="B243" s="13"/>
      <c r="C243" s="13"/>
      <c r="D243" s="18"/>
      <c r="E243" s="9"/>
    </row>
    <row r="244" spans="1:5">
      <c r="A244" s="13"/>
      <c r="B244" s="13"/>
      <c r="C244" s="13"/>
      <c r="D244" s="18"/>
      <c r="E244" s="9"/>
    </row>
    <row r="245" spans="1:5">
      <c r="A245" s="13"/>
      <c r="B245" s="13"/>
      <c r="C245" s="13"/>
      <c r="D245" s="18"/>
      <c r="E245" s="9"/>
    </row>
    <row r="246" spans="1:5">
      <c r="A246" s="13"/>
      <c r="B246" s="13"/>
      <c r="C246" s="13"/>
      <c r="D246" s="18"/>
      <c r="E246" s="9"/>
    </row>
    <row r="247" spans="1:5">
      <c r="A247" s="13"/>
      <c r="B247" s="13"/>
      <c r="C247" s="13"/>
      <c r="D247" s="18"/>
      <c r="E247" s="9"/>
    </row>
    <row r="248" spans="1:5">
      <c r="A248" s="13"/>
      <c r="B248" s="13"/>
      <c r="C248" s="13"/>
      <c r="D248" s="18"/>
      <c r="E248" s="9"/>
    </row>
    <row r="249" spans="1:5">
      <c r="A249" s="13"/>
      <c r="B249" s="13"/>
      <c r="C249" s="13"/>
      <c r="D249" s="18"/>
      <c r="E249" s="9"/>
    </row>
    <row r="250" spans="1:5">
      <c r="A250" s="13"/>
      <c r="B250" s="13"/>
      <c r="C250" s="13"/>
      <c r="D250" s="18"/>
      <c r="E250" s="9"/>
    </row>
    <row r="251" spans="1:5">
      <c r="A251" s="13"/>
      <c r="B251" s="13"/>
      <c r="C251" s="13"/>
      <c r="D251" s="18"/>
      <c r="E251" s="9"/>
    </row>
    <row r="252" spans="1:5">
      <c r="A252" s="13"/>
      <c r="B252" s="13"/>
      <c r="C252" s="13"/>
      <c r="D252" s="18"/>
      <c r="E252" s="9"/>
    </row>
    <row r="253" spans="1:5">
      <c r="A253" s="13"/>
      <c r="B253" s="13"/>
      <c r="C253" s="13"/>
      <c r="D253" s="18"/>
      <c r="E253" s="9"/>
    </row>
    <row r="254" spans="1:5">
      <c r="A254" s="13"/>
      <c r="B254" s="13"/>
      <c r="C254" s="13"/>
      <c r="D254" s="18"/>
      <c r="E254" s="9"/>
    </row>
    <row r="255" spans="1:5">
      <c r="A255" s="13"/>
      <c r="B255" s="13"/>
      <c r="C255" s="13"/>
      <c r="D255" s="18"/>
      <c r="E255" s="9"/>
    </row>
    <row r="256" spans="1:5">
      <c r="A256" s="13"/>
      <c r="B256" s="13"/>
      <c r="C256" s="13"/>
      <c r="D256" s="18"/>
      <c r="E256" s="9"/>
    </row>
    <row r="257" spans="1:5">
      <c r="A257" s="13"/>
      <c r="B257" s="13"/>
      <c r="C257" s="13"/>
      <c r="D257" s="18"/>
      <c r="E257" s="9"/>
    </row>
    <row r="258" spans="1:5">
      <c r="A258" s="13"/>
      <c r="B258" s="13"/>
      <c r="C258" s="13"/>
      <c r="D258" s="18"/>
      <c r="E258" s="9"/>
    </row>
    <row r="259" spans="1:5">
      <c r="A259" s="13"/>
      <c r="B259" s="13"/>
      <c r="C259" s="13"/>
      <c r="D259" s="18"/>
      <c r="E259" s="9"/>
    </row>
    <row r="260" spans="1:5">
      <c r="A260" s="13"/>
      <c r="B260" s="13"/>
      <c r="C260" s="13"/>
      <c r="D260" s="18"/>
      <c r="E260" s="9"/>
    </row>
    <row r="261" spans="1:5">
      <c r="A261" s="13"/>
      <c r="B261" s="13"/>
      <c r="C261" s="13"/>
      <c r="D261" s="18"/>
      <c r="E261" s="9"/>
    </row>
    <row r="262" spans="1:5">
      <c r="A262" s="13"/>
      <c r="B262" s="13"/>
      <c r="C262" s="13"/>
      <c r="D262" s="18"/>
      <c r="E262" s="9"/>
    </row>
    <row r="263" spans="1:5">
      <c r="A263" s="13"/>
      <c r="B263" s="13"/>
      <c r="C263" s="13"/>
      <c r="D263" s="18"/>
      <c r="E263" s="9"/>
    </row>
    <row r="264" spans="1:5">
      <c r="A264" s="13"/>
      <c r="B264" s="13"/>
      <c r="C264" s="13"/>
      <c r="D264" s="18"/>
      <c r="E264" s="9"/>
    </row>
    <row r="265" spans="1:5">
      <c r="A265" s="13"/>
      <c r="B265" s="13"/>
      <c r="C265" s="13"/>
      <c r="D265" s="18"/>
      <c r="E265" s="9"/>
    </row>
    <row r="266" spans="1:5">
      <c r="A266" s="13"/>
      <c r="B266" s="13"/>
      <c r="C266" s="13"/>
      <c r="D266" s="18"/>
      <c r="E266" s="9"/>
    </row>
    <row r="267" spans="1:5">
      <c r="A267" s="13"/>
      <c r="B267" s="13"/>
      <c r="C267" s="13"/>
      <c r="D267" s="18"/>
      <c r="E267" s="9"/>
    </row>
    <row r="268" spans="1:5">
      <c r="A268" s="13"/>
      <c r="B268" s="13"/>
      <c r="C268" s="13"/>
      <c r="D268" s="18"/>
      <c r="E268" s="9"/>
    </row>
    <row r="269" spans="1:5">
      <c r="A269" s="13"/>
      <c r="B269" s="13"/>
      <c r="C269" s="13"/>
      <c r="D269" s="18"/>
      <c r="E269" s="9"/>
    </row>
    <row r="270" spans="1:5">
      <c r="A270" s="13"/>
      <c r="B270" s="13"/>
      <c r="C270" s="13"/>
      <c r="D270" s="18"/>
      <c r="E270" s="9"/>
    </row>
    <row r="271" spans="1:5">
      <c r="A271" s="13"/>
      <c r="B271" s="13"/>
      <c r="C271" s="13"/>
      <c r="D271" s="18"/>
      <c r="E271" s="9"/>
    </row>
    <row r="272" spans="1:5">
      <c r="A272" s="13"/>
      <c r="B272" s="13"/>
      <c r="C272" s="13"/>
      <c r="D272" s="18"/>
      <c r="E272" s="9"/>
    </row>
    <row r="273" spans="1:5">
      <c r="A273" s="13"/>
      <c r="B273" s="13"/>
      <c r="C273" s="13"/>
      <c r="D273" s="18"/>
      <c r="E273" s="9"/>
    </row>
    <row r="274" spans="1:5">
      <c r="A274" s="13"/>
      <c r="B274" s="13"/>
      <c r="C274" s="13"/>
      <c r="D274" s="18"/>
      <c r="E274" s="9"/>
    </row>
    <row r="275" spans="1:5">
      <c r="A275" s="13"/>
      <c r="B275" s="13"/>
      <c r="C275" s="13"/>
      <c r="D275" s="18"/>
      <c r="E275" s="9"/>
    </row>
    <row r="276" spans="1:5">
      <c r="A276" s="13"/>
      <c r="B276" s="13"/>
      <c r="C276" s="13"/>
      <c r="D276" s="18"/>
      <c r="E276" s="9"/>
    </row>
    <row r="277" spans="1:5">
      <c r="A277" s="13"/>
      <c r="B277" s="13"/>
      <c r="C277" s="13"/>
      <c r="D277" s="18"/>
      <c r="E277" s="9"/>
    </row>
    <row r="278" spans="1:5">
      <c r="A278" s="13"/>
      <c r="B278" s="13"/>
      <c r="C278" s="13"/>
      <c r="D278" s="18"/>
      <c r="E278" s="9"/>
    </row>
    <row r="279" spans="1:5">
      <c r="A279" s="13"/>
      <c r="B279" s="13"/>
      <c r="C279" s="13"/>
      <c r="D279" s="18"/>
      <c r="E279" s="9"/>
    </row>
    <row r="280" spans="1:5">
      <c r="A280" s="13"/>
      <c r="B280" s="13"/>
      <c r="C280" s="13"/>
      <c r="D280" s="18"/>
      <c r="E280" s="9"/>
    </row>
    <row r="281" spans="1:5">
      <c r="A281" s="13"/>
      <c r="B281" s="13"/>
      <c r="C281" s="13"/>
      <c r="D281" s="18"/>
      <c r="E281" s="9"/>
    </row>
    <row r="282" spans="1:5">
      <c r="A282" s="13"/>
      <c r="B282" s="13"/>
      <c r="C282" s="13"/>
      <c r="D282" s="18"/>
      <c r="E282" s="9"/>
    </row>
    <row r="283" spans="1:5">
      <c r="A283" s="13"/>
      <c r="B283" s="13"/>
      <c r="C283" s="13"/>
      <c r="D283" s="18"/>
      <c r="E283" s="9"/>
    </row>
    <row r="284" spans="1:5">
      <c r="A284" s="13"/>
      <c r="B284" s="13"/>
      <c r="C284" s="13"/>
      <c r="D284" s="18"/>
      <c r="E284" s="9"/>
    </row>
    <row r="285" spans="1:5">
      <c r="A285" s="13"/>
      <c r="B285" s="13"/>
      <c r="C285" s="13"/>
      <c r="D285" s="18"/>
      <c r="E285" s="9"/>
    </row>
    <row r="286" spans="1:5">
      <c r="A286" s="13"/>
      <c r="B286" s="13"/>
      <c r="C286" s="13"/>
      <c r="D286" s="18"/>
      <c r="E286" s="9"/>
    </row>
    <row r="287" spans="1:5">
      <c r="A287" s="13"/>
      <c r="B287" s="13"/>
      <c r="C287" s="13"/>
      <c r="D287" s="18"/>
      <c r="E287" s="9"/>
    </row>
    <row r="288" spans="1:5">
      <c r="A288" s="13"/>
      <c r="B288" s="13"/>
      <c r="C288" s="13"/>
      <c r="D288" s="18"/>
      <c r="E288" s="9"/>
    </row>
    <row r="289" spans="1:5">
      <c r="A289" s="13"/>
      <c r="B289" s="13"/>
      <c r="C289" s="13"/>
      <c r="D289" s="18"/>
      <c r="E289" s="9"/>
    </row>
    <row r="290" spans="1:5">
      <c r="A290" s="13"/>
      <c r="B290" s="13"/>
      <c r="C290" s="13"/>
      <c r="D290" s="18"/>
      <c r="E290" s="9"/>
    </row>
    <row r="291" spans="1:5">
      <c r="A291" s="13"/>
      <c r="B291" s="13"/>
      <c r="C291" s="13"/>
      <c r="D291" s="18"/>
      <c r="E291" s="9"/>
    </row>
    <row r="292" spans="1:5">
      <c r="A292" s="13"/>
      <c r="B292" s="13"/>
      <c r="C292" s="13"/>
      <c r="D292" s="18"/>
      <c r="E292" s="9"/>
    </row>
    <row r="293" spans="1:5">
      <c r="A293" s="13"/>
      <c r="B293" s="13"/>
      <c r="C293" s="13"/>
      <c r="D293" s="18"/>
      <c r="E293" s="9"/>
    </row>
    <row r="294" spans="1:5">
      <c r="A294" s="13"/>
      <c r="B294" s="13"/>
      <c r="C294" s="13"/>
      <c r="D294" s="18"/>
      <c r="E294" s="9"/>
    </row>
    <row r="295" spans="1:5">
      <c r="A295" s="13"/>
      <c r="B295" s="13"/>
      <c r="C295" s="13"/>
      <c r="D295" s="18"/>
      <c r="E295" s="9"/>
    </row>
    <row r="296" spans="1:5">
      <c r="A296" s="13"/>
      <c r="B296" s="13"/>
      <c r="C296" s="13"/>
      <c r="D296" s="18"/>
      <c r="E296" s="9"/>
    </row>
    <row r="297" spans="1:5">
      <c r="A297" s="13"/>
      <c r="B297" s="13"/>
      <c r="C297" s="13"/>
      <c r="D297" s="18"/>
      <c r="E297" s="9"/>
    </row>
    <row r="298" spans="1:5">
      <c r="A298" s="13"/>
      <c r="B298" s="13"/>
      <c r="C298" s="13"/>
      <c r="D298" s="18"/>
      <c r="E298" s="9"/>
    </row>
    <row r="299" spans="1:5">
      <c r="A299" s="13"/>
      <c r="B299" s="13"/>
      <c r="C299" s="13"/>
      <c r="D299" s="18"/>
      <c r="E299" s="9"/>
    </row>
    <row r="300" spans="1:5">
      <c r="A300" s="13"/>
      <c r="B300" s="13"/>
      <c r="C300" s="13"/>
      <c r="D300" s="18"/>
      <c r="E300" s="9"/>
    </row>
    <row r="301" spans="1:5">
      <c r="A301" s="13"/>
      <c r="B301" s="13"/>
      <c r="C301" s="13"/>
      <c r="D301" s="18"/>
      <c r="E301" s="9"/>
    </row>
    <row r="302" spans="1:5">
      <c r="A302" s="13"/>
      <c r="B302" s="13"/>
      <c r="C302" s="13"/>
      <c r="D302" s="18"/>
      <c r="E302" s="9"/>
    </row>
    <row r="303" spans="1:5">
      <c r="A303" s="13"/>
      <c r="B303" s="13"/>
      <c r="C303" s="13"/>
      <c r="D303" s="18"/>
      <c r="E303" s="9"/>
    </row>
    <row r="304" spans="1:5">
      <c r="A304" s="13"/>
      <c r="B304" s="13"/>
      <c r="C304" s="13"/>
      <c r="D304" s="18"/>
      <c r="E304" s="9"/>
    </row>
    <row r="305" spans="1:5">
      <c r="A305" s="13"/>
      <c r="B305" s="13"/>
      <c r="C305" s="13"/>
      <c r="D305" s="18"/>
      <c r="E305" s="9"/>
    </row>
    <row r="306" spans="1:5">
      <c r="A306" s="13"/>
      <c r="B306" s="13"/>
      <c r="C306" s="13"/>
      <c r="D306" s="18"/>
      <c r="E306" s="9"/>
    </row>
    <row r="307" spans="1:5">
      <c r="A307" s="13"/>
      <c r="B307" s="13"/>
      <c r="C307" s="13"/>
      <c r="D307" s="18"/>
      <c r="E307" s="9"/>
    </row>
    <row r="308" spans="1:5">
      <c r="A308" s="13"/>
      <c r="B308" s="13"/>
      <c r="C308" s="13"/>
      <c r="D308" s="18"/>
      <c r="E308" s="9"/>
    </row>
    <row r="309" spans="1:5">
      <c r="A309" s="13"/>
      <c r="B309" s="13"/>
      <c r="C309" s="13"/>
      <c r="D309" s="18"/>
      <c r="E309" s="9"/>
    </row>
    <row r="310" spans="1:5">
      <c r="A310" s="13"/>
      <c r="B310" s="13"/>
      <c r="C310" s="13"/>
      <c r="D310" s="18"/>
      <c r="E310" s="9"/>
    </row>
    <row r="311" spans="1:5">
      <c r="A311" s="13"/>
      <c r="B311" s="13"/>
      <c r="C311" s="13"/>
      <c r="D311" s="18"/>
      <c r="E311" s="9"/>
    </row>
    <row r="312" spans="1:5">
      <c r="A312" s="13"/>
      <c r="B312" s="13"/>
      <c r="C312" s="13"/>
      <c r="D312" s="18"/>
      <c r="E312" s="9"/>
    </row>
    <row r="313" spans="1:5">
      <c r="A313" s="13"/>
      <c r="B313" s="13"/>
      <c r="C313" s="13"/>
      <c r="D313" s="18"/>
      <c r="E313" s="9"/>
    </row>
    <row r="314" spans="1:5">
      <c r="A314" s="13"/>
      <c r="B314" s="13"/>
      <c r="C314" s="13"/>
      <c r="D314" s="18"/>
      <c r="E314" s="9"/>
    </row>
    <row r="315" spans="1:5">
      <c r="A315" s="13"/>
      <c r="B315" s="13"/>
      <c r="C315" s="13"/>
      <c r="D315" s="18"/>
      <c r="E315" s="9"/>
    </row>
    <row r="316" spans="1:5">
      <c r="A316" s="13"/>
      <c r="B316" s="13"/>
      <c r="C316" s="13"/>
      <c r="D316" s="18"/>
      <c r="E316" s="9"/>
    </row>
    <row r="317" spans="1:5">
      <c r="A317" s="13"/>
      <c r="B317" s="13"/>
      <c r="C317" s="13"/>
      <c r="D317" s="18"/>
      <c r="E317" s="9"/>
    </row>
    <row r="318" spans="1:5">
      <c r="A318" s="13"/>
      <c r="B318" s="13"/>
      <c r="C318" s="13"/>
      <c r="D318" s="18"/>
      <c r="E318" s="9"/>
    </row>
    <row r="319" spans="1:5">
      <c r="A319" s="13"/>
      <c r="B319" s="13"/>
      <c r="C319" s="13"/>
      <c r="D319" s="18"/>
      <c r="E319" s="9"/>
    </row>
    <row r="320" spans="1:5">
      <c r="A320" s="13"/>
      <c r="B320" s="13"/>
      <c r="C320" s="13"/>
      <c r="D320" s="18"/>
      <c r="E320" s="9"/>
    </row>
    <row r="321" spans="1:5">
      <c r="A321" s="13"/>
      <c r="B321" s="13"/>
      <c r="C321" s="13"/>
      <c r="D321" s="18"/>
      <c r="E321" s="9"/>
    </row>
    <row r="322" spans="1:5">
      <c r="A322" s="13"/>
      <c r="B322" s="13"/>
      <c r="C322" s="13"/>
      <c r="D322" s="18"/>
      <c r="E322" s="9"/>
    </row>
    <row r="323" spans="1:5">
      <c r="A323" s="13"/>
      <c r="B323" s="13"/>
      <c r="C323" s="13"/>
      <c r="D323" s="18"/>
      <c r="E323" s="9"/>
    </row>
    <row r="324" spans="1:5">
      <c r="A324" s="13"/>
      <c r="B324" s="13"/>
      <c r="C324" s="13"/>
      <c r="D324" s="18"/>
      <c r="E324" s="9"/>
    </row>
    <row r="325" spans="1:5">
      <c r="A325" s="13"/>
      <c r="B325" s="13"/>
      <c r="C325" s="13"/>
      <c r="D325" s="18"/>
      <c r="E325" s="9"/>
    </row>
    <row r="326" spans="1:5">
      <c r="A326" s="13"/>
      <c r="B326" s="13"/>
      <c r="C326" s="13"/>
      <c r="D326" s="18"/>
      <c r="E326" s="9"/>
    </row>
    <row r="327" spans="1:5">
      <c r="A327" s="13"/>
      <c r="B327" s="13"/>
      <c r="C327" s="13"/>
      <c r="D327" s="18"/>
      <c r="E327" s="9"/>
    </row>
    <row r="328" spans="1:5">
      <c r="A328" s="13"/>
      <c r="B328" s="13"/>
      <c r="C328" s="13"/>
      <c r="D328" s="18"/>
      <c r="E328" s="9"/>
    </row>
    <row r="329" spans="1:5">
      <c r="A329" s="13"/>
      <c r="B329" s="13"/>
      <c r="C329" s="13"/>
      <c r="D329" s="18"/>
      <c r="E329" s="9"/>
    </row>
    <row r="330" spans="1:5">
      <c r="A330" s="13"/>
      <c r="B330" s="13"/>
      <c r="C330" s="13"/>
      <c r="D330" s="18"/>
      <c r="E330" s="9"/>
    </row>
    <row r="331" spans="1:5">
      <c r="A331" s="13"/>
      <c r="B331" s="13"/>
      <c r="C331" s="13"/>
      <c r="D331" s="18"/>
      <c r="E331" s="9"/>
    </row>
    <row r="332" spans="1:5">
      <c r="A332" s="13"/>
      <c r="B332" s="13"/>
      <c r="C332" s="13"/>
      <c r="D332" s="18"/>
      <c r="E332" s="9"/>
    </row>
    <row r="333" spans="1:5">
      <c r="A333" s="13"/>
      <c r="B333" s="13"/>
      <c r="C333" s="13"/>
      <c r="D333" s="18"/>
      <c r="E333" s="9"/>
    </row>
    <row r="334" spans="1:5">
      <c r="A334" s="13"/>
      <c r="B334" s="13"/>
      <c r="C334" s="13"/>
      <c r="D334" s="18"/>
      <c r="E334" s="9"/>
    </row>
    <row r="335" spans="1:5">
      <c r="A335" s="13"/>
      <c r="B335" s="13"/>
      <c r="C335" s="13"/>
      <c r="D335" s="18"/>
      <c r="E335" s="9"/>
    </row>
    <row r="336" spans="1:5">
      <c r="A336" s="13"/>
      <c r="B336" s="13"/>
      <c r="C336" s="13"/>
      <c r="D336" s="18"/>
      <c r="E336" s="9"/>
    </row>
    <row r="337" spans="1:5">
      <c r="A337" s="13"/>
      <c r="B337" s="13"/>
      <c r="C337" s="13"/>
      <c r="D337" s="18"/>
      <c r="E337" s="9"/>
    </row>
    <row r="338" spans="1:5">
      <c r="A338" s="13"/>
      <c r="B338" s="13"/>
      <c r="C338" s="13"/>
      <c r="D338" s="18"/>
      <c r="E338" s="9"/>
    </row>
    <row r="339" spans="1:5">
      <c r="A339" s="13"/>
      <c r="B339" s="13"/>
      <c r="C339" s="13"/>
      <c r="D339" s="18"/>
      <c r="E339" s="9"/>
    </row>
    <row r="340" spans="1:5">
      <c r="A340" s="13"/>
      <c r="B340" s="13"/>
      <c r="C340" s="13"/>
      <c r="D340" s="18"/>
      <c r="E340" s="9"/>
    </row>
    <row r="341" spans="1:5">
      <c r="A341" s="13"/>
      <c r="B341" s="13"/>
      <c r="C341" s="13"/>
      <c r="D341" s="18"/>
      <c r="E341" s="9"/>
    </row>
    <row r="342" spans="1:5">
      <c r="A342" s="13"/>
      <c r="B342" s="13"/>
      <c r="C342" s="13"/>
      <c r="D342" s="18"/>
      <c r="E342" s="9"/>
    </row>
    <row r="343" spans="1:5">
      <c r="A343" s="13"/>
      <c r="B343" s="13"/>
      <c r="C343" s="13"/>
      <c r="D343" s="18"/>
      <c r="E343" s="9"/>
    </row>
    <row r="344" spans="1:5">
      <c r="A344" s="13"/>
      <c r="B344" s="13"/>
      <c r="C344" s="13"/>
      <c r="D344" s="18"/>
      <c r="E344" s="9"/>
    </row>
    <row r="345" spans="1:5">
      <c r="A345" s="13"/>
      <c r="B345" s="13"/>
      <c r="C345" s="13"/>
      <c r="D345" s="18"/>
      <c r="E345" s="9"/>
    </row>
    <row r="346" spans="1:5">
      <c r="A346" s="13"/>
      <c r="B346" s="13"/>
      <c r="C346" s="13"/>
      <c r="D346" s="18"/>
      <c r="E346" s="9"/>
    </row>
    <row r="347" spans="1:5">
      <c r="A347" s="13"/>
      <c r="B347" s="13"/>
      <c r="C347" s="13"/>
      <c r="D347" s="18"/>
      <c r="E347" s="9"/>
    </row>
    <row r="348" spans="1:5">
      <c r="A348" s="13"/>
      <c r="B348" s="13"/>
      <c r="C348" s="13"/>
      <c r="D348" s="18"/>
      <c r="E348" s="9"/>
    </row>
    <row r="349" spans="1:5">
      <c r="A349" s="13"/>
      <c r="B349" s="13"/>
      <c r="C349" s="13"/>
      <c r="D349" s="18"/>
      <c r="E349" s="9"/>
    </row>
    <row r="350" spans="1:5">
      <c r="A350" s="13"/>
      <c r="B350" s="13"/>
      <c r="C350" s="13"/>
      <c r="D350" s="18"/>
      <c r="E350" s="9"/>
    </row>
    <row r="351" spans="1:5">
      <c r="A351" s="13"/>
      <c r="B351" s="13"/>
      <c r="C351" s="13"/>
      <c r="D351" s="18"/>
      <c r="E351" s="9"/>
    </row>
    <row r="352" spans="1:5">
      <c r="A352" s="13"/>
      <c r="B352" s="13"/>
      <c r="C352" s="13"/>
      <c r="D352" s="18"/>
      <c r="E352" s="9"/>
    </row>
    <row r="353" spans="1:5">
      <c r="A353" s="13"/>
      <c r="B353" s="13"/>
      <c r="C353" s="13"/>
      <c r="D353" s="18"/>
      <c r="E353" s="9"/>
    </row>
    <row r="354" spans="1:5">
      <c r="A354" s="13"/>
      <c r="B354" s="13"/>
      <c r="C354" s="13"/>
      <c r="D354" s="18"/>
      <c r="E354" s="9"/>
    </row>
    <row r="355" spans="1:5">
      <c r="A355" s="13"/>
      <c r="B355" s="13"/>
      <c r="C355" s="13"/>
      <c r="D355" s="18"/>
      <c r="E355" s="9"/>
    </row>
    <row r="356" spans="1:5">
      <c r="A356" s="13"/>
      <c r="B356" s="13"/>
      <c r="C356" s="13"/>
      <c r="D356" s="18"/>
      <c r="E356" s="9"/>
    </row>
    <row r="357" spans="1:5">
      <c r="A357" s="13"/>
      <c r="B357" s="13"/>
      <c r="C357" s="13"/>
      <c r="D357" s="18"/>
      <c r="E357" s="9"/>
    </row>
    <row r="358" spans="1:5">
      <c r="A358" s="13"/>
      <c r="B358" s="13"/>
      <c r="C358" s="13"/>
      <c r="D358" s="18"/>
      <c r="E358" s="9"/>
    </row>
    <row r="359" spans="1:5">
      <c r="A359" s="13"/>
      <c r="B359" s="13"/>
      <c r="C359" s="13"/>
      <c r="D359" s="18"/>
      <c r="E359" s="9"/>
    </row>
    <row r="360" spans="1:5">
      <c r="A360" s="13"/>
      <c r="B360" s="13"/>
      <c r="C360" s="13"/>
      <c r="D360" s="18"/>
      <c r="E360" s="9"/>
    </row>
    <row r="361" spans="1:5">
      <c r="A361" s="13"/>
      <c r="B361" s="13"/>
      <c r="C361" s="13"/>
      <c r="D361" s="18"/>
      <c r="E361" s="9"/>
    </row>
    <row r="362" spans="1:5">
      <c r="A362" s="13"/>
      <c r="B362" s="13"/>
      <c r="C362" s="13"/>
      <c r="D362" s="18"/>
      <c r="E362" s="9"/>
    </row>
    <row r="363" spans="1:5">
      <c r="A363" s="13"/>
      <c r="B363" s="13"/>
      <c r="C363" s="13"/>
      <c r="D363" s="18"/>
      <c r="E363" s="9"/>
    </row>
    <row r="364" spans="1:5">
      <c r="A364" s="13"/>
      <c r="B364" s="13"/>
      <c r="C364" s="13"/>
      <c r="D364" s="18"/>
      <c r="E364" s="9"/>
    </row>
    <row r="365" spans="1:5">
      <c r="A365" s="13"/>
      <c r="B365" s="13"/>
      <c r="C365" s="13"/>
      <c r="D365" s="18"/>
      <c r="E365" s="9"/>
    </row>
    <row r="366" spans="1:5">
      <c r="A366" s="13"/>
      <c r="B366" s="13"/>
      <c r="C366" s="13"/>
      <c r="D366" s="18"/>
      <c r="E366" s="9"/>
    </row>
    <row r="367" spans="1:5">
      <c r="A367" s="13"/>
      <c r="B367" s="13"/>
      <c r="C367" s="13"/>
      <c r="D367" s="18"/>
      <c r="E367" s="9"/>
    </row>
    <row r="368" spans="1:5">
      <c r="A368" s="13"/>
      <c r="B368" s="13"/>
      <c r="C368" s="13"/>
      <c r="D368" s="18"/>
      <c r="E368" s="9"/>
    </row>
    <row r="369" spans="1:5">
      <c r="A369" s="13"/>
      <c r="B369" s="13"/>
      <c r="C369" s="13"/>
      <c r="D369" s="18"/>
      <c r="E369" s="9"/>
    </row>
    <row r="370" spans="1:5">
      <c r="A370" s="13"/>
      <c r="B370" s="13"/>
      <c r="C370" s="13"/>
      <c r="D370" s="18"/>
      <c r="E370" s="9"/>
    </row>
    <row r="371" spans="1:5">
      <c r="A371" s="13"/>
      <c r="B371" s="13"/>
      <c r="C371" s="13"/>
      <c r="D371" s="18"/>
      <c r="E371" s="9"/>
    </row>
    <row r="372" spans="1:5">
      <c r="A372" s="13"/>
      <c r="B372" s="13"/>
      <c r="C372" s="13"/>
      <c r="D372" s="18"/>
      <c r="E372" s="9"/>
    </row>
    <row r="373" spans="1:5">
      <c r="A373" s="13"/>
      <c r="B373" s="13"/>
      <c r="C373" s="13"/>
      <c r="D373" s="18"/>
      <c r="E373" s="9"/>
    </row>
    <row r="374" spans="1:5">
      <c r="A374" s="13"/>
      <c r="B374" s="13"/>
      <c r="C374" s="13"/>
      <c r="D374" s="18"/>
      <c r="E374" s="9"/>
    </row>
    <row r="375" spans="1:5">
      <c r="A375" s="13"/>
      <c r="B375" s="13"/>
      <c r="C375" s="13"/>
      <c r="D375" s="18"/>
      <c r="E375" s="9"/>
    </row>
    <row r="376" spans="1:5">
      <c r="A376" s="13"/>
      <c r="B376" s="13"/>
      <c r="C376" s="13"/>
      <c r="D376" s="18"/>
      <c r="E376" s="9"/>
    </row>
    <row r="377" spans="1:5">
      <c r="A377" s="13"/>
      <c r="B377" s="13"/>
      <c r="C377" s="13"/>
      <c r="D377" s="18"/>
      <c r="E377" s="9"/>
    </row>
    <row r="378" spans="1:5">
      <c r="A378" s="13"/>
      <c r="B378" s="13"/>
      <c r="C378" s="13"/>
      <c r="D378" s="18"/>
      <c r="E378" s="9"/>
    </row>
    <row r="379" spans="1:5">
      <c r="A379" s="13"/>
      <c r="B379" s="13"/>
      <c r="C379" s="13"/>
      <c r="D379" s="18"/>
      <c r="E379" s="9"/>
    </row>
    <row r="380" spans="1:5">
      <c r="A380" s="13"/>
      <c r="B380" s="13"/>
      <c r="C380" s="13"/>
      <c r="D380" s="18"/>
      <c r="E380" s="9"/>
    </row>
    <row r="381" spans="1:5">
      <c r="A381" s="13"/>
      <c r="B381" s="13"/>
      <c r="C381" s="13"/>
      <c r="D381" s="18"/>
      <c r="E381" s="9"/>
    </row>
    <row r="382" spans="1:5">
      <c r="A382" s="13"/>
      <c r="B382" s="13"/>
      <c r="C382" s="13"/>
      <c r="D382" s="18"/>
      <c r="E382" s="9"/>
    </row>
    <row r="383" spans="1:5">
      <c r="A383" s="13"/>
      <c r="B383" s="13"/>
      <c r="C383" s="13"/>
      <c r="D383" s="18"/>
      <c r="E383" s="9"/>
    </row>
    <row r="384" spans="1:5">
      <c r="A384" s="13"/>
      <c r="B384" s="13"/>
      <c r="C384" s="13"/>
      <c r="D384" s="18"/>
      <c r="E384" s="9"/>
    </row>
    <row r="385" spans="1:5">
      <c r="A385" s="13"/>
      <c r="B385" s="13"/>
      <c r="C385" s="13"/>
      <c r="D385" s="18"/>
      <c r="E385" s="9"/>
    </row>
    <row r="386" spans="1:5">
      <c r="A386" s="13"/>
      <c r="B386" s="13"/>
      <c r="C386" s="13"/>
      <c r="D386" s="18"/>
      <c r="E386" s="9"/>
    </row>
    <row r="387" spans="1:5">
      <c r="A387" s="13"/>
      <c r="B387" s="13"/>
      <c r="C387" s="13"/>
      <c r="D387" s="18"/>
      <c r="E387" s="9"/>
    </row>
    <row r="388" spans="1:5">
      <c r="A388" s="13"/>
      <c r="B388" s="13"/>
      <c r="C388" s="13"/>
      <c r="D388" s="18"/>
      <c r="E388" s="9"/>
    </row>
    <row r="389" spans="1:5">
      <c r="A389" s="13"/>
      <c r="B389" s="13"/>
      <c r="C389" s="13"/>
      <c r="D389" s="18"/>
      <c r="E389" s="9"/>
    </row>
    <row r="390" spans="1:5">
      <c r="A390" s="13"/>
      <c r="B390" s="13"/>
      <c r="C390" s="13"/>
      <c r="D390" s="18"/>
      <c r="E390" s="9"/>
    </row>
    <row r="391" spans="1:5">
      <c r="A391" s="13"/>
      <c r="B391" s="13"/>
      <c r="C391" s="13"/>
      <c r="D391" s="18"/>
      <c r="E391" s="9"/>
    </row>
    <row r="392" spans="1:5">
      <c r="A392" s="13"/>
      <c r="B392" s="13"/>
      <c r="C392" s="13"/>
      <c r="D392" s="18"/>
      <c r="E392" s="9"/>
    </row>
    <row r="393" spans="1:5">
      <c r="A393" s="13"/>
      <c r="B393" s="13"/>
      <c r="C393" s="13"/>
      <c r="D393" s="18"/>
      <c r="E393" s="9"/>
    </row>
    <row r="394" spans="1:5">
      <c r="A394" s="13"/>
      <c r="B394" s="13"/>
      <c r="C394" s="13"/>
      <c r="D394" s="18"/>
      <c r="E394" s="9"/>
    </row>
    <row r="395" spans="1:5">
      <c r="A395" s="13"/>
      <c r="B395" s="13"/>
      <c r="C395" s="13"/>
      <c r="D395" s="18"/>
      <c r="E395" s="9"/>
    </row>
    <row r="396" spans="1:5">
      <c r="A396" s="13"/>
      <c r="B396" s="13"/>
      <c r="C396" s="13"/>
      <c r="D396" s="18"/>
      <c r="E396" s="9"/>
    </row>
    <row r="397" spans="1:5">
      <c r="A397" s="13"/>
      <c r="B397" s="13"/>
      <c r="C397" s="13"/>
      <c r="D397" s="18"/>
      <c r="E397" s="9"/>
    </row>
    <row r="398" spans="1:5">
      <c r="A398" s="13"/>
      <c r="B398" s="13"/>
      <c r="C398" s="13"/>
      <c r="D398" s="18"/>
      <c r="E398" s="9"/>
    </row>
    <row r="399" spans="1:5">
      <c r="A399" s="13"/>
      <c r="B399" s="13"/>
      <c r="C399" s="13"/>
      <c r="D399" s="18"/>
      <c r="E399" s="9"/>
    </row>
    <row r="400" spans="1:5">
      <c r="A400" s="13"/>
      <c r="B400" s="13"/>
      <c r="C400" s="13"/>
      <c r="D400" s="18"/>
      <c r="E400" s="9"/>
    </row>
    <row r="401" spans="1:5">
      <c r="A401" s="13"/>
      <c r="B401" s="13"/>
      <c r="C401" s="13"/>
      <c r="D401" s="18"/>
      <c r="E401" s="9"/>
    </row>
    <row r="402" spans="1:5">
      <c r="A402" s="13"/>
      <c r="B402" s="13"/>
      <c r="C402" s="13"/>
      <c r="D402" s="18"/>
      <c r="E402" s="9"/>
    </row>
    <row r="403" spans="1:5">
      <c r="A403" s="13"/>
      <c r="B403" s="13"/>
      <c r="C403" s="13"/>
      <c r="D403" s="18"/>
      <c r="E403" s="9"/>
    </row>
    <row r="404" spans="1:5">
      <c r="A404" s="13"/>
      <c r="B404" s="13"/>
      <c r="C404" s="13"/>
      <c r="D404" s="18"/>
      <c r="E404" s="9"/>
    </row>
    <row r="405" spans="1:5">
      <c r="A405" s="13"/>
      <c r="B405" s="13"/>
      <c r="C405" s="13"/>
      <c r="D405" s="18"/>
      <c r="E405" s="9"/>
    </row>
    <row r="406" spans="1:5">
      <c r="A406" s="13"/>
      <c r="B406" s="13"/>
      <c r="C406" s="13"/>
      <c r="D406" s="18"/>
      <c r="E406" s="9"/>
    </row>
    <row r="407" spans="1:5">
      <c r="A407" s="13"/>
      <c r="B407" s="13"/>
      <c r="C407" s="13"/>
      <c r="D407" s="18"/>
      <c r="E407" s="9"/>
    </row>
    <row r="408" spans="1:5">
      <c r="A408" s="13"/>
      <c r="B408" s="13"/>
      <c r="C408" s="13"/>
      <c r="D408" s="18"/>
      <c r="E408" s="9"/>
    </row>
    <row r="409" spans="1:5">
      <c r="A409" s="13"/>
      <c r="B409" s="13"/>
      <c r="C409" s="13"/>
      <c r="D409" s="18"/>
      <c r="E409" s="9"/>
    </row>
    <row r="410" spans="1:5">
      <c r="A410" s="13"/>
      <c r="B410" s="13"/>
      <c r="C410" s="13"/>
      <c r="D410" s="18"/>
      <c r="E410" s="9"/>
    </row>
    <row r="411" spans="1:5">
      <c r="A411" s="13"/>
      <c r="B411" s="13"/>
      <c r="C411" s="13"/>
      <c r="D411" s="18"/>
      <c r="E411" s="9"/>
    </row>
    <row r="412" spans="1:5">
      <c r="A412" s="13"/>
      <c r="B412" s="13"/>
      <c r="C412" s="13"/>
      <c r="D412" s="18"/>
      <c r="E412" s="9"/>
    </row>
    <row r="413" spans="1:5">
      <c r="A413" s="13"/>
      <c r="B413" s="13"/>
      <c r="C413" s="13"/>
      <c r="D413" s="18"/>
      <c r="E413" s="9"/>
    </row>
    <row r="414" spans="1:5">
      <c r="A414" s="13"/>
      <c r="B414" s="13"/>
      <c r="C414" s="13"/>
      <c r="D414" s="18"/>
      <c r="E414" s="9"/>
    </row>
    <row r="415" spans="1:5">
      <c r="A415" s="13"/>
      <c r="B415" s="13"/>
      <c r="C415" s="13"/>
      <c r="D415" s="18"/>
      <c r="E415" s="9"/>
    </row>
    <row r="416" spans="1:5">
      <c r="A416" s="13"/>
      <c r="B416" s="13"/>
      <c r="C416" s="13"/>
      <c r="D416" s="18"/>
      <c r="E416" s="9"/>
    </row>
    <row r="417" spans="1:5">
      <c r="A417" s="13"/>
      <c r="B417" s="13"/>
      <c r="C417" s="13"/>
      <c r="D417" s="18"/>
      <c r="E417" s="9"/>
    </row>
    <row r="418" spans="1:5">
      <c r="A418" s="13"/>
      <c r="B418" s="13"/>
      <c r="C418" s="13"/>
      <c r="D418" s="18"/>
      <c r="E418" s="9"/>
    </row>
    <row r="419" spans="1:5">
      <c r="A419" s="13"/>
      <c r="B419" s="13"/>
      <c r="C419" s="13"/>
      <c r="D419" s="18"/>
      <c r="E419" s="9"/>
    </row>
    <row r="420" spans="1:5">
      <c r="A420" s="13"/>
      <c r="B420" s="13"/>
      <c r="C420" s="13"/>
      <c r="D420" s="18"/>
      <c r="E420" s="9"/>
    </row>
    <row r="421" spans="1:5">
      <c r="A421" s="13"/>
      <c r="B421" s="13"/>
      <c r="C421" s="13"/>
      <c r="D421" s="18"/>
      <c r="E421" s="9"/>
    </row>
    <row r="422" spans="1:5">
      <c r="A422" s="13"/>
      <c r="B422" s="13"/>
      <c r="C422" s="13"/>
      <c r="D422" s="18"/>
      <c r="E422" s="9"/>
    </row>
    <row r="423" spans="1:5">
      <c r="A423" s="13"/>
      <c r="B423" s="13"/>
      <c r="C423" s="13"/>
      <c r="D423" s="18"/>
      <c r="E423" s="9"/>
    </row>
    <row r="424" spans="1:5">
      <c r="A424" s="13"/>
      <c r="B424" s="13"/>
      <c r="C424" s="13"/>
      <c r="D424" s="18"/>
      <c r="E424" s="9"/>
    </row>
    <row r="425" spans="1:5">
      <c r="A425" s="13"/>
      <c r="B425" s="13"/>
      <c r="C425" s="13"/>
      <c r="D425" s="18"/>
      <c r="E425" s="9"/>
    </row>
    <row r="426" spans="1:5">
      <c r="A426" s="13"/>
      <c r="B426" s="13"/>
      <c r="C426" s="13"/>
      <c r="D426" s="18"/>
      <c r="E426" s="9"/>
    </row>
    <row r="427" spans="1:5">
      <c r="A427" s="13"/>
      <c r="B427" s="13"/>
      <c r="C427" s="13"/>
      <c r="D427" s="18"/>
      <c r="E427" s="9"/>
    </row>
    <row r="428" spans="1:5">
      <c r="A428" s="13"/>
      <c r="B428" s="13"/>
      <c r="C428" s="13"/>
      <c r="D428" s="18"/>
      <c r="E428" s="9"/>
    </row>
    <row r="429" spans="1:5">
      <c r="A429" s="13"/>
      <c r="B429" s="13"/>
      <c r="C429" s="13"/>
      <c r="D429" s="18"/>
      <c r="E429" s="9"/>
    </row>
    <row r="430" spans="1:5">
      <c r="A430" s="13"/>
      <c r="B430" s="13"/>
      <c r="C430" s="13"/>
      <c r="D430" s="18"/>
      <c r="E430" s="9"/>
    </row>
    <row r="431" spans="1:5">
      <c r="A431" s="13"/>
      <c r="B431" s="13"/>
      <c r="C431" s="13"/>
      <c r="D431" s="18"/>
      <c r="E431" s="9"/>
    </row>
    <row r="432" spans="1:5">
      <c r="A432" s="13"/>
      <c r="B432" s="13"/>
      <c r="C432" s="13"/>
      <c r="D432" s="18"/>
      <c r="E432" s="9"/>
    </row>
    <row r="433" spans="1:5">
      <c r="A433" s="13"/>
      <c r="B433" s="13"/>
      <c r="C433" s="13"/>
      <c r="D433" s="18"/>
      <c r="E433" s="9"/>
    </row>
    <row r="434" spans="1:5">
      <c r="A434" s="13"/>
      <c r="B434" s="13"/>
      <c r="C434" s="13"/>
      <c r="D434" s="18"/>
      <c r="E434" s="9"/>
    </row>
    <row r="435" spans="1:5">
      <c r="A435" s="13"/>
      <c r="B435" s="13"/>
      <c r="C435" s="13"/>
      <c r="D435" s="18"/>
      <c r="E435" s="9"/>
    </row>
    <row r="436" spans="1:5">
      <c r="A436" s="13"/>
      <c r="B436" s="13"/>
      <c r="C436" s="13"/>
      <c r="D436" s="18"/>
      <c r="E436" s="9"/>
    </row>
    <row r="437" spans="1:5">
      <c r="A437" s="13"/>
      <c r="B437" s="13"/>
      <c r="C437" s="13"/>
      <c r="D437" s="18"/>
      <c r="E437" s="9"/>
    </row>
    <row r="438" spans="1:5">
      <c r="A438" s="13"/>
      <c r="B438" s="13"/>
      <c r="C438" s="13"/>
      <c r="D438" s="18"/>
      <c r="E438" s="9"/>
    </row>
    <row r="439" spans="1:5">
      <c r="A439" s="13"/>
      <c r="B439" s="13"/>
      <c r="C439" s="13"/>
      <c r="D439" s="18"/>
      <c r="E439" s="9"/>
    </row>
    <row r="440" spans="1:5">
      <c r="A440" s="13"/>
      <c r="B440" s="13"/>
      <c r="C440" s="13"/>
      <c r="D440" s="18"/>
      <c r="E440" s="9"/>
    </row>
    <row r="441" spans="1:5">
      <c r="A441" s="13"/>
      <c r="B441" s="13"/>
      <c r="C441" s="13"/>
      <c r="D441" s="18"/>
      <c r="E441" s="9"/>
    </row>
    <row r="442" spans="1:5">
      <c r="A442" s="13"/>
      <c r="B442" s="13"/>
      <c r="C442" s="13"/>
      <c r="D442" s="18"/>
      <c r="E442" s="9"/>
    </row>
    <row r="443" spans="1:5">
      <c r="A443" s="13"/>
      <c r="B443" s="13"/>
      <c r="C443" s="13"/>
      <c r="D443" s="18"/>
      <c r="E443" s="9"/>
    </row>
    <row r="444" spans="1:5">
      <c r="A444" s="13"/>
      <c r="B444" s="13"/>
      <c r="C444" s="13"/>
      <c r="D444" s="18"/>
      <c r="E444" s="9"/>
    </row>
    <row r="445" spans="1:5">
      <c r="A445" s="13"/>
      <c r="B445" s="13"/>
      <c r="C445" s="13"/>
      <c r="D445" s="18"/>
      <c r="E445" s="9"/>
    </row>
    <row r="446" spans="1:5">
      <c r="A446" s="13"/>
      <c r="B446" s="13"/>
      <c r="C446" s="13"/>
      <c r="D446" s="18"/>
      <c r="E446" s="9"/>
    </row>
    <row r="447" spans="1:5">
      <c r="A447" s="13"/>
      <c r="B447" s="13"/>
      <c r="C447" s="13"/>
      <c r="D447" s="18"/>
      <c r="E447" s="9"/>
    </row>
    <row r="448" spans="1:5">
      <c r="A448" s="13"/>
      <c r="B448" s="13"/>
      <c r="C448" s="13"/>
      <c r="D448" s="18"/>
      <c r="E448" s="9"/>
    </row>
    <row r="449" spans="1:5">
      <c r="A449" s="13"/>
      <c r="B449" s="13"/>
      <c r="C449" s="13"/>
      <c r="D449" s="18"/>
      <c r="E449" s="9"/>
    </row>
    <row r="450" spans="1:5">
      <c r="A450" s="13"/>
      <c r="B450" s="13"/>
      <c r="C450" s="13"/>
      <c r="D450" s="18"/>
      <c r="E450" s="9"/>
    </row>
    <row r="451" spans="1:5">
      <c r="A451" s="13"/>
      <c r="B451" s="13"/>
      <c r="C451" s="13"/>
      <c r="D451" s="18"/>
      <c r="E451" s="9"/>
    </row>
    <row r="452" spans="1:5">
      <c r="A452" s="13"/>
      <c r="B452" s="13"/>
      <c r="C452" s="13"/>
      <c r="D452" s="18"/>
      <c r="E452" s="9"/>
    </row>
    <row r="453" spans="1:5">
      <c r="A453" s="13"/>
      <c r="B453" s="13"/>
      <c r="C453" s="13"/>
      <c r="D453" s="18"/>
      <c r="E453" s="9"/>
    </row>
    <row r="454" spans="1:5">
      <c r="A454" s="13"/>
      <c r="B454" s="13"/>
      <c r="C454" s="13"/>
      <c r="D454" s="18"/>
      <c r="E454" s="9"/>
    </row>
    <row r="455" spans="1:5">
      <c r="A455" s="13"/>
      <c r="B455" s="13"/>
      <c r="C455" s="13"/>
      <c r="D455" s="18"/>
      <c r="E455" s="9"/>
    </row>
    <row r="456" spans="1:5">
      <c r="A456" s="13"/>
      <c r="B456" s="13"/>
      <c r="C456" s="13"/>
      <c r="D456" s="18"/>
      <c r="E456" s="9"/>
    </row>
    <row r="457" spans="1:5">
      <c r="A457" s="13"/>
      <c r="B457" s="13"/>
      <c r="C457" s="13"/>
      <c r="D457" s="18"/>
      <c r="E457" s="9"/>
    </row>
    <row r="458" spans="1:5">
      <c r="A458" s="13"/>
      <c r="B458" s="13"/>
      <c r="C458" s="13"/>
      <c r="D458" s="18"/>
      <c r="E458" s="9"/>
    </row>
    <row r="459" spans="1:5">
      <c r="A459" s="13"/>
      <c r="B459" s="13"/>
      <c r="C459" s="13"/>
      <c r="D459" s="18"/>
      <c r="E459" s="9"/>
    </row>
    <row r="460" spans="1:5">
      <c r="A460" s="13"/>
      <c r="B460" s="13"/>
      <c r="C460" s="13"/>
      <c r="D460" s="18"/>
      <c r="E460" s="9"/>
    </row>
    <row r="461" spans="1:5">
      <c r="A461" s="13"/>
      <c r="B461" s="13"/>
      <c r="C461" s="13"/>
      <c r="D461" s="18"/>
      <c r="E461" s="9"/>
    </row>
    <row r="462" spans="1:5">
      <c r="A462" s="13"/>
      <c r="B462" s="13"/>
      <c r="C462" s="13"/>
      <c r="D462" s="18"/>
      <c r="E462" s="9"/>
    </row>
    <row r="463" spans="1:5">
      <c r="A463" s="13"/>
      <c r="B463" s="13"/>
      <c r="C463" s="13"/>
      <c r="D463" s="18"/>
      <c r="E463" s="9"/>
    </row>
    <row r="464" spans="1:5">
      <c r="A464" s="13"/>
      <c r="B464" s="13"/>
      <c r="C464" s="13"/>
      <c r="D464" s="18"/>
      <c r="E464" s="9"/>
    </row>
    <row r="465" spans="1:5">
      <c r="A465" s="13"/>
      <c r="B465" s="13"/>
      <c r="C465" s="13"/>
      <c r="D465" s="18"/>
      <c r="E465" s="9"/>
    </row>
    <row r="466" spans="1:5">
      <c r="A466" s="13"/>
      <c r="B466" s="13"/>
      <c r="C466" s="13"/>
      <c r="D466" s="18"/>
      <c r="E466" s="9"/>
    </row>
    <row r="467" spans="1:5">
      <c r="A467" s="13"/>
      <c r="B467" s="13"/>
      <c r="C467" s="13"/>
      <c r="D467" s="18"/>
      <c r="E467" s="9"/>
    </row>
    <row r="468" spans="1:5">
      <c r="A468" s="13"/>
      <c r="B468" s="13"/>
      <c r="C468" s="13"/>
      <c r="D468" s="18"/>
      <c r="E468" s="9"/>
    </row>
    <row r="469" spans="1:5">
      <c r="A469" s="13"/>
      <c r="B469" s="13"/>
      <c r="C469" s="13"/>
      <c r="D469" s="18"/>
      <c r="E469" s="9"/>
    </row>
    <row r="470" spans="1:5">
      <c r="A470" s="13"/>
      <c r="B470" s="13"/>
      <c r="C470" s="13"/>
      <c r="D470" s="18"/>
      <c r="E470" s="9"/>
    </row>
    <row r="471" spans="1:5">
      <c r="A471" s="13"/>
      <c r="B471" s="13"/>
      <c r="C471" s="13"/>
      <c r="D471" s="18"/>
      <c r="E471" s="9"/>
    </row>
    <row r="472" spans="1:5">
      <c r="A472" s="13"/>
      <c r="B472" s="13"/>
      <c r="C472" s="13"/>
      <c r="D472" s="18"/>
      <c r="E472" s="9"/>
    </row>
    <row r="473" spans="1:5">
      <c r="A473" s="13"/>
      <c r="B473" s="13"/>
      <c r="C473" s="13"/>
      <c r="D473" s="18"/>
      <c r="E473" s="9"/>
    </row>
    <row r="474" spans="1:5">
      <c r="A474" s="13"/>
      <c r="B474" s="13"/>
      <c r="C474" s="13"/>
      <c r="D474" s="18"/>
      <c r="E474" s="9"/>
    </row>
    <row r="475" spans="1:5">
      <c r="A475" s="13"/>
      <c r="B475" s="13"/>
      <c r="C475" s="13"/>
      <c r="D475" s="18"/>
      <c r="E475" s="9"/>
    </row>
    <row r="476" spans="1:5">
      <c r="A476" s="13"/>
      <c r="B476" s="13"/>
      <c r="C476" s="13"/>
      <c r="D476" s="18"/>
      <c r="E476" s="9"/>
    </row>
    <row r="477" spans="1:5">
      <c r="A477" s="13"/>
      <c r="B477" s="13"/>
      <c r="C477" s="13"/>
      <c r="D477" s="18"/>
      <c r="E477" s="9"/>
    </row>
    <row r="478" spans="1:5">
      <c r="A478" s="13"/>
      <c r="B478" s="13"/>
      <c r="C478" s="13"/>
      <c r="D478" s="18"/>
      <c r="E478" s="9"/>
    </row>
    <row r="479" spans="1:5">
      <c r="A479" s="13"/>
      <c r="B479" s="13"/>
      <c r="C479" s="13"/>
      <c r="D479" s="18"/>
      <c r="E479" s="9"/>
    </row>
    <row r="480" spans="1:5">
      <c r="A480" s="13"/>
      <c r="B480" s="13"/>
      <c r="C480" s="13"/>
      <c r="D480" s="18"/>
      <c r="E480" s="9"/>
    </row>
    <row r="481" spans="1:5">
      <c r="A481" s="13"/>
      <c r="B481" s="13"/>
      <c r="C481" s="13"/>
      <c r="D481" s="18"/>
      <c r="E481" s="9"/>
    </row>
    <row r="482" spans="1:5">
      <c r="A482" s="13"/>
      <c r="B482" s="13"/>
      <c r="C482" s="13"/>
      <c r="D482" s="18"/>
      <c r="E482" s="9"/>
    </row>
    <row r="483" spans="1:5">
      <c r="A483" s="13"/>
      <c r="B483" s="13"/>
      <c r="C483" s="13"/>
      <c r="D483" s="18"/>
      <c r="E483" s="9"/>
    </row>
    <row r="484" spans="1:5">
      <c r="A484" s="13"/>
      <c r="B484" s="13"/>
      <c r="C484" s="13"/>
      <c r="D484" s="18"/>
      <c r="E484" s="9"/>
    </row>
    <row r="485" spans="1:5">
      <c r="A485" s="13"/>
      <c r="B485" s="13"/>
      <c r="C485" s="13"/>
      <c r="D485" s="18"/>
      <c r="E485" s="9"/>
    </row>
    <row r="486" spans="1:5">
      <c r="A486" s="13"/>
      <c r="B486" s="13"/>
      <c r="C486" s="13"/>
      <c r="D486" s="18"/>
      <c r="E486" s="9"/>
    </row>
    <row r="487" spans="1:5">
      <c r="A487" s="13"/>
      <c r="B487" s="13"/>
      <c r="C487" s="13"/>
      <c r="D487" s="18"/>
      <c r="E487" s="9"/>
    </row>
    <row r="488" spans="1:5">
      <c r="A488" s="13"/>
      <c r="B488" s="13"/>
      <c r="C488" s="13"/>
      <c r="D488" s="18"/>
      <c r="E488" s="9"/>
    </row>
    <row r="489" spans="1:5">
      <c r="A489" s="13"/>
      <c r="B489" s="13"/>
      <c r="C489" s="13"/>
      <c r="D489" s="18"/>
      <c r="E489" s="9"/>
    </row>
    <row r="490" spans="1:5">
      <c r="A490" s="13"/>
      <c r="B490" s="13"/>
      <c r="C490" s="13"/>
      <c r="D490" s="18"/>
      <c r="E490" s="9"/>
    </row>
    <row r="491" spans="1:5">
      <c r="A491" s="13"/>
      <c r="B491" s="13"/>
      <c r="C491" s="13"/>
      <c r="D491" s="18"/>
      <c r="E491" s="9"/>
    </row>
    <row r="492" spans="1:5">
      <c r="A492" s="13"/>
      <c r="B492" s="13"/>
      <c r="C492" s="13"/>
      <c r="D492" s="18"/>
      <c r="E492" s="9"/>
    </row>
    <row r="493" spans="1:5">
      <c r="A493" s="13"/>
      <c r="B493" s="13"/>
      <c r="C493" s="13"/>
      <c r="D493" s="18"/>
      <c r="E493" s="9"/>
    </row>
    <row r="494" spans="1:5">
      <c r="A494" s="13"/>
      <c r="B494" s="13"/>
      <c r="C494" s="13"/>
      <c r="D494" s="18"/>
      <c r="E494" s="9"/>
    </row>
    <row r="495" spans="1:5">
      <c r="A495" s="13"/>
      <c r="B495" s="13"/>
      <c r="C495" s="13"/>
      <c r="D495" s="18"/>
      <c r="E495" s="9"/>
    </row>
    <row r="496" spans="1:5">
      <c r="A496" s="13"/>
      <c r="B496" s="13"/>
      <c r="C496" s="13"/>
      <c r="D496" s="18"/>
      <c r="E496" s="9"/>
    </row>
    <row r="497" spans="1:5">
      <c r="A497" s="13"/>
      <c r="B497" s="13"/>
      <c r="C497" s="13"/>
      <c r="D497" s="18"/>
      <c r="E497" s="9"/>
    </row>
    <row r="498" spans="1:5">
      <c r="A498" s="13"/>
      <c r="B498" s="13"/>
      <c r="C498" s="13"/>
      <c r="D498" s="18"/>
      <c r="E498" s="9"/>
    </row>
    <row r="499" spans="1:5">
      <c r="A499" s="13"/>
      <c r="B499" s="13"/>
      <c r="C499" s="13"/>
      <c r="D499" s="18"/>
      <c r="E499" s="9"/>
    </row>
    <row r="500" spans="1:5">
      <c r="A500" s="13"/>
      <c r="B500" s="13"/>
      <c r="C500" s="13"/>
      <c r="D500" s="18"/>
      <c r="E500" s="9"/>
    </row>
    <row r="501" spans="1:5">
      <c r="A501" s="13"/>
      <c r="B501" s="13"/>
      <c r="C501" s="13"/>
      <c r="D501" s="18"/>
      <c r="E501" s="9"/>
    </row>
    <row r="502" spans="1:5">
      <c r="A502" s="13"/>
      <c r="B502" s="13"/>
      <c r="C502" s="13"/>
      <c r="D502" s="18"/>
      <c r="E502" s="9"/>
    </row>
    <row r="503" spans="1:5">
      <c r="A503" s="13"/>
      <c r="B503" s="13"/>
      <c r="C503" s="13"/>
      <c r="D503" s="18"/>
      <c r="E503" s="9"/>
    </row>
    <row r="504" spans="1:5">
      <c r="A504" s="13"/>
      <c r="B504" s="13"/>
      <c r="C504" s="13"/>
      <c r="D504" s="18"/>
      <c r="E504" s="9"/>
    </row>
    <row r="505" spans="1:5">
      <c r="A505" s="13"/>
      <c r="B505" s="13"/>
      <c r="C505" s="13"/>
      <c r="D505" s="18"/>
      <c r="E505" s="9"/>
    </row>
    <row r="506" spans="1:5">
      <c r="A506" s="13"/>
      <c r="B506" s="13"/>
      <c r="C506" s="13"/>
      <c r="D506" s="18"/>
      <c r="E506" s="9"/>
    </row>
    <row r="507" spans="1:5">
      <c r="A507" s="13"/>
      <c r="B507" s="13"/>
      <c r="C507" s="13"/>
      <c r="D507" s="18"/>
      <c r="E507" s="9"/>
    </row>
    <row r="508" spans="1:5">
      <c r="A508" s="13"/>
      <c r="B508" s="13"/>
      <c r="C508" s="13"/>
      <c r="D508" s="18"/>
      <c r="E508" s="9"/>
    </row>
    <row r="509" spans="1:5">
      <c r="A509" s="13"/>
      <c r="B509" s="13"/>
      <c r="C509" s="13"/>
      <c r="D509" s="18"/>
      <c r="E509" s="9"/>
    </row>
    <row r="510" spans="1:5">
      <c r="A510" s="13"/>
      <c r="B510" s="13"/>
      <c r="C510" s="13"/>
      <c r="D510" s="18"/>
      <c r="E510" s="9"/>
    </row>
    <row r="511" spans="1:5">
      <c r="A511" s="13"/>
      <c r="B511" s="13"/>
      <c r="C511" s="13"/>
      <c r="D511" s="18"/>
      <c r="E511" s="9"/>
    </row>
    <row r="512" spans="1:5">
      <c r="A512" s="13"/>
      <c r="B512" s="13"/>
      <c r="C512" s="13"/>
      <c r="D512" s="18"/>
      <c r="E512" s="9"/>
    </row>
    <row r="513" spans="1:5">
      <c r="A513" s="13"/>
      <c r="B513" s="13"/>
      <c r="C513" s="13"/>
      <c r="D513" s="18"/>
      <c r="E513" s="9"/>
    </row>
    <row r="514" spans="1:5">
      <c r="A514" s="13"/>
      <c r="B514" s="13"/>
      <c r="C514" s="13"/>
      <c r="D514" s="18"/>
      <c r="E514" s="9"/>
    </row>
    <row r="515" spans="1:5">
      <c r="A515" s="13"/>
      <c r="B515" s="13"/>
      <c r="C515" s="13"/>
      <c r="D515" s="18"/>
      <c r="E515" s="9"/>
    </row>
    <row r="516" spans="1:5">
      <c r="A516" s="13"/>
      <c r="B516" s="13"/>
      <c r="C516" s="13"/>
      <c r="D516" s="18"/>
      <c r="E516" s="9"/>
    </row>
    <row r="517" spans="1:5">
      <c r="A517" s="13"/>
      <c r="B517" s="13"/>
      <c r="C517" s="13"/>
      <c r="D517" s="18"/>
      <c r="E517" s="9"/>
    </row>
    <row r="518" spans="1:5">
      <c r="A518" s="13"/>
      <c r="B518" s="13"/>
      <c r="C518" s="13"/>
      <c r="D518" s="18"/>
      <c r="E518" s="9"/>
    </row>
    <row r="519" spans="1:5">
      <c r="A519" s="13"/>
      <c r="B519" s="13"/>
      <c r="C519" s="13"/>
      <c r="D519" s="18"/>
      <c r="E519" s="9"/>
    </row>
    <row r="520" spans="1:5">
      <c r="A520" s="13"/>
      <c r="B520" s="13"/>
      <c r="C520" s="13"/>
      <c r="D520" s="18"/>
      <c r="E520" s="9"/>
    </row>
    <row r="521" spans="1:5">
      <c r="A521" s="13"/>
      <c r="B521" s="13"/>
      <c r="C521" s="13"/>
      <c r="D521" s="18"/>
      <c r="E521" s="9"/>
    </row>
    <row r="522" spans="1:5">
      <c r="A522" s="13"/>
      <c r="B522" s="13"/>
      <c r="C522" s="13"/>
      <c r="D522" s="18"/>
      <c r="E522" s="9"/>
    </row>
    <row r="523" spans="1:5">
      <c r="A523" s="13"/>
      <c r="B523" s="13"/>
      <c r="C523" s="13"/>
      <c r="D523" s="18"/>
      <c r="E523" s="9"/>
    </row>
    <row r="524" spans="1:5">
      <c r="A524" s="13"/>
      <c r="B524" s="13"/>
      <c r="C524" s="13"/>
      <c r="D524" s="18"/>
      <c r="E524" s="9"/>
    </row>
    <row r="525" spans="1:5">
      <c r="A525" s="13"/>
      <c r="B525" s="13"/>
      <c r="C525" s="13"/>
      <c r="D525" s="18"/>
      <c r="E525" s="9"/>
    </row>
    <row r="526" spans="1:5">
      <c r="A526" s="13"/>
      <c r="B526" s="13"/>
      <c r="C526" s="13"/>
      <c r="D526" s="18"/>
      <c r="E526" s="9"/>
    </row>
    <row r="527" spans="1:5">
      <c r="A527" s="13"/>
      <c r="B527" s="13"/>
      <c r="C527" s="13"/>
      <c r="D527" s="18"/>
      <c r="E527" s="9"/>
    </row>
    <row r="528" spans="1:5">
      <c r="A528" s="13"/>
      <c r="B528" s="13"/>
      <c r="C528" s="13"/>
      <c r="D528" s="18"/>
      <c r="E528" s="9"/>
    </row>
    <row r="529" spans="1:5">
      <c r="A529" s="13"/>
      <c r="B529" s="13"/>
      <c r="C529" s="13"/>
      <c r="D529" s="18"/>
      <c r="E529" s="9"/>
    </row>
    <row r="530" spans="1:5">
      <c r="A530" s="13"/>
      <c r="B530" s="13"/>
      <c r="C530" s="13"/>
      <c r="D530" s="18"/>
      <c r="E530" s="9"/>
    </row>
    <row r="531" spans="1:5">
      <c r="A531" s="13"/>
      <c r="B531" s="13"/>
      <c r="C531" s="13"/>
      <c r="D531" s="18"/>
      <c r="E531" s="9"/>
    </row>
    <row r="532" spans="1:5">
      <c r="A532" s="13"/>
      <c r="B532" s="13"/>
      <c r="C532" s="13"/>
      <c r="D532" s="18"/>
      <c r="E532" s="9"/>
    </row>
    <row r="533" spans="1:5">
      <c r="A533" s="13"/>
      <c r="B533" s="13"/>
      <c r="C533" s="13"/>
      <c r="D533" s="18"/>
      <c r="E533" s="9"/>
    </row>
    <row r="534" spans="1:5">
      <c r="A534" s="13"/>
      <c r="B534" s="13"/>
      <c r="C534" s="13"/>
      <c r="D534" s="18"/>
      <c r="E534" s="9"/>
    </row>
    <row r="535" spans="1:5">
      <c r="A535" s="13"/>
      <c r="B535" s="13"/>
      <c r="C535" s="13"/>
      <c r="D535" s="18"/>
      <c r="E535" s="9"/>
    </row>
    <row r="536" spans="1:5">
      <c r="A536" s="13"/>
      <c r="B536" s="13"/>
      <c r="C536" s="13"/>
      <c r="D536" s="18"/>
      <c r="E536" s="9"/>
    </row>
    <row r="537" spans="1:5">
      <c r="A537" s="13"/>
      <c r="B537" s="13"/>
      <c r="C537" s="13"/>
      <c r="D537" s="18"/>
      <c r="E537" s="9"/>
    </row>
    <row r="538" spans="1:5">
      <c r="A538" s="13"/>
      <c r="B538" s="13"/>
      <c r="C538" s="13"/>
      <c r="D538" s="18"/>
      <c r="E538" s="9"/>
    </row>
    <row r="539" spans="1:5">
      <c r="A539" s="13"/>
      <c r="B539" s="13"/>
      <c r="C539" s="13"/>
      <c r="D539" s="18"/>
      <c r="E539" s="9"/>
    </row>
    <row r="540" spans="1:5">
      <c r="A540" s="13"/>
      <c r="B540" s="13"/>
      <c r="C540" s="13"/>
      <c r="D540" s="18"/>
      <c r="E540" s="9"/>
    </row>
    <row r="541" spans="1:5">
      <c r="A541" s="13"/>
      <c r="B541" s="13"/>
      <c r="C541" s="13"/>
      <c r="D541" s="18"/>
      <c r="E541" s="9"/>
    </row>
    <row r="542" spans="1:5">
      <c r="A542" s="13"/>
      <c r="B542" s="13"/>
      <c r="C542" s="13"/>
      <c r="D542" s="18"/>
      <c r="E542" s="9"/>
    </row>
    <row r="543" spans="1:5">
      <c r="A543" s="13"/>
      <c r="B543" s="13"/>
      <c r="C543" s="13"/>
      <c r="D543" s="18"/>
      <c r="E543" s="9"/>
    </row>
    <row r="544" spans="1:5">
      <c r="A544" s="13"/>
      <c r="B544" s="13"/>
      <c r="C544" s="13"/>
      <c r="D544" s="18"/>
      <c r="E544" s="9"/>
    </row>
    <row r="545" spans="1:5">
      <c r="A545" s="13"/>
      <c r="B545" s="13"/>
      <c r="C545" s="13"/>
      <c r="D545" s="18"/>
      <c r="E545" s="9"/>
    </row>
    <row r="546" spans="1:5">
      <c r="A546" s="13"/>
      <c r="B546" s="13"/>
      <c r="C546" s="13"/>
      <c r="D546" s="18"/>
      <c r="E546" s="9"/>
    </row>
    <row r="547" spans="1:5">
      <c r="A547" s="13"/>
      <c r="B547" s="13"/>
      <c r="C547" s="13"/>
      <c r="D547" s="18"/>
      <c r="E547" s="9"/>
    </row>
    <row r="548" spans="1:5">
      <c r="A548" s="13"/>
      <c r="B548" s="13"/>
      <c r="C548" s="13"/>
      <c r="D548" s="18"/>
      <c r="E548" s="9"/>
    </row>
    <row r="549" spans="1:5">
      <c r="A549" s="13"/>
      <c r="B549" s="13"/>
      <c r="C549" s="13"/>
      <c r="D549" s="18"/>
      <c r="E549" s="9"/>
    </row>
    <row r="550" spans="1:5">
      <c r="A550" s="13"/>
      <c r="B550" s="13"/>
      <c r="C550" s="13"/>
      <c r="D550" s="18"/>
      <c r="E550" s="9"/>
    </row>
    <row r="551" spans="1:5">
      <c r="A551" s="13"/>
      <c r="B551" s="13"/>
      <c r="C551" s="13"/>
      <c r="D551" s="18"/>
      <c r="E551" s="9"/>
    </row>
    <row r="552" spans="1:5">
      <c r="A552" s="13"/>
      <c r="B552" s="13"/>
      <c r="C552" s="13"/>
      <c r="D552" s="18"/>
      <c r="E552" s="9"/>
    </row>
    <row r="553" spans="1:5">
      <c r="A553" s="13"/>
      <c r="B553" s="13"/>
      <c r="C553" s="13"/>
      <c r="D553" s="18"/>
      <c r="E553" s="9"/>
    </row>
    <row r="554" spans="1:5">
      <c r="A554" s="13"/>
      <c r="B554" s="13"/>
      <c r="C554" s="13"/>
      <c r="D554" s="18"/>
      <c r="E554" s="9"/>
    </row>
    <row r="555" spans="1:5">
      <c r="A555" s="13"/>
      <c r="B555" s="13"/>
      <c r="C555" s="13"/>
      <c r="D555" s="18"/>
      <c r="E555" s="9"/>
    </row>
    <row r="556" spans="1:5">
      <c r="A556" s="13"/>
      <c r="B556" s="13"/>
      <c r="C556" s="13"/>
      <c r="D556" s="18"/>
      <c r="E556" s="9"/>
    </row>
    <row r="557" spans="1:5">
      <c r="A557" s="13"/>
      <c r="B557" s="13"/>
      <c r="C557" s="13"/>
      <c r="D557" s="18"/>
      <c r="E557" s="9"/>
    </row>
    <row r="558" spans="1:5">
      <c r="A558" s="13"/>
      <c r="B558" s="13"/>
      <c r="C558" s="13"/>
      <c r="D558" s="18"/>
      <c r="E558" s="9"/>
    </row>
    <row r="559" spans="1:5">
      <c r="A559" s="13"/>
      <c r="B559" s="13"/>
      <c r="C559" s="13"/>
      <c r="D559" s="18"/>
      <c r="E559" s="9"/>
    </row>
    <row r="560" spans="1:5">
      <c r="A560" s="13"/>
      <c r="B560" s="13"/>
      <c r="C560" s="13"/>
      <c r="D560" s="18"/>
      <c r="E560" s="9"/>
    </row>
    <row r="561" spans="1:5">
      <c r="A561" s="13"/>
      <c r="B561" s="13"/>
      <c r="C561" s="13"/>
      <c r="D561" s="18"/>
      <c r="E561" s="9"/>
    </row>
    <row r="562" spans="1:5">
      <c r="A562" s="13"/>
      <c r="B562" s="13"/>
      <c r="C562" s="13"/>
      <c r="D562" s="18"/>
      <c r="E562" s="9"/>
    </row>
    <row r="563" spans="1:5">
      <c r="A563" s="13"/>
      <c r="B563" s="13"/>
      <c r="C563" s="13"/>
      <c r="D563" s="18"/>
      <c r="E563" s="9"/>
    </row>
    <row r="564" spans="1:5">
      <c r="A564" s="13"/>
      <c r="B564" s="13"/>
      <c r="C564" s="13"/>
      <c r="D564" s="18"/>
      <c r="E564" s="9"/>
    </row>
    <row r="565" spans="1:5">
      <c r="A565" s="13"/>
      <c r="B565" s="13"/>
      <c r="C565" s="13"/>
      <c r="D565" s="18"/>
      <c r="E565" s="9"/>
    </row>
    <row r="566" spans="1:5">
      <c r="A566" s="13"/>
      <c r="B566" s="13"/>
      <c r="C566" s="13"/>
      <c r="D566" s="18"/>
      <c r="E566" s="9"/>
    </row>
    <row r="567" spans="1:5">
      <c r="A567" s="13"/>
      <c r="B567" s="13"/>
      <c r="C567" s="13"/>
      <c r="D567" s="18"/>
      <c r="E567" s="9"/>
    </row>
    <row r="568" spans="1:5">
      <c r="A568" s="13"/>
      <c r="B568" s="13"/>
      <c r="C568" s="13"/>
      <c r="D568" s="18"/>
      <c r="E568" s="9"/>
    </row>
    <row r="569" spans="1:5">
      <c r="A569" s="13"/>
      <c r="B569" s="13"/>
      <c r="C569" s="13"/>
      <c r="D569" s="18"/>
      <c r="E569" s="9"/>
    </row>
    <row r="570" spans="1:5">
      <c r="A570" s="13"/>
      <c r="B570" s="13"/>
      <c r="C570" s="13"/>
      <c r="D570" s="18"/>
      <c r="E570" s="9"/>
    </row>
    <row r="571" spans="1:5">
      <c r="A571" s="13"/>
      <c r="B571" s="13"/>
      <c r="C571" s="13"/>
      <c r="D571" s="18"/>
      <c r="E571" s="9"/>
    </row>
    <row r="572" spans="1:5">
      <c r="A572" s="13"/>
      <c r="B572" s="13"/>
      <c r="C572" s="13"/>
      <c r="D572" s="18"/>
      <c r="E572" s="9"/>
    </row>
    <row r="573" spans="1:5">
      <c r="A573" s="13"/>
      <c r="B573" s="13"/>
      <c r="C573" s="13"/>
      <c r="D573" s="18"/>
      <c r="E573" s="9"/>
    </row>
    <row r="574" spans="1:5">
      <c r="A574" s="13"/>
      <c r="B574" s="13"/>
      <c r="C574" s="13"/>
      <c r="D574" s="18"/>
      <c r="E574" s="9"/>
    </row>
    <row r="575" spans="1:5">
      <c r="A575" s="13"/>
      <c r="B575" s="13"/>
      <c r="C575" s="13"/>
      <c r="D575" s="18"/>
      <c r="E575" s="9"/>
    </row>
    <row r="576" spans="1:5">
      <c r="A576" s="13"/>
      <c r="B576" s="13"/>
      <c r="C576" s="13"/>
      <c r="D576" s="18"/>
      <c r="E576" s="9"/>
    </row>
    <row r="577" spans="1:5">
      <c r="A577" s="13"/>
      <c r="B577" s="13"/>
      <c r="C577" s="13"/>
      <c r="D577" s="18"/>
      <c r="E577" s="9"/>
    </row>
    <row r="578" spans="1:5">
      <c r="A578" s="13"/>
      <c r="B578" s="13"/>
      <c r="C578" s="13"/>
      <c r="D578" s="18"/>
      <c r="E578" s="9"/>
    </row>
    <row r="579" spans="1:5">
      <c r="A579" s="13"/>
      <c r="B579" s="13"/>
      <c r="C579" s="13"/>
      <c r="D579" s="18"/>
      <c r="E579" s="9"/>
    </row>
    <row r="580" spans="1:5">
      <c r="A580" s="13"/>
      <c r="B580" s="13"/>
      <c r="C580" s="13"/>
      <c r="D580" s="18"/>
      <c r="E580" s="9"/>
    </row>
    <row r="581" spans="1:5">
      <c r="A581" s="13"/>
      <c r="B581" s="13"/>
      <c r="C581" s="13"/>
      <c r="D581" s="18"/>
      <c r="E581" s="9"/>
    </row>
    <row r="582" spans="1:5">
      <c r="A582" s="13"/>
      <c r="B582" s="13"/>
      <c r="C582" s="13"/>
      <c r="D582" s="18"/>
      <c r="E582" s="9"/>
    </row>
    <row r="583" spans="1:5">
      <c r="A583" s="13"/>
      <c r="B583" s="13"/>
      <c r="C583" s="13"/>
      <c r="D583" s="18"/>
      <c r="E583" s="9"/>
    </row>
    <row r="584" spans="1:5">
      <c r="A584" s="13"/>
      <c r="B584" s="13"/>
      <c r="C584" s="13"/>
      <c r="D584" s="18"/>
      <c r="E584" s="9"/>
    </row>
    <row r="585" spans="1:5">
      <c r="A585" s="13"/>
      <c r="B585" s="13"/>
      <c r="C585" s="13"/>
      <c r="D585" s="18"/>
      <c r="E585" s="9"/>
    </row>
    <row r="586" spans="1:5">
      <c r="A586" s="13"/>
      <c r="B586" s="13"/>
      <c r="C586" s="13"/>
      <c r="D586" s="18"/>
      <c r="E586" s="9"/>
    </row>
    <row r="587" spans="1:5">
      <c r="A587" s="13"/>
      <c r="B587" s="13"/>
      <c r="C587" s="13"/>
      <c r="D587" s="18"/>
      <c r="E587" s="9"/>
    </row>
    <row r="588" spans="1:5">
      <c r="A588" s="13"/>
      <c r="B588" s="13"/>
      <c r="C588" s="13"/>
      <c r="D588" s="18"/>
      <c r="E588" s="9"/>
    </row>
    <row r="589" spans="1:5">
      <c r="A589" s="13"/>
      <c r="B589" s="13"/>
      <c r="C589" s="13"/>
      <c r="D589" s="18"/>
      <c r="E589" s="9"/>
    </row>
    <row r="590" spans="1:5">
      <c r="A590" s="13"/>
      <c r="B590" s="13"/>
      <c r="C590" s="13"/>
      <c r="D590" s="18"/>
      <c r="E590" s="9"/>
    </row>
    <row r="591" spans="1:5">
      <c r="A591" s="13"/>
      <c r="B591" s="13"/>
      <c r="C591" s="13"/>
      <c r="D591" s="18"/>
      <c r="E591" s="9"/>
    </row>
    <row r="592" spans="1:5">
      <c r="A592" s="13"/>
      <c r="B592" s="13"/>
      <c r="C592" s="13"/>
      <c r="D592" s="18"/>
      <c r="E592" s="9"/>
    </row>
    <row r="593" spans="1:5">
      <c r="A593" s="13"/>
      <c r="B593" s="13"/>
      <c r="C593" s="13"/>
      <c r="D593" s="18"/>
      <c r="E593" s="9"/>
    </row>
    <row r="594" spans="1:5">
      <c r="A594" s="13"/>
      <c r="B594" s="13"/>
      <c r="C594" s="13"/>
      <c r="D594" s="18"/>
      <c r="E594" s="9"/>
    </row>
    <row r="595" spans="1:5">
      <c r="A595" s="13"/>
      <c r="B595" s="13"/>
      <c r="C595" s="13"/>
      <c r="D595" s="18"/>
      <c r="E595" s="9"/>
    </row>
    <row r="596" spans="1:5">
      <c r="A596" s="13"/>
      <c r="B596" s="13"/>
      <c r="C596" s="13"/>
      <c r="D596" s="18"/>
      <c r="E596" s="9"/>
    </row>
    <row r="597" spans="1:5">
      <c r="A597" s="13"/>
      <c r="B597" s="13"/>
      <c r="C597" s="13"/>
      <c r="D597" s="18"/>
      <c r="E597" s="9"/>
    </row>
    <row r="598" spans="1:5">
      <c r="A598" s="13"/>
      <c r="B598" s="13"/>
      <c r="C598" s="13"/>
      <c r="D598" s="18"/>
      <c r="E598" s="9"/>
    </row>
    <row r="599" spans="1:5">
      <c r="A599" s="13"/>
      <c r="B599" s="13"/>
      <c r="C599" s="13"/>
      <c r="D599" s="18"/>
      <c r="E599" s="9"/>
    </row>
    <row r="600" spans="1:5">
      <c r="A600" s="13"/>
      <c r="B600" s="13"/>
      <c r="C600" s="13"/>
      <c r="D600" s="18"/>
      <c r="E600" s="9"/>
    </row>
    <row r="601" spans="1:5">
      <c r="A601" s="13"/>
      <c r="B601" s="13"/>
      <c r="C601" s="13"/>
      <c r="D601" s="18"/>
      <c r="E601" s="9"/>
    </row>
    <row r="602" spans="1:5">
      <c r="A602" s="13"/>
      <c r="B602" s="13"/>
      <c r="C602" s="13"/>
      <c r="D602" s="18"/>
      <c r="E602" s="9"/>
    </row>
    <row r="603" spans="1:5">
      <c r="A603" s="13"/>
      <c r="B603" s="13"/>
      <c r="C603" s="13"/>
      <c r="D603" s="18"/>
      <c r="E603" s="9"/>
    </row>
    <row r="604" spans="1:5">
      <c r="A604" s="13"/>
      <c r="B604" s="13"/>
      <c r="C604" s="13"/>
      <c r="D604" s="18"/>
      <c r="E604" s="9"/>
    </row>
    <row r="605" spans="1:5">
      <c r="A605" s="13"/>
      <c r="B605" s="13"/>
      <c r="C605" s="13"/>
      <c r="D605" s="18"/>
      <c r="E605" s="9"/>
    </row>
    <row r="606" spans="1:5">
      <c r="A606" s="13"/>
      <c r="B606" s="13"/>
      <c r="C606" s="13"/>
      <c r="D606" s="18"/>
      <c r="E606" s="9"/>
    </row>
    <row r="607" spans="1:5">
      <c r="A607" s="13"/>
      <c r="B607" s="13"/>
      <c r="C607" s="13"/>
      <c r="D607" s="18"/>
      <c r="E607" s="9"/>
    </row>
    <row r="608" spans="1:5">
      <c r="A608" s="13"/>
      <c r="B608" s="13"/>
      <c r="C608" s="13"/>
      <c r="D608" s="18"/>
      <c r="E608" s="9"/>
    </row>
    <row r="609" spans="1:5">
      <c r="A609" s="13"/>
      <c r="B609" s="13"/>
      <c r="C609" s="13"/>
      <c r="D609" s="18"/>
      <c r="E609" s="9"/>
    </row>
    <row r="610" spans="1:5">
      <c r="A610" s="13"/>
      <c r="B610" s="13"/>
      <c r="C610" s="13"/>
      <c r="D610" s="18"/>
      <c r="E610" s="9"/>
    </row>
    <row r="611" spans="1:5">
      <c r="A611" s="13"/>
      <c r="B611" s="13"/>
      <c r="C611" s="13"/>
      <c r="D611" s="18"/>
      <c r="E611" s="9"/>
    </row>
    <row r="612" spans="1:5">
      <c r="A612" s="13"/>
      <c r="B612" s="13"/>
      <c r="C612" s="13"/>
      <c r="D612" s="18"/>
      <c r="E612" s="9"/>
    </row>
    <row r="613" spans="1:5">
      <c r="A613" s="13"/>
      <c r="B613" s="13"/>
      <c r="C613" s="13"/>
      <c r="D613" s="18"/>
      <c r="E613" s="9"/>
    </row>
    <row r="614" spans="1:5">
      <c r="A614" s="13"/>
      <c r="B614" s="13"/>
      <c r="C614" s="13"/>
      <c r="D614" s="18"/>
      <c r="E614" s="9"/>
    </row>
    <row r="615" spans="1:5">
      <c r="A615" s="13"/>
      <c r="B615" s="13"/>
      <c r="C615" s="13"/>
      <c r="D615" s="18"/>
      <c r="E615" s="9"/>
    </row>
    <row r="616" spans="1:5">
      <c r="A616" s="13"/>
      <c r="B616" s="13"/>
      <c r="C616" s="13"/>
      <c r="D616" s="18"/>
      <c r="E616" s="9"/>
    </row>
    <row r="617" spans="1:5">
      <c r="A617" s="13"/>
      <c r="B617" s="13"/>
      <c r="C617" s="13"/>
      <c r="D617" s="18"/>
      <c r="E617" s="9"/>
    </row>
    <row r="618" spans="1:5">
      <c r="A618" s="13"/>
      <c r="B618" s="13"/>
      <c r="C618" s="13"/>
      <c r="D618" s="18"/>
      <c r="E618" s="9"/>
    </row>
    <row r="619" spans="1:5">
      <c r="A619" s="13"/>
      <c r="B619" s="13"/>
      <c r="C619" s="13"/>
      <c r="D619" s="18"/>
      <c r="E619" s="9"/>
    </row>
    <row r="620" spans="1:5">
      <c r="A620" s="13"/>
      <c r="B620" s="13"/>
      <c r="C620" s="13"/>
      <c r="D620" s="18"/>
      <c r="E620" s="9"/>
    </row>
    <row r="621" spans="1:5">
      <c r="A621" s="13"/>
      <c r="B621" s="13"/>
      <c r="C621" s="13"/>
      <c r="D621" s="18"/>
      <c r="E621" s="9"/>
    </row>
    <row r="622" spans="1:5">
      <c r="A622" s="13"/>
      <c r="B622" s="13"/>
      <c r="C622" s="13"/>
      <c r="D622" s="18"/>
      <c r="E622" s="9"/>
    </row>
    <row r="623" spans="1:5">
      <c r="A623" s="13"/>
      <c r="B623" s="13"/>
      <c r="C623" s="13"/>
      <c r="D623" s="18"/>
      <c r="E623" s="9"/>
    </row>
    <row r="624" spans="1:5">
      <c r="A624" s="13"/>
      <c r="B624" s="13"/>
      <c r="C624" s="13"/>
      <c r="D624" s="18"/>
      <c r="E624" s="9"/>
    </row>
    <row r="625" spans="1:5">
      <c r="A625" s="13"/>
      <c r="B625" s="13"/>
      <c r="C625" s="13"/>
      <c r="D625" s="18"/>
      <c r="E625" s="9"/>
    </row>
    <row r="626" spans="1:5">
      <c r="A626" s="13"/>
      <c r="B626" s="13"/>
      <c r="C626" s="13"/>
      <c r="D626" s="18"/>
      <c r="E626" s="9"/>
    </row>
    <row r="627" spans="1:5">
      <c r="A627" s="13"/>
      <c r="B627" s="13"/>
      <c r="C627" s="13"/>
      <c r="D627" s="18"/>
      <c r="E627" s="9"/>
    </row>
    <row r="628" spans="1:5">
      <c r="A628" s="13"/>
      <c r="B628" s="13"/>
      <c r="C628" s="13"/>
      <c r="D628" s="18"/>
      <c r="E628" s="9"/>
    </row>
    <row r="629" spans="1:5">
      <c r="A629" s="13"/>
      <c r="B629" s="13"/>
      <c r="C629" s="13"/>
      <c r="D629" s="18"/>
      <c r="E629" s="9"/>
    </row>
    <row r="630" spans="1:5">
      <c r="A630" s="13"/>
      <c r="B630" s="13"/>
      <c r="C630" s="13"/>
      <c r="D630" s="18"/>
      <c r="E630" s="9"/>
    </row>
    <row r="631" spans="1:5">
      <c r="A631" s="13"/>
      <c r="B631" s="13"/>
      <c r="C631" s="13"/>
      <c r="D631" s="18"/>
      <c r="E631" s="9"/>
    </row>
    <row r="632" spans="1:5">
      <c r="A632" s="13"/>
      <c r="B632" s="13"/>
      <c r="C632" s="13"/>
      <c r="D632" s="18"/>
      <c r="E632" s="9"/>
    </row>
    <row r="633" spans="1:5">
      <c r="A633" s="13"/>
      <c r="B633" s="13"/>
      <c r="C633" s="13"/>
      <c r="D633" s="18"/>
      <c r="E633" s="9"/>
    </row>
    <row r="634" spans="1:5">
      <c r="A634" s="13"/>
      <c r="B634" s="13"/>
      <c r="C634" s="13"/>
      <c r="D634" s="18"/>
      <c r="E634" s="9"/>
    </row>
    <row r="635" spans="1:5">
      <c r="A635" s="13"/>
      <c r="B635" s="13"/>
      <c r="C635" s="13"/>
      <c r="D635" s="18"/>
      <c r="E635" s="9"/>
    </row>
    <row r="636" spans="1:5">
      <c r="A636" s="13"/>
      <c r="B636" s="13"/>
      <c r="C636" s="13"/>
      <c r="D636" s="18"/>
      <c r="E636" s="9"/>
    </row>
    <row r="637" spans="1:5">
      <c r="A637" s="13"/>
      <c r="B637" s="13"/>
      <c r="C637" s="13"/>
      <c r="D637" s="18"/>
      <c r="E637" s="9"/>
    </row>
    <row r="638" spans="1:5">
      <c r="A638" s="13"/>
      <c r="B638" s="13"/>
      <c r="C638" s="13"/>
      <c r="D638" s="18"/>
      <c r="E638" s="9"/>
    </row>
    <row r="639" spans="1:5">
      <c r="A639" s="13"/>
      <c r="B639" s="13"/>
      <c r="C639" s="13"/>
      <c r="D639" s="18"/>
      <c r="E639" s="9"/>
    </row>
    <row r="640" spans="1:5">
      <c r="A640" s="13"/>
      <c r="B640" s="13"/>
      <c r="C640" s="13"/>
      <c r="D640" s="18"/>
      <c r="E640" s="9"/>
    </row>
    <row r="641" spans="1:5">
      <c r="A641" s="13"/>
      <c r="B641" s="13"/>
      <c r="C641" s="13"/>
      <c r="D641" s="18"/>
      <c r="E641" s="9"/>
    </row>
    <row r="642" spans="1:5">
      <c r="A642" s="13"/>
      <c r="B642" s="13"/>
      <c r="C642" s="13"/>
      <c r="D642" s="18"/>
      <c r="E642" s="9"/>
    </row>
    <row r="643" spans="1:5">
      <c r="A643" s="13"/>
      <c r="B643" s="13"/>
      <c r="C643" s="13"/>
      <c r="D643" s="18"/>
      <c r="E643" s="9"/>
    </row>
    <row r="644" spans="1:5">
      <c r="A644" s="13"/>
      <c r="B644" s="13"/>
      <c r="C644" s="13"/>
      <c r="D644" s="18"/>
      <c r="E644" s="9"/>
    </row>
    <row r="645" spans="1:5">
      <c r="A645" s="13"/>
      <c r="B645" s="13"/>
      <c r="C645" s="13"/>
      <c r="D645" s="18"/>
      <c r="E645" s="9"/>
    </row>
    <row r="646" spans="1:5">
      <c r="A646" s="13"/>
      <c r="B646" s="13"/>
      <c r="C646" s="13"/>
      <c r="D646" s="18"/>
      <c r="E646" s="9"/>
    </row>
    <row r="647" spans="1:5">
      <c r="A647" s="13"/>
      <c r="B647" s="13"/>
      <c r="C647" s="13"/>
      <c r="D647" s="18"/>
      <c r="E647" s="9"/>
    </row>
    <row r="648" spans="1:5">
      <c r="A648" s="13"/>
      <c r="B648" s="13"/>
      <c r="C648" s="13"/>
      <c r="D648" s="18"/>
      <c r="E648" s="9"/>
    </row>
    <row r="649" spans="1:5">
      <c r="A649" s="13"/>
      <c r="B649" s="13"/>
      <c r="C649" s="13"/>
      <c r="D649" s="18"/>
      <c r="E649" s="9"/>
    </row>
    <row r="650" spans="1:5">
      <c r="A650" s="13"/>
      <c r="B650" s="13"/>
      <c r="C650" s="13"/>
      <c r="D650" s="18"/>
      <c r="E650" s="9"/>
    </row>
    <row r="651" spans="1:5">
      <c r="A651" s="13"/>
      <c r="B651" s="13"/>
      <c r="C651" s="13"/>
      <c r="D651" s="18"/>
      <c r="E651" s="9"/>
    </row>
    <row r="652" spans="1:5">
      <c r="A652" s="13"/>
      <c r="B652" s="13"/>
      <c r="C652" s="13"/>
      <c r="D652" s="18"/>
      <c r="E652" s="9"/>
    </row>
    <row r="653" spans="1:5">
      <c r="A653" s="13"/>
      <c r="B653" s="13"/>
      <c r="C653" s="13"/>
      <c r="D653" s="18"/>
      <c r="E653" s="9"/>
    </row>
    <row r="654" spans="1:5">
      <c r="A654" s="13"/>
      <c r="B654" s="13"/>
      <c r="C654" s="13"/>
      <c r="D654" s="18"/>
      <c r="E654" s="9"/>
    </row>
    <row r="655" spans="1:5">
      <c r="A655" s="13"/>
      <c r="B655" s="13"/>
      <c r="C655" s="13"/>
      <c r="D655" s="18"/>
      <c r="E655" s="9"/>
    </row>
    <row r="656" spans="1:5">
      <c r="A656" s="13"/>
      <c r="B656" s="13"/>
      <c r="C656" s="13"/>
      <c r="D656" s="18"/>
      <c r="E656" s="9"/>
    </row>
    <row r="657" spans="1:5">
      <c r="A657" s="13"/>
      <c r="B657" s="13"/>
      <c r="C657" s="13"/>
      <c r="D657" s="18"/>
      <c r="E657" s="9"/>
    </row>
    <row r="658" spans="1:5">
      <c r="A658" s="13"/>
      <c r="B658" s="13"/>
      <c r="C658" s="13"/>
      <c r="D658" s="18"/>
      <c r="E658" s="9"/>
    </row>
    <row r="659" spans="1:5">
      <c r="A659" s="13"/>
      <c r="B659" s="13"/>
      <c r="C659" s="13"/>
      <c r="D659" s="18"/>
      <c r="E659" s="9"/>
    </row>
    <row r="660" spans="1:5">
      <c r="A660" s="13"/>
      <c r="B660" s="13"/>
      <c r="C660" s="13"/>
      <c r="D660" s="18"/>
      <c r="E660" s="9"/>
    </row>
    <row r="661" spans="1:5">
      <c r="A661" s="13"/>
      <c r="B661" s="13"/>
      <c r="C661" s="13"/>
      <c r="D661" s="18"/>
      <c r="E661" s="9"/>
    </row>
    <row r="662" spans="1:5">
      <c r="A662" s="13"/>
      <c r="B662" s="13"/>
      <c r="C662" s="13"/>
      <c r="D662" s="18"/>
      <c r="E662" s="9"/>
    </row>
    <row r="663" spans="1:5">
      <c r="A663" s="13"/>
      <c r="B663" s="13"/>
      <c r="C663" s="13"/>
      <c r="D663" s="18"/>
      <c r="E663" s="9"/>
    </row>
    <row r="664" spans="1:5">
      <c r="A664" s="13"/>
      <c r="B664" s="13"/>
      <c r="C664" s="13"/>
      <c r="D664" s="18"/>
      <c r="E664" s="9"/>
    </row>
    <row r="665" spans="1:5">
      <c r="A665" s="13"/>
      <c r="B665" s="13"/>
      <c r="C665" s="13"/>
      <c r="D665" s="18"/>
      <c r="E665" s="9"/>
    </row>
    <row r="666" spans="1:5">
      <c r="A666" s="13"/>
      <c r="B666" s="13"/>
      <c r="C666" s="13"/>
      <c r="D666" s="18"/>
      <c r="E666" s="9"/>
    </row>
    <row r="667" spans="1:5">
      <c r="A667" s="13"/>
      <c r="B667" s="13"/>
      <c r="C667" s="13"/>
      <c r="D667" s="18"/>
      <c r="E667" s="9"/>
    </row>
    <row r="668" spans="1:5">
      <c r="A668" s="13"/>
      <c r="B668" s="13"/>
      <c r="C668" s="13"/>
      <c r="D668" s="18"/>
      <c r="E668" s="9"/>
    </row>
    <row r="669" spans="1:5">
      <c r="A669" s="13"/>
      <c r="B669" s="13"/>
      <c r="C669" s="13"/>
      <c r="D669" s="18"/>
      <c r="E669" s="9"/>
    </row>
    <row r="670" spans="1:5">
      <c r="A670" s="13"/>
      <c r="B670" s="13"/>
      <c r="C670" s="13"/>
      <c r="D670" s="18"/>
      <c r="E670" s="9"/>
    </row>
    <row r="671" spans="1:5">
      <c r="A671" s="13"/>
      <c r="B671" s="13"/>
      <c r="C671" s="13"/>
      <c r="D671" s="18"/>
      <c r="E671" s="9"/>
    </row>
    <row r="672" spans="1:5">
      <c r="A672" s="13"/>
      <c r="B672" s="13"/>
      <c r="C672" s="13"/>
      <c r="D672" s="18"/>
      <c r="E672" s="9"/>
    </row>
    <row r="673" spans="1:5">
      <c r="A673" s="13"/>
      <c r="B673" s="13"/>
      <c r="C673" s="13"/>
      <c r="D673" s="18"/>
      <c r="E673" s="9"/>
    </row>
    <row r="674" spans="1:5">
      <c r="A674" s="13"/>
      <c r="B674" s="13"/>
      <c r="C674" s="13"/>
      <c r="D674" s="18"/>
      <c r="E674" s="9"/>
    </row>
    <row r="675" spans="1:5">
      <c r="A675" s="13"/>
      <c r="B675" s="13"/>
      <c r="C675" s="13"/>
      <c r="D675" s="18"/>
      <c r="E675" s="9"/>
    </row>
    <row r="676" spans="1:5">
      <c r="A676" s="13"/>
      <c r="B676" s="13"/>
      <c r="C676" s="13"/>
      <c r="D676" s="18"/>
      <c r="E676" s="9"/>
    </row>
    <row r="677" spans="1:5">
      <c r="A677" s="13"/>
      <c r="B677" s="13"/>
      <c r="C677" s="13"/>
      <c r="D677" s="18"/>
      <c r="E677" s="9"/>
    </row>
    <row r="678" spans="1:5">
      <c r="A678" s="13"/>
      <c r="B678" s="13"/>
      <c r="C678" s="13"/>
      <c r="D678" s="18"/>
      <c r="E678" s="9"/>
    </row>
    <row r="679" spans="1:5">
      <c r="A679" s="13"/>
      <c r="B679" s="13"/>
      <c r="C679" s="13"/>
      <c r="D679" s="18"/>
      <c r="E679" s="9"/>
    </row>
    <row r="680" spans="1:5">
      <c r="A680" s="13"/>
      <c r="B680" s="13"/>
      <c r="C680" s="13"/>
      <c r="D680" s="18"/>
      <c r="E680" s="9"/>
    </row>
    <row r="681" spans="1:5">
      <c r="A681" s="13"/>
      <c r="B681" s="13"/>
      <c r="C681" s="13"/>
      <c r="D681" s="18"/>
      <c r="E681" s="9"/>
    </row>
    <row r="682" spans="1:5">
      <c r="A682" s="13"/>
      <c r="B682" s="13"/>
      <c r="C682" s="13"/>
      <c r="D682" s="18"/>
      <c r="E682" s="9"/>
    </row>
    <row r="683" spans="1:5">
      <c r="A683" s="13"/>
      <c r="B683" s="13"/>
      <c r="C683" s="13"/>
      <c r="D683" s="18"/>
      <c r="E683" s="9"/>
    </row>
    <row r="684" spans="1:5">
      <c r="A684" s="13"/>
      <c r="B684" s="13"/>
      <c r="C684" s="13"/>
      <c r="D684" s="18"/>
      <c r="E684" s="9"/>
    </row>
    <row r="685" spans="1:5">
      <c r="A685" s="13"/>
      <c r="B685" s="13"/>
      <c r="C685" s="13"/>
      <c r="D685" s="18"/>
      <c r="E685" s="9"/>
    </row>
    <row r="686" spans="1:5">
      <c r="A686" s="13"/>
      <c r="B686" s="13"/>
      <c r="C686" s="13"/>
      <c r="D686" s="18"/>
      <c r="E686" s="9"/>
    </row>
    <row r="687" spans="1:5">
      <c r="A687" s="13"/>
      <c r="B687" s="13"/>
      <c r="C687" s="13"/>
      <c r="D687" s="18"/>
      <c r="E687" s="9"/>
    </row>
    <row r="688" spans="1:5">
      <c r="A688" s="13"/>
      <c r="B688" s="13"/>
      <c r="C688" s="13"/>
      <c r="D688" s="18"/>
      <c r="E688" s="9"/>
    </row>
    <row r="689" spans="1:5">
      <c r="A689" s="13"/>
      <c r="B689" s="13"/>
      <c r="C689" s="13"/>
      <c r="D689" s="18"/>
      <c r="E689" s="9"/>
    </row>
    <row r="690" spans="1:5">
      <c r="A690" s="13"/>
      <c r="B690" s="13"/>
      <c r="C690" s="13"/>
      <c r="D690" s="18"/>
      <c r="E690" s="9"/>
    </row>
    <row r="691" spans="1:5">
      <c r="A691" s="13"/>
      <c r="B691" s="13"/>
      <c r="C691" s="13"/>
      <c r="D691" s="18"/>
      <c r="E691" s="9"/>
    </row>
    <row r="692" spans="1:5">
      <c r="A692" s="13"/>
      <c r="B692" s="13"/>
      <c r="C692" s="13"/>
      <c r="D692" s="18"/>
      <c r="E692" s="9"/>
    </row>
    <row r="693" spans="1:5">
      <c r="A693" s="13"/>
      <c r="B693" s="13"/>
      <c r="C693" s="13"/>
      <c r="D693" s="18"/>
      <c r="E693" s="9"/>
    </row>
    <row r="694" spans="1:5">
      <c r="A694" s="13"/>
      <c r="B694" s="13"/>
      <c r="C694" s="13"/>
      <c r="D694" s="18"/>
      <c r="E694" s="9"/>
    </row>
    <row r="695" spans="1:5">
      <c r="A695" s="13"/>
      <c r="B695" s="13"/>
      <c r="C695" s="13"/>
      <c r="D695" s="18"/>
      <c r="E695" s="9"/>
    </row>
    <row r="696" spans="1:5">
      <c r="A696" s="13"/>
      <c r="B696" s="13"/>
      <c r="C696" s="13"/>
      <c r="D696" s="18"/>
      <c r="E696" s="9"/>
    </row>
    <row r="697" spans="1:5">
      <c r="A697" s="13"/>
      <c r="B697" s="13"/>
      <c r="C697" s="13"/>
      <c r="D697" s="18"/>
      <c r="E697" s="9"/>
    </row>
    <row r="698" spans="1:5">
      <c r="A698" s="13"/>
      <c r="B698" s="13"/>
      <c r="C698" s="13"/>
      <c r="D698" s="18"/>
      <c r="E698" s="9"/>
    </row>
    <row r="699" spans="1:5">
      <c r="A699" s="13"/>
      <c r="B699" s="13"/>
      <c r="C699" s="13"/>
      <c r="D699" s="18"/>
      <c r="E699" s="9"/>
    </row>
    <row r="700" spans="1:5">
      <c r="A700" s="13"/>
      <c r="B700" s="13"/>
      <c r="C700" s="13"/>
      <c r="D700" s="18"/>
      <c r="E700" s="9"/>
    </row>
    <row r="701" spans="1:5">
      <c r="A701" s="13"/>
      <c r="B701" s="13"/>
      <c r="C701" s="13"/>
      <c r="D701" s="18"/>
      <c r="E701" s="9"/>
    </row>
    <row r="702" spans="1:5">
      <c r="A702" s="13"/>
      <c r="B702" s="13"/>
      <c r="C702" s="13"/>
      <c r="D702" s="18"/>
      <c r="E702" s="9"/>
    </row>
    <row r="703" spans="1:5">
      <c r="A703" s="13"/>
      <c r="B703" s="13"/>
      <c r="C703" s="13"/>
      <c r="D703" s="18"/>
      <c r="E703" s="9"/>
    </row>
    <row r="704" spans="1:5">
      <c r="A704" s="13"/>
      <c r="B704" s="13"/>
      <c r="C704" s="13"/>
      <c r="D704" s="18"/>
      <c r="E704" s="9"/>
    </row>
    <row r="705" spans="1:5">
      <c r="A705" s="13"/>
      <c r="B705" s="13"/>
      <c r="C705" s="13"/>
      <c r="D705" s="18"/>
      <c r="E705" s="9"/>
    </row>
    <row r="706" spans="1:5">
      <c r="A706" s="13"/>
      <c r="B706" s="13"/>
      <c r="C706" s="13"/>
      <c r="D706" s="18"/>
      <c r="E706" s="9"/>
    </row>
    <row r="707" spans="1:5">
      <c r="A707" s="13"/>
      <c r="B707" s="13"/>
      <c r="C707" s="13"/>
      <c r="D707" s="18"/>
      <c r="E707" s="9"/>
    </row>
    <row r="708" spans="1:5">
      <c r="A708" s="13"/>
      <c r="B708" s="13"/>
      <c r="C708" s="13"/>
      <c r="D708" s="18"/>
      <c r="E708" s="9"/>
    </row>
    <row r="709" spans="1:5">
      <c r="A709" s="13"/>
      <c r="B709" s="13"/>
      <c r="C709" s="13"/>
      <c r="D709" s="18"/>
      <c r="E709" s="9"/>
    </row>
    <row r="710" spans="1:5">
      <c r="A710" s="13"/>
      <c r="B710" s="13"/>
      <c r="C710" s="13"/>
      <c r="D710" s="18"/>
      <c r="E710" s="9"/>
    </row>
    <row r="711" spans="1:5">
      <c r="A711" s="13"/>
      <c r="B711" s="13"/>
      <c r="C711" s="13"/>
      <c r="D711" s="18"/>
      <c r="E711" s="9"/>
    </row>
    <row r="712" spans="1:5">
      <c r="A712" s="13"/>
      <c r="B712" s="13"/>
      <c r="C712" s="13"/>
      <c r="D712" s="18"/>
      <c r="E712" s="9"/>
    </row>
    <row r="713" spans="1:5">
      <c r="A713" s="13"/>
      <c r="B713" s="13"/>
      <c r="C713" s="13"/>
      <c r="D713" s="18"/>
      <c r="E713" s="9"/>
    </row>
    <row r="714" spans="1:5">
      <c r="A714" s="13"/>
      <c r="B714" s="13"/>
      <c r="C714" s="13"/>
      <c r="D714" s="18"/>
      <c r="E714" s="9"/>
    </row>
    <row r="715" spans="1:5">
      <c r="A715" s="13"/>
      <c r="B715" s="13"/>
      <c r="C715" s="13"/>
      <c r="D715" s="18"/>
      <c r="E715" s="9"/>
    </row>
    <row r="716" spans="1:5">
      <c r="A716" s="13"/>
      <c r="B716" s="13"/>
      <c r="C716" s="13"/>
      <c r="D716" s="18"/>
      <c r="E716" s="9"/>
    </row>
    <row r="717" spans="1:5">
      <c r="A717" s="13"/>
      <c r="B717" s="13"/>
      <c r="C717" s="13"/>
      <c r="D717" s="18"/>
      <c r="E717" s="9"/>
    </row>
    <row r="718" spans="1:5">
      <c r="A718" s="13"/>
      <c r="B718" s="13"/>
      <c r="C718" s="13"/>
      <c r="D718" s="18"/>
      <c r="E718" s="9"/>
    </row>
    <row r="719" spans="1:5">
      <c r="A719" s="13"/>
      <c r="B719" s="13"/>
      <c r="C719" s="13"/>
      <c r="D719" s="18"/>
      <c r="E719" s="9"/>
    </row>
    <row r="720" spans="1:5">
      <c r="A720" s="13"/>
      <c r="B720" s="13"/>
      <c r="C720" s="13"/>
      <c r="D720" s="18"/>
      <c r="E720" s="9"/>
    </row>
    <row r="721" spans="1:5">
      <c r="A721" s="13"/>
      <c r="B721" s="13"/>
      <c r="C721" s="13"/>
      <c r="D721" s="18"/>
      <c r="E721" s="9"/>
    </row>
    <row r="722" spans="1:5">
      <c r="A722" s="13"/>
      <c r="B722" s="13"/>
      <c r="C722" s="13"/>
      <c r="D722" s="18"/>
      <c r="E722" s="9"/>
    </row>
    <row r="723" spans="1:5">
      <c r="A723" s="13"/>
      <c r="B723" s="13"/>
      <c r="C723" s="13"/>
      <c r="D723" s="18"/>
      <c r="E723" s="9"/>
    </row>
    <row r="724" spans="1:5">
      <c r="A724" s="13"/>
      <c r="B724" s="13"/>
      <c r="C724" s="13"/>
      <c r="D724" s="18"/>
      <c r="E724" s="9"/>
    </row>
    <row r="725" spans="1:5">
      <c r="A725" s="13"/>
      <c r="B725" s="13"/>
      <c r="C725" s="13"/>
      <c r="D725" s="18"/>
      <c r="E725" s="9"/>
    </row>
    <row r="726" spans="1:5">
      <c r="A726" s="13"/>
      <c r="B726" s="13"/>
      <c r="C726" s="13"/>
      <c r="D726" s="18"/>
      <c r="E726" s="9"/>
    </row>
    <row r="727" spans="1:5">
      <c r="A727" s="13"/>
      <c r="B727" s="13"/>
      <c r="C727" s="13"/>
      <c r="D727" s="18"/>
      <c r="E727" s="9"/>
    </row>
    <row r="728" spans="1:5">
      <c r="A728" s="13"/>
      <c r="B728" s="13"/>
      <c r="C728" s="13"/>
      <c r="D728" s="18"/>
      <c r="E728" s="9"/>
    </row>
    <row r="729" spans="1:5">
      <c r="A729" s="13"/>
      <c r="B729" s="13"/>
      <c r="C729" s="13"/>
      <c r="D729" s="18"/>
      <c r="E729" s="9"/>
    </row>
    <row r="730" spans="1:5">
      <c r="A730" s="13"/>
      <c r="B730" s="13"/>
      <c r="C730" s="13"/>
      <c r="D730" s="18"/>
      <c r="E730" s="9"/>
    </row>
    <row r="731" spans="1:5">
      <c r="A731" s="13"/>
      <c r="B731" s="13"/>
      <c r="C731" s="13"/>
      <c r="D731" s="18"/>
      <c r="E731" s="9"/>
    </row>
    <row r="732" spans="1:5">
      <c r="A732" s="13"/>
      <c r="B732" s="13"/>
      <c r="C732" s="13"/>
      <c r="D732" s="18"/>
      <c r="E732" s="9"/>
    </row>
    <row r="733" spans="1:5">
      <c r="A733" s="13"/>
      <c r="B733" s="13"/>
      <c r="C733" s="13"/>
      <c r="D733" s="18"/>
      <c r="E733" s="9"/>
    </row>
    <row r="734" spans="1:5">
      <c r="A734" s="13"/>
      <c r="B734" s="13"/>
      <c r="C734" s="13"/>
      <c r="D734" s="18"/>
      <c r="E734" s="9"/>
    </row>
    <row r="735" spans="1:5">
      <c r="A735" s="13"/>
      <c r="B735" s="13"/>
      <c r="C735" s="13"/>
      <c r="D735" s="18"/>
      <c r="E735" s="9"/>
    </row>
    <row r="736" spans="1:5">
      <c r="A736" s="13"/>
      <c r="B736" s="13"/>
      <c r="C736" s="13"/>
      <c r="D736" s="18"/>
      <c r="E736" s="9"/>
    </row>
    <row r="737" spans="1:5">
      <c r="A737" s="13"/>
      <c r="B737" s="13"/>
      <c r="C737" s="13"/>
      <c r="D737" s="18"/>
      <c r="E737" s="9"/>
    </row>
    <row r="738" spans="1:5">
      <c r="A738" s="13"/>
      <c r="B738" s="13"/>
      <c r="C738" s="13"/>
      <c r="D738" s="18"/>
      <c r="E738" s="9"/>
    </row>
    <row r="739" spans="1:5">
      <c r="A739" s="13"/>
      <c r="B739" s="13"/>
      <c r="C739" s="13"/>
      <c r="D739" s="18"/>
      <c r="E739" s="9"/>
    </row>
    <row r="740" spans="1:5">
      <c r="A740" s="13"/>
      <c r="B740" s="13"/>
      <c r="C740" s="13"/>
      <c r="D740" s="18"/>
      <c r="E740" s="9"/>
    </row>
    <row r="741" spans="1:5">
      <c r="A741" s="13"/>
      <c r="B741" s="13"/>
      <c r="C741" s="13"/>
      <c r="D741" s="18"/>
      <c r="E741" s="9"/>
    </row>
    <row r="742" spans="1:5">
      <c r="A742" s="13"/>
      <c r="B742" s="13"/>
      <c r="C742" s="13"/>
      <c r="D742" s="18"/>
      <c r="E742" s="9"/>
    </row>
    <row r="743" spans="1:5">
      <c r="A743" s="13"/>
      <c r="B743" s="13"/>
      <c r="C743" s="13"/>
      <c r="D743" s="18"/>
      <c r="E743" s="9"/>
    </row>
    <row r="744" spans="1:5">
      <c r="A744" s="13"/>
      <c r="B744" s="13"/>
      <c r="C744" s="13"/>
      <c r="D744" s="18"/>
      <c r="E744" s="9"/>
    </row>
    <row r="745" spans="1:5">
      <c r="A745" s="13"/>
      <c r="B745" s="13"/>
      <c r="C745" s="13"/>
      <c r="D745" s="18"/>
      <c r="E745" s="9"/>
    </row>
    <row r="746" spans="1:5">
      <c r="A746" s="13"/>
      <c r="B746" s="13"/>
      <c r="C746" s="13"/>
      <c r="D746" s="18"/>
      <c r="E746" s="9"/>
    </row>
    <row r="747" spans="1:5">
      <c r="A747" s="13"/>
      <c r="B747" s="13"/>
      <c r="C747" s="13"/>
      <c r="D747" s="18"/>
      <c r="E747" s="9"/>
    </row>
    <row r="748" spans="1:5">
      <c r="A748" s="13"/>
      <c r="B748" s="13"/>
      <c r="C748" s="13"/>
      <c r="D748" s="18"/>
      <c r="E748" s="9"/>
    </row>
    <row r="749" spans="1:5">
      <c r="A749" s="13"/>
      <c r="B749" s="13"/>
      <c r="C749" s="13"/>
      <c r="D749" s="18"/>
      <c r="E749" s="9"/>
    </row>
    <row r="750" spans="1:5">
      <c r="A750" s="13"/>
      <c r="B750" s="13"/>
      <c r="C750" s="13"/>
      <c r="D750" s="18"/>
      <c r="E750" s="9"/>
    </row>
    <row r="751" spans="1:5">
      <c r="A751" s="13"/>
      <c r="B751" s="13"/>
      <c r="C751" s="13"/>
      <c r="D751" s="18"/>
      <c r="E751" s="9"/>
    </row>
    <row r="752" spans="1:5">
      <c r="A752" s="13"/>
      <c r="B752" s="13"/>
      <c r="C752" s="13"/>
      <c r="D752" s="18"/>
      <c r="E752" s="9"/>
    </row>
    <row r="753" spans="1:5">
      <c r="A753" s="13"/>
      <c r="B753" s="13"/>
      <c r="C753" s="13"/>
      <c r="D753" s="18"/>
      <c r="E753" s="9"/>
    </row>
    <row r="754" spans="1:5">
      <c r="A754" s="13"/>
      <c r="B754" s="13"/>
      <c r="C754" s="13"/>
      <c r="D754" s="18"/>
      <c r="E754" s="9"/>
    </row>
    <row r="755" spans="1:5">
      <c r="A755" s="13"/>
      <c r="B755" s="13"/>
      <c r="C755" s="13"/>
      <c r="D755" s="18"/>
      <c r="E755" s="9"/>
    </row>
    <row r="756" spans="1:5">
      <c r="A756" s="13"/>
      <c r="B756" s="13"/>
      <c r="C756" s="13"/>
      <c r="D756" s="18"/>
      <c r="E756" s="9"/>
    </row>
    <row r="757" spans="1:5">
      <c r="A757" s="13"/>
      <c r="B757" s="13"/>
      <c r="C757" s="13"/>
      <c r="D757" s="18"/>
      <c r="E757" s="9"/>
    </row>
    <row r="758" spans="1:5">
      <c r="A758" s="13"/>
      <c r="B758" s="13"/>
      <c r="C758" s="13"/>
      <c r="D758" s="18"/>
      <c r="E758" s="9"/>
    </row>
    <row r="759" spans="1:5">
      <c r="A759" s="13"/>
      <c r="B759" s="13"/>
      <c r="C759" s="13"/>
      <c r="D759" s="18"/>
      <c r="E759" s="9"/>
    </row>
    <row r="760" spans="1:5">
      <c r="A760" s="13"/>
      <c r="B760" s="13"/>
      <c r="C760" s="13"/>
      <c r="D760" s="18"/>
      <c r="E760" s="9"/>
    </row>
    <row r="761" spans="1:5">
      <c r="A761" s="13"/>
      <c r="B761" s="13"/>
      <c r="C761" s="13"/>
      <c r="D761" s="18"/>
      <c r="E761" s="9"/>
    </row>
    <row r="762" spans="1:5">
      <c r="A762" s="13"/>
      <c r="B762" s="13"/>
      <c r="C762" s="13"/>
      <c r="D762" s="18"/>
      <c r="E762" s="9"/>
    </row>
    <row r="763" spans="1:5">
      <c r="A763" s="13"/>
      <c r="B763" s="13"/>
      <c r="C763" s="13"/>
      <c r="D763" s="18"/>
      <c r="E763" s="9"/>
    </row>
    <row r="764" spans="1:5">
      <c r="A764" s="13"/>
      <c r="B764" s="13"/>
      <c r="C764" s="13"/>
      <c r="D764" s="18"/>
      <c r="E764" s="9"/>
    </row>
    <row r="765" spans="1:5">
      <c r="A765" s="13"/>
      <c r="B765" s="13"/>
      <c r="C765" s="13"/>
      <c r="D765" s="18"/>
      <c r="E765" s="9"/>
    </row>
    <row r="766" spans="1:5">
      <c r="A766" s="13"/>
      <c r="B766" s="13"/>
      <c r="C766" s="13"/>
      <c r="D766" s="18"/>
      <c r="E766" s="9"/>
    </row>
    <row r="767" spans="1:5">
      <c r="A767" s="13"/>
      <c r="B767" s="13"/>
      <c r="C767" s="13"/>
      <c r="D767" s="18"/>
      <c r="E767" s="9"/>
    </row>
    <row r="768" spans="1:5">
      <c r="A768" s="13"/>
      <c r="B768" s="13"/>
      <c r="C768" s="13"/>
      <c r="D768" s="18"/>
      <c r="E768" s="9"/>
    </row>
    <row r="769" spans="1:5">
      <c r="A769" s="13"/>
      <c r="B769" s="13"/>
      <c r="C769" s="13"/>
      <c r="D769" s="18"/>
      <c r="E769" s="9"/>
    </row>
    <row r="770" spans="1:5">
      <c r="A770" s="13"/>
      <c r="B770" s="13"/>
      <c r="C770" s="13"/>
      <c r="D770" s="18"/>
      <c r="E770" s="9"/>
    </row>
    <row r="771" spans="1:5">
      <c r="A771" s="13"/>
      <c r="B771" s="13"/>
      <c r="C771" s="13"/>
      <c r="D771" s="18"/>
      <c r="E771" s="9"/>
    </row>
    <row r="772" spans="1:5">
      <c r="A772" s="13"/>
      <c r="B772" s="13"/>
      <c r="C772" s="13"/>
      <c r="D772" s="18"/>
      <c r="E772" s="9"/>
    </row>
    <row r="773" spans="1:5">
      <c r="A773" s="13"/>
      <c r="B773" s="13"/>
      <c r="C773" s="13"/>
      <c r="D773" s="18"/>
      <c r="E773" s="9"/>
    </row>
    <row r="774" spans="1:5">
      <c r="A774" s="13"/>
      <c r="B774" s="13"/>
      <c r="C774" s="13"/>
      <c r="D774" s="18"/>
      <c r="E774" s="9"/>
    </row>
    <row r="775" spans="1:5">
      <c r="A775" s="13"/>
      <c r="B775" s="13"/>
      <c r="C775" s="13"/>
      <c r="D775" s="18"/>
      <c r="E775" s="9"/>
    </row>
    <row r="776" spans="1:5">
      <c r="A776" s="13"/>
      <c r="B776" s="13"/>
      <c r="C776" s="13"/>
      <c r="D776" s="18"/>
      <c r="E776" s="9"/>
    </row>
    <row r="777" spans="1:5">
      <c r="A777" s="13"/>
      <c r="B777" s="13"/>
      <c r="C777" s="13"/>
      <c r="D777" s="18"/>
      <c r="E777" s="9"/>
    </row>
    <row r="778" spans="1:5">
      <c r="A778" s="13"/>
      <c r="B778" s="13"/>
      <c r="C778" s="13"/>
      <c r="D778" s="18"/>
      <c r="E778" s="9"/>
    </row>
    <row r="779" spans="1:5">
      <c r="A779" s="13"/>
      <c r="B779" s="13"/>
      <c r="C779" s="13"/>
      <c r="D779" s="18"/>
      <c r="E779" s="9"/>
    </row>
    <row r="780" spans="1:5">
      <c r="A780" s="13"/>
      <c r="B780" s="13"/>
      <c r="C780" s="13"/>
      <c r="D780" s="18"/>
      <c r="E780" s="9"/>
    </row>
    <row r="781" spans="1:5">
      <c r="A781" s="13"/>
      <c r="B781" s="13"/>
      <c r="C781" s="13"/>
      <c r="D781" s="18"/>
      <c r="E781" s="9"/>
    </row>
    <row r="782" spans="1:5">
      <c r="A782" s="13"/>
      <c r="B782" s="13"/>
      <c r="C782" s="13"/>
      <c r="D782" s="18"/>
      <c r="E782" s="9"/>
    </row>
    <row r="783" spans="1:5">
      <c r="A783" s="13"/>
      <c r="B783" s="13"/>
      <c r="C783" s="13"/>
      <c r="D783" s="18"/>
      <c r="E783" s="9"/>
    </row>
    <row r="784" spans="1:5">
      <c r="A784" s="13"/>
      <c r="B784" s="13"/>
      <c r="C784" s="13"/>
      <c r="D784" s="18"/>
      <c r="E784" s="9"/>
    </row>
    <row r="785" spans="1:5">
      <c r="A785" s="13"/>
      <c r="B785" s="13"/>
      <c r="C785" s="13"/>
      <c r="D785" s="18"/>
      <c r="E785" s="9"/>
    </row>
    <row r="786" spans="1:5">
      <c r="A786" s="13"/>
      <c r="B786" s="13"/>
      <c r="C786" s="13"/>
      <c r="D786" s="18"/>
      <c r="E786" s="9"/>
    </row>
    <row r="787" spans="1:5">
      <c r="A787" s="13"/>
      <c r="B787" s="13"/>
      <c r="C787" s="13"/>
      <c r="D787" s="18"/>
      <c r="E787" s="9"/>
    </row>
    <row r="788" spans="1:5">
      <c r="A788" s="13"/>
      <c r="B788" s="13"/>
      <c r="C788" s="13"/>
      <c r="D788" s="18"/>
      <c r="E788" s="9"/>
    </row>
    <row r="789" spans="1:5">
      <c r="A789" s="13"/>
      <c r="B789" s="13"/>
      <c r="C789" s="13"/>
      <c r="D789" s="18"/>
      <c r="E789" s="9"/>
    </row>
    <row r="790" spans="1:5">
      <c r="A790" s="13"/>
      <c r="B790" s="13"/>
      <c r="C790" s="13"/>
      <c r="D790" s="18"/>
      <c r="E790" s="9"/>
    </row>
    <row r="791" spans="1:5">
      <c r="A791" s="13"/>
      <c r="B791" s="13"/>
      <c r="C791" s="13"/>
      <c r="D791" s="18"/>
      <c r="E791" s="9"/>
    </row>
    <row r="792" spans="1:5">
      <c r="A792" s="13"/>
      <c r="B792" s="13"/>
      <c r="C792" s="13"/>
      <c r="D792" s="18"/>
      <c r="E792" s="9"/>
    </row>
    <row r="793" spans="1:5">
      <c r="A793" s="13"/>
      <c r="B793" s="13"/>
      <c r="C793" s="13"/>
      <c r="D793" s="18"/>
      <c r="E793" s="9"/>
    </row>
    <row r="794" spans="1:5">
      <c r="A794" s="13"/>
      <c r="B794" s="13"/>
      <c r="C794" s="13"/>
      <c r="D794" s="18"/>
      <c r="E794" s="9"/>
    </row>
    <row r="795" spans="1:5">
      <c r="A795" s="13"/>
      <c r="B795" s="13"/>
      <c r="C795" s="13"/>
      <c r="D795" s="18"/>
      <c r="E795" s="9"/>
    </row>
    <row r="796" spans="1:5">
      <c r="A796" s="13"/>
      <c r="B796" s="13"/>
      <c r="C796" s="13"/>
      <c r="D796" s="18"/>
      <c r="E796" s="9"/>
    </row>
    <row r="797" spans="1:5">
      <c r="A797" s="13"/>
      <c r="B797" s="13"/>
      <c r="C797" s="13"/>
      <c r="D797" s="18"/>
      <c r="E797" s="9"/>
    </row>
    <row r="798" spans="1:5">
      <c r="A798" s="13"/>
      <c r="B798" s="13"/>
      <c r="C798" s="13"/>
      <c r="D798" s="18"/>
      <c r="E798" s="9"/>
    </row>
    <row r="799" spans="1:5">
      <c r="A799" s="13"/>
      <c r="B799" s="13"/>
      <c r="C799" s="13"/>
      <c r="D799" s="18"/>
      <c r="E799" s="9"/>
    </row>
    <row r="800" spans="1:5">
      <c r="A800" s="13"/>
      <c r="B800" s="13"/>
      <c r="C800" s="13"/>
      <c r="D800" s="18"/>
      <c r="E800" s="9"/>
    </row>
    <row r="801" spans="1:5">
      <c r="A801" s="13"/>
      <c r="B801" s="13"/>
      <c r="C801" s="13"/>
      <c r="D801" s="18"/>
      <c r="E801" s="9"/>
    </row>
    <row r="802" spans="1:5">
      <c r="A802" s="13"/>
      <c r="B802" s="13"/>
      <c r="C802" s="13"/>
      <c r="D802" s="18"/>
      <c r="E802" s="9"/>
    </row>
    <row r="803" spans="1:5">
      <c r="A803" s="13"/>
      <c r="B803" s="13"/>
      <c r="C803" s="13"/>
      <c r="D803" s="18"/>
      <c r="E803" s="9"/>
    </row>
    <row r="804" spans="1:5">
      <c r="A804" s="13"/>
      <c r="B804" s="13"/>
      <c r="C804" s="13"/>
      <c r="D804" s="18"/>
      <c r="E804" s="9"/>
    </row>
    <row r="805" spans="1:5">
      <c r="A805" s="13"/>
      <c r="B805" s="13"/>
      <c r="C805" s="13"/>
      <c r="D805" s="18"/>
      <c r="E805" s="9"/>
    </row>
    <row r="806" spans="1:5">
      <c r="A806" s="13"/>
      <c r="B806" s="13"/>
      <c r="C806" s="13"/>
      <c r="D806" s="18"/>
      <c r="E806" s="9"/>
    </row>
    <row r="807" spans="1:5">
      <c r="A807" s="13"/>
      <c r="B807" s="13"/>
      <c r="C807" s="13"/>
      <c r="D807" s="18"/>
      <c r="E807" s="9"/>
    </row>
    <row r="808" spans="1:5">
      <c r="A808" s="13"/>
      <c r="B808" s="13"/>
      <c r="C808" s="13"/>
      <c r="D808" s="18"/>
      <c r="E808" s="9"/>
    </row>
    <row r="809" spans="1:5">
      <c r="A809" s="13"/>
      <c r="B809" s="13"/>
      <c r="C809" s="13"/>
      <c r="D809" s="18"/>
      <c r="E809" s="9"/>
    </row>
    <row r="810" spans="1:5">
      <c r="A810" s="13"/>
      <c r="B810" s="13"/>
      <c r="C810" s="13"/>
      <c r="D810" s="18"/>
      <c r="E810" s="9"/>
    </row>
    <row r="811" spans="1:5">
      <c r="A811" s="13"/>
      <c r="B811" s="13"/>
      <c r="C811" s="13"/>
      <c r="D811" s="18"/>
      <c r="E811" s="9"/>
    </row>
    <row r="812" spans="1:5">
      <c r="A812" s="13"/>
      <c r="B812" s="13"/>
      <c r="C812" s="13"/>
      <c r="D812" s="18"/>
      <c r="E812" s="9"/>
    </row>
    <row r="813" spans="1:5">
      <c r="A813" s="13"/>
      <c r="B813" s="13"/>
      <c r="C813" s="13"/>
      <c r="D813" s="18"/>
      <c r="E813" s="9"/>
    </row>
    <row r="814" spans="1:5">
      <c r="A814" s="13"/>
      <c r="B814" s="13"/>
      <c r="C814" s="13"/>
      <c r="D814" s="18"/>
      <c r="E814" s="9"/>
    </row>
    <row r="815" spans="1:5">
      <c r="A815" s="13"/>
      <c r="B815" s="13"/>
      <c r="C815" s="13"/>
      <c r="D815" s="18"/>
      <c r="E815" s="9"/>
    </row>
    <row r="816" spans="1:5">
      <c r="A816" s="13"/>
      <c r="B816" s="13"/>
      <c r="C816" s="13"/>
      <c r="D816" s="18"/>
      <c r="E816" s="9"/>
    </row>
    <row r="817" spans="1:5">
      <c r="A817" s="13"/>
      <c r="B817" s="13"/>
      <c r="C817" s="13"/>
      <c r="D817" s="18"/>
      <c r="E817" s="9"/>
    </row>
    <row r="818" spans="1:5">
      <c r="A818" s="13"/>
      <c r="B818" s="13"/>
      <c r="C818" s="13"/>
      <c r="D818" s="18"/>
      <c r="E818" s="9"/>
    </row>
    <row r="819" spans="1:5">
      <c r="A819" s="13"/>
      <c r="B819" s="13"/>
      <c r="C819" s="13"/>
      <c r="D819" s="18"/>
      <c r="E819" s="9"/>
    </row>
    <row r="820" spans="1:5">
      <c r="A820" s="13"/>
      <c r="B820" s="13"/>
      <c r="C820" s="13"/>
      <c r="D820" s="18"/>
      <c r="E820" s="9"/>
    </row>
    <row r="821" spans="1:5">
      <c r="A821" s="13"/>
      <c r="B821" s="13"/>
      <c r="C821" s="13"/>
      <c r="D821" s="18"/>
      <c r="E821" s="9"/>
    </row>
    <row r="822" spans="1:5">
      <c r="A822" s="13"/>
      <c r="B822" s="13"/>
      <c r="C822" s="13"/>
      <c r="D822" s="18"/>
      <c r="E822" s="9"/>
    </row>
    <row r="823" spans="1:5">
      <c r="A823" s="13"/>
      <c r="B823" s="13"/>
      <c r="C823" s="13"/>
      <c r="D823" s="18"/>
      <c r="E823" s="9"/>
    </row>
    <row r="824" spans="1:5">
      <c r="A824" s="13"/>
      <c r="B824" s="13"/>
      <c r="C824" s="13"/>
      <c r="D824" s="18"/>
      <c r="E824" s="9"/>
    </row>
    <row r="825" spans="1:5">
      <c r="A825" s="13"/>
      <c r="B825" s="13"/>
      <c r="C825" s="13"/>
      <c r="D825" s="18"/>
      <c r="E825" s="9"/>
    </row>
    <row r="826" spans="1:5">
      <c r="A826" s="13"/>
      <c r="B826" s="13"/>
      <c r="C826" s="13"/>
      <c r="D826" s="18"/>
      <c r="E826" s="9"/>
    </row>
    <row r="827" spans="1:5">
      <c r="A827" s="13"/>
      <c r="B827" s="13"/>
      <c r="C827" s="13"/>
      <c r="D827" s="18"/>
      <c r="E827" s="9"/>
    </row>
    <row r="828" spans="1:5">
      <c r="A828" s="13"/>
      <c r="B828" s="13"/>
      <c r="C828" s="13"/>
      <c r="D828" s="18"/>
      <c r="E828" s="9"/>
    </row>
    <row r="829" spans="1:5">
      <c r="A829" s="13"/>
      <c r="B829" s="13"/>
      <c r="C829" s="13"/>
      <c r="D829" s="18"/>
      <c r="E829" s="9"/>
    </row>
    <row r="830" spans="1:5">
      <c r="A830" s="13"/>
      <c r="B830" s="13"/>
      <c r="C830" s="13"/>
      <c r="D830" s="18"/>
      <c r="E830" s="9"/>
    </row>
    <row r="831" spans="1:5">
      <c r="A831" s="13"/>
      <c r="B831" s="13"/>
      <c r="C831" s="13"/>
      <c r="D831" s="18"/>
      <c r="E831" s="9"/>
    </row>
    <row r="832" spans="1:5">
      <c r="A832" s="13"/>
      <c r="B832" s="13"/>
      <c r="C832" s="13"/>
      <c r="D832" s="18"/>
      <c r="E832" s="9"/>
    </row>
    <row r="833" spans="1:5">
      <c r="A833" s="13"/>
      <c r="B833" s="13"/>
      <c r="C833" s="13"/>
      <c r="D833" s="18"/>
      <c r="E833" s="9"/>
    </row>
    <row r="834" spans="1:5">
      <c r="A834" s="13"/>
      <c r="B834" s="13"/>
      <c r="C834" s="13"/>
      <c r="D834" s="18"/>
      <c r="E834" s="9"/>
    </row>
    <row r="835" spans="1:5">
      <c r="A835" s="13"/>
      <c r="B835" s="13"/>
      <c r="C835" s="13"/>
      <c r="D835" s="18"/>
      <c r="E835" s="9"/>
    </row>
    <row r="836" spans="1:5">
      <c r="A836" s="13"/>
      <c r="B836" s="13"/>
      <c r="C836" s="13"/>
      <c r="D836" s="18"/>
      <c r="E836" s="9"/>
    </row>
    <row r="837" spans="1:5">
      <c r="A837" s="13"/>
      <c r="B837" s="13"/>
      <c r="C837" s="13"/>
      <c r="D837" s="18"/>
      <c r="E837" s="9"/>
    </row>
    <row r="838" spans="1:5">
      <c r="A838" s="13"/>
      <c r="B838" s="13"/>
      <c r="C838" s="13"/>
      <c r="D838" s="18"/>
      <c r="E838" s="9"/>
    </row>
    <row r="839" spans="1:5">
      <c r="A839" s="13"/>
      <c r="B839" s="13"/>
      <c r="C839" s="13"/>
      <c r="D839" s="18"/>
      <c r="E839" s="9"/>
    </row>
    <row r="840" spans="1:5">
      <c r="A840" s="13"/>
      <c r="B840" s="13"/>
      <c r="C840" s="13"/>
      <c r="D840" s="18"/>
      <c r="E840" s="9"/>
    </row>
    <row r="841" spans="1:5">
      <c r="A841" s="13"/>
      <c r="B841" s="13"/>
      <c r="C841" s="13"/>
      <c r="D841" s="18"/>
      <c r="E841" s="9"/>
    </row>
    <row r="842" spans="1:5">
      <c r="A842" s="13"/>
      <c r="B842" s="13"/>
      <c r="C842" s="13"/>
      <c r="D842" s="18"/>
      <c r="E842" s="9"/>
    </row>
    <row r="843" spans="1:5">
      <c r="A843" s="13"/>
      <c r="B843" s="13"/>
      <c r="C843" s="13"/>
      <c r="D843" s="18"/>
      <c r="E843" s="9"/>
    </row>
    <row r="844" spans="1:5">
      <c r="A844" s="13"/>
      <c r="B844" s="13"/>
      <c r="C844" s="13"/>
      <c r="D844" s="18"/>
      <c r="E844" s="9"/>
    </row>
    <row r="845" spans="1:5">
      <c r="A845" s="13"/>
      <c r="B845" s="13"/>
      <c r="C845" s="13"/>
      <c r="D845" s="18"/>
      <c r="E845" s="9"/>
    </row>
    <row r="846" spans="1:5">
      <c r="A846" s="13"/>
      <c r="B846" s="13"/>
      <c r="C846" s="13"/>
      <c r="D846" s="18"/>
      <c r="E846" s="9"/>
    </row>
    <row r="847" spans="1:5">
      <c r="A847" s="13"/>
      <c r="B847" s="13"/>
      <c r="C847" s="13"/>
      <c r="D847" s="18"/>
      <c r="E847" s="9"/>
    </row>
    <row r="848" spans="1:5">
      <c r="A848" s="13"/>
      <c r="B848" s="13"/>
      <c r="C848" s="13"/>
      <c r="D848" s="18"/>
      <c r="E848" s="9"/>
    </row>
    <row r="849" spans="1:5">
      <c r="A849" s="13"/>
      <c r="B849" s="13"/>
      <c r="C849" s="13"/>
      <c r="D849" s="18"/>
      <c r="E849" s="9"/>
    </row>
    <row r="850" spans="1:5">
      <c r="A850" s="13"/>
      <c r="B850" s="13"/>
      <c r="C850" s="13"/>
      <c r="D850" s="18"/>
      <c r="E850" s="9"/>
    </row>
    <row r="851" spans="1:5">
      <c r="A851" s="13"/>
      <c r="B851" s="13"/>
      <c r="C851" s="13"/>
      <c r="D851" s="18"/>
      <c r="E851" s="9"/>
    </row>
    <row r="852" spans="1:5">
      <c r="A852" s="13"/>
      <c r="B852" s="13"/>
      <c r="C852" s="13"/>
      <c r="D852" s="18"/>
      <c r="E852" s="9"/>
    </row>
    <row r="853" spans="1:5">
      <c r="A853" s="13"/>
      <c r="B853" s="13"/>
      <c r="C853" s="13"/>
      <c r="D853" s="18"/>
      <c r="E853" s="9"/>
    </row>
    <row r="854" spans="1:5">
      <c r="A854" s="13"/>
      <c r="B854" s="13"/>
      <c r="C854" s="13"/>
      <c r="D854" s="18"/>
      <c r="E854" s="9"/>
    </row>
    <row r="855" spans="1:5">
      <c r="A855" s="13"/>
      <c r="B855" s="13"/>
      <c r="C855" s="13"/>
      <c r="D855" s="18"/>
      <c r="E855" s="9"/>
    </row>
    <row r="856" spans="1:5">
      <c r="A856" s="13"/>
      <c r="B856" s="13"/>
      <c r="C856" s="13"/>
      <c r="D856" s="18"/>
      <c r="E856" s="9"/>
    </row>
    <row r="857" spans="1:5">
      <c r="A857" s="13"/>
      <c r="B857" s="13"/>
      <c r="C857" s="13"/>
      <c r="D857" s="18"/>
      <c r="E857" s="9"/>
    </row>
    <row r="858" spans="1:5">
      <c r="A858" s="13"/>
      <c r="B858" s="13"/>
      <c r="C858" s="13"/>
      <c r="D858" s="18"/>
      <c r="E858" s="9"/>
    </row>
    <row r="859" spans="1:5">
      <c r="A859" s="13"/>
      <c r="B859" s="13"/>
      <c r="C859" s="13"/>
      <c r="D859" s="18"/>
      <c r="E859" s="9"/>
    </row>
    <row r="860" spans="1:5">
      <c r="A860" s="13"/>
      <c r="B860" s="13"/>
      <c r="C860" s="13"/>
      <c r="D860" s="18"/>
      <c r="E860" s="9"/>
    </row>
    <row r="861" spans="1:5">
      <c r="A861" s="13"/>
      <c r="B861" s="13"/>
      <c r="C861" s="13"/>
      <c r="D861" s="18"/>
      <c r="E861" s="9"/>
    </row>
    <row r="862" spans="1:5">
      <c r="A862" s="13"/>
      <c r="B862" s="13"/>
      <c r="C862" s="13"/>
      <c r="D862" s="18"/>
      <c r="E862" s="9"/>
    </row>
    <row r="863" spans="1:5">
      <c r="A863" s="13"/>
      <c r="B863" s="13"/>
      <c r="C863" s="13"/>
      <c r="D863" s="18"/>
      <c r="E863" s="9"/>
    </row>
    <row r="864" spans="1:5">
      <c r="A864" s="13"/>
      <c r="B864" s="13"/>
      <c r="C864" s="13"/>
      <c r="D864" s="18"/>
      <c r="E864" s="9"/>
    </row>
    <row r="865" spans="1:5">
      <c r="A865" s="13"/>
      <c r="B865" s="13"/>
      <c r="C865" s="13"/>
      <c r="D865" s="18"/>
      <c r="E865" s="9"/>
    </row>
    <row r="866" spans="1:5">
      <c r="A866" s="13"/>
      <c r="B866" s="13"/>
      <c r="C866" s="13"/>
      <c r="D866" s="18"/>
      <c r="E866" s="9"/>
    </row>
    <row r="867" spans="1:5">
      <c r="A867" s="13"/>
      <c r="B867" s="13"/>
      <c r="C867" s="13"/>
      <c r="D867" s="18"/>
      <c r="E867" s="9"/>
    </row>
    <row r="868" spans="1:5">
      <c r="A868" s="13"/>
      <c r="B868" s="13"/>
      <c r="C868" s="13"/>
      <c r="D868" s="18"/>
      <c r="E868" s="9"/>
    </row>
    <row r="869" spans="1:5">
      <c r="A869" s="13"/>
      <c r="B869" s="13"/>
      <c r="C869" s="13"/>
      <c r="D869" s="18"/>
      <c r="E869" s="9"/>
    </row>
    <row r="870" spans="1:5">
      <c r="A870" s="13"/>
      <c r="B870" s="13"/>
      <c r="C870" s="13"/>
      <c r="D870" s="18"/>
      <c r="E870" s="9"/>
    </row>
    <row r="871" spans="1:5">
      <c r="A871" s="13"/>
      <c r="B871" s="13"/>
      <c r="C871" s="13"/>
      <c r="D871" s="18"/>
      <c r="E871" s="9"/>
    </row>
    <row r="872" spans="1:5">
      <c r="A872" s="13"/>
      <c r="B872" s="13"/>
      <c r="C872" s="13"/>
      <c r="D872" s="18"/>
      <c r="E872" s="9"/>
    </row>
    <row r="873" spans="1:5">
      <c r="A873" s="13"/>
      <c r="B873" s="13"/>
      <c r="C873" s="13"/>
      <c r="D873" s="18"/>
      <c r="E873" s="9"/>
    </row>
    <row r="874" spans="1:5">
      <c r="A874" s="13"/>
      <c r="B874" s="13"/>
      <c r="C874" s="13"/>
      <c r="D874" s="18"/>
      <c r="E874" s="9"/>
    </row>
    <row r="875" spans="1:5">
      <c r="A875" s="13"/>
      <c r="B875" s="13"/>
      <c r="C875" s="13"/>
      <c r="D875" s="18"/>
      <c r="E875" s="9"/>
    </row>
    <row r="876" spans="1:5">
      <c r="A876" s="13"/>
      <c r="B876" s="13"/>
      <c r="C876" s="13"/>
      <c r="D876" s="18"/>
      <c r="E876" s="9"/>
    </row>
    <row r="877" spans="1:5">
      <c r="A877" s="13"/>
      <c r="B877" s="13"/>
      <c r="C877" s="13"/>
      <c r="D877" s="18"/>
      <c r="E877" s="9"/>
    </row>
    <row r="878" spans="1:5">
      <c r="A878" s="13"/>
      <c r="B878" s="13"/>
      <c r="C878" s="13"/>
      <c r="D878" s="18"/>
      <c r="E878" s="9"/>
    </row>
    <row r="879" spans="1:5">
      <c r="A879" s="13"/>
      <c r="B879" s="13"/>
      <c r="C879" s="13"/>
      <c r="D879" s="18"/>
      <c r="E879" s="9"/>
    </row>
    <row r="880" spans="1:5">
      <c r="A880" s="13"/>
      <c r="B880" s="13"/>
      <c r="C880" s="13"/>
      <c r="D880" s="18"/>
      <c r="E880" s="9"/>
    </row>
    <row r="881" spans="1:5">
      <c r="A881" s="13"/>
      <c r="B881" s="13"/>
      <c r="C881" s="13"/>
      <c r="D881" s="18"/>
      <c r="E881" s="9"/>
    </row>
    <row r="882" spans="1:5">
      <c r="A882" s="13"/>
      <c r="B882" s="13"/>
      <c r="C882" s="13"/>
      <c r="D882" s="18"/>
      <c r="E882" s="9"/>
    </row>
    <row r="883" spans="1:5">
      <c r="A883" s="13"/>
      <c r="B883" s="13"/>
      <c r="C883" s="13"/>
      <c r="D883" s="18"/>
      <c r="E883" s="9"/>
    </row>
    <row r="884" spans="1:5">
      <c r="A884" s="13"/>
      <c r="B884" s="13"/>
      <c r="C884" s="13"/>
      <c r="D884" s="18"/>
      <c r="E884" s="9"/>
    </row>
    <row r="885" spans="1:5">
      <c r="A885" s="13"/>
      <c r="B885" s="13"/>
      <c r="C885" s="13"/>
      <c r="D885" s="18"/>
      <c r="E885" s="9"/>
    </row>
    <row r="886" spans="1:5">
      <c r="A886" s="13"/>
      <c r="B886" s="13"/>
      <c r="C886" s="13"/>
      <c r="D886" s="18"/>
      <c r="E886" s="9"/>
    </row>
    <row r="887" spans="1:5">
      <c r="A887" s="13"/>
      <c r="B887" s="13"/>
      <c r="C887" s="13"/>
      <c r="D887" s="18"/>
      <c r="E887" s="9"/>
    </row>
    <row r="888" spans="1:5">
      <c r="A888" s="13"/>
      <c r="B888" s="13"/>
      <c r="C888" s="13"/>
      <c r="D888" s="18"/>
      <c r="E888" s="9"/>
    </row>
    <row r="889" spans="1:5">
      <c r="A889" s="13"/>
      <c r="B889" s="13"/>
      <c r="C889" s="13"/>
      <c r="D889" s="18"/>
      <c r="E889" s="9"/>
    </row>
    <row r="890" spans="1:5">
      <c r="A890" s="13"/>
      <c r="B890" s="13"/>
      <c r="C890" s="13"/>
      <c r="D890" s="18"/>
      <c r="E890" s="9"/>
    </row>
    <row r="891" spans="1:5">
      <c r="A891" s="13"/>
      <c r="B891" s="13"/>
      <c r="C891" s="13"/>
      <c r="D891" s="18"/>
      <c r="E891" s="9"/>
    </row>
    <row r="892" spans="1:5">
      <c r="A892" s="13"/>
      <c r="B892" s="13"/>
      <c r="C892" s="13"/>
      <c r="D892" s="18"/>
      <c r="E892" s="9"/>
    </row>
    <row r="893" spans="1:5">
      <c r="A893" s="13"/>
      <c r="B893" s="13"/>
      <c r="C893" s="13"/>
      <c r="D893" s="18"/>
      <c r="E893" s="9"/>
    </row>
    <row r="894" spans="1:5">
      <c r="A894" s="13"/>
      <c r="B894" s="13"/>
      <c r="C894" s="13"/>
      <c r="D894" s="18"/>
      <c r="E894" s="9"/>
    </row>
    <row r="895" spans="1:5">
      <c r="A895" s="13"/>
      <c r="B895" s="13"/>
      <c r="C895" s="13"/>
      <c r="D895" s="18"/>
      <c r="E895" s="9"/>
    </row>
    <row r="896" spans="1:5">
      <c r="A896" s="13"/>
      <c r="B896" s="13"/>
      <c r="C896" s="13"/>
      <c r="D896" s="18"/>
      <c r="E896" s="9"/>
    </row>
    <row r="897" spans="1:5">
      <c r="A897" s="13"/>
      <c r="B897" s="13"/>
      <c r="C897" s="13"/>
      <c r="D897" s="18"/>
      <c r="E897" s="9"/>
    </row>
    <row r="898" spans="1:5">
      <c r="A898" s="13"/>
      <c r="B898" s="13"/>
      <c r="C898" s="13"/>
      <c r="D898" s="18"/>
      <c r="E898" s="9"/>
    </row>
    <row r="899" spans="1:5">
      <c r="A899" s="13"/>
      <c r="B899" s="13"/>
      <c r="C899" s="13"/>
      <c r="D899" s="18"/>
      <c r="E899" s="9"/>
    </row>
    <row r="900" spans="1:5">
      <c r="A900" s="13"/>
      <c r="B900" s="13"/>
      <c r="C900" s="13"/>
      <c r="D900" s="18"/>
      <c r="E900" s="9"/>
    </row>
    <row r="901" spans="1:5">
      <c r="A901" s="13"/>
      <c r="B901" s="13"/>
      <c r="C901" s="13"/>
      <c r="D901" s="18"/>
      <c r="E901" s="9"/>
    </row>
    <row r="902" spans="1:5">
      <c r="A902" s="13"/>
      <c r="B902" s="13"/>
      <c r="C902" s="13"/>
      <c r="D902" s="18"/>
      <c r="E902" s="9"/>
    </row>
    <row r="903" spans="1:5">
      <c r="A903" s="13"/>
      <c r="B903" s="13"/>
      <c r="C903" s="13"/>
      <c r="D903" s="18"/>
      <c r="E903" s="9"/>
    </row>
    <row r="904" spans="1:5">
      <c r="A904" s="13"/>
      <c r="B904" s="13"/>
      <c r="C904" s="13"/>
      <c r="D904" s="18"/>
      <c r="E904" s="9"/>
    </row>
    <row r="905" spans="1:5">
      <c r="A905" s="13"/>
      <c r="B905" s="13"/>
      <c r="C905" s="13"/>
      <c r="D905" s="18"/>
      <c r="E905" s="9"/>
    </row>
    <row r="906" spans="1:5">
      <c r="A906" s="13"/>
      <c r="B906" s="13"/>
      <c r="C906" s="13"/>
      <c r="D906" s="18"/>
      <c r="E906" s="9"/>
    </row>
    <row r="907" spans="1:5">
      <c r="A907" s="13"/>
      <c r="B907" s="13"/>
      <c r="C907" s="13"/>
      <c r="D907" s="18"/>
      <c r="E907" s="9"/>
    </row>
    <row r="908" spans="1:5">
      <c r="A908" s="13"/>
      <c r="B908" s="13"/>
      <c r="C908" s="13"/>
      <c r="D908" s="18"/>
      <c r="E908" s="9"/>
    </row>
    <row r="909" spans="1:5">
      <c r="A909" s="13"/>
      <c r="B909" s="13"/>
      <c r="C909" s="13"/>
      <c r="D909" s="18"/>
      <c r="E909" s="9"/>
    </row>
    <row r="910" spans="1:5">
      <c r="A910" s="13"/>
      <c r="B910" s="13"/>
      <c r="C910" s="13"/>
      <c r="D910" s="18"/>
      <c r="E910" s="9"/>
    </row>
    <row r="911" spans="1:5">
      <c r="A911" s="13"/>
      <c r="B911" s="13"/>
      <c r="C911" s="13"/>
      <c r="D911" s="18"/>
      <c r="E911" s="9"/>
    </row>
    <row r="912" spans="1:5">
      <c r="A912" s="13"/>
      <c r="B912" s="13"/>
      <c r="C912" s="13"/>
      <c r="D912" s="18"/>
      <c r="E912" s="9"/>
    </row>
    <row r="913" spans="1:5">
      <c r="A913" s="13"/>
      <c r="B913" s="13"/>
      <c r="C913" s="13"/>
      <c r="D913" s="18"/>
      <c r="E913" s="9"/>
    </row>
    <row r="914" spans="1:5">
      <c r="A914" s="13"/>
      <c r="B914" s="13"/>
      <c r="C914" s="13"/>
      <c r="D914" s="18"/>
      <c r="E914" s="9"/>
    </row>
    <row r="915" spans="1:5">
      <c r="A915" s="13"/>
      <c r="B915" s="13"/>
      <c r="C915" s="13"/>
      <c r="D915" s="18"/>
      <c r="E915" s="9"/>
    </row>
    <row r="916" spans="1:5">
      <c r="A916" s="13"/>
      <c r="B916" s="13"/>
      <c r="C916" s="13"/>
      <c r="D916" s="18"/>
      <c r="E916" s="9"/>
    </row>
    <row r="917" spans="1:5">
      <c r="A917" s="13"/>
      <c r="B917" s="13"/>
      <c r="C917" s="13"/>
      <c r="D917" s="18"/>
      <c r="E917" s="9"/>
    </row>
    <row r="918" spans="1:5">
      <c r="A918" s="13"/>
      <c r="B918" s="13"/>
      <c r="C918" s="13"/>
      <c r="D918" s="18"/>
      <c r="E918" s="9"/>
    </row>
    <row r="919" spans="1:5">
      <c r="A919" s="13"/>
      <c r="B919" s="13"/>
      <c r="C919" s="13"/>
      <c r="D919" s="18"/>
      <c r="E919" s="9"/>
    </row>
    <row r="920" spans="1:5">
      <c r="A920" s="13"/>
      <c r="B920" s="13"/>
      <c r="C920" s="13"/>
      <c r="D920" s="18"/>
      <c r="E920" s="9"/>
    </row>
    <row r="921" spans="1:5">
      <c r="A921" s="13"/>
      <c r="B921" s="13"/>
      <c r="C921" s="13"/>
      <c r="D921" s="18"/>
      <c r="E921" s="9"/>
    </row>
    <row r="922" spans="1:5">
      <c r="A922" s="13"/>
      <c r="B922" s="13"/>
      <c r="C922" s="13"/>
      <c r="D922" s="18"/>
      <c r="E922" s="9"/>
    </row>
    <row r="923" spans="1:5">
      <c r="A923" s="13"/>
      <c r="B923" s="13"/>
      <c r="C923" s="13"/>
      <c r="D923" s="18"/>
      <c r="E923" s="9"/>
    </row>
    <row r="924" spans="1:5">
      <c r="A924" s="13"/>
      <c r="B924" s="13"/>
      <c r="C924" s="13"/>
      <c r="D924" s="18"/>
      <c r="E924" s="9"/>
    </row>
    <row r="925" spans="1:5">
      <c r="A925" s="13"/>
      <c r="B925" s="13"/>
      <c r="C925" s="13"/>
      <c r="D925" s="18"/>
      <c r="E925" s="9"/>
    </row>
    <row r="926" spans="1:5">
      <c r="A926" s="13"/>
      <c r="B926" s="13"/>
      <c r="C926" s="13"/>
      <c r="D926" s="18"/>
      <c r="E926" s="9"/>
    </row>
    <row r="927" spans="1:5">
      <c r="A927" s="13"/>
      <c r="B927" s="13"/>
      <c r="C927" s="13"/>
      <c r="D927" s="18"/>
      <c r="E927" s="9"/>
    </row>
    <row r="928" spans="1:5">
      <c r="A928" s="13"/>
      <c r="B928" s="13"/>
      <c r="C928" s="13"/>
      <c r="D928" s="18"/>
      <c r="E928" s="9"/>
    </row>
    <row r="929" spans="1:5">
      <c r="A929" s="13"/>
      <c r="B929" s="13"/>
      <c r="C929" s="13"/>
      <c r="D929" s="18"/>
      <c r="E929" s="9"/>
    </row>
    <row r="930" spans="1:5">
      <c r="A930" s="13"/>
      <c r="B930" s="13"/>
      <c r="C930" s="13"/>
      <c r="D930" s="18"/>
      <c r="E930" s="9"/>
    </row>
    <row r="931" spans="1:5">
      <c r="A931" s="13"/>
      <c r="B931" s="13"/>
      <c r="C931" s="13"/>
      <c r="D931" s="18"/>
      <c r="E931" s="9"/>
    </row>
    <row r="932" spans="1:5">
      <c r="A932" s="13"/>
      <c r="B932" s="13"/>
      <c r="C932" s="13"/>
      <c r="D932" s="18"/>
      <c r="E932" s="9"/>
    </row>
    <row r="933" spans="1:5">
      <c r="A933" s="13"/>
      <c r="B933" s="13"/>
      <c r="C933" s="13"/>
      <c r="D933" s="18"/>
      <c r="E933" s="9"/>
    </row>
    <row r="934" spans="1:5">
      <c r="A934" s="13"/>
      <c r="B934" s="13"/>
      <c r="C934" s="13"/>
      <c r="D934" s="18"/>
      <c r="E934" s="9"/>
    </row>
    <row r="935" spans="1:5">
      <c r="A935" s="13"/>
      <c r="B935" s="13"/>
      <c r="C935" s="13"/>
      <c r="D935" s="18"/>
      <c r="E935" s="9"/>
    </row>
    <row r="936" spans="1:5">
      <c r="A936" s="13"/>
      <c r="B936" s="13"/>
      <c r="C936" s="13"/>
      <c r="D936" s="18"/>
      <c r="E936" s="9"/>
    </row>
    <row r="937" spans="1:5">
      <c r="A937" s="13"/>
      <c r="B937" s="13"/>
      <c r="C937" s="13"/>
      <c r="D937" s="18"/>
      <c r="E937" s="9"/>
    </row>
    <row r="938" spans="1:5">
      <c r="A938" s="13"/>
      <c r="B938" s="13"/>
      <c r="C938" s="13"/>
      <c r="D938" s="18"/>
      <c r="E938" s="9"/>
    </row>
    <row r="939" spans="1:5">
      <c r="A939" s="13"/>
      <c r="B939" s="13"/>
      <c r="C939" s="13"/>
      <c r="D939" s="18"/>
      <c r="E939" s="9"/>
    </row>
    <row r="940" spans="1:5">
      <c r="A940" s="13"/>
      <c r="B940" s="13"/>
      <c r="C940" s="13"/>
      <c r="D940" s="18"/>
      <c r="E940" s="9"/>
    </row>
    <row r="941" spans="1:5">
      <c r="A941" s="13"/>
      <c r="B941" s="13"/>
      <c r="C941" s="13"/>
      <c r="D941" s="18"/>
      <c r="E941" s="9"/>
    </row>
    <row r="942" spans="1:5">
      <c r="A942" s="13"/>
      <c r="B942" s="13"/>
      <c r="C942" s="13"/>
      <c r="D942" s="18"/>
      <c r="E942" s="9"/>
    </row>
    <row r="943" spans="1:5">
      <c r="A943" s="13"/>
      <c r="B943" s="13"/>
      <c r="C943" s="13"/>
      <c r="D943" s="18"/>
      <c r="E943" s="9"/>
    </row>
    <row r="944" spans="1:5">
      <c r="A944" s="13"/>
      <c r="B944" s="13"/>
      <c r="C944" s="13"/>
      <c r="D944" s="18"/>
      <c r="E944" s="9"/>
    </row>
    <row r="945" spans="1:5">
      <c r="A945" s="13"/>
      <c r="B945" s="13"/>
      <c r="C945" s="13"/>
      <c r="D945" s="18"/>
      <c r="E945" s="9"/>
    </row>
    <row r="946" spans="1:5">
      <c r="A946" s="13"/>
      <c r="B946" s="13"/>
      <c r="C946" s="13"/>
      <c r="D946" s="18"/>
      <c r="E946" s="9"/>
    </row>
    <row r="947" spans="1:5">
      <c r="A947" s="13"/>
      <c r="B947" s="13"/>
      <c r="C947" s="13"/>
      <c r="D947" s="18"/>
      <c r="E947" s="9"/>
    </row>
    <row r="948" spans="1:5">
      <c r="A948" s="13"/>
      <c r="B948" s="13"/>
      <c r="C948" s="13"/>
      <c r="D948" s="18"/>
      <c r="E948" s="9"/>
    </row>
    <row r="949" spans="1:5">
      <c r="A949" s="13"/>
      <c r="B949" s="13"/>
      <c r="C949" s="13"/>
      <c r="D949" s="18"/>
      <c r="E949" s="9"/>
    </row>
    <row r="950" spans="1:5">
      <c r="A950" s="13"/>
      <c r="B950" s="13"/>
      <c r="C950" s="13"/>
      <c r="D950" s="18"/>
      <c r="E950" s="9"/>
    </row>
    <row r="951" spans="1:5">
      <c r="A951" s="13"/>
      <c r="B951" s="13"/>
      <c r="C951" s="13"/>
      <c r="D951" s="18"/>
      <c r="E951" s="9"/>
    </row>
    <row r="952" spans="1:5">
      <c r="A952" s="13"/>
      <c r="B952" s="13"/>
      <c r="C952" s="13"/>
      <c r="D952" s="18"/>
      <c r="E952" s="9"/>
    </row>
    <row r="953" spans="1:5">
      <c r="A953" s="13"/>
      <c r="B953" s="13"/>
      <c r="C953" s="13"/>
      <c r="D953" s="18"/>
      <c r="E953" s="9"/>
    </row>
    <row r="954" spans="1:5">
      <c r="A954" s="13"/>
      <c r="B954" s="13"/>
      <c r="C954" s="13"/>
      <c r="D954" s="18"/>
      <c r="E954" s="9"/>
    </row>
    <row r="955" spans="1:5">
      <c r="A955" s="13"/>
      <c r="B955" s="13"/>
      <c r="C955" s="13"/>
      <c r="D955" s="18"/>
      <c r="E955" s="9"/>
    </row>
    <row r="956" spans="1:5">
      <c r="A956" s="13"/>
      <c r="B956" s="13"/>
      <c r="C956" s="13"/>
      <c r="D956" s="18"/>
      <c r="E956" s="9"/>
    </row>
    <row r="957" spans="1:5">
      <c r="A957" s="13"/>
      <c r="B957" s="13"/>
      <c r="C957" s="13"/>
      <c r="D957" s="18"/>
      <c r="E957" s="9"/>
    </row>
    <row r="958" spans="1:5">
      <c r="A958" s="13"/>
      <c r="B958" s="13"/>
      <c r="C958" s="13"/>
      <c r="D958" s="18"/>
      <c r="E958" s="9"/>
    </row>
    <row r="959" spans="1:5">
      <c r="A959" s="13"/>
      <c r="B959" s="13"/>
      <c r="C959" s="13"/>
      <c r="D959" s="18"/>
      <c r="E959" s="9"/>
    </row>
    <row r="960" spans="1:5">
      <c r="A960" s="13"/>
      <c r="B960" s="13"/>
      <c r="C960" s="13"/>
      <c r="D960" s="18"/>
      <c r="E960" s="9"/>
    </row>
    <row r="961" spans="1:5">
      <c r="A961" s="13"/>
      <c r="B961" s="13"/>
      <c r="C961" s="13"/>
      <c r="D961" s="18"/>
      <c r="E961" s="9"/>
    </row>
    <row r="962" spans="1:5">
      <c r="A962" s="13"/>
      <c r="B962" s="13"/>
      <c r="C962" s="13"/>
      <c r="D962" s="18"/>
      <c r="E962" s="9"/>
    </row>
    <row r="963" spans="1:5">
      <c r="A963" s="13"/>
      <c r="B963" s="13"/>
      <c r="C963" s="13"/>
      <c r="D963" s="18"/>
      <c r="E963" s="9"/>
    </row>
    <row r="964" spans="1:5">
      <c r="A964" s="13"/>
      <c r="B964" s="13"/>
      <c r="C964" s="13"/>
      <c r="D964" s="18"/>
      <c r="E964" s="9"/>
    </row>
    <row r="965" spans="1:5">
      <c r="A965" s="13"/>
      <c r="B965" s="13"/>
      <c r="C965" s="13"/>
      <c r="D965" s="18"/>
      <c r="E965" s="9"/>
    </row>
    <row r="966" spans="1:5">
      <c r="A966" s="13"/>
      <c r="B966" s="13"/>
      <c r="C966" s="13"/>
      <c r="D966" s="18"/>
      <c r="E966" s="9"/>
    </row>
    <row r="967" spans="1:5">
      <c r="A967" s="13"/>
      <c r="B967" s="13"/>
      <c r="C967" s="13"/>
      <c r="D967" s="18"/>
      <c r="E967" s="9"/>
    </row>
    <row r="968" spans="1:5">
      <c r="A968" s="13"/>
      <c r="B968" s="13"/>
      <c r="C968" s="13"/>
      <c r="D968" s="18"/>
      <c r="E968" s="9"/>
    </row>
    <row r="969" spans="1:5">
      <c r="A969" s="13"/>
      <c r="B969" s="13"/>
      <c r="C969" s="13"/>
      <c r="D969" s="18"/>
      <c r="E969" s="9"/>
    </row>
    <row r="970" spans="1:5">
      <c r="A970" s="13"/>
      <c r="B970" s="13"/>
      <c r="C970" s="13"/>
      <c r="D970" s="18"/>
      <c r="E970" s="9"/>
    </row>
    <row r="971" spans="1:5">
      <c r="A971" s="13"/>
      <c r="B971" s="13"/>
      <c r="C971" s="13"/>
      <c r="D971" s="18"/>
      <c r="E971" s="9"/>
    </row>
    <row r="972" spans="1:5">
      <c r="A972" s="13"/>
      <c r="B972" s="13"/>
      <c r="C972" s="13"/>
      <c r="D972" s="18"/>
      <c r="E972" s="9"/>
    </row>
    <row r="973" spans="1:5">
      <c r="A973" s="13"/>
      <c r="B973" s="13"/>
      <c r="C973" s="13"/>
      <c r="D973" s="18"/>
      <c r="E973" s="9"/>
    </row>
    <row r="974" spans="1:5">
      <c r="A974" s="13"/>
      <c r="B974" s="13"/>
      <c r="C974" s="13"/>
      <c r="D974" s="18"/>
      <c r="E974" s="9"/>
    </row>
    <row r="975" spans="1:5">
      <c r="A975" s="13"/>
      <c r="B975" s="13"/>
      <c r="C975" s="13"/>
      <c r="D975" s="18"/>
      <c r="E975" s="9"/>
    </row>
    <row r="976" spans="1:5">
      <c r="A976" s="13"/>
      <c r="B976" s="13"/>
      <c r="C976" s="13"/>
      <c r="D976" s="18"/>
      <c r="E976" s="9"/>
    </row>
    <row r="977" spans="1:5">
      <c r="A977" s="13"/>
      <c r="B977" s="13"/>
      <c r="C977" s="13"/>
      <c r="D977" s="18"/>
      <c r="E977" s="9"/>
    </row>
    <row r="978" spans="1:5">
      <c r="A978" s="13"/>
      <c r="B978" s="13"/>
      <c r="C978" s="13"/>
      <c r="D978" s="18"/>
      <c r="E978" s="9"/>
    </row>
    <row r="979" spans="1:5">
      <c r="A979" s="13"/>
      <c r="B979" s="13"/>
      <c r="C979" s="13"/>
      <c r="D979" s="18"/>
      <c r="E979" s="9"/>
    </row>
    <row r="980" spans="1:5">
      <c r="A980" s="13"/>
      <c r="B980" s="13"/>
      <c r="C980" s="13"/>
      <c r="D980" s="18"/>
      <c r="E980" s="9"/>
    </row>
    <row r="981" spans="1:5">
      <c r="A981" s="13"/>
      <c r="B981" s="13"/>
      <c r="C981" s="13"/>
      <c r="D981" s="18"/>
      <c r="E981" s="9"/>
    </row>
    <row r="982" spans="1:5">
      <c r="A982" s="13"/>
      <c r="B982" s="13"/>
      <c r="C982" s="13"/>
      <c r="D982" s="18"/>
      <c r="E982" s="9"/>
    </row>
    <row r="983" spans="1:5">
      <c r="A983" s="13"/>
      <c r="B983" s="13"/>
      <c r="C983" s="13"/>
      <c r="D983" s="18"/>
      <c r="E983" s="9"/>
    </row>
    <row r="984" spans="1:5">
      <c r="A984" s="13"/>
      <c r="B984" s="13"/>
      <c r="C984" s="13"/>
      <c r="D984" s="18"/>
      <c r="E984" s="9"/>
    </row>
    <row r="985" spans="1:5">
      <c r="A985" s="13"/>
      <c r="B985" s="13"/>
      <c r="C985" s="13"/>
      <c r="D985" s="18"/>
      <c r="E985" s="9"/>
    </row>
    <row r="986" spans="1:5">
      <c r="A986" s="13"/>
      <c r="B986" s="13"/>
      <c r="C986" s="13"/>
      <c r="D986" s="18"/>
      <c r="E986" s="9"/>
    </row>
    <row r="987" spans="1:5">
      <c r="A987" s="13"/>
      <c r="B987" s="13"/>
      <c r="C987" s="13"/>
      <c r="D987" s="18"/>
      <c r="E987" s="9"/>
    </row>
    <row r="988" spans="1:5">
      <c r="A988" s="13"/>
      <c r="B988" s="13"/>
      <c r="C988" s="13"/>
      <c r="D988" s="18"/>
      <c r="E988" s="9"/>
    </row>
    <row r="989" spans="1:5">
      <c r="A989" s="13"/>
      <c r="B989" s="13"/>
      <c r="C989" s="13"/>
      <c r="D989" s="18"/>
      <c r="E989" s="9"/>
    </row>
    <row r="990" spans="1:5">
      <c r="A990" s="13"/>
      <c r="B990" s="13"/>
      <c r="C990" s="13"/>
      <c r="D990" s="18"/>
      <c r="E990" s="9"/>
    </row>
    <row r="991" spans="1:5">
      <c r="A991" s="13"/>
      <c r="B991" s="13"/>
      <c r="C991" s="13"/>
      <c r="D991" s="18"/>
      <c r="E991" s="9"/>
    </row>
    <row r="992" spans="1:5">
      <c r="A992" s="13"/>
      <c r="B992" s="13"/>
      <c r="C992" s="13"/>
      <c r="D992" s="18"/>
      <c r="E992" s="9"/>
    </row>
    <row r="993" spans="1:5">
      <c r="A993" s="13"/>
      <c r="B993" s="13"/>
      <c r="C993" s="13"/>
      <c r="D993" s="18"/>
      <c r="E993" s="9"/>
    </row>
    <row r="994" spans="1:5">
      <c r="A994" s="13"/>
      <c r="B994" s="13"/>
      <c r="C994" s="13"/>
      <c r="D994" s="18"/>
      <c r="E994" s="9"/>
    </row>
    <row r="995" spans="1:5">
      <c r="A995" s="13"/>
      <c r="B995" s="13"/>
      <c r="C995" s="13"/>
      <c r="D995" s="18"/>
      <c r="E995" s="9"/>
    </row>
    <row r="996" spans="1:5">
      <c r="A996" s="13"/>
      <c r="B996" s="13"/>
      <c r="C996" s="13"/>
      <c r="D996" s="18"/>
      <c r="E996" s="9"/>
    </row>
    <row r="997" spans="1:5">
      <c r="A997" s="13"/>
      <c r="B997" s="13"/>
      <c r="C997" s="13"/>
      <c r="D997" s="18"/>
      <c r="E997" s="9"/>
    </row>
    <row r="998" spans="1:5">
      <c r="A998" s="13"/>
      <c r="B998" s="13"/>
      <c r="C998" s="13"/>
      <c r="D998" s="18"/>
      <c r="E998" s="9"/>
    </row>
    <row r="999" spans="1:5">
      <c r="A999" s="13"/>
      <c r="B999" s="13"/>
      <c r="C999" s="13"/>
      <c r="D999" s="18"/>
      <c r="E999" s="9"/>
    </row>
    <row r="1000" spans="1:5">
      <c r="A1000" s="13"/>
      <c r="B1000" s="13"/>
      <c r="C1000" s="13"/>
      <c r="D1000" s="18"/>
      <c r="E1000" s="9"/>
    </row>
    <row r="1001" spans="1:5">
      <c r="A1001" s="13"/>
      <c r="B1001" s="13"/>
      <c r="C1001" s="13"/>
      <c r="D1001" s="18"/>
      <c r="E1001" s="9"/>
    </row>
    <row r="1002" spans="1:5">
      <c r="A1002" s="13"/>
      <c r="B1002" s="13"/>
      <c r="C1002" s="13"/>
      <c r="D1002" s="18"/>
      <c r="E1002" s="9"/>
    </row>
    <row r="1003" spans="1:5">
      <c r="A1003" s="13"/>
      <c r="B1003" s="13"/>
      <c r="C1003" s="13"/>
      <c r="D1003" s="18"/>
      <c r="E1003" s="9"/>
    </row>
    <row r="1004" spans="1:5">
      <c r="A1004" s="13"/>
      <c r="B1004" s="13"/>
      <c r="C1004" s="13"/>
      <c r="D1004" s="18"/>
      <c r="E1004" s="9"/>
    </row>
    <row r="1005" spans="1:5">
      <c r="A1005" s="13"/>
      <c r="B1005" s="13"/>
      <c r="C1005" s="13"/>
      <c r="D1005" s="18"/>
      <c r="E1005" s="9"/>
    </row>
    <row r="1006" spans="1:5">
      <c r="A1006" s="13"/>
      <c r="B1006" s="13"/>
      <c r="C1006" s="13"/>
      <c r="D1006" s="18"/>
      <c r="E1006" s="9"/>
    </row>
    <row r="1007" spans="1:5">
      <c r="A1007" s="13"/>
      <c r="B1007" s="13"/>
      <c r="C1007" s="13"/>
      <c r="D1007" s="18"/>
      <c r="E1007" s="9"/>
    </row>
    <row r="1008" spans="1:5">
      <c r="A1008" s="13"/>
      <c r="B1008" s="13"/>
      <c r="C1008" s="13"/>
      <c r="D1008" s="18"/>
      <c r="E1008" s="9"/>
    </row>
    <row r="1009" spans="1:5">
      <c r="A1009" s="13"/>
      <c r="B1009" s="13"/>
      <c r="C1009" s="13"/>
      <c r="D1009" s="18"/>
      <c r="E1009" s="9"/>
    </row>
    <row r="1010" spans="1:5">
      <c r="A1010" s="13"/>
      <c r="B1010" s="13"/>
      <c r="C1010" s="13"/>
      <c r="D1010" s="18"/>
      <c r="E1010" s="9"/>
    </row>
    <row r="1011" spans="1:5">
      <c r="A1011" s="13"/>
      <c r="B1011" s="13"/>
      <c r="C1011" s="13"/>
      <c r="D1011" s="18"/>
      <c r="E1011" s="9"/>
    </row>
    <row r="1012" spans="1:5">
      <c r="A1012" s="13"/>
      <c r="B1012" s="13"/>
      <c r="C1012" s="13"/>
      <c r="D1012" s="18"/>
      <c r="E1012" s="9"/>
    </row>
    <row r="1013" spans="1:5">
      <c r="A1013" s="13"/>
      <c r="B1013" s="13"/>
      <c r="C1013" s="13"/>
      <c r="D1013" s="18"/>
      <c r="E1013" s="9"/>
    </row>
    <row r="1014" spans="1:5">
      <c r="A1014" s="13"/>
      <c r="B1014" s="13"/>
      <c r="C1014" s="13"/>
      <c r="D1014" s="18"/>
      <c r="E1014" s="9"/>
    </row>
    <row r="1015" spans="1:5">
      <c r="A1015" s="13"/>
      <c r="B1015" s="13"/>
      <c r="C1015" s="13"/>
      <c r="D1015" s="18"/>
      <c r="E1015" s="9"/>
    </row>
    <row r="1016" spans="1:5">
      <c r="A1016" s="13"/>
      <c r="B1016" s="13"/>
      <c r="C1016" s="13"/>
      <c r="D1016" s="18"/>
      <c r="E1016" s="9"/>
    </row>
    <row r="1017" spans="1:5">
      <c r="A1017" s="13"/>
      <c r="B1017" s="13"/>
      <c r="C1017" s="13"/>
      <c r="D1017" s="18"/>
      <c r="E1017" s="9"/>
    </row>
    <row r="1018" spans="1:5">
      <c r="A1018" s="13"/>
      <c r="B1018" s="13"/>
      <c r="C1018" s="13"/>
      <c r="D1018" s="18"/>
      <c r="E1018" s="9"/>
    </row>
    <row r="1019" spans="1:5">
      <c r="A1019" s="13"/>
      <c r="B1019" s="13"/>
      <c r="C1019" s="13"/>
      <c r="D1019" s="18"/>
      <c r="E1019" s="9"/>
    </row>
    <row r="1020" spans="1:5">
      <c r="A1020" s="13"/>
      <c r="B1020" s="13"/>
      <c r="C1020" s="13"/>
      <c r="D1020" s="18"/>
      <c r="E1020" s="9"/>
    </row>
    <row r="1021" spans="1:5">
      <c r="A1021" s="13"/>
      <c r="B1021" s="13"/>
      <c r="C1021" s="13"/>
      <c r="D1021" s="18"/>
      <c r="E1021" s="9"/>
    </row>
    <row r="1022" spans="1:5">
      <c r="A1022" s="13"/>
      <c r="B1022" s="13"/>
      <c r="C1022" s="13"/>
      <c r="D1022" s="18"/>
      <c r="E1022" s="9"/>
    </row>
    <row r="1023" spans="1:5">
      <c r="A1023" s="13"/>
      <c r="B1023" s="13"/>
      <c r="C1023" s="13"/>
      <c r="D1023" s="18"/>
      <c r="E1023" s="9"/>
    </row>
    <row r="1024" spans="1:5">
      <c r="A1024" s="13"/>
      <c r="B1024" s="13"/>
      <c r="C1024" s="13"/>
      <c r="D1024" s="18"/>
      <c r="E1024" s="9"/>
    </row>
    <row r="1025" spans="1:5">
      <c r="A1025" s="13"/>
      <c r="B1025" s="13"/>
      <c r="C1025" s="13"/>
      <c r="D1025" s="18"/>
      <c r="E1025" s="9"/>
    </row>
    <row r="1026" spans="1:5">
      <c r="A1026" s="13"/>
      <c r="B1026" s="13"/>
      <c r="C1026" s="13"/>
      <c r="D1026" s="18"/>
      <c r="E1026" s="9"/>
    </row>
    <row r="1027" spans="1:5">
      <c r="A1027" s="13"/>
      <c r="B1027" s="13"/>
      <c r="C1027" s="13"/>
      <c r="D1027" s="18"/>
      <c r="E1027" s="9"/>
    </row>
    <row r="1028" spans="1:5">
      <c r="A1028" s="13"/>
      <c r="B1028" s="13"/>
      <c r="C1028" s="13"/>
      <c r="D1028" s="18"/>
      <c r="E1028" s="9"/>
    </row>
    <row r="1029" spans="1:5">
      <c r="A1029" s="13"/>
      <c r="B1029" s="13"/>
      <c r="C1029" s="13"/>
      <c r="D1029" s="18"/>
      <c r="E1029" s="9"/>
    </row>
    <row r="1030" spans="1:5">
      <c r="A1030" s="13"/>
      <c r="B1030" s="13"/>
      <c r="C1030" s="13"/>
      <c r="D1030" s="18"/>
      <c r="E1030" s="9"/>
    </row>
    <row r="1031" spans="1:5">
      <c r="A1031" s="13"/>
      <c r="B1031" s="13"/>
      <c r="C1031" s="13"/>
      <c r="D1031" s="18"/>
      <c r="E1031" s="9"/>
    </row>
    <row r="1032" spans="1:5">
      <c r="A1032" s="13"/>
      <c r="B1032" s="13"/>
      <c r="C1032" s="13"/>
      <c r="D1032" s="18"/>
      <c r="E1032" s="9"/>
    </row>
    <row r="1033" spans="1:5">
      <c r="A1033" s="13"/>
      <c r="B1033" s="13"/>
      <c r="C1033" s="13"/>
      <c r="D1033" s="18"/>
      <c r="E1033" s="9"/>
    </row>
    <row r="1034" spans="1:5">
      <c r="A1034" s="13"/>
      <c r="B1034" s="13"/>
      <c r="C1034" s="13"/>
      <c r="D1034" s="18"/>
      <c r="E1034" s="9"/>
    </row>
    <row r="1035" spans="1:5">
      <c r="A1035" s="13"/>
      <c r="B1035" s="13"/>
      <c r="C1035" s="13"/>
      <c r="D1035" s="18"/>
      <c r="E1035" s="9"/>
    </row>
    <row r="1036" spans="1:5">
      <c r="A1036" s="13"/>
      <c r="B1036" s="13"/>
      <c r="C1036" s="13"/>
      <c r="D1036" s="18"/>
      <c r="E1036" s="9"/>
    </row>
    <row r="1037" spans="1:5">
      <c r="A1037" s="13"/>
      <c r="B1037" s="13"/>
      <c r="C1037" s="13"/>
      <c r="D1037" s="18"/>
      <c r="E1037" s="9"/>
    </row>
    <row r="1038" spans="1:5">
      <c r="A1038" s="13"/>
      <c r="B1038" s="13"/>
      <c r="C1038" s="13"/>
      <c r="D1038" s="18"/>
      <c r="E1038" s="9"/>
    </row>
    <row r="1039" spans="1:5">
      <c r="A1039" s="13"/>
      <c r="B1039" s="13"/>
      <c r="C1039" s="13"/>
      <c r="D1039" s="18"/>
      <c r="E1039" s="9"/>
    </row>
    <row r="1040" spans="1:5">
      <c r="A1040" s="13"/>
      <c r="B1040" s="13"/>
      <c r="C1040" s="13"/>
      <c r="D1040" s="18"/>
      <c r="E1040" s="9"/>
    </row>
    <row r="1041" spans="1:5">
      <c r="A1041" s="13"/>
      <c r="B1041" s="13"/>
      <c r="C1041" s="13"/>
      <c r="D1041" s="18"/>
      <c r="E1041" s="9"/>
    </row>
    <row r="1042" spans="1:5">
      <c r="A1042" s="13"/>
      <c r="B1042" s="13"/>
      <c r="C1042" s="13"/>
      <c r="D1042" s="18"/>
      <c r="E1042" s="9"/>
    </row>
    <row r="1043" spans="1:5">
      <c r="A1043" s="13"/>
      <c r="B1043" s="13"/>
      <c r="C1043" s="13"/>
      <c r="D1043" s="18"/>
      <c r="E1043" s="9"/>
    </row>
    <row r="1044" spans="1:5">
      <c r="A1044" s="13"/>
      <c r="B1044" s="13"/>
      <c r="C1044" s="13"/>
      <c r="D1044" s="18"/>
      <c r="E1044" s="9"/>
    </row>
    <row r="1045" spans="1:5">
      <c r="A1045" s="13"/>
      <c r="B1045" s="13"/>
      <c r="C1045" s="13"/>
      <c r="D1045" s="18"/>
      <c r="E1045" s="9"/>
    </row>
    <row r="1046" spans="1:5">
      <c r="A1046" s="13"/>
      <c r="B1046" s="13"/>
      <c r="C1046" s="13"/>
      <c r="D1046" s="18"/>
      <c r="E1046" s="9"/>
    </row>
    <row r="1047" spans="1:5">
      <c r="A1047" s="13"/>
      <c r="B1047" s="13"/>
      <c r="C1047" s="13"/>
      <c r="D1047" s="18"/>
      <c r="E1047" s="9"/>
    </row>
    <row r="1048" spans="1:5">
      <c r="A1048" s="13"/>
      <c r="B1048" s="13"/>
      <c r="C1048" s="13"/>
      <c r="D1048" s="18"/>
      <c r="E1048" s="9"/>
    </row>
    <row r="1049" spans="1:5">
      <c r="A1049" s="13"/>
      <c r="B1049" s="13"/>
      <c r="C1049" s="13"/>
      <c r="D1049" s="18"/>
      <c r="E1049" s="9"/>
    </row>
    <row r="1050" spans="1:5">
      <c r="A1050" s="13"/>
      <c r="B1050" s="13"/>
      <c r="C1050" s="13"/>
      <c r="D1050" s="18"/>
      <c r="E1050" s="9"/>
    </row>
    <row r="1051" spans="1:5">
      <c r="A1051" s="13"/>
      <c r="B1051" s="13"/>
      <c r="C1051" s="13"/>
      <c r="D1051" s="18"/>
      <c r="E1051" s="9"/>
    </row>
    <row r="1052" spans="1:5">
      <c r="A1052" s="13"/>
      <c r="B1052" s="13"/>
      <c r="C1052" s="13"/>
      <c r="D1052" s="18"/>
      <c r="E1052" s="9"/>
    </row>
    <row r="1053" spans="1:5">
      <c r="A1053" s="13"/>
      <c r="B1053" s="13"/>
      <c r="C1053" s="13"/>
      <c r="D1053" s="18"/>
      <c r="E1053" s="9"/>
    </row>
    <row r="1054" spans="1:5">
      <c r="A1054" s="13"/>
      <c r="B1054" s="13"/>
      <c r="C1054" s="13"/>
      <c r="D1054" s="18"/>
      <c r="E1054" s="9"/>
    </row>
    <row r="1055" spans="1:5">
      <c r="A1055" s="13"/>
      <c r="B1055" s="13"/>
      <c r="C1055" s="13"/>
      <c r="D1055" s="18"/>
      <c r="E1055" s="9"/>
    </row>
    <row r="1056" spans="1:5">
      <c r="A1056" s="13"/>
      <c r="B1056" s="13"/>
      <c r="C1056" s="13"/>
      <c r="D1056" s="18"/>
      <c r="E1056" s="9"/>
    </row>
    <row r="1057" spans="1:5">
      <c r="A1057" s="13"/>
      <c r="B1057" s="13"/>
      <c r="C1057" s="13"/>
      <c r="D1057" s="18"/>
      <c r="E1057" s="9"/>
    </row>
    <row r="1058" spans="1:5">
      <c r="A1058" s="13"/>
      <c r="B1058" s="13"/>
      <c r="C1058" s="13"/>
      <c r="D1058" s="18"/>
      <c r="E1058" s="9"/>
    </row>
    <row r="1059" spans="1:5">
      <c r="A1059" s="13"/>
      <c r="B1059" s="13"/>
      <c r="C1059" s="13"/>
      <c r="D1059" s="18"/>
      <c r="E1059" s="9"/>
    </row>
    <row r="1060" spans="1:5">
      <c r="A1060" s="13"/>
      <c r="B1060" s="13"/>
      <c r="C1060" s="13"/>
      <c r="D1060" s="18"/>
      <c r="E1060" s="9"/>
    </row>
    <row r="1061" spans="1:5">
      <c r="A1061" s="13"/>
      <c r="B1061" s="13"/>
      <c r="C1061" s="13"/>
      <c r="D1061" s="18"/>
      <c r="E1061" s="9"/>
    </row>
    <row r="1062" spans="1:5">
      <c r="A1062" s="13"/>
      <c r="B1062" s="13"/>
      <c r="C1062" s="13"/>
      <c r="D1062" s="18"/>
      <c r="E1062" s="9"/>
    </row>
    <row r="1063" spans="1:5">
      <c r="A1063" s="13"/>
      <c r="B1063" s="13"/>
      <c r="C1063" s="13"/>
      <c r="D1063" s="18"/>
      <c r="E1063" s="9"/>
    </row>
    <row r="1064" spans="1:5">
      <c r="A1064" s="13"/>
      <c r="B1064" s="13"/>
      <c r="C1064" s="13"/>
      <c r="D1064" s="18"/>
      <c r="E1064" s="9"/>
    </row>
    <row r="1065" spans="1:5">
      <c r="A1065" s="13"/>
      <c r="B1065" s="13"/>
      <c r="C1065" s="13"/>
      <c r="D1065" s="18"/>
      <c r="E1065" s="9"/>
    </row>
    <row r="1066" spans="1:5">
      <c r="A1066" s="13"/>
      <c r="B1066" s="13"/>
      <c r="C1066" s="13"/>
      <c r="D1066" s="18"/>
      <c r="E1066" s="9"/>
    </row>
    <row r="1067" spans="1:5">
      <c r="A1067" s="13"/>
      <c r="B1067" s="13"/>
      <c r="C1067" s="13"/>
      <c r="D1067" s="18"/>
      <c r="E1067" s="9"/>
    </row>
    <row r="1068" spans="1:5">
      <c r="A1068" s="13"/>
      <c r="B1068" s="13"/>
      <c r="C1068" s="13"/>
      <c r="D1068" s="18"/>
      <c r="E1068" s="9"/>
    </row>
    <row r="1069" spans="1:5">
      <c r="A1069" s="13"/>
      <c r="B1069" s="13"/>
      <c r="C1069" s="13"/>
      <c r="D1069" s="18"/>
      <c r="E1069" s="9"/>
    </row>
    <row r="1070" spans="1:5">
      <c r="A1070" s="13"/>
      <c r="B1070" s="13"/>
      <c r="C1070" s="13"/>
      <c r="D1070" s="18"/>
      <c r="E1070" s="9"/>
    </row>
    <row r="1071" spans="1:5">
      <c r="A1071" s="13"/>
      <c r="B1071" s="13"/>
      <c r="C1071" s="13"/>
      <c r="D1071" s="18"/>
      <c r="E1071" s="9"/>
    </row>
    <row r="1072" spans="1:5">
      <c r="A1072" s="13"/>
      <c r="B1072" s="13"/>
      <c r="C1072" s="13"/>
      <c r="D1072" s="18"/>
      <c r="E1072" s="9"/>
    </row>
    <row r="1073" spans="1:5">
      <c r="A1073" s="13"/>
      <c r="B1073" s="13"/>
      <c r="C1073" s="13"/>
      <c r="D1073" s="18"/>
      <c r="E1073" s="9"/>
    </row>
    <row r="1074" spans="1:5">
      <c r="A1074" s="13"/>
      <c r="B1074" s="13"/>
      <c r="C1074" s="13"/>
      <c r="D1074" s="18"/>
      <c r="E1074" s="9"/>
    </row>
    <row r="1075" spans="1:5">
      <c r="A1075" s="13"/>
      <c r="B1075" s="13"/>
      <c r="C1075" s="13"/>
      <c r="D1075" s="18"/>
      <c r="E1075" s="9"/>
    </row>
    <row r="1076" spans="1:5">
      <c r="A1076" s="13"/>
      <c r="B1076" s="13"/>
      <c r="C1076" s="13"/>
      <c r="D1076" s="18"/>
      <c r="E1076" s="9"/>
    </row>
    <row r="1077" spans="1:5">
      <c r="A1077" s="13"/>
      <c r="B1077" s="13"/>
      <c r="C1077" s="13"/>
      <c r="D1077" s="18"/>
      <c r="E1077" s="9"/>
    </row>
    <row r="1078" spans="1:5">
      <c r="A1078" s="13"/>
      <c r="B1078" s="13"/>
      <c r="C1078" s="13"/>
      <c r="D1078" s="18"/>
      <c r="E1078" s="9"/>
    </row>
    <row r="1079" spans="1:5">
      <c r="A1079" s="13"/>
      <c r="B1079" s="13"/>
      <c r="C1079" s="13"/>
      <c r="D1079" s="18"/>
      <c r="E1079" s="9"/>
    </row>
    <row r="1080" spans="1:5">
      <c r="A1080" s="13"/>
      <c r="B1080" s="13"/>
      <c r="C1080" s="13"/>
      <c r="D1080" s="18"/>
      <c r="E1080" s="9"/>
    </row>
    <row r="1081" spans="1:5">
      <c r="A1081" s="13"/>
      <c r="B1081" s="13"/>
      <c r="C1081" s="13"/>
      <c r="D1081" s="18"/>
      <c r="E1081" s="9"/>
    </row>
    <row r="1082" spans="1:5">
      <c r="A1082" s="13"/>
      <c r="B1082" s="13"/>
      <c r="C1082" s="13"/>
      <c r="D1082" s="18"/>
      <c r="E1082" s="9"/>
    </row>
    <row r="1083" spans="1:5">
      <c r="A1083" s="13"/>
      <c r="B1083" s="13"/>
      <c r="C1083" s="13"/>
      <c r="D1083" s="18"/>
      <c r="E1083" s="9"/>
    </row>
    <row r="1084" spans="1:5">
      <c r="A1084" s="13"/>
      <c r="B1084" s="13"/>
      <c r="C1084" s="13"/>
      <c r="D1084" s="18"/>
      <c r="E1084" s="9"/>
    </row>
    <row r="1085" spans="1:5">
      <c r="A1085" s="13"/>
      <c r="B1085" s="13"/>
      <c r="C1085" s="13"/>
      <c r="D1085" s="18"/>
      <c r="E1085" s="9"/>
    </row>
    <row r="1086" spans="1:5">
      <c r="A1086" s="13"/>
      <c r="B1086" s="13"/>
      <c r="C1086" s="13"/>
      <c r="D1086" s="18"/>
      <c r="E1086" s="9"/>
    </row>
    <row r="1087" spans="1:5">
      <c r="A1087" s="13"/>
      <c r="B1087" s="13"/>
      <c r="C1087" s="13"/>
      <c r="D1087" s="18"/>
      <c r="E1087" s="9"/>
    </row>
    <row r="1088" spans="1:5">
      <c r="A1088" s="13"/>
      <c r="B1088" s="13"/>
      <c r="C1088" s="13"/>
      <c r="D1088" s="18"/>
      <c r="E1088" s="9"/>
    </row>
    <row r="1089" spans="1:5">
      <c r="A1089" s="13"/>
      <c r="B1089" s="13"/>
      <c r="C1089" s="13"/>
      <c r="D1089" s="18"/>
      <c r="E1089" s="9"/>
    </row>
    <row r="1090" spans="1:5">
      <c r="A1090" s="13"/>
      <c r="B1090" s="13"/>
      <c r="C1090" s="13"/>
      <c r="D1090" s="18"/>
      <c r="E1090" s="9"/>
    </row>
    <row r="1091" spans="1:5">
      <c r="A1091" s="13"/>
      <c r="B1091" s="13"/>
      <c r="C1091" s="13"/>
      <c r="D1091" s="18"/>
      <c r="E1091" s="9"/>
    </row>
    <row r="1092" spans="1:5">
      <c r="A1092" s="13"/>
      <c r="B1092" s="13"/>
      <c r="C1092" s="13"/>
      <c r="D1092" s="18"/>
      <c r="E1092" s="9"/>
    </row>
    <row r="1093" spans="1:5">
      <c r="A1093" s="13"/>
      <c r="B1093" s="13"/>
      <c r="C1093" s="13"/>
      <c r="D1093" s="18"/>
      <c r="E1093" s="9"/>
    </row>
    <row r="1094" spans="1:5">
      <c r="A1094" s="13"/>
      <c r="B1094" s="13"/>
      <c r="C1094" s="13"/>
      <c r="D1094" s="18"/>
      <c r="E1094" s="9"/>
    </row>
    <row r="1095" spans="1:5">
      <c r="A1095" s="13"/>
      <c r="B1095" s="13"/>
      <c r="C1095" s="13"/>
      <c r="D1095" s="18"/>
      <c r="E1095" s="9"/>
    </row>
    <row r="1096" spans="1:5">
      <c r="A1096" s="13"/>
      <c r="B1096" s="13"/>
      <c r="C1096" s="13"/>
      <c r="D1096" s="18"/>
      <c r="E1096" s="9"/>
    </row>
    <row r="1097" spans="1:5">
      <c r="A1097" s="13"/>
      <c r="B1097" s="13"/>
      <c r="C1097" s="13"/>
      <c r="D1097" s="18"/>
      <c r="E1097" s="9"/>
    </row>
    <row r="1098" spans="1:5">
      <c r="A1098" s="13"/>
      <c r="B1098" s="13"/>
      <c r="C1098" s="13"/>
      <c r="D1098" s="18"/>
      <c r="E1098" s="9"/>
    </row>
    <row r="1099" spans="1:5">
      <c r="A1099" s="13"/>
      <c r="B1099" s="13"/>
      <c r="C1099" s="13"/>
      <c r="D1099" s="18"/>
      <c r="E1099" s="9"/>
    </row>
    <row r="1100" spans="1:5">
      <c r="A1100" s="13"/>
      <c r="B1100" s="13"/>
      <c r="C1100" s="13"/>
      <c r="D1100" s="18"/>
      <c r="E1100" s="9"/>
    </row>
    <row r="1101" spans="1:5">
      <c r="A1101" s="13"/>
      <c r="B1101" s="13"/>
      <c r="C1101" s="13"/>
      <c r="D1101" s="18"/>
      <c r="E1101" s="9"/>
    </row>
    <row r="1102" spans="1:5">
      <c r="A1102" s="13"/>
      <c r="B1102" s="13"/>
      <c r="C1102" s="13"/>
      <c r="D1102" s="18"/>
      <c r="E1102" s="9"/>
    </row>
    <row r="1103" spans="1:5">
      <c r="A1103" s="13"/>
      <c r="B1103" s="13"/>
      <c r="C1103" s="13"/>
      <c r="D1103" s="18"/>
      <c r="E1103" s="9"/>
    </row>
    <row r="1104" spans="1:5">
      <c r="A1104" s="13"/>
      <c r="B1104" s="13"/>
      <c r="C1104" s="13"/>
      <c r="D1104" s="18"/>
      <c r="E1104" s="9"/>
    </row>
    <row r="1105" spans="1:5">
      <c r="A1105" s="13"/>
      <c r="B1105" s="13"/>
      <c r="C1105" s="13"/>
      <c r="D1105" s="18"/>
      <c r="E1105" s="9"/>
    </row>
    <row r="1106" spans="1:5">
      <c r="A1106" s="13"/>
      <c r="B1106" s="13"/>
      <c r="C1106" s="13"/>
      <c r="D1106" s="18"/>
      <c r="E1106" s="9"/>
    </row>
    <row r="1107" spans="1:5">
      <c r="A1107" s="13"/>
      <c r="B1107" s="13"/>
      <c r="C1107" s="13"/>
      <c r="D1107" s="18"/>
      <c r="E1107" s="9"/>
    </row>
    <row r="1108" spans="1:5">
      <c r="A1108" s="13"/>
      <c r="B1108" s="13"/>
      <c r="C1108" s="13"/>
      <c r="D1108" s="18"/>
      <c r="E1108" s="9"/>
    </row>
    <row r="1109" spans="1:5">
      <c r="A1109" s="13"/>
      <c r="B1109" s="13"/>
      <c r="C1109" s="13"/>
      <c r="D1109" s="18"/>
      <c r="E1109" s="9"/>
    </row>
    <row r="1110" spans="1:5">
      <c r="A1110" s="13"/>
      <c r="B1110" s="13"/>
      <c r="C1110" s="13"/>
      <c r="D1110" s="18"/>
      <c r="E1110" s="9"/>
    </row>
    <row r="1111" spans="1:5">
      <c r="A1111" s="13"/>
      <c r="B1111" s="13"/>
      <c r="C1111" s="13"/>
      <c r="D1111" s="18"/>
      <c r="E1111" s="9"/>
    </row>
    <row r="1112" spans="1:5">
      <c r="A1112" s="13"/>
      <c r="B1112" s="13"/>
      <c r="C1112" s="13"/>
      <c r="D1112" s="18"/>
      <c r="E1112" s="9"/>
    </row>
    <row r="1113" spans="1:5">
      <c r="A1113" s="13"/>
      <c r="B1113" s="13"/>
      <c r="C1113" s="13"/>
      <c r="D1113" s="18"/>
      <c r="E1113" s="9"/>
    </row>
    <row r="1114" spans="1:5">
      <c r="A1114" s="13"/>
      <c r="B1114" s="13"/>
      <c r="C1114" s="13"/>
      <c r="D1114" s="18"/>
      <c r="E1114" s="9"/>
    </row>
    <row r="1115" spans="1:5">
      <c r="A1115" s="13"/>
      <c r="B1115" s="13"/>
      <c r="C1115" s="13"/>
      <c r="D1115" s="18"/>
      <c r="E1115" s="9"/>
    </row>
    <row r="1116" spans="1:5">
      <c r="A1116" s="13"/>
      <c r="B1116" s="13"/>
      <c r="C1116" s="13"/>
      <c r="D1116" s="18"/>
      <c r="E1116" s="9"/>
    </row>
    <row r="1117" spans="1:5">
      <c r="A1117" s="13"/>
      <c r="B1117" s="13"/>
      <c r="C1117" s="13"/>
      <c r="D1117" s="18"/>
      <c r="E1117" s="9"/>
    </row>
    <row r="1118" spans="1:5">
      <c r="A1118" s="13"/>
      <c r="B1118" s="13"/>
      <c r="C1118" s="13"/>
      <c r="D1118" s="18"/>
      <c r="E1118" s="9"/>
    </row>
    <row r="1119" spans="1:5">
      <c r="A1119" s="13"/>
      <c r="B1119" s="13"/>
      <c r="C1119" s="13"/>
      <c r="D1119" s="18"/>
      <c r="E1119" s="9"/>
    </row>
    <row r="1120" spans="1:5">
      <c r="A1120" s="13"/>
      <c r="B1120" s="13"/>
      <c r="C1120" s="13"/>
      <c r="D1120" s="18"/>
      <c r="E1120" s="9"/>
    </row>
    <row r="1121" spans="1:5">
      <c r="A1121" s="13"/>
      <c r="B1121" s="13"/>
      <c r="C1121" s="13"/>
      <c r="D1121" s="18"/>
      <c r="E1121" s="9"/>
    </row>
    <row r="1122" spans="1:5">
      <c r="A1122" s="13"/>
      <c r="B1122" s="13"/>
      <c r="C1122" s="13"/>
      <c r="D1122" s="18"/>
      <c r="E1122" s="9"/>
    </row>
    <row r="1123" spans="1:5">
      <c r="A1123" s="13"/>
      <c r="B1123" s="13"/>
      <c r="C1123" s="13"/>
      <c r="D1123" s="18"/>
      <c r="E1123" s="9"/>
    </row>
    <row r="1124" spans="1:5">
      <c r="A1124" s="13"/>
      <c r="B1124" s="13"/>
      <c r="C1124" s="13"/>
      <c r="D1124" s="18"/>
      <c r="E1124" s="9"/>
    </row>
    <row r="1125" spans="1:5">
      <c r="A1125" s="13"/>
      <c r="B1125" s="13"/>
      <c r="C1125" s="13"/>
      <c r="D1125" s="18"/>
      <c r="E1125" s="9"/>
    </row>
    <row r="1126" spans="1:5">
      <c r="A1126" s="13"/>
      <c r="B1126" s="13"/>
      <c r="C1126" s="13"/>
      <c r="D1126" s="18"/>
      <c r="E1126" s="9"/>
    </row>
    <row r="1127" spans="1:5">
      <c r="A1127" s="13"/>
      <c r="B1127" s="13"/>
      <c r="C1127" s="13"/>
      <c r="D1127" s="18"/>
      <c r="E1127" s="9"/>
    </row>
    <row r="1128" spans="1:5">
      <c r="A1128" s="13"/>
      <c r="B1128" s="13"/>
      <c r="C1128" s="13"/>
      <c r="D1128" s="18"/>
      <c r="E1128" s="9"/>
    </row>
    <row r="1129" spans="1:5">
      <c r="A1129" s="13"/>
      <c r="B1129" s="13"/>
      <c r="C1129" s="13"/>
      <c r="D1129" s="18"/>
      <c r="E1129" s="9"/>
    </row>
    <row r="1130" spans="1:5">
      <c r="A1130" s="13"/>
      <c r="B1130" s="13"/>
      <c r="C1130" s="13"/>
      <c r="D1130" s="18"/>
      <c r="E1130" s="9"/>
    </row>
    <row r="1131" spans="1:5">
      <c r="A1131" s="13"/>
      <c r="B1131" s="13"/>
      <c r="C1131" s="13"/>
      <c r="D1131" s="18"/>
      <c r="E1131" s="9"/>
    </row>
    <row r="1132" spans="1:5">
      <c r="A1132" s="13"/>
      <c r="B1132" s="13"/>
      <c r="C1132" s="13"/>
      <c r="D1132" s="18"/>
      <c r="E1132" s="9"/>
    </row>
    <row r="1133" spans="1:5">
      <c r="A1133" s="13"/>
      <c r="B1133" s="13"/>
      <c r="C1133" s="13"/>
      <c r="D1133" s="18"/>
      <c r="E1133" s="9"/>
    </row>
    <row r="1134" spans="1:5">
      <c r="A1134" s="13"/>
      <c r="B1134" s="13"/>
      <c r="C1134" s="13"/>
      <c r="D1134" s="18"/>
      <c r="E1134" s="9"/>
    </row>
    <row r="1135" spans="1:5">
      <c r="A1135" s="13"/>
      <c r="B1135" s="13"/>
      <c r="C1135" s="13"/>
      <c r="D1135" s="18"/>
      <c r="E1135" s="9"/>
    </row>
    <row r="1136" spans="1:5">
      <c r="A1136" s="13"/>
      <c r="B1136" s="13"/>
      <c r="C1136" s="13"/>
      <c r="D1136" s="18"/>
      <c r="E1136" s="9"/>
    </row>
    <row r="1137" spans="1:5">
      <c r="A1137" s="13"/>
      <c r="B1137" s="13"/>
      <c r="C1137" s="13"/>
      <c r="D1137" s="18"/>
      <c r="E1137" s="9"/>
    </row>
    <row r="1138" spans="1:5">
      <c r="A1138" s="13"/>
      <c r="B1138" s="13"/>
      <c r="C1138" s="13"/>
      <c r="D1138" s="18"/>
      <c r="E1138" s="9"/>
    </row>
    <row r="1139" spans="1:5">
      <c r="A1139" s="13"/>
      <c r="B1139" s="13"/>
      <c r="C1139" s="13"/>
      <c r="D1139" s="18"/>
      <c r="E1139" s="9"/>
    </row>
    <row r="1140" spans="1:5">
      <c r="A1140" s="13"/>
      <c r="B1140" s="13"/>
      <c r="C1140" s="13"/>
      <c r="D1140" s="18"/>
      <c r="E1140" s="9"/>
    </row>
    <row r="1141" spans="1:5">
      <c r="A1141" s="13"/>
      <c r="B1141" s="13"/>
      <c r="C1141" s="13"/>
      <c r="D1141" s="18"/>
      <c r="E1141" s="9"/>
    </row>
    <row r="1142" spans="1:5">
      <c r="A1142" s="13"/>
      <c r="B1142" s="13"/>
      <c r="C1142" s="13"/>
      <c r="D1142" s="18"/>
      <c r="E1142" s="9"/>
    </row>
    <row r="1143" spans="1:5">
      <c r="A1143" s="13"/>
      <c r="B1143" s="13"/>
      <c r="C1143" s="13"/>
      <c r="D1143" s="18"/>
      <c r="E1143" s="9"/>
    </row>
    <row r="1144" spans="1:5">
      <c r="A1144" s="13"/>
      <c r="B1144" s="13"/>
      <c r="C1144" s="13"/>
      <c r="D1144" s="18"/>
      <c r="E1144" s="9"/>
    </row>
    <row r="1145" spans="1:5">
      <c r="A1145" s="13"/>
      <c r="B1145" s="13"/>
      <c r="C1145" s="13"/>
      <c r="D1145" s="18"/>
      <c r="E1145" s="9"/>
    </row>
    <row r="1146" spans="1:5">
      <c r="A1146" s="13"/>
      <c r="B1146" s="13"/>
      <c r="C1146" s="13"/>
      <c r="D1146" s="18"/>
      <c r="E1146" s="9"/>
    </row>
    <row r="1147" spans="1:5">
      <c r="A1147" s="13"/>
      <c r="B1147" s="13"/>
      <c r="C1147" s="13"/>
      <c r="D1147" s="18"/>
      <c r="E1147" s="9"/>
    </row>
    <row r="1148" spans="1:5">
      <c r="A1148" s="13"/>
      <c r="B1148" s="13"/>
      <c r="C1148" s="13"/>
      <c r="D1148" s="18"/>
      <c r="E1148" s="9"/>
    </row>
    <row r="1149" spans="1:5">
      <c r="A1149" s="13"/>
      <c r="B1149" s="13"/>
      <c r="C1149" s="13"/>
      <c r="D1149" s="18"/>
      <c r="E1149" s="9"/>
    </row>
    <row r="1150" spans="1:5">
      <c r="A1150" s="13"/>
      <c r="B1150" s="13"/>
      <c r="C1150" s="13"/>
      <c r="D1150" s="18"/>
      <c r="E1150" s="9"/>
    </row>
    <row r="1151" spans="1:5">
      <c r="A1151" s="13"/>
      <c r="B1151" s="13"/>
      <c r="C1151" s="13"/>
      <c r="D1151" s="18"/>
      <c r="E1151" s="9"/>
    </row>
    <row r="1152" spans="1:5">
      <c r="A1152" s="13"/>
      <c r="B1152" s="13"/>
      <c r="C1152" s="13"/>
      <c r="D1152" s="18"/>
      <c r="E1152" s="9"/>
    </row>
    <row r="1153" spans="1:5">
      <c r="A1153" s="13"/>
      <c r="B1153" s="13"/>
      <c r="C1153" s="13"/>
      <c r="D1153" s="18"/>
      <c r="E1153" s="9"/>
    </row>
    <row r="1154" spans="1:5">
      <c r="A1154" s="13"/>
      <c r="B1154" s="13"/>
      <c r="C1154" s="13"/>
      <c r="D1154" s="18"/>
      <c r="E1154" s="9"/>
    </row>
    <row r="1155" spans="1:5">
      <c r="A1155" s="13"/>
      <c r="B1155" s="13"/>
      <c r="C1155" s="13"/>
      <c r="D1155" s="18"/>
      <c r="E1155" s="9"/>
    </row>
    <row r="1156" spans="1:5">
      <c r="A1156" s="13"/>
      <c r="B1156" s="13"/>
      <c r="C1156" s="13"/>
      <c r="D1156" s="18"/>
      <c r="E1156" s="9"/>
    </row>
    <row r="1157" spans="1:5">
      <c r="A1157" s="13"/>
      <c r="B1157" s="13"/>
      <c r="C1157" s="13"/>
      <c r="D1157" s="18"/>
      <c r="E1157" s="9"/>
    </row>
    <row r="1158" spans="1:5">
      <c r="A1158" s="13"/>
      <c r="B1158" s="13"/>
      <c r="C1158" s="13"/>
      <c r="D1158" s="18"/>
      <c r="E1158" s="9"/>
    </row>
    <row r="1159" spans="1:5">
      <c r="A1159" s="13"/>
      <c r="B1159" s="13"/>
      <c r="C1159" s="13"/>
      <c r="D1159" s="18"/>
      <c r="E1159" s="9"/>
    </row>
    <row r="1160" spans="1:5">
      <c r="A1160" s="13"/>
      <c r="B1160" s="13"/>
      <c r="C1160" s="13"/>
      <c r="D1160" s="18"/>
      <c r="E1160" s="9"/>
    </row>
    <row r="1161" spans="1:5">
      <c r="A1161" s="13"/>
      <c r="B1161" s="13"/>
      <c r="C1161" s="13"/>
      <c r="D1161" s="18"/>
      <c r="E1161" s="9"/>
    </row>
    <row r="1162" spans="1:5">
      <c r="A1162" s="13"/>
      <c r="B1162" s="13"/>
      <c r="C1162" s="13"/>
      <c r="D1162" s="18"/>
      <c r="E1162" s="9"/>
    </row>
    <row r="1163" spans="1:5">
      <c r="A1163" s="13"/>
      <c r="B1163" s="13"/>
      <c r="C1163" s="13"/>
      <c r="D1163" s="18"/>
      <c r="E1163" s="9"/>
    </row>
    <row r="1164" spans="1:5">
      <c r="A1164" s="13"/>
      <c r="B1164" s="13"/>
      <c r="C1164" s="13"/>
      <c r="D1164" s="18"/>
      <c r="E1164" s="9"/>
    </row>
    <row r="1165" spans="1:5">
      <c r="A1165" s="13"/>
      <c r="B1165" s="13"/>
      <c r="C1165" s="13"/>
      <c r="D1165" s="18"/>
      <c r="E1165" s="9"/>
    </row>
    <row r="1166" spans="1:5">
      <c r="A1166" s="13"/>
      <c r="B1166" s="13"/>
      <c r="C1166" s="13"/>
      <c r="D1166" s="18"/>
      <c r="E1166" s="9"/>
    </row>
    <row r="1167" spans="1:5">
      <c r="A1167" s="13"/>
      <c r="B1167" s="13"/>
      <c r="C1167" s="13"/>
      <c r="D1167" s="18"/>
      <c r="E1167" s="9"/>
    </row>
    <row r="1168" spans="1:5">
      <c r="A1168" s="13"/>
      <c r="B1168" s="13"/>
      <c r="C1168" s="13"/>
      <c r="D1168" s="18"/>
      <c r="E1168" s="9"/>
    </row>
    <row r="1169" spans="1:5">
      <c r="A1169" s="13"/>
      <c r="B1169" s="13"/>
      <c r="C1169" s="13"/>
      <c r="D1169" s="18"/>
      <c r="E1169" s="9"/>
    </row>
    <row r="1170" spans="1:5">
      <c r="A1170" s="13"/>
      <c r="B1170" s="13"/>
      <c r="C1170" s="13"/>
      <c r="D1170" s="18"/>
      <c r="E1170" s="9"/>
    </row>
    <row r="1171" spans="1:5">
      <c r="A1171" s="13"/>
      <c r="B1171" s="13"/>
      <c r="C1171" s="13"/>
      <c r="D1171" s="18"/>
      <c r="E1171" s="9"/>
    </row>
    <row r="1172" spans="1:5">
      <c r="A1172" s="13"/>
      <c r="B1172" s="13"/>
      <c r="C1172" s="13"/>
      <c r="D1172" s="18"/>
      <c r="E1172" s="9"/>
    </row>
    <row r="1173" spans="1:5">
      <c r="A1173" s="13"/>
      <c r="B1173" s="13"/>
      <c r="C1173" s="13"/>
      <c r="D1173" s="18"/>
      <c r="E1173" s="9"/>
    </row>
    <row r="1174" spans="1:5">
      <c r="A1174" s="13"/>
      <c r="B1174" s="13"/>
      <c r="C1174" s="13"/>
      <c r="D1174" s="18"/>
      <c r="E1174" s="9"/>
    </row>
    <row r="1175" spans="1:5">
      <c r="A1175" s="13"/>
      <c r="B1175" s="13"/>
      <c r="C1175" s="13"/>
      <c r="D1175" s="18"/>
      <c r="E1175" s="9"/>
    </row>
    <row r="1176" spans="1:5">
      <c r="A1176" s="13"/>
      <c r="B1176" s="13"/>
      <c r="C1176" s="13"/>
      <c r="D1176" s="18"/>
      <c r="E1176" s="9"/>
    </row>
    <row r="1177" spans="1:5">
      <c r="A1177" s="13"/>
      <c r="B1177" s="13"/>
      <c r="C1177" s="13"/>
      <c r="D1177" s="18"/>
      <c r="E1177" s="9"/>
    </row>
    <row r="1178" spans="1:5">
      <c r="A1178" s="13"/>
      <c r="B1178" s="13"/>
      <c r="C1178" s="13"/>
      <c r="D1178" s="18"/>
      <c r="E1178" s="9"/>
    </row>
    <row r="1179" spans="1:5">
      <c r="A1179" s="13"/>
      <c r="B1179" s="13"/>
      <c r="C1179" s="13"/>
      <c r="D1179" s="18"/>
      <c r="E1179" s="9"/>
    </row>
    <row r="1180" spans="1:5">
      <c r="A1180" s="13"/>
      <c r="B1180" s="13"/>
      <c r="C1180" s="13"/>
      <c r="D1180" s="18"/>
      <c r="E1180" s="9"/>
    </row>
    <row r="1181" spans="1:5">
      <c r="A1181" s="13"/>
      <c r="B1181" s="13"/>
      <c r="C1181" s="13"/>
      <c r="D1181" s="18"/>
      <c r="E1181" s="9"/>
    </row>
    <row r="1182" spans="1:5">
      <c r="A1182" s="13"/>
      <c r="B1182" s="13"/>
      <c r="C1182" s="13"/>
      <c r="D1182" s="18"/>
      <c r="E1182" s="9"/>
    </row>
    <row r="1183" spans="1:5">
      <c r="A1183" s="13"/>
      <c r="B1183" s="13"/>
      <c r="C1183" s="13"/>
      <c r="D1183" s="18"/>
      <c r="E1183" s="9"/>
    </row>
    <row r="1184" spans="1:5">
      <c r="A1184" s="13"/>
      <c r="B1184" s="13"/>
      <c r="C1184" s="13"/>
      <c r="D1184" s="18"/>
      <c r="E1184" s="9"/>
    </row>
    <row r="1185" spans="1:5">
      <c r="A1185" s="13"/>
      <c r="B1185" s="13"/>
      <c r="C1185" s="13"/>
      <c r="D1185" s="18"/>
      <c r="E1185" s="9"/>
    </row>
    <row r="1186" spans="1:5">
      <c r="A1186" s="13"/>
      <c r="B1186" s="13"/>
      <c r="C1186" s="13"/>
      <c r="D1186" s="18"/>
      <c r="E1186" s="9"/>
    </row>
    <row r="1187" spans="1:5">
      <c r="A1187" s="13"/>
      <c r="B1187" s="13"/>
      <c r="C1187" s="13"/>
      <c r="D1187" s="18"/>
      <c r="E1187" s="9"/>
    </row>
    <row r="1188" spans="1:5">
      <c r="A1188" s="13"/>
      <c r="B1188" s="13"/>
      <c r="C1188" s="13"/>
      <c r="D1188" s="18"/>
      <c r="E1188" s="9"/>
    </row>
    <row r="1189" spans="1:5">
      <c r="A1189" s="13"/>
      <c r="B1189" s="13"/>
      <c r="C1189" s="13"/>
      <c r="D1189" s="18"/>
      <c r="E1189" s="9"/>
    </row>
    <row r="1190" spans="1:5">
      <c r="A1190" s="13"/>
      <c r="B1190" s="13"/>
      <c r="C1190" s="13"/>
      <c r="D1190" s="18"/>
      <c r="E1190" s="9"/>
    </row>
    <row r="1191" spans="1:5">
      <c r="A1191" s="13"/>
      <c r="B1191" s="13"/>
      <c r="C1191" s="13"/>
      <c r="D1191" s="18"/>
      <c r="E1191" s="9"/>
    </row>
    <row r="1192" spans="1:5">
      <c r="A1192" s="13"/>
      <c r="B1192" s="13"/>
      <c r="C1192" s="13"/>
      <c r="D1192" s="18"/>
      <c r="E1192" s="9"/>
    </row>
    <row r="1193" spans="1:5">
      <c r="A1193" s="13"/>
      <c r="B1193" s="13"/>
      <c r="C1193" s="13"/>
      <c r="D1193" s="18"/>
      <c r="E1193" s="9"/>
    </row>
    <row r="1194" spans="1:5">
      <c r="A1194" s="13"/>
      <c r="B1194" s="13"/>
      <c r="C1194" s="13"/>
      <c r="D1194" s="18"/>
      <c r="E1194" s="9"/>
    </row>
    <row r="1195" spans="1:5">
      <c r="A1195" s="13"/>
      <c r="B1195" s="13"/>
      <c r="C1195" s="13"/>
      <c r="D1195" s="18"/>
      <c r="E1195" s="9"/>
    </row>
    <row r="1196" spans="1:5">
      <c r="A1196" s="13"/>
      <c r="B1196" s="13"/>
      <c r="C1196" s="13"/>
      <c r="D1196" s="18"/>
      <c r="E1196" s="9"/>
    </row>
    <row r="1197" spans="1:5">
      <c r="A1197" s="13"/>
      <c r="B1197" s="13"/>
      <c r="C1197" s="13"/>
      <c r="D1197" s="18"/>
      <c r="E1197" s="9"/>
    </row>
    <row r="1198" spans="1:5">
      <c r="A1198" s="13"/>
      <c r="B1198" s="13"/>
      <c r="C1198" s="13"/>
      <c r="D1198" s="18"/>
      <c r="E1198" s="9"/>
    </row>
    <row r="1199" spans="1:5">
      <c r="A1199" s="13"/>
      <c r="B1199" s="13"/>
      <c r="C1199" s="13"/>
      <c r="D1199" s="18"/>
      <c r="E1199" s="9"/>
    </row>
    <row r="1200" spans="1:5">
      <c r="A1200" s="13"/>
      <c r="B1200" s="13"/>
      <c r="C1200" s="13"/>
      <c r="D1200" s="18"/>
      <c r="E1200" s="9"/>
    </row>
    <row r="1201" spans="1:5">
      <c r="A1201" s="13"/>
      <c r="B1201" s="13"/>
      <c r="C1201" s="13"/>
      <c r="D1201" s="18"/>
      <c r="E1201" s="9"/>
    </row>
    <row r="1202" spans="1:5">
      <c r="A1202" s="13"/>
      <c r="B1202" s="13"/>
      <c r="C1202" s="13"/>
      <c r="D1202" s="18"/>
      <c r="E1202" s="9"/>
    </row>
    <row r="1203" spans="1:5">
      <c r="A1203" s="13"/>
      <c r="B1203" s="13"/>
      <c r="C1203" s="13"/>
      <c r="D1203" s="18"/>
      <c r="E1203" s="9"/>
    </row>
    <row r="1204" spans="1:5">
      <c r="A1204" s="13"/>
      <c r="B1204" s="13"/>
      <c r="C1204" s="13"/>
      <c r="D1204" s="18"/>
      <c r="E1204" s="9"/>
    </row>
    <row r="1205" spans="1:5">
      <c r="A1205" s="13"/>
      <c r="B1205" s="13"/>
      <c r="C1205" s="13"/>
      <c r="D1205" s="18"/>
      <c r="E1205" s="9"/>
    </row>
    <row r="1206" spans="1:5">
      <c r="A1206" s="13"/>
      <c r="B1206" s="13"/>
      <c r="C1206" s="13"/>
      <c r="D1206" s="18"/>
      <c r="E1206" s="9"/>
    </row>
    <row r="1207" spans="1:5">
      <c r="A1207" s="13"/>
      <c r="B1207" s="13"/>
      <c r="C1207" s="13"/>
      <c r="D1207" s="18"/>
      <c r="E1207" s="9"/>
    </row>
    <row r="1208" spans="1:5">
      <c r="A1208" s="13"/>
      <c r="B1208" s="13"/>
      <c r="C1208" s="13"/>
      <c r="D1208" s="18"/>
      <c r="E1208" s="9"/>
    </row>
    <row r="1209" spans="1:5">
      <c r="A1209" s="13"/>
      <c r="B1209" s="13"/>
      <c r="C1209" s="13"/>
      <c r="D1209" s="18"/>
      <c r="E1209" s="9"/>
    </row>
    <row r="1210" spans="1:5">
      <c r="A1210" s="13"/>
      <c r="B1210" s="13"/>
      <c r="C1210" s="13"/>
      <c r="D1210" s="18"/>
      <c r="E1210" s="9"/>
    </row>
    <row r="1211" spans="1:5">
      <c r="A1211" s="13"/>
      <c r="B1211" s="13"/>
      <c r="C1211" s="13"/>
      <c r="D1211" s="18"/>
      <c r="E1211" s="9"/>
    </row>
    <row r="1212" spans="1:5">
      <c r="A1212" s="13"/>
      <c r="B1212" s="13"/>
      <c r="C1212" s="13"/>
      <c r="D1212" s="18"/>
      <c r="E1212" s="9"/>
    </row>
    <row r="1213" spans="1:5">
      <c r="A1213" s="13"/>
      <c r="B1213" s="13"/>
      <c r="C1213" s="13"/>
      <c r="D1213" s="18"/>
      <c r="E1213" s="9"/>
    </row>
    <row r="1214" spans="1:5">
      <c r="A1214" s="13"/>
      <c r="B1214" s="13"/>
      <c r="C1214" s="13"/>
      <c r="D1214" s="18"/>
      <c r="E1214" s="9"/>
    </row>
    <row r="1215" spans="1:5">
      <c r="A1215" s="13"/>
      <c r="B1215" s="13"/>
      <c r="C1215" s="13"/>
      <c r="D1215" s="18"/>
      <c r="E1215" s="9"/>
    </row>
    <row r="1216" spans="1:5">
      <c r="A1216" s="13"/>
      <c r="B1216" s="13"/>
      <c r="C1216" s="13"/>
      <c r="D1216" s="18"/>
      <c r="E1216" s="9"/>
    </row>
    <row r="1217" spans="1:5">
      <c r="A1217" s="13"/>
      <c r="B1217" s="13"/>
      <c r="C1217" s="13"/>
      <c r="D1217" s="18"/>
      <c r="E1217" s="9"/>
    </row>
    <row r="1218" spans="1:5">
      <c r="A1218" s="13"/>
      <c r="B1218" s="13"/>
      <c r="C1218" s="13"/>
      <c r="D1218" s="18"/>
      <c r="E1218" s="9"/>
    </row>
    <row r="1219" spans="1:5">
      <c r="A1219" s="13"/>
      <c r="B1219" s="13"/>
      <c r="C1219" s="13"/>
      <c r="D1219" s="18"/>
      <c r="E1219" s="9"/>
    </row>
    <row r="1220" spans="1:5">
      <c r="A1220" s="13"/>
      <c r="B1220" s="13"/>
      <c r="C1220" s="13"/>
      <c r="D1220" s="18"/>
      <c r="E1220" s="9"/>
    </row>
    <row r="1221" spans="1:5">
      <c r="A1221" s="13"/>
      <c r="B1221" s="13"/>
      <c r="C1221" s="13"/>
      <c r="D1221" s="18"/>
      <c r="E1221" s="9"/>
    </row>
    <row r="1222" spans="1:5">
      <c r="A1222" s="13"/>
      <c r="B1222" s="13"/>
      <c r="C1222" s="13"/>
      <c r="D1222" s="18"/>
      <c r="E1222" s="9"/>
    </row>
    <row r="1223" spans="1:5">
      <c r="A1223" s="13"/>
      <c r="B1223" s="13"/>
      <c r="C1223" s="13"/>
      <c r="D1223" s="18"/>
      <c r="E1223" s="9"/>
    </row>
    <row r="1224" spans="1:5">
      <c r="A1224" s="13"/>
      <c r="B1224" s="13"/>
      <c r="C1224" s="13"/>
      <c r="D1224" s="18"/>
      <c r="E1224" s="9"/>
    </row>
    <row r="1225" spans="1:5">
      <c r="A1225" s="13"/>
      <c r="B1225" s="13"/>
      <c r="C1225" s="13"/>
      <c r="D1225" s="18"/>
      <c r="E1225" s="9"/>
    </row>
    <row r="1226" spans="1:5">
      <c r="A1226" s="13"/>
      <c r="B1226" s="13"/>
      <c r="C1226" s="13"/>
      <c r="D1226" s="18"/>
      <c r="E1226" s="9"/>
    </row>
    <row r="1227" spans="1:5">
      <c r="A1227" s="13"/>
      <c r="B1227" s="13"/>
      <c r="C1227" s="13"/>
      <c r="D1227" s="18"/>
      <c r="E1227" s="9"/>
    </row>
    <row r="1228" spans="1:5">
      <c r="A1228" s="13"/>
      <c r="B1228" s="13"/>
      <c r="C1228" s="13"/>
      <c r="D1228" s="18"/>
      <c r="E1228" s="9"/>
    </row>
    <row r="1229" spans="1:5">
      <c r="A1229" s="13"/>
      <c r="B1229" s="13"/>
      <c r="C1229" s="13"/>
      <c r="D1229" s="18"/>
      <c r="E1229" s="9"/>
    </row>
    <row r="1230" spans="1:5">
      <c r="A1230" s="13"/>
      <c r="B1230" s="13"/>
      <c r="C1230" s="13"/>
      <c r="D1230" s="18"/>
      <c r="E1230" s="9"/>
    </row>
    <row r="1231" spans="1:5">
      <c r="A1231" s="13"/>
      <c r="B1231" s="13"/>
      <c r="C1231" s="13"/>
      <c r="D1231" s="18"/>
      <c r="E1231" s="9"/>
    </row>
    <row r="1232" spans="1:5">
      <c r="A1232" s="13"/>
      <c r="B1232" s="13"/>
      <c r="C1232" s="13"/>
      <c r="D1232" s="18"/>
      <c r="E1232" s="9"/>
    </row>
    <row r="1233" spans="1:5">
      <c r="A1233" s="13"/>
      <c r="B1233" s="13"/>
      <c r="C1233" s="13"/>
      <c r="D1233" s="18"/>
      <c r="E1233" s="9"/>
    </row>
    <row r="1234" spans="1:5">
      <c r="A1234" s="13"/>
      <c r="B1234" s="13"/>
      <c r="C1234" s="13"/>
      <c r="D1234" s="18"/>
      <c r="E1234" s="9"/>
    </row>
    <row r="1235" spans="1:5">
      <c r="A1235" s="13"/>
      <c r="B1235" s="13"/>
      <c r="C1235" s="13"/>
      <c r="D1235" s="18"/>
      <c r="E1235" s="9"/>
    </row>
    <row r="1236" spans="1:5">
      <c r="A1236" s="13"/>
      <c r="B1236" s="13"/>
      <c r="C1236" s="13"/>
      <c r="D1236" s="18"/>
      <c r="E1236" s="9"/>
    </row>
    <row r="1237" spans="1:5">
      <c r="A1237" s="13"/>
      <c r="B1237" s="13"/>
      <c r="C1237" s="13"/>
      <c r="D1237" s="18"/>
      <c r="E1237" s="9"/>
    </row>
    <row r="1238" spans="1:5">
      <c r="A1238" s="13"/>
      <c r="B1238" s="13"/>
      <c r="C1238" s="13"/>
      <c r="D1238" s="18"/>
      <c r="E1238" s="9"/>
    </row>
    <row r="1239" spans="1:5">
      <c r="A1239" s="13"/>
      <c r="B1239" s="13"/>
      <c r="C1239" s="13"/>
      <c r="D1239" s="18"/>
      <c r="E1239" s="9"/>
    </row>
    <row r="1240" spans="1:5">
      <c r="A1240" s="13"/>
      <c r="B1240" s="13"/>
      <c r="C1240" s="13"/>
      <c r="D1240" s="18"/>
      <c r="E1240" s="9"/>
    </row>
    <row r="1241" spans="1:5">
      <c r="A1241" s="13"/>
      <c r="B1241" s="13"/>
      <c r="C1241" s="13"/>
      <c r="D1241" s="18"/>
      <c r="E1241" s="9"/>
    </row>
    <row r="1242" spans="1:5">
      <c r="A1242" s="13"/>
      <c r="B1242" s="13"/>
      <c r="C1242" s="13"/>
      <c r="D1242" s="18"/>
      <c r="E1242" s="9"/>
    </row>
    <row r="1243" spans="1:5">
      <c r="A1243" s="13"/>
      <c r="B1243" s="13"/>
      <c r="C1243" s="13"/>
      <c r="D1243" s="18"/>
      <c r="E1243" s="9"/>
    </row>
    <row r="1244" spans="1:5">
      <c r="A1244" s="13"/>
      <c r="B1244" s="13"/>
      <c r="C1244" s="13"/>
      <c r="D1244" s="18"/>
      <c r="E1244" s="9"/>
    </row>
    <row r="1245" spans="1:5">
      <c r="A1245" s="13"/>
      <c r="B1245" s="13"/>
      <c r="C1245" s="13"/>
      <c r="D1245" s="18"/>
      <c r="E1245" s="9"/>
    </row>
    <row r="1246" spans="1:5">
      <c r="A1246" s="13"/>
      <c r="B1246" s="13"/>
      <c r="C1246" s="13"/>
      <c r="D1246" s="18"/>
      <c r="E1246" s="9"/>
    </row>
    <row r="1247" spans="1:5">
      <c r="A1247" s="13"/>
      <c r="B1247" s="13"/>
      <c r="C1247" s="13"/>
      <c r="D1247" s="18"/>
      <c r="E1247" s="9"/>
    </row>
    <row r="1248" spans="1:5">
      <c r="A1248" s="13"/>
      <c r="B1248" s="13"/>
      <c r="C1248" s="13"/>
      <c r="D1248" s="18"/>
      <c r="E1248" s="9"/>
    </row>
    <row r="1249" spans="1:5">
      <c r="A1249" s="13"/>
      <c r="B1249" s="13"/>
      <c r="C1249" s="13"/>
      <c r="D1249" s="18"/>
      <c r="E1249" s="9"/>
    </row>
    <row r="1250" spans="1:5">
      <c r="A1250" s="13"/>
      <c r="B1250" s="13"/>
      <c r="C1250" s="13"/>
      <c r="D1250" s="18"/>
      <c r="E1250" s="9"/>
    </row>
    <row r="1251" spans="1:5">
      <c r="A1251" s="13"/>
      <c r="B1251" s="13"/>
      <c r="C1251" s="13"/>
      <c r="D1251" s="18"/>
      <c r="E1251" s="9"/>
    </row>
    <row r="1252" spans="1:5">
      <c r="A1252" s="13"/>
      <c r="B1252" s="13"/>
      <c r="C1252" s="13"/>
      <c r="D1252" s="18"/>
      <c r="E1252" s="9"/>
    </row>
    <row r="1253" spans="1:5">
      <c r="A1253" s="13"/>
      <c r="B1253" s="13"/>
      <c r="C1253" s="13"/>
      <c r="D1253" s="18"/>
      <c r="E1253" s="9"/>
    </row>
    <row r="1254" spans="1:5">
      <c r="A1254" s="13"/>
      <c r="B1254" s="13"/>
      <c r="C1254" s="13"/>
      <c r="D1254" s="18"/>
      <c r="E1254" s="9"/>
    </row>
    <row r="1255" spans="1:5">
      <c r="A1255" s="13"/>
      <c r="B1255" s="13"/>
      <c r="C1255" s="13"/>
      <c r="D1255" s="18"/>
      <c r="E1255" s="9"/>
    </row>
    <row r="1256" spans="1:5">
      <c r="A1256" s="13"/>
      <c r="B1256" s="13"/>
      <c r="C1256" s="13"/>
      <c r="D1256" s="18"/>
      <c r="E1256" s="9"/>
    </row>
    <row r="1257" spans="1:5">
      <c r="A1257" s="13"/>
      <c r="B1257" s="13"/>
      <c r="C1257" s="13"/>
      <c r="D1257" s="18"/>
      <c r="E1257" s="9"/>
    </row>
    <row r="1258" spans="1:5">
      <c r="A1258" s="13"/>
      <c r="B1258" s="13"/>
      <c r="C1258" s="13"/>
      <c r="D1258" s="18"/>
      <c r="E1258" s="9"/>
    </row>
    <row r="1259" spans="1:5">
      <c r="A1259" s="13"/>
      <c r="B1259" s="13"/>
      <c r="C1259" s="13"/>
      <c r="D1259" s="18"/>
      <c r="E1259" s="9"/>
    </row>
    <row r="1260" spans="1:5">
      <c r="A1260" s="13"/>
      <c r="B1260" s="13"/>
      <c r="C1260" s="13"/>
      <c r="D1260" s="18"/>
      <c r="E1260" s="9"/>
    </row>
    <row r="1261" spans="1:5">
      <c r="A1261" s="13"/>
      <c r="B1261" s="13"/>
      <c r="C1261" s="13"/>
      <c r="D1261" s="18"/>
      <c r="E1261" s="9"/>
    </row>
    <row r="1262" spans="1:5">
      <c r="A1262" s="13"/>
      <c r="B1262" s="13"/>
      <c r="C1262" s="13"/>
      <c r="D1262" s="18"/>
      <c r="E1262" s="9"/>
    </row>
    <row r="1263" spans="1:5">
      <c r="A1263" s="13"/>
      <c r="B1263" s="13"/>
      <c r="C1263" s="13"/>
      <c r="D1263" s="18"/>
      <c r="E1263" s="9"/>
    </row>
    <row r="1264" spans="1:5">
      <c r="A1264" s="13"/>
      <c r="B1264" s="13"/>
      <c r="C1264" s="13"/>
      <c r="D1264" s="18"/>
      <c r="E1264" s="9"/>
    </row>
    <row r="1265" spans="1:5">
      <c r="A1265" s="13"/>
      <c r="B1265" s="13"/>
      <c r="C1265" s="13"/>
      <c r="D1265" s="18"/>
      <c r="E1265" s="9"/>
    </row>
    <row r="1266" spans="1:5">
      <c r="A1266" s="13"/>
      <c r="B1266" s="13"/>
      <c r="C1266" s="13"/>
      <c r="D1266" s="18"/>
      <c r="E1266" s="9"/>
    </row>
    <row r="1267" spans="1:5">
      <c r="A1267" s="13"/>
      <c r="B1267" s="13"/>
      <c r="C1267" s="13"/>
      <c r="D1267" s="18"/>
      <c r="E1267" s="9"/>
    </row>
    <row r="1268" spans="1:5">
      <c r="A1268" s="13"/>
      <c r="B1268" s="13"/>
      <c r="C1268" s="13"/>
      <c r="D1268" s="18"/>
      <c r="E1268" s="9"/>
    </row>
    <row r="1269" spans="1:5">
      <c r="A1269" s="13"/>
      <c r="B1269" s="13"/>
      <c r="C1269" s="13"/>
      <c r="D1269" s="18"/>
      <c r="E1269" s="9"/>
    </row>
    <row r="1270" spans="1:5">
      <c r="A1270" s="13"/>
      <c r="B1270" s="13"/>
      <c r="C1270" s="13"/>
      <c r="D1270" s="18"/>
      <c r="E1270" s="9"/>
    </row>
    <row r="1271" spans="1:5">
      <c r="A1271" s="13"/>
      <c r="B1271" s="13"/>
      <c r="C1271" s="13"/>
      <c r="D1271" s="18"/>
      <c r="E1271" s="9"/>
    </row>
    <row r="1272" spans="1:5">
      <c r="A1272" s="13"/>
      <c r="B1272" s="13"/>
      <c r="C1272" s="13"/>
      <c r="D1272" s="18"/>
      <c r="E1272" s="9"/>
    </row>
    <row r="1273" spans="1:5">
      <c r="A1273" s="13"/>
      <c r="B1273" s="13"/>
      <c r="C1273" s="13"/>
      <c r="D1273" s="18"/>
      <c r="E1273" s="9"/>
    </row>
    <row r="1274" spans="1:5">
      <c r="A1274" s="13"/>
      <c r="B1274" s="13"/>
      <c r="C1274" s="13"/>
      <c r="D1274" s="18"/>
      <c r="E1274" s="9"/>
    </row>
    <row r="1275" spans="1:5">
      <c r="A1275" s="13"/>
      <c r="B1275" s="13"/>
      <c r="C1275" s="13"/>
      <c r="D1275" s="18"/>
      <c r="E1275" s="9"/>
    </row>
    <row r="1276" spans="1:5">
      <c r="A1276" s="13"/>
      <c r="B1276" s="13"/>
      <c r="C1276" s="13"/>
      <c r="D1276" s="18"/>
      <c r="E1276" s="9"/>
    </row>
    <row r="1277" spans="1:5">
      <c r="A1277" s="13"/>
      <c r="B1277" s="13"/>
      <c r="C1277" s="13"/>
      <c r="D1277" s="18"/>
      <c r="E1277" s="9"/>
    </row>
    <row r="1278" spans="1:5">
      <c r="A1278" s="13"/>
      <c r="B1278" s="13"/>
      <c r="C1278" s="13"/>
      <c r="D1278" s="18"/>
      <c r="E1278" s="9"/>
    </row>
    <row r="1279" spans="1:5">
      <c r="A1279" s="13"/>
      <c r="B1279" s="13"/>
      <c r="C1279" s="13"/>
      <c r="D1279" s="18"/>
      <c r="E1279" s="9"/>
    </row>
    <row r="1280" spans="1:5">
      <c r="A1280" s="13"/>
      <c r="B1280" s="13"/>
      <c r="C1280" s="13"/>
      <c r="D1280" s="18"/>
      <c r="E1280" s="9"/>
    </row>
    <row r="1281" spans="1:5">
      <c r="A1281" s="13"/>
      <c r="B1281" s="13"/>
      <c r="C1281" s="13"/>
      <c r="D1281" s="18"/>
      <c r="E1281" s="9"/>
    </row>
    <row r="1282" spans="1:5">
      <c r="A1282" s="13"/>
      <c r="B1282" s="13"/>
      <c r="C1282" s="13"/>
      <c r="D1282" s="18"/>
      <c r="E1282" s="9"/>
    </row>
    <row r="1283" spans="1:5">
      <c r="A1283" s="13"/>
      <c r="B1283" s="13"/>
      <c r="C1283" s="13"/>
      <c r="D1283" s="18"/>
      <c r="E1283" s="9"/>
    </row>
    <row r="1284" spans="1:5">
      <c r="A1284" s="13"/>
      <c r="B1284" s="13"/>
      <c r="C1284" s="13"/>
      <c r="D1284" s="18"/>
      <c r="E1284" s="9"/>
    </row>
    <row r="1285" spans="1:5">
      <c r="A1285" s="13"/>
      <c r="B1285" s="13"/>
      <c r="C1285" s="13"/>
      <c r="D1285" s="18"/>
      <c r="E1285" s="9"/>
    </row>
    <row r="1286" spans="1:5">
      <c r="A1286" s="13"/>
      <c r="B1286" s="13"/>
      <c r="C1286" s="13"/>
      <c r="D1286" s="18"/>
      <c r="E1286" s="9"/>
    </row>
    <row r="1287" spans="1:5">
      <c r="A1287" s="13"/>
      <c r="B1287" s="13"/>
      <c r="C1287" s="13"/>
      <c r="D1287" s="18"/>
      <c r="E1287" s="9"/>
    </row>
    <row r="1288" spans="1:5">
      <c r="A1288" s="13"/>
      <c r="B1288" s="13"/>
      <c r="C1288" s="13"/>
      <c r="D1288" s="18"/>
      <c r="E1288" s="9"/>
    </row>
    <row r="1289" spans="1:5">
      <c r="A1289" s="13"/>
      <c r="B1289" s="13"/>
      <c r="C1289" s="13"/>
      <c r="D1289" s="18"/>
      <c r="E1289" s="9"/>
    </row>
    <row r="1290" spans="1:5">
      <c r="A1290" s="13"/>
      <c r="B1290" s="13"/>
      <c r="C1290" s="13"/>
      <c r="D1290" s="18"/>
      <c r="E1290" s="9"/>
    </row>
    <row r="1291" spans="1:5">
      <c r="A1291" s="13"/>
      <c r="B1291" s="13"/>
      <c r="C1291" s="13"/>
      <c r="D1291" s="18"/>
      <c r="E1291" s="9"/>
    </row>
    <row r="1292" spans="1:5">
      <c r="A1292" s="13"/>
      <c r="B1292" s="13"/>
      <c r="C1292" s="13"/>
      <c r="D1292" s="18"/>
      <c r="E1292" s="9"/>
    </row>
    <row r="1293" spans="1:5">
      <c r="A1293" s="13"/>
      <c r="B1293" s="13"/>
      <c r="C1293" s="13"/>
      <c r="D1293" s="18"/>
      <c r="E1293" s="9"/>
    </row>
    <row r="1294" spans="1:5">
      <c r="A1294" s="13"/>
      <c r="B1294" s="13"/>
      <c r="C1294" s="13"/>
      <c r="D1294" s="18"/>
      <c r="E1294" s="9"/>
    </row>
    <row r="1295" spans="1:5">
      <c r="A1295" s="13"/>
      <c r="B1295" s="13"/>
      <c r="C1295" s="13"/>
      <c r="D1295" s="18"/>
      <c r="E1295" s="9"/>
    </row>
    <row r="1296" spans="1:5">
      <c r="A1296" s="13"/>
      <c r="B1296" s="13"/>
      <c r="C1296" s="13"/>
      <c r="D1296" s="18"/>
      <c r="E1296" s="9"/>
    </row>
    <row r="1297" spans="1:5">
      <c r="A1297" s="13"/>
      <c r="B1297" s="13"/>
      <c r="C1297" s="13"/>
      <c r="D1297" s="18"/>
      <c r="E1297" s="9"/>
    </row>
    <row r="1298" spans="1:5">
      <c r="A1298" s="13"/>
      <c r="B1298" s="13"/>
      <c r="C1298" s="13"/>
      <c r="D1298" s="18"/>
      <c r="E1298" s="9"/>
    </row>
    <row r="1299" spans="1:5">
      <c r="A1299" s="13"/>
      <c r="B1299" s="13"/>
      <c r="C1299" s="13"/>
      <c r="D1299" s="18"/>
      <c r="E1299" s="9"/>
    </row>
    <row r="1300" spans="1:5">
      <c r="A1300" s="13"/>
      <c r="B1300" s="13"/>
      <c r="C1300" s="13"/>
      <c r="D1300" s="18"/>
      <c r="E1300" s="9"/>
    </row>
    <row r="1301" spans="1:5">
      <c r="A1301" s="13"/>
      <c r="B1301" s="13"/>
      <c r="C1301" s="13"/>
      <c r="D1301" s="18"/>
      <c r="E1301" s="9"/>
    </row>
    <row r="1302" spans="1:5">
      <c r="A1302" s="13"/>
      <c r="B1302" s="13"/>
      <c r="C1302" s="13"/>
      <c r="D1302" s="18"/>
      <c r="E1302" s="9"/>
    </row>
    <row r="1303" spans="1:5">
      <c r="A1303" s="13"/>
      <c r="B1303" s="13"/>
      <c r="C1303" s="13"/>
      <c r="D1303" s="18"/>
      <c r="E1303" s="9"/>
    </row>
    <row r="1304" spans="1:5">
      <c r="A1304" s="13"/>
      <c r="B1304" s="13"/>
      <c r="C1304" s="13"/>
      <c r="D1304" s="18"/>
      <c r="E1304" s="9"/>
    </row>
    <row r="1305" spans="1:5">
      <c r="A1305" s="13"/>
      <c r="B1305" s="13"/>
      <c r="C1305" s="13"/>
      <c r="D1305" s="18"/>
      <c r="E1305" s="9"/>
    </row>
    <row r="1306" spans="1:5">
      <c r="A1306" s="13"/>
      <c r="B1306" s="13"/>
      <c r="C1306" s="13"/>
      <c r="D1306" s="18"/>
      <c r="E1306" s="9"/>
    </row>
    <row r="1307" spans="1:5">
      <c r="A1307" s="13"/>
      <c r="B1307" s="13"/>
      <c r="C1307" s="13"/>
      <c r="D1307" s="18"/>
      <c r="E1307" s="9"/>
    </row>
    <row r="1308" spans="1:5">
      <c r="A1308" s="13"/>
      <c r="B1308" s="13"/>
      <c r="C1308" s="13"/>
      <c r="D1308" s="18"/>
      <c r="E1308" s="9"/>
    </row>
    <row r="1309" spans="1:5">
      <c r="A1309" s="13"/>
      <c r="B1309" s="13"/>
      <c r="C1309" s="13"/>
      <c r="D1309" s="18"/>
      <c r="E1309" s="9"/>
    </row>
    <row r="1310" spans="1:5">
      <c r="A1310" s="13"/>
      <c r="B1310" s="13"/>
      <c r="C1310" s="13"/>
      <c r="D1310" s="18"/>
      <c r="E1310" s="9"/>
    </row>
    <row r="1311" spans="1:5">
      <c r="A1311" s="13"/>
      <c r="B1311" s="13"/>
      <c r="C1311" s="13"/>
      <c r="D1311" s="18"/>
      <c r="E1311" s="9"/>
    </row>
    <row r="1312" spans="1:5">
      <c r="A1312" s="13"/>
      <c r="B1312" s="13"/>
      <c r="C1312" s="13"/>
      <c r="D1312" s="18"/>
      <c r="E1312" s="9"/>
    </row>
    <row r="1313" spans="1:5">
      <c r="A1313" s="13"/>
      <c r="B1313" s="13"/>
      <c r="C1313" s="13"/>
      <c r="D1313" s="18"/>
      <c r="E1313" s="9"/>
    </row>
    <row r="1314" spans="1:5">
      <c r="A1314" s="13"/>
      <c r="B1314" s="13"/>
      <c r="C1314" s="13"/>
      <c r="D1314" s="18"/>
      <c r="E1314" s="9"/>
    </row>
    <row r="1315" spans="1:5">
      <c r="A1315" s="13"/>
      <c r="B1315" s="13"/>
      <c r="C1315" s="13"/>
      <c r="D1315" s="18"/>
      <c r="E1315" s="9"/>
    </row>
    <row r="1316" spans="1:5">
      <c r="A1316" s="13"/>
      <c r="B1316" s="13"/>
      <c r="C1316" s="13"/>
      <c r="D1316" s="18"/>
      <c r="E1316" s="9"/>
    </row>
    <row r="1317" spans="1:5">
      <c r="A1317" s="13"/>
      <c r="B1317" s="13"/>
      <c r="C1317" s="13"/>
      <c r="D1317" s="18"/>
      <c r="E1317" s="9"/>
    </row>
    <row r="1318" spans="1:5">
      <c r="A1318" s="13"/>
      <c r="B1318" s="13"/>
      <c r="C1318" s="13"/>
      <c r="D1318" s="18"/>
      <c r="E1318" s="9"/>
    </row>
    <row r="1319" spans="1:5">
      <c r="A1319" s="13"/>
      <c r="B1319" s="13"/>
      <c r="C1319" s="13"/>
      <c r="D1319" s="18"/>
      <c r="E1319" s="9"/>
    </row>
    <row r="1320" spans="1:5">
      <c r="A1320" s="13"/>
      <c r="B1320" s="13"/>
      <c r="C1320" s="13"/>
      <c r="D1320" s="18"/>
      <c r="E1320" s="9"/>
    </row>
    <row r="1321" spans="1:5">
      <c r="A1321" s="13"/>
      <c r="B1321" s="13"/>
      <c r="C1321" s="13"/>
      <c r="D1321" s="18"/>
      <c r="E1321" s="9"/>
    </row>
    <row r="1322" spans="1:5">
      <c r="A1322" s="13"/>
      <c r="B1322" s="13"/>
      <c r="C1322" s="13"/>
      <c r="D1322" s="18"/>
      <c r="E1322" s="9"/>
    </row>
    <row r="1323" spans="1:5">
      <c r="A1323" s="13"/>
      <c r="B1323" s="13"/>
      <c r="C1323" s="13"/>
      <c r="D1323" s="18"/>
      <c r="E1323" s="9"/>
    </row>
    <row r="1324" spans="1:5">
      <c r="A1324" s="13"/>
      <c r="B1324" s="13"/>
      <c r="C1324" s="13"/>
      <c r="D1324" s="18"/>
      <c r="E1324" s="9"/>
    </row>
    <row r="1325" spans="1:5">
      <c r="A1325" s="13"/>
      <c r="B1325" s="13"/>
      <c r="C1325" s="13"/>
      <c r="D1325" s="18"/>
      <c r="E1325" s="9"/>
    </row>
    <row r="1326" spans="1:5">
      <c r="A1326" s="13"/>
      <c r="B1326" s="13"/>
      <c r="C1326" s="13"/>
      <c r="D1326" s="18"/>
      <c r="E1326" s="9"/>
    </row>
    <row r="1327" spans="1:5">
      <c r="A1327" s="13"/>
      <c r="B1327" s="13"/>
      <c r="C1327" s="13"/>
      <c r="D1327" s="18"/>
      <c r="E1327" s="9"/>
    </row>
    <row r="1328" spans="1:5">
      <c r="A1328" s="13"/>
      <c r="B1328" s="13"/>
      <c r="C1328" s="13"/>
      <c r="D1328" s="18"/>
      <c r="E1328" s="9"/>
    </row>
    <row r="1329" spans="1:5">
      <c r="A1329" s="13"/>
      <c r="B1329" s="13"/>
      <c r="C1329" s="13"/>
      <c r="D1329" s="18"/>
      <c r="E1329" s="9"/>
    </row>
    <row r="1330" spans="1:5">
      <c r="A1330" s="13"/>
      <c r="B1330" s="13"/>
      <c r="C1330" s="13"/>
      <c r="D1330" s="18"/>
      <c r="E1330" s="9"/>
    </row>
    <row r="1331" spans="1:5">
      <c r="A1331" s="13"/>
      <c r="B1331" s="13"/>
      <c r="C1331" s="13"/>
      <c r="D1331" s="18"/>
      <c r="E1331" s="9"/>
    </row>
    <row r="1332" spans="1:5">
      <c r="A1332" s="13"/>
      <c r="B1332" s="13"/>
      <c r="C1332" s="13"/>
      <c r="D1332" s="18"/>
      <c r="E1332" s="9"/>
    </row>
    <row r="1333" spans="1:5">
      <c r="A1333" s="13"/>
      <c r="B1333" s="13"/>
      <c r="C1333" s="13"/>
      <c r="D1333" s="18"/>
      <c r="E1333" s="9"/>
    </row>
    <row r="1334" spans="1:5">
      <c r="A1334" s="13"/>
      <c r="B1334" s="13"/>
      <c r="C1334" s="13"/>
      <c r="D1334" s="18"/>
      <c r="E1334" s="9"/>
    </row>
    <row r="1335" spans="1:5">
      <c r="A1335" s="13"/>
      <c r="B1335" s="13"/>
      <c r="C1335" s="13"/>
      <c r="D1335" s="18"/>
      <c r="E1335" s="9"/>
    </row>
    <row r="1336" spans="1:5">
      <c r="A1336" s="13"/>
      <c r="B1336" s="13"/>
      <c r="C1336" s="13"/>
      <c r="D1336" s="18"/>
      <c r="E1336" s="9"/>
    </row>
    <row r="1337" spans="1:5">
      <c r="A1337" s="13"/>
      <c r="B1337" s="13"/>
      <c r="C1337" s="13"/>
      <c r="D1337" s="18"/>
      <c r="E1337" s="9"/>
    </row>
    <row r="1338" spans="1:5">
      <c r="A1338" s="13"/>
      <c r="B1338" s="13"/>
      <c r="C1338" s="13"/>
      <c r="D1338" s="18"/>
      <c r="E1338" s="9"/>
    </row>
    <row r="1339" spans="1:5">
      <c r="A1339" s="13"/>
      <c r="B1339" s="13"/>
      <c r="C1339" s="13"/>
      <c r="D1339" s="18"/>
      <c r="E1339" s="9"/>
    </row>
    <row r="1340" spans="1:5">
      <c r="A1340" s="13"/>
      <c r="B1340" s="13"/>
      <c r="C1340" s="13"/>
      <c r="D1340" s="18"/>
      <c r="E1340" s="9"/>
    </row>
    <row r="1341" spans="1:5">
      <c r="A1341" s="13"/>
      <c r="B1341" s="13"/>
      <c r="C1341" s="13"/>
      <c r="D1341" s="18"/>
      <c r="E1341" s="9"/>
    </row>
    <row r="1342" spans="1:5">
      <c r="A1342" s="13"/>
      <c r="B1342" s="13"/>
      <c r="C1342" s="13"/>
      <c r="D1342" s="18"/>
      <c r="E1342" s="9"/>
    </row>
    <row r="1343" spans="1:5">
      <c r="A1343" s="13"/>
      <c r="B1343" s="13"/>
      <c r="C1343" s="13"/>
      <c r="D1343" s="18"/>
      <c r="E1343" s="9"/>
    </row>
    <row r="1344" spans="1:5">
      <c r="A1344" s="13"/>
      <c r="B1344" s="13"/>
      <c r="C1344" s="13"/>
      <c r="D1344" s="18"/>
      <c r="E1344" s="9"/>
    </row>
    <row r="1345" spans="1:5">
      <c r="A1345" s="13"/>
      <c r="B1345" s="13"/>
      <c r="C1345" s="13"/>
      <c r="D1345" s="18"/>
      <c r="E1345" s="9"/>
    </row>
    <row r="1346" spans="1:5">
      <c r="A1346" s="13"/>
      <c r="B1346" s="13"/>
      <c r="C1346" s="13"/>
      <c r="D1346" s="18"/>
      <c r="E1346" s="9"/>
    </row>
    <row r="1347" spans="1:5">
      <c r="A1347" s="13"/>
      <c r="B1347" s="13"/>
      <c r="C1347" s="13"/>
      <c r="D1347" s="18"/>
      <c r="E1347" s="9"/>
    </row>
    <row r="1348" spans="1:5">
      <c r="A1348" s="13"/>
      <c r="B1348" s="13"/>
      <c r="C1348" s="13"/>
      <c r="D1348" s="18"/>
      <c r="E1348" s="9"/>
    </row>
    <row r="1349" spans="1:5">
      <c r="A1349" s="13"/>
      <c r="B1349" s="13"/>
      <c r="C1349" s="13"/>
      <c r="D1349" s="18"/>
      <c r="E1349" s="9"/>
    </row>
    <row r="1350" spans="1:5">
      <c r="A1350" s="13"/>
      <c r="B1350" s="13"/>
      <c r="C1350" s="13"/>
      <c r="D1350" s="18"/>
      <c r="E1350" s="9"/>
    </row>
    <row r="1351" spans="1:5">
      <c r="A1351" s="13"/>
      <c r="B1351" s="13"/>
      <c r="C1351" s="13"/>
      <c r="D1351" s="18"/>
      <c r="E1351" s="9"/>
    </row>
    <row r="1352" spans="1:5">
      <c r="A1352" s="13"/>
      <c r="B1352" s="13"/>
      <c r="C1352" s="13"/>
      <c r="D1352" s="18"/>
      <c r="E1352" s="9"/>
    </row>
    <row r="1353" spans="1:5">
      <c r="A1353" s="13"/>
      <c r="B1353" s="13"/>
      <c r="C1353" s="13"/>
      <c r="D1353" s="18"/>
      <c r="E1353" s="9"/>
    </row>
    <row r="1354" spans="1:5">
      <c r="A1354" s="13"/>
      <c r="B1354" s="13"/>
      <c r="C1354" s="13"/>
      <c r="D1354" s="18"/>
      <c r="E1354" s="9"/>
    </row>
    <row r="1355" spans="1:5">
      <c r="A1355" s="13"/>
      <c r="B1355" s="13"/>
      <c r="C1355" s="13"/>
      <c r="D1355" s="18"/>
      <c r="E1355" s="9"/>
    </row>
    <row r="1356" spans="1:5">
      <c r="A1356" s="13"/>
      <c r="B1356" s="13"/>
      <c r="C1356" s="13"/>
      <c r="D1356" s="18"/>
      <c r="E1356" s="9"/>
    </row>
    <row r="1357" spans="1:5">
      <c r="A1357" s="13"/>
      <c r="B1357" s="13"/>
      <c r="C1357" s="13"/>
      <c r="D1357" s="18"/>
      <c r="E1357" s="9"/>
    </row>
    <row r="1358" spans="1:5">
      <c r="A1358" s="13"/>
      <c r="B1358" s="13"/>
      <c r="C1358" s="13"/>
      <c r="D1358" s="18"/>
      <c r="E1358" s="9"/>
    </row>
    <row r="1359" spans="1:5">
      <c r="A1359" s="13"/>
      <c r="B1359" s="13"/>
      <c r="C1359" s="13"/>
      <c r="D1359" s="18"/>
      <c r="E1359" s="9"/>
    </row>
    <row r="1360" spans="1:5">
      <c r="A1360" s="13"/>
      <c r="B1360" s="13"/>
      <c r="C1360" s="13"/>
      <c r="D1360" s="18"/>
      <c r="E1360" s="9"/>
    </row>
    <row r="1361" spans="1:5">
      <c r="A1361" s="13"/>
      <c r="B1361" s="13"/>
      <c r="C1361" s="13"/>
      <c r="D1361" s="18"/>
      <c r="E1361" s="9"/>
    </row>
    <row r="1362" spans="1:5">
      <c r="A1362" s="13"/>
      <c r="B1362" s="13"/>
      <c r="C1362" s="13"/>
      <c r="D1362" s="18"/>
      <c r="E1362" s="9"/>
    </row>
    <row r="1363" spans="1:5">
      <c r="A1363" s="13"/>
      <c r="B1363" s="13"/>
      <c r="C1363" s="13"/>
      <c r="D1363" s="18"/>
      <c r="E1363" s="9"/>
    </row>
    <row r="1364" spans="1:5">
      <c r="A1364" s="13"/>
      <c r="B1364" s="13"/>
      <c r="C1364" s="13"/>
      <c r="D1364" s="18"/>
      <c r="E1364" s="9"/>
    </row>
    <row r="1365" spans="1:5">
      <c r="A1365" s="13"/>
      <c r="B1365" s="13"/>
      <c r="C1365" s="13"/>
      <c r="D1365" s="18"/>
      <c r="E1365" s="9"/>
    </row>
    <row r="1366" spans="1:5">
      <c r="A1366" s="13"/>
      <c r="B1366" s="13"/>
      <c r="C1366" s="13"/>
      <c r="D1366" s="18"/>
      <c r="E1366" s="9"/>
    </row>
    <row r="1367" spans="1:5">
      <c r="A1367" s="13"/>
      <c r="B1367" s="13"/>
      <c r="C1367" s="13"/>
      <c r="D1367" s="18"/>
      <c r="E1367" s="9"/>
    </row>
    <row r="1368" spans="1:5">
      <c r="A1368" s="13"/>
      <c r="B1368" s="13"/>
      <c r="C1368" s="13"/>
      <c r="D1368" s="18"/>
      <c r="E1368" s="9"/>
    </row>
    <row r="1369" spans="1:5">
      <c r="A1369" s="13"/>
      <c r="B1369" s="13"/>
      <c r="C1369" s="13"/>
      <c r="D1369" s="18"/>
      <c r="E1369" s="9"/>
    </row>
    <row r="1370" spans="1:5">
      <c r="A1370" s="13"/>
      <c r="B1370" s="13"/>
      <c r="C1370" s="13"/>
      <c r="D1370" s="18"/>
      <c r="E1370" s="9"/>
    </row>
    <row r="1371" spans="1:5">
      <c r="A1371" s="13"/>
      <c r="B1371" s="13"/>
      <c r="C1371" s="13"/>
      <c r="D1371" s="18"/>
      <c r="E1371" s="9"/>
    </row>
    <row r="1372" spans="1:5">
      <c r="A1372" s="13"/>
      <c r="B1372" s="13"/>
      <c r="C1372" s="13"/>
      <c r="D1372" s="18"/>
      <c r="E1372" s="9"/>
    </row>
    <row r="1373" spans="1:5">
      <c r="A1373" s="13"/>
      <c r="B1373" s="13"/>
      <c r="C1373" s="13"/>
      <c r="D1373" s="18"/>
      <c r="E1373" s="9"/>
    </row>
    <row r="1374" spans="1:5">
      <c r="A1374" s="13"/>
      <c r="B1374" s="13"/>
      <c r="C1374" s="13"/>
      <c r="D1374" s="18"/>
      <c r="E1374" s="9"/>
    </row>
    <row r="1375" spans="1:5">
      <c r="A1375" s="13"/>
      <c r="B1375" s="13"/>
      <c r="C1375" s="13"/>
      <c r="D1375" s="18"/>
      <c r="E1375" s="9"/>
    </row>
    <row r="1376" spans="1:5">
      <c r="A1376" s="13"/>
      <c r="B1376" s="13"/>
      <c r="C1376" s="13"/>
      <c r="D1376" s="18"/>
      <c r="E1376" s="9"/>
    </row>
    <row r="1377" spans="1:5">
      <c r="A1377" s="13"/>
      <c r="B1377" s="13"/>
      <c r="C1377" s="13"/>
      <c r="D1377" s="18"/>
      <c r="E1377" s="9"/>
    </row>
    <row r="1378" spans="1:5">
      <c r="A1378" s="13"/>
      <c r="B1378" s="13"/>
      <c r="C1378" s="13"/>
      <c r="D1378" s="18"/>
      <c r="E1378" s="9"/>
    </row>
    <row r="1379" spans="1:5">
      <c r="A1379" s="13"/>
      <c r="B1379" s="13"/>
      <c r="C1379" s="13"/>
      <c r="D1379" s="18"/>
      <c r="E1379" s="9"/>
    </row>
    <row r="1380" spans="1:5">
      <c r="A1380" s="13"/>
      <c r="B1380" s="13"/>
      <c r="C1380" s="13"/>
      <c r="D1380" s="18"/>
      <c r="E1380" s="9"/>
    </row>
    <row r="1381" spans="1:5">
      <c r="A1381" s="13"/>
      <c r="B1381" s="13"/>
      <c r="C1381" s="13"/>
      <c r="D1381" s="18"/>
      <c r="E1381" s="9"/>
    </row>
    <row r="1382" spans="1:5">
      <c r="A1382" s="13"/>
      <c r="B1382" s="13"/>
      <c r="C1382" s="13"/>
      <c r="D1382" s="18"/>
      <c r="E1382" s="9"/>
    </row>
    <row r="1383" spans="1:5">
      <c r="A1383" s="13"/>
      <c r="B1383" s="13"/>
      <c r="C1383" s="13"/>
      <c r="D1383" s="18"/>
      <c r="E1383" s="9"/>
    </row>
    <row r="1384" spans="1:5">
      <c r="A1384" s="13"/>
      <c r="B1384" s="13"/>
      <c r="C1384" s="13"/>
      <c r="D1384" s="18"/>
      <c r="E1384" s="9"/>
    </row>
    <row r="1385" spans="1:5">
      <c r="A1385" s="13"/>
      <c r="B1385" s="13"/>
      <c r="C1385" s="13"/>
      <c r="D1385" s="18"/>
      <c r="E1385" s="9"/>
    </row>
    <row r="1386" spans="1:5">
      <c r="A1386" s="13"/>
      <c r="B1386" s="13"/>
      <c r="C1386" s="13"/>
      <c r="D1386" s="18"/>
      <c r="E1386" s="9"/>
    </row>
    <row r="1387" spans="1:5">
      <c r="A1387" s="13"/>
      <c r="B1387" s="13"/>
      <c r="C1387" s="13"/>
      <c r="D1387" s="18"/>
      <c r="E1387" s="9"/>
    </row>
    <row r="1388" spans="1:5">
      <c r="A1388" s="13"/>
      <c r="B1388" s="13"/>
      <c r="C1388" s="13"/>
      <c r="D1388" s="18"/>
      <c r="E1388" s="9"/>
    </row>
    <row r="1389" spans="1:5">
      <c r="A1389" s="13"/>
      <c r="B1389" s="13"/>
      <c r="C1389" s="13"/>
      <c r="D1389" s="18"/>
      <c r="E1389" s="9"/>
    </row>
    <row r="1390" spans="1:5">
      <c r="A1390" s="13"/>
      <c r="B1390" s="13"/>
      <c r="C1390" s="13"/>
      <c r="D1390" s="18"/>
      <c r="E1390" s="9"/>
    </row>
    <row r="1391" spans="1:5">
      <c r="A1391" s="13"/>
      <c r="B1391" s="13"/>
      <c r="C1391" s="13"/>
      <c r="D1391" s="18"/>
      <c r="E1391" s="9"/>
    </row>
    <row r="1392" spans="1:5">
      <c r="A1392" s="13"/>
      <c r="B1392" s="13"/>
      <c r="C1392" s="13"/>
      <c r="D1392" s="18"/>
      <c r="E1392" s="9"/>
    </row>
    <row r="1393" spans="1:5">
      <c r="A1393" s="13"/>
      <c r="B1393" s="13"/>
      <c r="C1393" s="13"/>
      <c r="D1393" s="18"/>
      <c r="E1393" s="9"/>
    </row>
    <row r="1394" spans="1:5">
      <c r="A1394" s="13"/>
      <c r="B1394" s="13"/>
      <c r="C1394" s="13"/>
      <c r="D1394" s="18"/>
      <c r="E1394" s="9"/>
    </row>
    <row r="1395" spans="1:5">
      <c r="A1395" s="13"/>
      <c r="B1395" s="13"/>
      <c r="C1395" s="13"/>
      <c r="D1395" s="18"/>
      <c r="E1395" s="9"/>
    </row>
    <row r="1396" spans="1:5">
      <c r="A1396" s="13"/>
      <c r="B1396" s="13"/>
      <c r="C1396" s="13"/>
      <c r="D1396" s="18"/>
      <c r="E1396" s="9"/>
    </row>
    <row r="1397" spans="1:5">
      <c r="A1397" s="13"/>
      <c r="B1397" s="13"/>
      <c r="C1397" s="13"/>
      <c r="D1397" s="18"/>
      <c r="E1397" s="9"/>
    </row>
    <row r="1398" spans="1:5">
      <c r="A1398" s="13"/>
      <c r="B1398" s="13"/>
      <c r="C1398" s="13"/>
      <c r="D1398" s="18"/>
      <c r="E1398" s="9"/>
    </row>
    <row r="1399" spans="1:5">
      <c r="A1399" s="13"/>
      <c r="B1399" s="13"/>
      <c r="C1399" s="13"/>
      <c r="D1399" s="18"/>
      <c r="E1399" s="9"/>
    </row>
    <row r="1400" spans="1:5">
      <c r="A1400" s="13"/>
      <c r="B1400" s="13"/>
      <c r="C1400" s="13"/>
      <c r="D1400" s="18"/>
      <c r="E1400" s="9"/>
    </row>
    <row r="1401" spans="1:5">
      <c r="A1401" s="13"/>
      <c r="B1401" s="13"/>
      <c r="C1401" s="13"/>
      <c r="D1401" s="18"/>
      <c r="E1401" s="9"/>
    </row>
    <row r="1402" spans="1:5">
      <c r="A1402" s="13"/>
      <c r="B1402" s="13"/>
      <c r="C1402" s="13"/>
      <c r="D1402" s="18"/>
      <c r="E1402" s="9"/>
    </row>
    <row r="1403" spans="1:5">
      <c r="A1403" s="13"/>
      <c r="B1403" s="13"/>
      <c r="C1403" s="13"/>
      <c r="D1403" s="18"/>
      <c r="E1403" s="9"/>
    </row>
    <row r="1404" spans="1:5">
      <c r="A1404" s="13"/>
      <c r="B1404" s="13"/>
      <c r="C1404" s="13"/>
      <c r="D1404" s="18"/>
      <c r="E1404" s="9"/>
    </row>
    <row r="1405" spans="1:5">
      <c r="A1405" s="13"/>
      <c r="B1405" s="13"/>
      <c r="C1405" s="13"/>
      <c r="D1405" s="18"/>
      <c r="E1405" s="9"/>
    </row>
    <row r="1406" spans="1:5">
      <c r="A1406" s="13"/>
      <c r="B1406" s="13"/>
      <c r="C1406" s="13"/>
      <c r="D1406" s="18"/>
      <c r="E1406" s="9"/>
    </row>
    <row r="1407" spans="1:5">
      <c r="A1407" s="13"/>
      <c r="B1407" s="13"/>
      <c r="C1407" s="13"/>
      <c r="D1407" s="18"/>
      <c r="E1407" s="9"/>
    </row>
    <row r="1408" spans="1:5">
      <c r="A1408" s="13"/>
      <c r="B1408" s="13"/>
      <c r="C1408" s="13"/>
      <c r="D1408" s="18"/>
      <c r="E1408" s="9"/>
    </row>
    <row r="1409" spans="1:5">
      <c r="A1409" s="13"/>
      <c r="B1409" s="13"/>
      <c r="C1409" s="13"/>
      <c r="D1409" s="18"/>
      <c r="E1409" s="9"/>
    </row>
    <row r="1410" spans="1:5">
      <c r="A1410" s="13"/>
      <c r="B1410" s="13"/>
      <c r="C1410" s="13"/>
      <c r="D1410" s="18"/>
      <c r="E1410" s="9"/>
    </row>
    <row r="1411" spans="1:5">
      <c r="A1411" s="13"/>
      <c r="B1411" s="13"/>
      <c r="C1411" s="13"/>
      <c r="D1411" s="18"/>
      <c r="E1411" s="9"/>
    </row>
    <row r="1412" spans="1:5">
      <c r="A1412" s="13"/>
      <c r="B1412" s="13"/>
      <c r="C1412" s="13"/>
      <c r="D1412" s="18"/>
      <c r="E1412" s="9"/>
    </row>
    <row r="1413" spans="1:5">
      <c r="A1413" s="13"/>
      <c r="B1413" s="13"/>
      <c r="C1413" s="13"/>
      <c r="D1413" s="18"/>
      <c r="E1413" s="9"/>
    </row>
    <row r="1414" spans="1:5">
      <c r="A1414" s="13"/>
      <c r="B1414" s="13"/>
      <c r="C1414" s="13"/>
      <c r="D1414" s="18"/>
      <c r="E1414" s="9"/>
    </row>
    <row r="1415" spans="1:5">
      <c r="A1415" s="13"/>
      <c r="B1415" s="13"/>
      <c r="C1415" s="13"/>
      <c r="D1415" s="18"/>
      <c r="E1415" s="9"/>
    </row>
    <row r="1416" spans="1:5">
      <c r="A1416" s="13"/>
      <c r="B1416" s="13"/>
      <c r="C1416" s="13"/>
      <c r="D1416" s="18"/>
      <c r="E1416" s="9"/>
    </row>
    <row r="1417" spans="1:5">
      <c r="A1417" s="13"/>
      <c r="B1417" s="13"/>
      <c r="C1417" s="13"/>
      <c r="D1417" s="18"/>
      <c r="E1417" s="9"/>
    </row>
    <row r="1418" spans="1:5">
      <c r="A1418" s="13"/>
      <c r="B1418" s="13"/>
      <c r="C1418" s="13"/>
      <c r="D1418" s="18"/>
      <c r="E1418" s="9"/>
    </row>
    <row r="1419" spans="1:5">
      <c r="A1419" s="13"/>
      <c r="B1419" s="13"/>
      <c r="C1419" s="13"/>
      <c r="D1419" s="18"/>
      <c r="E1419" s="9"/>
    </row>
    <row r="1420" spans="1:5">
      <c r="A1420" s="13"/>
      <c r="B1420" s="13"/>
      <c r="C1420" s="13"/>
      <c r="D1420" s="18"/>
      <c r="E1420" s="9"/>
    </row>
    <row r="1421" spans="1:5">
      <c r="A1421" s="13"/>
      <c r="B1421" s="13"/>
      <c r="C1421" s="13"/>
      <c r="D1421" s="18"/>
      <c r="E1421" s="9"/>
    </row>
    <row r="1422" spans="1:5">
      <c r="A1422" s="13"/>
      <c r="B1422" s="13"/>
      <c r="C1422" s="13"/>
      <c r="D1422" s="18"/>
      <c r="E1422" s="9"/>
    </row>
    <row r="1423" spans="1:5">
      <c r="A1423" s="13"/>
      <c r="B1423" s="13"/>
      <c r="C1423" s="13"/>
      <c r="D1423" s="18"/>
      <c r="E1423" s="9"/>
    </row>
    <row r="1424" spans="1:5">
      <c r="A1424" s="13"/>
      <c r="B1424" s="13"/>
      <c r="C1424" s="13"/>
      <c r="D1424" s="18"/>
      <c r="E1424" s="9"/>
    </row>
    <row r="1425" spans="1:5">
      <c r="A1425" s="13"/>
      <c r="B1425" s="13"/>
      <c r="C1425" s="13"/>
      <c r="D1425" s="18"/>
      <c r="E1425" s="9"/>
    </row>
    <row r="1426" spans="1:5">
      <c r="A1426" s="13"/>
      <c r="B1426" s="13"/>
      <c r="C1426" s="13"/>
      <c r="D1426" s="18"/>
      <c r="E1426" s="9"/>
    </row>
    <row r="1427" spans="1:5">
      <c r="A1427" s="13"/>
      <c r="B1427" s="13"/>
      <c r="C1427" s="13"/>
      <c r="D1427" s="18"/>
      <c r="E1427" s="9"/>
    </row>
    <row r="1428" spans="1:5">
      <c r="A1428" s="13"/>
      <c r="B1428" s="13"/>
      <c r="C1428" s="13"/>
      <c r="D1428" s="18"/>
      <c r="E1428" s="9"/>
    </row>
    <row r="1429" spans="1:5">
      <c r="A1429" s="13"/>
      <c r="B1429" s="13"/>
      <c r="C1429" s="13"/>
      <c r="D1429" s="18"/>
      <c r="E1429" s="9"/>
    </row>
    <row r="1430" spans="1:5">
      <c r="A1430" s="13"/>
      <c r="B1430" s="13"/>
      <c r="C1430" s="13"/>
      <c r="D1430" s="18"/>
      <c r="E1430" s="9"/>
    </row>
    <row r="1431" spans="1:5">
      <c r="A1431" s="13"/>
      <c r="B1431" s="13"/>
      <c r="C1431" s="13"/>
      <c r="D1431" s="18"/>
      <c r="E1431" s="9"/>
    </row>
    <row r="1432" spans="1:5">
      <c r="A1432" s="13"/>
      <c r="B1432" s="13"/>
      <c r="C1432" s="13"/>
      <c r="D1432" s="18"/>
      <c r="E1432" s="9"/>
    </row>
    <row r="1433" spans="1:5">
      <c r="A1433" s="13"/>
      <c r="B1433" s="13"/>
      <c r="C1433" s="13"/>
      <c r="D1433" s="18"/>
      <c r="E1433" s="9"/>
    </row>
    <row r="1434" spans="1:5">
      <c r="A1434" s="13"/>
      <c r="B1434" s="13"/>
      <c r="C1434" s="13"/>
      <c r="D1434" s="18"/>
      <c r="E1434" s="9"/>
    </row>
    <row r="1435" spans="1:5">
      <c r="A1435" s="13"/>
      <c r="B1435" s="13"/>
      <c r="C1435" s="13"/>
      <c r="D1435" s="18"/>
      <c r="E1435" s="9"/>
    </row>
    <row r="1436" spans="1:5">
      <c r="A1436" s="13"/>
      <c r="B1436" s="13"/>
      <c r="C1436" s="13"/>
      <c r="D1436" s="18"/>
      <c r="E1436" s="9"/>
    </row>
    <row r="1437" spans="1:5">
      <c r="A1437" s="13"/>
      <c r="B1437" s="13"/>
      <c r="C1437" s="13"/>
      <c r="D1437" s="18"/>
      <c r="E1437" s="9"/>
    </row>
    <row r="1438" spans="1:5">
      <c r="A1438" s="13"/>
      <c r="B1438" s="13"/>
      <c r="C1438" s="13"/>
      <c r="D1438" s="18"/>
      <c r="E1438" s="9"/>
    </row>
    <row r="1439" spans="1:5">
      <c r="A1439" s="13"/>
      <c r="B1439" s="13"/>
      <c r="C1439" s="13"/>
      <c r="D1439" s="18"/>
      <c r="E1439" s="9"/>
    </row>
    <row r="1440" spans="1:5">
      <c r="A1440" s="13"/>
      <c r="B1440" s="13"/>
      <c r="C1440" s="13"/>
      <c r="D1440" s="18"/>
      <c r="E1440" s="9"/>
    </row>
    <row r="1441" spans="1:5">
      <c r="A1441" s="13"/>
      <c r="B1441" s="13"/>
      <c r="C1441" s="13"/>
      <c r="D1441" s="18"/>
      <c r="E1441" s="9"/>
    </row>
    <row r="1442" spans="1:5">
      <c r="A1442" s="13"/>
      <c r="B1442" s="13"/>
      <c r="C1442" s="13"/>
      <c r="D1442" s="18"/>
      <c r="E1442" s="9"/>
    </row>
    <row r="1443" spans="1:5">
      <c r="A1443" s="13"/>
      <c r="B1443" s="13"/>
      <c r="C1443" s="13"/>
      <c r="D1443" s="18"/>
      <c r="E1443" s="9"/>
    </row>
    <row r="1444" spans="1:5">
      <c r="A1444" s="13"/>
      <c r="B1444" s="13"/>
      <c r="C1444" s="13"/>
      <c r="D1444" s="18"/>
      <c r="E1444" s="9"/>
    </row>
    <row r="1445" spans="1:5">
      <c r="A1445" s="13"/>
      <c r="B1445" s="13"/>
      <c r="C1445" s="13"/>
      <c r="D1445" s="18"/>
      <c r="E1445" s="9"/>
    </row>
    <row r="1446" spans="1:5">
      <c r="A1446" s="13"/>
      <c r="B1446" s="13"/>
      <c r="C1446" s="13"/>
      <c r="D1446" s="18"/>
      <c r="E1446" s="9"/>
    </row>
    <row r="1447" spans="1:5">
      <c r="A1447" s="13"/>
      <c r="B1447" s="13"/>
      <c r="C1447" s="13"/>
      <c r="D1447" s="18"/>
      <c r="E1447" s="9"/>
    </row>
    <row r="1448" spans="1:5">
      <c r="A1448" s="13"/>
      <c r="B1448" s="13"/>
      <c r="C1448" s="13"/>
      <c r="D1448" s="18"/>
      <c r="E1448" s="9"/>
    </row>
    <row r="1449" spans="1:5">
      <c r="A1449" s="13"/>
      <c r="B1449" s="13"/>
      <c r="C1449" s="13"/>
      <c r="D1449" s="18"/>
      <c r="E1449" s="9"/>
    </row>
    <row r="1450" spans="1:5">
      <c r="A1450" s="13"/>
      <c r="B1450" s="13"/>
      <c r="C1450" s="13"/>
      <c r="D1450" s="18"/>
      <c r="E1450" s="9"/>
    </row>
    <row r="1451" spans="1:5">
      <c r="A1451" s="13"/>
      <c r="B1451" s="13"/>
      <c r="C1451" s="13"/>
      <c r="D1451" s="18"/>
      <c r="E1451" s="9"/>
    </row>
    <row r="1452" spans="1:5">
      <c r="A1452" s="13"/>
      <c r="B1452" s="13"/>
      <c r="C1452" s="13"/>
      <c r="D1452" s="18"/>
      <c r="E1452" s="9"/>
    </row>
    <row r="1453" spans="1:5">
      <c r="A1453" s="13"/>
      <c r="B1453" s="13"/>
      <c r="C1453" s="13"/>
      <c r="D1453" s="18"/>
      <c r="E1453" s="9"/>
    </row>
    <row r="1454" spans="1:5">
      <c r="A1454" s="13"/>
      <c r="B1454" s="13"/>
      <c r="C1454" s="13"/>
      <c r="D1454" s="18"/>
      <c r="E1454" s="9"/>
    </row>
    <row r="1455" spans="1:5">
      <c r="A1455" s="13"/>
      <c r="B1455" s="13"/>
      <c r="C1455" s="13"/>
      <c r="D1455" s="18"/>
      <c r="E1455" s="9"/>
    </row>
    <row r="1456" spans="1:5">
      <c r="A1456" s="13"/>
      <c r="B1456" s="13"/>
      <c r="C1456" s="13"/>
      <c r="D1456" s="18"/>
      <c r="E1456" s="9"/>
    </row>
    <row r="1457" spans="1:5">
      <c r="A1457" s="13"/>
      <c r="B1457" s="13"/>
      <c r="C1457" s="13"/>
      <c r="D1457" s="18"/>
      <c r="E1457" s="9"/>
    </row>
    <row r="1458" spans="1:5">
      <c r="A1458" s="13"/>
      <c r="B1458" s="13"/>
      <c r="C1458" s="13"/>
      <c r="D1458" s="18"/>
      <c r="E1458" s="9"/>
    </row>
    <row r="1459" spans="1:5">
      <c r="A1459" s="13"/>
      <c r="B1459" s="13"/>
      <c r="C1459" s="13"/>
      <c r="D1459" s="18"/>
      <c r="E1459" s="9"/>
    </row>
    <row r="1460" spans="1:5">
      <c r="A1460" s="13"/>
      <c r="B1460" s="13"/>
      <c r="C1460" s="13"/>
      <c r="D1460" s="18"/>
      <c r="E1460" s="9"/>
    </row>
    <row r="1461" spans="1:5">
      <c r="A1461" s="13"/>
      <c r="B1461" s="13"/>
      <c r="C1461" s="13"/>
      <c r="D1461" s="18"/>
      <c r="E1461" s="9"/>
    </row>
    <row r="1462" spans="1:5">
      <c r="A1462" s="13"/>
      <c r="B1462" s="13"/>
      <c r="C1462" s="13"/>
      <c r="D1462" s="18"/>
      <c r="E1462" s="9"/>
    </row>
    <row r="1463" spans="1:5">
      <c r="A1463" s="13"/>
      <c r="B1463" s="13"/>
      <c r="C1463" s="13"/>
      <c r="D1463" s="18"/>
      <c r="E1463" s="9"/>
    </row>
    <row r="1464" spans="1:5">
      <c r="A1464" s="13"/>
      <c r="B1464" s="13"/>
      <c r="C1464" s="13"/>
      <c r="D1464" s="18"/>
      <c r="E1464" s="9"/>
    </row>
    <row r="1465" spans="1:5">
      <c r="A1465" s="13"/>
      <c r="B1465" s="13"/>
      <c r="C1465" s="13"/>
      <c r="D1465" s="18"/>
      <c r="E1465" s="9"/>
    </row>
    <row r="1466" spans="1:5">
      <c r="A1466" s="13"/>
      <c r="B1466" s="13"/>
      <c r="C1466" s="13"/>
      <c r="D1466" s="18"/>
      <c r="E1466" s="9"/>
    </row>
    <row r="1467" spans="1:5">
      <c r="A1467" s="13"/>
      <c r="B1467" s="13"/>
      <c r="C1467" s="13"/>
      <c r="D1467" s="18"/>
      <c r="E1467" s="9"/>
    </row>
    <row r="1468" spans="1:5">
      <c r="A1468" s="13"/>
      <c r="B1468" s="13"/>
      <c r="C1468" s="13"/>
      <c r="D1468" s="18"/>
      <c r="E1468" s="9"/>
    </row>
    <row r="1469" spans="1:5">
      <c r="A1469" s="13"/>
      <c r="B1469" s="13"/>
      <c r="C1469" s="13"/>
      <c r="D1469" s="18"/>
      <c r="E1469" s="9"/>
    </row>
    <row r="1470" spans="1:5">
      <c r="A1470" s="13"/>
      <c r="B1470" s="13"/>
      <c r="C1470" s="13"/>
      <c r="D1470" s="18"/>
      <c r="E1470" s="9"/>
    </row>
    <row r="1471" spans="1:5">
      <c r="A1471" s="13"/>
      <c r="B1471" s="13"/>
      <c r="C1471" s="13"/>
      <c r="D1471" s="18"/>
      <c r="E1471" s="9"/>
    </row>
    <row r="1472" spans="1:5">
      <c r="A1472" s="13"/>
      <c r="B1472" s="13"/>
      <c r="C1472" s="13"/>
      <c r="D1472" s="18"/>
      <c r="E1472" s="9"/>
    </row>
    <row r="1473" spans="1:5">
      <c r="A1473" s="13"/>
      <c r="B1473" s="13"/>
      <c r="C1473" s="13"/>
      <c r="D1473" s="18"/>
      <c r="E1473" s="9"/>
    </row>
    <row r="1474" spans="1:5">
      <c r="A1474" s="13"/>
      <c r="B1474" s="13"/>
      <c r="C1474" s="13"/>
      <c r="D1474" s="18"/>
      <c r="E1474" s="9"/>
    </row>
    <row r="1475" spans="1:5">
      <c r="A1475" s="13"/>
      <c r="B1475" s="13"/>
      <c r="C1475" s="13"/>
      <c r="D1475" s="18"/>
      <c r="E1475" s="9"/>
    </row>
    <row r="1476" spans="1:5">
      <c r="A1476" s="13"/>
      <c r="B1476" s="13"/>
      <c r="C1476" s="13"/>
      <c r="D1476" s="18"/>
      <c r="E1476" s="9"/>
    </row>
    <row r="1477" spans="1:5">
      <c r="A1477" s="13"/>
      <c r="B1477" s="13"/>
      <c r="C1477" s="13"/>
      <c r="D1477" s="18"/>
      <c r="E1477" s="9"/>
    </row>
    <row r="1478" spans="1:5">
      <c r="A1478" s="13"/>
      <c r="B1478" s="13"/>
      <c r="C1478" s="13"/>
      <c r="D1478" s="18"/>
      <c r="E1478" s="9"/>
    </row>
    <row r="1479" spans="1:5">
      <c r="A1479" s="13"/>
      <c r="B1479" s="13"/>
      <c r="C1479" s="13"/>
      <c r="D1479" s="18"/>
      <c r="E1479" s="9"/>
    </row>
    <row r="1480" spans="1:5">
      <c r="A1480" s="13"/>
      <c r="B1480" s="13"/>
      <c r="C1480" s="13"/>
      <c r="D1480" s="18"/>
      <c r="E1480" s="9"/>
    </row>
    <row r="1481" spans="1:5">
      <c r="A1481" s="13"/>
      <c r="B1481" s="13"/>
      <c r="C1481" s="13"/>
      <c r="D1481" s="18"/>
      <c r="E1481" s="9"/>
    </row>
    <row r="1482" spans="1:5">
      <c r="A1482" s="13"/>
      <c r="B1482" s="13"/>
      <c r="C1482" s="13"/>
      <c r="D1482" s="18"/>
      <c r="E1482" s="9"/>
    </row>
    <row r="1483" spans="1:5">
      <c r="A1483" s="13"/>
      <c r="B1483" s="13"/>
      <c r="C1483" s="13"/>
      <c r="D1483" s="18"/>
      <c r="E1483" s="9"/>
    </row>
    <row r="1484" spans="1:5">
      <c r="A1484" s="13"/>
      <c r="B1484" s="13"/>
      <c r="C1484" s="13"/>
      <c r="D1484" s="18"/>
      <c r="E1484" s="9"/>
    </row>
    <row r="1485" spans="1:5">
      <c r="A1485" s="13"/>
      <c r="B1485" s="13"/>
      <c r="C1485" s="13"/>
      <c r="D1485" s="18"/>
      <c r="E1485" s="9"/>
    </row>
    <row r="1486" spans="1:5">
      <c r="A1486" s="13"/>
      <c r="B1486" s="13"/>
      <c r="C1486" s="13"/>
      <c r="D1486" s="18"/>
      <c r="E1486" s="9"/>
    </row>
    <row r="1487" spans="1:5">
      <c r="A1487" s="13"/>
      <c r="B1487" s="13"/>
      <c r="C1487" s="13"/>
      <c r="D1487" s="18"/>
      <c r="E1487" s="9"/>
    </row>
    <row r="1488" spans="1:5">
      <c r="A1488" s="13"/>
      <c r="B1488" s="13"/>
      <c r="C1488" s="13"/>
      <c r="D1488" s="18"/>
      <c r="E1488" s="9"/>
    </row>
    <row r="1489" spans="1:5">
      <c r="A1489" s="13"/>
      <c r="B1489" s="13"/>
      <c r="C1489" s="13"/>
      <c r="D1489" s="18"/>
      <c r="E1489" s="9"/>
    </row>
    <row r="1490" spans="1:5">
      <c r="A1490" s="13"/>
      <c r="B1490" s="13"/>
      <c r="C1490" s="13"/>
      <c r="D1490" s="18"/>
      <c r="E1490" s="9"/>
    </row>
    <row r="1491" spans="1:5">
      <c r="A1491" s="13"/>
      <c r="B1491" s="13"/>
      <c r="C1491" s="13"/>
      <c r="D1491" s="18"/>
      <c r="E1491" s="9"/>
    </row>
    <row r="1492" spans="1:5">
      <c r="A1492" s="13"/>
      <c r="B1492" s="13"/>
      <c r="C1492" s="13"/>
      <c r="D1492" s="18"/>
      <c r="E1492" s="9"/>
    </row>
    <row r="1493" spans="1:5">
      <c r="A1493" s="13"/>
      <c r="B1493" s="13"/>
      <c r="C1493" s="13"/>
      <c r="D1493" s="18"/>
      <c r="E1493" s="9"/>
    </row>
    <row r="1494" spans="1:5">
      <c r="A1494" s="13"/>
      <c r="B1494" s="13"/>
      <c r="C1494" s="13"/>
      <c r="D1494" s="18"/>
      <c r="E1494" s="9"/>
    </row>
    <row r="1495" spans="1:5">
      <c r="A1495" s="13"/>
      <c r="B1495" s="13"/>
      <c r="C1495" s="13"/>
      <c r="D1495" s="18"/>
      <c r="E1495" s="9"/>
    </row>
    <row r="1496" spans="1:5">
      <c r="A1496" s="13"/>
      <c r="B1496" s="13"/>
      <c r="C1496" s="13"/>
      <c r="D1496" s="18"/>
      <c r="E1496" s="9"/>
    </row>
    <row r="1497" spans="1:5">
      <c r="A1497" s="13"/>
      <c r="B1497" s="13"/>
      <c r="C1497" s="13"/>
      <c r="D1497" s="18"/>
      <c r="E1497" s="9"/>
    </row>
    <row r="1498" spans="1:5">
      <c r="A1498" s="13"/>
      <c r="B1498" s="13"/>
      <c r="C1498" s="13"/>
      <c r="D1498" s="18"/>
      <c r="E1498" s="9"/>
    </row>
    <row r="1499" spans="1:5">
      <c r="A1499" s="13"/>
      <c r="B1499" s="13"/>
      <c r="C1499" s="13"/>
      <c r="D1499" s="18"/>
      <c r="E1499" s="9"/>
    </row>
    <row r="1500" spans="1:5">
      <c r="A1500" s="13"/>
      <c r="B1500" s="13"/>
      <c r="C1500" s="13"/>
      <c r="D1500" s="18"/>
      <c r="E1500" s="9"/>
    </row>
    <row r="1501" spans="1:5">
      <c r="A1501" s="13"/>
      <c r="B1501" s="13"/>
      <c r="C1501" s="13"/>
      <c r="D1501" s="18"/>
      <c r="E1501" s="9"/>
    </row>
    <row r="1502" spans="1:5">
      <c r="A1502" s="13"/>
      <c r="B1502" s="13"/>
      <c r="C1502" s="13"/>
      <c r="D1502" s="18"/>
      <c r="E1502" s="9"/>
    </row>
    <row r="1503" spans="1:5">
      <c r="A1503" s="13"/>
      <c r="B1503" s="13"/>
      <c r="C1503" s="13"/>
      <c r="D1503" s="18"/>
      <c r="E1503" s="9"/>
    </row>
    <row r="1504" spans="1:5">
      <c r="A1504" s="13"/>
      <c r="B1504" s="13"/>
      <c r="C1504" s="13"/>
      <c r="D1504" s="18"/>
      <c r="E1504" s="9"/>
    </row>
    <row r="1505" spans="1:5">
      <c r="A1505" s="13"/>
      <c r="B1505" s="13"/>
      <c r="C1505" s="13"/>
      <c r="D1505" s="18"/>
      <c r="E1505" s="9"/>
    </row>
    <row r="1506" spans="1:5">
      <c r="A1506" s="13"/>
      <c r="B1506" s="13"/>
      <c r="C1506" s="13"/>
      <c r="D1506" s="18"/>
      <c r="E1506" s="9"/>
    </row>
    <row r="1507" spans="1:5">
      <c r="A1507" s="13"/>
      <c r="B1507" s="13"/>
      <c r="C1507" s="13"/>
      <c r="D1507" s="18"/>
      <c r="E1507" s="9"/>
    </row>
    <row r="1508" spans="1:5">
      <c r="A1508" s="13"/>
      <c r="B1508" s="13"/>
      <c r="C1508" s="13"/>
      <c r="D1508" s="18"/>
      <c r="E1508" s="9"/>
    </row>
    <row r="1509" spans="1:5">
      <c r="A1509" s="13"/>
      <c r="B1509" s="13"/>
      <c r="C1509" s="13"/>
      <c r="D1509" s="18"/>
      <c r="E1509" s="9"/>
    </row>
    <row r="1510" spans="1:5">
      <c r="A1510" s="13"/>
      <c r="B1510" s="13"/>
      <c r="C1510" s="13"/>
      <c r="D1510" s="18"/>
      <c r="E1510" s="9"/>
    </row>
    <row r="1511" spans="1:5">
      <c r="A1511" s="13"/>
      <c r="B1511" s="13"/>
      <c r="C1511" s="13"/>
      <c r="D1511" s="18"/>
      <c r="E1511" s="9"/>
    </row>
    <row r="1512" spans="1:5">
      <c r="A1512" s="13"/>
      <c r="B1512" s="13"/>
      <c r="C1512" s="13"/>
      <c r="D1512" s="18"/>
      <c r="E1512" s="9"/>
    </row>
    <row r="1513" spans="1:5">
      <c r="A1513" s="13"/>
      <c r="B1513" s="13"/>
      <c r="C1513" s="13"/>
      <c r="D1513" s="18"/>
      <c r="E1513" s="9"/>
    </row>
    <row r="1514" spans="1:5">
      <c r="A1514" s="13"/>
      <c r="B1514" s="13"/>
      <c r="C1514" s="13"/>
      <c r="D1514" s="18"/>
      <c r="E1514" s="9"/>
    </row>
    <row r="1515" spans="1:5">
      <c r="A1515" s="13"/>
      <c r="B1515" s="13"/>
      <c r="C1515" s="13"/>
      <c r="D1515" s="18"/>
      <c r="E1515" s="9"/>
    </row>
    <row r="1516" spans="1:5">
      <c r="A1516" s="13"/>
      <c r="B1516" s="13"/>
      <c r="C1516" s="13"/>
      <c r="D1516" s="18"/>
      <c r="E1516" s="9"/>
    </row>
    <row r="1517" spans="1:5">
      <c r="A1517" s="13"/>
      <c r="B1517" s="13"/>
      <c r="C1517" s="13"/>
      <c r="D1517" s="18"/>
      <c r="E1517" s="9"/>
    </row>
    <row r="1518" spans="1:5">
      <c r="A1518" s="13"/>
      <c r="B1518" s="13"/>
      <c r="C1518" s="13"/>
      <c r="D1518" s="18"/>
      <c r="E1518" s="9"/>
    </row>
    <row r="1519" spans="1:5">
      <c r="A1519" s="13"/>
      <c r="B1519" s="13"/>
      <c r="C1519" s="13"/>
      <c r="D1519" s="18"/>
      <c r="E1519" s="9"/>
    </row>
    <row r="1520" spans="1:5">
      <c r="A1520" s="13"/>
      <c r="B1520" s="13"/>
      <c r="C1520" s="13"/>
      <c r="D1520" s="18"/>
      <c r="E1520" s="9"/>
    </row>
    <row r="1521" spans="1:5">
      <c r="A1521" s="13"/>
      <c r="B1521" s="13"/>
      <c r="C1521" s="13"/>
      <c r="D1521" s="18"/>
      <c r="E1521" s="9"/>
    </row>
    <row r="1522" spans="1:5">
      <c r="A1522" s="13"/>
      <c r="B1522" s="13"/>
      <c r="C1522" s="13"/>
      <c r="D1522" s="18"/>
      <c r="E1522" s="9"/>
    </row>
    <row r="1523" spans="1:5">
      <c r="A1523" s="13"/>
      <c r="B1523" s="13"/>
      <c r="C1523" s="13"/>
      <c r="D1523" s="18"/>
      <c r="E1523" s="9"/>
    </row>
    <row r="1524" spans="1:5">
      <c r="A1524" s="13"/>
      <c r="B1524" s="13"/>
      <c r="C1524" s="13"/>
      <c r="D1524" s="18"/>
      <c r="E1524" s="9"/>
    </row>
    <row r="1525" spans="1:5">
      <c r="A1525" s="13"/>
      <c r="B1525" s="13"/>
      <c r="C1525" s="13"/>
      <c r="D1525" s="18"/>
      <c r="E1525" s="9"/>
    </row>
    <row r="1526" spans="1:5">
      <c r="A1526" s="13"/>
      <c r="B1526" s="13"/>
      <c r="C1526" s="13"/>
      <c r="D1526" s="18"/>
      <c r="E1526" s="9"/>
    </row>
    <row r="1527" spans="1:5">
      <c r="A1527" s="13"/>
      <c r="B1527" s="13"/>
      <c r="C1527" s="13"/>
      <c r="D1527" s="18"/>
      <c r="E1527" s="9"/>
    </row>
    <row r="1528" spans="1:5">
      <c r="A1528" s="13"/>
      <c r="B1528" s="13"/>
      <c r="C1528" s="13"/>
      <c r="D1528" s="18"/>
      <c r="E1528" s="9"/>
    </row>
    <row r="1529" spans="1:5">
      <c r="A1529" s="13"/>
      <c r="B1529" s="13"/>
      <c r="C1529" s="13"/>
      <c r="D1529" s="18"/>
      <c r="E1529" s="9"/>
    </row>
    <row r="1530" spans="1:5">
      <c r="A1530" s="13"/>
      <c r="B1530" s="13"/>
      <c r="C1530" s="13"/>
      <c r="D1530" s="18"/>
      <c r="E1530" s="9"/>
    </row>
    <row r="1531" spans="1:5">
      <c r="A1531" s="13"/>
      <c r="B1531" s="13"/>
      <c r="C1531" s="13"/>
      <c r="D1531" s="18"/>
      <c r="E1531" s="9"/>
    </row>
    <row r="1532" spans="1:5">
      <c r="A1532" s="13"/>
      <c r="B1532" s="13"/>
      <c r="C1532" s="13"/>
      <c r="D1532" s="18"/>
      <c r="E1532" s="9"/>
    </row>
    <row r="1533" spans="1:5">
      <c r="A1533" s="13"/>
      <c r="B1533" s="13"/>
      <c r="C1533" s="13"/>
      <c r="D1533" s="18"/>
      <c r="E1533" s="9"/>
    </row>
    <row r="1534" spans="1:5">
      <c r="A1534" s="13"/>
      <c r="B1534" s="13"/>
      <c r="C1534" s="13"/>
      <c r="D1534" s="18"/>
      <c r="E1534" s="9"/>
    </row>
    <row r="1535" spans="1:5">
      <c r="A1535" s="13"/>
      <c r="B1535" s="13"/>
      <c r="C1535" s="13"/>
      <c r="D1535" s="18"/>
      <c r="E1535" s="9"/>
    </row>
    <row r="1536" spans="1:5">
      <c r="A1536" s="13"/>
      <c r="B1536" s="13"/>
      <c r="C1536" s="13"/>
      <c r="D1536" s="18"/>
      <c r="E1536" s="9"/>
    </row>
    <row r="1537" spans="1:5">
      <c r="A1537" s="13"/>
      <c r="B1537" s="13"/>
      <c r="C1537" s="13"/>
      <c r="D1537" s="18"/>
      <c r="E1537" s="9"/>
    </row>
    <row r="1538" spans="1:5">
      <c r="A1538" s="13"/>
      <c r="B1538" s="13"/>
      <c r="C1538" s="13"/>
      <c r="D1538" s="18"/>
      <c r="E1538" s="9"/>
    </row>
    <row r="1539" spans="1:5">
      <c r="A1539" s="13"/>
      <c r="B1539" s="13"/>
      <c r="C1539" s="13"/>
      <c r="D1539" s="18"/>
      <c r="E1539" s="9"/>
    </row>
    <row r="1540" spans="1:5">
      <c r="A1540" s="13"/>
      <c r="B1540" s="13"/>
      <c r="C1540" s="13"/>
      <c r="D1540" s="18"/>
      <c r="E1540" s="9"/>
    </row>
    <row r="1541" spans="1:5">
      <c r="A1541" s="13"/>
      <c r="B1541" s="13"/>
      <c r="C1541" s="13"/>
      <c r="D1541" s="18"/>
      <c r="E1541" s="9"/>
    </row>
    <row r="1542" spans="1:5">
      <c r="A1542" s="13"/>
      <c r="B1542" s="13"/>
      <c r="C1542" s="13"/>
      <c r="D1542" s="18"/>
      <c r="E1542" s="9"/>
    </row>
    <row r="1543" spans="1:5">
      <c r="A1543" s="13"/>
      <c r="B1543" s="13"/>
      <c r="C1543" s="13"/>
      <c r="D1543" s="18"/>
      <c r="E1543" s="9"/>
    </row>
    <row r="1544" spans="1:5">
      <c r="A1544" s="13"/>
      <c r="B1544" s="13"/>
      <c r="C1544" s="13"/>
      <c r="D1544" s="18"/>
      <c r="E1544" s="9"/>
    </row>
    <row r="1545" spans="1:5">
      <c r="A1545" s="13"/>
      <c r="B1545" s="13"/>
      <c r="C1545" s="13"/>
      <c r="D1545" s="18"/>
      <c r="E1545" s="9"/>
    </row>
    <row r="1546" spans="1:5">
      <c r="A1546" s="13"/>
      <c r="B1546" s="13"/>
      <c r="C1546" s="13"/>
      <c r="D1546" s="18"/>
      <c r="E1546" s="9"/>
    </row>
    <row r="1547" spans="1:5">
      <c r="A1547" s="13"/>
      <c r="B1547" s="13"/>
      <c r="C1547" s="13"/>
      <c r="D1547" s="18"/>
      <c r="E1547" s="9"/>
    </row>
    <row r="1548" spans="1:5">
      <c r="A1548" s="13"/>
      <c r="B1548" s="13"/>
      <c r="C1548" s="13"/>
      <c r="D1548" s="18"/>
      <c r="E1548" s="9"/>
    </row>
    <row r="1549" spans="1:5">
      <c r="A1549" s="13"/>
      <c r="B1549" s="13"/>
      <c r="C1549" s="13"/>
      <c r="D1549" s="18"/>
      <c r="E1549" s="9"/>
    </row>
    <row r="1550" spans="1:5">
      <c r="A1550" s="13"/>
      <c r="B1550" s="13"/>
      <c r="C1550" s="13"/>
      <c r="D1550" s="18"/>
      <c r="E1550" s="9"/>
    </row>
    <row r="1551" spans="1:5">
      <c r="A1551" s="13"/>
      <c r="B1551" s="13"/>
      <c r="C1551" s="13"/>
      <c r="D1551" s="18"/>
      <c r="E1551" s="9"/>
    </row>
    <row r="1552" spans="1:5">
      <c r="A1552" s="13"/>
      <c r="B1552" s="13"/>
      <c r="C1552" s="13"/>
      <c r="D1552" s="18"/>
      <c r="E1552" s="9"/>
    </row>
    <row r="1553" spans="1:5">
      <c r="A1553" s="13"/>
      <c r="B1553" s="13"/>
      <c r="C1553" s="13"/>
      <c r="D1553" s="18"/>
      <c r="E1553" s="9"/>
    </row>
    <row r="1554" spans="1:5">
      <c r="A1554" s="13"/>
      <c r="B1554" s="13"/>
      <c r="C1554" s="13"/>
      <c r="D1554" s="18"/>
      <c r="E1554" s="9"/>
    </row>
    <row r="1555" spans="1:5">
      <c r="A1555" s="13"/>
      <c r="B1555" s="13"/>
      <c r="C1555" s="13"/>
      <c r="D1555" s="18"/>
      <c r="E1555" s="9"/>
    </row>
    <row r="1556" spans="1:5">
      <c r="A1556" s="13"/>
      <c r="B1556" s="13"/>
      <c r="C1556" s="13"/>
      <c r="D1556" s="18"/>
      <c r="E1556" s="9"/>
    </row>
    <row r="1557" spans="1:5">
      <c r="A1557" s="13"/>
      <c r="B1557" s="13"/>
      <c r="C1557" s="13"/>
      <c r="D1557" s="18"/>
      <c r="E1557" s="9"/>
    </row>
    <row r="1558" spans="1:5">
      <c r="A1558" s="13"/>
      <c r="B1558" s="13"/>
      <c r="C1558" s="13"/>
      <c r="D1558" s="18"/>
      <c r="E1558" s="9"/>
    </row>
    <row r="1559" spans="1:5">
      <c r="A1559" s="13"/>
      <c r="B1559" s="13"/>
      <c r="C1559" s="13"/>
      <c r="D1559" s="18"/>
      <c r="E1559" s="9"/>
    </row>
    <row r="1560" spans="1:5">
      <c r="A1560" s="13"/>
      <c r="B1560" s="13"/>
      <c r="C1560" s="13"/>
      <c r="D1560" s="18"/>
      <c r="E1560" s="9"/>
    </row>
    <row r="1561" spans="1:5">
      <c r="A1561" s="13"/>
      <c r="B1561" s="13"/>
      <c r="C1561" s="13"/>
      <c r="D1561" s="18"/>
      <c r="E1561" s="9"/>
    </row>
    <row r="1562" spans="1:5">
      <c r="A1562" s="13"/>
      <c r="B1562" s="13"/>
      <c r="C1562" s="13"/>
      <c r="D1562" s="18"/>
      <c r="E1562" s="9"/>
    </row>
    <row r="1563" spans="1:5">
      <c r="A1563" s="13"/>
      <c r="B1563" s="13"/>
      <c r="C1563" s="13"/>
      <c r="D1563" s="18"/>
      <c r="E1563" s="9"/>
    </row>
    <row r="1564" spans="1:5">
      <c r="A1564" s="13"/>
      <c r="B1564" s="13"/>
      <c r="C1564" s="13"/>
      <c r="D1564" s="18"/>
      <c r="E1564" s="9"/>
    </row>
    <row r="1565" spans="1:5">
      <c r="A1565" s="13"/>
      <c r="B1565" s="13"/>
      <c r="C1565" s="13"/>
      <c r="D1565" s="18"/>
      <c r="E1565" s="9"/>
    </row>
    <row r="1566" spans="1:5">
      <c r="A1566" s="13"/>
      <c r="B1566" s="13"/>
      <c r="C1566" s="13"/>
      <c r="D1566" s="18"/>
      <c r="E1566" s="9"/>
    </row>
    <row r="1567" spans="1:5">
      <c r="A1567" s="13"/>
      <c r="B1567" s="13"/>
      <c r="C1567" s="13"/>
      <c r="D1567" s="18"/>
      <c r="E1567" s="9"/>
    </row>
    <row r="1568" spans="1:5">
      <c r="A1568" s="13"/>
      <c r="B1568" s="13"/>
      <c r="C1568" s="13"/>
      <c r="D1568" s="18"/>
      <c r="E1568" s="9"/>
    </row>
    <row r="1569" spans="1:5">
      <c r="A1569" s="13"/>
      <c r="B1569" s="13"/>
      <c r="C1569" s="13"/>
      <c r="D1569" s="18"/>
      <c r="E1569" s="9"/>
    </row>
    <row r="1570" spans="1:5">
      <c r="A1570" s="13"/>
      <c r="B1570" s="13"/>
      <c r="C1570" s="13"/>
      <c r="D1570" s="18"/>
      <c r="E1570" s="9"/>
    </row>
    <row r="1571" spans="1:5">
      <c r="A1571" s="13"/>
      <c r="B1571" s="13"/>
      <c r="C1571" s="13"/>
      <c r="D1571" s="18"/>
      <c r="E1571" s="9"/>
    </row>
    <row r="1572" spans="1:5">
      <c r="A1572" s="13"/>
      <c r="B1572" s="13"/>
      <c r="C1572" s="13"/>
      <c r="D1572" s="18"/>
      <c r="E1572" s="9"/>
    </row>
    <row r="1573" spans="1:5">
      <c r="A1573" s="13"/>
      <c r="B1573" s="13"/>
      <c r="C1573" s="13"/>
      <c r="D1573" s="18"/>
      <c r="E1573" s="9"/>
    </row>
    <row r="1574" spans="1:5">
      <c r="A1574" s="13"/>
      <c r="B1574" s="13"/>
      <c r="C1574" s="13"/>
      <c r="D1574" s="18"/>
      <c r="E1574" s="9"/>
    </row>
    <row r="1575" spans="1:5">
      <c r="A1575" s="13"/>
      <c r="B1575" s="13"/>
      <c r="C1575" s="13"/>
      <c r="D1575" s="18"/>
      <c r="E1575" s="9"/>
    </row>
    <row r="1576" spans="1:5">
      <c r="A1576" s="13"/>
      <c r="B1576" s="13"/>
      <c r="C1576" s="13"/>
      <c r="D1576" s="18"/>
      <c r="E1576" s="9"/>
    </row>
    <row r="1577" spans="1:5">
      <c r="A1577" s="13"/>
      <c r="B1577" s="13"/>
      <c r="C1577" s="13"/>
      <c r="D1577" s="18"/>
      <c r="E1577" s="9"/>
    </row>
    <row r="1578" spans="1:5">
      <c r="A1578" s="13"/>
      <c r="B1578" s="13"/>
      <c r="C1578" s="13"/>
      <c r="D1578" s="18"/>
      <c r="E1578" s="9"/>
    </row>
    <row r="1579" spans="1:5">
      <c r="A1579" s="13"/>
      <c r="B1579" s="13"/>
      <c r="C1579" s="13"/>
      <c r="D1579" s="18"/>
      <c r="E1579" s="9"/>
    </row>
    <row r="1580" spans="1:5">
      <c r="A1580" s="13"/>
      <c r="B1580" s="13"/>
      <c r="C1580" s="13"/>
      <c r="D1580" s="18"/>
      <c r="E1580" s="9"/>
    </row>
    <row r="1581" spans="1:5">
      <c r="A1581" s="13"/>
      <c r="B1581" s="13"/>
      <c r="C1581" s="13"/>
      <c r="D1581" s="18"/>
      <c r="E1581" s="9"/>
    </row>
    <row r="1582" spans="1:5">
      <c r="A1582" s="13"/>
      <c r="B1582" s="13"/>
      <c r="C1582" s="13"/>
      <c r="D1582" s="18"/>
      <c r="E1582" s="9"/>
    </row>
    <row r="1583" spans="1:5">
      <c r="A1583" s="13"/>
      <c r="B1583" s="13"/>
      <c r="C1583" s="13"/>
      <c r="D1583" s="18"/>
      <c r="E1583" s="9"/>
    </row>
    <row r="1584" spans="1:5">
      <c r="A1584" s="13"/>
      <c r="B1584" s="13"/>
      <c r="C1584" s="13"/>
      <c r="D1584" s="18"/>
      <c r="E1584" s="9"/>
    </row>
    <row r="1585" spans="1:5">
      <c r="A1585" s="13"/>
      <c r="B1585" s="13"/>
      <c r="C1585" s="13"/>
      <c r="D1585" s="18"/>
      <c r="E1585" s="9"/>
    </row>
    <row r="1586" spans="1:5">
      <c r="A1586" s="13"/>
      <c r="B1586" s="13"/>
      <c r="C1586" s="13"/>
      <c r="D1586" s="18"/>
      <c r="E1586" s="9"/>
    </row>
    <row r="1587" spans="1:5">
      <c r="A1587" s="13"/>
      <c r="B1587" s="13"/>
      <c r="C1587" s="13"/>
      <c r="D1587" s="18"/>
      <c r="E1587" s="9"/>
    </row>
    <row r="1588" spans="1:5">
      <c r="A1588" s="13"/>
      <c r="B1588" s="13"/>
      <c r="C1588" s="13"/>
      <c r="D1588" s="18"/>
      <c r="E1588" s="9"/>
    </row>
    <row r="1589" spans="1:5">
      <c r="A1589" s="13"/>
      <c r="B1589" s="13"/>
      <c r="C1589" s="13"/>
      <c r="D1589" s="18"/>
      <c r="E1589" s="9"/>
    </row>
    <row r="1590" spans="1:5">
      <c r="A1590" s="13"/>
      <c r="B1590" s="13"/>
      <c r="C1590" s="13"/>
      <c r="D1590" s="18"/>
      <c r="E1590" s="9"/>
    </row>
    <row r="1591" spans="1:5">
      <c r="A1591" s="13"/>
      <c r="B1591" s="13"/>
      <c r="C1591" s="13"/>
      <c r="D1591" s="18"/>
      <c r="E1591" s="9"/>
    </row>
    <row r="1592" spans="1:5">
      <c r="A1592" s="13"/>
      <c r="B1592" s="13"/>
      <c r="C1592" s="13"/>
      <c r="D1592" s="18"/>
      <c r="E1592" s="9"/>
    </row>
    <row r="1593" spans="1:5">
      <c r="A1593" s="13"/>
      <c r="B1593" s="13"/>
      <c r="C1593" s="13"/>
      <c r="D1593" s="18"/>
      <c r="E1593" s="9"/>
    </row>
    <row r="1594" spans="1:5">
      <c r="A1594" s="13"/>
      <c r="B1594" s="13"/>
      <c r="C1594" s="13"/>
      <c r="D1594" s="18"/>
      <c r="E1594" s="9"/>
    </row>
    <row r="1595" spans="1:5">
      <c r="A1595" s="13"/>
      <c r="B1595" s="13"/>
      <c r="C1595" s="13"/>
      <c r="D1595" s="18"/>
      <c r="E1595" s="9"/>
    </row>
    <row r="1596" spans="1:5">
      <c r="A1596" s="13"/>
      <c r="B1596" s="13"/>
      <c r="C1596" s="13"/>
      <c r="D1596" s="18"/>
      <c r="E1596" s="9"/>
    </row>
    <row r="1597" spans="1:5">
      <c r="A1597" s="13"/>
      <c r="B1597" s="13"/>
      <c r="C1597" s="13"/>
      <c r="D1597" s="18"/>
      <c r="E1597" s="9"/>
    </row>
    <row r="1598" spans="1:5">
      <c r="A1598" s="13"/>
      <c r="B1598" s="13"/>
      <c r="C1598" s="13"/>
      <c r="D1598" s="18"/>
      <c r="E1598" s="9"/>
    </row>
    <row r="1599" spans="1:5">
      <c r="A1599" s="13"/>
      <c r="B1599" s="13"/>
      <c r="C1599" s="13"/>
      <c r="D1599" s="18"/>
      <c r="E1599" s="9"/>
    </row>
    <row r="1600" spans="1:5">
      <c r="A1600" s="13"/>
      <c r="B1600" s="13"/>
      <c r="C1600" s="13"/>
      <c r="D1600" s="18"/>
      <c r="E1600" s="9"/>
    </row>
    <row r="1601" spans="1:5">
      <c r="A1601" s="13"/>
      <c r="B1601" s="13"/>
      <c r="C1601" s="13"/>
      <c r="D1601" s="18"/>
      <c r="E1601" s="9"/>
    </row>
    <row r="1602" spans="1:5">
      <c r="A1602" s="13"/>
      <c r="B1602" s="13"/>
      <c r="C1602" s="13"/>
      <c r="D1602" s="18"/>
      <c r="E1602" s="9"/>
    </row>
    <row r="1603" spans="1:5">
      <c r="A1603" s="13"/>
      <c r="B1603" s="13"/>
      <c r="C1603" s="13"/>
      <c r="D1603" s="18"/>
      <c r="E1603" s="9"/>
    </row>
    <row r="1604" spans="1:5">
      <c r="A1604" s="13"/>
      <c r="B1604" s="13"/>
      <c r="C1604" s="13"/>
      <c r="D1604" s="18"/>
      <c r="E1604" s="9"/>
    </row>
    <row r="1605" spans="1:5">
      <c r="A1605" s="13"/>
      <c r="B1605" s="13"/>
      <c r="C1605" s="13"/>
      <c r="D1605" s="18"/>
      <c r="E1605" s="9"/>
    </row>
    <row r="1606" spans="1:5">
      <c r="A1606" s="13"/>
      <c r="B1606" s="13"/>
      <c r="C1606" s="13"/>
      <c r="D1606" s="18"/>
      <c r="E1606" s="9"/>
    </row>
    <row r="1607" spans="1:5">
      <c r="A1607" s="13"/>
      <c r="B1607" s="13"/>
      <c r="C1607" s="13"/>
      <c r="D1607" s="18"/>
      <c r="E1607" s="9"/>
    </row>
    <row r="1608" spans="1:5">
      <c r="A1608" s="13"/>
      <c r="B1608" s="13"/>
      <c r="C1608" s="13"/>
      <c r="D1608" s="18"/>
      <c r="E1608" s="9"/>
    </row>
    <row r="1609" spans="1:5">
      <c r="A1609" s="13"/>
      <c r="B1609" s="13"/>
      <c r="C1609" s="13"/>
      <c r="D1609" s="18"/>
      <c r="E1609" s="9"/>
    </row>
    <row r="1610" spans="1:5">
      <c r="A1610" s="13"/>
      <c r="B1610" s="13"/>
      <c r="C1610" s="13"/>
      <c r="D1610" s="18"/>
      <c r="E1610" s="9"/>
    </row>
    <row r="1611" spans="1:5">
      <c r="A1611" s="13"/>
      <c r="B1611" s="13"/>
      <c r="C1611" s="13"/>
      <c r="D1611" s="18"/>
      <c r="E1611" s="9"/>
    </row>
    <row r="1612" spans="1:5">
      <c r="A1612" s="13"/>
      <c r="B1612" s="13"/>
      <c r="C1612" s="13"/>
      <c r="D1612" s="18"/>
      <c r="E1612" s="9"/>
    </row>
    <row r="1613" spans="1:5">
      <c r="A1613" s="13"/>
      <c r="B1613" s="13"/>
      <c r="C1613" s="13"/>
      <c r="D1613" s="18"/>
      <c r="E1613" s="9"/>
    </row>
    <row r="1614" spans="1:5">
      <c r="A1614" s="13"/>
      <c r="B1614" s="13"/>
      <c r="C1614" s="13"/>
      <c r="D1614" s="18"/>
      <c r="E1614" s="9"/>
    </row>
    <row r="1615" spans="1:5">
      <c r="A1615" s="13"/>
      <c r="B1615" s="13"/>
      <c r="C1615" s="13"/>
      <c r="D1615" s="18"/>
      <c r="E1615" s="9"/>
    </row>
    <row r="1616" spans="1:5">
      <c r="A1616" s="13"/>
      <c r="B1616" s="13"/>
      <c r="C1616" s="13"/>
      <c r="D1616" s="18"/>
      <c r="E1616" s="9"/>
    </row>
    <row r="1617" spans="1:5">
      <c r="A1617" s="13"/>
      <c r="B1617" s="13"/>
      <c r="C1617" s="13"/>
      <c r="D1617" s="18"/>
      <c r="E1617" s="9"/>
    </row>
    <row r="1618" spans="1:5">
      <c r="A1618" s="13"/>
      <c r="B1618" s="13"/>
      <c r="C1618" s="13"/>
      <c r="D1618" s="18"/>
      <c r="E1618" s="9"/>
    </row>
    <row r="1619" spans="1:5">
      <c r="A1619" s="13"/>
      <c r="B1619" s="13"/>
      <c r="C1619" s="13"/>
      <c r="D1619" s="18"/>
      <c r="E1619" s="9"/>
    </row>
    <row r="1620" spans="1:5">
      <c r="A1620" s="13"/>
      <c r="B1620" s="13"/>
      <c r="C1620" s="13"/>
      <c r="D1620" s="18"/>
      <c r="E1620" s="9"/>
    </row>
    <row r="1621" spans="1:5">
      <c r="A1621" s="13"/>
      <c r="B1621" s="13"/>
      <c r="C1621" s="13"/>
      <c r="D1621" s="18"/>
      <c r="E1621" s="9"/>
    </row>
    <row r="1622" spans="1:5">
      <c r="A1622" s="13"/>
      <c r="B1622" s="13"/>
      <c r="C1622" s="13"/>
      <c r="D1622" s="18"/>
      <c r="E1622" s="9"/>
    </row>
    <row r="1623" spans="1:5">
      <c r="A1623" s="13"/>
      <c r="B1623" s="13"/>
      <c r="C1623" s="13"/>
      <c r="D1623" s="18"/>
      <c r="E1623" s="9"/>
    </row>
    <row r="1624" spans="1:5">
      <c r="A1624" s="13"/>
      <c r="B1624" s="13"/>
      <c r="C1624" s="13"/>
      <c r="D1624" s="18"/>
      <c r="E1624" s="9"/>
    </row>
    <row r="1625" spans="1:5">
      <c r="A1625" s="13"/>
      <c r="B1625" s="13"/>
      <c r="C1625" s="13"/>
      <c r="D1625" s="18"/>
      <c r="E1625" s="9"/>
    </row>
    <row r="1626" spans="1:5">
      <c r="A1626" s="13"/>
      <c r="B1626" s="13"/>
      <c r="C1626" s="13"/>
      <c r="D1626" s="18"/>
      <c r="E1626" s="9"/>
    </row>
    <row r="1627" spans="1:5">
      <c r="A1627" s="13"/>
      <c r="B1627" s="13"/>
      <c r="C1627" s="13"/>
      <c r="D1627" s="18"/>
      <c r="E1627" s="9"/>
    </row>
    <row r="1628" spans="1:5">
      <c r="A1628" s="13"/>
      <c r="B1628" s="13"/>
      <c r="C1628" s="13"/>
      <c r="D1628" s="18"/>
      <c r="E1628" s="9"/>
    </row>
    <row r="1629" spans="1:5">
      <c r="A1629" s="13"/>
      <c r="B1629" s="13"/>
      <c r="C1629" s="13"/>
      <c r="D1629" s="18"/>
      <c r="E1629" s="9"/>
    </row>
    <row r="1630" spans="1:5">
      <c r="A1630" s="13"/>
      <c r="B1630" s="13"/>
      <c r="C1630" s="13"/>
      <c r="D1630" s="18"/>
      <c r="E1630" s="9"/>
    </row>
    <row r="1631" spans="1:5">
      <c r="A1631" s="13"/>
      <c r="B1631" s="13"/>
      <c r="C1631" s="13"/>
      <c r="D1631" s="18"/>
      <c r="E1631" s="9"/>
    </row>
    <row r="1632" spans="1:5">
      <c r="A1632" s="13"/>
      <c r="B1632" s="13"/>
      <c r="C1632" s="13"/>
      <c r="D1632" s="18"/>
      <c r="E1632" s="9"/>
    </row>
    <row r="1633" spans="1:5">
      <c r="A1633" s="13"/>
      <c r="B1633" s="13"/>
      <c r="C1633" s="13"/>
      <c r="D1633" s="18"/>
      <c r="E1633" s="9"/>
    </row>
    <row r="1634" spans="1:5">
      <c r="A1634" s="13"/>
      <c r="B1634" s="13"/>
      <c r="C1634" s="13"/>
      <c r="D1634" s="18"/>
      <c r="E1634" s="9"/>
    </row>
    <row r="1635" spans="1:5">
      <c r="A1635" s="13"/>
      <c r="B1635" s="13"/>
      <c r="C1635" s="13"/>
      <c r="D1635" s="18"/>
      <c r="E1635" s="9"/>
    </row>
    <row r="1636" spans="1:5">
      <c r="A1636" s="13"/>
      <c r="B1636" s="13"/>
      <c r="C1636" s="13"/>
      <c r="D1636" s="18"/>
      <c r="E1636" s="9"/>
    </row>
    <row r="1637" spans="1:5">
      <c r="A1637" s="13"/>
      <c r="B1637" s="13"/>
      <c r="C1637" s="13"/>
      <c r="D1637" s="18"/>
      <c r="E1637" s="9"/>
    </row>
    <row r="1638" spans="1:5">
      <c r="A1638" s="13"/>
      <c r="B1638" s="13"/>
      <c r="C1638" s="13"/>
      <c r="D1638" s="18"/>
      <c r="E1638" s="9"/>
    </row>
    <row r="1639" spans="1:5">
      <c r="A1639" s="13"/>
      <c r="B1639" s="13"/>
      <c r="C1639" s="13"/>
      <c r="D1639" s="18"/>
      <c r="E1639" s="9"/>
    </row>
    <row r="1640" spans="1:5">
      <c r="A1640" s="13"/>
      <c r="B1640" s="13"/>
      <c r="C1640" s="13"/>
      <c r="D1640" s="18"/>
      <c r="E1640" s="9"/>
    </row>
    <row r="1641" spans="1:5">
      <c r="A1641" s="13"/>
      <c r="B1641" s="13"/>
      <c r="C1641" s="13"/>
      <c r="D1641" s="18"/>
      <c r="E1641" s="9"/>
    </row>
    <row r="1642" spans="1:5">
      <c r="A1642" s="13"/>
      <c r="B1642" s="13"/>
      <c r="C1642" s="13"/>
      <c r="D1642" s="18"/>
      <c r="E1642" s="9"/>
    </row>
    <row r="1643" spans="1:5">
      <c r="A1643" s="13"/>
      <c r="B1643" s="13"/>
      <c r="C1643" s="13"/>
      <c r="D1643" s="18"/>
      <c r="E1643" s="9"/>
    </row>
    <row r="1644" spans="1:5">
      <c r="A1644" s="13"/>
      <c r="B1644" s="13"/>
      <c r="C1644" s="13"/>
      <c r="D1644" s="18"/>
      <c r="E1644" s="9"/>
    </row>
    <row r="1645" spans="1:5">
      <c r="A1645" s="13"/>
      <c r="B1645" s="13"/>
      <c r="C1645" s="13"/>
      <c r="D1645" s="18"/>
      <c r="E1645" s="9"/>
    </row>
    <row r="1646" spans="1:5">
      <c r="A1646" s="13"/>
      <c r="B1646" s="13"/>
      <c r="C1646" s="13"/>
      <c r="D1646" s="18"/>
      <c r="E1646" s="9"/>
    </row>
    <row r="1647" spans="1:5">
      <c r="A1647" s="13"/>
      <c r="B1647" s="13"/>
      <c r="C1647" s="13"/>
      <c r="D1647" s="18"/>
      <c r="E1647" s="9"/>
    </row>
    <row r="1648" spans="1:5">
      <c r="A1648" s="13"/>
      <c r="B1648" s="13"/>
      <c r="C1648" s="13"/>
      <c r="D1648" s="18"/>
      <c r="E1648" s="9"/>
    </row>
    <row r="1649" spans="1:5">
      <c r="A1649" s="13"/>
      <c r="B1649" s="13"/>
      <c r="C1649" s="13"/>
      <c r="D1649" s="18"/>
      <c r="E1649" s="9"/>
    </row>
    <row r="1650" spans="1:5">
      <c r="A1650" s="13"/>
      <c r="B1650" s="13"/>
      <c r="C1650" s="13"/>
      <c r="D1650" s="18"/>
      <c r="E1650" s="9"/>
    </row>
    <row r="1651" spans="1:5">
      <c r="A1651" s="13"/>
      <c r="B1651" s="13"/>
      <c r="C1651" s="13"/>
      <c r="D1651" s="18"/>
      <c r="E1651" s="9"/>
    </row>
    <row r="1652" spans="1:5">
      <c r="A1652" s="13"/>
      <c r="B1652" s="13"/>
      <c r="C1652" s="13"/>
      <c r="D1652" s="18"/>
      <c r="E1652" s="9"/>
    </row>
    <row r="1653" spans="1:5">
      <c r="A1653" s="13"/>
      <c r="B1653" s="13"/>
      <c r="C1653" s="13"/>
      <c r="D1653" s="18"/>
      <c r="E1653" s="9"/>
    </row>
    <row r="1654" spans="1:5">
      <c r="A1654" s="13"/>
      <c r="B1654" s="13"/>
      <c r="C1654" s="13"/>
      <c r="D1654" s="18"/>
      <c r="E1654" s="9"/>
    </row>
    <row r="1655" spans="1:5">
      <c r="A1655" s="13"/>
      <c r="B1655" s="13"/>
      <c r="C1655" s="13"/>
      <c r="D1655" s="18"/>
      <c r="E1655" s="9"/>
    </row>
    <row r="1656" spans="1:5">
      <c r="A1656" s="13"/>
      <c r="B1656" s="13"/>
      <c r="C1656" s="13"/>
      <c r="D1656" s="18"/>
      <c r="E1656" s="9"/>
    </row>
    <row r="1657" spans="1:5">
      <c r="A1657" s="13"/>
      <c r="B1657" s="13"/>
      <c r="C1657" s="13"/>
      <c r="D1657" s="18"/>
      <c r="E1657" s="9"/>
    </row>
    <row r="1658" spans="1:5">
      <c r="A1658" s="13"/>
      <c r="B1658" s="13"/>
      <c r="C1658" s="13"/>
      <c r="D1658" s="18"/>
      <c r="E1658" s="9"/>
    </row>
    <row r="1659" spans="1:5">
      <c r="A1659" s="13"/>
      <c r="B1659" s="13"/>
      <c r="C1659" s="13"/>
      <c r="D1659" s="18"/>
      <c r="E1659" s="9"/>
    </row>
    <row r="1660" spans="1:5">
      <c r="A1660" s="13"/>
      <c r="B1660" s="13"/>
      <c r="C1660" s="13"/>
      <c r="D1660" s="18"/>
      <c r="E1660" s="9"/>
    </row>
    <row r="1661" spans="1:5">
      <c r="A1661" s="13"/>
      <c r="B1661" s="13"/>
      <c r="C1661" s="13"/>
      <c r="D1661" s="18"/>
      <c r="E1661" s="9"/>
    </row>
    <row r="1662" spans="1:5">
      <c r="A1662" s="13"/>
      <c r="B1662" s="13"/>
      <c r="C1662" s="13"/>
      <c r="D1662" s="18"/>
      <c r="E1662" s="9"/>
    </row>
    <row r="1663" spans="1:5">
      <c r="A1663" s="13"/>
      <c r="B1663" s="13"/>
      <c r="C1663" s="13"/>
      <c r="D1663" s="18"/>
      <c r="E1663" s="9"/>
    </row>
    <row r="1664" spans="1:5">
      <c r="A1664" s="13"/>
      <c r="B1664" s="13"/>
      <c r="C1664" s="13"/>
      <c r="D1664" s="18"/>
      <c r="E1664" s="9"/>
    </row>
    <row r="1665" spans="1:5">
      <c r="A1665" s="13"/>
      <c r="B1665" s="13"/>
      <c r="C1665" s="13"/>
      <c r="D1665" s="18"/>
      <c r="E1665" s="9"/>
    </row>
    <row r="1666" spans="1:5">
      <c r="A1666" s="13"/>
      <c r="B1666" s="13"/>
      <c r="C1666" s="13"/>
      <c r="D1666" s="18"/>
      <c r="E1666" s="9"/>
    </row>
    <row r="1667" spans="1:5">
      <c r="A1667" s="13"/>
      <c r="B1667" s="13"/>
      <c r="C1667" s="13"/>
      <c r="D1667" s="18"/>
      <c r="E1667" s="9"/>
    </row>
    <row r="1668" spans="1:5">
      <c r="A1668" s="13"/>
      <c r="B1668" s="13"/>
      <c r="C1668" s="13"/>
      <c r="D1668" s="18"/>
      <c r="E1668" s="9"/>
    </row>
    <row r="1669" spans="1:5">
      <c r="A1669" s="13"/>
      <c r="B1669" s="13"/>
      <c r="C1669" s="13"/>
      <c r="D1669" s="18"/>
      <c r="E1669" s="9"/>
    </row>
    <row r="1670" spans="1:5">
      <c r="A1670" s="13"/>
      <c r="B1670" s="13"/>
      <c r="C1670" s="13"/>
      <c r="D1670" s="18"/>
      <c r="E1670" s="9"/>
    </row>
    <row r="1671" spans="1:5">
      <c r="A1671" s="13"/>
      <c r="B1671" s="13"/>
      <c r="C1671" s="13"/>
      <c r="D1671" s="18"/>
      <c r="E1671" s="9"/>
    </row>
    <row r="1672" spans="1:5">
      <c r="A1672" s="13"/>
      <c r="B1672" s="13"/>
      <c r="C1672" s="13"/>
      <c r="D1672" s="18"/>
      <c r="E1672" s="9"/>
    </row>
    <row r="1673" spans="1:5">
      <c r="A1673" s="13"/>
      <c r="B1673" s="13"/>
      <c r="C1673" s="13"/>
      <c r="D1673" s="18"/>
      <c r="E1673" s="9"/>
    </row>
    <row r="1674" spans="1:5">
      <c r="A1674" s="13"/>
      <c r="B1674" s="13"/>
      <c r="C1674" s="13"/>
      <c r="D1674" s="18"/>
      <c r="E1674" s="9"/>
    </row>
    <row r="1675" spans="1:5">
      <c r="A1675" s="13"/>
      <c r="B1675" s="13"/>
      <c r="C1675" s="13"/>
      <c r="D1675" s="18"/>
      <c r="E1675" s="9"/>
    </row>
    <row r="1676" spans="1:5">
      <c r="A1676" s="13"/>
      <c r="B1676" s="13"/>
      <c r="C1676" s="13"/>
      <c r="D1676" s="18"/>
      <c r="E1676" s="9"/>
    </row>
    <row r="1677" spans="1:5">
      <c r="A1677" s="13"/>
      <c r="B1677" s="13"/>
      <c r="C1677" s="13"/>
      <c r="D1677" s="18"/>
      <c r="E1677" s="9"/>
    </row>
    <row r="1678" spans="1:5">
      <c r="A1678" s="13"/>
      <c r="B1678" s="13"/>
      <c r="C1678" s="13"/>
      <c r="D1678" s="18"/>
      <c r="E1678" s="9"/>
    </row>
    <row r="1679" spans="1:5">
      <c r="A1679" s="13"/>
      <c r="B1679" s="13"/>
      <c r="C1679" s="13"/>
      <c r="D1679" s="18"/>
      <c r="E1679" s="9"/>
    </row>
    <row r="1680" spans="1:5">
      <c r="A1680" s="13"/>
      <c r="B1680" s="13"/>
      <c r="C1680" s="13"/>
      <c r="D1680" s="18"/>
      <c r="E1680" s="9"/>
    </row>
    <row r="1681" spans="1:5">
      <c r="A1681" s="13"/>
      <c r="B1681" s="13"/>
      <c r="C1681" s="13"/>
      <c r="D1681" s="18"/>
      <c r="E1681" s="9"/>
    </row>
    <row r="1682" spans="1:5">
      <c r="A1682" s="13"/>
      <c r="B1682" s="13"/>
      <c r="C1682" s="13"/>
      <c r="D1682" s="18"/>
      <c r="E1682" s="9"/>
    </row>
    <row r="1683" spans="1:5">
      <c r="A1683" s="13"/>
      <c r="B1683" s="13"/>
      <c r="C1683" s="13"/>
      <c r="D1683" s="18"/>
      <c r="E1683" s="9"/>
    </row>
    <row r="1684" spans="1:5">
      <c r="A1684" s="13"/>
      <c r="B1684" s="13"/>
      <c r="C1684" s="13"/>
      <c r="D1684" s="18"/>
      <c r="E1684" s="9"/>
    </row>
    <row r="1685" spans="1:5">
      <c r="A1685" s="13"/>
      <c r="B1685" s="13"/>
      <c r="C1685" s="13"/>
      <c r="D1685" s="18"/>
      <c r="E1685" s="9"/>
    </row>
    <row r="1686" spans="1:5">
      <c r="A1686" s="13"/>
      <c r="B1686" s="13"/>
      <c r="C1686" s="13"/>
      <c r="D1686" s="18"/>
      <c r="E1686" s="9"/>
    </row>
    <row r="1687" spans="1:5">
      <c r="A1687" s="13"/>
      <c r="B1687" s="13"/>
      <c r="C1687" s="13"/>
      <c r="D1687" s="18"/>
      <c r="E1687" s="9"/>
    </row>
    <row r="1688" spans="1:5">
      <c r="A1688" s="13"/>
      <c r="B1688" s="13"/>
      <c r="C1688" s="13"/>
      <c r="D1688" s="18"/>
      <c r="E1688" s="9"/>
    </row>
    <row r="1689" spans="1:5">
      <c r="A1689" s="13"/>
      <c r="B1689" s="13"/>
      <c r="C1689" s="13"/>
      <c r="D1689" s="18"/>
      <c r="E1689" s="9"/>
    </row>
    <row r="1690" spans="1:5">
      <c r="A1690" s="13"/>
      <c r="B1690" s="13"/>
      <c r="C1690" s="13"/>
      <c r="D1690" s="18"/>
      <c r="E1690" s="9"/>
    </row>
    <row r="1691" spans="1:5">
      <c r="A1691" s="13"/>
      <c r="B1691" s="13"/>
      <c r="C1691" s="13"/>
      <c r="D1691" s="18"/>
      <c r="E1691" s="9"/>
    </row>
    <row r="1692" spans="1:5">
      <c r="A1692" s="13"/>
      <c r="B1692" s="13"/>
      <c r="C1692" s="13"/>
      <c r="D1692" s="18"/>
      <c r="E1692" s="9"/>
    </row>
    <row r="1693" spans="1:5">
      <c r="A1693" s="13"/>
      <c r="B1693" s="13"/>
      <c r="C1693" s="13"/>
      <c r="D1693" s="18"/>
      <c r="E1693" s="9"/>
    </row>
    <row r="1694" spans="1:5">
      <c r="A1694" s="13"/>
      <c r="B1694" s="13"/>
      <c r="C1694" s="13"/>
      <c r="D1694" s="18"/>
      <c r="E1694" s="9"/>
    </row>
    <row r="1695" spans="1:5">
      <c r="A1695" s="13"/>
      <c r="B1695" s="13"/>
      <c r="C1695" s="13"/>
      <c r="D1695" s="18"/>
      <c r="E1695" s="9"/>
    </row>
    <row r="1696" spans="1:5">
      <c r="A1696" s="13"/>
      <c r="B1696" s="13"/>
      <c r="C1696" s="13"/>
      <c r="D1696" s="18"/>
      <c r="E1696" s="9"/>
    </row>
    <row r="1697" spans="1:5">
      <c r="A1697" s="13"/>
      <c r="B1697" s="13"/>
      <c r="C1697" s="13"/>
      <c r="D1697" s="18"/>
      <c r="E1697" s="9"/>
    </row>
    <row r="1698" spans="1:5">
      <c r="A1698" s="13"/>
      <c r="B1698" s="13"/>
      <c r="C1698" s="13"/>
      <c r="D1698" s="18"/>
      <c r="E1698" s="9"/>
    </row>
    <row r="1699" spans="1:5">
      <c r="A1699" s="13"/>
      <c r="B1699" s="13"/>
      <c r="C1699" s="13"/>
      <c r="D1699" s="18"/>
      <c r="E1699" s="9"/>
    </row>
    <row r="1700" spans="1:5">
      <c r="A1700" s="13"/>
      <c r="B1700" s="13"/>
      <c r="C1700" s="13"/>
      <c r="D1700" s="18"/>
      <c r="E1700" s="9"/>
    </row>
    <row r="1701" spans="1:5">
      <c r="A1701" s="13"/>
      <c r="B1701" s="13"/>
      <c r="C1701" s="13"/>
      <c r="D1701" s="18"/>
      <c r="E1701" s="9"/>
    </row>
    <row r="1702" spans="1:5">
      <c r="A1702" s="13"/>
      <c r="B1702" s="13"/>
      <c r="C1702" s="13"/>
      <c r="D1702" s="18"/>
      <c r="E1702" s="9"/>
    </row>
    <row r="1703" spans="1:5">
      <c r="A1703" s="13"/>
      <c r="B1703" s="13"/>
      <c r="C1703" s="13"/>
      <c r="D1703" s="18"/>
      <c r="E1703" s="9"/>
    </row>
    <row r="1704" spans="1:5">
      <c r="A1704" s="13"/>
      <c r="B1704" s="13"/>
      <c r="C1704" s="13"/>
      <c r="D1704" s="18"/>
      <c r="E1704" s="9"/>
    </row>
    <row r="1705" spans="1:5">
      <c r="A1705" s="13"/>
      <c r="B1705" s="13"/>
      <c r="C1705" s="13"/>
      <c r="D1705" s="18"/>
      <c r="E1705" s="9"/>
    </row>
    <row r="1706" spans="1:5">
      <c r="A1706" s="13"/>
      <c r="B1706" s="13"/>
      <c r="C1706" s="13"/>
      <c r="D1706" s="18"/>
      <c r="E1706" s="9"/>
    </row>
    <row r="1707" spans="1:5">
      <c r="A1707" s="13"/>
      <c r="B1707" s="13"/>
      <c r="C1707" s="13"/>
      <c r="D1707" s="18"/>
      <c r="E1707" s="9"/>
    </row>
    <row r="1708" spans="1:5">
      <c r="A1708" s="13"/>
      <c r="B1708" s="13"/>
      <c r="C1708" s="13"/>
      <c r="D1708" s="18"/>
      <c r="E1708" s="9"/>
    </row>
    <row r="1709" spans="1:5">
      <c r="A1709" s="13"/>
      <c r="B1709" s="13"/>
      <c r="C1709" s="13"/>
      <c r="D1709" s="18"/>
      <c r="E1709" s="9"/>
    </row>
    <row r="1710" spans="1:5">
      <c r="A1710" s="13"/>
      <c r="B1710" s="13"/>
      <c r="C1710" s="13"/>
      <c r="D1710" s="18"/>
      <c r="E1710" s="9"/>
    </row>
    <row r="1711" spans="1:5">
      <c r="A1711" s="13"/>
      <c r="B1711" s="13"/>
      <c r="C1711" s="13"/>
      <c r="D1711" s="18"/>
      <c r="E1711" s="9"/>
    </row>
    <row r="1712" spans="1:5">
      <c r="A1712" s="13"/>
      <c r="B1712" s="13"/>
      <c r="C1712" s="13"/>
      <c r="D1712" s="18"/>
      <c r="E1712" s="9"/>
    </row>
    <row r="1713" spans="1:5">
      <c r="A1713" s="13"/>
      <c r="B1713" s="13"/>
      <c r="C1713" s="13"/>
      <c r="D1713" s="18"/>
      <c r="E1713" s="9"/>
    </row>
    <row r="1714" spans="1:5">
      <c r="A1714" s="13"/>
      <c r="B1714" s="13"/>
      <c r="C1714" s="13"/>
      <c r="D1714" s="18"/>
      <c r="E1714" s="9"/>
    </row>
    <row r="1715" spans="1:5">
      <c r="A1715" s="13"/>
      <c r="B1715" s="13"/>
      <c r="C1715" s="13"/>
      <c r="D1715" s="18"/>
      <c r="E1715" s="9"/>
    </row>
    <row r="1716" spans="1:5">
      <c r="A1716" s="13"/>
      <c r="B1716" s="13"/>
      <c r="C1716" s="13"/>
      <c r="D1716" s="18"/>
      <c r="E1716" s="9"/>
    </row>
    <row r="1717" spans="1:5">
      <c r="A1717" s="13"/>
      <c r="B1717" s="13"/>
      <c r="C1717" s="13"/>
      <c r="D1717" s="18"/>
      <c r="E1717" s="9"/>
    </row>
    <row r="1718" spans="1:5">
      <c r="A1718" s="13"/>
      <c r="B1718" s="13"/>
      <c r="C1718" s="13"/>
      <c r="D1718" s="18"/>
      <c r="E1718" s="9"/>
    </row>
    <row r="1719" spans="1:5">
      <c r="A1719" s="13"/>
      <c r="B1719" s="13"/>
      <c r="C1719" s="13"/>
      <c r="D1719" s="18"/>
      <c r="E1719" s="9"/>
    </row>
    <row r="1720" spans="1:5">
      <c r="A1720" s="13"/>
      <c r="B1720" s="13"/>
      <c r="C1720" s="13"/>
      <c r="D1720" s="18"/>
      <c r="E1720" s="9"/>
    </row>
    <row r="1721" spans="1:5">
      <c r="A1721" s="13"/>
      <c r="B1721" s="13"/>
      <c r="C1721" s="13"/>
      <c r="D1721" s="18"/>
      <c r="E1721" s="9"/>
    </row>
    <row r="1722" spans="1:5">
      <c r="A1722" s="13"/>
      <c r="B1722" s="13"/>
      <c r="C1722" s="13"/>
      <c r="D1722" s="18"/>
      <c r="E1722" s="9"/>
    </row>
    <row r="1723" spans="1:5">
      <c r="A1723" s="13"/>
      <c r="B1723" s="13"/>
      <c r="C1723" s="13"/>
      <c r="D1723" s="18"/>
      <c r="E1723" s="9"/>
    </row>
    <row r="1724" spans="1:5">
      <c r="A1724" s="13"/>
      <c r="B1724" s="13"/>
      <c r="C1724" s="13"/>
      <c r="D1724" s="18"/>
      <c r="E1724" s="9"/>
    </row>
    <row r="1725" spans="1:5">
      <c r="A1725" s="13"/>
      <c r="B1725" s="13"/>
      <c r="C1725" s="13"/>
      <c r="D1725" s="18"/>
      <c r="E1725" s="9"/>
    </row>
    <row r="1726" spans="1:5">
      <c r="A1726" s="13"/>
      <c r="B1726" s="13"/>
      <c r="C1726" s="13"/>
      <c r="D1726" s="18"/>
      <c r="E1726" s="9"/>
    </row>
    <row r="1727" spans="1:5">
      <c r="A1727" s="13"/>
      <c r="B1727" s="13"/>
      <c r="C1727" s="13"/>
      <c r="D1727" s="18"/>
      <c r="E1727" s="9"/>
    </row>
    <row r="1728" spans="1:5">
      <c r="A1728" s="13"/>
      <c r="B1728" s="13"/>
      <c r="C1728" s="13"/>
      <c r="D1728" s="18"/>
      <c r="E1728" s="9"/>
    </row>
    <row r="1729" spans="1:5">
      <c r="A1729" s="13"/>
      <c r="B1729" s="13"/>
      <c r="C1729" s="13"/>
      <c r="D1729" s="18"/>
      <c r="E1729" s="9"/>
    </row>
    <row r="1730" spans="1:5">
      <c r="A1730" s="13"/>
      <c r="B1730" s="13"/>
      <c r="C1730" s="13"/>
      <c r="D1730" s="18"/>
      <c r="E1730" s="9"/>
    </row>
    <row r="1731" spans="1:5">
      <c r="A1731" s="13"/>
      <c r="B1731" s="13"/>
      <c r="C1731" s="13"/>
      <c r="D1731" s="18"/>
      <c r="E1731" s="9"/>
    </row>
    <row r="1732" spans="1:5">
      <c r="A1732" s="13"/>
      <c r="B1732" s="13"/>
      <c r="C1732" s="13"/>
      <c r="D1732" s="18"/>
      <c r="E1732" s="9"/>
    </row>
    <row r="1733" spans="1:5">
      <c r="A1733" s="13"/>
      <c r="B1733" s="13"/>
      <c r="C1733" s="13"/>
      <c r="D1733" s="18"/>
      <c r="E1733" s="9"/>
    </row>
    <row r="1734" spans="1:5">
      <c r="A1734" s="13"/>
      <c r="B1734" s="13"/>
      <c r="C1734" s="13"/>
      <c r="D1734" s="18"/>
      <c r="E1734" s="9"/>
    </row>
    <row r="1735" spans="1:5">
      <c r="A1735" s="13"/>
      <c r="B1735" s="13"/>
      <c r="C1735" s="13"/>
      <c r="D1735" s="18"/>
      <c r="E1735" s="9"/>
    </row>
    <row r="1736" spans="1:5">
      <c r="A1736" s="13"/>
      <c r="B1736" s="13"/>
      <c r="C1736" s="13"/>
      <c r="D1736" s="18"/>
      <c r="E1736" s="9"/>
    </row>
    <row r="1737" spans="1:5">
      <c r="A1737" s="13"/>
      <c r="B1737" s="13"/>
      <c r="C1737" s="13"/>
      <c r="D1737" s="18"/>
      <c r="E1737" s="9"/>
    </row>
    <row r="1738" spans="1:5">
      <c r="A1738" s="13"/>
      <c r="B1738" s="13"/>
      <c r="C1738" s="13"/>
      <c r="D1738" s="18"/>
      <c r="E1738" s="9"/>
    </row>
    <row r="1739" spans="1:5">
      <c r="A1739" s="13"/>
      <c r="B1739" s="13"/>
      <c r="C1739" s="13"/>
      <c r="D1739" s="18"/>
      <c r="E1739" s="9"/>
    </row>
    <row r="1740" spans="1:5">
      <c r="A1740" s="13"/>
      <c r="B1740" s="13"/>
      <c r="C1740" s="13"/>
      <c r="D1740" s="18"/>
      <c r="E1740" s="9"/>
    </row>
    <row r="1741" spans="1:5">
      <c r="A1741" s="13"/>
      <c r="B1741" s="13"/>
      <c r="C1741" s="13"/>
      <c r="D1741" s="18"/>
      <c r="E1741" s="9"/>
    </row>
    <row r="1742" spans="1:5">
      <c r="A1742" s="13"/>
      <c r="B1742" s="13"/>
      <c r="C1742" s="13"/>
      <c r="D1742" s="18"/>
      <c r="E1742" s="9"/>
    </row>
    <row r="1743" spans="1:5">
      <c r="A1743" s="13"/>
      <c r="B1743" s="13"/>
      <c r="C1743" s="13"/>
      <c r="D1743" s="18"/>
      <c r="E1743" s="9"/>
    </row>
    <row r="1744" spans="1:5">
      <c r="A1744" s="13"/>
      <c r="B1744" s="13"/>
      <c r="C1744" s="13"/>
      <c r="D1744" s="18"/>
      <c r="E1744" s="9"/>
    </row>
    <row r="1745" spans="1:5">
      <c r="A1745" s="13"/>
      <c r="B1745" s="13"/>
      <c r="C1745" s="13"/>
      <c r="D1745" s="18"/>
      <c r="E1745" s="9"/>
    </row>
    <row r="1746" spans="1:5">
      <c r="A1746" s="13"/>
      <c r="B1746" s="13"/>
      <c r="C1746" s="13"/>
      <c r="D1746" s="18"/>
      <c r="E1746" s="9"/>
    </row>
    <row r="1747" spans="1:5">
      <c r="A1747" s="13"/>
      <c r="B1747" s="13"/>
      <c r="C1747" s="13"/>
      <c r="D1747" s="18"/>
      <c r="E1747" s="9"/>
    </row>
    <row r="1748" spans="1:5">
      <c r="A1748" s="13"/>
      <c r="B1748" s="13"/>
      <c r="C1748" s="13"/>
      <c r="D1748" s="18"/>
      <c r="E1748" s="9"/>
    </row>
    <row r="1749" spans="1:5">
      <c r="A1749" s="13"/>
      <c r="B1749" s="13"/>
      <c r="C1749" s="13"/>
      <c r="D1749" s="18"/>
      <c r="E1749" s="9"/>
    </row>
    <row r="1750" spans="1:5">
      <c r="A1750" s="13"/>
      <c r="B1750" s="13"/>
      <c r="C1750" s="13"/>
      <c r="D1750" s="18"/>
      <c r="E1750" s="9"/>
    </row>
    <row r="1751" spans="1:5">
      <c r="A1751" s="13"/>
      <c r="B1751" s="13"/>
      <c r="C1751" s="13"/>
      <c r="D1751" s="18"/>
      <c r="E1751" s="9"/>
    </row>
    <row r="1752" spans="1:5">
      <c r="A1752" s="13"/>
      <c r="B1752" s="13"/>
      <c r="C1752" s="13"/>
      <c r="D1752" s="18"/>
      <c r="E1752" s="9"/>
    </row>
    <row r="1753" spans="1:5">
      <c r="A1753" s="13"/>
      <c r="B1753" s="13"/>
      <c r="C1753" s="13"/>
      <c r="D1753" s="18"/>
      <c r="E1753" s="9"/>
    </row>
    <row r="1754" spans="1:5">
      <c r="A1754" s="13"/>
      <c r="B1754" s="13"/>
      <c r="C1754" s="13"/>
      <c r="D1754" s="18"/>
      <c r="E1754" s="9"/>
    </row>
    <row r="1755" spans="1:5">
      <c r="A1755" s="13"/>
      <c r="B1755" s="13"/>
      <c r="C1755" s="13"/>
      <c r="D1755" s="18"/>
      <c r="E1755" s="9"/>
    </row>
    <row r="1756" spans="1:5">
      <c r="A1756" s="13"/>
      <c r="B1756" s="13"/>
      <c r="C1756" s="13"/>
      <c r="D1756" s="18"/>
      <c r="E1756" s="9"/>
    </row>
    <row r="1757" spans="1:5">
      <c r="A1757" s="13"/>
      <c r="B1757" s="13"/>
      <c r="C1757" s="13"/>
      <c r="D1757" s="18"/>
      <c r="E1757" s="9"/>
    </row>
    <row r="1758" spans="1:5">
      <c r="A1758" s="13"/>
      <c r="B1758" s="13"/>
      <c r="C1758" s="13"/>
      <c r="D1758" s="18"/>
      <c r="E1758" s="9"/>
    </row>
    <row r="1759" spans="1:5">
      <c r="A1759" s="13"/>
      <c r="B1759" s="13"/>
      <c r="C1759" s="13"/>
      <c r="D1759" s="18"/>
      <c r="E1759" s="9"/>
    </row>
    <row r="1760" spans="1:5">
      <c r="A1760" s="13"/>
      <c r="B1760" s="13"/>
      <c r="C1760" s="13"/>
      <c r="D1760" s="18"/>
      <c r="E1760" s="9"/>
    </row>
    <row r="1761" spans="1:5">
      <c r="A1761" s="13"/>
      <c r="B1761" s="13"/>
      <c r="C1761" s="13"/>
      <c r="D1761" s="18"/>
      <c r="E1761" s="9"/>
    </row>
    <row r="1762" spans="1:5">
      <c r="A1762" s="13"/>
      <c r="B1762" s="13"/>
      <c r="C1762" s="13"/>
      <c r="D1762" s="18"/>
      <c r="E1762" s="9"/>
    </row>
    <row r="1763" spans="1:5">
      <c r="A1763" s="13"/>
      <c r="B1763" s="13"/>
      <c r="C1763" s="13"/>
      <c r="D1763" s="18"/>
      <c r="E1763" s="9"/>
    </row>
    <row r="1764" spans="1:5">
      <c r="A1764" s="13"/>
      <c r="B1764" s="13"/>
      <c r="C1764" s="13"/>
      <c r="D1764" s="18"/>
      <c r="E1764" s="9"/>
    </row>
    <row r="1765" spans="1:5">
      <c r="A1765" s="13"/>
      <c r="B1765" s="13"/>
      <c r="C1765" s="13"/>
      <c r="D1765" s="18"/>
      <c r="E1765" s="9"/>
    </row>
    <row r="1766" spans="1:5">
      <c r="A1766" s="13"/>
      <c r="B1766" s="13"/>
      <c r="C1766" s="13"/>
      <c r="D1766" s="18"/>
      <c r="E1766" s="9"/>
    </row>
    <row r="1767" spans="1:5">
      <c r="A1767" s="13"/>
      <c r="B1767" s="13"/>
      <c r="C1767" s="13"/>
      <c r="D1767" s="18"/>
      <c r="E1767" s="9"/>
    </row>
    <row r="1768" spans="1:5">
      <c r="A1768" s="13"/>
      <c r="B1768" s="13"/>
      <c r="C1768" s="13"/>
      <c r="D1768" s="18"/>
      <c r="E1768" s="9"/>
    </row>
    <row r="1769" spans="1:5">
      <c r="A1769" s="13"/>
      <c r="B1769" s="13"/>
      <c r="C1769" s="13"/>
      <c r="D1769" s="18"/>
      <c r="E1769" s="9"/>
    </row>
    <row r="1770" spans="1:5">
      <c r="A1770" s="13"/>
      <c r="B1770" s="13"/>
      <c r="C1770" s="13"/>
      <c r="D1770" s="18"/>
      <c r="E1770" s="9"/>
    </row>
    <row r="1771" spans="1:5">
      <c r="A1771" s="13"/>
      <c r="B1771" s="13"/>
      <c r="C1771" s="13"/>
      <c r="D1771" s="18"/>
      <c r="E1771" s="9"/>
    </row>
    <row r="1772" spans="1:5">
      <c r="A1772" s="13"/>
      <c r="B1772" s="13"/>
      <c r="C1772" s="13"/>
      <c r="D1772" s="18"/>
      <c r="E1772" s="9"/>
    </row>
    <row r="1773" spans="1:5">
      <c r="A1773" s="13"/>
      <c r="B1773" s="13"/>
      <c r="C1773" s="13"/>
      <c r="D1773" s="18"/>
      <c r="E1773" s="9"/>
    </row>
    <row r="1774" spans="1:5">
      <c r="A1774" s="13"/>
      <c r="B1774" s="13"/>
      <c r="C1774" s="13"/>
      <c r="D1774" s="18"/>
      <c r="E1774" s="9"/>
    </row>
    <row r="1775" spans="1:5">
      <c r="A1775" s="13"/>
      <c r="B1775" s="13"/>
      <c r="C1775" s="13"/>
      <c r="D1775" s="18"/>
      <c r="E1775" s="9"/>
    </row>
    <row r="1776" spans="1:5">
      <c r="A1776" s="13"/>
      <c r="B1776" s="13"/>
      <c r="C1776" s="13"/>
      <c r="D1776" s="18"/>
      <c r="E1776" s="9"/>
    </row>
    <row r="1777" spans="1:5">
      <c r="A1777" s="13"/>
      <c r="B1777" s="13"/>
      <c r="C1777" s="13"/>
      <c r="D1777" s="18"/>
      <c r="E1777" s="9"/>
    </row>
    <row r="1778" spans="1:5">
      <c r="A1778" s="13"/>
      <c r="B1778" s="13"/>
      <c r="C1778" s="13"/>
      <c r="D1778" s="18"/>
      <c r="E1778" s="9"/>
    </row>
    <row r="1779" spans="1:5">
      <c r="A1779" s="13"/>
      <c r="B1779" s="13"/>
      <c r="C1779" s="13"/>
      <c r="D1779" s="18"/>
      <c r="E1779" s="9"/>
    </row>
    <row r="1780" spans="1:5">
      <c r="A1780" s="13"/>
      <c r="B1780" s="13"/>
      <c r="C1780" s="13"/>
      <c r="D1780" s="18"/>
      <c r="E1780" s="9"/>
    </row>
    <row r="1781" spans="1:5">
      <c r="A1781" s="13"/>
      <c r="B1781" s="13"/>
      <c r="C1781" s="13"/>
      <c r="D1781" s="18"/>
      <c r="E1781" s="9"/>
    </row>
    <row r="1782" spans="1:5">
      <c r="A1782" s="13"/>
      <c r="B1782" s="13"/>
      <c r="C1782" s="13"/>
      <c r="D1782" s="18"/>
      <c r="E1782" s="9"/>
    </row>
    <row r="1783" spans="1:5">
      <c r="A1783" s="13"/>
      <c r="B1783" s="13"/>
      <c r="C1783" s="13"/>
      <c r="D1783" s="18"/>
      <c r="E1783" s="9"/>
    </row>
    <row r="1784" spans="1:5">
      <c r="A1784" s="13"/>
      <c r="B1784" s="13"/>
      <c r="C1784" s="13"/>
      <c r="D1784" s="18"/>
      <c r="E1784" s="9"/>
    </row>
    <row r="1785" spans="1:5">
      <c r="A1785" s="13"/>
      <c r="B1785" s="13"/>
      <c r="C1785" s="13"/>
      <c r="D1785" s="18"/>
      <c r="E1785" s="9"/>
    </row>
    <row r="1786" spans="1:5">
      <c r="A1786" s="13"/>
      <c r="B1786" s="13"/>
      <c r="C1786" s="13"/>
      <c r="D1786" s="18"/>
      <c r="E1786" s="9"/>
    </row>
    <row r="1787" spans="1:5">
      <c r="A1787" s="13"/>
      <c r="B1787" s="13"/>
      <c r="C1787" s="13"/>
      <c r="D1787" s="18"/>
      <c r="E1787" s="9"/>
    </row>
    <row r="1788" spans="1:5">
      <c r="A1788" s="13"/>
      <c r="B1788" s="13"/>
      <c r="C1788" s="13"/>
      <c r="D1788" s="18"/>
      <c r="E1788" s="9"/>
    </row>
    <row r="1789" spans="1:5">
      <c r="A1789" s="13"/>
      <c r="B1789" s="13"/>
      <c r="C1789" s="13"/>
      <c r="D1789" s="18"/>
      <c r="E1789" s="9"/>
    </row>
    <row r="1790" spans="1:5">
      <c r="A1790" s="13"/>
      <c r="B1790" s="13"/>
      <c r="C1790" s="13"/>
      <c r="D1790" s="18"/>
      <c r="E1790" s="9"/>
    </row>
    <row r="1791" spans="1:5">
      <c r="A1791" s="13"/>
      <c r="B1791" s="13"/>
      <c r="C1791" s="13"/>
      <c r="D1791" s="18"/>
      <c r="E1791" s="9"/>
    </row>
    <row r="1792" spans="1:5">
      <c r="A1792" s="13"/>
      <c r="B1792" s="13"/>
      <c r="C1792" s="13"/>
      <c r="D1792" s="18"/>
      <c r="E1792" s="9"/>
    </row>
    <row r="1793" spans="1:5">
      <c r="A1793" s="13"/>
      <c r="B1793" s="13"/>
      <c r="C1793" s="13"/>
      <c r="D1793" s="18"/>
      <c r="E1793" s="9"/>
    </row>
    <row r="1794" spans="1:5">
      <c r="A1794" s="13"/>
      <c r="B1794" s="13"/>
      <c r="C1794" s="13"/>
      <c r="D1794" s="18"/>
      <c r="E1794" s="9"/>
    </row>
    <row r="1795" spans="1:5">
      <c r="A1795" s="13"/>
      <c r="B1795" s="13"/>
      <c r="C1795" s="13"/>
      <c r="D1795" s="18"/>
      <c r="E1795" s="9"/>
    </row>
    <row r="1796" spans="1:5">
      <c r="A1796" s="13"/>
      <c r="B1796" s="13"/>
      <c r="C1796" s="13"/>
      <c r="D1796" s="18"/>
      <c r="E1796" s="9"/>
    </row>
    <row r="1797" spans="1:5">
      <c r="A1797" s="13"/>
      <c r="B1797" s="13"/>
      <c r="C1797" s="13"/>
      <c r="D1797" s="18"/>
      <c r="E1797" s="9"/>
    </row>
    <row r="1798" spans="1:5">
      <c r="A1798" s="13"/>
      <c r="B1798" s="13"/>
      <c r="C1798" s="13"/>
      <c r="D1798" s="18"/>
      <c r="E1798" s="9"/>
    </row>
    <row r="1799" spans="1:5">
      <c r="A1799" s="13"/>
      <c r="B1799" s="13"/>
      <c r="C1799" s="13"/>
      <c r="D1799" s="18"/>
      <c r="E1799" s="9"/>
    </row>
    <row r="1800" spans="1:5">
      <c r="A1800" s="13"/>
      <c r="B1800" s="13"/>
      <c r="C1800" s="13"/>
      <c r="D1800" s="18"/>
      <c r="E1800" s="9"/>
    </row>
    <row r="1801" spans="1:5">
      <c r="A1801" s="13"/>
      <c r="B1801" s="13"/>
      <c r="C1801" s="13"/>
      <c r="D1801" s="18"/>
      <c r="E1801" s="9"/>
    </row>
    <row r="1802" spans="1:5">
      <c r="A1802" s="13"/>
      <c r="B1802" s="13"/>
      <c r="C1802" s="13"/>
      <c r="D1802" s="18"/>
      <c r="E1802" s="9"/>
    </row>
    <row r="1803" spans="1:5">
      <c r="A1803" s="13"/>
      <c r="B1803" s="13"/>
      <c r="C1803" s="13"/>
      <c r="D1803" s="18"/>
      <c r="E1803" s="9"/>
    </row>
    <row r="1804" spans="1:5">
      <c r="A1804" s="13"/>
      <c r="B1804" s="13"/>
      <c r="C1804" s="13"/>
      <c r="D1804" s="18"/>
      <c r="E1804" s="9"/>
    </row>
    <row r="1805" spans="1:5">
      <c r="A1805" s="13"/>
      <c r="B1805" s="13"/>
      <c r="C1805" s="13"/>
      <c r="D1805" s="18"/>
      <c r="E1805" s="9"/>
    </row>
    <row r="1806" spans="1:5">
      <c r="A1806" s="13"/>
      <c r="B1806" s="13"/>
      <c r="C1806" s="13"/>
      <c r="D1806" s="18"/>
      <c r="E1806" s="9"/>
    </row>
    <row r="1807" spans="1:5">
      <c r="A1807" s="13"/>
      <c r="B1807" s="13"/>
      <c r="C1807" s="13"/>
      <c r="D1807" s="18"/>
      <c r="E1807" s="9"/>
    </row>
    <row r="1808" spans="1:5">
      <c r="A1808" s="13"/>
      <c r="B1808" s="13"/>
      <c r="C1808" s="13"/>
      <c r="D1808" s="18"/>
      <c r="E1808" s="9"/>
    </row>
    <row r="1809" spans="1:5">
      <c r="A1809" s="13"/>
      <c r="B1809" s="13"/>
      <c r="C1809" s="13"/>
      <c r="D1809" s="18"/>
      <c r="E1809" s="9"/>
    </row>
    <row r="1810" spans="1:5">
      <c r="A1810" s="13"/>
      <c r="B1810" s="13"/>
      <c r="C1810" s="13"/>
      <c r="D1810" s="18"/>
      <c r="E1810" s="9"/>
    </row>
    <row r="1811" spans="1:5">
      <c r="A1811" s="13"/>
      <c r="B1811" s="13"/>
      <c r="C1811" s="13"/>
      <c r="D1811" s="18"/>
      <c r="E1811" s="9"/>
    </row>
    <row r="1812" spans="1:5">
      <c r="A1812" s="13"/>
      <c r="B1812" s="13"/>
      <c r="C1812" s="13"/>
      <c r="D1812" s="18"/>
      <c r="E1812" s="9"/>
    </row>
    <row r="1813" spans="1:5">
      <c r="A1813" s="13"/>
      <c r="B1813" s="13"/>
      <c r="C1813" s="13"/>
      <c r="D1813" s="18"/>
      <c r="E1813" s="9"/>
    </row>
    <row r="1814" spans="1:5">
      <c r="A1814" s="13"/>
      <c r="B1814" s="13"/>
      <c r="C1814" s="13"/>
      <c r="D1814" s="18"/>
      <c r="E1814" s="9"/>
    </row>
    <row r="1815" spans="1:5">
      <c r="A1815" s="13"/>
      <c r="B1815" s="13"/>
      <c r="C1815" s="13"/>
      <c r="D1815" s="18"/>
      <c r="E1815" s="9"/>
    </row>
    <row r="1816" spans="1:5">
      <c r="A1816" s="13"/>
      <c r="B1816" s="13"/>
      <c r="C1816" s="13"/>
      <c r="D1816" s="18"/>
      <c r="E1816" s="9"/>
    </row>
    <row r="1817" spans="1:5">
      <c r="A1817" s="13"/>
      <c r="B1817" s="13"/>
      <c r="C1817" s="13"/>
      <c r="D1817" s="18"/>
      <c r="E1817" s="9"/>
    </row>
    <row r="1818" spans="1:5">
      <c r="A1818" s="13"/>
      <c r="B1818" s="13"/>
      <c r="C1818" s="13"/>
      <c r="D1818" s="18"/>
      <c r="E1818" s="9"/>
    </row>
    <row r="1819" spans="1:5">
      <c r="A1819" s="13"/>
      <c r="B1819" s="13"/>
      <c r="C1819" s="13"/>
      <c r="D1819" s="18"/>
      <c r="E1819" s="9"/>
    </row>
    <row r="1820" spans="1:5">
      <c r="A1820" s="13"/>
      <c r="B1820" s="13"/>
      <c r="C1820" s="13"/>
      <c r="D1820" s="18"/>
      <c r="E1820" s="9"/>
    </row>
    <row r="1821" spans="1:5">
      <c r="A1821" s="13"/>
      <c r="B1821" s="13"/>
      <c r="C1821" s="13"/>
      <c r="D1821" s="18"/>
      <c r="E1821" s="9"/>
    </row>
    <row r="1822" spans="1:5">
      <c r="A1822" s="13"/>
      <c r="B1822" s="13"/>
      <c r="C1822" s="13"/>
      <c r="D1822" s="18"/>
      <c r="E1822" s="9"/>
    </row>
    <row r="1823" spans="1:5">
      <c r="A1823" s="13"/>
      <c r="B1823" s="13"/>
      <c r="C1823" s="13"/>
      <c r="D1823" s="18"/>
      <c r="E1823" s="9"/>
    </row>
    <row r="1824" spans="1:5">
      <c r="A1824" s="13"/>
      <c r="B1824" s="13"/>
      <c r="C1824" s="13"/>
      <c r="D1824" s="18"/>
      <c r="E1824" s="9"/>
    </row>
    <row r="1825" spans="1:5">
      <c r="A1825" s="13"/>
      <c r="B1825" s="13"/>
      <c r="C1825" s="13"/>
      <c r="D1825" s="18"/>
      <c r="E1825" s="9"/>
    </row>
    <row r="1826" spans="1:5">
      <c r="A1826" s="13"/>
      <c r="B1826" s="13"/>
      <c r="C1826" s="13"/>
      <c r="D1826" s="18"/>
      <c r="E1826" s="9"/>
    </row>
    <row r="1827" spans="1:5">
      <c r="A1827" s="13"/>
      <c r="B1827" s="13"/>
      <c r="C1827" s="13"/>
      <c r="D1827" s="18"/>
      <c r="E1827" s="9"/>
    </row>
    <row r="1828" spans="1:5">
      <c r="A1828" s="13"/>
      <c r="B1828" s="13"/>
      <c r="C1828" s="13"/>
      <c r="D1828" s="18"/>
      <c r="E1828" s="9"/>
    </row>
    <row r="1829" spans="1:5">
      <c r="A1829" s="13"/>
      <c r="B1829" s="13"/>
      <c r="C1829" s="13"/>
      <c r="D1829" s="18"/>
      <c r="E1829" s="9"/>
    </row>
    <row r="1830" spans="1:5">
      <c r="A1830" s="13"/>
      <c r="B1830" s="13"/>
      <c r="C1830" s="13"/>
      <c r="D1830" s="18"/>
      <c r="E1830" s="9"/>
    </row>
    <row r="1831" spans="1:5">
      <c r="A1831" s="13"/>
      <c r="B1831" s="13"/>
      <c r="C1831" s="13"/>
      <c r="D1831" s="18"/>
      <c r="E1831" s="9"/>
    </row>
    <row r="1832" spans="1:5">
      <c r="A1832" s="13"/>
      <c r="B1832" s="13"/>
      <c r="C1832" s="13"/>
      <c r="D1832" s="18"/>
      <c r="E1832" s="9"/>
    </row>
    <row r="1833" spans="1:5">
      <c r="A1833" s="13"/>
      <c r="B1833" s="13"/>
      <c r="C1833" s="13"/>
      <c r="D1833" s="18"/>
      <c r="E1833" s="9"/>
    </row>
    <row r="1834" spans="1:5">
      <c r="A1834" s="13"/>
      <c r="B1834" s="13"/>
      <c r="C1834" s="13"/>
      <c r="D1834" s="18"/>
      <c r="E1834" s="9"/>
    </row>
    <row r="1835" spans="1:5">
      <c r="A1835" s="13"/>
      <c r="B1835" s="13"/>
      <c r="C1835" s="13"/>
      <c r="D1835" s="18"/>
      <c r="E1835" s="9"/>
    </row>
    <row r="1836" spans="1:5">
      <c r="A1836" s="13"/>
      <c r="B1836" s="13"/>
      <c r="C1836" s="13"/>
      <c r="D1836" s="18"/>
      <c r="E1836" s="9"/>
    </row>
    <row r="1837" spans="1:5">
      <c r="A1837" s="13"/>
      <c r="B1837" s="13"/>
      <c r="C1837" s="13"/>
      <c r="D1837" s="18"/>
      <c r="E1837" s="9"/>
    </row>
    <row r="1838" spans="1:5">
      <c r="A1838" s="13"/>
      <c r="B1838" s="13"/>
      <c r="C1838" s="13"/>
      <c r="D1838" s="18"/>
      <c r="E1838" s="9"/>
    </row>
    <row r="1839" spans="1:5">
      <c r="A1839" s="13"/>
      <c r="B1839" s="13"/>
      <c r="C1839" s="13"/>
      <c r="D1839" s="18"/>
      <c r="E1839" s="9"/>
    </row>
    <row r="1840" spans="1:5">
      <c r="A1840" s="13"/>
      <c r="B1840" s="13"/>
      <c r="C1840" s="13"/>
      <c r="D1840" s="18"/>
      <c r="E1840" s="9"/>
    </row>
    <row r="1841" spans="1:5">
      <c r="A1841" s="13"/>
      <c r="B1841" s="13"/>
      <c r="C1841" s="13"/>
      <c r="D1841" s="18"/>
      <c r="E1841" s="9"/>
    </row>
    <row r="1842" spans="1:5">
      <c r="A1842" s="13"/>
      <c r="B1842" s="13"/>
      <c r="C1842" s="13"/>
      <c r="D1842" s="18"/>
      <c r="E1842" s="9"/>
    </row>
    <row r="1843" spans="1:5">
      <c r="A1843" s="13"/>
      <c r="B1843" s="13"/>
      <c r="C1843" s="13"/>
      <c r="D1843" s="18"/>
      <c r="E1843" s="9"/>
    </row>
    <row r="1844" spans="1:5">
      <c r="A1844" s="13"/>
      <c r="B1844" s="13"/>
      <c r="C1844" s="13"/>
      <c r="D1844" s="18"/>
      <c r="E1844" s="9"/>
    </row>
    <row r="1845" spans="1:5">
      <c r="A1845" s="13"/>
      <c r="B1845" s="13"/>
      <c r="C1845" s="13"/>
      <c r="D1845" s="18"/>
      <c r="E1845" s="9"/>
    </row>
    <row r="1846" spans="1:5">
      <c r="A1846" s="13"/>
      <c r="B1846" s="13"/>
      <c r="C1846" s="13"/>
      <c r="D1846" s="18"/>
      <c r="E1846" s="9"/>
    </row>
    <row r="1847" spans="1:5">
      <c r="A1847" s="13"/>
      <c r="B1847" s="13"/>
      <c r="C1847" s="13"/>
      <c r="D1847" s="18"/>
      <c r="E1847" s="9"/>
    </row>
    <row r="1848" spans="1:5">
      <c r="A1848" s="13"/>
      <c r="B1848" s="13"/>
      <c r="C1848" s="13"/>
      <c r="D1848" s="18"/>
      <c r="E1848" s="9"/>
    </row>
    <row r="1849" spans="1:5">
      <c r="A1849" s="13"/>
      <c r="B1849" s="13"/>
      <c r="C1849" s="13"/>
      <c r="D1849" s="18"/>
      <c r="E1849" s="9"/>
    </row>
    <row r="1850" spans="1:5">
      <c r="A1850" s="13"/>
      <c r="B1850" s="13"/>
      <c r="C1850" s="13"/>
      <c r="D1850" s="18"/>
      <c r="E1850" s="9"/>
    </row>
    <row r="1851" spans="1:5">
      <c r="A1851" s="13"/>
      <c r="B1851" s="13"/>
      <c r="C1851" s="13"/>
      <c r="D1851" s="18"/>
      <c r="E1851" s="9"/>
    </row>
    <row r="1852" spans="1:5">
      <c r="A1852" s="13"/>
      <c r="B1852" s="13"/>
      <c r="C1852" s="13"/>
      <c r="D1852" s="18"/>
      <c r="E1852" s="9"/>
    </row>
    <row r="1853" spans="1:5">
      <c r="A1853" s="13"/>
      <c r="B1853" s="13"/>
      <c r="C1853" s="13"/>
      <c r="D1853" s="18"/>
      <c r="E1853" s="9"/>
    </row>
    <row r="1854" spans="1:5">
      <c r="A1854" s="13"/>
      <c r="B1854" s="13"/>
      <c r="C1854" s="13"/>
      <c r="D1854" s="18"/>
      <c r="E1854" s="9"/>
    </row>
    <row r="1855" spans="1:5">
      <c r="A1855" s="13"/>
      <c r="B1855" s="13"/>
      <c r="C1855" s="13"/>
      <c r="D1855" s="18"/>
      <c r="E1855" s="9"/>
    </row>
    <row r="1856" spans="1:5">
      <c r="A1856" s="13"/>
      <c r="B1856" s="13"/>
      <c r="C1856" s="13"/>
      <c r="D1856" s="18"/>
      <c r="E1856" s="9"/>
    </row>
    <row r="1857" spans="1:5">
      <c r="A1857" s="13"/>
      <c r="B1857" s="13"/>
      <c r="C1857" s="13"/>
      <c r="D1857" s="18"/>
      <c r="E1857" s="9"/>
    </row>
    <row r="1858" spans="1:5">
      <c r="A1858" s="13"/>
      <c r="B1858" s="13"/>
      <c r="C1858" s="13"/>
      <c r="D1858" s="18"/>
      <c r="E1858" s="9"/>
    </row>
    <row r="1859" spans="1:5">
      <c r="A1859" s="13"/>
      <c r="B1859" s="13"/>
      <c r="C1859" s="13"/>
      <c r="D1859" s="18"/>
      <c r="E1859" s="9"/>
    </row>
    <row r="1860" spans="1:5">
      <c r="A1860" s="13"/>
      <c r="B1860" s="13"/>
      <c r="C1860" s="13"/>
      <c r="D1860" s="18"/>
      <c r="E1860" s="9"/>
    </row>
    <row r="1861" spans="1:5">
      <c r="A1861" s="13"/>
      <c r="B1861" s="13"/>
      <c r="C1861" s="13"/>
      <c r="D1861" s="18"/>
      <c r="E1861" s="9"/>
    </row>
    <row r="1862" spans="1:5">
      <c r="A1862" s="13"/>
      <c r="B1862" s="13"/>
      <c r="C1862" s="13"/>
      <c r="D1862" s="18"/>
      <c r="E1862" s="9"/>
    </row>
    <row r="1863" spans="1:5">
      <c r="A1863" s="13"/>
      <c r="B1863" s="13"/>
      <c r="C1863" s="13"/>
      <c r="D1863" s="18"/>
      <c r="E1863" s="9"/>
    </row>
    <row r="1864" spans="1:5">
      <c r="A1864" s="13"/>
      <c r="B1864" s="13"/>
      <c r="C1864" s="13"/>
      <c r="D1864" s="18"/>
      <c r="E1864" s="9"/>
    </row>
    <row r="1865" spans="1:5">
      <c r="A1865" s="13"/>
      <c r="B1865" s="13"/>
      <c r="C1865" s="13"/>
      <c r="D1865" s="18"/>
      <c r="E1865" s="9"/>
    </row>
    <row r="1866" spans="1:5">
      <c r="A1866" s="13"/>
      <c r="B1866" s="13"/>
      <c r="C1866" s="13"/>
      <c r="D1866" s="18"/>
      <c r="E1866" s="9"/>
    </row>
    <row r="1867" spans="1:5">
      <c r="A1867" s="13"/>
      <c r="B1867" s="13"/>
      <c r="C1867" s="13"/>
      <c r="D1867" s="18"/>
      <c r="E1867" s="9"/>
    </row>
    <row r="1868" spans="1:5">
      <c r="A1868" s="13"/>
      <c r="B1868" s="13"/>
      <c r="C1868" s="13"/>
      <c r="D1868" s="18"/>
      <c r="E1868" s="9"/>
    </row>
    <row r="1869" spans="1:5">
      <c r="A1869" s="13"/>
      <c r="B1869" s="13"/>
      <c r="C1869" s="13"/>
      <c r="D1869" s="18"/>
      <c r="E1869" s="9"/>
    </row>
    <row r="1870" spans="1:5">
      <c r="A1870" s="13"/>
      <c r="B1870" s="13"/>
      <c r="C1870" s="13"/>
      <c r="D1870" s="18"/>
      <c r="E1870" s="9"/>
    </row>
    <row r="1871" spans="1:5">
      <c r="A1871" s="13"/>
      <c r="B1871" s="13"/>
      <c r="C1871" s="13"/>
      <c r="D1871" s="18"/>
      <c r="E1871" s="9"/>
    </row>
    <row r="1872" spans="1:5">
      <c r="A1872" s="13"/>
      <c r="B1872" s="13"/>
      <c r="C1872" s="13"/>
      <c r="D1872" s="18"/>
      <c r="E1872" s="9"/>
    </row>
    <row r="1873" spans="1:5">
      <c r="A1873" s="13"/>
      <c r="B1873" s="13"/>
      <c r="C1873" s="13"/>
      <c r="D1873" s="18"/>
      <c r="E1873" s="9"/>
    </row>
    <row r="1874" spans="1:5">
      <c r="A1874" s="13"/>
      <c r="B1874" s="13"/>
      <c r="C1874" s="13"/>
      <c r="D1874" s="18"/>
      <c r="E1874" s="9"/>
    </row>
    <row r="1875" spans="1:5">
      <c r="A1875" s="13"/>
      <c r="B1875" s="13"/>
      <c r="C1875" s="13"/>
      <c r="D1875" s="18"/>
      <c r="E1875" s="9"/>
    </row>
    <row r="1876" spans="1:5">
      <c r="A1876" s="13"/>
      <c r="B1876" s="13"/>
      <c r="C1876" s="13"/>
      <c r="D1876" s="18"/>
      <c r="E1876" s="9"/>
    </row>
    <row r="1877" spans="1:5">
      <c r="A1877" s="13"/>
      <c r="B1877" s="13"/>
      <c r="C1877" s="13"/>
      <c r="D1877" s="18"/>
      <c r="E1877" s="9"/>
    </row>
    <row r="1878" spans="1:5">
      <c r="A1878" s="13"/>
      <c r="B1878" s="13"/>
      <c r="C1878" s="13"/>
      <c r="D1878" s="18"/>
      <c r="E1878" s="9"/>
    </row>
    <row r="1879" spans="1:5">
      <c r="A1879" s="13"/>
      <c r="B1879" s="13"/>
      <c r="C1879" s="13"/>
      <c r="D1879" s="18"/>
      <c r="E1879" s="9"/>
    </row>
    <row r="1880" spans="1:5">
      <c r="A1880" s="13"/>
      <c r="B1880" s="13"/>
      <c r="C1880" s="13"/>
      <c r="D1880" s="18"/>
      <c r="E1880" s="9"/>
    </row>
    <row r="1881" spans="1:5">
      <c r="A1881" s="13"/>
      <c r="B1881" s="13"/>
      <c r="C1881" s="13"/>
      <c r="D1881" s="18"/>
      <c r="E1881" s="9"/>
    </row>
    <row r="1882" spans="1:5">
      <c r="A1882" s="13"/>
      <c r="B1882" s="13"/>
      <c r="C1882" s="13"/>
      <c r="D1882" s="18"/>
      <c r="E1882" s="9"/>
    </row>
    <row r="1883" spans="1:5">
      <c r="A1883" s="13"/>
      <c r="B1883" s="13"/>
      <c r="C1883" s="13"/>
      <c r="D1883" s="18"/>
      <c r="E1883" s="9"/>
    </row>
    <row r="1884" spans="1:5">
      <c r="A1884" s="13"/>
      <c r="B1884" s="13"/>
      <c r="C1884" s="13"/>
      <c r="D1884" s="18"/>
      <c r="E1884" s="9"/>
    </row>
    <row r="1885" spans="1:5">
      <c r="A1885" s="13"/>
      <c r="B1885" s="13"/>
      <c r="C1885" s="13"/>
      <c r="D1885" s="18"/>
      <c r="E1885" s="9"/>
    </row>
    <row r="1886" spans="1:5">
      <c r="A1886" s="13"/>
      <c r="B1886" s="13"/>
      <c r="C1886" s="13"/>
      <c r="D1886" s="18"/>
      <c r="E1886" s="9"/>
    </row>
    <row r="1887" spans="1:5">
      <c r="A1887" s="13"/>
      <c r="B1887" s="13"/>
      <c r="C1887" s="13"/>
      <c r="D1887" s="18"/>
      <c r="E1887" s="9"/>
    </row>
    <row r="1888" spans="1:5">
      <c r="A1888" s="13"/>
      <c r="B1888" s="13"/>
      <c r="C1888" s="13"/>
      <c r="D1888" s="18"/>
      <c r="E1888" s="9"/>
    </row>
    <row r="1889" spans="1:5">
      <c r="A1889" s="13"/>
      <c r="B1889" s="13"/>
      <c r="C1889" s="13"/>
      <c r="D1889" s="18"/>
      <c r="E1889" s="9"/>
    </row>
    <row r="1890" spans="1:5">
      <c r="A1890" s="13"/>
      <c r="B1890" s="13"/>
      <c r="C1890" s="13"/>
      <c r="D1890" s="18"/>
      <c r="E1890" s="9"/>
    </row>
    <row r="1891" spans="1:5">
      <c r="A1891" s="13"/>
      <c r="B1891" s="13"/>
      <c r="C1891" s="13"/>
      <c r="D1891" s="18"/>
      <c r="E1891" s="9"/>
    </row>
    <row r="1892" spans="1:5">
      <c r="A1892" s="13"/>
      <c r="B1892" s="13"/>
      <c r="C1892" s="13"/>
      <c r="D1892" s="18"/>
      <c r="E1892" s="9"/>
    </row>
    <row r="1893" spans="1:5">
      <c r="A1893" s="13"/>
      <c r="B1893" s="13"/>
      <c r="C1893" s="13"/>
      <c r="D1893" s="18"/>
      <c r="E1893" s="9"/>
    </row>
    <row r="1894" spans="1:5">
      <c r="A1894" s="13"/>
      <c r="B1894" s="13"/>
      <c r="C1894" s="13"/>
      <c r="D1894" s="18"/>
      <c r="E1894" s="9"/>
    </row>
    <row r="1895" spans="1:5">
      <c r="A1895" s="13"/>
      <c r="B1895" s="13"/>
      <c r="C1895" s="13"/>
      <c r="D1895" s="18"/>
      <c r="E1895" s="9"/>
    </row>
    <row r="1896" spans="1:5">
      <c r="A1896" s="13"/>
      <c r="B1896" s="13"/>
      <c r="C1896" s="13"/>
      <c r="D1896" s="18"/>
      <c r="E1896" s="9"/>
    </row>
    <row r="1897" spans="1:5">
      <c r="A1897" s="13"/>
      <c r="B1897" s="13"/>
      <c r="C1897" s="13"/>
      <c r="D1897" s="18"/>
      <c r="E1897" s="9"/>
    </row>
    <row r="1898" spans="1:5">
      <c r="A1898" s="13"/>
      <c r="B1898" s="13"/>
      <c r="C1898" s="13"/>
      <c r="D1898" s="18"/>
      <c r="E1898" s="9"/>
    </row>
    <row r="1899" spans="1:5">
      <c r="A1899" s="13"/>
      <c r="B1899" s="13"/>
      <c r="C1899" s="13"/>
      <c r="D1899" s="18"/>
      <c r="E1899" s="9"/>
    </row>
    <row r="1900" spans="1:5">
      <c r="A1900" s="13"/>
      <c r="B1900" s="13"/>
      <c r="C1900" s="13"/>
      <c r="D1900" s="18"/>
      <c r="E1900" s="9"/>
    </row>
    <row r="1901" spans="1:5">
      <c r="A1901" s="13"/>
      <c r="B1901" s="13"/>
      <c r="C1901" s="13"/>
      <c r="D1901" s="18"/>
      <c r="E1901" s="9"/>
    </row>
    <row r="1902" spans="1:5">
      <c r="A1902" s="13"/>
      <c r="B1902" s="13"/>
      <c r="C1902" s="13"/>
      <c r="D1902" s="18"/>
      <c r="E1902" s="9"/>
    </row>
    <row r="1903" spans="1:5">
      <c r="A1903" s="13"/>
      <c r="B1903" s="13"/>
      <c r="C1903" s="13"/>
      <c r="D1903" s="18"/>
      <c r="E1903" s="9"/>
    </row>
    <row r="1904" spans="1:5">
      <c r="A1904" s="13"/>
      <c r="B1904" s="13"/>
      <c r="C1904" s="13"/>
      <c r="D1904" s="18"/>
      <c r="E1904" s="9"/>
    </row>
    <row r="1905" spans="1:5">
      <c r="A1905" s="13"/>
      <c r="B1905" s="13"/>
      <c r="C1905" s="13"/>
      <c r="D1905" s="18"/>
      <c r="E1905" s="9"/>
    </row>
    <row r="1906" spans="1:5">
      <c r="A1906" s="13"/>
      <c r="B1906" s="13"/>
      <c r="C1906" s="13"/>
      <c r="D1906" s="18"/>
      <c r="E1906" s="9"/>
    </row>
    <row r="1907" spans="1:5">
      <c r="A1907" s="13"/>
      <c r="B1907" s="13"/>
      <c r="C1907" s="13"/>
      <c r="D1907" s="18"/>
      <c r="E1907" s="9"/>
    </row>
    <row r="1908" spans="1:5">
      <c r="A1908" s="13"/>
      <c r="B1908" s="13"/>
      <c r="C1908" s="13"/>
      <c r="D1908" s="18"/>
      <c r="E1908" s="9"/>
    </row>
    <row r="1909" spans="1:5">
      <c r="A1909" s="13"/>
      <c r="B1909" s="13"/>
      <c r="C1909" s="13"/>
      <c r="D1909" s="18"/>
      <c r="E1909" s="9"/>
    </row>
    <row r="1910" spans="1:5">
      <c r="A1910" s="13"/>
      <c r="B1910" s="13"/>
      <c r="C1910" s="13"/>
      <c r="D1910" s="18"/>
      <c r="E1910" s="9"/>
    </row>
    <row r="1911" spans="1:5">
      <c r="A1911" s="13"/>
      <c r="B1911" s="13"/>
      <c r="C1911" s="13"/>
      <c r="D1911" s="18"/>
      <c r="E1911" s="9"/>
    </row>
    <row r="1912" spans="1:5">
      <c r="A1912" s="13"/>
      <c r="B1912" s="13"/>
      <c r="C1912" s="13"/>
      <c r="D1912" s="18"/>
      <c r="E1912" s="9"/>
    </row>
    <row r="1913" spans="1:5">
      <c r="A1913" s="13"/>
      <c r="B1913" s="13"/>
      <c r="C1913" s="13"/>
      <c r="D1913" s="18"/>
      <c r="E1913" s="9"/>
    </row>
    <row r="1914" spans="1:5">
      <c r="A1914" s="13"/>
      <c r="B1914" s="13"/>
      <c r="C1914" s="13"/>
      <c r="D1914" s="18"/>
      <c r="E1914" s="9"/>
    </row>
    <row r="1915" spans="1:5">
      <c r="A1915" s="13"/>
      <c r="B1915" s="13"/>
      <c r="C1915" s="13"/>
      <c r="D1915" s="18"/>
      <c r="E1915" s="9"/>
    </row>
    <row r="1916" spans="1:5">
      <c r="A1916" s="13"/>
      <c r="B1916" s="13"/>
      <c r="C1916" s="13"/>
      <c r="D1916" s="18"/>
      <c r="E1916" s="9"/>
    </row>
    <row r="1917" spans="1:5">
      <c r="A1917" s="13"/>
      <c r="B1917" s="13"/>
      <c r="C1917" s="13"/>
      <c r="D1917" s="18"/>
      <c r="E1917" s="9"/>
    </row>
    <row r="1918" spans="1:5">
      <c r="A1918" s="13"/>
      <c r="B1918" s="13"/>
      <c r="C1918" s="13"/>
      <c r="D1918" s="18"/>
      <c r="E1918" s="9"/>
    </row>
    <row r="1919" spans="1:5">
      <c r="A1919" s="13"/>
      <c r="B1919" s="13"/>
      <c r="C1919" s="13"/>
      <c r="D1919" s="18"/>
      <c r="E1919" s="9"/>
    </row>
    <row r="1920" spans="1:5">
      <c r="A1920" s="13"/>
      <c r="B1920" s="13"/>
      <c r="C1920" s="13"/>
      <c r="D1920" s="18"/>
      <c r="E1920" s="9"/>
    </row>
    <row r="1921" spans="1:5">
      <c r="A1921" s="13"/>
      <c r="B1921" s="13"/>
      <c r="C1921" s="13"/>
      <c r="D1921" s="18"/>
      <c r="E1921" s="9"/>
    </row>
    <row r="1922" spans="1:5">
      <c r="A1922" s="13"/>
      <c r="B1922" s="13"/>
      <c r="C1922" s="13"/>
      <c r="D1922" s="18"/>
      <c r="E1922" s="9"/>
    </row>
    <row r="1923" spans="1:5">
      <c r="A1923" s="13"/>
      <c r="B1923" s="13"/>
      <c r="C1923" s="13"/>
      <c r="D1923" s="18"/>
      <c r="E1923" s="9"/>
    </row>
    <row r="1924" spans="1:5">
      <c r="A1924" s="13"/>
      <c r="B1924" s="13"/>
      <c r="C1924" s="13"/>
      <c r="D1924" s="18"/>
      <c r="E1924" s="9"/>
    </row>
    <row r="1925" spans="1:5">
      <c r="A1925" s="13"/>
      <c r="B1925" s="13"/>
      <c r="C1925" s="13"/>
      <c r="D1925" s="18"/>
      <c r="E1925" s="9"/>
    </row>
    <row r="1926" spans="1:5">
      <c r="A1926" s="13"/>
      <c r="B1926" s="13"/>
      <c r="C1926" s="13"/>
      <c r="D1926" s="18"/>
      <c r="E1926" s="9"/>
    </row>
    <row r="1927" spans="1:5">
      <c r="A1927" s="13"/>
      <c r="B1927" s="13"/>
      <c r="C1927" s="13"/>
      <c r="D1927" s="18"/>
      <c r="E1927" s="9"/>
    </row>
    <row r="1928" spans="1:5">
      <c r="A1928" s="13"/>
      <c r="B1928" s="13"/>
      <c r="C1928" s="13"/>
      <c r="D1928" s="18"/>
      <c r="E1928" s="9"/>
    </row>
    <row r="1929" spans="1:5">
      <c r="A1929" s="13"/>
      <c r="B1929" s="13"/>
      <c r="C1929" s="13"/>
      <c r="D1929" s="18"/>
      <c r="E1929" s="9"/>
    </row>
    <row r="1930" spans="1:5">
      <c r="A1930" s="13"/>
      <c r="B1930" s="13"/>
      <c r="C1930" s="13"/>
      <c r="D1930" s="18"/>
      <c r="E1930" s="9"/>
    </row>
    <row r="1931" spans="1:5">
      <c r="A1931" s="13"/>
      <c r="B1931" s="13"/>
      <c r="C1931" s="13"/>
      <c r="D1931" s="18"/>
      <c r="E1931" s="9"/>
    </row>
    <row r="1932" spans="1:5">
      <c r="A1932" s="13"/>
      <c r="B1932" s="13"/>
      <c r="C1932" s="13"/>
      <c r="D1932" s="18"/>
      <c r="E1932" s="9"/>
    </row>
    <row r="1933" spans="1:5">
      <c r="A1933" s="13"/>
      <c r="B1933" s="13"/>
      <c r="C1933" s="13"/>
      <c r="D1933" s="18"/>
      <c r="E1933" s="9"/>
    </row>
    <row r="1934" spans="1:5">
      <c r="A1934" s="13"/>
      <c r="B1934" s="13"/>
      <c r="C1934" s="13"/>
      <c r="D1934" s="18"/>
      <c r="E1934" s="9"/>
    </row>
    <row r="1935" spans="1:5">
      <c r="A1935" s="13"/>
      <c r="B1935" s="13"/>
      <c r="C1935" s="13"/>
      <c r="D1935" s="18"/>
      <c r="E1935" s="9"/>
    </row>
    <row r="1936" spans="1:5">
      <c r="A1936" s="13"/>
      <c r="B1936" s="13"/>
      <c r="C1936" s="13"/>
      <c r="D1936" s="18"/>
      <c r="E1936" s="9"/>
    </row>
    <row r="1937" spans="1:5">
      <c r="A1937" s="13"/>
      <c r="B1937" s="13"/>
      <c r="C1937" s="13"/>
      <c r="D1937" s="18"/>
      <c r="E1937" s="9"/>
    </row>
    <row r="1938" spans="1:5">
      <c r="A1938" s="13"/>
      <c r="B1938" s="13"/>
      <c r="C1938" s="13"/>
      <c r="D1938" s="18"/>
      <c r="E1938" s="9"/>
    </row>
    <row r="1939" spans="1:5">
      <c r="A1939" s="13"/>
      <c r="B1939" s="13"/>
      <c r="C1939" s="13"/>
      <c r="D1939" s="18"/>
      <c r="E1939" s="9"/>
    </row>
    <row r="1940" spans="1:5">
      <c r="A1940" s="13"/>
      <c r="B1940" s="13"/>
      <c r="C1940" s="13"/>
      <c r="D1940" s="18"/>
      <c r="E1940" s="9"/>
    </row>
    <row r="1941" spans="1:5">
      <c r="A1941" s="13"/>
      <c r="B1941" s="13"/>
      <c r="C1941" s="13"/>
      <c r="D1941" s="18"/>
      <c r="E1941" s="9"/>
    </row>
    <row r="1942" spans="1:5">
      <c r="A1942" s="13"/>
      <c r="B1942" s="13"/>
      <c r="C1942" s="13"/>
      <c r="D1942" s="18"/>
      <c r="E1942" s="9"/>
    </row>
    <row r="1943" spans="1:5">
      <c r="A1943" s="13"/>
      <c r="B1943" s="13"/>
      <c r="C1943" s="13"/>
      <c r="D1943" s="18"/>
      <c r="E1943" s="9"/>
    </row>
    <row r="1944" spans="1:5">
      <c r="A1944" s="13"/>
      <c r="B1944" s="13"/>
      <c r="C1944" s="13"/>
      <c r="D1944" s="18"/>
      <c r="E1944" s="9"/>
    </row>
    <row r="1945" spans="1:5">
      <c r="A1945" s="13"/>
      <c r="B1945" s="13"/>
      <c r="C1945" s="13"/>
      <c r="D1945" s="18"/>
      <c r="E1945" s="9"/>
    </row>
    <row r="1946" spans="1:5">
      <c r="A1946" s="13"/>
      <c r="B1946" s="13"/>
      <c r="C1946" s="13"/>
      <c r="D1946" s="18"/>
      <c r="E1946" s="9"/>
    </row>
    <row r="1947" spans="1:5">
      <c r="A1947" s="13"/>
      <c r="B1947" s="13"/>
      <c r="C1947" s="13"/>
      <c r="D1947" s="18"/>
      <c r="E1947" s="9"/>
    </row>
    <row r="1948" spans="1:5">
      <c r="A1948" s="13"/>
      <c r="B1948" s="13"/>
      <c r="C1948" s="13"/>
      <c r="D1948" s="18"/>
      <c r="E1948" s="9"/>
    </row>
    <row r="1949" spans="1:5">
      <c r="A1949" s="13"/>
      <c r="B1949" s="13"/>
      <c r="C1949" s="13"/>
      <c r="D1949" s="18"/>
      <c r="E1949" s="9"/>
    </row>
    <row r="1950" spans="1:5">
      <c r="A1950" s="13"/>
      <c r="B1950" s="13"/>
      <c r="C1950" s="13"/>
      <c r="D1950" s="18"/>
      <c r="E1950" s="9"/>
    </row>
    <row r="1951" spans="1:5">
      <c r="A1951" s="13"/>
      <c r="B1951" s="13"/>
      <c r="C1951" s="13"/>
      <c r="D1951" s="18"/>
      <c r="E1951" s="9"/>
    </row>
    <row r="1952" spans="1:5">
      <c r="A1952" s="13"/>
      <c r="B1952" s="13"/>
      <c r="C1952" s="13"/>
      <c r="D1952" s="18"/>
      <c r="E1952" s="9"/>
    </row>
    <row r="1953" spans="1:5">
      <c r="A1953" s="13"/>
      <c r="B1953" s="13"/>
      <c r="C1953" s="13"/>
      <c r="D1953" s="18"/>
      <c r="E1953" s="9"/>
    </row>
    <row r="1954" spans="1:5">
      <c r="A1954" s="13"/>
      <c r="B1954" s="13"/>
      <c r="C1954" s="13"/>
      <c r="D1954" s="18"/>
      <c r="E1954" s="9"/>
    </row>
    <row r="1955" spans="1:5">
      <c r="A1955" s="13"/>
      <c r="B1955" s="13"/>
      <c r="C1955" s="13"/>
      <c r="D1955" s="18"/>
      <c r="E1955" s="9"/>
    </row>
    <row r="1956" spans="1:5">
      <c r="A1956" s="13"/>
      <c r="B1956" s="13"/>
      <c r="C1956" s="13"/>
      <c r="D1956" s="18"/>
      <c r="E1956" s="9"/>
    </row>
    <row r="1957" spans="1:5">
      <c r="A1957" s="13"/>
      <c r="B1957" s="13"/>
      <c r="C1957" s="13"/>
      <c r="D1957" s="18"/>
      <c r="E1957" s="9"/>
    </row>
    <row r="1958" spans="1:5">
      <c r="A1958" s="13"/>
      <c r="B1958" s="13"/>
      <c r="C1958" s="13"/>
      <c r="D1958" s="18"/>
      <c r="E1958" s="9"/>
    </row>
    <row r="1959" spans="1:5">
      <c r="A1959" s="13"/>
      <c r="B1959" s="13"/>
      <c r="C1959" s="13"/>
      <c r="D1959" s="18"/>
      <c r="E1959" s="9"/>
    </row>
    <row r="1960" spans="1:5">
      <c r="A1960" s="13"/>
      <c r="B1960" s="13"/>
      <c r="C1960" s="13"/>
      <c r="D1960" s="18"/>
      <c r="E1960" s="9"/>
    </row>
    <row r="1961" spans="1:5">
      <c r="A1961" s="13"/>
      <c r="B1961" s="13"/>
      <c r="C1961" s="13"/>
      <c r="D1961" s="18"/>
      <c r="E1961" s="9"/>
    </row>
    <row r="1962" spans="1:5">
      <c r="A1962" s="13"/>
      <c r="B1962" s="13"/>
      <c r="C1962" s="13"/>
      <c r="D1962" s="18"/>
      <c r="E1962" s="9"/>
    </row>
    <row r="1963" spans="1:5">
      <c r="A1963" s="13"/>
      <c r="B1963" s="13"/>
      <c r="C1963" s="13"/>
      <c r="D1963" s="18"/>
      <c r="E1963" s="9"/>
    </row>
    <row r="1964" spans="1:5">
      <c r="A1964" s="13"/>
      <c r="B1964" s="13"/>
      <c r="C1964" s="13"/>
      <c r="D1964" s="18"/>
      <c r="E1964" s="9"/>
    </row>
    <row r="1965" spans="1:5">
      <c r="A1965" s="13"/>
      <c r="B1965" s="13"/>
      <c r="C1965" s="13"/>
      <c r="D1965" s="18"/>
      <c r="E1965" s="9"/>
    </row>
    <row r="1966" spans="1:5">
      <c r="A1966" s="13"/>
      <c r="B1966" s="13"/>
      <c r="C1966" s="13"/>
      <c r="D1966" s="18"/>
      <c r="E1966" s="9"/>
    </row>
    <row r="1967" spans="1:5">
      <c r="A1967" s="13"/>
      <c r="B1967" s="13"/>
      <c r="C1967" s="13"/>
      <c r="D1967" s="18"/>
      <c r="E1967" s="9"/>
    </row>
    <row r="1968" spans="1:5">
      <c r="A1968" s="13"/>
      <c r="B1968" s="13"/>
      <c r="C1968" s="13"/>
      <c r="D1968" s="18"/>
      <c r="E1968" s="9"/>
    </row>
    <row r="1969" spans="1:5">
      <c r="A1969" s="13"/>
      <c r="B1969" s="13"/>
      <c r="C1969" s="13"/>
      <c r="D1969" s="18"/>
      <c r="E1969" s="9"/>
    </row>
    <row r="1970" spans="1:5">
      <c r="A1970" s="13"/>
      <c r="B1970" s="13"/>
      <c r="C1970" s="13"/>
      <c r="D1970" s="18"/>
      <c r="E1970" s="9"/>
    </row>
    <row r="1971" spans="1:5">
      <c r="A1971" s="13"/>
      <c r="B1971" s="13"/>
      <c r="C1971" s="13"/>
      <c r="D1971" s="18"/>
      <c r="E1971" s="9"/>
    </row>
    <row r="1972" spans="1:5">
      <c r="A1972" s="13"/>
      <c r="B1972" s="13"/>
      <c r="C1972" s="13"/>
      <c r="D1972" s="18"/>
      <c r="E1972" s="9"/>
    </row>
    <row r="1973" spans="1:5">
      <c r="A1973" s="13"/>
      <c r="B1973" s="13"/>
      <c r="C1973" s="13"/>
      <c r="D1973" s="18"/>
      <c r="E1973" s="9"/>
    </row>
    <row r="1974" spans="1:5">
      <c r="A1974" s="13"/>
      <c r="B1974" s="13"/>
      <c r="C1974" s="13"/>
      <c r="D1974" s="18"/>
      <c r="E1974" s="9"/>
    </row>
    <row r="1975" spans="1:5">
      <c r="A1975" s="13"/>
      <c r="B1975" s="13"/>
      <c r="C1975" s="13"/>
      <c r="D1975" s="18"/>
      <c r="E1975" s="9"/>
    </row>
    <row r="1976" spans="1:5">
      <c r="A1976" s="13"/>
      <c r="B1976" s="13"/>
      <c r="C1976" s="13"/>
      <c r="D1976" s="18"/>
      <c r="E1976" s="9"/>
    </row>
    <row r="1977" spans="1:5">
      <c r="A1977" s="13"/>
      <c r="B1977" s="13"/>
      <c r="C1977" s="13"/>
      <c r="D1977" s="18"/>
      <c r="E1977" s="9"/>
    </row>
    <row r="1978" spans="1:5">
      <c r="A1978" s="13"/>
      <c r="B1978" s="13"/>
      <c r="C1978" s="13"/>
      <c r="D1978" s="18"/>
      <c r="E1978" s="9"/>
    </row>
    <row r="1979" spans="1:5">
      <c r="A1979" s="13"/>
      <c r="B1979" s="13"/>
      <c r="C1979" s="13"/>
      <c r="D1979" s="18"/>
      <c r="E1979" s="9"/>
    </row>
    <row r="1980" spans="1:5">
      <c r="A1980" s="13"/>
      <c r="B1980" s="13"/>
      <c r="C1980" s="13"/>
      <c r="D1980" s="18"/>
      <c r="E1980" s="9"/>
    </row>
    <row r="1981" spans="1:5">
      <c r="A1981" s="13"/>
      <c r="B1981" s="13"/>
      <c r="C1981" s="13"/>
      <c r="D1981" s="18"/>
      <c r="E1981" s="9"/>
    </row>
    <row r="1982" spans="1:5">
      <c r="A1982" s="13"/>
      <c r="B1982" s="13"/>
      <c r="C1982" s="13"/>
      <c r="D1982" s="18"/>
      <c r="E1982" s="9"/>
    </row>
    <row r="1983" spans="1:5">
      <c r="A1983" s="13"/>
      <c r="B1983" s="13"/>
      <c r="C1983" s="13"/>
      <c r="D1983" s="18"/>
      <c r="E1983" s="9"/>
    </row>
    <row r="1984" spans="1:5">
      <c r="A1984" s="13"/>
      <c r="B1984" s="13"/>
      <c r="C1984" s="13"/>
      <c r="D1984" s="18"/>
      <c r="E1984" s="9"/>
    </row>
    <row r="1985" spans="1:5">
      <c r="A1985" s="13"/>
      <c r="B1985" s="13"/>
      <c r="C1985" s="13"/>
      <c r="D1985" s="18"/>
      <c r="E1985" s="9"/>
    </row>
    <row r="1986" spans="1:5">
      <c r="A1986" s="13"/>
      <c r="B1986" s="13"/>
      <c r="C1986" s="13"/>
      <c r="D1986" s="18"/>
      <c r="E1986" s="9"/>
    </row>
    <row r="1987" spans="1:5">
      <c r="A1987" s="13"/>
      <c r="B1987" s="13"/>
      <c r="C1987" s="13"/>
      <c r="D1987" s="18"/>
      <c r="E1987" s="9"/>
    </row>
    <row r="1988" spans="1:5">
      <c r="A1988" s="13"/>
      <c r="B1988" s="13"/>
      <c r="C1988" s="13"/>
      <c r="D1988" s="18"/>
      <c r="E1988" s="9"/>
    </row>
    <row r="1989" spans="1:5">
      <c r="A1989" s="13"/>
      <c r="B1989" s="13"/>
      <c r="C1989" s="13"/>
      <c r="D1989" s="18"/>
      <c r="E1989" s="9"/>
    </row>
    <row r="1990" spans="1:5">
      <c r="A1990" s="13"/>
      <c r="B1990" s="13"/>
      <c r="C1990" s="13"/>
      <c r="D1990" s="18"/>
      <c r="E1990" s="9"/>
    </row>
    <row r="1991" spans="1:5">
      <c r="A1991" s="13"/>
      <c r="B1991" s="13"/>
      <c r="C1991" s="13"/>
      <c r="D1991" s="18"/>
      <c r="E1991" s="9"/>
    </row>
    <row r="1992" spans="1:5">
      <c r="A1992" s="13"/>
      <c r="B1992" s="13"/>
      <c r="C1992" s="13"/>
      <c r="D1992" s="18"/>
      <c r="E1992" s="9"/>
    </row>
    <row r="1993" spans="1:5">
      <c r="A1993" s="13"/>
      <c r="B1993" s="13"/>
      <c r="C1993" s="13"/>
      <c r="D1993" s="18"/>
      <c r="E1993" s="9"/>
    </row>
    <row r="1994" spans="1:5">
      <c r="A1994" s="13"/>
      <c r="B1994" s="13"/>
      <c r="C1994" s="13"/>
      <c r="D1994" s="18"/>
      <c r="E1994" s="9"/>
    </row>
    <row r="1995" spans="1:5">
      <c r="A1995" s="13"/>
      <c r="B1995" s="13"/>
      <c r="C1995" s="13"/>
      <c r="D1995" s="18"/>
      <c r="E1995" s="9"/>
    </row>
    <row r="1996" spans="1:5">
      <c r="A1996" s="13"/>
      <c r="B1996" s="13"/>
      <c r="C1996" s="13"/>
      <c r="D1996" s="18"/>
      <c r="E1996" s="9"/>
    </row>
    <row r="1997" spans="1:5">
      <c r="A1997" s="13"/>
      <c r="B1997" s="13"/>
      <c r="C1997" s="13"/>
      <c r="D1997" s="18"/>
      <c r="E1997" s="9"/>
    </row>
    <row r="1998" spans="1:5">
      <c r="A1998" s="13"/>
      <c r="B1998" s="13"/>
      <c r="C1998" s="13"/>
      <c r="D1998" s="18"/>
      <c r="E1998" s="9"/>
    </row>
    <row r="1999" spans="1:5">
      <c r="A1999" s="13"/>
      <c r="B1999" s="13"/>
      <c r="C1999" s="13"/>
      <c r="D1999" s="18"/>
      <c r="E1999" s="9"/>
    </row>
    <row r="2000" spans="1:5">
      <c r="A2000" s="13"/>
      <c r="B2000" s="13"/>
      <c r="C2000" s="13"/>
      <c r="D2000" s="18"/>
      <c r="E2000" s="9"/>
    </row>
    <row r="2001" spans="1:5">
      <c r="A2001" s="13"/>
      <c r="B2001" s="13"/>
      <c r="C2001" s="13"/>
      <c r="D2001" s="18"/>
      <c r="E2001" s="9"/>
    </row>
    <row r="2002" spans="1:5">
      <c r="A2002" s="13"/>
      <c r="B2002" s="13"/>
      <c r="C2002" s="13"/>
      <c r="D2002" s="18"/>
      <c r="E2002" s="9"/>
    </row>
    <row r="2003" spans="1:5">
      <c r="A2003" s="13"/>
      <c r="B2003" s="13"/>
      <c r="C2003" s="13"/>
      <c r="D2003" s="18"/>
      <c r="E2003" s="9"/>
    </row>
    <row r="2004" spans="1:5">
      <c r="A2004" s="13"/>
      <c r="B2004" s="13"/>
      <c r="C2004" s="13"/>
      <c r="D2004" s="18"/>
      <c r="E2004" s="9"/>
    </row>
    <row r="2005" spans="1:5">
      <c r="A2005" s="13"/>
      <c r="B2005" s="13"/>
      <c r="C2005" s="13"/>
      <c r="D2005" s="18"/>
      <c r="E2005" s="9"/>
    </row>
    <row r="2006" spans="1:5">
      <c r="A2006" s="13"/>
      <c r="B2006" s="13"/>
      <c r="C2006" s="13"/>
      <c r="D2006" s="18"/>
      <c r="E2006" s="9"/>
    </row>
    <row r="2007" spans="1:5">
      <c r="A2007" s="13"/>
      <c r="B2007" s="13"/>
      <c r="C2007" s="13"/>
      <c r="D2007" s="18"/>
      <c r="E2007" s="9"/>
    </row>
    <row r="2008" spans="1:5">
      <c r="A2008" s="13"/>
      <c r="B2008" s="13"/>
      <c r="C2008" s="13"/>
      <c r="D2008" s="18"/>
      <c r="E2008" s="9"/>
    </row>
    <row r="2009" spans="1:5">
      <c r="A2009" s="13"/>
      <c r="B2009" s="13"/>
      <c r="C2009" s="13"/>
      <c r="D2009" s="18"/>
      <c r="E2009" s="9"/>
    </row>
    <row r="2010" spans="1:5">
      <c r="A2010" s="13"/>
      <c r="B2010" s="13"/>
      <c r="C2010" s="13"/>
      <c r="D2010" s="18"/>
      <c r="E2010" s="9"/>
    </row>
    <row r="2011" spans="1:5">
      <c r="A2011" s="13"/>
      <c r="B2011" s="13"/>
      <c r="C2011" s="13"/>
      <c r="D2011" s="18"/>
      <c r="E2011" s="9"/>
    </row>
    <row r="2012" spans="1:5">
      <c r="A2012" s="13"/>
      <c r="B2012" s="13"/>
      <c r="C2012" s="13"/>
      <c r="D2012" s="18"/>
      <c r="E2012" s="9"/>
    </row>
    <row r="2013" spans="1:5">
      <c r="A2013" s="13"/>
      <c r="B2013" s="13"/>
      <c r="C2013" s="13"/>
      <c r="D2013" s="18"/>
      <c r="E2013" s="9"/>
    </row>
    <row r="2014" spans="1:5">
      <c r="A2014" s="13"/>
      <c r="B2014" s="13"/>
      <c r="C2014" s="13"/>
      <c r="D2014" s="18"/>
      <c r="E2014" s="9"/>
    </row>
    <row r="2015" spans="1:5">
      <c r="A2015" s="13"/>
      <c r="B2015" s="13"/>
      <c r="C2015" s="13"/>
      <c r="D2015" s="18"/>
      <c r="E2015" s="9"/>
    </row>
    <row r="2016" spans="1:5">
      <c r="A2016" s="13"/>
      <c r="B2016" s="13"/>
      <c r="C2016" s="13"/>
      <c r="D2016" s="18"/>
      <c r="E2016" s="9"/>
    </row>
    <row r="2017" spans="1:5">
      <c r="A2017" s="13"/>
      <c r="B2017" s="13"/>
      <c r="C2017" s="13"/>
      <c r="D2017" s="18"/>
      <c r="E2017" s="9"/>
    </row>
    <row r="2018" spans="1:5">
      <c r="A2018" s="13"/>
      <c r="B2018" s="13"/>
      <c r="C2018" s="13"/>
      <c r="D2018" s="18"/>
      <c r="E2018" s="9"/>
    </row>
    <row r="2019" spans="1:5">
      <c r="A2019" s="13"/>
      <c r="B2019" s="13"/>
      <c r="C2019" s="13"/>
      <c r="D2019" s="18"/>
      <c r="E2019" s="9"/>
    </row>
    <row r="2020" spans="1:5">
      <c r="A2020" s="13"/>
      <c r="B2020" s="13"/>
      <c r="C2020" s="13"/>
      <c r="D2020" s="18"/>
      <c r="E2020" s="9"/>
    </row>
    <row r="2021" spans="1:5">
      <c r="A2021" s="13"/>
      <c r="B2021" s="13"/>
      <c r="C2021" s="13"/>
      <c r="D2021" s="18"/>
      <c r="E2021" s="9"/>
    </row>
    <row r="2022" spans="1:5">
      <c r="A2022" s="13"/>
      <c r="B2022" s="13"/>
      <c r="C2022" s="13"/>
      <c r="D2022" s="18"/>
      <c r="E2022" s="9"/>
    </row>
    <row r="2023" spans="1:5">
      <c r="A2023" s="13"/>
      <c r="B2023" s="13"/>
      <c r="C2023" s="13"/>
      <c r="D2023" s="18"/>
      <c r="E2023" s="9"/>
    </row>
    <row r="2024" spans="1:5">
      <c r="A2024" s="13"/>
      <c r="B2024" s="13"/>
      <c r="C2024" s="13"/>
      <c r="D2024" s="18"/>
      <c r="E2024" s="9"/>
    </row>
    <row r="2025" spans="1:5">
      <c r="A2025" s="13"/>
      <c r="B2025" s="13"/>
      <c r="C2025" s="13"/>
      <c r="D2025" s="18"/>
      <c r="E2025" s="9"/>
    </row>
    <row r="2026" spans="1:5">
      <c r="A2026" s="13"/>
      <c r="B2026" s="13"/>
      <c r="C2026" s="13"/>
      <c r="D2026" s="18"/>
      <c r="E2026" s="9"/>
    </row>
    <row r="2027" spans="1:5">
      <c r="A2027" s="13"/>
      <c r="B2027" s="13"/>
      <c r="C2027" s="13"/>
      <c r="D2027" s="18"/>
      <c r="E2027" s="9"/>
    </row>
    <row r="2028" spans="1:5">
      <c r="A2028" s="13"/>
      <c r="B2028" s="13"/>
      <c r="C2028" s="13"/>
      <c r="D2028" s="18"/>
      <c r="E2028" s="9"/>
    </row>
    <row r="2029" spans="1:5">
      <c r="A2029" s="13"/>
      <c r="B2029" s="13"/>
      <c r="C2029" s="13"/>
      <c r="D2029" s="18"/>
      <c r="E2029" s="9"/>
    </row>
    <row r="2030" spans="1:5">
      <c r="A2030" s="13"/>
      <c r="B2030" s="13"/>
      <c r="C2030" s="13"/>
      <c r="D2030" s="18"/>
      <c r="E2030" s="9"/>
    </row>
    <row r="2031" spans="1:5">
      <c r="A2031" s="13"/>
      <c r="B2031" s="13"/>
      <c r="C2031" s="13"/>
      <c r="D2031" s="18"/>
      <c r="E2031" s="9"/>
    </row>
    <row r="2032" spans="1:5">
      <c r="A2032" s="13"/>
      <c r="B2032" s="13"/>
      <c r="C2032" s="13"/>
      <c r="D2032" s="18"/>
      <c r="E2032" s="9"/>
    </row>
    <row r="2033" spans="1:5">
      <c r="A2033" s="13"/>
      <c r="B2033" s="13"/>
      <c r="C2033" s="13"/>
      <c r="D2033" s="18"/>
      <c r="E2033" s="9"/>
    </row>
    <row r="2034" spans="1:5">
      <c r="A2034" s="13"/>
      <c r="B2034" s="13"/>
      <c r="C2034" s="13"/>
      <c r="D2034" s="18"/>
      <c r="E2034" s="9"/>
    </row>
    <row r="2035" spans="1:5">
      <c r="A2035" s="13"/>
      <c r="B2035" s="13"/>
      <c r="C2035" s="13"/>
      <c r="D2035" s="18"/>
      <c r="E2035" s="9"/>
    </row>
    <row r="2036" spans="1:5">
      <c r="A2036" s="13"/>
      <c r="B2036" s="13"/>
      <c r="C2036" s="13"/>
      <c r="D2036" s="18"/>
      <c r="E2036" s="9"/>
    </row>
    <row r="2037" spans="1:5">
      <c r="A2037" s="13"/>
      <c r="B2037" s="13"/>
      <c r="C2037" s="13"/>
      <c r="D2037" s="18"/>
      <c r="E2037" s="9"/>
    </row>
    <row r="2038" spans="1:5">
      <c r="A2038" s="13"/>
      <c r="B2038" s="13"/>
      <c r="C2038" s="13"/>
      <c r="D2038" s="18"/>
      <c r="E2038" s="9"/>
    </row>
    <row r="2039" spans="1:5">
      <c r="A2039" s="13"/>
      <c r="B2039" s="13"/>
      <c r="C2039" s="13"/>
      <c r="D2039" s="18"/>
      <c r="E2039" s="9"/>
    </row>
    <row r="2040" spans="1:5">
      <c r="A2040" s="13"/>
      <c r="B2040" s="13"/>
      <c r="C2040" s="13"/>
      <c r="D2040" s="18"/>
      <c r="E2040" s="9"/>
    </row>
    <row r="2041" spans="1:5">
      <c r="A2041" s="13"/>
      <c r="B2041" s="13"/>
      <c r="C2041" s="13"/>
      <c r="D2041" s="18"/>
      <c r="E2041" s="9"/>
    </row>
    <row r="2042" spans="1:5">
      <c r="A2042" s="13"/>
      <c r="B2042" s="13"/>
      <c r="C2042" s="13"/>
      <c r="D2042" s="18"/>
      <c r="E2042" s="9"/>
    </row>
    <row r="2043" spans="1:5">
      <c r="A2043" s="13"/>
      <c r="B2043" s="13"/>
      <c r="C2043" s="13"/>
      <c r="D2043" s="18"/>
      <c r="E2043" s="9"/>
    </row>
    <row r="2044" spans="1:5">
      <c r="A2044" s="13"/>
      <c r="B2044" s="13"/>
      <c r="C2044" s="13"/>
      <c r="D2044" s="18"/>
      <c r="E2044" s="9"/>
    </row>
    <row r="2045" spans="1:5">
      <c r="A2045" s="13"/>
      <c r="B2045" s="13"/>
      <c r="C2045" s="13"/>
      <c r="D2045" s="18"/>
      <c r="E2045" s="9"/>
    </row>
    <row r="2046" spans="1:5">
      <c r="A2046" s="13"/>
      <c r="B2046" s="13"/>
      <c r="C2046" s="13"/>
      <c r="D2046" s="18"/>
      <c r="E2046" s="9"/>
    </row>
    <row r="2047" spans="1:5">
      <c r="A2047" s="13"/>
      <c r="B2047" s="13"/>
      <c r="C2047" s="13"/>
      <c r="D2047" s="18"/>
      <c r="E2047" s="9"/>
    </row>
    <row r="2048" spans="1:5">
      <c r="A2048" s="13"/>
      <c r="B2048" s="13"/>
      <c r="C2048" s="13"/>
      <c r="D2048" s="18"/>
      <c r="E2048" s="9"/>
    </row>
    <row r="2049" spans="1:5">
      <c r="A2049" s="13"/>
      <c r="B2049" s="13"/>
      <c r="C2049" s="13"/>
      <c r="D2049" s="18"/>
      <c r="E2049" s="9"/>
    </row>
    <row r="2050" spans="1:5">
      <c r="A2050" s="13"/>
      <c r="B2050" s="13"/>
      <c r="C2050" s="13"/>
      <c r="D2050" s="18"/>
      <c r="E2050" s="9"/>
    </row>
    <row r="2051" spans="1:5">
      <c r="A2051" s="13"/>
      <c r="B2051" s="13"/>
      <c r="C2051" s="13"/>
      <c r="D2051" s="18"/>
      <c r="E2051" s="9"/>
    </row>
    <row r="2052" spans="1:5">
      <c r="A2052" s="13"/>
      <c r="B2052" s="13"/>
      <c r="C2052" s="13"/>
      <c r="D2052" s="18"/>
      <c r="E2052" s="9"/>
    </row>
    <row r="2053" spans="1:5">
      <c r="A2053" s="13"/>
      <c r="B2053" s="13"/>
      <c r="C2053" s="13"/>
      <c r="D2053" s="18"/>
      <c r="E2053" s="9"/>
    </row>
    <row r="2054" spans="1:5">
      <c r="A2054" s="13"/>
      <c r="B2054" s="13"/>
      <c r="C2054" s="13"/>
      <c r="D2054" s="18"/>
      <c r="E2054" s="9"/>
    </row>
    <row r="2055" spans="1:5">
      <c r="A2055" s="13"/>
      <c r="B2055" s="13"/>
      <c r="C2055" s="13"/>
      <c r="D2055" s="18"/>
      <c r="E2055" s="9"/>
    </row>
    <row r="2056" spans="1:5">
      <c r="A2056" s="13"/>
      <c r="B2056" s="13"/>
      <c r="C2056" s="13"/>
      <c r="D2056" s="18"/>
      <c r="E2056" s="9"/>
    </row>
    <row r="2057" spans="1:5">
      <c r="A2057" s="13"/>
      <c r="B2057" s="13"/>
      <c r="C2057" s="13"/>
      <c r="D2057" s="18"/>
      <c r="E2057" s="9"/>
    </row>
    <row r="2058" spans="1:5">
      <c r="A2058" s="13"/>
      <c r="B2058" s="13"/>
      <c r="C2058" s="13"/>
      <c r="D2058" s="18"/>
      <c r="E2058" s="9"/>
    </row>
    <row r="2059" spans="1:5">
      <c r="A2059" s="13"/>
      <c r="B2059" s="13"/>
      <c r="C2059" s="13"/>
      <c r="D2059" s="18"/>
      <c r="E2059" s="9"/>
    </row>
    <row r="2060" spans="1:5">
      <c r="A2060" s="13"/>
      <c r="B2060" s="13"/>
      <c r="C2060" s="13"/>
      <c r="D2060" s="18"/>
      <c r="E2060" s="9"/>
    </row>
    <row r="2061" spans="1:5">
      <c r="A2061" s="13"/>
      <c r="B2061" s="13"/>
      <c r="C2061" s="13"/>
      <c r="D2061" s="18"/>
      <c r="E2061" s="9"/>
    </row>
    <row r="2062" spans="1:5">
      <c r="A2062" s="13"/>
      <c r="B2062" s="13"/>
      <c r="C2062" s="13"/>
      <c r="D2062" s="18"/>
      <c r="E2062" s="9"/>
    </row>
    <row r="2063" spans="1:5">
      <c r="A2063" s="13"/>
      <c r="B2063" s="13"/>
      <c r="C2063" s="13"/>
      <c r="D2063" s="18"/>
      <c r="E2063" s="9"/>
    </row>
    <row r="2064" spans="1:5">
      <c r="A2064" s="13"/>
      <c r="B2064" s="13"/>
      <c r="C2064" s="13"/>
      <c r="D2064" s="18"/>
      <c r="E2064" s="9"/>
    </row>
    <row r="2065" spans="1:5">
      <c r="A2065" s="13"/>
      <c r="B2065" s="13"/>
      <c r="C2065" s="13"/>
      <c r="D2065" s="18"/>
      <c r="E2065" s="9"/>
    </row>
    <row r="2066" spans="1:5">
      <c r="A2066" s="13"/>
      <c r="B2066" s="13"/>
      <c r="C2066" s="13"/>
      <c r="D2066" s="18"/>
      <c r="E2066" s="9"/>
    </row>
    <row r="2067" spans="1:5">
      <c r="A2067" s="13"/>
      <c r="B2067" s="13"/>
      <c r="C2067" s="13"/>
      <c r="D2067" s="18"/>
      <c r="E2067" s="9"/>
    </row>
    <row r="2068" spans="1:5">
      <c r="A2068" s="13"/>
      <c r="B2068" s="13"/>
      <c r="C2068" s="13"/>
      <c r="D2068" s="18"/>
      <c r="E2068" s="9"/>
    </row>
    <row r="2069" spans="1:5">
      <c r="A2069" s="13"/>
      <c r="B2069" s="13"/>
      <c r="C2069" s="13"/>
      <c r="D2069" s="18"/>
      <c r="E2069" s="9"/>
    </row>
    <row r="2070" spans="1:5">
      <c r="A2070" s="13"/>
      <c r="B2070" s="13"/>
      <c r="C2070" s="13"/>
      <c r="D2070" s="18"/>
      <c r="E2070" s="9"/>
    </row>
    <row r="2071" spans="1:5">
      <c r="A2071" s="13"/>
      <c r="B2071" s="13"/>
      <c r="C2071" s="13"/>
      <c r="D2071" s="18"/>
      <c r="E2071" s="9"/>
    </row>
    <row r="2072" spans="1:5">
      <c r="A2072" s="13"/>
      <c r="B2072" s="13"/>
      <c r="C2072" s="13"/>
      <c r="D2072" s="18"/>
      <c r="E2072" s="9"/>
    </row>
    <row r="2073" spans="1:5">
      <c r="A2073" s="13"/>
      <c r="B2073" s="13"/>
      <c r="C2073" s="13"/>
      <c r="D2073" s="18"/>
      <c r="E2073" s="9"/>
    </row>
    <row r="2074" spans="1:5">
      <c r="A2074" s="13"/>
      <c r="B2074" s="13"/>
      <c r="C2074" s="13"/>
      <c r="D2074" s="18"/>
      <c r="E2074" s="9"/>
    </row>
    <row r="2075" spans="1:5">
      <c r="A2075" s="13"/>
      <c r="B2075" s="13"/>
      <c r="C2075" s="13"/>
      <c r="D2075" s="18"/>
      <c r="E2075" s="9"/>
    </row>
    <row r="2076" spans="1:5">
      <c r="A2076" s="13"/>
      <c r="B2076" s="13"/>
      <c r="C2076" s="13"/>
      <c r="D2076" s="18"/>
      <c r="E2076" s="9"/>
    </row>
    <row r="2077" spans="1:5">
      <c r="A2077" s="13"/>
      <c r="B2077" s="13"/>
      <c r="C2077" s="13"/>
      <c r="D2077" s="18"/>
      <c r="E2077" s="9"/>
    </row>
    <row r="2078" spans="1:5">
      <c r="A2078" s="13"/>
      <c r="B2078" s="13"/>
      <c r="C2078" s="13"/>
      <c r="D2078" s="18"/>
      <c r="E2078" s="9"/>
    </row>
    <row r="2079" spans="1:5">
      <c r="A2079" s="13"/>
      <c r="B2079" s="13"/>
      <c r="C2079" s="13"/>
      <c r="D2079" s="18"/>
      <c r="E2079" s="9"/>
    </row>
    <row r="2080" spans="1:5">
      <c r="A2080" s="13"/>
      <c r="B2080" s="13"/>
      <c r="C2080" s="13"/>
      <c r="D2080" s="18"/>
      <c r="E2080" s="9"/>
    </row>
    <row r="2081" spans="1:5">
      <c r="A2081" s="13"/>
      <c r="B2081" s="13"/>
      <c r="C2081" s="13"/>
      <c r="D2081" s="18"/>
      <c r="E2081" s="9"/>
    </row>
    <row r="2082" spans="1:5">
      <c r="A2082" s="13"/>
      <c r="B2082" s="13"/>
      <c r="C2082" s="13"/>
      <c r="D2082" s="18"/>
      <c r="E2082" s="9"/>
    </row>
    <row r="2083" spans="1:5">
      <c r="A2083" s="13"/>
      <c r="B2083" s="13"/>
      <c r="C2083" s="13"/>
      <c r="D2083" s="18"/>
      <c r="E2083" s="9"/>
    </row>
    <row r="2084" spans="1:5">
      <c r="A2084" s="13"/>
      <c r="B2084" s="13"/>
      <c r="C2084" s="13"/>
      <c r="D2084" s="18"/>
      <c r="E2084" s="9"/>
    </row>
    <row r="2085" spans="1:5">
      <c r="A2085" s="13"/>
      <c r="B2085" s="13"/>
      <c r="C2085" s="13"/>
      <c r="D2085" s="18"/>
      <c r="E2085" s="9"/>
    </row>
    <row r="2086" spans="1:5">
      <c r="A2086" s="13"/>
      <c r="B2086" s="13"/>
      <c r="C2086" s="13"/>
      <c r="D2086" s="18"/>
      <c r="E2086" s="9"/>
    </row>
    <row r="2087" spans="1:5">
      <c r="A2087" s="13"/>
      <c r="B2087" s="13"/>
      <c r="C2087" s="13"/>
      <c r="D2087" s="18"/>
      <c r="E2087" s="9"/>
    </row>
    <row r="2088" spans="1:5">
      <c r="A2088" s="13"/>
      <c r="B2088" s="13"/>
      <c r="C2088" s="13"/>
      <c r="D2088" s="18"/>
      <c r="E2088" s="9"/>
    </row>
    <row r="2089" spans="1:5">
      <c r="A2089" s="13"/>
      <c r="B2089" s="13"/>
      <c r="C2089" s="13"/>
      <c r="D2089" s="18"/>
      <c r="E2089" s="9"/>
    </row>
    <row r="2090" spans="1:5">
      <c r="A2090" s="13"/>
      <c r="B2090" s="13"/>
      <c r="C2090" s="13"/>
      <c r="D2090" s="18"/>
      <c r="E2090" s="9"/>
    </row>
    <row r="2091" spans="1:5">
      <c r="A2091" s="13"/>
      <c r="B2091" s="13"/>
      <c r="C2091" s="13"/>
      <c r="D2091" s="18"/>
      <c r="E2091" s="9"/>
    </row>
    <row r="2092" spans="1:5">
      <c r="A2092" s="13"/>
      <c r="B2092" s="13"/>
      <c r="C2092" s="13"/>
      <c r="D2092" s="18"/>
      <c r="E2092" s="9"/>
    </row>
    <row r="2093" spans="1:5">
      <c r="A2093" s="13"/>
      <c r="B2093" s="13"/>
      <c r="C2093" s="13"/>
      <c r="D2093" s="18"/>
      <c r="E2093" s="9"/>
    </row>
    <row r="2094" spans="1:5">
      <c r="A2094" s="13"/>
      <c r="B2094" s="13"/>
      <c r="C2094" s="13"/>
      <c r="D2094" s="18"/>
      <c r="E2094" s="9"/>
    </row>
    <row r="2095" spans="1:5">
      <c r="A2095" s="13"/>
      <c r="B2095" s="13"/>
      <c r="C2095" s="13"/>
      <c r="D2095" s="18"/>
      <c r="E2095" s="9"/>
    </row>
    <row r="2096" spans="1:5">
      <c r="A2096" s="13"/>
      <c r="B2096" s="13"/>
      <c r="C2096" s="13"/>
      <c r="D2096" s="18"/>
      <c r="E2096" s="9"/>
    </row>
    <row r="2097" spans="1:5">
      <c r="A2097" s="13"/>
      <c r="B2097" s="13"/>
      <c r="C2097" s="13"/>
      <c r="D2097" s="18"/>
      <c r="E2097" s="9"/>
    </row>
    <row r="2098" spans="1:5">
      <c r="A2098" s="13"/>
      <c r="B2098" s="13"/>
      <c r="C2098" s="13"/>
      <c r="D2098" s="18"/>
      <c r="E2098" s="9"/>
    </row>
    <row r="2099" spans="1:5">
      <c r="A2099" s="13"/>
      <c r="B2099" s="13"/>
      <c r="C2099" s="13"/>
      <c r="D2099" s="18"/>
      <c r="E2099" s="9"/>
    </row>
    <row r="2100" spans="1:5">
      <c r="A2100" s="13"/>
      <c r="B2100" s="13"/>
      <c r="C2100" s="13"/>
      <c r="D2100" s="18"/>
      <c r="E2100" s="9"/>
    </row>
    <row r="2101" spans="1:5">
      <c r="A2101" s="13"/>
      <c r="B2101" s="13"/>
      <c r="C2101" s="13"/>
      <c r="D2101" s="18"/>
      <c r="E2101" s="9"/>
    </row>
    <row r="2102" spans="1:5">
      <c r="A2102" s="13"/>
      <c r="B2102" s="13"/>
      <c r="C2102" s="13"/>
      <c r="D2102" s="18"/>
      <c r="E2102" s="9"/>
    </row>
    <row r="2103" spans="1:5">
      <c r="A2103" s="13"/>
      <c r="B2103" s="13"/>
      <c r="C2103" s="13"/>
      <c r="D2103" s="18"/>
      <c r="E2103" s="9"/>
    </row>
    <row r="2104" spans="1:5">
      <c r="A2104" s="13"/>
      <c r="B2104" s="13"/>
      <c r="C2104" s="13"/>
      <c r="D2104" s="18"/>
      <c r="E2104" s="9"/>
    </row>
    <row r="2105" spans="1:5">
      <c r="A2105" s="13"/>
      <c r="B2105" s="13"/>
      <c r="C2105" s="13"/>
      <c r="D2105" s="18"/>
      <c r="E2105" s="9"/>
    </row>
    <row r="2106" spans="1:5">
      <c r="A2106" s="13"/>
      <c r="B2106" s="13"/>
      <c r="C2106" s="13"/>
      <c r="D2106" s="18"/>
      <c r="E2106" s="9"/>
    </row>
    <row r="2107" spans="1:5">
      <c r="A2107" s="13"/>
      <c r="B2107" s="13"/>
      <c r="C2107" s="13"/>
      <c r="D2107" s="18"/>
      <c r="E2107" s="9"/>
    </row>
    <row r="2108" spans="1:5">
      <c r="A2108" s="13"/>
      <c r="B2108" s="13"/>
      <c r="C2108" s="13"/>
      <c r="D2108" s="18"/>
      <c r="E2108" s="9"/>
    </row>
    <row r="2109" spans="1:5">
      <c r="A2109" s="13"/>
      <c r="B2109" s="13"/>
      <c r="C2109" s="13"/>
      <c r="D2109" s="18"/>
      <c r="E2109" s="9"/>
    </row>
    <row r="2110" spans="1:5">
      <c r="A2110" s="13"/>
      <c r="B2110" s="13"/>
      <c r="C2110" s="13"/>
      <c r="D2110" s="18"/>
      <c r="E2110" s="9"/>
    </row>
    <row r="2111" spans="1:5">
      <c r="A2111" s="13"/>
      <c r="B2111" s="13"/>
      <c r="C2111" s="13"/>
      <c r="D2111" s="18"/>
      <c r="E2111" s="9"/>
    </row>
    <row r="2112" spans="1:5">
      <c r="A2112" s="13"/>
      <c r="B2112" s="13"/>
      <c r="C2112" s="13"/>
      <c r="D2112" s="18"/>
      <c r="E2112" s="9"/>
    </row>
    <row r="2113" spans="1:5">
      <c r="A2113" s="13"/>
      <c r="B2113" s="13"/>
      <c r="C2113" s="13"/>
      <c r="D2113" s="18"/>
      <c r="E2113" s="9"/>
    </row>
    <row r="2114" spans="1:5">
      <c r="A2114" s="13"/>
      <c r="B2114" s="13"/>
      <c r="C2114" s="13"/>
      <c r="D2114" s="18"/>
      <c r="E2114" s="9"/>
    </row>
    <row r="2115" spans="1:5">
      <c r="A2115" s="13"/>
      <c r="B2115" s="13"/>
      <c r="C2115" s="13"/>
      <c r="D2115" s="18"/>
      <c r="E2115" s="9"/>
    </row>
    <row r="2116" spans="1:5">
      <c r="A2116" s="13"/>
      <c r="B2116" s="13"/>
      <c r="C2116" s="13"/>
      <c r="D2116" s="18"/>
      <c r="E2116" s="9"/>
    </row>
    <row r="2117" spans="1:5">
      <c r="A2117" s="13"/>
      <c r="B2117" s="13"/>
      <c r="C2117" s="13"/>
      <c r="D2117" s="18"/>
      <c r="E2117" s="9"/>
    </row>
    <row r="2118" spans="1:5">
      <c r="A2118" s="13"/>
      <c r="B2118" s="13"/>
      <c r="C2118" s="13"/>
      <c r="D2118" s="18"/>
      <c r="E2118" s="9"/>
    </row>
    <row r="2119" spans="1:5">
      <c r="A2119" s="13"/>
      <c r="B2119" s="13"/>
      <c r="C2119" s="13"/>
      <c r="D2119" s="18"/>
      <c r="E2119" s="9"/>
    </row>
    <row r="2120" spans="1:5">
      <c r="A2120" s="13"/>
      <c r="B2120" s="13"/>
      <c r="C2120" s="13"/>
      <c r="D2120" s="18"/>
      <c r="E2120" s="9"/>
    </row>
    <row r="2121" spans="1:5">
      <c r="A2121" s="13"/>
      <c r="B2121" s="13"/>
      <c r="C2121" s="13"/>
      <c r="D2121" s="18"/>
      <c r="E2121" s="9"/>
    </row>
    <row r="2122" spans="1:5">
      <c r="A2122" s="13"/>
      <c r="B2122" s="13"/>
      <c r="C2122" s="13"/>
      <c r="D2122" s="18"/>
      <c r="E2122" s="9"/>
    </row>
    <row r="2123" spans="1:5">
      <c r="A2123" s="13"/>
      <c r="B2123" s="13"/>
      <c r="C2123" s="13"/>
      <c r="D2123" s="18"/>
      <c r="E2123" s="9"/>
    </row>
    <row r="2124" spans="1:5">
      <c r="A2124" s="13"/>
      <c r="B2124" s="13"/>
      <c r="C2124" s="13"/>
      <c r="D2124" s="18"/>
      <c r="E2124" s="9"/>
    </row>
    <row r="2125" spans="1:5">
      <c r="A2125" s="13"/>
      <c r="B2125" s="13"/>
      <c r="C2125" s="13"/>
      <c r="D2125" s="18"/>
      <c r="E2125" s="9"/>
    </row>
    <row r="2126" spans="1:5">
      <c r="A2126" s="13"/>
      <c r="B2126" s="13"/>
      <c r="C2126" s="13"/>
      <c r="D2126" s="18"/>
      <c r="E2126" s="9"/>
    </row>
    <row r="2127" spans="1:5">
      <c r="A2127" s="13"/>
      <c r="B2127" s="13"/>
      <c r="C2127" s="13"/>
      <c r="D2127" s="18"/>
      <c r="E2127" s="9"/>
    </row>
    <row r="2128" spans="1:5">
      <c r="A2128" s="13"/>
      <c r="B2128" s="13"/>
      <c r="C2128" s="13"/>
      <c r="D2128" s="18"/>
      <c r="E2128" s="9"/>
    </row>
    <row r="2129" spans="1:5">
      <c r="A2129" s="13"/>
      <c r="B2129" s="13"/>
      <c r="C2129" s="13"/>
      <c r="D2129" s="18"/>
      <c r="E2129" s="9"/>
    </row>
    <row r="2130" spans="1:5">
      <c r="A2130" s="13"/>
      <c r="B2130" s="13"/>
      <c r="C2130" s="13"/>
      <c r="D2130" s="18"/>
      <c r="E2130" s="9"/>
    </row>
    <row r="2131" spans="1:5">
      <c r="A2131" s="13"/>
      <c r="B2131" s="13"/>
      <c r="C2131" s="13"/>
      <c r="D2131" s="18"/>
      <c r="E2131" s="9"/>
    </row>
    <row r="2132" spans="1:5">
      <c r="A2132" s="13"/>
      <c r="B2132" s="13"/>
      <c r="C2132" s="13"/>
      <c r="D2132" s="18"/>
      <c r="E2132" s="9"/>
    </row>
    <row r="2133" spans="1:5">
      <c r="A2133" s="13"/>
      <c r="B2133" s="13"/>
      <c r="C2133" s="13"/>
      <c r="D2133" s="18"/>
      <c r="E2133" s="9"/>
    </row>
    <row r="2134" spans="1:5">
      <c r="A2134" s="13"/>
      <c r="B2134" s="13"/>
      <c r="C2134" s="13"/>
      <c r="D2134" s="18"/>
      <c r="E2134" s="9"/>
    </row>
    <row r="2135" spans="1:5">
      <c r="A2135" s="13"/>
      <c r="B2135" s="13"/>
      <c r="C2135" s="13"/>
      <c r="D2135" s="18"/>
      <c r="E2135" s="9"/>
    </row>
    <row r="2136" spans="1:5">
      <c r="A2136" s="13"/>
      <c r="B2136" s="13"/>
      <c r="C2136" s="13"/>
      <c r="D2136" s="18"/>
      <c r="E2136" s="9"/>
    </row>
    <row r="2137" spans="1:5">
      <c r="A2137" s="13"/>
      <c r="B2137" s="13"/>
      <c r="C2137" s="13"/>
      <c r="D2137" s="18"/>
      <c r="E2137" s="9"/>
    </row>
    <row r="2138" spans="1:5">
      <c r="A2138" s="13"/>
      <c r="B2138" s="13"/>
      <c r="C2138" s="13"/>
      <c r="D2138" s="18"/>
      <c r="E2138" s="9"/>
    </row>
    <row r="2139" spans="1:5">
      <c r="A2139" s="13"/>
      <c r="B2139" s="13"/>
      <c r="C2139" s="13"/>
      <c r="D2139" s="18"/>
      <c r="E2139" s="9"/>
    </row>
    <row r="2140" spans="1:5">
      <c r="A2140" s="13"/>
      <c r="B2140" s="13"/>
      <c r="C2140" s="13"/>
      <c r="D2140" s="18"/>
      <c r="E2140" s="9"/>
    </row>
    <row r="2141" spans="1:5">
      <c r="A2141" s="13"/>
      <c r="B2141" s="13"/>
      <c r="C2141" s="13"/>
      <c r="D2141" s="18"/>
      <c r="E2141" s="9"/>
    </row>
    <row r="2142" spans="1:5">
      <c r="A2142" s="13"/>
      <c r="B2142" s="13"/>
      <c r="C2142" s="13"/>
      <c r="D2142" s="18"/>
      <c r="E2142" s="9"/>
    </row>
    <row r="2143" spans="1:5">
      <c r="A2143" s="13"/>
      <c r="B2143" s="13"/>
      <c r="C2143" s="13"/>
      <c r="D2143" s="18"/>
      <c r="E2143" s="9"/>
    </row>
    <row r="2144" spans="1:5">
      <c r="A2144" s="13"/>
      <c r="B2144" s="13"/>
      <c r="C2144" s="13"/>
      <c r="D2144" s="18"/>
      <c r="E2144" s="9"/>
    </row>
    <row r="2145" spans="1:5">
      <c r="A2145" s="13"/>
      <c r="B2145" s="13"/>
      <c r="C2145" s="13"/>
      <c r="D2145" s="18"/>
      <c r="E2145" s="9"/>
    </row>
    <row r="2146" spans="1:5">
      <c r="A2146" s="13"/>
      <c r="B2146" s="13"/>
      <c r="C2146" s="13"/>
      <c r="D2146" s="18"/>
      <c r="E2146" s="9"/>
    </row>
    <row r="2147" spans="1:5">
      <c r="A2147" s="13"/>
      <c r="B2147" s="13"/>
      <c r="C2147" s="13"/>
      <c r="D2147" s="18"/>
      <c r="E2147" s="9"/>
    </row>
    <row r="2148" spans="1:5">
      <c r="A2148" s="13"/>
      <c r="B2148" s="13"/>
      <c r="C2148" s="13"/>
      <c r="D2148" s="18"/>
      <c r="E2148" s="9"/>
    </row>
    <row r="2149" spans="1:5">
      <c r="A2149" s="13"/>
      <c r="B2149" s="13"/>
      <c r="C2149" s="13"/>
      <c r="D2149" s="18"/>
      <c r="E2149" s="9"/>
    </row>
    <row r="2150" spans="1:5">
      <c r="A2150" s="13"/>
      <c r="B2150" s="13"/>
      <c r="C2150" s="13"/>
      <c r="D2150" s="18"/>
      <c r="E2150" s="9"/>
    </row>
    <row r="2151" spans="1:5">
      <c r="A2151" s="13"/>
      <c r="B2151" s="13"/>
      <c r="C2151" s="13"/>
      <c r="D2151" s="18"/>
      <c r="E2151" s="9"/>
    </row>
    <row r="2152" spans="1:5">
      <c r="A2152" s="13"/>
      <c r="B2152" s="13"/>
      <c r="C2152" s="13"/>
      <c r="D2152" s="18"/>
      <c r="E2152" s="9"/>
    </row>
    <row r="2153" spans="1:5">
      <c r="A2153" s="13"/>
      <c r="B2153" s="13"/>
      <c r="C2153" s="13"/>
      <c r="D2153" s="18"/>
      <c r="E2153" s="9"/>
    </row>
    <row r="2154" spans="1:5">
      <c r="A2154" s="13"/>
      <c r="B2154" s="13"/>
      <c r="C2154" s="13"/>
      <c r="D2154" s="18"/>
      <c r="E2154" s="9"/>
    </row>
    <row r="2155" spans="1:5">
      <c r="A2155" s="13"/>
      <c r="B2155" s="13"/>
      <c r="C2155" s="13"/>
      <c r="D2155" s="18"/>
      <c r="E2155" s="9"/>
    </row>
    <row r="2156" spans="1:5">
      <c r="A2156" s="13"/>
      <c r="B2156" s="13"/>
      <c r="C2156" s="13"/>
      <c r="D2156" s="18"/>
      <c r="E2156" s="9"/>
    </row>
    <row r="2157" spans="1:5">
      <c r="A2157" s="13"/>
      <c r="B2157" s="13"/>
      <c r="C2157" s="13"/>
      <c r="D2157" s="18"/>
      <c r="E2157" s="9"/>
    </row>
    <row r="2158" spans="1:5">
      <c r="A2158" s="13"/>
      <c r="B2158" s="13"/>
      <c r="C2158" s="13"/>
      <c r="D2158" s="18"/>
      <c r="E2158" s="9"/>
    </row>
    <row r="2159" spans="1:5">
      <c r="A2159" s="13"/>
      <c r="B2159" s="13"/>
      <c r="C2159" s="13"/>
      <c r="D2159" s="18"/>
      <c r="E2159" s="9"/>
    </row>
    <row r="2160" spans="1:5">
      <c r="A2160" s="13"/>
      <c r="B2160" s="13"/>
      <c r="C2160" s="13"/>
      <c r="D2160" s="18"/>
      <c r="E2160" s="9"/>
    </row>
    <row r="2161" spans="1:5">
      <c r="A2161" s="13"/>
      <c r="B2161" s="13"/>
      <c r="C2161" s="13"/>
      <c r="D2161" s="18"/>
      <c r="E2161" s="9"/>
    </row>
    <row r="2162" spans="1:5">
      <c r="A2162" s="13"/>
      <c r="B2162" s="13"/>
      <c r="C2162" s="13"/>
      <c r="D2162" s="18"/>
      <c r="E2162" s="9"/>
    </row>
    <row r="2163" spans="1:5">
      <c r="A2163" s="13"/>
      <c r="B2163" s="13"/>
      <c r="C2163" s="13"/>
      <c r="D2163" s="18"/>
      <c r="E2163" s="9"/>
    </row>
    <row r="2164" spans="1:5">
      <c r="A2164" s="13"/>
      <c r="B2164" s="13"/>
      <c r="C2164" s="13"/>
      <c r="D2164" s="18"/>
      <c r="E2164" s="9"/>
    </row>
    <row r="2165" spans="1:5">
      <c r="A2165" s="13"/>
      <c r="B2165" s="13"/>
      <c r="C2165" s="13"/>
      <c r="D2165" s="18"/>
      <c r="E2165" s="9"/>
    </row>
    <row r="2166" spans="1:5">
      <c r="A2166" s="13"/>
      <c r="B2166" s="13"/>
      <c r="C2166" s="13"/>
      <c r="D2166" s="18"/>
      <c r="E2166" s="9"/>
    </row>
    <row r="2167" spans="1:5">
      <c r="A2167" s="13"/>
      <c r="B2167" s="13"/>
      <c r="C2167" s="13"/>
      <c r="D2167" s="18"/>
      <c r="E2167" s="9"/>
    </row>
    <row r="2168" spans="1:5">
      <c r="A2168" s="13"/>
      <c r="B2168" s="13"/>
      <c r="C2168" s="13"/>
      <c r="D2168" s="18"/>
      <c r="E2168" s="9"/>
    </row>
    <row r="2169" spans="1:5">
      <c r="A2169" s="13"/>
      <c r="B2169" s="13"/>
      <c r="C2169" s="13"/>
      <c r="D2169" s="18"/>
      <c r="E2169" s="9"/>
    </row>
    <row r="2170" spans="1:5">
      <c r="A2170" s="13"/>
      <c r="B2170" s="13"/>
      <c r="C2170" s="13"/>
      <c r="D2170" s="18"/>
      <c r="E2170" s="9"/>
    </row>
    <row r="2171" spans="1:5">
      <c r="A2171" s="13"/>
      <c r="B2171" s="13"/>
      <c r="C2171" s="13"/>
      <c r="D2171" s="18"/>
      <c r="E2171" s="9"/>
    </row>
    <row r="2172" spans="1:5">
      <c r="A2172" s="13"/>
      <c r="B2172" s="13"/>
      <c r="C2172" s="13"/>
      <c r="D2172" s="18"/>
      <c r="E2172" s="9"/>
    </row>
    <row r="2173" spans="1:5">
      <c r="A2173" s="13"/>
      <c r="B2173" s="13"/>
      <c r="C2173" s="13"/>
      <c r="D2173" s="18"/>
      <c r="E2173" s="9"/>
    </row>
    <row r="2174" spans="1:5">
      <c r="A2174" s="13"/>
      <c r="B2174" s="13"/>
      <c r="C2174" s="13"/>
      <c r="D2174" s="18"/>
      <c r="E2174" s="9"/>
    </row>
    <row r="2175" spans="1:5">
      <c r="A2175" s="13"/>
      <c r="B2175" s="13"/>
      <c r="C2175" s="13"/>
      <c r="D2175" s="18"/>
      <c r="E2175" s="9"/>
    </row>
    <row r="2176" spans="1:5">
      <c r="A2176" s="13"/>
      <c r="B2176" s="13"/>
      <c r="C2176" s="13"/>
      <c r="D2176" s="18"/>
      <c r="E2176" s="9"/>
    </row>
    <row r="2177" spans="1:5">
      <c r="A2177" s="13"/>
      <c r="B2177" s="13"/>
      <c r="C2177" s="13"/>
      <c r="D2177" s="18"/>
      <c r="E2177" s="9"/>
    </row>
    <row r="2178" spans="1:5">
      <c r="A2178" s="13"/>
      <c r="B2178" s="13"/>
      <c r="C2178" s="13"/>
      <c r="D2178" s="18"/>
      <c r="E2178" s="9"/>
    </row>
    <row r="2179" spans="1:5">
      <c r="A2179" s="13"/>
      <c r="B2179" s="13"/>
      <c r="C2179" s="13"/>
      <c r="D2179" s="18"/>
      <c r="E2179" s="9"/>
    </row>
    <row r="2180" spans="1:5">
      <c r="A2180" s="13"/>
      <c r="B2180" s="13"/>
      <c r="C2180" s="13"/>
      <c r="D2180" s="18"/>
      <c r="E2180" s="9"/>
    </row>
    <row r="2181" spans="1:5">
      <c r="A2181" s="13"/>
      <c r="B2181" s="13"/>
      <c r="C2181" s="13"/>
      <c r="D2181" s="18"/>
      <c r="E2181" s="9"/>
    </row>
    <row r="2182" spans="1:5">
      <c r="A2182" s="13"/>
      <c r="B2182" s="13"/>
      <c r="C2182" s="13"/>
      <c r="D2182" s="18"/>
      <c r="E2182" s="9"/>
    </row>
    <row r="2183" spans="1:5">
      <c r="A2183" s="13"/>
      <c r="B2183" s="13"/>
      <c r="C2183" s="13"/>
      <c r="D2183" s="18"/>
      <c r="E2183" s="9"/>
    </row>
    <row r="2184" spans="1:5">
      <c r="A2184" s="13"/>
      <c r="B2184" s="13"/>
      <c r="C2184" s="13"/>
      <c r="D2184" s="18"/>
      <c r="E2184" s="9"/>
    </row>
    <row r="2185" spans="1:5">
      <c r="A2185" s="13"/>
      <c r="B2185" s="13"/>
      <c r="C2185" s="13"/>
      <c r="D2185" s="18"/>
      <c r="E2185" s="9"/>
    </row>
    <row r="2186" spans="1:5">
      <c r="A2186" s="13"/>
      <c r="B2186" s="13"/>
      <c r="C2186" s="13"/>
      <c r="D2186" s="18"/>
      <c r="E2186" s="9"/>
    </row>
    <row r="2187" spans="1:5">
      <c r="A2187" s="13"/>
      <c r="B2187" s="13"/>
      <c r="C2187" s="13"/>
      <c r="D2187" s="18"/>
      <c r="E2187" s="9"/>
    </row>
    <row r="2188" spans="1:5">
      <c r="A2188" s="13"/>
      <c r="B2188" s="13"/>
      <c r="C2188" s="13"/>
      <c r="D2188" s="18"/>
      <c r="E2188" s="9"/>
    </row>
    <row r="2189" spans="1:5">
      <c r="A2189" s="13"/>
      <c r="B2189" s="13"/>
      <c r="C2189" s="13"/>
      <c r="D2189" s="18"/>
      <c r="E2189" s="9"/>
    </row>
    <row r="2190" spans="1:5">
      <c r="A2190" s="13"/>
      <c r="B2190" s="13"/>
      <c r="C2190" s="13"/>
      <c r="D2190" s="18"/>
      <c r="E2190" s="9"/>
    </row>
    <row r="2191" spans="1:5">
      <c r="A2191" s="13"/>
      <c r="B2191" s="13"/>
      <c r="C2191" s="13"/>
      <c r="D2191" s="18"/>
      <c r="E2191" s="9"/>
    </row>
    <row r="2192" spans="1:5">
      <c r="A2192" s="13"/>
      <c r="B2192" s="13"/>
      <c r="C2192" s="13"/>
      <c r="D2192" s="18"/>
      <c r="E2192" s="9"/>
    </row>
    <row r="2193" spans="1:5">
      <c r="A2193" s="13"/>
      <c r="B2193" s="13"/>
      <c r="C2193" s="13"/>
      <c r="D2193" s="18"/>
      <c r="E2193" s="9"/>
    </row>
    <row r="2194" spans="1:5">
      <c r="A2194" s="13"/>
      <c r="B2194" s="13"/>
      <c r="C2194" s="13"/>
      <c r="D2194" s="18"/>
      <c r="E2194" s="9"/>
    </row>
    <row r="2195" spans="1:5">
      <c r="A2195" s="13"/>
      <c r="B2195" s="13"/>
      <c r="C2195" s="13"/>
      <c r="D2195" s="18"/>
      <c r="E2195" s="9"/>
    </row>
    <row r="2196" spans="1:5">
      <c r="A2196" s="13"/>
      <c r="B2196" s="13"/>
      <c r="C2196" s="13"/>
      <c r="D2196" s="18"/>
      <c r="E2196" s="9"/>
    </row>
    <row r="2197" spans="1:5">
      <c r="A2197" s="13"/>
      <c r="B2197" s="13"/>
      <c r="C2197" s="13"/>
      <c r="D2197" s="18"/>
      <c r="E2197" s="9"/>
    </row>
    <row r="2198" spans="1:5">
      <c r="A2198" s="13"/>
      <c r="B2198" s="13"/>
      <c r="C2198" s="13"/>
      <c r="D2198" s="18"/>
      <c r="E2198" s="9"/>
    </row>
    <row r="2199" spans="1:5">
      <c r="A2199" s="13"/>
      <c r="B2199" s="13"/>
      <c r="C2199" s="13"/>
      <c r="D2199" s="18"/>
      <c r="E2199" s="9"/>
    </row>
    <row r="2200" spans="1:5">
      <c r="A2200" s="13"/>
      <c r="B2200" s="13"/>
      <c r="C2200" s="13"/>
      <c r="D2200" s="18"/>
      <c r="E2200" s="9"/>
    </row>
    <row r="2201" spans="1:5">
      <c r="A2201" s="13"/>
      <c r="B2201" s="13"/>
      <c r="C2201" s="13"/>
      <c r="D2201" s="18"/>
      <c r="E2201" s="9"/>
    </row>
    <row r="2202" spans="1:5">
      <c r="A2202" s="13"/>
      <c r="B2202" s="13"/>
      <c r="C2202" s="13"/>
      <c r="D2202" s="18"/>
      <c r="E2202" s="9"/>
    </row>
    <row r="2203" spans="1:5">
      <c r="A2203" s="13"/>
      <c r="B2203" s="13"/>
      <c r="C2203" s="13"/>
      <c r="D2203" s="18"/>
      <c r="E2203" s="9"/>
    </row>
    <row r="2204" spans="1:5">
      <c r="A2204" s="13"/>
      <c r="B2204" s="13"/>
      <c r="C2204" s="13"/>
      <c r="D2204" s="18"/>
      <c r="E2204" s="9"/>
    </row>
    <row r="2205" spans="1:5">
      <c r="A2205" s="13"/>
      <c r="B2205" s="13"/>
      <c r="C2205" s="13"/>
      <c r="D2205" s="18"/>
      <c r="E2205" s="9"/>
    </row>
  </sheetData>
  <conditionalFormatting sqref="E2:E2205">
    <cfRule type="cellIs" dxfId="20" priority="1" operator="equal">
      <formula>"Рішення ПРИЙНЯТЕ"</formula>
    </cfRule>
  </conditionalFormatting>
  <conditionalFormatting sqref="E2:E2205">
    <cfRule type="cellIs" dxfId="19" priority="2" operator="equal">
      <formula>"Рішення НЕ ПРИЙНЯТЕ"</formula>
    </cfRule>
  </conditionalFormatting>
  <conditionalFormatting sqref="F2:Q152">
    <cfRule type="containsBlanks" dxfId="18" priority="3">
      <formula>LEN(TRIM(F2))=0</formula>
    </cfRule>
  </conditionalFormatting>
  <conditionalFormatting sqref="F2:Q152 R2:U85">
    <cfRule type="containsText" dxfId="17" priority="4" operator="containsText" text="З">
      <formula>NOT(ISERROR(SEARCH(("З"),(F2))))</formula>
    </cfRule>
  </conditionalFormatting>
  <conditionalFormatting sqref="F2:Q152 R2:U85">
    <cfRule type="cellIs" dxfId="16" priority="5" operator="equal">
      <formula>"Проти"</formula>
    </cfRule>
  </conditionalFormatting>
  <conditionalFormatting sqref="F2:Q152 R2:U85">
    <cfRule type="cellIs" dxfId="15" priority="6" operator="equal">
      <formula>"Утримався"</formula>
    </cfRule>
  </conditionalFormatting>
  <conditionalFormatting sqref="F2:Q152 R2:U85">
    <cfRule type="cellIs" dxfId="14" priority="7" operator="equal">
      <formula>"Не голосував"</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Q2225"/>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4.7109375" hidden="1" customWidth="1"/>
    <col min="2" max="3" width="11.28515625" customWidth="1"/>
    <col min="4" max="4" width="58.5703125" customWidth="1"/>
    <col min="5" max="5" width="13" customWidth="1"/>
    <col min="6" max="17" width="7.85546875" customWidth="1"/>
  </cols>
  <sheetData>
    <row r="1" spans="1:17" ht="86.25">
      <c r="B1" s="41" t="s">
        <v>10</v>
      </c>
      <c r="C1" s="34" t="s">
        <v>1</v>
      </c>
      <c r="D1" s="35" t="s">
        <v>2</v>
      </c>
      <c r="E1" s="35" t="s">
        <v>3</v>
      </c>
      <c r="F1" s="42" t="s">
        <v>36</v>
      </c>
      <c r="G1" s="42" t="s">
        <v>75</v>
      </c>
      <c r="H1" s="42" t="s">
        <v>84</v>
      </c>
      <c r="I1" s="42" t="s">
        <v>86</v>
      </c>
      <c r="J1" s="42" t="s">
        <v>91</v>
      </c>
      <c r="K1" s="42" t="s">
        <v>102</v>
      </c>
      <c r="L1" s="42" t="s">
        <v>113</v>
      </c>
      <c r="M1" s="42" t="s">
        <v>135</v>
      </c>
      <c r="N1" s="10"/>
      <c r="O1" s="10"/>
      <c r="P1" s="10"/>
      <c r="Q1" s="10"/>
    </row>
    <row r="2" spans="1:17" ht="25.5">
      <c r="A2" s="3">
        <v>1</v>
      </c>
      <c r="B2" s="36">
        <v>1</v>
      </c>
      <c r="C2" s="36" t="s">
        <v>139</v>
      </c>
      <c r="D2" s="46" t="s">
        <v>140</v>
      </c>
      <c r="E2" s="38" t="s">
        <v>21</v>
      </c>
      <c r="F2" s="29" t="s">
        <v>142</v>
      </c>
      <c r="G2" s="29" t="s">
        <v>142</v>
      </c>
      <c r="H2" s="29" t="s">
        <v>141</v>
      </c>
      <c r="I2" s="29" t="s">
        <v>142</v>
      </c>
      <c r="J2" s="29" t="s">
        <v>142</v>
      </c>
      <c r="K2" s="29" t="s">
        <v>141</v>
      </c>
      <c r="L2" s="29" t="s">
        <v>142</v>
      </c>
      <c r="M2" s="29" t="s">
        <v>142</v>
      </c>
      <c r="N2" s="6"/>
      <c r="O2" s="6"/>
      <c r="P2" s="6"/>
      <c r="Q2" s="6"/>
    </row>
    <row r="3" spans="1:17" ht="38.25">
      <c r="A3" s="13">
        <v>2</v>
      </c>
      <c r="B3" s="44">
        <v>2</v>
      </c>
      <c r="C3" s="44" t="s">
        <v>144</v>
      </c>
      <c r="D3" s="46" t="s">
        <v>145</v>
      </c>
      <c r="E3" s="38" t="s">
        <v>21</v>
      </c>
      <c r="F3" s="29" t="s">
        <v>142</v>
      </c>
      <c r="G3" s="29" t="s">
        <v>142</v>
      </c>
      <c r="H3" s="29" t="s">
        <v>141</v>
      </c>
      <c r="I3" s="29" t="s">
        <v>142</v>
      </c>
      <c r="J3" s="29" t="s">
        <v>142</v>
      </c>
      <c r="K3" s="29" t="s">
        <v>141</v>
      </c>
      <c r="L3" s="29" t="s">
        <v>142</v>
      </c>
      <c r="M3" s="29" t="s">
        <v>142</v>
      </c>
      <c r="N3" s="6"/>
      <c r="O3" s="6"/>
      <c r="P3" s="6"/>
      <c r="Q3" s="6"/>
    </row>
    <row r="4" spans="1:17" ht="38.25">
      <c r="A4" s="13">
        <v>3</v>
      </c>
      <c r="B4" s="44">
        <v>3</v>
      </c>
      <c r="C4" s="44" t="s">
        <v>146</v>
      </c>
      <c r="D4" s="46" t="s">
        <v>147</v>
      </c>
      <c r="E4" s="38" t="s">
        <v>21</v>
      </c>
      <c r="F4" s="29" t="s">
        <v>143</v>
      </c>
      <c r="G4" s="29" t="s">
        <v>142</v>
      </c>
      <c r="H4" s="29" t="s">
        <v>141</v>
      </c>
      <c r="I4" s="29" t="s">
        <v>142</v>
      </c>
      <c r="J4" s="29" t="s">
        <v>142</v>
      </c>
      <c r="K4" s="29" t="s">
        <v>141</v>
      </c>
      <c r="L4" s="29" t="s">
        <v>142</v>
      </c>
      <c r="M4" s="29" t="s">
        <v>142</v>
      </c>
      <c r="N4" s="6"/>
      <c r="O4" s="6"/>
      <c r="P4" s="6"/>
      <c r="Q4" s="6"/>
    </row>
    <row r="5" spans="1:17" ht="63.75">
      <c r="A5" s="13">
        <v>4</v>
      </c>
      <c r="B5" s="44">
        <v>4</v>
      </c>
      <c r="C5" s="44" t="s">
        <v>148</v>
      </c>
      <c r="D5" s="46" t="s">
        <v>149</v>
      </c>
      <c r="E5" s="38" t="s">
        <v>21</v>
      </c>
      <c r="F5" s="29" t="s">
        <v>142</v>
      </c>
      <c r="G5" s="29" t="s">
        <v>142</v>
      </c>
      <c r="H5" s="29" t="s">
        <v>141</v>
      </c>
      <c r="I5" s="29" t="s">
        <v>142</v>
      </c>
      <c r="J5" s="29" t="s">
        <v>142</v>
      </c>
      <c r="K5" s="29" t="s">
        <v>141</v>
      </c>
      <c r="L5" s="29" t="s">
        <v>142</v>
      </c>
      <c r="M5" s="29" t="s">
        <v>142</v>
      </c>
      <c r="N5" s="6"/>
      <c r="O5" s="6"/>
      <c r="P5" s="6"/>
      <c r="Q5" s="6"/>
    </row>
    <row r="6" spans="1:17" ht="51">
      <c r="A6" s="13">
        <v>5</v>
      </c>
      <c r="B6" s="44">
        <v>5</v>
      </c>
      <c r="C6" s="44" t="s">
        <v>150</v>
      </c>
      <c r="D6" s="46" t="s">
        <v>151</v>
      </c>
      <c r="E6" s="38" t="s">
        <v>21</v>
      </c>
      <c r="F6" s="29" t="s">
        <v>142</v>
      </c>
      <c r="G6" s="29" t="s">
        <v>142</v>
      </c>
      <c r="H6" s="29" t="s">
        <v>141</v>
      </c>
      <c r="I6" s="29" t="s">
        <v>142</v>
      </c>
      <c r="J6" s="29" t="s">
        <v>142</v>
      </c>
      <c r="K6" s="29" t="s">
        <v>141</v>
      </c>
      <c r="L6" s="29" t="s">
        <v>142</v>
      </c>
      <c r="M6" s="29" t="s">
        <v>142</v>
      </c>
      <c r="N6" s="6"/>
      <c r="O6" s="6"/>
      <c r="P6" s="6"/>
      <c r="Q6" s="6"/>
    </row>
    <row r="7" spans="1:17" ht="89.25">
      <c r="A7" s="13">
        <v>6</v>
      </c>
      <c r="B7" s="44">
        <v>6</v>
      </c>
      <c r="C7" s="44" t="s">
        <v>152</v>
      </c>
      <c r="D7" s="46" t="s">
        <v>153</v>
      </c>
      <c r="E7" s="38" t="s">
        <v>21</v>
      </c>
      <c r="F7" s="29" t="s">
        <v>142</v>
      </c>
      <c r="G7" s="29" t="s">
        <v>142</v>
      </c>
      <c r="H7" s="29" t="s">
        <v>141</v>
      </c>
      <c r="I7" s="29" t="s">
        <v>141</v>
      </c>
      <c r="J7" s="29" t="s">
        <v>142</v>
      </c>
      <c r="K7" s="29" t="s">
        <v>141</v>
      </c>
      <c r="L7" s="29" t="s">
        <v>142</v>
      </c>
      <c r="M7" s="29" t="s">
        <v>142</v>
      </c>
      <c r="N7" s="6"/>
      <c r="O7" s="6"/>
      <c r="P7" s="6"/>
      <c r="Q7" s="6"/>
    </row>
    <row r="8" spans="1:17" ht="51">
      <c r="A8" s="13">
        <v>7</v>
      </c>
      <c r="B8" s="44">
        <v>7</v>
      </c>
      <c r="C8" s="44" t="s">
        <v>154</v>
      </c>
      <c r="D8" s="46" t="s">
        <v>155</v>
      </c>
      <c r="E8" s="38" t="s">
        <v>21</v>
      </c>
      <c r="F8" s="29" t="s">
        <v>142</v>
      </c>
      <c r="G8" s="29" t="s">
        <v>142</v>
      </c>
      <c r="H8" s="29" t="s">
        <v>141</v>
      </c>
      <c r="I8" s="29" t="s">
        <v>142</v>
      </c>
      <c r="J8" s="29" t="s">
        <v>142</v>
      </c>
      <c r="K8" s="29" t="s">
        <v>141</v>
      </c>
      <c r="L8" s="29" t="s">
        <v>142</v>
      </c>
      <c r="M8" s="29" t="s">
        <v>142</v>
      </c>
      <c r="N8" s="6"/>
      <c r="O8" s="6"/>
      <c r="P8" s="6"/>
      <c r="Q8" s="6"/>
    </row>
    <row r="9" spans="1:17" ht="63.75">
      <c r="A9" s="13">
        <v>8</v>
      </c>
      <c r="B9" s="44">
        <v>8</v>
      </c>
      <c r="C9" s="44" t="s">
        <v>156</v>
      </c>
      <c r="D9" s="46" t="s">
        <v>157</v>
      </c>
      <c r="E9" s="38" t="s">
        <v>21</v>
      </c>
      <c r="F9" s="29" t="s">
        <v>142</v>
      </c>
      <c r="G9" s="29" t="s">
        <v>142</v>
      </c>
      <c r="H9" s="29" t="s">
        <v>141</v>
      </c>
      <c r="I9" s="29" t="s">
        <v>142</v>
      </c>
      <c r="J9" s="29" t="s">
        <v>142</v>
      </c>
      <c r="K9" s="29" t="s">
        <v>141</v>
      </c>
      <c r="L9" s="29" t="s">
        <v>142</v>
      </c>
      <c r="M9" s="29" t="s">
        <v>142</v>
      </c>
      <c r="N9" s="6"/>
      <c r="O9" s="6"/>
      <c r="P9" s="6"/>
      <c r="Q9" s="6"/>
    </row>
    <row r="10" spans="1:17" ht="102">
      <c r="A10" s="13">
        <v>9</v>
      </c>
      <c r="B10" s="44">
        <v>9</v>
      </c>
      <c r="C10" s="44" t="s">
        <v>158</v>
      </c>
      <c r="D10" s="46" t="s">
        <v>159</v>
      </c>
      <c r="E10" s="38" t="s">
        <v>21</v>
      </c>
      <c r="F10" s="29" t="s">
        <v>142</v>
      </c>
      <c r="G10" s="29" t="s">
        <v>142</v>
      </c>
      <c r="H10" s="29" t="s">
        <v>141</v>
      </c>
      <c r="I10" s="29" t="s">
        <v>142</v>
      </c>
      <c r="J10" s="29" t="s">
        <v>142</v>
      </c>
      <c r="K10" s="29" t="s">
        <v>141</v>
      </c>
      <c r="L10" s="29" t="s">
        <v>142</v>
      </c>
      <c r="M10" s="29" t="s">
        <v>142</v>
      </c>
      <c r="N10" s="6"/>
      <c r="O10" s="6"/>
      <c r="P10" s="6"/>
      <c r="Q10" s="6"/>
    </row>
    <row r="11" spans="1:17" ht="76.5">
      <c r="A11" s="13">
        <v>10</v>
      </c>
      <c r="B11" s="44">
        <v>10</v>
      </c>
      <c r="C11" s="44" t="s">
        <v>158</v>
      </c>
      <c r="D11" s="46" t="s">
        <v>160</v>
      </c>
      <c r="E11" s="38" t="s">
        <v>21</v>
      </c>
      <c r="F11" s="29" t="s">
        <v>142</v>
      </c>
      <c r="G11" s="29" t="s">
        <v>142</v>
      </c>
      <c r="H11" s="29" t="s">
        <v>141</v>
      </c>
      <c r="I11" s="29" t="s">
        <v>142</v>
      </c>
      <c r="J11" s="29" t="s">
        <v>142</v>
      </c>
      <c r="K11" s="29" t="s">
        <v>141</v>
      </c>
      <c r="L11" s="29" t="s">
        <v>142</v>
      </c>
      <c r="M11" s="29" t="s">
        <v>142</v>
      </c>
      <c r="N11" s="6"/>
      <c r="O11" s="6"/>
      <c r="P11" s="6"/>
      <c r="Q11" s="6"/>
    </row>
    <row r="12" spans="1:17" ht="102">
      <c r="A12" s="13">
        <v>11</v>
      </c>
      <c r="B12" s="44">
        <v>11</v>
      </c>
      <c r="C12" s="44" t="s">
        <v>161</v>
      </c>
      <c r="D12" s="46" t="s">
        <v>162</v>
      </c>
      <c r="E12" s="38" t="s">
        <v>21</v>
      </c>
      <c r="F12" s="29" t="s">
        <v>142</v>
      </c>
      <c r="G12" s="29" t="s">
        <v>143</v>
      </c>
      <c r="H12" s="29" t="s">
        <v>141</v>
      </c>
      <c r="I12" s="29" t="s">
        <v>142</v>
      </c>
      <c r="J12" s="29" t="s">
        <v>142</v>
      </c>
      <c r="K12" s="29" t="s">
        <v>141</v>
      </c>
      <c r="L12" s="29" t="s">
        <v>142</v>
      </c>
      <c r="M12" s="29" t="s">
        <v>142</v>
      </c>
      <c r="N12" s="6"/>
      <c r="O12" s="6"/>
      <c r="P12" s="6"/>
      <c r="Q12" s="6"/>
    </row>
    <row r="13" spans="1:17" ht="25.5">
      <c r="A13" s="13">
        <v>12</v>
      </c>
      <c r="B13" s="44">
        <v>12</v>
      </c>
      <c r="C13" s="44" t="s">
        <v>163</v>
      </c>
      <c r="D13" s="46" t="s">
        <v>164</v>
      </c>
      <c r="E13" s="38" t="s">
        <v>21</v>
      </c>
      <c r="F13" s="29" t="s">
        <v>142</v>
      </c>
      <c r="G13" s="29" t="s">
        <v>143</v>
      </c>
      <c r="H13" s="29" t="s">
        <v>141</v>
      </c>
      <c r="I13" s="29" t="s">
        <v>142</v>
      </c>
      <c r="J13" s="29" t="s">
        <v>142</v>
      </c>
      <c r="K13" s="29" t="s">
        <v>141</v>
      </c>
      <c r="L13" s="29" t="s">
        <v>142</v>
      </c>
      <c r="M13" s="29" t="s">
        <v>142</v>
      </c>
      <c r="N13" s="6"/>
      <c r="O13" s="6"/>
      <c r="P13" s="6"/>
      <c r="Q13" s="6"/>
    </row>
    <row r="14" spans="1:17" ht="25.5">
      <c r="A14" s="13">
        <v>13</v>
      </c>
      <c r="B14" s="44">
        <v>13</v>
      </c>
      <c r="C14" s="44" t="s">
        <v>165</v>
      </c>
      <c r="D14" s="46" t="s">
        <v>166</v>
      </c>
      <c r="E14" s="38" t="s">
        <v>21</v>
      </c>
      <c r="F14" s="29" t="s">
        <v>142</v>
      </c>
      <c r="G14" s="29" t="s">
        <v>142</v>
      </c>
      <c r="H14" s="29" t="s">
        <v>141</v>
      </c>
      <c r="I14" s="29" t="s">
        <v>142</v>
      </c>
      <c r="J14" s="29" t="s">
        <v>142</v>
      </c>
      <c r="K14" s="29" t="s">
        <v>141</v>
      </c>
      <c r="L14" s="29" t="s">
        <v>142</v>
      </c>
      <c r="M14" s="29" t="s">
        <v>142</v>
      </c>
      <c r="N14" s="6"/>
      <c r="O14" s="6"/>
      <c r="P14" s="6"/>
      <c r="Q14" s="6"/>
    </row>
    <row r="15" spans="1:17" ht="25.5">
      <c r="A15" s="13">
        <v>14</v>
      </c>
      <c r="B15" s="44">
        <v>14</v>
      </c>
      <c r="C15" s="44" t="s">
        <v>167</v>
      </c>
      <c r="D15" s="46" t="s">
        <v>168</v>
      </c>
      <c r="E15" s="38" t="s">
        <v>21</v>
      </c>
      <c r="F15" s="29" t="s">
        <v>142</v>
      </c>
      <c r="G15" s="29" t="s">
        <v>142</v>
      </c>
      <c r="H15" s="29" t="s">
        <v>141</v>
      </c>
      <c r="I15" s="29" t="s">
        <v>142</v>
      </c>
      <c r="J15" s="29" t="s">
        <v>142</v>
      </c>
      <c r="K15" s="29" t="s">
        <v>141</v>
      </c>
      <c r="L15" s="29" t="s">
        <v>142</v>
      </c>
      <c r="M15" s="29" t="s">
        <v>142</v>
      </c>
      <c r="N15" s="6"/>
      <c r="O15" s="6"/>
      <c r="P15" s="6"/>
      <c r="Q15" s="6"/>
    </row>
    <row r="16" spans="1:17" ht="38.25">
      <c r="A16" s="13">
        <v>15</v>
      </c>
      <c r="B16" s="44">
        <v>15</v>
      </c>
      <c r="C16" s="44" t="s">
        <v>169</v>
      </c>
      <c r="D16" s="46" t="s">
        <v>170</v>
      </c>
      <c r="E16" s="38" t="s">
        <v>21</v>
      </c>
      <c r="F16" s="29" t="s">
        <v>142</v>
      </c>
      <c r="G16" s="29" t="s">
        <v>142</v>
      </c>
      <c r="H16" s="29" t="s">
        <v>141</v>
      </c>
      <c r="I16" s="29" t="s">
        <v>142</v>
      </c>
      <c r="J16" s="29" t="s">
        <v>142</v>
      </c>
      <c r="K16" s="29" t="s">
        <v>141</v>
      </c>
      <c r="L16" s="29" t="s">
        <v>142</v>
      </c>
      <c r="M16" s="29" t="s">
        <v>142</v>
      </c>
      <c r="N16" s="6"/>
      <c r="O16" s="6"/>
      <c r="P16" s="6"/>
      <c r="Q16" s="6"/>
    </row>
    <row r="17" spans="1:17" ht="38.25">
      <c r="A17" s="13">
        <v>16</v>
      </c>
      <c r="B17" s="44">
        <v>16</v>
      </c>
      <c r="C17" s="44" t="s">
        <v>171</v>
      </c>
      <c r="D17" s="46" t="s">
        <v>172</v>
      </c>
      <c r="E17" s="38" t="s">
        <v>21</v>
      </c>
      <c r="F17" s="29" t="s">
        <v>142</v>
      </c>
      <c r="G17" s="29" t="s">
        <v>142</v>
      </c>
      <c r="H17" s="29" t="s">
        <v>141</v>
      </c>
      <c r="I17" s="29" t="s">
        <v>142</v>
      </c>
      <c r="J17" s="29" t="s">
        <v>142</v>
      </c>
      <c r="K17" s="29" t="s">
        <v>141</v>
      </c>
      <c r="L17" s="29" t="s">
        <v>142</v>
      </c>
      <c r="M17" s="29" t="s">
        <v>142</v>
      </c>
      <c r="N17" s="6"/>
      <c r="O17" s="6"/>
      <c r="P17" s="6"/>
      <c r="Q17" s="6"/>
    </row>
    <row r="18" spans="1:17" ht="25.5">
      <c r="A18" s="13">
        <v>17</v>
      </c>
      <c r="B18" s="44">
        <v>17</v>
      </c>
      <c r="C18" s="44" t="s">
        <v>174</v>
      </c>
      <c r="D18" s="46" t="s">
        <v>175</v>
      </c>
      <c r="E18" s="38" t="s">
        <v>21</v>
      </c>
      <c r="F18" s="29" t="s">
        <v>142</v>
      </c>
      <c r="G18" s="29" t="s">
        <v>143</v>
      </c>
      <c r="H18" s="29" t="s">
        <v>141</v>
      </c>
      <c r="I18" s="29" t="s">
        <v>142</v>
      </c>
      <c r="J18" s="29" t="s">
        <v>142</v>
      </c>
      <c r="K18" s="29" t="s">
        <v>142</v>
      </c>
      <c r="L18" s="29" t="s">
        <v>142</v>
      </c>
      <c r="M18" s="29" t="s">
        <v>142</v>
      </c>
      <c r="N18" s="6"/>
      <c r="O18" s="6"/>
      <c r="P18" s="6"/>
      <c r="Q18" s="6"/>
    </row>
    <row r="19" spans="1:17" ht="76.5">
      <c r="A19" s="13">
        <v>18</v>
      </c>
      <c r="B19" s="44">
        <v>18</v>
      </c>
      <c r="C19" s="44" t="s">
        <v>176</v>
      </c>
      <c r="D19" s="46" t="s">
        <v>177</v>
      </c>
      <c r="E19" s="38" t="s">
        <v>21</v>
      </c>
      <c r="F19" s="29" t="s">
        <v>142</v>
      </c>
      <c r="G19" s="29" t="s">
        <v>142</v>
      </c>
      <c r="H19" s="29" t="s">
        <v>141</v>
      </c>
      <c r="I19" s="29" t="s">
        <v>142</v>
      </c>
      <c r="J19" s="29" t="s">
        <v>142</v>
      </c>
      <c r="K19" s="29" t="s">
        <v>142</v>
      </c>
      <c r="L19" s="29" t="s">
        <v>142</v>
      </c>
      <c r="M19" s="29" t="s">
        <v>142</v>
      </c>
      <c r="N19" s="6"/>
      <c r="O19" s="6"/>
      <c r="P19" s="6"/>
      <c r="Q19" s="6"/>
    </row>
    <row r="20" spans="1:17" ht="38.25">
      <c r="A20" s="13">
        <v>19</v>
      </c>
      <c r="B20" s="44">
        <v>19</v>
      </c>
      <c r="C20" s="44" t="s">
        <v>176</v>
      </c>
      <c r="D20" s="46" t="s">
        <v>178</v>
      </c>
      <c r="E20" s="38" t="s">
        <v>21</v>
      </c>
      <c r="F20" s="29" t="s">
        <v>142</v>
      </c>
      <c r="G20" s="29" t="s">
        <v>142</v>
      </c>
      <c r="H20" s="29" t="s">
        <v>141</v>
      </c>
      <c r="I20" s="29" t="s">
        <v>142</v>
      </c>
      <c r="J20" s="29" t="s">
        <v>142</v>
      </c>
      <c r="K20" s="29" t="s">
        <v>142</v>
      </c>
      <c r="L20" s="29" t="s">
        <v>142</v>
      </c>
      <c r="M20" s="29" t="s">
        <v>142</v>
      </c>
      <c r="N20" s="6"/>
      <c r="O20" s="6"/>
      <c r="P20" s="6"/>
      <c r="Q20" s="6"/>
    </row>
    <row r="21" spans="1:17" ht="102">
      <c r="A21" s="13">
        <v>20</v>
      </c>
      <c r="B21" s="44">
        <v>20</v>
      </c>
      <c r="C21" s="44" t="s">
        <v>179</v>
      </c>
      <c r="D21" s="46" t="s">
        <v>180</v>
      </c>
      <c r="E21" s="38" t="s">
        <v>21</v>
      </c>
      <c r="F21" s="29" t="s">
        <v>142</v>
      </c>
      <c r="G21" s="29" t="s">
        <v>142</v>
      </c>
      <c r="H21" s="29" t="s">
        <v>141</v>
      </c>
      <c r="I21" s="29" t="s">
        <v>142</v>
      </c>
      <c r="J21" s="29" t="s">
        <v>142</v>
      </c>
      <c r="K21" s="29" t="s">
        <v>142</v>
      </c>
      <c r="L21" s="29" t="s">
        <v>142</v>
      </c>
      <c r="M21" s="29" t="s">
        <v>142</v>
      </c>
      <c r="N21" s="6"/>
      <c r="O21" s="6"/>
      <c r="P21" s="6"/>
      <c r="Q21" s="6"/>
    </row>
    <row r="22" spans="1:17" ht="51">
      <c r="A22" s="13">
        <v>21</v>
      </c>
      <c r="B22" s="44">
        <v>21</v>
      </c>
      <c r="C22" s="44" t="s">
        <v>181</v>
      </c>
      <c r="D22" s="46" t="s">
        <v>182</v>
      </c>
      <c r="E22" s="38" t="s">
        <v>21</v>
      </c>
      <c r="F22" s="29" t="s">
        <v>142</v>
      </c>
      <c r="G22" s="29" t="s">
        <v>143</v>
      </c>
      <c r="H22" s="29" t="s">
        <v>141</v>
      </c>
      <c r="I22" s="29" t="s">
        <v>142</v>
      </c>
      <c r="J22" s="29" t="s">
        <v>142</v>
      </c>
      <c r="K22" s="29" t="s">
        <v>142</v>
      </c>
      <c r="L22" s="29" t="s">
        <v>142</v>
      </c>
      <c r="M22" s="29" t="s">
        <v>142</v>
      </c>
      <c r="N22" s="6"/>
      <c r="O22" s="6"/>
      <c r="P22" s="6"/>
      <c r="Q22" s="6"/>
    </row>
    <row r="23" spans="1:17" ht="51">
      <c r="A23" s="13">
        <v>22</v>
      </c>
      <c r="B23" s="44">
        <v>22</v>
      </c>
      <c r="C23" s="44" t="s">
        <v>184</v>
      </c>
      <c r="D23" s="46" t="s">
        <v>185</v>
      </c>
      <c r="E23" s="38" t="s">
        <v>21</v>
      </c>
      <c r="F23" s="29" t="s">
        <v>142</v>
      </c>
      <c r="G23" s="29" t="s">
        <v>143</v>
      </c>
      <c r="H23" s="29" t="s">
        <v>141</v>
      </c>
      <c r="I23" s="29" t="s">
        <v>142</v>
      </c>
      <c r="J23" s="29" t="s">
        <v>143</v>
      </c>
      <c r="K23" s="29" t="s">
        <v>142</v>
      </c>
      <c r="L23" s="29" t="s">
        <v>142</v>
      </c>
      <c r="M23" s="29" t="s">
        <v>142</v>
      </c>
      <c r="N23" s="6"/>
      <c r="O23" s="6"/>
      <c r="P23" s="6"/>
      <c r="Q23" s="6"/>
    </row>
    <row r="24" spans="1:17" ht="51">
      <c r="A24" s="13">
        <v>23</v>
      </c>
      <c r="B24" s="44">
        <v>23</v>
      </c>
      <c r="C24" s="44" t="s">
        <v>186</v>
      </c>
      <c r="D24" s="46" t="s">
        <v>187</v>
      </c>
      <c r="E24" s="38" t="s">
        <v>21</v>
      </c>
      <c r="F24" s="29" t="s">
        <v>142</v>
      </c>
      <c r="G24" s="29" t="s">
        <v>143</v>
      </c>
      <c r="H24" s="29" t="s">
        <v>141</v>
      </c>
      <c r="I24" s="29" t="s">
        <v>142</v>
      </c>
      <c r="J24" s="29" t="s">
        <v>142</v>
      </c>
      <c r="K24" s="29" t="s">
        <v>142</v>
      </c>
      <c r="L24" s="29" t="s">
        <v>142</v>
      </c>
      <c r="M24" s="29" t="s">
        <v>142</v>
      </c>
      <c r="N24" s="6"/>
      <c r="O24" s="6"/>
      <c r="P24" s="6"/>
      <c r="Q24" s="6"/>
    </row>
    <row r="25" spans="1:17" ht="51">
      <c r="A25" s="13">
        <v>24</v>
      </c>
      <c r="B25" s="44">
        <v>24</v>
      </c>
      <c r="C25" s="44" t="s">
        <v>188</v>
      </c>
      <c r="D25" s="46" t="s">
        <v>189</v>
      </c>
      <c r="E25" s="38" t="s">
        <v>21</v>
      </c>
      <c r="F25" s="29" t="s">
        <v>142</v>
      </c>
      <c r="G25" s="29" t="s">
        <v>143</v>
      </c>
      <c r="H25" s="29" t="s">
        <v>141</v>
      </c>
      <c r="I25" s="29" t="s">
        <v>142</v>
      </c>
      <c r="J25" s="29" t="s">
        <v>142</v>
      </c>
      <c r="K25" s="29" t="s">
        <v>142</v>
      </c>
      <c r="L25" s="29" t="s">
        <v>142</v>
      </c>
      <c r="M25" s="29" t="s">
        <v>142</v>
      </c>
      <c r="N25" s="6"/>
      <c r="O25" s="6"/>
      <c r="P25" s="6"/>
      <c r="Q25" s="6"/>
    </row>
    <row r="26" spans="1:17" ht="51">
      <c r="A26" s="13">
        <v>25</v>
      </c>
      <c r="B26" s="44">
        <v>25</v>
      </c>
      <c r="C26" s="44" t="s">
        <v>190</v>
      </c>
      <c r="D26" s="46" t="s">
        <v>191</v>
      </c>
      <c r="E26" s="38" t="s">
        <v>21</v>
      </c>
      <c r="F26" s="29" t="s">
        <v>142</v>
      </c>
      <c r="G26" s="29" t="s">
        <v>143</v>
      </c>
      <c r="H26" s="29" t="s">
        <v>141</v>
      </c>
      <c r="I26" s="29" t="s">
        <v>142</v>
      </c>
      <c r="J26" s="29" t="s">
        <v>142</v>
      </c>
      <c r="K26" s="29" t="s">
        <v>142</v>
      </c>
      <c r="L26" s="29" t="s">
        <v>142</v>
      </c>
      <c r="M26" s="29" t="s">
        <v>142</v>
      </c>
      <c r="N26" s="6"/>
      <c r="O26" s="6"/>
      <c r="P26" s="6"/>
      <c r="Q26" s="6"/>
    </row>
    <row r="27" spans="1:17" ht="51">
      <c r="A27" s="13">
        <v>26</v>
      </c>
      <c r="B27" s="44">
        <v>26</v>
      </c>
      <c r="C27" s="44" t="s">
        <v>192</v>
      </c>
      <c r="D27" s="46" t="s">
        <v>193</v>
      </c>
      <c r="E27" s="38" t="s">
        <v>21</v>
      </c>
      <c r="F27" s="29" t="s">
        <v>142</v>
      </c>
      <c r="G27" s="29" t="s">
        <v>143</v>
      </c>
      <c r="H27" s="29" t="s">
        <v>141</v>
      </c>
      <c r="I27" s="29" t="s">
        <v>142</v>
      </c>
      <c r="J27" s="29" t="s">
        <v>142</v>
      </c>
      <c r="K27" s="29" t="s">
        <v>142</v>
      </c>
      <c r="L27" s="29" t="s">
        <v>142</v>
      </c>
      <c r="M27" s="29" t="s">
        <v>142</v>
      </c>
      <c r="N27" s="6"/>
      <c r="O27" s="6"/>
      <c r="P27" s="6"/>
      <c r="Q27" s="6"/>
    </row>
    <row r="28" spans="1:17" ht="51">
      <c r="A28" s="13">
        <v>27</v>
      </c>
      <c r="B28" s="44">
        <v>27</v>
      </c>
      <c r="C28" s="44" t="s">
        <v>194</v>
      </c>
      <c r="D28" s="46" t="s">
        <v>195</v>
      </c>
      <c r="E28" s="38" t="s">
        <v>21</v>
      </c>
      <c r="F28" s="29" t="s">
        <v>142</v>
      </c>
      <c r="G28" s="29" t="s">
        <v>143</v>
      </c>
      <c r="H28" s="29" t="s">
        <v>141</v>
      </c>
      <c r="I28" s="29" t="s">
        <v>142</v>
      </c>
      <c r="J28" s="29" t="s">
        <v>142</v>
      </c>
      <c r="K28" s="29" t="s">
        <v>142</v>
      </c>
      <c r="L28" s="29" t="s">
        <v>142</v>
      </c>
      <c r="M28" s="29" t="s">
        <v>142</v>
      </c>
      <c r="N28" s="6"/>
      <c r="O28" s="6"/>
      <c r="P28" s="6"/>
      <c r="Q28" s="6"/>
    </row>
    <row r="29" spans="1:17" ht="51">
      <c r="A29" s="13">
        <v>28</v>
      </c>
      <c r="B29" s="44">
        <v>28</v>
      </c>
      <c r="C29" s="44" t="s">
        <v>194</v>
      </c>
      <c r="D29" s="46" t="s">
        <v>196</v>
      </c>
      <c r="E29" s="38" t="s">
        <v>21</v>
      </c>
      <c r="F29" s="29" t="s">
        <v>142</v>
      </c>
      <c r="G29" s="29" t="s">
        <v>143</v>
      </c>
      <c r="H29" s="29" t="s">
        <v>141</v>
      </c>
      <c r="I29" s="29" t="s">
        <v>142</v>
      </c>
      <c r="J29" s="29" t="s">
        <v>142</v>
      </c>
      <c r="K29" s="29" t="s">
        <v>142</v>
      </c>
      <c r="L29" s="29" t="s">
        <v>142</v>
      </c>
      <c r="M29" s="29" t="s">
        <v>142</v>
      </c>
      <c r="N29" s="6"/>
      <c r="O29" s="6"/>
      <c r="P29" s="6"/>
      <c r="Q29" s="6"/>
    </row>
    <row r="30" spans="1:17" ht="51">
      <c r="A30" s="13">
        <v>29</v>
      </c>
      <c r="B30" s="44">
        <v>29</v>
      </c>
      <c r="C30" s="44" t="s">
        <v>197</v>
      </c>
      <c r="D30" s="46" t="s">
        <v>198</v>
      </c>
      <c r="E30" s="38" t="s">
        <v>199</v>
      </c>
      <c r="F30" s="29" t="s">
        <v>142</v>
      </c>
      <c r="G30" s="29" t="s">
        <v>143</v>
      </c>
      <c r="H30" s="29" t="s">
        <v>141</v>
      </c>
      <c r="I30" s="29" t="s">
        <v>142</v>
      </c>
      <c r="J30" s="29" t="s">
        <v>142</v>
      </c>
      <c r="K30" s="29" t="s">
        <v>142</v>
      </c>
      <c r="L30" s="29" t="s">
        <v>141</v>
      </c>
      <c r="M30" s="29" t="s">
        <v>142</v>
      </c>
      <c r="N30" s="6"/>
      <c r="O30" s="6"/>
      <c r="P30" s="6"/>
      <c r="Q30" s="6"/>
    </row>
    <row r="31" spans="1:17" ht="51">
      <c r="A31" s="13">
        <v>30</v>
      </c>
      <c r="B31" s="44">
        <v>30</v>
      </c>
      <c r="C31" s="44" t="s">
        <v>200</v>
      </c>
      <c r="D31" s="46" t="s">
        <v>198</v>
      </c>
      <c r="E31" s="38" t="s">
        <v>21</v>
      </c>
      <c r="F31" s="29" t="s">
        <v>143</v>
      </c>
      <c r="G31" s="29" t="s">
        <v>143</v>
      </c>
      <c r="H31" s="29" t="s">
        <v>141</v>
      </c>
      <c r="I31" s="29" t="s">
        <v>142</v>
      </c>
      <c r="J31" s="29" t="s">
        <v>142</v>
      </c>
      <c r="K31" s="29" t="s">
        <v>143</v>
      </c>
      <c r="L31" s="29" t="s">
        <v>141</v>
      </c>
      <c r="M31" s="29" t="s">
        <v>142</v>
      </c>
      <c r="N31" s="6"/>
      <c r="O31" s="6"/>
      <c r="P31" s="6"/>
      <c r="Q31" s="6"/>
    </row>
    <row r="32" spans="1:17" ht="51">
      <c r="A32" s="13">
        <v>31</v>
      </c>
      <c r="B32" s="44">
        <v>31</v>
      </c>
      <c r="C32" s="44" t="s">
        <v>201</v>
      </c>
      <c r="D32" s="46" t="s">
        <v>198</v>
      </c>
      <c r="E32" s="38" t="s">
        <v>199</v>
      </c>
      <c r="F32" s="29" t="s">
        <v>142</v>
      </c>
      <c r="G32" s="29" t="s">
        <v>143</v>
      </c>
      <c r="H32" s="29" t="s">
        <v>141</v>
      </c>
      <c r="I32" s="29" t="s">
        <v>142</v>
      </c>
      <c r="J32" s="29" t="s">
        <v>142</v>
      </c>
      <c r="K32" s="29" t="s">
        <v>142</v>
      </c>
      <c r="L32" s="29" t="s">
        <v>141</v>
      </c>
      <c r="M32" s="29" t="s">
        <v>142</v>
      </c>
      <c r="N32" s="6"/>
      <c r="O32" s="6"/>
      <c r="P32" s="6"/>
      <c r="Q32" s="6"/>
    </row>
    <row r="33" spans="1:17" ht="51">
      <c r="A33" s="13">
        <v>32</v>
      </c>
      <c r="B33" s="44">
        <v>32</v>
      </c>
      <c r="C33" s="44" t="s">
        <v>202</v>
      </c>
      <c r="D33" s="46" t="s">
        <v>198</v>
      </c>
      <c r="E33" s="38" t="s">
        <v>21</v>
      </c>
      <c r="F33" s="29" t="s">
        <v>141</v>
      </c>
      <c r="G33" s="29" t="s">
        <v>143</v>
      </c>
      <c r="H33" s="29" t="s">
        <v>141</v>
      </c>
      <c r="I33" s="29" t="s">
        <v>142</v>
      </c>
      <c r="J33" s="29" t="s">
        <v>143</v>
      </c>
      <c r="K33" s="29" t="s">
        <v>142</v>
      </c>
      <c r="L33" s="29" t="s">
        <v>143</v>
      </c>
      <c r="M33" s="29" t="s">
        <v>142</v>
      </c>
      <c r="N33" s="6"/>
      <c r="O33" s="6"/>
      <c r="P33" s="6"/>
      <c r="Q33" s="6"/>
    </row>
    <row r="34" spans="1:17" ht="38.25">
      <c r="A34" s="13">
        <v>33</v>
      </c>
      <c r="B34" s="44">
        <v>33</v>
      </c>
      <c r="C34" s="44" t="s">
        <v>202</v>
      </c>
      <c r="D34" s="46" t="s">
        <v>203</v>
      </c>
      <c r="E34" s="38" t="s">
        <v>21</v>
      </c>
      <c r="F34" s="29" t="s">
        <v>142</v>
      </c>
      <c r="G34" s="29" t="s">
        <v>143</v>
      </c>
      <c r="H34" s="29" t="s">
        <v>141</v>
      </c>
      <c r="I34" s="29" t="s">
        <v>142</v>
      </c>
      <c r="J34" s="29" t="s">
        <v>142</v>
      </c>
      <c r="K34" s="29" t="s">
        <v>142</v>
      </c>
      <c r="L34" s="29" t="s">
        <v>142</v>
      </c>
      <c r="M34" s="29" t="s">
        <v>142</v>
      </c>
      <c r="N34" s="6"/>
      <c r="O34" s="6"/>
      <c r="P34" s="6"/>
      <c r="Q34" s="6"/>
    </row>
    <row r="35" spans="1:17" ht="38.25">
      <c r="A35" s="13">
        <v>34</v>
      </c>
      <c r="B35" s="44">
        <v>34</v>
      </c>
      <c r="C35" s="44" t="s">
        <v>204</v>
      </c>
      <c r="D35" s="46" t="s">
        <v>205</v>
      </c>
      <c r="E35" s="38" t="s">
        <v>21</v>
      </c>
      <c r="F35" s="29" t="s">
        <v>143</v>
      </c>
      <c r="G35" s="29" t="s">
        <v>143</v>
      </c>
      <c r="H35" s="29" t="s">
        <v>141</v>
      </c>
      <c r="I35" s="29" t="s">
        <v>142</v>
      </c>
      <c r="J35" s="29" t="s">
        <v>142</v>
      </c>
      <c r="K35" s="29" t="s">
        <v>142</v>
      </c>
      <c r="L35" s="29" t="s">
        <v>142</v>
      </c>
      <c r="M35" s="29" t="s">
        <v>142</v>
      </c>
      <c r="N35" s="6"/>
      <c r="O35" s="6"/>
      <c r="P35" s="6"/>
      <c r="Q35" s="6"/>
    </row>
    <row r="36" spans="1:17" ht="25.5">
      <c r="A36" s="13">
        <v>35</v>
      </c>
      <c r="B36" s="44">
        <v>35</v>
      </c>
      <c r="C36" s="44" t="s">
        <v>204</v>
      </c>
      <c r="D36" s="46" t="s">
        <v>206</v>
      </c>
      <c r="E36" s="38" t="s">
        <v>21</v>
      </c>
      <c r="F36" s="29" t="s">
        <v>143</v>
      </c>
      <c r="G36" s="29" t="s">
        <v>143</v>
      </c>
      <c r="H36" s="29" t="s">
        <v>141</v>
      </c>
      <c r="I36" s="29" t="s">
        <v>143</v>
      </c>
      <c r="J36" s="29" t="s">
        <v>143</v>
      </c>
      <c r="K36" s="29" t="s">
        <v>143</v>
      </c>
      <c r="L36" s="29" t="s">
        <v>142</v>
      </c>
      <c r="M36" s="29" t="s">
        <v>142</v>
      </c>
      <c r="N36" s="6"/>
      <c r="O36" s="6"/>
      <c r="P36" s="6"/>
      <c r="Q36" s="6"/>
    </row>
    <row r="37" spans="1:17" ht="63.75">
      <c r="A37" s="13">
        <v>36</v>
      </c>
      <c r="B37" s="44">
        <v>36</v>
      </c>
      <c r="C37" s="44" t="s">
        <v>207</v>
      </c>
      <c r="D37" s="46" t="s">
        <v>208</v>
      </c>
      <c r="E37" s="38" t="s">
        <v>21</v>
      </c>
      <c r="F37" s="29" t="s">
        <v>142</v>
      </c>
      <c r="G37" s="29" t="s">
        <v>143</v>
      </c>
      <c r="H37" s="29" t="s">
        <v>141</v>
      </c>
      <c r="I37" s="29" t="s">
        <v>142</v>
      </c>
      <c r="J37" s="29" t="s">
        <v>142</v>
      </c>
      <c r="K37" s="29" t="s">
        <v>142</v>
      </c>
      <c r="L37" s="29" t="s">
        <v>142</v>
      </c>
      <c r="M37" s="29" t="s">
        <v>142</v>
      </c>
      <c r="N37" s="6"/>
      <c r="O37" s="6"/>
      <c r="P37" s="6"/>
      <c r="Q37" s="6"/>
    </row>
    <row r="38" spans="1:17" ht="63.75">
      <c r="A38" s="13">
        <v>37</v>
      </c>
      <c r="B38" s="44">
        <v>37</v>
      </c>
      <c r="C38" s="44" t="s">
        <v>209</v>
      </c>
      <c r="D38" s="46" t="s">
        <v>210</v>
      </c>
      <c r="E38" s="38" t="s">
        <v>21</v>
      </c>
      <c r="F38" s="29" t="s">
        <v>142</v>
      </c>
      <c r="G38" s="29" t="s">
        <v>143</v>
      </c>
      <c r="H38" s="29" t="s">
        <v>141</v>
      </c>
      <c r="I38" s="29" t="s">
        <v>142</v>
      </c>
      <c r="J38" s="29" t="s">
        <v>142</v>
      </c>
      <c r="K38" s="29" t="s">
        <v>142</v>
      </c>
      <c r="L38" s="29" t="s">
        <v>142</v>
      </c>
      <c r="M38" s="29" t="s">
        <v>142</v>
      </c>
      <c r="N38" s="6"/>
      <c r="O38" s="6"/>
      <c r="P38" s="6"/>
      <c r="Q38" s="6"/>
    </row>
    <row r="39" spans="1:17" ht="63.75">
      <c r="A39" s="13">
        <v>38</v>
      </c>
      <c r="B39" s="44">
        <v>38</v>
      </c>
      <c r="C39" s="44" t="s">
        <v>211</v>
      </c>
      <c r="D39" s="46" t="s">
        <v>212</v>
      </c>
      <c r="E39" s="38" t="s">
        <v>21</v>
      </c>
      <c r="F39" s="29" t="s">
        <v>142</v>
      </c>
      <c r="G39" s="29" t="s">
        <v>143</v>
      </c>
      <c r="H39" s="29" t="s">
        <v>141</v>
      </c>
      <c r="I39" s="29" t="s">
        <v>142</v>
      </c>
      <c r="J39" s="29" t="s">
        <v>142</v>
      </c>
      <c r="K39" s="29" t="s">
        <v>142</v>
      </c>
      <c r="L39" s="29" t="s">
        <v>142</v>
      </c>
      <c r="M39" s="29" t="s">
        <v>142</v>
      </c>
      <c r="N39" s="6"/>
      <c r="O39" s="6"/>
      <c r="P39" s="6"/>
      <c r="Q39" s="6"/>
    </row>
    <row r="40" spans="1:17" ht="51">
      <c r="A40" s="13">
        <v>39</v>
      </c>
      <c r="B40" s="44">
        <v>39</v>
      </c>
      <c r="C40" s="44" t="s">
        <v>211</v>
      </c>
      <c r="D40" s="46" t="s">
        <v>213</v>
      </c>
      <c r="E40" s="38" t="s">
        <v>21</v>
      </c>
      <c r="F40" s="29" t="s">
        <v>142</v>
      </c>
      <c r="G40" s="29" t="s">
        <v>143</v>
      </c>
      <c r="H40" s="29" t="s">
        <v>141</v>
      </c>
      <c r="I40" s="29" t="s">
        <v>142</v>
      </c>
      <c r="J40" s="29" t="s">
        <v>142</v>
      </c>
      <c r="K40" s="29" t="s">
        <v>142</v>
      </c>
      <c r="L40" s="29" t="s">
        <v>142</v>
      </c>
      <c r="M40" s="29" t="s">
        <v>142</v>
      </c>
      <c r="N40" s="6"/>
      <c r="O40" s="6"/>
      <c r="P40" s="6"/>
      <c r="Q40" s="6"/>
    </row>
    <row r="41" spans="1:17" ht="51">
      <c r="A41" s="13">
        <v>40</v>
      </c>
      <c r="B41" s="44">
        <v>40</v>
      </c>
      <c r="C41" s="44" t="s">
        <v>211</v>
      </c>
      <c r="D41" s="46" t="s">
        <v>214</v>
      </c>
      <c r="E41" s="38" t="s">
        <v>21</v>
      </c>
      <c r="F41" s="29" t="s">
        <v>142</v>
      </c>
      <c r="G41" s="29" t="s">
        <v>143</v>
      </c>
      <c r="H41" s="29" t="s">
        <v>141</v>
      </c>
      <c r="I41" s="29" t="s">
        <v>142</v>
      </c>
      <c r="J41" s="29" t="s">
        <v>142</v>
      </c>
      <c r="K41" s="29" t="s">
        <v>142</v>
      </c>
      <c r="L41" s="29" t="s">
        <v>142</v>
      </c>
      <c r="M41" s="29" t="s">
        <v>142</v>
      </c>
      <c r="N41" s="6"/>
      <c r="O41" s="6"/>
      <c r="P41" s="6"/>
      <c r="Q41" s="6"/>
    </row>
    <row r="42" spans="1:17" ht="51">
      <c r="A42" s="13">
        <v>41</v>
      </c>
      <c r="B42" s="44">
        <v>41</v>
      </c>
      <c r="C42" s="44" t="s">
        <v>215</v>
      </c>
      <c r="D42" s="46" t="s">
        <v>216</v>
      </c>
      <c r="E42" s="38" t="s">
        <v>21</v>
      </c>
      <c r="F42" s="29" t="s">
        <v>142</v>
      </c>
      <c r="G42" s="29" t="s">
        <v>143</v>
      </c>
      <c r="H42" s="29" t="s">
        <v>141</v>
      </c>
      <c r="I42" s="29" t="s">
        <v>142</v>
      </c>
      <c r="J42" s="29" t="s">
        <v>142</v>
      </c>
      <c r="K42" s="29" t="s">
        <v>142</v>
      </c>
      <c r="L42" s="29" t="s">
        <v>142</v>
      </c>
      <c r="M42" s="29" t="s">
        <v>142</v>
      </c>
      <c r="N42" s="6"/>
      <c r="O42" s="6"/>
      <c r="P42" s="6"/>
      <c r="Q42" s="6"/>
    </row>
    <row r="43" spans="1:17" ht="51">
      <c r="A43" s="13">
        <v>42</v>
      </c>
      <c r="B43" s="44">
        <v>42</v>
      </c>
      <c r="C43" s="44" t="s">
        <v>217</v>
      </c>
      <c r="D43" s="46" t="s">
        <v>218</v>
      </c>
      <c r="E43" s="38" t="s">
        <v>21</v>
      </c>
      <c r="F43" s="29" t="s">
        <v>142</v>
      </c>
      <c r="G43" s="29" t="s">
        <v>143</v>
      </c>
      <c r="H43" s="29" t="s">
        <v>141</v>
      </c>
      <c r="I43" s="29" t="s">
        <v>142</v>
      </c>
      <c r="J43" s="29" t="s">
        <v>142</v>
      </c>
      <c r="K43" s="29" t="s">
        <v>142</v>
      </c>
      <c r="L43" s="29" t="s">
        <v>142</v>
      </c>
      <c r="M43" s="29" t="s">
        <v>142</v>
      </c>
      <c r="N43" s="6"/>
      <c r="O43" s="6"/>
      <c r="P43" s="6"/>
      <c r="Q43" s="6"/>
    </row>
    <row r="44" spans="1:17" ht="51">
      <c r="A44" s="13">
        <v>43</v>
      </c>
      <c r="B44" s="44">
        <v>43</v>
      </c>
      <c r="C44" s="44" t="s">
        <v>219</v>
      </c>
      <c r="D44" s="46" t="s">
        <v>218</v>
      </c>
      <c r="E44" s="38" t="s">
        <v>21</v>
      </c>
      <c r="F44" s="29" t="s">
        <v>142</v>
      </c>
      <c r="G44" s="29" t="s">
        <v>143</v>
      </c>
      <c r="H44" s="29" t="s">
        <v>141</v>
      </c>
      <c r="I44" s="29" t="s">
        <v>142</v>
      </c>
      <c r="J44" s="29" t="s">
        <v>142</v>
      </c>
      <c r="K44" s="29" t="s">
        <v>143</v>
      </c>
      <c r="L44" s="29" t="s">
        <v>142</v>
      </c>
      <c r="M44" s="29" t="s">
        <v>142</v>
      </c>
      <c r="N44" s="6"/>
      <c r="O44" s="6"/>
      <c r="P44" s="6"/>
      <c r="Q44" s="6"/>
    </row>
    <row r="45" spans="1:17" ht="38.25">
      <c r="A45" s="13">
        <v>44</v>
      </c>
      <c r="B45" s="44">
        <v>44</v>
      </c>
      <c r="C45" s="44" t="s">
        <v>219</v>
      </c>
      <c r="D45" s="46" t="s">
        <v>220</v>
      </c>
      <c r="E45" s="38" t="s">
        <v>21</v>
      </c>
      <c r="F45" s="29" t="s">
        <v>142</v>
      </c>
      <c r="G45" s="29" t="s">
        <v>143</v>
      </c>
      <c r="H45" s="29" t="s">
        <v>141</v>
      </c>
      <c r="I45" s="29" t="s">
        <v>142</v>
      </c>
      <c r="J45" s="29" t="s">
        <v>142</v>
      </c>
      <c r="K45" s="29" t="s">
        <v>142</v>
      </c>
      <c r="L45" s="29" t="s">
        <v>142</v>
      </c>
      <c r="M45" s="29" t="s">
        <v>142</v>
      </c>
      <c r="N45" s="6"/>
      <c r="O45" s="6"/>
      <c r="P45" s="6"/>
      <c r="Q45" s="6"/>
    </row>
    <row r="46" spans="1:17" ht="51">
      <c r="A46" s="13">
        <v>45</v>
      </c>
      <c r="B46" s="44">
        <v>45</v>
      </c>
      <c r="C46" s="44" t="s">
        <v>221</v>
      </c>
      <c r="D46" s="46" t="s">
        <v>222</v>
      </c>
      <c r="E46" s="38" t="s">
        <v>21</v>
      </c>
      <c r="F46" s="29" t="s">
        <v>142</v>
      </c>
      <c r="G46" s="29" t="s">
        <v>143</v>
      </c>
      <c r="H46" s="29" t="s">
        <v>141</v>
      </c>
      <c r="I46" s="29" t="s">
        <v>142</v>
      </c>
      <c r="J46" s="29" t="s">
        <v>142</v>
      </c>
      <c r="K46" s="29" t="s">
        <v>142</v>
      </c>
      <c r="L46" s="29" t="s">
        <v>142</v>
      </c>
      <c r="M46" s="29" t="s">
        <v>142</v>
      </c>
      <c r="N46" s="6"/>
      <c r="O46" s="6"/>
      <c r="P46" s="6"/>
      <c r="Q46" s="6"/>
    </row>
    <row r="47" spans="1:17" ht="38.25">
      <c r="A47" s="13">
        <v>46</v>
      </c>
      <c r="B47" s="44">
        <v>46</v>
      </c>
      <c r="C47" s="44" t="s">
        <v>223</v>
      </c>
      <c r="D47" s="46" t="s">
        <v>224</v>
      </c>
      <c r="E47" s="38" t="s">
        <v>21</v>
      </c>
      <c r="F47" s="29" t="s">
        <v>142</v>
      </c>
      <c r="G47" s="29" t="s">
        <v>142</v>
      </c>
      <c r="H47" s="29" t="s">
        <v>141</v>
      </c>
      <c r="I47" s="29" t="s">
        <v>142</v>
      </c>
      <c r="J47" s="29" t="s">
        <v>142</v>
      </c>
      <c r="K47" s="29" t="s">
        <v>142</v>
      </c>
      <c r="L47" s="29" t="s">
        <v>141</v>
      </c>
      <c r="M47" s="29" t="s">
        <v>142</v>
      </c>
      <c r="N47" s="6"/>
      <c r="O47" s="6"/>
      <c r="P47" s="6"/>
      <c r="Q47" s="6"/>
    </row>
    <row r="48" spans="1:17" ht="51">
      <c r="A48" s="13">
        <v>47</v>
      </c>
      <c r="B48" s="44">
        <v>47</v>
      </c>
      <c r="C48" s="44" t="s">
        <v>225</v>
      </c>
      <c r="D48" s="46" t="s">
        <v>226</v>
      </c>
      <c r="E48" s="38" t="s">
        <v>21</v>
      </c>
      <c r="F48" s="29" t="s">
        <v>143</v>
      </c>
      <c r="G48" s="29" t="s">
        <v>142</v>
      </c>
      <c r="H48" s="29" t="s">
        <v>141</v>
      </c>
      <c r="I48" s="29" t="s">
        <v>142</v>
      </c>
      <c r="J48" s="29" t="s">
        <v>142</v>
      </c>
      <c r="K48" s="29" t="s">
        <v>142</v>
      </c>
      <c r="L48" s="29" t="s">
        <v>141</v>
      </c>
      <c r="M48" s="29" t="s">
        <v>142</v>
      </c>
      <c r="N48" s="6"/>
      <c r="O48" s="6"/>
      <c r="P48" s="6"/>
      <c r="Q48" s="6"/>
    </row>
    <row r="49" spans="1:17" ht="51">
      <c r="A49" s="13">
        <v>48</v>
      </c>
      <c r="B49" s="44">
        <v>48</v>
      </c>
      <c r="C49" s="44" t="s">
        <v>227</v>
      </c>
      <c r="D49" s="46" t="s">
        <v>228</v>
      </c>
      <c r="E49" s="38" t="s">
        <v>199</v>
      </c>
      <c r="F49" s="29" t="s">
        <v>142</v>
      </c>
      <c r="G49" s="29" t="s">
        <v>142</v>
      </c>
      <c r="H49" s="29" t="s">
        <v>141</v>
      </c>
      <c r="I49" s="29" t="s">
        <v>142</v>
      </c>
      <c r="J49" s="29" t="s">
        <v>142</v>
      </c>
      <c r="K49" s="29" t="s">
        <v>142</v>
      </c>
      <c r="L49" s="29" t="s">
        <v>141</v>
      </c>
      <c r="M49" s="29" t="s">
        <v>142</v>
      </c>
      <c r="N49" s="6"/>
      <c r="O49" s="6"/>
      <c r="P49" s="6"/>
      <c r="Q49" s="6"/>
    </row>
    <row r="50" spans="1:17" ht="51">
      <c r="A50" s="13">
        <v>49</v>
      </c>
      <c r="B50" s="44">
        <v>49</v>
      </c>
      <c r="C50" s="44" t="s">
        <v>229</v>
      </c>
      <c r="D50" s="46" t="s">
        <v>228</v>
      </c>
      <c r="E50" s="38" t="s">
        <v>199</v>
      </c>
      <c r="F50" s="29" t="s">
        <v>142</v>
      </c>
      <c r="G50" s="29" t="s">
        <v>142</v>
      </c>
      <c r="H50" s="29" t="s">
        <v>141</v>
      </c>
      <c r="I50" s="29" t="s">
        <v>142</v>
      </c>
      <c r="J50" s="29" t="s">
        <v>142</v>
      </c>
      <c r="K50" s="29" t="s">
        <v>142</v>
      </c>
      <c r="L50" s="29" t="s">
        <v>141</v>
      </c>
      <c r="M50" s="29" t="s">
        <v>143</v>
      </c>
      <c r="N50" s="6"/>
      <c r="O50" s="6"/>
      <c r="P50" s="6"/>
      <c r="Q50" s="6"/>
    </row>
    <row r="51" spans="1:17" ht="51">
      <c r="A51" s="13">
        <v>50</v>
      </c>
      <c r="B51" s="44">
        <v>50</v>
      </c>
      <c r="C51" s="44" t="s">
        <v>229</v>
      </c>
      <c r="D51" s="46" t="s">
        <v>230</v>
      </c>
      <c r="E51" s="38" t="s">
        <v>21</v>
      </c>
      <c r="F51" s="29" t="s">
        <v>142</v>
      </c>
      <c r="G51" s="29" t="s">
        <v>142</v>
      </c>
      <c r="H51" s="29" t="s">
        <v>141</v>
      </c>
      <c r="I51" s="29" t="s">
        <v>142</v>
      </c>
      <c r="J51" s="29" t="s">
        <v>142</v>
      </c>
      <c r="K51" s="29" t="s">
        <v>142</v>
      </c>
      <c r="L51" s="29" t="s">
        <v>141</v>
      </c>
      <c r="M51" s="29" t="s">
        <v>142</v>
      </c>
      <c r="N51" s="6"/>
      <c r="O51" s="6"/>
      <c r="P51" s="6"/>
      <c r="Q51" s="6"/>
    </row>
    <row r="52" spans="1:17" ht="38.25">
      <c r="A52" s="13">
        <v>51</v>
      </c>
      <c r="B52" s="44">
        <v>51</v>
      </c>
      <c r="C52" s="44" t="s">
        <v>231</v>
      </c>
      <c r="D52" s="46" t="s">
        <v>232</v>
      </c>
      <c r="E52" s="38" t="s">
        <v>21</v>
      </c>
      <c r="F52" s="29" t="s">
        <v>142</v>
      </c>
      <c r="G52" s="29" t="s">
        <v>142</v>
      </c>
      <c r="H52" s="29" t="s">
        <v>141</v>
      </c>
      <c r="I52" s="29" t="s">
        <v>142</v>
      </c>
      <c r="J52" s="29" t="s">
        <v>142</v>
      </c>
      <c r="K52" s="29" t="s">
        <v>142</v>
      </c>
      <c r="L52" s="29" t="s">
        <v>141</v>
      </c>
      <c r="M52" s="29" t="s">
        <v>142</v>
      </c>
      <c r="N52" s="6"/>
      <c r="O52" s="6"/>
      <c r="P52" s="6"/>
      <c r="Q52" s="6"/>
    </row>
    <row r="53" spans="1:17" ht="38.25">
      <c r="A53" s="13">
        <v>52</v>
      </c>
      <c r="B53" s="44">
        <v>52</v>
      </c>
      <c r="C53" s="44" t="s">
        <v>231</v>
      </c>
      <c r="D53" s="46" t="s">
        <v>233</v>
      </c>
      <c r="E53" s="38" t="s">
        <v>21</v>
      </c>
      <c r="F53" s="29" t="s">
        <v>142</v>
      </c>
      <c r="G53" s="29" t="s">
        <v>142</v>
      </c>
      <c r="H53" s="29" t="s">
        <v>141</v>
      </c>
      <c r="I53" s="29" t="s">
        <v>142</v>
      </c>
      <c r="J53" s="29" t="s">
        <v>142</v>
      </c>
      <c r="K53" s="29" t="s">
        <v>142</v>
      </c>
      <c r="L53" s="29" t="s">
        <v>141</v>
      </c>
      <c r="M53" s="29" t="s">
        <v>142</v>
      </c>
      <c r="N53" s="6"/>
      <c r="O53" s="6"/>
      <c r="P53" s="6"/>
      <c r="Q53" s="6"/>
    </row>
    <row r="54" spans="1:17" ht="25.5">
      <c r="A54" s="13">
        <v>53</v>
      </c>
      <c r="B54" s="44">
        <v>53</v>
      </c>
      <c r="C54" s="44" t="s">
        <v>234</v>
      </c>
      <c r="D54" s="46" t="s">
        <v>235</v>
      </c>
      <c r="E54" s="38" t="s">
        <v>21</v>
      </c>
      <c r="F54" s="29" t="s">
        <v>142</v>
      </c>
      <c r="G54" s="29" t="s">
        <v>142</v>
      </c>
      <c r="H54" s="29" t="s">
        <v>141</v>
      </c>
      <c r="I54" s="29" t="s">
        <v>142</v>
      </c>
      <c r="J54" s="29" t="s">
        <v>142</v>
      </c>
      <c r="K54" s="29" t="s">
        <v>142</v>
      </c>
      <c r="L54" s="29" t="s">
        <v>142</v>
      </c>
      <c r="M54" s="29" t="s">
        <v>142</v>
      </c>
      <c r="N54" s="6"/>
      <c r="O54" s="6"/>
      <c r="P54" s="6"/>
      <c r="Q54" s="6"/>
    </row>
    <row r="55" spans="1:17" ht="38.25">
      <c r="A55" s="13">
        <v>54</v>
      </c>
      <c r="B55" s="44">
        <v>54</v>
      </c>
      <c r="C55" s="44" t="s">
        <v>236</v>
      </c>
      <c r="D55" s="46" t="s">
        <v>237</v>
      </c>
      <c r="E55" s="38" t="s">
        <v>21</v>
      </c>
      <c r="F55" s="29" t="s">
        <v>142</v>
      </c>
      <c r="G55" s="29" t="s">
        <v>142</v>
      </c>
      <c r="H55" s="29" t="s">
        <v>141</v>
      </c>
      <c r="I55" s="29" t="s">
        <v>142</v>
      </c>
      <c r="J55" s="29" t="s">
        <v>142</v>
      </c>
      <c r="K55" s="29" t="s">
        <v>142</v>
      </c>
      <c r="L55" s="29" t="s">
        <v>142</v>
      </c>
      <c r="M55" s="29" t="s">
        <v>142</v>
      </c>
      <c r="N55" s="6"/>
      <c r="O55" s="6"/>
      <c r="P55" s="6"/>
      <c r="Q55" s="6"/>
    </row>
    <row r="56" spans="1:17" ht="25.5">
      <c r="A56" s="13">
        <v>55</v>
      </c>
      <c r="B56" s="44">
        <v>55</v>
      </c>
      <c r="C56" s="44" t="s">
        <v>236</v>
      </c>
      <c r="D56" s="46" t="s">
        <v>238</v>
      </c>
      <c r="E56" s="38" t="s">
        <v>21</v>
      </c>
      <c r="F56" s="29" t="s">
        <v>142</v>
      </c>
      <c r="G56" s="29" t="s">
        <v>142</v>
      </c>
      <c r="H56" s="29" t="s">
        <v>141</v>
      </c>
      <c r="I56" s="29" t="s">
        <v>142</v>
      </c>
      <c r="J56" s="29" t="s">
        <v>142</v>
      </c>
      <c r="K56" s="29" t="s">
        <v>142</v>
      </c>
      <c r="L56" s="29" t="s">
        <v>142</v>
      </c>
      <c r="M56" s="29" t="s">
        <v>142</v>
      </c>
      <c r="N56" s="6"/>
      <c r="O56" s="6"/>
      <c r="P56" s="6"/>
      <c r="Q56" s="6"/>
    </row>
    <row r="57" spans="1:17" ht="76.5">
      <c r="A57" s="13">
        <v>56</v>
      </c>
      <c r="B57" s="44">
        <v>56</v>
      </c>
      <c r="C57" s="44" t="s">
        <v>239</v>
      </c>
      <c r="D57" s="46" t="s">
        <v>240</v>
      </c>
      <c r="E57" s="38" t="s">
        <v>21</v>
      </c>
      <c r="F57" s="29" t="s">
        <v>142</v>
      </c>
      <c r="G57" s="29" t="s">
        <v>142</v>
      </c>
      <c r="H57" s="29" t="s">
        <v>141</v>
      </c>
      <c r="I57" s="29" t="s">
        <v>142</v>
      </c>
      <c r="J57" s="29" t="s">
        <v>143</v>
      </c>
      <c r="K57" s="29" t="s">
        <v>142</v>
      </c>
      <c r="L57" s="29" t="s">
        <v>142</v>
      </c>
      <c r="M57" s="29" t="s">
        <v>142</v>
      </c>
      <c r="N57" s="6"/>
      <c r="O57" s="6"/>
      <c r="P57" s="6"/>
      <c r="Q57" s="6"/>
    </row>
    <row r="58" spans="1:17" ht="63.75">
      <c r="A58" s="13">
        <v>57</v>
      </c>
      <c r="B58" s="44">
        <v>57</v>
      </c>
      <c r="C58" s="44" t="s">
        <v>239</v>
      </c>
      <c r="D58" s="46" t="s">
        <v>241</v>
      </c>
      <c r="E58" s="38" t="s">
        <v>21</v>
      </c>
      <c r="F58" s="29" t="s">
        <v>142</v>
      </c>
      <c r="G58" s="29" t="s">
        <v>142</v>
      </c>
      <c r="H58" s="29" t="s">
        <v>141</v>
      </c>
      <c r="I58" s="29" t="s">
        <v>142</v>
      </c>
      <c r="J58" s="29" t="s">
        <v>142</v>
      </c>
      <c r="K58" s="29" t="s">
        <v>142</v>
      </c>
      <c r="L58" s="29" t="s">
        <v>142</v>
      </c>
      <c r="M58" s="29" t="s">
        <v>142</v>
      </c>
      <c r="N58" s="6"/>
      <c r="O58" s="6"/>
      <c r="P58" s="6"/>
      <c r="Q58" s="6"/>
    </row>
    <row r="59" spans="1:17" ht="76.5">
      <c r="A59" s="13">
        <v>58</v>
      </c>
      <c r="B59" s="44">
        <v>58</v>
      </c>
      <c r="C59" s="44" t="s">
        <v>242</v>
      </c>
      <c r="D59" s="46" t="s">
        <v>243</v>
      </c>
      <c r="E59" s="38" t="s">
        <v>21</v>
      </c>
      <c r="F59" s="29" t="s">
        <v>142</v>
      </c>
      <c r="G59" s="29" t="s">
        <v>142</v>
      </c>
      <c r="H59" s="29" t="s">
        <v>141</v>
      </c>
      <c r="I59" s="29" t="s">
        <v>142</v>
      </c>
      <c r="J59" s="29" t="s">
        <v>142</v>
      </c>
      <c r="K59" s="29" t="s">
        <v>142</v>
      </c>
      <c r="L59" s="29" t="s">
        <v>142</v>
      </c>
      <c r="M59" s="29" t="s">
        <v>142</v>
      </c>
      <c r="N59" s="6"/>
      <c r="O59" s="6"/>
      <c r="P59" s="6"/>
      <c r="Q59" s="6"/>
    </row>
    <row r="60" spans="1:17" ht="63.75">
      <c r="A60" s="13">
        <v>59</v>
      </c>
      <c r="B60" s="44">
        <v>59</v>
      </c>
      <c r="C60" s="44" t="s">
        <v>242</v>
      </c>
      <c r="D60" s="46" t="s">
        <v>244</v>
      </c>
      <c r="E60" s="38" t="s">
        <v>21</v>
      </c>
      <c r="F60" s="29" t="s">
        <v>142</v>
      </c>
      <c r="G60" s="29" t="s">
        <v>142</v>
      </c>
      <c r="H60" s="29" t="s">
        <v>141</v>
      </c>
      <c r="I60" s="29" t="s">
        <v>142</v>
      </c>
      <c r="J60" s="29" t="s">
        <v>142</v>
      </c>
      <c r="K60" s="29" t="s">
        <v>142</v>
      </c>
      <c r="L60" s="29" t="s">
        <v>142</v>
      </c>
      <c r="M60" s="29" t="s">
        <v>142</v>
      </c>
      <c r="N60" s="6"/>
      <c r="O60" s="6"/>
      <c r="P60" s="6"/>
      <c r="Q60" s="6"/>
    </row>
    <row r="61" spans="1:17" ht="25.5">
      <c r="A61" s="13">
        <v>60</v>
      </c>
      <c r="B61" s="44">
        <v>60</v>
      </c>
      <c r="C61" s="44" t="s">
        <v>245</v>
      </c>
      <c r="D61" s="46" t="s">
        <v>246</v>
      </c>
      <c r="E61" s="38" t="s">
        <v>21</v>
      </c>
      <c r="F61" s="29" t="s">
        <v>142</v>
      </c>
      <c r="G61" s="29" t="s">
        <v>142</v>
      </c>
      <c r="H61" s="29" t="s">
        <v>141</v>
      </c>
      <c r="I61" s="29" t="s">
        <v>142</v>
      </c>
      <c r="J61" s="29" t="s">
        <v>142</v>
      </c>
      <c r="K61" s="29" t="s">
        <v>142</v>
      </c>
      <c r="L61" s="29" t="s">
        <v>142</v>
      </c>
      <c r="M61" s="29" t="s">
        <v>142</v>
      </c>
      <c r="N61" s="6"/>
      <c r="O61" s="6"/>
      <c r="P61" s="6"/>
      <c r="Q61" s="6"/>
    </row>
    <row r="62" spans="1:17" ht="76.5">
      <c r="A62" s="13">
        <v>61</v>
      </c>
      <c r="B62" s="44">
        <v>61</v>
      </c>
      <c r="C62" s="44" t="s">
        <v>247</v>
      </c>
      <c r="D62" s="46" t="s">
        <v>248</v>
      </c>
      <c r="E62" s="38" t="s">
        <v>21</v>
      </c>
      <c r="F62" s="29" t="s">
        <v>142</v>
      </c>
      <c r="G62" s="29" t="s">
        <v>143</v>
      </c>
      <c r="H62" s="29" t="s">
        <v>141</v>
      </c>
      <c r="I62" s="29" t="s">
        <v>142</v>
      </c>
      <c r="J62" s="29" t="s">
        <v>173</v>
      </c>
      <c r="K62" s="29" t="s">
        <v>142</v>
      </c>
      <c r="L62" s="29" t="s">
        <v>143</v>
      </c>
      <c r="M62" s="29" t="s">
        <v>142</v>
      </c>
      <c r="N62" s="6"/>
      <c r="O62" s="6"/>
      <c r="P62" s="6"/>
      <c r="Q62" s="6"/>
    </row>
    <row r="63" spans="1:17" ht="89.25">
      <c r="A63" s="13">
        <v>62</v>
      </c>
      <c r="B63" s="44">
        <v>62</v>
      </c>
      <c r="C63" s="44" t="s">
        <v>249</v>
      </c>
      <c r="D63" s="46" t="s">
        <v>250</v>
      </c>
      <c r="E63" s="38" t="s">
        <v>21</v>
      </c>
      <c r="F63" s="29" t="s">
        <v>142</v>
      </c>
      <c r="G63" s="29" t="s">
        <v>142</v>
      </c>
      <c r="H63" s="29" t="s">
        <v>141</v>
      </c>
      <c r="I63" s="29" t="s">
        <v>142</v>
      </c>
      <c r="J63" s="29" t="s">
        <v>173</v>
      </c>
      <c r="K63" s="29" t="s">
        <v>142</v>
      </c>
      <c r="L63" s="29" t="s">
        <v>142</v>
      </c>
      <c r="M63" s="29" t="s">
        <v>142</v>
      </c>
      <c r="N63" s="6"/>
      <c r="O63" s="6"/>
      <c r="P63" s="6"/>
      <c r="Q63" s="6"/>
    </row>
    <row r="64" spans="1:17" ht="63.75">
      <c r="A64" s="13">
        <v>63</v>
      </c>
      <c r="B64" s="44">
        <v>63</v>
      </c>
      <c r="C64" s="44" t="s">
        <v>251</v>
      </c>
      <c r="D64" s="46" t="s">
        <v>252</v>
      </c>
      <c r="E64" s="38" t="s">
        <v>21</v>
      </c>
      <c r="F64" s="29" t="s">
        <v>142</v>
      </c>
      <c r="G64" s="29" t="s">
        <v>142</v>
      </c>
      <c r="H64" s="29" t="s">
        <v>141</v>
      </c>
      <c r="I64" s="29" t="s">
        <v>142</v>
      </c>
      <c r="J64" s="29" t="s">
        <v>183</v>
      </c>
      <c r="K64" s="29" t="s">
        <v>142</v>
      </c>
      <c r="L64" s="29" t="s">
        <v>142</v>
      </c>
      <c r="M64" s="29" t="s">
        <v>142</v>
      </c>
      <c r="N64" s="6"/>
      <c r="O64" s="6"/>
      <c r="P64" s="6"/>
      <c r="Q64" s="6"/>
    </row>
    <row r="65" spans="1:17" ht="63.75">
      <c r="A65" s="13">
        <v>64</v>
      </c>
      <c r="B65" s="44">
        <v>64</v>
      </c>
      <c r="C65" s="44" t="s">
        <v>251</v>
      </c>
      <c r="D65" s="46" t="s">
        <v>253</v>
      </c>
      <c r="E65" s="38" t="s">
        <v>21</v>
      </c>
      <c r="F65" s="29" t="s">
        <v>142</v>
      </c>
      <c r="G65" s="29" t="s">
        <v>142</v>
      </c>
      <c r="H65" s="29" t="s">
        <v>141</v>
      </c>
      <c r="I65" s="29" t="s">
        <v>142</v>
      </c>
      <c r="J65" s="29" t="s">
        <v>183</v>
      </c>
      <c r="K65" s="29" t="s">
        <v>142</v>
      </c>
      <c r="L65" s="29" t="s">
        <v>142</v>
      </c>
      <c r="M65" s="29" t="s">
        <v>142</v>
      </c>
      <c r="N65" s="6"/>
      <c r="O65" s="6"/>
      <c r="P65" s="6"/>
      <c r="Q65" s="6"/>
    </row>
    <row r="66" spans="1:17" ht="76.5">
      <c r="A66" s="13">
        <v>65</v>
      </c>
      <c r="B66" s="44">
        <v>65</v>
      </c>
      <c r="C66" s="44" t="s">
        <v>254</v>
      </c>
      <c r="D66" s="46" t="s">
        <v>255</v>
      </c>
      <c r="E66" s="38" t="s">
        <v>21</v>
      </c>
      <c r="F66" s="29" t="s">
        <v>142</v>
      </c>
      <c r="G66" s="29" t="s">
        <v>142</v>
      </c>
      <c r="H66" s="29" t="s">
        <v>141</v>
      </c>
      <c r="I66" s="29" t="s">
        <v>142</v>
      </c>
      <c r="J66" s="29" t="s">
        <v>183</v>
      </c>
      <c r="K66" s="29" t="s">
        <v>142</v>
      </c>
      <c r="L66" s="29" t="s">
        <v>142</v>
      </c>
      <c r="M66" s="29" t="s">
        <v>142</v>
      </c>
      <c r="N66" s="6"/>
      <c r="O66" s="6"/>
      <c r="P66" s="6"/>
      <c r="Q66" s="6"/>
    </row>
    <row r="67" spans="1:17" ht="89.25">
      <c r="A67" s="13">
        <v>66</v>
      </c>
      <c r="B67" s="44">
        <v>66</v>
      </c>
      <c r="C67" s="44" t="s">
        <v>256</v>
      </c>
      <c r="D67" s="46" t="s">
        <v>257</v>
      </c>
      <c r="E67" s="38" t="s">
        <v>21</v>
      </c>
      <c r="F67" s="29" t="s">
        <v>142</v>
      </c>
      <c r="G67" s="29" t="s">
        <v>142</v>
      </c>
      <c r="H67" s="29" t="s">
        <v>141</v>
      </c>
      <c r="I67" s="29" t="s">
        <v>142</v>
      </c>
      <c r="J67" s="29" t="s">
        <v>142</v>
      </c>
      <c r="K67" s="29" t="s">
        <v>142</v>
      </c>
      <c r="L67" s="29" t="s">
        <v>142</v>
      </c>
      <c r="M67" s="29" t="s">
        <v>142</v>
      </c>
      <c r="N67" s="6"/>
      <c r="O67" s="6"/>
      <c r="P67" s="6"/>
      <c r="Q67" s="6"/>
    </row>
    <row r="68" spans="1:17" ht="63.75">
      <c r="A68" s="13">
        <v>67</v>
      </c>
      <c r="B68" s="44">
        <v>67</v>
      </c>
      <c r="C68" s="44" t="s">
        <v>258</v>
      </c>
      <c r="D68" s="46" t="s">
        <v>259</v>
      </c>
      <c r="E68" s="38" t="s">
        <v>21</v>
      </c>
      <c r="F68" s="29" t="s">
        <v>142</v>
      </c>
      <c r="G68" s="29" t="s">
        <v>142</v>
      </c>
      <c r="H68" s="29" t="s">
        <v>141</v>
      </c>
      <c r="I68" s="29" t="s">
        <v>142</v>
      </c>
      <c r="J68" s="29" t="s">
        <v>142</v>
      </c>
      <c r="K68" s="29" t="s">
        <v>142</v>
      </c>
      <c r="L68" s="29" t="s">
        <v>142</v>
      </c>
      <c r="M68" s="29" t="s">
        <v>142</v>
      </c>
      <c r="N68" s="6"/>
      <c r="O68" s="6"/>
      <c r="P68" s="6"/>
      <c r="Q68" s="6"/>
    </row>
    <row r="69" spans="1:17" ht="51">
      <c r="A69" s="13">
        <v>68</v>
      </c>
      <c r="B69" s="44">
        <v>68</v>
      </c>
      <c r="C69" s="44" t="s">
        <v>258</v>
      </c>
      <c r="D69" s="46" t="s">
        <v>260</v>
      </c>
      <c r="E69" s="38" t="s">
        <v>21</v>
      </c>
      <c r="F69" s="29" t="s">
        <v>142</v>
      </c>
      <c r="G69" s="29" t="s">
        <v>142</v>
      </c>
      <c r="H69" s="29" t="s">
        <v>141</v>
      </c>
      <c r="I69" s="29" t="s">
        <v>142</v>
      </c>
      <c r="J69" s="29" t="s">
        <v>142</v>
      </c>
      <c r="K69" s="29" t="s">
        <v>142</v>
      </c>
      <c r="L69" s="29" t="s">
        <v>142</v>
      </c>
      <c r="M69" s="29" t="s">
        <v>142</v>
      </c>
      <c r="N69" s="6"/>
      <c r="O69" s="6"/>
      <c r="P69" s="6"/>
      <c r="Q69" s="6"/>
    </row>
    <row r="70" spans="1:17" ht="76.5">
      <c r="A70" s="13">
        <v>69</v>
      </c>
      <c r="B70" s="44">
        <v>69</v>
      </c>
      <c r="C70" s="44" t="s">
        <v>261</v>
      </c>
      <c r="D70" s="46" t="s">
        <v>262</v>
      </c>
      <c r="E70" s="38" t="s">
        <v>21</v>
      </c>
      <c r="F70" s="29" t="s">
        <v>142</v>
      </c>
      <c r="G70" s="29" t="s">
        <v>142</v>
      </c>
      <c r="H70" s="29" t="s">
        <v>141</v>
      </c>
      <c r="I70" s="29" t="s">
        <v>142</v>
      </c>
      <c r="J70" s="29" t="s">
        <v>142</v>
      </c>
      <c r="K70" s="29" t="s">
        <v>142</v>
      </c>
      <c r="L70" s="29" t="s">
        <v>142</v>
      </c>
      <c r="M70" s="29" t="s">
        <v>142</v>
      </c>
      <c r="N70" s="6"/>
      <c r="O70" s="6"/>
      <c r="P70" s="6"/>
      <c r="Q70" s="6"/>
    </row>
    <row r="71" spans="1:17" ht="89.25">
      <c r="A71" s="13">
        <v>70</v>
      </c>
      <c r="B71" s="44">
        <v>70</v>
      </c>
      <c r="C71" s="44" t="s">
        <v>261</v>
      </c>
      <c r="D71" s="46" t="s">
        <v>263</v>
      </c>
      <c r="E71" s="38" t="s">
        <v>21</v>
      </c>
      <c r="F71" s="29" t="s">
        <v>142</v>
      </c>
      <c r="G71" s="29" t="s">
        <v>142</v>
      </c>
      <c r="H71" s="29" t="s">
        <v>141</v>
      </c>
      <c r="I71" s="29" t="s">
        <v>142</v>
      </c>
      <c r="J71" s="29" t="s">
        <v>142</v>
      </c>
      <c r="K71" s="29" t="s">
        <v>142</v>
      </c>
      <c r="L71" s="29" t="s">
        <v>142</v>
      </c>
      <c r="M71" s="29" t="s">
        <v>142</v>
      </c>
      <c r="N71" s="6"/>
      <c r="O71" s="6"/>
      <c r="P71" s="6"/>
      <c r="Q71" s="6"/>
    </row>
    <row r="72" spans="1:17" ht="63.75">
      <c r="A72" s="13">
        <v>71</v>
      </c>
      <c r="B72" s="44">
        <v>71</v>
      </c>
      <c r="C72" s="44" t="s">
        <v>264</v>
      </c>
      <c r="D72" s="46" t="s">
        <v>265</v>
      </c>
      <c r="E72" s="38" t="s">
        <v>21</v>
      </c>
      <c r="F72" s="29" t="s">
        <v>142</v>
      </c>
      <c r="G72" s="29" t="s">
        <v>142</v>
      </c>
      <c r="H72" s="29" t="s">
        <v>141</v>
      </c>
      <c r="I72" s="29" t="s">
        <v>142</v>
      </c>
      <c r="J72" s="29" t="s">
        <v>142</v>
      </c>
      <c r="K72" s="29" t="s">
        <v>142</v>
      </c>
      <c r="L72" s="29" t="s">
        <v>142</v>
      </c>
      <c r="M72" s="29" t="s">
        <v>142</v>
      </c>
      <c r="N72" s="6"/>
      <c r="O72" s="6"/>
      <c r="P72" s="6"/>
      <c r="Q72" s="6"/>
    </row>
    <row r="73" spans="1:17" ht="76.5">
      <c r="A73" s="13">
        <v>72</v>
      </c>
      <c r="B73" s="44">
        <v>72</v>
      </c>
      <c r="C73" s="44" t="s">
        <v>266</v>
      </c>
      <c r="D73" s="46" t="s">
        <v>267</v>
      </c>
      <c r="E73" s="38" t="s">
        <v>21</v>
      </c>
      <c r="F73" s="29" t="s">
        <v>142</v>
      </c>
      <c r="G73" s="29" t="s">
        <v>142</v>
      </c>
      <c r="H73" s="29" t="s">
        <v>141</v>
      </c>
      <c r="I73" s="29" t="s">
        <v>142</v>
      </c>
      <c r="J73" s="29" t="s">
        <v>142</v>
      </c>
      <c r="K73" s="29" t="s">
        <v>142</v>
      </c>
      <c r="L73" s="29" t="s">
        <v>142</v>
      </c>
      <c r="M73" s="29" t="s">
        <v>142</v>
      </c>
      <c r="N73" s="6"/>
      <c r="O73" s="6"/>
      <c r="P73" s="6"/>
      <c r="Q73" s="6"/>
    </row>
    <row r="74" spans="1:17" ht="76.5">
      <c r="A74" s="13">
        <v>73</v>
      </c>
      <c r="B74" s="44">
        <v>73</v>
      </c>
      <c r="C74" s="44" t="s">
        <v>266</v>
      </c>
      <c r="D74" s="46" t="s">
        <v>268</v>
      </c>
      <c r="E74" s="38" t="s">
        <v>21</v>
      </c>
      <c r="F74" s="29" t="s">
        <v>142</v>
      </c>
      <c r="G74" s="29" t="s">
        <v>142</v>
      </c>
      <c r="H74" s="29" t="s">
        <v>141</v>
      </c>
      <c r="I74" s="29" t="s">
        <v>142</v>
      </c>
      <c r="J74" s="29" t="s">
        <v>142</v>
      </c>
      <c r="K74" s="29" t="s">
        <v>142</v>
      </c>
      <c r="L74" s="29" t="s">
        <v>142</v>
      </c>
      <c r="M74" s="29" t="s">
        <v>142</v>
      </c>
      <c r="N74" s="6"/>
      <c r="O74" s="6"/>
      <c r="P74" s="6"/>
      <c r="Q74" s="6"/>
    </row>
    <row r="75" spans="1:17" ht="76.5">
      <c r="A75" s="13">
        <v>74</v>
      </c>
      <c r="B75" s="44">
        <v>74</v>
      </c>
      <c r="C75" s="44" t="s">
        <v>269</v>
      </c>
      <c r="D75" s="46" t="s">
        <v>270</v>
      </c>
      <c r="E75" s="38" t="s">
        <v>21</v>
      </c>
      <c r="F75" s="29" t="s">
        <v>142</v>
      </c>
      <c r="G75" s="29" t="s">
        <v>142</v>
      </c>
      <c r="H75" s="29" t="s">
        <v>141</v>
      </c>
      <c r="I75" s="29" t="s">
        <v>142</v>
      </c>
      <c r="J75" s="29" t="s">
        <v>183</v>
      </c>
      <c r="K75" s="29" t="s">
        <v>142</v>
      </c>
      <c r="L75" s="29" t="s">
        <v>142</v>
      </c>
      <c r="M75" s="29" t="s">
        <v>142</v>
      </c>
      <c r="N75" s="6"/>
      <c r="O75" s="6"/>
      <c r="P75" s="6"/>
      <c r="Q75" s="6"/>
    </row>
    <row r="76" spans="1:17" ht="89.25">
      <c r="A76" s="13">
        <v>75</v>
      </c>
      <c r="B76" s="44">
        <v>75</v>
      </c>
      <c r="C76" s="44" t="s">
        <v>269</v>
      </c>
      <c r="D76" s="46" t="s">
        <v>271</v>
      </c>
      <c r="E76" s="38" t="s">
        <v>21</v>
      </c>
      <c r="F76" s="29" t="s">
        <v>142</v>
      </c>
      <c r="G76" s="29" t="s">
        <v>142</v>
      </c>
      <c r="H76" s="29" t="s">
        <v>141</v>
      </c>
      <c r="I76" s="29" t="s">
        <v>142</v>
      </c>
      <c r="J76" s="29" t="s">
        <v>173</v>
      </c>
      <c r="K76" s="29" t="s">
        <v>142</v>
      </c>
      <c r="L76" s="29" t="s">
        <v>142</v>
      </c>
      <c r="M76" s="29" t="s">
        <v>142</v>
      </c>
      <c r="N76" s="6"/>
      <c r="O76" s="6"/>
      <c r="P76" s="6"/>
      <c r="Q76" s="6"/>
    </row>
    <row r="77" spans="1:17" ht="89.25">
      <c r="A77" s="13">
        <v>76</v>
      </c>
      <c r="B77" s="44">
        <v>76</v>
      </c>
      <c r="C77" s="44" t="s">
        <v>272</v>
      </c>
      <c r="D77" s="46" t="s">
        <v>273</v>
      </c>
      <c r="E77" s="38" t="s">
        <v>21</v>
      </c>
      <c r="F77" s="29" t="s">
        <v>142</v>
      </c>
      <c r="G77" s="29" t="s">
        <v>142</v>
      </c>
      <c r="H77" s="29" t="s">
        <v>141</v>
      </c>
      <c r="I77" s="29" t="s">
        <v>142</v>
      </c>
      <c r="J77" s="29" t="s">
        <v>142</v>
      </c>
      <c r="K77" s="29" t="s">
        <v>142</v>
      </c>
      <c r="L77" s="29" t="s">
        <v>142</v>
      </c>
      <c r="M77" s="29" t="s">
        <v>142</v>
      </c>
      <c r="N77" s="6"/>
      <c r="O77" s="6"/>
      <c r="P77" s="6"/>
      <c r="Q77" s="6"/>
    </row>
    <row r="78" spans="1:17" ht="76.5">
      <c r="A78" s="13">
        <v>77</v>
      </c>
      <c r="B78" s="44">
        <v>77</v>
      </c>
      <c r="C78" s="44" t="s">
        <v>272</v>
      </c>
      <c r="D78" s="46" t="s">
        <v>274</v>
      </c>
      <c r="E78" s="38" t="s">
        <v>21</v>
      </c>
      <c r="F78" s="29" t="s">
        <v>142</v>
      </c>
      <c r="G78" s="29" t="s">
        <v>142</v>
      </c>
      <c r="H78" s="29" t="s">
        <v>141</v>
      </c>
      <c r="I78" s="29" t="s">
        <v>142</v>
      </c>
      <c r="J78" s="29" t="s">
        <v>142</v>
      </c>
      <c r="K78" s="29" t="s">
        <v>142</v>
      </c>
      <c r="L78" s="29" t="s">
        <v>142</v>
      </c>
      <c r="M78" s="29" t="s">
        <v>142</v>
      </c>
      <c r="N78" s="6"/>
      <c r="O78" s="6"/>
      <c r="P78" s="6"/>
      <c r="Q78" s="6"/>
    </row>
    <row r="79" spans="1:17" ht="63.75">
      <c r="A79" s="13">
        <v>78</v>
      </c>
      <c r="B79" s="44">
        <v>78</v>
      </c>
      <c r="C79" s="44" t="s">
        <v>275</v>
      </c>
      <c r="D79" s="46" t="s">
        <v>276</v>
      </c>
      <c r="E79" s="38" t="s">
        <v>21</v>
      </c>
      <c r="F79" s="29" t="s">
        <v>142</v>
      </c>
      <c r="G79" s="29" t="s">
        <v>142</v>
      </c>
      <c r="H79" s="29" t="s">
        <v>141</v>
      </c>
      <c r="I79" s="29" t="s">
        <v>142</v>
      </c>
      <c r="J79" s="29" t="s">
        <v>143</v>
      </c>
      <c r="K79" s="29" t="s">
        <v>142</v>
      </c>
      <c r="L79" s="29" t="s">
        <v>142</v>
      </c>
      <c r="M79" s="29" t="s">
        <v>142</v>
      </c>
      <c r="N79" s="6"/>
      <c r="O79" s="6"/>
      <c r="P79" s="6"/>
      <c r="Q79" s="6"/>
    </row>
    <row r="80" spans="1:17" ht="89.25">
      <c r="A80" s="13">
        <v>79</v>
      </c>
      <c r="B80" s="44">
        <v>79</v>
      </c>
      <c r="C80" s="44" t="s">
        <v>275</v>
      </c>
      <c r="D80" s="46" t="s">
        <v>277</v>
      </c>
      <c r="E80" s="38" t="s">
        <v>21</v>
      </c>
      <c r="F80" s="29" t="s">
        <v>142</v>
      </c>
      <c r="G80" s="29" t="s">
        <v>142</v>
      </c>
      <c r="H80" s="29" t="s">
        <v>141</v>
      </c>
      <c r="I80" s="29" t="s">
        <v>142</v>
      </c>
      <c r="J80" s="29" t="s">
        <v>142</v>
      </c>
      <c r="K80" s="29" t="s">
        <v>142</v>
      </c>
      <c r="L80" s="29" t="s">
        <v>142</v>
      </c>
      <c r="M80" s="29" t="s">
        <v>142</v>
      </c>
      <c r="N80" s="6"/>
      <c r="O80" s="6"/>
      <c r="P80" s="6"/>
      <c r="Q80" s="6"/>
    </row>
    <row r="81" spans="1:17" ht="63.75">
      <c r="A81" s="13">
        <v>80</v>
      </c>
      <c r="B81" s="44">
        <v>80</v>
      </c>
      <c r="C81" s="44" t="s">
        <v>278</v>
      </c>
      <c r="D81" s="46" t="s">
        <v>279</v>
      </c>
      <c r="E81" s="38" t="s">
        <v>21</v>
      </c>
      <c r="F81" s="29" t="s">
        <v>142</v>
      </c>
      <c r="G81" s="29" t="s">
        <v>142</v>
      </c>
      <c r="H81" s="29" t="s">
        <v>141</v>
      </c>
      <c r="I81" s="29" t="s">
        <v>142</v>
      </c>
      <c r="J81" s="29" t="s">
        <v>142</v>
      </c>
      <c r="K81" s="29" t="s">
        <v>142</v>
      </c>
      <c r="L81" s="29" t="s">
        <v>142</v>
      </c>
      <c r="M81" s="29" t="s">
        <v>142</v>
      </c>
      <c r="N81" s="6"/>
      <c r="O81" s="6"/>
      <c r="P81" s="6"/>
      <c r="Q81" s="6"/>
    </row>
    <row r="82" spans="1:17" ht="89.25">
      <c r="A82" s="13">
        <v>81</v>
      </c>
      <c r="B82" s="44">
        <v>81</v>
      </c>
      <c r="C82" s="44" t="s">
        <v>280</v>
      </c>
      <c r="D82" s="46" t="s">
        <v>281</v>
      </c>
      <c r="E82" s="38" t="s">
        <v>21</v>
      </c>
      <c r="F82" s="29" t="s">
        <v>142</v>
      </c>
      <c r="G82" s="29" t="s">
        <v>142</v>
      </c>
      <c r="H82" s="29" t="s">
        <v>141</v>
      </c>
      <c r="I82" s="29" t="s">
        <v>142</v>
      </c>
      <c r="J82" s="29" t="s">
        <v>183</v>
      </c>
      <c r="K82" s="29" t="s">
        <v>142</v>
      </c>
      <c r="L82" s="29" t="s">
        <v>142</v>
      </c>
      <c r="M82" s="29" t="s">
        <v>142</v>
      </c>
      <c r="N82" s="6"/>
      <c r="O82" s="6"/>
      <c r="P82" s="6"/>
      <c r="Q82" s="6"/>
    </row>
    <row r="83" spans="1:17" ht="63.75">
      <c r="A83" s="13">
        <v>82</v>
      </c>
      <c r="B83" s="44">
        <v>82</v>
      </c>
      <c r="C83" s="44" t="s">
        <v>280</v>
      </c>
      <c r="D83" s="46" t="s">
        <v>282</v>
      </c>
      <c r="E83" s="38" t="s">
        <v>21</v>
      </c>
      <c r="F83" s="29" t="s">
        <v>142</v>
      </c>
      <c r="G83" s="29" t="s">
        <v>142</v>
      </c>
      <c r="H83" s="29" t="s">
        <v>141</v>
      </c>
      <c r="I83" s="29" t="s">
        <v>142</v>
      </c>
      <c r="J83" s="29" t="s">
        <v>183</v>
      </c>
      <c r="K83" s="29" t="s">
        <v>142</v>
      </c>
      <c r="L83" s="29" t="s">
        <v>142</v>
      </c>
      <c r="M83" s="29" t="s">
        <v>142</v>
      </c>
      <c r="N83" s="6"/>
      <c r="O83" s="6"/>
      <c r="P83" s="6"/>
      <c r="Q83" s="6"/>
    </row>
    <row r="84" spans="1:17" ht="76.5">
      <c r="A84" s="13">
        <v>83</v>
      </c>
      <c r="B84" s="44">
        <v>83</v>
      </c>
      <c r="C84" s="44" t="s">
        <v>283</v>
      </c>
      <c r="D84" s="46" t="s">
        <v>284</v>
      </c>
      <c r="E84" s="38" t="s">
        <v>21</v>
      </c>
      <c r="F84" s="29" t="s">
        <v>142</v>
      </c>
      <c r="G84" s="29" t="s">
        <v>142</v>
      </c>
      <c r="H84" s="29" t="s">
        <v>141</v>
      </c>
      <c r="I84" s="29" t="s">
        <v>142</v>
      </c>
      <c r="J84" s="29" t="s">
        <v>142</v>
      </c>
      <c r="K84" s="29" t="s">
        <v>142</v>
      </c>
      <c r="L84" s="29" t="s">
        <v>142</v>
      </c>
      <c r="M84" s="29" t="s">
        <v>142</v>
      </c>
      <c r="N84" s="6"/>
      <c r="O84" s="6"/>
      <c r="P84" s="6"/>
      <c r="Q84" s="6"/>
    </row>
    <row r="85" spans="1:17" ht="63.75">
      <c r="A85" s="13">
        <v>84</v>
      </c>
      <c r="B85" s="44">
        <v>84</v>
      </c>
      <c r="C85" s="44" t="s">
        <v>285</v>
      </c>
      <c r="D85" s="46" t="s">
        <v>286</v>
      </c>
      <c r="E85" s="38" t="s">
        <v>21</v>
      </c>
      <c r="F85" s="29" t="s">
        <v>183</v>
      </c>
      <c r="G85" s="29" t="s">
        <v>183</v>
      </c>
      <c r="H85" s="29" t="s">
        <v>141</v>
      </c>
      <c r="I85" s="29" t="s">
        <v>183</v>
      </c>
      <c r="J85" s="29" t="s">
        <v>173</v>
      </c>
      <c r="K85" s="29" t="s">
        <v>183</v>
      </c>
      <c r="L85" s="29" t="s">
        <v>183</v>
      </c>
      <c r="M85" s="29" t="s">
        <v>183</v>
      </c>
      <c r="N85" s="6"/>
      <c r="O85" s="6"/>
      <c r="P85" s="6"/>
      <c r="Q85" s="6"/>
    </row>
    <row r="86" spans="1:17" ht="63.75">
      <c r="A86" s="13">
        <v>85</v>
      </c>
      <c r="B86" s="44">
        <v>85</v>
      </c>
      <c r="C86" s="44" t="s">
        <v>287</v>
      </c>
      <c r="D86" s="46" t="s">
        <v>288</v>
      </c>
      <c r="E86" s="38" t="s">
        <v>21</v>
      </c>
      <c r="F86" s="29" t="s">
        <v>142</v>
      </c>
      <c r="G86" s="29" t="s">
        <v>142</v>
      </c>
      <c r="H86" s="29" t="s">
        <v>141</v>
      </c>
      <c r="I86" s="29" t="s">
        <v>142</v>
      </c>
      <c r="J86" s="29" t="s">
        <v>183</v>
      </c>
      <c r="K86" s="29" t="s">
        <v>142</v>
      </c>
      <c r="L86" s="29" t="s">
        <v>142</v>
      </c>
      <c r="M86" s="29" t="s">
        <v>142</v>
      </c>
      <c r="N86" s="6"/>
      <c r="O86" s="6"/>
      <c r="P86" s="6"/>
      <c r="Q86" s="6"/>
    </row>
    <row r="87" spans="1:17" ht="63.75">
      <c r="A87" s="13">
        <v>86</v>
      </c>
      <c r="B87" s="44">
        <v>86</v>
      </c>
      <c r="C87" s="44" t="s">
        <v>287</v>
      </c>
      <c r="D87" s="46" t="s">
        <v>289</v>
      </c>
      <c r="E87" s="38" t="s">
        <v>21</v>
      </c>
      <c r="F87" s="29" t="s">
        <v>142</v>
      </c>
      <c r="G87" s="29" t="s">
        <v>142</v>
      </c>
      <c r="H87" s="29" t="s">
        <v>141</v>
      </c>
      <c r="I87" s="29" t="s">
        <v>142</v>
      </c>
      <c r="J87" s="29" t="s">
        <v>142</v>
      </c>
      <c r="K87" s="29" t="s">
        <v>142</v>
      </c>
      <c r="L87" s="29" t="s">
        <v>142</v>
      </c>
      <c r="M87" s="29" t="s">
        <v>142</v>
      </c>
      <c r="N87" s="6"/>
      <c r="O87" s="6"/>
      <c r="P87" s="6"/>
      <c r="Q87" s="6"/>
    </row>
    <row r="88" spans="1:17" ht="51">
      <c r="A88" s="13">
        <v>87</v>
      </c>
      <c r="B88" s="44">
        <v>87</v>
      </c>
      <c r="C88" s="44" t="s">
        <v>290</v>
      </c>
      <c r="D88" s="46" t="s">
        <v>291</v>
      </c>
      <c r="E88" s="38" t="s">
        <v>21</v>
      </c>
      <c r="F88" s="29" t="s">
        <v>142</v>
      </c>
      <c r="G88" s="29" t="s">
        <v>142</v>
      </c>
      <c r="H88" s="29" t="s">
        <v>141</v>
      </c>
      <c r="I88" s="29" t="s">
        <v>142</v>
      </c>
      <c r="J88" s="29" t="s">
        <v>142</v>
      </c>
      <c r="K88" s="29" t="s">
        <v>142</v>
      </c>
      <c r="L88" s="29" t="s">
        <v>142</v>
      </c>
      <c r="M88" s="29" t="s">
        <v>142</v>
      </c>
      <c r="N88" s="6"/>
      <c r="O88" s="6"/>
      <c r="P88" s="6"/>
      <c r="Q88" s="6"/>
    </row>
    <row r="89" spans="1:17" ht="51">
      <c r="A89" s="13">
        <v>88</v>
      </c>
      <c r="B89" s="44">
        <v>88</v>
      </c>
      <c r="C89" s="44" t="s">
        <v>290</v>
      </c>
      <c r="D89" s="46" t="s">
        <v>292</v>
      </c>
      <c r="E89" s="38" t="s">
        <v>21</v>
      </c>
      <c r="F89" s="29" t="s">
        <v>183</v>
      </c>
      <c r="G89" s="29" t="s">
        <v>142</v>
      </c>
      <c r="H89" s="29" t="s">
        <v>141</v>
      </c>
      <c r="I89" s="29" t="s">
        <v>142</v>
      </c>
      <c r="J89" s="29" t="s">
        <v>173</v>
      </c>
      <c r="K89" s="29" t="s">
        <v>142</v>
      </c>
      <c r="L89" s="29" t="s">
        <v>143</v>
      </c>
      <c r="M89" s="29" t="s">
        <v>142</v>
      </c>
      <c r="N89" s="6"/>
      <c r="O89" s="6"/>
      <c r="P89" s="6"/>
      <c r="Q89" s="6"/>
    </row>
    <row r="90" spans="1:17" ht="89.25">
      <c r="A90" s="13">
        <v>89</v>
      </c>
      <c r="B90" s="44">
        <v>89</v>
      </c>
      <c r="C90" s="44" t="s">
        <v>293</v>
      </c>
      <c r="D90" s="46" t="s">
        <v>294</v>
      </c>
      <c r="E90" s="38" t="s">
        <v>21</v>
      </c>
      <c r="F90" s="29" t="s">
        <v>142</v>
      </c>
      <c r="G90" s="29" t="s">
        <v>142</v>
      </c>
      <c r="H90" s="29" t="s">
        <v>141</v>
      </c>
      <c r="I90" s="29" t="s">
        <v>142</v>
      </c>
      <c r="J90" s="29" t="s">
        <v>142</v>
      </c>
      <c r="K90" s="29" t="s">
        <v>142</v>
      </c>
      <c r="L90" s="29" t="s">
        <v>142</v>
      </c>
      <c r="M90" s="29" t="s">
        <v>142</v>
      </c>
      <c r="N90" s="6"/>
      <c r="O90" s="6"/>
      <c r="P90" s="6"/>
      <c r="Q90" s="6"/>
    </row>
    <row r="91" spans="1:17" ht="76.5">
      <c r="A91" s="13">
        <v>90</v>
      </c>
      <c r="B91" s="44">
        <v>90</v>
      </c>
      <c r="C91" s="44" t="s">
        <v>293</v>
      </c>
      <c r="D91" s="46" t="s">
        <v>295</v>
      </c>
      <c r="E91" s="38" t="s">
        <v>21</v>
      </c>
      <c r="F91" s="29" t="s">
        <v>142</v>
      </c>
      <c r="G91" s="29" t="s">
        <v>142</v>
      </c>
      <c r="H91" s="29" t="s">
        <v>141</v>
      </c>
      <c r="I91" s="29" t="s">
        <v>142</v>
      </c>
      <c r="J91" s="29" t="s">
        <v>142</v>
      </c>
      <c r="K91" s="29" t="s">
        <v>142</v>
      </c>
      <c r="L91" s="29" t="s">
        <v>142</v>
      </c>
      <c r="M91" s="29" t="s">
        <v>142</v>
      </c>
      <c r="N91" s="6"/>
      <c r="O91" s="6"/>
      <c r="P91" s="6"/>
      <c r="Q91" s="6"/>
    </row>
    <row r="92" spans="1:17" ht="76.5">
      <c r="A92" s="13">
        <v>91</v>
      </c>
      <c r="B92" s="44">
        <v>91</v>
      </c>
      <c r="C92" s="44" t="s">
        <v>296</v>
      </c>
      <c r="D92" s="46" t="s">
        <v>297</v>
      </c>
      <c r="E92" s="38" t="s">
        <v>21</v>
      </c>
      <c r="F92" s="29" t="s">
        <v>143</v>
      </c>
      <c r="G92" s="29" t="s">
        <v>142</v>
      </c>
      <c r="H92" s="29" t="s">
        <v>141</v>
      </c>
      <c r="I92" s="29" t="s">
        <v>142</v>
      </c>
      <c r="J92" s="29" t="s">
        <v>142</v>
      </c>
      <c r="K92" s="29" t="s">
        <v>142</v>
      </c>
      <c r="L92" s="29" t="s">
        <v>142</v>
      </c>
      <c r="M92" s="29" t="s">
        <v>142</v>
      </c>
      <c r="N92" s="6"/>
      <c r="O92" s="6"/>
      <c r="P92" s="6"/>
      <c r="Q92" s="6"/>
    </row>
    <row r="93" spans="1:17" ht="63.75">
      <c r="A93" s="13">
        <v>92</v>
      </c>
      <c r="B93" s="44">
        <v>92</v>
      </c>
      <c r="C93" s="44" t="s">
        <v>298</v>
      </c>
      <c r="D93" s="46" t="s">
        <v>299</v>
      </c>
      <c r="E93" s="38" t="s">
        <v>21</v>
      </c>
      <c r="F93" s="29" t="s">
        <v>142</v>
      </c>
      <c r="G93" s="29" t="s">
        <v>142</v>
      </c>
      <c r="H93" s="29" t="s">
        <v>141</v>
      </c>
      <c r="I93" s="29" t="s">
        <v>142</v>
      </c>
      <c r="J93" s="29" t="s">
        <v>142</v>
      </c>
      <c r="K93" s="29" t="s">
        <v>142</v>
      </c>
      <c r="L93" s="29" t="s">
        <v>142</v>
      </c>
      <c r="M93" s="29" t="s">
        <v>142</v>
      </c>
      <c r="N93" s="6"/>
      <c r="O93" s="6"/>
      <c r="P93" s="6"/>
      <c r="Q93" s="6"/>
    </row>
    <row r="94" spans="1:17" ht="38.25">
      <c r="A94" s="13">
        <v>93</v>
      </c>
      <c r="B94" s="44">
        <v>93</v>
      </c>
      <c r="C94" s="44" t="s">
        <v>300</v>
      </c>
      <c r="D94" s="46" t="s">
        <v>301</v>
      </c>
      <c r="E94" s="38" t="s">
        <v>21</v>
      </c>
      <c r="F94" s="29" t="s">
        <v>142</v>
      </c>
      <c r="G94" s="29" t="s">
        <v>142</v>
      </c>
      <c r="H94" s="29" t="s">
        <v>141</v>
      </c>
      <c r="I94" s="29" t="s">
        <v>142</v>
      </c>
      <c r="J94" s="29" t="s">
        <v>143</v>
      </c>
      <c r="K94" s="29" t="s">
        <v>142</v>
      </c>
      <c r="L94" s="29" t="s">
        <v>142</v>
      </c>
      <c r="M94" s="29" t="s">
        <v>142</v>
      </c>
      <c r="N94" s="6"/>
      <c r="O94" s="6"/>
      <c r="P94" s="6"/>
      <c r="Q94" s="6"/>
    </row>
    <row r="95" spans="1:17" ht="38.25">
      <c r="A95" s="13">
        <v>94</v>
      </c>
      <c r="B95" s="44">
        <v>94</v>
      </c>
      <c r="C95" s="44" t="s">
        <v>300</v>
      </c>
      <c r="D95" s="46" t="s">
        <v>302</v>
      </c>
      <c r="E95" s="38" t="s">
        <v>21</v>
      </c>
      <c r="F95" s="29" t="s">
        <v>142</v>
      </c>
      <c r="G95" s="29" t="s">
        <v>142</v>
      </c>
      <c r="H95" s="29" t="s">
        <v>141</v>
      </c>
      <c r="I95" s="29" t="s">
        <v>142</v>
      </c>
      <c r="J95" s="29" t="s">
        <v>142</v>
      </c>
      <c r="K95" s="29" t="s">
        <v>142</v>
      </c>
      <c r="L95" s="29" t="s">
        <v>142</v>
      </c>
      <c r="M95" s="29" t="s">
        <v>142</v>
      </c>
      <c r="N95" s="6"/>
      <c r="O95" s="6"/>
      <c r="P95" s="6"/>
      <c r="Q95" s="6"/>
    </row>
    <row r="96" spans="1:17" ht="38.25">
      <c r="A96" s="13">
        <v>95</v>
      </c>
      <c r="B96" s="44">
        <v>95</v>
      </c>
      <c r="C96" s="44" t="s">
        <v>303</v>
      </c>
      <c r="D96" s="46" t="s">
        <v>304</v>
      </c>
      <c r="E96" s="38" t="s">
        <v>21</v>
      </c>
      <c r="F96" s="29" t="s">
        <v>142</v>
      </c>
      <c r="G96" s="29" t="s">
        <v>142</v>
      </c>
      <c r="H96" s="29" t="s">
        <v>141</v>
      </c>
      <c r="I96" s="29" t="s">
        <v>142</v>
      </c>
      <c r="J96" s="29" t="s">
        <v>142</v>
      </c>
      <c r="K96" s="29" t="s">
        <v>142</v>
      </c>
      <c r="L96" s="29" t="s">
        <v>142</v>
      </c>
      <c r="M96" s="29" t="s">
        <v>142</v>
      </c>
      <c r="N96" s="6"/>
      <c r="O96" s="6"/>
      <c r="P96" s="6"/>
      <c r="Q96" s="6"/>
    </row>
    <row r="97" spans="1:17" ht="38.25">
      <c r="A97" s="13">
        <v>96</v>
      </c>
      <c r="B97" s="44">
        <v>96</v>
      </c>
      <c r="C97" s="44" t="s">
        <v>303</v>
      </c>
      <c r="D97" s="46" t="s">
        <v>305</v>
      </c>
      <c r="E97" s="38" t="s">
        <v>21</v>
      </c>
      <c r="F97" s="29" t="s">
        <v>142</v>
      </c>
      <c r="G97" s="29" t="s">
        <v>142</v>
      </c>
      <c r="H97" s="29" t="s">
        <v>141</v>
      </c>
      <c r="I97" s="29" t="s">
        <v>142</v>
      </c>
      <c r="J97" s="29" t="s">
        <v>142</v>
      </c>
      <c r="K97" s="29" t="s">
        <v>142</v>
      </c>
      <c r="L97" s="29" t="s">
        <v>142</v>
      </c>
      <c r="M97" s="29" t="s">
        <v>142</v>
      </c>
      <c r="N97" s="6"/>
      <c r="O97" s="6"/>
      <c r="P97" s="6"/>
      <c r="Q97" s="6"/>
    </row>
    <row r="98" spans="1:17" ht="38.25">
      <c r="A98" s="13">
        <v>97</v>
      </c>
      <c r="B98" s="44">
        <v>97</v>
      </c>
      <c r="C98" s="44" t="s">
        <v>306</v>
      </c>
      <c r="D98" s="46" t="s">
        <v>307</v>
      </c>
      <c r="E98" s="38" t="s">
        <v>21</v>
      </c>
      <c r="F98" s="29" t="s">
        <v>142</v>
      </c>
      <c r="G98" s="29" t="s">
        <v>142</v>
      </c>
      <c r="H98" s="29" t="s">
        <v>141</v>
      </c>
      <c r="I98" s="29" t="s">
        <v>142</v>
      </c>
      <c r="J98" s="29" t="s">
        <v>143</v>
      </c>
      <c r="K98" s="29" t="s">
        <v>142</v>
      </c>
      <c r="L98" s="29" t="s">
        <v>142</v>
      </c>
      <c r="M98" s="29" t="s">
        <v>142</v>
      </c>
      <c r="N98" s="6"/>
      <c r="O98" s="6"/>
      <c r="P98" s="6"/>
      <c r="Q98" s="6"/>
    </row>
    <row r="99" spans="1:17" ht="38.25">
      <c r="A99" s="13">
        <v>98</v>
      </c>
      <c r="B99" s="44">
        <v>98</v>
      </c>
      <c r="C99" s="44" t="s">
        <v>306</v>
      </c>
      <c r="D99" s="46" t="s">
        <v>308</v>
      </c>
      <c r="E99" s="38" t="s">
        <v>21</v>
      </c>
      <c r="F99" s="29" t="s">
        <v>142</v>
      </c>
      <c r="G99" s="29" t="s">
        <v>142</v>
      </c>
      <c r="H99" s="29" t="s">
        <v>141</v>
      </c>
      <c r="I99" s="29" t="s">
        <v>142</v>
      </c>
      <c r="J99" s="29" t="s">
        <v>142</v>
      </c>
      <c r="K99" s="29" t="s">
        <v>142</v>
      </c>
      <c r="L99" s="29" t="s">
        <v>142</v>
      </c>
      <c r="M99" s="29" t="s">
        <v>142</v>
      </c>
      <c r="N99" s="6"/>
      <c r="O99" s="6"/>
      <c r="P99" s="6"/>
      <c r="Q99" s="6"/>
    </row>
    <row r="100" spans="1:17" ht="38.25">
      <c r="A100" s="13">
        <v>99</v>
      </c>
      <c r="B100" s="44">
        <v>99</v>
      </c>
      <c r="C100" s="44" t="s">
        <v>309</v>
      </c>
      <c r="D100" s="46" t="s">
        <v>310</v>
      </c>
      <c r="E100" s="38" t="s">
        <v>21</v>
      </c>
      <c r="F100" s="29" t="s">
        <v>142</v>
      </c>
      <c r="G100" s="29" t="s">
        <v>142</v>
      </c>
      <c r="H100" s="29" t="s">
        <v>141</v>
      </c>
      <c r="I100" s="29" t="s">
        <v>142</v>
      </c>
      <c r="J100" s="29" t="s">
        <v>142</v>
      </c>
      <c r="K100" s="29" t="s">
        <v>142</v>
      </c>
      <c r="L100" s="29" t="s">
        <v>142</v>
      </c>
      <c r="M100" s="29" t="s">
        <v>142</v>
      </c>
      <c r="N100" s="6"/>
      <c r="O100" s="6"/>
      <c r="P100" s="6"/>
      <c r="Q100" s="6"/>
    </row>
    <row r="101" spans="1:17" ht="38.25">
      <c r="A101" s="13">
        <v>100</v>
      </c>
      <c r="B101" s="44">
        <v>100</v>
      </c>
      <c r="C101" s="44" t="s">
        <v>309</v>
      </c>
      <c r="D101" s="46" t="s">
        <v>311</v>
      </c>
      <c r="E101" s="38" t="s">
        <v>21</v>
      </c>
      <c r="F101" s="29" t="s">
        <v>142</v>
      </c>
      <c r="G101" s="29" t="s">
        <v>142</v>
      </c>
      <c r="H101" s="29" t="s">
        <v>141</v>
      </c>
      <c r="I101" s="29" t="s">
        <v>142</v>
      </c>
      <c r="J101" s="29" t="s">
        <v>142</v>
      </c>
      <c r="K101" s="29" t="s">
        <v>142</v>
      </c>
      <c r="L101" s="29" t="s">
        <v>142</v>
      </c>
      <c r="M101" s="29" t="s">
        <v>142</v>
      </c>
      <c r="N101" s="6"/>
      <c r="O101" s="6"/>
      <c r="P101" s="6"/>
      <c r="Q101" s="6"/>
    </row>
    <row r="102" spans="1:17" ht="25.5">
      <c r="A102" s="13">
        <v>101</v>
      </c>
      <c r="B102" s="44">
        <v>101</v>
      </c>
      <c r="C102" s="44" t="s">
        <v>312</v>
      </c>
      <c r="D102" s="46" t="s">
        <v>313</v>
      </c>
      <c r="E102" s="38" t="s">
        <v>21</v>
      </c>
      <c r="F102" s="29" t="s">
        <v>142</v>
      </c>
      <c r="G102" s="29" t="s">
        <v>142</v>
      </c>
      <c r="H102" s="29" t="s">
        <v>141</v>
      </c>
      <c r="I102" s="29" t="s">
        <v>142</v>
      </c>
      <c r="J102" s="29" t="s">
        <v>142</v>
      </c>
      <c r="K102" s="29" t="s">
        <v>142</v>
      </c>
      <c r="L102" s="29" t="s">
        <v>142</v>
      </c>
      <c r="M102" s="29" t="s">
        <v>142</v>
      </c>
      <c r="N102" s="6"/>
      <c r="O102" s="6"/>
      <c r="P102" s="6"/>
      <c r="Q102" s="6"/>
    </row>
    <row r="103" spans="1:17" ht="25.5">
      <c r="A103" s="13">
        <v>102</v>
      </c>
      <c r="B103" s="44">
        <v>102</v>
      </c>
      <c r="C103" s="44" t="s">
        <v>314</v>
      </c>
      <c r="D103" s="46" t="s">
        <v>315</v>
      </c>
      <c r="E103" s="38" t="s">
        <v>21</v>
      </c>
      <c r="F103" s="29" t="s">
        <v>142</v>
      </c>
      <c r="G103" s="29" t="s">
        <v>142</v>
      </c>
      <c r="H103" s="29" t="s">
        <v>141</v>
      </c>
      <c r="I103" s="29" t="s">
        <v>143</v>
      </c>
      <c r="J103" s="29" t="s">
        <v>143</v>
      </c>
      <c r="K103" s="29" t="s">
        <v>143</v>
      </c>
      <c r="L103" s="29" t="s">
        <v>142</v>
      </c>
      <c r="M103" s="29" t="s">
        <v>143</v>
      </c>
      <c r="N103" s="6"/>
      <c r="O103" s="6"/>
      <c r="P103" s="6"/>
      <c r="Q103" s="6"/>
    </row>
    <row r="104" spans="1:17" ht="89.25">
      <c r="A104" s="13">
        <v>103</v>
      </c>
      <c r="B104" s="44">
        <v>103</v>
      </c>
      <c r="C104" s="44" t="s">
        <v>316</v>
      </c>
      <c r="D104" s="46" t="s">
        <v>317</v>
      </c>
      <c r="E104" s="38" t="s">
        <v>21</v>
      </c>
      <c r="F104" s="29" t="s">
        <v>143</v>
      </c>
      <c r="G104" s="29" t="s">
        <v>143</v>
      </c>
      <c r="H104" s="29" t="s">
        <v>141</v>
      </c>
      <c r="I104" s="29" t="s">
        <v>142</v>
      </c>
      <c r="J104" s="29" t="s">
        <v>143</v>
      </c>
      <c r="K104" s="29" t="s">
        <v>142</v>
      </c>
      <c r="L104" s="29" t="s">
        <v>142</v>
      </c>
      <c r="M104" s="29" t="s">
        <v>142</v>
      </c>
      <c r="N104" s="6"/>
      <c r="O104" s="6"/>
      <c r="P104" s="6"/>
      <c r="Q104" s="6"/>
    </row>
    <row r="105" spans="1:17" ht="89.25">
      <c r="A105" s="13">
        <v>104</v>
      </c>
      <c r="B105" s="44">
        <v>104</v>
      </c>
      <c r="C105" s="44" t="s">
        <v>318</v>
      </c>
      <c r="D105" s="46" t="s">
        <v>319</v>
      </c>
      <c r="E105" s="38" t="s">
        <v>21</v>
      </c>
      <c r="F105" s="29" t="s">
        <v>143</v>
      </c>
      <c r="G105" s="29" t="s">
        <v>142</v>
      </c>
      <c r="H105" s="29" t="s">
        <v>141</v>
      </c>
      <c r="I105" s="29" t="s">
        <v>142</v>
      </c>
      <c r="J105" s="29" t="s">
        <v>143</v>
      </c>
      <c r="K105" s="29" t="s">
        <v>142</v>
      </c>
      <c r="L105" s="29" t="s">
        <v>142</v>
      </c>
      <c r="M105" s="29" t="s">
        <v>142</v>
      </c>
      <c r="N105" s="6"/>
      <c r="O105" s="6"/>
      <c r="P105" s="6"/>
      <c r="Q105" s="6"/>
    </row>
    <row r="106" spans="1:17" ht="89.25">
      <c r="A106" s="13">
        <v>105</v>
      </c>
      <c r="B106" s="44">
        <v>105</v>
      </c>
      <c r="C106" s="44" t="s">
        <v>318</v>
      </c>
      <c r="D106" s="46" t="s">
        <v>320</v>
      </c>
      <c r="E106" s="38" t="s">
        <v>21</v>
      </c>
      <c r="F106" s="29" t="s">
        <v>142</v>
      </c>
      <c r="G106" s="29" t="s">
        <v>142</v>
      </c>
      <c r="H106" s="29" t="s">
        <v>141</v>
      </c>
      <c r="I106" s="29" t="s">
        <v>142</v>
      </c>
      <c r="J106" s="29" t="s">
        <v>143</v>
      </c>
      <c r="K106" s="29" t="s">
        <v>142</v>
      </c>
      <c r="L106" s="29" t="s">
        <v>142</v>
      </c>
      <c r="M106" s="29" t="s">
        <v>142</v>
      </c>
      <c r="N106" s="6"/>
      <c r="O106" s="6"/>
      <c r="P106" s="6"/>
      <c r="Q106" s="6"/>
    </row>
    <row r="107" spans="1:17" ht="63.75">
      <c r="A107" s="13">
        <v>106</v>
      </c>
      <c r="B107" s="44">
        <v>106</v>
      </c>
      <c r="C107" s="44" t="s">
        <v>321</v>
      </c>
      <c r="D107" s="46" t="s">
        <v>322</v>
      </c>
      <c r="E107" s="38" t="s">
        <v>21</v>
      </c>
      <c r="F107" s="29" t="s">
        <v>183</v>
      </c>
      <c r="G107" s="29" t="s">
        <v>183</v>
      </c>
      <c r="H107" s="29" t="s">
        <v>141</v>
      </c>
      <c r="I107" s="29" t="s">
        <v>183</v>
      </c>
      <c r="J107" s="29" t="s">
        <v>183</v>
      </c>
      <c r="K107" s="29" t="s">
        <v>183</v>
      </c>
      <c r="L107" s="29" t="s">
        <v>183</v>
      </c>
      <c r="M107" s="29" t="s">
        <v>183</v>
      </c>
      <c r="N107" s="6"/>
      <c r="O107" s="6"/>
      <c r="P107" s="6"/>
      <c r="Q107" s="6"/>
    </row>
    <row r="108" spans="1:17" ht="63.75">
      <c r="A108" s="13">
        <v>107</v>
      </c>
      <c r="B108" s="44">
        <v>107</v>
      </c>
      <c r="C108" s="44" t="s">
        <v>323</v>
      </c>
      <c r="D108" s="46" t="s">
        <v>324</v>
      </c>
      <c r="E108" s="38" t="s">
        <v>21</v>
      </c>
      <c r="F108" s="29" t="s">
        <v>142</v>
      </c>
      <c r="G108" s="29" t="s">
        <v>142</v>
      </c>
      <c r="H108" s="29" t="s">
        <v>141</v>
      </c>
      <c r="I108" s="29" t="s">
        <v>142</v>
      </c>
      <c r="J108" s="29" t="s">
        <v>143</v>
      </c>
      <c r="K108" s="29" t="s">
        <v>142</v>
      </c>
      <c r="L108" s="29" t="s">
        <v>142</v>
      </c>
      <c r="M108" s="29" t="s">
        <v>142</v>
      </c>
      <c r="N108" s="6"/>
      <c r="O108" s="6"/>
      <c r="P108" s="6"/>
      <c r="Q108" s="6"/>
    </row>
    <row r="109" spans="1:17" ht="25.5">
      <c r="A109" s="13">
        <v>108</v>
      </c>
      <c r="B109" s="44">
        <v>108</v>
      </c>
      <c r="C109" s="44" t="s">
        <v>325</v>
      </c>
      <c r="D109" s="46" t="s">
        <v>326</v>
      </c>
      <c r="E109" s="38" t="s">
        <v>21</v>
      </c>
      <c r="F109" s="29" t="s">
        <v>142</v>
      </c>
      <c r="G109" s="29" t="s">
        <v>142</v>
      </c>
      <c r="H109" s="29" t="s">
        <v>141</v>
      </c>
      <c r="I109" s="29" t="s">
        <v>142</v>
      </c>
      <c r="J109" s="29" t="s">
        <v>142</v>
      </c>
      <c r="K109" s="29" t="s">
        <v>142</v>
      </c>
      <c r="L109" s="29" t="s">
        <v>142</v>
      </c>
      <c r="M109" s="29" t="s">
        <v>142</v>
      </c>
      <c r="N109" s="6"/>
      <c r="O109" s="6"/>
      <c r="P109" s="6"/>
      <c r="Q109" s="6"/>
    </row>
    <row r="110" spans="1:17" ht="38.25">
      <c r="A110" s="13">
        <v>109</v>
      </c>
      <c r="B110" s="44">
        <v>109</v>
      </c>
      <c r="C110" s="44" t="s">
        <v>327</v>
      </c>
      <c r="D110" s="46" t="s">
        <v>328</v>
      </c>
      <c r="E110" s="38" t="s">
        <v>21</v>
      </c>
      <c r="F110" s="29" t="s">
        <v>142</v>
      </c>
      <c r="G110" s="29" t="s">
        <v>142</v>
      </c>
      <c r="H110" s="29" t="s">
        <v>141</v>
      </c>
      <c r="I110" s="29" t="s">
        <v>142</v>
      </c>
      <c r="J110" s="29" t="s">
        <v>142</v>
      </c>
      <c r="K110" s="29" t="s">
        <v>142</v>
      </c>
      <c r="L110" s="29" t="s">
        <v>142</v>
      </c>
      <c r="M110" s="29" t="s">
        <v>142</v>
      </c>
      <c r="N110" s="6"/>
      <c r="O110" s="6"/>
      <c r="P110" s="6"/>
      <c r="Q110" s="6"/>
    </row>
    <row r="111" spans="1:17" ht="25.5">
      <c r="A111" s="13">
        <v>110</v>
      </c>
      <c r="B111" s="44">
        <v>110</v>
      </c>
      <c r="C111" s="44" t="s">
        <v>329</v>
      </c>
      <c r="D111" s="46" t="s">
        <v>330</v>
      </c>
      <c r="E111" s="38" t="s">
        <v>21</v>
      </c>
      <c r="F111" s="29" t="s">
        <v>142</v>
      </c>
      <c r="G111" s="29" t="s">
        <v>142</v>
      </c>
      <c r="H111" s="29" t="s">
        <v>141</v>
      </c>
      <c r="I111" s="29" t="s">
        <v>142</v>
      </c>
      <c r="J111" s="29" t="s">
        <v>142</v>
      </c>
      <c r="K111" s="29" t="s">
        <v>142</v>
      </c>
      <c r="L111" s="29" t="s">
        <v>141</v>
      </c>
      <c r="M111" s="29" t="s">
        <v>142</v>
      </c>
      <c r="N111" s="6"/>
      <c r="O111" s="6"/>
      <c r="P111" s="6"/>
      <c r="Q111" s="6"/>
    </row>
    <row r="112" spans="1:17" ht="38.25">
      <c r="A112" s="13">
        <v>111</v>
      </c>
      <c r="B112" s="44">
        <v>111</v>
      </c>
      <c r="C112" s="44" t="s">
        <v>331</v>
      </c>
      <c r="D112" s="46" t="s">
        <v>332</v>
      </c>
      <c r="E112" s="38" t="s">
        <v>21</v>
      </c>
      <c r="F112" s="29" t="s">
        <v>142</v>
      </c>
      <c r="G112" s="29" t="s">
        <v>142</v>
      </c>
      <c r="H112" s="29" t="s">
        <v>141</v>
      </c>
      <c r="I112" s="29" t="s">
        <v>142</v>
      </c>
      <c r="J112" s="29" t="s">
        <v>142</v>
      </c>
      <c r="K112" s="29" t="s">
        <v>183</v>
      </c>
      <c r="L112" s="29" t="s">
        <v>141</v>
      </c>
      <c r="M112" s="29" t="s">
        <v>142</v>
      </c>
      <c r="N112" s="6"/>
      <c r="O112" s="6"/>
      <c r="P112" s="6"/>
      <c r="Q112" s="6"/>
    </row>
    <row r="113" spans="1:17" ht="102">
      <c r="A113" s="13">
        <v>112</v>
      </c>
      <c r="B113" s="44">
        <v>112</v>
      </c>
      <c r="C113" s="44" t="s">
        <v>333</v>
      </c>
      <c r="D113" s="46" t="s">
        <v>334</v>
      </c>
      <c r="E113" s="38" t="s">
        <v>21</v>
      </c>
      <c r="F113" s="29" t="s">
        <v>142</v>
      </c>
      <c r="G113" s="29" t="s">
        <v>142</v>
      </c>
      <c r="H113" s="29" t="s">
        <v>141</v>
      </c>
      <c r="I113" s="29" t="s">
        <v>142</v>
      </c>
      <c r="J113" s="29" t="s">
        <v>142</v>
      </c>
      <c r="K113" s="29" t="s">
        <v>142</v>
      </c>
      <c r="L113" s="29" t="s">
        <v>141</v>
      </c>
      <c r="M113" s="29" t="s">
        <v>142</v>
      </c>
      <c r="N113" s="6"/>
      <c r="O113" s="6"/>
      <c r="P113" s="6"/>
      <c r="Q113" s="6"/>
    </row>
    <row r="114" spans="1:17" ht="127.5">
      <c r="A114" s="13">
        <v>113</v>
      </c>
      <c r="B114" s="44">
        <v>113</v>
      </c>
      <c r="C114" s="44" t="s">
        <v>335</v>
      </c>
      <c r="D114" s="46" t="s">
        <v>336</v>
      </c>
      <c r="E114" s="38" t="s">
        <v>21</v>
      </c>
      <c r="F114" s="29" t="s">
        <v>142</v>
      </c>
      <c r="G114" s="29" t="s">
        <v>142</v>
      </c>
      <c r="H114" s="29" t="s">
        <v>141</v>
      </c>
      <c r="I114" s="29" t="s">
        <v>142</v>
      </c>
      <c r="J114" s="29" t="s">
        <v>142</v>
      </c>
      <c r="K114" s="29" t="s">
        <v>142</v>
      </c>
      <c r="L114" s="29" t="s">
        <v>141</v>
      </c>
      <c r="M114" s="29" t="s">
        <v>142</v>
      </c>
      <c r="N114" s="6"/>
      <c r="O114" s="6"/>
      <c r="P114" s="6"/>
      <c r="Q114" s="6"/>
    </row>
    <row r="115" spans="1:17" ht="127.5">
      <c r="A115" s="13">
        <v>114</v>
      </c>
      <c r="B115" s="44">
        <v>114</v>
      </c>
      <c r="C115" s="44" t="s">
        <v>337</v>
      </c>
      <c r="D115" s="46" t="s">
        <v>338</v>
      </c>
      <c r="E115" s="38" t="s">
        <v>21</v>
      </c>
      <c r="F115" s="29" t="s">
        <v>142</v>
      </c>
      <c r="G115" s="29" t="s">
        <v>142</v>
      </c>
      <c r="H115" s="29" t="s">
        <v>141</v>
      </c>
      <c r="I115" s="29" t="s">
        <v>142</v>
      </c>
      <c r="J115" s="29" t="s">
        <v>142</v>
      </c>
      <c r="K115" s="29" t="s">
        <v>142</v>
      </c>
      <c r="L115" s="29" t="s">
        <v>141</v>
      </c>
      <c r="M115" s="29" t="s">
        <v>142</v>
      </c>
      <c r="N115" s="6"/>
      <c r="O115" s="6"/>
      <c r="P115" s="6"/>
      <c r="Q115" s="6"/>
    </row>
    <row r="116" spans="1:17" ht="127.5">
      <c r="A116" s="13">
        <v>115</v>
      </c>
      <c r="B116" s="44">
        <v>115</v>
      </c>
      <c r="C116" s="44" t="s">
        <v>339</v>
      </c>
      <c r="D116" s="46" t="s">
        <v>340</v>
      </c>
      <c r="E116" s="38" t="s">
        <v>21</v>
      </c>
      <c r="F116" s="29" t="s">
        <v>142</v>
      </c>
      <c r="G116" s="29" t="s">
        <v>142</v>
      </c>
      <c r="H116" s="29" t="s">
        <v>141</v>
      </c>
      <c r="I116" s="29" t="s">
        <v>142</v>
      </c>
      <c r="J116" s="29" t="s">
        <v>142</v>
      </c>
      <c r="K116" s="29" t="s">
        <v>142</v>
      </c>
      <c r="L116" s="29" t="s">
        <v>141</v>
      </c>
      <c r="M116" s="29" t="s">
        <v>142</v>
      </c>
      <c r="N116" s="6"/>
      <c r="O116" s="6"/>
      <c r="P116" s="6"/>
      <c r="Q116" s="6"/>
    </row>
    <row r="117" spans="1:17" ht="102">
      <c r="A117" s="13">
        <v>116</v>
      </c>
      <c r="B117" s="44">
        <v>116</v>
      </c>
      <c r="C117" s="44" t="s">
        <v>341</v>
      </c>
      <c r="D117" s="46" t="s">
        <v>342</v>
      </c>
      <c r="E117" s="38" t="s">
        <v>21</v>
      </c>
      <c r="F117" s="29" t="s">
        <v>142</v>
      </c>
      <c r="G117" s="29" t="s">
        <v>142</v>
      </c>
      <c r="H117" s="29" t="s">
        <v>141</v>
      </c>
      <c r="I117" s="29" t="s">
        <v>142</v>
      </c>
      <c r="J117" s="29" t="s">
        <v>142</v>
      </c>
      <c r="K117" s="29" t="s">
        <v>142</v>
      </c>
      <c r="L117" s="29" t="s">
        <v>141</v>
      </c>
      <c r="M117" s="29" t="s">
        <v>142</v>
      </c>
      <c r="N117" s="6"/>
      <c r="O117" s="6"/>
      <c r="P117" s="6"/>
      <c r="Q117" s="6"/>
    </row>
    <row r="118" spans="1:17" ht="89.25">
      <c r="A118" s="13">
        <v>117</v>
      </c>
      <c r="B118" s="44">
        <v>117</v>
      </c>
      <c r="C118" s="44" t="s">
        <v>343</v>
      </c>
      <c r="D118" s="46" t="s">
        <v>344</v>
      </c>
      <c r="E118" s="38" t="s">
        <v>21</v>
      </c>
      <c r="F118" s="29" t="s">
        <v>142</v>
      </c>
      <c r="G118" s="29" t="s">
        <v>142</v>
      </c>
      <c r="H118" s="29" t="s">
        <v>141</v>
      </c>
      <c r="I118" s="29" t="s">
        <v>142</v>
      </c>
      <c r="J118" s="29" t="s">
        <v>142</v>
      </c>
      <c r="K118" s="29" t="s">
        <v>142</v>
      </c>
      <c r="L118" s="29" t="s">
        <v>141</v>
      </c>
      <c r="M118" s="29" t="s">
        <v>142</v>
      </c>
      <c r="N118" s="6"/>
      <c r="O118" s="6"/>
      <c r="P118" s="6"/>
      <c r="Q118" s="6"/>
    </row>
    <row r="119" spans="1:17" ht="102">
      <c r="A119" s="13">
        <v>118</v>
      </c>
      <c r="B119" s="44">
        <v>118</v>
      </c>
      <c r="C119" s="44" t="s">
        <v>345</v>
      </c>
      <c r="D119" s="46" t="s">
        <v>346</v>
      </c>
      <c r="E119" s="38" t="s">
        <v>21</v>
      </c>
      <c r="F119" s="29" t="s">
        <v>142</v>
      </c>
      <c r="G119" s="29" t="s">
        <v>142</v>
      </c>
      <c r="H119" s="29" t="s">
        <v>141</v>
      </c>
      <c r="I119" s="29" t="s">
        <v>142</v>
      </c>
      <c r="J119" s="29" t="s">
        <v>142</v>
      </c>
      <c r="K119" s="29" t="s">
        <v>142</v>
      </c>
      <c r="L119" s="29" t="s">
        <v>141</v>
      </c>
      <c r="M119" s="29" t="s">
        <v>142</v>
      </c>
      <c r="N119" s="6"/>
      <c r="O119" s="6"/>
      <c r="P119" s="6"/>
      <c r="Q119" s="6"/>
    </row>
    <row r="120" spans="1:17" ht="102">
      <c r="A120" s="13">
        <v>119</v>
      </c>
      <c r="B120" s="44">
        <v>119</v>
      </c>
      <c r="C120" s="44" t="s">
        <v>347</v>
      </c>
      <c r="D120" s="46" t="s">
        <v>348</v>
      </c>
      <c r="E120" s="38" t="s">
        <v>21</v>
      </c>
      <c r="F120" s="29" t="s">
        <v>142</v>
      </c>
      <c r="G120" s="29" t="s">
        <v>142</v>
      </c>
      <c r="H120" s="29" t="s">
        <v>141</v>
      </c>
      <c r="I120" s="29" t="s">
        <v>142</v>
      </c>
      <c r="J120" s="29" t="s">
        <v>142</v>
      </c>
      <c r="K120" s="29" t="s">
        <v>142</v>
      </c>
      <c r="L120" s="29" t="s">
        <v>141</v>
      </c>
      <c r="M120" s="29" t="s">
        <v>142</v>
      </c>
      <c r="N120" s="6"/>
      <c r="O120" s="6"/>
      <c r="P120" s="6"/>
      <c r="Q120" s="6"/>
    </row>
    <row r="121" spans="1:17" ht="102">
      <c r="A121" s="13">
        <v>120</v>
      </c>
      <c r="B121" s="44">
        <v>120</v>
      </c>
      <c r="C121" s="44" t="s">
        <v>349</v>
      </c>
      <c r="D121" s="46" t="s">
        <v>350</v>
      </c>
      <c r="E121" s="38" t="s">
        <v>21</v>
      </c>
      <c r="F121" s="29" t="s">
        <v>142</v>
      </c>
      <c r="G121" s="29" t="s">
        <v>142</v>
      </c>
      <c r="H121" s="29" t="s">
        <v>141</v>
      </c>
      <c r="I121" s="29" t="s">
        <v>142</v>
      </c>
      <c r="J121" s="29" t="s">
        <v>142</v>
      </c>
      <c r="K121" s="29" t="s">
        <v>142</v>
      </c>
      <c r="L121" s="29" t="s">
        <v>141</v>
      </c>
      <c r="M121" s="29" t="s">
        <v>142</v>
      </c>
      <c r="N121" s="6"/>
      <c r="O121" s="6"/>
      <c r="P121" s="6"/>
      <c r="Q121" s="6"/>
    </row>
    <row r="122" spans="1:17" ht="102">
      <c r="A122" s="13">
        <v>121</v>
      </c>
      <c r="B122" s="44">
        <v>121</v>
      </c>
      <c r="C122" s="44" t="s">
        <v>351</v>
      </c>
      <c r="D122" s="46" t="s">
        <v>352</v>
      </c>
      <c r="E122" s="38" t="s">
        <v>21</v>
      </c>
      <c r="F122" s="29" t="s">
        <v>142</v>
      </c>
      <c r="G122" s="29" t="s">
        <v>142</v>
      </c>
      <c r="H122" s="29" t="s">
        <v>141</v>
      </c>
      <c r="I122" s="29" t="s">
        <v>142</v>
      </c>
      <c r="J122" s="29" t="s">
        <v>143</v>
      </c>
      <c r="K122" s="29" t="s">
        <v>142</v>
      </c>
      <c r="L122" s="29" t="s">
        <v>141</v>
      </c>
      <c r="M122" s="29" t="s">
        <v>142</v>
      </c>
      <c r="N122" s="6"/>
      <c r="O122" s="6"/>
      <c r="P122" s="6"/>
      <c r="Q122" s="6"/>
    </row>
    <row r="123" spans="1:17" ht="89.25">
      <c r="A123" s="13">
        <v>122</v>
      </c>
      <c r="B123" s="44">
        <v>122</v>
      </c>
      <c r="C123" s="44" t="s">
        <v>353</v>
      </c>
      <c r="D123" s="46" t="s">
        <v>354</v>
      </c>
      <c r="E123" s="38" t="s">
        <v>21</v>
      </c>
      <c r="F123" s="29" t="s">
        <v>142</v>
      </c>
      <c r="G123" s="29" t="s">
        <v>142</v>
      </c>
      <c r="H123" s="29" t="s">
        <v>141</v>
      </c>
      <c r="I123" s="29" t="s">
        <v>142</v>
      </c>
      <c r="J123" s="29" t="s">
        <v>142</v>
      </c>
      <c r="K123" s="29" t="s">
        <v>142</v>
      </c>
      <c r="L123" s="29" t="s">
        <v>141</v>
      </c>
      <c r="M123" s="29" t="s">
        <v>142</v>
      </c>
      <c r="N123" s="6"/>
      <c r="O123" s="6"/>
      <c r="P123" s="6"/>
      <c r="Q123" s="6"/>
    </row>
    <row r="124" spans="1:17" ht="76.5">
      <c r="A124" s="13">
        <v>123</v>
      </c>
      <c r="B124" s="44">
        <v>123</v>
      </c>
      <c r="C124" s="44" t="s">
        <v>355</v>
      </c>
      <c r="D124" s="46" t="s">
        <v>356</v>
      </c>
      <c r="E124" s="38" t="s">
        <v>21</v>
      </c>
      <c r="F124" s="29" t="s">
        <v>142</v>
      </c>
      <c r="G124" s="29" t="s">
        <v>142</v>
      </c>
      <c r="H124" s="29" t="s">
        <v>141</v>
      </c>
      <c r="I124" s="29" t="s">
        <v>142</v>
      </c>
      <c r="J124" s="29" t="s">
        <v>183</v>
      </c>
      <c r="K124" s="29" t="s">
        <v>142</v>
      </c>
      <c r="L124" s="29" t="s">
        <v>141</v>
      </c>
      <c r="M124" s="29" t="s">
        <v>142</v>
      </c>
      <c r="N124" s="6"/>
      <c r="O124" s="6"/>
      <c r="P124" s="6"/>
      <c r="Q124" s="6"/>
    </row>
    <row r="125" spans="1:17" ht="102">
      <c r="A125" s="13">
        <v>124</v>
      </c>
      <c r="B125" s="44">
        <v>124</v>
      </c>
      <c r="C125" s="44" t="s">
        <v>355</v>
      </c>
      <c r="D125" s="46" t="s">
        <v>357</v>
      </c>
      <c r="E125" s="38" t="s">
        <v>21</v>
      </c>
      <c r="F125" s="29" t="s">
        <v>142</v>
      </c>
      <c r="G125" s="29" t="s">
        <v>142</v>
      </c>
      <c r="H125" s="29" t="s">
        <v>141</v>
      </c>
      <c r="I125" s="29" t="s">
        <v>142</v>
      </c>
      <c r="J125" s="29" t="s">
        <v>183</v>
      </c>
      <c r="K125" s="29" t="s">
        <v>142</v>
      </c>
      <c r="L125" s="29" t="s">
        <v>141</v>
      </c>
      <c r="M125" s="29" t="s">
        <v>142</v>
      </c>
      <c r="N125" s="6"/>
      <c r="O125" s="6"/>
      <c r="P125" s="6"/>
      <c r="Q125" s="6"/>
    </row>
    <row r="126" spans="1:17" ht="114.75">
      <c r="A126" s="13">
        <v>125</v>
      </c>
      <c r="B126" s="44">
        <v>125</v>
      </c>
      <c r="C126" s="44" t="s">
        <v>358</v>
      </c>
      <c r="D126" s="46" t="s">
        <v>359</v>
      </c>
      <c r="E126" s="38" t="s">
        <v>21</v>
      </c>
      <c r="F126" s="29" t="s">
        <v>142</v>
      </c>
      <c r="G126" s="29" t="s">
        <v>142</v>
      </c>
      <c r="H126" s="29" t="s">
        <v>141</v>
      </c>
      <c r="I126" s="29" t="s">
        <v>142</v>
      </c>
      <c r="J126" s="29" t="s">
        <v>173</v>
      </c>
      <c r="K126" s="29" t="s">
        <v>142</v>
      </c>
      <c r="L126" s="29" t="s">
        <v>141</v>
      </c>
      <c r="M126" s="29" t="s">
        <v>142</v>
      </c>
      <c r="N126" s="6"/>
      <c r="O126" s="6"/>
      <c r="P126" s="6"/>
      <c r="Q126" s="6"/>
    </row>
    <row r="127" spans="1:17" ht="38.25">
      <c r="A127" s="13">
        <v>126</v>
      </c>
      <c r="B127" s="44">
        <v>126</v>
      </c>
      <c r="C127" s="44" t="s">
        <v>360</v>
      </c>
      <c r="D127" s="46" t="s">
        <v>361</v>
      </c>
      <c r="E127" s="38" t="s">
        <v>21</v>
      </c>
      <c r="F127" s="29" t="s">
        <v>142</v>
      </c>
      <c r="G127" s="29" t="s">
        <v>142</v>
      </c>
      <c r="H127" s="29" t="s">
        <v>141</v>
      </c>
      <c r="I127" s="29" t="s">
        <v>142</v>
      </c>
      <c r="J127" s="29" t="s">
        <v>142</v>
      </c>
      <c r="K127" s="29" t="s">
        <v>142</v>
      </c>
      <c r="L127" s="29" t="s">
        <v>141</v>
      </c>
      <c r="M127" s="29" t="s">
        <v>142</v>
      </c>
      <c r="N127" s="6"/>
      <c r="O127" s="6"/>
      <c r="P127" s="6"/>
      <c r="Q127" s="6"/>
    </row>
    <row r="128" spans="1:17" ht="102">
      <c r="A128" s="13">
        <v>127</v>
      </c>
      <c r="B128" s="44">
        <v>127</v>
      </c>
      <c r="C128" s="44" t="s">
        <v>362</v>
      </c>
      <c r="D128" s="46" t="s">
        <v>363</v>
      </c>
      <c r="E128" s="38" t="s">
        <v>21</v>
      </c>
      <c r="F128" s="29" t="s">
        <v>183</v>
      </c>
      <c r="G128" s="29" t="s">
        <v>183</v>
      </c>
      <c r="H128" s="29" t="s">
        <v>141</v>
      </c>
      <c r="I128" s="29" t="s">
        <v>183</v>
      </c>
      <c r="J128" s="29" t="s">
        <v>183</v>
      </c>
      <c r="K128" s="29" t="s">
        <v>183</v>
      </c>
      <c r="L128" s="29" t="s">
        <v>141</v>
      </c>
      <c r="M128" s="29" t="s">
        <v>183</v>
      </c>
      <c r="N128" s="6"/>
      <c r="O128" s="6"/>
      <c r="P128" s="6"/>
      <c r="Q128" s="6"/>
    </row>
    <row r="129" spans="1:17" ht="25.5">
      <c r="A129" s="13">
        <v>128</v>
      </c>
      <c r="B129" s="44">
        <v>128</v>
      </c>
      <c r="C129" s="44" t="s">
        <v>364</v>
      </c>
      <c r="D129" s="46" t="s">
        <v>365</v>
      </c>
      <c r="E129" s="38" t="s">
        <v>199</v>
      </c>
      <c r="F129" s="29" t="s">
        <v>143</v>
      </c>
      <c r="G129" s="29" t="s">
        <v>142</v>
      </c>
      <c r="H129" s="29" t="s">
        <v>141</v>
      </c>
      <c r="I129" s="29" t="s">
        <v>142</v>
      </c>
      <c r="J129" s="29" t="s">
        <v>143</v>
      </c>
      <c r="K129" s="29" t="s">
        <v>142</v>
      </c>
      <c r="L129" s="29" t="s">
        <v>141</v>
      </c>
      <c r="M129" s="29" t="s">
        <v>142</v>
      </c>
      <c r="N129" s="6"/>
      <c r="O129" s="6"/>
      <c r="P129" s="6"/>
      <c r="Q129" s="6"/>
    </row>
    <row r="130" spans="1:17" ht="25.5">
      <c r="A130" s="13">
        <v>129</v>
      </c>
      <c r="B130" s="44">
        <v>129</v>
      </c>
      <c r="C130" s="44" t="s">
        <v>364</v>
      </c>
      <c r="D130" s="46" t="s">
        <v>366</v>
      </c>
      <c r="E130" s="38" t="s">
        <v>199</v>
      </c>
      <c r="F130" s="29" t="s">
        <v>143</v>
      </c>
      <c r="G130" s="29" t="s">
        <v>143</v>
      </c>
      <c r="H130" s="29" t="s">
        <v>141</v>
      </c>
      <c r="I130" s="29" t="s">
        <v>143</v>
      </c>
      <c r="J130" s="29" t="s">
        <v>143</v>
      </c>
      <c r="K130" s="29" t="s">
        <v>142</v>
      </c>
      <c r="L130" s="29" t="s">
        <v>141</v>
      </c>
      <c r="M130" s="29" t="s">
        <v>142</v>
      </c>
      <c r="N130" s="6"/>
      <c r="O130" s="6"/>
      <c r="P130" s="6"/>
      <c r="Q130" s="6"/>
    </row>
    <row r="131" spans="1:17" ht="25.5">
      <c r="A131" s="13">
        <v>130</v>
      </c>
      <c r="B131" s="44">
        <v>130</v>
      </c>
      <c r="C131" s="44" t="s">
        <v>367</v>
      </c>
      <c r="D131" s="46" t="s">
        <v>368</v>
      </c>
      <c r="E131" s="38" t="s">
        <v>21</v>
      </c>
      <c r="F131" s="29" t="s">
        <v>142</v>
      </c>
      <c r="G131" s="29" t="s">
        <v>141</v>
      </c>
      <c r="H131" s="29" t="s">
        <v>141</v>
      </c>
      <c r="I131" s="29" t="s">
        <v>142</v>
      </c>
      <c r="J131" s="29" t="s">
        <v>142</v>
      </c>
      <c r="K131" s="29" t="s">
        <v>142</v>
      </c>
      <c r="L131" s="29" t="s">
        <v>141</v>
      </c>
      <c r="M131" s="29" t="s">
        <v>141</v>
      </c>
      <c r="N131" s="6"/>
      <c r="O131" s="6"/>
      <c r="P131" s="6"/>
      <c r="Q131" s="6"/>
    </row>
    <row r="132" spans="1:17" ht="63.75">
      <c r="A132" s="13">
        <v>131</v>
      </c>
      <c r="B132" s="44">
        <v>131</v>
      </c>
      <c r="C132" s="44" t="s">
        <v>369</v>
      </c>
      <c r="D132" s="46" t="s">
        <v>370</v>
      </c>
      <c r="E132" s="38" t="s">
        <v>199</v>
      </c>
      <c r="F132" s="29" t="s">
        <v>183</v>
      </c>
      <c r="G132" s="29" t="s">
        <v>183</v>
      </c>
      <c r="H132" s="29" t="s">
        <v>141</v>
      </c>
      <c r="I132" s="29" t="s">
        <v>183</v>
      </c>
      <c r="J132" s="29" t="s">
        <v>183</v>
      </c>
      <c r="K132" s="29" t="s">
        <v>173</v>
      </c>
      <c r="L132" s="29" t="s">
        <v>141</v>
      </c>
      <c r="M132" s="29" t="s">
        <v>183</v>
      </c>
      <c r="N132" s="6"/>
      <c r="O132" s="6"/>
      <c r="P132" s="6"/>
      <c r="Q132" s="6"/>
    </row>
    <row r="133" spans="1:17" ht="63.75">
      <c r="A133" s="13">
        <v>132</v>
      </c>
      <c r="B133" s="44">
        <v>132</v>
      </c>
      <c r="C133" s="44" t="s">
        <v>371</v>
      </c>
      <c r="D133" s="46" t="s">
        <v>372</v>
      </c>
      <c r="E133" s="38" t="s">
        <v>21</v>
      </c>
      <c r="F133" s="29" t="s">
        <v>142</v>
      </c>
      <c r="G133" s="29" t="s">
        <v>142</v>
      </c>
      <c r="H133" s="29" t="s">
        <v>141</v>
      </c>
      <c r="I133" s="29" t="s">
        <v>142</v>
      </c>
      <c r="J133" s="29" t="s">
        <v>183</v>
      </c>
      <c r="K133" s="29" t="s">
        <v>142</v>
      </c>
      <c r="L133" s="29" t="s">
        <v>141</v>
      </c>
      <c r="M133" s="29" t="s">
        <v>142</v>
      </c>
      <c r="N133" s="6"/>
      <c r="O133" s="6"/>
      <c r="P133" s="6"/>
      <c r="Q133" s="6"/>
    </row>
    <row r="134" spans="1:17" ht="76.5">
      <c r="A134" s="13">
        <v>133</v>
      </c>
      <c r="B134" s="44">
        <v>133</v>
      </c>
      <c r="C134" s="44" t="s">
        <v>373</v>
      </c>
      <c r="D134" s="46" t="s">
        <v>374</v>
      </c>
      <c r="E134" s="38" t="s">
        <v>199</v>
      </c>
      <c r="F134" s="29" t="s">
        <v>183</v>
      </c>
      <c r="G134" s="29" t="s">
        <v>143</v>
      </c>
      <c r="H134" s="29" t="s">
        <v>141</v>
      </c>
      <c r="I134" s="29" t="s">
        <v>142</v>
      </c>
      <c r="J134" s="29" t="s">
        <v>183</v>
      </c>
      <c r="K134" s="29" t="s">
        <v>183</v>
      </c>
      <c r="L134" s="29" t="s">
        <v>141</v>
      </c>
      <c r="M134" s="29" t="s">
        <v>142</v>
      </c>
      <c r="N134" s="6"/>
      <c r="O134" s="6"/>
      <c r="P134" s="6"/>
      <c r="Q134" s="6"/>
    </row>
    <row r="135" spans="1:17" ht="76.5">
      <c r="A135" s="13">
        <v>134</v>
      </c>
      <c r="B135" s="44">
        <v>134</v>
      </c>
      <c r="C135" s="44" t="s">
        <v>373</v>
      </c>
      <c r="D135" s="46" t="s">
        <v>375</v>
      </c>
      <c r="E135" s="38" t="s">
        <v>199</v>
      </c>
      <c r="F135" s="29" t="s">
        <v>142</v>
      </c>
      <c r="G135" s="29" t="s">
        <v>142</v>
      </c>
      <c r="H135" s="29" t="s">
        <v>141</v>
      </c>
      <c r="I135" s="29" t="s">
        <v>142</v>
      </c>
      <c r="J135" s="29" t="s">
        <v>183</v>
      </c>
      <c r="K135" s="29" t="s">
        <v>142</v>
      </c>
      <c r="L135" s="29" t="s">
        <v>141</v>
      </c>
      <c r="M135" s="29" t="s">
        <v>142</v>
      </c>
      <c r="N135" s="6"/>
      <c r="O135" s="6"/>
      <c r="P135" s="6"/>
      <c r="Q135" s="6"/>
    </row>
    <row r="136" spans="1:17" ht="76.5">
      <c r="A136" s="13">
        <v>135</v>
      </c>
      <c r="B136" s="44">
        <v>135</v>
      </c>
      <c r="C136" s="44" t="s">
        <v>376</v>
      </c>
      <c r="D136" s="46" t="s">
        <v>377</v>
      </c>
      <c r="E136" s="38" t="s">
        <v>199</v>
      </c>
      <c r="F136" s="29" t="s">
        <v>142</v>
      </c>
      <c r="G136" s="29" t="s">
        <v>142</v>
      </c>
      <c r="H136" s="29" t="s">
        <v>141</v>
      </c>
      <c r="I136" s="29" t="s">
        <v>142</v>
      </c>
      <c r="J136" s="29" t="s">
        <v>183</v>
      </c>
      <c r="K136" s="29" t="s">
        <v>183</v>
      </c>
      <c r="L136" s="29" t="s">
        <v>141</v>
      </c>
      <c r="M136" s="29" t="s">
        <v>142</v>
      </c>
      <c r="N136" s="6"/>
      <c r="O136" s="6"/>
      <c r="P136" s="6"/>
      <c r="Q136" s="6"/>
    </row>
    <row r="137" spans="1:17" ht="76.5">
      <c r="A137" s="13">
        <v>136</v>
      </c>
      <c r="B137" s="44">
        <v>136</v>
      </c>
      <c r="C137" s="44" t="s">
        <v>376</v>
      </c>
      <c r="D137" s="46" t="s">
        <v>378</v>
      </c>
      <c r="E137" s="38" t="s">
        <v>21</v>
      </c>
      <c r="F137" s="29" t="s">
        <v>142</v>
      </c>
      <c r="G137" s="29" t="s">
        <v>142</v>
      </c>
      <c r="H137" s="29" t="s">
        <v>141</v>
      </c>
      <c r="I137" s="29" t="s">
        <v>142</v>
      </c>
      <c r="J137" s="29" t="s">
        <v>183</v>
      </c>
      <c r="K137" s="29" t="s">
        <v>142</v>
      </c>
      <c r="L137" s="29" t="s">
        <v>141</v>
      </c>
      <c r="M137" s="29" t="s">
        <v>142</v>
      </c>
      <c r="N137" s="6"/>
      <c r="O137" s="6"/>
      <c r="P137" s="6"/>
      <c r="Q137" s="6"/>
    </row>
    <row r="138" spans="1:17" ht="76.5">
      <c r="A138" s="13">
        <v>137</v>
      </c>
      <c r="B138" s="44">
        <v>137</v>
      </c>
      <c r="C138" s="44" t="s">
        <v>379</v>
      </c>
      <c r="D138" s="46" t="s">
        <v>380</v>
      </c>
      <c r="E138" s="38" t="s">
        <v>21</v>
      </c>
      <c r="F138" s="29" t="s">
        <v>142</v>
      </c>
      <c r="G138" s="29" t="s">
        <v>142</v>
      </c>
      <c r="H138" s="29" t="s">
        <v>141</v>
      </c>
      <c r="I138" s="29" t="s">
        <v>142</v>
      </c>
      <c r="J138" s="29" t="s">
        <v>183</v>
      </c>
      <c r="K138" s="29" t="s">
        <v>142</v>
      </c>
      <c r="L138" s="29" t="s">
        <v>141</v>
      </c>
      <c r="M138" s="29" t="s">
        <v>142</v>
      </c>
      <c r="N138" s="6"/>
      <c r="O138" s="6"/>
      <c r="P138" s="6"/>
      <c r="Q138" s="6"/>
    </row>
    <row r="139" spans="1:17" ht="76.5">
      <c r="A139" s="13">
        <v>138</v>
      </c>
      <c r="B139" s="44">
        <v>138</v>
      </c>
      <c r="C139" s="44" t="s">
        <v>381</v>
      </c>
      <c r="D139" s="46" t="s">
        <v>382</v>
      </c>
      <c r="E139" s="38" t="s">
        <v>21</v>
      </c>
      <c r="F139" s="29" t="s">
        <v>142</v>
      </c>
      <c r="G139" s="29" t="s">
        <v>142</v>
      </c>
      <c r="H139" s="29" t="s">
        <v>141</v>
      </c>
      <c r="I139" s="29" t="s">
        <v>142</v>
      </c>
      <c r="J139" s="29" t="s">
        <v>183</v>
      </c>
      <c r="K139" s="29" t="s">
        <v>142</v>
      </c>
      <c r="L139" s="29" t="s">
        <v>141</v>
      </c>
      <c r="M139" s="29" t="s">
        <v>142</v>
      </c>
      <c r="N139" s="6"/>
      <c r="O139" s="6"/>
      <c r="P139" s="6"/>
      <c r="Q139" s="6"/>
    </row>
    <row r="140" spans="1:17" ht="76.5">
      <c r="A140" s="13">
        <v>139</v>
      </c>
      <c r="B140" s="44">
        <v>139</v>
      </c>
      <c r="C140" s="44" t="s">
        <v>381</v>
      </c>
      <c r="D140" s="46" t="s">
        <v>383</v>
      </c>
      <c r="E140" s="38" t="s">
        <v>21</v>
      </c>
      <c r="F140" s="29" t="s">
        <v>142</v>
      </c>
      <c r="G140" s="29" t="s">
        <v>142</v>
      </c>
      <c r="H140" s="29" t="s">
        <v>141</v>
      </c>
      <c r="I140" s="29" t="s">
        <v>142</v>
      </c>
      <c r="J140" s="29" t="s">
        <v>183</v>
      </c>
      <c r="K140" s="29" t="s">
        <v>142</v>
      </c>
      <c r="L140" s="29" t="s">
        <v>141</v>
      </c>
      <c r="M140" s="29" t="s">
        <v>142</v>
      </c>
      <c r="N140" s="6"/>
      <c r="O140" s="6"/>
      <c r="P140" s="6"/>
      <c r="Q140" s="6"/>
    </row>
    <row r="141" spans="1:17" ht="76.5">
      <c r="A141" s="13">
        <v>140</v>
      </c>
      <c r="B141" s="44">
        <v>140</v>
      </c>
      <c r="C141" s="44" t="s">
        <v>384</v>
      </c>
      <c r="D141" s="46" t="s">
        <v>385</v>
      </c>
      <c r="E141" s="38" t="s">
        <v>21</v>
      </c>
      <c r="F141" s="29" t="s">
        <v>142</v>
      </c>
      <c r="G141" s="29" t="s">
        <v>142</v>
      </c>
      <c r="H141" s="29" t="s">
        <v>141</v>
      </c>
      <c r="I141" s="29" t="s">
        <v>142</v>
      </c>
      <c r="J141" s="29" t="s">
        <v>183</v>
      </c>
      <c r="K141" s="29" t="s">
        <v>183</v>
      </c>
      <c r="L141" s="29" t="s">
        <v>141</v>
      </c>
      <c r="M141" s="29" t="s">
        <v>142</v>
      </c>
      <c r="N141" s="6"/>
      <c r="O141" s="6"/>
      <c r="P141" s="6"/>
      <c r="Q141" s="6"/>
    </row>
    <row r="142" spans="1:17" ht="89.25">
      <c r="A142" s="13">
        <v>141</v>
      </c>
      <c r="B142" s="44">
        <v>141</v>
      </c>
      <c r="C142" s="44" t="s">
        <v>384</v>
      </c>
      <c r="D142" s="46" t="s">
        <v>386</v>
      </c>
      <c r="E142" s="38" t="s">
        <v>21</v>
      </c>
      <c r="F142" s="29" t="s">
        <v>142</v>
      </c>
      <c r="G142" s="29" t="s">
        <v>142</v>
      </c>
      <c r="H142" s="29" t="s">
        <v>141</v>
      </c>
      <c r="I142" s="29" t="s">
        <v>142</v>
      </c>
      <c r="J142" s="29" t="s">
        <v>173</v>
      </c>
      <c r="K142" s="29" t="s">
        <v>143</v>
      </c>
      <c r="L142" s="29" t="s">
        <v>141</v>
      </c>
      <c r="M142" s="29" t="s">
        <v>142</v>
      </c>
      <c r="N142" s="6"/>
      <c r="O142" s="6"/>
      <c r="P142" s="6"/>
      <c r="Q142" s="6"/>
    </row>
    <row r="143" spans="1:17" ht="76.5">
      <c r="A143" s="13">
        <v>142</v>
      </c>
      <c r="B143" s="44">
        <v>142</v>
      </c>
      <c r="C143" s="44" t="s">
        <v>387</v>
      </c>
      <c r="D143" s="46" t="s">
        <v>374</v>
      </c>
      <c r="E143" s="38" t="s">
        <v>199</v>
      </c>
      <c r="F143" s="29" t="s">
        <v>142</v>
      </c>
      <c r="G143" s="29" t="s">
        <v>142</v>
      </c>
      <c r="H143" s="29" t="s">
        <v>141</v>
      </c>
      <c r="I143" s="29" t="s">
        <v>142</v>
      </c>
      <c r="J143" s="29" t="s">
        <v>183</v>
      </c>
      <c r="K143" s="29" t="s">
        <v>143</v>
      </c>
      <c r="L143" s="29" t="s">
        <v>141</v>
      </c>
      <c r="M143" s="29" t="s">
        <v>142</v>
      </c>
      <c r="N143" s="6"/>
      <c r="O143" s="6"/>
      <c r="P143" s="6"/>
      <c r="Q143" s="6"/>
    </row>
    <row r="144" spans="1:17" ht="63.75">
      <c r="A144" s="13">
        <v>143</v>
      </c>
      <c r="B144" s="44">
        <v>143</v>
      </c>
      <c r="C144" s="44" t="s">
        <v>388</v>
      </c>
      <c r="D144" s="46" t="s">
        <v>389</v>
      </c>
      <c r="E144" s="38" t="s">
        <v>199</v>
      </c>
      <c r="F144" s="29" t="s">
        <v>143</v>
      </c>
      <c r="G144" s="29" t="s">
        <v>143</v>
      </c>
      <c r="H144" s="29" t="s">
        <v>141</v>
      </c>
      <c r="I144" s="29" t="s">
        <v>143</v>
      </c>
      <c r="J144" s="29" t="s">
        <v>142</v>
      </c>
      <c r="K144" s="29" t="s">
        <v>143</v>
      </c>
      <c r="L144" s="29" t="s">
        <v>141</v>
      </c>
      <c r="M144" s="29" t="s">
        <v>143</v>
      </c>
      <c r="N144" s="6"/>
      <c r="O144" s="6"/>
      <c r="P144" s="6"/>
      <c r="Q144" s="6"/>
    </row>
    <row r="145" spans="1:17" ht="76.5">
      <c r="A145" s="13">
        <v>144</v>
      </c>
      <c r="B145" s="44">
        <v>144</v>
      </c>
      <c r="C145" s="44" t="s">
        <v>388</v>
      </c>
      <c r="D145" s="46" t="s">
        <v>390</v>
      </c>
      <c r="E145" s="38" t="s">
        <v>21</v>
      </c>
      <c r="F145" s="29" t="s">
        <v>142</v>
      </c>
      <c r="G145" s="29" t="s">
        <v>142</v>
      </c>
      <c r="H145" s="29" t="s">
        <v>141</v>
      </c>
      <c r="I145" s="29" t="s">
        <v>142</v>
      </c>
      <c r="J145" s="29" t="s">
        <v>142</v>
      </c>
      <c r="K145" s="29" t="s">
        <v>142</v>
      </c>
      <c r="L145" s="29" t="s">
        <v>141</v>
      </c>
      <c r="M145" s="29" t="s">
        <v>142</v>
      </c>
      <c r="N145" s="6"/>
      <c r="O145" s="6"/>
      <c r="P145" s="6"/>
      <c r="Q145" s="6"/>
    </row>
    <row r="146" spans="1:17" ht="63.75">
      <c r="A146" s="13">
        <v>145</v>
      </c>
      <c r="B146" s="44">
        <v>145</v>
      </c>
      <c r="C146" s="44" t="s">
        <v>391</v>
      </c>
      <c r="D146" s="46" t="s">
        <v>392</v>
      </c>
      <c r="E146" s="38" t="s">
        <v>199</v>
      </c>
      <c r="F146" s="29" t="s">
        <v>141</v>
      </c>
      <c r="G146" s="29" t="s">
        <v>143</v>
      </c>
      <c r="H146" s="29" t="s">
        <v>141</v>
      </c>
      <c r="I146" s="29" t="s">
        <v>143</v>
      </c>
      <c r="J146" s="29" t="s">
        <v>143</v>
      </c>
      <c r="K146" s="29" t="s">
        <v>183</v>
      </c>
      <c r="L146" s="29" t="s">
        <v>141</v>
      </c>
      <c r="M146" s="29" t="s">
        <v>143</v>
      </c>
      <c r="N146" s="6"/>
      <c r="O146" s="6"/>
      <c r="P146" s="6"/>
      <c r="Q146" s="6"/>
    </row>
    <row r="147" spans="1:17" ht="63.75">
      <c r="A147" s="13">
        <v>146</v>
      </c>
      <c r="B147" s="44">
        <v>146</v>
      </c>
      <c r="C147" s="44" t="s">
        <v>391</v>
      </c>
      <c r="D147" s="46" t="s">
        <v>393</v>
      </c>
      <c r="E147" s="38" t="s">
        <v>199</v>
      </c>
      <c r="F147" s="29" t="s">
        <v>141</v>
      </c>
      <c r="G147" s="29" t="s">
        <v>143</v>
      </c>
      <c r="H147" s="29" t="s">
        <v>141</v>
      </c>
      <c r="I147" s="29" t="s">
        <v>143</v>
      </c>
      <c r="J147" s="29" t="s">
        <v>143</v>
      </c>
      <c r="K147" s="29" t="s">
        <v>143</v>
      </c>
      <c r="L147" s="29" t="s">
        <v>141</v>
      </c>
      <c r="M147" s="29" t="s">
        <v>143</v>
      </c>
      <c r="N147" s="6"/>
      <c r="O147" s="6"/>
      <c r="P147" s="6"/>
      <c r="Q147" s="6"/>
    </row>
    <row r="148" spans="1:17" ht="89.25">
      <c r="A148" s="13">
        <v>147</v>
      </c>
      <c r="B148" s="44">
        <v>147</v>
      </c>
      <c r="C148" s="44" t="s">
        <v>394</v>
      </c>
      <c r="D148" s="46" t="s">
        <v>395</v>
      </c>
      <c r="E148" s="38" t="s">
        <v>21</v>
      </c>
      <c r="F148" s="29" t="s">
        <v>142</v>
      </c>
      <c r="G148" s="29" t="s">
        <v>142</v>
      </c>
      <c r="H148" s="29" t="s">
        <v>141</v>
      </c>
      <c r="I148" s="29" t="s">
        <v>142</v>
      </c>
      <c r="J148" s="29" t="s">
        <v>141</v>
      </c>
      <c r="K148" s="29" t="s">
        <v>142</v>
      </c>
      <c r="L148" s="29" t="s">
        <v>141</v>
      </c>
      <c r="M148" s="29" t="s">
        <v>142</v>
      </c>
      <c r="N148" s="6"/>
      <c r="O148" s="6"/>
      <c r="P148" s="6"/>
      <c r="Q148" s="6"/>
    </row>
    <row r="149" spans="1:17" ht="102">
      <c r="A149" s="13">
        <v>148</v>
      </c>
      <c r="B149" s="44">
        <v>148</v>
      </c>
      <c r="C149" s="44" t="s">
        <v>396</v>
      </c>
      <c r="D149" s="46" t="s">
        <v>397</v>
      </c>
      <c r="E149" s="38" t="s">
        <v>199</v>
      </c>
      <c r="F149" s="29" t="s">
        <v>142</v>
      </c>
      <c r="G149" s="29" t="s">
        <v>142</v>
      </c>
      <c r="H149" s="29" t="s">
        <v>141</v>
      </c>
      <c r="I149" s="29" t="s">
        <v>142</v>
      </c>
      <c r="J149" s="29" t="s">
        <v>141</v>
      </c>
      <c r="K149" s="29" t="s">
        <v>143</v>
      </c>
      <c r="L149" s="29" t="s">
        <v>141</v>
      </c>
      <c r="M149" s="29" t="s">
        <v>142</v>
      </c>
      <c r="N149" s="6"/>
      <c r="O149" s="6"/>
      <c r="P149" s="6"/>
      <c r="Q149" s="6"/>
    </row>
    <row r="150" spans="1:17" ht="89.25">
      <c r="A150" s="13">
        <v>149</v>
      </c>
      <c r="B150" s="44">
        <v>149</v>
      </c>
      <c r="C150" s="44" t="s">
        <v>398</v>
      </c>
      <c r="D150" s="46" t="s">
        <v>399</v>
      </c>
      <c r="E150" s="38" t="s">
        <v>199</v>
      </c>
      <c r="F150" s="29" t="s">
        <v>183</v>
      </c>
      <c r="G150" s="29" t="s">
        <v>183</v>
      </c>
      <c r="H150" s="29" t="s">
        <v>141</v>
      </c>
      <c r="I150" s="29" t="s">
        <v>183</v>
      </c>
      <c r="J150" s="29" t="s">
        <v>141</v>
      </c>
      <c r="K150" s="29" t="s">
        <v>183</v>
      </c>
      <c r="L150" s="29" t="s">
        <v>141</v>
      </c>
      <c r="M150" s="29" t="s">
        <v>143</v>
      </c>
      <c r="N150" s="6"/>
      <c r="O150" s="6"/>
      <c r="P150" s="6"/>
      <c r="Q150" s="6"/>
    </row>
    <row r="151" spans="1:17" ht="76.5">
      <c r="A151" s="13">
        <v>150</v>
      </c>
      <c r="B151" s="44">
        <v>150</v>
      </c>
      <c r="C151" s="44" t="s">
        <v>400</v>
      </c>
      <c r="D151" s="46" t="s">
        <v>401</v>
      </c>
      <c r="E151" s="38" t="s">
        <v>199</v>
      </c>
      <c r="F151" s="29" t="s">
        <v>183</v>
      </c>
      <c r="G151" s="29" t="s">
        <v>183</v>
      </c>
      <c r="H151" s="29" t="s">
        <v>141</v>
      </c>
      <c r="I151" s="29" t="s">
        <v>183</v>
      </c>
      <c r="J151" s="29" t="s">
        <v>141</v>
      </c>
      <c r="K151" s="29" t="s">
        <v>183</v>
      </c>
      <c r="L151" s="29" t="s">
        <v>141</v>
      </c>
      <c r="M151" s="29" t="s">
        <v>183</v>
      </c>
      <c r="N151" s="6"/>
      <c r="O151" s="6"/>
      <c r="P151" s="6"/>
      <c r="Q151" s="6"/>
    </row>
    <row r="152" spans="1:17" ht="76.5">
      <c r="A152" s="13">
        <v>151</v>
      </c>
      <c r="B152" s="44">
        <v>151</v>
      </c>
      <c r="C152" s="44" t="s">
        <v>402</v>
      </c>
      <c r="D152" s="46" t="s">
        <v>403</v>
      </c>
      <c r="E152" s="38" t="s">
        <v>199</v>
      </c>
      <c r="F152" s="29" t="s">
        <v>141</v>
      </c>
      <c r="G152" s="29" t="s">
        <v>143</v>
      </c>
      <c r="H152" s="29" t="s">
        <v>141</v>
      </c>
      <c r="I152" s="29" t="s">
        <v>143</v>
      </c>
      <c r="J152" s="29" t="s">
        <v>141</v>
      </c>
      <c r="K152" s="29" t="s">
        <v>143</v>
      </c>
      <c r="L152" s="29" t="s">
        <v>141</v>
      </c>
      <c r="M152" s="29" t="s">
        <v>143</v>
      </c>
      <c r="N152" s="6"/>
      <c r="O152" s="6"/>
      <c r="P152" s="6"/>
      <c r="Q152" s="6"/>
    </row>
    <row r="153" spans="1:17">
      <c r="A153" s="13"/>
      <c r="B153" s="13"/>
      <c r="C153" s="13"/>
      <c r="D153" s="18"/>
      <c r="E153" s="9"/>
    </row>
    <row r="154" spans="1:17">
      <c r="A154" s="13"/>
      <c r="B154" s="13"/>
      <c r="C154" s="13"/>
      <c r="D154" s="18"/>
      <c r="E154" s="9"/>
    </row>
    <row r="155" spans="1:17">
      <c r="A155" s="13"/>
      <c r="B155" s="13"/>
      <c r="C155" s="13"/>
      <c r="D155" s="18"/>
      <c r="E155" s="9"/>
    </row>
    <row r="156" spans="1:17">
      <c r="A156" s="13"/>
      <c r="B156" s="13"/>
      <c r="C156" s="13"/>
      <c r="D156" s="18"/>
      <c r="E156" s="9"/>
    </row>
    <row r="157" spans="1:17">
      <c r="A157" s="13"/>
      <c r="B157" s="13"/>
      <c r="C157" s="13"/>
      <c r="D157" s="18"/>
      <c r="E157" s="9"/>
    </row>
    <row r="158" spans="1:17">
      <c r="A158" s="13"/>
      <c r="B158" s="13"/>
      <c r="C158" s="13"/>
      <c r="D158" s="18"/>
      <c r="E158" s="9"/>
    </row>
    <row r="159" spans="1:17">
      <c r="A159" s="13"/>
      <c r="B159" s="13"/>
      <c r="C159" s="13"/>
      <c r="D159" s="18"/>
      <c r="E159" s="9"/>
    </row>
    <row r="160" spans="1:17">
      <c r="A160" s="13"/>
      <c r="B160" s="13"/>
      <c r="C160" s="13"/>
      <c r="D160" s="18"/>
      <c r="E160" s="9"/>
    </row>
    <row r="161" spans="1:5">
      <c r="A161" s="13"/>
      <c r="B161" s="13"/>
      <c r="C161" s="13"/>
      <c r="D161" s="18"/>
      <c r="E161" s="9"/>
    </row>
    <row r="162" spans="1:5">
      <c r="A162" s="13"/>
      <c r="B162" s="13"/>
      <c r="C162" s="13"/>
      <c r="D162" s="18"/>
      <c r="E162" s="9"/>
    </row>
    <row r="163" spans="1:5">
      <c r="A163" s="13"/>
      <c r="B163" s="13"/>
      <c r="C163" s="13"/>
      <c r="D163" s="18"/>
      <c r="E163" s="9"/>
    </row>
    <row r="164" spans="1:5">
      <c r="A164" s="13"/>
      <c r="B164" s="13"/>
      <c r="C164" s="13"/>
      <c r="D164" s="18"/>
      <c r="E164" s="9"/>
    </row>
    <row r="165" spans="1:5">
      <c r="A165" s="13"/>
      <c r="B165" s="13"/>
      <c r="C165" s="13"/>
      <c r="D165" s="18"/>
      <c r="E165" s="9"/>
    </row>
    <row r="166" spans="1:5">
      <c r="A166" s="13"/>
      <c r="B166" s="13"/>
      <c r="C166" s="13"/>
      <c r="D166" s="18"/>
      <c r="E166" s="9"/>
    </row>
    <row r="167" spans="1:5">
      <c r="A167" s="13"/>
      <c r="B167" s="13"/>
      <c r="C167" s="13"/>
      <c r="D167" s="18"/>
      <c r="E167" s="9"/>
    </row>
    <row r="168" spans="1:5">
      <c r="A168" s="13"/>
      <c r="B168" s="13"/>
      <c r="C168" s="13"/>
      <c r="D168" s="18"/>
      <c r="E168" s="9"/>
    </row>
    <row r="169" spans="1:5">
      <c r="A169" s="13"/>
      <c r="B169" s="13"/>
      <c r="C169" s="13"/>
      <c r="D169" s="18"/>
      <c r="E169" s="9"/>
    </row>
    <row r="170" spans="1:5">
      <c r="A170" s="13"/>
      <c r="B170" s="13"/>
      <c r="C170" s="13"/>
      <c r="D170" s="18"/>
      <c r="E170" s="9"/>
    </row>
    <row r="171" spans="1:5">
      <c r="A171" s="13"/>
      <c r="B171" s="13"/>
      <c r="C171" s="13"/>
      <c r="D171" s="18"/>
      <c r="E171" s="9"/>
    </row>
    <row r="172" spans="1:5">
      <c r="A172" s="13"/>
      <c r="B172" s="13"/>
      <c r="C172" s="13"/>
      <c r="D172" s="18"/>
      <c r="E172" s="9"/>
    </row>
    <row r="173" spans="1:5">
      <c r="A173" s="13"/>
      <c r="B173" s="13"/>
      <c r="C173" s="13"/>
      <c r="D173" s="18"/>
      <c r="E173" s="9"/>
    </row>
    <row r="174" spans="1:5">
      <c r="A174" s="13"/>
      <c r="B174" s="13"/>
      <c r="C174" s="13"/>
      <c r="D174" s="18"/>
      <c r="E174" s="9"/>
    </row>
    <row r="175" spans="1:5">
      <c r="A175" s="13"/>
      <c r="B175" s="13"/>
      <c r="C175" s="13"/>
      <c r="D175" s="18"/>
      <c r="E175" s="9"/>
    </row>
    <row r="176" spans="1:5">
      <c r="A176" s="13"/>
      <c r="B176" s="13"/>
      <c r="C176" s="13"/>
      <c r="D176" s="18"/>
      <c r="E176" s="9"/>
    </row>
    <row r="177" spans="1:5">
      <c r="A177" s="13"/>
      <c r="B177" s="13"/>
      <c r="C177" s="13"/>
      <c r="D177" s="18"/>
      <c r="E177" s="9"/>
    </row>
    <row r="178" spans="1:5">
      <c r="A178" s="13"/>
      <c r="B178" s="13"/>
      <c r="C178" s="13"/>
      <c r="D178" s="18"/>
      <c r="E178" s="9"/>
    </row>
    <row r="179" spans="1:5">
      <c r="A179" s="13"/>
      <c r="B179" s="13"/>
      <c r="C179" s="13"/>
      <c r="D179" s="18"/>
      <c r="E179" s="9"/>
    </row>
    <row r="180" spans="1:5">
      <c r="A180" s="13"/>
      <c r="B180" s="13"/>
      <c r="C180" s="13"/>
      <c r="D180" s="18"/>
      <c r="E180" s="9"/>
    </row>
    <row r="181" spans="1:5">
      <c r="A181" s="13"/>
      <c r="B181" s="13"/>
      <c r="C181" s="13"/>
      <c r="D181" s="18"/>
      <c r="E181" s="9"/>
    </row>
    <row r="182" spans="1:5">
      <c r="A182" s="13"/>
      <c r="B182" s="13"/>
      <c r="C182" s="13"/>
      <c r="D182" s="18"/>
      <c r="E182" s="9"/>
    </row>
    <row r="183" spans="1:5">
      <c r="A183" s="13"/>
      <c r="B183" s="13"/>
      <c r="C183" s="13"/>
      <c r="D183" s="18"/>
      <c r="E183" s="9"/>
    </row>
    <row r="184" spans="1:5">
      <c r="A184" s="13"/>
      <c r="B184" s="13"/>
      <c r="C184" s="13"/>
      <c r="D184" s="18"/>
      <c r="E184" s="9"/>
    </row>
    <row r="185" spans="1:5">
      <c r="A185" s="13"/>
      <c r="B185" s="13"/>
      <c r="C185" s="13"/>
      <c r="D185" s="18"/>
      <c r="E185" s="9"/>
    </row>
    <row r="186" spans="1:5">
      <c r="A186" s="13"/>
      <c r="B186" s="13"/>
      <c r="C186" s="13"/>
      <c r="D186" s="18"/>
      <c r="E186" s="9"/>
    </row>
    <row r="187" spans="1:5">
      <c r="A187" s="13"/>
      <c r="B187" s="13"/>
      <c r="C187" s="13"/>
      <c r="D187" s="18"/>
      <c r="E187" s="9"/>
    </row>
    <row r="188" spans="1:5">
      <c r="A188" s="13"/>
      <c r="B188" s="13"/>
      <c r="C188" s="13"/>
      <c r="D188" s="18"/>
      <c r="E188" s="9"/>
    </row>
    <row r="189" spans="1:5">
      <c r="A189" s="13"/>
      <c r="B189" s="13"/>
      <c r="C189" s="13"/>
      <c r="D189" s="18"/>
      <c r="E189" s="9"/>
    </row>
    <row r="190" spans="1:5">
      <c r="A190" s="13"/>
      <c r="B190" s="13"/>
      <c r="C190" s="13"/>
      <c r="D190" s="18"/>
      <c r="E190" s="9"/>
    </row>
    <row r="191" spans="1:5">
      <c r="A191" s="13"/>
      <c r="B191" s="13"/>
      <c r="C191" s="13"/>
      <c r="D191" s="18"/>
      <c r="E191" s="9"/>
    </row>
    <row r="192" spans="1:5">
      <c r="A192" s="13"/>
      <c r="B192" s="13"/>
      <c r="C192" s="13"/>
      <c r="D192" s="18"/>
      <c r="E192" s="9"/>
    </row>
    <row r="193" spans="1:5">
      <c r="A193" s="13"/>
      <c r="B193" s="13"/>
      <c r="C193" s="13"/>
      <c r="D193" s="18"/>
      <c r="E193" s="9"/>
    </row>
    <row r="194" spans="1:5">
      <c r="A194" s="13"/>
      <c r="B194" s="13"/>
      <c r="C194" s="13"/>
      <c r="D194" s="18"/>
      <c r="E194" s="9"/>
    </row>
    <row r="195" spans="1:5">
      <c r="A195" s="13"/>
      <c r="B195" s="13"/>
      <c r="C195" s="13"/>
      <c r="D195" s="18"/>
      <c r="E195" s="9"/>
    </row>
    <row r="196" spans="1:5">
      <c r="A196" s="13"/>
      <c r="B196" s="13"/>
      <c r="C196" s="13"/>
      <c r="D196" s="18"/>
      <c r="E196" s="9"/>
    </row>
    <row r="197" spans="1:5">
      <c r="A197" s="13"/>
      <c r="B197" s="13"/>
      <c r="C197" s="13"/>
      <c r="D197" s="18"/>
      <c r="E197" s="9"/>
    </row>
    <row r="198" spans="1:5">
      <c r="A198" s="13"/>
      <c r="B198" s="13"/>
      <c r="C198" s="13"/>
      <c r="D198" s="18"/>
      <c r="E198" s="9"/>
    </row>
    <row r="199" spans="1:5">
      <c r="A199" s="13"/>
      <c r="B199" s="13"/>
      <c r="C199" s="13"/>
      <c r="D199" s="18"/>
      <c r="E199" s="9"/>
    </row>
    <row r="200" spans="1:5">
      <c r="A200" s="13"/>
      <c r="B200" s="13"/>
      <c r="C200" s="13"/>
      <c r="D200" s="18"/>
      <c r="E200" s="9"/>
    </row>
    <row r="201" spans="1:5">
      <c r="A201" s="13"/>
      <c r="B201" s="13"/>
      <c r="C201" s="13"/>
      <c r="D201" s="18"/>
      <c r="E201" s="9"/>
    </row>
    <row r="202" spans="1:5">
      <c r="A202" s="13"/>
      <c r="B202" s="13"/>
      <c r="C202" s="13"/>
      <c r="D202" s="18"/>
      <c r="E202" s="9"/>
    </row>
    <row r="203" spans="1:5">
      <c r="A203" s="13"/>
      <c r="B203" s="13"/>
      <c r="C203" s="13"/>
      <c r="D203" s="18"/>
      <c r="E203" s="9"/>
    </row>
    <row r="204" spans="1:5">
      <c r="A204" s="13"/>
      <c r="B204" s="13"/>
      <c r="C204" s="13"/>
      <c r="D204" s="18"/>
      <c r="E204" s="9"/>
    </row>
    <row r="205" spans="1:5">
      <c r="A205" s="13"/>
      <c r="B205" s="13"/>
      <c r="C205" s="13"/>
      <c r="D205" s="18"/>
      <c r="E205" s="9"/>
    </row>
    <row r="206" spans="1:5">
      <c r="A206" s="13"/>
      <c r="B206" s="13"/>
      <c r="C206" s="13"/>
      <c r="D206" s="18"/>
      <c r="E206" s="9"/>
    </row>
    <row r="207" spans="1:5">
      <c r="A207" s="13"/>
      <c r="B207" s="13"/>
      <c r="C207" s="13"/>
      <c r="D207" s="18"/>
      <c r="E207" s="9"/>
    </row>
    <row r="208" spans="1:5">
      <c r="A208" s="13"/>
      <c r="B208" s="13"/>
      <c r="C208" s="13"/>
      <c r="D208" s="18"/>
      <c r="E208" s="9"/>
    </row>
    <row r="209" spans="1:5">
      <c r="A209" s="13"/>
      <c r="B209" s="13"/>
      <c r="C209" s="13"/>
      <c r="D209" s="18"/>
      <c r="E209" s="9"/>
    </row>
    <row r="210" spans="1:5">
      <c r="A210" s="13"/>
      <c r="B210" s="13"/>
      <c r="C210" s="13"/>
      <c r="D210" s="18"/>
      <c r="E210" s="9"/>
    </row>
    <row r="211" spans="1:5">
      <c r="A211" s="13"/>
      <c r="B211" s="13"/>
      <c r="C211" s="13"/>
      <c r="D211" s="18"/>
      <c r="E211" s="9"/>
    </row>
    <row r="212" spans="1:5">
      <c r="A212" s="13"/>
      <c r="B212" s="13"/>
      <c r="C212" s="13"/>
      <c r="D212" s="18"/>
      <c r="E212" s="9"/>
    </row>
    <row r="213" spans="1:5">
      <c r="A213" s="13"/>
      <c r="B213" s="13"/>
      <c r="C213" s="13"/>
      <c r="D213" s="18"/>
      <c r="E213" s="9"/>
    </row>
    <row r="214" spans="1:5">
      <c r="A214" s="13"/>
      <c r="B214" s="13"/>
      <c r="C214" s="13"/>
      <c r="D214" s="18"/>
      <c r="E214" s="9"/>
    </row>
    <row r="215" spans="1:5">
      <c r="A215" s="13"/>
      <c r="B215" s="13"/>
      <c r="C215" s="13"/>
      <c r="D215" s="18"/>
      <c r="E215" s="9"/>
    </row>
    <row r="216" spans="1:5">
      <c r="A216" s="13"/>
      <c r="B216" s="13"/>
      <c r="C216" s="13"/>
      <c r="D216" s="18"/>
      <c r="E216" s="9"/>
    </row>
    <row r="217" spans="1:5">
      <c r="A217" s="13"/>
      <c r="B217" s="13"/>
      <c r="C217" s="13"/>
      <c r="D217" s="18"/>
      <c r="E217" s="9"/>
    </row>
    <row r="218" spans="1:5">
      <c r="A218" s="13"/>
      <c r="B218" s="13"/>
      <c r="C218" s="13"/>
      <c r="D218" s="18"/>
      <c r="E218" s="9"/>
    </row>
    <row r="219" spans="1:5">
      <c r="A219" s="13"/>
      <c r="B219" s="13"/>
      <c r="C219" s="13"/>
      <c r="D219" s="18"/>
      <c r="E219" s="9"/>
    </row>
    <row r="220" spans="1:5">
      <c r="A220" s="13"/>
      <c r="B220" s="13"/>
      <c r="C220" s="13"/>
      <c r="D220" s="18"/>
      <c r="E220" s="9"/>
    </row>
    <row r="221" spans="1:5">
      <c r="A221" s="13"/>
      <c r="B221" s="13"/>
      <c r="C221" s="13"/>
      <c r="D221" s="18"/>
      <c r="E221" s="9"/>
    </row>
    <row r="222" spans="1:5">
      <c r="A222" s="13"/>
      <c r="B222" s="13"/>
      <c r="C222" s="13"/>
      <c r="D222" s="18"/>
      <c r="E222" s="9"/>
    </row>
    <row r="223" spans="1:5">
      <c r="A223" s="13"/>
      <c r="B223" s="13"/>
      <c r="C223" s="13"/>
      <c r="D223" s="18"/>
      <c r="E223" s="9"/>
    </row>
    <row r="224" spans="1:5">
      <c r="A224" s="13"/>
      <c r="B224" s="13"/>
      <c r="C224" s="13"/>
      <c r="D224" s="18"/>
      <c r="E224" s="9"/>
    </row>
    <row r="225" spans="1:5">
      <c r="A225" s="13"/>
      <c r="B225" s="13"/>
      <c r="C225" s="13"/>
      <c r="D225" s="18"/>
      <c r="E225" s="9"/>
    </row>
    <row r="226" spans="1:5">
      <c r="A226" s="13"/>
      <c r="B226" s="13"/>
      <c r="C226" s="13"/>
      <c r="D226" s="18"/>
      <c r="E226" s="9"/>
    </row>
    <row r="227" spans="1:5">
      <c r="A227" s="13"/>
      <c r="B227" s="13"/>
      <c r="C227" s="13"/>
      <c r="D227" s="18"/>
      <c r="E227" s="9"/>
    </row>
    <row r="228" spans="1:5">
      <c r="A228" s="13"/>
      <c r="B228" s="13"/>
      <c r="C228" s="13"/>
      <c r="D228" s="18"/>
      <c r="E228" s="9"/>
    </row>
    <row r="229" spans="1:5">
      <c r="A229" s="13"/>
      <c r="B229" s="13"/>
      <c r="C229" s="13"/>
      <c r="D229" s="18"/>
      <c r="E229" s="9"/>
    </row>
    <row r="230" spans="1:5">
      <c r="A230" s="13"/>
      <c r="B230" s="13"/>
      <c r="C230" s="13"/>
      <c r="D230" s="18"/>
      <c r="E230" s="9"/>
    </row>
    <row r="231" spans="1:5">
      <c r="A231" s="13"/>
      <c r="B231" s="13"/>
      <c r="C231" s="13"/>
      <c r="D231" s="18"/>
      <c r="E231" s="9"/>
    </row>
    <row r="232" spans="1:5">
      <c r="A232" s="13"/>
      <c r="B232" s="13"/>
      <c r="C232" s="13"/>
      <c r="D232" s="18"/>
      <c r="E232" s="9"/>
    </row>
    <row r="233" spans="1:5">
      <c r="A233" s="13"/>
      <c r="B233" s="13"/>
      <c r="C233" s="13"/>
      <c r="D233" s="18"/>
      <c r="E233" s="9"/>
    </row>
    <row r="234" spans="1:5">
      <c r="A234" s="13"/>
      <c r="B234" s="13"/>
      <c r="C234" s="13"/>
      <c r="D234" s="18"/>
      <c r="E234" s="9"/>
    </row>
    <row r="235" spans="1:5">
      <c r="A235" s="13"/>
      <c r="B235" s="13"/>
      <c r="C235" s="13"/>
      <c r="D235" s="18"/>
      <c r="E235" s="9"/>
    </row>
    <row r="236" spans="1:5">
      <c r="A236" s="13"/>
      <c r="B236" s="13"/>
      <c r="C236" s="13"/>
      <c r="D236" s="18"/>
      <c r="E236" s="9"/>
    </row>
    <row r="237" spans="1:5">
      <c r="A237" s="13"/>
      <c r="B237" s="13"/>
      <c r="C237" s="13"/>
      <c r="D237" s="18"/>
      <c r="E237" s="9"/>
    </row>
    <row r="238" spans="1:5">
      <c r="A238" s="13"/>
      <c r="B238" s="13"/>
      <c r="C238" s="13"/>
      <c r="D238" s="18"/>
      <c r="E238" s="9"/>
    </row>
    <row r="239" spans="1:5">
      <c r="A239" s="13"/>
      <c r="B239" s="13"/>
      <c r="C239" s="13"/>
      <c r="D239" s="18"/>
      <c r="E239" s="9"/>
    </row>
    <row r="240" spans="1:5">
      <c r="A240" s="13"/>
      <c r="B240" s="13"/>
      <c r="C240" s="13"/>
      <c r="D240" s="18"/>
      <c r="E240" s="9"/>
    </row>
    <row r="241" spans="1:5">
      <c r="A241" s="13"/>
      <c r="B241" s="13"/>
      <c r="C241" s="13"/>
      <c r="D241" s="18"/>
      <c r="E241" s="9"/>
    </row>
    <row r="242" spans="1:5">
      <c r="A242" s="13"/>
      <c r="B242" s="13"/>
      <c r="C242" s="13"/>
      <c r="D242" s="18"/>
      <c r="E242" s="9"/>
    </row>
    <row r="243" spans="1:5">
      <c r="A243" s="13"/>
      <c r="B243" s="13"/>
      <c r="C243" s="13"/>
      <c r="D243" s="18"/>
      <c r="E243" s="9"/>
    </row>
    <row r="244" spans="1:5">
      <c r="A244" s="13"/>
      <c r="B244" s="13"/>
      <c r="C244" s="13"/>
      <c r="D244" s="18"/>
      <c r="E244" s="9"/>
    </row>
    <row r="245" spans="1:5">
      <c r="A245" s="13"/>
      <c r="B245" s="13"/>
      <c r="C245" s="13"/>
      <c r="D245" s="18"/>
      <c r="E245" s="9"/>
    </row>
    <row r="246" spans="1:5">
      <c r="A246" s="13"/>
      <c r="B246" s="13"/>
      <c r="C246" s="13"/>
      <c r="D246" s="18"/>
      <c r="E246" s="9"/>
    </row>
    <row r="247" spans="1:5">
      <c r="A247" s="13"/>
      <c r="B247" s="13"/>
      <c r="C247" s="13"/>
      <c r="D247" s="18"/>
      <c r="E247" s="9"/>
    </row>
    <row r="248" spans="1:5">
      <c r="A248" s="13"/>
      <c r="B248" s="13"/>
      <c r="C248" s="13"/>
      <c r="D248" s="18"/>
      <c r="E248" s="9"/>
    </row>
    <row r="249" spans="1:5">
      <c r="A249" s="13"/>
      <c r="B249" s="13"/>
      <c r="C249" s="13"/>
      <c r="D249" s="18"/>
      <c r="E249" s="9"/>
    </row>
    <row r="250" spans="1:5">
      <c r="A250" s="13"/>
      <c r="B250" s="13"/>
      <c r="C250" s="13"/>
      <c r="D250" s="18"/>
      <c r="E250" s="9"/>
    </row>
    <row r="251" spans="1:5">
      <c r="A251" s="13"/>
      <c r="B251" s="13"/>
      <c r="C251" s="13"/>
      <c r="D251" s="18"/>
      <c r="E251" s="9"/>
    </row>
    <row r="252" spans="1:5">
      <c r="A252" s="13"/>
      <c r="B252" s="13"/>
      <c r="C252" s="13"/>
      <c r="D252" s="18"/>
      <c r="E252" s="9"/>
    </row>
    <row r="253" spans="1:5">
      <c r="A253" s="13"/>
      <c r="B253" s="13"/>
      <c r="C253" s="13"/>
      <c r="D253" s="18"/>
      <c r="E253" s="9"/>
    </row>
    <row r="254" spans="1:5">
      <c r="A254" s="13"/>
      <c r="B254" s="13"/>
      <c r="C254" s="13"/>
      <c r="D254" s="18"/>
      <c r="E254" s="9"/>
    </row>
    <row r="255" spans="1:5">
      <c r="A255" s="13"/>
      <c r="B255" s="13"/>
      <c r="C255" s="13"/>
      <c r="D255" s="18"/>
      <c r="E255" s="9"/>
    </row>
    <row r="256" spans="1:5">
      <c r="A256" s="13"/>
      <c r="B256" s="13"/>
      <c r="C256" s="13"/>
      <c r="D256" s="18"/>
      <c r="E256" s="9"/>
    </row>
    <row r="257" spans="1:5">
      <c r="A257" s="13"/>
      <c r="B257" s="13"/>
      <c r="C257" s="13"/>
      <c r="D257" s="18"/>
      <c r="E257" s="9"/>
    </row>
    <row r="258" spans="1:5">
      <c r="A258" s="13"/>
      <c r="B258" s="13"/>
      <c r="C258" s="13"/>
      <c r="D258" s="18"/>
      <c r="E258" s="9"/>
    </row>
    <row r="259" spans="1:5">
      <c r="A259" s="13"/>
      <c r="B259" s="13"/>
      <c r="C259" s="13"/>
      <c r="D259" s="18"/>
      <c r="E259" s="9"/>
    </row>
    <row r="260" spans="1:5">
      <c r="A260" s="13"/>
      <c r="B260" s="13"/>
      <c r="C260" s="13"/>
      <c r="D260" s="18"/>
      <c r="E260" s="9"/>
    </row>
    <row r="261" spans="1:5">
      <c r="A261" s="13"/>
      <c r="B261" s="13"/>
      <c r="C261" s="13"/>
      <c r="D261" s="18"/>
      <c r="E261" s="9"/>
    </row>
    <row r="262" spans="1:5">
      <c r="A262" s="13"/>
      <c r="B262" s="13"/>
      <c r="C262" s="13"/>
      <c r="D262" s="18"/>
      <c r="E262" s="9"/>
    </row>
    <row r="263" spans="1:5">
      <c r="A263" s="13"/>
      <c r="B263" s="13"/>
      <c r="C263" s="13"/>
      <c r="D263" s="18"/>
      <c r="E263" s="9"/>
    </row>
    <row r="264" spans="1:5">
      <c r="A264" s="13"/>
      <c r="B264" s="13"/>
      <c r="C264" s="13"/>
      <c r="D264" s="18"/>
      <c r="E264" s="9"/>
    </row>
    <row r="265" spans="1:5">
      <c r="A265" s="13"/>
      <c r="B265" s="13"/>
      <c r="C265" s="13"/>
      <c r="D265" s="18"/>
      <c r="E265" s="9"/>
    </row>
    <row r="266" spans="1:5">
      <c r="A266" s="13"/>
      <c r="B266" s="13"/>
      <c r="C266" s="13"/>
      <c r="D266" s="18"/>
      <c r="E266" s="9"/>
    </row>
    <row r="267" spans="1:5">
      <c r="A267" s="13"/>
      <c r="B267" s="13"/>
      <c r="C267" s="13"/>
      <c r="D267" s="18"/>
      <c r="E267" s="9"/>
    </row>
    <row r="268" spans="1:5">
      <c r="A268" s="13"/>
      <c r="B268" s="13"/>
      <c r="C268" s="13"/>
      <c r="D268" s="18"/>
      <c r="E268" s="9"/>
    </row>
    <row r="269" spans="1:5">
      <c r="A269" s="13"/>
      <c r="B269" s="13"/>
      <c r="C269" s="13"/>
      <c r="D269" s="18"/>
      <c r="E269" s="9"/>
    </row>
    <row r="270" spans="1:5">
      <c r="A270" s="13"/>
      <c r="B270" s="13"/>
      <c r="C270" s="13"/>
      <c r="D270" s="18"/>
      <c r="E270" s="9"/>
    </row>
    <row r="271" spans="1:5">
      <c r="A271" s="13"/>
      <c r="B271" s="13"/>
      <c r="C271" s="13"/>
      <c r="D271" s="18"/>
      <c r="E271" s="9"/>
    </row>
    <row r="272" spans="1:5">
      <c r="A272" s="13"/>
      <c r="B272" s="13"/>
      <c r="C272" s="13"/>
      <c r="D272" s="18"/>
      <c r="E272" s="9"/>
    </row>
    <row r="273" spans="1:5">
      <c r="A273" s="13"/>
      <c r="B273" s="13"/>
      <c r="C273" s="13"/>
      <c r="D273" s="18"/>
      <c r="E273" s="9"/>
    </row>
    <row r="274" spans="1:5">
      <c r="A274" s="13"/>
      <c r="B274" s="13"/>
      <c r="C274" s="13"/>
      <c r="D274" s="18"/>
      <c r="E274" s="9"/>
    </row>
    <row r="275" spans="1:5">
      <c r="A275" s="13"/>
      <c r="B275" s="13"/>
      <c r="C275" s="13"/>
      <c r="D275" s="18"/>
      <c r="E275" s="9"/>
    </row>
    <row r="276" spans="1:5">
      <c r="A276" s="13"/>
      <c r="B276" s="13"/>
      <c r="C276" s="13"/>
      <c r="D276" s="18"/>
      <c r="E276" s="9"/>
    </row>
    <row r="277" spans="1:5">
      <c r="A277" s="13"/>
      <c r="B277" s="13"/>
      <c r="C277" s="13"/>
      <c r="D277" s="18"/>
      <c r="E277" s="9"/>
    </row>
    <row r="278" spans="1:5">
      <c r="A278" s="13"/>
      <c r="B278" s="13"/>
      <c r="C278" s="13"/>
      <c r="D278" s="18"/>
      <c r="E278" s="9"/>
    </row>
    <row r="279" spans="1:5">
      <c r="A279" s="13"/>
      <c r="B279" s="13"/>
      <c r="C279" s="13"/>
      <c r="D279" s="18"/>
      <c r="E279" s="9"/>
    </row>
    <row r="280" spans="1:5">
      <c r="A280" s="13"/>
      <c r="B280" s="13"/>
      <c r="C280" s="13"/>
      <c r="D280" s="18"/>
      <c r="E280" s="9"/>
    </row>
    <row r="281" spans="1:5">
      <c r="A281" s="13"/>
      <c r="B281" s="13"/>
      <c r="C281" s="13"/>
      <c r="D281" s="18"/>
      <c r="E281" s="9"/>
    </row>
    <row r="282" spans="1:5">
      <c r="A282" s="13"/>
      <c r="B282" s="13"/>
      <c r="C282" s="13"/>
      <c r="D282" s="18"/>
      <c r="E282" s="9"/>
    </row>
    <row r="283" spans="1:5">
      <c r="A283" s="13"/>
      <c r="B283" s="13"/>
      <c r="C283" s="13"/>
      <c r="D283" s="18"/>
      <c r="E283" s="9"/>
    </row>
    <row r="284" spans="1:5">
      <c r="A284" s="13"/>
      <c r="B284" s="13"/>
      <c r="C284" s="13"/>
      <c r="D284" s="18"/>
      <c r="E284" s="9"/>
    </row>
    <row r="285" spans="1:5">
      <c r="A285" s="13"/>
      <c r="B285" s="13"/>
      <c r="C285" s="13"/>
      <c r="D285" s="18"/>
      <c r="E285" s="9"/>
    </row>
    <row r="286" spans="1:5">
      <c r="A286" s="13"/>
      <c r="B286" s="13"/>
      <c r="C286" s="13"/>
      <c r="D286" s="18"/>
      <c r="E286" s="9"/>
    </row>
    <row r="287" spans="1:5">
      <c r="A287" s="13"/>
      <c r="B287" s="13"/>
      <c r="C287" s="13"/>
      <c r="D287" s="18"/>
      <c r="E287" s="9"/>
    </row>
    <row r="288" spans="1:5">
      <c r="A288" s="13"/>
      <c r="B288" s="13"/>
      <c r="C288" s="13"/>
      <c r="D288" s="18"/>
      <c r="E288" s="9"/>
    </row>
    <row r="289" spans="1:5">
      <c r="A289" s="13"/>
      <c r="B289" s="13"/>
      <c r="C289" s="13"/>
      <c r="D289" s="18"/>
      <c r="E289" s="9"/>
    </row>
    <row r="290" spans="1:5">
      <c r="A290" s="13"/>
      <c r="B290" s="13"/>
      <c r="C290" s="13"/>
      <c r="D290" s="18"/>
      <c r="E290" s="9"/>
    </row>
    <row r="291" spans="1:5">
      <c r="A291" s="13"/>
      <c r="B291" s="13"/>
      <c r="C291" s="13"/>
      <c r="D291" s="18"/>
      <c r="E291" s="9"/>
    </row>
    <row r="292" spans="1:5">
      <c r="A292" s="13"/>
      <c r="B292" s="13"/>
      <c r="C292" s="13"/>
      <c r="D292" s="18"/>
      <c r="E292" s="9"/>
    </row>
    <row r="293" spans="1:5">
      <c r="A293" s="13"/>
      <c r="B293" s="13"/>
      <c r="C293" s="13"/>
      <c r="D293" s="18"/>
      <c r="E293" s="9"/>
    </row>
    <row r="294" spans="1:5">
      <c r="A294" s="13"/>
      <c r="B294" s="13"/>
      <c r="C294" s="13"/>
      <c r="D294" s="18"/>
      <c r="E294" s="9"/>
    </row>
    <row r="295" spans="1:5">
      <c r="A295" s="13"/>
      <c r="B295" s="13"/>
      <c r="C295" s="13"/>
      <c r="D295" s="18"/>
      <c r="E295" s="9"/>
    </row>
    <row r="296" spans="1:5">
      <c r="A296" s="13"/>
      <c r="B296" s="13"/>
      <c r="C296" s="13"/>
      <c r="D296" s="18"/>
      <c r="E296" s="9"/>
    </row>
    <row r="297" spans="1:5">
      <c r="A297" s="13"/>
      <c r="B297" s="13"/>
      <c r="C297" s="13"/>
      <c r="D297" s="18"/>
      <c r="E297" s="9"/>
    </row>
    <row r="298" spans="1:5">
      <c r="A298" s="13"/>
      <c r="B298" s="13"/>
      <c r="C298" s="13"/>
      <c r="D298" s="18"/>
      <c r="E298" s="9"/>
    </row>
    <row r="299" spans="1:5">
      <c r="A299" s="13"/>
      <c r="B299" s="13"/>
      <c r="C299" s="13"/>
      <c r="D299" s="18"/>
      <c r="E299" s="9"/>
    </row>
    <row r="300" spans="1:5">
      <c r="A300" s="13"/>
      <c r="B300" s="13"/>
      <c r="C300" s="13"/>
      <c r="D300" s="18"/>
      <c r="E300" s="9"/>
    </row>
    <row r="301" spans="1:5">
      <c r="A301" s="13"/>
      <c r="B301" s="13"/>
      <c r="C301" s="13"/>
      <c r="D301" s="18"/>
      <c r="E301" s="9"/>
    </row>
    <row r="302" spans="1:5">
      <c r="A302" s="13"/>
      <c r="B302" s="13"/>
      <c r="C302" s="13"/>
      <c r="D302" s="18"/>
      <c r="E302" s="9"/>
    </row>
    <row r="303" spans="1:5">
      <c r="A303" s="13"/>
      <c r="B303" s="13"/>
      <c r="C303" s="13"/>
      <c r="D303" s="18"/>
      <c r="E303" s="9"/>
    </row>
    <row r="304" spans="1:5">
      <c r="A304" s="13"/>
      <c r="B304" s="13"/>
      <c r="C304" s="13"/>
      <c r="D304" s="18"/>
      <c r="E304" s="9"/>
    </row>
    <row r="305" spans="1:5">
      <c r="A305" s="13"/>
      <c r="B305" s="13"/>
      <c r="C305" s="13"/>
      <c r="D305" s="18"/>
      <c r="E305" s="9"/>
    </row>
    <row r="306" spans="1:5">
      <c r="A306" s="13"/>
      <c r="B306" s="13"/>
      <c r="C306" s="13"/>
      <c r="D306" s="18"/>
      <c r="E306" s="9"/>
    </row>
    <row r="307" spans="1:5">
      <c r="A307" s="13"/>
      <c r="B307" s="13"/>
      <c r="C307" s="13"/>
      <c r="D307" s="18"/>
      <c r="E307" s="9"/>
    </row>
    <row r="308" spans="1:5">
      <c r="A308" s="13"/>
      <c r="B308" s="13"/>
      <c r="C308" s="13"/>
      <c r="D308" s="18"/>
      <c r="E308" s="9"/>
    </row>
    <row r="309" spans="1:5">
      <c r="A309" s="13"/>
      <c r="B309" s="13"/>
      <c r="C309" s="13"/>
      <c r="D309" s="18"/>
      <c r="E309" s="9"/>
    </row>
    <row r="310" spans="1:5">
      <c r="A310" s="13"/>
      <c r="B310" s="13"/>
      <c r="C310" s="13"/>
      <c r="D310" s="18"/>
      <c r="E310" s="9"/>
    </row>
    <row r="311" spans="1:5">
      <c r="A311" s="13"/>
      <c r="B311" s="13"/>
      <c r="C311" s="13"/>
      <c r="D311" s="18"/>
      <c r="E311" s="9"/>
    </row>
    <row r="312" spans="1:5">
      <c r="A312" s="13"/>
      <c r="B312" s="13"/>
      <c r="C312" s="13"/>
      <c r="D312" s="18"/>
      <c r="E312" s="9"/>
    </row>
    <row r="313" spans="1:5">
      <c r="A313" s="13"/>
      <c r="B313" s="13"/>
      <c r="C313" s="13"/>
      <c r="D313" s="18"/>
      <c r="E313" s="9"/>
    </row>
    <row r="314" spans="1:5">
      <c r="A314" s="13"/>
      <c r="B314" s="13"/>
      <c r="C314" s="13"/>
      <c r="D314" s="18"/>
      <c r="E314" s="9"/>
    </row>
    <row r="315" spans="1:5">
      <c r="A315" s="13"/>
      <c r="B315" s="13"/>
      <c r="C315" s="13"/>
      <c r="D315" s="18"/>
      <c r="E315" s="9"/>
    </row>
    <row r="316" spans="1:5">
      <c r="A316" s="13"/>
      <c r="B316" s="13"/>
      <c r="C316" s="13"/>
      <c r="D316" s="18"/>
      <c r="E316" s="9"/>
    </row>
    <row r="317" spans="1:5">
      <c r="A317" s="13"/>
      <c r="B317" s="13"/>
      <c r="C317" s="13"/>
      <c r="D317" s="18"/>
      <c r="E317" s="9"/>
    </row>
    <row r="318" spans="1:5">
      <c r="A318" s="13"/>
      <c r="B318" s="13"/>
      <c r="C318" s="13"/>
      <c r="D318" s="18"/>
      <c r="E318" s="9"/>
    </row>
    <row r="319" spans="1:5">
      <c r="A319" s="13"/>
      <c r="B319" s="13"/>
      <c r="C319" s="13"/>
      <c r="D319" s="18"/>
      <c r="E319" s="9"/>
    </row>
    <row r="320" spans="1:5">
      <c r="A320" s="13"/>
      <c r="B320" s="13"/>
      <c r="C320" s="13"/>
      <c r="D320" s="18"/>
      <c r="E320" s="9"/>
    </row>
    <row r="321" spans="1:5">
      <c r="A321" s="13"/>
      <c r="B321" s="13"/>
      <c r="C321" s="13"/>
      <c r="D321" s="18"/>
      <c r="E321" s="9"/>
    </row>
    <row r="322" spans="1:5">
      <c r="A322" s="13"/>
      <c r="B322" s="13"/>
      <c r="C322" s="13"/>
      <c r="D322" s="18"/>
      <c r="E322" s="9"/>
    </row>
    <row r="323" spans="1:5">
      <c r="A323" s="13"/>
      <c r="B323" s="13"/>
      <c r="C323" s="13"/>
      <c r="D323" s="18"/>
      <c r="E323" s="9"/>
    </row>
    <row r="324" spans="1:5">
      <c r="A324" s="13"/>
      <c r="B324" s="13"/>
      <c r="C324" s="13"/>
      <c r="D324" s="18"/>
      <c r="E324" s="9"/>
    </row>
    <row r="325" spans="1:5">
      <c r="A325" s="13"/>
      <c r="B325" s="13"/>
      <c r="C325" s="13"/>
      <c r="D325" s="18"/>
      <c r="E325" s="9"/>
    </row>
    <row r="326" spans="1:5">
      <c r="A326" s="13"/>
      <c r="B326" s="13"/>
      <c r="C326" s="13"/>
      <c r="D326" s="18"/>
      <c r="E326" s="9"/>
    </row>
    <row r="327" spans="1:5">
      <c r="A327" s="13"/>
      <c r="B327" s="13"/>
      <c r="C327" s="13"/>
      <c r="D327" s="18"/>
      <c r="E327" s="9"/>
    </row>
    <row r="328" spans="1:5">
      <c r="A328" s="13"/>
      <c r="B328" s="13"/>
      <c r="C328" s="13"/>
      <c r="D328" s="18"/>
      <c r="E328" s="9"/>
    </row>
    <row r="329" spans="1:5">
      <c r="A329" s="13"/>
      <c r="B329" s="13"/>
      <c r="C329" s="13"/>
      <c r="D329" s="18"/>
      <c r="E329" s="9"/>
    </row>
    <row r="330" spans="1:5">
      <c r="A330" s="13"/>
      <c r="B330" s="13"/>
      <c r="C330" s="13"/>
      <c r="D330" s="18"/>
      <c r="E330" s="9"/>
    </row>
    <row r="331" spans="1:5">
      <c r="A331" s="13"/>
      <c r="B331" s="13"/>
      <c r="C331" s="13"/>
      <c r="D331" s="18"/>
      <c r="E331" s="9"/>
    </row>
    <row r="332" spans="1:5">
      <c r="A332" s="13"/>
      <c r="B332" s="13"/>
      <c r="C332" s="13"/>
      <c r="D332" s="18"/>
      <c r="E332" s="9"/>
    </row>
    <row r="333" spans="1:5">
      <c r="A333" s="13"/>
      <c r="B333" s="13"/>
      <c r="C333" s="13"/>
      <c r="D333" s="18"/>
      <c r="E333" s="9"/>
    </row>
    <row r="334" spans="1:5">
      <c r="A334" s="13"/>
      <c r="B334" s="13"/>
      <c r="C334" s="13"/>
      <c r="D334" s="18"/>
      <c r="E334" s="9"/>
    </row>
    <row r="335" spans="1:5">
      <c r="A335" s="13"/>
      <c r="B335" s="13"/>
      <c r="C335" s="13"/>
      <c r="D335" s="18"/>
      <c r="E335" s="9"/>
    </row>
    <row r="336" spans="1:5">
      <c r="A336" s="13"/>
      <c r="B336" s="13"/>
      <c r="C336" s="13"/>
      <c r="D336" s="18"/>
      <c r="E336" s="9"/>
    </row>
    <row r="337" spans="1:5">
      <c r="A337" s="13"/>
      <c r="B337" s="13"/>
      <c r="C337" s="13"/>
      <c r="D337" s="18"/>
      <c r="E337" s="9"/>
    </row>
    <row r="338" spans="1:5">
      <c r="A338" s="13"/>
      <c r="B338" s="13"/>
      <c r="C338" s="13"/>
      <c r="D338" s="18"/>
      <c r="E338" s="9"/>
    </row>
    <row r="339" spans="1:5">
      <c r="A339" s="13"/>
      <c r="B339" s="13"/>
      <c r="C339" s="13"/>
      <c r="D339" s="18"/>
      <c r="E339" s="9"/>
    </row>
    <row r="340" spans="1:5">
      <c r="A340" s="13"/>
      <c r="B340" s="13"/>
      <c r="C340" s="13"/>
      <c r="D340" s="18"/>
      <c r="E340" s="9"/>
    </row>
    <row r="341" spans="1:5">
      <c r="A341" s="13"/>
      <c r="B341" s="13"/>
      <c r="C341" s="13"/>
      <c r="D341" s="18"/>
      <c r="E341" s="9"/>
    </row>
    <row r="342" spans="1:5">
      <c r="A342" s="13"/>
      <c r="B342" s="13"/>
      <c r="C342" s="13"/>
      <c r="D342" s="18"/>
      <c r="E342" s="9"/>
    </row>
    <row r="343" spans="1:5">
      <c r="A343" s="13"/>
      <c r="B343" s="13"/>
      <c r="C343" s="13"/>
      <c r="D343" s="18"/>
      <c r="E343" s="9"/>
    </row>
    <row r="344" spans="1:5">
      <c r="A344" s="13"/>
      <c r="B344" s="13"/>
      <c r="C344" s="13"/>
      <c r="D344" s="18"/>
      <c r="E344" s="9"/>
    </row>
    <row r="345" spans="1:5">
      <c r="A345" s="13"/>
      <c r="B345" s="13"/>
      <c r="C345" s="13"/>
      <c r="D345" s="18"/>
      <c r="E345" s="9"/>
    </row>
    <row r="346" spans="1:5">
      <c r="A346" s="13"/>
      <c r="B346" s="13"/>
      <c r="C346" s="13"/>
      <c r="D346" s="18"/>
      <c r="E346" s="9"/>
    </row>
    <row r="347" spans="1:5">
      <c r="A347" s="13"/>
      <c r="B347" s="13"/>
      <c r="C347" s="13"/>
      <c r="D347" s="18"/>
      <c r="E347" s="9"/>
    </row>
    <row r="348" spans="1:5">
      <c r="A348" s="13"/>
      <c r="B348" s="13"/>
      <c r="C348" s="13"/>
      <c r="D348" s="18"/>
      <c r="E348" s="9"/>
    </row>
    <row r="349" spans="1:5">
      <c r="A349" s="13"/>
      <c r="B349" s="13"/>
      <c r="C349" s="13"/>
      <c r="D349" s="18"/>
      <c r="E349" s="9"/>
    </row>
    <row r="350" spans="1:5">
      <c r="A350" s="13"/>
      <c r="B350" s="13"/>
      <c r="C350" s="13"/>
      <c r="D350" s="18"/>
      <c r="E350" s="9"/>
    </row>
    <row r="351" spans="1:5">
      <c r="A351" s="13"/>
      <c r="B351" s="13"/>
      <c r="C351" s="13"/>
      <c r="D351" s="18"/>
      <c r="E351" s="9"/>
    </row>
    <row r="352" spans="1:5">
      <c r="A352" s="13"/>
      <c r="B352" s="13"/>
      <c r="C352" s="13"/>
      <c r="D352" s="18"/>
      <c r="E352" s="9"/>
    </row>
    <row r="353" spans="1:5">
      <c r="A353" s="13"/>
      <c r="B353" s="13"/>
      <c r="C353" s="13"/>
      <c r="D353" s="18"/>
      <c r="E353" s="9"/>
    </row>
    <row r="354" spans="1:5">
      <c r="A354" s="13"/>
      <c r="B354" s="13"/>
      <c r="C354" s="13"/>
      <c r="D354" s="18"/>
      <c r="E354" s="9"/>
    </row>
    <row r="355" spans="1:5">
      <c r="A355" s="13"/>
      <c r="B355" s="13"/>
      <c r="C355" s="13"/>
      <c r="D355" s="18"/>
      <c r="E355" s="9"/>
    </row>
    <row r="356" spans="1:5">
      <c r="A356" s="13"/>
      <c r="B356" s="13"/>
      <c r="C356" s="13"/>
      <c r="D356" s="18"/>
      <c r="E356" s="9"/>
    </row>
    <row r="357" spans="1:5">
      <c r="A357" s="13"/>
      <c r="B357" s="13"/>
      <c r="C357" s="13"/>
      <c r="D357" s="18"/>
      <c r="E357" s="9"/>
    </row>
    <row r="358" spans="1:5">
      <c r="A358" s="13"/>
      <c r="B358" s="13"/>
      <c r="C358" s="13"/>
      <c r="D358" s="18"/>
      <c r="E358" s="9"/>
    </row>
    <row r="359" spans="1:5">
      <c r="A359" s="13"/>
      <c r="B359" s="13"/>
      <c r="C359" s="13"/>
      <c r="D359" s="18"/>
      <c r="E359" s="9"/>
    </row>
    <row r="360" spans="1:5">
      <c r="A360" s="13"/>
      <c r="B360" s="13"/>
      <c r="C360" s="13"/>
      <c r="D360" s="18"/>
      <c r="E360" s="9"/>
    </row>
    <row r="361" spans="1:5">
      <c r="A361" s="13"/>
      <c r="B361" s="13"/>
      <c r="C361" s="13"/>
      <c r="D361" s="18"/>
      <c r="E361" s="9"/>
    </row>
    <row r="362" spans="1:5">
      <c r="A362" s="13"/>
      <c r="B362" s="13"/>
      <c r="C362" s="13"/>
      <c r="D362" s="18"/>
      <c r="E362" s="9"/>
    </row>
    <row r="363" spans="1:5">
      <c r="A363" s="13"/>
      <c r="B363" s="13"/>
      <c r="C363" s="13"/>
      <c r="D363" s="18"/>
      <c r="E363" s="9"/>
    </row>
    <row r="364" spans="1:5">
      <c r="A364" s="13"/>
      <c r="B364" s="13"/>
      <c r="C364" s="13"/>
      <c r="D364" s="18"/>
      <c r="E364" s="9"/>
    </row>
    <row r="365" spans="1:5">
      <c r="A365" s="13"/>
      <c r="B365" s="13"/>
      <c r="C365" s="13"/>
      <c r="D365" s="18"/>
      <c r="E365" s="9"/>
    </row>
    <row r="366" spans="1:5">
      <c r="A366" s="13"/>
      <c r="B366" s="13"/>
      <c r="C366" s="13"/>
      <c r="D366" s="18"/>
      <c r="E366" s="9"/>
    </row>
    <row r="367" spans="1:5">
      <c r="A367" s="13"/>
      <c r="B367" s="13"/>
      <c r="C367" s="13"/>
      <c r="D367" s="18"/>
      <c r="E367" s="9"/>
    </row>
    <row r="368" spans="1:5">
      <c r="A368" s="13"/>
      <c r="B368" s="13"/>
      <c r="C368" s="13"/>
      <c r="D368" s="18"/>
      <c r="E368" s="9"/>
    </row>
    <row r="369" spans="1:5">
      <c r="A369" s="13"/>
      <c r="B369" s="13"/>
      <c r="C369" s="13"/>
      <c r="D369" s="18"/>
      <c r="E369" s="9"/>
    </row>
    <row r="370" spans="1:5">
      <c r="A370" s="13"/>
      <c r="B370" s="13"/>
      <c r="C370" s="13"/>
      <c r="D370" s="18"/>
      <c r="E370" s="9"/>
    </row>
    <row r="371" spans="1:5">
      <c r="A371" s="13"/>
      <c r="B371" s="13"/>
      <c r="C371" s="13"/>
      <c r="D371" s="18"/>
      <c r="E371" s="9"/>
    </row>
    <row r="372" spans="1:5">
      <c r="A372" s="13"/>
      <c r="B372" s="13"/>
      <c r="C372" s="13"/>
      <c r="D372" s="18"/>
      <c r="E372" s="9"/>
    </row>
    <row r="373" spans="1:5">
      <c r="A373" s="13"/>
      <c r="B373" s="13"/>
      <c r="C373" s="13"/>
      <c r="D373" s="18"/>
      <c r="E373" s="9"/>
    </row>
    <row r="374" spans="1:5">
      <c r="A374" s="13"/>
      <c r="B374" s="13"/>
      <c r="C374" s="13"/>
      <c r="D374" s="18"/>
      <c r="E374" s="9"/>
    </row>
    <row r="375" spans="1:5">
      <c r="A375" s="13"/>
      <c r="B375" s="13"/>
      <c r="C375" s="13"/>
      <c r="D375" s="18"/>
      <c r="E375" s="9"/>
    </row>
    <row r="376" spans="1:5">
      <c r="A376" s="13"/>
      <c r="B376" s="13"/>
      <c r="C376" s="13"/>
      <c r="D376" s="18"/>
      <c r="E376" s="9"/>
    </row>
    <row r="377" spans="1:5">
      <c r="A377" s="13"/>
      <c r="B377" s="13"/>
      <c r="C377" s="13"/>
      <c r="D377" s="18"/>
      <c r="E377" s="9"/>
    </row>
    <row r="378" spans="1:5">
      <c r="A378" s="13"/>
      <c r="B378" s="13"/>
      <c r="C378" s="13"/>
      <c r="D378" s="18"/>
      <c r="E378" s="9"/>
    </row>
    <row r="379" spans="1:5">
      <c r="A379" s="13"/>
      <c r="B379" s="13"/>
      <c r="C379" s="13"/>
      <c r="D379" s="18"/>
      <c r="E379" s="9"/>
    </row>
    <row r="380" spans="1:5">
      <c r="A380" s="13"/>
      <c r="B380" s="13"/>
      <c r="C380" s="13"/>
      <c r="D380" s="18"/>
      <c r="E380" s="9"/>
    </row>
    <row r="381" spans="1:5">
      <c r="A381" s="13"/>
      <c r="B381" s="13"/>
      <c r="C381" s="13"/>
      <c r="D381" s="18"/>
      <c r="E381" s="9"/>
    </row>
    <row r="382" spans="1:5">
      <c r="A382" s="13"/>
      <c r="B382" s="13"/>
      <c r="C382" s="13"/>
      <c r="D382" s="18"/>
      <c r="E382" s="9"/>
    </row>
    <row r="383" spans="1:5">
      <c r="A383" s="13"/>
      <c r="B383" s="13"/>
      <c r="C383" s="13"/>
      <c r="D383" s="18"/>
      <c r="E383" s="9"/>
    </row>
    <row r="384" spans="1:5">
      <c r="A384" s="13"/>
      <c r="B384" s="13"/>
      <c r="C384" s="13"/>
      <c r="D384" s="18"/>
      <c r="E384" s="9"/>
    </row>
    <row r="385" spans="1:5">
      <c r="A385" s="13"/>
      <c r="B385" s="13"/>
      <c r="C385" s="13"/>
      <c r="D385" s="18"/>
      <c r="E385" s="9"/>
    </row>
    <row r="386" spans="1:5">
      <c r="A386" s="13"/>
      <c r="B386" s="13"/>
      <c r="C386" s="13"/>
      <c r="D386" s="18"/>
      <c r="E386" s="9"/>
    </row>
    <row r="387" spans="1:5">
      <c r="A387" s="13"/>
      <c r="B387" s="13"/>
      <c r="C387" s="13"/>
      <c r="D387" s="18"/>
      <c r="E387" s="9"/>
    </row>
    <row r="388" spans="1:5">
      <c r="A388" s="13"/>
      <c r="B388" s="13"/>
      <c r="C388" s="13"/>
      <c r="D388" s="18"/>
      <c r="E388" s="9"/>
    </row>
    <row r="389" spans="1:5">
      <c r="A389" s="13"/>
      <c r="B389" s="13"/>
      <c r="C389" s="13"/>
      <c r="D389" s="18"/>
      <c r="E389" s="9"/>
    </row>
    <row r="390" spans="1:5">
      <c r="A390" s="13"/>
      <c r="B390" s="13"/>
      <c r="C390" s="13"/>
      <c r="D390" s="18"/>
      <c r="E390" s="9"/>
    </row>
    <row r="391" spans="1:5">
      <c r="A391" s="13"/>
      <c r="B391" s="13"/>
      <c r="C391" s="13"/>
      <c r="D391" s="18"/>
      <c r="E391" s="9"/>
    </row>
    <row r="392" spans="1:5">
      <c r="A392" s="13"/>
      <c r="B392" s="13"/>
      <c r="C392" s="13"/>
      <c r="D392" s="18"/>
      <c r="E392" s="9"/>
    </row>
    <row r="393" spans="1:5">
      <c r="A393" s="13"/>
      <c r="B393" s="13"/>
      <c r="C393" s="13"/>
      <c r="D393" s="18"/>
      <c r="E393" s="9"/>
    </row>
    <row r="394" spans="1:5">
      <c r="A394" s="13"/>
      <c r="B394" s="13"/>
      <c r="C394" s="13"/>
      <c r="D394" s="18"/>
      <c r="E394" s="9"/>
    </row>
    <row r="395" spans="1:5">
      <c r="A395" s="13"/>
      <c r="B395" s="13"/>
      <c r="C395" s="13"/>
      <c r="D395" s="18"/>
      <c r="E395" s="9"/>
    </row>
    <row r="396" spans="1:5">
      <c r="A396" s="13"/>
      <c r="B396" s="13"/>
      <c r="C396" s="13"/>
      <c r="D396" s="18"/>
      <c r="E396" s="9"/>
    </row>
    <row r="397" spans="1:5">
      <c r="A397" s="13"/>
      <c r="B397" s="13"/>
      <c r="C397" s="13"/>
      <c r="D397" s="18"/>
      <c r="E397" s="9"/>
    </row>
    <row r="398" spans="1:5">
      <c r="A398" s="13"/>
      <c r="B398" s="13"/>
      <c r="C398" s="13"/>
      <c r="D398" s="18"/>
      <c r="E398" s="9"/>
    </row>
    <row r="399" spans="1:5">
      <c r="A399" s="13"/>
      <c r="B399" s="13"/>
      <c r="C399" s="13"/>
      <c r="D399" s="18"/>
      <c r="E399" s="9"/>
    </row>
    <row r="400" spans="1:5">
      <c r="A400" s="13"/>
      <c r="B400" s="13"/>
      <c r="C400" s="13"/>
      <c r="D400" s="18"/>
      <c r="E400" s="9"/>
    </row>
    <row r="401" spans="1:5">
      <c r="A401" s="13"/>
      <c r="B401" s="13"/>
      <c r="C401" s="13"/>
      <c r="D401" s="18"/>
      <c r="E401" s="9"/>
    </row>
    <row r="402" spans="1:5">
      <c r="A402" s="13"/>
      <c r="B402" s="13"/>
      <c r="C402" s="13"/>
      <c r="D402" s="18"/>
      <c r="E402" s="9"/>
    </row>
    <row r="403" spans="1:5">
      <c r="A403" s="13"/>
      <c r="B403" s="13"/>
      <c r="C403" s="13"/>
      <c r="D403" s="18"/>
      <c r="E403" s="9"/>
    </row>
    <row r="404" spans="1:5">
      <c r="A404" s="13"/>
      <c r="B404" s="13"/>
      <c r="C404" s="13"/>
      <c r="D404" s="18"/>
      <c r="E404" s="9"/>
    </row>
    <row r="405" spans="1:5">
      <c r="A405" s="13"/>
      <c r="B405" s="13"/>
      <c r="C405" s="13"/>
      <c r="D405" s="18"/>
      <c r="E405" s="9"/>
    </row>
    <row r="406" spans="1:5">
      <c r="A406" s="13"/>
      <c r="B406" s="13"/>
      <c r="C406" s="13"/>
      <c r="D406" s="18"/>
      <c r="E406" s="9"/>
    </row>
    <row r="407" spans="1:5">
      <c r="A407" s="13"/>
      <c r="B407" s="13"/>
      <c r="C407" s="13"/>
      <c r="D407" s="18"/>
      <c r="E407" s="9"/>
    </row>
    <row r="408" spans="1:5">
      <c r="A408" s="13"/>
      <c r="B408" s="13"/>
      <c r="C408" s="13"/>
      <c r="D408" s="18"/>
      <c r="E408" s="9"/>
    </row>
    <row r="409" spans="1:5">
      <c r="A409" s="13"/>
      <c r="B409" s="13"/>
      <c r="C409" s="13"/>
      <c r="D409" s="18"/>
      <c r="E409" s="9"/>
    </row>
    <row r="410" spans="1:5">
      <c r="A410" s="13"/>
      <c r="B410" s="13"/>
      <c r="C410" s="13"/>
      <c r="D410" s="18"/>
      <c r="E410" s="9"/>
    </row>
    <row r="411" spans="1:5">
      <c r="A411" s="13"/>
      <c r="B411" s="13"/>
      <c r="C411" s="13"/>
      <c r="D411" s="18"/>
      <c r="E411" s="9"/>
    </row>
    <row r="412" spans="1:5">
      <c r="A412" s="13"/>
      <c r="B412" s="13"/>
      <c r="C412" s="13"/>
      <c r="D412" s="18"/>
      <c r="E412" s="9"/>
    </row>
    <row r="413" spans="1:5">
      <c r="A413" s="13"/>
      <c r="B413" s="13"/>
      <c r="C413" s="13"/>
      <c r="D413" s="18"/>
      <c r="E413" s="9"/>
    </row>
    <row r="414" spans="1:5">
      <c r="A414" s="13"/>
      <c r="B414" s="13"/>
      <c r="C414" s="13"/>
      <c r="D414" s="18"/>
      <c r="E414" s="9"/>
    </row>
    <row r="415" spans="1:5">
      <c r="A415" s="13"/>
      <c r="B415" s="13"/>
      <c r="C415" s="13"/>
      <c r="D415" s="18"/>
      <c r="E415" s="9"/>
    </row>
    <row r="416" spans="1:5">
      <c r="A416" s="13"/>
      <c r="B416" s="13"/>
      <c r="C416" s="13"/>
      <c r="D416" s="18"/>
      <c r="E416" s="9"/>
    </row>
    <row r="417" spans="1:5">
      <c r="A417" s="13"/>
      <c r="B417" s="13"/>
      <c r="C417" s="13"/>
      <c r="D417" s="18"/>
      <c r="E417" s="9"/>
    </row>
    <row r="418" spans="1:5">
      <c r="A418" s="13"/>
      <c r="B418" s="13"/>
      <c r="C418" s="13"/>
      <c r="D418" s="18"/>
      <c r="E418" s="9"/>
    </row>
    <row r="419" spans="1:5">
      <c r="A419" s="13"/>
      <c r="B419" s="13"/>
      <c r="C419" s="13"/>
      <c r="D419" s="18"/>
      <c r="E419" s="9"/>
    </row>
    <row r="420" spans="1:5">
      <c r="A420" s="13"/>
      <c r="B420" s="13"/>
      <c r="C420" s="13"/>
      <c r="D420" s="18"/>
      <c r="E420" s="9"/>
    </row>
    <row r="421" spans="1:5">
      <c r="A421" s="13"/>
      <c r="B421" s="13"/>
      <c r="C421" s="13"/>
      <c r="D421" s="18"/>
      <c r="E421" s="9"/>
    </row>
    <row r="422" spans="1:5">
      <c r="A422" s="13"/>
      <c r="B422" s="13"/>
      <c r="C422" s="13"/>
      <c r="D422" s="18"/>
      <c r="E422" s="9"/>
    </row>
    <row r="423" spans="1:5">
      <c r="A423" s="13"/>
      <c r="B423" s="13"/>
      <c r="C423" s="13"/>
      <c r="D423" s="18"/>
      <c r="E423" s="9"/>
    </row>
    <row r="424" spans="1:5">
      <c r="A424" s="13"/>
      <c r="B424" s="13"/>
      <c r="C424" s="13"/>
      <c r="D424" s="18"/>
      <c r="E424" s="9"/>
    </row>
    <row r="425" spans="1:5">
      <c r="A425" s="13"/>
      <c r="B425" s="13"/>
      <c r="C425" s="13"/>
      <c r="D425" s="18"/>
      <c r="E425" s="9"/>
    </row>
    <row r="426" spans="1:5">
      <c r="A426" s="13"/>
      <c r="B426" s="13"/>
      <c r="C426" s="13"/>
      <c r="D426" s="18"/>
      <c r="E426" s="9"/>
    </row>
    <row r="427" spans="1:5">
      <c r="A427" s="13"/>
      <c r="B427" s="13"/>
      <c r="C427" s="13"/>
      <c r="D427" s="18"/>
      <c r="E427" s="9"/>
    </row>
    <row r="428" spans="1:5">
      <c r="A428" s="13"/>
      <c r="B428" s="13"/>
      <c r="C428" s="13"/>
      <c r="D428" s="18"/>
      <c r="E428" s="9"/>
    </row>
    <row r="429" spans="1:5">
      <c r="A429" s="13"/>
      <c r="B429" s="13"/>
      <c r="C429" s="13"/>
      <c r="D429" s="18"/>
      <c r="E429" s="9"/>
    </row>
    <row r="430" spans="1:5">
      <c r="A430" s="13"/>
      <c r="B430" s="13"/>
      <c r="C430" s="13"/>
      <c r="D430" s="18"/>
      <c r="E430" s="9"/>
    </row>
    <row r="431" spans="1:5">
      <c r="A431" s="13"/>
      <c r="B431" s="13"/>
      <c r="C431" s="13"/>
      <c r="D431" s="18"/>
      <c r="E431" s="9"/>
    </row>
    <row r="432" spans="1:5">
      <c r="A432" s="13"/>
      <c r="B432" s="13"/>
      <c r="C432" s="13"/>
      <c r="D432" s="18"/>
      <c r="E432" s="9"/>
    </row>
    <row r="433" spans="1:5">
      <c r="A433" s="13"/>
      <c r="B433" s="13"/>
      <c r="C433" s="13"/>
      <c r="D433" s="18"/>
      <c r="E433" s="9"/>
    </row>
    <row r="434" spans="1:5">
      <c r="A434" s="13"/>
      <c r="B434" s="13"/>
      <c r="C434" s="13"/>
      <c r="D434" s="18"/>
      <c r="E434" s="9"/>
    </row>
    <row r="435" spans="1:5">
      <c r="A435" s="13"/>
      <c r="B435" s="13"/>
      <c r="C435" s="13"/>
      <c r="D435" s="18"/>
      <c r="E435" s="9"/>
    </row>
    <row r="436" spans="1:5">
      <c r="A436" s="13"/>
      <c r="B436" s="13"/>
      <c r="C436" s="13"/>
      <c r="D436" s="18"/>
      <c r="E436" s="9"/>
    </row>
    <row r="437" spans="1:5">
      <c r="A437" s="13"/>
      <c r="B437" s="13"/>
      <c r="C437" s="13"/>
      <c r="D437" s="18"/>
      <c r="E437" s="9"/>
    </row>
    <row r="438" spans="1:5">
      <c r="A438" s="13"/>
      <c r="B438" s="13"/>
      <c r="C438" s="13"/>
      <c r="D438" s="18"/>
      <c r="E438" s="9"/>
    </row>
    <row r="439" spans="1:5">
      <c r="A439" s="13"/>
      <c r="B439" s="13"/>
      <c r="C439" s="13"/>
      <c r="D439" s="18"/>
      <c r="E439" s="9"/>
    </row>
    <row r="440" spans="1:5">
      <c r="A440" s="13"/>
      <c r="B440" s="13"/>
      <c r="C440" s="13"/>
      <c r="D440" s="18"/>
      <c r="E440" s="9"/>
    </row>
    <row r="441" spans="1:5">
      <c r="A441" s="13"/>
      <c r="B441" s="13"/>
      <c r="C441" s="13"/>
      <c r="D441" s="18"/>
      <c r="E441" s="9"/>
    </row>
    <row r="442" spans="1:5">
      <c r="A442" s="13"/>
      <c r="B442" s="13"/>
      <c r="C442" s="13"/>
      <c r="D442" s="18"/>
      <c r="E442" s="9"/>
    </row>
    <row r="443" spans="1:5">
      <c r="A443" s="13"/>
      <c r="B443" s="13"/>
      <c r="C443" s="13"/>
      <c r="D443" s="18"/>
      <c r="E443" s="9"/>
    </row>
    <row r="444" spans="1:5">
      <c r="A444" s="13"/>
      <c r="B444" s="13"/>
      <c r="C444" s="13"/>
      <c r="D444" s="18"/>
      <c r="E444" s="9"/>
    </row>
    <row r="445" spans="1:5">
      <c r="A445" s="13"/>
      <c r="B445" s="13"/>
      <c r="C445" s="13"/>
      <c r="D445" s="18"/>
      <c r="E445" s="9"/>
    </row>
    <row r="446" spans="1:5">
      <c r="A446" s="13"/>
      <c r="B446" s="13"/>
      <c r="C446" s="13"/>
      <c r="D446" s="18"/>
      <c r="E446" s="9"/>
    </row>
    <row r="447" spans="1:5">
      <c r="A447" s="13"/>
      <c r="B447" s="13"/>
      <c r="C447" s="13"/>
      <c r="D447" s="18"/>
      <c r="E447" s="9"/>
    </row>
    <row r="448" spans="1:5">
      <c r="A448" s="13"/>
      <c r="B448" s="13"/>
      <c r="C448" s="13"/>
      <c r="D448" s="18"/>
      <c r="E448" s="9"/>
    </row>
    <row r="449" spans="1:5">
      <c r="A449" s="13"/>
      <c r="B449" s="13"/>
      <c r="C449" s="13"/>
      <c r="D449" s="18"/>
      <c r="E449" s="9"/>
    </row>
    <row r="450" spans="1:5">
      <c r="A450" s="13"/>
      <c r="B450" s="13"/>
      <c r="C450" s="13"/>
      <c r="D450" s="18"/>
      <c r="E450" s="9"/>
    </row>
    <row r="451" spans="1:5">
      <c r="A451" s="13"/>
      <c r="B451" s="13"/>
      <c r="C451" s="13"/>
      <c r="D451" s="18"/>
      <c r="E451" s="9"/>
    </row>
    <row r="452" spans="1:5">
      <c r="A452" s="13"/>
      <c r="B452" s="13"/>
      <c r="C452" s="13"/>
      <c r="D452" s="18"/>
      <c r="E452" s="9"/>
    </row>
    <row r="453" spans="1:5">
      <c r="A453" s="13"/>
      <c r="B453" s="13"/>
      <c r="C453" s="13"/>
      <c r="D453" s="18"/>
      <c r="E453" s="9"/>
    </row>
    <row r="454" spans="1:5">
      <c r="A454" s="13"/>
      <c r="B454" s="13"/>
      <c r="C454" s="13"/>
      <c r="D454" s="18"/>
      <c r="E454" s="9"/>
    </row>
    <row r="455" spans="1:5">
      <c r="A455" s="13"/>
      <c r="B455" s="13"/>
      <c r="C455" s="13"/>
      <c r="D455" s="18"/>
      <c r="E455" s="9"/>
    </row>
    <row r="456" spans="1:5">
      <c r="A456" s="13"/>
      <c r="B456" s="13"/>
      <c r="C456" s="13"/>
      <c r="D456" s="18"/>
      <c r="E456" s="9"/>
    </row>
    <row r="457" spans="1:5">
      <c r="A457" s="13"/>
      <c r="B457" s="13"/>
      <c r="C457" s="13"/>
      <c r="D457" s="18"/>
      <c r="E457" s="9"/>
    </row>
    <row r="458" spans="1:5">
      <c r="A458" s="13"/>
      <c r="B458" s="13"/>
      <c r="C458" s="13"/>
      <c r="D458" s="18"/>
      <c r="E458" s="9"/>
    </row>
    <row r="459" spans="1:5">
      <c r="A459" s="13"/>
      <c r="B459" s="13"/>
      <c r="C459" s="13"/>
      <c r="D459" s="18"/>
      <c r="E459" s="9"/>
    </row>
    <row r="460" spans="1:5">
      <c r="A460" s="13"/>
      <c r="B460" s="13"/>
      <c r="C460" s="13"/>
      <c r="D460" s="18"/>
      <c r="E460" s="9"/>
    </row>
    <row r="461" spans="1:5">
      <c r="A461" s="13"/>
      <c r="B461" s="13"/>
      <c r="C461" s="13"/>
      <c r="D461" s="18"/>
      <c r="E461" s="9"/>
    </row>
    <row r="462" spans="1:5">
      <c r="A462" s="13"/>
      <c r="B462" s="13"/>
      <c r="C462" s="13"/>
      <c r="D462" s="18"/>
      <c r="E462" s="9"/>
    </row>
    <row r="463" spans="1:5">
      <c r="A463" s="13"/>
      <c r="B463" s="13"/>
      <c r="C463" s="13"/>
      <c r="D463" s="18"/>
      <c r="E463" s="9"/>
    </row>
    <row r="464" spans="1:5">
      <c r="A464" s="13"/>
      <c r="B464" s="13"/>
      <c r="C464" s="13"/>
      <c r="D464" s="18"/>
      <c r="E464" s="9"/>
    </row>
    <row r="465" spans="1:5">
      <c r="A465" s="13"/>
      <c r="B465" s="13"/>
      <c r="C465" s="13"/>
      <c r="D465" s="18"/>
      <c r="E465" s="9"/>
    </row>
    <row r="466" spans="1:5">
      <c r="A466" s="13"/>
      <c r="B466" s="13"/>
      <c r="C466" s="13"/>
      <c r="D466" s="18"/>
      <c r="E466" s="9"/>
    </row>
    <row r="467" spans="1:5">
      <c r="A467" s="13"/>
      <c r="B467" s="13"/>
      <c r="C467" s="13"/>
      <c r="D467" s="18"/>
      <c r="E467" s="9"/>
    </row>
    <row r="468" spans="1:5">
      <c r="A468" s="13"/>
      <c r="B468" s="13"/>
      <c r="C468" s="13"/>
      <c r="D468" s="18"/>
      <c r="E468" s="9"/>
    </row>
    <row r="469" spans="1:5">
      <c r="A469" s="13"/>
      <c r="B469" s="13"/>
      <c r="C469" s="13"/>
      <c r="D469" s="18"/>
      <c r="E469" s="9"/>
    </row>
    <row r="470" spans="1:5">
      <c r="A470" s="13"/>
      <c r="B470" s="13"/>
      <c r="C470" s="13"/>
      <c r="D470" s="18"/>
      <c r="E470" s="9"/>
    </row>
    <row r="471" spans="1:5">
      <c r="A471" s="13"/>
      <c r="B471" s="13"/>
      <c r="C471" s="13"/>
      <c r="D471" s="18"/>
      <c r="E471" s="9"/>
    </row>
    <row r="472" spans="1:5">
      <c r="A472" s="13"/>
      <c r="B472" s="13"/>
      <c r="C472" s="13"/>
      <c r="D472" s="18"/>
      <c r="E472" s="9"/>
    </row>
    <row r="473" spans="1:5">
      <c r="A473" s="13"/>
      <c r="B473" s="13"/>
      <c r="C473" s="13"/>
      <c r="D473" s="18"/>
      <c r="E473" s="9"/>
    </row>
    <row r="474" spans="1:5">
      <c r="A474" s="13"/>
      <c r="B474" s="13"/>
      <c r="C474" s="13"/>
      <c r="D474" s="18"/>
      <c r="E474" s="9"/>
    </row>
    <row r="475" spans="1:5">
      <c r="A475" s="13"/>
      <c r="B475" s="13"/>
      <c r="C475" s="13"/>
      <c r="D475" s="18"/>
      <c r="E475" s="9"/>
    </row>
    <row r="476" spans="1:5">
      <c r="A476" s="13"/>
      <c r="B476" s="13"/>
      <c r="C476" s="13"/>
      <c r="D476" s="18"/>
      <c r="E476" s="9"/>
    </row>
    <row r="477" spans="1:5">
      <c r="A477" s="13"/>
      <c r="B477" s="13"/>
      <c r="C477" s="13"/>
      <c r="D477" s="18"/>
      <c r="E477" s="9"/>
    </row>
    <row r="478" spans="1:5">
      <c r="A478" s="13"/>
      <c r="B478" s="13"/>
      <c r="C478" s="13"/>
      <c r="D478" s="18"/>
      <c r="E478" s="9"/>
    </row>
    <row r="479" spans="1:5">
      <c r="A479" s="13"/>
      <c r="B479" s="13"/>
      <c r="C479" s="13"/>
      <c r="D479" s="18"/>
      <c r="E479" s="9"/>
    </row>
    <row r="480" spans="1:5">
      <c r="A480" s="13"/>
      <c r="B480" s="13"/>
      <c r="C480" s="13"/>
      <c r="D480" s="18"/>
      <c r="E480" s="9"/>
    </row>
    <row r="481" spans="1:5">
      <c r="A481" s="13"/>
      <c r="B481" s="13"/>
      <c r="C481" s="13"/>
      <c r="D481" s="18"/>
      <c r="E481" s="9"/>
    </row>
    <row r="482" spans="1:5">
      <c r="A482" s="13"/>
      <c r="B482" s="13"/>
      <c r="C482" s="13"/>
      <c r="D482" s="18"/>
      <c r="E482" s="9"/>
    </row>
    <row r="483" spans="1:5">
      <c r="A483" s="13"/>
      <c r="B483" s="13"/>
      <c r="C483" s="13"/>
      <c r="D483" s="18"/>
      <c r="E483" s="9"/>
    </row>
    <row r="484" spans="1:5">
      <c r="A484" s="13"/>
      <c r="B484" s="13"/>
      <c r="C484" s="13"/>
      <c r="D484" s="18"/>
      <c r="E484" s="9"/>
    </row>
    <row r="485" spans="1:5">
      <c r="A485" s="13"/>
      <c r="B485" s="13"/>
      <c r="C485" s="13"/>
      <c r="D485" s="18"/>
      <c r="E485" s="9"/>
    </row>
    <row r="486" spans="1:5">
      <c r="A486" s="13"/>
      <c r="B486" s="13"/>
      <c r="C486" s="13"/>
      <c r="D486" s="18"/>
      <c r="E486" s="9"/>
    </row>
    <row r="487" spans="1:5">
      <c r="A487" s="13"/>
      <c r="B487" s="13"/>
      <c r="C487" s="13"/>
      <c r="D487" s="18"/>
      <c r="E487" s="9"/>
    </row>
    <row r="488" spans="1:5">
      <c r="A488" s="13"/>
      <c r="B488" s="13"/>
      <c r="C488" s="13"/>
      <c r="D488" s="18"/>
      <c r="E488" s="9"/>
    </row>
    <row r="489" spans="1:5">
      <c r="A489" s="13"/>
      <c r="B489" s="13"/>
      <c r="C489" s="13"/>
      <c r="D489" s="18"/>
      <c r="E489" s="9"/>
    </row>
    <row r="490" spans="1:5">
      <c r="A490" s="13"/>
      <c r="B490" s="13"/>
      <c r="C490" s="13"/>
      <c r="D490" s="18"/>
      <c r="E490" s="9"/>
    </row>
    <row r="491" spans="1:5">
      <c r="A491" s="13"/>
      <c r="B491" s="13"/>
      <c r="C491" s="13"/>
      <c r="D491" s="18"/>
      <c r="E491" s="9"/>
    </row>
    <row r="492" spans="1:5">
      <c r="A492" s="13"/>
      <c r="B492" s="13"/>
      <c r="C492" s="13"/>
      <c r="D492" s="18"/>
      <c r="E492" s="9"/>
    </row>
    <row r="493" spans="1:5">
      <c r="A493" s="13"/>
      <c r="B493" s="13"/>
      <c r="C493" s="13"/>
      <c r="D493" s="18"/>
      <c r="E493" s="9"/>
    </row>
    <row r="494" spans="1:5">
      <c r="A494" s="13"/>
      <c r="B494" s="13"/>
      <c r="C494" s="13"/>
      <c r="D494" s="18"/>
      <c r="E494" s="9"/>
    </row>
    <row r="495" spans="1:5">
      <c r="A495" s="13"/>
      <c r="B495" s="13"/>
      <c r="C495" s="13"/>
      <c r="D495" s="18"/>
      <c r="E495" s="9"/>
    </row>
    <row r="496" spans="1:5">
      <c r="A496" s="13"/>
      <c r="B496" s="13"/>
      <c r="C496" s="13"/>
      <c r="D496" s="18"/>
      <c r="E496" s="9"/>
    </row>
    <row r="497" spans="1:5">
      <c r="A497" s="13"/>
      <c r="B497" s="13"/>
      <c r="C497" s="13"/>
      <c r="D497" s="18"/>
      <c r="E497" s="9"/>
    </row>
    <row r="498" spans="1:5">
      <c r="A498" s="13"/>
      <c r="B498" s="13"/>
      <c r="C498" s="13"/>
      <c r="D498" s="18"/>
      <c r="E498" s="9"/>
    </row>
    <row r="499" spans="1:5">
      <c r="A499" s="13"/>
      <c r="B499" s="13"/>
      <c r="C499" s="13"/>
      <c r="D499" s="18"/>
      <c r="E499" s="9"/>
    </row>
    <row r="500" spans="1:5">
      <c r="A500" s="13"/>
      <c r="B500" s="13"/>
      <c r="C500" s="13"/>
      <c r="D500" s="18"/>
      <c r="E500" s="9"/>
    </row>
    <row r="501" spans="1:5">
      <c r="A501" s="13"/>
      <c r="B501" s="13"/>
      <c r="C501" s="13"/>
      <c r="D501" s="18"/>
      <c r="E501" s="9"/>
    </row>
    <row r="502" spans="1:5">
      <c r="A502" s="13"/>
      <c r="B502" s="13"/>
      <c r="C502" s="13"/>
      <c r="D502" s="18"/>
      <c r="E502" s="9"/>
    </row>
    <row r="503" spans="1:5">
      <c r="A503" s="13"/>
      <c r="B503" s="13"/>
      <c r="C503" s="13"/>
      <c r="D503" s="18"/>
      <c r="E503" s="9"/>
    </row>
    <row r="504" spans="1:5">
      <c r="A504" s="13"/>
      <c r="B504" s="13"/>
      <c r="C504" s="13"/>
      <c r="D504" s="18"/>
      <c r="E504" s="9"/>
    </row>
    <row r="505" spans="1:5">
      <c r="A505" s="13"/>
      <c r="B505" s="13"/>
      <c r="C505" s="13"/>
      <c r="D505" s="18"/>
      <c r="E505" s="9"/>
    </row>
    <row r="506" spans="1:5">
      <c r="A506" s="13"/>
      <c r="B506" s="13"/>
      <c r="C506" s="13"/>
      <c r="D506" s="18"/>
      <c r="E506" s="9"/>
    </row>
    <row r="507" spans="1:5">
      <c r="A507" s="13"/>
      <c r="B507" s="13"/>
      <c r="C507" s="13"/>
      <c r="D507" s="18"/>
      <c r="E507" s="9"/>
    </row>
    <row r="508" spans="1:5">
      <c r="A508" s="13"/>
      <c r="B508" s="13"/>
      <c r="C508" s="13"/>
      <c r="D508" s="18"/>
      <c r="E508" s="9"/>
    </row>
    <row r="509" spans="1:5">
      <c r="A509" s="13"/>
      <c r="B509" s="13"/>
      <c r="C509" s="13"/>
      <c r="D509" s="18"/>
      <c r="E509" s="9"/>
    </row>
    <row r="510" spans="1:5">
      <c r="A510" s="13"/>
      <c r="B510" s="13"/>
      <c r="C510" s="13"/>
      <c r="D510" s="18"/>
      <c r="E510" s="9"/>
    </row>
    <row r="511" spans="1:5">
      <c r="A511" s="13"/>
      <c r="B511" s="13"/>
      <c r="C511" s="13"/>
      <c r="D511" s="18"/>
      <c r="E511" s="9"/>
    </row>
    <row r="512" spans="1:5">
      <c r="A512" s="13"/>
      <c r="B512" s="13"/>
      <c r="C512" s="13"/>
      <c r="D512" s="18"/>
      <c r="E512" s="9"/>
    </row>
    <row r="513" spans="1:5">
      <c r="A513" s="13"/>
      <c r="B513" s="13"/>
      <c r="C513" s="13"/>
      <c r="D513" s="18"/>
      <c r="E513" s="9"/>
    </row>
    <row r="514" spans="1:5">
      <c r="A514" s="13"/>
      <c r="B514" s="13"/>
      <c r="C514" s="13"/>
      <c r="D514" s="18"/>
      <c r="E514" s="9"/>
    </row>
    <row r="515" spans="1:5">
      <c r="A515" s="13"/>
      <c r="B515" s="13"/>
      <c r="C515" s="13"/>
      <c r="D515" s="18"/>
      <c r="E515" s="9"/>
    </row>
    <row r="516" spans="1:5">
      <c r="A516" s="13"/>
      <c r="B516" s="13"/>
      <c r="C516" s="13"/>
      <c r="D516" s="18"/>
      <c r="E516" s="9"/>
    </row>
    <row r="517" spans="1:5">
      <c r="A517" s="13"/>
      <c r="B517" s="13"/>
      <c r="C517" s="13"/>
      <c r="D517" s="18"/>
      <c r="E517" s="9"/>
    </row>
    <row r="518" spans="1:5">
      <c r="A518" s="13"/>
      <c r="B518" s="13"/>
      <c r="C518" s="13"/>
      <c r="D518" s="18"/>
      <c r="E518" s="9"/>
    </row>
    <row r="519" spans="1:5">
      <c r="A519" s="13"/>
      <c r="B519" s="13"/>
      <c r="C519" s="13"/>
      <c r="D519" s="18"/>
      <c r="E519" s="9"/>
    </row>
    <row r="520" spans="1:5">
      <c r="A520" s="13"/>
      <c r="B520" s="13"/>
      <c r="C520" s="13"/>
      <c r="D520" s="18"/>
      <c r="E520" s="9"/>
    </row>
    <row r="521" spans="1:5">
      <c r="A521" s="13"/>
      <c r="B521" s="13"/>
      <c r="C521" s="13"/>
      <c r="D521" s="18"/>
      <c r="E521" s="9"/>
    </row>
    <row r="522" spans="1:5">
      <c r="A522" s="13"/>
      <c r="B522" s="13"/>
      <c r="C522" s="13"/>
      <c r="D522" s="18"/>
      <c r="E522" s="9"/>
    </row>
    <row r="523" spans="1:5">
      <c r="A523" s="13"/>
      <c r="B523" s="13"/>
      <c r="C523" s="13"/>
      <c r="D523" s="18"/>
      <c r="E523" s="9"/>
    </row>
    <row r="524" spans="1:5">
      <c r="A524" s="13"/>
      <c r="B524" s="13"/>
      <c r="C524" s="13"/>
      <c r="D524" s="18"/>
      <c r="E524" s="9"/>
    </row>
    <row r="525" spans="1:5">
      <c r="A525" s="13"/>
      <c r="B525" s="13"/>
      <c r="C525" s="13"/>
      <c r="D525" s="18"/>
      <c r="E525" s="9"/>
    </row>
    <row r="526" spans="1:5">
      <c r="A526" s="13"/>
      <c r="B526" s="13"/>
      <c r="C526" s="13"/>
      <c r="D526" s="18"/>
      <c r="E526" s="9"/>
    </row>
    <row r="527" spans="1:5">
      <c r="A527" s="13"/>
      <c r="B527" s="13"/>
      <c r="C527" s="13"/>
      <c r="D527" s="18"/>
      <c r="E527" s="9"/>
    </row>
    <row r="528" spans="1:5">
      <c r="A528" s="13"/>
      <c r="B528" s="13"/>
      <c r="C528" s="13"/>
      <c r="D528" s="18"/>
      <c r="E528" s="9"/>
    </row>
    <row r="529" spans="1:5">
      <c r="A529" s="13"/>
      <c r="B529" s="13"/>
      <c r="C529" s="13"/>
      <c r="D529" s="18"/>
      <c r="E529" s="9"/>
    </row>
    <row r="530" spans="1:5">
      <c r="A530" s="13"/>
      <c r="B530" s="13"/>
      <c r="C530" s="13"/>
      <c r="D530" s="18"/>
      <c r="E530" s="9"/>
    </row>
    <row r="531" spans="1:5">
      <c r="A531" s="13"/>
      <c r="B531" s="13"/>
      <c r="C531" s="13"/>
      <c r="D531" s="18"/>
      <c r="E531" s="9"/>
    </row>
    <row r="532" spans="1:5">
      <c r="A532" s="13"/>
      <c r="B532" s="13"/>
      <c r="C532" s="13"/>
      <c r="D532" s="18"/>
      <c r="E532" s="9"/>
    </row>
    <row r="533" spans="1:5">
      <c r="A533" s="13"/>
      <c r="B533" s="13"/>
      <c r="C533" s="13"/>
      <c r="D533" s="18"/>
      <c r="E533" s="9"/>
    </row>
    <row r="534" spans="1:5">
      <c r="A534" s="13"/>
      <c r="B534" s="13"/>
      <c r="C534" s="13"/>
      <c r="D534" s="18"/>
      <c r="E534" s="9"/>
    </row>
    <row r="535" spans="1:5">
      <c r="A535" s="13"/>
      <c r="B535" s="13"/>
      <c r="C535" s="13"/>
      <c r="D535" s="18"/>
      <c r="E535" s="9"/>
    </row>
    <row r="536" spans="1:5">
      <c r="A536" s="13"/>
      <c r="B536" s="13"/>
      <c r="C536" s="13"/>
      <c r="D536" s="18"/>
      <c r="E536" s="9"/>
    </row>
    <row r="537" spans="1:5">
      <c r="A537" s="13"/>
      <c r="B537" s="13"/>
      <c r="C537" s="13"/>
      <c r="D537" s="18"/>
      <c r="E537" s="9"/>
    </row>
    <row r="538" spans="1:5">
      <c r="A538" s="13"/>
      <c r="B538" s="13"/>
      <c r="C538" s="13"/>
      <c r="D538" s="18"/>
      <c r="E538" s="9"/>
    </row>
    <row r="539" spans="1:5">
      <c r="A539" s="13"/>
      <c r="B539" s="13"/>
      <c r="C539" s="13"/>
      <c r="D539" s="18"/>
      <c r="E539" s="9"/>
    </row>
    <row r="540" spans="1:5">
      <c r="A540" s="13"/>
      <c r="B540" s="13"/>
      <c r="C540" s="13"/>
      <c r="D540" s="18"/>
      <c r="E540" s="9"/>
    </row>
    <row r="541" spans="1:5">
      <c r="A541" s="13"/>
      <c r="B541" s="13"/>
      <c r="C541" s="13"/>
      <c r="D541" s="18"/>
      <c r="E541" s="9"/>
    </row>
    <row r="542" spans="1:5">
      <c r="A542" s="13"/>
      <c r="B542" s="13"/>
      <c r="C542" s="13"/>
      <c r="D542" s="18"/>
      <c r="E542" s="9"/>
    </row>
    <row r="543" spans="1:5">
      <c r="A543" s="13"/>
      <c r="B543" s="13"/>
      <c r="C543" s="13"/>
      <c r="D543" s="18"/>
      <c r="E543" s="9"/>
    </row>
    <row r="544" spans="1:5">
      <c r="A544" s="13"/>
      <c r="B544" s="13"/>
      <c r="C544" s="13"/>
      <c r="D544" s="18"/>
      <c r="E544" s="9"/>
    </row>
    <row r="545" spans="1:5">
      <c r="A545" s="13"/>
      <c r="B545" s="13"/>
      <c r="C545" s="13"/>
      <c r="D545" s="18"/>
      <c r="E545" s="9"/>
    </row>
    <row r="546" spans="1:5">
      <c r="A546" s="13"/>
      <c r="B546" s="13"/>
      <c r="C546" s="13"/>
      <c r="D546" s="18"/>
      <c r="E546" s="9"/>
    </row>
    <row r="547" spans="1:5">
      <c r="A547" s="13"/>
      <c r="B547" s="13"/>
      <c r="C547" s="13"/>
      <c r="D547" s="18"/>
      <c r="E547" s="9"/>
    </row>
    <row r="548" spans="1:5">
      <c r="A548" s="13"/>
      <c r="B548" s="13"/>
      <c r="C548" s="13"/>
      <c r="D548" s="18"/>
      <c r="E548" s="9"/>
    </row>
    <row r="549" spans="1:5">
      <c r="A549" s="13"/>
      <c r="B549" s="13"/>
      <c r="C549" s="13"/>
      <c r="D549" s="18"/>
      <c r="E549" s="9"/>
    </row>
    <row r="550" spans="1:5">
      <c r="A550" s="13"/>
      <c r="B550" s="13"/>
      <c r="C550" s="13"/>
      <c r="D550" s="18"/>
      <c r="E550" s="9"/>
    </row>
    <row r="551" spans="1:5">
      <c r="A551" s="13"/>
      <c r="B551" s="13"/>
      <c r="C551" s="13"/>
      <c r="D551" s="18"/>
      <c r="E551" s="9"/>
    </row>
    <row r="552" spans="1:5">
      <c r="A552" s="13"/>
      <c r="B552" s="13"/>
      <c r="C552" s="13"/>
      <c r="D552" s="18"/>
      <c r="E552" s="9"/>
    </row>
    <row r="553" spans="1:5">
      <c r="A553" s="13"/>
      <c r="B553" s="13"/>
      <c r="C553" s="13"/>
      <c r="D553" s="18"/>
      <c r="E553" s="9"/>
    </row>
    <row r="554" spans="1:5">
      <c r="A554" s="13"/>
      <c r="B554" s="13"/>
      <c r="C554" s="13"/>
      <c r="D554" s="18"/>
      <c r="E554" s="9"/>
    </row>
    <row r="555" spans="1:5">
      <c r="A555" s="13"/>
      <c r="B555" s="13"/>
      <c r="C555" s="13"/>
      <c r="D555" s="18"/>
      <c r="E555" s="9"/>
    </row>
    <row r="556" spans="1:5">
      <c r="A556" s="13"/>
      <c r="B556" s="13"/>
      <c r="C556" s="13"/>
      <c r="D556" s="18"/>
      <c r="E556" s="9"/>
    </row>
    <row r="557" spans="1:5">
      <c r="A557" s="13"/>
      <c r="B557" s="13"/>
      <c r="C557" s="13"/>
      <c r="D557" s="18"/>
      <c r="E557" s="9"/>
    </row>
    <row r="558" spans="1:5">
      <c r="A558" s="13"/>
      <c r="B558" s="13"/>
      <c r="C558" s="13"/>
      <c r="D558" s="18"/>
      <c r="E558" s="9"/>
    </row>
    <row r="559" spans="1:5">
      <c r="A559" s="13"/>
      <c r="B559" s="13"/>
      <c r="C559" s="13"/>
      <c r="D559" s="18"/>
      <c r="E559" s="9"/>
    </row>
    <row r="560" spans="1:5">
      <c r="A560" s="13"/>
      <c r="B560" s="13"/>
      <c r="C560" s="13"/>
      <c r="D560" s="18"/>
      <c r="E560" s="9"/>
    </row>
    <row r="561" spans="1:5">
      <c r="A561" s="13"/>
      <c r="B561" s="13"/>
      <c r="C561" s="13"/>
      <c r="D561" s="18"/>
      <c r="E561" s="9"/>
    </row>
    <row r="562" spans="1:5">
      <c r="A562" s="13"/>
      <c r="B562" s="13"/>
      <c r="C562" s="13"/>
      <c r="D562" s="18"/>
      <c r="E562" s="9"/>
    </row>
    <row r="563" spans="1:5">
      <c r="A563" s="13"/>
      <c r="B563" s="13"/>
      <c r="C563" s="13"/>
      <c r="D563" s="18"/>
      <c r="E563" s="9"/>
    </row>
    <row r="564" spans="1:5">
      <c r="A564" s="13"/>
      <c r="B564" s="13"/>
      <c r="C564" s="13"/>
      <c r="D564" s="18"/>
      <c r="E564" s="9"/>
    </row>
    <row r="565" spans="1:5">
      <c r="A565" s="13"/>
      <c r="B565" s="13"/>
      <c r="C565" s="13"/>
      <c r="D565" s="18"/>
      <c r="E565" s="9"/>
    </row>
    <row r="566" spans="1:5">
      <c r="A566" s="13"/>
      <c r="B566" s="13"/>
      <c r="C566" s="13"/>
      <c r="D566" s="18"/>
      <c r="E566" s="9"/>
    </row>
    <row r="567" spans="1:5">
      <c r="A567" s="13"/>
      <c r="B567" s="13"/>
      <c r="C567" s="13"/>
      <c r="D567" s="18"/>
      <c r="E567" s="9"/>
    </row>
    <row r="568" spans="1:5">
      <c r="A568" s="13"/>
      <c r="B568" s="13"/>
      <c r="C568" s="13"/>
      <c r="D568" s="18"/>
      <c r="E568" s="9"/>
    </row>
    <row r="569" spans="1:5">
      <c r="A569" s="13"/>
      <c r="B569" s="13"/>
      <c r="C569" s="13"/>
      <c r="D569" s="18"/>
      <c r="E569" s="9"/>
    </row>
    <row r="570" spans="1:5">
      <c r="A570" s="13"/>
      <c r="B570" s="13"/>
      <c r="C570" s="13"/>
      <c r="D570" s="18"/>
      <c r="E570" s="9"/>
    </row>
    <row r="571" spans="1:5">
      <c r="A571" s="13"/>
      <c r="B571" s="13"/>
      <c r="C571" s="13"/>
      <c r="D571" s="18"/>
      <c r="E571" s="9"/>
    </row>
    <row r="572" spans="1:5">
      <c r="A572" s="13"/>
      <c r="B572" s="13"/>
      <c r="C572" s="13"/>
      <c r="D572" s="18"/>
      <c r="E572" s="9"/>
    </row>
    <row r="573" spans="1:5">
      <c r="A573" s="13"/>
      <c r="B573" s="13"/>
      <c r="C573" s="13"/>
      <c r="D573" s="18"/>
      <c r="E573" s="9"/>
    </row>
    <row r="574" spans="1:5">
      <c r="A574" s="13"/>
      <c r="B574" s="13"/>
      <c r="C574" s="13"/>
      <c r="D574" s="18"/>
      <c r="E574" s="9"/>
    </row>
    <row r="575" spans="1:5">
      <c r="A575" s="13"/>
      <c r="B575" s="13"/>
      <c r="C575" s="13"/>
      <c r="D575" s="18"/>
      <c r="E575" s="9"/>
    </row>
    <row r="576" spans="1:5">
      <c r="A576" s="13"/>
      <c r="B576" s="13"/>
      <c r="C576" s="13"/>
      <c r="D576" s="18"/>
      <c r="E576" s="9"/>
    </row>
    <row r="577" spans="1:5">
      <c r="A577" s="13"/>
      <c r="B577" s="13"/>
      <c r="C577" s="13"/>
      <c r="D577" s="18"/>
      <c r="E577" s="9"/>
    </row>
    <row r="578" spans="1:5">
      <c r="A578" s="13"/>
      <c r="B578" s="13"/>
      <c r="C578" s="13"/>
      <c r="D578" s="18"/>
      <c r="E578" s="9"/>
    </row>
    <row r="579" spans="1:5">
      <c r="A579" s="13"/>
      <c r="B579" s="13"/>
      <c r="C579" s="13"/>
      <c r="D579" s="18"/>
      <c r="E579" s="9"/>
    </row>
    <row r="580" spans="1:5">
      <c r="A580" s="13"/>
      <c r="B580" s="13"/>
      <c r="C580" s="13"/>
      <c r="D580" s="18"/>
      <c r="E580" s="9"/>
    </row>
    <row r="581" spans="1:5">
      <c r="A581" s="13"/>
      <c r="B581" s="13"/>
      <c r="C581" s="13"/>
      <c r="D581" s="18"/>
      <c r="E581" s="9"/>
    </row>
    <row r="582" spans="1:5">
      <c r="A582" s="13"/>
      <c r="B582" s="13"/>
      <c r="C582" s="13"/>
      <c r="D582" s="18"/>
      <c r="E582" s="9"/>
    </row>
    <row r="583" spans="1:5">
      <c r="A583" s="13"/>
      <c r="B583" s="13"/>
      <c r="C583" s="13"/>
      <c r="D583" s="18"/>
      <c r="E583" s="9"/>
    </row>
    <row r="584" spans="1:5">
      <c r="A584" s="13"/>
      <c r="B584" s="13"/>
      <c r="C584" s="13"/>
      <c r="D584" s="18"/>
      <c r="E584" s="9"/>
    </row>
    <row r="585" spans="1:5">
      <c r="A585" s="13"/>
      <c r="B585" s="13"/>
      <c r="C585" s="13"/>
      <c r="D585" s="18"/>
      <c r="E585" s="9"/>
    </row>
    <row r="586" spans="1:5">
      <c r="A586" s="13"/>
      <c r="B586" s="13"/>
      <c r="C586" s="13"/>
      <c r="D586" s="18"/>
      <c r="E586" s="9"/>
    </row>
    <row r="587" spans="1:5">
      <c r="A587" s="13"/>
      <c r="B587" s="13"/>
      <c r="C587" s="13"/>
      <c r="D587" s="18"/>
      <c r="E587" s="9"/>
    </row>
    <row r="588" spans="1:5">
      <c r="A588" s="13"/>
      <c r="B588" s="13"/>
      <c r="C588" s="13"/>
      <c r="D588" s="18"/>
      <c r="E588" s="9"/>
    </row>
    <row r="589" spans="1:5">
      <c r="A589" s="13"/>
      <c r="B589" s="13"/>
      <c r="C589" s="13"/>
      <c r="D589" s="18"/>
      <c r="E589" s="9"/>
    </row>
    <row r="590" spans="1:5">
      <c r="A590" s="13"/>
      <c r="B590" s="13"/>
      <c r="C590" s="13"/>
      <c r="D590" s="18"/>
      <c r="E590" s="9"/>
    </row>
    <row r="591" spans="1:5">
      <c r="A591" s="13"/>
      <c r="B591" s="13"/>
      <c r="C591" s="13"/>
      <c r="D591" s="18"/>
      <c r="E591" s="9"/>
    </row>
    <row r="592" spans="1:5">
      <c r="A592" s="13"/>
      <c r="B592" s="13"/>
      <c r="C592" s="13"/>
      <c r="D592" s="18"/>
      <c r="E592" s="9"/>
    </row>
    <row r="593" spans="1:5">
      <c r="A593" s="13"/>
      <c r="B593" s="13"/>
      <c r="C593" s="13"/>
      <c r="D593" s="18"/>
      <c r="E593" s="9"/>
    </row>
    <row r="594" spans="1:5">
      <c r="A594" s="13"/>
      <c r="B594" s="13"/>
      <c r="C594" s="13"/>
      <c r="D594" s="18"/>
      <c r="E594" s="9"/>
    </row>
    <row r="595" spans="1:5">
      <c r="A595" s="13"/>
      <c r="B595" s="13"/>
      <c r="C595" s="13"/>
      <c r="D595" s="18"/>
      <c r="E595" s="9"/>
    </row>
    <row r="596" spans="1:5">
      <c r="A596" s="13"/>
      <c r="B596" s="13"/>
      <c r="C596" s="13"/>
      <c r="D596" s="18"/>
      <c r="E596" s="9"/>
    </row>
    <row r="597" spans="1:5">
      <c r="A597" s="13"/>
      <c r="B597" s="13"/>
      <c r="C597" s="13"/>
      <c r="D597" s="18"/>
      <c r="E597" s="9"/>
    </row>
    <row r="598" spans="1:5">
      <c r="A598" s="13"/>
      <c r="B598" s="13"/>
      <c r="C598" s="13"/>
      <c r="D598" s="18"/>
      <c r="E598" s="9"/>
    </row>
    <row r="599" spans="1:5">
      <c r="A599" s="13"/>
      <c r="B599" s="13"/>
      <c r="C599" s="13"/>
      <c r="D599" s="18"/>
      <c r="E599" s="9"/>
    </row>
    <row r="600" spans="1:5">
      <c r="A600" s="13"/>
      <c r="B600" s="13"/>
      <c r="C600" s="13"/>
      <c r="D600" s="18"/>
      <c r="E600" s="9"/>
    </row>
    <row r="601" spans="1:5">
      <c r="A601" s="13"/>
      <c r="B601" s="13"/>
      <c r="C601" s="13"/>
      <c r="D601" s="18"/>
      <c r="E601" s="9"/>
    </row>
    <row r="602" spans="1:5">
      <c r="A602" s="13"/>
      <c r="B602" s="13"/>
      <c r="C602" s="13"/>
      <c r="D602" s="18"/>
      <c r="E602" s="9"/>
    </row>
    <row r="603" spans="1:5">
      <c r="A603" s="13"/>
      <c r="B603" s="13"/>
      <c r="C603" s="13"/>
      <c r="D603" s="18"/>
      <c r="E603" s="9"/>
    </row>
    <row r="604" spans="1:5">
      <c r="A604" s="13"/>
      <c r="B604" s="13"/>
      <c r="C604" s="13"/>
      <c r="D604" s="18"/>
      <c r="E604" s="9"/>
    </row>
    <row r="605" spans="1:5">
      <c r="A605" s="13"/>
      <c r="B605" s="13"/>
      <c r="C605" s="13"/>
      <c r="D605" s="18"/>
      <c r="E605" s="9"/>
    </row>
    <row r="606" spans="1:5">
      <c r="A606" s="13"/>
      <c r="B606" s="13"/>
      <c r="C606" s="13"/>
      <c r="D606" s="18"/>
      <c r="E606" s="9"/>
    </row>
    <row r="607" spans="1:5">
      <c r="A607" s="13"/>
      <c r="B607" s="13"/>
      <c r="C607" s="13"/>
      <c r="D607" s="18"/>
      <c r="E607" s="9"/>
    </row>
    <row r="608" spans="1:5">
      <c r="A608" s="13"/>
      <c r="B608" s="13"/>
      <c r="C608" s="13"/>
      <c r="D608" s="18"/>
      <c r="E608" s="9"/>
    </row>
    <row r="609" spans="1:5">
      <c r="A609" s="13"/>
      <c r="B609" s="13"/>
      <c r="C609" s="13"/>
      <c r="D609" s="18"/>
      <c r="E609" s="9"/>
    </row>
    <row r="610" spans="1:5">
      <c r="A610" s="13"/>
      <c r="B610" s="13"/>
      <c r="C610" s="13"/>
      <c r="D610" s="18"/>
      <c r="E610" s="9"/>
    </row>
    <row r="611" spans="1:5">
      <c r="A611" s="13"/>
      <c r="B611" s="13"/>
      <c r="C611" s="13"/>
      <c r="D611" s="18"/>
      <c r="E611" s="9"/>
    </row>
    <row r="612" spans="1:5">
      <c r="A612" s="13"/>
      <c r="B612" s="13"/>
      <c r="C612" s="13"/>
      <c r="D612" s="18"/>
      <c r="E612" s="9"/>
    </row>
    <row r="613" spans="1:5">
      <c r="A613" s="13"/>
      <c r="B613" s="13"/>
      <c r="C613" s="13"/>
      <c r="D613" s="18"/>
      <c r="E613" s="9"/>
    </row>
    <row r="614" spans="1:5">
      <c r="A614" s="13"/>
      <c r="B614" s="13"/>
      <c r="C614" s="13"/>
      <c r="D614" s="18"/>
      <c r="E614" s="9"/>
    </row>
    <row r="615" spans="1:5">
      <c r="A615" s="13"/>
      <c r="B615" s="13"/>
      <c r="C615" s="13"/>
      <c r="D615" s="18"/>
      <c r="E615" s="9"/>
    </row>
    <row r="616" spans="1:5">
      <c r="A616" s="13"/>
      <c r="B616" s="13"/>
      <c r="C616" s="13"/>
      <c r="D616" s="18"/>
      <c r="E616" s="9"/>
    </row>
    <row r="617" spans="1:5">
      <c r="A617" s="13"/>
      <c r="B617" s="13"/>
      <c r="C617" s="13"/>
      <c r="D617" s="18"/>
      <c r="E617" s="9"/>
    </row>
    <row r="618" spans="1:5">
      <c r="A618" s="13"/>
      <c r="B618" s="13"/>
      <c r="C618" s="13"/>
      <c r="D618" s="18"/>
      <c r="E618" s="9"/>
    </row>
    <row r="619" spans="1:5">
      <c r="A619" s="13"/>
      <c r="B619" s="13"/>
      <c r="C619" s="13"/>
      <c r="D619" s="18"/>
      <c r="E619" s="9"/>
    </row>
    <row r="620" spans="1:5">
      <c r="A620" s="13"/>
      <c r="B620" s="13"/>
      <c r="C620" s="13"/>
      <c r="D620" s="18"/>
      <c r="E620" s="9"/>
    </row>
    <row r="621" spans="1:5">
      <c r="A621" s="13"/>
      <c r="B621" s="13"/>
      <c r="C621" s="13"/>
      <c r="D621" s="18"/>
      <c r="E621" s="9"/>
    </row>
    <row r="622" spans="1:5">
      <c r="A622" s="13"/>
      <c r="B622" s="13"/>
      <c r="C622" s="13"/>
      <c r="D622" s="18"/>
      <c r="E622" s="9"/>
    </row>
    <row r="623" spans="1:5">
      <c r="A623" s="13"/>
      <c r="B623" s="13"/>
      <c r="C623" s="13"/>
      <c r="D623" s="18"/>
      <c r="E623" s="9"/>
    </row>
    <row r="624" spans="1:5">
      <c r="A624" s="13"/>
      <c r="B624" s="13"/>
      <c r="C624" s="13"/>
      <c r="D624" s="18"/>
      <c r="E624" s="9"/>
    </row>
    <row r="625" spans="1:5">
      <c r="A625" s="13"/>
      <c r="B625" s="13"/>
      <c r="C625" s="13"/>
      <c r="D625" s="18"/>
      <c r="E625" s="9"/>
    </row>
    <row r="626" spans="1:5">
      <c r="A626" s="13"/>
      <c r="B626" s="13"/>
      <c r="C626" s="13"/>
      <c r="D626" s="18"/>
      <c r="E626" s="9"/>
    </row>
    <row r="627" spans="1:5">
      <c r="A627" s="13"/>
      <c r="B627" s="13"/>
      <c r="C627" s="13"/>
      <c r="D627" s="18"/>
      <c r="E627" s="9"/>
    </row>
    <row r="628" spans="1:5">
      <c r="A628" s="13"/>
      <c r="B628" s="13"/>
      <c r="C628" s="13"/>
      <c r="D628" s="18"/>
      <c r="E628" s="9"/>
    </row>
    <row r="629" spans="1:5">
      <c r="A629" s="13"/>
      <c r="B629" s="13"/>
      <c r="C629" s="13"/>
      <c r="D629" s="18"/>
      <c r="E629" s="9"/>
    </row>
    <row r="630" spans="1:5">
      <c r="A630" s="13"/>
      <c r="B630" s="13"/>
      <c r="C630" s="13"/>
      <c r="D630" s="18"/>
      <c r="E630" s="9"/>
    </row>
    <row r="631" spans="1:5">
      <c r="A631" s="13"/>
      <c r="B631" s="13"/>
      <c r="C631" s="13"/>
      <c r="D631" s="18"/>
      <c r="E631" s="9"/>
    </row>
    <row r="632" spans="1:5">
      <c r="A632" s="13"/>
      <c r="B632" s="13"/>
      <c r="C632" s="13"/>
      <c r="D632" s="18"/>
      <c r="E632" s="9"/>
    </row>
    <row r="633" spans="1:5">
      <c r="A633" s="13"/>
      <c r="B633" s="13"/>
      <c r="C633" s="13"/>
      <c r="D633" s="18"/>
      <c r="E633" s="9"/>
    </row>
    <row r="634" spans="1:5">
      <c r="A634" s="13"/>
      <c r="B634" s="13"/>
      <c r="C634" s="13"/>
      <c r="D634" s="18"/>
      <c r="E634" s="9"/>
    </row>
    <row r="635" spans="1:5">
      <c r="A635" s="13"/>
      <c r="B635" s="13"/>
      <c r="C635" s="13"/>
      <c r="D635" s="18"/>
      <c r="E635" s="9"/>
    </row>
    <row r="636" spans="1:5">
      <c r="A636" s="13"/>
      <c r="B636" s="13"/>
      <c r="C636" s="13"/>
      <c r="D636" s="18"/>
      <c r="E636" s="9"/>
    </row>
    <row r="637" spans="1:5">
      <c r="A637" s="13"/>
      <c r="B637" s="13"/>
      <c r="C637" s="13"/>
      <c r="D637" s="18"/>
      <c r="E637" s="9"/>
    </row>
    <row r="638" spans="1:5">
      <c r="A638" s="13"/>
      <c r="B638" s="13"/>
      <c r="C638" s="13"/>
      <c r="D638" s="18"/>
      <c r="E638" s="9"/>
    </row>
    <row r="639" spans="1:5">
      <c r="A639" s="13"/>
      <c r="B639" s="13"/>
      <c r="C639" s="13"/>
      <c r="D639" s="18"/>
      <c r="E639" s="9"/>
    </row>
    <row r="640" spans="1:5">
      <c r="A640" s="13"/>
      <c r="B640" s="13"/>
      <c r="C640" s="13"/>
      <c r="D640" s="18"/>
      <c r="E640" s="9"/>
    </row>
    <row r="641" spans="1:5">
      <c r="A641" s="13"/>
      <c r="B641" s="13"/>
      <c r="C641" s="13"/>
      <c r="D641" s="18"/>
      <c r="E641" s="9"/>
    </row>
    <row r="642" spans="1:5">
      <c r="A642" s="13"/>
      <c r="B642" s="13"/>
      <c r="C642" s="13"/>
      <c r="D642" s="18"/>
      <c r="E642" s="9"/>
    </row>
    <row r="643" spans="1:5">
      <c r="A643" s="13"/>
      <c r="B643" s="13"/>
      <c r="C643" s="13"/>
      <c r="D643" s="18"/>
      <c r="E643" s="9"/>
    </row>
    <row r="644" spans="1:5">
      <c r="A644" s="13"/>
      <c r="B644" s="13"/>
      <c r="C644" s="13"/>
      <c r="D644" s="18"/>
      <c r="E644" s="9"/>
    </row>
    <row r="645" spans="1:5">
      <c r="A645" s="13"/>
      <c r="B645" s="13"/>
      <c r="C645" s="13"/>
      <c r="D645" s="18"/>
      <c r="E645" s="9"/>
    </row>
    <row r="646" spans="1:5">
      <c r="A646" s="13"/>
      <c r="B646" s="13"/>
      <c r="C646" s="13"/>
      <c r="D646" s="18"/>
      <c r="E646" s="9"/>
    </row>
    <row r="647" spans="1:5">
      <c r="A647" s="13"/>
      <c r="B647" s="13"/>
      <c r="C647" s="13"/>
      <c r="D647" s="18"/>
      <c r="E647" s="9"/>
    </row>
    <row r="648" spans="1:5">
      <c r="A648" s="13"/>
      <c r="B648" s="13"/>
      <c r="C648" s="13"/>
      <c r="D648" s="18"/>
      <c r="E648" s="9"/>
    </row>
    <row r="649" spans="1:5">
      <c r="A649" s="13"/>
      <c r="B649" s="13"/>
      <c r="C649" s="13"/>
      <c r="D649" s="18"/>
      <c r="E649" s="9"/>
    </row>
    <row r="650" spans="1:5">
      <c r="A650" s="13"/>
      <c r="B650" s="13"/>
      <c r="C650" s="13"/>
      <c r="D650" s="18"/>
      <c r="E650" s="9"/>
    </row>
    <row r="651" spans="1:5">
      <c r="A651" s="13"/>
      <c r="B651" s="13"/>
      <c r="C651" s="13"/>
      <c r="D651" s="18"/>
      <c r="E651" s="9"/>
    </row>
    <row r="652" spans="1:5">
      <c r="A652" s="13"/>
      <c r="B652" s="13"/>
      <c r="C652" s="13"/>
      <c r="D652" s="18"/>
      <c r="E652" s="9"/>
    </row>
    <row r="653" spans="1:5">
      <c r="A653" s="13"/>
      <c r="B653" s="13"/>
      <c r="C653" s="13"/>
      <c r="D653" s="18"/>
      <c r="E653" s="9"/>
    </row>
    <row r="654" spans="1:5">
      <c r="A654" s="13"/>
      <c r="B654" s="13"/>
      <c r="C654" s="13"/>
      <c r="D654" s="18"/>
      <c r="E654" s="9"/>
    </row>
    <row r="655" spans="1:5">
      <c r="A655" s="13"/>
      <c r="B655" s="13"/>
      <c r="C655" s="13"/>
      <c r="D655" s="18"/>
      <c r="E655" s="9"/>
    </row>
    <row r="656" spans="1:5">
      <c r="A656" s="13"/>
      <c r="B656" s="13"/>
      <c r="C656" s="13"/>
      <c r="D656" s="18"/>
      <c r="E656" s="9"/>
    </row>
    <row r="657" spans="1:5">
      <c r="A657" s="13"/>
      <c r="B657" s="13"/>
      <c r="C657" s="13"/>
      <c r="D657" s="18"/>
      <c r="E657" s="9"/>
    </row>
    <row r="658" spans="1:5">
      <c r="A658" s="13"/>
      <c r="B658" s="13"/>
      <c r="C658" s="13"/>
      <c r="D658" s="18"/>
      <c r="E658" s="9"/>
    </row>
    <row r="659" spans="1:5">
      <c r="A659" s="13"/>
      <c r="B659" s="13"/>
      <c r="C659" s="13"/>
      <c r="D659" s="18"/>
      <c r="E659" s="9"/>
    </row>
    <row r="660" spans="1:5">
      <c r="A660" s="13"/>
      <c r="B660" s="13"/>
      <c r="C660" s="13"/>
      <c r="D660" s="18"/>
      <c r="E660" s="9"/>
    </row>
    <row r="661" spans="1:5">
      <c r="A661" s="13"/>
      <c r="B661" s="13"/>
      <c r="C661" s="13"/>
      <c r="D661" s="18"/>
      <c r="E661" s="9"/>
    </row>
    <row r="662" spans="1:5">
      <c r="A662" s="13"/>
      <c r="B662" s="13"/>
      <c r="C662" s="13"/>
      <c r="D662" s="18"/>
      <c r="E662" s="9"/>
    </row>
    <row r="663" spans="1:5">
      <c r="A663" s="13"/>
      <c r="B663" s="13"/>
      <c r="C663" s="13"/>
      <c r="D663" s="18"/>
      <c r="E663" s="9"/>
    </row>
    <row r="664" spans="1:5">
      <c r="A664" s="13"/>
      <c r="B664" s="13"/>
      <c r="C664" s="13"/>
      <c r="D664" s="18"/>
      <c r="E664" s="9"/>
    </row>
    <row r="665" spans="1:5">
      <c r="A665" s="13"/>
      <c r="B665" s="13"/>
      <c r="C665" s="13"/>
      <c r="D665" s="18"/>
      <c r="E665" s="9"/>
    </row>
    <row r="666" spans="1:5">
      <c r="A666" s="13"/>
      <c r="B666" s="13"/>
      <c r="C666" s="13"/>
      <c r="D666" s="18"/>
      <c r="E666" s="9"/>
    </row>
    <row r="667" spans="1:5">
      <c r="A667" s="13"/>
      <c r="B667" s="13"/>
      <c r="C667" s="13"/>
      <c r="D667" s="18"/>
      <c r="E667" s="9"/>
    </row>
    <row r="668" spans="1:5">
      <c r="A668" s="13"/>
      <c r="B668" s="13"/>
      <c r="C668" s="13"/>
      <c r="D668" s="18"/>
      <c r="E668" s="9"/>
    </row>
    <row r="669" spans="1:5">
      <c r="A669" s="13"/>
      <c r="B669" s="13"/>
      <c r="C669" s="13"/>
      <c r="D669" s="18"/>
      <c r="E669" s="9"/>
    </row>
    <row r="670" spans="1:5">
      <c r="A670" s="13"/>
      <c r="B670" s="13"/>
      <c r="C670" s="13"/>
      <c r="D670" s="18"/>
      <c r="E670" s="9"/>
    </row>
    <row r="671" spans="1:5">
      <c r="A671" s="13"/>
      <c r="B671" s="13"/>
      <c r="C671" s="13"/>
      <c r="D671" s="18"/>
      <c r="E671" s="9"/>
    </row>
    <row r="672" spans="1:5">
      <c r="A672" s="13"/>
      <c r="B672" s="13"/>
      <c r="C672" s="13"/>
      <c r="D672" s="18"/>
      <c r="E672" s="9"/>
    </row>
    <row r="673" spans="1:5">
      <c r="A673" s="13"/>
      <c r="B673" s="13"/>
      <c r="C673" s="13"/>
      <c r="D673" s="18"/>
      <c r="E673" s="9"/>
    </row>
    <row r="674" spans="1:5">
      <c r="A674" s="13"/>
      <c r="B674" s="13"/>
      <c r="C674" s="13"/>
      <c r="D674" s="18"/>
      <c r="E674" s="9"/>
    </row>
    <row r="675" spans="1:5">
      <c r="A675" s="13"/>
      <c r="B675" s="13"/>
      <c r="C675" s="13"/>
      <c r="D675" s="18"/>
      <c r="E675" s="9"/>
    </row>
    <row r="676" spans="1:5">
      <c r="A676" s="13"/>
      <c r="B676" s="13"/>
      <c r="C676" s="13"/>
      <c r="D676" s="18"/>
      <c r="E676" s="9"/>
    </row>
    <row r="677" spans="1:5">
      <c r="A677" s="13"/>
      <c r="B677" s="13"/>
      <c r="C677" s="13"/>
      <c r="D677" s="18"/>
      <c r="E677" s="9"/>
    </row>
    <row r="678" spans="1:5">
      <c r="A678" s="13"/>
      <c r="B678" s="13"/>
      <c r="C678" s="13"/>
      <c r="D678" s="18"/>
      <c r="E678" s="9"/>
    </row>
    <row r="679" spans="1:5">
      <c r="A679" s="13"/>
      <c r="B679" s="13"/>
      <c r="C679" s="13"/>
      <c r="D679" s="18"/>
      <c r="E679" s="9"/>
    </row>
    <row r="680" spans="1:5">
      <c r="A680" s="13"/>
      <c r="B680" s="13"/>
      <c r="C680" s="13"/>
      <c r="D680" s="18"/>
      <c r="E680" s="9"/>
    </row>
    <row r="681" spans="1:5">
      <c r="A681" s="13"/>
      <c r="B681" s="13"/>
      <c r="C681" s="13"/>
      <c r="D681" s="18"/>
      <c r="E681" s="9"/>
    </row>
    <row r="682" spans="1:5">
      <c r="A682" s="13"/>
      <c r="B682" s="13"/>
      <c r="C682" s="13"/>
      <c r="D682" s="18"/>
      <c r="E682" s="9"/>
    </row>
    <row r="683" spans="1:5">
      <c r="A683" s="13"/>
      <c r="B683" s="13"/>
      <c r="C683" s="13"/>
      <c r="D683" s="18"/>
      <c r="E683" s="9"/>
    </row>
    <row r="684" spans="1:5">
      <c r="A684" s="13"/>
      <c r="B684" s="13"/>
      <c r="C684" s="13"/>
      <c r="D684" s="18"/>
      <c r="E684" s="9"/>
    </row>
    <row r="685" spans="1:5">
      <c r="A685" s="13"/>
      <c r="B685" s="13"/>
      <c r="C685" s="13"/>
      <c r="D685" s="18"/>
      <c r="E685" s="9"/>
    </row>
    <row r="686" spans="1:5">
      <c r="A686" s="13"/>
      <c r="B686" s="13"/>
      <c r="C686" s="13"/>
      <c r="D686" s="18"/>
      <c r="E686" s="9"/>
    </row>
    <row r="687" spans="1:5">
      <c r="A687" s="13"/>
      <c r="B687" s="13"/>
      <c r="C687" s="13"/>
      <c r="D687" s="18"/>
      <c r="E687" s="9"/>
    </row>
    <row r="688" spans="1:5">
      <c r="A688" s="13"/>
      <c r="B688" s="13"/>
      <c r="C688" s="13"/>
      <c r="D688" s="18"/>
      <c r="E688" s="9"/>
    </row>
    <row r="689" spans="1:5">
      <c r="A689" s="13"/>
      <c r="B689" s="13"/>
      <c r="C689" s="13"/>
      <c r="D689" s="18"/>
      <c r="E689" s="9"/>
    </row>
    <row r="690" spans="1:5">
      <c r="A690" s="13"/>
      <c r="B690" s="13"/>
      <c r="C690" s="13"/>
      <c r="D690" s="18"/>
      <c r="E690" s="9"/>
    </row>
    <row r="691" spans="1:5">
      <c r="A691" s="13"/>
      <c r="B691" s="13"/>
      <c r="C691" s="13"/>
      <c r="D691" s="18"/>
      <c r="E691" s="9"/>
    </row>
    <row r="692" spans="1:5">
      <c r="A692" s="13"/>
      <c r="B692" s="13"/>
      <c r="C692" s="13"/>
      <c r="D692" s="18"/>
      <c r="E692" s="9"/>
    </row>
    <row r="693" spans="1:5">
      <c r="A693" s="13"/>
      <c r="B693" s="13"/>
      <c r="C693" s="13"/>
      <c r="D693" s="18"/>
      <c r="E693" s="9"/>
    </row>
    <row r="694" spans="1:5">
      <c r="A694" s="13"/>
      <c r="B694" s="13"/>
      <c r="C694" s="13"/>
      <c r="D694" s="18"/>
      <c r="E694" s="9"/>
    </row>
    <row r="695" spans="1:5">
      <c r="A695" s="13"/>
      <c r="B695" s="13"/>
      <c r="C695" s="13"/>
      <c r="D695" s="18"/>
      <c r="E695" s="9"/>
    </row>
    <row r="696" spans="1:5">
      <c r="A696" s="13"/>
      <c r="B696" s="13"/>
      <c r="C696" s="13"/>
      <c r="D696" s="18"/>
      <c r="E696" s="9"/>
    </row>
    <row r="697" spans="1:5">
      <c r="A697" s="13"/>
      <c r="B697" s="13"/>
      <c r="C697" s="13"/>
      <c r="D697" s="18"/>
      <c r="E697" s="9"/>
    </row>
    <row r="698" spans="1:5">
      <c r="A698" s="13"/>
      <c r="B698" s="13"/>
      <c r="C698" s="13"/>
      <c r="D698" s="18"/>
      <c r="E698" s="9"/>
    </row>
    <row r="699" spans="1:5">
      <c r="A699" s="13"/>
      <c r="B699" s="13"/>
      <c r="C699" s="13"/>
      <c r="D699" s="18"/>
      <c r="E699" s="9"/>
    </row>
    <row r="700" spans="1:5">
      <c r="A700" s="13"/>
      <c r="B700" s="13"/>
      <c r="C700" s="13"/>
      <c r="D700" s="18"/>
      <c r="E700" s="9"/>
    </row>
    <row r="701" spans="1:5">
      <c r="A701" s="13"/>
      <c r="B701" s="13"/>
      <c r="C701" s="13"/>
      <c r="D701" s="18"/>
      <c r="E701" s="9"/>
    </row>
    <row r="702" spans="1:5">
      <c r="A702" s="13"/>
      <c r="B702" s="13"/>
      <c r="C702" s="13"/>
      <c r="D702" s="18"/>
      <c r="E702" s="9"/>
    </row>
    <row r="703" spans="1:5">
      <c r="A703" s="13"/>
      <c r="B703" s="13"/>
      <c r="C703" s="13"/>
      <c r="D703" s="18"/>
      <c r="E703" s="9"/>
    </row>
    <row r="704" spans="1:5">
      <c r="A704" s="13"/>
      <c r="B704" s="13"/>
      <c r="C704" s="13"/>
      <c r="D704" s="18"/>
      <c r="E704" s="9"/>
    </row>
    <row r="705" spans="1:5">
      <c r="A705" s="13"/>
      <c r="B705" s="13"/>
      <c r="C705" s="13"/>
      <c r="D705" s="18"/>
      <c r="E705" s="9"/>
    </row>
    <row r="706" spans="1:5">
      <c r="A706" s="13"/>
      <c r="B706" s="13"/>
      <c r="C706" s="13"/>
      <c r="D706" s="18"/>
      <c r="E706" s="9"/>
    </row>
    <row r="707" spans="1:5">
      <c r="A707" s="13"/>
      <c r="B707" s="13"/>
      <c r="C707" s="13"/>
      <c r="D707" s="18"/>
      <c r="E707" s="9"/>
    </row>
    <row r="708" spans="1:5">
      <c r="A708" s="13"/>
      <c r="B708" s="13"/>
      <c r="C708" s="13"/>
      <c r="D708" s="18"/>
      <c r="E708" s="9"/>
    </row>
    <row r="709" spans="1:5">
      <c r="A709" s="13"/>
      <c r="B709" s="13"/>
      <c r="C709" s="13"/>
      <c r="D709" s="18"/>
      <c r="E709" s="9"/>
    </row>
    <row r="710" spans="1:5">
      <c r="A710" s="13"/>
      <c r="B710" s="13"/>
      <c r="C710" s="13"/>
      <c r="D710" s="18"/>
      <c r="E710" s="9"/>
    </row>
    <row r="711" spans="1:5">
      <c r="A711" s="13"/>
      <c r="B711" s="13"/>
      <c r="C711" s="13"/>
      <c r="D711" s="18"/>
      <c r="E711" s="9"/>
    </row>
    <row r="712" spans="1:5">
      <c r="A712" s="13"/>
      <c r="B712" s="13"/>
      <c r="C712" s="13"/>
      <c r="D712" s="18"/>
      <c r="E712" s="9"/>
    </row>
    <row r="713" spans="1:5">
      <c r="A713" s="13"/>
      <c r="B713" s="13"/>
      <c r="C713" s="13"/>
      <c r="D713" s="18"/>
      <c r="E713" s="9"/>
    </row>
    <row r="714" spans="1:5">
      <c r="A714" s="13"/>
      <c r="B714" s="13"/>
      <c r="C714" s="13"/>
      <c r="D714" s="18"/>
      <c r="E714" s="9"/>
    </row>
    <row r="715" spans="1:5">
      <c r="A715" s="13"/>
      <c r="B715" s="13"/>
      <c r="C715" s="13"/>
      <c r="D715" s="18"/>
      <c r="E715" s="9"/>
    </row>
    <row r="716" spans="1:5">
      <c r="A716" s="13"/>
      <c r="B716" s="13"/>
      <c r="C716" s="13"/>
      <c r="D716" s="18"/>
      <c r="E716" s="9"/>
    </row>
    <row r="717" spans="1:5">
      <c r="A717" s="13"/>
      <c r="B717" s="13"/>
      <c r="C717" s="13"/>
      <c r="D717" s="18"/>
      <c r="E717" s="9"/>
    </row>
    <row r="718" spans="1:5">
      <c r="A718" s="13"/>
      <c r="B718" s="13"/>
      <c r="C718" s="13"/>
      <c r="D718" s="18"/>
      <c r="E718" s="9"/>
    </row>
    <row r="719" spans="1:5">
      <c r="A719" s="13"/>
      <c r="B719" s="13"/>
      <c r="C719" s="13"/>
      <c r="D719" s="18"/>
      <c r="E719" s="9"/>
    </row>
    <row r="720" spans="1:5">
      <c r="A720" s="13"/>
      <c r="B720" s="13"/>
      <c r="C720" s="13"/>
      <c r="D720" s="18"/>
      <c r="E720" s="9"/>
    </row>
    <row r="721" spans="1:5">
      <c r="A721" s="13"/>
      <c r="B721" s="13"/>
      <c r="C721" s="13"/>
      <c r="D721" s="18"/>
      <c r="E721" s="9"/>
    </row>
    <row r="722" spans="1:5">
      <c r="A722" s="13"/>
      <c r="B722" s="13"/>
      <c r="C722" s="13"/>
      <c r="D722" s="18"/>
      <c r="E722" s="9"/>
    </row>
    <row r="723" spans="1:5">
      <c r="A723" s="13"/>
      <c r="B723" s="13"/>
      <c r="C723" s="13"/>
      <c r="D723" s="18"/>
      <c r="E723" s="9"/>
    </row>
    <row r="724" spans="1:5">
      <c r="A724" s="13"/>
      <c r="B724" s="13"/>
      <c r="C724" s="13"/>
      <c r="D724" s="18"/>
      <c r="E724" s="9"/>
    </row>
    <row r="725" spans="1:5">
      <c r="A725" s="13"/>
      <c r="B725" s="13"/>
      <c r="C725" s="13"/>
      <c r="D725" s="18"/>
      <c r="E725" s="9"/>
    </row>
    <row r="726" spans="1:5">
      <c r="A726" s="13"/>
      <c r="B726" s="13"/>
      <c r="C726" s="13"/>
      <c r="D726" s="18"/>
      <c r="E726" s="9"/>
    </row>
    <row r="727" spans="1:5">
      <c r="A727" s="13"/>
      <c r="B727" s="13"/>
      <c r="C727" s="13"/>
      <c r="D727" s="18"/>
      <c r="E727" s="9"/>
    </row>
    <row r="728" spans="1:5">
      <c r="A728" s="13"/>
      <c r="B728" s="13"/>
      <c r="C728" s="13"/>
      <c r="D728" s="18"/>
      <c r="E728" s="9"/>
    </row>
    <row r="729" spans="1:5">
      <c r="A729" s="13"/>
      <c r="B729" s="13"/>
      <c r="C729" s="13"/>
      <c r="D729" s="18"/>
      <c r="E729" s="9"/>
    </row>
    <row r="730" spans="1:5">
      <c r="A730" s="13"/>
      <c r="B730" s="13"/>
      <c r="C730" s="13"/>
      <c r="D730" s="18"/>
      <c r="E730" s="9"/>
    </row>
    <row r="731" spans="1:5">
      <c r="A731" s="13"/>
      <c r="B731" s="13"/>
      <c r="C731" s="13"/>
      <c r="D731" s="18"/>
      <c r="E731" s="9"/>
    </row>
    <row r="732" spans="1:5">
      <c r="A732" s="13"/>
      <c r="B732" s="13"/>
      <c r="C732" s="13"/>
      <c r="D732" s="18"/>
      <c r="E732" s="9"/>
    </row>
    <row r="733" spans="1:5">
      <c r="A733" s="13"/>
      <c r="B733" s="13"/>
      <c r="C733" s="13"/>
      <c r="D733" s="18"/>
      <c r="E733" s="9"/>
    </row>
    <row r="734" spans="1:5">
      <c r="A734" s="13"/>
      <c r="B734" s="13"/>
      <c r="C734" s="13"/>
      <c r="D734" s="18"/>
      <c r="E734" s="9"/>
    </row>
    <row r="735" spans="1:5">
      <c r="A735" s="13"/>
      <c r="B735" s="13"/>
      <c r="C735" s="13"/>
      <c r="D735" s="18"/>
      <c r="E735" s="9"/>
    </row>
    <row r="736" spans="1:5">
      <c r="A736" s="13"/>
      <c r="B736" s="13"/>
      <c r="C736" s="13"/>
      <c r="D736" s="18"/>
      <c r="E736" s="9"/>
    </row>
    <row r="737" spans="1:5">
      <c r="A737" s="13"/>
      <c r="B737" s="13"/>
      <c r="C737" s="13"/>
      <c r="D737" s="18"/>
      <c r="E737" s="9"/>
    </row>
    <row r="738" spans="1:5">
      <c r="A738" s="13"/>
      <c r="B738" s="13"/>
      <c r="C738" s="13"/>
      <c r="D738" s="18"/>
      <c r="E738" s="9"/>
    </row>
    <row r="739" spans="1:5">
      <c r="A739" s="13"/>
      <c r="B739" s="13"/>
      <c r="C739" s="13"/>
      <c r="D739" s="18"/>
      <c r="E739" s="9"/>
    </row>
    <row r="740" spans="1:5">
      <c r="A740" s="13"/>
      <c r="B740" s="13"/>
      <c r="C740" s="13"/>
      <c r="D740" s="18"/>
      <c r="E740" s="9"/>
    </row>
    <row r="741" spans="1:5">
      <c r="A741" s="13"/>
      <c r="B741" s="13"/>
      <c r="C741" s="13"/>
      <c r="D741" s="18"/>
      <c r="E741" s="9"/>
    </row>
    <row r="742" spans="1:5">
      <c r="A742" s="13"/>
      <c r="B742" s="13"/>
      <c r="C742" s="13"/>
      <c r="D742" s="18"/>
      <c r="E742" s="9"/>
    </row>
    <row r="743" spans="1:5">
      <c r="A743" s="13"/>
      <c r="B743" s="13"/>
      <c r="C743" s="13"/>
      <c r="D743" s="18"/>
      <c r="E743" s="9"/>
    </row>
    <row r="744" spans="1:5">
      <c r="A744" s="13"/>
      <c r="B744" s="13"/>
      <c r="C744" s="13"/>
      <c r="D744" s="18"/>
      <c r="E744" s="9"/>
    </row>
    <row r="745" spans="1:5">
      <c r="A745" s="13"/>
      <c r="B745" s="13"/>
      <c r="C745" s="13"/>
      <c r="D745" s="18"/>
      <c r="E745" s="9"/>
    </row>
    <row r="746" spans="1:5">
      <c r="A746" s="13"/>
      <c r="B746" s="13"/>
      <c r="C746" s="13"/>
      <c r="D746" s="18"/>
      <c r="E746" s="9"/>
    </row>
    <row r="747" spans="1:5">
      <c r="A747" s="13"/>
      <c r="B747" s="13"/>
      <c r="C747" s="13"/>
      <c r="D747" s="18"/>
      <c r="E747" s="9"/>
    </row>
    <row r="748" spans="1:5">
      <c r="A748" s="13"/>
      <c r="B748" s="13"/>
      <c r="C748" s="13"/>
      <c r="D748" s="18"/>
      <c r="E748" s="9"/>
    </row>
    <row r="749" spans="1:5">
      <c r="A749" s="13"/>
      <c r="B749" s="13"/>
      <c r="C749" s="13"/>
      <c r="D749" s="18"/>
      <c r="E749" s="9"/>
    </row>
    <row r="750" spans="1:5">
      <c r="A750" s="13"/>
      <c r="B750" s="13"/>
      <c r="C750" s="13"/>
      <c r="D750" s="18"/>
      <c r="E750" s="9"/>
    </row>
    <row r="751" spans="1:5">
      <c r="A751" s="13"/>
      <c r="B751" s="13"/>
      <c r="C751" s="13"/>
      <c r="D751" s="18"/>
      <c r="E751" s="9"/>
    </row>
    <row r="752" spans="1:5">
      <c r="A752" s="13"/>
      <c r="B752" s="13"/>
      <c r="C752" s="13"/>
      <c r="D752" s="18"/>
      <c r="E752" s="9"/>
    </row>
    <row r="753" spans="1:5">
      <c r="A753" s="13"/>
      <c r="B753" s="13"/>
      <c r="C753" s="13"/>
      <c r="D753" s="18"/>
      <c r="E753" s="9"/>
    </row>
    <row r="754" spans="1:5">
      <c r="A754" s="13"/>
      <c r="B754" s="13"/>
      <c r="C754" s="13"/>
      <c r="D754" s="18"/>
      <c r="E754" s="9"/>
    </row>
    <row r="755" spans="1:5">
      <c r="A755" s="13"/>
      <c r="B755" s="13"/>
      <c r="C755" s="13"/>
      <c r="D755" s="18"/>
      <c r="E755" s="9"/>
    </row>
    <row r="756" spans="1:5">
      <c r="A756" s="13"/>
      <c r="B756" s="13"/>
      <c r="C756" s="13"/>
      <c r="D756" s="18"/>
      <c r="E756" s="9"/>
    </row>
    <row r="757" spans="1:5">
      <c r="A757" s="13"/>
      <c r="B757" s="13"/>
      <c r="C757" s="13"/>
      <c r="D757" s="18"/>
      <c r="E757" s="9"/>
    </row>
    <row r="758" spans="1:5">
      <c r="A758" s="13"/>
      <c r="B758" s="13"/>
      <c r="C758" s="13"/>
      <c r="D758" s="18"/>
      <c r="E758" s="9"/>
    </row>
    <row r="759" spans="1:5">
      <c r="A759" s="13"/>
      <c r="B759" s="13"/>
      <c r="C759" s="13"/>
      <c r="D759" s="18"/>
      <c r="E759" s="9"/>
    </row>
    <row r="760" spans="1:5">
      <c r="A760" s="13"/>
      <c r="B760" s="13"/>
      <c r="C760" s="13"/>
      <c r="D760" s="18"/>
      <c r="E760" s="9"/>
    </row>
    <row r="761" spans="1:5">
      <c r="A761" s="13"/>
      <c r="B761" s="13"/>
      <c r="C761" s="13"/>
      <c r="D761" s="18"/>
      <c r="E761" s="9"/>
    </row>
    <row r="762" spans="1:5">
      <c r="A762" s="13"/>
      <c r="B762" s="13"/>
      <c r="C762" s="13"/>
      <c r="D762" s="18"/>
      <c r="E762" s="9"/>
    </row>
    <row r="763" spans="1:5">
      <c r="A763" s="13"/>
      <c r="B763" s="13"/>
      <c r="C763" s="13"/>
      <c r="D763" s="18"/>
      <c r="E763" s="9"/>
    </row>
    <row r="764" spans="1:5">
      <c r="A764" s="13"/>
      <c r="B764" s="13"/>
      <c r="C764" s="13"/>
      <c r="D764" s="18"/>
      <c r="E764" s="9"/>
    </row>
    <row r="765" spans="1:5">
      <c r="A765" s="13"/>
      <c r="B765" s="13"/>
      <c r="C765" s="13"/>
      <c r="D765" s="18"/>
      <c r="E765" s="9"/>
    </row>
    <row r="766" spans="1:5">
      <c r="A766" s="13"/>
      <c r="B766" s="13"/>
      <c r="C766" s="13"/>
      <c r="D766" s="18"/>
      <c r="E766" s="9"/>
    </row>
    <row r="767" spans="1:5">
      <c r="A767" s="13"/>
      <c r="B767" s="13"/>
      <c r="C767" s="13"/>
      <c r="D767" s="18"/>
      <c r="E767" s="9"/>
    </row>
    <row r="768" spans="1:5">
      <c r="A768" s="13"/>
      <c r="B768" s="13"/>
      <c r="C768" s="13"/>
      <c r="D768" s="18"/>
      <c r="E768" s="9"/>
    </row>
    <row r="769" spans="1:5">
      <c r="A769" s="13"/>
      <c r="B769" s="13"/>
      <c r="C769" s="13"/>
      <c r="D769" s="18"/>
      <c r="E769" s="9"/>
    </row>
    <row r="770" spans="1:5">
      <c r="A770" s="13"/>
      <c r="B770" s="13"/>
      <c r="C770" s="13"/>
      <c r="D770" s="18"/>
      <c r="E770" s="9"/>
    </row>
    <row r="771" spans="1:5">
      <c r="A771" s="13"/>
      <c r="B771" s="13"/>
      <c r="C771" s="13"/>
      <c r="D771" s="18"/>
      <c r="E771" s="9"/>
    </row>
    <row r="772" spans="1:5">
      <c r="A772" s="13"/>
      <c r="B772" s="13"/>
      <c r="C772" s="13"/>
      <c r="D772" s="18"/>
      <c r="E772" s="9"/>
    </row>
    <row r="773" spans="1:5">
      <c r="A773" s="13"/>
      <c r="B773" s="13"/>
      <c r="C773" s="13"/>
      <c r="D773" s="18"/>
      <c r="E773" s="9"/>
    </row>
    <row r="774" spans="1:5">
      <c r="A774" s="13"/>
      <c r="B774" s="13"/>
      <c r="C774" s="13"/>
      <c r="D774" s="18"/>
      <c r="E774" s="9"/>
    </row>
    <row r="775" spans="1:5">
      <c r="A775" s="13"/>
      <c r="B775" s="13"/>
      <c r="C775" s="13"/>
      <c r="D775" s="18"/>
      <c r="E775" s="9"/>
    </row>
    <row r="776" spans="1:5">
      <c r="A776" s="13"/>
      <c r="B776" s="13"/>
      <c r="C776" s="13"/>
      <c r="D776" s="18"/>
      <c r="E776" s="9"/>
    </row>
    <row r="777" spans="1:5">
      <c r="A777" s="13"/>
      <c r="B777" s="13"/>
      <c r="C777" s="13"/>
      <c r="D777" s="18"/>
      <c r="E777" s="9"/>
    </row>
    <row r="778" spans="1:5">
      <c r="A778" s="13"/>
      <c r="B778" s="13"/>
      <c r="C778" s="13"/>
      <c r="D778" s="18"/>
      <c r="E778" s="9"/>
    </row>
    <row r="779" spans="1:5">
      <c r="A779" s="13"/>
      <c r="B779" s="13"/>
      <c r="C779" s="13"/>
      <c r="D779" s="18"/>
      <c r="E779" s="9"/>
    </row>
    <row r="780" spans="1:5">
      <c r="A780" s="13"/>
      <c r="B780" s="13"/>
      <c r="C780" s="13"/>
      <c r="D780" s="18"/>
      <c r="E780" s="9"/>
    </row>
    <row r="781" spans="1:5">
      <c r="A781" s="13"/>
      <c r="B781" s="13"/>
      <c r="C781" s="13"/>
      <c r="D781" s="18"/>
      <c r="E781" s="9"/>
    </row>
    <row r="782" spans="1:5">
      <c r="A782" s="13"/>
      <c r="B782" s="13"/>
      <c r="C782" s="13"/>
      <c r="D782" s="18"/>
      <c r="E782" s="9"/>
    </row>
    <row r="783" spans="1:5">
      <c r="A783" s="13"/>
      <c r="B783" s="13"/>
      <c r="C783" s="13"/>
      <c r="D783" s="18"/>
      <c r="E783" s="9"/>
    </row>
    <row r="784" spans="1:5">
      <c r="A784" s="13"/>
      <c r="B784" s="13"/>
      <c r="C784" s="13"/>
      <c r="D784" s="18"/>
      <c r="E784" s="9"/>
    </row>
    <row r="785" spans="1:5">
      <c r="A785" s="13"/>
      <c r="B785" s="13"/>
      <c r="C785" s="13"/>
      <c r="D785" s="18"/>
      <c r="E785" s="9"/>
    </row>
    <row r="786" spans="1:5">
      <c r="A786" s="13"/>
      <c r="B786" s="13"/>
      <c r="C786" s="13"/>
      <c r="D786" s="18"/>
      <c r="E786" s="9"/>
    </row>
    <row r="787" spans="1:5">
      <c r="A787" s="13"/>
      <c r="B787" s="13"/>
      <c r="C787" s="13"/>
      <c r="D787" s="18"/>
      <c r="E787" s="9"/>
    </row>
    <row r="788" spans="1:5">
      <c r="A788" s="13"/>
      <c r="B788" s="13"/>
      <c r="C788" s="13"/>
      <c r="D788" s="18"/>
      <c r="E788" s="9"/>
    </row>
    <row r="789" spans="1:5">
      <c r="A789" s="13"/>
      <c r="B789" s="13"/>
      <c r="C789" s="13"/>
      <c r="D789" s="18"/>
      <c r="E789" s="9"/>
    </row>
    <row r="790" spans="1:5">
      <c r="A790" s="13"/>
      <c r="B790" s="13"/>
      <c r="C790" s="13"/>
      <c r="D790" s="18"/>
      <c r="E790" s="9"/>
    </row>
    <row r="791" spans="1:5">
      <c r="A791" s="13"/>
      <c r="B791" s="13"/>
      <c r="C791" s="13"/>
      <c r="D791" s="18"/>
      <c r="E791" s="9"/>
    </row>
    <row r="792" spans="1:5">
      <c r="A792" s="13"/>
      <c r="B792" s="13"/>
      <c r="C792" s="13"/>
      <c r="D792" s="18"/>
      <c r="E792" s="9"/>
    </row>
    <row r="793" spans="1:5">
      <c r="A793" s="13"/>
      <c r="B793" s="13"/>
      <c r="C793" s="13"/>
      <c r="D793" s="18"/>
      <c r="E793" s="9"/>
    </row>
    <row r="794" spans="1:5">
      <c r="A794" s="13"/>
      <c r="B794" s="13"/>
      <c r="C794" s="13"/>
      <c r="D794" s="18"/>
      <c r="E794" s="9"/>
    </row>
    <row r="795" spans="1:5">
      <c r="A795" s="13"/>
      <c r="B795" s="13"/>
      <c r="C795" s="13"/>
      <c r="D795" s="18"/>
      <c r="E795" s="9"/>
    </row>
    <row r="796" spans="1:5">
      <c r="A796" s="13"/>
      <c r="B796" s="13"/>
      <c r="C796" s="13"/>
      <c r="D796" s="18"/>
      <c r="E796" s="9"/>
    </row>
    <row r="797" spans="1:5">
      <c r="A797" s="13"/>
      <c r="B797" s="13"/>
      <c r="C797" s="13"/>
      <c r="D797" s="18"/>
      <c r="E797" s="9"/>
    </row>
    <row r="798" spans="1:5">
      <c r="A798" s="13"/>
      <c r="B798" s="13"/>
      <c r="C798" s="13"/>
      <c r="D798" s="18"/>
      <c r="E798" s="9"/>
    </row>
    <row r="799" spans="1:5">
      <c r="A799" s="13"/>
      <c r="B799" s="13"/>
      <c r="C799" s="13"/>
      <c r="D799" s="18"/>
      <c r="E799" s="9"/>
    </row>
    <row r="800" spans="1:5">
      <c r="A800" s="13"/>
      <c r="B800" s="13"/>
      <c r="C800" s="13"/>
      <c r="D800" s="18"/>
      <c r="E800" s="9"/>
    </row>
    <row r="801" spans="1:5">
      <c r="A801" s="13"/>
      <c r="B801" s="13"/>
      <c r="C801" s="13"/>
      <c r="D801" s="18"/>
      <c r="E801" s="9"/>
    </row>
    <row r="802" spans="1:5">
      <c r="A802" s="13"/>
      <c r="B802" s="13"/>
      <c r="C802" s="13"/>
      <c r="D802" s="18"/>
      <c r="E802" s="9"/>
    </row>
    <row r="803" spans="1:5">
      <c r="A803" s="13"/>
      <c r="B803" s="13"/>
      <c r="C803" s="13"/>
      <c r="D803" s="18"/>
      <c r="E803" s="9"/>
    </row>
    <row r="804" spans="1:5">
      <c r="A804" s="13"/>
      <c r="B804" s="13"/>
      <c r="C804" s="13"/>
      <c r="D804" s="18"/>
      <c r="E804" s="9"/>
    </row>
    <row r="805" spans="1:5">
      <c r="A805" s="13"/>
      <c r="B805" s="13"/>
      <c r="C805" s="13"/>
      <c r="D805" s="18"/>
      <c r="E805" s="9"/>
    </row>
    <row r="806" spans="1:5">
      <c r="A806" s="13"/>
      <c r="B806" s="13"/>
      <c r="C806" s="13"/>
      <c r="D806" s="18"/>
      <c r="E806" s="9"/>
    </row>
    <row r="807" spans="1:5">
      <c r="A807" s="13"/>
      <c r="B807" s="13"/>
      <c r="C807" s="13"/>
      <c r="D807" s="18"/>
      <c r="E807" s="9"/>
    </row>
    <row r="808" spans="1:5">
      <c r="A808" s="13"/>
      <c r="B808" s="13"/>
      <c r="C808" s="13"/>
      <c r="D808" s="18"/>
      <c r="E808" s="9"/>
    </row>
    <row r="809" spans="1:5">
      <c r="A809" s="13"/>
      <c r="B809" s="13"/>
      <c r="C809" s="13"/>
      <c r="D809" s="18"/>
      <c r="E809" s="9"/>
    </row>
    <row r="810" spans="1:5">
      <c r="A810" s="13"/>
      <c r="B810" s="13"/>
      <c r="C810" s="13"/>
      <c r="D810" s="18"/>
      <c r="E810" s="9"/>
    </row>
    <row r="811" spans="1:5">
      <c r="A811" s="13"/>
      <c r="B811" s="13"/>
      <c r="C811" s="13"/>
      <c r="D811" s="18"/>
      <c r="E811" s="9"/>
    </row>
    <row r="812" spans="1:5">
      <c r="A812" s="13"/>
      <c r="B812" s="13"/>
      <c r="C812" s="13"/>
      <c r="D812" s="18"/>
      <c r="E812" s="9"/>
    </row>
    <row r="813" spans="1:5">
      <c r="A813" s="13"/>
      <c r="B813" s="13"/>
      <c r="C813" s="13"/>
      <c r="D813" s="18"/>
      <c r="E813" s="9"/>
    </row>
    <row r="814" spans="1:5">
      <c r="A814" s="13"/>
      <c r="B814" s="13"/>
      <c r="C814" s="13"/>
      <c r="D814" s="18"/>
      <c r="E814" s="9"/>
    </row>
    <row r="815" spans="1:5">
      <c r="A815" s="13"/>
      <c r="B815" s="13"/>
      <c r="C815" s="13"/>
      <c r="D815" s="18"/>
      <c r="E815" s="9"/>
    </row>
    <row r="816" spans="1:5">
      <c r="A816" s="13"/>
      <c r="B816" s="13"/>
      <c r="C816" s="13"/>
      <c r="D816" s="18"/>
      <c r="E816" s="9"/>
    </row>
    <row r="817" spans="1:5">
      <c r="A817" s="13"/>
      <c r="B817" s="13"/>
      <c r="C817" s="13"/>
      <c r="D817" s="18"/>
      <c r="E817" s="9"/>
    </row>
    <row r="818" spans="1:5">
      <c r="A818" s="13"/>
      <c r="B818" s="13"/>
      <c r="C818" s="13"/>
      <c r="D818" s="18"/>
      <c r="E818" s="9"/>
    </row>
    <row r="819" spans="1:5">
      <c r="A819" s="13"/>
      <c r="B819" s="13"/>
      <c r="C819" s="13"/>
      <c r="D819" s="18"/>
      <c r="E819" s="9"/>
    </row>
    <row r="820" spans="1:5">
      <c r="A820" s="13"/>
      <c r="B820" s="13"/>
      <c r="C820" s="13"/>
      <c r="D820" s="18"/>
      <c r="E820" s="9"/>
    </row>
    <row r="821" spans="1:5">
      <c r="A821" s="13"/>
      <c r="B821" s="13"/>
      <c r="C821" s="13"/>
      <c r="D821" s="18"/>
      <c r="E821" s="9"/>
    </row>
    <row r="822" spans="1:5">
      <c r="A822" s="13"/>
      <c r="B822" s="13"/>
      <c r="C822" s="13"/>
      <c r="D822" s="18"/>
      <c r="E822" s="9"/>
    </row>
    <row r="823" spans="1:5">
      <c r="A823" s="13"/>
      <c r="B823" s="13"/>
      <c r="C823" s="13"/>
      <c r="D823" s="18"/>
      <c r="E823" s="9"/>
    </row>
    <row r="824" spans="1:5">
      <c r="A824" s="13"/>
      <c r="B824" s="13"/>
      <c r="C824" s="13"/>
      <c r="D824" s="18"/>
      <c r="E824" s="9"/>
    </row>
    <row r="825" spans="1:5">
      <c r="A825" s="13"/>
      <c r="B825" s="13"/>
      <c r="C825" s="13"/>
      <c r="D825" s="18"/>
      <c r="E825" s="9"/>
    </row>
    <row r="826" spans="1:5">
      <c r="A826" s="13"/>
      <c r="B826" s="13"/>
      <c r="C826" s="13"/>
      <c r="D826" s="18"/>
      <c r="E826" s="9"/>
    </row>
    <row r="827" spans="1:5">
      <c r="A827" s="13"/>
      <c r="B827" s="13"/>
      <c r="C827" s="13"/>
      <c r="D827" s="18"/>
      <c r="E827" s="9"/>
    </row>
    <row r="828" spans="1:5">
      <c r="A828" s="13"/>
      <c r="B828" s="13"/>
      <c r="C828" s="13"/>
      <c r="D828" s="18"/>
      <c r="E828" s="9"/>
    </row>
    <row r="829" spans="1:5">
      <c r="A829" s="13"/>
      <c r="B829" s="13"/>
      <c r="C829" s="13"/>
      <c r="D829" s="18"/>
      <c r="E829" s="9"/>
    </row>
    <row r="830" spans="1:5">
      <c r="A830" s="13"/>
      <c r="B830" s="13"/>
      <c r="C830" s="13"/>
      <c r="D830" s="18"/>
      <c r="E830" s="9"/>
    </row>
    <row r="831" spans="1:5">
      <c r="A831" s="13"/>
      <c r="B831" s="13"/>
      <c r="C831" s="13"/>
      <c r="D831" s="18"/>
      <c r="E831" s="9"/>
    </row>
    <row r="832" spans="1:5">
      <c r="A832" s="13"/>
      <c r="B832" s="13"/>
      <c r="C832" s="13"/>
      <c r="D832" s="18"/>
      <c r="E832" s="9"/>
    </row>
    <row r="833" spans="1:5">
      <c r="A833" s="13"/>
      <c r="B833" s="13"/>
      <c r="C833" s="13"/>
      <c r="D833" s="18"/>
      <c r="E833" s="9"/>
    </row>
    <row r="834" spans="1:5">
      <c r="A834" s="13"/>
      <c r="B834" s="13"/>
      <c r="C834" s="13"/>
      <c r="D834" s="18"/>
      <c r="E834" s="9"/>
    </row>
    <row r="835" spans="1:5">
      <c r="A835" s="13"/>
      <c r="B835" s="13"/>
      <c r="C835" s="13"/>
      <c r="D835" s="18"/>
      <c r="E835" s="9"/>
    </row>
    <row r="836" spans="1:5">
      <c r="A836" s="13"/>
      <c r="B836" s="13"/>
      <c r="C836" s="13"/>
      <c r="D836" s="18"/>
      <c r="E836" s="9"/>
    </row>
    <row r="837" spans="1:5">
      <c r="A837" s="13"/>
      <c r="B837" s="13"/>
      <c r="C837" s="13"/>
      <c r="D837" s="18"/>
      <c r="E837" s="9"/>
    </row>
    <row r="838" spans="1:5">
      <c r="A838" s="13"/>
      <c r="B838" s="13"/>
      <c r="C838" s="13"/>
      <c r="D838" s="18"/>
      <c r="E838" s="9"/>
    </row>
    <row r="839" spans="1:5">
      <c r="A839" s="13"/>
      <c r="B839" s="13"/>
      <c r="C839" s="13"/>
      <c r="D839" s="18"/>
      <c r="E839" s="9"/>
    </row>
    <row r="840" spans="1:5">
      <c r="A840" s="13"/>
      <c r="B840" s="13"/>
      <c r="C840" s="13"/>
      <c r="D840" s="18"/>
      <c r="E840" s="9"/>
    </row>
    <row r="841" spans="1:5">
      <c r="A841" s="13"/>
      <c r="B841" s="13"/>
      <c r="C841" s="13"/>
      <c r="D841" s="18"/>
      <c r="E841" s="9"/>
    </row>
    <row r="842" spans="1:5">
      <c r="A842" s="13"/>
      <c r="B842" s="13"/>
      <c r="C842" s="13"/>
      <c r="D842" s="18"/>
      <c r="E842" s="9"/>
    </row>
    <row r="843" spans="1:5">
      <c r="A843" s="13"/>
      <c r="B843" s="13"/>
      <c r="C843" s="13"/>
      <c r="D843" s="18"/>
      <c r="E843" s="9"/>
    </row>
    <row r="844" spans="1:5">
      <c r="A844" s="13"/>
      <c r="B844" s="13"/>
      <c r="C844" s="13"/>
      <c r="D844" s="18"/>
      <c r="E844" s="9"/>
    </row>
    <row r="845" spans="1:5">
      <c r="A845" s="13"/>
      <c r="B845" s="13"/>
      <c r="C845" s="13"/>
      <c r="D845" s="18"/>
      <c r="E845" s="9"/>
    </row>
    <row r="846" spans="1:5">
      <c r="A846" s="13"/>
      <c r="B846" s="13"/>
      <c r="C846" s="13"/>
      <c r="D846" s="18"/>
      <c r="E846" s="9"/>
    </row>
    <row r="847" spans="1:5">
      <c r="A847" s="13"/>
      <c r="B847" s="13"/>
      <c r="C847" s="13"/>
      <c r="D847" s="18"/>
      <c r="E847" s="9"/>
    </row>
    <row r="848" spans="1:5">
      <c r="A848" s="13"/>
      <c r="B848" s="13"/>
      <c r="C848" s="13"/>
      <c r="D848" s="18"/>
      <c r="E848" s="9"/>
    </row>
    <row r="849" spans="1:5">
      <c r="A849" s="13"/>
      <c r="B849" s="13"/>
      <c r="C849" s="13"/>
      <c r="D849" s="18"/>
      <c r="E849" s="9"/>
    </row>
    <row r="850" spans="1:5">
      <c r="A850" s="13"/>
      <c r="B850" s="13"/>
      <c r="C850" s="13"/>
      <c r="D850" s="18"/>
      <c r="E850" s="9"/>
    </row>
    <row r="851" spans="1:5">
      <c r="A851" s="13"/>
      <c r="B851" s="13"/>
      <c r="C851" s="13"/>
      <c r="D851" s="18"/>
      <c r="E851" s="9"/>
    </row>
    <row r="852" spans="1:5">
      <c r="A852" s="13"/>
      <c r="B852" s="13"/>
      <c r="C852" s="13"/>
      <c r="D852" s="18"/>
      <c r="E852" s="9"/>
    </row>
    <row r="853" spans="1:5">
      <c r="A853" s="13"/>
      <c r="B853" s="13"/>
      <c r="C853" s="13"/>
      <c r="D853" s="18"/>
      <c r="E853" s="9"/>
    </row>
    <row r="854" spans="1:5">
      <c r="A854" s="13"/>
      <c r="B854" s="13"/>
      <c r="C854" s="13"/>
      <c r="D854" s="18"/>
      <c r="E854" s="9"/>
    </row>
    <row r="855" spans="1:5">
      <c r="A855" s="13"/>
      <c r="B855" s="13"/>
      <c r="C855" s="13"/>
      <c r="D855" s="18"/>
      <c r="E855" s="9"/>
    </row>
    <row r="856" spans="1:5">
      <c r="A856" s="13"/>
      <c r="B856" s="13"/>
      <c r="C856" s="13"/>
      <c r="D856" s="18"/>
      <c r="E856" s="9"/>
    </row>
    <row r="857" spans="1:5">
      <c r="A857" s="13"/>
      <c r="B857" s="13"/>
      <c r="C857" s="13"/>
      <c r="D857" s="18"/>
      <c r="E857" s="9"/>
    </row>
    <row r="858" spans="1:5">
      <c r="A858" s="13"/>
      <c r="B858" s="13"/>
      <c r="C858" s="13"/>
      <c r="D858" s="18"/>
      <c r="E858" s="9"/>
    </row>
    <row r="859" spans="1:5">
      <c r="A859" s="13"/>
      <c r="B859" s="13"/>
      <c r="C859" s="13"/>
      <c r="D859" s="18"/>
      <c r="E859" s="9"/>
    </row>
    <row r="860" spans="1:5">
      <c r="A860" s="13"/>
      <c r="B860" s="13"/>
      <c r="C860" s="13"/>
      <c r="D860" s="18"/>
      <c r="E860" s="9"/>
    </row>
    <row r="861" spans="1:5">
      <c r="A861" s="13"/>
      <c r="B861" s="13"/>
      <c r="C861" s="13"/>
      <c r="D861" s="18"/>
      <c r="E861" s="9"/>
    </row>
    <row r="862" spans="1:5">
      <c r="A862" s="13"/>
      <c r="B862" s="13"/>
      <c r="C862" s="13"/>
      <c r="D862" s="18"/>
      <c r="E862" s="9"/>
    </row>
    <row r="863" spans="1:5">
      <c r="A863" s="13"/>
      <c r="B863" s="13"/>
      <c r="C863" s="13"/>
      <c r="D863" s="18"/>
      <c r="E863" s="9"/>
    </row>
    <row r="864" spans="1:5">
      <c r="A864" s="13"/>
      <c r="B864" s="13"/>
      <c r="C864" s="13"/>
      <c r="D864" s="18"/>
      <c r="E864" s="9"/>
    </row>
    <row r="865" spans="1:5">
      <c r="A865" s="13"/>
      <c r="B865" s="13"/>
      <c r="C865" s="13"/>
      <c r="D865" s="18"/>
      <c r="E865" s="9"/>
    </row>
    <row r="866" spans="1:5">
      <c r="A866" s="13"/>
      <c r="B866" s="13"/>
      <c r="C866" s="13"/>
      <c r="D866" s="18"/>
      <c r="E866" s="9"/>
    </row>
    <row r="867" spans="1:5">
      <c r="A867" s="13"/>
      <c r="B867" s="13"/>
      <c r="C867" s="13"/>
      <c r="D867" s="18"/>
      <c r="E867" s="9"/>
    </row>
    <row r="868" spans="1:5">
      <c r="A868" s="13"/>
      <c r="B868" s="13"/>
      <c r="C868" s="13"/>
      <c r="D868" s="18"/>
      <c r="E868" s="9"/>
    </row>
    <row r="869" spans="1:5">
      <c r="A869" s="13"/>
      <c r="B869" s="13"/>
      <c r="C869" s="13"/>
      <c r="D869" s="18"/>
      <c r="E869" s="9"/>
    </row>
    <row r="870" spans="1:5">
      <c r="A870" s="13"/>
      <c r="B870" s="13"/>
      <c r="C870" s="13"/>
      <c r="D870" s="18"/>
      <c r="E870" s="9"/>
    </row>
    <row r="871" spans="1:5">
      <c r="A871" s="13"/>
      <c r="B871" s="13"/>
      <c r="C871" s="13"/>
      <c r="D871" s="18"/>
      <c r="E871" s="9"/>
    </row>
    <row r="872" spans="1:5">
      <c r="A872" s="13"/>
      <c r="B872" s="13"/>
      <c r="C872" s="13"/>
      <c r="D872" s="18"/>
      <c r="E872" s="9"/>
    </row>
    <row r="873" spans="1:5">
      <c r="A873" s="13"/>
      <c r="B873" s="13"/>
      <c r="C873" s="13"/>
      <c r="D873" s="18"/>
      <c r="E873" s="9"/>
    </row>
    <row r="874" spans="1:5">
      <c r="A874" s="13"/>
      <c r="B874" s="13"/>
      <c r="C874" s="13"/>
      <c r="D874" s="18"/>
      <c r="E874" s="9"/>
    </row>
    <row r="875" spans="1:5">
      <c r="A875" s="13"/>
      <c r="B875" s="13"/>
      <c r="C875" s="13"/>
      <c r="D875" s="18"/>
      <c r="E875" s="9"/>
    </row>
    <row r="876" spans="1:5">
      <c r="A876" s="13"/>
      <c r="B876" s="13"/>
      <c r="C876" s="13"/>
      <c r="D876" s="18"/>
      <c r="E876" s="9"/>
    </row>
    <row r="877" spans="1:5">
      <c r="A877" s="13"/>
      <c r="B877" s="13"/>
      <c r="C877" s="13"/>
      <c r="D877" s="18"/>
      <c r="E877" s="9"/>
    </row>
    <row r="878" spans="1:5">
      <c r="A878" s="13"/>
      <c r="B878" s="13"/>
      <c r="C878" s="13"/>
      <c r="D878" s="18"/>
      <c r="E878" s="9"/>
    </row>
    <row r="879" spans="1:5">
      <c r="A879" s="13"/>
      <c r="B879" s="13"/>
      <c r="C879" s="13"/>
      <c r="D879" s="18"/>
      <c r="E879" s="9"/>
    </row>
    <row r="880" spans="1:5">
      <c r="A880" s="13"/>
      <c r="B880" s="13"/>
      <c r="C880" s="13"/>
      <c r="D880" s="18"/>
      <c r="E880" s="9"/>
    </row>
    <row r="881" spans="1:5">
      <c r="A881" s="13"/>
      <c r="B881" s="13"/>
      <c r="C881" s="13"/>
      <c r="D881" s="18"/>
      <c r="E881" s="9"/>
    </row>
    <row r="882" spans="1:5">
      <c r="A882" s="13"/>
      <c r="B882" s="13"/>
      <c r="C882" s="13"/>
      <c r="D882" s="18"/>
      <c r="E882" s="9"/>
    </row>
    <row r="883" spans="1:5">
      <c r="A883" s="13"/>
      <c r="B883" s="13"/>
      <c r="C883" s="13"/>
      <c r="D883" s="18"/>
      <c r="E883" s="9"/>
    </row>
    <row r="884" spans="1:5">
      <c r="A884" s="13"/>
      <c r="B884" s="13"/>
      <c r="C884" s="13"/>
      <c r="D884" s="18"/>
      <c r="E884" s="9"/>
    </row>
    <row r="885" spans="1:5">
      <c r="A885" s="13"/>
      <c r="B885" s="13"/>
      <c r="C885" s="13"/>
      <c r="D885" s="18"/>
      <c r="E885" s="9"/>
    </row>
    <row r="886" spans="1:5">
      <c r="A886" s="13"/>
      <c r="B886" s="13"/>
      <c r="C886" s="13"/>
      <c r="D886" s="18"/>
      <c r="E886" s="9"/>
    </row>
    <row r="887" spans="1:5">
      <c r="A887" s="13"/>
      <c r="B887" s="13"/>
      <c r="C887" s="13"/>
      <c r="D887" s="18"/>
      <c r="E887" s="9"/>
    </row>
    <row r="888" spans="1:5">
      <c r="A888" s="13"/>
      <c r="B888" s="13"/>
      <c r="C888" s="13"/>
      <c r="D888" s="18"/>
      <c r="E888" s="9"/>
    </row>
    <row r="889" spans="1:5">
      <c r="A889" s="13"/>
      <c r="B889" s="13"/>
      <c r="C889" s="13"/>
      <c r="D889" s="18"/>
      <c r="E889" s="9"/>
    </row>
    <row r="890" spans="1:5">
      <c r="A890" s="13"/>
      <c r="B890" s="13"/>
      <c r="C890" s="13"/>
      <c r="D890" s="18"/>
      <c r="E890" s="9"/>
    </row>
    <row r="891" spans="1:5">
      <c r="A891" s="13"/>
      <c r="B891" s="13"/>
      <c r="C891" s="13"/>
      <c r="D891" s="18"/>
      <c r="E891" s="9"/>
    </row>
    <row r="892" spans="1:5">
      <c r="A892" s="13"/>
      <c r="B892" s="13"/>
      <c r="C892" s="13"/>
      <c r="D892" s="18"/>
      <c r="E892" s="9"/>
    </row>
    <row r="893" spans="1:5">
      <c r="A893" s="13"/>
      <c r="B893" s="13"/>
      <c r="C893" s="13"/>
      <c r="D893" s="18"/>
      <c r="E893" s="9"/>
    </row>
    <row r="894" spans="1:5">
      <c r="A894" s="13"/>
      <c r="B894" s="13"/>
      <c r="C894" s="13"/>
      <c r="D894" s="18"/>
      <c r="E894" s="9"/>
    </row>
    <row r="895" spans="1:5">
      <c r="A895" s="13"/>
      <c r="B895" s="13"/>
      <c r="C895" s="13"/>
      <c r="D895" s="18"/>
      <c r="E895" s="9"/>
    </row>
    <row r="896" spans="1:5">
      <c r="A896" s="13"/>
      <c r="B896" s="13"/>
      <c r="C896" s="13"/>
      <c r="D896" s="18"/>
      <c r="E896" s="9"/>
    </row>
    <row r="897" spans="1:5">
      <c r="A897" s="13"/>
      <c r="B897" s="13"/>
      <c r="C897" s="13"/>
      <c r="D897" s="18"/>
      <c r="E897" s="9"/>
    </row>
    <row r="898" spans="1:5">
      <c r="A898" s="13"/>
      <c r="B898" s="13"/>
      <c r="C898" s="13"/>
      <c r="D898" s="18"/>
      <c r="E898" s="9"/>
    </row>
    <row r="899" spans="1:5">
      <c r="A899" s="13"/>
      <c r="B899" s="13"/>
      <c r="C899" s="13"/>
      <c r="D899" s="18"/>
      <c r="E899" s="9"/>
    </row>
    <row r="900" spans="1:5">
      <c r="A900" s="13"/>
      <c r="B900" s="13"/>
      <c r="C900" s="13"/>
      <c r="D900" s="18"/>
      <c r="E900" s="9"/>
    </row>
    <row r="901" spans="1:5">
      <c r="A901" s="13"/>
      <c r="B901" s="13"/>
      <c r="C901" s="13"/>
      <c r="D901" s="18"/>
      <c r="E901" s="9"/>
    </row>
    <row r="902" spans="1:5">
      <c r="A902" s="13"/>
      <c r="B902" s="13"/>
      <c r="C902" s="13"/>
      <c r="D902" s="18"/>
      <c r="E902" s="9"/>
    </row>
    <row r="903" spans="1:5">
      <c r="A903" s="13"/>
      <c r="B903" s="13"/>
      <c r="C903" s="13"/>
      <c r="D903" s="18"/>
      <c r="E903" s="9"/>
    </row>
    <row r="904" spans="1:5">
      <c r="A904" s="13"/>
      <c r="B904" s="13"/>
      <c r="C904" s="13"/>
      <c r="D904" s="18"/>
      <c r="E904" s="9"/>
    </row>
    <row r="905" spans="1:5">
      <c r="A905" s="13"/>
      <c r="B905" s="13"/>
      <c r="C905" s="13"/>
      <c r="D905" s="18"/>
      <c r="E905" s="9"/>
    </row>
    <row r="906" spans="1:5">
      <c r="A906" s="13"/>
      <c r="B906" s="13"/>
      <c r="C906" s="13"/>
      <c r="D906" s="18"/>
      <c r="E906" s="9"/>
    </row>
    <row r="907" spans="1:5">
      <c r="A907" s="13"/>
      <c r="B907" s="13"/>
      <c r="C907" s="13"/>
      <c r="D907" s="18"/>
      <c r="E907" s="9"/>
    </row>
    <row r="908" spans="1:5">
      <c r="A908" s="13"/>
      <c r="B908" s="13"/>
      <c r="C908" s="13"/>
      <c r="D908" s="18"/>
      <c r="E908" s="9"/>
    </row>
    <row r="909" spans="1:5">
      <c r="A909" s="13"/>
      <c r="B909" s="13"/>
      <c r="C909" s="13"/>
      <c r="D909" s="18"/>
      <c r="E909" s="9"/>
    </row>
    <row r="910" spans="1:5">
      <c r="A910" s="13"/>
      <c r="B910" s="13"/>
      <c r="C910" s="13"/>
      <c r="D910" s="18"/>
      <c r="E910" s="9"/>
    </row>
    <row r="911" spans="1:5">
      <c r="A911" s="13"/>
      <c r="B911" s="13"/>
      <c r="C911" s="13"/>
      <c r="D911" s="18"/>
      <c r="E911" s="9"/>
    </row>
    <row r="912" spans="1:5">
      <c r="A912" s="13"/>
      <c r="B912" s="13"/>
      <c r="C912" s="13"/>
      <c r="D912" s="18"/>
      <c r="E912" s="9"/>
    </row>
    <row r="913" spans="1:5">
      <c r="A913" s="13"/>
      <c r="B913" s="13"/>
      <c r="C913" s="13"/>
      <c r="D913" s="18"/>
      <c r="E913" s="9"/>
    </row>
    <row r="914" spans="1:5">
      <c r="A914" s="13"/>
      <c r="B914" s="13"/>
      <c r="C914" s="13"/>
      <c r="D914" s="18"/>
      <c r="E914" s="9"/>
    </row>
    <row r="915" spans="1:5">
      <c r="A915" s="13"/>
      <c r="B915" s="13"/>
      <c r="C915" s="13"/>
      <c r="D915" s="18"/>
      <c r="E915" s="9"/>
    </row>
    <row r="916" spans="1:5">
      <c r="A916" s="13"/>
      <c r="B916" s="13"/>
      <c r="C916" s="13"/>
      <c r="D916" s="18"/>
      <c r="E916" s="9"/>
    </row>
    <row r="917" spans="1:5">
      <c r="A917" s="13"/>
      <c r="B917" s="13"/>
      <c r="C917" s="13"/>
      <c r="D917" s="18"/>
      <c r="E917" s="9"/>
    </row>
    <row r="918" spans="1:5">
      <c r="A918" s="13"/>
      <c r="B918" s="13"/>
      <c r="C918" s="13"/>
      <c r="D918" s="18"/>
      <c r="E918" s="9"/>
    </row>
    <row r="919" spans="1:5">
      <c r="A919" s="13"/>
      <c r="B919" s="13"/>
      <c r="C919" s="13"/>
      <c r="D919" s="18"/>
      <c r="E919" s="9"/>
    </row>
    <row r="920" spans="1:5">
      <c r="A920" s="13"/>
      <c r="B920" s="13"/>
      <c r="C920" s="13"/>
      <c r="D920" s="18"/>
      <c r="E920" s="9"/>
    </row>
    <row r="921" spans="1:5">
      <c r="A921" s="13"/>
      <c r="B921" s="13"/>
      <c r="C921" s="13"/>
      <c r="D921" s="18"/>
      <c r="E921" s="9"/>
    </row>
    <row r="922" spans="1:5">
      <c r="A922" s="13"/>
      <c r="B922" s="13"/>
      <c r="C922" s="13"/>
      <c r="D922" s="18"/>
      <c r="E922" s="9"/>
    </row>
    <row r="923" spans="1:5">
      <c r="A923" s="13"/>
      <c r="B923" s="13"/>
      <c r="C923" s="13"/>
      <c r="D923" s="18"/>
      <c r="E923" s="9"/>
    </row>
    <row r="924" spans="1:5">
      <c r="A924" s="13"/>
      <c r="B924" s="13"/>
      <c r="C924" s="13"/>
      <c r="D924" s="18"/>
      <c r="E924" s="9"/>
    </row>
    <row r="925" spans="1:5">
      <c r="A925" s="13"/>
      <c r="B925" s="13"/>
      <c r="C925" s="13"/>
      <c r="D925" s="18"/>
      <c r="E925" s="9"/>
    </row>
    <row r="926" spans="1:5">
      <c r="A926" s="13"/>
      <c r="B926" s="13"/>
      <c r="C926" s="13"/>
      <c r="D926" s="18"/>
      <c r="E926" s="9"/>
    </row>
    <row r="927" spans="1:5">
      <c r="A927" s="13"/>
      <c r="B927" s="13"/>
      <c r="C927" s="13"/>
      <c r="D927" s="18"/>
      <c r="E927" s="9"/>
    </row>
    <row r="928" spans="1:5">
      <c r="A928" s="13"/>
      <c r="B928" s="13"/>
      <c r="C928" s="13"/>
      <c r="D928" s="18"/>
      <c r="E928" s="9"/>
    </row>
    <row r="929" spans="1:5">
      <c r="A929" s="13"/>
      <c r="B929" s="13"/>
      <c r="C929" s="13"/>
      <c r="D929" s="18"/>
      <c r="E929" s="9"/>
    </row>
    <row r="930" spans="1:5">
      <c r="A930" s="13"/>
      <c r="B930" s="13"/>
      <c r="C930" s="13"/>
      <c r="D930" s="18"/>
      <c r="E930" s="9"/>
    </row>
    <row r="931" spans="1:5">
      <c r="A931" s="13"/>
      <c r="B931" s="13"/>
      <c r="C931" s="13"/>
      <c r="D931" s="18"/>
      <c r="E931" s="9"/>
    </row>
    <row r="932" spans="1:5">
      <c r="A932" s="13"/>
      <c r="B932" s="13"/>
      <c r="C932" s="13"/>
      <c r="D932" s="18"/>
      <c r="E932" s="9"/>
    </row>
    <row r="933" spans="1:5">
      <c r="A933" s="13"/>
      <c r="B933" s="13"/>
      <c r="C933" s="13"/>
      <c r="D933" s="18"/>
      <c r="E933" s="9"/>
    </row>
    <row r="934" spans="1:5">
      <c r="A934" s="13"/>
      <c r="B934" s="13"/>
      <c r="C934" s="13"/>
      <c r="D934" s="18"/>
      <c r="E934" s="9"/>
    </row>
    <row r="935" spans="1:5">
      <c r="A935" s="13"/>
      <c r="B935" s="13"/>
      <c r="C935" s="13"/>
      <c r="D935" s="18"/>
      <c r="E935" s="9"/>
    </row>
    <row r="936" spans="1:5">
      <c r="A936" s="13"/>
      <c r="B936" s="13"/>
      <c r="C936" s="13"/>
      <c r="D936" s="18"/>
      <c r="E936" s="9"/>
    </row>
    <row r="937" spans="1:5">
      <c r="A937" s="13"/>
      <c r="B937" s="13"/>
      <c r="C937" s="13"/>
      <c r="D937" s="18"/>
      <c r="E937" s="9"/>
    </row>
    <row r="938" spans="1:5">
      <c r="A938" s="13"/>
      <c r="B938" s="13"/>
      <c r="C938" s="13"/>
      <c r="D938" s="18"/>
      <c r="E938" s="9"/>
    </row>
    <row r="939" spans="1:5">
      <c r="A939" s="13"/>
      <c r="B939" s="13"/>
      <c r="C939" s="13"/>
      <c r="D939" s="18"/>
      <c r="E939" s="9"/>
    </row>
    <row r="940" spans="1:5">
      <c r="A940" s="13"/>
      <c r="B940" s="13"/>
      <c r="C940" s="13"/>
      <c r="D940" s="18"/>
      <c r="E940" s="9"/>
    </row>
    <row r="941" spans="1:5">
      <c r="A941" s="13"/>
      <c r="B941" s="13"/>
      <c r="C941" s="13"/>
      <c r="D941" s="18"/>
      <c r="E941" s="9"/>
    </row>
    <row r="942" spans="1:5">
      <c r="A942" s="13"/>
      <c r="B942" s="13"/>
      <c r="C942" s="13"/>
      <c r="D942" s="18"/>
      <c r="E942" s="9"/>
    </row>
    <row r="943" spans="1:5">
      <c r="A943" s="13"/>
      <c r="B943" s="13"/>
      <c r="C943" s="13"/>
      <c r="D943" s="18"/>
      <c r="E943" s="9"/>
    </row>
    <row r="944" spans="1:5">
      <c r="A944" s="13"/>
      <c r="B944" s="13"/>
      <c r="C944" s="13"/>
      <c r="D944" s="18"/>
      <c r="E944" s="9"/>
    </row>
    <row r="945" spans="1:5">
      <c r="A945" s="13"/>
      <c r="B945" s="13"/>
      <c r="C945" s="13"/>
      <c r="D945" s="18"/>
      <c r="E945" s="9"/>
    </row>
    <row r="946" spans="1:5">
      <c r="A946" s="13"/>
      <c r="B946" s="13"/>
      <c r="C946" s="13"/>
      <c r="D946" s="18"/>
      <c r="E946" s="9"/>
    </row>
    <row r="947" spans="1:5">
      <c r="A947" s="13"/>
      <c r="B947" s="13"/>
      <c r="C947" s="13"/>
      <c r="D947" s="18"/>
      <c r="E947" s="9"/>
    </row>
    <row r="948" spans="1:5">
      <c r="A948" s="13"/>
      <c r="B948" s="13"/>
      <c r="C948" s="13"/>
      <c r="D948" s="18"/>
      <c r="E948" s="9"/>
    </row>
    <row r="949" spans="1:5">
      <c r="A949" s="13"/>
      <c r="B949" s="13"/>
      <c r="C949" s="13"/>
      <c r="D949" s="18"/>
      <c r="E949" s="9"/>
    </row>
    <row r="950" spans="1:5">
      <c r="A950" s="13"/>
      <c r="B950" s="13"/>
      <c r="C950" s="13"/>
      <c r="D950" s="18"/>
      <c r="E950" s="9"/>
    </row>
    <row r="951" spans="1:5">
      <c r="A951" s="13"/>
      <c r="B951" s="13"/>
      <c r="C951" s="13"/>
      <c r="D951" s="18"/>
      <c r="E951" s="9"/>
    </row>
    <row r="952" spans="1:5">
      <c r="A952" s="13"/>
      <c r="B952" s="13"/>
      <c r="C952" s="13"/>
      <c r="D952" s="18"/>
      <c r="E952" s="9"/>
    </row>
    <row r="953" spans="1:5">
      <c r="A953" s="13"/>
      <c r="B953" s="13"/>
      <c r="C953" s="13"/>
      <c r="D953" s="18"/>
      <c r="E953" s="9"/>
    </row>
    <row r="954" spans="1:5">
      <c r="A954" s="13"/>
      <c r="B954" s="13"/>
      <c r="C954" s="13"/>
      <c r="D954" s="18"/>
      <c r="E954" s="9"/>
    </row>
    <row r="955" spans="1:5">
      <c r="A955" s="13"/>
      <c r="B955" s="13"/>
      <c r="C955" s="13"/>
      <c r="D955" s="18"/>
      <c r="E955" s="9"/>
    </row>
    <row r="956" spans="1:5">
      <c r="A956" s="13"/>
      <c r="B956" s="13"/>
      <c r="C956" s="13"/>
      <c r="D956" s="18"/>
      <c r="E956" s="9"/>
    </row>
    <row r="957" spans="1:5">
      <c r="A957" s="13"/>
      <c r="B957" s="13"/>
      <c r="C957" s="13"/>
      <c r="D957" s="18"/>
      <c r="E957" s="9"/>
    </row>
    <row r="958" spans="1:5">
      <c r="A958" s="13"/>
      <c r="B958" s="13"/>
      <c r="C958" s="13"/>
      <c r="D958" s="18"/>
      <c r="E958" s="9"/>
    </row>
    <row r="959" spans="1:5">
      <c r="A959" s="13"/>
      <c r="B959" s="13"/>
      <c r="C959" s="13"/>
      <c r="D959" s="18"/>
      <c r="E959" s="9"/>
    </row>
    <row r="960" spans="1:5">
      <c r="A960" s="13"/>
      <c r="B960" s="13"/>
      <c r="C960" s="13"/>
      <c r="D960" s="18"/>
      <c r="E960" s="9"/>
    </row>
    <row r="961" spans="1:5">
      <c r="A961" s="13"/>
      <c r="B961" s="13"/>
      <c r="C961" s="13"/>
      <c r="D961" s="18"/>
      <c r="E961" s="9"/>
    </row>
    <row r="962" spans="1:5">
      <c r="A962" s="13"/>
      <c r="B962" s="13"/>
      <c r="C962" s="13"/>
      <c r="D962" s="18"/>
      <c r="E962" s="9"/>
    </row>
    <row r="963" spans="1:5">
      <c r="A963" s="13"/>
      <c r="B963" s="13"/>
      <c r="C963" s="13"/>
      <c r="D963" s="18"/>
      <c r="E963" s="9"/>
    </row>
    <row r="964" spans="1:5">
      <c r="A964" s="13"/>
      <c r="B964" s="13"/>
      <c r="C964" s="13"/>
      <c r="D964" s="18"/>
      <c r="E964" s="9"/>
    </row>
    <row r="965" spans="1:5">
      <c r="A965" s="13"/>
      <c r="B965" s="13"/>
      <c r="C965" s="13"/>
      <c r="D965" s="18"/>
      <c r="E965" s="9"/>
    </row>
    <row r="966" spans="1:5">
      <c r="A966" s="13"/>
      <c r="B966" s="13"/>
      <c r="C966" s="13"/>
      <c r="D966" s="18"/>
      <c r="E966" s="9"/>
    </row>
    <row r="967" spans="1:5">
      <c r="A967" s="13"/>
      <c r="B967" s="13"/>
      <c r="C967" s="13"/>
      <c r="D967" s="18"/>
      <c r="E967" s="9"/>
    </row>
    <row r="968" spans="1:5">
      <c r="A968" s="13"/>
      <c r="B968" s="13"/>
      <c r="C968" s="13"/>
      <c r="D968" s="18"/>
      <c r="E968" s="9"/>
    </row>
    <row r="969" spans="1:5">
      <c r="A969" s="13"/>
      <c r="B969" s="13"/>
      <c r="C969" s="13"/>
      <c r="D969" s="18"/>
      <c r="E969" s="9"/>
    </row>
    <row r="970" spans="1:5">
      <c r="A970" s="13"/>
      <c r="B970" s="13"/>
      <c r="C970" s="13"/>
      <c r="D970" s="18"/>
      <c r="E970" s="9"/>
    </row>
    <row r="971" spans="1:5">
      <c r="A971" s="13"/>
      <c r="B971" s="13"/>
      <c r="C971" s="13"/>
      <c r="D971" s="18"/>
      <c r="E971" s="9"/>
    </row>
    <row r="972" spans="1:5">
      <c r="A972" s="13"/>
      <c r="B972" s="13"/>
      <c r="C972" s="13"/>
      <c r="D972" s="18"/>
      <c r="E972" s="9"/>
    </row>
    <row r="973" spans="1:5">
      <c r="A973" s="13"/>
      <c r="B973" s="13"/>
      <c r="C973" s="13"/>
      <c r="D973" s="18"/>
      <c r="E973" s="9"/>
    </row>
    <row r="974" spans="1:5">
      <c r="A974" s="13"/>
      <c r="B974" s="13"/>
      <c r="C974" s="13"/>
      <c r="D974" s="18"/>
      <c r="E974" s="9"/>
    </row>
    <row r="975" spans="1:5">
      <c r="A975" s="13"/>
      <c r="B975" s="13"/>
      <c r="C975" s="13"/>
      <c r="D975" s="18"/>
      <c r="E975" s="9"/>
    </row>
    <row r="976" spans="1:5">
      <c r="A976" s="13"/>
      <c r="B976" s="13"/>
      <c r="C976" s="13"/>
      <c r="D976" s="18"/>
      <c r="E976" s="9"/>
    </row>
    <row r="977" spans="1:5">
      <c r="A977" s="13"/>
      <c r="B977" s="13"/>
      <c r="C977" s="13"/>
      <c r="D977" s="18"/>
      <c r="E977" s="9"/>
    </row>
    <row r="978" spans="1:5">
      <c r="A978" s="13"/>
      <c r="B978" s="13"/>
      <c r="C978" s="13"/>
      <c r="D978" s="18"/>
      <c r="E978" s="9"/>
    </row>
    <row r="979" spans="1:5">
      <c r="A979" s="13"/>
      <c r="B979" s="13"/>
      <c r="C979" s="13"/>
      <c r="D979" s="18"/>
      <c r="E979" s="9"/>
    </row>
    <row r="980" spans="1:5">
      <c r="A980" s="13"/>
      <c r="B980" s="13"/>
      <c r="C980" s="13"/>
      <c r="D980" s="18"/>
      <c r="E980" s="9"/>
    </row>
    <row r="981" spans="1:5">
      <c r="A981" s="13"/>
      <c r="B981" s="13"/>
      <c r="C981" s="13"/>
      <c r="D981" s="18"/>
      <c r="E981" s="9"/>
    </row>
    <row r="982" spans="1:5">
      <c r="A982" s="13"/>
      <c r="B982" s="13"/>
      <c r="C982" s="13"/>
      <c r="D982" s="18"/>
      <c r="E982" s="9"/>
    </row>
    <row r="983" spans="1:5">
      <c r="A983" s="13"/>
      <c r="B983" s="13"/>
      <c r="C983" s="13"/>
      <c r="D983" s="18"/>
      <c r="E983" s="9"/>
    </row>
    <row r="984" spans="1:5">
      <c r="A984" s="13"/>
      <c r="B984" s="13"/>
      <c r="C984" s="13"/>
      <c r="D984" s="18"/>
      <c r="E984" s="9"/>
    </row>
    <row r="985" spans="1:5">
      <c r="A985" s="13"/>
      <c r="B985" s="13"/>
      <c r="C985" s="13"/>
      <c r="D985" s="18"/>
      <c r="E985" s="9"/>
    </row>
    <row r="986" spans="1:5">
      <c r="A986" s="13"/>
      <c r="B986" s="13"/>
      <c r="C986" s="13"/>
      <c r="D986" s="18"/>
      <c r="E986" s="9"/>
    </row>
    <row r="987" spans="1:5">
      <c r="A987" s="13"/>
      <c r="B987" s="13"/>
      <c r="C987" s="13"/>
      <c r="D987" s="18"/>
      <c r="E987" s="9"/>
    </row>
    <row r="988" spans="1:5">
      <c r="A988" s="13"/>
      <c r="B988" s="13"/>
      <c r="C988" s="13"/>
      <c r="D988" s="18"/>
      <c r="E988" s="9"/>
    </row>
    <row r="989" spans="1:5">
      <c r="A989" s="13"/>
      <c r="B989" s="13"/>
      <c r="C989" s="13"/>
      <c r="D989" s="18"/>
      <c r="E989" s="9"/>
    </row>
    <row r="990" spans="1:5">
      <c r="A990" s="13"/>
      <c r="B990" s="13"/>
      <c r="C990" s="13"/>
      <c r="D990" s="18"/>
      <c r="E990" s="9"/>
    </row>
    <row r="991" spans="1:5">
      <c r="A991" s="13"/>
      <c r="B991" s="13"/>
      <c r="C991" s="13"/>
      <c r="D991" s="18"/>
      <c r="E991" s="9"/>
    </row>
    <row r="992" spans="1:5">
      <c r="A992" s="13"/>
      <c r="B992" s="13"/>
      <c r="C992" s="13"/>
      <c r="D992" s="18"/>
      <c r="E992" s="9"/>
    </row>
    <row r="993" spans="1:5">
      <c r="A993" s="13"/>
      <c r="B993" s="13"/>
      <c r="C993" s="13"/>
      <c r="D993" s="18"/>
      <c r="E993" s="9"/>
    </row>
    <row r="994" spans="1:5">
      <c r="A994" s="13"/>
      <c r="B994" s="13"/>
      <c r="C994" s="13"/>
      <c r="D994" s="18"/>
      <c r="E994" s="9"/>
    </row>
    <row r="995" spans="1:5">
      <c r="A995" s="13"/>
      <c r="B995" s="13"/>
      <c r="C995" s="13"/>
      <c r="D995" s="18"/>
      <c r="E995" s="9"/>
    </row>
    <row r="996" spans="1:5">
      <c r="A996" s="13"/>
      <c r="B996" s="13"/>
      <c r="C996" s="13"/>
      <c r="D996" s="18"/>
      <c r="E996" s="9"/>
    </row>
    <row r="997" spans="1:5">
      <c r="A997" s="13"/>
      <c r="B997" s="13"/>
      <c r="C997" s="13"/>
      <c r="D997" s="18"/>
      <c r="E997" s="9"/>
    </row>
    <row r="998" spans="1:5">
      <c r="A998" s="13"/>
      <c r="B998" s="13"/>
      <c r="C998" s="13"/>
      <c r="D998" s="18"/>
      <c r="E998" s="9"/>
    </row>
    <row r="999" spans="1:5">
      <c r="A999" s="13"/>
      <c r="B999" s="13"/>
      <c r="C999" s="13"/>
      <c r="D999" s="18"/>
      <c r="E999" s="9"/>
    </row>
    <row r="1000" spans="1:5">
      <c r="A1000" s="13"/>
      <c r="B1000" s="13"/>
      <c r="C1000" s="13"/>
      <c r="D1000" s="18"/>
      <c r="E1000" s="9"/>
    </row>
    <row r="1001" spans="1:5">
      <c r="A1001" s="13"/>
      <c r="B1001" s="13"/>
      <c r="C1001" s="13"/>
      <c r="D1001" s="18"/>
      <c r="E1001" s="9"/>
    </row>
    <row r="1002" spans="1:5">
      <c r="A1002" s="13"/>
      <c r="B1002" s="13"/>
      <c r="C1002" s="13"/>
      <c r="D1002" s="18"/>
      <c r="E1002" s="9"/>
    </row>
    <row r="1003" spans="1:5">
      <c r="A1003" s="13"/>
      <c r="B1003" s="13"/>
      <c r="C1003" s="13"/>
      <c r="D1003" s="18"/>
      <c r="E1003" s="9"/>
    </row>
    <row r="1004" spans="1:5">
      <c r="A1004" s="13"/>
      <c r="B1004" s="13"/>
      <c r="C1004" s="13"/>
      <c r="D1004" s="18"/>
      <c r="E1004" s="9"/>
    </row>
    <row r="1005" spans="1:5">
      <c r="A1005" s="13"/>
      <c r="B1005" s="13"/>
      <c r="C1005" s="13"/>
      <c r="D1005" s="18"/>
      <c r="E1005" s="9"/>
    </row>
    <row r="1006" spans="1:5">
      <c r="A1006" s="13"/>
      <c r="B1006" s="13"/>
      <c r="C1006" s="13"/>
      <c r="D1006" s="18"/>
      <c r="E1006" s="9"/>
    </row>
    <row r="1007" spans="1:5">
      <c r="A1007" s="13"/>
      <c r="B1007" s="13"/>
      <c r="C1007" s="13"/>
      <c r="D1007" s="18"/>
      <c r="E1007" s="9"/>
    </row>
    <row r="1008" spans="1:5">
      <c r="A1008" s="13"/>
      <c r="B1008" s="13"/>
      <c r="C1008" s="13"/>
      <c r="D1008" s="18"/>
      <c r="E1008" s="9"/>
    </row>
    <row r="1009" spans="1:5">
      <c r="A1009" s="13"/>
      <c r="B1009" s="13"/>
      <c r="C1009" s="13"/>
      <c r="D1009" s="18"/>
      <c r="E1009" s="9"/>
    </row>
    <row r="1010" spans="1:5">
      <c r="A1010" s="13"/>
      <c r="B1010" s="13"/>
      <c r="C1010" s="13"/>
      <c r="D1010" s="18"/>
      <c r="E1010" s="9"/>
    </row>
    <row r="1011" spans="1:5">
      <c r="A1011" s="13"/>
      <c r="B1011" s="13"/>
      <c r="C1011" s="13"/>
      <c r="D1011" s="18"/>
      <c r="E1011" s="9"/>
    </row>
    <row r="1012" spans="1:5">
      <c r="A1012" s="13"/>
      <c r="B1012" s="13"/>
      <c r="C1012" s="13"/>
      <c r="D1012" s="18"/>
      <c r="E1012" s="9"/>
    </row>
    <row r="1013" spans="1:5">
      <c r="A1013" s="13"/>
      <c r="B1013" s="13"/>
      <c r="C1013" s="13"/>
      <c r="D1013" s="18"/>
      <c r="E1013" s="9"/>
    </row>
    <row r="1014" spans="1:5">
      <c r="A1014" s="13"/>
      <c r="B1014" s="13"/>
      <c r="C1014" s="13"/>
      <c r="D1014" s="18"/>
      <c r="E1014" s="9"/>
    </row>
    <row r="1015" spans="1:5">
      <c r="A1015" s="13"/>
      <c r="B1015" s="13"/>
      <c r="C1015" s="13"/>
      <c r="D1015" s="18"/>
      <c r="E1015" s="9"/>
    </row>
    <row r="1016" spans="1:5">
      <c r="A1016" s="13"/>
      <c r="B1016" s="13"/>
      <c r="C1016" s="13"/>
      <c r="D1016" s="18"/>
      <c r="E1016" s="9"/>
    </row>
    <row r="1017" spans="1:5">
      <c r="A1017" s="13"/>
      <c r="B1017" s="13"/>
      <c r="C1017" s="13"/>
      <c r="D1017" s="18"/>
      <c r="E1017" s="9"/>
    </row>
    <row r="1018" spans="1:5">
      <c r="A1018" s="13"/>
      <c r="B1018" s="13"/>
      <c r="C1018" s="13"/>
      <c r="D1018" s="18"/>
      <c r="E1018" s="9"/>
    </row>
    <row r="1019" spans="1:5">
      <c r="A1019" s="13"/>
      <c r="B1019" s="13"/>
      <c r="C1019" s="13"/>
      <c r="D1019" s="18"/>
      <c r="E1019" s="9"/>
    </row>
    <row r="1020" spans="1:5">
      <c r="A1020" s="13"/>
      <c r="B1020" s="13"/>
      <c r="C1020" s="13"/>
      <c r="D1020" s="18"/>
      <c r="E1020" s="9"/>
    </row>
    <row r="1021" spans="1:5">
      <c r="A1021" s="13"/>
      <c r="B1021" s="13"/>
      <c r="C1021" s="13"/>
      <c r="D1021" s="18"/>
      <c r="E1021" s="9"/>
    </row>
    <row r="1022" spans="1:5">
      <c r="A1022" s="13"/>
      <c r="B1022" s="13"/>
      <c r="C1022" s="13"/>
      <c r="D1022" s="18"/>
      <c r="E1022" s="9"/>
    </row>
    <row r="1023" spans="1:5">
      <c r="A1023" s="13"/>
      <c r="B1023" s="13"/>
      <c r="C1023" s="13"/>
      <c r="D1023" s="18"/>
      <c r="E1023" s="9"/>
    </row>
    <row r="1024" spans="1:5">
      <c r="A1024" s="13"/>
      <c r="B1024" s="13"/>
      <c r="C1024" s="13"/>
      <c r="D1024" s="18"/>
      <c r="E1024" s="9"/>
    </row>
    <row r="1025" spans="1:5">
      <c r="A1025" s="13"/>
      <c r="B1025" s="13"/>
      <c r="C1025" s="13"/>
      <c r="D1025" s="18"/>
      <c r="E1025" s="9"/>
    </row>
    <row r="1026" spans="1:5">
      <c r="A1026" s="13"/>
      <c r="B1026" s="13"/>
      <c r="C1026" s="13"/>
      <c r="D1026" s="18"/>
      <c r="E1026" s="9"/>
    </row>
    <row r="1027" spans="1:5">
      <c r="A1027" s="13"/>
      <c r="B1027" s="13"/>
      <c r="C1027" s="13"/>
      <c r="D1027" s="18"/>
      <c r="E1027" s="9"/>
    </row>
    <row r="1028" spans="1:5">
      <c r="A1028" s="13"/>
      <c r="B1028" s="13"/>
      <c r="C1028" s="13"/>
      <c r="D1028" s="18"/>
      <c r="E1028" s="9"/>
    </row>
    <row r="1029" spans="1:5">
      <c r="A1029" s="13"/>
      <c r="B1029" s="13"/>
      <c r="C1029" s="13"/>
      <c r="D1029" s="18"/>
      <c r="E1029" s="9"/>
    </row>
    <row r="1030" spans="1:5">
      <c r="A1030" s="13"/>
      <c r="B1030" s="13"/>
      <c r="C1030" s="13"/>
      <c r="D1030" s="18"/>
      <c r="E1030" s="9"/>
    </row>
    <row r="1031" spans="1:5">
      <c r="A1031" s="13"/>
      <c r="B1031" s="13"/>
      <c r="C1031" s="13"/>
      <c r="D1031" s="18"/>
      <c r="E1031" s="9"/>
    </row>
    <row r="1032" spans="1:5">
      <c r="A1032" s="13"/>
      <c r="B1032" s="13"/>
      <c r="C1032" s="13"/>
      <c r="D1032" s="18"/>
      <c r="E1032" s="9"/>
    </row>
    <row r="1033" spans="1:5">
      <c r="A1033" s="13"/>
      <c r="B1033" s="13"/>
      <c r="C1033" s="13"/>
      <c r="D1033" s="18"/>
      <c r="E1033" s="9"/>
    </row>
    <row r="1034" spans="1:5">
      <c r="A1034" s="13"/>
      <c r="B1034" s="13"/>
      <c r="C1034" s="13"/>
      <c r="D1034" s="18"/>
      <c r="E1034" s="9"/>
    </row>
    <row r="1035" spans="1:5">
      <c r="A1035" s="13"/>
      <c r="B1035" s="13"/>
      <c r="C1035" s="13"/>
      <c r="D1035" s="18"/>
      <c r="E1035" s="9"/>
    </row>
    <row r="1036" spans="1:5">
      <c r="A1036" s="13"/>
      <c r="B1036" s="13"/>
      <c r="C1036" s="13"/>
      <c r="D1036" s="18"/>
      <c r="E1036" s="9"/>
    </row>
    <row r="1037" spans="1:5">
      <c r="A1037" s="13"/>
      <c r="B1037" s="13"/>
      <c r="C1037" s="13"/>
      <c r="D1037" s="18"/>
      <c r="E1037" s="9"/>
    </row>
    <row r="1038" spans="1:5">
      <c r="A1038" s="13"/>
      <c r="B1038" s="13"/>
      <c r="C1038" s="13"/>
      <c r="D1038" s="18"/>
      <c r="E1038" s="9"/>
    </row>
    <row r="1039" spans="1:5">
      <c r="A1039" s="13"/>
      <c r="B1039" s="13"/>
      <c r="C1039" s="13"/>
      <c r="D1039" s="18"/>
      <c r="E1039" s="9"/>
    </row>
    <row r="1040" spans="1:5">
      <c r="A1040" s="13"/>
      <c r="B1040" s="13"/>
      <c r="C1040" s="13"/>
      <c r="D1040" s="18"/>
      <c r="E1040" s="9"/>
    </row>
    <row r="1041" spans="1:5">
      <c r="A1041" s="13"/>
      <c r="B1041" s="13"/>
      <c r="C1041" s="13"/>
      <c r="D1041" s="18"/>
      <c r="E1041" s="9"/>
    </row>
    <row r="1042" spans="1:5">
      <c r="A1042" s="13"/>
      <c r="B1042" s="13"/>
      <c r="C1042" s="13"/>
      <c r="D1042" s="18"/>
      <c r="E1042" s="9"/>
    </row>
    <row r="1043" spans="1:5">
      <c r="A1043" s="13"/>
      <c r="B1043" s="13"/>
      <c r="C1043" s="13"/>
      <c r="D1043" s="18"/>
      <c r="E1043" s="9"/>
    </row>
    <row r="1044" spans="1:5">
      <c r="A1044" s="13"/>
      <c r="B1044" s="13"/>
      <c r="C1044" s="13"/>
      <c r="D1044" s="18"/>
      <c r="E1044" s="9"/>
    </row>
    <row r="1045" spans="1:5">
      <c r="A1045" s="13"/>
      <c r="B1045" s="13"/>
      <c r="C1045" s="13"/>
      <c r="D1045" s="18"/>
      <c r="E1045" s="9"/>
    </row>
    <row r="1046" spans="1:5">
      <c r="A1046" s="13"/>
      <c r="B1046" s="13"/>
      <c r="C1046" s="13"/>
      <c r="D1046" s="18"/>
      <c r="E1046" s="9"/>
    </row>
    <row r="1047" spans="1:5">
      <c r="A1047" s="13"/>
      <c r="B1047" s="13"/>
      <c r="C1047" s="13"/>
      <c r="D1047" s="18"/>
      <c r="E1047" s="9"/>
    </row>
    <row r="1048" spans="1:5">
      <c r="A1048" s="13"/>
      <c r="B1048" s="13"/>
      <c r="C1048" s="13"/>
      <c r="D1048" s="18"/>
      <c r="E1048" s="9"/>
    </row>
    <row r="1049" spans="1:5">
      <c r="A1049" s="13"/>
      <c r="B1049" s="13"/>
      <c r="C1049" s="13"/>
      <c r="D1049" s="18"/>
      <c r="E1049" s="9"/>
    </row>
    <row r="1050" spans="1:5">
      <c r="A1050" s="13"/>
      <c r="B1050" s="13"/>
      <c r="C1050" s="13"/>
      <c r="D1050" s="18"/>
      <c r="E1050" s="9"/>
    </row>
    <row r="1051" spans="1:5">
      <c r="A1051" s="13"/>
      <c r="B1051" s="13"/>
      <c r="C1051" s="13"/>
      <c r="D1051" s="18"/>
      <c r="E1051" s="9"/>
    </row>
    <row r="1052" spans="1:5">
      <c r="A1052" s="13"/>
      <c r="B1052" s="13"/>
      <c r="C1052" s="13"/>
      <c r="D1052" s="18"/>
      <c r="E1052" s="9"/>
    </row>
    <row r="1053" spans="1:5">
      <c r="A1053" s="13"/>
      <c r="B1053" s="13"/>
      <c r="C1053" s="13"/>
      <c r="D1053" s="18"/>
      <c r="E1053" s="9"/>
    </row>
    <row r="1054" spans="1:5">
      <c r="A1054" s="13"/>
      <c r="B1054" s="13"/>
      <c r="C1054" s="13"/>
      <c r="D1054" s="18"/>
      <c r="E1054" s="9"/>
    </row>
    <row r="1055" spans="1:5">
      <c r="A1055" s="13"/>
      <c r="B1055" s="13"/>
      <c r="C1055" s="13"/>
      <c r="D1055" s="18"/>
      <c r="E1055" s="9"/>
    </row>
    <row r="1056" spans="1:5">
      <c r="A1056" s="13"/>
      <c r="B1056" s="13"/>
      <c r="C1056" s="13"/>
      <c r="D1056" s="18"/>
      <c r="E1056" s="9"/>
    </row>
    <row r="1057" spans="1:5">
      <c r="A1057" s="13"/>
      <c r="B1057" s="13"/>
      <c r="C1057" s="13"/>
      <c r="D1057" s="18"/>
      <c r="E1057" s="9"/>
    </row>
    <row r="1058" spans="1:5">
      <c r="A1058" s="13"/>
      <c r="B1058" s="13"/>
      <c r="C1058" s="13"/>
      <c r="D1058" s="18"/>
      <c r="E1058" s="9"/>
    </row>
    <row r="1059" spans="1:5">
      <c r="A1059" s="13"/>
      <c r="B1059" s="13"/>
      <c r="C1059" s="13"/>
      <c r="D1059" s="18"/>
      <c r="E1059" s="9"/>
    </row>
    <row r="1060" spans="1:5">
      <c r="A1060" s="13"/>
      <c r="B1060" s="13"/>
      <c r="C1060" s="13"/>
      <c r="D1060" s="18"/>
      <c r="E1060" s="9"/>
    </row>
    <row r="1061" spans="1:5">
      <c r="A1061" s="13"/>
      <c r="B1061" s="13"/>
      <c r="C1061" s="13"/>
      <c r="D1061" s="18"/>
      <c r="E1061" s="9"/>
    </row>
    <row r="1062" spans="1:5">
      <c r="A1062" s="13"/>
      <c r="B1062" s="13"/>
      <c r="C1062" s="13"/>
      <c r="D1062" s="18"/>
      <c r="E1062" s="9"/>
    </row>
    <row r="1063" spans="1:5">
      <c r="A1063" s="13"/>
      <c r="B1063" s="13"/>
      <c r="C1063" s="13"/>
      <c r="D1063" s="18"/>
      <c r="E1063" s="9"/>
    </row>
    <row r="1064" spans="1:5">
      <c r="A1064" s="13"/>
      <c r="B1064" s="13"/>
      <c r="C1064" s="13"/>
      <c r="D1064" s="18"/>
      <c r="E1064" s="9"/>
    </row>
    <row r="1065" spans="1:5">
      <c r="A1065" s="13"/>
      <c r="B1065" s="13"/>
      <c r="C1065" s="13"/>
      <c r="D1065" s="18"/>
      <c r="E1065" s="9"/>
    </row>
    <row r="1066" spans="1:5">
      <c r="A1066" s="13"/>
      <c r="B1066" s="13"/>
      <c r="C1066" s="13"/>
      <c r="D1066" s="18"/>
      <c r="E1066" s="9"/>
    </row>
    <row r="1067" spans="1:5">
      <c r="A1067" s="13"/>
      <c r="B1067" s="13"/>
      <c r="C1067" s="13"/>
      <c r="D1067" s="18"/>
      <c r="E1067" s="9"/>
    </row>
    <row r="1068" spans="1:5">
      <c r="A1068" s="13"/>
      <c r="B1068" s="13"/>
      <c r="C1068" s="13"/>
      <c r="D1068" s="18"/>
      <c r="E1068" s="9"/>
    </row>
    <row r="1069" spans="1:5">
      <c r="A1069" s="13"/>
      <c r="B1069" s="13"/>
      <c r="C1069" s="13"/>
      <c r="D1069" s="18"/>
      <c r="E1069" s="9"/>
    </row>
    <row r="1070" spans="1:5">
      <c r="A1070" s="13"/>
      <c r="B1070" s="13"/>
      <c r="C1070" s="13"/>
      <c r="D1070" s="18"/>
      <c r="E1070" s="9"/>
    </row>
    <row r="1071" spans="1:5">
      <c r="A1071" s="13"/>
      <c r="B1071" s="13"/>
      <c r="C1071" s="13"/>
      <c r="D1071" s="18"/>
      <c r="E1071" s="9"/>
    </row>
    <row r="1072" spans="1:5">
      <c r="A1072" s="13"/>
      <c r="B1072" s="13"/>
      <c r="C1072" s="13"/>
      <c r="D1072" s="18"/>
      <c r="E1072" s="9"/>
    </row>
    <row r="1073" spans="1:5">
      <c r="A1073" s="13"/>
      <c r="B1073" s="13"/>
      <c r="C1073" s="13"/>
      <c r="D1073" s="18"/>
      <c r="E1073" s="9"/>
    </row>
    <row r="1074" spans="1:5">
      <c r="A1074" s="13"/>
      <c r="B1074" s="13"/>
      <c r="C1074" s="13"/>
      <c r="D1074" s="18"/>
      <c r="E1074" s="9"/>
    </row>
    <row r="1075" spans="1:5">
      <c r="A1075" s="13"/>
      <c r="B1075" s="13"/>
      <c r="C1075" s="13"/>
      <c r="D1075" s="18"/>
      <c r="E1075" s="9"/>
    </row>
    <row r="1076" spans="1:5">
      <c r="A1076" s="13"/>
      <c r="B1076" s="13"/>
      <c r="C1076" s="13"/>
      <c r="D1076" s="18"/>
      <c r="E1076" s="9"/>
    </row>
    <row r="1077" spans="1:5">
      <c r="A1077" s="13"/>
      <c r="B1077" s="13"/>
      <c r="C1077" s="13"/>
      <c r="D1077" s="18"/>
      <c r="E1077" s="9"/>
    </row>
    <row r="1078" spans="1:5">
      <c r="A1078" s="13"/>
      <c r="B1078" s="13"/>
      <c r="C1078" s="13"/>
      <c r="D1078" s="18"/>
      <c r="E1078" s="9"/>
    </row>
    <row r="1079" spans="1:5">
      <c r="A1079" s="13"/>
      <c r="B1079" s="13"/>
      <c r="C1079" s="13"/>
      <c r="D1079" s="18"/>
      <c r="E1079" s="9"/>
    </row>
    <row r="1080" spans="1:5">
      <c r="A1080" s="13"/>
      <c r="B1080" s="13"/>
      <c r="C1080" s="13"/>
      <c r="D1080" s="18"/>
      <c r="E1080" s="9"/>
    </row>
    <row r="1081" spans="1:5">
      <c r="A1081" s="13"/>
      <c r="B1081" s="13"/>
      <c r="C1081" s="13"/>
      <c r="D1081" s="18"/>
      <c r="E1081" s="9"/>
    </row>
    <row r="1082" spans="1:5">
      <c r="A1082" s="13"/>
      <c r="B1082" s="13"/>
      <c r="C1082" s="13"/>
      <c r="D1082" s="18"/>
      <c r="E1082" s="9"/>
    </row>
    <row r="1083" spans="1:5">
      <c r="A1083" s="13"/>
      <c r="B1083" s="13"/>
      <c r="C1083" s="13"/>
      <c r="D1083" s="18"/>
      <c r="E1083" s="9"/>
    </row>
    <row r="1084" spans="1:5">
      <c r="A1084" s="13"/>
      <c r="B1084" s="13"/>
      <c r="C1084" s="13"/>
      <c r="D1084" s="18"/>
      <c r="E1084" s="9"/>
    </row>
    <row r="1085" spans="1:5">
      <c r="A1085" s="13"/>
      <c r="B1085" s="13"/>
      <c r="C1085" s="13"/>
      <c r="D1085" s="18"/>
      <c r="E1085" s="9"/>
    </row>
    <row r="1086" spans="1:5">
      <c r="A1086" s="13"/>
      <c r="B1086" s="13"/>
      <c r="C1086" s="13"/>
      <c r="D1086" s="18"/>
      <c r="E1086" s="9"/>
    </row>
    <row r="1087" spans="1:5">
      <c r="A1087" s="13"/>
      <c r="B1087" s="13"/>
      <c r="C1087" s="13"/>
      <c r="D1087" s="18"/>
      <c r="E1087" s="9"/>
    </row>
    <row r="1088" spans="1:5">
      <c r="A1088" s="13"/>
      <c r="B1088" s="13"/>
      <c r="C1088" s="13"/>
      <c r="D1088" s="18"/>
      <c r="E1088" s="9"/>
    </row>
    <row r="1089" spans="1:5">
      <c r="A1089" s="13"/>
      <c r="B1089" s="13"/>
      <c r="C1089" s="13"/>
      <c r="D1089" s="18"/>
      <c r="E1089" s="9"/>
    </row>
    <row r="1090" spans="1:5">
      <c r="A1090" s="13"/>
      <c r="B1090" s="13"/>
      <c r="C1090" s="13"/>
      <c r="D1090" s="18"/>
      <c r="E1090" s="9"/>
    </row>
    <row r="1091" spans="1:5">
      <c r="A1091" s="13"/>
      <c r="B1091" s="13"/>
      <c r="C1091" s="13"/>
      <c r="D1091" s="18"/>
      <c r="E1091" s="9"/>
    </row>
    <row r="1092" spans="1:5">
      <c r="A1092" s="13"/>
      <c r="B1092" s="13"/>
      <c r="C1092" s="13"/>
      <c r="D1092" s="18"/>
      <c r="E1092" s="9"/>
    </row>
    <row r="1093" spans="1:5">
      <c r="A1093" s="13"/>
      <c r="B1093" s="13"/>
      <c r="C1093" s="13"/>
      <c r="D1093" s="18"/>
      <c r="E1093" s="9"/>
    </row>
    <row r="1094" spans="1:5">
      <c r="A1094" s="13"/>
      <c r="B1094" s="13"/>
      <c r="C1094" s="13"/>
      <c r="D1094" s="18"/>
      <c r="E1094" s="9"/>
    </row>
    <row r="1095" spans="1:5">
      <c r="A1095" s="13"/>
      <c r="B1095" s="13"/>
      <c r="C1095" s="13"/>
      <c r="D1095" s="18"/>
      <c r="E1095" s="9"/>
    </row>
    <row r="1096" spans="1:5">
      <c r="A1096" s="13"/>
      <c r="B1096" s="13"/>
      <c r="C1096" s="13"/>
      <c r="D1096" s="18"/>
      <c r="E1096" s="9"/>
    </row>
    <row r="1097" spans="1:5">
      <c r="A1097" s="13"/>
      <c r="B1097" s="13"/>
      <c r="C1097" s="13"/>
      <c r="D1097" s="18"/>
      <c r="E1097" s="9"/>
    </row>
    <row r="1098" spans="1:5">
      <c r="A1098" s="13"/>
      <c r="B1098" s="13"/>
      <c r="C1098" s="13"/>
      <c r="D1098" s="18"/>
      <c r="E1098" s="9"/>
    </row>
    <row r="1099" spans="1:5">
      <c r="A1099" s="13"/>
      <c r="B1099" s="13"/>
      <c r="C1099" s="13"/>
      <c r="D1099" s="18"/>
      <c r="E1099" s="9"/>
    </row>
    <row r="1100" spans="1:5">
      <c r="A1100" s="13"/>
      <c r="B1100" s="13"/>
      <c r="C1100" s="13"/>
      <c r="D1100" s="18"/>
      <c r="E1100" s="9"/>
    </row>
    <row r="1101" spans="1:5">
      <c r="A1101" s="13"/>
      <c r="B1101" s="13"/>
      <c r="C1101" s="13"/>
      <c r="D1101" s="18"/>
      <c r="E1101" s="9"/>
    </row>
    <row r="1102" spans="1:5">
      <c r="A1102" s="13"/>
      <c r="B1102" s="13"/>
      <c r="C1102" s="13"/>
      <c r="D1102" s="18"/>
      <c r="E1102" s="9"/>
    </row>
    <row r="1103" spans="1:5">
      <c r="A1103" s="13"/>
      <c r="B1103" s="13"/>
      <c r="C1103" s="13"/>
      <c r="D1103" s="18"/>
      <c r="E1103" s="9"/>
    </row>
    <row r="1104" spans="1:5">
      <c r="A1104" s="13"/>
      <c r="B1104" s="13"/>
      <c r="C1104" s="13"/>
      <c r="D1104" s="18"/>
      <c r="E1104" s="9"/>
    </row>
    <row r="1105" spans="1:5">
      <c r="A1105" s="13"/>
      <c r="B1105" s="13"/>
      <c r="C1105" s="13"/>
      <c r="D1105" s="18"/>
      <c r="E1105" s="9"/>
    </row>
    <row r="1106" spans="1:5">
      <c r="A1106" s="13"/>
      <c r="B1106" s="13"/>
      <c r="C1106" s="13"/>
      <c r="D1106" s="18"/>
      <c r="E1106" s="9"/>
    </row>
    <row r="1107" spans="1:5">
      <c r="A1107" s="13"/>
      <c r="B1107" s="13"/>
      <c r="C1107" s="13"/>
      <c r="D1107" s="18"/>
      <c r="E1107" s="9"/>
    </row>
    <row r="1108" spans="1:5">
      <c r="A1108" s="13"/>
      <c r="B1108" s="13"/>
      <c r="C1108" s="13"/>
      <c r="D1108" s="18"/>
      <c r="E1108" s="9"/>
    </row>
    <row r="1109" spans="1:5">
      <c r="A1109" s="13"/>
      <c r="B1109" s="13"/>
      <c r="C1109" s="13"/>
      <c r="D1109" s="18"/>
      <c r="E1109" s="9"/>
    </row>
    <row r="1110" spans="1:5">
      <c r="A1110" s="13"/>
      <c r="B1110" s="13"/>
      <c r="C1110" s="13"/>
      <c r="D1110" s="18"/>
      <c r="E1110" s="9"/>
    </row>
    <row r="1111" spans="1:5">
      <c r="A1111" s="13"/>
      <c r="B1111" s="13"/>
      <c r="C1111" s="13"/>
      <c r="D1111" s="18"/>
      <c r="E1111" s="9"/>
    </row>
    <row r="1112" spans="1:5">
      <c r="A1112" s="13"/>
      <c r="B1112" s="13"/>
      <c r="C1112" s="13"/>
      <c r="D1112" s="18"/>
      <c r="E1112" s="9"/>
    </row>
    <row r="1113" spans="1:5">
      <c r="A1113" s="13"/>
      <c r="B1113" s="13"/>
      <c r="C1113" s="13"/>
      <c r="D1113" s="18"/>
      <c r="E1113" s="9"/>
    </row>
    <row r="1114" spans="1:5">
      <c r="A1114" s="13"/>
      <c r="B1114" s="13"/>
      <c r="C1114" s="13"/>
      <c r="D1114" s="18"/>
      <c r="E1114" s="9"/>
    </row>
    <row r="1115" spans="1:5">
      <c r="A1115" s="13"/>
      <c r="B1115" s="13"/>
      <c r="C1115" s="13"/>
      <c r="D1115" s="18"/>
      <c r="E1115" s="9"/>
    </row>
    <row r="1116" spans="1:5">
      <c r="A1116" s="13"/>
      <c r="B1116" s="13"/>
      <c r="C1116" s="13"/>
      <c r="D1116" s="18"/>
      <c r="E1116" s="9"/>
    </row>
    <row r="1117" spans="1:5">
      <c r="A1117" s="13"/>
      <c r="B1117" s="13"/>
      <c r="C1117" s="13"/>
      <c r="D1117" s="18"/>
      <c r="E1117" s="9"/>
    </row>
    <row r="1118" spans="1:5">
      <c r="A1118" s="13"/>
      <c r="B1118" s="13"/>
      <c r="C1118" s="13"/>
      <c r="D1118" s="18"/>
      <c r="E1118" s="9"/>
    </row>
    <row r="1119" spans="1:5">
      <c r="A1119" s="13"/>
      <c r="B1119" s="13"/>
      <c r="C1119" s="13"/>
      <c r="D1119" s="18"/>
      <c r="E1119" s="9"/>
    </row>
    <row r="1120" spans="1:5">
      <c r="A1120" s="13"/>
      <c r="B1120" s="13"/>
      <c r="C1120" s="13"/>
      <c r="D1120" s="18"/>
      <c r="E1120" s="9"/>
    </row>
    <row r="1121" spans="1:5">
      <c r="A1121" s="13"/>
      <c r="B1121" s="13"/>
      <c r="C1121" s="13"/>
      <c r="D1121" s="18"/>
      <c r="E1121" s="9"/>
    </row>
    <row r="1122" spans="1:5">
      <c r="A1122" s="13"/>
      <c r="B1122" s="13"/>
      <c r="C1122" s="13"/>
      <c r="D1122" s="18"/>
      <c r="E1122" s="9"/>
    </row>
    <row r="1123" spans="1:5">
      <c r="A1123" s="13"/>
      <c r="B1123" s="13"/>
      <c r="C1123" s="13"/>
      <c r="D1123" s="18"/>
      <c r="E1123" s="9"/>
    </row>
    <row r="1124" spans="1:5">
      <c r="A1124" s="13"/>
      <c r="B1124" s="13"/>
      <c r="C1124" s="13"/>
      <c r="D1124" s="18"/>
      <c r="E1124" s="9"/>
    </row>
    <row r="1125" spans="1:5">
      <c r="A1125" s="13"/>
      <c r="B1125" s="13"/>
      <c r="C1125" s="13"/>
      <c r="D1125" s="18"/>
      <c r="E1125" s="9"/>
    </row>
    <row r="1126" spans="1:5">
      <c r="A1126" s="13"/>
      <c r="B1126" s="13"/>
      <c r="C1126" s="13"/>
      <c r="D1126" s="18"/>
      <c r="E1126" s="9"/>
    </row>
    <row r="1127" spans="1:5">
      <c r="A1127" s="13"/>
      <c r="B1127" s="13"/>
      <c r="C1127" s="13"/>
      <c r="D1127" s="18"/>
      <c r="E1127" s="9"/>
    </row>
    <row r="1128" spans="1:5">
      <c r="A1128" s="13"/>
      <c r="B1128" s="13"/>
      <c r="C1128" s="13"/>
      <c r="D1128" s="18"/>
      <c r="E1128" s="9"/>
    </row>
    <row r="1129" spans="1:5">
      <c r="A1129" s="13"/>
      <c r="B1129" s="13"/>
      <c r="C1129" s="13"/>
      <c r="D1129" s="18"/>
      <c r="E1129" s="9"/>
    </row>
    <row r="1130" spans="1:5">
      <c r="A1130" s="13"/>
      <c r="B1130" s="13"/>
      <c r="C1130" s="13"/>
      <c r="D1130" s="18"/>
      <c r="E1130" s="9"/>
    </row>
    <row r="1131" spans="1:5">
      <c r="A1131" s="13"/>
      <c r="B1131" s="13"/>
      <c r="C1131" s="13"/>
      <c r="D1131" s="18"/>
      <c r="E1131" s="9"/>
    </row>
    <row r="1132" spans="1:5">
      <c r="A1132" s="13"/>
      <c r="B1132" s="13"/>
      <c r="C1132" s="13"/>
      <c r="D1132" s="18"/>
      <c r="E1132" s="9"/>
    </row>
    <row r="1133" spans="1:5">
      <c r="A1133" s="13"/>
      <c r="B1133" s="13"/>
      <c r="C1133" s="13"/>
      <c r="D1133" s="18"/>
      <c r="E1133" s="9"/>
    </row>
    <row r="1134" spans="1:5">
      <c r="A1134" s="13"/>
      <c r="B1134" s="13"/>
      <c r="C1134" s="13"/>
      <c r="D1134" s="18"/>
      <c r="E1134" s="9"/>
    </row>
    <row r="1135" spans="1:5">
      <c r="A1135" s="13"/>
      <c r="B1135" s="13"/>
      <c r="C1135" s="13"/>
      <c r="D1135" s="18"/>
      <c r="E1135" s="9"/>
    </row>
    <row r="1136" spans="1:5">
      <c r="A1136" s="13"/>
      <c r="B1136" s="13"/>
      <c r="C1136" s="13"/>
      <c r="D1136" s="18"/>
      <c r="E1136" s="9"/>
    </row>
    <row r="1137" spans="1:5">
      <c r="A1137" s="13"/>
      <c r="B1137" s="13"/>
      <c r="C1137" s="13"/>
      <c r="D1137" s="18"/>
      <c r="E1137" s="9"/>
    </row>
    <row r="1138" spans="1:5">
      <c r="A1138" s="13"/>
      <c r="B1138" s="13"/>
      <c r="C1138" s="13"/>
      <c r="D1138" s="18"/>
      <c r="E1138" s="9"/>
    </row>
    <row r="1139" spans="1:5">
      <c r="A1139" s="13"/>
      <c r="B1139" s="13"/>
      <c r="C1139" s="13"/>
      <c r="D1139" s="18"/>
      <c r="E1139" s="9"/>
    </row>
    <row r="1140" spans="1:5">
      <c r="A1140" s="13"/>
      <c r="B1140" s="13"/>
      <c r="C1140" s="13"/>
      <c r="D1140" s="18"/>
      <c r="E1140" s="9"/>
    </row>
    <row r="1141" spans="1:5">
      <c r="A1141" s="13"/>
      <c r="B1141" s="13"/>
      <c r="C1141" s="13"/>
      <c r="D1141" s="18"/>
      <c r="E1141" s="9"/>
    </row>
    <row r="1142" spans="1:5">
      <c r="A1142" s="13"/>
      <c r="B1142" s="13"/>
      <c r="C1142" s="13"/>
      <c r="D1142" s="18"/>
      <c r="E1142" s="9"/>
    </row>
    <row r="1143" spans="1:5">
      <c r="A1143" s="13"/>
      <c r="B1143" s="13"/>
      <c r="C1143" s="13"/>
      <c r="D1143" s="18"/>
      <c r="E1143" s="9"/>
    </row>
    <row r="1144" spans="1:5">
      <c r="A1144" s="13"/>
      <c r="B1144" s="13"/>
      <c r="C1144" s="13"/>
      <c r="D1144" s="18"/>
      <c r="E1144" s="9"/>
    </row>
    <row r="1145" spans="1:5">
      <c r="A1145" s="13"/>
      <c r="B1145" s="13"/>
      <c r="C1145" s="13"/>
      <c r="D1145" s="18"/>
      <c r="E1145" s="9"/>
    </row>
    <row r="1146" spans="1:5">
      <c r="A1146" s="13"/>
      <c r="B1146" s="13"/>
      <c r="C1146" s="13"/>
      <c r="D1146" s="18"/>
      <c r="E1146" s="9"/>
    </row>
    <row r="1147" spans="1:5">
      <c r="A1147" s="13"/>
      <c r="B1147" s="13"/>
      <c r="C1147" s="13"/>
      <c r="D1147" s="18"/>
      <c r="E1147" s="9"/>
    </row>
    <row r="1148" spans="1:5">
      <c r="A1148" s="13"/>
      <c r="B1148" s="13"/>
      <c r="C1148" s="13"/>
      <c r="D1148" s="18"/>
      <c r="E1148" s="9"/>
    </row>
    <row r="1149" spans="1:5">
      <c r="A1149" s="13"/>
      <c r="B1149" s="13"/>
      <c r="C1149" s="13"/>
      <c r="D1149" s="18"/>
      <c r="E1149" s="9"/>
    </row>
    <row r="1150" spans="1:5">
      <c r="A1150" s="13"/>
      <c r="B1150" s="13"/>
      <c r="C1150" s="13"/>
      <c r="D1150" s="18"/>
      <c r="E1150" s="9"/>
    </row>
    <row r="1151" spans="1:5">
      <c r="A1151" s="13"/>
      <c r="B1151" s="13"/>
      <c r="C1151" s="13"/>
      <c r="D1151" s="18"/>
      <c r="E1151" s="9"/>
    </row>
    <row r="1152" spans="1:5">
      <c r="A1152" s="13"/>
      <c r="B1152" s="13"/>
      <c r="C1152" s="13"/>
      <c r="D1152" s="18"/>
      <c r="E1152" s="9"/>
    </row>
    <row r="1153" spans="1:5">
      <c r="A1153" s="13"/>
      <c r="B1153" s="13"/>
      <c r="C1153" s="13"/>
      <c r="D1153" s="18"/>
      <c r="E1153" s="9"/>
    </row>
    <row r="1154" spans="1:5">
      <c r="A1154" s="13"/>
      <c r="B1154" s="13"/>
      <c r="C1154" s="13"/>
      <c r="D1154" s="18"/>
      <c r="E1154" s="9"/>
    </row>
    <row r="1155" spans="1:5">
      <c r="A1155" s="13"/>
      <c r="B1155" s="13"/>
      <c r="C1155" s="13"/>
      <c r="D1155" s="18"/>
      <c r="E1155" s="9"/>
    </row>
    <row r="1156" spans="1:5">
      <c r="A1156" s="13"/>
      <c r="B1156" s="13"/>
      <c r="C1156" s="13"/>
      <c r="D1156" s="18"/>
      <c r="E1156" s="9"/>
    </row>
    <row r="1157" spans="1:5">
      <c r="A1157" s="13"/>
      <c r="B1157" s="13"/>
      <c r="C1157" s="13"/>
      <c r="D1157" s="18"/>
      <c r="E1157" s="9"/>
    </row>
    <row r="1158" spans="1:5">
      <c r="A1158" s="13"/>
      <c r="B1158" s="13"/>
      <c r="C1158" s="13"/>
      <c r="D1158" s="18"/>
      <c r="E1158" s="9"/>
    </row>
    <row r="1159" spans="1:5">
      <c r="A1159" s="13"/>
      <c r="B1159" s="13"/>
      <c r="C1159" s="13"/>
      <c r="D1159" s="18"/>
      <c r="E1159" s="9"/>
    </row>
    <row r="1160" spans="1:5">
      <c r="A1160" s="13"/>
      <c r="B1160" s="13"/>
      <c r="C1160" s="13"/>
      <c r="D1160" s="18"/>
      <c r="E1160" s="9"/>
    </row>
    <row r="1161" spans="1:5">
      <c r="A1161" s="13"/>
      <c r="B1161" s="13"/>
      <c r="C1161" s="13"/>
      <c r="D1161" s="18"/>
      <c r="E1161" s="9"/>
    </row>
    <row r="1162" spans="1:5">
      <c r="A1162" s="13"/>
      <c r="B1162" s="13"/>
      <c r="C1162" s="13"/>
      <c r="D1162" s="18"/>
      <c r="E1162" s="9"/>
    </row>
    <row r="1163" spans="1:5">
      <c r="A1163" s="13"/>
      <c r="B1163" s="13"/>
      <c r="C1163" s="13"/>
      <c r="D1163" s="18"/>
      <c r="E1163" s="9"/>
    </row>
    <row r="1164" spans="1:5">
      <c r="A1164" s="13"/>
      <c r="B1164" s="13"/>
      <c r="C1164" s="13"/>
      <c r="D1164" s="18"/>
      <c r="E1164" s="9"/>
    </row>
    <row r="1165" spans="1:5">
      <c r="A1165" s="13"/>
      <c r="B1165" s="13"/>
      <c r="C1165" s="13"/>
      <c r="D1165" s="18"/>
      <c r="E1165" s="9"/>
    </row>
    <row r="1166" spans="1:5">
      <c r="A1166" s="13"/>
      <c r="B1166" s="13"/>
      <c r="C1166" s="13"/>
      <c r="D1166" s="18"/>
      <c r="E1166" s="9"/>
    </row>
    <row r="1167" spans="1:5">
      <c r="A1167" s="13"/>
      <c r="B1167" s="13"/>
      <c r="C1167" s="13"/>
      <c r="D1167" s="18"/>
      <c r="E1167" s="9"/>
    </row>
    <row r="1168" spans="1:5">
      <c r="A1168" s="13"/>
      <c r="B1168" s="13"/>
      <c r="C1168" s="13"/>
      <c r="D1168" s="18"/>
      <c r="E1168" s="9"/>
    </row>
    <row r="1169" spans="1:5">
      <c r="A1169" s="13"/>
      <c r="B1169" s="13"/>
      <c r="C1169" s="13"/>
      <c r="D1169" s="18"/>
      <c r="E1169" s="9"/>
    </row>
    <row r="1170" spans="1:5">
      <c r="A1170" s="13"/>
      <c r="B1170" s="13"/>
      <c r="C1170" s="13"/>
      <c r="D1170" s="18"/>
      <c r="E1170" s="9"/>
    </row>
    <row r="1171" spans="1:5">
      <c r="A1171" s="13"/>
      <c r="B1171" s="13"/>
      <c r="C1171" s="13"/>
      <c r="D1171" s="18"/>
      <c r="E1171" s="9"/>
    </row>
    <row r="1172" spans="1:5">
      <c r="A1172" s="13"/>
      <c r="B1172" s="13"/>
      <c r="C1172" s="13"/>
      <c r="D1172" s="18"/>
      <c r="E1172" s="9"/>
    </row>
    <row r="1173" spans="1:5">
      <c r="A1173" s="13"/>
      <c r="B1173" s="13"/>
      <c r="C1173" s="13"/>
      <c r="D1173" s="18"/>
      <c r="E1173" s="9"/>
    </row>
    <row r="1174" spans="1:5">
      <c r="A1174" s="13"/>
      <c r="B1174" s="13"/>
      <c r="C1174" s="13"/>
      <c r="D1174" s="18"/>
      <c r="E1174" s="9"/>
    </row>
    <row r="1175" spans="1:5">
      <c r="A1175" s="13"/>
      <c r="B1175" s="13"/>
      <c r="C1175" s="13"/>
      <c r="D1175" s="18"/>
      <c r="E1175" s="9"/>
    </row>
    <row r="1176" spans="1:5">
      <c r="A1176" s="13"/>
      <c r="B1176" s="13"/>
      <c r="C1176" s="13"/>
      <c r="D1176" s="18"/>
      <c r="E1176" s="9"/>
    </row>
    <row r="1177" spans="1:5">
      <c r="A1177" s="13"/>
      <c r="B1177" s="13"/>
      <c r="C1177" s="13"/>
      <c r="D1177" s="18"/>
      <c r="E1177" s="9"/>
    </row>
    <row r="1178" spans="1:5">
      <c r="A1178" s="13"/>
      <c r="B1178" s="13"/>
      <c r="C1178" s="13"/>
      <c r="D1178" s="18"/>
      <c r="E1178" s="9"/>
    </row>
    <row r="1179" spans="1:5">
      <c r="A1179" s="13"/>
      <c r="B1179" s="13"/>
      <c r="C1179" s="13"/>
      <c r="D1179" s="18"/>
      <c r="E1179" s="9"/>
    </row>
    <row r="1180" spans="1:5">
      <c r="A1180" s="13"/>
      <c r="B1180" s="13"/>
      <c r="C1180" s="13"/>
      <c r="D1180" s="18"/>
      <c r="E1180" s="9"/>
    </row>
    <row r="1181" spans="1:5">
      <c r="A1181" s="13"/>
      <c r="B1181" s="13"/>
      <c r="C1181" s="13"/>
      <c r="D1181" s="18"/>
      <c r="E1181" s="9"/>
    </row>
    <row r="1182" spans="1:5">
      <c r="A1182" s="13"/>
      <c r="B1182" s="13"/>
      <c r="C1182" s="13"/>
      <c r="D1182" s="18"/>
      <c r="E1182" s="9"/>
    </row>
    <row r="1183" spans="1:5">
      <c r="A1183" s="13"/>
      <c r="B1183" s="13"/>
      <c r="C1183" s="13"/>
      <c r="D1183" s="18"/>
      <c r="E1183" s="9"/>
    </row>
    <row r="1184" spans="1:5">
      <c r="A1184" s="13"/>
      <c r="B1184" s="13"/>
      <c r="C1184" s="13"/>
      <c r="D1184" s="18"/>
      <c r="E1184" s="9"/>
    </row>
    <row r="1185" spans="1:5">
      <c r="A1185" s="13"/>
      <c r="B1185" s="13"/>
      <c r="C1185" s="13"/>
      <c r="D1185" s="18"/>
      <c r="E1185" s="9"/>
    </row>
    <row r="1186" spans="1:5">
      <c r="A1186" s="13"/>
      <c r="B1186" s="13"/>
      <c r="C1186" s="13"/>
      <c r="D1186" s="18"/>
      <c r="E1186" s="9"/>
    </row>
    <row r="1187" spans="1:5">
      <c r="A1187" s="13"/>
      <c r="B1187" s="13"/>
      <c r="C1187" s="13"/>
      <c r="D1187" s="18"/>
      <c r="E1187" s="9"/>
    </row>
    <row r="1188" spans="1:5">
      <c r="A1188" s="13"/>
      <c r="B1188" s="13"/>
      <c r="C1188" s="13"/>
      <c r="D1188" s="18"/>
      <c r="E1188" s="9"/>
    </row>
    <row r="1189" spans="1:5">
      <c r="A1189" s="13"/>
      <c r="B1189" s="13"/>
      <c r="C1189" s="13"/>
      <c r="D1189" s="18"/>
      <c r="E1189" s="9"/>
    </row>
    <row r="1190" spans="1:5">
      <c r="A1190" s="13"/>
      <c r="B1190" s="13"/>
      <c r="C1190" s="13"/>
      <c r="D1190" s="18"/>
      <c r="E1190" s="9"/>
    </row>
    <row r="1191" spans="1:5">
      <c r="A1191" s="13"/>
      <c r="B1191" s="13"/>
      <c r="C1191" s="13"/>
      <c r="D1191" s="18"/>
      <c r="E1191" s="9"/>
    </row>
    <row r="1192" spans="1:5">
      <c r="A1192" s="13"/>
      <c r="B1192" s="13"/>
      <c r="C1192" s="13"/>
      <c r="D1192" s="18"/>
      <c r="E1192" s="9"/>
    </row>
    <row r="1193" spans="1:5">
      <c r="A1193" s="13"/>
      <c r="B1193" s="13"/>
      <c r="C1193" s="13"/>
      <c r="D1193" s="18"/>
      <c r="E1193" s="9"/>
    </row>
    <row r="1194" spans="1:5">
      <c r="A1194" s="13"/>
      <c r="B1194" s="13"/>
      <c r="C1194" s="13"/>
      <c r="D1194" s="18"/>
      <c r="E1194" s="9"/>
    </row>
    <row r="1195" spans="1:5">
      <c r="A1195" s="13"/>
      <c r="B1195" s="13"/>
      <c r="C1195" s="13"/>
      <c r="D1195" s="18"/>
      <c r="E1195" s="9"/>
    </row>
    <row r="1196" spans="1:5">
      <c r="A1196" s="13"/>
      <c r="B1196" s="13"/>
      <c r="C1196" s="13"/>
      <c r="D1196" s="18"/>
      <c r="E1196" s="9"/>
    </row>
    <row r="1197" spans="1:5">
      <c r="A1197" s="13"/>
      <c r="B1197" s="13"/>
      <c r="C1197" s="13"/>
      <c r="D1197" s="18"/>
      <c r="E1197" s="9"/>
    </row>
    <row r="1198" spans="1:5">
      <c r="A1198" s="13"/>
      <c r="B1198" s="13"/>
      <c r="C1198" s="13"/>
      <c r="D1198" s="18"/>
      <c r="E1198" s="9"/>
    </row>
    <row r="1199" spans="1:5">
      <c r="A1199" s="13"/>
      <c r="B1199" s="13"/>
      <c r="C1199" s="13"/>
      <c r="D1199" s="18"/>
      <c r="E1199" s="9"/>
    </row>
    <row r="1200" spans="1:5">
      <c r="A1200" s="13"/>
      <c r="B1200" s="13"/>
      <c r="C1200" s="13"/>
      <c r="D1200" s="18"/>
      <c r="E1200" s="9"/>
    </row>
    <row r="1201" spans="1:5">
      <c r="A1201" s="13"/>
      <c r="B1201" s="13"/>
      <c r="C1201" s="13"/>
      <c r="D1201" s="18"/>
      <c r="E1201" s="9"/>
    </row>
    <row r="1202" spans="1:5">
      <c r="A1202" s="13"/>
      <c r="B1202" s="13"/>
      <c r="C1202" s="13"/>
      <c r="D1202" s="18"/>
      <c r="E1202" s="9"/>
    </row>
    <row r="1203" spans="1:5">
      <c r="A1203" s="13"/>
      <c r="B1203" s="13"/>
      <c r="C1203" s="13"/>
      <c r="D1203" s="18"/>
      <c r="E1203" s="9"/>
    </row>
    <row r="1204" spans="1:5">
      <c r="A1204" s="13"/>
      <c r="B1204" s="13"/>
      <c r="C1204" s="13"/>
      <c r="D1204" s="18"/>
      <c r="E1204" s="9"/>
    </row>
    <row r="1205" spans="1:5">
      <c r="A1205" s="13"/>
      <c r="B1205" s="13"/>
      <c r="C1205" s="13"/>
      <c r="D1205" s="18"/>
      <c r="E1205" s="9"/>
    </row>
    <row r="1206" spans="1:5">
      <c r="A1206" s="13"/>
      <c r="B1206" s="13"/>
      <c r="C1206" s="13"/>
      <c r="D1206" s="18"/>
      <c r="E1206" s="9"/>
    </row>
    <row r="1207" spans="1:5">
      <c r="A1207" s="13"/>
      <c r="B1207" s="13"/>
      <c r="C1207" s="13"/>
      <c r="D1207" s="18"/>
      <c r="E1207" s="9"/>
    </row>
    <row r="1208" spans="1:5">
      <c r="A1208" s="13"/>
      <c r="B1208" s="13"/>
      <c r="C1208" s="13"/>
      <c r="D1208" s="18"/>
      <c r="E1208" s="9"/>
    </row>
    <row r="1209" spans="1:5">
      <c r="A1209" s="13"/>
      <c r="B1209" s="13"/>
      <c r="C1209" s="13"/>
      <c r="D1209" s="18"/>
      <c r="E1209" s="9"/>
    </row>
    <row r="1210" spans="1:5">
      <c r="A1210" s="13"/>
      <c r="B1210" s="13"/>
      <c r="C1210" s="13"/>
      <c r="D1210" s="18"/>
      <c r="E1210" s="9"/>
    </row>
    <row r="1211" spans="1:5">
      <c r="A1211" s="13"/>
      <c r="B1211" s="13"/>
      <c r="C1211" s="13"/>
      <c r="D1211" s="18"/>
      <c r="E1211" s="9"/>
    </row>
    <row r="1212" spans="1:5">
      <c r="A1212" s="13"/>
      <c r="B1212" s="13"/>
      <c r="C1212" s="13"/>
      <c r="D1212" s="18"/>
      <c r="E1212" s="9"/>
    </row>
    <row r="1213" spans="1:5">
      <c r="A1213" s="13"/>
      <c r="B1213" s="13"/>
      <c r="C1213" s="13"/>
      <c r="D1213" s="18"/>
      <c r="E1213" s="9"/>
    </row>
    <row r="1214" spans="1:5">
      <c r="A1214" s="13"/>
      <c r="B1214" s="13"/>
      <c r="C1214" s="13"/>
      <c r="D1214" s="18"/>
      <c r="E1214" s="9"/>
    </row>
    <row r="1215" spans="1:5">
      <c r="A1215" s="13"/>
      <c r="B1215" s="13"/>
      <c r="C1215" s="13"/>
      <c r="D1215" s="18"/>
      <c r="E1215" s="9"/>
    </row>
    <row r="1216" spans="1:5">
      <c r="A1216" s="13"/>
      <c r="B1216" s="13"/>
      <c r="C1216" s="13"/>
      <c r="D1216" s="18"/>
      <c r="E1216" s="9"/>
    </row>
    <row r="1217" spans="1:5">
      <c r="A1217" s="13"/>
      <c r="B1217" s="13"/>
      <c r="C1217" s="13"/>
      <c r="D1217" s="18"/>
      <c r="E1217" s="9"/>
    </row>
    <row r="1218" spans="1:5">
      <c r="A1218" s="13"/>
      <c r="B1218" s="13"/>
      <c r="C1218" s="13"/>
      <c r="D1218" s="18"/>
      <c r="E1218" s="9"/>
    </row>
    <row r="1219" spans="1:5">
      <c r="A1219" s="13"/>
      <c r="B1219" s="13"/>
      <c r="C1219" s="13"/>
      <c r="D1219" s="18"/>
      <c r="E1219" s="9"/>
    </row>
    <row r="1220" spans="1:5">
      <c r="A1220" s="13"/>
      <c r="B1220" s="13"/>
      <c r="C1220" s="13"/>
      <c r="D1220" s="18"/>
      <c r="E1220" s="9"/>
    </row>
    <row r="1221" spans="1:5">
      <c r="A1221" s="13"/>
      <c r="B1221" s="13"/>
      <c r="C1221" s="13"/>
      <c r="D1221" s="18"/>
      <c r="E1221" s="9"/>
    </row>
    <row r="1222" spans="1:5">
      <c r="A1222" s="13"/>
      <c r="B1222" s="13"/>
      <c r="C1222" s="13"/>
      <c r="D1222" s="18"/>
      <c r="E1222" s="9"/>
    </row>
    <row r="1223" spans="1:5">
      <c r="A1223" s="13"/>
      <c r="B1223" s="13"/>
      <c r="C1223" s="13"/>
      <c r="D1223" s="18"/>
      <c r="E1223" s="9"/>
    </row>
    <row r="1224" spans="1:5">
      <c r="A1224" s="13"/>
      <c r="B1224" s="13"/>
      <c r="C1224" s="13"/>
      <c r="D1224" s="18"/>
      <c r="E1224" s="9"/>
    </row>
    <row r="1225" spans="1:5">
      <c r="A1225" s="13"/>
      <c r="B1225" s="13"/>
      <c r="C1225" s="13"/>
      <c r="D1225" s="18"/>
      <c r="E1225" s="9"/>
    </row>
    <row r="1226" spans="1:5">
      <c r="A1226" s="13"/>
      <c r="B1226" s="13"/>
      <c r="C1226" s="13"/>
      <c r="D1226" s="18"/>
      <c r="E1226" s="9"/>
    </row>
    <row r="1227" spans="1:5">
      <c r="A1227" s="13"/>
      <c r="B1227" s="13"/>
      <c r="C1227" s="13"/>
      <c r="D1227" s="18"/>
      <c r="E1227" s="9"/>
    </row>
    <row r="1228" spans="1:5">
      <c r="A1228" s="13"/>
      <c r="B1228" s="13"/>
      <c r="C1228" s="13"/>
      <c r="D1228" s="18"/>
      <c r="E1228" s="9"/>
    </row>
    <row r="1229" spans="1:5">
      <c r="A1229" s="13"/>
      <c r="B1229" s="13"/>
      <c r="C1229" s="13"/>
      <c r="D1229" s="18"/>
      <c r="E1229" s="9"/>
    </row>
    <row r="1230" spans="1:5">
      <c r="A1230" s="13"/>
      <c r="B1230" s="13"/>
      <c r="C1230" s="13"/>
      <c r="D1230" s="18"/>
      <c r="E1230" s="9"/>
    </row>
    <row r="1231" spans="1:5">
      <c r="A1231" s="13"/>
      <c r="B1231" s="13"/>
      <c r="C1231" s="13"/>
      <c r="D1231" s="18"/>
      <c r="E1231" s="9"/>
    </row>
    <row r="1232" spans="1:5">
      <c r="A1232" s="13"/>
      <c r="B1232" s="13"/>
      <c r="C1232" s="13"/>
      <c r="D1232" s="18"/>
      <c r="E1232" s="9"/>
    </row>
    <row r="1233" spans="1:5">
      <c r="A1233" s="13"/>
      <c r="B1233" s="13"/>
      <c r="C1233" s="13"/>
      <c r="D1233" s="18"/>
      <c r="E1233" s="9"/>
    </row>
    <row r="1234" spans="1:5">
      <c r="A1234" s="13"/>
      <c r="B1234" s="13"/>
      <c r="C1234" s="13"/>
      <c r="D1234" s="18"/>
      <c r="E1234" s="9"/>
    </row>
    <row r="1235" spans="1:5">
      <c r="A1235" s="13"/>
      <c r="B1235" s="13"/>
      <c r="C1235" s="13"/>
      <c r="D1235" s="18"/>
      <c r="E1235" s="9"/>
    </row>
    <row r="1236" spans="1:5">
      <c r="A1236" s="13"/>
      <c r="B1236" s="13"/>
      <c r="C1236" s="13"/>
      <c r="D1236" s="18"/>
      <c r="E1236" s="9"/>
    </row>
    <row r="1237" spans="1:5">
      <c r="A1237" s="13"/>
      <c r="B1237" s="13"/>
      <c r="C1237" s="13"/>
      <c r="D1237" s="18"/>
      <c r="E1237" s="9"/>
    </row>
    <row r="1238" spans="1:5">
      <c r="A1238" s="13"/>
      <c r="B1238" s="13"/>
      <c r="C1238" s="13"/>
      <c r="D1238" s="18"/>
      <c r="E1238" s="9"/>
    </row>
    <row r="1239" spans="1:5">
      <c r="A1239" s="13"/>
      <c r="B1239" s="13"/>
      <c r="C1239" s="13"/>
      <c r="D1239" s="18"/>
      <c r="E1239" s="9"/>
    </row>
    <row r="1240" spans="1:5">
      <c r="A1240" s="13"/>
      <c r="B1240" s="13"/>
      <c r="C1240" s="13"/>
      <c r="D1240" s="18"/>
      <c r="E1240" s="9"/>
    </row>
    <row r="1241" spans="1:5">
      <c r="A1241" s="13"/>
      <c r="B1241" s="13"/>
      <c r="C1241" s="13"/>
      <c r="D1241" s="18"/>
      <c r="E1241" s="9"/>
    </row>
    <row r="1242" spans="1:5">
      <c r="A1242" s="13"/>
      <c r="B1242" s="13"/>
      <c r="C1242" s="13"/>
      <c r="D1242" s="18"/>
      <c r="E1242" s="9"/>
    </row>
    <row r="1243" spans="1:5">
      <c r="A1243" s="13"/>
      <c r="B1243" s="13"/>
      <c r="C1243" s="13"/>
      <c r="D1243" s="18"/>
      <c r="E1243" s="9"/>
    </row>
    <row r="1244" spans="1:5">
      <c r="A1244" s="13"/>
      <c r="B1244" s="13"/>
      <c r="C1244" s="13"/>
      <c r="D1244" s="18"/>
      <c r="E1244" s="9"/>
    </row>
    <row r="1245" spans="1:5">
      <c r="A1245" s="13"/>
      <c r="B1245" s="13"/>
      <c r="C1245" s="13"/>
      <c r="D1245" s="18"/>
      <c r="E1245" s="9"/>
    </row>
    <row r="1246" spans="1:5">
      <c r="A1246" s="13"/>
      <c r="B1246" s="13"/>
      <c r="C1246" s="13"/>
      <c r="D1246" s="18"/>
      <c r="E1246" s="9"/>
    </row>
    <row r="1247" spans="1:5">
      <c r="A1247" s="13"/>
      <c r="B1247" s="13"/>
      <c r="C1247" s="13"/>
      <c r="D1247" s="18"/>
      <c r="E1247" s="9"/>
    </row>
    <row r="1248" spans="1:5">
      <c r="A1248" s="13"/>
      <c r="B1248" s="13"/>
      <c r="C1248" s="13"/>
      <c r="D1248" s="18"/>
      <c r="E1248" s="9"/>
    </row>
    <row r="1249" spans="1:5">
      <c r="A1249" s="13"/>
      <c r="B1249" s="13"/>
      <c r="C1249" s="13"/>
      <c r="D1249" s="18"/>
      <c r="E1249" s="9"/>
    </row>
    <row r="1250" spans="1:5">
      <c r="A1250" s="13"/>
      <c r="B1250" s="13"/>
      <c r="C1250" s="13"/>
      <c r="D1250" s="18"/>
      <c r="E1250" s="9"/>
    </row>
    <row r="1251" spans="1:5">
      <c r="A1251" s="13"/>
      <c r="B1251" s="13"/>
      <c r="C1251" s="13"/>
      <c r="D1251" s="18"/>
      <c r="E1251" s="9"/>
    </row>
    <row r="1252" spans="1:5">
      <c r="A1252" s="13"/>
      <c r="B1252" s="13"/>
      <c r="C1252" s="13"/>
      <c r="D1252" s="18"/>
      <c r="E1252" s="9"/>
    </row>
    <row r="1253" spans="1:5">
      <c r="A1253" s="13"/>
      <c r="B1253" s="13"/>
      <c r="C1253" s="13"/>
      <c r="D1253" s="18"/>
      <c r="E1253" s="9"/>
    </row>
    <row r="1254" spans="1:5">
      <c r="A1254" s="13"/>
      <c r="B1254" s="13"/>
      <c r="C1254" s="13"/>
      <c r="D1254" s="18"/>
      <c r="E1254" s="9"/>
    </row>
    <row r="1255" spans="1:5">
      <c r="A1255" s="13"/>
      <c r="B1255" s="13"/>
      <c r="C1255" s="13"/>
      <c r="D1255" s="18"/>
      <c r="E1255" s="9"/>
    </row>
    <row r="1256" spans="1:5">
      <c r="A1256" s="13"/>
      <c r="B1256" s="13"/>
      <c r="C1256" s="13"/>
      <c r="D1256" s="18"/>
      <c r="E1256" s="9"/>
    </row>
    <row r="1257" spans="1:5">
      <c r="A1257" s="13"/>
      <c r="B1257" s="13"/>
      <c r="C1257" s="13"/>
      <c r="D1257" s="18"/>
      <c r="E1257" s="9"/>
    </row>
    <row r="1258" spans="1:5">
      <c r="A1258" s="13"/>
      <c r="B1258" s="13"/>
      <c r="C1258" s="13"/>
      <c r="D1258" s="18"/>
      <c r="E1258" s="9"/>
    </row>
    <row r="1259" spans="1:5">
      <c r="A1259" s="13"/>
      <c r="B1259" s="13"/>
      <c r="C1259" s="13"/>
      <c r="D1259" s="18"/>
      <c r="E1259" s="9"/>
    </row>
    <row r="1260" spans="1:5">
      <c r="A1260" s="13"/>
      <c r="B1260" s="13"/>
      <c r="C1260" s="13"/>
      <c r="D1260" s="18"/>
      <c r="E1260" s="9"/>
    </row>
    <row r="1261" spans="1:5">
      <c r="A1261" s="13"/>
      <c r="B1261" s="13"/>
      <c r="C1261" s="13"/>
      <c r="D1261" s="18"/>
      <c r="E1261" s="9"/>
    </row>
    <row r="1262" spans="1:5">
      <c r="A1262" s="13"/>
      <c r="B1262" s="13"/>
      <c r="C1262" s="13"/>
      <c r="D1262" s="18"/>
      <c r="E1262" s="9"/>
    </row>
    <row r="1263" spans="1:5">
      <c r="A1263" s="13"/>
      <c r="B1263" s="13"/>
      <c r="C1263" s="13"/>
      <c r="D1263" s="18"/>
      <c r="E1263" s="9"/>
    </row>
    <row r="1264" spans="1:5">
      <c r="A1264" s="13"/>
      <c r="B1264" s="13"/>
      <c r="C1264" s="13"/>
      <c r="D1264" s="18"/>
      <c r="E1264" s="9"/>
    </row>
    <row r="1265" spans="1:5">
      <c r="A1265" s="13"/>
      <c r="B1265" s="13"/>
      <c r="C1265" s="13"/>
      <c r="D1265" s="18"/>
      <c r="E1265" s="9"/>
    </row>
    <row r="1266" spans="1:5">
      <c r="A1266" s="13"/>
      <c r="B1266" s="13"/>
      <c r="C1266" s="13"/>
      <c r="D1266" s="18"/>
      <c r="E1266" s="9"/>
    </row>
    <row r="1267" spans="1:5">
      <c r="A1267" s="13"/>
      <c r="B1267" s="13"/>
      <c r="C1267" s="13"/>
      <c r="D1267" s="18"/>
      <c r="E1267" s="9"/>
    </row>
    <row r="1268" spans="1:5">
      <c r="A1268" s="13"/>
      <c r="B1268" s="13"/>
      <c r="C1268" s="13"/>
      <c r="D1268" s="18"/>
      <c r="E1268" s="9"/>
    </row>
    <row r="1269" spans="1:5">
      <c r="A1269" s="13"/>
      <c r="B1269" s="13"/>
      <c r="C1269" s="13"/>
      <c r="D1269" s="18"/>
      <c r="E1269" s="9"/>
    </row>
    <row r="1270" spans="1:5">
      <c r="A1270" s="13"/>
      <c r="B1270" s="13"/>
      <c r="C1270" s="13"/>
      <c r="D1270" s="18"/>
      <c r="E1270" s="9"/>
    </row>
    <row r="1271" spans="1:5">
      <c r="A1271" s="13"/>
      <c r="B1271" s="13"/>
      <c r="C1271" s="13"/>
      <c r="D1271" s="18"/>
      <c r="E1271" s="9"/>
    </row>
    <row r="1272" spans="1:5">
      <c r="A1272" s="13"/>
      <c r="B1272" s="13"/>
      <c r="C1272" s="13"/>
      <c r="D1272" s="18"/>
      <c r="E1272" s="9"/>
    </row>
    <row r="1273" spans="1:5">
      <c r="A1273" s="13"/>
      <c r="B1273" s="13"/>
      <c r="C1273" s="13"/>
      <c r="D1273" s="18"/>
      <c r="E1273" s="9"/>
    </row>
    <row r="1274" spans="1:5">
      <c r="A1274" s="13"/>
      <c r="B1274" s="13"/>
      <c r="C1274" s="13"/>
      <c r="D1274" s="18"/>
      <c r="E1274" s="9"/>
    </row>
    <row r="1275" spans="1:5">
      <c r="A1275" s="13"/>
      <c r="B1275" s="13"/>
      <c r="C1275" s="13"/>
      <c r="D1275" s="18"/>
      <c r="E1275" s="9"/>
    </row>
    <row r="1276" spans="1:5">
      <c r="A1276" s="13"/>
      <c r="B1276" s="13"/>
      <c r="C1276" s="13"/>
      <c r="D1276" s="18"/>
      <c r="E1276" s="9"/>
    </row>
    <row r="1277" spans="1:5">
      <c r="A1277" s="13"/>
      <c r="B1277" s="13"/>
      <c r="C1277" s="13"/>
      <c r="D1277" s="18"/>
      <c r="E1277" s="9"/>
    </row>
    <row r="1278" spans="1:5">
      <c r="A1278" s="13"/>
      <c r="B1278" s="13"/>
      <c r="C1278" s="13"/>
      <c r="D1278" s="18"/>
      <c r="E1278" s="9"/>
    </row>
    <row r="1279" spans="1:5">
      <c r="A1279" s="13"/>
      <c r="B1279" s="13"/>
      <c r="C1279" s="13"/>
      <c r="D1279" s="18"/>
      <c r="E1279" s="9"/>
    </row>
    <row r="1280" spans="1:5">
      <c r="A1280" s="13"/>
      <c r="B1280" s="13"/>
      <c r="C1280" s="13"/>
      <c r="D1280" s="18"/>
      <c r="E1280" s="9"/>
    </row>
    <row r="1281" spans="1:5">
      <c r="A1281" s="13"/>
      <c r="B1281" s="13"/>
      <c r="C1281" s="13"/>
      <c r="D1281" s="18"/>
      <c r="E1281" s="9"/>
    </row>
    <row r="1282" spans="1:5">
      <c r="A1282" s="13"/>
      <c r="B1282" s="13"/>
      <c r="C1282" s="13"/>
      <c r="D1282" s="18"/>
      <c r="E1282" s="9"/>
    </row>
    <row r="1283" spans="1:5">
      <c r="A1283" s="13"/>
      <c r="B1283" s="13"/>
      <c r="C1283" s="13"/>
      <c r="D1283" s="18"/>
      <c r="E1283" s="9"/>
    </row>
    <row r="1284" spans="1:5">
      <c r="A1284" s="13"/>
      <c r="B1284" s="13"/>
      <c r="C1284" s="13"/>
      <c r="D1284" s="18"/>
      <c r="E1284" s="9"/>
    </row>
    <row r="1285" spans="1:5">
      <c r="A1285" s="13"/>
      <c r="B1285" s="13"/>
      <c r="C1285" s="13"/>
      <c r="D1285" s="18"/>
      <c r="E1285" s="9"/>
    </row>
    <row r="1286" spans="1:5">
      <c r="A1286" s="13"/>
      <c r="B1286" s="13"/>
      <c r="C1286" s="13"/>
      <c r="D1286" s="18"/>
      <c r="E1286" s="9"/>
    </row>
    <row r="1287" spans="1:5">
      <c r="A1287" s="13"/>
      <c r="B1287" s="13"/>
      <c r="C1287" s="13"/>
      <c r="D1287" s="18"/>
      <c r="E1287" s="9"/>
    </row>
    <row r="1288" spans="1:5">
      <c r="A1288" s="13"/>
      <c r="B1288" s="13"/>
      <c r="C1288" s="13"/>
      <c r="D1288" s="18"/>
      <c r="E1288" s="9"/>
    </row>
    <row r="1289" spans="1:5">
      <c r="A1289" s="13"/>
      <c r="B1289" s="13"/>
      <c r="C1289" s="13"/>
      <c r="D1289" s="18"/>
      <c r="E1289" s="9"/>
    </row>
    <row r="1290" spans="1:5">
      <c r="A1290" s="13"/>
      <c r="B1290" s="13"/>
      <c r="C1290" s="13"/>
      <c r="D1290" s="18"/>
      <c r="E1290" s="9"/>
    </row>
    <row r="1291" spans="1:5">
      <c r="A1291" s="13"/>
      <c r="B1291" s="13"/>
      <c r="C1291" s="13"/>
      <c r="D1291" s="18"/>
      <c r="E1291" s="9"/>
    </row>
    <row r="1292" spans="1:5">
      <c r="A1292" s="13"/>
      <c r="B1292" s="13"/>
      <c r="C1292" s="13"/>
      <c r="D1292" s="18"/>
      <c r="E1292" s="9"/>
    </row>
    <row r="1293" spans="1:5">
      <c r="A1293" s="13"/>
      <c r="B1293" s="13"/>
      <c r="C1293" s="13"/>
      <c r="D1293" s="18"/>
      <c r="E1293" s="9"/>
    </row>
    <row r="1294" spans="1:5">
      <c r="A1294" s="13"/>
      <c r="B1294" s="13"/>
      <c r="C1294" s="13"/>
      <c r="D1294" s="18"/>
      <c r="E1294" s="9"/>
    </row>
    <row r="1295" spans="1:5">
      <c r="A1295" s="13"/>
      <c r="B1295" s="13"/>
      <c r="C1295" s="13"/>
      <c r="D1295" s="18"/>
      <c r="E1295" s="9"/>
    </row>
    <row r="1296" spans="1:5">
      <c r="A1296" s="13"/>
      <c r="B1296" s="13"/>
      <c r="C1296" s="13"/>
      <c r="D1296" s="18"/>
      <c r="E1296" s="9"/>
    </row>
    <row r="1297" spans="1:5">
      <c r="A1297" s="13"/>
      <c r="B1297" s="13"/>
      <c r="C1297" s="13"/>
      <c r="D1297" s="18"/>
      <c r="E1297" s="9"/>
    </row>
    <row r="1298" spans="1:5">
      <c r="A1298" s="13"/>
      <c r="B1298" s="13"/>
      <c r="C1298" s="13"/>
      <c r="D1298" s="18"/>
      <c r="E1298" s="9"/>
    </row>
    <row r="1299" spans="1:5">
      <c r="A1299" s="13"/>
      <c r="B1299" s="13"/>
      <c r="C1299" s="13"/>
      <c r="D1299" s="18"/>
      <c r="E1299" s="9"/>
    </row>
    <row r="1300" spans="1:5">
      <c r="A1300" s="13"/>
      <c r="B1300" s="13"/>
      <c r="C1300" s="13"/>
      <c r="D1300" s="18"/>
      <c r="E1300" s="9"/>
    </row>
    <row r="1301" spans="1:5">
      <c r="A1301" s="13"/>
      <c r="B1301" s="13"/>
      <c r="C1301" s="13"/>
      <c r="D1301" s="18"/>
      <c r="E1301" s="9"/>
    </row>
    <row r="1302" spans="1:5">
      <c r="A1302" s="13"/>
      <c r="B1302" s="13"/>
      <c r="C1302" s="13"/>
      <c r="D1302" s="18"/>
      <c r="E1302" s="9"/>
    </row>
    <row r="1303" spans="1:5">
      <c r="A1303" s="13"/>
      <c r="B1303" s="13"/>
      <c r="C1303" s="13"/>
      <c r="D1303" s="18"/>
      <c r="E1303" s="9"/>
    </row>
    <row r="1304" spans="1:5">
      <c r="A1304" s="13"/>
      <c r="B1304" s="13"/>
      <c r="C1304" s="13"/>
      <c r="D1304" s="18"/>
      <c r="E1304" s="9"/>
    </row>
    <row r="1305" spans="1:5">
      <c r="A1305" s="13"/>
      <c r="B1305" s="13"/>
      <c r="C1305" s="13"/>
      <c r="D1305" s="18"/>
      <c r="E1305" s="9"/>
    </row>
    <row r="1306" spans="1:5">
      <c r="A1306" s="13"/>
      <c r="B1306" s="13"/>
      <c r="C1306" s="13"/>
      <c r="D1306" s="18"/>
      <c r="E1306" s="9"/>
    </row>
    <row r="1307" spans="1:5">
      <c r="A1307" s="13"/>
      <c r="B1307" s="13"/>
      <c r="C1307" s="13"/>
      <c r="D1307" s="18"/>
      <c r="E1307" s="9"/>
    </row>
    <row r="1308" spans="1:5">
      <c r="A1308" s="13"/>
      <c r="B1308" s="13"/>
      <c r="C1308" s="13"/>
      <c r="D1308" s="18"/>
      <c r="E1308" s="9"/>
    </row>
    <row r="1309" spans="1:5">
      <c r="A1309" s="13"/>
      <c r="B1309" s="13"/>
      <c r="C1309" s="13"/>
      <c r="D1309" s="18"/>
      <c r="E1309" s="9"/>
    </row>
    <row r="1310" spans="1:5">
      <c r="A1310" s="13"/>
      <c r="B1310" s="13"/>
      <c r="C1310" s="13"/>
      <c r="D1310" s="18"/>
      <c r="E1310" s="9"/>
    </row>
    <row r="1311" spans="1:5">
      <c r="A1311" s="13"/>
      <c r="B1311" s="13"/>
      <c r="C1311" s="13"/>
      <c r="D1311" s="18"/>
      <c r="E1311" s="9"/>
    </row>
    <row r="1312" spans="1:5">
      <c r="A1312" s="13"/>
      <c r="B1312" s="13"/>
      <c r="C1312" s="13"/>
      <c r="D1312" s="18"/>
      <c r="E1312" s="9"/>
    </row>
    <row r="1313" spans="1:5">
      <c r="A1313" s="13"/>
      <c r="B1313" s="13"/>
      <c r="C1313" s="13"/>
      <c r="D1313" s="18"/>
      <c r="E1313" s="9"/>
    </row>
    <row r="1314" spans="1:5">
      <c r="A1314" s="13"/>
      <c r="B1314" s="13"/>
      <c r="C1314" s="13"/>
      <c r="D1314" s="18"/>
      <c r="E1314" s="9"/>
    </row>
    <row r="1315" spans="1:5">
      <c r="A1315" s="13"/>
      <c r="B1315" s="13"/>
      <c r="C1315" s="13"/>
      <c r="D1315" s="18"/>
      <c r="E1315" s="9"/>
    </row>
    <row r="1316" spans="1:5">
      <c r="A1316" s="13"/>
      <c r="B1316" s="13"/>
      <c r="C1316" s="13"/>
      <c r="D1316" s="18"/>
      <c r="E1316" s="9"/>
    </row>
    <row r="1317" spans="1:5">
      <c r="A1317" s="13"/>
      <c r="B1317" s="13"/>
      <c r="C1317" s="13"/>
      <c r="D1317" s="18"/>
      <c r="E1317" s="9"/>
    </row>
    <row r="1318" spans="1:5">
      <c r="A1318" s="13"/>
      <c r="B1318" s="13"/>
      <c r="C1318" s="13"/>
      <c r="D1318" s="18"/>
      <c r="E1318" s="9"/>
    </row>
    <row r="1319" spans="1:5">
      <c r="A1319" s="13"/>
      <c r="B1319" s="13"/>
      <c r="C1319" s="13"/>
      <c r="D1319" s="18"/>
      <c r="E1319" s="9"/>
    </row>
    <row r="1320" spans="1:5">
      <c r="A1320" s="13"/>
      <c r="B1320" s="13"/>
      <c r="C1320" s="13"/>
      <c r="D1320" s="18"/>
      <c r="E1320" s="9"/>
    </row>
    <row r="1321" spans="1:5">
      <c r="A1321" s="13"/>
      <c r="B1321" s="13"/>
      <c r="C1321" s="13"/>
      <c r="D1321" s="18"/>
      <c r="E1321" s="9"/>
    </row>
    <row r="1322" spans="1:5">
      <c r="A1322" s="13"/>
      <c r="B1322" s="13"/>
      <c r="C1322" s="13"/>
      <c r="D1322" s="18"/>
      <c r="E1322" s="9"/>
    </row>
    <row r="1323" spans="1:5">
      <c r="A1323" s="13"/>
      <c r="B1323" s="13"/>
      <c r="C1323" s="13"/>
      <c r="D1323" s="18"/>
      <c r="E1323" s="9"/>
    </row>
    <row r="1324" spans="1:5">
      <c r="A1324" s="13"/>
      <c r="B1324" s="13"/>
      <c r="C1324" s="13"/>
      <c r="D1324" s="18"/>
      <c r="E1324" s="9"/>
    </row>
    <row r="1325" spans="1:5">
      <c r="A1325" s="13"/>
      <c r="B1325" s="13"/>
      <c r="C1325" s="13"/>
      <c r="D1325" s="18"/>
      <c r="E1325" s="9"/>
    </row>
    <row r="1326" spans="1:5">
      <c r="A1326" s="13"/>
      <c r="B1326" s="13"/>
      <c r="C1326" s="13"/>
      <c r="D1326" s="18"/>
      <c r="E1326" s="9"/>
    </row>
    <row r="1327" spans="1:5">
      <c r="A1327" s="13"/>
      <c r="B1327" s="13"/>
      <c r="C1327" s="13"/>
      <c r="D1327" s="18"/>
      <c r="E1327" s="9"/>
    </row>
    <row r="1328" spans="1:5">
      <c r="A1328" s="13"/>
      <c r="B1328" s="13"/>
      <c r="C1328" s="13"/>
      <c r="D1328" s="18"/>
      <c r="E1328" s="9"/>
    </row>
    <row r="1329" spans="1:5">
      <c r="A1329" s="13"/>
      <c r="B1329" s="13"/>
      <c r="C1329" s="13"/>
      <c r="D1329" s="18"/>
      <c r="E1329" s="9"/>
    </row>
    <row r="1330" spans="1:5">
      <c r="A1330" s="13"/>
      <c r="B1330" s="13"/>
      <c r="C1330" s="13"/>
      <c r="D1330" s="18"/>
      <c r="E1330" s="9"/>
    </row>
    <row r="1331" spans="1:5">
      <c r="A1331" s="13"/>
      <c r="B1331" s="13"/>
      <c r="C1331" s="13"/>
      <c r="D1331" s="18"/>
      <c r="E1331" s="9"/>
    </row>
    <row r="1332" spans="1:5">
      <c r="A1332" s="13"/>
      <c r="B1332" s="13"/>
      <c r="C1332" s="13"/>
      <c r="D1332" s="18"/>
      <c r="E1332" s="9"/>
    </row>
    <row r="1333" spans="1:5">
      <c r="A1333" s="13"/>
      <c r="B1333" s="13"/>
      <c r="C1333" s="13"/>
      <c r="D1333" s="18"/>
      <c r="E1333" s="9"/>
    </row>
    <row r="1334" spans="1:5">
      <c r="A1334" s="13"/>
      <c r="B1334" s="13"/>
      <c r="C1334" s="13"/>
      <c r="D1334" s="18"/>
      <c r="E1334" s="9"/>
    </row>
    <row r="1335" spans="1:5">
      <c r="A1335" s="13"/>
      <c r="B1335" s="13"/>
      <c r="C1335" s="13"/>
      <c r="D1335" s="18"/>
      <c r="E1335" s="9"/>
    </row>
    <row r="1336" spans="1:5">
      <c r="A1336" s="13"/>
      <c r="B1336" s="13"/>
      <c r="C1336" s="13"/>
      <c r="D1336" s="18"/>
      <c r="E1336" s="9"/>
    </row>
    <row r="1337" spans="1:5">
      <c r="A1337" s="13"/>
      <c r="B1337" s="13"/>
      <c r="C1337" s="13"/>
      <c r="D1337" s="18"/>
      <c r="E1337" s="9"/>
    </row>
    <row r="1338" spans="1:5">
      <c r="A1338" s="13"/>
      <c r="B1338" s="13"/>
      <c r="C1338" s="13"/>
      <c r="D1338" s="18"/>
      <c r="E1338" s="9"/>
    </row>
    <row r="1339" spans="1:5">
      <c r="A1339" s="13"/>
      <c r="B1339" s="13"/>
      <c r="C1339" s="13"/>
      <c r="D1339" s="18"/>
      <c r="E1339" s="9"/>
    </row>
    <row r="1340" spans="1:5">
      <c r="A1340" s="13"/>
      <c r="B1340" s="13"/>
      <c r="C1340" s="13"/>
      <c r="D1340" s="18"/>
      <c r="E1340" s="9"/>
    </row>
    <row r="1341" spans="1:5">
      <c r="A1341" s="13"/>
      <c r="B1341" s="13"/>
      <c r="C1341" s="13"/>
      <c r="D1341" s="18"/>
      <c r="E1341" s="9"/>
    </row>
    <row r="1342" spans="1:5">
      <c r="A1342" s="13"/>
      <c r="B1342" s="13"/>
      <c r="C1342" s="13"/>
      <c r="D1342" s="18"/>
      <c r="E1342" s="9"/>
    </row>
    <row r="1343" spans="1:5">
      <c r="A1343" s="13"/>
      <c r="B1343" s="13"/>
      <c r="C1343" s="13"/>
      <c r="D1343" s="18"/>
      <c r="E1343" s="9"/>
    </row>
    <row r="1344" spans="1:5">
      <c r="A1344" s="13"/>
      <c r="B1344" s="13"/>
      <c r="C1344" s="13"/>
      <c r="D1344" s="18"/>
      <c r="E1344" s="9"/>
    </row>
    <row r="1345" spans="1:5">
      <c r="A1345" s="13"/>
      <c r="B1345" s="13"/>
      <c r="C1345" s="13"/>
      <c r="D1345" s="18"/>
      <c r="E1345" s="9"/>
    </row>
    <row r="1346" spans="1:5">
      <c r="A1346" s="13"/>
      <c r="B1346" s="13"/>
      <c r="C1346" s="13"/>
      <c r="D1346" s="18"/>
      <c r="E1346" s="9"/>
    </row>
    <row r="1347" spans="1:5">
      <c r="A1347" s="13"/>
      <c r="B1347" s="13"/>
      <c r="C1347" s="13"/>
      <c r="D1347" s="18"/>
      <c r="E1347" s="9"/>
    </row>
    <row r="1348" spans="1:5">
      <c r="A1348" s="13"/>
      <c r="B1348" s="13"/>
      <c r="C1348" s="13"/>
      <c r="D1348" s="18"/>
      <c r="E1348" s="9"/>
    </row>
    <row r="1349" spans="1:5">
      <c r="A1349" s="13"/>
      <c r="B1349" s="13"/>
      <c r="C1349" s="13"/>
      <c r="D1349" s="18"/>
      <c r="E1349" s="9"/>
    </row>
    <row r="1350" spans="1:5">
      <c r="A1350" s="13"/>
      <c r="B1350" s="13"/>
      <c r="C1350" s="13"/>
      <c r="D1350" s="18"/>
      <c r="E1350" s="9"/>
    </row>
    <row r="1351" spans="1:5">
      <c r="A1351" s="13"/>
      <c r="B1351" s="13"/>
      <c r="C1351" s="13"/>
      <c r="D1351" s="18"/>
      <c r="E1351" s="9"/>
    </row>
    <row r="1352" spans="1:5">
      <c r="A1352" s="13"/>
      <c r="B1352" s="13"/>
      <c r="C1352" s="13"/>
      <c r="D1352" s="18"/>
      <c r="E1352" s="9"/>
    </row>
    <row r="1353" spans="1:5">
      <c r="A1353" s="13"/>
      <c r="B1353" s="13"/>
      <c r="C1353" s="13"/>
      <c r="D1353" s="18"/>
      <c r="E1353" s="9"/>
    </row>
    <row r="1354" spans="1:5">
      <c r="A1354" s="13"/>
      <c r="B1354" s="13"/>
      <c r="C1354" s="13"/>
      <c r="D1354" s="18"/>
      <c r="E1354" s="9"/>
    </row>
    <row r="1355" spans="1:5">
      <c r="A1355" s="13"/>
      <c r="B1355" s="13"/>
      <c r="C1355" s="13"/>
      <c r="D1355" s="18"/>
      <c r="E1355" s="9"/>
    </row>
    <row r="1356" spans="1:5">
      <c r="A1356" s="13"/>
      <c r="B1356" s="13"/>
      <c r="C1356" s="13"/>
      <c r="D1356" s="18"/>
      <c r="E1356" s="9"/>
    </row>
    <row r="1357" spans="1:5">
      <c r="A1357" s="13"/>
      <c r="B1357" s="13"/>
      <c r="C1357" s="13"/>
      <c r="D1357" s="18"/>
      <c r="E1357" s="9"/>
    </row>
    <row r="1358" spans="1:5">
      <c r="A1358" s="13"/>
      <c r="B1358" s="13"/>
      <c r="C1358" s="13"/>
      <c r="D1358" s="18"/>
      <c r="E1358" s="9"/>
    </row>
    <row r="1359" spans="1:5">
      <c r="A1359" s="13"/>
      <c r="B1359" s="13"/>
      <c r="C1359" s="13"/>
      <c r="D1359" s="18"/>
      <c r="E1359" s="9"/>
    </row>
    <row r="1360" spans="1:5">
      <c r="A1360" s="13"/>
      <c r="B1360" s="13"/>
      <c r="C1360" s="13"/>
      <c r="D1360" s="18"/>
      <c r="E1360" s="9"/>
    </row>
    <row r="1361" spans="1:5">
      <c r="A1361" s="13"/>
      <c r="B1361" s="13"/>
      <c r="C1361" s="13"/>
      <c r="D1361" s="18"/>
      <c r="E1361" s="9"/>
    </row>
    <row r="1362" spans="1:5">
      <c r="A1362" s="13"/>
      <c r="B1362" s="13"/>
      <c r="C1362" s="13"/>
      <c r="D1362" s="18"/>
      <c r="E1362" s="9"/>
    </row>
    <row r="1363" spans="1:5">
      <c r="A1363" s="13"/>
      <c r="B1363" s="13"/>
      <c r="C1363" s="13"/>
      <c r="D1363" s="18"/>
      <c r="E1363" s="9"/>
    </row>
    <row r="1364" spans="1:5">
      <c r="A1364" s="13"/>
      <c r="B1364" s="13"/>
      <c r="C1364" s="13"/>
      <c r="D1364" s="18"/>
      <c r="E1364" s="9"/>
    </row>
    <row r="1365" spans="1:5">
      <c r="A1365" s="13"/>
      <c r="B1365" s="13"/>
      <c r="C1365" s="13"/>
      <c r="D1365" s="18"/>
      <c r="E1365" s="9"/>
    </row>
    <row r="1366" spans="1:5">
      <c r="A1366" s="13"/>
      <c r="B1366" s="13"/>
      <c r="C1366" s="13"/>
      <c r="D1366" s="18"/>
      <c r="E1366" s="9"/>
    </row>
    <row r="1367" spans="1:5">
      <c r="A1367" s="13"/>
      <c r="B1367" s="13"/>
      <c r="C1367" s="13"/>
      <c r="D1367" s="18"/>
      <c r="E1367" s="9"/>
    </row>
    <row r="1368" spans="1:5">
      <c r="A1368" s="13"/>
      <c r="B1368" s="13"/>
      <c r="C1368" s="13"/>
      <c r="D1368" s="18"/>
      <c r="E1368" s="9"/>
    </row>
    <row r="1369" spans="1:5">
      <c r="A1369" s="13"/>
      <c r="B1369" s="13"/>
      <c r="C1369" s="13"/>
      <c r="D1369" s="18"/>
      <c r="E1369" s="9"/>
    </row>
    <row r="1370" spans="1:5">
      <c r="A1370" s="13"/>
      <c r="B1370" s="13"/>
      <c r="C1370" s="13"/>
      <c r="D1370" s="18"/>
      <c r="E1370" s="9"/>
    </row>
    <row r="1371" spans="1:5">
      <c r="A1371" s="13"/>
      <c r="B1371" s="13"/>
      <c r="C1371" s="13"/>
      <c r="D1371" s="18"/>
      <c r="E1371" s="9"/>
    </row>
    <row r="1372" spans="1:5">
      <c r="A1372" s="13"/>
      <c r="B1372" s="13"/>
      <c r="C1372" s="13"/>
      <c r="D1372" s="18"/>
      <c r="E1372" s="9"/>
    </row>
    <row r="1373" spans="1:5">
      <c r="A1373" s="13"/>
      <c r="B1373" s="13"/>
      <c r="C1373" s="13"/>
      <c r="D1373" s="18"/>
      <c r="E1373" s="9"/>
    </row>
    <row r="1374" spans="1:5">
      <c r="A1374" s="13"/>
      <c r="B1374" s="13"/>
      <c r="C1374" s="13"/>
      <c r="D1374" s="18"/>
      <c r="E1374" s="9"/>
    </row>
    <row r="1375" spans="1:5">
      <c r="A1375" s="13"/>
      <c r="B1375" s="13"/>
      <c r="C1375" s="13"/>
      <c r="D1375" s="18"/>
      <c r="E1375" s="9"/>
    </row>
    <row r="1376" spans="1:5">
      <c r="A1376" s="13"/>
      <c r="B1376" s="13"/>
      <c r="C1376" s="13"/>
      <c r="D1376" s="18"/>
      <c r="E1376" s="9"/>
    </row>
    <row r="1377" spans="1:5">
      <c r="A1377" s="13"/>
      <c r="B1377" s="13"/>
      <c r="C1377" s="13"/>
      <c r="D1377" s="18"/>
      <c r="E1377" s="9"/>
    </row>
    <row r="1378" spans="1:5">
      <c r="A1378" s="13"/>
      <c r="B1378" s="13"/>
      <c r="C1378" s="13"/>
      <c r="D1378" s="18"/>
      <c r="E1378" s="9"/>
    </row>
    <row r="1379" spans="1:5">
      <c r="A1379" s="13"/>
      <c r="B1379" s="13"/>
      <c r="C1379" s="13"/>
      <c r="D1379" s="18"/>
      <c r="E1379" s="9"/>
    </row>
    <row r="1380" spans="1:5">
      <c r="A1380" s="13"/>
      <c r="B1380" s="13"/>
      <c r="C1380" s="13"/>
      <c r="D1380" s="18"/>
      <c r="E1380" s="9"/>
    </row>
    <row r="1381" spans="1:5">
      <c r="A1381" s="13"/>
      <c r="B1381" s="13"/>
      <c r="C1381" s="13"/>
      <c r="D1381" s="18"/>
      <c r="E1381" s="9"/>
    </row>
    <row r="1382" spans="1:5">
      <c r="A1382" s="13"/>
      <c r="B1382" s="13"/>
      <c r="C1382" s="13"/>
      <c r="D1382" s="18"/>
      <c r="E1382" s="9"/>
    </row>
    <row r="1383" spans="1:5">
      <c r="A1383" s="13"/>
      <c r="B1383" s="13"/>
      <c r="C1383" s="13"/>
      <c r="D1383" s="18"/>
      <c r="E1383" s="9"/>
    </row>
    <row r="1384" spans="1:5">
      <c r="A1384" s="13"/>
      <c r="B1384" s="13"/>
      <c r="C1384" s="13"/>
      <c r="D1384" s="18"/>
      <c r="E1384" s="9"/>
    </row>
    <row r="1385" spans="1:5">
      <c r="A1385" s="13"/>
      <c r="B1385" s="13"/>
      <c r="C1385" s="13"/>
      <c r="D1385" s="18"/>
      <c r="E1385" s="9"/>
    </row>
    <row r="1386" spans="1:5">
      <c r="A1386" s="13"/>
      <c r="B1386" s="13"/>
      <c r="C1386" s="13"/>
      <c r="D1386" s="18"/>
      <c r="E1386" s="9"/>
    </row>
    <row r="1387" spans="1:5">
      <c r="A1387" s="13"/>
      <c r="B1387" s="13"/>
      <c r="C1387" s="13"/>
      <c r="D1387" s="18"/>
      <c r="E1387" s="9"/>
    </row>
    <row r="1388" spans="1:5">
      <c r="A1388" s="13"/>
      <c r="B1388" s="13"/>
      <c r="C1388" s="13"/>
      <c r="D1388" s="18"/>
      <c r="E1388" s="9"/>
    </row>
    <row r="1389" spans="1:5">
      <c r="A1389" s="13"/>
      <c r="B1389" s="13"/>
      <c r="C1389" s="13"/>
      <c r="D1389" s="18"/>
      <c r="E1389" s="9"/>
    </row>
    <row r="1390" spans="1:5">
      <c r="A1390" s="13"/>
      <c r="B1390" s="13"/>
      <c r="C1390" s="13"/>
      <c r="D1390" s="18"/>
      <c r="E1390" s="9"/>
    </row>
    <row r="1391" spans="1:5">
      <c r="A1391" s="13"/>
      <c r="B1391" s="13"/>
      <c r="C1391" s="13"/>
      <c r="D1391" s="18"/>
      <c r="E1391" s="9"/>
    </row>
    <row r="1392" spans="1:5">
      <c r="A1392" s="13"/>
      <c r="B1392" s="13"/>
      <c r="C1392" s="13"/>
      <c r="D1392" s="18"/>
      <c r="E1392" s="9"/>
    </row>
    <row r="1393" spans="1:5">
      <c r="A1393" s="13"/>
      <c r="B1393" s="13"/>
      <c r="C1393" s="13"/>
      <c r="D1393" s="18"/>
      <c r="E1393" s="9"/>
    </row>
    <row r="1394" spans="1:5">
      <c r="A1394" s="13"/>
      <c r="B1394" s="13"/>
      <c r="C1394" s="13"/>
      <c r="D1394" s="18"/>
      <c r="E1394" s="9"/>
    </row>
    <row r="1395" spans="1:5">
      <c r="A1395" s="13"/>
      <c r="B1395" s="13"/>
      <c r="C1395" s="13"/>
      <c r="D1395" s="18"/>
      <c r="E1395" s="9"/>
    </row>
    <row r="1396" spans="1:5">
      <c r="A1396" s="13"/>
      <c r="B1396" s="13"/>
      <c r="C1396" s="13"/>
      <c r="D1396" s="18"/>
      <c r="E1396" s="9"/>
    </row>
    <row r="1397" spans="1:5">
      <c r="A1397" s="13"/>
      <c r="B1397" s="13"/>
      <c r="C1397" s="13"/>
      <c r="D1397" s="18"/>
      <c r="E1397" s="9"/>
    </row>
    <row r="1398" spans="1:5">
      <c r="A1398" s="13"/>
      <c r="B1398" s="13"/>
      <c r="C1398" s="13"/>
      <c r="D1398" s="18"/>
      <c r="E1398" s="9"/>
    </row>
    <row r="1399" spans="1:5">
      <c r="A1399" s="13"/>
      <c r="B1399" s="13"/>
      <c r="C1399" s="13"/>
      <c r="D1399" s="18"/>
      <c r="E1399" s="9"/>
    </row>
    <row r="1400" spans="1:5">
      <c r="A1400" s="13"/>
      <c r="B1400" s="13"/>
      <c r="C1400" s="13"/>
      <c r="D1400" s="18"/>
      <c r="E1400" s="9"/>
    </row>
    <row r="1401" spans="1:5">
      <c r="A1401" s="13"/>
      <c r="B1401" s="13"/>
      <c r="C1401" s="13"/>
      <c r="D1401" s="18"/>
      <c r="E1401" s="9"/>
    </row>
    <row r="1402" spans="1:5">
      <c r="A1402" s="13"/>
      <c r="B1402" s="13"/>
      <c r="C1402" s="13"/>
      <c r="D1402" s="18"/>
      <c r="E1402" s="9"/>
    </row>
    <row r="1403" spans="1:5">
      <c r="A1403" s="13"/>
      <c r="B1403" s="13"/>
      <c r="C1403" s="13"/>
      <c r="D1403" s="18"/>
      <c r="E1403" s="9"/>
    </row>
    <row r="1404" spans="1:5">
      <c r="A1404" s="13"/>
      <c r="B1404" s="13"/>
      <c r="C1404" s="13"/>
      <c r="D1404" s="18"/>
      <c r="E1404" s="9"/>
    </row>
    <row r="1405" spans="1:5">
      <c r="A1405" s="13"/>
      <c r="B1405" s="13"/>
      <c r="C1405" s="13"/>
      <c r="D1405" s="18"/>
      <c r="E1405" s="9"/>
    </row>
    <row r="1406" spans="1:5">
      <c r="A1406" s="13"/>
      <c r="B1406" s="13"/>
      <c r="C1406" s="13"/>
      <c r="D1406" s="18"/>
      <c r="E1406" s="9"/>
    </row>
    <row r="1407" spans="1:5">
      <c r="A1407" s="13"/>
      <c r="B1407" s="13"/>
      <c r="C1407" s="13"/>
      <c r="D1407" s="18"/>
      <c r="E1407" s="9"/>
    </row>
    <row r="1408" spans="1:5">
      <c r="A1408" s="13"/>
      <c r="B1408" s="13"/>
      <c r="C1408" s="13"/>
      <c r="D1408" s="18"/>
      <c r="E1408" s="9"/>
    </row>
    <row r="1409" spans="1:5">
      <c r="A1409" s="13"/>
      <c r="B1409" s="13"/>
      <c r="C1409" s="13"/>
      <c r="D1409" s="18"/>
      <c r="E1409" s="9"/>
    </row>
    <row r="1410" spans="1:5">
      <c r="A1410" s="13"/>
      <c r="B1410" s="13"/>
      <c r="C1410" s="13"/>
      <c r="D1410" s="18"/>
      <c r="E1410" s="9"/>
    </row>
    <row r="1411" spans="1:5">
      <c r="A1411" s="13"/>
      <c r="B1411" s="13"/>
      <c r="C1411" s="13"/>
      <c r="D1411" s="18"/>
      <c r="E1411" s="9"/>
    </row>
    <row r="1412" spans="1:5">
      <c r="A1412" s="13"/>
      <c r="B1412" s="13"/>
      <c r="C1412" s="13"/>
      <c r="D1412" s="18"/>
      <c r="E1412" s="9"/>
    </row>
    <row r="1413" spans="1:5">
      <c r="A1413" s="13"/>
      <c r="B1413" s="13"/>
      <c r="C1413" s="13"/>
      <c r="D1413" s="18"/>
      <c r="E1413" s="9"/>
    </row>
    <row r="1414" spans="1:5">
      <c r="A1414" s="13"/>
      <c r="B1414" s="13"/>
      <c r="C1414" s="13"/>
      <c r="D1414" s="18"/>
      <c r="E1414" s="9"/>
    </row>
    <row r="1415" spans="1:5">
      <c r="A1415" s="13"/>
      <c r="B1415" s="13"/>
      <c r="C1415" s="13"/>
      <c r="D1415" s="18"/>
      <c r="E1415" s="9"/>
    </row>
    <row r="1416" spans="1:5">
      <c r="A1416" s="13"/>
      <c r="B1416" s="13"/>
      <c r="C1416" s="13"/>
      <c r="D1416" s="18"/>
      <c r="E1416" s="9"/>
    </row>
    <row r="1417" spans="1:5">
      <c r="A1417" s="13"/>
      <c r="B1417" s="13"/>
      <c r="C1417" s="13"/>
      <c r="D1417" s="18"/>
      <c r="E1417" s="9"/>
    </row>
    <row r="1418" spans="1:5">
      <c r="A1418" s="13"/>
      <c r="B1418" s="13"/>
      <c r="C1418" s="13"/>
      <c r="D1418" s="18"/>
      <c r="E1418" s="9"/>
    </row>
    <row r="1419" spans="1:5">
      <c r="A1419" s="13"/>
      <c r="B1419" s="13"/>
      <c r="C1419" s="13"/>
      <c r="D1419" s="18"/>
      <c r="E1419" s="9"/>
    </row>
    <row r="1420" spans="1:5">
      <c r="A1420" s="13"/>
      <c r="B1420" s="13"/>
      <c r="C1420" s="13"/>
      <c r="D1420" s="18"/>
      <c r="E1420" s="9"/>
    </row>
    <row r="1421" spans="1:5">
      <c r="A1421" s="13"/>
      <c r="B1421" s="13"/>
      <c r="C1421" s="13"/>
      <c r="D1421" s="18"/>
      <c r="E1421" s="9"/>
    </row>
    <row r="1422" spans="1:5">
      <c r="A1422" s="13"/>
      <c r="B1422" s="13"/>
      <c r="C1422" s="13"/>
      <c r="D1422" s="18"/>
      <c r="E1422" s="9"/>
    </row>
    <row r="1423" spans="1:5">
      <c r="A1423" s="13"/>
      <c r="B1423" s="13"/>
      <c r="C1423" s="13"/>
      <c r="D1423" s="18"/>
      <c r="E1423" s="9"/>
    </row>
    <row r="1424" spans="1:5">
      <c r="A1424" s="13"/>
      <c r="B1424" s="13"/>
      <c r="C1424" s="13"/>
      <c r="D1424" s="18"/>
      <c r="E1424" s="9"/>
    </row>
    <row r="1425" spans="1:5">
      <c r="A1425" s="13"/>
      <c r="B1425" s="13"/>
      <c r="C1425" s="13"/>
      <c r="D1425" s="18"/>
      <c r="E1425" s="9"/>
    </row>
    <row r="1426" spans="1:5">
      <c r="A1426" s="13"/>
      <c r="B1426" s="13"/>
      <c r="C1426" s="13"/>
      <c r="D1426" s="18"/>
      <c r="E1426" s="9"/>
    </row>
    <row r="1427" spans="1:5">
      <c r="A1427" s="13"/>
      <c r="B1427" s="13"/>
      <c r="C1427" s="13"/>
      <c r="D1427" s="18"/>
      <c r="E1427" s="9"/>
    </row>
    <row r="1428" spans="1:5">
      <c r="A1428" s="13"/>
      <c r="B1428" s="13"/>
      <c r="C1428" s="13"/>
      <c r="D1428" s="18"/>
      <c r="E1428" s="9"/>
    </row>
    <row r="1429" spans="1:5">
      <c r="A1429" s="13"/>
      <c r="B1429" s="13"/>
      <c r="C1429" s="13"/>
      <c r="D1429" s="18"/>
      <c r="E1429" s="9"/>
    </row>
    <row r="1430" spans="1:5">
      <c r="A1430" s="13"/>
      <c r="B1430" s="13"/>
      <c r="C1430" s="13"/>
      <c r="D1430" s="18"/>
      <c r="E1430" s="9"/>
    </row>
    <row r="1431" spans="1:5">
      <c r="A1431" s="13"/>
      <c r="B1431" s="13"/>
      <c r="C1431" s="13"/>
      <c r="D1431" s="18"/>
      <c r="E1431" s="9"/>
    </row>
    <row r="1432" spans="1:5">
      <c r="A1432" s="13"/>
      <c r="B1432" s="13"/>
      <c r="C1432" s="13"/>
      <c r="D1432" s="18"/>
      <c r="E1432" s="9"/>
    </row>
    <row r="1433" spans="1:5">
      <c r="A1433" s="13"/>
      <c r="B1433" s="13"/>
      <c r="C1433" s="13"/>
      <c r="D1433" s="18"/>
      <c r="E1433" s="9"/>
    </row>
    <row r="1434" spans="1:5">
      <c r="A1434" s="13"/>
      <c r="B1434" s="13"/>
      <c r="C1434" s="13"/>
      <c r="D1434" s="18"/>
      <c r="E1434" s="9"/>
    </row>
    <row r="1435" spans="1:5">
      <c r="A1435" s="13"/>
      <c r="B1435" s="13"/>
      <c r="C1435" s="13"/>
      <c r="D1435" s="18"/>
      <c r="E1435" s="9"/>
    </row>
    <row r="1436" spans="1:5">
      <c r="A1436" s="13"/>
      <c r="B1436" s="13"/>
      <c r="C1436" s="13"/>
      <c r="D1436" s="18"/>
      <c r="E1436" s="9"/>
    </row>
    <row r="1437" spans="1:5">
      <c r="A1437" s="13"/>
      <c r="B1437" s="13"/>
      <c r="C1437" s="13"/>
      <c r="D1437" s="18"/>
      <c r="E1437" s="9"/>
    </row>
    <row r="1438" spans="1:5">
      <c r="A1438" s="13"/>
      <c r="B1438" s="13"/>
      <c r="C1438" s="13"/>
      <c r="D1438" s="18"/>
      <c r="E1438" s="9"/>
    </row>
    <row r="1439" spans="1:5">
      <c r="A1439" s="13"/>
      <c r="B1439" s="13"/>
      <c r="C1439" s="13"/>
      <c r="D1439" s="18"/>
      <c r="E1439" s="9"/>
    </row>
    <row r="1440" spans="1:5">
      <c r="A1440" s="13"/>
      <c r="B1440" s="13"/>
      <c r="C1440" s="13"/>
      <c r="D1440" s="18"/>
      <c r="E1440" s="9"/>
    </row>
    <row r="1441" spans="1:5">
      <c r="A1441" s="13"/>
      <c r="B1441" s="13"/>
      <c r="C1441" s="13"/>
      <c r="D1441" s="18"/>
      <c r="E1441" s="9"/>
    </row>
    <row r="1442" spans="1:5">
      <c r="A1442" s="13"/>
      <c r="B1442" s="13"/>
      <c r="C1442" s="13"/>
      <c r="D1442" s="18"/>
      <c r="E1442" s="9"/>
    </row>
    <row r="1443" spans="1:5">
      <c r="A1443" s="13"/>
      <c r="B1443" s="13"/>
      <c r="C1443" s="13"/>
      <c r="D1443" s="18"/>
      <c r="E1443" s="9"/>
    </row>
    <row r="1444" spans="1:5">
      <c r="A1444" s="13"/>
      <c r="B1444" s="13"/>
      <c r="C1444" s="13"/>
      <c r="D1444" s="18"/>
      <c r="E1444" s="9"/>
    </row>
    <row r="1445" spans="1:5">
      <c r="A1445" s="13"/>
      <c r="B1445" s="13"/>
      <c r="C1445" s="13"/>
      <c r="D1445" s="18"/>
      <c r="E1445" s="9"/>
    </row>
    <row r="1446" spans="1:5">
      <c r="A1446" s="13"/>
      <c r="B1446" s="13"/>
      <c r="C1446" s="13"/>
      <c r="D1446" s="18"/>
      <c r="E1446" s="9"/>
    </row>
    <row r="1447" spans="1:5">
      <c r="A1447" s="13"/>
      <c r="B1447" s="13"/>
      <c r="C1447" s="13"/>
      <c r="D1447" s="18"/>
      <c r="E1447" s="9"/>
    </row>
    <row r="1448" spans="1:5">
      <c r="A1448" s="13"/>
      <c r="B1448" s="13"/>
      <c r="C1448" s="13"/>
      <c r="D1448" s="18"/>
      <c r="E1448" s="9"/>
    </row>
    <row r="1449" spans="1:5">
      <c r="A1449" s="13"/>
      <c r="B1449" s="13"/>
      <c r="C1449" s="13"/>
      <c r="D1449" s="18"/>
      <c r="E1449" s="9"/>
    </row>
    <row r="1450" spans="1:5">
      <c r="A1450" s="13"/>
      <c r="B1450" s="13"/>
      <c r="C1450" s="13"/>
      <c r="D1450" s="18"/>
      <c r="E1450" s="9"/>
    </row>
    <row r="1451" spans="1:5">
      <c r="A1451" s="13"/>
      <c r="B1451" s="13"/>
      <c r="C1451" s="13"/>
      <c r="D1451" s="18"/>
      <c r="E1451" s="9"/>
    </row>
    <row r="1452" spans="1:5">
      <c r="A1452" s="13"/>
      <c r="B1452" s="13"/>
      <c r="C1452" s="13"/>
      <c r="D1452" s="18"/>
      <c r="E1452" s="9"/>
    </row>
    <row r="1453" spans="1:5">
      <c r="A1453" s="13"/>
      <c r="B1453" s="13"/>
      <c r="C1453" s="13"/>
      <c r="D1453" s="18"/>
      <c r="E1453" s="9"/>
    </row>
    <row r="1454" spans="1:5">
      <c r="A1454" s="13"/>
      <c r="B1454" s="13"/>
      <c r="C1454" s="13"/>
      <c r="D1454" s="18"/>
      <c r="E1454" s="9"/>
    </row>
    <row r="1455" spans="1:5">
      <c r="A1455" s="13"/>
      <c r="B1455" s="13"/>
      <c r="C1455" s="13"/>
      <c r="D1455" s="18"/>
      <c r="E1455" s="9"/>
    </row>
    <row r="1456" spans="1:5">
      <c r="A1456" s="13"/>
      <c r="B1456" s="13"/>
      <c r="C1456" s="13"/>
      <c r="D1456" s="18"/>
      <c r="E1456" s="9"/>
    </row>
    <row r="1457" spans="1:5">
      <c r="A1457" s="13"/>
      <c r="B1457" s="13"/>
      <c r="C1457" s="13"/>
      <c r="D1457" s="18"/>
      <c r="E1457" s="9"/>
    </row>
    <row r="1458" spans="1:5">
      <c r="A1458" s="13"/>
      <c r="B1458" s="13"/>
      <c r="C1458" s="13"/>
      <c r="D1458" s="18"/>
      <c r="E1458" s="9"/>
    </row>
    <row r="1459" spans="1:5">
      <c r="A1459" s="13"/>
      <c r="B1459" s="13"/>
      <c r="C1459" s="13"/>
      <c r="D1459" s="18"/>
      <c r="E1459" s="9"/>
    </row>
    <row r="1460" spans="1:5">
      <c r="A1460" s="13"/>
      <c r="B1460" s="13"/>
      <c r="C1460" s="13"/>
      <c r="D1460" s="18"/>
      <c r="E1460" s="9"/>
    </row>
    <row r="1461" spans="1:5">
      <c r="A1461" s="13"/>
      <c r="B1461" s="13"/>
      <c r="C1461" s="13"/>
      <c r="D1461" s="18"/>
      <c r="E1461" s="9"/>
    </row>
    <row r="1462" spans="1:5">
      <c r="A1462" s="13"/>
      <c r="B1462" s="13"/>
      <c r="C1462" s="13"/>
      <c r="D1462" s="18"/>
      <c r="E1462" s="9"/>
    </row>
    <row r="1463" spans="1:5">
      <c r="A1463" s="13"/>
      <c r="B1463" s="13"/>
      <c r="C1463" s="13"/>
      <c r="D1463" s="18"/>
      <c r="E1463" s="9"/>
    </row>
    <row r="1464" spans="1:5">
      <c r="A1464" s="13"/>
      <c r="B1464" s="13"/>
      <c r="C1464" s="13"/>
      <c r="D1464" s="18"/>
      <c r="E1464" s="9"/>
    </row>
    <row r="1465" spans="1:5">
      <c r="A1465" s="13"/>
      <c r="B1465" s="13"/>
      <c r="C1465" s="13"/>
      <c r="D1465" s="18"/>
      <c r="E1465" s="9"/>
    </row>
    <row r="1466" spans="1:5">
      <c r="A1466" s="13"/>
      <c r="B1466" s="13"/>
      <c r="C1466" s="13"/>
      <c r="D1466" s="18"/>
      <c r="E1466" s="9"/>
    </row>
    <row r="1467" spans="1:5">
      <c r="A1467" s="13"/>
      <c r="B1467" s="13"/>
      <c r="C1467" s="13"/>
      <c r="D1467" s="18"/>
      <c r="E1467" s="9"/>
    </row>
    <row r="1468" spans="1:5">
      <c r="A1468" s="13"/>
      <c r="B1468" s="13"/>
      <c r="C1468" s="13"/>
      <c r="D1468" s="18"/>
      <c r="E1468" s="9"/>
    </row>
    <row r="1469" spans="1:5">
      <c r="A1469" s="13"/>
      <c r="B1469" s="13"/>
      <c r="C1469" s="13"/>
      <c r="D1469" s="18"/>
      <c r="E1469" s="9"/>
    </row>
    <row r="1470" spans="1:5">
      <c r="A1470" s="13"/>
      <c r="B1470" s="13"/>
      <c r="C1470" s="13"/>
      <c r="D1470" s="18"/>
      <c r="E1470" s="9"/>
    </row>
    <row r="1471" spans="1:5">
      <c r="A1471" s="13"/>
      <c r="B1471" s="13"/>
      <c r="C1471" s="13"/>
      <c r="D1471" s="18"/>
      <c r="E1471" s="9"/>
    </row>
    <row r="1472" spans="1:5">
      <c r="A1472" s="13"/>
      <c r="B1472" s="13"/>
      <c r="C1472" s="13"/>
      <c r="D1472" s="18"/>
      <c r="E1472" s="9"/>
    </row>
    <row r="1473" spans="1:5">
      <c r="A1473" s="13"/>
      <c r="B1473" s="13"/>
      <c r="C1473" s="13"/>
      <c r="D1473" s="18"/>
      <c r="E1473" s="9"/>
    </row>
    <row r="1474" spans="1:5">
      <c r="A1474" s="13"/>
      <c r="B1474" s="13"/>
      <c r="C1474" s="13"/>
      <c r="D1474" s="18"/>
      <c r="E1474" s="9"/>
    </row>
    <row r="1475" spans="1:5">
      <c r="A1475" s="13"/>
      <c r="B1475" s="13"/>
      <c r="C1475" s="13"/>
      <c r="D1475" s="18"/>
      <c r="E1475" s="9"/>
    </row>
    <row r="1476" spans="1:5">
      <c r="A1476" s="13"/>
      <c r="B1476" s="13"/>
      <c r="C1476" s="13"/>
      <c r="D1476" s="18"/>
      <c r="E1476" s="9"/>
    </row>
    <row r="1477" spans="1:5">
      <c r="A1477" s="13"/>
      <c r="B1477" s="13"/>
      <c r="C1477" s="13"/>
      <c r="D1477" s="18"/>
      <c r="E1477" s="9"/>
    </row>
    <row r="1478" spans="1:5">
      <c r="A1478" s="13"/>
      <c r="B1478" s="13"/>
      <c r="C1478" s="13"/>
      <c r="D1478" s="18"/>
      <c r="E1478" s="9"/>
    </row>
    <row r="1479" spans="1:5">
      <c r="A1479" s="13"/>
      <c r="B1479" s="13"/>
      <c r="C1479" s="13"/>
      <c r="D1479" s="18"/>
      <c r="E1479" s="9"/>
    </row>
    <row r="1480" spans="1:5">
      <c r="A1480" s="13"/>
      <c r="B1480" s="13"/>
      <c r="C1480" s="13"/>
      <c r="D1480" s="18"/>
      <c r="E1480" s="9"/>
    </row>
    <row r="1481" spans="1:5">
      <c r="A1481" s="13"/>
      <c r="B1481" s="13"/>
      <c r="C1481" s="13"/>
      <c r="D1481" s="18"/>
      <c r="E1481" s="9"/>
    </row>
    <row r="1482" spans="1:5">
      <c r="A1482" s="13"/>
      <c r="B1482" s="13"/>
      <c r="C1482" s="13"/>
      <c r="D1482" s="18"/>
      <c r="E1482" s="9"/>
    </row>
    <row r="1483" spans="1:5">
      <c r="A1483" s="13"/>
      <c r="B1483" s="13"/>
      <c r="C1483" s="13"/>
      <c r="D1483" s="18"/>
      <c r="E1483" s="9"/>
    </row>
    <row r="1484" spans="1:5">
      <c r="A1484" s="13"/>
      <c r="B1484" s="13"/>
      <c r="C1484" s="13"/>
      <c r="D1484" s="18"/>
      <c r="E1484" s="9"/>
    </row>
    <row r="1485" spans="1:5">
      <c r="A1485" s="13"/>
      <c r="B1485" s="13"/>
      <c r="C1485" s="13"/>
      <c r="D1485" s="18"/>
      <c r="E1485" s="9"/>
    </row>
    <row r="1486" spans="1:5">
      <c r="A1486" s="13"/>
      <c r="B1486" s="13"/>
      <c r="C1486" s="13"/>
      <c r="D1486" s="18"/>
      <c r="E1486" s="9"/>
    </row>
    <row r="1487" spans="1:5">
      <c r="A1487" s="13"/>
      <c r="B1487" s="13"/>
      <c r="C1487" s="13"/>
      <c r="D1487" s="18"/>
      <c r="E1487" s="9"/>
    </row>
    <row r="1488" spans="1:5">
      <c r="A1488" s="13"/>
      <c r="B1488" s="13"/>
      <c r="C1488" s="13"/>
      <c r="D1488" s="18"/>
      <c r="E1488" s="9"/>
    </row>
    <row r="1489" spans="1:5">
      <c r="A1489" s="13"/>
      <c r="B1489" s="13"/>
      <c r="C1489" s="13"/>
      <c r="D1489" s="18"/>
      <c r="E1489" s="9"/>
    </row>
    <row r="1490" spans="1:5">
      <c r="A1490" s="13"/>
      <c r="B1490" s="13"/>
      <c r="C1490" s="13"/>
      <c r="D1490" s="18"/>
      <c r="E1490" s="9"/>
    </row>
    <row r="1491" spans="1:5">
      <c r="A1491" s="13"/>
      <c r="B1491" s="13"/>
      <c r="C1491" s="13"/>
      <c r="D1491" s="18"/>
      <c r="E1491" s="9"/>
    </row>
    <row r="1492" spans="1:5">
      <c r="A1492" s="13"/>
      <c r="B1492" s="13"/>
      <c r="C1492" s="13"/>
      <c r="D1492" s="18"/>
      <c r="E1492" s="9"/>
    </row>
    <row r="1493" spans="1:5">
      <c r="A1493" s="13"/>
      <c r="B1493" s="13"/>
      <c r="C1493" s="13"/>
      <c r="D1493" s="18"/>
      <c r="E1493" s="9"/>
    </row>
    <row r="1494" spans="1:5">
      <c r="A1494" s="13"/>
      <c r="B1494" s="13"/>
      <c r="C1494" s="13"/>
      <c r="D1494" s="18"/>
      <c r="E1494" s="9"/>
    </row>
    <row r="1495" spans="1:5">
      <c r="A1495" s="13"/>
      <c r="B1495" s="13"/>
      <c r="C1495" s="13"/>
      <c r="D1495" s="18"/>
      <c r="E1495" s="9"/>
    </row>
    <row r="1496" spans="1:5">
      <c r="A1496" s="13"/>
      <c r="B1496" s="13"/>
      <c r="C1496" s="13"/>
      <c r="D1496" s="18"/>
      <c r="E1496" s="9"/>
    </row>
    <row r="1497" spans="1:5">
      <c r="A1497" s="13"/>
      <c r="B1497" s="13"/>
      <c r="C1497" s="13"/>
      <c r="D1497" s="18"/>
      <c r="E1497" s="9"/>
    </row>
    <row r="1498" spans="1:5">
      <c r="A1498" s="13"/>
      <c r="B1498" s="13"/>
      <c r="C1498" s="13"/>
      <c r="D1498" s="18"/>
      <c r="E1498" s="9"/>
    </row>
    <row r="1499" spans="1:5">
      <c r="A1499" s="13"/>
      <c r="B1499" s="13"/>
      <c r="C1499" s="13"/>
      <c r="D1499" s="18"/>
      <c r="E1499" s="9"/>
    </row>
    <row r="1500" spans="1:5">
      <c r="A1500" s="13"/>
      <c r="B1500" s="13"/>
      <c r="C1500" s="13"/>
      <c r="D1500" s="18"/>
      <c r="E1500" s="9"/>
    </row>
    <row r="1501" spans="1:5">
      <c r="A1501" s="13"/>
      <c r="B1501" s="13"/>
      <c r="C1501" s="13"/>
      <c r="D1501" s="18"/>
      <c r="E1501" s="9"/>
    </row>
    <row r="1502" spans="1:5">
      <c r="A1502" s="13"/>
      <c r="B1502" s="13"/>
      <c r="C1502" s="13"/>
      <c r="D1502" s="18"/>
      <c r="E1502" s="9"/>
    </row>
    <row r="1503" spans="1:5">
      <c r="A1503" s="13"/>
      <c r="B1503" s="13"/>
      <c r="C1503" s="13"/>
      <c r="D1503" s="18"/>
      <c r="E1503" s="9"/>
    </row>
    <row r="1504" spans="1:5">
      <c r="A1504" s="13"/>
      <c r="B1504" s="13"/>
      <c r="C1504" s="13"/>
      <c r="D1504" s="18"/>
      <c r="E1504" s="9"/>
    </row>
    <row r="1505" spans="1:5">
      <c r="A1505" s="13"/>
      <c r="B1505" s="13"/>
      <c r="C1505" s="13"/>
      <c r="D1505" s="18"/>
      <c r="E1505" s="9"/>
    </row>
    <row r="1506" spans="1:5">
      <c r="A1506" s="13"/>
      <c r="B1506" s="13"/>
      <c r="C1506" s="13"/>
      <c r="D1506" s="18"/>
      <c r="E1506" s="9"/>
    </row>
    <row r="1507" spans="1:5">
      <c r="A1507" s="13"/>
      <c r="B1507" s="13"/>
      <c r="C1507" s="13"/>
      <c r="D1507" s="18"/>
      <c r="E1507" s="9"/>
    </row>
    <row r="1508" spans="1:5">
      <c r="A1508" s="13"/>
      <c r="B1508" s="13"/>
      <c r="C1508" s="13"/>
      <c r="D1508" s="18"/>
      <c r="E1508" s="9"/>
    </row>
    <row r="1509" spans="1:5">
      <c r="A1509" s="13"/>
      <c r="B1509" s="13"/>
      <c r="C1509" s="13"/>
      <c r="D1509" s="18"/>
      <c r="E1509" s="9"/>
    </row>
    <row r="1510" spans="1:5">
      <c r="A1510" s="13"/>
      <c r="B1510" s="13"/>
      <c r="C1510" s="13"/>
      <c r="D1510" s="18"/>
      <c r="E1510" s="9"/>
    </row>
    <row r="1511" spans="1:5">
      <c r="A1511" s="13"/>
      <c r="B1511" s="13"/>
      <c r="C1511" s="13"/>
      <c r="D1511" s="18"/>
      <c r="E1511" s="9"/>
    </row>
    <row r="1512" spans="1:5">
      <c r="A1512" s="13"/>
      <c r="B1512" s="13"/>
      <c r="C1512" s="13"/>
      <c r="D1512" s="18"/>
      <c r="E1512" s="9"/>
    </row>
    <row r="1513" spans="1:5">
      <c r="A1513" s="13"/>
      <c r="B1513" s="13"/>
      <c r="C1513" s="13"/>
      <c r="D1513" s="18"/>
      <c r="E1513" s="9"/>
    </row>
    <row r="1514" spans="1:5">
      <c r="A1514" s="13"/>
      <c r="B1514" s="13"/>
      <c r="C1514" s="13"/>
      <c r="D1514" s="18"/>
      <c r="E1514" s="9"/>
    </row>
    <row r="1515" spans="1:5">
      <c r="A1515" s="13"/>
      <c r="B1515" s="13"/>
      <c r="C1515" s="13"/>
      <c r="D1515" s="18"/>
      <c r="E1515" s="9"/>
    </row>
    <row r="1516" spans="1:5">
      <c r="A1516" s="13"/>
      <c r="B1516" s="13"/>
      <c r="C1516" s="13"/>
      <c r="D1516" s="18"/>
      <c r="E1516" s="9"/>
    </row>
    <row r="1517" spans="1:5">
      <c r="A1517" s="13"/>
      <c r="B1517" s="13"/>
      <c r="C1517" s="13"/>
      <c r="D1517" s="18"/>
      <c r="E1517" s="9"/>
    </row>
    <row r="1518" spans="1:5">
      <c r="A1518" s="13"/>
      <c r="B1518" s="13"/>
      <c r="C1518" s="13"/>
      <c r="D1518" s="18"/>
      <c r="E1518" s="9"/>
    </row>
    <row r="1519" spans="1:5">
      <c r="A1519" s="13"/>
      <c r="B1519" s="13"/>
      <c r="C1519" s="13"/>
      <c r="D1519" s="18"/>
      <c r="E1519" s="9"/>
    </row>
    <row r="1520" spans="1:5">
      <c r="A1520" s="13"/>
      <c r="B1520" s="13"/>
      <c r="C1520" s="13"/>
      <c r="D1520" s="18"/>
      <c r="E1520" s="9"/>
    </row>
    <row r="1521" spans="1:5">
      <c r="A1521" s="13"/>
      <c r="B1521" s="13"/>
      <c r="C1521" s="13"/>
      <c r="D1521" s="18"/>
      <c r="E1521" s="9"/>
    </row>
    <row r="1522" spans="1:5">
      <c r="A1522" s="13"/>
      <c r="B1522" s="13"/>
      <c r="C1522" s="13"/>
      <c r="D1522" s="18"/>
      <c r="E1522" s="9"/>
    </row>
    <row r="1523" spans="1:5">
      <c r="A1523" s="13"/>
      <c r="B1523" s="13"/>
      <c r="C1523" s="13"/>
      <c r="D1523" s="18"/>
      <c r="E1523" s="9"/>
    </row>
    <row r="1524" spans="1:5">
      <c r="A1524" s="13"/>
      <c r="B1524" s="13"/>
      <c r="C1524" s="13"/>
      <c r="D1524" s="18"/>
      <c r="E1524" s="9"/>
    </row>
    <row r="1525" spans="1:5">
      <c r="A1525" s="13"/>
      <c r="B1525" s="13"/>
      <c r="C1525" s="13"/>
      <c r="D1525" s="18"/>
      <c r="E1525" s="9"/>
    </row>
    <row r="1526" spans="1:5">
      <c r="A1526" s="13"/>
      <c r="B1526" s="13"/>
      <c r="C1526" s="13"/>
      <c r="D1526" s="18"/>
      <c r="E1526" s="9"/>
    </row>
    <row r="1527" spans="1:5">
      <c r="A1527" s="13"/>
      <c r="B1527" s="13"/>
      <c r="C1527" s="13"/>
      <c r="D1527" s="18"/>
      <c r="E1527" s="9"/>
    </row>
    <row r="1528" spans="1:5">
      <c r="A1528" s="13"/>
      <c r="B1528" s="13"/>
      <c r="C1528" s="13"/>
      <c r="D1528" s="18"/>
      <c r="E1528" s="9"/>
    </row>
    <row r="1529" spans="1:5">
      <c r="A1529" s="13"/>
      <c r="B1529" s="13"/>
      <c r="C1529" s="13"/>
      <c r="D1529" s="18"/>
      <c r="E1529" s="9"/>
    </row>
    <row r="1530" spans="1:5">
      <c r="A1530" s="13"/>
      <c r="B1530" s="13"/>
      <c r="C1530" s="13"/>
      <c r="D1530" s="18"/>
      <c r="E1530" s="9"/>
    </row>
    <row r="1531" spans="1:5">
      <c r="A1531" s="13"/>
      <c r="B1531" s="13"/>
      <c r="C1531" s="13"/>
      <c r="D1531" s="18"/>
      <c r="E1531" s="9"/>
    </row>
    <row r="1532" spans="1:5">
      <c r="A1532" s="13"/>
      <c r="B1532" s="13"/>
      <c r="C1532" s="13"/>
      <c r="D1532" s="18"/>
      <c r="E1532" s="9"/>
    </row>
    <row r="1533" spans="1:5">
      <c r="A1533" s="13"/>
      <c r="B1533" s="13"/>
      <c r="C1533" s="13"/>
      <c r="D1533" s="18"/>
      <c r="E1533" s="9"/>
    </row>
    <row r="1534" spans="1:5">
      <c r="A1534" s="13"/>
      <c r="B1534" s="13"/>
      <c r="C1534" s="13"/>
      <c r="D1534" s="18"/>
      <c r="E1534" s="9"/>
    </row>
    <row r="1535" spans="1:5">
      <c r="A1535" s="13"/>
      <c r="B1535" s="13"/>
      <c r="C1535" s="13"/>
      <c r="D1535" s="18"/>
      <c r="E1535" s="9"/>
    </row>
    <row r="1536" spans="1:5">
      <c r="A1536" s="13"/>
      <c r="B1536" s="13"/>
      <c r="C1536" s="13"/>
      <c r="D1536" s="18"/>
      <c r="E1536" s="9"/>
    </row>
    <row r="1537" spans="1:5">
      <c r="A1537" s="13"/>
      <c r="B1537" s="13"/>
      <c r="C1537" s="13"/>
      <c r="D1537" s="18"/>
      <c r="E1537" s="9"/>
    </row>
    <row r="1538" spans="1:5">
      <c r="A1538" s="13"/>
      <c r="B1538" s="13"/>
      <c r="C1538" s="13"/>
      <c r="D1538" s="18"/>
      <c r="E1538" s="9"/>
    </row>
    <row r="1539" spans="1:5">
      <c r="A1539" s="13"/>
      <c r="B1539" s="13"/>
      <c r="C1539" s="13"/>
      <c r="D1539" s="18"/>
      <c r="E1539" s="9"/>
    </row>
    <row r="1540" spans="1:5">
      <c r="A1540" s="13"/>
      <c r="B1540" s="13"/>
      <c r="C1540" s="13"/>
      <c r="D1540" s="18"/>
      <c r="E1540" s="9"/>
    </row>
    <row r="1541" spans="1:5">
      <c r="A1541" s="13"/>
      <c r="B1541" s="13"/>
      <c r="C1541" s="13"/>
      <c r="D1541" s="18"/>
      <c r="E1541" s="9"/>
    </row>
    <row r="1542" spans="1:5">
      <c r="A1542" s="13"/>
      <c r="B1542" s="13"/>
      <c r="C1542" s="13"/>
      <c r="D1542" s="18"/>
      <c r="E1542" s="9"/>
    </row>
    <row r="1543" spans="1:5">
      <c r="A1543" s="13"/>
      <c r="B1543" s="13"/>
      <c r="C1543" s="13"/>
      <c r="D1543" s="18"/>
      <c r="E1543" s="9"/>
    </row>
    <row r="1544" spans="1:5">
      <c r="A1544" s="13"/>
      <c r="B1544" s="13"/>
      <c r="C1544" s="13"/>
      <c r="D1544" s="18"/>
      <c r="E1544" s="9"/>
    </row>
    <row r="1545" spans="1:5">
      <c r="A1545" s="13"/>
      <c r="B1545" s="13"/>
      <c r="C1545" s="13"/>
      <c r="D1545" s="18"/>
      <c r="E1545" s="9"/>
    </row>
    <row r="1546" spans="1:5">
      <c r="A1546" s="13"/>
      <c r="B1546" s="13"/>
      <c r="C1546" s="13"/>
      <c r="D1546" s="18"/>
      <c r="E1546" s="9"/>
    </row>
    <row r="1547" spans="1:5">
      <c r="A1547" s="13"/>
      <c r="B1547" s="13"/>
      <c r="C1547" s="13"/>
      <c r="D1547" s="18"/>
      <c r="E1547" s="9"/>
    </row>
    <row r="1548" spans="1:5">
      <c r="A1548" s="13"/>
      <c r="B1548" s="13"/>
      <c r="C1548" s="13"/>
      <c r="D1548" s="18"/>
      <c r="E1548" s="9"/>
    </row>
    <row r="1549" spans="1:5">
      <c r="A1549" s="13"/>
      <c r="B1549" s="13"/>
      <c r="C1549" s="13"/>
      <c r="D1549" s="18"/>
      <c r="E1549" s="9"/>
    </row>
    <row r="1550" spans="1:5">
      <c r="A1550" s="13"/>
      <c r="B1550" s="13"/>
      <c r="C1550" s="13"/>
      <c r="D1550" s="18"/>
      <c r="E1550" s="9"/>
    </row>
    <row r="1551" spans="1:5">
      <c r="A1551" s="13"/>
      <c r="B1551" s="13"/>
      <c r="C1551" s="13"/>
      <c r="D1551" s="18"/>
      <c r="E1551" s="9"/>
    </row>
    <row r="1552" spans="1:5">
      <c r="A1552" s="13"/>
      <c r="B1552" s="13"/>
      <c r="C1552" s="13"/>
      <c r="D1552" s="18"/>
      <c r="E1552" s="9"/>
    </row>
    <row r="1553" spans="1:5">
      <c r="A1553" s="13"/>
      <c r="B1553" s="13"/>
      <c r="C1553" s="13"/>
      <c r="D1553" s="18"/>
      <c r="E1553" s="9"/>
    </row>
    <row r="1554" spans="1:5">
      <c r="A1554" s="13"/>
      <c r="B1554" s="13"/>
      <c r="C1554" s="13"/>
      <c r="D1554" s="18"/>
      <c r="E1554" s="9"/>
    </row>
    <row r="1555" spans="1:5">
      <c r="A1555" s="13"/>
      <c r="B1555" s="13"/>
      <c r="C1555" s="13"/>
      <c r="D1555" s="18"/>
      <c r="E1555" s="9"/>
    </row>
    <row r="1556" spans="1:5">
      <c r="A1556" s="13"/>
      <c r="B1556" s="13"/>
      <c r="C1556" s="13"/>
      <c r="D1556" s="18"/>
      <c r="E1556" s="9"/>
    </row>
    <row r="1557" spans="1:5">
      <c r="A1557" s="13"/>
      <c r="B1557" s="13"/>
      <c r="C1557" s="13"/>
      <c r="D1557" s="18"/>
      <c r="E1557" s="9"/>
    </row>
    <row r="1558" spans="1:5">
      <c r="A1558" s="13"/>
      <c r="B1558" s="13"/>
      <c r="C1558" s="13"/>
      <c r="D1558" s="18"/>
      <c r="E1558" s="9"/>
    </row>
    <row r="1559" spans="1:5">
      <c r="A1559" s="13"/>
      <c r="B1559" s="13"/>
      <c r="C1559" s="13"/>
      <c r="D1559" s="18"/>
      <c r="E1559" s="9"/>
    </row>
    <row r="1560" spans="1:5">
      <c r="A1560" s="13"/>
      <c r="B1560" s="13"/>
      <c r="C1560" s="13"/>
      <c r="D1560" s="18"/>
      <c r="E1560" s="9"/>
    </row>
    <row r="1561" spans="1:5">
      <c r="A1561" s="13"/>
      <c r="B1561" s="13"/>
      <c r="C1561" s="13"/>
      <c r="D1561" s="18"/>
      <c r="E1561" s="9"/>
    </row>
    <row r="1562" spans="1:5">
      <c r="A1562" s="13"/>
      <c r="B1562" s="13"/>
      <c r="C1562" s="13"/>
      <c r="D1562" s="18"/>
      <c r="E1562" s="9"/>
    </row>
    <row r="1563" spans="1:5">
      <c r="A1563" s="13"/>
      <c r="B1563" s="13"/>
      <c r="C1563" s="13"/>
      <c r="D1563" s="18"/>
      <c r="E1563" s="9"/>
    </row>
    <row r="1564" spans="1:5">
      <c r="A1564" s="13"/>
      <c r="B1564" s="13"/>
      <c r="C1564" s="13"/>
      <c r="D1564" s="18"/>
      <c r="E1564" s="9"/>
    </row>
    <row r="1565" spans="1:5">
      <c r="A1565" s="13"/>
      <c r="B1565" s="13"/>
      <c r="C1565" s="13"/>
      <c r="D1565" s="18"/>
      <c r="E1565" s="9"/>
    </row>
    <row r="1566" spans="1:5">
      <c r="A1566" s="13"/>
      <c r="B1566" s="13"/>
      <c r="C1566" s="13"/>
      <c r="D1566" s="18"/>
      <c r="E1566" s="9"/>
    </row>
    <row r="1567" spans="1:5">
      <c r="A1567" s="13"/>
      <c r="B1567" s="13"/>
      <c r="C1567" s="13"/>
      <c r="D1567" s="18"/>
      <c r="E1567" s="9"/>
    </row>
    <row r="1568" spans="1:5">
      <c r="A1568" s="13"/>
      <c r="B1568" s="13"/>
      <c r="C1568" s="13"/>
      <c r="D1568" s="18"/>
      <c r="E1568" s="9"/>
    </row>
    <row r="1569" spans="1:5">
      <c r="A1569" s="13"/>
      <c r="B1569" s="13"/>
      <c r="C1569" s="13"/>
      <c r="D1569" s="18"/>
      <c r="E1569" s="9"/>
    </row>
    <row r="1570" spans="1:5">
      <c r="A1570" s="13"/>
      <c r="B1570" s="13"/>
      <c r="C1570" s="13"/>
      <c r="D1570" s="18"/>
      <c r="E1570" s="9"/>
    </row>
    <row r="1571" spans="1:5">
      <c r="A1571" s="13"/>
      <c r="B1571" s="13"/>
      <c r="C1571" s="13"/>
      <c r="D1571" s="18"/>
      <c r="E1571" s="9"/>
    </row>
    <row r="1572" spans="1:5">
      <c r="A1572" s="13"/>
      <c r="B1572" s="13"/>
      <c r="C1572" s="13"/>
      <c r="D1572" s="18"/>
      <c r="E1572" s="9"/>
    </row>
    <row r="1573" spans="1:5">
      <c r="A1573" s="13"/>
      <c r="B1573" s="13"/>
      <c r="C1573" s="13"/>
      <c r="D1573" s="18"/>
      <c r="E1573" s="9"/>
    </row>
    <row r="1574" spans="1:5">
      <c r="A1574" s="13"/>
      <c r="B1574" s="13"/>
      <c r="C1574" s="13"/>
      <c r="D1574" s="18"/>
      <c r="E1574" s="9"/>
    </row>
    <row r="1575" spans="1:5">
      <c r="A1575" s="13"/>
      <c r="B1575" s="13"/>
      <c r="C1575" s="13"/>
      <c r="D1575" s="18"/>
      <c r="E1575" s="9"/>
    </row>
    <row r="1576" spans="1:5">
      <c r="A1576" s="13"/>
      <c r="B1576" s="13"/>
      <c r="C1576" s="13"/>
      <c r="D1576" s="18"/>
      <c r="E1576" s="9"/>
    </row>
    <row r="1577" spans="1:5">
      <c r="A1577" s="13"/>
      <c r="B1577" s="13"/>
      <c r="C1577" s="13"/>
      <c r="D1577" s="18"/>
      <c r="E1577" s="9"/>
    </row>
    <row r="1578" spans="1:5">
      <c r="A1578" s="13"/>
      <c r="B1578" s="13"/>
      <c r="C1578" s="13"/>
      <c r="D1578" s="18"/>
      <c r="E1578" s="9"/>
    </row>
    <row r="1579" spans="1:5">
      <c r="A1579" s="13"/>
      <c r="B1579" s="13"/>
      <c r="C1579" s="13"/>
      <c r="D1579" s="18"/>
      <c r="E1579" s="9"/>
    </row>
    <row r="1580" spans="1:5">
      <c r="A1580" s="13"/>
      <c r="B1580" s="13"/>
      <c r="C1580" s="13"/>
      <c r="D1580" s="18"/>
      <c r="E1580" s="9"/>
    </row>
    <row r="1581" spans="1:5">
      <c r="A1581" s="13"/>
      <c r="B1581" s="13"/>
      <c r="C1581" s="13"/>
      <c r="D1581" s="18"/>
      <c r="E1581" s="9"/>
    </row>
    <row r="1582" spans="1:5">
      <c r="A1582" s="13"/>
      <c r="B1582" s="13"/>
      <c r="C1582" s="13"/>
      <c r="D1582" s="18"/>
      <c r="E1582" s="9"/>
    </row>
    <row r="1583" spans="1:5">
      <c r="A1583" s="13"/>
      <c r="B1583" s="13"/>
      <c r="C1583" s="13"/>
      <c r="D1583" s="18"/>
      <c r="E1583" s="9"/>
    </row>
    <row r="1584" spans="1:5">
      <c r="A1584" s="13"/>
      <c r="B1584" s="13"/>
      <c r="C1584" s="13"/>
      <c r="D1584" s="18"/>
      <c r="E1584" s="9"/>
    </row>
    <row r="1585" spans="1:5">
      <c r="A1585" s="13"/>
      <c r="B1585" s="13"/>
      <c r="C1585" s="13"/>
      <c r="D1585" s="18"/>
      <c r="E1585" s="9"/>
    </row>
    <row r="1586" spans="1:5">
      <c r="A1586" s="13"/>
      <c r="B1586" s="13"/>
      <c r="C1586" s="13"/>
      <c r="D1586" s="18"/>
      <c r="E1586" s="9"/>
    </row>
    <row r="1587" spans="1:5">
      <c r="A1587" s="13"/>
      <c r="B1587" s="13"/>
      <c r="C1587" s="13"/>
      <c r="D1587" s="18"/>
      <c r="E1587" s="9"/>
    </row>
    <row r="1588" spans="1:5">
      <c r="A1588" s="13"/>
      <c r="B1588" s="13"/>
      <c r="C1588" s="13"/>
      <c r="D1588" s="18"/>
      <c r="E1588" s="9"/>
    </row>
    <row r="1589" spans="1:5">
      <c r="A1589" s="13"/>
      <c r="B1589" s="13"/>
      <c r="C1589" s="13"/>
      <c r="D1589" s="18"/>
      <c r="E1589" s="9"/>
    </row>
    <row r="1590" spans="1:5">
      <c r="A1590" s="13"/>
      <c r="B1590" s="13"/>
      <c r="C1590" s="13"/>
      <c r="D1590" s="18"/>
      <c r="E1590" s="9"/>
    </row>
    <row r="1591" spans="1:5">
      <c r="A1591" s="13"/>
      <c r="B1591" s="13"/>
      <c r="C1591" s="13"/>
      <c r="D1591" s="18"/>
      <c r="E1591" s="9"/>
    </row>
    <row r="1592" spans="1:5">
      <c r="A1592" s="13"/>
      <c r="B1592" s="13"/>
      <c r="C1592" s="13"/>
      <c r="D1592" s="18"/>
      <c r="E1592" s="9"/>
    </row>
    <row r="1593" spans="1:5">
      <c r="A1593" s="13"/>
      <c r="B1593" s="13"/>
      <c r="C1593" s="13"/>
      <c r="D1593" s="18"/>
      <c r="E1593" s="9"/>
    </row>
    <row r="1594" spans="1:5">
      <c r="A1594" s="13"/>
      <c r="B1594" s="13"/>
      <c r="C1594" s="13"/>
      <c r="D1594" s="18"/>
      <c r="E1594" s="9"/>
    </row>
    <row r="1595" spans="1:5">
      <c r="A1595" s="13"/>
      <c r="B1595" s="13"/>
      <c r="C1595" s="13"/>
      <c r="D1595" s="18"/>
      <c r="E1595" s="9"/>
    </row>
    <row r="1596" spans="1:5">
      <c r="A1596" s="13"/>
      <c r="B1596" s="13"/>
      <c r="C1596" s="13"/>
      <c r="D1596" s="18"/>
      <c r="E1596" s="9"/>
    </row>
    <row r="1597" spans="1:5">
      <c r="A1597" s="13"/>
      <c r="B1597" s="13"/>
      <c r="C1597" s="13"/>
      <c r="D1597" s="18"/>
      <c r="E1597" s="9"/>
    </row>
    <row r="1598" spans="1:5">
      <c r="A1598" s="13"/>
      <c r="B1598" s="13"/>
      <c r="C1598" s="13"/>
      <c r="D1598" s="18"/>
      <c r="E1598" s="9"/>
    </row>
    <row r="1599" spans="1:5">
      <c r="A1599" s="13"/>
      <c r="B1599" s="13"/>
      <c r="C1599" s="13"/>
      <c r="D1599" s="18"/>
      <c r="E1599" s="9"/>
    </row>
    <row r="1600" spans="1:5">
      <c r="A1600" s="13"/>
      <c r="B1600" s="13"/>
      <c r="C1600" s="13"/>
      <c r="D1600" s="18"/>
      <c r="E1600" s="9"/>
    </row>
    <row r="1601" spans="1:5">
      <c r="A1601" s="13"/>
      <c r="B1601" s="13"/>
      <c r="C1601" s="13"/>
      <c r="D1601" s="18"/>
      <c r="E1601" s="9"/>
    </row>
    <row r="1602" spans="1:5">
      <c r="A1602" s="13"/>
      <c r="B1602" s="13"/>
      <c r="C1602" s="13"/>
      <c r="D1602" s="18"/>
      <c r="E1602" s="9"/>
    </row>
    <row r="1603" spans="1:5">
      <c r="A1603" s="13"/>
      <c r="B1603" s="13"/>
      <c r="C1603" s="13"/>
      <c r="D1603" s="18"/>
      <c r="E1603" s="9"/>
    </row>
    <row r="1604" spans="1:5">
      <c r="A1604" s="13"/>
      <c r="B1604" s="13"/>
      <c r="C1604" s="13"/>
      <c r="D1604" s="18"/>
      <c r="E1604" s="9"/>
    </row>
    <row r="1605" spans="1:5">
      <c r="A1605" s="13"/>
      <c r="B1605" s="13"/>
      <c r="C1605" s="13"/>
      <c r="D1605" s="18"/>
      <c r="E1605" s="9"/>
    </row>
    <row r="1606" spans="1:5">
      <c r="A1606" s="13"/>
      <c r="B1606" s="13"/>
      <c r="C1606" s="13"/>
      <c r="D1606" s="18"/>
      <c r="E1606" s="9"/>
    </row>
    <row r="1607" spans="1:5">
      <c r="A1607" s="13"/>
      <c r="B1607" s="13"/>
      <c r="C1607" s="13"/>
      <c r="D1607" s="18"/>
      <c r="E1607" s="9"/>
    </row>
    <row r="1608" spans="1:5">
      <c r="A1608" s="13"/>
      <c r="B1608" s="13"/>
      <c r="C1608" s="13"/>
      <c r="D1608" s="18"/>
      <c r="E1608" s="9"/>
    </row>
    <row r="1609" spans="1:5">
      <c r="A1609" s="13"/>
      <c r="B1609" s="13"/>
      <c r="C1609" s="13"/>
      <c r="D1609" s="18"/>
      <c r="E1609" s="9"/>
    </row>
    <row r="1610" spans="1:5">
      <c r="A1610" s="13"/>
      <c r="B1610" s="13"/>
      <c r="C1610" s="13"/>
      <c r="D1610" s="18"/>
      <c r="E1610" s="9"/>
    </row>
    <row r="1611" spans="1:5">
      <c r="A1611" s="13"/>
      <c r="B1611" s="13"/>
      <c r="C1611" s="13"/>
      <c r="D1611" s="18"/>
      <c r="E1611" s="9"/>
    </row>
    <row r="1612" spans="1:5">
      <c r="A1612" s="13"/>
      <c r="B1612" s="13"/>
      <c r="C1612" s="13"/>
      <c r="D1612" s="18"/>
      <c r="E1612" s="9"/>
    </row>
    <row r="1613" spans="1:5">
      <c r="A1613" s="13"/>
      <c r="B1613" s="13"/>
      <c r="C1613" s="13"/>
      <c r="D1613" s="18"/>
      <c r="E1613" s="9"/>
    </row>
    <row r="1614" spans="1:5">
      <c r="A1614" s="13"/>
      <c r="B1614" s="13"/>
      <c r="C1614" s="13"/>
      <c r="D1614" s="18"/>
      <c r="E1614" s="9"/>
    </row>
    <row r="1615" spans="1:5">
      <c r="A1615" s="13"/>
      <c r="B1615" s="13"/>
      <c r="C1615" s="13"/>
      <c r="D1615" s="18"/>
      <c r="E1615" s="9"/>
    </row>
    <row r="1616" spans="1:5">
      <c r="A1616" s="13"/>
      <c r="B1616" s="13"/>
      <c r="C1616" s="13"/>
      <c r="D1616" s="18"/>
      <c r="E1616" s="9"/>
    </row>
    <row r="1617" spans="1:5">
      <c r="A1617" s="13"/>
      <c r="B1617" s="13"/>
      <c r="C1617" s="13"/>
      <c r="D1617" s="18"/>
      <c r="E1617" s="9"/>
    </row>
    <row r="1618" spans="1:5">
      <c r="A1618" s="13"/>
      <c r="B1618" s="13"/>
      <c r="C1618" s="13"/>
      <c r="D1618" s="18"/>
      <c r="E1618" s="9"/>
    </row>
    <row r="1619" spans="1:5">
      <c r="A1619" s="13"/>
      <c r="B1619" s="13"/>
      <c r="C1619" s="13"/>
      <c r="D1619" s="18"/>
      <c r="E1619" s="9"/>
    </row>
    <row r="1620" spans="1:5">
      <c r="A1620" s="13"/>
      <c r="B1620" s="13"/>
      <c r="C1620" s="13"/>
      <c r="D1620" s="18"/>
      <c r="E1620" s="9"/>
    </row>
    <row r="1621" spans="1:5">
      <c r="A1621" s="13"/>
      <c r="B1621" s="13"/>
      <c r="C1621" s="13"/>
      <c r="D1621" s="18"/>
      <c r="E1621" s="9"/>
    </row>
    <row r="1622" spans="1:5">
      <c r="A1622" s="13"/>
      <c r="B1622" s="13"/>
      <c r="C1622" s="13"/>
      <c r="D1622" s="18"/>
      <c r="E1622" s="9"/>
    </row>
    <row r="1623" spans="1:5">
      <c r="A1623" s="13"/>
      <c r="B1623" s="13"/>
      <c r="C1623" s="13"/>
      <c r="D1623" s="18"/>
      <c r="E1623" s="9"/>
    </row>
    <row r="1624" spans="1:5">
      <c r="A1624" s="13"/>
      <c r="B1624" s="13"/>
      <c r="C1624" s="13"/>
      <c r="D1624" s="18"/>
      <c r="E1624" s="9"/>
    </row>
    <row r="1625" spans="1:5">
      <c r="A1625" s="13"/>
      <c r="B1625" s="13"/>
      <c r="C1625" s="13"/>
      <c r="D1625" s="18"/>
      <c r="E1625" s="9"/>
    </row>
    <row r="1626" spans="1:5">
      <c r="A1626" s="13"/>
      <c r="B1626" s="13"/>
      <c r="C1626" s="13"/>
      <c r="D1626" s="18"/>
      <c r="E1626" s="9"/>
    </row>
    <row r="1627" spans="1:5">
      <c r="A1627" s="13"/>
      <c r="B1627" s="13"/>
      <c r="C1627" s="13"/>
      <c r="D1627" s="18"/>
      <c r="E1627" s="9"/>
    </row>
    <row r="1628" spans="1:5">
      <c r="A1628" s="13"/>
      <c r="B1628" s="13"/>
      <c r="C1628" s="13"/>
      <c r="D1628" s="18"/>
      <c r="E1628" s="9"/>
    </row>
    <row r="1629" spans="1:5">
      <c r="A1629" s="13"/>
      <c r="B1629" s="13"/>
      <c r="C1629" s="13"/>
      <c r="D1629" s="18"/>
      <c r="E1629" s="9"/>
    </row>
    <row r="1630" spans="1:5">
      <c r="A1630" s="13"/>
      <c r="B1630" s="13"/>
      <c r="C1630" s="13"/>
      <c r="D1630" s="18"/>
      <c r="E1630" s="9"/>
    </row>
    <row r="1631" spans="1:5">
      <c r="A1631" s="13"/>
      <c r="B1631" s="13"/>
      <c r="C1631" s="13"/>
      <c r="D1631" s="18"/>
      <c r="E1631" s="9"/>
    </row>
    <row r="1632" spans="1:5">
      <c r="A1632" s="13"/>
      <c r="B1632" s="13"/>
      <c r="C1632" s="13"/>
      <c r="D1632" s="18"/>
      <c r="E1632" s="9"/>
    </row>
    <row r="1633" spans="1:5">
      <c r="A1633" s="13"/>
      <c r="B1633" s="13"/>
      <c r="C1633" s="13"/>
      <c r="D1633" s="18"/>
      <c r="E1633" s="9"/>
    </row>
    <row r="1634" spans="1:5">
      <c r="A1634" s="13"/>
      <c r="B1634" s="13"/>
      <c r="C1634" s="13"/>
      <c r="D1634" s="18"/>
      <c r="E1634" s="9"/>
    </row>
    <row r="1635" spans="1:5">
      <c r="A1635" s="13"/>
      <c r="B1635" s="13"/>
      <c r="C1635" s="13"/>
      <c r="D1635" s="18"/>
      <c r="E1635" s="9"/>
    </row>
    <row r="1636" spans="1:5">
      <c r="A1636" s="13"/>
      <c r="B1636" s="13"/>
      <c r="C1636" s="13"/>
      <c r="D1636" s="18"/>
      <c r="E1636" s="9"/>
    </row>
    <row r="1637" spans="1:5">
      <c r="A1637" s="13"/>
      <c r="B1637" s="13"/>
      <c r="C1637" s="13"/>
      <c r="D1637" s="18"/>
      <c r="E1637" s="9"/>
    </row>
    <row r="1638" spans="1:5">
      <c r="A1638" s="13"/>
      <c r="B1638" s="13"/>
      <c r="C1638" s="13"/>
      <c r="D1638" s="18"/>
      <c r="E1638" s="9"/>
    </row>
    <row r="1639" spans="1:5">
      <c r="A1639" s="13"/>
      <c r="B1639" s="13"/>
      <c r="C1639" s="13"/>
      <c r="D1639" s="18"/>
      <c r="E1639" s="9"/>
    </row>
    <row r="1640" spans="1:5">
      <c r="A1640" s="13"/>
      <c r="B1640" s="13"/>
      <c r="C1640" s="13"/>
      <c r="D1640" s="18"/>
      <c r="E1640" s="9"/>
    </row>
    <row r="1641" spans="1:5">
      <c r="A1641" s="13"/>
      <c r="B1641" s="13"/>
      <c r="C1641" s="13"/>
      <c r="D1641" s="18"/>
      <c r="E1641" s="9"/>
    </row>
    <row r="1642" spans="1:5">
      <c r="A1642" s="13"/>
      <c r="B1642" s="13"/>
      <c r="C1642" s="13"/>
      <c r="D1642" s="18"/>
      <c r="E1642" s="9"/>
    </row>
    <row r="1643" spans="1:5">
      <c r="A1643" s="13"/>
      <c r="B1643" s="13"/>
      <c r="C1643" s="13"/>
      <c r="D1643" s="18"/>
      <c r="E1643" s="9"/>
    </row>
    <row r="1644" spans="1:5">
      <c r="A1644" s="13"/>
      <c r="B1644" s="13"/>
      <c r="C1644" s="13"/>
      <c r="D1644" s="18"/>
      <c r="E1644" s="9"/>
    </row>
    <row r="1645" spans="1:5">
      <c r="A1645" s="13"/>
      <c r="B1645" s="13"/>
      <c r="C1645" s="13"/>
      <c r="D1645" s="18"/>
      <c r="E1645" s="9"/>
    </row>
    <row r="1646" spans="1:5">
      <c r="A1646" s="13"/>
      <c r="B1646" s="13"/>
      <c r="C1646" s="13"/>
      <c r="D1646" s="18"/>
      <c r="E1646" s="9"/>
    </row>
    <row r="1647" spans="1:5">
      <c r="A1647" s="13"/>
      <c r="B1647" s="13"/>
      <c r="C1647" s="13"/>
      <c r="D1647" s="18"/>
      <c r="E1647" s="9"/>
    </row>
    <row r="1648" spans="1:5">
      <c r="A1648" s="13"/>
      <c r="B1648" s="13"/>
      <c r="C1648" s="13"/>
      <c r="D1648" s="18"/>
      <c r="E1648" s="9"/>
    </row>
    <row r="1649" spans="1:5">
      <c r="A1649" s="13"/>
      <c r="B1649" s="13"/>
      <c r="C1649" s="13"/>
      <c r="D1649" s="18"/>
      <c r="E1649" s="9"/>
    </row>
    <row r="1650" spans="1:5">
      <c r="A1650" s="13"/>
      <c r="B1650" s="13"/>
      <c r="C1650" s="13"/>
      <c r="D1650" s="18"/>
      <c r="E1650" s="9"/>
    </row>
    <row r="1651" spans="1:5">
      <c r="A1651" s="13"/>
      <c r="B1651" s="13"/>
      <c r="C1651" s="13"/>
      <c r="D1651" s="18"/>
      <c r="E1651" s="9"/>
    </row>
    <row r="1652" spans="1:5">
      <c r="A1652" s="13"/>
      <c r="B1652" s="13"/>
      <c r="C1652" s="13"/>
      <c r="D1652" s="18"/>
      <c r="E1652" s="9"/>
    </row>
    <row r="1653" spans="1:5">
      <c r="A1653" s="13"/>
      <c r="B1653" s="13"/>
      <c r="C1653" s="13"/>
      <c r="D1653" s="18"/>
      <c r="E1653" s="9"/>
    </row>
    <row r="1654" spans="1:5">
      <c r="A1654" s="13"/>
      <c r="B1654" s="13"/>
      <c r="C1654" s="13"/>
      <c r="D1654" s="18"/>
      <c r="E1654" s="9"/>
    </row>
    <row r="1655" spans="1:5">
      <c r="A1655" s="13"/>
      <c r="B1655" s="13"/>
      <c r="C1655" s="13"/>
      <c r="D1655" s="18"/>
      <c r="E1655" s="9"/>
    </row>
    <row r="1656" spans="1:5">
      <c r="A1656" s="13"/>
      <c r="B1656" s="13"/>
      <c r="C1656" s="13"/>
      <c r="D1656" s="18"/>
      <c r="E1656" s="9"/>
    </row>
    <row r="1657" spans="1:5">
      <c r="A1657" s="13"/>
      <c r="B1657" s="13"/>
      <c r="C1657" s="13"/>
      <c r="D1657" s="18"/>
      <c r="E1657" s="9"/>
    </row>
    <row r="1658" spans="1:5">
      <c r="A1658" s="13"/>
      <c r="B1658" s="13"/>
      <c r="C1658" s="13"/>
      <c r="D1658" s="18"/>
      <c r="E1658" s="9"/>
    </row>
    <row r="1659" spans="1:5">
      <c r="A1659" s="13"/>
      <c r="B1659" s="13"/>
      <c r="C1659" s="13"/>
      <c r="D1659" s="18"/>
      <c r="E1659" s="9"/>
    </row>
    <row r="1660" spans="1:5">
      <c r="A1660" s="13"/>
      <c r="B1660" s="13"/>
      <c r="C1660" s="13"/>
      <c r="D1660" s="18"/>
      <c r="E1660" s="9"/>
    </row>
    <row r="1661" spans="1:5">
      <c r="A1661" s="13"/>
      <c r="B1661" s="13"/>
      <c r="C1661" s="13"/>
      <c r="D1661" s="18"/>
      <c r="E1661" s="9"/>
    </row>
    <row r="1662" spans="1:5">
      <c r="A1662" s="13"/>
      <c r="B1662" s="13"/>
      <c r="C1662" s="13"/>
      <c r="D1662" s="18"/>
      <c r="E1662" s="9"/>
    </row>
    <row r="1663" spans="1:5">
      <c r="A1663" s="13"/>
      <c r="B1663" s="13"/>
      <c r="C1663" s="13"/>
      <c r="D1663" s="18"/>
      <c r="E1663" s="9"/>
    </row>
    <row r="1664" spans="1:5">
      <c r="A1664" s="13"/>
      <c r="B1664" s="13"/>
      <c r="C1664" s="13"/>
      <c r="D1664" s="18"/>
      <c r="E1664" s="9"/>
    </row>
    <row r="1665" spans="1:5">
      <c r="A1665" s="13"/>
      <c r="B1665" s="13"/>
      <c r="C1665" s="13"/>
      <c r="D1665" s="18"/>
      <c r="E1665" s="9"/>
    </row>
    <row r="1666" spans="1:5">
      <c r="A1666" s="13"/>
      <c r="B1666" s="13"/>
      <c r="C1666" s="13"/>
      <c r="D1666" s="18"/>
      <c r="E1666" s="9"/>
    </row>
    <row r="1667" spans="1:5">
      <c r="A1667" s="13"/>
      <c r="B1667" s="13"/>
      <c r="C1667" s="13"/>
      <c r="D1667" s="18"/>
      <c r="E1667" s="9"/>
    </row>
    <row r="1668" spans="1:5">
      <c r="A1668" s="13"/>
      <c r="B1668" s="13"/>
      <c r="C1668" s="13"/>
      <c r="D1668" s="18"/>
      <c r="E1668" s="9"/>
    </row>
    <row r="1669" spans="1:5">
      <c r="A1669" s="13"/>
      <c r="B1669" s="13"/>
      <c r="C1669" s="13"/>
      <c r="D1669" s="18"/>
      <c r="E1669" s="9"/>
    </row>
    <row r="1670" spans="1:5">
      <c r="A1670" s="13"/>
      <c r="B1670" s="13"/>
      <c r="C1670" s="13"/>
      <c r="D1670" s="18"/>
      <c r="E1670" s="9"/>
    </row>
    <row r="1671" spans="1:5">
      <c r="A1671" s="13"/>
      <c r="B1671" s="13"/>
      <c r="C1671" s="13"/>
      <c r="D1671" s="18"/>
      <c r="E1671" s="9"/>
    </row>
    <row r="1672" spans="1:5">
      <c r="A1672" s="13"/>
      <c r="B1672" s="13"/>
      <c r="C1672" s="13"/>
      <c r="D1672" s="18"/>
      <c r="E1672" s="9"/>
    </row>
    <row r="1673" spans="1:5">
      <c r="A1673" s="13"/>
      <c r="B1673" s="13"/>
      <c r="C1673" s="13"/>
      <c r="D1673" s="18"/>
      <c r="E1673" s="9"/>
    </row>
    <row r="1674" spans="1:5">
      <c r="A1674" s="13"/>
      <c r="B1674" s="13"/>
      <c r="C1674" s="13"/>
      <c r="D1674" s="18"/>
      <c r="E1674" s="9"/>
    </row>
    <row r="1675" spans="1:5">
      <c r="A1675" s="13"/>
      <c r="B1675" s="13"/>
      <c r="C1675" s="13"/>
      <c r="D1675" s="18"/>
      <c r="E1675" s="9"/>
    </row>
    <row r="1676" spans="1:5">
      <c r="A1676" s="13"/>
      <c r="B1676" s="13"/>
      <c r="C1676" s="13"/>
      <c r="D1676" s="18"/>
      <c r="E1676" s="9"/>
    </row>
    <row r="1677" spans="1:5">
      <c r="A1677" s="13"/>
      <c r="B1677" s="13"/>
      <c r="C1677" s="13"/>
      <c r="D1677" s="18"/>
      <c r="E1677" s="9"/>
    </row>
    <row r="1678" spans="1:5">
      <c r="A1678" s="13"/>
      <c r="B1678" s="13"/>
      <c r="C1678" s="13"/>
      <c r="D1678" s="18"/>
      <c r="E1678" s="9"/>
    </row>
    <row r="1679" spans="1:5">
      <c r="A1679" s="13"/>
      <c r="B1679" s="13"/>
      <c r="C1679" s="13"/>
      <c r="D1679" s="18"/>
      <c r="E1679" s="9"/>
    </row>
    <row r="1680" spans="1:5">
      <c r="A1680" s="13"/>
      <c r="B1680" s="13"/>
      <c r="C1680" s="13"/>
      <c r="D1680" s="18"/>
      <c r="E1680" s="9"/>
    </row>
    <row r="1681" spans="1:5">
      <c r="A1681" s="13"/>
      <c r="B1681" s="13"/>
      <c r="C1681" s="13"/>
      <c r="D1681" s="18"/>
      <c r="E1681" s="9"/>
    </row>
    <row r="1682" spans="1:5">
      <c r="A1682" s="13"/>
      <c r="B1682" s="13"/>
      <c r="C1682" s="13"/>
      <c r="D1682" s="18"/>
      <c r="E1682" s="9"/>
    </row>
    <row r="1683" spans="1:5">
      <c r="A1683" s="13"/>
      <c r="B1683" s="13"/>
      <c r="C1683" s="13"/>
      <c r="D1683" s="18"/>
      <c r="E1683" s="9"/>
    </row>
    <row r="1684" spans="1:5">
      <c r="A1684" s="13"/>
      <c r="B1684" s="13"/>
      <c r="C1684" s="13"/>
      <c r="D1684" s="18"/>
      <c r="E1684" s="9"/>
    </row>
    <row r="1685" spans="1:5">
      <c r="A1685" s="13"/>
      <c r="B1685" s="13"/>
      <c r="C1685" s="13"/>
      <c r="D1685" s="18"/>
      <c r="E1685" s="9"/>
    </row>
    <row r="1686" spans="1:5">
      <c r="A1686" s="13"/>
      <c r="B1686" s="13"/>
      <c r="C1686" s="13"/>
      <c r="D1686" s="18"/>
      <c r="E1686" s="9"/>
    </row>
    <row r="1687" spans="1:5">
      <c r="A1687" s="13"/>
      <c r="B1687" s="13"/>
      <c r="C1687" s="13"/>
      <c r="D1687" s="18"/>
      <c r="E1687" s="9"/>
    </row>
    <row r="1688" spans="1:5">
      <c r="A1688" s="13"/>
      <c r="B1688" s="13"/>
      <c r="C1688" s="13"/>
      <c r="D1688" s="18"/>
      <c r="E1688" s="9"/>
    </row>
    <row r="1689" spans="1:5">
      <c r="A1689" s="13"/>
      <c r="B1689" s="13"/>
      <c r="C1689" s="13"/>
      <c r="D1689" s="18"/>
      <c r="E1689" s="9"/>
    </row>
    <row r="1690" spans="1:5">
      <c r="A1690" s="13"/>
      <c r="B1690" s="13"/>
      <c r="C1690" s="13"/>
      <c r="D1690" s="18"/>
      <c r="E1690" s="9"/>
    </row>
    <row r="1691" spans="1:5">
      <c r="A1691" s="13"/>
      <c r="B1691" s="13"/>
      <c r="C1691" s="13"/>
      <c r="D1691" s="18"/>
      <c r="E1691" s="9"/>
    </row>
    <row r="1692" spans="1:5">
      <c r="A1692" s="13"/>
      <c r="B1692" s="13"/>
      <c r="C1692" s="13"/>
      <c r="D1692" s="18"/>
      <c r="E1692" s="9"/>
    </row>
    <row r="1693" spans="1:5">
      <c r="A1693" s="13"/>
      <c r="B1693" s="13"/>
      <c r="C1693" s="13"/>
      <c r="D1693" s="18"/>
      <c r="E1693" s="9"/>
    </row>
    <row r="1694" spans="1:5">
      <c r="A1694" s="13"/>
      <c r="B1694" s="13"/>
      <c r="C1694" s="13"/>
      <c r="D1694" s="18"/>
      <c r="E1694" s="9"/>
    </row>
    <row r="1695" spans="1:5">
      <c r="A1695" s="13"/>
      <c r="B1695" s="13"/>
      <c r="C1695" s="13"/>
      <c r="D1695" s="18"/>
      <c r="E1695" s="9"/>
    </row>
    <row r="1696" spans="1:5">
      <c r="A1696" s="13"/>
      <c r="B1696" s="13"/>
      <c r="C1696" s="13"/>
      <c r="D1696" s="18"/>
      <c r="E1696" s="9"/>
    </row>
    <row r="1697" spans="1:5">
      <c r="A1697" s="13"/>
      <c r="B1697" s="13"/>
      <c r="C1697" s="13"/>
      <c r="D1697" s="18"/>
      <c r="E1697" s="9"/>
    </row>
    <row r="1698" spans="1:5">
      <c r="A1698" s="13"/>
      <c r="B1698" s="13"/>
      <c r="C1698" s="13"/>
      <c r="D1698" s="18"/>
      <c r="E1698" s="9"/>
    </row>
    <row r="1699" spans="1:5">
      <c r="A1699" s="13"/>
      <c r="B1699" s="13"/>
      <c r="C1699" s="13"/>
      <c r="D1699" s="18"/>
      <c r="E1699" s="9"/>
    </row>
    <row r="1700" spans="1:5">
      <c r="A1700" s="13"/>
      <c r="B1700" s="13"/>
      <c r="C1700" s="13"/>
      <c r="D1700" s="18"/>
      <c r="E1700" s="9"/>
    </row>
    <row r="1701" spans="1:5">
      <c r="A1701" s="13"/>
      <c r="B1701" s="13"/>
      <c r="C1701" s="13"/>
      <c r="D1701" s="18"/>
      <c r="E1701" s="9"/>
    </row>
    <row r="1702" spans="1:5">
      <c r="A1702" s="13"/>
      <c r="B1702" s="13"/>
      <c r="C1702" s="13"/>
      <c r="D1702" s="18"/>
      <c r="E1702" s="9"/>
    </row>
    <row r="1703" spans="1:5">
      <c r="A1703" s="13"/>
      <c r="B1703" s="13"/>
      <c r="C1703" s="13"/>
      <c r="D1703" s="18"/>
      <c r="E1703" s="9"/>
    </row>
    <row r="1704" spans="1:5">
      <c r="A1704" s="13"/>
      <c r="B1704" s="13"/>
      <c r="C1704" s="13"/>
      <c r="D1704" s="18"/>
      <c r="E1704" s="9"/>
    </row>
    <row r="1705" spans="1:5">
      <c r="A1705" s="13"/>
      <c r="B1705" s="13"/>
      <c r="C1705" s="13"/>
      <c r="D1705" s="18"/>
      <c r="E1705" s="9"/>
    </row>
    <row r="1706" spans="1:5">
      <c r="A1706" s="13"/>
      <c r="B1706" s="13"/>
      <c r="C1706" s="13"/>
      <c r="D1706" s="18"/>
      <c r="E1706" s="9"/>
    </row>
    <row r="1707" spans="1:5">
      <c r="A1707" s="13"/>
      <c r="B1707" s="13"/>
      <c r="C1707" s="13"/>
      <c r="D1707" s="18"/>
      <c r="E1707" s="9"/>
    </row>
    <row r="1708" spans="1:5">
      <c r="A1708" s="13"/>
      <c r="B1708" s="13"/>
      <c r="C1708" s="13"/>
      <c r="D1708" s="18"/>
      <c r="E1708" s="9"/>
    </row>
    <row r="1709" spans="1:5">
      <c r="A1709" s="13"/>
      <c r="B1709" s="13"/>
      <c r="C1709" s="13"/>
      <c r="D1709" s="18"/>
      <c r="E1709" s="9"/>
    </row>
    <row r="1710" spans="1:5">
      <c r="A1710" s="13"/>
      <c r="B1710" s="13"/>
      <c r="C1710" s="13"/>
      <c r="D1710" s="18"/>
      <c r="E1710" s="9"/>
    </row>
    <row r="1711" spans="1:5">
      <c r="A1711" s="13"/>
      <c r="B1711" s="13"/>
      <c r="C1711" s="13"/>
      <c r="D1711" s="18"/>
      <c r="E1711" s="9"/>
    </row>
    <row r="1712" spans="1:5">
      <c r="A1712" s="13"/>
      <c r="B1712" s="13"/>
      <c r="C1712" s="13"/>
      <c r="D1712" s="18"/>
      <c r="E1712" s="9"/>
    </row>
    <row r="1713" spans="1:5">
      <c r="A1713" s="13"/>
      <c r="B1713" s="13"/>
      <c r="C1713" s="13"/>
      <c r="D1713" s="18"/>
      <c r="E1713" s="9"/>
    </row>
    <row r="1714" spans="1:5">
      <c r="A1714" s="13"/>
      <c r="B1714" s="13"/>
      <c r="C1714" s="13"/>
      <c r="D1714" s="18"/>
      <c r="E1714" s="9"/>
    </row>
    <row r="1715" spans="1:5">
      <c r="A1715" s="13"/>
      <c r="B1715" s="13"/>
      <c r="C1715" s="13"/>
      <c r="D1715" s="18"/>
      <c r="E1715" s="9"/>
    </row>
    <row r="1716" spans="1:5">
      <c r="A1716" s="13"/>
      <c r="B1716" s="13"/>
      <c r="C1716" s="13"/>
      <c r="D1716" s="18"/>
      <c r="E1716" s="9"/>
    </row>
    <row r="1717" spans="1:5">
      <c r="A1717" s="13"/>
      <c r="B1717" s="13"/>
      <c r="C1717" s="13"/>
      <c r="D1717" s="18"/>
      <c r="E1717" s="9"/>
    </row>
    <row r="1718" spans="1:5">
      <c r="A1718" s="13"/>
      <c r="B1718" s="13"/>
      <c r="C1718" s="13"/>
      <c r="D1718" s="18"/>
      <c r="E1718" s="9"/>
    </row>
    <row r="1719" spans="1:5">
      <c r="A1719" s="13"/>
      <c r="B1719" s="13"/>
      <c r="C1719" s="13"/>
      <c r="D1719" s="18"/>
      <c r="E1719" s="9"/>
    </row>
    <row r="1720" spans="1:5">
      <c r="A1720" s="13"/>
      <c r="B1720" s="13"/>
      <c r="C1720" s="13"/>
      <c r="D1720" s="18"/>
      <c r="E1720" s="9"/>
    </row>
    <row r="1721" spans="1:5">
      <c r="A1721" s="13"/>
      <c r="B1721" s="13"/>
      <c r="C1721" s="13"/>
      <c r="D1721" s="18"/>
      <c r="E1721" s="9"/>
    </row>
    <row r="1722" spans="1:5">
      <c r="A1722" s="13"/>
      <c r="B1722" s="13"/>
      <c r="C1722" s="13"/>
      <c r="D1722" s="18"/>
      <c r="E1722" s="9"/>
    </row>
    <row r="1723" spans="1:5">
      <c r="A1723" s="13"/>
      <c r="B1723" s="13"/>
      <c r="C1723" s="13"/>
      <c r="D1723" s="18"/>
      <c r="E1723" s="9"/>
    </row>
    <row r="1724" spans="1:5">
      <c r="A1724" s="13"/>
      <c r="B1724" s="13"/>
      <c r="C1724" s="13"/>
      <c r="D1724" s="18"/>
      <c r="E1724" s="9"/>
    </row>
    <row r="1725" spans="1:5">
      <c r="A1725" s="13"/>
      <c r="B1725" s="13"/>
      <c r="C1725" s="13"/>
      <c r="D1725" s="18"/>
      <c r="E1725" s="9"/>
    </row>
    <row r="1726" spans="1:5">
      <c r="A1726" s="13"/>
      <c r="B1726" s="13"/>
      <c r="C1726" s="13"/>
      <c r="D1726" s="18"/>
      <c r="E1726" s="9"/>
    </row>
    <row r="1727" spans="1:5">
      <c r="A1727" s="13"/>
      <c r="B1727" s="13"/>
      <c r="C1727" s="13"/>
      <c r="D1727" s="18"/>
      <c r="E1727" s="9"/>
    </row>
    <row r="1728" spans="1:5">
      <c r="A1728" s="13"/>
      <c r="B1728" s="13"/>
      <c r="C1728" s="13"/>
      <c r="D1728" s="18"/>
      <c r="E1728" s="9"/>
    </row>
    <row r="1729" spans="1:5">
      <c r="A1729" s="13"/>
      <c r="B1729" s="13"/>
      <c r="C1729" s="13"/>
      <c r="D1729" s="18"/>
      <c r="E1729" s="9"/>
    </row>
    <row r="1730" spans="1:5">
      <c r="A1730" s="13"/>
      <c r="B1730" s="13"/>
      <c r="C1730" s="13"/>
      <c r="D1730" s="18"/>
      <c r="E1730" s="9"/>
    </row>
    <row r="1731" spans="1:5">
      <c r="A1731" s="13"/>
      <c r="B1731" s="13"/>
      <c r="C1731" s="13"/>
      <c r="D1731" s="18"/>
      <c r="E1731" s="9"/>
    </row>
    <row r="1732" spans="1:5">
      <c r="A1732" s="13"/>
      <c r="B1732" s="13"/>
      <c r="C1732" s="13"/>
      <c r="D1732" s="18"/>
      <c r="E1732" s="9"/>
    </row>
    <row r="1733" spans="1:5">
      <c r="A1733" s="13"/>
      <c r="B1733" s="13"/>
      <c r="C1733" s="13"/>
      <c r="D1733" s="18"/>
      <c r="E1733" s="9"/>
    </row>
    <row r="1734" spans="1:5">
      <c r="A1734" s="13"/>
      <c r="B1734" s="13"/>
      <c r="C1734" s="13"/>
      <c r="D1734" s="18"/>
      <c r="E1734" s="9"/>
    </row>
    <row r="1735" spans="1:5">
      <c r="A1735" s="13"/>
      <c r="B1735" s="13"/>
      <c r="C1735" s="13"/>
      <c r="D1735" s="18"/>
      <c r="E1735" s="9"/>
    </row>
    <row r="1736" spans="1:5">
      <c r="A1736" s="13"/>
      <c r="B1736" s="13"/>
      <c r="C1736" s="13"/>
      <c r="D1736" s="18"/>
      <c r="E1736" s="9"/>
    </row>
    <row r="1737" spans="1:5">
      <c r="A1737" s="13"/>
      <c r="B1737" s="13"/>
      <c r="C1737" s="13"/>
      <c r="D1737" s="18"/>
      <c r="E1737" s="9"/>
    </row>
    <row r="1738" spans="1:5">
      <c r="A1738" s="13"/>
      <c r="B1738" s="13"/>
      <c r="C1738" s="13"/>
      <c r="D1738" s="18"/>
      <c r="E1738" s="9"/>
    </row>
    <row r="1739" spans="1:5">
      <c r="A1739" s="13"/>
      <c r="B1739" s="13"/>
      <c r="C1739" s="13"/>
      <c r="D1739" s="18"/>
      <c r="E1739" s="9"/>
    </row>
    <row r="1740" spans="1:5">
      <c r="A1740" s="13"/>
      <c r="B1740" s="13"/>
      <c r="C1740" s="13"/>
      <c r="D1740" s="18"/>
      <c r="E1740" s="9"/>
    </row>
    <row r="1741" spans="1:5">
      <c r="A1741" s="13"/>
      <c r="B1741" s="13"/>
      <c r="C1741" s="13"/>
      <c r="D1741" s="18"/>
      <c r="E1741" s="9"/>
    </row>
    <row r="1742" spans="1:5">
      <c r="A1742" s="13"/>
      <c r="B1742" s="13"/>
      <c r="C1742" s="13"/>
      <c r="D1742" s="18"/>
      <c r="E1742" s="9"/>
    </row>
    <row r="1743" spans="1:5">
      <c r="A1743" s="13"/>
      <c r="B1743" s="13"/>
      <c r="C1743" s="13"/>
      <c r="D1743" s="18"/>
      <c r="E1743" s="9"/>
    </row>
    <row r="1744" spans="1:5">
      <c r="A1744" s="13"/>
      <c r="B1744" s="13"/>
      <c r="C1744" s="13"/>
      <c r="D1744" s="18"/>
      <c r="E1744" s="9"/>
    </row>
    <row r="1745" spans="1:5">
      <c r="A1745" s="13"/>
      <c r="B1745" s="13"/>
      <c r="C1745" s="13"/>
      <c r="D1745" s="18"/>
      <c r="E1745" s="9"/>
    </row>
    <row r="1746" spans="1:5">
      <c r="A1746" s="13"/>
      <c r="B1746" s="13"/>
      <c r="C1746" s="13"/>
      <c r="D1746" s="18"/>
      <c r="E1746" s="9"/>
    </row>
    <row r="1747" spans="1:5">
      <c r="A1747" s="13"/>
      <c r="B1747" s="13"/>
      <c r="C1747" s="13"/>
      <c r="D1747" s="18"/>
      <c r="E1747" s="9"/>
    </row>
    <row r="1748" spans="1:5">
      <c r="A1748" s="13"/>
      <c r="B1748" s="13"/>
      <c r="C1748" s="13"/>
      <c r="D1748" s="18"/>
      <c r="E1748" s="9"/>
    </row>
    <row r="1749" spans="1:5">
      <c r="A1749" s="13"/>
      <c r="B1749" s="13"/>
      <c r="C1749" s="13"/>
      <c r="D1749" s="18"/>
      <c r="E1749" s="9"/>
    </row>
    <row r="1750" spans="1:5">
      <c r="A1750" s="13"/>
      <c r="B1750" s="13"/>
      <c r="C1750" s="13"/>
      <c r="D1750" s="18"/>
      <c r="E1750" s="9"/>
    </row>
    <row r="1751" spans="1:5">
      <c r="A1751" s="13"/>
      <c r="B1751" s="13"/>
      <c r="C1751" s="13"/>
      <c r="D1751" s="18"/>
      <c r="E1751" s="9"/>
    </row>
    <row r="1752" spans="1:5">
      <c r="A1752" s="13"/>
      <c r="B1752" s="13"/>
      <c r="C1752" s="13"/>
      <c r="D1752" s="18"/>
      <c r="E1752" s="9"/>
    </row>
    <row r="1753" spans="1:5">
      <c r="A1753" s="13"/>
      <c r="B1753" s="13"/>
      <c r="C1753" s="13"/>
      <c r="D1753" s="18"/>
      <c r="E1753" s="9"/>
    </row>
    <row r="1754" spans="1:5">
      <c r="A1754" s="13"/>
      <c r="B1754" s="13"/>
      <c r="C1754" s="13"/>
      <c r="D1754" s="18"/>
      <c r="E1754" s="9"/>
    </row>
    <row r="1755" spans="1:5">
      <c r="A1755" s="13"/>
      <c r="B1755" s="13"/>
      <c r="C1755" s="13"/>
      <c r="D1755" s="18"/>
      <c r="E1755" s="9"/>
    </row>
    <row r="1756" spans="1:5">
      <c r="A1756" s="13"/>
      <c r="B1756" s="13"/>
      <c r="C1756" s="13"/>
      <c r="D1756" s="18"/>
      <c r="E1756" s="9"/>
    </row>
    <row r="1757" spans="1:5">
      <c r="A1757" s="13"/>
      <c r="B1757" s="13"/>
      <c r="C1757" s="13"/>
      <c r="D1757" s="18"/>
      <c r="E1757" s="9"/>
    </row>
    <row r="1758" spans="1:5">
      <c r="A1758" s="13"/>
      <c r="B1758" s="13"/>
      <c r="C1758" s="13"/>
      <c r="D1758" s="18"/>
      <c r="E1758" s="9"/>
    </row>
    <row r="1759" spans="1:5">
      <c r="A1759" s="13"/>
      <c r="B1759" s="13"/>
      <c r="C1759" s="13"/>
      <c r="D1759" s="18"/>
      <c r="E1759" s="9"/>
    </row>
    <row r="1760" spans="1:5">
      <c r="A1760" s="13"/>
      <c r="B1760" s="13"/>
      <c r="C1760" s="13"/>
      <c r="D1760" s="18"/>
      <c r="E1760" s="9"/>
    </row>
    <row r="1761" spans="1:5">
      <c r="A1761" s="13"/>
      <c r="B1761" s="13"/>
      <c r="C1761" s="13"/>
      <c r="D1761" s="18"/>
      <c r="E1761" s="9"/>
    </row>
    <row r="1762" spans="1:5">
      <c r="A1762" s="13"/>
      <c r="B1762" s="13"/>
      <c r="C1762" s="13"/>
      <c r="D1762" s="18"/>
      <c r="E1762" s="9"/>
    </row>
    <row r="1763" spans="1:5">
      <c r="A1763" s="13"/>
      <c r="B1763" s="13"/>
      <c r="C1763" s="13"/>
      <c r="D1763" s="18"/>
      <c r="E1763" s="9"/>
    </row>
    <row r="1764" spans="1:5">
      <c r="A1764" s="13"/>
      <c r="B1764" s="13"/>
      <c r="C1764" s="13"/>
      <c r="D1764" s="18"/>
      <c r="E1764" s="9"/>
    </row>
    <row r="1765" spans="1:5">
      <c r="A1765" s="13"/>
      <c r="B1765" s="13"/>
      <c r="C1765" s="13"/>
      <c r="D1765" s="18"/>
      <c r="E1765" s="9"/>
    </row>
    <row r="1766" spans="1:5">
      <c r="A1766" s="13"/>
      <c r="B1766" s="13"/>
      <c r="C1766" s="13"/>
      <c r="D1766" s="18"/>
      <c r="E1766" s="9"/>
    </row>
    <row r="1767" spans="1:5">
      <c r="A1767" s="13"/>
      <c r="B1767" s="13"/>
      <c r="C1767" s="13"/>
      <c r="D1767" s="18"/>
      <c r="E1767" s="9"/>
    </row>
    <row r="1768" spans="1:5">
      <c r="A1768" s="13"/>
      <c r="B1768" s="13"/>
      <c r="C1768" s="13"/>
      <c r="D1768" s="18"/>
      <c r="E1768" s="9"/>
    </row>
    <row r="1769" spans="1:5">
      <c r="A1769" s="13"/>
      <c r="B1769" s="13"/>
      <c r="C1769" s="13"/>
      <c r="D1769" s="18"/>
      <c r="E1769" s="9"/>
    </row>
    <row r="1770" spans="1:5">
      <c r="A1770" s="13"/>
      <c r="B1770" s="13"/>
      <c r="C1770" s="13"/>
      <c r="D1770" s="18"/>
      <c r="E1770" s="9"/>
    </row>
    <row r="1771" spans="1:5">
      <c r="A1771" s="13"/>
      <c r="B1771" s="13"/>
      <c r="C1771" s="13"/>
      <c r="D1771" s="18"/>
      <c r="E1771" s="9"/>
    </row>
    <row r="1772" spans="1:5">
      <c r="A1772" s="13"/>
      <c r="B1772" s="13"/>
      <c r="C1772" s="13"/>
      <c r="D1772" s="18"/>
      <c r="E1772" s="9"/>
    </row>
    <row r="1773" spans="1:5">
      <c r="A1773" s="13"/>
      <c r="B1773" s="13"/>
      <c r="C1773" s="13"/>
      <c r="D1773" s="18"/>
      <c r="E1773" s="9"/>
    </row>
    <row r="1774" spans="1:5">
      <c r="A1774" s="13"/>
      <c r="B1774" s="13"/>
      <c r="C1774" s="13"/>
      <c r="D1774" s="18"/>
      <c r="E1774" s="9"/>
    </row>
    <row r="1775" spans="1:5">
      <c r="A1775" s="13"/>
      <c r="B1775" s="13"/>
      <c r="C1775" s="13"/>
      <c r="D1775" s="18"/>
      <c r="E1775" s="9"/>
    </row>
    <row r="1776" spans="1:5">
      <c r="A1776" s="13"/>
      <c r="B1776" s="13"/>
      <c r="C1776" s="13"/>
      <c r="D1776" s="18"/>
      <c r="E1776" s="9"/>
    </row>
    <row r="1777" spans="1:5">
      <c r="A1777" s="13"/>
      <c r="B1777" s="13"/>
      <c r="C1777" s="13"/>
      <c r="D1777" s="18"/>
      <c r="E1777" s="9"/>
    </row>
    <row r="1778" spans="1:5">
      <c r="A1778" s="13"/>
      <c r="B1778" s="13"/>
      <c r="C1778" s="13"/>
      <c r="D1778" s="18"/>
      <c r="E1778" s="9"/>
    </row>
    <row r="1779" spans="1:5">
      <c r="A1779" s="13"/>
      <c r="B1779" s="13"/>
      <c r="C1779" s="13"/>
      <c r="D1779" s="18"/>
      <c r="E1779" s="9"/>
    </row>
    <row r="1780" spans="1:5">
      <c r="A1780" s="13"/>
      <c r="B1780" s="13"/>
      <c r="C1780" s="13"/>
      <c r="D1780" s="18"/>
      <c r="E1780" s="9"/>
    </row>
    <row r="1781" spans="1:5">
      <c r="A1781" s="13"/>
      <c r="B1781" s="13"/>
      <c r="C1781" s="13"/>
      <c r="D1781" s="18"/>
      <c r="E1781" s="9"/>
    </row>
    <row r="1782" spans="1:5">
      <c r="A1782" s="13"/>
      <c r="B1782" s="13"/>
      <c r="C1782" s="13"/>
      <c r="D1782" s="18"/>
      <c r="E1782" s="9"/>
    </row>
    <row r="1783" spans="1:5">
      <c r="A1783" s="13"/>
      <c r="B1783" s="13"/>
      <c r="C1783" s="13"/>
      <c r="D1783" s="18"/>
      <c r="E1783" s="9"/>
    </row>
    <row r="1784" spans="1:5">
      <c r="A1784" s="13"/>
      <c r="B1784" s="13"/>
      <c r="C1784" s="13"/>
      <c r="D1784" s="18"/>
      <c r="E1784" s="9"/>
    </row>
    <row r="1785" spans="1:5">
      <c r="A1785" s="13"/>
      <c r="B1785" s="13"/>
      <c r="C1785" s="13"/>
      <c r="D1785" s="18"/>
      <c r="E1785" s="9"/>
    </row>
    <row r="1786" spans="1:5">
      <c r="A1786" s="13"/>
      <c r="B1786" s="13"/>
      <c r="C1786" s="13"/>
      <c r="D1786" s="18"/>
      <c r="E1786" s="9"/>
    </row>
    <row r="1787" spans="1:5">
      <c r="A1787" s="13"/>
      <c r="B1787" s="13"/>
      <c r="C1787" s="13"/>
      <c r="D1787" s="18"/>
      <c r="E1787" s="9"/>
    </row>
    <row r="1788" spans="1:5">
      <c r="A1788" s="13"/>
      <c r="B1788" s="13"/>
      <c r="C1788" s="13"/>
      <c r="D1788" s="18"/>
      <c r="E1788" s="9"/>
    </row>
    <row r="1789" spans="1:5">
      <c r="A1789" s="13"/>
      <c r="B1789" s="13"/>
      <c r="C1789" s="13"/>
      <c r="D1789" s="18"/>
      <c r="E1789" s="9"/>
    </row>
    <row r="1790" spans="1:5">
      <c r="A1790" s="13"/>
      <c r="B1790" s="13"/>
      <c r="C1790" s="13"/>
      <c r="D1790" s="18"/>
      <c r="E1790" s="9"/>
    </row>
    <row r="1791" spans="1:5">
      <c r="A1791" s="13"/>
      <c r="B1791" s="13"/>
      <c r="C1791" s="13"/>
      <c r="D1791" s="18"/>
      <c r="E1791" s="9"/>
    </row>
    <row r="1792" spans="1:5">
      <c r="A1792" s="13"/>
      <c r="B1792" s="13"/>
      <c r="C1792" s="13"/>
      <c r="D1792" s="18"/>
      <c r="E1792" s="9"/>
    </row>
    <row r="1793" spans="1:5">
      <c r="A1793" s="13"/>
      <c r="B1793" s="13"/>
      <c r="C1793" s="13"/>
      <c r="D1793" s="18"/>
      <c r="E1793" s="9"/>
    </row>
    <row r="1794" spans="1:5">
      <c r="A1794" s="13"/>
      <c r="B1794" s="13"/>
      <c r="C1794" s="13"/>
      <c r="D1794" s="18"/>
      <c r="E1794" s="9"/>
    </row>
    <row r="1795" spans="1:5">
      <c r="A1795" s="13"/>
      <c r="B1795" s="13"/>
      <c r="C1795" s="13"/>
      <c r="D1795" s="18"/>
      <c r="E1795" s="9"/>
    </row>
    <row r="1796" spans="1:5">
      <c r="A1796" s="13"/>
      <c r="B1796" s="13"/>
      <c r="C1796" s="13"/>
      <c r="D1796" s="18"/>
      <c r="E1796" s="9"/>
    </row>
    <row r="1797" spans="1:5">
      <c r="A1797" s="13"/>
      <c r="B1797" s="13"/>
      <c r="C1797" s="13"/>
      <c r="D1797" s="18"/>
      <c r="E1797" s="9"/>
    </row>
    <row r="1798" spans="1:5">
      <c r="A1798" s="13"/>
      <c r="B1798" s="13"/>
      <c r="C1798" s="13"/>
      <c r="D1798" s="18"/>
      <c r="E1798" s="9"/>
    </row>
    <row r="1799" spans="1:5">
      <c r="A1799" s="13"/>
      <c r="B1799" s="13"/>
      <c r="C1799" s="13"/>
      <c r="D1799" s="18"/>
      <c r="E1799" s="9"/>
    </row>
    <row r="1800" spans="1:5">
      <c r="A1800" s="13"/>
      <c r="B1800" s="13"/>
      <c r="C1800" s="13"/>
      <c r="D1800" s="18"/>
      <c r="E1800" s="9"/>
    </row>
    <row r="1801" spans="1:5">
      <c r="A1801" s="13"/>
      <c r="B1801" s="13"/>
      <c r="C1801" s="13"/>
      <c r="D1801" s="18"/>
      <c r="E1801" s="9"/>
    </row>
    <row r="1802" spans="1:5">
      <c r="A1802" s="13"/>
      <c r="B1802" s="13"/>
      <c r="C1802" s="13"/>
      <c r="D1802" s="18"/>
      <c r="E1802" s="9"/>
    </row>
    <row r="1803" spans="1:5">
      <c r="A1803" s="13"/>
      <c r="B1803" s="13"/>
      <c r="C1803" s="13"/>
      <c r="D1803" s="18"/>
      <c r="E1803" s="9"/>
    </row>
    <row r="1804" spans="1:5">
      <c r="A1804" s="13"/>
      <c r="B1804" s="13"/>
      <c r="C1804" s="13"/>
      <c r="D1804" s="18"/>
      <c r="E1804" s="9"/>
    </row>
    <row r="1805" spans="1:5">
      <c r="A1805" s="13"/>
      <c r="B1805" s="13"/>
      <c r="C1805" s="13"/>
      <c r="D1805" s="18"/>
      <c r="E1805" s="9"/>
    </row>
    <row r="1806" spans="1:5">
      <c r="A1806" s="13"/>
      <c r="B1806" s="13"/>
      <c r="C1806" s="13"/>
      <c r="D1806" s="18"/>
      <c r="E1806" s="9"/>
    </row>
    <row r="1807" spans="1:5">
      <c r="A1807" s="13"/>
      <c r="B1807" s="13"/>
      <c r="C1807" s="13"/>
      <c r="D1807" s="18"/>
      <c r="E1807" s="9"/>
    </row>
    <row r="1808" spans="1:5">
      <c r="A1808" s="13"/>
      <c r="B1808" s="13"/>
      <c r="C1808" s="13"/>
      <c r="D1808" s="18"/>
      <c r="E1808" s="9"/>
    </row>
    <row r="1809" spans="1:5">
      <c r="A1809" s="13"/>
      <c r="B1809" s="13"/>
      <c r="C1809" s="13"/>
      <c r="D1809" s="18"/>
      <c r="E1809" s="9"/>
    </row>
    <row r="1810" spans="1:5">
      <c r="A1810" s="13"/>
      <c r="B1810" s="13"/>
      <c r="C1810" s="13"/>
      <c r="D1810" s="18"/>
      <c r="E1810" s="9"/>
    </row>
    <row r="1811" spans="1:5">
      <c r="A1811" s="13"/>
      <c r="B1811" s="13"/>
      <c r="C1811" s="13"/>
      <c r="D1811" s="18"/>
      <c r="E1811" s="9"/>
    </row>
    <row r="1812" spans="1:5">
      <c r="A1812" s="13"/>
      <c r="B1812" s="13"/>
      <c r="C1812" s="13"/>
      <c r="D1812" s="18"/>
      <c r="E1812" s="9"/>
    </row>
    <row r="1813" spans="1:5">
      <c r="A1813" s="13"/>
      <c r="B1813" s="13"/>
      <c r="C1813" s="13"/>
      <c r="D1813" s="18"/>
      <c r="E1813" s="9"/>
    </row>
    <row r="1814" spans="1:5">
      <c r="A1814" s="13"/>
      <c r="B1814" s="13"/>
      <c r="C1814" s="13"/>
      <c r="D1814" s="18"/>
      <c r="E1814" s="9"/>
    </row>
    <row r="1815" spans="1:5">
      <c r="A1815" s="13"/>
      <c r="B1815" s="13"/>
      <c r="C1815" s="13"/>
      <c r="D1815" s="18"/>
      <c r="E1815" s="9"/>
    </row>
    <row r="1816" spans="1:5">
      <c r="A1816" s="13"/>
      <c r="B1816" s="13"/>
      <c r="C1816" s="13"/>
      <c r="D1816" s="18"/>
      <c r="E1816" s="9"/>
    </row>
    <row r="1817" spans="1:5">
      <c r="A1817" s="13"/>
      <c r="B1817" s="13"/>
      <c r="C1817" s="13"/>
      <c r="D1817" s="18"/>
      <c r="E1817" s="9"/>
    </row>
    <row r="1818" spans="1:5">
      <c r="A1818" s="13"/>
      <c r="B1818" s="13"/>
      <c r="C1818" s="13"/>
      <c r="D1818" s="18"/>
      <c r="E1818" s="9"/>
    </row>
    <row r="1819" spans="1:5">
      <c r="A1819" s="13"/>
      <c r="B1819" s="13"/>
      <c r="C1819" s="13"/>
      <c r="D1819" s="18"/>
      <c r="E1819" s="9"/>
    </row>
    <row r="1820" spans="1:5">
      <c r="A1820" s="13"/>
      <c r="B1820" s="13"/>
      <c r="C1820" s="13"/>
      <c r="D1820" s="18"/>
      <c r="E1820" s="9"/>
    </row>
    <row r="1821" spans="1:5">
      <c r="A1821" s="13"/>
      <c r="B1821" s="13"/>
      <c r="C1821" s="13"/>
      <c r="D1821" s="18"/>
      <c r="E1821" s="9"/>
    </row>
    <row r="1822" spans="1:5">
      <c r="A1822" s="13"/>
      <c r="B1822" s="13"/>
      <c r="C1822" s="13"/>
      <c r="D1822" s="18"/>
      <c r="E1822" s="9"/>
    </row>
    <row r="1823" spans="1:5">
      <c r="A1823" s="13"/>
      <c r="B1823" s="13"/>
      <c r="C1823" s="13"/>
      <c r="D1823" s="18"/>
      <c r="E1823" s="9"/>
    </row>
    <row r="1824" spans="1:5">
      <c r="A1824" s="13"/>
      <c r="B1824" s="13"/>
      <c r="C1824" s="13"/>
      <c r="D1824" s="18"/>
      <c r="E1824" s="9"/>
    </row>
    <row r="1825" spans="1:5">
      <c r="A1825" s="13"/>
      <c r="B1825" s="13"/>
      <c r="C1825" s="13"/>
      <c r="D1825" s="18"/>
      <c r="E1825" s="9"/>
    </row>
    <row r="1826" spans="1:5">
      <c r="A1826" s="13"/>
      <c r="B1826" s="13"/>
      <c r="C1826" s="13"/>
      <c r="D1826" s="18"/>
      <c r="E1826" s="9"/>
    </row>
    <row r="1827" spans="1:5">
      <c r="A1827" s="13"/>
      <c r="B1827" s="13"/>
      <c r="C1827" s="13"/>
      <c r="D1827" s="18"/>
      <c r="E1827" s="9"/>
    </row>
    <row r="1828" spans="1:5">
      <c r="A1828" s="13"/>
      <c r="B1828" s="13"/>
      <c r="C1828" s="13"/>
      <c r="D1828" s="18"/>
      <c r="E1828" s="9"/>
    </row>
    <row r="1829" spans="1:5">
      <c r="A1829" s="13"/>
      <c r="B1829" s="13"/>
      <c r="C1829" s="13"/>
      <c r="D1829" s="18"/>
      <c r="E1829" s="9"/>
    </row>
    <row r="1830" spans="1:5">
      <c r="A1830" s="13"/>
      <c r="B1830" s="13"/>
      <c r="C1830" s="13"/>
      <c r="D1830" s="18"/>
      <c r="E1830" s="9"/>
    </row>
    <row r="1831" spans="1:5">
      <c r="A1831" s="13"/>
      <c r="B1831" s="13"/>
      <c r="C1831" s="13"/>
      <c r="D1831" s="18"/>
      <c r="E1831" s="9"/>
    </row>
    <row r="1832" spans="1:5">
      <c r="A1832" s="13"/>
      <c r="B1832" s="13"/>
      <c r="C1832" s="13"/>
      <c r="D1832" s="18"/>
      <c r="E1832" s="9"/>
    </row>
    <row r="1833" spans="1:5">
      <c r="A1833" s="13"/>
      <c r="B1833" s="13"/>
      <c r="C1833" s="13"/>
      <c r="D1833" s="18"/>
      <c r="E1833" s="9"/>
    </row>
    <row r="1834" spans="1:5">
      <c r="A1834" s="13"/>
      <c r="B1834" s="13"/>
      <c r="C1834" s="13"/>
      <c r="D1834" s="18"/>
      <c r="E1834" s="9"/>
    </row>
    <row r="1835" spans="1:5">
      <c r="A1835" s="13"/>
      <c r="B1835" s="13"/>
      <c r="C1835" s="13"/>
      <c r="D1835" s="18"/>
      <c r="E1835" s="9"/>
    </row>
    <row r="1836" spans="1:5">
      <c r="A1836" s="13"/>
      <c r="B1836" s="13"/>
      <c r="C1836" s="13"/>
      <c r="D1836" s="18"/>
      <c r="E1836" s="9"/>
    </row>
    <row r="1837" spans="1:5">
      <c r="A1837" s="13"/>
      <c r="B1837" s="13"/>
      <c r="C1837" s="13"/>
      <c r="D1837" s="18"/>
      <c r="E1837" s="9"/>
    </row>
    <row r="1838" spans="1:5">
      <c r="A1838" s="13"/>
      <c r="B1838" s="13"/>
      <c r="C1838" s="13"/>
      <c r="D1838" s="18"/>
      <c r="E1838" s="9"/>
    </row>
    <row r="1839" spans="1:5">
      <c r="A1839" s="13"/>
      <c r="B1839" s="13"/>
      <c r="C1839" s="13"/>
      <c r="D1839" s="18"/>
      <c r="E1839" s="9"/>
    </row>
    <row r="1840" spans="1:5">
      <c r="A1840" s="13"/>
      <c r="B1840" s="13"/>
      <c r="C1840" s="13"/>
      <c r="D1840" s="18"/>
      <c r="E1840" s="9"/>
    </row>
    <row r="1841" spans="1:5">
      <c r="A1841" s="13"/>
      <c r="B1841" s="13"/>
      <c r="C1841" s="13"/>
      <c r="D1841" s="18"/>
      <c r="E1841" s="9"/>
    </row>
    <row r="1842" spans="1:5">
      <c r="A1842" s="13"/>
      <c r="B1842" s="13"/>
      <c r="C1842" s="13"/>
      <c r="D1842" s="18"/>
      <c r="E1842" s="9"/>
    </row>
    <row r="1843" spans="1:5">
      <c r="A1843" s="13"/>
      <c r="B1843" s="13"/>
      <c r="C1843" s="13"/>
      <c r="D1843" s="18"/>
      <c r="E1843" s="9"/>
    </row>
    <row r="1844" spans="1:5">
      <c r="A1844" s="13"/>
      <c r="B1844" s="13"/>
      <c r="C1844" s="13"/>
      <c r="D1844" s="18"/>
      <c r="E1844" s="9"/>
    </row>
    <row r="1845" spans="1:5">
      <c r="A1845" s="13"/>
      <c r="B1845" s="13"/>
      <c r="C1845" s="13"/>
      <c r="D1845" s="18"/>
      <c r="E1845" s="9"/>
    </row>
    <row r="1846" spans="1:5">
      <c r="A1846" s="13"/>
      <c r="B1846" s="13"/>
      <c r="C1846" s="13"/>
      <c r="D1846" s="18"/>
      <c r="E1846" s="9"/>
    </row>
    <row r="1847" spans="1:5">
      <c r="A1847" s="13"/>
      <c r="B1847" s="13"/>
      <c r="C1847" s="13"/>
      <c r="D1847" s="18"/>
      <c r="E1847" s="9"/>
    </row>
    <row r="1848" spans="1:5">
      <c r="A1848" s="13"/>
      <c r="B1848" s="13"/>
      <c r="C1848" s="13"/>
      <c r="D1848" s="18"/>
      <c r="E1848" s="9"/>
    </row>
    <row r="1849" spans="1:5">
      <c r="A1849" s="13"/>
      <c r="B1849" s="13"/>
      <c r="C1849" s="13"/>
      <c r="D1849" s="18"/>
      <c r="E1849" s="9"/>
    </row>
    <row r="1850" spans="1:5">
      <c r="A1850" s="13"/>
      <c r="B1850" s="13"/>
      <c r="C1850" s="13"/>
      <c r="D1850" s="18"/>
      <c r="E1850" s="9"/>
    </row>
    <row r="1851" spans="1:5">
      <c r="A1851" s="13"/>
      <c r="B1851" s="13"/>
      <c r="C1851" s="13"/>
      <c r="D1851" s="18"/>
      <c r="E1851" s="9"/>
    </row>
    <row r="1852" spans="1:5">
      <c r="A1852" s="13"/>
      <c r="B1852" s="13"/>
      <c r="C1852" s="13"/>
      <c r="D1852" s="18"/>
      <c r="E1852" s="9"/>
    </row>
    <row r="1853" spans="1:5">
      <c r="A1853" s="13"/>
      <c r="B1853" s="13"/>
      <c r="C1853" s="13"/>
      <c r="D1853" s="18"/>
      <c r="E1853" s="9"/>
    </row>
    <row r="1854" spans="1:5">
      <c r="A1854" s="13"/>
      <c r="B1854" s="13"/>
      <c r="C1854" s="13"/>
      <c r="D1854" s="18"/>
      <c r="E1854" s="9"/>
    </row>
    <row r="1855" spans="1:5">
      <c r="A1855" s="13"/>
      <c r="B1855" s="13"/>
      <c r="C1855" s="13"/>
      <c r="D1855" s="18"/>
      <c r="E1855" s="9"/>
    </row>
    <row r="1856" spans="1:5">
      <c r="A1856" s="13"/>
      <c r="B1856" s="13"/>
      <c r="C1856" s="13"/>
      <c r="D1856" s="18"/>
      <c r="E1856" s="9"/>
    </row>
    <row r="1857" spans="1:5">
      <c r="A1857" s="13"/>
      <c r="B1857" s="13"/>
      <c r="C1857" s="13"/>
      <c r="D1857" s="18"/>
      <c r="E1857" s="9"/>
    </row>
    <row r="1858" spans="1:5">
      <c r="A1858" s="13"/>
      <c r="B1858" s="13"/>
      <c r="C1858" s="13"/>
      <c r="D1858" s="18"/>
      <c r="E1858" s="9"/>
    </row>
    <row r="1859" spans="1:5">
      <c r="A1859" s="13"/>
      <c r="B1859" s="13"/>
      <c r="C1859" s="13"/>
      <c r="D1859" s="18"/>
      <c r="E1859" s="9"/>
    </row>
    <row r="1860" spans="1:5">
      <c r="A1860" s="13"/>
      <c r="B1860" s="13"/>
      <c r="C1860" s="13"/>
      <c r="D1860" s="18"/>
      <c r="E1860" s="9"/>
    </row>
    <row r="1861" spans="1:5">
      <c r="A1861" s="13"/>
      <c r="B1861" s="13"/>
      <c r="C1861" s="13"/>
      <c r="D1861" s="18"/>
      <c r="E1861" s="9"/>
    </row>
    <row r="1862" spans="1:5">
      <c r="A1862" s="13"/>
      <c r="B1862" s="13"/>
      <c r="C1862" s="13"/>
      <c r="D1862" s="18"/>
      <c r="E1862" s="9"/>
    </row>
    <row r="1863" spans="1:5">
      <c r="A1863" s="13"/>
      <c r="B1863" s="13"/>
      <c r="C1863" s="13"/>
      <c r="D1863" s="18"/>
      <c r="E1863" s="9"/>
    </row>
    <row r="1864" spans="1:5">
      <c r="A1864" s="13"/>
      <c r="B1864" s="13"/>
      <c r="C1864" s="13"/>
      <c r="D1864" s="18"/>
      <c r="E1864" s="9"/>
    </row>
    <row r="1865" spans="1:5">
      <c r="A1865" s="13"/>
      <c r="B1865" s="13"/>
      <c r="C1865" s="13"/>
      <c r="D1865" s="18"/>
      <c r="E1865" s="9"/>
    </row>
    <row r="1866" spans="1:5">
      <c r="A1866" s="13"/>
      <c r="B1866" s="13"/>
      <c r="C1866" s="13"/>
      <c r="D1866" s="18"/>
      <c r="E1866" s="9"/>
    </row>
    <row r="1867" spans="1:5">
      <c r="A1867" s="13"/>
      <c r="B1867" s="13"/>
      <c r="C1867" s="13"/>
      <c r="D1867" s="18"/>
      <c r="E1867" s="9"/>
    </row>
    <row r="1868" spans="1:5">
      <c r="A1868" s="13"/>
      <c r="B1868" s="13"/>
      <c r="C1868" s="13"/>
      <c r="D1868" s="18"/>
      <c r="E1868" s="9"/>
    </row>
    <row r="1869" spans="1:5">
      <c r="A1869" s="13"/>
      <c r="B1869" s="13"/>
      <c r="C1869" s="13"/>
      <c r="D1869" s="18"/>
      <c r="E1869" s="9"/>
    </row>
    <row r="1870" spans="1:5">
      <c r="A1870" s="13"/>
      <c r="B1870" s="13"/>
      <c r="C1870" s="13"/>
      <c r="D1870" s="18"/>
      <c r="E1870" s="9"/>
    </row>
    <row r="1871" spans="1:5">
      <c r="A1871" s="13"/>
      <c r="B1871" s="13"/>
      <c r="C1871" s="13"/>
      <c r="D1871" s="18"/>
      <c r="E1871" s="9"/>
    </row>
    <row r="1872" spans="1:5">
      <c r="A1872" s="13"/>
      <c r="B1872" s="13"/>
      <c r="C1872" s="13"/>
      <c r="D1872" s="18"/>
      <c r="E1872" s="9"/>
    </row>
    <row r="1873" spans="1:5">
      <c r="A1873" s="13"/>
      <c r="B1873" s="13"/>
      <c r="C1873" s="13"/>
      <c r="D1873" s="18"/>
      <c r="E1873" s="9"/>
    </row>
    <row r="1874" spans="1:5">
      <c r="A1874" s="13"/>
      <c r="B1874" s="13"/>
      <c r="C1874" s="13"/>
      <c r="D1874" s="18"/>
      <c r="E1874" s="9"/>
    </row>
    <row r="1875" spans="1:5">
      <c r="A1875" s="13"/>
      <c r="B1875" s="13"/>
      <c r="C1875" s="13"/>
      <c r="D1875" s="18"/>
      <c r="E1875" s="9"/>
    </row>
    <row r="1876" spans="1:5">
      <c r="A1876" s="13"/>
      <c r="B1876" s="13"/>
      <c r="C1876" s="13"/>
      <c r="D1876" s="18"/>
      <c r="E1876" s="9"/>
    </row>
    <row r="1877" spans="1:5">
      <c r="A1877" s="13"/>
      <c r="B1877" s="13"/>
      <c r="C1877" s="13"/>
      <c r="D1877" s="18"/>
      <c r="E1877" s="9"/>
    </row>
    <row r="1878" spans="1:5">
      <c r="A1878" s="13"/>
      <c r="B1878" s="13"/>
      <c r="C1878" s="13"/>
      <c r="D1878" s="18"/>
      <c r="E1878" s="9"/>
    </row>
    <row r="1879" spans="1:5">
      <c r="A1879" s="13"/>
      <c r="B1879" s="13"/>
      <c r="C1879" s="13"/>
      <c r="D1879" s="18"/>
      <c r="E1879" s="9"/>
    </row>
    <row r="1880" spans="1:5">
      <c r="A1880" s="13"/>
      <c r="B1880" s="13"/>
      <c r="C1880" s="13"/>
      <c r="D1880" s="18"/>
      <c r="E1880" s="9"/>
    </row>
    <row r="1881" spans="1:5">
      <c r="A1881" s="13"/>
      <c r="B1881" s="13"/>
      <c r="C1881" s="13"/>
      <c r="D1881" s="18"/>
      <c r="E1881" s="9"/>
    </row>
    <row r="1882" spans="1:5">
      <c r="A1882" s="13"/>
      <c r="B1882" s="13"/>
      <c r="C1882" s="13"/>
      <c r="D1882" s="18"/>
      <c r="E1882" s="9"/>
    </row>
    <row r="1883" spans="1:5">
      <c r="A1883" s="13"/>
      <c r="B1883" s="13"/>
      <c r="C1883" s="13"/>
      <c r="D1883" s="18"/>
      <c r="E1883" s="9"/>
    </row>
    <row r="1884" spans="1:5">
      <c r="A1884" s="13"/>
      <c r="B1884" s="13"/>
      <c r="C1884" s="13"/>
      <c r="D1884" s="18"/>
      <c r="E1884" s="9"/>
    </row>
    <row r="1885" spans="1:5">
      <c r="A1885" s="13"/>
      <c r="B1885" s="13"/>
      <c r="C1885" s="13"/>
      <c r="D1885" s="18"/>
      <c r="E1885" s="9"/>
    </row>
    <row r="1886" spans="1:5">
      <c r="A1886" s="13"/>
      <c r="B1886" s="13"/>
      <c r="C1886" s="13"/>
      <c r="D1886" s="18"/>
      <c r="E1886" s="9"/>
    </row>
    <row r="1887" spans="1:5">
      <c r="A1887" s="13"/>
      <c r="B1887" s="13"/>
      <c r="C1887" s="13"/>
      <c r="D1887" s="18"/>
      <c r="E1887" s="9"/>
    </row>
    <row r="1888" spans="1:5">
      <c r="A1888" s="13"/>
      <c r="B1888" s="13"/>
      <c r="C1888" s="13"/>
      <c r="D1888" s="18"/>
      <c r="E1888" s="9"/>
    </row>
    <row r="1889" spans="1:5">
      <c r="A1889" s="13"/>
      <c r="B1889" s="13"/>
      <c r="C1889" s="13"/>
      <c r="D1889" s="18"/>
      <c r="E1889" s="9"/>
    </row>
    <row r="1890" spans="1:5">
      <c r="A1890" s="13"/>
      <c r="B1890" s="13"/>
      <c r="C1890" s="13"/>
      <c r="D1890" s="18"/>
      <c r="E1890" s="9"/>
    </row>
    <row r="1891" spans="1:5">
      <c r="A1891" s="13"/>
      <c r="B1891" s="13"/>
      <c r="C1891" s="13"/>
      <c r="D1891" s="18"/>
      <c r="E1891" s="9"/>
    </row>
    <row r="1892" spans="1:5">
      <c r="A1892" s="13"/>
      <c r="B1892" s="13"/>
      <c r="C1892" s="13"/>
      <c r="D1892" s="18"/>
      <c r="E1892" s="9"/>
    </row>
    <row r="1893" spans="1:5">
      <c r="A1893" s="13"/>
      <c r="B1893" s="13"/>
      <c r="C1893" s="13"/>
      <c r="D1893" s="18"/>
      <c r="E1893" s="9"/>
    </row>
    <row r="1894" spans="1:5">
      <c r="A1894" s="13"/>
      <c r="B1894" s="13"/>
      <c r="C1894" s="13"/>
      <c r="D1894" s="18"/>
      <c r="E1894" s="9"/>
    </row>
    <row r="1895" spans="1:5">
      <c r="A1895" s="13"/>
      <c r="B1895" s="13"/>
      <c r="C1895" s="13"/>
      <c r="D1895" s="18"/>
      <c r="E1895" s="9"/>
    </row>
    <row r="1896" spans="1:5">
      <c r="A1896" s="13"/>
      <c r="B1896" s="13"/>
      <c r="C1896" s="13"/>
      <c r="D1896" s="18"/>
      <c r="E1896" s="9"/>
    </row>
    <row r="1897" spans="1:5">
      <c r="A1897" s="13"/>
      <c r="B1897" s="13"/>
      <c r="C1897" s="13"/>
      <c r="D1897" s="18"/>
      <c r="E1897" s="9"/>
    </row>
    <row r="1898" spans="1:5">
      <c r="A1898" s="13"/>
      <c r="B1898" s="13"/>
      <c r="C1898" s="13"/>
      <c r="D1898" s="18"/>
      <c r="E1898" s="9"/>
    </row>
    <row r="1899" spans="1:5">
      <c r="A1899" s="13"/>
      <c r="B1899" s="13"/>
      <c r="C1899" s="13"/>
      <c r="D1899" s="18"/>
      <c r="E1899" s="9"/>
    </row>
    <row r="1900" spans="1:5">
      <c r="A1900" s="13"/>
      <c r="B1900" s="13"/>
      <c r="C1900" s="13"/>
      <c r="D1900" s="18"/>
      <c r="E1900" s="9"/>
    </row>
    <row r="1901" spans="1:5">
      <c r="A1901" s="13"/>
      <c r="B1901" s="13"/>
      <c r="C1901" s="13"/>
      <c r="D1901" s="18"/>
      <c r="E1901" s="9"/>
    </row>
    <row r="1902" spans="1:5">
      <c r="A1902" s="13"/>
      <c r="B1902" s="13"/>
      <c r="C1902" s="13"/>
      <c r="D1902" s="18"/>
      <c r="E1902" s="9"/>
    </row>
    <row r="1903" spans="1:5">
      <c r="A1903" s="13"/>
      <c r="B1903" s="13"/>
      <c r="C1903" s="13"/>
      <c r="D1903" s="18"/>
      <c r="E1903" s="9"/>
    </row>
    <row r="1904" spans="1:5">
      <c r="A1904" s="13"/>
      <c r="B1904" s="13"/>
      <c r="C1904" s="13"/>
      <c r="D1904" s="18"/>
      <c r="E1904" s="9"/>
    </row>
    <row r="1905" spans="1:5">
      <c r="A1905" s="13"/>
      <c r="B1905" s="13"/>
      <c r="C1905" s="13"/>
      <c r="D1905" s="18"/>
      <c r="E1905" s="9"/>
    </row>
    <row r="1906" spans="1:5">
      <c r="A1906" s="13"/>
      <c r="B1906" s="13"/>
      <c r="C1906" s="13"/>
      <c r="D1906" s="18"/>
      <c r="E1906" s="9"/>
    </row>
    <row r="1907" spans="1:5">
      <c r="A1907" s="13"/>
      <c r="B1907" s="13"/>
      <c r="C1907" s="13"/>
      <c r="D1907" s="18"/>
      <c r="E1907" s="9"/>
    </row>
    <row r="1908" spans="1:5">
      <c r="A1908" s="13"/>
      <c r="B1908" s="13"/>
      <c r="C1908" s="13"/>
      <c r="D1908" s="18"/>
      <c r="E1908" s="9"/>
    </row>
    <row r="1909" spans="1:5">
      <c r="A1909" s="13"/>
      <c r="B1909" s="13"/>
      <c r="C1909" s="13"/>
      <c r="D1909" s="18"/>
      <c r="E1909" s="9"/>
    </row>
    <row r="1910" spans="1:5">
      <c r="A1910" s="13"/>
      <c r="B1910" s="13"/>
      <c r="C1910" s="13"/>
      <c r="D1910" s="18"/>
      <c r="E1910" s="9"/>
    </row>
    <row r="1911" spans="1:5">
      <c r="A1911" s="13"/>
      <c r="B1911" s="13"/>
      <c r="C1911" s="13"/>
      <c r="D1911" s="18"/>
      <c r="E1911" s="9"/>
    </row>
    <row r="1912" spans="1:5">
      <c r="A1912" s="13"/>
      <c r="B1912" s="13"/>
      <c r="C1912" s="13"/>
      <c r="D1912" s="18"/>
      <c r="E1912" s="9"/>
    </row>
    <row r="1913" spans="1:5">
      <c r="A1913" s="13"/>
      <c r="B1913" s="13"/>
      <c r="C1913" s="13"/>
      <c r="D1913" s="18"/>
      <c r="E1913" s="9"/>
    </row>
    <row r="1914" spans="1:5">
      <c r="A1914" s="13"/>
      <c r="B1914" s="13"/>
      <c r="C1914" s="13"/>
      <c r="D1914" s="18"/>
      <c r="E1914" s="9"/>
    </row>
    <row r="1915" spans="1:5">
      <c r="A1915" s="13"/>
      <c r="B1915" s="13"/>
      <c r="C1915" s="13"/>
      <c r="D1915" s="18"/>
      <c r="E1915" s="9"/>
    </row>
    <row r="1916" spans="1:5">
      <c r="A1916" s="13"/>
      <c r="B1916" s="13"/>
      <c r="C1916" s="13"/>
      <c r="D1916" s="18"/>
      <c r="E1916" s="9"/>
    </row>
    <row r="1917" spans="1:5">
      <c r="A1917" s="13"/>
      <c r="B1917" s="13"/>
      <c r="C1917" s="13"/>
      <c r="D1917" s="18"/>
      <c r="E1917" s="9"/>
    </row>
    <row r="1918" spans="1:5">
      <c r="A1918" s="13"/>
      <c r="B1918" s="13"/>
      <c r="C1918" s="13"/>
      <c r="D1918" s="18"/>
      <c r="E1918" s="9"/>
    </row>
    <row r="1919" spans="1:5">
      <c r="A1919" s="13"/>
      <c r="B1919" s="13"/>
      <c r="C1919" s="13"/>
      <c r="D1919" s="18"/>
      <c r="E1919" s="9"/>
    </row>
    <row r="1920" spans="1:5">
      <c r="A1920" s="13"/>
      <c r="B1920" s="13"/>
      <c r="C1920" s="13"/>
      <c r="D1920" s="18"/>
      <c r="E1920" s="9"/>
    </row>
    <row r="1921" spans="1:5">
      <c r="A1921" s="13"/>
      <c r="B1921" s="13"/>
      <c r="C1921" s="13"/>
      <c r="D1921" s="18"/>
      <c r="E1921" s="9"/>
    </row>
    <row r="1922" spans="1:5">
      <c r="A1922" s="13"/>
      <c r="B1922" s="13"/>
      <c r="C1922" s="13"/>
      <c r="D1922" s="18"/>
      <c r="E1922" s="9"/>
    </row>
    <row r="1923" spans="1:5">
      <c r="A1923" s="13"/>
      <c r="B1923" s="13"/>
      <c r="C1923" s="13"/>
      <c r="D1923" s="18"/>
      <c r="E1923" s="9"/>
    </row>
    <row r="1924" spans="1:5">
      <c r="A1924" s="13"/>
      <c r="B1924" s="13"/>
      <c r="C1924" s="13"/>
      <c r="D1924" s="18"/>
      <c r="E1924" s="9"/>
    </row>
    <row r="1925" spans="1:5">
      <c r="A1925" s="13"/>
      <c r="B1925" s="13"/>
      <c r="C1925" s="13"/>
      <c r="D1925" s="18"/>
      <c r="E1925" s="9"/>
    </row>
    <row r="1926" spans="1:5">
      <c r="A1926" s="13"/>
      <c r="B1926" s="13"/>
      <c r="C1926" s="13"/>
      <c r="D1926" s="18"/>
      <c r="E1926" s="9"/>
    </row>
    <row r="1927" spans="1:5">
      <c r="A1927" s="13"/>
      <c r="B1927" s="13"/>
      <c r="C1927" s="13"/>
      <c r="D1927" s="18"/>
      <c r="E1927" s="9"/>
    </row>
    <row r="1928" spans="1:5">
      <c r="A1928" s="13"/>
      <c r="B1928" s="13"/>
      <c r="C1928" s="13"/>
      <c r="D1928" s="18"/>
      <c r="E1928" s="9"/>
    </row>
    <row r="1929" spans="1:5">
      <c r="A1929" s="13"/>
      <c r="B1929" s="13"/>
      <c r="C1929" s="13"/>
      <c r="D1929" s="18"/>
      <c r="E1929" s="9"/>
    </row>
    <row r="1930" spans="1:5">
      <c r="A1930" s="13"/>
      <c r="B1930" s="13"/>
      <c r="C1930" s="13"/>
      <c r="D1930" s="18"/>
      <c r="E1930" s="9"/>
    </row>
    <row r="1931" spans="1:5">
      <c r="A1931" s="13"/>
      <c r="B1931" s="13"/>
      <c r="C1931" s="13"/>
      <c r="D1931" s="18"/>
      <c r="E1931" s="9"/>
    </row>
    <row r="1932" spans="1:5">
      <c r="A1932" s="13"/>
      <c r="B1932" s="13"/>
      <c r="C1932" s="13"/>
      <c r="D1932" s="18"/>
      <c r="E1932" s="9"/>
    </row>
    <row r="1933" spans="1:5">
      <c r="A1933" s="13"/>
      <c r="B1933" s="13"/>
      <c r="C1933" s="13"/>
      <c r="D1933" s="18"/>
      <c r="E1933" s="9"/>
    </row>
    <row r="1934" spans="1:5">
      <c r="A1934" s="13"/>
      <c r="B1934" s="13"/>
      <c r="C1934" s="13"/>
      <c r="D1934" s="18"/>
      <c r="E1934" s="9"/>
    </row>
    <row r="1935" spans="1:5">
      <c r="A1935" s="13"/>
      <c r="B1935" s="13"/>
      <c r="C1935" s="13"/>
      <c r="D1935" s="18"/>
      <c r="E1935" s="9"/>
    </row>
    <row r="1936" spans="1:5">
      <c r="A1936" s="13"/>
      <c r="B1936" s="13"/>
      <c r="C1936" s="13"/>
      <c r="D1936" s="18"/>
      <c r="E1936" s="9"/>
    </row>
    <row r="1937" spans="1:5">
      <c r="A1937" s="13"/>
      <c r="B1937" s="13"/>
      <c r="C1937" s="13"/>
      <c r="D1937" s="18"/>
      <c r="E1937" s="9"/>
    </row>
    <row r="1938" spans="1:5">
      <c r="A1938" s="13"/>
      <c r="B1938" s="13"/>
      <c r="C1938" s="13"/>
      <c r="D1938" s="18"/>
      <c r="E1938" s="9"/>
    </row>
    <row r="1939" spans="1:5">
      <c r="A1939" s="13"/>
      <c r="B1939" s="13"/>
      <c r="C1939" s="13"/>
      <c r="D1939" s="18"/>
      <c r="E1939" s="9"/>
    </row>
    <row r="1940" spans="1:5">
      <c r="A1940" s="13"/>
      <c r="B1940" s="13"/>
      <c r="C1940" s="13"/>
      <c r="D1940" s="18"/>
      <c r="E1940" s="9"/>
    </row>
    <row r="1941" spans="1:5">
      <c r="A1941" s="13"/>
      <c r="B1941" s="13"/>
      <c r="C1941" s="13"/>
      <c r="D1941" s="18"/>
      <c r="E1941" s="9"/>
    </row>
    <row r="1942" spans="1:5">
      <c r="A1942" s="13"/>
      <c r="B1942" s="13"/>
      <c r="C1942" s="13"/>
      <c r="D1942" s="18"/>
      <c r="E1942" s="9"/>
    </row>
    <row r="1943" spans="1:5">
      <c r="A1943" s="13"/>
      <c r="B1943" s="13"/>
      <c r="C1943" s="13"/>
      <c r="D1943" s="18"/>
      <c r="E1943" s="9"/>
    </row>
    <row r="1944" spans="1:5">
      <c r="A1944" s="13"/>
      <c r="B1944" s="13"/>
      <c r="C1944" s="13"/>
      <c r="D1944" s="18"/>
      <c r="E1944" s="9"/>
    </row>
    <row r="1945" spans="1:5">
      <c r="A1945" s="13"/>
      <c r="B1945" s="13"/>
      <c r="C1945" s="13"/>
      <c r="D1945" s="18"/>
      <c r="E1945" s="9"/>
    </row>
    <row r="1946" spans="1:5">
      <c r="A1946" s="13"/>
      <c r="B1946" s="13"/>
      <c r="C1946" s="13"/>
      <c r="D1946" s="18"/>
      <c r="E1946" s="9"/>
    </row>
    <row r="1947" spans="1:5">
      <c r="A1947" s="13"/>
      <c r="B1947" s="13"/>
      <c r="C1947" s="13"/>
      <c r="D1947" s="18"/>
      <c r="E1947" s="9"/>
    </row>
    <row r="1948" spans="1:5">
      <c r="A1948" s="13"/>
      <c r="B1948" s="13"/>
      <c r="C1948" s="13"/>
      <c r="D1948" s="18"/>
      <c r="E1948" s="9"/>
    </row>
    <row r="1949" spans="1:5">
      <c r="A1949" s="13"/>
      <c r="B1949" s="13"/>
      <c r="C1949" s="13"/>
      <c r="D1949" s="18"/>
      <c r="E1949" s="9"/>
    </row>
    <row r="1950" spans="1:5">
      <c r="A1950" s="13"/>
      <c r="B1950" s="13"/>
      <c r="C1950" s="13"/>
      <c r="D1950" s="18"/>
      <c r="E1950" s="9"/>
    </row>
    <row r="1951" spans="1:5">
      <c r="A1951" s="13"/>
      <c r="B1951" s="13"/>
      <c r="C1951" s="13"/>
      <c r="D1951" s="18"/>
      <c r="E1951" s="9"/>
    </row>
    <row r="1952" spans="1:5">
      <c r="A1952" s="13"/>
      <c r="B1952" s="13"/>
      <c r="C1952" s="13"/>
      <c r="D1952" s="18"/>
      <c r="E1952" s="9"/>
    </row>
    <row r="1953" spans="1:5">
      <c r="A1953" s="13"/>
      <c r="B1953" s="13"/>
      <c r="C1953" s="13"/>
      <c r="D1953" s="18"/>
      <c r="E1953" s="9"/>
    </row>
    <row r="1954" spans="1:5">
      <c r="A1954" s="13"/>
      <c r="B1954" s="13"/>
      <c r="C1954" s="13"/>
      <c r="D1954" s="18"/>
      <c r="E1954" s="9"/>
    </row>
    <row r="1955" spans="1:5">
      <c r="A1955" s="13"/>
      <c r="B1955" s="13"/>
      <c r="C1955" s="13"/>
      <c r="D1955" s="18"/>
      <c r="E1955" s="9"/>
    </row>
    <row r="1956" spans="1:5">
      <c r="A1956" s="13"/>
      <c r="B1956" s="13"/>
      <c r="C1956" s="13"/>
      <c r="D1956" s="18"/>
      <c r="E1956" s="9"/>
    </row>
    <row r="1957" spans="1:5">
      <c r="A1957" s="13"/>
      <c r="B1957" s="13"/>
      <c r="C1957" s="13"/>
      <c r="D1957" s="18"/>
      <c r="E1957" s="9"/>
    </row>
    <row r="1958" spans="1:5">
      <c r="A1958" s="13"/>
      <c r="B1958" s="13"/>
      <c r="C1958" s="13"/>
      <c r="D1958" s="18"/>
      <c r="E1958" s="9"/>
    </row>
    <row r="1959" spans="1:5">
      <c r="A1959" s="13"/>
      <c r="B1959" s="13"/>
      <c r="C1959" s="13"/>
      <c r="D1959" s="18"/>
      <c r="E1959" s="9"/>
    </row>
    <row r="1960" spans="1:5">
      <c r="A1960" s="13"/>
      <c r="B1960" s="13"/>
      <c r="C1960" s="13"/>
      <c r="D1960" s="18"/>
      <c r="E1960" s="9"/>
    </row>
    <row r="1961" spans="1:5">
      <c r="A1961" s="13"/>
      <c r="B1961" s="13"/>
      <c r="C1961" s="13"/>
      <c r="D1961" s="18"/>
      <c r="E1961" s="9"/>
    </row>
    <row r="1962" spans="1:5">
      <c r="A1962" s="13"/>
      <c r="B1962" s="13"/>
      <c r="C1962" s="13"/>
      <c r="D1962" s="18"/>
      <c r="E1962" s="9"/>
    </row>
    <row r="1963" spans="1:5">
      <c r="A1963" s="13"/>
      <c r="B1963" s="13"/>
      <c r="C1963" s="13"/>
      <c r="D1963" s="18"/>
      <c r="E1963" s="9"/>
    </row>
    <row r="1964" spans="1:5">
      <c r="A1964" s="13"/>
      <c r="B1964" s="13"/>
      <c r="C1964" s="13"/>
      <c r="D1964" s="18"/>
      <c r="E1964" s="9"/>
    </row>
    <row r="1965" spans="1:5">
      <c r="A1965" s="13"/>
      <c r="B1965" s="13"/>
      <c r="C1965" s="13"/>
      <c r="D1965" s="18"/>
      <c r="E1965" s="9"/>
    </row>
    <row r="1966" spans="1:5">
      <c r="A1966" s="13"/>
      <c r="B1966" s="13"/>
      <c r="C1966" s="13"/>
      <c r="D1966" s="18"/>
      <c r="E1966" s="9"/>
    </row>
    <row r="1967" spans="1:5">
      <c r="A1967" s="13"/>
      <c r="B1967" s="13"/>
      <c r="C1967" s="13"/>
      <c r="D1967" s="18"/>
      <c r="E1967" s="9"/>
    </row>
    <row r="1968" spans="1:5">
      <c r="A1968" s="13"/>
      <c r="B1968" s="13"/>
      <c r="C1968" s="13"/>
      <c r="D1968" s="18"/>
      <c r="E1968" s="9"/>
    </row>
    <row r="1969" spans="1:5">
      <c r="A1969" s="13"/>
      <c r="B1969" s="13"/>
      <c r="C1969" s="13"/>
      <c r="D1969" s="18"/>
      <c r="E1969" s="9"/>
    </row>
    <row r="1970" spans="1:5">
      <c r="A1970" s="13"/>
      <c r="B1970" s="13"/>
      <c r="C1970" s="13"/>
      <c r="D1970" s="18"/>
      <c r="E1970" s="9"/>
    </row>
    <row r="1971" spans="1:5">
      <c r="A1971" s="13"/>
      <c r="B1971" s="13"/>
      <c r="C1971" s="13"/>
      <c r="D1971" s="18"/>
      <c r="E1971" s="9"/>
    </row>
    <row r="1972" spans="1:5">
      <c r="A1972" s="13"/>
      <c r="B1972" s="13"/>
      <c r="C1972" s="13"/>
      <c r="D1972" s="18"/>
      <c r="E1972" s="9"/>
    </row>
    <row r="1973" spans="1:5">
      <c r="A1973" s="13"/>
      <c r="B1973" s="13"/>
      <c r="C1973" s="13"/>
      <c r="D1973" s="18"/>
      <c r="E1973" s="9"/>
    </row>
    <row r="1974" spans="1:5">
      <c r="A1974" s="13"/>
      <c r="B1974" s="13"/>
      <c r="C1974" s="13"/>
      <c r="D1974" s="18"/>
      <c r="E1974" s="9"/>
    </row>
    <row r="1975" spans="1:5">
      <c r="A1975" s="13"/>
      <c r="B1975" s="13"/>
      <c r="C1975" s="13"/>
      <c r="D1975" s="18"/>
      <c r="E1975" s="9"/>
    </row>
    <row r="1976" spans="1:5">
      <c r="A1976" s="13"/>
      <c r="B1976" s="13"/>
      <c r="C1976" s="13"/>
      <c r="D1976" s="18"/>
      <c r="E1976" s="9"/>
    </row>
    <row r="1977" spans="1:5">
      <c r="A1977" s="13"/>
      <c r="B1977" s="13"/>
      <c r="C1977" s="13"/>
      <c r="D1977" s="18"/>
      <c r="E1977" s="9"/>
    </row>
    <row r="1978" spans="1:5">
      <c r="A1978" s="13"/>
      <c r="B1978" s="13"/>
      <c r="C1978" s="13"/>
      <c r="D1978" s="18"/>
      <c r="E1978" s="9"/>
    </row>
    <row r="1979" spans="1:5">
      <c r="A1979" s="13"/>
      <c r="B1979" s="13"/>
      <c r="C1979" s="13"/>
      <c r="D1979" s="18"/>
      <c r="E1979" s="9"/>
    </row>
    <row r="1980" spans="1:5">
      <c r="A1980" s="13"/>
      <c r="B1980" s="13"/>
      <c r="C1980" s="13"/>
      <c r="D1980" s="18"/>
      <c r="E1980" s="9"/>
    </row>
    <row r="1981" spans="1:5">
      <c r="A1981" s="13"/>
      <c r="B1981" s="13"/>
      <c r="C1981" s="13"/>
      <c r="D1981" s="18"/>
      <c r="E1981" s="9"/>
    </row>
    <row r="1982" spans="1:5">
      <c r="A1982" s="13"/>
      <c r="B1982" s="13"/>
      <c r="C1982" s="13"/>
      <c r="D1982" s="18"/>
      <c r="E1982" s="9"/>
    </row>
    <row r="1983" spans="1:5">
      <c r="A1983" s="13"/>
      <c r="B1983" s="13"/>
      <c r="C1983" s="13"/>
      <c r="D1983" s="18"/>
      <c r="E1983" s="9"/>
    </row>
    <row r="1984" spans="1:5">
      <c r="A1984" s="13"/>
      <c r="B1984" s="13"/>
      <c r="C1984" s="13"/>
      <c r="D1984" s="18"/>
      <c r="E1984" s="9"/>
    </row>
    <row r="1985" spans="1:5">
      <c r="A1985" s="13"/>
      <c r="B1985" s="13"/>
      <c r="C1985" s="13"/>
      <c r="D1985" s="18"/>
      <c r="E1985" s="9"/>
    </row>
    <row r="1986" spans="1:5">
      <c r="A1986" s="13"/>
      <c r="B1986" s="13"/>
      <c r="C1986" s="13"/>
      <c r="D1986" s="18"/>
      <c r="E1986" s="9"/>
    </row>
    <row r="1987" spans="1:5">
      <c r="A1987" s="13"/>
      <c r="B1987" s="13"/>
      <c r="C1987" s="13"/>
      <c r="D1987" s="18"/>
      <c r="E1987" s="9"/>
    </row>
    <row r="1988" spans="1:5">
      <c r="A1988" s="13"/>
      <c r="B1988" s="13"/>
      <c r="C1988" s="13"/>
      <c r="D1988" s="18"/>
      <c r="E1988" s="9"/>
    </row>
    <row r="1989" spans="1:5">
      <c r="A1989" s="13"/>
      <c r="B1989" s="13"/>
      <c r="C1989" s="13"/>
      <c r="D1989" s="18"/>
      <c r="E1989" s="9"/>
    </row>
    <row r="1990" spans="1:5">
      <c r="A1990" s="13"/>
      <c r="B1990" s="13"/>
      <c r="C1990" s="13"/>
      <c r="D1990" s="18"/>
      <c r="E1990" s="9"/>
    </row>
    <row r="1991" spans="1:5">
      <c r="A1991" s="13"/>
      <c r="B1991" s="13"/>
      <c r="C1991" s="13"/>
      <c r="D1991" s="18"/>
      <c r="E1991" s="9"/>
    </row>
    <row r="1992" spans="1:5">
      <c r="A1992" s="13"/>
      <c r="B1992" s="13"/>
      <c r="C1992" s="13"/>
      <c r="D1992" s="18"/>
      <c r="E1992" s="9"/>
    </row>
    <row r="1993" spans="1:5">
      <c r="A1993" s="13"/>
      <c r="B1993" s="13"/>
      <c r="C1993" s="13"/>
      <c r="D1993" s="18"/>
      <c r="E1993" s="9"/>
    </row>
    <row r="1994" spans="1:5">
      <c r="A1994" s="13"/>
      <c r="B1994" s="13"/>
      <c r="C1994" s="13"/>
      <c r="D1994" s="18"/>
      <c r="E1994" s="9"/>
    </row>
    <row r="1995" spans="1:5">
      <c r="A1995" s="13"/>
      <c r="B1995" s="13"/>
      <c r="C1995" s="13"/>
      <c r="D1995" s="18"/>
      <c r="E1995" s="9"/>
    </row>
    <row r="1996" spans="1:5">
      <c r="A1996" s="13"/>
      <c r="B1996" s="13"/>
      <c r="C1996" s="13"/>
      <c r="D1996" s="18"/>
      <c r="E1996" s="9"/>
    </row>
    <row r="1997" spans="1:5">
      <c r="A1997" s="13"/>
      <c r="B1997" s="13"/>
      <c r="C1997" s="13"/>
      <c r="D1997" s="18"/>
      <c r="E1997" s="9"/>
    </row>
    <row r="1998" spans="1:5">
      <c r="A1998" s="13"/>
      <c r="B1998" s="13"/>
      <c r="C1998" s="13"/>
      <c r="D1998" s="18"/>
      <c r="E1998" s="9"/>
    </row>
    <row r="1999" spans="1:5">
      <c r="A1999" s="13"/>
      <c r="B1999" s="13"/>
      <c r="C1999" s="13"/>
      <c r="D1999" s="18"/>
      <c r="E1999" s="9"/>
    </row>
    <row r="2000" spans="1:5">
      <c r="A2000" s="13"/>
      <c r="B2000" s="13"/>
      <c r="C2000" s="13"/>
      <c r="D2000" s="18"/>
      <c r="E2000" s="9"/>
    </row>
    <row r="2001" spans="1:5">
      <c r="A2001" s="13"/>
      <c r="B2001" s="13"/>
      <c r="C2001" s="13"/>
      <c r="D2001" s="18"/>
      <c r="E2001" s="9"/>
    </row>
    <row r="2002" spans="1:5">
      <c r="A2002" s="13"/>
      <c r="B2002" s="13"/>
      <c r="C2002" s="13"/>
      <c r="D2002" s="18"/>
      <c r="E2002" s="9"/>
    </row>
    <row r="2003" spans="1:5">
      <c r="A2003" s="13"/>
      <c r="B2003" s="13"/>
      <c r="C2003" s="13"/>
      <c r="D2003" s="18"/>
      <c r="E2003" s="9"/>
    </row>
    <row r="2004" spans="1:5">
      <c r="A2004" s="13"/>
      <c r="B2004" s="13"/>
      <c r="C2004" s="13"/>
      <c r="D2004" s="18"/>
      <c r="E2004" s="9"/>
    </row>
    <row r="2005" spans="1:5">
      <c r="A2005" s="13"/>
      <c r="B2005" s="13"/>
      <c r="C2005" s="13"/>
      <c r="D2005" s="18"/>
      <c r="E2005" s="9"/>
    </row>
    <row r="2006" spans="1:5">
      <c r="A2006" s="13"/>
      <c r="B2006" s="13"/>
      <c r="C2006" s="13"/>
      <c r="D2006" s="18"/>
      <c r="E2006" s="9"/>
    </row>
    <row r="2007" spans="1:5">
      <c r="A2007" s="13"/>
      <c r="B2007" s="13"/>
      <c r="C2007" s="13"/>
      <c r="D2007" s="18"/>
      <c r="E2007" s="9"/>
    </row>
    <row r="2008" spans="1:5">
      <c r="A2008" s="13"/>
      <c r="B2008" s="13"/>
      <c r="C2008" s="13"/>
      <c r="D2008" s="18"/>
      <c r="E2008" s="9"/>
    </row>
    <row r="2009" spans="1:5">
      <c r="A2009" s="13"/>
      <c r="B2009" s="13"/>
      <c r="C2009" s="13"/>
      <c r="D2009" s="18"/>
      <c r="E2009" s="9"/>
    </row>
    <row r="2010" spans="1:5">
      <c r="A2010" s="13"/>
      <c r="B2010" s="13"/>
      <c r="C2010" s="13"/>
      <c r="D2010" s="18"/>
      <c r="E2010" s="9"/>
    </row>
    <row r="2011" spans="1:5">
      <c r="A2011" s="13"/>
      <c r="B2011" s="13"/>
      <c r="C2011" s="13"/>
      <c r="D2011" s="18"/>
      <c r="E2011" s="9"/>
    </row>
    <row r="2012" spans="1:5">
      <c r="A2012" s="13"/>
      <c r="B2012" s="13"/>
      <c r="C2012" s="13"/>
      <c r="D2012" s="18"/>
      <c r="E2012" s="9"/>
    </row>
    <row r="2013" spans="1:5">
      <c r="A2013" s="13"/>
      <c r="B2013" s="13"/>
      <c r="C2013" s="13"/>
      <c r="D2013" s="18"/>
      <c r="E2013" s="9"/>
    </row>
    <row r="2014" spans="1:5">
      <c r="A2014" s="13"/>
      <c r="B2014" s="13"/>
      <c r="C2014" s="13"/>
      <c r="D2014" s="18"/>
      <c r="E2014" s="9"/>
    </row>
    <row r="2015" spans="1:5">
      <c r="A2015" s="13"/>
      <c r="B2015" s="13"/>
      <c r="C2015" s="13"/>
      <c r="D2015" s="18"/>
      <c r="E2015" s="9"/>
    </row>
    <row r="2016" spans="1:5">
      <c r="A2016" s="13"/>
      <c r="B2016" s="13"/>
      <c r="C2016" s="13"/>
      <c r="D2016" s="18"/>
      <c r="E2016" s="9"/>
    </row>
    <row r="2017" spans="1:5">
      <c r="A2017" s="13"/>
      <c r="B2017" s="13"/>
      <c r="C2017" s="13"/>
      <c r="D2017" s="18"/>
      <c r="E2017" s="9"/>
    </row>
    <row r="2018" spans="1:5">
      <c r="A2018" s="13"/>
      <c r="B2018" s="13"/>
      <c r="C2018" s="13"/>
      <c r="D2018" s="18"/>
      <c r="E2018" s="9"/>
    </row>
    <row r="2019" spans="1:5">
      <c r="A2019" s="13"/>
      <c r="B2019" s="13"/>
      <c r="C2019" s="13"/>
      <c r="D2019" s="18"/>
      <c r="E2019" s="9"/>
    </row>
    <row r="2020" spans="1:5">
      <c r="A2020" s="13"/>
      <c r="B2020" s="13"/>
      <c r="C2020" s="13"/>
      <c r="D2020" s="18"/>
      <c r="E2020" s="9"/>
    </row>
    <row r="2021" spans="1:5">
      <c r="A2021" s="13"/>
      <c r="B2021" s="13"/>
      <c r="C2021" s="13"/>
      <c r="D2021" s="18"/>
      <c r="E2021" s="9"/>
    </row>
    <row r="2022" spans="1:5">
      <c r="A2022" s="13"/>
      <c r="B2022" s="13"/>
      <c r="C2022" s="13"/>
      <c r="D2022" s="18"/>
      <c r="E2022" s="9"/>
    </row>
    <row r="2023" spans="1:5">
      <c r="A2023" s="13"/>
      <c r="B2023" s="13"/>
      <c r="C2023" s="13"/>
      <c r="D2023" s="18"/>
      <c r="E2023" s="9"/>
    </row>
    <row r="2024" spans="1:5">
      <c r="A2024" s="13"/>
      <c r="B2024" s="13"/>
      <c r="C2024" s="13"/>
      <c r="D2024" s="18"/>
      <c r="E2024" s="9"/>
    </row>
    <row r="2025" spans="1:5">
      <c r="A2025" s="13"/>
      <c r="B2025" s="13"/>
      <c r="C2025" s="13"/>
      <c r="D2025" s="18"/>
      <c r="E2025" s="9"/>
    </row>
    <row r="2026" spans="1:5">
      <c r="A2026" s="13"/>
      <c r="B2026" s="13"/>
      <c r="C2026" s="13"/>
      <c r="D2026" s="18"/>
      <c r="E2026" s="9"/>
    </row>
    <row r="2027" spans="1:5">
      <c r="A2027" s="13"/>
      <c r="B2027" s="13"/>
      <c r="C2027" s="13"/>
      <c r="D2027" s="18"/>
      <c r="E2027" s="9"/>
    </row>
    <row r="2028" spans="1:5">
      <c r="A2028" s="13"/>
      <c r="B2028" s="13"/>
      <c r="C2028" s="13"/>
      <c r="D2028" s="18"/>
      <c r="E2028" s="9"/>
    </row>
    <row r="2029" spans="1:5">
      <c r="A2029" s="13"/>
      <c r="B2029" s="13"/>
      <c r="C2029" s="13"/>
      <c r="D2029" s="18"/>
      <c r="E2029" s="9"/>
    </row>
    <row r="2030" spans="1:5">
      <c r="A2030" s="13"/>
      <c r="B2030" s="13"/>
      <c r="C2030" s="13"/>
      <c r="D2030" s="18"/>
      <c r="E2030" s="9"/>
    </row>
    <row r="2031" spans="1:5">
      <c r="A2031" s="13"/>
      <c r="B2031" s="13"/>
      <c r="C2031" s="13"/>
      <c r="D2031" s="18"/>
      <c r="E2031" s="9"/>
    </row>
    <row r="2032" spans="1:5">
      <c r="A2032" s="13"/>
      <c r="B2032" s="13"/>
      <c r="C2032" s="13"/>
      <c r="D2032" s="18"/>
      <c r="E2032" s="9"/>
    </row>
    <row r="2033" spans="1:5">
      <c r="A2033" s="13"/>
      <c r="B2033" s="13"/>
      <c r="C2033" s="13"/>
      <c r="D2033" s="18"/>
      <c r="E2033" s="9"/>
    </row>
    <row r="2034" spans="1:5">
      <c r="A2034" s="13"/>
      <c r="B2034" s="13"/>
      <c r="C2034" s="13"/>
      <c r="D2034" s="18"/>
      <c r="E2034" s="9"/>
    </row>
    <row r="2035" spans="1:5">
      <c r="A2035" s="13"/>
      <c r="B2035" s="13"/>
      <c r="C2035" s="13"/>
      <c r="D2035" s="18"/>
      <c r="E2035" s="9"/>
    </row>
    <row r="2036" spans="1:5">
      <c r="A2036" s="13"/>
      <c r="B2036" s="13"/>
      <c r="C2036" s="13"/>
      <c r="D2036" s="18"/>
      <c r="E2036" s="9"/>
    </row>
    <row r="2037" spans="1:5">
      <c r="A2037" s="13"/>
      <c r="B2037" s="13"/>
      <c r="C2037" s="13"/>
      <c r="D2037" s="18"/>
      <c r="E2037" s="9"/>
    </row>
    <row r="2038" spans="1:5">
      <c r="A2038" s="13"/>
      <c r="B2038" s="13"/>
      <c r="C2038" s="13"/>
      <c r="D2038" s="18"/>
      <c r="E2038" s="9"/>
    </row>
    <row r="2039" spans="1:5">
      <c r="A2039" s="13"/>
      <c r="B2039" s="13"/>
      <c r="C2039" s="13"/>
      <c r="D2039" s="18"/>
      <c r="E2039" s="9"/>
    </row>
    <row r="2040" spans="1:5">
      <c r="A2040" s="13"/>
      <c r="B2040" s="13"/>
      <c r="C2040" s="13"/>
      <c r="D2040" s="18"/>
      <c r="E2040" s="9"/>
    </row>
    <row r="2041" spans="1:5">
      <c r="A2041" s="13"/>
      <c r="B2041" s="13"/>
      <c r="C2041" s="13"/>
      <c r="D2041" s="18"/>
      <c r="E2041" s="9"/>
    </row>
    <row r="2042" spans="1:5">
      <c r="A2042" s="13"/>
      <c r="B2042" s="13"/>
      <c r="C2042" s="13"/>
      <c r="D2042" s="18"/>
      <c r="E2042" s="9"/>
    </row>
    <row r="2043" spans="1:5">
      <c r="A2043" s="13"/>
      <c r="B2043" s="13"/>
      <c r="C2043" s="13"/>
      <c r="D2043" s="18"/>
      <c r="E2043" s="9"/>
    </row>
    <row r="2044" spans="1:5">
      <c r="A2044" s="13"/>
      <c r="B2044" s="13"/>
      <c r="C2044" s="13"/>
      <c r="D2044" s="18"/>
      <c r="E2044" s="9"/>
    </row>
    <row r="2045" spans="1:5">
      <c r="A2045" s="13"/>
      <c r="B2045" s="13"/>
      <c r="C2045" s="13"/>
      <c r="D2045" s="18"/>
      <c r="E2045" s="9"/>
    </row>
    <row r="2046" spans="1:5">
      <c r="A2046" s="13"/>
      <c r="B2046" s="13"/>
      <c r="C2046" s="13"/>
      <c r="D2046" s="18"/>
      <c r="E2046" s="9"/>
    </row>
    <row r="2047" spans="1:5">
      <c r="A2047" s="13"/>
      <c r="B2047" s="13"/>
      <c r="C2047" s="13"/>
      <c r="D2047" s="18"/>
      <c r="E2047" s="9"/>
    </row>
    <row r="2048" spans="1:5">
      <c r="A2048" s="13"/>
      <c r="B2048" s="13"/>
      <c r="C2048" s="13"/>
      <c r="D2048" s="18"/>
      <c r="E2048" s="9"/>
    </row>
    <row r="2049" spans="1:5">
      <c r="A2049" s="13"/>
      <c r="B2049" s="13"/>
      <c r="C2049" s="13"/>
      <c r="D2049" s="18"/>
      <c r="E2049" s="9"/>
    </row>
    <row r="2050" spans="1:5">
      <c r="A2050" s="13"/>
      <c r="B2050" s="13"/>
      <c r="C2050" s="13"/>
      <c r="D2050" s="18"/>
      <c r="E2050" s="9"/>
    </row>
    <row r="2051" spans="1:5">
      <c r="A2051" s="13"/>
      <c r="B2051" s="13"/>
      <c r="C2051" s="13"/>
      <c r="D2051" s="18"/>
      <c r="E2051" s="9"/>
    </row>
    <row r="2052" spans="1:5">
      <c r="A2052" s="13"/>
      <c r="B2052" s="13"/>
      <c r="C2052" s="13"/>
      <c r="D2052" s="18"/>
      <c r="E2052" s="9"/>
    </row>
    <row r="2053" spans="1:5">
      <c r="A2053" s="13"/>
      <c r="B2053" s="13"/>
      <c r="C2053" s="13"/>
      <c r="D2053" s="18"/>
      <c r="E2053" s="9"/>
    </row>
    <row r="2054" spans="1:5">
      <c r="A2054" s="13"/>
      <c r="B2054" s="13"/>
      <c r="C2054" s="13"/>
      <c r="D2054" s="18"/>
      <c r="E2054" s="9"/>
    </row>
    <row r="2055" spans="1:5">
      <c r="A2055" s="13"/>
      <c r="B2055" s="13"/>
      <c r="C2055" s="13"/>
      <c r="D2055" s="18"/>
      <c r="E2055" s="9"/>
    </row>
    <row r="2056" spans="1:5">
      <c r="A2056" s="13"/>
      <c r="B2056" s="13"/>
      <c r="C2056" s="13"/>
      <c r="D2056" s="18"/>
      <c r="E2056" s="9"/>
    </row>
    <row r="2057" spans="1:5">
      <c r="A2057" s="13"/>
      <c r="B2057" s="13"/>
      <c r="C2057" s="13"/>
      <c r="D2057" s="18"/>
      <c r="E2057" s="9"/>
    </row>
    <row r="2058" spans="1:5">
      <c r="A2058" s="13"/>
      <c r="B2058" s="13"/>
      <c r="C2058" s="13"/>
      <c r="D2058" s="18"/>
      <c r="E2058" s="9"/>
    </row>
    <row r="2059" spans="1:5">
      <c r="A2059" s="13"/>
      <c r="B2059" s="13"/>
      <c r="C2059" s="13"/>
      <c r="D2059" s="18"/>
      <c r="E2059" s="9"/>
    </row>
    <row r="2060" spans="1:5">
      <c r="A2060" s="13"/>
      <c r="B2060" s="13"/>
      <c r="C2060" s="13"/>
      <c r="D2060" s="18"/>
      <c r="E2060" s="9"/>
    </row>
    <row r="2061" spans="1:5">
      <c r="A2061" s="13"/>
      <c r="B2061" s="13"/>
      <c r="C2061" s="13"/>
      <c r="D2061" s="18"/>
      <c r="E2061" s="9"/>
    </row>
    <row r="2062" spans="1:5">
      <c r="A2062" s="13"/>
      <c r="B2062" s="13"/>
      <c r="C2062" s="13"/>
      <c r="D2062" s="18"/>
      <c r="E2062" s="9"/>
    </row>
    <row r="2063" spans="1:5">
      <c r="A2063" s="13"/>
      <c r="B2063" s="13"/>
      <c r="C2063" s="13"/>
      <c r="D2063" s="18"/>
      <c r="E2063" s="9"/>
    </row>
    <row r="2064" spans="1:5">
      <c r="A2064" s="13"/>
      <c r="B2064" s="13"/>
      <c r="C2064" s="13"/>
      <c r="D2064" s="18"/>
      <c r="E2064" s="9"/>
    </row>
    <row r="2065" spans="1:5">
      <c r="A2065" s="13"/>
      <c r="B2065" s="13"/>
      <c r="C2065" s="13"/>
      <c r="D2065" s="18"/>
      <c r="E2065" s="9"/>
    </row>
    <row r="2066" spans="1:5">
      <c r="A2066" s="13"/>
      <c r="B2066" s="13"/>
      <c r="C2066" s="13"/>
      <c r="D2066" s="18"/>
      <c r="E2066" s="9"/>
    </row>
    <row r="2067" spans="1:5">
      <c r="A2067" s="13"/>
      <c r="B2067" s="13"/>
      <c r="C2067" s="13"/>
      <c r="D2067" s="18"/>
      <c r="E2067" s="9"/>
    </row>
    <row r="2068" spans="1:5">
      <c r="A2068" s="13"/>
      <c r="B2068" s="13"/>
      <c r="C2068" s="13"/>
      <c r="D2068" s="18"/>
      <c r="E2068" s="9"/>
    </row>
    <row r="2069" spans="1:5">
      <c r="A2069" s="13"/>
      <c r="B2069" s="13"/>
      <c r="C2069" s="13"/>
      <c r="D2069" s="18"/>
      <c r="E2069" s="9"/>
    </row>
    <row r="2070" spans="1:5">
      <c r="A2070" s="13"/>
      <c r="B2070" s="13"/>
      <c r="C2070" s="13"/>
      <c r="D2070" s="18"/>
      <c r="E2070" s="9"/>
    </row>
    <row r="2071" spans="1:5">
      <c r="A2071" s="13"/>
      <c r="B2071" s="13"/>
      <c r="C2071" s="13"/>
      <c r="D2071" s="18"/>
      <c r="E2071" s="9"/>
    </row>
    <row r="2072" spans="1:5">
      <c r="A2072" s="13"/>
      <c r="B2072" s="13"/>
      <c r="C2072" s="13"/>
      <c r="D2072" s="18"/>
      <c r="E2072" s="9"/>
    </row>
    <row r="2073" spans="1:5">
      <c r="A2073" s="13"/>
      <c r="B2073" s="13"/>
      <c r="C2073" s="13"/>
      <c r="D2073" s="18"/>
      <c r="E2073" s="9"/>
    </row>
    <row r="2074" spans="1:5">
      <c r="A2074" s="13"/>
      <c r="B2074" s="13"/>
      <c r="C2074" s="13"/>
      <c r="D2074" s="18"/>
      <c r="E2074" s="9"/>
    </row>
    <row r="2075" spans="1:5">
      <c r="A2075" s="13"/>
      <c r="B2075" s="13"/>
      <c r="C2075" s="13"/>
      <c r="D2075" s="18"/>
      <c r="E2075" s="9"/>
    </row>
    <row r="2076" spans="1:5">
      <c r="A2076" s="13"/>
      <c r="B2076" s="13"/>
      <c r="C2076" s="13"/>
      <c r="D2076" s="18"/>
      <c r="E2076" s="9"/>
    </row>
    <row r="2077" spans="1:5">
      <c r="A2077" s="13"/>
      <c r="B2077" s="13"/>
      <c r="C2077" s="13"/>
      <c r="D2077" s="18"/>
      <c r="E2077" s="9"/>
    </row>
    <row r="2078" spans="1:5">
      <c r="A2078" s="13"/>
      <c r="B2078" s="13"/>
      <c r="C2078" s="13"/>
      <c r="D2078" s="18"/>
      <c r="E2078" s="9"/>
    </row>
    <row r="2079" spans="1:5">
      <c r="A2079" s="13"/>
      <c r="B2079" s="13"/>
      <c r="C2079" s="13"/>
      <c r="D2079" s="18"/>
      <c r="E2079" s="9"/>
    </row>
    <row r="2080" spans="1:5">
      <c r="A2080" s="13"/>
      <c r="B2080" s="13"/>
      <c r="C2080" s="13"/>
      <c r="D2080" s="18"/>
      <c r="E2080" s="9"/>
    </row>
    <row r="2081" spans="1:5">
      <c r="A2081" s="13"/>
      <c r="B2081" s="13"/>
      <c r="C2081" s="13"/>
      <c r="D2081" s="18"/>
      <c r="E2081" s="9"/>
    </row>
    <row r="2082" spans="1:5">
      <c r="A2082" s="13"/>
      <c r="B2082" s="13"/>
      <c r="C2082" s="13"/>
      <c r="D2082" s="18"/>
      <c r="E2082" s="9"/>
    </row>
    <row r="2083" spans="1:5">
      <c r="A2083" s="13"/>
      <c r="B2083" s="13"/>
      <c r="C2083" s="13"/>
      <c r="D2083" s="18"/>
      <c r="E2083" s="9"/>
    </row>
    <row r="2084" spans="1:5">
      <c r="A2084" s="13"/>
      <c r="B2084" s="13"/>
      <c r="C2084" s="13"/>
      <c r="D2084" s="18"/>
      <c r="E2084" s="9"/>
    </row>
    <row r="2085" spans="1:5">
      <c r="A2085" s="13"/>
      <c r="B2085" s="13"/>
      <c r="C2085" s="13"/>
      <c r="D2085" s="18"/>
      <c r="E2085" s="9"/>
    </row>
    <row r="2086" spans="1:5">
      <c r="A2086" s="13"/>
      <c r="B2086" s="13"/>
      <c r="C2086" s="13"/>
      <c r="D2086" s="18"/>
      <c r="E2086" s="9"/>
    </row>
    <row r="2087" spans="1:5">
      <c r="A2087" s="13"/>
      <c r="B2087" s="13"/>
      <c r="C2087" s="13"/>
      <c r="D2087" s="18"/>
      <c r="E2087" s="9"/>
    </row>
    <row r="2088" spans="1:5">
      <c r="A2088" s="13"/>
      <c r="B2088" s="13"/>
      <c r="C2088" s="13"/>
      <c r="D2088" s="18"/>
      <c r="E2088" s="9"/>
    </row>
    <row r="2089" spans="1:5">
      <c r="A2089" s="13"/>
      <c r="B2089" s="13"/>
      <c r="C2089" s="13"/>
      <c r="D2089" s="18"/>
      <c r="E2089" s="9"/>
    </row>
    <row r="2090" spans="1:5">
      <c r="A2090" s="13"/>
      <c r="B2090" s="13"/>
      <c r="C2090" s="13"/>
      <c r="D2090" s="18"/>
      <c r="E2090" s="9"/>
    </row>
    <row r="2091" spans="1:5">
      <c r="A2091" s="13"/>
      <c r="B2091" s="13"/>
      <c r="C2091" s="13"/>
      <c r="D2091" s="18"/>
      <c r="E2091" s="9"/>
    </row>
    <row r="2092" spans="1:5">
      <c r="A2092" s="13"/>
      <c r="B2092" s="13"/>
      <c r="C2092" s="13"/>
      <c r="D2092" s="18"/>
      <c r="E2092" s="9"/>
    </row>
    <row r="2093" spans="1:5">
      <c r="A2093" s="13"/>
      <c r="B2093" s="13"/>
      <c r="C2093" s="13"/>
      <c r="D2093" s="18"/>
      <c r="E2093" s="9"/>
    </row>
    <row r="2094" spans="1:5">
      <c r="A2094" s="13"/>
      <c r="B2094" s="13"/>
      <c r="C2094" s="13"/>
      <c r="D2094" s="18"/>
      <c r="E2094" s="9"/>
    </row>
    <row r="2095" spans="1:5">
      <c r="A2095" s="13"/>
      <c r="B2095" s="13"/>
      <c r="C2095" s="13"/>
      <c r="D2095" s="18"/>
      <c r="E2095" s="9"/>
    </row>
    <row r="2096" spans="1:5">
      <c r="A2096" s="13"/>
      <c r="B2096" s="13"/>
      <c r="C2096" s="13"/>
      <c r="D2096" s="18"/>
      <c r="E2096" s="9"/>
    </row>
    <row r="2097" spans="1:5">
      <c r="A2097" s="13"/>
      <c r="B2097" s="13"/>
      <c r="C2097" s="13"/>
      <c r="D2097" s="18"/>
      <c r="E2097" s="9"/>
    </row>
    <row r="2098" spans="1:5">
      <c r="A2098" s="13"/>
      <c r="B2098" s="13"/>
      <c r="C2098" s="13"/>
      <c r="D2098" s="18"/>
      <c r="E2098" s="9"/>
    </row>
    <row r="2099" spans="1:5">
      <c r="A2099" s="13"/>
      <c r="B2099" s="13"/>
      <c r="C2099" s="13"/>
      <c r="D2099" s="18"/>
      <c r="E2099" s="9"/>
    </row>
    <row r="2100" spans="1:5">
      <c r="A2100" s="13"/>
      <c r="B2100" s="13"/>
      <c r="C2100" s="13"/>
      <c r="D2100" s="18"/>
      <c r="E2100" s="9"/>
    </row>
    <row r="2101" spans="1:5">
      <c r="A2101" s="13"/>
      <c r="B2101" s="13"/>
      <c r="C2101" s="13"/>
      <c r="D2101" s="18"/>
      <c r="E2101" s="9"/>
    </row>
    <row r="2102" spans="1:5">
      <c r="A2102" s="13"/>
      <c r="B2102" s="13"/>
      <c r="C2102" s="13"/>
      <c r="D2102" s="18"/>
      <c r="E2102" s="9"/>
    </row>
    <row r="2103" spans="1:5">
      <c r="A2103" s="13"/>
      <c r="B2103" s="13"/>
      <c r="C2103" s="13"/>
      <c r="D2103" s="18"/>
      <c r="E2103" s="9"/>
    </row>
    <row r="2104" spans="1:5">
      <c r="A2104" s="13"/>
      <c r="B2104" s="13"/>
      <c r="C2104" s="13"/>
      <c r="D2104" s="18"/>
      <c r="E2104" s="9"/>
    </row>
    <row r="2105" spans="1:5">
      <c r="A2105" s="13"/>
      <c r="B2105" s="13"/>
      <c r="C2105" s="13"/>
      <c r="D2105" s="18"/>
      <c r="E2105" s="9"/>
    </row>
    <row r="2106" spans="1:5">
      <c r="A2106" s="13"/>
      <c r="B2106" s="13"/>
      <c r="C2106" s="13"/>
      <c r="D2106" s="18"/>
      <c r="E2106" s="9"/>
    </row>
    <row r="2107" spans="1:5">
      <c r="A2107" s="13"/>
      <c r="B2107" s="13"/>
      <c r="C2107" s="13"/>
      <c r="D2107" s="18"/>
      <c r="E2107" s="9"/>
    </row>
    <row r="2108" spans="1:5">
      <c r="A2108" s="13"/>
      <c r="B2108" s="13"/>
      <c r="C2108" s="13"/>
      <c r="D2108" s="18"/>
      <c r="E2108" s="9"/>
    </row>
    <row r="2109" spans="1:5">
      <c r="A2109" s="13"/>
      <c r="B2109" s="13"/>
      <c r="C2109" s="13"/>
      <c r="D2109" s="18"/>
      <c r="E2109" s="9"/>
    </row>
    <row r="2110" spans="1:5">
      <c r="A2110" s="13"/>
      <c r="B2110" s="13"/>
      <c r="C2110" s="13"/>
      <c r="D2110" s="18"/>
      <c r="E2110" s="9"/>
    </row>
    <row r="2111" spans="1:5">
      <c r="A2111" s="13"/>
      <c r="B2111" s="13"/>
      <c r="C2111" s="13"/>
      <c r="D2111" s="18"/>
      <c r="E2111" s="9"/>
    </row>
    <row r="2112" spans="1:5">
      <c r="A2112" s="13"/>
      <c r="B2112" s="13"/>
      <c r="C2112" s="13"/>
      <c r="D2112" s="18"/>
      <c r="E2112" s="9"/>
    </row>
    <row r="2113" spans="1:5">
      <c r="A2113" s="13"/>
      <c r="B2113" s="13"/>
      <c r="C2113" s="13"/>
      <c r="D2113" s="18"/>
      <c r="E2113" s="9"/>
    </row>
    <row r="2114" spans="1:5">
      <c r="A2114" s="13"/>
      <c r="B2114" s="13"/>
      <c r="C2114" s="13"/>
      <c r="D2114" s="18"/>
      <c r="E2114" s="9"/>
    </row>
    <row r="2115" spans="1:5">
      <c r="A2115" s="13"/>
      <c r="B2115" s="13"/>
      <c r="C2115" s="13"/>
      <c r="D2115" s="18"/>
      <c r="E2115" s="9"/>
    </row>
    <row r="2116" spans="1:5">
      <c r="A2116" s="13"/>
      <c r="B2116" s="13"/>
      <c r="C2116" s="13"/>
      <c r="D2116" s="18"/>
      <c r="E2116" s="9"/>
    </row>
    <row r="2117" spans="1:5">
      <c r="A2117" s="13"/>
      <c r="B2117" s="13"/>
      <c r="C2117" s="13"/>
      <c r="D2117" s="18"/>
      <c r="E2117" s="9"/>
    </row>
    <row r="2118" spans="1:5">
      <c r="A2118" s="13"/>
      <c r="B2118" s="13"/>
      <c r="C2118" s="13"/>
      <c r="D2118" s="18"/>
      <c r="E2118" s="9"/>
    </row>
    <row r="2119" spans="1:5">
      <c r="A2119" s="13"/>
      <c r="B2119" s="13"/>
      <c r="C2119" s="13"/>
      <c r="D2119" s="18"/>
      <c r="E2119" s="9"/>
    </row>
    <row r="2120" spans="1:5">
      <c r="A2120" s="13"/>
      <c r="B2120" s="13"/>
      <c r="C2120" s="13"/>
      <c r="D2120" s="18"/>
      <c r="E2120" s="9"/>
    </row>
    <row r="2121" spans="1:5">
      <c r="A2121" s="13"/>
      <c r="B2121" s="13"/>
      <c r="C2121" s="13"/>
      <c r="D2121" s="18"/>
      <c r="E2121" s="9"/>
    </row>
    <row r="2122" spans="1:5">
      <c r="A2122" s="13"/>
      <c r="B2122" s="13"/>
      <c r="C2122" s="13"/>
      <c r="D2122" s="18"/>
      <c r="E2122" s="9"/>
    </row>
    <row r="2123" spans="1:5">
      <c r="A2123" s="13"/>
      <c r="B2123" s="13"/>
      <c r="C2123" s="13"/>
      <c r="D2123" s="18"/>
      <c r="E2123" s="9"/>
    </row>
    <row r="2124" spans="1:5">
      <c r="A2124" s="13"/>
      <c r="B2124" s="13"/>
      <c r="C2124" s="13"/>
      <c r="D2124" s="18"/>
      <c r="E2124" s="9"/>
    </row>
    <row r="2125" spans="1:5">
      <c r="A2125" s="13"/>
      <c r="B2125" s="13"/>
      <c r="C2125" s="13"/>
      <c r="D2125" s="18"/>
      <c r="E2125" s="9"/>
    </row>
    <row r="2126" spans="1:5">
      <c r="A2126" s="13"/>
      <c r="B2126" s="13"/>
      <c r="C2126" s="13"/>
      <c r="D2126" s="18"/>
      <c r="E2126" s="9"/>
    </row>
    <row r="2127" spans="1:5">
      <c r="A2127" s="13"/>
      <c r="B2127" s="13"/>
      <c r="C2127" s="13"/>
      <c r="D2127" s="18"/>
      <c r="E2127" s="9"/>
    </row>
    <row r="2128" spans="1:5">
      <c r="A2128" s="13"/>
      <c r="B2128" s="13"/>
      <c r="C2128" s="13"/>
      <c r="D2128" s="18"/>
      <c r="E2128" s="9"/>
    </row>
    <row r="2129" spans="1:5">
      <c r="A2129" s="13"/>
      <c r="B2129" s="13"/>
      <c r="C2129" s="13"/>
      <c r="D2129" s="18"/>
      <c r="E2129" s="9"/>
    </row>
    <row r="2130" spans="1:5">
      <c r="A2130" s="13"/>
      <c r="B2130" s="13"/>
      <c r="C2130" s="13"/>
      <c r="D2130" s="18"/>
      <c r="E2130" s="9"/>
    </row>
    <row r="2131" spans="1:5">
      <c r="A2131" s="13"/>
      <c r="B2131" s="13"/>
      <c r="C2131" s="13"/>
      <c r="D2131" s="18"/>
      <c r="E2131" s="9"/>
    </row>
    <row r="2132" spans="1:5">
      <c r="A2132" s="13"/>
      <c r="B2132" s="13"/>
      <c r="C2132" s="13"/>
      <c r="D2132" s="18"/>
      <c r="E2132" s="9"/>
    </row>
    <row r="2133" spans="1:5">
      <c r="A2133" s="13"/>
      <c r="B2133" s="13"/>
      <c r="C2133" s="13"/>
      <c r="D2133" s="18"/>
      <c r="E2133" s="9"/>
    </row>
    <row r="2134" spans="1:5">
      <c r="A2134" s="13"/>
      <c r="B2134" s="13"/>
      <c r="C2134" s="13"/>
      <c r="D2134" s="18"/>
      <c r="E2134" s="9"/>
    </row>
    <row r="2135" spans="1:5">
      <c r="A2135" s="13"/>
      <c r="B2135" s="13"/>
      <c r="C2135" s="13"/>
      <c r="D2135" s="18"/>
      <c r="E2135" s="9"/>
    </row>
    <row r="2136" spans="1:5">
      <c r="A2136" s="13"/>
      <c r="B2136" s="13"/>
      <c r="C2136" s="13"/>
      <c r="D2136" s="18"/>
      <c r="E2136" s="9"/>
    </row>
    <row r="2137" spans="1:5">
      <c r="A2137" s="13"/>
      <c r="B2137" s="13"/>
      <c r="C2137" s="13"/>
      <c r="D2137" s="18"/>
      <c r="E2137" s="9"/>
    </row>
    <row r="2138" spans="1:5">
      <c r="A2138" s="13"/>
      <c r="B2138" s="13"/>
      <c r="C2138" s="13"/>
      <c r="D2138" s="18"/>
      <c r="E2138" s="9"/>
    </row>
    <row r="2139" spans="1:5">
      <c r="A2139" s="13"/>
      <c r="B2139" s="13"/>
      <c r="C2139" s="13"/>
      <c r="D2139" s="18"/>
      <c r="E2139" s="9"/>
    </row>
    <row r="2140" spans="1:5">
      <c r="A2140" s="13"/>
      <c r="B2140" s="13"/>
      <c r="C2140" s="13"/>
      <c r="D2140" s="18"/>
      <c r="E2140" s="9"/>
    </row>
    <row r="2141" spans="1:5">
      <c r="A2141" s="13"/>
      <c r="B2141" s="13"/>
      <c r="C2141" s="13"/>
      <c r="D2141" s="18"/>
      <c r="E2141" s="9"/>
    </row>
    <row r="2142" spans="1:5">
      <c r="A2142" s="13"/>
      <c r="B2142" s="13"/>
      <c r="C2142" s="13"/>
      <c r="D2142" s="18"/>
      <c r="E2142" s="9"/>
    </row>
    <row r="2143" spans="1:5">
      <c r="A2143" s="13"/>
      <c r="B2143" s="13"/>
      <c r="C2143" s="13"/>
      <c r="D2143" s="18"/>
      <c r="E2143" s="9"/>
    </row>
    <row r="2144" spans="1:5">
      <c r="A2144" s="13"/>
      <c r="B2144" s="13"/>
      <c r="C2144" s="13"/>
      <c r="D2144" s="18"/>
      <c r="E2144" s="9"/>
    </row>
    <row r="2145" spans="1:5">
      <c r="A2145" s="13"/>
      <c r="B2145" s="13"/>
      <c r="C2145" s="13"/>
      <c r="D2145" s="18"/>
      <c r="E2145" s="9"/>
    </row>
    <row r="2146" spans="1:5">
      <c r="A2146" s="13"/>
      <c r="B2146" s="13"/>
      <c r="C2146" s="13"/>
      <c r="D2146" s="18"/>
      <c r="E2146" s="9"/>
    </row>
    <row r="2147" spans="1:5">
      <c r="A2147" s="13"/>
      <c r="B2147" s="13"/>
      <c r="C2147" s="13"/>
      <c r="D2147" s="18"/>
      <c r="E2147" s="9"/>
    </row>
    <row r="2148" spans="1:5">
      <c r="A2148" s="13"/>
      <c r="B2148" s="13"/>
      <c r="C2148" s="13"/>
      <c r="D2148" s="18"/>
      <c r="E2148" s="9"/>
    </row>
    <row r="2149" spans="1:5">
      <c r="A2149" s="13"/>
      <c r="B2149" s="13"/>
      <c r="C2149" s="13"/>
      <c r="D2149" s="18"/>
      <c r="E2149" s="9"/>
    </row>
    <row r="2150" spans="1:5">
      <c r="A2150" s="13"/>
      <c r="B2150" s="13"/>
      <c r="C2150" s="13"/>
      <c r="D2150" s="18"/>
      <c r="E2150" s="9"/>
    </row>
    <row r="2151" spans="1:5">
      <c r="A2151" s="13"/>
      <c r="B2151" s="13"/>
      <c r="C2151" s="13"/>
      <c r="D2151" s="18"/>
      <c r="E2151" s="9"/>
    </row>
    <row r="2152" spans="1:5">
      <c r="A2152" s="13"/>
      <c r="B2152" s="13"/>
      <c r="C2152" s="13"/>
      <c r="D2152" s="18"/>
      <c r="E2152" s="9"/>
    </row>
    <row r="2153" spans="1:5">
      <c r="A2153" s="13"/>
      <c r="B2153" s="13"/>
      <c r="C2153" s="13"/>
      <c r="D2153" s="18"/>
      <c r="E2153" s="9"/>
    </row>
    <row r="2154" spans="1:5">
      <c r="A2154" s="13"/>
      <c r="B2154" s="13"/>
      <c r="C2154" s="13"/>
      <c r="D2154" s="18"/>
      <c r="E2154" s="9"/>
    </row>
    <row r="2155" spans="1:5">
      <c r="A2155" s="13"/>
      <c r="B2155" s="13"/>
      <c r="C2155" s="13"/>
      <c r="D2155" s="18"/>
      <c r="E2155" s="9"/>
    </row>
    <row r="2156" spans="1:5">
      <c r="A2156" s="13"/>
      <c r="B2156" s="13"/>
      <c r="C2156" s="13"/>
      <c r="D2156" s="18"/>
      <c r="E2156" s="9"/>
    </row>
    <row r="2157" spans="1:5">
      <c r="A2157" s="13"/>
      <c r="B2157" s="13"/>
      <c r="C2157" s="13"/>
      <c r="D2157" s="18"/>
      <c r="E2157" s="9"/>
    </row>
    <row r="2158" spans="1:5">
      <c r="A2158" s="13"/>
      <c r="B2158" s="13"/>
      <c r="C2158" s="13"/>
      <c r="D2158" s="18"/>
      <c r="E2158" s="9"/>
    </row>
    <row r="2159" spans="1:5">
      <c r="A2159" s="13"/>
      <c r="B2159" s="13"/>
      <c r="C2159" s="13"/>
      <c r="D2159" s="18"/>
      <c r="E2159" s="9"/>
    </row>
    <row r="2160" spans="1:5">
      <c r="A2160" s="13"/>
      <c r="B2160" s="13"/>
      <c r="C2160" s="13"/>
      <c r="D2160" s="18"/>
      <c r="E2160" s="9"/>
    </row>
    <row r="2161" spans="1:5">
      <c r="A2161" s="13"/>
      <c r="B2161" s="13"/>
      <c r="C2161" s="13"/>
      <c r="D2161" s="18"/>
      <c r="E2161" s="9"/>
    </row>
    <row r="2162" spans="1:5">
      <c r="A2162" s="13"/>
      <c r="B2162" s="13"/>
      <c r="C2162" s="13"/>
      <c r="D2162" s="18"/>
      <c r="E2162" s="9"/>
    </row>
    <row r="2163" spans="1:5">
      <c r="A2163" s="13"/>
      <c r="B2163" s="13"/>
      <c r="C2163" s="13"/>
      <c r="D2163" s="18"/>
      <c r="E2163" s="9"/>
    </row>
    <row r="2164" spans="1:5">
      <c r="A2164" s="13"/>
      <c r="B2164" s="13"/>
      <c r="C2164" s="13"/>
      <c r="D2164" s="18"/>
      <c r="E2164" s="9"/>
    </row>
    <row r="2165" spans="1:5">
      <c r="A2165" s="13"/>
      <c r="B2165" s="13"/>
      <c r="C2165" s="13"/>
      <c r="D2165" s="18"/>
      <c r="E2165" s="9"/>
    </row>
    <row r="2166" spans="1:5">
      <c r="A2166" s="13"/>
      <c r="B2166" s="13"/>
      <c r="C2166" s="13"/>
      <c r="D2166" s="18"/>
      <c r="E2166" s="9"/>
    </row>
    <row r="2167" spans="1:5">
      <c r="A2167" s="13"/>
      <c r="B2167" s="13"/>
      <c r="C2167" s="13"/>
      <c r="D2167" s="18"/>
      <c r="E2167" s="9"/>
    </row>
    <row r="2168" spans="1:5">
      <c r="A2168" s="13"/>
      <c r="B2168" s="13"/>
      <c r="C2168" s="13"/>
      <c r="D2168" s="18"/>
      <c r="E2168" s="9"/>
    </row>
    <row r="2169" spans="1:5">
      <c r="A2169" s="13"/>
      <c r="B2169" s="13"/>
      <c r="C2169" s="13"/>
      <c r="D2169" s="18"/>
      <c r="E2169" s="9"/>
    </row>
    <row r="2170" spans="1:5">
      <c r="A2170" s="13"/>
      <c r="B2170" s="13"/>
      <c r="C2170" s="13"/>
      <c r="D2170" s="18"/>
      <c r="E2170" s="9"/>
    </row>
    <row r="2171" spans="1:5">
      <c r="A2171" s="13"/>
      <c r="B2171" s="13"/>
      <c r="C2171" s="13"/>
      <c r="D2171" s="18"/>
      <c r="E2171" s="9"/>
    </row>
    <row r="2172" spans="1:5">
      <c r="A2172" s="13"/>
      <c r="B2172" s="13"/>
      <c r="C2172" s="13"/>
      <c r="D2172" s="18"/>
      <c r="E2172" s="9"/>
    </row>
    <row r="2173" spans="1:5">
      <c r="A2173" s="13"/>
      <c r="B2173" s="13"/>
      <c r="C2173" s="13"/>
      <c r="D2173" s="18"/>
      <c r="E2173" s="9"/>
    </row>
    <row r="2174" spans="1:5">
      <c r="A2174" s="13"/>
      <c r="B2174" s="13"/>
      <c r="C2174" s="13"/>
      <c r="D2174" s="18"/>
      <c r="E2174" s="9"/>
    </row>
    <row r="2175" spans="1:5">
      <c r="A2175" s="13"/>
      <c r="B2175" s="13"/>
      <c r="C2175" s="13"/>
      <c r="D2175" s="18"/>
      <c r="E2175" s="9"/>
    </row>
    <row r="2176" spans="1:5">
      <c r="A2176" s="13"/>
      <c r="B2176" s="13"/>
      <c r="C2176" s="13"/>
      <c r="D2176" s="18"/>
      <c r="E2176" s="9"/>
    </row>
    <row r="2177" spans="1:5">
      <c r="A2177" s="13"/>
      <c r="B2177" s="13"/>
      <c r="C2177" s="13"/>
      <c r="D2177" s="18"/>
      <c r="E2177" s="9"/>
    </row>
    <row r="2178" spans="1:5">
      <c r="A2178" s="13"/>
      <c r="B2178" s="13"/>
      <c r="C2178" s="13"/>
      <c r="D2178" s="18"/>
      <c r="E2178" s="9"/>
    </row>
    <row r="2179" spans="1:5">
      <c r="A2179" s="13"/>
      <c r="B2179" s="13"/>
      <c r="C2179" s="13"/>
      <c r="D2179" s="18"/>
      <c r="E2179" s="9"/>
    </row>
    <row r="2180" spans="1:5">
      <c r="A2180" s="13"/>
      <c r="B2180" s="13"/>
      <c r="C2180" s="13"/>
      <c r="D2180" s="18"/>
      <c r="E2180" s="9"/>
    </row>
    <row r="2181" spans="1:5">
      <c r="A2181" s="13"/>
      <c r="B2181" s="13"/>
      <c r="C2181" s="13"/>
      <c r="D2181" s="18"/>
      <c r="E2181" s="9"/>
    </row>
    <row r="2182" spans="1:5">
      <c r="A2182" s="13"/>
      <c r="B2182" s="13"/>
      <c r="C2182" s="13"/>
      <c r="D2182" s="18"/>
      <c r="E2182" s="9"/>
    </row>
    <row r="2183" spans="1:5">
      <c r="A2183" s="13"/>
      <c r="B2183" s="13"/>
      <c r="C2183" s="13"/>
      <c r="D2183" s="18"/>
      <c r="E2183" s="9"/>
    </row>
    <row r="2184" spans="1:5">
      <c r="A2184" s="13"/>
      <c r="B2184" s="13"/>
      <c r="C2184" s="13"/>
      <c r="D2184" s="18"/>
      <c r="E2184" s="9"/>
    </row>
    <row r="2185" spans="1:5">
      <c r="A2185" s="13"/>
      <c r="B2185" s="13"/>
      <c r="C2185" s="13"/>
      <c r="D2185" s="18"/>
      <c r="E2185" s="9"/>
    </row>
    <row r="2186" spans="1:5">
      <c r="A2186" s="13"/>
      <c r="B2186" s="13"/>
      <c r="C2186" s="13"/>
      <c r="D2186" s="18"/>
      <c r="E2186" s="9"/>
    </row>
    <row r="2187" spans="1:5">
      <c r="A2187" s="13"/>
      <c r="B2187" s="13"/>
      <c r="C2187" s="13"/>
      <c r="D2187" s="18"/>
      <c r="E2187" s="9"/>
    </row>
    <row r="2188" spans="1:5">
      <c r="A2188" s="13"/>
      <c r="B2188" s="13"/>
      <c r="C2188" s="13"/>
      <c r="D2188" s="18"/>
      <c r="E2188" s="9"/>
    </row>
    <row r="2189" spans="1:5">
      <c r="A2189" s="13"/>
      <c r="B2189" s="13"/>
      <c r="C2189" s="13"/>
      <c r="D2189" s="18"/>
      <c r="E2189" s="9"/>
    </row>
    <row r="2190" spans="1:5">
      <c r="A2190" s="13"/>
      <c r="B2190" s="13"/>
      <c r="C2190" s="13"/>
      <c r="D2190" s="18"/>
      <c r="E2190" s="9"/>
    </row>
    <row r="2191" spans="1:5">
      <c r="A2191" s="13"/>
      <c r="B2191" s="13"/>
      <c r="C2191" s="13"/>
      <c r="D2191" s="18"/>
      <c r="E2191" s="9"/>
    </row>
    <row r="2192" spans="1:5">
      <c r="A2192" s="13"/>
      <c r="B2192" s="13"/>
      <c r="C2192" s="13"/>
      <c r="D2192" s="18"/>
      <c r="E2192" s="9"/>
    </row>
    <row r="2193" spans="1:5">
      <c r="A2193" s="13"/>
      <c r="B2193" s="13"/>
      <c r="C2193" s="13"/>
      <c r="D2193" s="18"/>
      <c r="E2193" s="9"/>
    </row>
    <row r="2194" spans="1:5">
      <c r="A2194" s="13"/>
      <c r="B2194" s="13"/>
      <c r="C2194" s="13"/>
      <c r="D2194" s="18"/>
      <c r="E2194" s="9"/>
    </row>
    <row r="2195" spans="1:5">
      <c r="A2195" s="13"/>
      <c r="B2195" s="13"/>
      <c r="C2195" s="13"/>
      <c r="D2195" s="18"/>
      <c r="E2195" s="9"/>
    </row>
    <row r="2196" spans="1:5">
      <c r="A2196" s="13"/>
      <c r="B2196" s="13"/>
      <c r="C2196" s="13"/>
      <c r="D2196" s="18"/>
      <c r="E2196" s="9"/>
    </row>
    <row r="2197" spans="1:5">
      <c r="A2197" s="13"/>
      <c r="B2197" s="13"/>
      <c r="C2197" s="13"/>
      <c r="D2197" s="18"/>
      <c r="E2197" s="9"/>
    </row>
    <row r="2198" spans="1:5">
      <c r="A2198" s="13"/>
      <c r="B2198" s="13"/>
      <c r="C2198" s="13"/>
      <c r="D2198" s="18"/>
      <c r="E2198" s="9"/>
    </row>
    <row r="2199" spans="1:5">
      <c r="A2199" s="13"/>
      <c r="B2199" s="13"/>
      <c r="C2199" s="13"/>
      <c r="D2199" s="18"/>
      <c r="E2199" s="9"/>
    </row>
    <row r="2200" spans="1:5">
      <c r="A2200" s="13"/>
      <c r="B2200" s="13"/>
      <c r="C2200" s="13"/>
      <c r="D2200" s="18"/>
      <c r="E2200" s="9"/>
    </row>
    <row r="2201" spans="1:5">
      <c r="A2201" s="13"/>
      <c r="B2201" s="13"/>
      <c r="C2201" s="13"/>
      <c r="D2201" s="18"/>
      <c r="E2201" s="9"/>
    </row>
    <row r="2202" spans="1:5">
      <c r="A2202" s="13"/>
      <c r="B2202" s="13"/>
      <c r="C2202" s="13"/>
      <c r="D2202" s="18"/>
      <c r="E2202" s="9"/>
    </row>
    <row r="2203" spans="1:5">
      <c r="A2203" s="13"/>
      <c r="B2203" s="13"/>
      <c r="C2203" s="13"/>
      <c r="D2203" s="18"/>
      <c r="E2203" s="9"/>
    </row>
    <row r="2204" spans="1:5">
      <c r="A2204" s="13"/>
      <c r="B2204" s="13"/>
      <c r="C2204" s="13"/>
      <c r="D2204" s="18"/>
      <c r="E2204" s="9"/>
    </row>
    <row r="2205" spans="1:5">
      <c r="A2205" s="13"/>
      <c r="B2205" s="13"/>
      <c r="C2205" s="13"/>
      <c r="D2205" s="18"/>
      <c r="E2205" s="9"/>
    </row>
    <row r="2206" spans="1:5">
      <c r="A2206" s="13"/>
      <c r="B2206" s="13"/>
      <c r="C2206" s="13"/>
      <c r="D2206" s="18"/>
      <c r="E2206" s="9"/>
    </row>
    <row r="2207" spans="1:5">
      <c r="A2207" s="13"/>
      <c r="B2207" s="13"/>
      <c r="C2207" s="13"/>
      <c r="D2207" s="18"/>
      <c r="E2207" s="9"/>
    </row>
    <row r="2208" spans="1:5">
      <c r="A2208" s="13"/>
      <c r="B2208" s="13"/>
      <c r="C2208" s="13"/>
      <c r="D2208" s="18"/>
      <c r="E2208" s="9"/>
    </row>
    <row r="2209" spans="1:5">
      <c r="A2209" s="13"/>
      <c r="B2209" s="13"/>
      <c r="C2209" s="13"/>
      <c r="D2209" s="18"/>
      <c r="E2209" s="9"/>
    </row>
    <row r="2210" spans="1:5">
      <c r="A2210" s="13"/>
      <c r="B2210" s="13"/>
      <c r="C2210" s="13"/>
      <c r="D2210" s="18"/>
      <c r="E2210" s="9"/>
    </row>
    <row r="2211" spans="1:5">
      <c r="A2211" s="13"/>
      <c r="B2211" s="13"/>
      <c r="C2211" s="13"/>
      <c r="D2211" s="18"/>
      <c r="E2211" s="9"/>
    </row>
    <row r="2212" spans="1:5">
      <c r="A2212" s="13"/>
      <c r="B2212" s="13"/>
      <c r="C2212" s="13"/>
      <c r="D2212" s="18"/>
      <c r="E2212" s="9"/>
    </row>
    <row r="2213" spans="1:5">
      <c r="A2213" s="13"/>
      <c r="B2213" s="13"/>
      <c r="C2213" s="13"/>
      <c r="D2213" s="18"/>
      <c r="E2213" s="9"/>
    </row>
    <row r="2214" spans="1:5">
      <c r="A2214" s="13"/>
      <c r="B2214" s="13"/>
      <c r="C2214" s="13"/>
      <c r="D2214" s="18"/>
      <c r="E2214" s="9"/>
    </row>
    <row r="2215" spans="1:5">
      <c r="A2215" s="13"/>
      <c r="B2215" s="13"/>
      <c r="C2215" s="13"/>
      <c r="D2215" s="18"/>
      <c r="E2215" s="9"/>
    </row>
    <row r="2216" spans="1:5">
      <c r="A2216" s="13"/>
      <c r="B2216" s="13"/>
      <c r="C2216" s="13"/>
      <c r="D2216" s="18"/>
      <c r="E2216" s="9"/>
    </row>
    <row r="2217" spans="1:5">
      <c r="A2217" s="13"/>
      <c r="B2217" s="13"/>
      <c r="C2217" s="13"/>
      <c r="D2217" s="18"/>
      <c r="E2217" s="9"/>
    </row>
    <row r="2218" spans="1:5">
      <c r="A2218" s="13"/>
      <c r="B2218" s="13"/>
      <c r="C2218" s="13"/>
      <c r="D2218" s="18"/>
      <c r="E2218" s="9"/>
    </row>
    <row r="2219" spans="1:5">
      <c r="A2219" s="13"/>
      <c r="B2219" s="13"/>
      <c r="C2219" s="13"/>
      <c r="D2219" s="18"/>
      <c r="E2219" s="9"/>
    </row>
    <row r="2220" spans="1:5">
      <c r="A2220" s="13"/>
      <c r="B2220" s="13"/>
      <c r="C2220" s="13"/>
      <c r="D2220" s="18"/>
      <c r="E2220" s="9"/>
    </row>
    <row r="2221" spans="1:5">
      <c r="A2221" s="13"/>
      <c r="B2221" s="13"/>
      <c r="C2221" s="13"/>
      <c r="D2221" s="18"/>
      <c r="E2221" s="9"/>
    </row>
    <row r="2222" spans="1:5">
      <c r="A2222" s="13"/>
      <c r="B2222" s="13"/>
      <c r="C2222" s="13"/>
      <c r="D2222" s="18"/>
      <c r="E2222" s="9"/>
    </row>
    <row r="2223" spans="1:5">
      <c r="A2223" s="13"/>
      <c r="B2223" s="13"/>
      <c r="C2223" s="13"/>
      <c r="D2223" s="18"/>
      <c r="E2223" s="9"/>
    </row>
    <row r="2224" spans="1:5">
      <c r="A2224" s="13"/>
      <c r="B2224" s="13"/>
      <c r="C2224" s="13"/>
      <c r="D2224" s="18"/>
      <c r="E2224" s="9"/>
    </row>
    <row r="2225" spans="1:5">
      <c r="A2225" s="13"/>
      <c r="B2225" s="13"/>
      <c r="C2225" s="13"/>
      <c r="D2225" s="18"/>
      <c r="E2225" s="9"/>
    </row>
  </sheetData>
  <conditionalFormatting sqref="E2:E2225">
    <cfRule type="cellIs" dxfId="13" priority="1" operator="equal">
      <formula>"Рішення ПРИЙНЯТЕ"</formula>
    </cfRule>
  </conditionalFormatting>
  <conditionalFormatting sqref="E2:E2225">
    <cfRule type="cellIs" dxfId="12" priority="2" operator="equal">
      <formula>"Рішення НЕ ПРИЙНЯТЕ"</formula>
    </cfRule>
  </conditionalFormatting>
  <conditionalFormatting sqref="F2:M152">
    <cfRule type="containsBlanks" dxfId="11" priority="3">
      <formula>LEN(TRIM(F2))=0</formula>
    </cfRule>
  </conditionalFormatting>
  <conditionalFormatting sqref="F2:Q152">
    <cfRule type="containsText" dxfId="10" priority="4" operator="containsText" text="З">
      <formula>NOT(ISERROR(SEARCH(("З"),(F2))))</formula>
    </cfRule>
  </conditionalFormatting>
  <conditionalFormatting sqref="F2:Q152">
    <cfRule type="cellIs" dxfId="9" priority="5" operator="equal">
      <formula>"Проти"</formula>
    </cfRule>
  </conditionalFormatting>
  <conditionalFormatting sqref="F2:Q152">
    <cfRule type="cellIs" dxfId="8" priority="6" operator="equal">
      <formula>"Утримався"</formula>
    </cfRule>
  </conditionalFormatting>
  <conditionalFormatting sqref="F2:Q152">
    <cfRule type="cellIs" dxfId="7" priority="7" operator="equal">
      <formula>"Не голосував"</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D1DC"/>
    <outlinePr summaryBelow="0" summaryRight="0"/>
  </sheetPr>
  <dimension ref="A1:L2505"/>
  <sheetViews>
    <sheetView workbookViewId="0">
      <pane xSplit="5" ySplit="1" topLeftCell="F2" activePane="bottomRight" state="frozen"/>
      <selection pane="topRight" activeCell="F1" sqref="F1"/>
      <selection pane="bottomLeft" activeCell="A2" sqref="A2"/>
      <selection pane="bottomRight" activeCell="D1" sqref="D1"/>
    </sheetView>
  </sheetViews>
  <sheetFormatPr defaultColWidth="14.42578125" defaultRowHeight="12.75"/>
  <cols>
    <col min="1" max="1" width="6.28515625" hidden="1" customWidth="1"/>
    <col min="2" max="3" width="9.28515625" customWidth="1"/>
    <col min="4" max="4" width="58.5703125" customWidth="1"/>
    <col min="5" max="5" width="13" customWidth="1"/>
    <col min="6" max="12" width="7.85546875" customWidth="1"/>
  </cols>
  <sheetData>
    <row r="1" spans="1:12" ht="84">
      <c r="B1" s="41" t="s">
        <v>11</v>
      </c>
      <c r="C1" s="34" t="s">
        <v>1</v>
      </c>
      <c r="D1" s="35" t="s">
        <v>2</v>
      </c>
      <c r="E1" s="35" t="s">
        <v>3</v>
      </c>
      <c r="F1" s="42" t="s">
        <v>25</v>
      </c>
      <c r="G1" s="42" t="s">
        <v>27</v>
      </c>
    </row>
    <row r="2" spans="1:12" ht="25.5">
      <c r="A2" s="3">
        <v>1</v>
      </c>
      <c r="B2" s="36">
        <v>1</v>
      </c>
      <c r="C2" s="36" t="s">
        <v>139</v>
      </c>
      <c r="D2" s="46" t="s">
        <v>140</v>
      </c>
      <c r="E2" s="38" t="s">
        <v>21</v>
      </c>
      <c r="F2" s="29" t="s">
        <v>141</v>
      </c>
      <c r="G2" s="29" t="s">
        <v>142</v>
      </c>
      <c r="H2" s="19"/>
      <c r="I2" s="19"/>
      <c r="J2" s="19"/>
      <c r="K2" s="19"/>
      <c r="L2" s="19"/>
    </row>
    <row r="3" spans="1:12" ht="38.25">
      <c r="A3" s="13">
        <v>2</v>
      </c>
      <c r="B3" s="44">
        <v>2</v>
      </c>
      <c r="C3" s="44" t="s">
        <v>144</v>
      </c>
      <c r="D3" s="46" t="s">
        <v>145</v>
      </c>
      <c r="E3" s="38" t="s">
        <v>21</v>
      </c>
      <c r="F3" s="29" t="s">
        <v>141</v>
      </c>
      <c r="G3" s="29" t="s">
        <v>142</v>
      </c>
      <c r="H3" s="19"/>
      <c r="I3" s="19"/>
      <c r="J3" s="19"/>
      <c r="K3" s="19"/>
      <c r="L3" s="19"/>
    </row>
    <row r="4" spans="1:12" ht="38.25">
      <c r="A4" s="13">
        <v>3</v>
      </c>
      <c r="B4" s="44">
        <v>3</v>
      </c>
      <c r="C4" s="44" t="s">
        <v>146</v>
      </c>
      <c r="D4" s="46" t="s">
        <v>147</v>
      </c>
      <c r="E4" s="38" t="s">
        <v>21</v>
      </c>
      <c r="F4" s="29" t="s">
        <v>141</v>
      </c>
      <c r="G4" s="29" t="s">
        <v>142</v>
      </c>
      <c r="H4" s="19"/>
      <c r="I4" s="19"/>
      <c r="J4" s="19"/>
      <c r="K4" s="19"/>
      <c r="L4" s="19"/>
    </row>
    <row r="5" spans="1:12" ht="63.75">
      <c r="A5" s="13">
        <v>4</v>
      </c>
      <c r="B5" s="44">
        <v>4</v>
      </c>
      <c r="C5" s="44" t="s">
        <v>148</v>
      </c>
      <c r="D5" s="46" t="s">
        <v>149</v>
      </c>
      <c r="E5" s="38" t="s">
        <v>21</v>
      </c>
      <c r="F5" s="29" t="s">
        <v>141</v>
      </c>
      <c r="G5" s="29" t="s">
        <v>142</v>
      </c>
      <c r="H5" s="19"/>
      <c r="I5" s="19"/>
      <c r="J5" s="19"/>
      <c r="K5" s="19"/>
      <c r="L5" s="19"/>
    </row>
    <row r="6" spans="1:12" ht="51">
      <c r="A6" s="13">
        <v>5</v>
      </c>
      <c r="B6" s="44">
        <v>5</v>
      </c>
      <c r="C6" s="44" t="s">
        <v>150</v>
      </c>
      <c r="D6" s="46" t="s">
        <v>151</v>
      </c>
      <c r="E6" s="38" t="s">
        <v>21</v>
      </c>
      <c r="F6" s="29" t="s">
        <v>141</v>
      </c>
      <c r="G6" s="29" t="s">
        <v>142</v>
      </c>
      <c r="H6" s="19"/>
      <c r="I6" s="19"/>
      <c r="J6" s="19"/>
      <c r="K6" s="19"/>
      <c r="L6" s="19"/>
    </row>
    <row r="7" spans="1:12" ht="89.25">
      <c r="A7" s="13">
        <v>6</v>
      </c>
      <c r="B7" s="44">
        <v>6</v>
      </c>
      <c r="C7" s="44" t="s">
        <v>152</v>
      </c>
      <c r="D7" s="46" t="s">
        <v>153</v>
      </c>
      <c r="E7" s="38" t="s">
        <v>21</v>
      </c>
      <c r="F7" s="29" t="s">
        <v>141</v>
      </c>
      <c r="G7" s="29" t="s">
        <v>142</v>
      </c>
      <c r="H7" s="19"/>
      <c r="I7" s="19"/>
      <c r="J7" s="19"/>
      <c r="K7" s="19"/>
      <c r="L7" s="19"/>
    </row>
    <row r="8" spans="1:12" ht="51">
      <c r="A8" s="13">
        <v>7</v>
      </c>
      <c r="B8" s="44">
        <v>7</v>
      </c>
      <c r="C8" s="44" t="s">
        <v>154</v>
      </c>
      <c r="D8" s="46" t="s">
        <v>155</v>
      </c>
      <c r="E8" s="38" t="s">
        <v>21</v>
      </c>
      <c r="F8" s="29" t="s">
        <v>142</v>
      </c>
      <c r="G8" s="29" t="s">
        <v>142</v>
      </c>
      <c r="H8" s="19"/>
      <c r="I8" s="19"/>
      <c r="J8" s="19"/>
      <c r="K8" s="19"/>
      <c r="L8" s="19"/>
    </row>
    <row r="9" spans="1:12" ht="63.75">
      <c r="A9" s="13">
        <v>8</v>
      </c>
      <c r="B9" s="44">
        <v>8</v>
      </c>
      <c r="C9" s="44" t="s">
        <v>156</v>
      </c>
      <c r="D9" s="46" t="s">
        <v>157</v>
      </c>
      <c r="E9" s="38" t="s">
        <v>21</v>
      </c>
      <c r="F9" s="29" t="s">
        <v>142</v>
      </c>
      <c r="G9" s="29" t="s">
        <v>142</v>
      </c>
      <c r="H9" s="19"/>
      <c r="I9" s="19"/>
      <c r="J9" s="19"/>
      <c r="K9" s="19"/>
      <c r="L9" s="19"/>
    </row>
    <row r="10" spans="1:12" ht="102">
      <c r="A10" s="13">
        <v>9</v>
      </c>
      <c r="B10" s="44">
        <v>9</v>
      </c>
      <c r="C10" s="44" t="s">
        <v>158</v>
      </c>
      <c r="D10" s="46" t="s">
        <v>159</v>
      </c>
      <c r="E10" s="38" t="s">
        <v>21</v>
      </c>
      <c r="F10" s="29" t="s">
        <v>142</v>
      </c>
      <c r="G10" s="29" t="s">
        <v>142</v>
      </c>
      <c r="H10" s="19"/>
      <c r="I10" s="19"/>
      <c r="J10" s="19"/>
      <c r="K10" s="19"/>
      <c r="L10" s="19"/>
    </row>
    <row r="11" spans="1:12" ht="76.5">
      <c r="A11" s="13">
        <v>10</v>
      </c>
      <c r="B11" s="44">
        <v>10</v>
      </c>
      <c r="C11" s="44" t="s">
        <v>158</v>
      </c>
      <c r="D11" s="46" t="s">
        <v>160</v>
      </c>
      <c r="E11" s="38" t="s">
        <v>21</v>
      </c>
      <c r="F11" s="29" t="s">
        <v>142</v>
      </c>
      <c r="G11" s="29" t="s">
        <v>142</v>
      </c>
      <c r="H11" s="19"/>
      <c r="I11" s="19"/>
      <c r="J11" s="19"/>
      <c r="K11" s="19"/>
      <c r="L11" s="19"/>
    </row>
    <row r="12" spans="1:12" ht="102">
      <c r="A12" s="13">
        <v>11</v>
      </c>
      <c r="B12" s="44">
        <v>11</v>
      </c>
      <c r="C12" s="44" t="s">
        <v>161</v>
      </c>
      <c r="D12" s="46" t="s">
        <v>162</v>
      </c>
      <c r="E12" s="38" t="s">
        <v>21</v>
      </c>
      <c r="F12" s="29" t="s">
        <v>142</v>
      </c>
      <c r="G12" s="29" t="s">
        <v>142</v>
      </c>
      <c r="H12" s="19"/>
      <c r="I12" s="19"/>
      <c r="J12" s="19"/>
      <c r="K12" s="19"/>
      <c r="L12" s="19"/>
    </row>
    <row r="13" spans="1:12" ht="25.5">
      <c r="A13" s="13">
        <v>12</v>
      </c>
      <c r="B13" s="44">
        <v>12</v>
      </c>
      <c r="C13" s="44" t="s">
        <v>163</v>
      </c>
      <c r="D13" s="46" t="s">
        <v>164</v>
      </c>
      <c r="E13" s="38" t="s">
        <v>21</v>
      </c>
      <c r="F13" s="29" t="s">
        <v>142</v>
      </c>
      <c r="G13" s="29" t="s">
        <v>142</v>
      </c>
      <c r="H13" s="19"/>
      <c r="I13" s="19"/>
      <c r="J13" s="19"/>
      <c r="K13" s="19"/>
      <c r="L13" s="19"/>
    </row>
    <row r="14" spans="1:12" ht="25.5">
      <c r="A14" s="13">
        <v>13</v>
      </c>
      <c r="B14" s="44">
        <v>13</v>
      </c>
      <c r="C14" s="44" t="s">
        <v>165</v>
      </c>
      <c r="D14" s="46" t="s">
        <v>166</v>
      </c>
      <c r="E14" s="38" t="s">
        <v>21</v>
      </c>
      <c r="F14" s="29" t="s">
        <v>142</v>
      </c>
      <c r="G14" s="29" t="s">
        <v>142</v>
      </c>
      <c r="H14" s="19"/>
      <c r="I14" s="19"/>
      <c r="J14" s="19"/>
      <c r="K14" s="19"/>
      <c r="L14" s="19"/>
    </row>
    <row r="15" spans="1:12" ht="25.5">
      <c r="A15" s="13">
        <v>14</v>
      </c>
      <c r="B15" s="44">
        <v>14</v>
      </c>
      <c r="C15" s="44" t="s">
        <v>167</v>
      </c>
      <c r="D15" s="46" t="s">
        <v>168</v>
      </c>
      <c r="E15" s="38" t="s">
        <v>21</v>
      </c>
      <c r="F15" s="29" t="s">
        <v>142</v>
      </c>
      <c r="G15" s="29" t="s">
        <v>142</v>
      </c>
      <c r="H15" s="19"/>
      <c r="I15" s="19"/>
      <c r="J15" s="19"/>
      <c r="K15" s="19"/>
      <c r="L15" s="19"/>
    </row>
    <row r="16" spans="1:12" ht="38.25">
      <c r="A16" s="13">
        <v>15</v>
      </c>
      <c r="B16" s="44">
        <v>15</v>
      </c>
      <c r="C16" s="44" t="s">
        <v>169</v>
      </c>
      <c r="D16" s="46" t="s">
        <v>170</v>
      </c>
      <c r="E16" s="38" t="s">
        <v>21</v>
      </c>
      <c r="F16" s="29" t="s">
        <v>142</v>
      </c>
      <c r="G16" s="29" t="s">
        <v>142</v>
      </c>
      <c r="H16" s="19"/>
      <c r="I16" s="19"/>
      <c r="J16" s="19"/>
      <c r="K16" s="19"/>
      <c r="L16" s="19"/>
    </row>
    <row r="17" spans="1:12" ht="38.25">
      <c r="A17" s="13">
        <v>16</v>
      </c>
      <c r="B17" s="44">
        <v>16</v>
      </c>
      <c r="C17" s="44" t="s">
        <v>171</v>
      </c>
      <c r="D17" s="46" t="s">
        <v>172</v>
      </c>
      <c r="E17" s="38" t="s">
        <v>21</v>
      </c>
      <c r="F17" s="29" t="s">
        <v>143</v>
      </c>
      <c r="G17" s="29" t="s">
        <v>142</v>
      </c>
      <c r="H17" s="19"/>
      <c r="I17" s="19"/>
      <c r="J17" s="19"/>
      <c r="K17" s="19"/>
      <c r="L17" s="19"/>
    </row>
    <row r="18" spans="1:12" ht="25.5">
      <c r="A18" s="13">
        <v>17</v>
      </c>
      <c r="B18" s="44">
        <v>17</v>
      </c>
      <c r="C18" s="44" t="s">
        <v>174</v>
      </c>
      <c r="D18" s="46" t="s">
        <v>175</v>
      </c>
      <c r="E18" s="38" t="s">
        <v>21</v>
      </c>
      <c r="F18" s="29" t="s">
        <v>142</v>
      </c>
      <c r="G18" s="29" t="s">
        <v>142</v>
      </c>
      <c r="H18" s="19"/>
      <c r="I18" s="19"/>
      <c r="J18" s="19"/>
      <c r="K18" s="19"/>
      <c r="L18" s="19"/>
    </row>
    <row r="19" spans="1:12" ht="76.5">
      <c r="A19" s="13">
        <v>18</v>
      </c>
      <c r="B19" s="44">
        <v>18</v>
      </c>
      <c r="C19" s="44" t="s">
        <v>176</v>
      </c>
      <c r="D19" s="46" t="s">
        <v>177</v>
      </c>
      <c r="E19" s="38" t="s">
        <v>21</v>
      </c>
      <c r="F19" s="29" t="s">
        <v>142</v>
      </c>
      <c r="G19" s="29" t="s">
        <v>142</v>
      </c>
      <c r="H19" s="19"/>
      <c r="I19" s="19"/>
      <c r="J19" s="19"/>
      <c r="K19" s="19"/>
      <c r="L19" s="19"/>
    </row>
    <row r="20" spans="1:12" ht="38.25">
      <c r="A20" s="13">
        <v>19</v>
      </c>
      <c r="B20" s="44">
        <v>19</v>
      </c>
      <c r="C20" s="44" t="s">
        <v>176</v>
      </c>
      <c r="D20" s="46" t="s">
        <v>178</v>
      </c>
      <c r="E20" s="38" t="s">
        <v>21</v>
      </c>
      <c r="F20" s="29" t="s">
        <v>142</v>
      </c>
      <c r="G20" s="29" t="s">
        <v>142</v>
      </c>
      <c r="H20" s="19"/>
      <c r="I20" s="19"/>
      <c r="J20" s="19"/>
      <c r="K20" s="19"/>
      <c r="L20" s="19"/>
    </row>
    <row r="21" spans="1:12" ht="102">
      <c r="A21" s="13">
        <v>20</v>
      </c>
      <c r="B21" s="44">
        <v>20</v>
      </c>
      <c r="C21" s="44" t="s">
        <v>179</v>
      </c>
      <c r="D21" s="46" t="s">
        <v>180</v>
      </c>
      <c r="E21" s="38" t="s">
        <v>21</v>
      </c>
      <c r="F21" s="29" t="s">
        <v>142</v>
      </c>
      <c r="G21" s="29" t="s">
        <v>142</v>
      </c>
      <c r="H21" s="19"/>
      <c r="I21" s="19"/>
      <c r="J21" s="19"/>
      <c r="K21" s="19"/>
      <c r="L21" s="19"/>
    </row>
    <row r="22" spans="1:12" ht="51">
      <c r="A22" s="13">
        <v>21</v>
      </c>
      <c r="B22" s="44">
        <v>21</v>
      </c>
      <c r="C22" s="44" t="s">
        <v>181</v>
      </c>
      <c r="D22" s="46" t="s">
        <v>182</v>
      </c>
      <c r="E22" s="38" t="s">
        <v>21</v>
      </c>
      <c r="F22" s="29" t="s">
        <v>142</v>
      </c>
      <c r="G22" s="29" t="s">
        <v>142</v>
      </c>
      <c r="H22" s="19"/>
      <c r="I22" s="19"/>
      <c r="J22" s="19"/>
      <c r="K22" s="19"/>
      <c r="L22" s="19"/>
    </row>
    <row r="23" spans="1:12" ht="51">
      <c r="A23" s="13">
        <v>22</v>
      </c>
      <c r="B23" s="44">
        <v>22</v>
      </c>
      <c r="C23" s="44" t="s">
        <v>184</v>
      </c>
      <c r="D23" s="46" t="s">
        <v>185</v>
      </c>
      <c r="E23" s="38" t="s">
        <v>21</v>
      </c>
      <c r="F23" s="29" t="s">
        <v>142</v>
      </c>
      <c r="G23" s="29" t="s">
        <v>142</v>
      </c>
      <c r="H23" s="19"/>
      <c r="I23" s="19"/>
      <c r="J23" s="19"/>
      <c r="K23" s="19"/>
      <c r="L23" s="19"/>
    </row>
    <row r="24" spans="1:12" ht="51">
      <c r="A24" s="13">
        <v>23</v>
      </c>
      <c r="B24" s="44">
        <v>23</v>
      </c>
      <c r="C24" s="44" t="s">
        <v>186</v>
      </c>
      <c r="D24" s="46" t="s">
        <v>187</v>
      </c>
      <c r="E24" s="38" t="s">
        <v>21</v>
      </c>
      <c r="F24" s="29" t="s">
        <v>142</v>
      </c>
      <c r="G24" s="29" t="s">
        <v>142</v>
      </c>
      <c r="H24" s="19"/>
      <c r="I24" s="19"/>
      <c r="J24" s="19"/>
      <c r="K24" s="19"/>
      <c r="L24" s="19"/>
    </row>
    <row r="25" spans="1:12" ht="51">
      <c r="A25" s="13">
        <v>24</v>
      </c>
      <c r="B25" s="44">
        <v>24</v>
      </c>
      <c r="C25" s="44" t="s">
        <v>188</v>
      </c>
      <c r="D25" s="46" t="s">
        <v>189</v>
      </c>
      <c r="E25" s="38" t="s">
        <v>21</v>
      </c>
      <c r="F25" s="29" t="s">
        <v>141</v>
      </c>
      <c r="G25" s="29" t="s">
        <v>142</v>
      </c>
      <c r="H25" s="19"/>
      <c r="I25" s="19"/>
      <c r="J25" s="19"/>
      <c r="K25" s="19"/>
      <c r="L25" s="19"/>
    </row>
    <row r="26" spans="1:12" ht="51">
      <c r="A26" s="13">
        <v>25</v>
      </c>
      <c r="B26" s="44">
        <v>25</v>
      </c>
      <c r="C26" s="44" t="s">
        <v>190</v>
      </c>
      <c r="D26" s="46" t="s">
        <v>191</v>
      </c>
      <c r="E26" s="38" t="s">
        <v>21</v>
      </c>
      <c r="F26" s="29" t="s">
        <v>141</v>
      </c>
      <c r="G26" s="29" t="s">
        <v>142</v>
      </c>
      <c r="H26" s="19"/>
      <c r="I26" s="19"/>
      <c r="J26" s="19"/>
      <c r="K26" s="19"/>
      <c r="L26" s="19"/>
    </row>
    <row r="27" spans="1:12" ht="51">
      <c r="A27" s="13">
        <v>26</v>
      </c>
      <c r="B27" s="44">
        <v>26</v>
      </c>
      <c r="C27" s="44" t="s">
        <v>192</v>
      </c>
      <c r="D27" s="46" t="s">
        <v>193</v>
      </c>
      <c r="E27" s="38" t="s">
        <v>21</v>
      </c>
      <c r="F27" s="29" t="s">
        <v>141</v>
      </c>
      <c r="G27" s="29" t="s">
        <v>142</v>
      </c>
      <c r="H27" s="19"/>
      <c r="I27" s="19"/>
      <c r="J27" s="19"/>
      <c r="K27" s="19"/>
      <c r="L27" s="19"/>
    </row>
    <row r="28" spans="1:12" ht="51">
      <c r="A28" s="13">
        <v>27</v>
      </c>
      <c r="B28" s="44">
        <v>27</v>
      </c>
      <c r="C28" s="44" t="s">
        <v>194</v>
      </c>
      <c r="D28" s="46" t="s">
        <v>195</v>
      </c>
      <c r="E28" s="38" t="s">
        <v>21</v>
      </c>
      <c r="F28" s="29" t="s">
        <v>141</v>
      </c>
      <c r="G28" s="29" t="s">
        <v>142</v>
      </c>
      <c r="H28" s="19"/>
      <c r="I28" s="19"/>
      <c r="J28" s="19"/>
      <c r="K28" s="19"/>
      <c r="L28" s="19"/>
    </row>
    <row r="29" spans="1:12" ht="51">
      <c r="A29" s="13">
        <v>28</v>
      </c>
      <c r="B29" s="44">
        <v>28</v>
      </c>
      <c r="C29" s="44" t="s">
        <v>194</v>
      </c>
      <c r="D29" s="46" t="s">
        <v>196</v>
      </c>
      <c r="E29" s="38" t="s">
        <v>21</v>
      </c>
      <c r="F29" s="29" t="s">
        <v>141</v>
      </c>
      <c r="G29" s="29" t="s">
        <v>142</v>
      </c>
      <c r="H29" s="19"/>
      <c r="I29" s="19"/>
      <c r="J29" s="19"/>
      <c r="K29" s="19"/>
      <c r="L29" s="19"/>
    </row>
    <row r="30" spans="1:12" ht="51">
      <c r="A30" s="13">
        <v>29</v>
      </c>
      <c r="B30" s="44">
        <v>29</v>
      </c>
      <c r="C30" s="44" t="s">
        <v>197</v>
      </c>
      <c r="D30" s="46" t="s">
        <v>198</v>
      </c>
      <c r="E30" s="38" t="s">
        <v>199</v>
      </c>
      <c r="F30" s="29" t="s">
        <v>141</v>
      </c>
      <c r="G30" s="29" t="s">
        <v>142</v>
      </c>
      <c r="H30" s="19"/>
      <c r="I30" s="19"/>
      <c r="J30" s="19"/>
      <c r="K30" s="19"/>
      <c r="L30" s="19"/>
    </row>
    <row r="31" spans="1:12" ht="51">
      <c r="A31" s="13">
        <v>30</v>
      </c>
      <c r="B31" s="44">
        <v>30</v>
      </c>
      <c r="C31" s="44" t="s">
        <v>200</v>
      </c>
      <c r="D31" s="46" t="s">
        <v>198</v>
      </c>
      <c r="E31" s="38" t="s">
        <v>21</v>
      </c>
      <c r="F31" s="29" t="s">
        <v>141</v>
      </c>
      <c r="G31" s="29" t="s">
        <v>142</v>
      </c>
      <c r="H31" s="19"/>
      <c r="I31" s="19"/>
      <c r="J31" s="19"/>
      <c r="K31" s="19"/>
      <c r="L31" s="19"/>
    </row>
    <row r="32" spans="1:12" ht="51">
      <c r="A32" s="13">
        <v>31</v>
      </c>
      <c r="B32" s="44">
        <v>31</v>
      </c>
      <c r="C32" s="44" t="s">
        <v>201</v>
      </c>
      <c r="D32" s="46" t="s">
        <v>198</v>
      </c>
      <c r="E32" s="38" t="s">
        <v>199</v>
      </c>
      <c r="F32" s="29" t="s">
        <v>141</v>
      </c>
      <c r="G32" s="29" t="s">
        <v>142</v>
      </c>
      <c r="H32" s="19"/>
      <c r="I32" s="19"/>
      <c r="J32" s="19"/>
      <c r="K32" s="19"/>
      <c r="L32" s="19"/>
    </row>
    <row r="33" spans="1:12" ht="51">
      <c r="A33" s="13">
        <v>32</v>
      </c>
      <c r="B33" s="44">
        <v>32</v>
      </c>
      <c r="C33" s="44" t="s">
        <v>202</v>
      </c>
      <c r="D33" s="46" t="s">
        <v>198</v>
      </c>
      <c r="E33" s="38" t="s">
        <v>21</v>
      </c>
      <c r="F33" s="29" t="s">
        <v>141</v>
      </c>
      <c r="G33" s="29" t="s">
        <v>142</v>
      </c>
      <c r="H33" s="19"/>
      <c r="I33" s="19"/>
      <c r="J33" s="19"/>
      <c r="K33" s="19"/>
      <c r="L33" s="19"/>
    </row>
    <row r="34" spans="1:12" ht="38.25">
      <c r="A34" s="13">
        <v>33</v>
      </c>
      <c r="B34" s="44">
        <v>33</v>
      </c>
      <c r="C34" s="44" t="s">
        <v>202</v>
      </c>
      <c r="D34" s="46" t="s">
        <v>203</v>
      </c>
      <c r="E34" s="38" t="s">
        <v>21</v>
      </c>
      <c r="F34" s="29" t="s">
        <v>141</v>
      </c>
      <c r="G34" s="29" t="s">
        <v>142</v>
      </c>
      <c r="H34" s="19"/>
      <c r="I34" s="19"/>
      <c r="J34" s="19"/>
      <c r="K34" s="19"/>
      <c r="L34" s="19"/>
    </row>
    <row r="35" spans="1:12" ht="38.25">
      <c r="A35" s="13">
        <v>34</v>
      </c>
      <c r="B35" s="44">
        <v>34</v>
      </c>
      <c r="C35" s="44" t="s">
        <v>204</v>
      </c>
      <c r="D35" s="46" t="s">
        <v>205</v>
      </c>
      <c r="E35" s="38" t="s">
        <v>21</v>
      </c>
      <c r="F35" s="29" t="s">
        <v>141</v>
      </c>
      <c r="G35" s="29" t="s">
        <v>142</v>
      </c>
      <c r="H35" s="19"/>
      <c r="I35" s="19"/>
      <c r="J35" s="19"/>
      <c r="K35" s="19"/>
      <c r="L35" s="19"/>
    </row>
    <row r="36" spans="1:12" ht="25.5">
      <c r="A36" s="13">
        <v>35</v>
      </c>
      <c r="B36" s="44">
        <v>35</v>
      </c>
      <c r="C36" s="44" t="s">
        <v>204</v>
      </c>
      <c r="D36" s="46" t="s">
        <v>206</v>
      </c>
      <c r="E36" s="38" t="s">
        <v>21</v>
      </c>
      <c r="F36" s="29" t="s">
        <v>141</v>
      </c>
      <c r="G36" s="29" t="s">
        <v>142</v>
      </c>
      <c r="H36" s="19"/>
      <c r="I36" s="19"/>
      <c r="J36" s="19"/>
      <c r="K36" s="19"/>
      <c r="L36" s="19"/>
    </row>
    <row r="37" spans="1:12" ht="63.75">
      <c r="A37" s="13">
        <v>36</v>
      </c>
      <c r="B37" s="44">
        <v>36</v>
      </c>
      <c r="C37" s="44" t="s">
        <v>207</v>
      </c>
      <c r="D37" s="46" t="s">
        <v>208</v>
      </c>
      <c r="E37" s="38" t="s">
        <v>21</v>
      </c>
      <c r="F37" s="29" t="s">
        <v>141</v>
      </c>
      <c r="G37" s="29" t="s">
        <v>142</v>
      </c>
      <c r="H37" s="19"/>
      <c r="I37" s="19"/>
      <c r="J37" s="19"/>
      <c r="K37" s="19"/>
      <c r="L37" s="19"/>
    </row>
    <row r="38" spans="1:12" ht="63.75">
      <c r="A38" s="13">
        <v>37</v>
      </c>
      <c r="B38" s="44">
        <v>37</v>
      </c>
      <c r="C38" s="44" t="s">
        <v>209</v>
      </c>
      <c r="D38" s="46" t="s">
        <v>210</v>
      </c>
      <c r="E38" s="38" t="s">
        <v>21</v>
      </c>
      <c r="F38" s="29" t="s">
        <v>141</v>
      </c>
      <c r="G38" s="29" t="s">
        <v>143</v>
      </c>
      <c r="H38" s="19"/>
      <c r="I38" s="19"/>
      <c r="J38" s="19"/>
      <c r="K38" s="19"/>
      <c r="L38" s="19"/>
    </row>
    <row r="39" spans="1:12" ht="63.75">
      <c r="A39" s="13">
        <v>38</v>
      </c>
      <c r="B39" s="44">
        <v>38</v>
      </c>
      <c r="C39" s="44" t="s">
        <v>211</v>
      </c>
      <c r="D39" s="46" t="s">
        <v>212</v>
      </c>
      <c r="E39" s="38" t="s">
        <v>21</v>
      </c>
      <c r="F39" s="29" t="s">
        <v>141</v>
      </c>
      <c r="G39" s="29" t="s">
        <v>142</v>
      </c>
      <c r="H39" s="19"/>
      <c r="I39" s="19"/>
      <c r="J39" s="19"/>
      <c r="K39" s="19"/>
      <c r="L39" s="19"/>
    </row>
    <row r="40" spans="1:12" ht="51">
      <c r="A40" s="13">
        <v>39</v>
      </c>
      <c r="B40" s="44">
        <v>39</v>
      </c>
      <c r="C40" s="44" t="s">
        <v>211</v>
      </c>
      <c r="D40" s="46" t="s">
        <v>213</v>
      </c>
      <c r="E40" s="38" t="s">
        <v>21</v>
      </c>
      <c r="F40" s="29" t="s">
        <v>141</v>
      </c>
      <c r="G40" s="29" t="s">
        <v>142</v>
      </c>
      <c r="H40" s="19"/>
      <c r="I40" s="19"/>
      <c r="J40" s="19"/>
      <c r="K40" s="19"/>
      <c r="L40" s="19"/>
    </row>
    <row r="41" spans="1:12" ht="51">
      <c r="A41" s="13">
        <v>40</v>
      </c>
      <c r="B41" s="44">
        <v>40</v>
      </c>
      <c r="C41" s="44" t="s">
        <v>211</v>
      </c>
      <c r="D41" s="46" t="s">
        <v>214</v>
      </c>
      <c r="E41" s="38" t="s">
        <v>21</v>
      </c>
      <c r="F41" s="29" t="s">
        <v>141</v>
      </c>
      <c r="G41" s="29" t="s">
        <v>142</v>
      </c>
      <c r="H41" s="19"/>
      <c r="I41" s="19"/>
      <c r="J41" s="19"/>
      <c r="K41" s="19"/>
      <c r="L41" s="19"/>
    </row>
    <row r="42" spans="1:12" ht="51">
      <c r="A42" s="13">
        <v>41</v>
      </c>
      <c r="B42" s="44">
        <v>41</v>
      </c>
      <c r="C42" s="44" t="s">
        <v>215</v>
      </c>
      <c r="D42" s="46" t="s">
        <v>216</v>
      </c>
      <c r="E42" s="38" t="s">
        <v>21</v>
      </c>
      <c r="F42" s="29" t="s">
        <v>141</v>
      </c>
      <c r="G42" s="29" t="s">
        <v>142</v>
      </c>
      <c r="H42" s="19"/>
      <c r="I42" s="19"/>
      <c r="J42" s="19"/>
      <c r="K42" s="19"/>
      <c r="L42" s="19"/>
    </row>
    <row r="43" spans="1:12" ht="51">
      <c r="A43" s="13">
        <v>42</v>
      </c>
      <c r="B43" s="44">
        <v>42</v>
      </c>
      <c r="C43" s="44" t="s">
        <v>217</v>
      </c>
      <c r="D43" s="46" t="s">
        <v>218</v>
      </c>
      <c r="E43" s="38" t="s">
        <v>21</v>
      </c>
      <c r="F43" s="29" t="s">
        <v>141</v>
      </c>
      <c r="G43" s="29" t="s">
        <v>142</v>
      </c>
      <c r="H43" s="19"/>
      <c r="I43" s="19"/>
      <c r="J43" s="19"/>
      <c r="K43" s="19"/>
      <c r="L43" s="19"/>
    </row>
    <row r="44" spans="1:12" ht="51">
      <c r="A44" s="13">
        <v>43</v>
      </c>
      <c r="B44" s="44">
        <v>43</v>
      </c>
      <c r="C44" s="44" t="s">
        <v>219</v>
      </c>
      <c r="D44" s="46" t="s">
        <v>218</v>
      </c>
      <c r="E44" s="38" t="s">
        <v>21</v>
      </c>
      <c r="F44" s="29" t="s">
        <v>141</v>
      </c>
      <c r="G44" s="29" t="s">
        <v>142</v>
      </c>
      <c r="H44" s="19"/>
      <c r="I44" s="19"/>
      <c r="J44" s="19"/>
      <c r="K44" s="19"/>
      <c r="L44" s="19"/>
    </row>
    <row r="45" spans="1:12" ht="38.25">
      <c r="A45" s="13">
        <v>44</v>
      </c>
      <c r="B45" s="44">
        <v>44</v>
      </c>
      <c r="C45" s="44" t="s">
        <v>219</v>
      </c>
      <c r="D45" s="46" t="s">
        <v>220</v>
      </c>
      <c r="E45" s="38" t="s">
        <v>21</v>
      </c>
      <c r="F45" s="29" t="s">
        <v>141</v>
      </c>
      <c r="G45" s="29" t="s">
        <v>142</v>
      </c>
      <c r="H45" s="19"/>
      <c r="I45" s="19"/>
      <c r="J45" s="19"/>
      <c r="K45" s="19"/>
      <c r="L45" s="19"/>
    </row>
    <row r="46" spans="1:12" ht="51">
      <c r="A46" s="13">
        <v>45</v>
      </c>
      <c r="B46" s="44">
        <v>45</v>
      </c>
      <c r="C46" s="44" t="s">
        <v>221</v>
      </c>
      <c r="D46" s="46" t="s">
        <v>222</v>
      </c>
      <c r="E46" s="38" t="s">
        <v>21</v>
      </c>
      <c r="F46" s="29" t="s">
        <v>141</v>
      </c>
      <c r="G46" s="29" t="s">
        <v>142</v>
      </c>
      <c r="H46" s="19"/>
      <c r="I46" s="19"/>
      <c r="J46" s="19"/>
      <c r="K46" s="19"/>
      <c r="L46" s="19"/>
    </row>
    <row r="47" spans="1:12" ht="38.25">
      <c r="A47" s="13">
        <v>46</v>
      </c>
      <c r="B47" s="44">
        <v>46</v>
      </c>
      <c r="C47" s="44" t="s">
        <v>223</v>
      </c>
      <c r="D47" s="46" t="s">
        <v>224</v>
      </c>
      <c r="E47" s="38" t="s">
        <v>21</v>
      </c>
      <c r="F47" s="29" t="s">
        <v>141</v>
      </c>
      <c r="G47" s="29" t="s">
        <v>142</v>
      </c>
      <c r="H47" s="19"/>
      <c r="I47" s="19"/>
      <c r="J47" s="19"/>
      <c r="K47" s="19"/>
      <c r="L47" s="19"/>
    </row>
    <row r="48" spans="1:12" ht="51">
      <c r="A48" s="13">
        <v>47</v>
      </c>
      <c r="B48" s="44">
        <v>47</v>
      </c>
      <c r="C48" s="44" t="s">
        <v>225</v>
      </c>
      <c r="D48" s="46" t="s">
        <v>226</v>
      </c>
      <c r="E48" s="38" t="s">
        <v>21</v>
      </c>
      <c r="F48" s="29" t="s">
        <v>141</v>
      </c>
      <c r="G48" s="29" t="s">
        <v>142</v>
      </c>
      <c r="H48" s="19"/>
      <c r="I48" s="19"/>
      <c r="J48" s="19"/>
      <c r="K48" s="19"/>
      <c r="L48" s="19"/>
    </row>
    <row r="49" spans="1:12" ht="51">
      <c r="A49" s="13">
        <v>48</v>
      </c>
      <c r="B49" s="44">
        <v>48</v>
      </c>
      <c r="C49" s="44" t="s">
        <v>227</v>
      </c>
      <c r="D49" s="46" t="s">
        <v>228</v>
      </c>
      <c r="E49" s="38" t="s">
        <v>199</v>
      </c>
      <c r="F49" s="29" t="s">
        <v>141</v>
      </c>
      <c r="G49" s="29" t="s">
        <v>183</v>
      </c>
      <c r="H49" s="19"/>
      <c r="I49" s="19"/>
      <c r="J49" s="19"/>
      <c r="K49" s="19"/>
      <c r="L49" s="19"/>
    </row>
    <row r="50" spans="1:12" ht="51">
      <c r="A50" s="13">
        <v>49</v>
      </c>
      <c r="B50" s="44">
        <v>49</v>
      </c>
      <c r="C50" s="44" t="s">
        <v>229</v>
      </c>
      <c r="D50" s="46" t="s">
        <v>228</v>
      </c>
      <c r="E50" s="38" t="s">
        <v>199</v>
      </c>
      <c r="F50" s="29" t="s">
        <v>141</v>
      </c>
      <c r="G50" s="29" t="s">
        <v>183</v>
      </c>
      <c r="H50" s="19"/>
      <c r="I50" s="19"/>
      <c r="J50" s="19"/>
      <c r="K50" s="19"/>
      <c r="L50" s="19"/>
    </row>
    <row r="51" spans="1:12" ht="51">
      <c r="A51" s="13">
        <v>50</v>
      </c>
      <c r="B51" s="44">
        <v>50</v>
      </c>
      <c r="C51" s="44" t="s">
        <v>229</v>
      </c>
      <c r="D51" s="46" t="s">
        <v>230</v>
      </c>
      <c r="E51" s="38" t="s">
        <v>21</v>
      </c>
      <c r="F51" s="29" t="s">
        <v>141</v>
      </c>
      <c r="G51" s="29" t="s">
        <v>142</v>
      </c>
      <c r="H51" s="19"/>
      <c r="I51" s="19"/>
      <c r="J51" s="19"/>
      <c r="K51" s="19"/>
      <c r="L51" s="19"/>
    </row>
    <row r="52" spans="1:12" ht="38.25">
      <c r="A52" s="13">
        <v>51</v>
      </c>
      <c r="B52" s="44">
        <v>51</v>
      </c>
      <c r="C52" s="44" t="s">
        <v>231</v>
      </c>
      <c r="D52" s="46" t="s">
        <v>232</v>
      </c>
      <c r="E52" s="38" t="s">
        <v>21</v>
      </c>
      <c r="F52" s="29" t="s">
        <v>143</v>
      </c>
      <c r="G52" s="29" t="s">
        <v>142</v>
      </c>
      <c r="H52" s="19"/>
      <c r="I52" s="19"/>
      <c r="J52" s="19"/>
      <c r="K52" s="19"/>
      <c r="L52" s="19"/>
    </row>
    <row r="53" spans="1:12" ht="38.25">
      <c r="A53" s="13">
        <v>52</v>
      </c>
      <c r="B53" s="44">
        <v>52</v>
      </c>
      <c r="C53" s="44" t="s">
        <v>231</v>
      </c>
      <c r="D53" s="46" t="s">
        <v>233</v>
      </c>
      <c r="E53" s="38" t="s">
        <v>21</v>
      </c>
      <c r="F53" s="29" t="s">
        <v>142</v>
      </c>
      <c r="G53" s="29" t="s">
        <v>142</v>
      </c>
      <c r="H53" s="19"/>
      <c r="I53" s="19"/>
      <c r="J53" s="19"/>
      <c r="K53" s="19"/>
      <c r="L53" s="19"/>
    </row>
    <row r="54" spans="1:12" ht="25.5">
      <c r="A54" s="13">
        <v>53</v>
      </c>
      <c r="B54" s="44">
        <v>53</v>
      </c>
      <c r="C54" s="44" t="s">
        <v>234</v>
      </c>
      <c r="D54" s="46" t="s">
        <v>235</v>
      </c>
      <c r="E54" s="38" t="s">
        <v>21</v>
      </c>
      <c r="F54" s="29" t="s">
        <v>142</v>
      </c>
      <c r="G54" s="29" t="s">
        <v>142</v>
      </c>
      <c r="H54" s="19"/>
      <c r="I54" s="19"/>
      <c r="J54" s="19"/>
      <c r="K54" s="19"/>
      <c r="L54" s="19"/>
    </row>
    <row r="55" spans="1:12" ht="38.25">
      <c r="A55" s="13">
        <v>54</v>
      </c>
      <c r="B55" s="44">
        <v>54</v>
      </c>
      <c r="C55" s="44" t="s">
        <v>236</v>
      </c>
      <c r="D55" s="46" t="s">
        <v>237</v>
      </c>
      <c r="E55" s="38" t="s">
        <v>21</v>
      </c>
      <c r="F55" s="29" t="s">
        <v>142</v>
      </c>
      <c r="G55" s="29" t="s">
        <v>142</v>
      </c>
      <c r="H55" s="19"/>
      <c r="I55" s="19"/>
      <c r="J55" s="19"/>
      <c r="K55" s="19"/>
      <c r="L55" s="19"/>
    </row>
    <row r="56" spans="1:12" ht="25.5">
      <c r="A56" s="13">
        <v>55</v>
      </c>
      <c r="B56" s="44">
        <v>55</v>
      </c>
      <c r="C56" s="44" t="s">
        <v>236</v>
      </c>
      <c r="D56" s="46" t="s">
        <v>238</v>
      </c>
      <c r="E56" s="38" t="s">
        <v>21</v>
      </c>
      <c r="F56" s="29" t="s">
        <v>142</v>
      </c>
      <c r="G56" s="29" t="s">
        <v>142</v>
      </c>
      <c r="H56" s="19"/>
      <c r="I56" s="19"/>
      <c r="J56" s="19"/>
      <c r="K56" s="19"/>
      <c r="L56" s="19"/>
    </row>
    <row r="57" spans="1:12" ht="76.5">
      <c r="A57" s="13">
        <v>56</v>
      </c>
      <c r="B57" s="44">
        <v>56</v>
      </c>
      <c r="C57" s="44" t="s">
        <v>239</v>
      </c>
      <c r="D57" s="46" t="s">
        <v>240</v>
      </c>
      <c r="E57" s="38" t="s">
        <v>21</v>
      </c>
      <c r="F57" s="29" t="s">
        <v>142</v>
      </c>
      <c r="G57" s="29" t="s">
        <v>142</v>
      </c>
      <c r="H57" s="19"/>
      <c r="I57" s="19"/>
      <c r="J57" s="19"/>
      <c r="K57" s="19"/>
      <c r="L57" s="19"/>
    </row>
    <row r="58" spans="1:12" ht="63.75">
      <c r="A58" s="13">
        <v>57</v>
      </c>
      <c r="B58" s="44">
        <v>57</v>
      </c>
      <c r="C58" s="44" t="s">
        <v>239</v>
      </c>
      <c r="D58" s="46" t="s">
        <v>241</v>
      </c>
      <c r="E58" s="38" t="s">
        <v>21</v>
      </c>
      <c r="F58" s="29" t="s">
        <v>142</v>
      </c>
      <c r="G58" s="29" t="s">
        <v>142</v>
      </c>
      <c r="H58" s="19"/>
      <c r="I58" s="19"/>
      <c r="J58" s="19"/>
      <c r="K58" s="19"/>
      <c r="L58" s="19"/>
    </row>
    <row r="59" spans="1:12" ht="76.5">
      <c r="A59" s="13">
        <v>58</v>
      </c>
      <c r="B59" s="44">
        <v>58</v>
      </c>
      <c r="C59" s="44" t="s">
        <v>242</v>
      </c>
      <c r="D59" s="46" t="s">
        <v>243</v>
      </c>
      <c r="E59" s="38" t="s">
        <v>21</v>
      </c>
      <c r="F59" s="29" t="s">
        <v>142</v>
      </c>
      <c r="G59" s="29" t="s">
        <v>142</v>
      </c>
      <c r="H59" s="19"/>
      <c r="I59" s="19"/>
      <c r="J59" s="19"/>
      <c r="K59" s="19"/>
      <c r="L59" s="19"/>
    </row>
    <row r="60" spans="1:12" ht="63.75">
      <c r="A60" s="13">
        <v>59</v>
      </c>
      <c r="B60" s="44">
        <v>59</v>
      </c>
      <c r="C60" s="44" t="s">
        <v>242</v>
      </c>
      <c r="D60" s="46" t="s">
        <v>244</v>
      </c>
      <c r="E60" s="38" t="s">
        <v>21</v>
      </c>
      <c r="F60" s="29" t="s">
        <v>142</v>
      </c>
      <c r="G60" s="29" t="s">
        <v>142</v>
      </c>
      <c r="H60" s="19"/>
      <c r="I60" s="19"/>
      <c r="J60" s="19"/>
      <c r="K60" s="19"/>
      <c r="L60" s="19"/>
    </row>
    <row r="61" spans="1:12" ht="25.5">
      <c r="A61" s="13">
        <v>60</v>
      </c>
      <c r="B61" s="44">
        <v>60</v>
      </c>
      <c r="C61" s="44" t="s">
        <v>245</v>
      </c>
      <c r="D61" s="46" t="s">
        <v>246</v>
      </c>
      <c r="E61" s="38" t="s">
        <v>21</v>
      </c>
      <c r="F61" s="29" t="s">
        <v>142</v>
      </c>
      <c r="G61" s="29" t="s">
        <v>142</v>
      </c>
      <c r="H61" s="19"/>
      <c r="I61" s="19"/>
      <c r="J61" s="19"/>
      <c r="K61" s="19"/>
      <c r="L61" s="19"/>
    </row>
    <row r="62" spans="1:12" ht="76.5">
      <c r="A62" s="13">
        <v>61</v>
      </c>
      <c r="B62" s="44">
        <v>61</v>
      </c>
      <c r="C62" s="44" t="s">
        <v>247</v>
      </c>
      <c r="D62" s="46" t="s">
        <v>248</v>
      </c>
      <c r="E62" s="38" t="s">
        <v>21</v>
      </c>
      <c r="F62" s="29" t="s">
        <v>173</v>
      </c>
      <c r="G62" s="29" t="s">
        <v>142</v>
      </c>
      <c r="H62" s="19"/>
      <c r="I62" s="19"/>
      <c r="J62" s="19"/>
      <c r="K62" s="19"/>
      <c r="L62" s="19"/>
    </row>
    <row r="63" spans="1:12" ht="89.25">
      <c r="A63" s="13">
        <v>62</v>
      </c>
      <c r="B63" s="44">
        <v>62</v>
      </c>
      <c r="C63" s="44" t="s">
        <v>249</v>
      </c>
      <c r="D63" s="46" t="s">
        <v>250</v>
      </c>
      <c r="E63" s="38" t="s">
        <v>21</v>
      </c>
      <c r="F63" s="29" t="s">
        <v>142</v>
      </c>
      <c r="G63" s="29" t="s">
        <v>142</v>
      </c>
      <c r="H63" s="19"/>
      <c r="I63" s="19"/>
      <c r="J63" s="19"/>
      <c r="K63" s="19"/>
      <c r="L63" s="19"/>
    </row>
    <row r="64" spans="1:12" ht="63.75">
      <c r="A64" s="13">
        <v>63</v>
      </c>
      <c r="B64" s="44">
        <v>63</v>
      </c>
      <c r="C64" s="44" t="s">
        <v>251</v>
      </c>
      <c r="D64" s="46" t="s">
        <v>252</v>
      </c>
      <c r="E64" s="38" t="s">
        <v>21</v>
      </c>
      <c r="F64" s="29" t="s">
        <v>142</v>
      </c>
      <c r="G64" s="29" t="s">
        <v>142</v>
      </c>
      <c r="H64" s="19"/>
      <c r="I64" s="19"/>
      <c r="J64" s="19"/>
      <c r="K64" s="19"/>
      <c r="L64" s="19"/>
    </row>
    <row r="65" spans="1:12" ht="63.75">
      <c r="A65" s="13">
        <v>64</v>
      </c>
      <c r="B65" s="44">
        <v>64</v>
      </c>
      <c r="C65" s="44" t="s">
        <v>251</v>
      </c>
      <c r="D65" s="46" t="s">
        <v>253</v>
      </c>
      <c r="E65" s="38" t="s">
        <v>21</v>
      </c>
      <c r="F65" s="29" t="s">
        <v>142</v>
      </c>
      <c r="G65" s="29" t="s">
        <v>142</v>
      </c>
      <c r="H65" s="19"/>
      <c r="I65" s="19"/>
      <c r="J65" s="19"/>
      <c r="K65" s="19"/>
      <c r="L65" s="19"/>
    </row>
    <row r="66" spans="1:12" ht="76.5">
      <c r="A66" s="13">
        <v>65</v>
      </c>
      <c r="B66" s="44">
        <v>65</v>
      </c>
      <c r="C66" s="44" t="s">
        <v>254</v>
      </c>
      <c r="D66" s="46" t="s">
        <v>255</v>
      </c>
      <c r="E66" s="38" t="s">
        <v>21</v>
      </c>
      <c r="F66" s="29" t="s">
        <v>142</v>
      </c>
      <c r="G66" s="29" t="s">
        <v>142</v>
      </c>
      <c r="H66" s="19"/>
      <c r="I66" s="19"/>
      <c r="J66" s="19"/>
      <c r="K66" s="19"/>
      <c r="L66" s="19"/>
    </row>
    <row r="67" spans="1:12" ht="89.25">
      <c r="A67" s="13">
        <v>66</v>
      </c>
      <c r="B67" s="44">
        <v>66</v>
      </c>
      <c r="C67" s="44" t="s">
        <v>256</v>
      </c>
      <c r="D67" s="46" t="s">
        <v>257</v>
      </c>
      <c r="E67" s="38" t="s">
        <v>21</v>
      </c>
      <c r="F67" s="29" t="s">
        <v>142</v>
      </c>
      <c r="G67" s="29" t="s">
        <v>142</v>
      </c>
      <c r="H67" s="19"/>
      <c r="I67" s="19"/>
      <c r="J67" s="19"/>
      <c r="K67" s="19"/>
      <c r="L67" s="19"/>
    </row>
    <row r="68" spans="1:12" ht="63.75">
      <c r="A68" s="13">
        <v>67</v>
      </c>
      <c r="B68" s="44">
        <v>67</v>
      </c>
      <c r="C68" s="44" t="s">
        <v>258</v>
      </c>
      <c r="D68" s="46" t="s">
        <v>259</v>
      </c>
      <c r="E68" s="38" t="s">
        <v>21</v>
      </c>
      <c r="F68" s="29" t="s">
        <v>142</v>
      </c>
      <c r="G68" s="29" t="s">
        <v>142</v>
      </c>
      <c r="H68" s="19"/>
      <c r="I68" s="19"/>
      <c r="J68" s="19"/>
      <c r="K68" s="19"/>
      <c r="L68" s="19"/>
    </row>
    <row r="69" spans="1:12" ht="51">
      <c r="A69" s="13">
        <v>68</v>
      </c>
      <c r="B69" s="44">
        <v>68</v>
      </c>
      <c r="C69" s="44" t="s">
        <v>258</v>
      </c>
      <c r="D69" s="46" t="s">
        <v>260</v>
      </c>
      <c r="E69" s="38" t="s">
        <v>21</v>
      </c>
      <c r="F69" s="29" t="s">
        <v>142</v>
      </c>
      <c r="G69" s="29" t="s">
        <v>142</v>
      </c>
      <c r="H69" s="19"/>
      <c r="I69" s="19"/>
      <c r="J69" s="19"/>
      <c r="K69" s="19"/>
      <c r="L69" s="19"/>
    </row>
    <row r="70" spans="1:12" ht="76.5">
      <c r="A70" s="13">
        <v>69</v>
      </c>
      <c r="B70" s="44">
        <v>69</v>
      </c>
      <c r="C70" s="44" t="s">
        <v>261</v>
      </c>
      <c r="D70" s="46" t="s">
        <v>262</v>
      </c>
      <c r="E70" s="38" t="s">
        <v>21</v>
      </c>
      <c r="F70" s="29" t="s">
        <v>142</v>
      </c>
      <c r="G70" s="29" t="s">
        <v>142</v>
      </c>
      <c r="H70" s="19"/>
      <c r="I70" s="19"/>
      <c r="J70" s="19"/>
      <c r="K70" s="19"/>
      <c r="L70" s="19"/>
    </row>
    <row r="71" spans="1:12" ht="89.25">
      <c r="A71" s="13">
        <v>70</v>
      </c>
      <c r="B71" s="44">
        <v>70</v>
      </c>
      <c r="C71" s="44" t="s">
        <v>261</v>
      </c>
      <c r="D71" s="46" t="s">
        <v>263</v>
      </c>
      <c r="E71" s="38" t="s">
        <v>21</v>
      </c>
      <c r="F71" s="29" t="s">
        <v>142</v>
      </c>
      <c r="G71" s="29" t="s">
        <v>142</v>
      </c>
      <c r="H71" s="19"/>
      <c r="I71" s="19"/>
      <c r="J71" s="19"/>
      <c r="K71" s="19"/>
      <c r="L71" s="19"/>
    </row>
    <row r="72" spans="1:12" ht="63.75">
      <c r="A72" s="13">
        <v>71</v>
      </c>
      <c r="B72" s="44">
        <v>71</v>
      </c>
      <c r="C72" s="44" t="s">
        <v>264</v>
      </c>
      <c r="D72" s="46" t="s">
        <v>265</v>
      </c>
      <c r="E72" s="38" t="s">
        <v>21</v>
      </c>
      <c r="F72" s="29" t="s">
        <v>142</v>
      </c>
      <c r="G72" s="29" t="s">
        <v>142</v>
      </c>
      <c r="H72" s="19"/>
      <c r="I72" s="19"/>
      <c r="J72" s="19"/>
      <c r="K72" s="19"/>
      <c r="L72" s="19"/>
    </row>
    <row r="73" spans="1:12" ht="76.5">
      <c r="A73" s="13">
        <v>72</v>
      </c>
      <c r="B73" s="44">
        <v>72</v>
      </c>
      <c r="C73" s="44" t="s">
        <v>266</v>
      </c>
      <c r="D73" s="46" t="s">
        <v>267</v>
      </c>
      <c r="E73" s="38" t="s">
        <v>21</v>
      </c>
      <c r="F73" s="29" t="s">
        <v>143</v>
      </c>
      <c r="G73" s="29" t="s">
        <v>142</v>
      </c>
      <c r="H73" s="19"/>
      <c r="I73" s="19"/>
      <c r="J73" s="19"/>
      <c r="K73" s="19"/>
      <c r="L73" s="19"/>
    </row>
    <row r="74" spans="1:12" ht="76.5">
      <c r="A74" s="13">
        <v>73</v>
      </c>
      <c r="B74" s="44">
        <v>73</v>
      </c>
      <c r="C74" s="44" t="s">
        <v>266</v>
      </c>
      <c r="D74" s="46" t="s">
        <v>268</v>
      </c>
      <c r="E74" s="38" t="s">
        <v>21</v>
      </c>
      <c r="F74" s="29" t="s">
        <v>142</v>
      </c>
      <c r="G74" s="29" t="s">
        <v>142</v>
      </c>
      <c r="H74" s="19"/>
      <c r="I74" s="19"/>
      <c r="J74" s="19"/>
      <c r="K74" s="19"/>
      <c r="L74" s="19"/>
    </row>
    <row r="75" spans="1:12" ht="76.5">
      <c r="A75" s="13">
        <v>74</v>
      </c>
      <c r="B75" s="44">
        <v>74</v>
      </c>
      <c r="C75" s="44" t="s">
        <v>269</v>
      </c>
      <c r="D75" s="46" t="s">
        <v>270</v>
      </c>
      <c r="E75" s="38" t="s">
        <v>21</v>
      </c>
      <c r="F75" s="29" t="s">
        <v>173</v>
      </c>
      <c r="G75" s="29" t="s">
        <v>142</v>
      </c>
      <c r="H75" s="19"/>
      <c r="I75" s="19"/>
      <c r="J75" s="19"/>
      <c r="K75" s="19"/>
      <c r="L75" s="19"/>
    </row>
    <row r="76" spans="1:12" ht="89.25">
      <c r="A76" s="13">
        <v>75</v>
      </c>
      <c r="B76" s="44">
        <v>75</v>
      </c>
      <c r="C76" s="44" t="s">
        <v>269</v>
      </c>
      <c r="D76" s="46" t="s">
        <v>271</v>
      </c>
      <c r="E76" s="38" t="s">
        <v>21</v>
      </c>
      <c r="F76" s="29" t="s">
        <v>143</v>
      </c>
      <c r="G76" s="29" t="s">
        <v>142</v>
      </c>
      <c r="H76" s="19"/>
      <c r="I76" s="19"/>
      <c r="J76" s="19"/>
      <c r="K76" s="19"/>
      <c r="L76" s="19"/>
    </row>
    <row r="77" spans="1:12" ht="89.25">
      <c r="A77" s="13">
        <v>76</v>
      </c>
      <c r="B77" s="44">
        <v>76</v>
      </c>
      <c r="C77" s="44" t="s">
        <v>272</v>
      </c>
      <c r="D77" s="46" t="s">
        <v>273</v>
      </c>
      <c r="E77" s="38" t="s">
        <v>21</v>
      </c>
      <c r="F77" s="29" t="s">
        <v>142</v>
      </c>
      <c r="G77" s="29" t="s">
        <v>142</v>
      </c>
      <c r="H77" s="19"/>
      <c r="I77" s="19"/>
      <c r="J77" s="19"/>
      <c r="K77" s="19"/>
      <c r="L77" s="19"/>
    </row>
    <row r="78" spans="1:12" ht="76.5">
      <c r="A78" s="13">
        <v>77</v>
      </c>
      <c r="B78" s="44">
        <v>77</v>
      </c>
      <c r="C78" s="44" t="s">
        <v>272</v>
      </c>
      <c r="D78" s="46" t="s">
        <v>274</v>
      </c>
      <c r="E78" s="38" t="s">
        <v>21</v>
      </c>
      <c r="F78" s="29" t="s">
        <v>142</v>
      </c>
      <c r="G78" s="29" t="s">
        <v>142</v>
      </c>
      <c r="H78" s="19"/>
      <c r="I78" s="19"/>
      <c r="J78" s="19"/>
      <c r="K78" s="19"/>
      <c r="L78" s="19"/>
    </row>
    <row r="79" spans="1:12" ht="63.75">
      <c r="A79" s="13">
        <v>78</v>
      </c>
      <c r="B79" s="44">
        <v>78</v>
      </c>
      <c r="C79" s="44" t="s">
        <v>275</v>
      </c>
      <c r="D79" s="46" t="s">
        <v>276</v>
      </c>
      <c r="E79" s="38" t="s">
        <v>21</v>
      </c>
      <c r="F79" s="29" t="s">
        <v>143</v>
      </c>
      <c r="G79" s="29" t="s">
        <v>142</v>
      </c>
      <c r="H79" s="19"/>
      <c r="I79" s="19"/>
      <c r="J79" s="19"/>
      <c r="K79" s="19"/>
      <c r="L79" s="19"/>
    </row>
    <row r="80" spans="1:12" ht="89.25">
      <c r="A80" s="13">
        <v>79</v>
      </c>
      <c r="B80" s="44">
        <v>79</v>
      </c>
      <c r="C80" s="44" t="s">
        <v>275</v>
      </c>
      <c r="D80" s="46" t="s">
        <v>277</v>
      </c>
      <c r="E80" s="38" t="s">
        <v>21</v>
      </c>
      <c r="F80" s="29" t="s">
        <v>142</v>
      </c>
      <c r="G80" s="29" t="s">
        <v>142</v>
      </c>
      <c r="H80" s="19"/>
      <c r="I80" s="19"/>
      <c r="J80" s="19"/>
      <c r="K80" s="19"/>
      <c r="L80" s="19"/>
    </row>
    <row r="81" spans="1:12" ht="63.75">
      <c r="A81" s="13">
        <v>80</v>
      </c>
      <c r="B81" s="44">
        <v>80</v>
      </c>
      <c r="C81" s="44" t="s">
        <v>278</v>
      </c>
      <c r="D81" s="46" t="s">
        <v>279</v>
      </c>
      <c r="E81" s="38" t="s">
        <v>21</v>
      </c>
      <c r="F81" s="29" t="s">
        <v>142</v>
      </c>
      <c r="G81" s="29" t="s">
        <v>142</v>
      </c>
      <c r="H81" s="19"/>
      <c r="I81" s="19"/>
      <c r="J81" s="19"/>
      <c r="K81" s="19"/>
      <c r="L81" s="19"/>
    </row>
    <row r="82" spans="1:12" ht="89.25">
      <c r="A82" s="13">
        <v>81</v>
      </c>
      <c r="B82" s="44">
        <v>81</v>
      </c>
      <c r="C82" s="44" t="s">
        <v>280</v>
      </c>
      <c r="D82" s="46" t="s">
        <v>281</v>
      </c>
      <c r="E82" s="38" t="s">
        <v>21</v>
      </c>
      <c r="F82" s="29" t="s">
        <v>183</v>
      </c>
      <c r="G82" s="29" t="s">
        <v>142</v>
      </c>
      <c r="H82" s="19"/>
      <c r="I82" s="19"/>
      <c r="J82" s="19"/>
      <c r="K82" s="19"/>
      <c r="L82" s="19"/>
    </row>
    <row r="83" spans="1:12" ht="63.75">
      <c r="A83" s="13">
        <v>82</v>
      </c>
      <c r="B83" s="44">
        <v>82</v>
      </c>
      <c r="C83" s="44" t="s">
        <v>280</v>
      </c>
      <c r="D83" s="46" t="s">
        <v>282</v>
      </c>
      <c r="E83" s="38" t="s">
        <v>21</v>
      </c>
      <c r="F83" s="29" t="s">
        <v>142</v>
      </c>
      <c r="G83" s="29" t="s">
        <v>142</v>
      </c>
      <c r="H83" s="19"/>
      <c r="I83" s="19"/>
      <c r="J83" s="19"/>
      <c r="K83" s="19"/>
      <c r="L83" s="19"/>
    </row>
    <row r="84" spans="1:12" ht="76.5">
      <c r="A84" s="13">
        <v>83</v>
      </c>
      <c r="B84" s="44">
        <v>83</v>
      </c>
      <c r="C84" s="44" t="s">
        <v>283</v>
      </c>
      <c r="D84" s="46" t="s">
        <v>284</v>
      </c>
      <c r="E84" s="38" t="s">
        <v>21</v>
      </c>
      <c r="F84" s="29" t="s">
        <v>142</v>
      </c>
      <c r="G84" s="29" t="s">
        <v>142</v>
      </c>
      <c r="H84" s="19"/>
      <c r="I84" s="19"/>
      <c r="J84" s="19"/>
      <c r="K84" s="19"/>
      <c r="L84" s="19"/>
    </row>
    <row r="85" spans="1:12" ht="63.75">
      <c r="A85" s="13">
        <v>84</v>
      </c>
      <c r="B85" s="44">
        <v>84</v>
      </c>
      <c r="C85" s="44" t="s">
        <v>285</v>
      </c>
      <c r="D85" s="46" t="s">
        <v>286</v>
      </c>
      <c r="E85" s="38" t="s">
        <v>21</v>
      </c>
      <c r="F85" s="29" t="s">
        <v>143</v>
      </c>
      <c r="G85" s="29" t="s">
        <v>142</v>
      </c>
      <c r="H85" s="19"/>
      <c r="I85" s="19"/>
      <c r="J85" s="19"/>
      <c r="K85" s="19"/>
      <c r="L85" s="19"/>
    </row>
    <row r="86" spans="1:12" ht="63.75">
      <c r="A86" s="13">
        <v>85</v>
      </c>
      <c r="B86" s="44">
        <v>85</v>
      </c>
      <c r="C86" s="44" t="s">
        <v>287</v>
      </c>
      <c r="D86" s="46" t="s">
        <v>288</v>
      </c>
      <c r="E86" s="38" t="s">
        <v>21</v>
      </c>
      <c r="F86" s="29" t="s">
        <v>142</v>
      </c>
      <c r="G86" s="29" t="s">
        <v>142</v>
      </c>
      <c r="H86" s="19"/>
      <c r="I86" s="19"/>
      <c r="J86" s="19"/>
      <c r="K86" s="19"/>
      <c r="L86" s="19"/>
    </row>
    <row r="87" spans="1:12" ht="63.75">
      <c r="A87" s="13">
        <v>86</v>
      </c>
      <c r="B87" s="44">
        <v>86</v>
      </c>
      <c r="C87" s="44" t="s">
        <v>287</v>
      </c>
      <c r="D87" s="46" t="s">
        <v>289</v>
      </c>
      <c r="E87" s="38" t="s">
        <v>21</v>
      </c>
      <c r="F87" s="29" t="s">
        <v>142</v>
      </c>
      <c r="G87" s="29" t="s">
        <v>142</v>
      </c>
      <c r="H87" s="19"/>
      <c r="I87" s="19"/>
      <c r="J87" s="19"/>
      <c r="K87" s="19"/>
      <c r="L87" s="19"/>
    </row>
    <row r="88" spans="1:12" ht="51">
      <c r="A88" s="13">
        <v>87</v>
      </c>
      <c r="B88" s="44">
        <v>87</v>
      </c>
      <c r="C88" s="44" t="s">
        <v>290</v>
      </c>
      <c r="D88" s="46" t="s">
        <v>291</v>
      </c>
      <c r="E88" s="38" t="s">
        <v>21</v>
      </c>
      <c r="F88" s="29" t="s">
        <v>143</v>
      </c>
      <c r="G88" s="29" t="s">
        <v>142</v>
      </c>
      <c r="H88" s="19"/>
      <c r="I88" s="19"/>
      <c r="J88" s="19"/>
      <c r="K88" s="19"/>
      <c r="L88" s="19"/>
    </row>
    <row r="89" spans="1:12" ht="51">
      <c r="A89" s="13">
        <v>88</v>
      </c>
      <c r="B89" s="44">
        <v>88</v>
      </c>
      <c r="C89" s="44" t="s">
        <v>290</v>
      </c>
      <c r="D89" s="46" t="s">
        <v>292</v>
      </c>
      <c r="E89" s="38" t="s">
        <v>21</v>
      </c>
      <c r="F89" s="29" t="s">
        <v>143</v>
      </c>
      <c r="G89" s="29" t="s">
        <v>142</v>
      </c>
      <c r="H89" s="19"/>
      <c r="I89" s="19"/>
      <c r="J89" s="19"/>
      <c r="K89" s="19"/>
      <c r="L89" s="19"/>
    </row>
    <row r="90" spans="1:12" ht="89.25">
      <c r="A90" s="13">
        <v>89</v>
      </c>
      <c r="B90" s="44">
        <v>89</v>
      </c>
      <c r="C90" s="44" t="s">
        <v>293</v>
      </c>
      <c r="D90" s="46" t="s">
        <v>294</v>
      </c>
      <c r="E90" s="38" t="s">
        <v>21</v>
      </c>
      <c r="F90" s="29" t="s">
        <v>142</v>
      </c>
      <c r="G90" s="29" t="s">
        <v>142</v>
      </c>
      <c r="H90" s="19"/>
      <c r="I90" s="19"/>
      <c r="J90" s="19"/>
      <c r="K90" s="19"/>
      <c r="L90" s="19"/>
    </row>
    <row r="91" spans="1:12" ht="76.5">
      <c r="A91" s="13">
        <v>90</v>
      </c>
      <c r="B91" s="44">
        <v>90</v>
      </c>
      <c r="C91" s="44" t="s">
        <v>293</v>
      </c>
      <c r="D91" s="46" t="s">
        <v>295</v>
      </c>
      <c r="E91" s="38" t="s">
        <v>21</v>
      </c>
      <c r="F91" s="29" t="s">
        <v>142</v>
      </c>
      <c r="G91" s="29" t="s">
        <v>142</v>
      </c>
      <c r="H91" s="19"/>
      <c r="I91" s="19"/>
      <c r="J91" s="19"/>
      <c r="K91" s="19"/>
      <c r="L91" s="19"/>
    </row>
    <row r="92" spans="1:12" ht="76.5">
      <c r="A92" s="13">
        <v>91</v>
      </c>
      <c r="B92" s="44">
        <v>91</v>
      </c>
      <c r="C92" s="44" t="s">
        <v>296</v>
      </c>
      <c r="D92" s="46" t="s">
        <v>297</v>
      </c>
      <c r="E92" s="38" t="s">
        <v>21</v>
      </c>
      <c r="F92" s="29" t="s">
        <v>142</v>
      </c>
      <c r="G92" s="29" t="s">
        <v>142</v>
      </c>
      <c r="H92" s="19"/>
      <c r="I92" s="19"/>
      <c r="J92" s="19"/>
      <c r="K92" s="19"/>
      <c r="L92" s="19"/>
    </row>
    <row r="93" spans="1:12" ht="63.75">
      <c r="A93" s="13">
        <v>92</v>
      </c>
      <c r="B93" s="44">
        <v>92</v>
      </c>
      <c r="C93" s="44" t="s">
        <v>298</v>
      </c>
      <c r="D93" s="46" t="s">
        <v>299</v>
      </c>
      <c r="E93" s="38" t="s">
        <v>21</v>
      </c>
      <c r="F93" s="29" t="s">
        <v>142</v>
      </c>
      <c r="G93" s="29" t="s">
        <v>142</v>
      </c>
      <c r="H93" s="19"/>
      <c r="I93" s="19"/>
      <c r="J93" s="19"/>
      <c r="K93" s="19"/>
      <c r="L93" s="19"/>
    </row>
    <row r="94" spans="1:12" ht="38.25">
      <c r="A94" s="13">
        <v>93</v>
      </c>
      <c r="B94" s="44">
        <v>93</v>
      </c>
      <c r="C94" s="44" t="s">
        <v>300</v>
      </c>
      <c r="D94" s="46" t="s">
        <v>301</v>
      </c>
      <c r="E94" s="38" t="s">
        <v>21</v>
      </c>
      <c r="F94" s="29" t="s">
        <v>142</v>
      </c>
      <c r="G94" s="29" t="s">
        <v>142</v>
      </c>
      <c r="H94" s="19"/>
      <c r="I94" s="19"/>
      <c r="J94" s="19"/>
      <c r="K94" s="19"/>
      <c r="L94" s="19"/>
    </row>
    <row r="95" spans="1:12" ht="38.25">
      <c r="A95" s="13">
        <v>94</v>
      </c>
      <c r="B95" s="44">
        <v>94</v>
      </c>
      <c r="C95" s="44" t="s">
        <v>300</v>
      </c>
      <c r="D95" s="46" t="s">
        <v>302</v>
      </c>
      <c r="E95" s="38" t="s">
        <v>21</v>
      </c>
      <c r="F95" s="29" t="s">
        <v>142</v>
      </c>
      <c r="G95" s="29" t="s">
        <v>142</v>
      </c>
      <c r="H95" s="19"/>
      <c r="I95" s="19"/>
      <c r="J95" s="19"/>
      <c r="K95" s="19"/>
      <c r="L95" s="19"/>
    </row>
    <row r="96" spans="1:12" ht="38.25">
      <c r="A96" s="13">
        <v>95</v>
      </c>
      <c r="B96" s="44">
        <v>95</v>
      </c>
      <c r="C96" s="44" t="s">
        <v>303</v>
      </c>
      <c r="D96" s="46" t="s">
        <v>304</v>
      </c>
      <c r="E96" s="38" t="s">
        <v>21</v>
      </c>
      <c r="F96" s="29" t="s">
        <v>142</v>
      </c>
      <c r="G96" s="29" t="s">
        <v>142</v>
      </c>
      <c r="H96" s="19"/>
      <c r="I96" s="19"/>
      <c r="J96" s="19"/>
      <c r="K96" s="19"/>
      <c r="L96" s="19"/>
    </row>
    <row r="97" spans="1:12" ht="38.25">
      <c r="A97" s="13">
        <v>96</v>
      </c>
      <c r="B97" s="44">
        <v>96</v>
      </c>
      <c r="C97" s="44" t="s">
        <v>303</v>
      </c>
      <c r="D97" s="46" t="s">
        <v>305</v>
      </c>
      <c r="E97" s="38" t="s">
        <v>21</v>
      </c>
      <c r="F97" s="29" t="s">
        <v>142</v>
      </c>
      <c r="G97" s="29" t="s">
        <v>142</v>
      </c>
      <c r="H97" s="19"/>
      <c r="I97" s="19"/>
      <c r="J97" s="19"/>
      <c r="K97" s="19"/>
      <c r="L97" s="19"/>
    </row>
    <row r="98" spans="1:12" ht="38.25">
      <c r="A98" s="13">
        <v>97</v>
      </c>
      <c r="B98" s="44">
        <v>97</v>
      </c>
      <c r="C98" s="44" t="s">
        <v>306</v>
      </c>
      <c r="D98" s="46" t="s">
        <v>307</v>
      </c>
      <c r="E98" s="38" t="s">
        <v>21</v>
      </c>
      <c r="F98" s="29" t="s">
        <v>142</v>
      </c>
      <c r="G98" s="29" t="s">
        <v>142</v>
      </c>
      <c r="H98" s="19"/>
      <c r="I98" s="19"/>
      <c r="J98" s="19"/>
      <c r="K98" s="19"/>
      <c r="L98" s="19"/>
    </row>
    <row r="99" spans="1:12" ht="38.25">
      <c r="A99" s="13">
        <v>98</v>
      </c>
      <c r="B99" s="44">
        <v>98</v>
      </c>
      <c r="C99" s="44" t="s">
        <v>306</v>
      </c>
      <c r="D99" s="46" t="s">
        <v>308</v>
      </c>
      <c r="E99" s="38" t="s">
        <v>21</v>
      </c>
      <c r="F99" s="29" t="s">
        <v>142</v>
      </c>
      <c r="G99" s="29" t="s">
        <v>142</v>
      </c>
      <c r="H99" s="19"/>
      <c r="I99" s="19"/>
      <c r="J99" s="19"/>
      <c r="K99" s="19"/>
      <c r="L99" s="19"/>
    </row>
    <row r="100" spans="1:12" ht="38.25">
      <c r="A100" s="13">
        <v>99</v>
      </c>
      <c r="B100" s="44">
        <v>99</v>
      </c>
      <c r="C100" s="44" t="s">
        <v>309</v>
      </c>
      <c r="D100" s="46" t="s">
        <v>310</v>
      </c>
      <c r="E100" s="38" t="s">
        <v>21</v>
      </c>
      <c r="F100" s="29" t="s">
        <v>142</v>
      </c>
      <c r="G100" s="29" t="s">
        <v>142</v>
      </c>
      <c r="H100" s="19"/>
      <c r="I100" s="19"/>
      <c r="J100" s="19"/>
      <c r="K100" s="19"/>
      <c r="L100" s="19"/>
    </row>
    <row r="101" spans="1:12" ht="38.25">
      <c r="A101" s="13">
        <v>100</v>
      </c>
      <c r="B101" s="44">
        <v>100</v>
      </c>
      <c r="C101" s="44" t="s">
        <v>309</v>
      </c>
      <c r="D101" s="46" t="s">
        <v>311</v>
      </c>
      <c r="E101" s="38" t="s">
        <v>21</v>
      </c>
      <c r="F101" s="29" t="s">
        <v>142</v>
      </c>
      <c r="G101" s="29" t="s">
        <v>142</v>
      </c>
      <c r="H101" s="19"/>
      <c r="I101" s="19"/>
      <c r="J101" s="19"/>
      <c r="K101" s="19"/>
      <c r="L101" s="19"/>
    </row>
    <row r="102" spans="1:12" ht="25.5">
      <c r="A102" s="13">
        <v>101</v>
      </c>
      <c r="B102" s="44">
        <v>101</v>
      </c>
      <c r="C102" s="44" t="s">
        <v>312</v>
      </c>
      <c r="D102" s="46" t="s">
        <v>313</v>
      </c>
      <c r="E102" s="38" t="s">
        <v>21</v>
      </c>
      <c r="F102" s="29" t="s">
        <v>143</v>
      </c>
      <c r="G102" s="29" t="s">
        <v>142</v>
      </c>
      <c r="H102" s="19"/>
      <c r="I102" s="19"/>
      <c r="J102" s="19"/>
      <c r="K102" s="19"/>
      <c r="L102" s="19"/>
    </row>
    <row r="103" spans="1:12" ht="25.5">
      <c r="A103" s="13">
        <v>102</v>
      </c>
      <c r="B103" s="44">
        <v>102</v>
      </c>
      <c r="C103" s="44" t="s">
        <v>314</v>
      </c>
      <c r="D103" s="46" t="s">
        <v>315</v>
      </c>
      <c r="E103" s="38" t="s">
        <v>21</v>
      </c>
      <c r="F103" s="29" t="s">
        <v>142</v>
      </c>
      <c r="G103" s="29" t="s">
        <v>142</v>
      </c>
      <c r="H103" s="19"/>
      <c r="I103" s="19"/>
      <c r="J103" s="19"/>
      <c r="K103" s="19"/>
      <c r="L103" s="19"/>
    </row>
    <row r="104" spans="1:12" ht="89.25">
      <c r="A104" s="13">
        <v>103</v>
      </c>
      <c r="B104" s="44">
        <v>103</v>
      </c>
      <c r="C104" s="44" t="s">
        <v>316</v>
      </c>
      <c r="D104" s="46" t="s">
        <v>317</v>
      </c>
      <c r="E104" s="38" t="s">
        <v>21</v>
      </c>
      <c r="F104" s="29" t="s">
        <v>143</v>
      </c>
      <c r="G104" s="29" t="s">
        <v>143</v>
      </c>
      <c r="H104" s="19"/>
      <c r="I104" s="19"/>
      <c r="J104" s="19"/>
      <c r="K104" s="19"/>
      <c r="L104" s="19"/>
    </row>
    <row r="105" spans="1:12" ht="89.25">
      <c r="A105" s="13">
        <v>104</v>
      </c>
      <c r="B105" s="44">
        <v>104</v>
      </c>
      <c r="C105" s="44" t="s">
        <v>318</v>
      </c>
      <c r="D105" s="46" t="s">
        <v>319</v>
      </c>
      <c r="E105" s="38" t="s">
        <v>21</v>
      </c>
      <c r="F105" s="29" t="s">
        <v>143</v>
      </c>
      <c r="G105" s="29" t="s">
        <v>142</v>
      </c>
      <c r="H105" s="19"/>
      <c r="I105" s="19"/>
      <c r="J105" s="19"/>
      <c r="K105" s="19"/>
      <c r="L105" s="19"/>
    </row>
    <row r="106" spans="1:12" ht="89.25">
      <c r="A106" s="13">
        <v>105</v>
      </c>
      <c r="B106" s="44">
        <v>105</v>
      </c>
      <c r="C106" s="44" t="s">
        <v>318</v>
      </c>
      <c r="D106" s="46" t="s">
        <v>320</v>
      </c>
      <c r="E106" s="38" t="s">
        <v>21</v>
      </c>
      <c r="F106" s="29" t="s">
        <v>143</v>
      </c>
      <c r="G106" s="29" t="s">
        <v>142</v>
      </c>
      <c r="H106" s="19"/>
      <c r="I106" s="19"/>
      <c r="J106" s="19"/>
      <c r="K106" s="19"/>
      <c r="L106" s="19"/>
    </row>
    <row r="107" spans="1:12" ht="63.75">
      <c r="A107" s="13">
        <v>106</v>
      </c>
      <c r="B107" s="44">
        <v>106</v>
      </c>
      <c r="C107" s="44" t="s">
        <v>321</v>
      </c>
      <c r="D107" s="46" t="s">
        <v>322</v>
      </c>
      <c r="E107" s="38" t="s">
        <v>21</v>
      </c>
      <c r="F107" s="29" t="s">
        <v>142</v>
      </c>
      <c r="G107" s="29" t="s">
        <v>183</v>
      </c>
      <c r="H107" s="19"/>
      <c r="I107" s="19"/>
      <c r="J107" s="19"/>
      <c r="K107" s="19"/>
      <c r="L107" s="19"/>
    </row>
    <row r="108" spans="1:12" ht="63.75">
      <c r="A108" s="13">
        <v>107</v>
      </c>
      <c r="B108" s="44">
        <v>107</v>
      </c>
      <c r="C108" s="44" t="s">
        <v>323</v>
      </c>
      <c r="D108" s="46" t="s">
        <v>324</v>
      </c>
      <c r="E108" s="38" t="s">
        <v>21</v>
      </c>
      <c r="F108" s="29" t="s">
        <v>142</v>
      </c>
      <c r="G108" s="29" t="s">
        <v>142</v>
      </c>
      <c r="H108" s="19"/>
      <c r="I108" s="19"/>
      <c r="J108" s="19"/>
      <c r="K108" s="19"/>
      <c r="L108" s="19"/>
    </row>
    <row r="109" spans="1:12" ht="25.5">
      <c r="A109" s="13">
        <v>108</v>
      </c>
      <c r="B109" s="44">
        <v>108</v>
      </c>
      <c r="C109" s="44" t="s">
        <v>325</v>
      </c>
      <c r="D109" s="46" t="s">
        <v>326</v>
      </c>
      <c r="E109" s="38" t="s">
        <v>21</v>
      </c>
      <c r="F109" s="29" t="s">
        <v>142</v>
      </c>
      <c r="G109" s="29" t="s">
        <v>142</v>
      </c>
      <c r="H109" s="19"/>
      <c r="I109" s="19"/>
      <c r="J109" s="19"/>
      <c r="K109" s="19"/>
      <c r="L109" s="19"/>
    </row>
    <row r="110" spans="1:12" ht="38.25">
      <c r="A110" s="13">
        <v>109</v>
      </c>
      <c r="B110" s="44">
        <v>109</v>
      </c>
      <c r="C110" s="44" t="s">
        <v>327</v>
      </c>
      <c r="D110" s="46" t="s">
        <v>328</v>
      </c>
      <c r="E110" s="38" t="s">
        <v>21</v>
      </c>
      <c r="F110" s="29" t="s">
        <v>142</v>
      </c>
      <c r="G110" s="29" t="s">
        <v>142</v>
      </c>
      <c r="H110" s="19"/>
      <c r="I110" s="19"/>
      <c r="J110" s="19"/>
      <c r="K110" s="19"/>
      <c r="L110" s="19"/>
    </row>
    <row r="111" spans="1:12" ht="25.5">
      <c r="A111" s="13">
        <v>110</v>
      </c>
      <c r="B111" s="44">
        <v>110</v>
      </c>
      <c r="C111" s="44" t="s">
        <v>329</v>
      </c>
      <c r="D111" s="46" t="s">
        <v>330</v>
      </c>
      <c r="E111" s="38" t="s">
        <v>21</v>
      </c>
      <c r="F111" s="29" t="s">
        <v>142</v>
      </c>
      <c r="G111" s="29" t="s">
        <v>142</v>
      </c>
      <c r="H111" s="19"/>
      <c r="I111" s="19"/>
      <c r="J111" s="19"/>
      <c r="K111" s="19"/>
      <c r="L111" s="19"/>
    </row>
    <row r="112" spans="1:12" ht="38.25">
      <c r="A112" s="13">
        <v>111</v>
      </c>
      <c r="B112" s="44">
        <v>111</v>
      </c>
      <c r="C112" s="44" t="s">
        <v>331</v>
      </c>
      <c r="D112" s="46" t="s">
        <v>332</v>
      </c>
      <c r="E112" s="38" t="s">
        <v>21</v>
      </c>
      <c r="F112" s="29" t="s">
        <v>142</v>
      </c>
      <c r="G112" s="29" t="s">
        <v>142</v>
      </c>
      <c r="H112" s="19"/>
      <c r="I112" s="19"/>
      <c r="J112" s="19"/>
      <c r="K112" s="19"/>
      <c r="L112" s="19"/>
    </row>
    <row r="113" spans="1:12" ht="102">
      <c r="A113" s="13">
        <v>112</v>
      </c>
      <c r="B113" s="44">
        <v>112</v>
      </c>
      <c r="C113" s="44" t="s">
        <v>333</v>
      </c>
      <c r="D113" s="46" t="s">
        <v>334</v>
      </c>
      <c r="E113" s="38" t="s">
        <v>21</v>
      </c>
      <c r="F113" s="29" t="s">
        <v>142</v>
      </c>
      <c r="G113" s="29" t="s">
        <v>142</v>
      </c>
      <c r="H113" s="19"/>
      <c r="I113" s="19"/>
      <c r="J113" s="19"/>
      <c r="K113" s="19"/>
      <c r="L113" s="19"/>
    </row>
    <row r="114" spans="1:12" ht="127.5">
      <c r="A114" s="13">
        <v>113</v>
      </c>
      <c r="B114" s="44">
        <v>113</v>
      </c>
      <c r="C114" s="44" t="s">
        <v>335</v>
      </c>
      <c r="D114" s="46" t="s">
        <v>336</v>
      </c>
      <c r="E114" s="38" t="s">
        <v>21</v>
      </c>
      <c r="F114" s="29" t="s">
        <v>142</v>
      </c>
      <c r="G114" s="29" t="s">
        <v>142</v>
      </c>
      <c r="H114" s="19"/>
      <c r="I114" s="19"/>
      <c r="J114" s="19"/>
      <c r="K114" s="19"/>
      <c r="L114" s="19"/>
    </row>
    <row r="115" spans="1:12" ht="127.5">
      <c r="A115" s="13">
        <v>114</v>
      </c>
      <c r="B115" s="44">
        <v>114</v>
      </c>
      <c r="C115" s="44" t="s">
        <v>337</v>
      </c>
      <c r="D115" s="46" t="s">
        <v>338</v>
      </c>
      <c r="E115" s="38" t="s">
        <v>21</v>
      </c>
      <c r="F115" s="29" t="s">
        <v>142</v>
      </c>
      <c r="G115" s="29" t="s">
        <v>142</v>
      </c>
      <c r="H115" s="19"/>
      <c r="I115" s="19"/>
      <c r="J115" s="19"/>
      <c r="K115" s="19"/>
      <c r="L115" s="19"/>
    </row>
    <row r="116" spans="1:12" ht="127.5">
      <c r="A116" s="13">
        <v>115</v>
      </c>
      <c r="B116" s="44">
        <v>115</v>
      </c>
      <c r="C116" s="44" t="s">
        <v>339</v>
      </c>
      <c r="D116" s="46" t="s">
        <v>340</v>
      </c>
      <c r="E116" s="38" t="s">
        <v>21</v>
      </c>
      <c r="F116" s="29" t="s">
        <v>142</v>
      </c>
      <c r="G116" s="29" t="s">
        <v>142</v>
      </c>
      <c r="H116" s="19"/>
      <c r="I116" s="19"/>
      <c r="J116" s="19"/>
      <c r="K116" s="19"/>
      <c r="L116" s="19"/>
    </row>
    <row r="117" spans="1:12" ht="102">
      <c r="A117" s="13">
        <v>116</v>
      </c>
      <c r="B117" s="44">
        <v>116</v>
      </c>
      <c r="C117" s="44" t="s">
        <v>341</v>
      </c>
      <c r="D117" s="46" t="s">
        <v>342</v>
      </c>
      <c r="E117" s="38" t="s">
        <v>21</v>
      </c>
      <c r="F117" s="29" t="s">
        <v>142</v>
      </c>
      <c r="G117" s="29" t="s">
        <v>142</v>
      </c>
      <c r="H117" s="19"/>
      <c r="I117" s="19"/>
      <c r="J117" s="19"/>
      <c r="K117" s="19"/>
      <c r="L117" s="19"/>
    </row>
    <row r="118" spans="1:12" ht="89.25">
      <c r="A118" s="13">
        <v>117</v>
      </c>
      <c r="B118" s="44">
        <v>117</v>
      </c>
      <c r="C118" s="44" t="s">
        <v>343</v>
      </c>
      <c r="D118" s="46" t="s">
        <v>344</v>
      </c>
      <c r="E118" s="38" t="s">
        <v>21</v>
      </c>
      <c r="F118" s="29" t="s">
        <v>142</v>
      </c>
      <c r="G118" s="29" t="s">
        <v>142</v>
      </c>
      <c r="H118" s="19"/>
      <c r="I118" s="19"/>
      <c r="J118" s="19"/>
      <c r="K118" s="19"/>
      <c r="L118" s="19"/>
    </row>
    <row r="119" spans="1:12" ht="102">
      <c r="A119" s="13">
        <v>118</v>
      </c>
      <c r="B119" s="44">
        <v>118</v>
      </c>
      <c r="C119" s="44" t="s">
        <v>345</v>
      </c>
      <c r="D119" s="46" t="s">
        <v>346</v>
      </c>
      <c r="E119" s="38" t="s">
        <v>21</v>
      </c>
      <c r="F119" s="29" t="s">
        <v>142</v>
      </c>
      <c r="G119" s="29" t="s">
        <v>142</v>
      </c>
      <c r="H119" s="19"/>
      <c r="I119" s="19"/>
      <c r="J119" s="19"/>
      <c r="K119" s="19"/>
      <c r="L119" s="19"/>
    </row>
    <row r="120" spans="1:12" ht="102">
      <c r="A120" s="13">
        <v>119</v>
      </c>
      <c r="B120" s="44">
        <v>119</v>
      </c>
      <c r="C120" s="44" t="s">
        <v>347</v>
      </c>
      <c r="D120" s="46" t="s">
        <v>348</v>
      </c>
      <c r="E120" s="38" t="s">
        <v>21</v>
      </c>
      <c r="F120" s="29" t="s">
        <v>142</v>
      </c>
      <c r="G120" s="29" t="s">
        <v>142</v>
      </c>
      <c r="H120" s="19"/>
      <c r="I120" s="19"/>
      <c r="J120" s="19"/>
      <c r="K120" s="19"/>
      <c r="L120" s="19"/>
    </row>
    <row r="121" spans="1:12" ht="102">
      <c r="A121" s="13">
        <v>120</v>
      </c>
      <c r="B121" s="44">
        <v>120</v>
      </c>
      <c r="C121" s="44" t="s">
        <v>349</v>
      </c>
      <c r="D121" s="46" t="s">
        <v>350</v>
      </c>
      <c r="E121" s="38" t="s">
        <v>21</v>
      </c>
      <c r="F121" s="29" t="s">
        <v>142</v>
      </c>
      <c r="G121" s="29" t="s">
        <v>142</v>
      </c>
      <c r="H121" s="19"/>
      <c r="I121" s="19"/>
      <c r="J121" s="19"/>
      <c r="K121" s="19"/>
      <c r="L121" s="19"/>
    </row>
    <row r="122" spans="1:12" ht="102">
      <c r="A122" s="13">
        <v>121</v>
      </c>
      <c r="B122" s="44">
        <v>121</v>
      </c>
      <c r="C122" s="44" t="s">
        <v>351</v>
      </c>
      <c r="D122" s="46" t="s">
        <v>352</v>
      </c>
      <c r="E122" s="38" t="s">
        <v>21</v>
      </c>
      <c r="F122" s="29" t="s">
        <v>142</v>
      </c>
      <c r="G122" s="29" t="s">
        <v>142</v>
      </c>
      <c r="H122" s="19"/>
      <c r="I122" s="19"/>
      <c r="J122" s="19"/>
      <c r="K122" s="19"/>
      <c r="L122" s="19"/>
    </row>
    <row r="123" spans="1:12" ht="89.25">
      <c r="A123" s="13">
        <v>122</v>
      </c>
      <c r="B123" s="44">
        <v>122</v>
      </c>
      <c r="C123" s="44" t="s">
        <v>353</v>
      </c>
      <c r="D123" s="46" t="s">
        <v>354</v>
      </c>
      <c r="E123" s="38" t="s">
        <v>21</v>
      </c>
      <c r="F123" s="29" t="s">
        <v>142</v>
      </c>
      <c r="G123" s="29" t="s">
        <v>142</v>
      </c>
      <c r="H123" s="19"/>
      <c r="I123" s="19"/>
      <c r="J123" s="19"/>
      <c r="K123" s="19"/>
      <c r="L123" s="19"/>
    </row>
    <row r="124" spans="1:12" ht="76.5">
      <c r="A124" s="13">
        <v>123</v>
      </c>
      <c r="B124" s="44">
        <v>123</v>
      </c>
      <c r="C124" s="44" t="s">
        <v>355</v>
      </c>
      <c r="D124" s="46" t="s">
        <v>356</v>
      </c>
      <c r="E124" s="38" t="s">
        <v>21</v>
      </c>
      <c r="F124" s="29" t="s">
        <v>142</v>
      </c>
      <c r="G124" s="29" t="s">
        <v>142</v>
      </c>
      <c r="H124" s="19"/>
      <c r="I124" s="19"/>
      <c r="J124" s="19"/>
      <c r="K124" s="19"/>
      <c r="L124" s="19"/>
    </row>
    <row r="125" spans="1:12" ht="102">
      <c r="A125" s="13">
        <v>124</v>
      </c>
      <c r="B125" s="44">
        <v>124</v>
      </c>
      <c r="C125" s="44" t="s">
        <v>355</v>
      </c>
      <c r="D125" s="46" t="s">
        <v>357</v>
      </c>
      <c r="E125" s="38" t="s">
        <v>21</v>
      </c>
      <c r="F125" s="29" t="s">
        <v>143</v>
      </c>
      <c r="G125" s="29" t="s">
        <v>142</v>
      </c>
      <c r="H125" s="19"/>
      <c r="I125" s="19"/>
      <c r="J125" s="19"/>
      <c r="K125" s="19"/>
      <c r="L125" s="19"/>
    </row>
    <row r="126" spans="1:12" ht="114.75">
      <c r="A126" s="13">
        <v>125</v>
      </c>
      <c r="B126" s="44">
        <v>125</v>
      </c>
      <c r="C126" s="44" t="s">
        <v>358</v>
      </c>
      <c r="D126" s="46" t="s">
        <v>359</v>
      </c>
      <c r="E126" s="38" t="s">
        <v>21</v>
      </c>
      <c r="F126" s="29" t="s">
        <v>143</v>
      </c>
      <c r="G126" s="29" t="s">
        <v>142</v>
      </c>
      <c r="H126" s="19"/>
      <c r="I126" s="19"/>
      <c r="J126" s="19"/>
      <c r="K126" s="19"/>
      <c r="L126" s="19"/>
    </row>
    <row r="127" spans="1:12" ht="38.25">
      <c r="A127" s="13">
        <v>126</v>
      </c>
      <c r="B127" s="44">
        <v>126</v>
      </c>
      <c r="C127" s="44" t="s">
        <v>360</v>
      </c>
      <c r="D127" s="46" t="s">
        <v>361</v>
      </c>
      <c r="E127" s="38" t="s">
        <v>21</v>
      </c>
      <c r="F127" s="29" t="s">
        <v>142</v>
      </c>
      <c r="G127" s="29" t="s">
        <v>142</v>
      </c>
      <c r="H127" s="19"/>
      <c r="I127" s="19"/>
      <c r="J127" s="19"/>
      <c r="K127" s="19"/>
      <c r="L127" s="19"/>
    </row>
    <row r="128" spans="1:12" ht="102">
      <c r="A128" s="13">
        <v>127</v>
      </c>
      <c r="B128" s="44">
        <v>127</v>
      </c>
      <c r="C128" s="44" t="s">
        <v>362</v>
      </c>
      <c r="D128" s="46" t="s">
        <v>363</v>
      </c>
      <c r="E128" s="38" t="s">
        <v>21</v>
      </c>
      <c r="F128" s="29" t="s">
        <v>142</v>
      </c>
      <c r="G128" s="29" t="s">
        <v>142</v>
      </c>
      <c r="H128" s="19"/>
      <c r="I128" s="19"/>
      <c r="J128" s="19"/>
      <c r="K128" s="19"/>
      <c r="L128" s="19"/>
    </row>
    <row r="129" spans="1:12" ht="25.5">
      <c r="A129" s="13">
        <v>128</v>
      </c>
      <c r="B129" s="44">
        <v>128</v>
      </c>
      <c r="C129" s="44" t="s">
        <v>364</v>
      </c>
      <c r="D129" s="46" t="s">
        <v>365</v>
      </c>
      <c r="E129" s="38" t="s">
        <v>199</v>
      </c>
      <c r="F129" s="29" t="s">
        <v>143</v>
      </c>
      <c r="G129" s="29" t="s">
        <v>173</v>
      </c>
      <c r="H129" s="19"/>
      <c r="I129" s="19"/>
      <c r="J129" s="19"/>
      <c r="K129" s="19"/>
      <c r="L129" s="19"/>
    </row>
    <row r="130" spans="1:12" ht="25.5">
      <c r="A130" s="13">
        <v>129</v>
      </c>
      <c r="B130" s="44">
        <v>129</v>
      </c>
      <c r="C130" s="44" t="s">
        <v>364</v>
      </c>
      <c r="D130" s="46" t="s">
        <v>366</v>
      </c>
      <c r="E130" s="38" t="s">
        <v>199</v>
      </c>
      <c r="F130" s="29" t="s">
        <v>183</v>
      </c>
      <c r="G130" s="29" t="s">
        <v>143</v>
      </c>
      <c r="H130" s="19"/>
      <c r="I130" s="19"/>
      <c r="J130" s="19"/>
      <c r="K130" s="19"/>
      <c r="L130" s="19"/>
    </row>
    <row r="131" spans="1:12" ht="25.5">
      <c r="A131" s="13">
        <v>130</v>
      </c>
      <c r="B131" s="44">
        <v>130</v>
      </c>
      <c r="C131" s="44" t="s">
        <v>367</v>
      </c>
      <c r="D131" s="46" t="s">
        <v>368</v>
      </c>
      <c r="E131" s="38" t="s">
        <v>21</v>
      </c>
      <c r="F131" s="29" t="s">
        <v>142</v>
      </c>
      <c r="G131" s="29" t="s">
        <v>142</v>
      </c>
      <c r="H131" s="19"/>
      <c r="I131" s="19"/>
      <c r="J131" s="19"/>
      <c r="K131" s="19"/>
      <c r="L131" s="19"/>
    </row>
    <row r="132" spans="1:12" ht="63.75">
      <c r="A132" s="13">
        <v>131</v>
      </c>
      <c r="B132" s="44">
        <v>131</v>
      </c>
      <c r="C132" s="44" t="s">
        <v>369</v>
      </c>
      <c r="D132" s="46" t="s">
        <v>370</v>
      </c>
      <c r="E132" s="38" t="s">
        <v>199</v>
      </c>
      <c r="F132" s="29" t="s">
        <v>143</v>
      </c>
      <c r="G132" s="29" t="s">
        <v>142</v>
      </c>
      <c r="H132" s="19"/>
      <c r="I132" s="19"/>
      <c r="J132" s="19"/>
      <c r="K132" s="19"/>
      <c r="L132" s="19"/>
    </row>
    <row r="133" spans="1:12" ht="63.75">
      <c r="A133" s="13">
        <v>132</v>
      </c>
      <c r="B133" s="44">
        <v>132</v>
      </c>
      <c r="C133" s="44" t="s">
        <v>371</v>
      </c>
      <c r="D133" s="46" t="s">
        <v>372</v>
      </c>
      <c r="E133" s="38" t="s">
        <v>21</v>
      </c>
      <c r="F133" s="29" t="s">
        <v>183</v>
      </c>
      <c r="G133" s="29" t="s">
        <v>142</v>
      </c>
      <c r="H133" s="19"/>
      <c r="I133" s="19"/>
      <c r="J133" s="19"/>
      <c r="K133" s="19"/>
      <c r="L133" s="19"/>
    </row>
    <row r="134" spans="1:12" ht="76.5">
      <c r="A134" s="13">
        <v>133</v>
      </c>
      <c r="B134" s="44">
        <v>133</v>
      </c>
      <c r="C134" s="44" t="s">
        <v>373</v>
      </c>
      <c r="D134" s="46" t="s">
        <v>374</v>
      </c>
      <c r="E134" s="38" t="s">
        <v>199</v>
      </c>
      <c r="F134" s="29" t="s">
        <v>183</v>
      </c>
      <c r="G134" s="29" t="s">
        <v>142</v>
      </c>
      <c r="H134" s="19"/>
      <c r="I134" s="19"/>
      <c r="J134" s="19"/>
      <c r="K134" s="19"/>
      <c r="L134" s="19"/>
    </row>
    <row r="135" spans="1:12" ht="76.5">
      <c r="A135" s="13">
        <v>134</v>
      </c>
      <c r="B135" s="44">
        <v>134</v>
      </c>
      <c r="C135" s="44" t="s">
        <v>373</v>
      </c>
      <c r="D135" s="46" t="s">
        <v>375</v>
      </c>
      <c r="E135" s="38" t="s">
        <v>199</v>
      </c>
      <c r="F135" s="29" t="s">
        <v>183</v>
      </c>
      <c r="G135" s="29" t="s">
        <v>142</v>
      </c>
      <c r="H135" s="19"/>
      <c r="I135" s="19"/>
      <c r="J135" s="19"/>
      <c r="K135" s="19"/>
      <c r="L135" s="19"/>
    </row>
    <row r="136" spans="1:12" ht="76.5">
      <c r="A136" s="13">
        <v>135</v>
      </c>
      <c r="B136" s="44">
        <v>135</v>
      </c>
      <c r="C136" s="44" t="s">
        <v>376</v>
      </c>
      <c r="D136" s="46" t="s">
        <v>377</v>
      </c>
      <c r="E136" s="38" t="s">
        <v>199</v>
      </c>
      <c r="F136" s="29" t="s">
        <v>183</v>
      </c>
      <c r="G136" s="29" t="s">
        <v>142</v>
      </c>
      <c r="H136" s="19"/>
      <c r="I136" s="19"/>
      <c r="J136" s="19"/>
      <c r="K136" s="19"/>
      <c r="L136" s="19"/>
    </row>
    <row r="137" spans="1:12" ht="76.5">
      <c r="A137" s="13">
        <v>136</v>
      </c>
      <c r="B137" s="44">
        <v>136</v>
      </c>
      <c r="C137" s="44" t="s">
        <v>376</v>
      </c>
      <c r="D137" s="46" t="s">
        <v>378</v>
      </c>
      <c r="E137" s="38" t="s">
        <v>21</v>
      </c>
      <c r="F137" s="29" t="s">
        <v>183</v>
      </c>
      <c r="G137" s="29" t="s">
        <v>142</v>
      </c>
      <c r="H137" s="19"/>
      <c r="I137" s="19"/>
      <c r="J137" s="19"/>
      <c r="K137" s="19"/>
      <c r="L137" s="19"/>
    </row>
    <row r="138" spans="1:12" ht="76.5">
      <c r="A138" s="13">
        <v>137</v>
      </c>
      <c r="B138" s="44">
        <v>137</v>
      </c>
      <c r="C138" s="44" t="s">
        <v>379</v>
      </c>
      <c r="D138" s="46" t="s">
        <v>380</v>
      </c>
      <c r="E138" s="38" t="s">
        <v>21</v>
      </c>
      <c r="F138" s="29" t="s">
        <v>183</v>
      </c>
      <c r="G138" s="29" t="s">
        <v>142</v>
      </c>
      <c r="H138" s="19"/>
      <c r="I138" s="19"/>
      <c r="J138" s="19"/>
      <c r="K138" s="19"/>
      <c r="L138" s="19"/>
    </row>
    <row r="139" spans="1:12" ht="76.5">
      <c r="A139" s="13">
        <v>138</v>
      </c>
      <c r="B139" s="44">
        <v>138</v>
      </c>
      <c r="C139" s="44" t="s">
        <v>381</v>
      </c>
      <c r="D139" s="46" t="s">
        <v>382</v>
      </c>
      <c r="E139" s="38" t="s">
        <v>21</v>
      </c>
      <c r="F139" s="29" t="s">
        <v>183</v>
      </c>
      <c r="G139" s="29" t="s">
        <v>142</v>
      </c>
      <c r="H139" s="19"/>
      <c r="I139" s="19"/>
      <c r="J139" s="19"/>
      <c r="K139" s="19"/>
      <c r="L139" s="19"/>
    </row>
    <row r="140" spans="1:12" ht="76.5">
      <c r="A140" s="13">
        <v>139</v>
      </c>
      <c r="B140" s="44">
        <v>139</v>
      </c>
      <c r="C140" s="44" t="s">
        <v>381</v>
      </c>
      <c r="D140" s="46" t="s">
        <v>383</v>
      </c>
      <c r="E140" s="38" t="s">
        <v>21</v>
      </c>
      <c r="F140" s="29" t="s">
        <v>183</v>
      </c>
      <c r="G140" s="29" t="s">
        <v>142</v>
      </c>
      <c r="H140" s="19"/>
      <c r="I140" s="19"/>
      <c r="J140" s="19"/>
      <c r="K140" s="19"/>
      <c r="L140" s="19"/>
    </row>
    <row r="141" spans="1:12" ht="76.5">
      <c r="A141" s="13">
        <v>140</v>
      </c>
      <c r="B141" s="44">
        <v>140</v>
      </c>
      <c r="C141" s="44" t="s">
        <v>384</v>
      </c>
      <c r="D141" s="46" t="s">
        <v>385</v>
      </c>
      <c r="E141" s="38" t="s">
        <v>21</v>
      </c>
      <c r="F141" s="29" t="s">
        <v>183</v>
      </c>
      <c r="G141" s="29" t="s">
        <v>142</v>
      </c>
      <c r="H141" s="19"/>
      <c r="I141" s="19"/>
      <c r="J141" s="19"/>
      <c r="K141" s="19"/>
      <c r="L141" s="19"/>
    </row>
    <row r="142" spans="1:12" ht="89.25">
      <c r="A142" s="13">
        <v>141</v>
      </c>
      <c r="B142" s="44">
        <v>141</v>
      </c>
      <c r="C142" s="44" t="s">
        <v>384</v>
      </c>
      <c r="D142" s="46" t="s">
        <v>386</v>
      </c>
      <c r="E142" s="38" t="s">
        <v>21</v>
      </c>
      <c r="F142" s="29" t="s">
        <v>183</v>
      </c>
      <c r="G142" s="29" t="s">
        <v>142</v>
      </c>
      <c r="H142" s="19"/>
      <c r="I142" s="19"/>
      <c r="J142" s="19"/>
      <c r="K142" s="19"/>
      <c r="L142" s="19"/>
    </row>
    <row r="143" spans="1:12" ht="76.5">
      <c r="A143" s="13">
        <v>142</v>
      </c>
      <c r="B143" s="44">
        <v>142</v>
      </c>
      <c r="C143" s="44" t="s">
        <v>387</v>
      </c>
      <c r="D143" s="46" t="s">
        <v>374</v>
      </c>
      <c r="E143" s="38" t="s">
        <v>199</v>
      </c>
      <c r="F143" s="29" t="s">
        <v>183</v>
      </c>
      <c r="G143" s="29" t="s">
        <v>142</v>
      </c>
      <c r="H143" s="19"/>
      <c r="I143" s="19"/>
      <c r="J143" s="19"/>
      <c r="K143" s="19"/>
      <c r="L143" s="19"/>
    </row>
    <row r="144" spans="1:12" ht="63.75">
      <c r="A144" s="13">
        <v>143</v>
      </c>
      <c r="B144" s="44">
        <v>143</v>
      </c>
      <c r="C144" s="44" t="s">
        <v>388</v>
      </c>
      <c r="D144" s="46" t="s">
        <v>389</v>
      </c>
      <c r="E144" s="38" t="s">
        <v>199</v>
      </c>
      <c r="F144" s="29" t="s">
        <v>183</v>
      </c>
      <c r="G144" s="29" t="s">
        <v>142</v>
      </c>
      <c r="H144" s="19"/>
      <c r="I144" s="19"/>
      <c r="J144" s="19"/>
      <c r="K144" s="19"/>
      <c r="L144" s="19"/>
    </row>
    <row r="145" spans="1:12" ht="76.5">
      <c r="A145" s="13">
        <v>144</v>
      </c>
      <c r="B145" s="44">
        <v>144</v>
      </c>
      <c r="C145" s="44" t="s">
        <v>388</v>
      </c>
      <c r="D145" s="46" t="s">
        <v>390</v>
      </c>
      <c r="E145" s="38" t="s">
        <v>21</v>
      </c>
      <c r="F145" s="29" t="s">
        <v>142</v>
      </c>
      <c r="G145" s="29" t="s">
        <v>142</v>
      </c>
      <c r="H145" s="19"/>
      <c r="I145" s="19"/>
      <c r="J145" s="19"/>
      <c r="K145" s="19"/>
      <c r="L145" s="19"/>
    </row>
    <row r="146" spans="1:12" ht="63.75">
      <c r="A146" s="13">
        <v>145</v>
      </c>
      <c r="B146" s="44">
        <v>145</v>
      </c>
      <c r="C146" s="44" t="s">
        <v>391</v>
      </c>
      <c r="D146" s="46" t="s">
        <v>392</v>
      </c>
      <c r="E146" s="38" t="s">
        <v>199</v>
      </c>
      <c r="F146" s="29" t="s">
        <v>183</v>
      </c>
      <c r="G146" s="29" t="s">
        <v>142</v>
      </c>
      <c r="H146" s="19"/>
      <c r="I146" s="19"/>
      <c r="J146" s="19"/>
      <c r="K146" s="19"/>
      <c r="L146" s="19"/>
    </row>
    <row r="147" spans="1:12" ht="63.75">
      <c r="A147" s="13">
        <v>146</v>
      </c>
      <c r="B147" s="44">
        <v>146</v>
      </c>
      <c r="C147" s="44" t="s">
        <v>391</v>
      </c>
      <c r="D147" s="46" t="s">
        <v>393</v>
      </c>
      <c r="E147" s="38" t="s">
        <v>199</v>
      </c>
      <c r="F147" s="29" t="s">
        <v>183</v>
      </c>
      <c r="G147" s="29" t="s">
        <v>142</v>
      </c>
      <c r="H147" s="19"/>
      <c r="I147" s="19"/>
      <c r="J147" s="19"/>
      <c r="K147" s="19"/>
      <c r="L147" s="19"/>
    </row>
    <row r="148" spans="1:12" ht="89.25">
      <c r="A148" s="13">
        <v>147</v>
      </c>
      <c r="B148" s="44">
        <v>147</v>
      </c>
      <c r="C148" s="44" t="s">
        <v>394</v>
      </c>
      <c r="D148" s="46" t="s">
        <v>395</v>
      </c>
      <c r="E148" s="38" t="s">
        <v>21</v>
      </c>
      <c r="F148" s="29" t="s">
        <v>142</v>
      </c>
      <c r="G148" s="29" t="s">
        <v>142</v>
      </c>
      <c r="H148" s="19"/>
      <c r="I148" s="19"/>
      <c r="J148" s="19"/>
      <c r="K148" s="19"/>
      <c r="L148" s="19"/>
    </row>
    <row r="149" spans="1:12" ht="102">
      <c r="A149" s="13">
        <v>148</v>
      </c>
      <c r="B149" s="44">
        <v>148</v>
      </c>
      <c r="C149" s="44" t="s">
        <v>396</v>
      </c>
      <c r="D149" s="46" t="s">
        <v>397</v>
      </c>
      <c r="E149" s="38" t="s">
        <v>199</v>
      </c>
      <c r="F149" s="29" t="s">
        <v>183</v>
      </c>
      <c r="G149" s="29" t="s">
        <v>142</v>
      </c>
      <c r="H149" s="19"/>
      <c r="I149" s="19"/>
      <c r="J149" s="19"/>
      <c r="K149" s="19"/>
      <c r="L149" s="19"/>
    </row>
    <row r="150" spans="1:12" ht="89.25">
      <c r="A150" s="13">
        <v>149</v>
      </c>
      <c r="B150" s="44">
        <v>149</v>
      </c>
      <c r="C150" s="44" t="s">
        <v>398</v>
      </c>
      <c r="D150" s="46" t="s">
        <v>399</v>
      </c>
      <c r="E150" s="38" t="s">
        <v>199</v>
      </c>
      <c r="F150" s="29" t="s">
        <v>183</v>
      </c>
      <c r="G150" s="29" t="s">
        <v>142</v>
      </c>
      <c r="H150" s="19"/>
      <c r="I150" s="19"/>
      <c r="J150" s="19"/>
      <c r="K150" s="19"/>
      <c r="L150" s="19"/>
    </row>
    <row r="151" spans="1:12" ht="76.5">
      <c r="A151" s="13">
        <v>150</v>
      </c>
      <c r="B151" s="44">
        <v>150</v>
      </c>
      <c r="C151" s="44" t="s">
        <v>400</v>
      </c>
      <c r="D151" s="46" t="s">
        <v>401</v>
      </c>
      <c r="E151" s="38" t="s">
        <v>199</v>
      </c>
      <c r="F151" s="29" t="s">
        <v>183</v>
      </c>
      <c r="G151" s="29" t="s">
        <v>143</v>
      </c>
      <c r="H151" s="19"/>
      <c r="I151" s="19"/>
      <c r="J151" s="19"/>
      <c r="K151" s="19"/>
      <c r="L151" s="19"/>
    </row>
    <row r="152" spans="1:12" ht="76.5">
      <c r="A152" s="13">
        <v>151</v>
      </c>
      <c r="B152" s="44">
        <v>151</v>
      </c>
      <c r="C152" s="44" t="s">
        <v>402</v>
      </c>
      <c r="D152" s="46" t="s">
        <v>403</v>
      </c>
      <c r="E152" s="38" t="s">
        <v>199</v>
      </c>
      <c r="F152" s="29" t="s">
        <v>143</v>
      </c>
      <c r="G152" s="29" t="s">
        <v>142</v>
      </c>
      <c r="H152" s="19"/>
      <c r="I152" s="19"/>
      <c r="J152" s="19"/>
      <c r="K152" s="19"/>
      <c r="L152" s="19"/>
    </row>
    <row r="153" spans="1:12">
      <c r="A153" s="13"/>
      <c r="B153" s="13"/>
      <c r="C153" s="13"/>
      <c r="D153" s="18"/>
      <c r="E153" s="9"/>
    </row>
    <row r="154" spans="1:12">
      <c r="A154" s="13"/>
      <c r="B154" s="13"/>
      <c r="C154" s="13"/>
      <c r="D154" s="18"/>
      <c r="E154" s="9"/>
    </row>
    <row r="155" spans="1:12">
      <c r="A155" s="13"/>
      <c r="B155" s="13"/>
      <c r="C155" s="13"/>
      <c r="D155" s="18"/>
      <c r="E155" s="9"/>
    </row>
    <row r="156" spans="1:12">
      <c r="A156" s="13"/>
      <c r="B156" s="13"/>
      <c r="C156" s="13"/>
      <c r="D156" s="18"/>
      <c r="E156" s="9"/>
    </row>
    <row r="157" spans="1:12">
      <c r="A157" s="13"/>
      <c r="B157" s="13"/>
      <c r="C157" s="13"/>
      <c r="D157" s="18"/>
      <c r="E157" s="9"/>
    </row>
    <row r="158" spans="1:12">
      <c r="A158" s="13"/>
      <c r="B158" s="13"/>
      <c r="C158" s="13"/>
      <c r="D158" s="18"/>
      <c r="E158" s="9"/>
    </row>
    <row r="159" spans="1:12">
      <c r="A159" s="13"/>
      <c r="B159" s="13"/>
      <c r="C159" s="13"/>
      <c r="D159" s="18"/>
      <c r="E159" s="9"/>
    </row>
    <row r="160" spans="1:12">
      <c r="A160" s="13"/>
      <c r="B160" s="13"/>
      <c r="C160" s="13"/>
      <c r="D160" s="18"/>
      <c r="E160" s="9"/>
    </row>
    <row r="161" spans="1:5">
      <c r="A161" s="13"/>
      <c r="B161" s="13"/>
      <c r="C161" s="13"/>
      <c r="D161" s="18"/>
      <c r="E161" s="9"/>
    </row>
    <row r="162" spans="1:5">
      <c r="A162" s="13"/>
      <c r="B162" s="13"/>
      <c r="C162" s="13"/>
      <c r="D162" s="18"/>
      <c r="E162" s="9"/>
    </row>
    <row r="163" spans="1:5">
      <c r="A163" s="13"/>
      <c r="B163" s="13"/>
      <c r="C163" s="13"/>
      <c r="D163" s="18"/>
      <c r="E163" s="9"/>
    </row>
    <row r="164" spans="1:5">
      <c r="A164" s="13"/>
      <c r="B164" s="13"/>
      <c r="C164" s="13"/>
      <c r="D164" s="18"/>
      <c r="E164" s="9"/>
    </row>
    <row r="165" spans="1:5">
      <c r="A165" s="13"/>
      <c r="B165" s="13"/>
      <c r="C165" s="13"/>
      <c r="D165" s="18"/>
      <c r="E165" s="9"/>
    </row>
    <row r="166" spans="1:5">
      <c r="A166" s="13"/>
      <c r="B166" s="13"/>
      <c r="C166" s="13"/>
      <c r="D166" s="18"/>
      <c r="E166" s="9"/>
    </row>
    <row r="167" spans="1:5">
      <c r="A167" s="13"/>
      <c r="B167" s="13"/>
      <c r="C167" s="13"/>
      <c r="D167" s="18"/>
      <c r="E167" s="9"/>
    </row>
    <row r="168" spans="1:5">
      <c r="A168" s="13"/>
      <c r="B168" s="13"/>
      <c r="C168" s="13"/>
      <c r="D168" s="18"/>
      <c r="E168" s="9"/>
    </row>
    <row r="169" spans="1:5">
      <c r="A169" s="13"/>
      <c r="B169" s="13"/>
      <c r="C169" s="13"/>
      <c r="D169" s="18"/>
      <c r="E169" s="9"/>
    </row>
    <row r="170" spans="1:5">
      <c r="A170" s="13"/>
      <c r="B170" s="13"/>
      <c r="C170" s="13"/>
      <c r="D170" s="18"/>
      <c r="E170" s="9"/>
    </row>
    <row r="171" spans="1:5">
      <c r="A171" s="13"/>
      <c r="B171" s="13"/>
      <c r="C171" s="13"/>
      <c r="D171" s="18"/>
      <c r="E171" s="9"/>
    </row>
    <row r="172" spans="1:5">
      <c r="A172" s="13"/>
      <c r="B172" s="13"/>
      <c r="C172" s="13"/>
      <c r="D172" s="18"/>
      <c r="E172" s="9"/>
    </row>
    <row r="173" spans="1:5">
      <c r="A173" s="13"/>
      <c r="B173" s="13"/>
      <c r="C173" s="13"/>
      <c r="D173" s="18"/>
      <c r="E173" s="9"/>
    </row>
    <row r="174" spans="1:5">
      <c r="A174" s="13"/>
      <c r="B174" s="13"/>
      <c r="C174" s="13"/>
      <c r="D174" s="18"/>
      <c r="E174" s="9"/>
    </row>
    <row r="175" spans="1:5">
      <c r="A175" s="13"/>
      <c r="B175" s="13"/>
      <c r="C175" s="13"/>
      <c r="D175" s="18"/>
      <c r="E175" s="9"/>
    </row>
    <row r="176" spans="1:5">
      <c r="A176" s="13"/>
      <c r="B176" s="13"/>
      <c r="C176" s="13"/>
      <c r="D176" s="18"/>
      <c r="E176" s="9"/>
    </row>
    <row r="177" spans="1:5">
      <c r="A177" s="13"/>
      <c r="B177" s="13"/>
      <c r="C177" s="13"/>
      <c r="D177" s="18"/>
      <c r="E177" s="9"/>
    </row>
    <row r="178" spans="1:5">
      <c r="A178" s="13"/>
      <c r="B178" s="13"/>
      <c r="C178" s="13"/>
      <c r="D178" s="18"/>
      <c r="E178" s="9"/>
    </row>
    <row r="179" spans="1:5">
      <c r="A179" s="13"/>
      <c r="B179" s="13"/>
      <c r="C179" s="13"/>
      <c r="D179" s="18"/>
      <c r="E179" s="9"/>
    </row>
    <row r="180" spans="1:5">
      <c r="A180" s="13"/>
      <c r="B180" s="13"/>
      <c r="C180" s="13"/>
      <c r="D180" s="18"/>
      <c r="E180" s="9"/>
    </row>
    <row r="181" spans="1:5">
      <c r="A181" s="13"/>
      <c r="B181" s="13"/>
      <c r="C181" s="13"/>
      <c r="D181" s="18"/>
      <c r="E181" s="9"/>
    </row>
    <row r="182" spans="1:5">
      <c r="A182" s="13"/>
      <c r="B182" s="13"/>
      <c r="C182" s="13"/>
      <c r="D182" s="18"/>
      <c r="E182" s="9"/>
    </row>
    <row r="183" spans="1:5">
      <c r="A183" s="13"/>
      <c r="B183" s="13"/>
      <c r="C183" s="13"/>
      <c r="D183" s="18"/>
      <c r="E183" s="9"/>
    </row>
    <row r="184" spans="1:5">
      <c r="A184" s="13"/>
      <c r="B184" s="13"/>
      <c r="C184" s="13"/>
      <c r="D184" s="18"/>
      <c r="E184" s="9"/>
    </row>
    <row r="185" spans="1:5">
      <c r="A185" s="13"/>
      <c r="B185" s="13"/>
      <c r="C185" s="13"/>
      <c r="D185" s="18"/>
      <c r="E185" s="9"/>
    </row>
    <row r="186" spans="1:5">
      <c r="A186" s="13"/>
      <c r="B186" s="13"/>
      <c r="C186" s="13"/>
      <c r="D186" s="18"/>
      <c r="E186" s="9"/>
    </row>
    <row r="187" spans="1:5">
      <c r="A187" s="13"/>
      <c r="B187" s="13"/>
      <c r="C187" s="13"/>
      <c r="D187" s="18"/>
      <c r="E187" s="9"/>
    </row>
    <row r="188" spans="1:5">
      <c r="A188" s="13"/>
      <c r="B188" s="13"/>
      <c r="C188" s="13"/>
      <c r="D188" s="18"/>
      <c r="E188" s="9"/>
    </row>
    <row r="189" spans="1:5">
      <c r="A189" s="13"/>
      <c r="B189" s="13"/>
      <c r="C189" s="13"/>
      <c r="D189" s="18"/>
      <c r="E189" s="9"/>
    </row>
    <row r="190" spans="1:5">
      <c r="A190" s="13"/>
      <c r="B190" s="13"/>
      <c r="C190" s="13"/>
      <c r="D190" s="18"/>
      <c r="E190" s="9"/>
    </row>
    <row r="191" spans="1:5">
      <c r="A191" s="13"/>
      <c r="B191" s="13"/>
      <c r="C191" s="13"/>
      <c r="D191" s="18"/>
      <c r="E191" s="9"/>
    </row>
    <row r="192" spans="1:5">
      <c r="A192" s="13"/>
      <c r="B192" s="13"/>
      <c r="C192" s="13"/>
      <c r="D192" s="18"/>
      <c r="E192" s="9"/>
    </row>
    <row r="193" spans="1:5">
      <c r="A193" s="13"/>
      <c r="B193" s="13"/>
      <c r="C193" s="13"/>
      <c r="D193" s="18"/>
      <c r="E193" s="9"/>
    </row>
    <row r="194" spans="1:5">
      <c r="A194" s="13"/>
      <c r="B194" s="13"/>
      <c r="C194" s="13"/>
      <c r="D194" s="18"/>
      <c r="E194" s="9"/>
    </row>
    <row r="195" spans="1:5">
      <c r="A195" s="13"/>
      <c r="B195" s="13"/>
      <c r="C195" s="13"/>
      <c r="D195" s="18"/>
      <c r="E195" s="9"/>
    </row>
    <row r="196" spans="1:5">
      <c r="A196" s="13"/>
      <c r="B196" s="13"/>
      <c r="C196" s="13"/>
      <c r="D196" s="18"/>
      <c r="E196" s="9"/>
    </row>
    <row r="197" spans="1:5">
      <c r="A197" s="13"/>
      <c r="B197" s="13"/>
      <c r="C197" s="13"/>
      <c r="D197" s="18"/>
      <c r="E197" s="9"/>
    </row>
    <row r="198" spans="1:5">
      <c r="A198" s="13"/>
      <c r="B198" s="13"/>
      <c r="C198" s="13"/>
      <c r="D198" s="18"/>
      <c r="E198" s="9"/>
    </row>
    <row r="199" spans="1:5">
      <c r="A199" s="13"/>
      <c r="B199" s="13"/>
      <c r="C199" s="13"/>
      <c r="D199" s="18"/>
      <c r="E199" s="9"/>
    </row>
    <row r="200" spans="1:5">
      <c r="A200" s="13"/>
      <c r="B200" s="13"/>
      <c r="C200" s="13"/>
      <c r="D200" s="18"/>
      <c r="E200" s="9"/>
    </row>
    <row r="201" spans="1:5">
      <c r="A201" s="13"/>
      <c r="B201" s="13"/>
      <c r="C201" s="13"/>
      <c r="D201" s="18"/>
      <c r="E201" s="9"/>
    </row>
    <row r="202" spans="1:5">
      <c r="A202" s="13"/>
      <c r="B202" s="13"/>
      <c r="C202" s="13"/>
      <c r="D202" s="18"/>
      <c r="E202" s="9"/>
    </row>
    <row r="203" spans="1:5">
      <c r="A203" s="13"/>
      <c r="B203" s="13"/>
      <c r="C203" s="13"/>
      <c r="D203" s="18"/>
      <c r="E203" s="9"/>
    </row>
    <row r="204" spans="1:5">
      <c r="A204" s="13"/>
      <c r="B204" s="13"/>
      <c r="C204" s="13"/>
      <c r="D204" s="18"/>
      <c r="E204" s="9"/>
    </row>
    <row r="205" spans="1:5">
      <c r="A205" s="13"/>
      <c r="B205" s="13"/>
      <c r="C205" s="13"/>
      <c r="D205" s="18"/>
      <c r="E205" s="9"/>
    </row>
    <row r="206" spans="1:5">
      <c r="A206" s="13"/>
      <c r="B206" s="13"/>
      <c r="C206" s="13"/>
      <c r="D206" s="18"/>
      <c r="E206" s="9"/>
    </row>
    <row r="207" spans="1:5">
      <c r="A207" s="13"/>
      <c r="B207" s="13"/>
      <c r="C207" s="13"/>
      <c r="D207" s="18"/>
      <c r="E207" s="9"/>
    </row>
    <row r="208" spans="1:5">
      <c r="A208" s="13"/>
      <c r="B208" s="13"/>
      <c r="C208" s="13"/>
      <c r="D208" s="18"/>
      <c r="E208" s="9"/>
    </row>
    <row r="209" spans="1:5">
      <c r="A209" s="13"/>
      <c r="B209" s="13"/>
      <c r="C209" s="13"/>
      <c r="D209" s="18"/>
      <c r="E209" s="9"/>
    </row>
    <row r="210" spans="1:5">
      <c r="A210" s="13"/>
      <c r="B210" s="13"/>
      <c r="C210" s="13"/>
      <c r="D210" s="18"/>
      <c r="E210" s="9"/>
    </row>
    <row r="211" spans="1:5">
      <c r="A211" s="13"/>
      <c r="B211" s="13"/>
      <c r="C211" s="13"/>
      <c r="D211" s="18"/>
      <c r="E211" s="9"/>
    </row>
    <row r="212" spans="1:5">
      <c r="A212" s="13"/>
      <c r="B212" s="13"/>
      <c r="C212" s="13"/>
      <c r="D212" s="18"/>
      <c r="E212" s="9"/>
    </row>
    <row r="213" spans="1:5">
      <c r="A213" s="13"/>
      <c r="B213" s="13"/>
      <c r="C213" s="13"/>
      <c r="D213" s="18"/>
      <c r="E213" s="9"/>
    </row>
    <row r="214" spans="1:5">
      <c r="A214" s="13"/>
      <c r="B214" s="13"/>
      <c r="C214" s="13"/>
      <c r="D214" s="18"/>
      <c r="E214" s="9"/>
    </row>
    <row r="215" spans="1:5">
      <c r="A215" s="13"/>
      <c r="B215" s="13"/>
      <c r="C215" s="13"/>
      <c r="D215" s="18"/>
      <c r="E215" s="9"/>
    </row>
    <row r="216" spans="1:5">
      <c r="A216" s="13"/>
      <c r="B216" s="13"/>
      <c r="C216" s="13"/>
      <c r="D216" s="18"/>
      <c r="E216" s="9"/>
    </row>
    <row r="217" spans="1:5">
      <c r="A217" s="13"/>
      <c r="B217" s="13"/>
      <c r="C217" s="13"/>
      <c r="D217" s="18"/>
      <c r="E217" s="9"/>
    </row>
    <row r="218" spans="1:5">
      <c r="A218" s="13"/>
      <c r="B218" s="13"/>
      <c r="C218" s="13"/>
      <c r="D218" s="18"/>
      <c r="E218" s="9"/>
    </row>
    <row r="219" spans="1:5">
      <c r="A219" s="13"/>
      <c r="B219" s="13"/>
      <c r="C219" s="13"/>
      <c r="D219" s="18"/>
      <c r="E219" s="9"/>
    </row>
    <row r="220" spans="1:5">
      <c r="A220" s="13"/>
      <c r="B220" s="13"/>
      <c r="C220" s="13"/>
      <c r="D220" s="18"/>
      <c r="E220" s="9"/>
    </row>
    <row r="221" spans="1:5">
      <c r="A221" s="13"/>
      <c r="B221" s="13"/>
      <c r="C221" s="13"/>
      <c r="D221" s="18"/>
      <c r="E221" s="9"/>
    </row>
    <row r="222" spans="1:5">
      <c r="A222" s="13"/>
      <c r="B222" s="13"/>
      <c r="C222" s="13"/>
      <c r="D222" s="18"/>
      <c r="E222" s="9"/>
    </row>
    <row r="223" spans="1:5">
      <c r="A223" s="13"/>
      <c r="B223" s="13"/>
      <c r="C223" s="13"/>
      <c r="D223" s="18"/>
      <c r="E223" s="9"/>
    </row>
    <row r="224" spans="1:5">
      <c r="A224" s="13"/>
      <c r="B224" s="13"/>
      <c r="C224" s="13"/>
      <c r="D224" s="18"/>
      <c r="E224" s="9"/>
    </row>
    <row r="225" spans="1:5">
      <c r="A225" s="13"/>
      <c r="B225" s="13"/>
      <c r="C225" s="13"/>
      <c r="D225" s="18"/>
      <c r="E225" s="9"/>
    </row>
    <row r="226" spans="1:5">
      <c r="A226" s="13"/>
      <c r="B226" s="13"/>
      <c r="C226" s="13"/>
      <c r="D226" s="18"/>
      <c r="E226" s="9"/>
    </row>
    <row r="227" spans="1:5">
      <c r="A227" s="13"/>
      <c r="B227" s="13"/>
      <c r="C227" s="13"/>
      <c r="D227" s="18"/>
      <c r="E227" s="9"/>
    </row>
    <row r="228" spans="1:5">
      <c r="A228" s="13"/>
      <c r="B228" s="13"/>
      <c r="C228" s="13"/>
      <c r="D228" s="18"/>
      <c r="E228" s="9"/>
    </row>
    <row r="229" spans="1:5">
      <c r="A229" s="13"/>
      <c r="B229" s="13"/>
      <c r="C229" s="13"/>
      <c r="D229" s="18"/>
      <c r="E229" s="9"/>
    </row>
    <row r="230" spans="1:5">
      <c r="A230" s="13"/>
      <c r="B230" s="13"/>
      <c r="C230" s="13"/>
      <c r="D230" s="18"/>
      <c r="E230" s="9"/>
    </row>
    <row r="231" spans="1:5">
      <c r="A231" s="13"/>
      <c r="B231" s="13"/>
      <c r="C231" s="13"/>
      <c r="D231" s="18"/>
      <c r="E231" s="9"/>
    </row>
    <row r="232" spans="1:5">
      <c r="A232" s="13"/>
      <c r="B232" s="13"/>
      <c r="C232" s="13"/>
      <c r="D232" s="18"/>
      <c r="E232" s="9"/>
    </row>
    <row r="233" spans="1:5">
      <c r="A233" s="13"/>
      <c r="B233" s="13"/>
      <c r="C233" s="13"/>
      <c r="D233" s="18"/>
      <c r="E233" s="9"/>
    </row>
    <row r="234" spans="1:5">
      <c r="A234" s="13"/>
      <c r="B234" s="13"/>
      <c r="C234" s="13"/>
      <c r="D234" s="18"/>
      <c r="E234" s="9"/>
    </row>
    <row r="235" spans="1:5">
      <c r="A235" s="13"/>
      <c r="B235" s="13"/>
      <c r="C235" s="13"/>
      <c r="D235" s="18"/>
      <c r="E235" s="9"/>
    </row>
    <row r="236" spans="1:5">
      <c r="A236" s="13"/>
      <c r="B236" s="13"/>
      <c r="C236" s="13"/>
      <c r="D236" s="18"/>
      <c r="E236" s="9"/>
    </row>
    <row r="237" spans="1:5">
      <c r="A237" s="13"/>
      <c r="B237" s="13"/>
      <c r="C237" s="13"/>
      <c r="D237" s="18"/>
      <c r="E237" s="9"/>
    </row>
    <row r="238" spans="1:5">
      <c r="A238" s="13"/>
      <c r="B238" s="13"/>
      <c r="C238" s="13"/>
      <c r="D238" s="18"/>
      <c r="E238" s="9"/>
    </row>
    <row r="239" spans="1:5">
      <c r="A239" s="13"/>
      <c r="B239" s="13"/>
      <c r="C239" s="13"/>
      <c r="D239" s="18"/>
      <c r="E239" s="9"/>
    </row>
    <row r="240" spans="1:5">
      <c r="A240" s="13"/>
      <c r="B240" s="13"/>
      <c r="C240" s="13"/>
      <c r="D240" s="18"/>
      <c r="E240" s="9"/>
    </row>
    <row r="241" spans="1:5">
      <c r="A241" s="13"/>
      <c r="B241" s="13"/>
      <c r="C241" s="13"/>
      <c r="D241" s="18"/>
      <c r="E241" s="9"/>
    </row>
    <row r="242" spans="1:5">
      <c r="A242" s="13"/>
      <c r="B242" s="13"/>
      <c r="C242" s="13"/>
      <c r="D242" s="18"/>
      <c r="E242" s="9"/>
    </row>
    <row r="243" spans="1:5">
      <c r="A243" s="13"/>
      <c r="B243" s="13"/>
      <c r="C243" s="13"/>
      <c r="D243" s="18"/>
      <c r="E243" s="9"/>
    </row>
    <row r="244" spans="1:5">
      <c r="A244" s="13"/>
      <c r="B244" s="13"/>
      <c r="C244" s="13"/>
      <c r="D244" s="18"/>
      <c r="E244" s="9"/>
    </row>
    <row r="245" spans="1:5">
      <c r="A245" s="13"/>
      <c r="B245" s="13"/>
      <c r="C245" s="13"/>
      <c r="D245" s="18"/>
      <c r="E245" s="9"/>
    </row>
    <row r="246" spans="1:5">
      <c r="A246" s="13"/>
      <c r="B246" s="13"/>
      <c r="C246" s="13"/>
      <c r="D246" s="18"/>
      <c r="E246" s="9"/>
    </row>
    <row r="247" spans="1:5">
      <c r="A247" s="13"/>
      <c r="B247" s="13"/>
      <c r="C247" s="13"/>
      <c r="D247" s="18"/>
      <c r="E247" s="9"/>
    </row>
    <row r="248" spans="1:5">
      <c r="A248" s="13"/>
      <c r="B248" s="13"/>
      <c r="C248" s="13"/>
      <c r="D248" s="18"/>
      <c r="E248" s="9"/>
    </row>
    <row r="249" spans="1:5">
      <c r="A249" s="13"/>
      <c r="B249" s="13"/>
      <c r="C249" s="13"/>
      <c r="D249" s="18"/>
      <c r="E249" s="9"/>
    </row>
    <row r="250" spans="1:5">
      <c r="A250" s="13"/>
      <c r="B250" s="13"/>
      <c r="C250" s="13"/>
      <c r="D250" s="18"/>
      <c r="E250" s="9"/>
    </row>
    <row r="251" spans="1:5">
      <c r="A251" s="13"/>
      <c r="B251" s="13"/>
      <c r="C251" s="13"/>
      <c r="D251" s="18"/>
      <c r="E251" s="9"/>
    </row>
    <row r="252" spans="1:5">
      <c r="A252" s="13"/>
      <c r="B252" s="13"/>
      <c r="C252" s="13"/>
      <c r="D252" s="18"/>
      <c r="E252" s="9"/>
    </row>
    <row r="253" spans="1:5">
      <c r="A253" s="13"/>
      <c r="B253" s="13"/>
      <c r="C253" s="13"/>
      <c r="D253" s="18"/>
      <c r="E253" s="9"/>
    </row>
    <row r="254" spans="1:5">
      <c r="A254" s="13"/>
      <c r="B254" s="13"/>
      <c r="C254" s="13"/>
      <c r="D254" s="18"/>
      <c r="E254" s="9"/>
    </row>
    <row r="255" spans="1:5">
      <c r="A255" s="13"/>
      <c r="B255" s="13"/>
      <c r="C255" s="13"/>
      <c r="D255" s="18"/>
      <c r="E255" s="9"/>
    </row>
    <row r="256" spans="1:5">
      <c r="A256" s="13"/>
      <c r="B256" s="13"/>
      <c r="C256" s="13"/>
      <c r="D256" s="18"/>
      <c r="E256" s="9"/>
    </row>
    <row r="257" spans="1:5">
      <c r="A257" s="13"/>
      <c r="B257" s="13"/>
      <c r="C257" s="13"/>
      <c r="D257" s="18"/>
      <c r="E257" s="9"/>
    </row>
    <row r="258" spans="1:5">
      <c r="A258" s="13"/>
      <c r="B258" s="13"/>
      <c r="C258" s="13"/>
      <c r="D258" s="18"/>
      <c r="E258" s="9"/>
    </row>
    <row r="259" spans="1:5">
      <c r="A259" s="13"/>
      <c r="B259" s="13"/>
      <c r="C259" s="13"/>
      <c r="D259" s="18"/>
      <c r="E259" s="9"/>
    </row>
    <row r="260" spans="1:5">
      <c r="A260" s="13"/>
      <c r="B260" s="13"/>
      <c r="C260" s="13"/>
      <c r="D260" s="18"/>
      <c r="E260" s="9"/>
    </row>
    <row r="261" spans="1:5">
      <c r="A261" s="13"/>
      <c r="B261" s="13"/>
      <c r="C261" s="13"/>
      <c r="D261" s="18"/>
      <c r="E261" s="9"/>
    </row>
    <row r="262" spans="1:5">
      <c r="A262" s="13"/>
      <c r="B262" s="13"/>
      <c r="C262" s="13"/>
      <c r="D262" s="18"/>
      <c r="E262" s="9"/>
    </row>
    <row r="263" spans="1:5">
      <c r="A263" s="13"/>
      <c r="B263" s="13"/>
      <c r="C263" s="13"/>
      <c r="D263" s="18"/>
      <c r="E263" s="9"/>
    </row>
    <row r="264" spans="1:5">
      <c r="A264" s="13"/>
      <c r="B264" s="13"/>
      <c r="C264" s="13"/>
      <c r="D264" s="18"/>
      <c r="E264" s="9"/>
    </row>
    <row r="265" spans="1:5">
      <c r="A265" s="13"/>
      <c r="B265" s="13"/>
      <c r="C265" s="13"/>
      <c r="D265" s="18"/>
      <c r="E265" s="9"/>
    </row>
    <row r="266" spans="1:5">
      <c r="A266" s="13"/>
      <c r="B266" s="13"/>
      <c r="C266" s="13"/>
      <c r="D266" s="18"/>
      <c r="E266" s="9"/>
    </row>
    <row r="267" spans="1:5">
      <c r="A267" s="13"/>
      <c r="B267" s="13"/>
      <c r="C267" s="13"/>
      <c r="D267" s="18"/>
      <c r="E267" s="9"/>
    </row>
    <row r="268" spans="1:5">
      <c r="A268" s="13"/>
      <c r="B268" s="13"/>
      <c r="C268" s="13"/>
      <c r="D268" s="18"/>
      <c r="E268" s="9"/>
    </row>
    <row r="269" spans="1:5">
      <c r="A269" s="13"/>
      <c r="B269" s="13"/>
      <c r="C269" s="13"/>
      <c r="D269" s="18"/>
      <c r="E269" s="9"/>
    </row>
    <row r="270" spans="1:5">
      <c r="A270" s="13"/>
      <c r="B270" s="13"/>
      <c r="C270" s="13"/>
      <c r="D270" s="18"/>
      <c r="E270" s="9"/>
    </row>
    <row r="271" spans="1:5">
      <c r="A271" s="13"/>
      <c r="B271" s="13"/>
      <c r="C271" s="13"/>
      <c r="D271" s="18"/>
      <c r="E271" s="9"/>
    </row>
    <row r="272" spans="1:5">
      <c r="A272" s="13"/>
      <c r="B272" s="13"/>
      <c r="C272" s="13"/>
      <c r="D272" s="18"/>
      <c r="E272" s="9"/>
    </row>
    <row r="273" spans="1:5">
      <c r="A273" s="13"/>
      <c r="B273" s="13"/>
      <c r="C273" s="13"/>
      <c r="D273" s="18"/>
      <c r="E273" s="9"/>
    </row>
    <row r="274" spans="1:5">
      <c r="A274" s="13"/>
      <c r="B274" s="13"/>
      <c r="C274" s="13"/>
      <c r="D274" s="18"/>
      <c r="E274" s="9"/>
    </row>
    <row r="275" spans="1:5">
      <c r="A275" s="13"/>
      <c r="B275" s="13"/>
      <c r="C275" s="13"/>
      <c r="D275" s="18"/>
      <c r="E275" s="9"/>
    </row>
    <row r="276" spans="1:5">
      <c r="A276" s="13"/>
      <c r="B276" s="13"/>
      <c r="C276" s="13"/>
      <c r="D276" s="18"/>
      <c r="E276" s="9"/>
    </row>
    <row r="277" spans="1:5">
      <c r="A277" s="13"/>
      <c r="B277" s="13"/>
      <c r="C277" s="13"/>
      <c r="D277" s="18"/>
      <c r="E277" s="9"/>
    </row>
    <row r="278" spans="1:5">
      <c r="A278" s="13"/>
      <c r="B278" s="13"/>
      <c r="C278" s="13"/>
      <c r="D278" s="18"/>
      <c r="E278" s="9"/>
    </row>
    <row r="279" spans="1:5">
      <c r="A279" s="13"/>
      <c r="B279" s="13"/>
      <c r="C279" s="13"/>
      <c r="D279" s="18"/>
      <c r="E279" s="9"/>
    </row>
    <row r="280" spans="1:5">
      <c r="A280" s="13"/>
      <c r="B280" s="13"/>
      <c r="C280" s="13"/>
      <c r="D280" s="18"/>
      <c r="E280" s="9"/>
    </row>
    <row r="281" spans="1:5">
      <c r="A281" s="13"/>
      <c r="B281" s="13"/>
      <c r="C281" s="13"/>
      <c r="D281" s="18"/>
      <c r="E281" s="9"/>
    </row>
    <row r="282" spans="1:5">
      <c r="A282" s="13"/>
      <c r="B282" s="13"/>
      <c r="C282" s="13"/>
      <c r="D282" s="18"/>
      <c r="E282" s="9"/>
    </row>
    <row r="283" spans="1:5">
      <c r="A283" s="13"/>
      <c r="B283" s="13"/>
      <c r="C283" s="13"/>
      <c r="D283" s="18"/>
      <c r="E283" s="9"/>
    </row>
    <row r="284" spans="1:5">
      <c r="A284" s="13"/>
      <c r="B284" s="13"/>
      <c r="C284" s="13"/>
      <c r="D284" s="18"/>
      <c r="E284" s="9"/>
    </row>
    <row r="285" spans="1:5">
      <c r="A285" s="13"/>
      <c r="B285" s="13"/>
      <c r="C285" s="13"/>
      <c r="D285" s="18"/>
      <c r="E285" s="9"/>
    </row>
    <row r="286" spans="1:5">
      <c r="A286" s="13"/>
      <c r="B286" s="13"/>
      <c r="C286" s="13"/>
      <c r="D286" s="18"/>
      <c r="E286" s="9"/>
    </row>
    <row r="287" spans="1:5">
      <c r="A287" s="13"/>
      <c r="B287" s="13"/>
      <c r="C287" s="13"/>
      <c r="D287" s="18"/>
      <c r="E287" s="9"/>
    </row>
    <row r="288" spans="1:5">
      <c r="A288" s="13"/>
      <c r="B288" s="13"/>
      <c r="C288" s="13"/>
      <c r="D288" s="18"/>
      <c r="E288" s="9"/>
    </row>
    <row r="289" spans="1:5">
      <c r="A289" s="13"/>
      <c r="B289" s="13"/>
      <c r="C289" s="13"/>
      <c r="D289" s="18"/>
      <c r="E289" s="9"/>
    </row>
    <row r="290" spans="1:5">
      <c r="A290" s="13"/>
      <c r="B290" s="13"/>
      <c r="C290" s="13"/>
      <c r="D290" s="18"/>
      <c r="E290" s="9"/>
    </row>
    <row r="291" spans="1:5">
      <c r="A291" s="13"/>
      <c r="B291" s="13"/>
      <c r="C291" s="13"/>
      <c r="D291" s="18"/>
      <c r="E291" s="9"/>
    </row>
    <row r="292" spans="1:5">
      <c r="A292" s="13"/>
      <c r="B292" s="13"/>
      <c r="C292" s="13"/>
      <c r="D292" s="18"/>
      <c r="E292" s="9"/>
    </row>
    <row r="293" spans="1:5">
      <c r="A293" s="13"/>
      <c r="B293" s="13"/>
      <c r="C293" s="13"/>
      <c r="D293" s="18"/>
      <c r="E293" s="9"/>
    </row>
    <row r="294" spans="1:5">
      <c r="A294" s="13"/>
      <c r="B294" s="13"/>
      <c r="C294" s="13"/>
      <c r="D294" s="18"/>
      <c r="E294" s="9"/>
    </row>
    <row r="295" spans="1:5">
      <c r="A295" s="13"/>
      <c r="B295" s="13"/>
      <c r="C295" s="13"/>
      <c r="D295" s="18"/>
      <c r="E295" s="9"/>
    </row>
    <row r="296" spans="1:5">
      <c r="A296" s="13"/>
      <c r="B296" s="13"/>
      <c r="C296" s="13"/>
      <c r="D296" s="18"/>
      <c r="E296" s="9"/>
    </row>
    <row r="297" spans="1:5">
      <c r="A297" s="13"/>
      <c r="B297" s="13"/>
      <c r="C297" s="13"/>
      <c r="D297" s="18"/>
      <c r="E297" s="9"/>
    </row>
    <row r="298" spans="1:5">
      <c r="A298" s="13"/>
      <c r="B298" s="13"/>
      <c r="C298" s="13"/>
      <c r="D298" s="18"/>
      <c r="E298" s="9"/>
    </row>
    <row r="299" spans="1:5">
      <c r="A299" s="13"/>
      <c r="B299" s="13"/>
      <c r="C299" s="13"/>
      <c r="D299" s="18"/>
      <c r="E299" s="9"/>
    </row>
    <row r="300" spans="1:5">
      <c r="A300" s="13"/>
      <c r="B300" s="13"/>
      <c r="C300" s="13"/>
      <c r="D300" s="18"/>
      <c r="E300" s="9"/>
    </row>
    <row r="301" spans="1:5">
      <c r="A301" s="13"/>
      <c r="B301" s="13"/>
      <c r="C301" s="13"/>
      <c r="D301" s="18"/>
      <c r="E301" s="9"/>
    </row>
    <row r="302" spans="1:5">
      <c r="A302" s="13"/>
      <c r="B302" s="13"/>
      <c r="C302" s="13"/>
      <c r="D302" s="18"/>
      <c r="E302" s="9"/>
    </row>
    <row r="303" spans="1:5">
      <c r="A303" s="13"/>
      <c r="B303" s="13"/>
      <c r="C303" s="13"/>
      <c r="D303" s="18"/>
      <c r="E303" s="9"/>
    </row>
    <row r="304" spans="1:5">
      <c r="A304" s="13"/>
      <c r="B304" s="13"/>
      <c r="C304" s="13"/>
      <c r="D304" s="18"/>
      <c r="E304" s="9"/>
    </row>
    <row r="305" spans="1:5">
      <c r="A305" s="13"/>
      <c r="B305" s="13"/>
      <c r="C305" s="13"/>
      <c r="D305" s="18"/>
      <c r="E305" s="9"/>
    </row>
    <row r="306" spans="1:5">
      <c r="A306" s="13"/>
      <c r="B306" s="13"/>
      <c r="C306" s="13"/>
      <c r="D306" s="18"/>
      <c r="E306" s="9"/>
    </row>
    <row r="307" spans="1:5">
      <c r="A307" s="13"/>
      <c r="B307" s="13"/>
      <c r="C307" s="13"/>
      <c r="D307" s="18"/>
      <c r="E307" s="9"/>
    </row>
    <row r="308" spans="1:5">
      <c r="A308" s="13"/>
      <c r="B308" s="13"/>
      <c r="C308" s="13"/>
      <c r="D308" s="18"/>
      <c r="E308" s="9"/>
    </row>
    <row r="309" spans="1:5">
      <c r="A309" s="13"/>
      <c r="B309" s="13"/>
      <c r="C309" s="13"/>
      <c r="D309" s="18"/>
      <c r="E309" s="9"/>
    </row>
    <row r="310" spans="1:5">
      <c r="A310" s="13"/>
      <c r="B310" s="13"/>
      <c r="C310" s="13"/>
      <c r="D310" s="18"/>
      <c r="E310" s="9"/>
    </row>
    <row r="311" spans="1:5">
      <c r="A311" s="13"/>
      <c r="B311" s="13"/>
      <c r="C311" s="13"/>
      <c r="D311" s="18"/>
      <c r="E311" s="9"/>
    </row>
    <row r="312" spans="1:5">
      <c r="A312" s="13"/>
      <c r="B312" s="13"/>
      <c r="C312" s="13"/>
      <c r="D312" s="18"/>
      <c r="E312" s="9"/>
    </row>
    <row r="313" spans="1:5">
      <c r="A313" s="13"/>
      <c r="B313" s="13"/>
      <c r="C313" s="13"/>
      <c r="D313" s="18"/>
      <c r="E313" s="9"/>
    </row>
    <row r="314" spans="1:5">
      <c r="A314" s="13"/>
      <c r="B314" s="13"/>
      <c r="C314" s="13"/>
      <c r="D314" s="18"/>
      <c r="E314" s="9"/>
    </row>
    <row r="315" spans="1:5">
      <c r="A315" s="13"/>
      <c r="B315" s="13"/>
      <c r="C315" s="13"/>
      <c r="D315" s="18"/>
      <c r="E315" s="9"/>
    </row>
    <row r="316" spans="1:5">
      <c r="A316" s="13"/>
      <c r="B316" s="13"/>
      <c r="C316" s="13"/>
      <c r="D316" s="18"/>
      <c r="E316" s="9"/>
    </row>
    <row r="317" spans="1:5">
      <c r="A317" s="13"/>
      <c r="B317" s="13"/>
      <c r="C317" s="13"/>
      <c r="D317" s="18"/>
      <c r="E317" s="9"/>
    </row>
    <row r="318" spans="1:5">
      <c r="A318" s="13"/>
      <c r="B318" s="13"/>
      <c r="C318" s="13"/>
      <c r="D318" s="18"/>
      <c r="E318" s="9"/>
    </row>
    <row r="319" spans="1:5">
      <c r="A319" s="13"/>
      <c r="B319" s="13"/>
      <c r="C319" s="13"/>
      <c r="D319" s="18"/>
      <c r="E319" s="9"/>
    </row>
    <row r="320" spans="1:5">
      <c r="A320" s="13"/>
      <c r="B320" s="13"/>
      <c r="C320" s="13"/>
      <c r="D320" s="18"/>
      <c r="E320" s="9"/>
    </row>
    <row r="321" spans="1:5">
      <c r="A321" s="13"/>
      <c r="B321" s="13"/>
      <c r="C321" s="13"/>
      <c r="D321" s="18"/>
      <c r="E321" s="9"/>
    </row>
    <row r="322" spans="1:5">
      <c r="A322" s="13"/>
      <c r="B322" s="13"/>
      <c r="C322" s="13"/>
      <c r="D322" s="18"/>
      <c r="E322" s="9"/>
    </row>
    <row r="323" spans="1:5">
      <c r="A323" s="13"/>
      <c r="B323" s="13"/>
      <c r="C323" s="13"/>
      <c r="D323" s="18"/>
      <c r="E323" s="9"/>
    </row>
    <row r="324" spans="1:5">
      <c r="A324" s="13"/>
      <c r="B324" s="13"/>
      <c r="C324" s="13"/>
      <c r="D324" s="18"/>
      <c r="E324" s="9"/>
    </row>
    <row r="325" spans="1:5">
      <c r="A325" s="13"/>
      <c r="B325" s="13"/>
      <c r="C325" s="13"/>
      <c r="D325" s="18"/>
      <c r="E325" s="9"/>
    </row>
    <row r="326" spans="1:5">
      <c r="A326" s="13"/>
      <c r="B326" s="13"/>
      <c r="C326" s="13"/>
      <c r="D326" s="18"/>
      <c r="E326" s="9"/>
    </row>
    <row r="327" spans="1:5">
      <c r="A327" s="13"/>
      <c r="B327" s="13"/>
      <c r="C327" s="13"/>
      <c r="D327" s="18"/>
      <c r="E327" s="9"/>
    </row>
    <row r="328" spans="1:5">
      <c r="A328" s="13"/>
      <c r="B328" s="13"/>
      <c r="C328" s="13"/>
      <c r="D328" s="18"/>
      <c r="E328" s="9"/>
    </row>
    <row r="329" spans="1:5">
      <c r="A329" s="13"/>
      <c r="B329" s="13"/>
      <c r="C329" s="13"/>
      <c r="D329" s="18"/>
      <c r="E329" s="9"/>
    </row>
    <row r="330" spans="1:5">
      <c r="A330" s="13"/>
      <c r="B330" s="13"/>
      <c r="C330" s="13"/>
      <c r="D330" s="18"/>
      <c r="E330" s="9"/>
    </row>
    <row r="331" spans="1:5">
      <c r="A331" s="13"/>
      <c r="B331" s="13"/>
      <c r="C331" s="13"/>
      <c r="D331" s="18"/>
      <c r="E331" s="9"/>
    </row>
    <row r="332" spans="1:5">
      <c r="A332" s="13"/>
      <c r="B332" s="13"/>
      <c r="C332" s="13"/>
      <c r="D332" s="18"/>
      <c r="E332" s="9"/>
    </row>
    <row r="333" spans="1:5">
      <c r="A333" s="13"/>
      <c r="B333" s="13"/>
      <c r="C333" s="13"/>
      <c r="D333" s="18"/>
      <c r="E333" s="9"/>
    </row>
    <row r="334" spans="1:5">
      <c r="A334" s="13"/>
      <c r="B334" s="13"/>
      <c r="C334" s="13"/>
      <c r="D334" s="18"/>
      <c r="E334" s="9"/>
    </row>
    <row r="335" spans="1:5">
      <c r="A335" s="13"/>
      <c r="B335" s="13"/>
      <c r="C335" s="13"/>
      <c r="D335" s="18"/>
      <c r="E335" s="9"/>
    </row>
    <row r="336" spans="1:5">
      <c r="A336" s="13"/>
      <c r="B336" s="13"/>
      <c r="C336" s="13"/>
      <c r="D336" s="18"/>
      <c r="E336" s="9"/>
    </row>
    <row r="337" spans="1:5">
      <c r="A337" s="13"/>
      <c r="B337" s="13"/>
      <c r="C337" s="13"/>
      <c r="D337" s="18"/>
      <c r="E337" s="9"/>
    </row>
    <row r="338" spans="1:5">
      <c r="A338" s="13"/>
      <c r="B338" s="13"/>
      <c r="C338" s="13"/>
      <c r="D338" s="18"/>
      <c r="E338" s="9"/>
    </row>
    <row r="339" spans="1:5">
      <c r="A339" s="13"/>
      <c r="B339" s="13"/>
      <c r="C339" s="13"/>
      <c r="D339" s="18"/>
      <c r="E339" s="9"/>
    </row>
    <row r="340" spans="1:5">
      <c r="A340" s="13"/>
      <c r="B340" s="13"/>
      <c r="C340" s="13"/>
      <c r="D340" s="18"/>
      <c r="E340" s="9"/>
    </row>
    <row r="341" spans="1:5">
      <c r="A341" s="13"/>
      <c r="B341" s="13"/>
      <c r="C341" s="13"/>
      <c r="D341" s="18"/>
      <c r="E341" s="9"/>
    </row>
    <row r="342" spans="1:5">
      <c r="A342" s="13"/>
      <c r="B342" s="13"/>
      <c r="C342" s="13"/>
      <c r="D342" s="18"/>
      <c r="E342" s="9"/>
    </row>
    <row r="343" spans="1:5">
      <c r="A343" s="13"/>
      <c r="B343" s="13"/>
      <c r="C343" s="13"/>
      <c r="D343" s="18"/>
      <c r="E343" s="9"/>
    </row>
    <row r="344" spans="1:5">
      <c r="A344" s="13"/>
      <c r="B344" s="13"/>
      <c r="C344" s="13"/>
      <c r="D344" s="18"/>
      <c r="E344" s="9"/>
    </row>
    <row r="345" spans="1:5">
      <c r="A345" s="13"/>
      <c r="B345" s="13"/>
      <c r="C345" s="13"/>
      <c r="D345" s="18"/>
      <c r="E345" s="9"/>
    </row>
    <row r="346" spans="1:5">
      <c r="A346" s="13"/>
      <c r="B346" s="13"/>
      <c r="C346" s="13"/>
      <c r="D346" s="18"/>
      <c r="E346" s="9"/>
    </row>
    <row r="347" spans="1:5">
      <c r="A347" s="13"/>
      <c r="B347" s="13"/>
      <c r="C347" s="13"/>
      <c r="D347" s="18"/>
      <c r="E347" s="9"/>
    </row>
    <row r="348" spans="1:5">
      <c r="A348" s="13"/>
      <c r="B348" s="13"/>
      <c r="C348" s="13"/>
      <c r="D348" s="18"/>
      <c r="E348" s="9"/>
    </row>
    <row r="349" spans="1:5">
      <c r="A349" s="13"/>
      <c r="B349" s="13"/>
      <c r="C349" s="13"/>
      <c r="D349" s="18"/>
      <c r="E349" s="9"/>
    </row>
    <row r="350" spans="1:5">
      <c r="A350" s="13"/>
      <c r="B350" s="13"/>
      <c r="C350" s="13"/>
      <c r="D350" s="18"/>
      <c r="E350" s="9"/>
    </row>
    <row r="351" spans="1:5">
      <c r="A351" s="13"/>
      <c r="B351" s="13"/>
      <c r="C351" s="13"/>
      <c r="D351" s="18"/>
      <c r="E351" s="9"/>
    </row>
    <row r="352" spans="1:5">
      <c r="A352" s="13"/>
      <c r="B352" s="13"/>
      <c r="C352" s="13"/>
      <c r="D352" s="18"/>
      <c r="E352" s="9"/>
    </row>
    <row r="353" spans="1:5">
      <c r="A353" s="13"/>
      <c r="B353" s="13"/>
      <c r="C353" s="13"/>
      <c r="D353" s="18"/>
      <c r="E353" s="9"/>
    </row>
    <row r="354" spans="1:5">
      <c r="A354" s="13"/>
      <c r="B354" s="13"/>
      <c r="C354" s="13"/>
      <c r="D354" s="18"/>
      <c r="E354" s="9"/>
    </row>
    <row r="355" spans="1:5">
      <c r="A355" s="13"/>
      <c r="B355" s="13"/>
      <c r="C355" s="13"/>
      <c r="D355" s="18"/>
      <c r="E355" s="9"/>
    </row>
    <row r="356" spans="1:5">
      <c r="A356" s="13"/>
      <c r="B356" s="13"/>
      <c r="C356" s="13"/>
      <c r="D356" s="18"/>
      <c r="E356" s="9"/>
    </row>
    <row r="357" spans="1:5">
      <c r="A357" s="13"/>
      <c r="B357" s="13"/>
      <c r="C357" s="13"/>
      <c r="D357" s="18"/>
      <c r="E357" s="9"/>
    </row>
    <row r="358" spans="1:5">
      <c r="A358" s="13"/>
      <c r="B358" s="13"/>
      <c r="C358" s="13"/>
      <c r="D358" s="18"/>
      <c r="E358" s="9"/>
    </row>
    <row r="359" spans="1:5">
      <c r="A359" s="13"/>
      <c r="B359" s="13"/>
      <c r="C359" s="13"/>
      <c r="D359" s="18"/>
      <c r="E359" s="9"/>
    </row>
    <row r="360" spans="1:5">
      <c r="A360" s="13"/>
      <c r="B360" s="13"/>
      <c r="C360" s="13"/>
      <c r="D360" s="18"/>
      <c r="E360" s="9"/>
    </row>
    <row r="361" spans="1:5">
      <c r="A361" s="13"/>
      <c r="B361" s="13"/>
      <c r="C361" s="13"/>
      <c r="D361" s="18"/>
      <c r="E361" s="9"/>
    </row>
    <row r="362" spans="1:5">
      <c r="A362" s="13"/>
      <c r="B362" s="13"/>
      <c r="C362" s="13"/>
      <c r="D362" s="18"/>
      <c r="E362" s="9"/>
    </row>
    <row r="363" spans="1:5">
      <c r="A363" s="13"/>
      <c r="B363" s="13"/>
      <c r="C363" s="13"/>
      <c r="D363" s="18"/>
      <c r="E363" s="9"/>
    </row>
    <row r="364" spans="1:5">
      <c r="A364" s="13"/>
      <c r="B364" s="13"/>
      <c r="C364" s="13"/>
      <c r="D364" s="18"/>
      <c r="E364" s="9"/>
    </row>
    <row r="365" spans="1:5">
      <c r="A365" s="13"/>
      <c r="B365" s="13"/>
      <c r="C365" s="13"/>
      <c r="D365" s="18"/>
      <c r="E365" s="9"/>
    </row>
    <row r="366" spans="1:5">
      <c r="A366" s="13"/>
      <c r="B366" s="13"/>
      <c r="C366" s="13"/>
      <c r="D366" s="18"/>
      <c r="E366" s="9"/>
    </row>
    <row r="367" spans="1:5">
      <c r="A367" s="13"/>
      <c r="B367" s="13"/>
      <c r="C367" s="13"/>
      <c r="D367" s="18"/>
      <c r="E367" s="9"/>
    </row>
    <row r="368" spans="1:5">
      <c r="A368" s="13"/>
      <c r="B368" s="13"/>
      <c r="C368" s="13"/>
      <c r="D368" s="18"/>
      <c r="E368" s="9"/>
    </row>
    <row r="369" spans="1:5">
      <c r="A369" s="13"/>
      <c r="B369" s="13"/>
      <c r="C369" s="13"/>
      <c r="D369" s="18"/>
      <c r="E369" s="9"/>
    </row>
    <row r="370" spans="1:5">
      <c r="A370" s="13"/>
      <c r="B370" s="13"/>
      <c r="C370" s="13"/>
      <c r="D370" s="18"/>
      <c r="E370" s="9"/>
    </row>
    <row r="371" spans="1:5">
      <c r="A371" s="13"/>
      <c r="B371" s="13"/>
      <c r="C371" s="13"/>
      <c r="D371" s="18"/>
      <c r="E371" s="9"/>
    </row>
    <row r="372" spans="1:5">
      <c r="A372" s="13"/>
      <c r="B372" s="13"/>
      <c r="C372" s="13"/>
      <c r="D372" s="18"/>
      <c r="E372" s="9"/>
    </row>
    <row r="373" spans="1:5">
      <c r="A373" s="13"/>
      <c r="B373" s="13"/>
      <c r="C373" s="13"/>
      <c r="D373" s="18"/>
      <c r="E373" s="9"/>
    </row>
    <row r="374" spans="1:5">
      <c r="A374" s="13"/>
      <c r="B374" s="13"/>
      <c r="C374" s="13"/>
      <c r="D374" s="18"/>
      <c r="E374" s="9"/>
    </row>
    <row r="375" spans="1:5">
      <c r="A375" s="13"/>
      <c r="B375" s="13"/>
      <c r="C375" s="13"/>
      <c r="D375" s="18"/>
      <c r="E375" s="9"/>
    </row>
    <row r="376" spans="1:5">
      <c r="A376" s="13"/>
      <c r="B376" s="13"/>
      <c r="C376" s="13"/>
      <c r="D376" s="18"/>
      <c r="E376" s="9"/>
    </row>
    <row r="377" spans="1:5">
      <c r="A377" s="13"/>
      <c r="B377" s="13"/>
      <c r="C377" s="13"/>
      <c r="D377" s="18"/>
      <c r="E377" s="9"/>
    </row>
    <row r="378" spans="1:5">
      <c r="A378" s="13"/>
      <c r="B378" s="13"/>
      <c r="C378" s="13"/>
      <c r="D378" s="18"/>
      <c r="E378" s="9"/>
    </row>
    <row r="379" spans="1:5">
      <c r="A379" s="13"/>
      <c r="B379" s="13"/>
      <c r="C379" s="13"/>
      <c r="D379" s="18"/>
      <c r="E379" s="9"/>
    </row>
    <row r="380" spans="1:5">
      <c r="A380" s="13"/>
      <c r="B380" s="13"/>
      <c r="C380" s="13"/>
      <c r="D380" s="18"/>
      <c r="E380" s="9"/>
    </row>
    <row r="381" spans="1:5">
      <c r="A381" s="13"/>
      <c r="B381" s="13"/>
      <c r="C381" s="13"/>
      <c r="D381" s="18"/>
      <c r="E381" s="9"/>
    </row>
    <row r="382" spans="1:5">
      <c r="A382" s="13"/>
      <c r="B382" s="13"/>
      <c r="C382" s="13"/>
      <c r="D382" s="18"/>
      <c r="E382" s="9"/>
    </row>
    <row r="383" spans="1:5">
      <c r="A383" s="13"/>
      <c r="B383" s="13"/>
      <c r="C383" s="13"/>
      <c r="D383" s="18"/>
      <c r="E383" s="9"/>
    </row>
    <row r="384" spans="1:5">
      <c r="A384" s="13"/>
      <c r="B384" s="13"/>
      <c r="C384" s="13"/>
      <c r="D384" s="18"/>
      <c r="E384" s="9"/>
    </row>
    <row r="385" spans="1:5">
      <c r="A385" s="13"/>
      <c r="B385" s="13"/>
      <c r="C385" s="13"/>
      <c r="D385" s="18"/>
      <c r="E385" s="9"/>
    </row>
    <row r="386" spans="1:5">
      <c r="A386" s="13"/>
      <c r="B386" s="13"/>
      <c r="C386" s="13"/>
      <c r="D386" s="18"/>
      <c r="E386" s="9"/>
    </row>
    <row r="387" spans="1:5">
      <c r="A387" s="13"/>
      <c r="B387" s="13"/>
      <c r="C387" s="13"/>
      <c r="D387" s="18"/>
      <c r="E387" s="9"/>
    </row>
    <row r="388" spans="1:5">
      <c r="A388" s="13"/>
      <c r="B388" s="13"/>
      <c r="C388" s="13"/>
      <c r="D388" s="18"/>
      <c r="E388" s="9"/>
    </row>
    <row r="389" spans="1:5">
      <c r="A389" s="13"/>
      <c r="B389" s="13"/>
      <c r="C389" s="13"/>
      <c r="D389" s="18"/>
      <c r="E389" s="9"/>
    </row>
    <row r="390" spans="1:5">
      <c r="A390" s="13"/>
      <c r="B390" s="13"/>
      <c r="C390" s="13"/>
      <c r="D390" s="18"/>
      <c r="E390" s="9"/>
    </row>
    <row r="391" spans="1:5">
      <c r="A391" s="13"/>
      <c r="B391" s="13"/>
      <c r="C391" s="13"/>
      <c r="D391" s="18"/>
      <c r="E391" s="9"/>
    </row>
    <row r="392" spans="1:5">
      <c r="A392" s="13"/>
      <c r="B392" s="13"/>
      <c r="C392" s="13"/>
      <c r="D392" s="18"/>
      <c r="E392" s="9"/>
    </row>
    <row r="393" spans="1:5">
      <c r="A393" s="13"/>
      <c r="B393" s="13"/>
      <c r="C393" s="13"/>
      <c r="D393" s="18"/>
      <c r="E393" s="9"/>
    </row>
    <row r="394" spans="1:5">
      <c r="A394" s="13"/>
      <c r="B394" s="13"/>
      <c r="C394" s="13"/>
      <c r="D394" s="18"/>
      <c r="E394" s="9"/>
    </row>
    <row r="395" spans="1:5">
      <c r="A395" s="13"/>
      <c r="B395" s="13"/>
      <c r="C395" s="13"/>
      <c r="D395" s="18"/>
      <c r="E395" s="9"/>
    </row>
    <row r="396" spans="1:5">
      <c r="A396" s="13"/>
      <c r="B396" s="13"/>
      <c r="C396" s="13"/>
      <c r="D396" s="18"/>
      <c r="E396" s="9"/>
    </row>
    <row r="397" spans="1:5">
      <c r="A397" s="13"/>
      <c r="B397" s="13"/>
      <c r="C397" s="13"/>
      <c r="D397" s="18"/>
      <c r="E397" s="9"/>
    </row>
    <row r="398" spans="1:5">
      <c r="A398" s="13"/>
      <c r="B398" s="13"/>
      <c r="C398" s="13"/>
      <c r="D398" s="18"/>
      <c r="E398" s="9"/>
    </row>
    <row r="399" spans="1:5">
      <c r="A399" s="13"/>
      <c r="B399" s="13"/>
      <c r="C399" s="13"/>
      <c r="D399" s="18"/>
      <c r="E399" s="9"/>
    </row>
    <row r="400" spans="1:5">
      <c r="A400" s="13"/>
      <c r="B400" s="13"/>
      <c r="C400" s="13"/>
      <c r="D400" s="18"/>
      <c r="E400" s="9"/>
    </row>
    <row r="401" spans="1:5">
      <c r="A401" s="13"/>
      <c r="B401" s="13"/>
      <c r="C401" s="13"/>
      <c r="D401" s="18"/>
      <c r="E401" s="9"/>
    </row>
    <row r="402" spans="1:5">
      <c r="A402" s="13"/>
      <c r="B402" s="13"/>
      <c r="C402" s="13"/>
      <c r="D402" s="18"/>
      <c r="E402" s="9"/>
    </row>
    <row r="403" spans="1:5">
      <c r="A403" s="13"/>
      <c r="B403" s="13"/>
      <c r="C403" s="13"/>
      <c r="D403" s="18"/>
      <c r="E403" s="9"/>
    </row>
    <row r="404" spans="1:5">
      <c r="A404" s="13"/>
      <c r="B404" s="13"/>
      <c r="C404" s="13"/>
      <c r="D404" s="18"/>
      <c r="E404" s="9"/>
    </row>
    <row r="405" spans="1:5">
      <c r="A405" s="13"/>
      <c r="B405" s="13"/>
      <c r="C405" s="13"/>
      <c r="D405" s="18"/>
      <c r="E405" s="9"/>
    </row>
    <row r="406" spans="1:5">
      <c r="A406" s="13"/>
      <c r="B406" s="13"/>
      <c r="C406" s="13"/>
      <c r="D406" s="18"/>
      <c r="E406" s="9"/>
    </row>
    <row r="407" spans="1:5">
      <c r="A407" s="13"/>
      <c r="B407" s="13"/>
      <c r="C407" s="13"/>
      <c r="D407" s="18"/>
      <c r="E407" s="9"/>
    </row>
    <row r="408" spans="1:5">
      <c r="A408" s="13"/>
      <c r="B408" s="13"/>
      <c r="C408" s="13"/>
      <c r="D408" s="18"/>
      <c r="E408" s="9"/>
    </row>
    <row r="409" spans="1:5">
      <c r="A409" s="13"/>
      <c r="B409" s="13"/>
      <c r="C409" s="13"/>
      <c r="D409" s="18"/>
      <c r="E409" s="9"/>
    </row>
    <row r="410" spans="1:5">
      <c r="A410" s="13"/>
      <c r="B410" s="13"/>
      <c r="C410" s="13"/>
      <c r="D410" s="18"/>
      <c r="E410" s="9"/>
    </row>
    <row r="411" spans="1:5">
      <c r="A411" s="13"/>
      <c r="B411" s="13"/>
      <c r="C411" s="13"/>
      <c r="D411" s="18"/>
      <c r="E411" s="9"/>
    </row>
    <row r="412" spans="1:5">
      <c r="A412" s="13"/>
      <c r="B412" s="13"/>
      <c r="C412" s="13"/>
      <c r="D412" s="18"/>
      <c r="E412" s="9"/>
    </row>
    <row r="413" spans="1:5">
      <c r="A413" s="13"/>
      <c r="B413" s="13"/>
      <c r="C413" s="13"/>
      <c r="D413" s="18"/>
      <c r="E413" s="9"/>
    </row>
    <row r="414" spans="1:5">
      <c r="A414" s="13"/>
      <c r="B414" s="13"/>
      <c r="C414" s="13"/>
      <c r="D414" s="18"/>
      <c r="E414" s="9"/>
    </row>
    <row r="415" spans="1:5">
      <c r="A415" s="13"/>
      <c r="B415" s="13"/>
      <c r="C415" s="13"/>
      <c r="D415" s="18"/>
      <c r="E415" s="9"/>
    </row>
    <row r="416" spans="1:5">
      <c r="A416" s="13"/>
      <c r="B416" s="13"/>
      <c r="C416" s="13"/>
      <c r="D416" s="18"/>
      <c r="E416" s="9"/>
    </row>
    <row r="417" spans="1:5">
      <c r="A417" s="13"/>
      <c r="B417" s="13"/>
      <c r="C417" s="13"/>
      <c r="D417" s="18"/>
      <c r="E417" s="9"/>
    </row>
    <row r="418" spans="1:5">
      <c r="A418" s="13"/>
      <c r="B418" s="13"/>
      <c r="C418" s="13"/>
      <c r="D418" s="18"/>
      <c r="E418" s="9"/>
    </row>
    <row r="419" spans="1:5">
      <c r="A419" s="13"/>
      <c r="B419" s="13"/>
      <c r="C419" s="13"/>
      <c r="D419" s="18"/>
      <c r="E419" s="9"/>
    </row>
    <row r="420" spans="1:5">
      <c r="A420" s="13"/>
      <c r="B420" s="13"/>
      <c r="C420" s="13"/>
      <c r="D420" s="18"/>
      <c r="E420" s="9"/>
    </row>
    <row r="421" spans="1:5">
      <c r="A421" s="13"/>
      <c r="B421" s="13"/>
      <c r="C421" s="13"/>
      <c r="D421" s="18"/>
      <c r="E421" s="9"/>
    </row>
    <row r="422" spans="1:5">
      <c r="A422" s="13"/>
      <c r="B422" s="13"/>
      <c r="C422" s="13"/>
      <c r="D422" s="18"/>
      <c r="E422" s="9"/>
    </row>
    <row r="423" spans="1:5">
      <c r="A423" s="13"/>
      <c r="B423" s="13"/>
      <c r="C423" s="13"/>
      <c r="D423" s="18"/>
      <c r="E423" s="9"/>
    </row>
    <row r="424" spans="1:5">
      <c r="A424" s="13"/>
      <c r="B424" s="13"/>
      <c r="C424" s="13"/>
      <c r="D424" s="18"/>
      <c r="E424" s="9"/>
    </row>
    <row r="425" spans="1:5">
      <c r="A425" s="13"/>
      <c r="B425" s="13"/>
      <c r="C425" s="13"/>
      <c r="D425" s="18"/>
      <c r="E425" s="9"/>
    </row>
    <row r="426" spans="1:5">
      <c r="A426" s="13"/>
      <c r="B426" s="13"/>
      <c r="C426" s="13"/>
      <c r="D426" s="18"/>
      <c r="E426" s="9"/>
    </row>
    <row r="427" spans="1:5">
      <c r="A427" s="13"/>
      <c r="B427" s="13"/>
      <c r="C427" s="13"/>
      <c r="D427" s="18"/>
      <c r="E427" s="9"/>
    </row>
    <row r="428" spans="1:5">
      <c r="A428" s="13"/>
      <c r="B428" s="13"/>
      <c r="C428" s="13"/>
      <c r="D428" s="18"/>
      <c r="E428" s="9"/>
    </row>
    <row r="429" spans="1:5">
      <c r="A429" s="13"/>
      <c r="B429" s="13"/>
      <c r="C429" s="13"/>
      <c r="D429" s="18"/>
      <c r="E429" s="9"/>
    </row>
    <row r="430" spans="1:5">
      <c r="A430" s="13"/>
      <c r="B430" s="13"/>
      <c r="C430" s="13"/>
      <c r="D430" s="18"/>
      <c r="E430" s="9"/>
    </row>
    <row r="431" spans="1:5">
      <c r="A431" s="13"/>
      <c r="B431" s="13"/>
      <c r="C431" s="13"/>
      <c r="D431" s="18"/>
      <c r="E431" s="9"/>
    </row>
    <row r="432" spans="1:5">
      <c r="A432" s="13"/>
      <c r="B432" s="13"/>
      <c r="C432" s="13"/>
      <c r="D432" s="18"/>
      <c r="E432" s="9"/>
    </row>
    <row r="433" spans="1:5">
      <c r="A433" s="13"/>
      <c r="B433" s="13"/>
      <c r="C433" s="13"/>
      <c r="D433" s="18"/>
      <c r="E433" s="9"/>
    </row>
    <row r="434" spans="1:5">
      <c r="A434" s="13"/>
      <c r="B434" s="13"/>
      <c r="C434" s="13"/>
      <c r="D434" s="18"/>
      <c r="E434" s="9"/>
    </row>
    <row r="435" spans="1:5">
      <c r="A435" s="13"/>
      <c r="B435" s="13"/>
      <c r="C435" s="13"/>
      <c r="D435" s="18"/>
      <c r="E435" s="9"/>
    </row>
    <row r="436" spans="1:5">
      <c r="A436" s="13"/>
      <c r="B436" s="13"/>
      <c r="C436" s="13"/>
      <c r="D436" s="18"/>
      <c r="E436" s="9"/>
    </row>
    <row r="437" spans="1:5">
      <c r="A437" s="13"/>
      <c r="B437" s="13"/>
      <c r="C437" s="13"/>
      <c r="D437" s="18"/>
      <c r="E437" s="9"/>
    </row>
    <row r="438" spans="1:5">
      <c r="A438" s="13"/>
      <c r="B438" s="13"/>
      <c r="C438" s="13"/>
      <c r="D438" s="18"/>
      <c r="E438" s="9"/>
    </row>
    <row r="439" spans="1:5">
      <c r="A439" s="13"/>
      <c r="B439" s="13"/>
      <c r="C439" s="13"/>
      <c r="D439" s="18"/>
      <c r="E439" s="9"/>
    </row>
    <row r="440" spans="1:5">
      <c r="A440" s="13"/>
      <c r="B440" s="13"/>
      <c r="C440" s="13"/>
      <c r="D440" s="18"/>
      <c r="E440" s="9"/>
    </row>
    <row r="441" spans="1:5">
      <c r="A441" s="13"/>
      <c r="B441" s="13"/>
      <c r="C441" s="13"/>
      <c r="D441" s="18"/>
      <c r="E441" s="9"/>
    </row>
    <row r="442" spans="1:5">
      <c r="A442" s="13"/>
      <c r="B442" s="13"/>
      <c r="C442" s="13"/>
      <c r="D442" s="18"/>
      <c r="E442" s="9"/>
    </row>
    <row r="443" spans="1:5">
      <c r="A443" s="13"/>
      <c r="B443" s="13"/>
      <c r="C443" s="13"/>
      <c r="D443" s="18"/>
      <c r="E443" s="9"/>
    </row>
    <row r="444" spans="1:5">
      <c r="A444" s="13"/>
      <c r="B444" s="13"/>
      <c r="C444" s="13"/>
      <c r="D444" s="18"/>
      <c r="E444" s="9"/>
    </row>
    <row r="445" spans="1:5">
      <c r="A445" s="13"/>
      <c r="B445" s="13"/>
      <c r="C445" s="13"/>
      <c r="D445" s="18"/>
      <c r="E445" s="9"/>
    </row>
    <row r="446" spans="1:5">
      <c r="A446" s="13"/>
      <c r="B446" s="13"/>
      <c r="C446" s="13"/>
      <c r="D446" s="18"/>
      <c r="E446" s="9"/>
    </row>
    <row r="447" spans="1:5">
      <c r="A447" s="13"/>
      <c r="B447" s="13"/>
      <c r="C447" s="13"/>
      <c r="D447" s="18"/>
      <c r="E447" s="9"/>
    </row>
    <row r="448" spans="1:5">
      <c r="A448" s="13"/>
      <c r="B448" s="13"/>
      <c r="C448" s="13"/>
      <c r="D448" s="18"/>
      <c r="E448" s="9"/>
    </row>
    <row r="449" spans="1:5">
      <c r="A449" s="13"/>
      <c r="B449" s="13"/>
      <c r="C449" s="13"/>
      <c r="D449" s="18"/>
      <c r="E449" s="9"/>
    </row>
    <row r="450" spans="1:5">
      <c r="A450" s="13"/>
      <c r="B450" s="13"/>
      <c r="C450" s="13"/>
      <c r="D450" s="18"/>
      <c r="E450" s="9"/>
    </row>
    <row r="451" spans="1:5">
      <c r="A451" s="13"/>
      <c r="B451" s="13"/>
      <c r="C451" s="13"/>
      <c r="D451" s="18"/>
      <c r="E451" s="9"/>
    </row>
    <row r="452" spans="1:5">
      <c r="A452" s="13"/>
      <c r="B452" s="13"/>
      <c r="C452" s="13"/>
      <c r="D452" s="18"/>
      <c r="E452" s="9"/>
    </row>
    <row r="453" spans="1:5">
      <c r="A453" s="13"/>
      <c r="B453" s="13"/>
      <c r="C453" s="13"/>
      <c r="D453" s="18"/>
      <c r="E453" s="9"/>
    </row>
    <row r="454" spans="1:5">
      <c r="A454" s="13"/>
      <c r="B454" s="13"/>
      <c r="C454" s="13"/>
      <c r="D454" s="18"/>
      <c r="E454" s="9"/>
    </row>
    <row r="455" spans="1:5">
      <c r="A455" s="13"/>
      <c r="B455" s="13"/>
      <c r="C455" s="13"/>
      <c r="D455" s="18"/>
      <c r="E455" s="9"/>
    </row>
    <row r="456" spans="1:5">
      <c r="A456" s="13"/>
      <c r="B456" s="13"/>
      <c r="C456" s="13"/>
      <c r="D456" s="18"/>
      <c r="E456" s="9"/>
    </row>
    <row r="457" spans="1:5">
      <c r="A457" s="13"/>
      <c r="B457" s="13"/>
      <c r="C457" s="13"/>
      <c r="D457" s="18"/>
      <c r="E457" s="9"/>
    </row>
    <row r="458" spans="1:5">
      <c r="A458" s="13"/>
      <c r="B458" s="13"/>
      <c r="C458" s="13"/>
      <c r="D458" s="18"/>
      <c r="E458" s="9"/>
    </row>
    <row r="459" spans="1:5">
      <c r="A459" s="13"/>
      <c r="B459" s="13"/>
      <c r="C459" s="13"/>
      <c r="D459" s="18"/>
      <c r="E459" s="9"/>
    </row>
    <row r="460" spans="1:5">
      <c r="A460" s="13"/>
      <c r="B460" s="13"/>
      <c r="C460" s="13"/>
      <c r="D460" s="18"/>
      <c r="E460" s="9"/>
    </row>
    <row r="461" spans="1:5">
      <c r="A461" s="13"/>
      <c r="B461" s="13"/>
      <c r="C461" s="13"/>
      <c r="D461" s="18"/>
      <c r="E461" s="9"/>
    </row>
    <row r="462" spans="1:5">
      <c r="A462" s="13"/>
      <c r="B462" s="13"/>
      <c r="C462" s="13"/>
      <c r="D462" s="18"/>
      <c r="E462" s="9"/>
    </row>
    <row r="463" spans="1:5">
      <c r="A463" s="13"/>
      <c r="B463" s="13"/>
      <c r="C463" s="13"/>
      <c r="D463" s="18"/>
      <c r="E463" s="9"/>
    </row>
    <row r="464" spans="1:5">
      <c r="A464" s="13"/>
      <c r="B464" s="13"/>
      <c r="C464" s="13"/>
      <c r="D464" s="18"/>
      <c r="E464" s="9"/>
    </row>
    <row r="465" spans="1:5">
      <c r="A465" s="13"/>
      <c r="B465" s="13"/>
      <c r="C465" s="13"/>
      <c r="D465" s="18"/>
      <c r="E465" s="9"/>
    </row>
    <row r="466" spans="1:5">
      <c r="A466" s="13"/>
      <c r="B466" s="13"/>
      <c r="C466" s="13"/>
      <c r="D466" s="18"/>
      <c r="E466" s="9"/>
    </row>
    <row r="467" spans="1:5">
      <c r="A467" s="13"/>
      <c r="B467" s="13"/>
      <c r="C467" s="13"/>
      <c r="D467" s="18"/>
      <c r="E467" s="9"/>
    </row>
    <row r="468" spans="1:5">
      <c r="A468" s="13"/>
      <c r="B468" s="13"/>
      <c r="C468" s="13"/>
      <c r="D468" s="18"/>
      <c r="E468" s="9"/>
    </row>
    <row r="469" spans="1:5">
      <c r="A469" s="13"/>
      <c r="B469" s="13"/>
      <c r="C469" s="13"/>
      <c r="D469" s="18"/>
      <c r="E469" s="9"/>
    </row>
    <row r="470" spans="1:5">
      <c r="A470" s="13"/>
      <c r="B470" s="13"/>
      <c r="C470" s="13"/>
      <c r="D470" s="18"/>
      <c r="E470" s="9"/>
    </row>
    <row r="471" spans="1:5">
      <c r="A471" s="13"/>
      <c r="B471" s="13"/>
      <c r="C471" s="13"/>
      <c r="D471" s="18"/>
      <c r="E471" s="9"/>
    </row>
    <row r="472" spans="1:5">
      <c r="A472" s="13"/>
      <c r="B472" s="13"/>
      <c r="C472" s="13"/>
      <c r="D472" s="18"/>
      <c r="E472" s="9"/>
    </row>
    <row r="473" spans="1:5">
      <c r="A473" s="13"/>
      <c r="B473" s="13"/>
      <c r="C473" s="13"/>
      <c r="D473" s="18"/>
      <c r="E473" s="9"/>
    </row>
    <row r="474" spans="1:5">
      <c r="A474" s="13"/>
      <c r="B474" s="13"/>
      <c r="C474" s="13"/>
      <c r="D474" s="18"/>
      <c r="E474" s="9"/>
    </row>
    <row r="475" spans="1:5">
      <c r="A475" s="13"/>
      <c r="B475" s="13"/>
      <c r="C475" s="13"/>
      <c r="D475" s="18"/>
      <c r="E475" s="9"/>
    </row>
    <row r="476" spans="1:5">
      <c r="A476" s="13"/>
      <c r="B476" s="13"/>
      <c r="C476" s="13"/>
      <c r="D476" s="18"/>
      <c r="E476" s="9"/>
    </row>
    <row r="477" spans="1:5">
      <c r="A477" s="13"/>
      <c r="B477" s="13"/>
      <c r="C477" s="13"/>
      <c r="D477" s="18"/>
      <c r="E477" s="9"/>
    </row>
    <row r="478" spans="1:5">
      <c r="A478" s="13"/>
      <c r="B478" s="13"/>
      <c r="C478" s="13"/>
      <c r="D478" s="18"/>
      <c r="E478" s="9"/>
    </row>
    <row r="479" spans="1:5">
      <c r="A479" s="13"/>
      <c r="B479" s="13"/>
      <c r="C479" s="13"/>
      <c r="D479" s="18"/>
      <c r="E479" s="9"/>
    </row>
    <row r="480" spans="1:5">
      <c r="A480" s="13"/>
      <c r="B480" s="13"/>
      <c r="C480" s="13"/>
      <c r="D480" s="18"/>
      <c r="E480" s="9"/>
    </row>
    <row r="481" spans="1:5">
      <c r="A481" s="13"/>
      <c r="B481" s="13"/>
      <c r="C481" s="13"/>
      <c r="D481" s="18"/>
      <c r="E481" s="9"/>
    </row>
    <row r="482" spans="1:5">
      <c r="A482" s="13"/>
      <c r="B482" s="13"/>
      <c r="C482" s="13"/>
      <c r="D482" s="18"/>
      <c r="E482" s="9"/>
    </row>
    <row r="483" spans="1:5">
      <c r="A483" s="13"/>
      <c r="B483" s="13"/>
      <c r="C483" s="13"/>
      <c r="D483" s="18"/>
      <c r="E483" s="9"/>
    </row>
    <row r="484" spans="1:5">
      <c r="A484" s="13"/>
      <c r="B484" s="13"/>
      <c r="C484" s="13"/>
      <c r="D484" s="18"/>
      <c r="E484" s="9"/>
    </row>
    <row r="485" spans="1:5">
      <c r="A485" s="13"/>
      <c r="B485" s="13"/>
      <c r="C485" s="13"/>
      <c r="D485" s="18"/>
      <c r="E485" s="9"/>
    </row>
    <row r="486" spans="1:5">
      <c r="A486" s="13"/>
      <c r="B486" s="13"/>
      <c r="C486" s="13"/>
      <c r="D486" s="18"/>
      <c r="E486" s="9"/>
    </row>
    <row r="487" spans="1:5">
      <c r="A487" s="13"/>
      <c r="B487" s="13"/>
      <c r="C487" s="13"/>
      <c r="D487" s="18"/>
      <c r="E487" s="9"/>
    </row>
    <row r="488" spans="1:5">
      <c r="A488" s="13"/>
      <c r="B488" s="13"/>
      <c r="C488" s="13"/>
      <c r="D488" s="18"/>
      <c r="E488" s="9"/>
    </row>
    <row r="489" spans="1:5">
      <c r="A489" s="13"/>
      <c r="B489" s="13"/>
      <c r="C489" s="13"/>
      <c r="D489" s="18"/>
      <c r="E489" s="9"/>
    </row>
    <row r="490" spans="1:5">
      <c r="A490" s="13"/>
      <c r="B490" s="13"/>
      <c r="C490" s="13"/>
      <c r="D490" s="18"/>
      <c r="E490" s="9"/>
    </row>
    <row r="491" spans="1:5">
      <c r="A491" s="13"/>
      <c r="B491" s="13"/>
      <c r="C491" s="13"/>
      <c r="D491" s="18"/>
      <c r="E491" s="9"/>
    </row>
    <row r="492" spans="1:5">
      <c r="A492" s="13"/>
      <c r="B492" s="13"/>
      <c r="C492" s="13"/>
      <c r="D492" s="18"/>
      <c r="E492" s="9"/>
    </row>
    <row r="493" spans="1:5">
      <c r="A493" s="13"/>
      <c r="B493" s="13"/>
      <c r="C493" s="13"/>
      <c r="D493" s="18"/>
      <c r="E493" s="9"/>
    </row>
    <row r="494" spans="1:5">
      <c r="A494" s="13"/>
      <c r="B494" s="13"/>
      <c r="C494" s="13"/>
      <c r="D494" s="18"/>
      <c r="E494" s="9"/>
    </row>
    <row r="495" spans="1:5">
      <c r="A495" s="13"/>
      <c r="B495" s="13"/>
      <c r="C495" s="13"/>
      <c r="D495" s="18"/>
      <c r="E495" s="9"/>
    </row>
    <row r="496" spans="1:5">
      <c r="A496" s="13"/>
      <c r="B496" s="13"/>
      <c r="C496" s="13"/>
      <c r="D496" s="18"/>
      <c r="E496" s="9"/>
    </row>
    <row r="497" spans="1:5">
      <c r="A497" s="13"/>
      <c r="B497" s="13"/>
      <c r="C497" s="13"/>
      <c r="D497" s="18"/>
      <c r="E497" s="9"/>
    </row>
    <row r="498" spans="1:5">
      <c r="A498" s="13"/>
      <c r="B498" s="13"/>
      <c r="C498" s="13"/>
      <c r="D498" s="18"/>
      <c r="E498" s="9"/>
    </row>
    <row r="499" spans="1:5">
      <c r="A499" s="13"/>
      <c r="B499" s="13"/>
      <c r="C499" s="13"/>
      <c r="D499" s="18"/>
      <c r="E499" s="9"/>
    </row>
    <row r="500" spans="1:5">
      <c r="A500" s="13"/>
      <c r="B500" s="13"/>
      <c r="C500" s="13"/>
      <c r="D500" s="18"/>
      <c r="E500" s="9"/>
    </row>
    <row r="501" spans="1:5">
      <c r="A501" s="13"/>
      <c r="B501" s="13"/>
      <c r="C501" s="13"/>
      <c r="D501" s="18"/>
      <c r="E501" s="9"/>
    </row>
    <row r="502" spans="1:5">
      <c r="A502" s="13"/>
      <c r="B502" s="13"/>
      <c r="C502" s="13"/>
      <c r="D502" s="18"/>
      <c r="E502" s="9"/>
    </row>
    <row r="503" spans="1:5">
      <c r="A503" s="13"/>
      <c r="B503" s="13"/>
      <c r="C503" s="13"/>
      <c r="D503" s="18"/>
      <c r="E503" s="9"/>
    </row>
    <row r="504" spans="1:5">
      <c r="A504" s="13"/>
      <c r="B504" s="13"/>
      <c r="C504" s="13"/>
      <c r="D504" s="18"/>
      <c r="E504" s="9"/>
    </row>
    <row r="505" spans="1:5">
      <c r="A505" s="13"/>
      <c r="B505" s="13"/>
      <c r="C505" s="13"/>
      <c r="D505" s="18"/>
      <c r="E505" s="9"/>
    </row>
    <row r="506" spans="1:5">
      <c r="A506" s="13"/>
      <c r="B506" s="13"/>
      <c r="C506" s="13"/>
      <c r="D506" s="18"/>
      <c r="E506" s="9"/>
    </row>
    <row r="507" spans="1:5">
      <c r="A507" s="13"/>
      <c r="B507" s="13"/>
      <c r="C507" s="13"/>
      <c r="D507" s="18"/>
      <c r="E507" s="9"/>
    </row>
    <row r="508" spans="1:5">
      <c r="A508" s="13"/>
      <c r="B508" s="13"/>
      <c r="C508" s="13"/>
      <c r="D508" s="18"/>
      <c r="E508" s="9"/>
    </row>
    <row r="509" spans="1:5">
      <c r="A509" s="13"/>
      <c r="B509" s="13"/>
      <c r="C509" s="13"/>
      <c r="D509" s="18"/>
      <c r="E509" s="9"/>
    </row>
    <row r="510" spans="1:5">
      <c r="A510" s="13"/>
      <c r="B510" s="13"/>
      <c r="C510" s="13"/>
      <c r="D510" s="18"/>
      <c r="E510" s="9"/>
    </row>
    <row r="511" spans="1:5">
      <c r="A511" s="13"/>
      <c r="B511" s="13"/>
      <c r="C511" s="13"/>
      <c r="D511" s="18"/>
      <c r="E511" s="9"/>
    </row>
    <row r="512" spans="1:5">
      <c r="A512" s="13"/>
      <c r="B512" s="13"/>
      <c r="C512" s="13"/>
      <c r="D512" s="18"/>
      <c r="E512" s="9"/>
    </row>
    <row r="513" spans="1:5">
      <c r="A513" s="13"/>
      <c r="B513" s="13"/>
      <c r="C513" s="13"/>
      <c r="D513" s="18"/>
      <c r="E513" s="9"/>
    </row>
    <row r="514" spans="1:5">
      <c r="A514" s="13"/>
      <c r="B514" s="13"/>
      <c r="C514" s="13"/>
      <c r="D514" s="18"/>
      <c r="E514" s="9"/>
    </row>
    <row r="515" spans="1:5">
      <c r="A515" s="13"/>
      <c r="B515" s="13"/>
      <c r="C515" s="13"/>
      <c r="D515" s="18"/>
      <c r="E515" s="9"/>
    </row>
    <row r="516" spans="1:5">
      <c r="A516" s="13"/>
      <c r="B516" s="13"/>
      <c r="C516" s="13"/>
      <c r="D516" s="18"/>
      <c r="E516" s="9"/>
    </row>
    <row r="517" spans="1:5">
      <c r="A517" s="13"/>
      <c r="B517" s="13"/>
      <c r="C517" s="13"/>
      <c r="D517" s="18"/>
      <c r="E517" s="9"/>
    </row>
    <row r="518" spans="1:5">
      <c r="A518" s="13"/>
      <c r="B518" s="13"/>
      <c r="C518" s="13"/>
      <c r="D518" s="18"/>
      <c r="E518" s="9"/>
    </row>
    <row r="519" spans="1:5">
      <c r="A519" s="13"/>
      <c r="B519" s="13"/>
      <c r="C519" s="13"/>
      <c r="D519" s="18"/>
      <c r="E519" s="9"/>
    </row>
    <row r="520" spans="1:5">
      <c r="A520" s="13"/>
      <c r="B520" s="13"/>
      <c r="C520" s="13"/>
      <c r="D520" s="18"/>
      <c r="E520" s="9"/>
    </row>
    <row r="521" spans="1:5">
      <c r="A521" s="13"/>
      <c r="B521" s="13"/>
      <c r="C521" s="13"/>
      <c r="D521" s="18"/>
      <c r="E521" s="9"/>
    </row>
    <row r="522" spans="1:5">
      <c r="A522" s="13"/>
      <c r="B522" s="13"/>
      <c r="C522" s="13"/>
      <c r="D522" s="18"/>
      <c r="E522" s="9"/>
    </row>
    <row r="523" spans="1:5">
      <c r="A523" s="13"/>
      <c r="B523" s="13"/>
      <c r="C523" s="13"/>
      <c r="D523" s="18"/>
      <c r="E523" s="9"/>
    </row>
    <row r="524" spans="1:5">
      <c r="A524" s="13"/>
      <c r="B524" s="13"/>
      <c r="C524" s="13"/>
      <c r="D524" s="18"/>
      <c r="E524" s="9"/>
    </row>
    <row r="525" spans="1:5">
      <c r="A525" s="13"/>
      <c r="B525" s="13"/>
      <c r="C525" s="13"/>
      <c r="D525" s="18"/>
      <c r="E525" s="9"/>
    </row>
    <row r="526" spans="1:5">
      <c r="A526" s="13"/>
      <c r="B526" s="13"/>
      <c r="C526" s="13"/>
      <c r="D526" s="18"/>
      <c r="E526" s="9"/>
    </row>
    <row r="527" spans="1:5">
      <c r="A527" s="13"/>
      <c r="B527" s="13"/>
      <c r="C527" s="13"/>
      <c r="D527" s="18"/>
      <c r="E527" s="9"/>
    </row>
    <row r="528" spans="1:5">
      <c r="A528" s="13"/>
      <c r="B528" s="13"/>
      <c r="C528" s="13"/>
      <c r="D528" s="18"/>
      <c r="E528" s="9"/>
    </row>
    <row r="529" spans="1:5">
      <c r="A529" s="13"/>
      <c r="B529" s="13"/>
      <c r="C529" s="13"/>
      <c r="D529" s="18"/>
      <c r="E529" s="9"/>
    </row>
    <row r="530" spans="1:5">
      <c r="A530" s="13"/>
      <c r="B530" s="13"/>
      <c r="C530" s="13"/>
      <c r="D530" s="18"/>
      <c r="E530" s="9"/>
    </row>
    <row r="531" spans="1:5">
      <c r="A531" s="13"/>
      <c r="B531" s="13"/>
      <c r="C531" s="13"/>
      <c r="D531" s="18"/>
      <c r="E531" s="9"/>
    </row>
    <row r="532" spans="1:5">
      <c r="A532" s="13"/>
      <c r="B532" s="13"/>
      <c r="C532" s="13"/>
      <c r="D532" s="18"/>
      <c r="E532" s="9"/>
    </row>
    <row r="533" spans="1:5">
      <c r="A533" s="13"/>
      <c r="B533" s="13"/>
      <c r="C533" s="13"/>
      <c r="D533" s="18"/>
      <c r="E533" s="9"/>
    </row>
    <row r="534" spans="1:5">
      <c r="A534" s="13"/>
      <c r="B534" s="13"/>
      <c r="C534" s="13"/>
      <c r="D534" s="18"/>
      <c r="E534" s="9"/>
    </row>
    <row r="535" spans="1:5">
      <c r="A535" s="13"/>
      <c r="B535" s="13"/>
      <c r="C535" s="13"/>
      <c r="D535" s="18"/>
      <c r="E535" s="9"/>
    </row>
    <row r="536" spans="1:5">
      <c r="A536" s="13"/>
      <c r="B536" s="13"/>
      <c r="C536" s="13"/>
      <c r="D536" s="18"/>
      <c r="E536" s="9"/>
    </row>
    <row r="537" spans="1:5">
      <c r="A537" s="13"/>
      <c r="B537" s="13"/>
      <c r="C537" s="13"/>
      <c r="D537" s="18"/>
      <c r="E537" s="9"/>
    </row>
    <row r="538" spans="1:5">
      <c r="A538" s="13"/>
      <c r="B538" s="13"/>
      <c r="C538" s="13"/>
      <c r="D538" s="18"/>
      <c r="E538" s="9"/>
    </row>
    <row r="539" spans="1:5">
      <c r="A539" s="13"/>
      <c r="B539" s="13"/>
      <c r="C539" s="13"/>
      <c r="D539" s="18"/>
      <c r="E539" s="9"/>
    </row>
    <row r="540" spans="1:5">
      <c r="A540" s="13"/>
      <c r="B540" s="13"/>
      <c r="C540" s="13"/>
      <c r="D540" s="18"/>
      <c r="E540" s="9"/>
    </row>
    <row r="541" spans="1:5">
      <c r="A541" s="13"/>
      <c r="B541" s="13"/>
      <c r="C541" s="13"/>
      <c r="D541" s="18"/>
      <c r="E541" s="9"/>
    </row>
    <row r="542" spans="1:5">
      <c r="A542" s="13"/>
      <c r="B542" s="13"/>
      <c r="C542" s="13"/>
      <c r="D542" s="18"/>
      <c r="E542" s="9"/>
    </row>
    <row r="543" spans="1:5">
      <c r="A543" s="13"/>
      <c r="B543" s="13"/>
      <c r="C543" s="13"/>
      <c r="D543" s="18"/>
      <c r="E543" s="9"/>
    </row>
    <row r="544" spans="1:5">
      <c r="A544" s="13"/>
      <c r="B544" s="13"/>
      <c r="C544" s="13"/>
      <c r="D544" s="18"/>
      <c r="E544" s="9"/>
    </row>
    <row r="545" spans="1:5">
      <c r="A545" s="13"/>
      <c r="B545" s="13"/>
      <c r="C545" s="13"/>
      <c r="D545" s="18"/>
      <c r="E545" s="9"/>
    </row>
    <row r="546" spans="1:5">
      <c r="A546" s="13"/>
      <c r="B546" s="13"/>
      <c r="C546" s="13"/>
      <c r="D546" s="18"/>
      <c r="E546" s="9"/>
    </row>
    <row r="547" spans="1:5">
      <c r="A547" s="13"/>
      <c r="B547" s="13"/>
      <c r="C547" s="13"/>
      <c r="D547" s="18"/>
      <c r="E547" s="9"/>
    </row>
    <row r="548" spans="1:5">
      <c r="A548" s="13"/>
      <c r="B548" s="13"/>
      <c r="C548" s="13"/>
      <c r="D548" s="18"/>
      <c r="E548" s="9"/>
    </row>
    <row r="549" spans="1:5">
      <c r="A549" s="13"/>
      <c r="B549" s="13"/>
      <c r="C549" s="13"/>
      <c r="D549" s="18"/>
      <c r="E549" s="9"/>
    </row>
    <row r="550" spans="1:5">
      <c r="A550" s="13"/>
      <c r="B550" s="13"/>
      <c r="C550" s="13"/>
      <c r="D550" s="18"/>
      <c r="E550" s="9"/>
    </row>
    <row r="551" spans="1:5">
      <c r="A551" s="13"/>
      <c r="B551" s="13"/>
      <c r="C551" s="13"/>
      <c r="D551" s="18"/>
      <c r="E551" s="9"/>
    </row>
    <row r="552" spans="1:5">
      <c r="A552" s="13"/>
      <c r="B552" s="13"/>
      <c r="C552" s="13"/>
      <c r="D552" s="18"/>
      <c r="E552" s="9"/>
    </row>
    <row r="553" spans="1:5">
      <c r="A553" s="13"/>
      <c r="B553" s="13"/>
      <c r="C553" s="13"/>
      <c r="D553" s="18"/>
      <c r="E553" s="9"/>
    </row>
    <row r="554" spans="1:5">
      <c r="A554" s="13"/>
      <c r="B554" s="13"/>
      <c r="C554" s="13"/>
      <c r="D554" s="18"/>
      <c r="E554" s="9"/>
    </row>
    <row r="555" spans="1:5">
      <c r="A555" s="13"/>
      <c r="B555" s="13"/>
      <c r="C555" s="13"/>
      <c r="D555" s="18"/>
      <c r="E555" s="9"/>
    </row>
    <row r="556" spans="1:5">
      <c r="A556" s="13"/>
      <c r="B556" s="13"/>
      <c r="C556" s="13"/>
      <c r="D556" s="18"/>
      <c r="E556" s="9"/>
    </row>
    <row r="557" spans="1:5">
      <c r="A557" s="13"/>
      <c r="B557" s="13"/>
      <c r="C557" s="13"/>
      <c r="D557" s="18"/>
      <c r="E557" s="9"/>
    </row>
    <row r="558" spans="1:5">
      <c r="A558" s="13"/>
      <c r="B558" s="13"/>
      <c r="C558" s="13"/>
      <c r="D558" s="18"/>
      <c r="E558" s="9"/>
    </row>
    <row r="559" spans="1:5">
      <c r="A559" s="13"/>
      <c r="B559" s="13"/>
      <c r="C559" s="13"/>
      <c r="D559" s="18"/>
      <c r="E559" s="9"/>
    </row>
    <row r="560" spans="1:5">
      <c r="A560" s="13"/>
      <c r="B560" s="13"/>
      <c r="C560" s="13"/>
      <c r="D560" s="18"/>
      <c r="E560" s="9"/>
    </row>
    <row r="561" spans="1:5">
      <c r="A561" s="13"/>
      <c r="B561" s="13"/>
      <c r="C561" s="13"/>
      <c r="D561" s="18"/>
      <c r="E561" s="9"/>
    </row>
    <row r="562" spans="1:5">
      <c r="A562" s="13"/>
      <c r="B562" s="13"/>
      <c r="C562" s="13"/>
      <c r="D562" s="18"/>
      <c r="E562" s="9"/>
    </row>
    <row r="563" spans="1:5">
      <c r="A563" s="13"/>
      <c r="B563" s="13"/>
      <c r="C563" s="13"/>
      <c r="D563" s="18"/>
      <c r="E563" s="9"/>
    </row>
    <row r="564" spans="1:5">
      <c r="A564" s="13"/>
      <c r="B564" s="13"/>
      <c r="C564" s="13"/>
      <c r="D564" s="18"/>
      <c r="E564" s="9"/>
    </row>
    <row r="565" spans="1:5">
      <c r="A565" s="13"/>
      <c r="B565" s="13"/>
      <c r="C565" s="13"/>
      <c r="D565" s="18"/>
      <c r="E565" s="9"/>
    </row>
    <row r="566" spans="1:5">
      <c r="A566" s="13"/>
      <c r="B566" s="13"/>
      <c r="C566" s="13"/>
      <c r="D566" s="18"/>
      <c r="E566" s="9"/>
    </row>
    <row r="567" spans="1:5">
      <c r="A567" s="13"/>
      <c r="B567" s="13"/>
      <c r="C567" s="13"/>
      <c r="D567" s="18"/>
      <c r="E567" s="9"/>
    </row>
    <row r="568" spans="1:5">
      <c r="A568" s="13"/>
      <c r="B568" s="13"/>
      <c r="C568" s="13"/>
      <c r="D568" s="18"/>
      <c r="E568" s="9"/>
    </row>
    <row r="569" spans="1:5">
      <c r="A569" s="13"/>
      <c r="B569" s="13"/>
      <c r="C569" s="13"/>
      <c r="D569" s="18"/>
      <c r="E569" s="9"/>
    </row>
    <row r="570" spans="1:5">
      <c r="A570" s="13"/>
      <c r="B570" s="13"/>
      <c r="C570" s="13"/>
      <c r="D570" s="18"/>
      <c r="E570" s="9"/>
    </row>
    <row r="571" spans="1:5">
      <c r="A571" s="13"/>
      <c r="B571" s="13"/>
      <c r="C571" s="13"/>
      <c r="D571" s="18"/>
      <c r="E571" s="9"/>
    </row>
    <row r="572" spans="1:5">
      <c r="A572" s="13"/>
      <c r="B572" s="13"/>
      <c r="C572" s="13"/>
      <c r="D572" s="18"/>
      <c r="E572" s="9"/>
    </row>
    <row r="573" spans="1:5">
      <c r="A573" s="13"/>
      <c r="B573" s="13"/>
      <c r="C573" s="13"/>
      <c r="D573" s="18"/>
      <c r="E573" s="9"/>
    </row>
    <row r="574" spans="1:5">
      <c r="A574" s="13"/>
      <c r="B574" s="13"/>
      <c r="C574" s="13"/>
      <c r="D574" s="18"/>
      <c r="E574" s="9"/>
    </row>
    <row r="575" spans="1:5">
      <c r="A575" s="13"/>
      <c r="B575" s="13"/>
      <c r="C575" s="13"/>
      <c r="D575" s="18"/>
      <c r="E575" s="9"/>
    </row>
    <row r="576" spans="1:5">
      <c r="A576" s="13"/>
      <c r="B576" s="13"/>
      <c r="C576" s="13"/>
      <c r="D576" s="18"/>
      <c r="E576" s="9"/>
    </row>
    <row r="577" spans="1:5">
      <c r="A577" s="13"/>
      <c r="B577" s="13"/>
      <c r="C577" s="13"/>
      <c r="D577" s="18"/>
      <c r="E577" s="9"/>
    </row>
    <row r="578" spans="1:5">
      <c r="A578" s="13"/>
      <c r="B578" s="13"/>
      <c r="C578" s="13"/>
      <c r="D578" s="18"/>
      <c r="E578" s="9"/>
    </row>
    <row r="579" spans="1:5">
      <c r="A579" s="13"/>
      <c r="B579" s="13"/>
      <c r="C579" s="13"/>
      <c r="D579" s="18"/>
      <c r="E579" s="9"/>
    </row>
    <row r="580" spans="1:5">
      <c r="A580" s="13"/>
      <c r="B580" s="13"/>
      <c r="C580" s="13"/>
      <c r="D580" s="18"/>
      <c r="E580" s="9"/>
    </row>
    <row r="581" spans="1:5">
      <c r="A581" s="13"/>
      <c r="B581" s="13"/>
      <c r="C581" s="13"/>
      <c r="D581" s="18"/>
      <c r="E581" s="9"/>
    </row>
    <row r="582" spans="1:5">
      <c r="A582" s="13"/>
      <c r="B582" s="13"/>
      <c r="C582" s="13"/>
      <c r="D582" s="18"/>
      <c r="E582" s="9"/>
    </row>
    <row r="583" spans="1:5">
      <c r="A583" s="13"/>
      <c r="B583" s="13"/>
      <c r="C583" s="13"/>
      <c r="D583" s="18"/>
      <c r="E583" s="9"/>
    </row>
    <row r="584" spans="1:5">
      <c r="A584" s="13"/>
      <c r="B584" s="13"/>
      <c r="C584" s="13"/>
      <c r="D584" s="18"/>
      <c r="E584" s="9"/>
    </row>
    <row r="585" spans="1:5">
      <c r="A585" s="13"/>
      <c r="B585" s="13"/>
      <c r="C585" s="13"/>
      <c r="D585" s="18"/>
      <c r="E585" s="9"/>
    </row>
    <row r="586" spans="1:5">
      <c r="A586" s="13"/>
      <c r="B586" s="13"/>
      <c r="C586" s="13"/>
      <c r="D586" s="18"/>
      <c r="E586" s="9"/>
    </row>
    <row r="587" spans="1:5">
      <c r="A587" s="13"/>
      <c r="B587" s="13"/>
      <c r="C587" s="13"/>
      <c r="D587" s="18"/>
      <c r="E587" s="9"/>
    </row>
    <row r="588" spans="1:5">
      <c r="A588" s="13"/>
      <c r="B588" s="13"/>
      <c r="C588" s="13"/>
      <c r="D588" s="18"/>
      <c r="E588" s="9"/>
    </row>
    <row r="589" spans="1:5">
      <c r="A589" s="13"/>
      <c r="B589" s="13"/>
      <c r="C589" s="13"/>
      <c r="D589" s="18"/>
      <c r="E589" s="9"/>
    </row>
    <row r="590" spans="1:5">
      <c r="A590" s="13"/>
      <c r="B590" s="13"/>
      <c r="C590" s="13"/>
      <c r="D590" s="18"/>
      <c r="E590" s="9"/>
    </row>
    <row r="591" spans="1:5">
      <c r="A591" s="13"/>
      <c r="B591" s="13"/>
      <c r="C591" s="13"/>
      <c r="D591" s="18"/>
      <c r="E591" s="9"/>
    </row>
    <row r="592" spans="1:5">
      <c r="A592" s="13"/>
      <c r="B592" s="13"/>
      <c r="C592" s="13"/>
      <c r="D592" s="18"/>
      <c r="E592" s="9"/>
    </row>
    <row r="593" spans="1:5">
      <c r="A593" s="13"/>
      <c r="B593" s="13"/>
      <c r="C593" s="13"/>
      <c r="D593" s="18"/>
      <c r="E593" s="9"/>
    </row>
    <row r="594" spans="1:5">
      <c r="A594" s="13"/>
      <c r="B594" s="13"/>
      <c r="C594" s="13"/>
      <c r="D594" s="18"/>
      <c r="E594" s="9"/>
    </row>
    <row r="595" spans="1:5">
      <c r="A595" s="13"/>
      <c r="B595" s="13"/>
      <c r="C595" s="13"/>
      <c r="D595" s="18"/>
      <c r="E595" s="9"/>
    </row>
    <row r="596" spans="1:5">
      <c r="A596" s="13"/>
      <c r="B596" s="13"/>
      <c r="C596" s="13"/>
      <c r="D596" s="18"/>
      <c r="E596" s="9"/>
    </row>
    <row r="597" spans="1:5">
      <c r="A597" s="13"/>
      <c r="B597" s="13"/>
      <c r="C597" s="13"/>
      <c r="D597" s="18"/>
      <c r="E597" s="9"/>
    </row>
    <row r="598" spans="1:5">
      <c r="A598" s="13"/>
      <c r="B598" s="13"/>
      <c r="C598" s="13"/>
      <c r="D598" s="18"/>
      <c r="E598" s="9"/>
    </row>
    <row r="599" spans="1:5">
      <c r="A599" s="13"/>
      <c r="B599" s="13"/>
      <c r="C599" s="13"/>
      <c r="D599" s="18"/>
      <c r="E599" s="9"/>
    </row>
    <row r="600" spans="1:5">
      <c r="A600" s="13"/>
      <c r="B600" s="13"/>
      <c r="C600" s="13"/>
      <c r="D600" s="18"/>
      <c r="E600" s="9"/>
    </row>
    <row r="601" spans="1:5">
      <c r="A601" s="13"/>
      <c r="B601" s="13"/>
      <c r="C601" s="13"/>
      <c r="D601" s="18"/>
      <c r="E601" s="9"/>
    </row>
    <row r="602" spans="1:5">
      <c r="A602" s="13"/>
      <c r="B602" s="13"/>
      <c r="C602" s="13"/>
      <c r="D602" s="18"/>
      <c r="E602" s="9"/>
    </row>
    <row r="603" spans="1:5">
      <c r="A603" s="13"/>
      <c r="B603" s="13"/>
      <c r="C603" s="13"/>
      <c r="D603" s="18"/>
      <c r="E603" s="9"/>
    </row>
    <row r="604" spans="1:5">
      <c r="A604" s="13"/>
      <c r="B604" s="13"/>
      <c r="C604" s="13"/>
      <c r="D604" s="18"/>
      <c r="E604" s="9"/>
    </row>
    <row r="605" spans="1:5">
      <c r="A605" s="13"/>
      <c r="B605" s="13"/>
      <c r="C605" s="13"/>
      <c r="D605" s="18"/>
      <c r="E605" s="9"/>
    </row>
    <row r="606" spans="1:5">
      <c r="A606" s="13"/>
      <c r="B606" s="13"/>
      <c r="C606" s="13"/>
      <c r="D606" s="18"/>
      <c r="E606" s="9"/>
    </row>
    <row r="607" spans="1:5">
      <c r="A607" s="13"/>
      <c r="B607" s="13"/>
      <c r="C607" s="13"/>
      <c r="D607" s="18"/>
      <c r="E607" s="9"/>
    </row>
    <row r="608" spans="1:5">
      <c r="A608" s="13"/>
      <c r="B608" s="13"/>
      <c r="C608" s="13"/>
      <c r="D608" s="18"/>
      <c r="E608" s="9"/>
    </row>
    <row r="609" spans="1:5">
      <c r="A609" s="13"/>
      <c r="B609" s="13"/>
      <c r="C609" s="13"/>
      <c r="D609" s="18"/>
      <c r="E609" s="9"/>
    </row>
    <row r="610" spans="1:5">
      <c r="A610" s="13"/>
      <c r="B610" s="13"/>
      <c r="C610" s="13"/>
      <c r="D610" s="18"/>
      <c r="E610" s="9"/>
    </row>
    <row r="611" spans="1:5">
      <c r="A611" s="13"/>
      <c r="B611" s="13"/>
      <c r="C611" s="13"/>
      <c r="D611" s="18"/>
      <c r="E611" s="9"/>
    </row>
    <row r="612" spans="1:5">
      <c r="A612" s="13"/>
      <c r="B612" s="13"/>
      <c r="C612" s="13"/>
      <c r="D612" s="18"/>
      <c r="E612" s="9"/>
    </row>
    <row r="613" spans="1:5">
      <c r="A613" s="13"/>
      <c r="B613" s="13"/>
      <c r="C613" s="13"/>
      <c r="D613" s="18"/>
      <c r="E613" s="9"/>
    </row>
    <row r="614" spans="1:5">
      <c r="A614" s="13"/>
      <c r="B614" s="13"/>
      <c r="C614" s="13"/>
      <c r="D614" s="18"/>
      <c r="E614" s="9"/>
    </row>
    <row r="615" spans="1:5">
      <c r="A615" s="13"/>
      <c r="B615" s="13"/>
      <c r="C615" s="13"/>
      <c r="D615" s="18"/>
      <c r="E615" s="9"/>
    </row>
    <row r="616" spans="1:5">
      <c r="A616" s="13"/>
      <c r="B616" s="13"/>
      <c r="C616" s="13"/>
      <c r="D616" s="18"/>
      <c r="E616" s="9"/>
    </row>
    <row r="617" spans="1:5">
      <c r="A617" s="13"/>
      <c r="B617" s="13"/>
      <c r="C617" s="13"/>
      <c r="D617" s="18"/>
      <c r="E617" s="9"/>
    </row>
    <row r="618" spans="1:5">
      <c r="A618" s="13"/>
      <c r="B618" s="13"/>
      <c r="C618" s="13"/>
      <c r="D618" s="18"/>
      <c r="E618" s="9"/>
    </row>
    <row r="619" spans="1:5">
      <c r="A619" s="13"/>
      <c r="B619" s="13"/>
      <c r="C619" s="13"/>
      <c r="D619" s="18"/>
      <c r="E619" s="9"/>
    </row>
    <row r="620" spans="1:5">
      <c r="A620" s="13"/>
      <c r="B620" s="13"/>
      <c r="C620" s="13"/>
      <c r="D620" s="18"/>
      <c r="E620" s="9"/>
    </row>
    <row r="621" spans="1:5">
      <c r="A621" s="13"/>
      <c r="B621" s="13"/>
      <c r="C621" s="13"/>
      <c r="D621" s="18"/>
      <c r="E621" s="9"/>
    </row>
    <row r="622" spans="1:5">
      <c r="A622" s="13"/>
      <c r="B622" s="13"/>
      <c r="C622" s="13"/>
      <c r="D622" s="18"/>
      <c r="E622" s="9"/>
    </row>
    <row r="623" spans="1:5">
      <c r="A623" s="13"/>
      <c r="B623" s="13"/>
      <c r="C623" s="13"/>
      <c r="D623" s="18"/>
      <c r="E623" s="9"/>
    </row>
    <row r="624" spans="1:5">
      <c r="A624" s="13"/>
      <c r="B624" s="13"/>
      <c r="C624" s="13"/>
      <c r="D624" s="18"/>
      <c r="E624" s="9"/>
    </row>
    <row r="625" spans="1:5">
      <c r="A625" s="13"/>
      <c r="B625" s="13"/>
      <c r="C625" s="13"/>
      <c r="D625" s="18"/>
      <c r="E625" s="9"/>
    </row>
    <row r="626" spans="1:5">
      <c r="A626" s="13"/>
      <c r="B626" s="13"/>
      <c r="C626" s="13"/>
      <c r="D626" s="18"/>
      <c r="E626" s="9"/>
    </row>
    <row r="627" spans="1:5">
      <c r="A627" s="13"/>
      <c r="B627" s="13"/>
      <c r="C627" s="13"/>
      <c r="D627" s="18"/>
      <c r="E627" s="9"/>
    </row>
    <row r="628" spans="1:5">
      <c r="A628" s="13"/>
      <c r="B628" s="13"/>
      <c r="C628" s="13"/>
      <c r="D628" s="18"/>
      <c r="E628" s="9"/>
    </row>
    <row r="629" spans="1:5">
      <c r="A629" s="13"/>
      <c r="B629" s="13"/>
      <c r="C629" s="13"/>
      <c r="D629" s="18"/>
      <c r="E629" s="9"/>
    </row>
    <row r="630" spans="1:5">
      <c r="A630" s="13"/>
      <c r="B630" s="13"/>
      <c r="C630" s="13"/>
      <c r="D630" s="18"/>
      <c r="E630" s="9"/>
    </row>
    <row r="631" spans="1:5">
      <c r="A631" s="13"/>
      <c r="B631" s="13"/>
      <c r="C631" s="13"/>
      <c r="D631" s="18"/>
      <c r="E631" s="9"/>
    </row>
    <row r="632" spans="1:5">
      <c r="A632" s="13"/>
      <c r="B632" s="13"/>
      <c r="C632" s="13"/>
      <c r="D632" s="18"/>
      <c r="E632" s="9"/>
    </row>
    <row r="633" spans="1:5">
      <c r="A633" s="13"/>
      <c r="B633" s="13"/>
      <c r="C633" s="13"/>
      <c r="D633" s="18"/>
      <c r="E633" s="9"/>
    </row>
    <row r="634" spans="1:5">
      <c r="A634" s="13"/>
      <c r="B634" s="13"/>
      <c r="C634" s="13"/>
      <c r="D634" s="18"/>
      <c r="E634" s="9"/>
    </row>
    <row r="635" spans="1:5">
      <c r="A635" s="13"/>
      <c r="B635" s="13"/>
      <c r="C635" s="13"/>
      <c r="D635" s="18"/>
      <c r="E635" s="9"/>
    </row>
    <row r="636" spans="1:5">
      <c r="A636" s="13"/>
      <c r="B636" s="13"/>
      <c r="C636" s="13"/>
      <c r="D636" s="18"/>
      <c r="E636" s="9"/>
    </row>
    <row r="637" spans="1:5">
      <c r="A637" s="13"/>
      <c r="B637" s="13"/>
      <c r="C637" s="13"/>
      <c r="D637" s="18"/>
      <c r="E637" s="9"/>
    </row>
    <row r="638" spans="1:5">
      <c r="A638" s="13"/>
      <c r="B638" s="13"/>
      <c r="C638" s="13"/>
      <c r="D638" s="18"/>
      <c r="E638" s="9"/>
    </row>
    <row r="639" spans="1:5">
      <c r="A639" s="13"/>
      <c r="B639" s="13"/>
      <c r="C639" s="13"/>
      <c r="D639" s="18"/>
      <c r="E639" s="9"/>
    </row>
    <row r="640" spans="1:5">
      <c r="A640" s="13"/>
      <c r="B640" s="13"/>
      <c r="C640" s="13"/>
      <c r="D640" s="18"/>
      <c r="E640" s="9"/>
    </row>
    <row r="641" spans="1:5">
      <c r="A641" s="13"/>
      <c r="B641" s="13"/>
      <c r="C641" s="13"/>
      <c r="D641" s="18"/>
      <c r="E641" s="9"/>
    </row>
    <row r="642" spans="1:5">
      <c r="A642" s="13"/>
      <c r="B642" s="13"/>
      <c r="C642" s="13"/>
      <c r="D642" s="18"/>
      <c r="E642" s="9"/>
    </row>
    <row r="643" spans="1:5">
      <c r="A643" s="13"/>
      <c r="B643" s="13"/>
      <c r="C643" s="13"/>
      <c r="D643" s="18"/>
      <c r="E643" s="9"/>
    </row>
    <row r="644" spans="1:5">
      <c r="A644" s="13"/>
      <c r="B644" s="13"/>
      <c r="C644" s="13"/>
      <c r="D644" s="18"/>
      <c r="E644" s="9"/>
    </row>
    <row r="645" spans="1:5">
      <c r="A645" s="13"/>
      <c r="B645" s="13"/>
      <c r="C645" s="13"/>
      <c r="D645" s="18"/>
      <c r="E645" s="9"/>
    </row>
    <row r="646" spans="1:5">
      <c r="A646" s="13"/>
      <c r="B646" s="13"/>
      <c r="C646" s="13"/>
      <c r="D646" s="18"/>
      <c r="E646" s="9"/>
    </row>
    <row r="647" spans="1:5">
      <c r="A647" s="13"/>
      <c r="B647" s="13"/>
      <c r="C647" s="13"/>
      <c r="D647" s="18"/>
      <c r="E647" s="9"/>
    </row>
    <row r="648" spans="1:5">
      <c r="A648" s="13"/>
      <c r="B648" s="13"/>
      <c r="C648" s="13"/>
      <c r="D648" s="18"/>
      <c r="E648" s="9"/>
    </row>
    <row r="649" spans="1:5">
      <c r="A649" s="13"/>
      <c r="B649" s="13"/>
      <c r="C649" s="13"/>
      <c r="D649" s="18"/>
      <c r="E649" s="9"/>
    </row>
    <row r="650" spans="1:5">
      <c r="A650" s="13"/>
      <c r="B650" s="13"/>
      <c r="C650" s="13"/>
      <c r="D650" s="18"/>
      <c r="E650" s="9"/>
    </row>
    <row r="651" spans="1:5">
      <c r="A651" s="13"/>
      <c r="B651" s="13"/>
      <c r="C651" s="13"/>
      <c r="D651" s="18"/>
      <c r="E651" s="9"/>
    </row>
    <row r="652" spans="1:5">
      <c r="A652" s="13"/>
      <c r="B652" s="13"/>
      <c r="C652" s="13"/>
      <c r="D652" s="18"/>
      <c r="E652" s="9"/>
    </row>
    <row r="653" spans="1:5">
      <c r="A653" s="13"/>
      <c r="B653" s="13"/>
      <c r="C653" s="13"/>
      <c r="D653" s="18"/>
      <c r="E653" s="9"/>
    </row>
    <row r="654" spans="1:5">
      <c r="A654" s="13"/>
      <c r="B654" s="13"/>
      <c r="C654" s="13"/>
      <c r="D654" s="18"/>
      <c r="E654" s="9"/>
    </row>
    <row r="655" spans="1:5">
      <c r="A655" s="13"/>
      <c r="B655" s="13"/>
      <c r="C655" s="13"/>
      <c r="D655" s="18"/>
      <c r="E655" s="9"/>
    </row>
    <row r="656" spans="1:5">
      <c r="A656" s="13"/>
      <c r="B656" s="13"/>
      <c r="C656" s="13"/>
      <c r="D656" s="18"/>
      <c r="E656" s="9"/>
    </row>
    <row r="657" spans="1:5">
      <c r="A657" s="13"/>
      <c r="B657" s="13"/>
      <c r="C657" s="13"/>
      <c r="D657" s="18"/>
      <c r="E657" s="9"/>
    </row>
    <row r="658" spans="1:5">
      <c r="A658" s="13"/>
      <c r="B658" s="13"/>
      <c r="C658" s="13"/>
      <c r="D658" s="18"/>
      <c r="E658" s="9"/>
    </row>
    <row r="659" spans="1:5">
      <c r="A659" s="13"/>
      <c r="B659" s="13"/>
      <c r="C659" s="13"/>
      <c r="D659" s="18"/>
      <c r="E659" s="9"/>
    </row>
    <row r="660" spans="1:5">
      <c r="A660" s="13"/>
      <c r="B660" s="13"/>
      <c r="C660" s="13"/>
      <c r="D660" s="18"/>
      <c r="E660" s="9"/>
    </row>
    <row r="661" spans="1:5">
      <c r="A661" s="13"/>
      <c r="B661" s="13"/>
      <c r="C661" s="13"/>
      <c r="D661" s="18"/>
      <c r="E661" s="9"/>
    </row>
    <row r="662" spans="1:5">
      <c r="A662" s="13"/>
      <c r="B662" s="13"/>
      <c r="C662" s="13"/>
      <c r="D662" s="18"/>
      <c r="E662" s="9"/>
    </row>
    <row r="663" spans="1:5">
      <c r="A663" s="13"/>
      <c r="B663" s="13"/>
      <c r="C663" s="13"/>
      <c r="D663" s="18"/>
      <c r="E663" s="9"/>
    </row>
    <row r="664" spans="1:5">
      <c r="A664" s="13"/>
      <c r="B664" s="13"/>
      <c r="C664" s="13"/>
      <c r="D664" s="18"/>
      <c r="E664" s="9"/>
    </row>
    <row r="665" spans="1:5">
      <c r="A665" s="13"/>
      <c r="B665" s="13"/>
      <c r="C665" s="13"/>
      <c r="D665" s="18"/>
      <c r="E665" s="9"/>
    </row>
    <row r="666" spans="1:5">
      <c r="A666" s="13"/>
      <c r="B666" s="13"/>
      <c r="C666" s="13"/>
      <c r="D666" s="18"/>
      <c r="E666" s="9"/>
    </row>
    <row r="667" spans="1:5">
      <c r="A667" s="13"/>
      <c r="B667" s="13"/>
      <c r="C667" s="13"/>
      <c r="D667" s="18"/>
      <c r="E667" s="9"/>
    </row>
    <row r="668" spans="1:5">
      <c r="A668" s="13"/>
      <c r="B668" s="13"/>
      <c r="C668" s="13"/>
      <c r="D668" s="18"/>
      <c r="E668" s="9"/>
    </row>
    <row r="669" spans="1:5">
      <c r="A669" s="13"/>
      <c r="B669" s="13"/>
      <c r="C669" s="13"/>
      <c r="D669" s="18"/>
      <c r="E669" s="9"/>
    </row>
    <row r="670" spans="1:5">
      <c r="A670" s="13"/>
      <c r="B670" s="13"/>
      <c r="C670" s="13"/>
      <c r="D670" s="18"/>
      <c r="E670" s="9"/>
    </row>
    <row r="671" spans="1:5">
      <c r="A671" s="13"/>
      <c r="B671" s="13"/>
      <c r="C671" s="13"/>
      <c r="D671" s="18"/>
      <c r="E671" s="9"/>
    </row>
    <row r="672" spans="1:5">
      <c r="A672" s="13"/>
      <c r="B672" s="13"/>
      <c r="C672" s="13"/>
      <c r="D672" s="18"/>
      <c r="E672" s="9"/>
    </row>
    <row r="673" spans="1:5">
      <c r="A673" s="13"/>
      <c r="B673" s="13"/>
      <c r="C673" s="13"/>
      <c r="D673" s="18"/>
      <c r="E673" s="9"/>
    </row>
    <row r="674" spans="1:5">
      <c r="A674" s="13"/>
      <c r="B674" s="13"/>
      <c r="C674" s="13"/>
      <c r="D674" s="18"/>
      <c r="E674" s="9"/>
    </row>
    <row r="675" spans="1:5">
      <c r="A675" s="13"/>
      <c r="B675" s="13"/>
      <c r="C675" s="13"/>
      <c r="D675" s="18"/>
      <c r="E675" s="9"/>
    </row>
    <row r="676" spans="1:5">
      <c r="A676" s="13"/>
      <c r="B676" s="13"/>
      <c r="C676" s="13"/>
      <c r="D676" s="18"/>
      <c r="E676" s="9"/>
    </row>
    <row r="677" spans="1:5">
      <c r="A677" s="13"/>
      <c r="B677" s="13"/>
      <c r="C677" s="13"/>
      <c r="D677" s="18"/>
      <c r="E677" s="9"/>
    </row>
    <row r="678" spans="1:5">
      <c r="A678" s="13"/>
      <c r="B678" s="13"/>
      <c r="C678" s="13"/>
      <c r="D678" s="18"/>
      <c r="E678" s="9"/>
    </row>
    <row r="679" spans="1:5">
      <c r="A679" s="13"/>
      <c r="B679" s="13"/>
      <c r="C679" s="13"/>
      <c r="D679" s="18"/>
      <c r="E679" s="9"/>
    </row>
    <row r="680" spans="1:5">
      <c r="A680" s="13"/>
      <c r="B680" s="13"/>
      <c r="C680" s="13"/>
      <c r="D680" s="18"/>
      <c r="E680" s="9"/>
    </row>
    <row r="681" spans="1:5">
      <c r="A681" s="13"/>
      <c r="B681" s="13"/>
      <c r="C681" s="13"/>
      <c r="D681" s="18"/>
      <c r="E681" s="9"/>
    </row>
    <row r="682" spans="1:5">
      <c r="A682" s="13"/>
      <c r="B682" s="13"/>
      <c r="C682" s="13"/>
      <c r="D682" s="18"/>
      <c r="E682" s="9"/>
    </row>
    <row r="683" spans="1:5">
      <c r="A683" s="13"/>
      <c r="B683" s="13"/>
      <c r="C683" s="13"/>
      <c r="D683" s="18"/>
      <c r="E683" s="9"/>
    </row>
    <row r="684" spans="1:5">
      <c r="A684" s="13"/>
      <c r="B684" s="13"/>
      <c r="C684" s="13"/>
      <c r="D684" s="18"/>
      <c r="E684" s="9"/>
    </row>
    <row r="685" spans="1:5">
      <c r="A685" s="13"/>
      <c r="B685" s="13"/>
      <c r="C685" s="13"/>
      <c r="D685" s="18"/>
      <c r="E685" s="9"/>
    </row>
    <row r="686" spans="1:5">
      <c r="A686" s="13"/>
      <c r="B686" s="13"/>
      <c r="C686" s="13"/>
      <c r="D686" s="18"/>
      <c r="E686" s="9"/>
    </row>
    <row r="687" spans="1:5">
      <c r="A687" s="13"/>
      <c r="B687" s="13"/>
      <c r="C687" s="13"/>
      <c r="D687" s="18"/>
      <c r="E687" s="9"/>
    </row>
    <row r="688" spans="1:5">
      <c r="A688" s="13"/>
      <c r="B688" s="13"/>
      <c r="C688" s="13"/>
      <c r="D688" s="18"/>
      <c r="E688" s="9"/>
    </row>
    <row r="689" spans="1:5">
      <c r="A689" s="13"/>
      <c r="B689" s="13"/>
      <c r="C689" s="13"/>
      <c r="D689" s="18"/>
      <c r="E689" s="9"/>
    </row>
    <row r="690" spans="1:5">
      <c r="A690" s="13"/>
      <c r="B690" s="13"/>
      <c r="C690" s="13"/>
      <c r="D690" s="18"/>
      <c r="E690" s="9"/>
    </row>
    <row r="691" spans="1:5">
      <c r="A691" s="13"/>
      <c r="B691" s="13"/>
      <c r="C691" s="13"/>
      <c r="D691" s="18"/>
      <c r="E691" s="9"/>
    </row>
    <row r="692" spans="1:5">
      <c r="A692" s="13"/>
      <c r="B692" s="13"/>
      <c r="C692" s="13"/>
      <c r="D692" s="18"/>
      <c r="E692" s="9"/>
    </row>
    <row r="693" spans="1:5">
      <c r="A693" s="13"/>
      <c r="B693" s="13"/>
      <c r="C693" s="13"/>
      <c r="D693" s="18"/>
      <c r="E693" s="9"/>
    </row>
    <row r="694" spans="1:5">
      <c r="A694" s="13"/>
      <c r="B694" s="13"/>
      <c r="C694" s="13"/>
      <c r="D694" s="18"/>
      <c r="E694" s="9"/>
    </row>
    <row r="695" spans="1:5">
      <c r="A695" s="13"/>
      <c r="B695" s="13"/>
      <c r="C695" s="13"/>
      <c r="D695" s="18"/>
      <c r="E695" s="9"/>
    </row>
    <row r="696" spans="1:5">
      <c r="A696" s="13"/>
      <c r="B696" s="13"/>
      <c r="C696" s="13"/>
      <c r="D696" s="18"/>
      <c r="E696" s="9"/>
    </row>
    <row r="697" spans="1:5">
      <c r="A697" s="13"/>
      <c r="B697" s="13"/>
      <c r="C697" s="13"/>
      <c r="D697" s="18"/>
      <c r="E697" s="9"/>
    </row>
    <row r="698" spans="1:5">
      <c r="A698" s="13"/>
      <c r="B698" s="13"/>
      <c r="C698" s="13"/>
      <c r="D698" s="18"/>
      <c r="E698" s="9"/>
    </row>
    <row r="699" spans="1:5">
      <c r="A699" s="13"/>
      <c r="B699" s="13"/>
      <c r="C699" s="13"/>
      <c r="D699" s="18"/>
      <c r="E699" s="9"/>
    </row>
    <row r="700" spans="1:5">
      <c r="A700" s="13"/>
      <c r="B700" s="13"/>
      <c r="C700" s="13"/>
      <c r="D700" s="18"/>
      <c r="E700" s="9"/>
    </row>
    <row r="701" spans="1:5">
      <c r="A701" s="13"/>
      <c r="B701" s="13"/>
      <c r="C701" s="13"/>
      <c r="D701" s="18"/>
      <c r="E701" s="9"/>
    </row>
    <row r="702" spans="1:5">
      <c r="A702" s="13"/>
      <c r="B702" s="13"/>
      <c r="C702" s="13"/>
      <c r="D702" s="18"/>
      <c r="E702" s="9"/>
    </row>
    <row r="703" spans="1:5">
      <c r="A703" s="13"/>
      <c r="B703" s="13"/>
      <c r="C703" s="13"/>
      <c r="D703" s="18"/>
      <c r="E703" s="9"/>
    </row>
    <row r="704" spans="1:5">
      <c r="A704" s="13"/>
      <c r="B704" s="13"/>
      <c r="C704" s="13"/>
      <c r="D704" s="18"/>
      <c r="E704" s="9"/>
    </row>
    <row r="705" spans="1:5">
      <c r="A705" s="13"/>
      <c r="B705" s="13"/>
      <c r="C705" s="13"/>
      <c r="D705" s="18"/>
      <c r="E705" s="9"/>
    </row>
    <row r="706" spans="1:5">
      <c r="A706" s="13"/>
      <c r="B706" s="13"/>
      <c r="C706" s="13"/>
      <c r="D706" s="18"/>
      <c r="E706" s="9"/>
    </row>
    <row r="707" spans="1:5">
      <c r="A707" s="13"/>
      <c r="B707" s="13"/>
      <c r="C707" s="13"/>
      <c r="D707" s="18"/>
      <c r="E707" s="9"/>
    </row>
    <row r="708" spans="1:5">
      <c r="A708" s="13"/>
      <c r="B708" s="13"/>
      <c r="C708" s="13"/>
      <c r="D708" s="18"/>
      <c r="E708" s="9"/>
    </row>
    <row r="709" spans="1:5">
      <c r="A709" s="13"/>
      <c r="B709" s="13"/>
      <c r="C709" s="13"/>
      <c r="D709" s="18"/>
      <c r="E709" s="9"/>
    </row>
    <row r="710" spans="1:5">
      <c r="A710" s="13"/>
      <c r="B710" s="13"/>
      <c r="C710" s="13"/>
      <c r="D710" s="18"/>
      <c r="E710" s="9"/>
    </row>
    <row r="711" spans="1:5">
      <c r="A711" s="13"/>
      <c r="B711" s="13"/>
      <c r="C711" s="13"/>
      <c r="D711" s="18"/>
      <c r="E711" s="9"/>
    </row>
    <row r="712" spans="1:5">
      <c r="A712" s="13"/>
      <c r="B712" s="13"/>
      <c r="C712" s="13"/>
      <c r="D712" s="18"/>
      <c r="E712" s="9"/>
    </row>
    <row r="713" spans="1:5">
      <c r="A713" s="13"/>
      <c r="B713" s="13"/>
      <c r="C713" s="13"/>
      <c r="D713" s="18"/>
      <c r="E713" s="9"/>
    </row>
    <row r="714" spans="1:5">
      <c r="A714" s="13"/>
      <c r="B714" s="13"/>
      <c r="C714" s="13"/>
      <c r="D714" s="18"/>
      <c r="E714" s="9"/>
    </row>
    <row r="715" spans="1:5">
      <c r="A715" s="13"/>
      <c r="B715" s="13"/>
      <c r="C715" s="13"/>
      <c r="D715" s="18"/>
      <c r="E715" s="9"/>
    </row>
    <row r="716" spans="1:5">
      <c r="A716" s="13"/>
      <c r="B716" s="13"/>
      <c r="C716" s="13"/>
      <c r="D716" s="18"/>
      <c r="E716" s="9"/>
    </row>
    <row r="717" spans="1:5">
      <c r="A717" s="13"/>
      <c r="B717" s="13"/>
      <c r="C717" s="13"/>
      <c r="D717" s="18"/>
      <c r="E717" s="9"/>
    </row>
    <row r="718" spans="1:5">
      <c r="A718" s="13"/>
      <c r="B718" s="13"/>
      <c r="C718" s="13"/>
      <c r="D718" s="18"/>
      <c r="E718" s="9"/>
    </row>
    <row r="719" spans="1:5">
      <c r="A719" s="13"/>
      <c r="B719" s="13"/>
      <c r="C719" s="13"/>
      <c r="D719" s="18"/>
      <c r="E719" s="9"/>
    </row>
    <row r="720" spans="1:5">
      <c r="A720" s="13"/>
      <c r="B720" s="13"/>
      <c r="C720" s="13"/>
      <c r="D720" s="18"/>
      <c r="E720" s="9"/>
    </row>
    <row r="721" spans="1:5">
      <c r="A721" s="13"/>
      <c r="B721" s="13"/>
      <c r="C721" s="13"/>
      <c r="D721" s="18"/>
      <c r="E721" s="9"/>
    </row>
    <row r="722" spans="1:5">
      <c r="A722" s="13"/>
      <c r="B722" s="13"/>
      <c r="C722" s="13"/>
      <c r="D722" s="18"/>
      <c r="E722" s="9"/>
    </row>
    <row r="723" spans="1:5">
      <c r="A723" s="13"/>
      <c r="B723" s="13"/>
      <c r="C723" s="13"/>
      <c r="D723" s="18"/>
      <c r="E723" s="9"/>
    </row>
    <row r="724" spans="1:5">
      <c r="A724" s="13"/>
      <c r="B724" s="13"/>
      <c r="C724" s="13"/>
      <c r="D724" s="18"/>
      <c r="E724" s="9"/>
    </row>
    <row r="725" spans="1:5">
      <c r="A725" s="13"/>
      <c r="B725" s="13"/>
      <c r="C725" s="13"/>
      <c r="D725" s="18"/>
      <c r="E725" s="9"/>
    </row>
    <row r="726" spans="1:5">
      <c r="A726" s="13"/>
      <c r="B726" s="13"/>
      <c r="C726" s="13"/>
      <c r="D726" s="18"/>
      <c r="E726" s="9"/>
    </row>
    <row r="727" spans="1:5">
      <c r="A727" s="13"/>
      <c r="B727" s="13"/>
      <c r="C727" s="13"/>
      <c r="D727" s="18"/>
      <c r="E727" s="9"/>
    </row>
    <row r="728" spans="1:5">
      <c r="A728" s="13"/>
      <c r="B728" s="13"/>
      <c r="C728" s="13"/>
      <c r="D728" s="18"/>
      <c r="E728" s="9"/>
    </row>
    <row r="729" spans="1:5">
      <c r="A729" s="13"/>
      <c r="B729" s="13"/>
      <c r="C729" s="13"/>
      <c r="D729" s="18"/>
      <c r="E729" s="9"/>
    </row>
    <row r="730" spans="1:5">
      <c r="A730" s="13"/>
      <c r="B730" s="13"/>
      <c r="C730" s="13"/>
      <c r="D730" s="18"/>
      <c r="E730" s="9"/>
    </row>
    <row r="731" spans="1:5">
      <c r="A731" s="13"/>
      <c r="B731" s="13"/>
      <c r="C731" s="13"/>
      <c r="D731" s="18"/>
      <c r="E731" s="9"/>
    </row>
    <row r="732" spans="1:5">
      <c r="A732" s="13"/>
      <c r="B732" s="13"/>
      <c r="C732" s="13"/>
      <c r="D732" s="18"/>
      <c r="E732" s="9"/>
    </row>
    <row r="733" spans="1:5">
      <c r="A733" s="13"/>
      <c r="B733" s="13"/>
      <c r="C733" s="13"/>
      <c r="D733" s="18"/>
      <c r="E733" s="9"/>
    </row>
    <row r="734" spans="1:5">
      <c r="A734" s="13"/>
      <c r="B734" s="13"/>
      <c r="C734" s="13"/>
      <c r="D734" s="18"/>
      <c r="E734" s="9"/>
    </row>
    <row r="735" spans="1:5">
      <c r="A735" s="13"/>
      <c r="B735" s="13"/>
      <c r="C735" s="13"/>
      <c r="D735" s="18"/>
      <c r="E735" s="9"/>
    </row>
    <row r="736" spans="1:5">
      <c r="A736" s="13"/>
      <c r="B736" s="13"/>
      <c r="C736" s="13"/>
      <c r="D736" s="18"/>
      <c r="E736" s="9"/>
    </row>
    <row r="737" spans="1:5">
      <c r="A737" s="13"/>
      <c r="B737" s="13"/>
      <c r="C737" s="13"/>
      <c r="D737" s="18"/>
      <c r="E737" s="9"/>
    </row>
    <row r="738" spans="1:5">
      <c r="A738" s="13"/>
      <c r="B738" s="13"/>
      <c r="C738" s="13"/>
      <c r="D738" s="18"/>
      <c r="E738" s="9"/>
    </row>
    <row r="739" spans="1:5">
      <c r="A739" s="13"/>
      <c r="B739" s="13"/>
      <c r="C739" s="13"/>
      <c r="D739" s="18"/>
      <c r="E739" s="9"/>
    </row>
    <row r="740" spans="1:5">
      <c r="A740" s="13"/>
      <c r="B740" s="13"/>
      <c r="C740" s="13"/>
      <c r="D740" s="18"/>
      <c r="E740" s="9"/>
    </row>
    <row r="741" spans="1:5">
      <c r="A741" s="13"/>
      <c r="B741" s="13"/>
      <c r="C741" s="13"/>
      <c r="D741" s="18"/>
      <c r="E741" s="9"/>
    </row>
    <row r="742" spans="1:5">
      <c r="A742" s="13"/>
      <c r="B742" s="13"/>
      <c r="C742" s="13"/>
      <c r="D742" s="18"/>
      <c r="E742" s="9"/>
    </row>
    <row r="743" spans="1:5">
      <c r="A743" s="13"/>
      <c r="B743" s="13"/>
      <c r="C743" s="13"/>
      <c r="D743" s="18"/>
      <c r="E743" s="9"/>
    </row>
    <row r="744" spans="1:5">
      <c r="A744" s="13"/>
      <c r="B744" s="13"/>
      <c r="C744" s="13"/>
      <c r="D744" s="18"/>
      <c r="E744" s="9"/>
    </row>
    <row r="745" spans="1:5">
      <c r="A745" s="13"/>
      <c r="B745" s="13"/>
      <c r="C745" s="13"/>
      <c r="D745" s="18"/>
      <c r="E745" s="9"/>
    </row>
    <row r="746" spans="1:5">
      <c r="A746" s="13"/>
      <c r="B746" s="13"/>
      <c r="C746" s="13"/>
      <c r="D746" s="18"/>
      <c r="E746" s="9"/>
    </row>
    <row r="747" spans="1:5">
      <c r="A747" s="13"/>
      <c r="B747" s="13"/>
      <c r="C747" s="13"/>
      <c r="D747" s="18"/>
      <c r="E747" s="9"/>
    </row>
    <row r="748" spans="1:5">
      <c r="A748" s="13"/>
      <c r="B748" s="13"/>
      <c r="C748" s="13"/>
      <c r="D748" s="18"/>
      <c r="E748" s="9"/>
    </row>
    <row r="749" spans="1:5">
      <c r="A749" s="13"/>
      <c r="B749" s="13"/>
      <c r="C749" s="13"/>
      <c r="D749" s="18"/>
      <c r="E749" s="9"/>
    </row>
    <row r="750" spans="1:5">
      <c r="A750" s="13"/>
      <c r="B750" s="13"/>
      <c r="C750" s="13"/>
      <c r="D750" s="18"/>
      <c r="E750" s="9"/>
    </row>
    <row r="751" spans="1:5">
      <c r="A751" s="13"/>
      <c r="B751" s="13"/>
      <c r="C751" s="13"/>
      <c r="D751" s="18"/>
      <c r="E751" s="9"/>
    </row>
    <row r="752" spans="1:5">
      <c r="A752" s="13"/>
      <c r="B752" s="13"/>
      <c r="C752" s="13"/>
      <c r="D752" s="18"/>
      <c r="E752" s="9"/>
    </row>
    <row r="753" spans="1:5">
      <c r="A753" s="13"/>
      <c r="B753" s="13"/>
      <c r="C753" s="13"/>
      <c r="D753" s="18"/>
      <c r="E753" s="9"/>
    </row>
    <row r="754" spans="1:5">
      <c r="A754" s="13"/>
      <c r="B754" s="13"/>
      <c r="C754" s="13"/>
      <c r="D754" s="18"/>
      <c r="E754" s="9"/>
    </row>
    <row r="755" spans="1:5">
      <c r="A755" s="13"/>
      <c r="B755" s="13"/>
      <c r="C755" s="13"/>
      <c r="D755" s="18"/>
      <c r="E755" s="9"/>
    </row>
    <row r="756" spans="1:5">
      <c r="A756" s="13"/>
      <c r="B756" s="13"/>
      <c r="C756" s="13"/>
      <c r="D756" s="18"/>
      <c r="E756" s="9"/>
    </row>
    <row r="757" spans="1:5">
      <c r="A757" s="13"/>
      <c r="B757" s="13"/>
      <c r="C757" s="13"/>
      <c r="D757" s="18"/>
      <c r="E757" s="9"/>
    </row>
    <row r="758" spans="1:5">
      <c r="A758" s="13"/>
      <c r="B758" s="13"/>
      <c r="C758" s="13"/>
      <c r="D758" s="18"/>
      <c r="E758" s="9"/>
    </row>
    <row r="759" spans="1:5">
      <c r="A759" s="13"/>
      <c r="B759" s="13"/>
      <c r="C759" s="13"/>
      <c r="D759" s="18"/>
      <c r="E759" s="9"/>
    </row>
    <row r="760" spans="1:5">
      <c r="A760" s="13"/>
      <c r="B760" s="13"/>
      <c r="C760" s="13"/>
      <c r="D760" s="18"/>
      <c r="E760" s="9"/>
    </row>
    <row r="761" spans="1:5">
      <c r="A761" s="13"/>
      <c r="B761" s="13"/>
      <c r="C761" s="13"/>
      <c r="D761" s="18"/>
      <c r="E761" s="9"/>
    </row>
    <row r="762" spans="1:5">
      <c r="A762" s="13"/>
      <c r="B762" s="13"/>
      <c r="C762" s="13"/>
      <c r="D762" s="18"/>
      <c r="E762" s="9"/>
    </row>
    <row r="763" spans="1:5">
      <c r="A763" s="13"/>
      <c r="B763" s="13"/>
      <c r="C763" s="13"/>
      <c r="D763" s="18"/>
      <c r="E763" s="9"/>
    </row>
    <row r="764" spans="1:5">
      <c r="A764" s="13"/>
      <c r="B764" s="13"/>
      <c r="C764" s="13"/>
      <c r="D764" s="18"/>
      <c r="E764" s="9"/>
    </row>
    <row r="765" spans="1:5">
      <c r="A765" s="13"/>
      <c r="B765" s="13"/>
      <c r="C765" s="13"/>
      <c r="D765" s="18"/>
      <c r="E765" s="9"/>
    </row>
    <row r="766" spans="1:5">
      <c r="A766" s="13"/>
      <c r="B766" s="13"/>
      <c r="C766" s="13"/>
      <c r="D766" s="18"/>
      <c r="E766" s="9"/>
    </row>
    <row r="767" spans="1:5">
      <c r="A767" s="13"/>
      <c r="B767" s="13"/>
      <c r="C767" s="13"/>
      <c r="D767" s="18"/>
      <c r="E767" s="9"/>
    </row>
    <row r="768" spans="1:5">
      <c r="A768" s="13"/>
      <c r="B768" s="13"/>
      <c r="C768" s="13"/>
      <c r="D768" s="18"/>
      <c r="E768" s="9"/>
    </row>
    <row r="769" spans="1:5">
      <c r="A769" s="13"/>
      <c r="B769" s="13"/>
      <c r="C769" s="13"/>
      <c r="D769" s="18"/>
      <c r="E769" s="9"/>
    </row>
    <row r="770" spans="1:5">
      <c r="A770" s="13"/>
      <c r="B770" s="13"/>
      <c r="C770" s="13"/>
      <c r="D770" s="18"/>
      <c r="E770" s="9"/>
    </row>
    <row r="771" spans="1:5">
      <c r="A771" s="13"/>
      <c r="B771" s="13"/>
      <c r="C771" s="13"/>
      <c r="D771" s="18"/>
      <c r="E771" s="9"/>
    </row>
    <row r="772" spans="1:5">
      <c r="A772" s="13"/>
      <c r="B772" s="13"/>
      <c r="C772" s="13"/>
      <c r="D772" s="18"/>
      <c r="E772" s="9"/>
    </row>
    <row r="773" spans="1:5">
      <c r="A773" s="13"/>
      <c r="B773" s="13"/>
      <c r="C773" s="13"/>
      <c r="D773" s="18"/>
      <c r="E773" s="9"/>
    </row>
    <row r="774" spans="1:5">
      <c r="A774" s="13"/>
      <c r="B774" s="13"/>
      <c r="C774" s="13"/>
      <c r="D774" s="18"/>
      <c r="E774" s="9"/>
    </row>
    <row r="775" spans="1:5">
      <c r="A775" s="13"/>
      <c r="B775" s="13"/>
      <c r="C775" s="13"/>
      <c r="D775" s="18"/>
      <c r="E775" s="9"/>
    </row>
    <row r="776" spans="1:5">
      <c r="A776" s="13"/>
      <c r="B776" s="13"/>
      <c r="C776" s="13"/>
      <c r="D776" s="18"/>
      <c r="E776" s="9"/>
    </row>
    <row r="777" spans="1:5">
      <c r="A777" s="13"/>
      <c r="B777" s="13"/>
      <c r="C777" s="13"/>
      <c r="D777" s="18"/>
      <c r="E777" s="9"/>
    </row>
    <row r="778" spans="1:5">
      <c r="A778" s="13"/>
      <c r="B778" s="13"/>
      <c r="C778" s="13"/>
      <c r="D778" s="18"/>
      <c r="E778" s="9"/>
    </row>
    <row r="779" spans="1:5">
      <c r="A779" s="13"/>
      <c r="B779" s="13"/>
      <c r="C779" s="13"/>
      <c r="D779" s="18"/>
      <c r="E779" s="9"/>
    </row>
    <row r="780" spans="1:5">
      <c r="A780" s="13"/>
      <c r="B780" s="13"/>
      <c r="C780" s="13"/>
      <c r="D780" s="18"/>
      <c r="E780" s="9"/>
    </row>
    <row r="781" spans="1:5">
      <c r="A781" s="13"/>
      <c r="B781" s="13"/>
      <c r="C781" s="13"/>
      <c r="D781" s="18"/>
      <c r="E781" s="9"/>
    </row>
    <row r="782" spans="1:5">
      <c r="A782" s="13"/>
      <c r="B782" s="13"/>
      <c r="C782" s="13"/>
      <c r="D782" s="18"/>
      <c r="E782" s="9"/>
    </row>
    <row r="783" spans="1:5">
      <c r="A783" s="13"/>
      <c r="B783" s="13"/>
      <c r="C783" s="13"/>
      <c r="D783" s="18"/>
      <c r="E783" s="9"/>
    </row>
    <row r="784" spans="1:5">
      <c r="A784" s="13"/>
      <c r="B784" s="13"/>
      <c r="C784" s="13"/>
      <c r="D784" s="18"/>
      <c r="E784" s="9"/>
    </row>
    <row r="785" spans="1:5">
      <c r="A785" s="13"/>
      <c r="B785" s="13"/>
      <c r="C785" s="13"/>
      <c r="D785" s="18"/>
      <c r="E785" s="9"/>
    </row>
    <row r="786" spans="1:5">
      <c r="A786" s="13"/>
      <c r="B786" s="13"/>
      <c r="C786" s="13"/>
      <c r="D786" s="18"/>
      <c r="E786" s="9"/>
    </row>
    <row r="787" spans="1:5">
      <c r="A787" s="13"/>
      <c r="B787" s="13"/>
      <c r="C787" s="13"/>
      <c r="D787" s="18"/>
      <c r="E787" s="9"/>
    </row>
    <row r="788" spans="1:5">
      <c r="A788" s="13"/>
      <c r="B788" s="13"/>
      <c r="C788" s="13"/>
      <c r="D788" s="18"/>
      <c r="E788" s="9"/>
    </row>
    <row r="789" spans="1:5">
      <c r="A789" s="13"/>
      <c r="B789" s="13"/>
      <c r="C789" s="13"/>
      <c r="D789" s="18"/>
      <c r="E789" s="9"/>
    </row>
    <row r="790" spans="1:5">
      <c r="A790" s="13"/>
      <c r="B790" s="13"/>
      <c r="C790" s="13"/>
      <c r="D790" s="18"/>
      <c r="E790" s="9"/>
    </row>
    <row r="791" spans="1:5">
      <c r="A791" s="13"/>
      <c r="B791" s="13"/>
      <c r="C791" s="13"/>
      <c r="D791" s="18"/>
      <c r="E791" s="9"/>
    </row>
    <row r="792" spans="1:5">
      <c r="A792" s="13"/>
      <c r="B792" s="13"/>
      <c r="C792" s="13"/>
      <c r="D792" s="18"/>
      <c r="E792" s="9"/>
    </row>
    <row r="793" spans="1:5">
      <c r="A793" s="13"/>
      <c r="B793" s="13"/>
      <c r="C793" s="13"/>
      <c r="D793" s="18"/>
      <c r="E793" s="9"/>
    </row>
    <row r="794" spans="1:5">
      <c r="A794" s="13"/>
      <c r="B794" s="13"/>
      <c r="C794" s="13"/>
      <c r="D794" s="18"/>
      <c r="E794" s="9"/>
    </row>
    <row r="795" spans="1:5">
      <c r="A795" s="13"/>
      <c r="B795" s="13"/>
      <c r="C795" s="13"/>
      <c r="D795" s="18"/>
      <c r="E795" s="9"/>
    </row>
    <row r="796" spans="1:5">
      <c r="A796" s="13"/>
      <c r="B796" s="13"/>
      <c r="C796" s="13"/>
      <c r="D796" s="18"/>
      <c r="E796" s="9"/>
    </row>
    <row r="797" spans="1:5">
      <c r="A797" s="13"/>
      <c r="B797" s="13"/>
      <c r="C797" s="13"/>
      <c r="D797" s="18"/>
      <c r="E797" s="9"/>
    </row>
    <row r="798" spans="1:5">
      <c r="A798" s="13"/>
      <c r="B798" s="13"/>
      <c r="C798" s="13"/>
      <c r="D798" s="18"/>
      <c r="E798" s="9"/>
    </row>
    <row r="799" spans="1:5">
      <c r="A799" s="13"/>
      <c r="B799" s="13"/>
      <c r="C799" s="13"/>
      <c r="D799" s="18"/>
      <c r="E799" s="9"/>
    </row>
    <row r="800" spans="1:5">
      <c r="A800" s="13"/>
      <c r="B800" s="13"/>
      <c r="C800" s="13"/>
      <c r="D800" s="18"/>
      <c r="E800" s="9"/>
    </row>
    <row r="801" spans="1:5">
      <c r="A801" s="13"/>
      <c r="B801" s="13"/>
      <c r="C801" s="13"/>
      <c r="D801" s="18"/>
      <c r="E801" s="9"/>
    </row>
    <row r="802" spans="1:5">
      <c r="A802" s="13"/>
      <c r="B802" s="13"/>
      <c r="C802" s="13"/>
      <c r="D802" s="18"/>
      <c r="E802" s="9"/>
    </row>
    <row r="803" spans="1:5">
      <c r="A803" s="13"/>
      <c r="B803" s="13"/>
      <c r="C803" s="13"/>
      <c r="D803" s="18"/>
      <c r="E803" s="9"/>
    </row>
    <row r="804" spans="1:5">
      <c r="A804" s="13"/>
      <c r="B804" s="13"/>
      <c r="C804" s="13"/>
      <c r="D804" s="18"/>
      <c r="E804" s="9"/>
    </row>
    <row r="805" spans="1:5">
      <c r="A805" s="13"/>
      <c r="B805" s="13"/>
      <c r="C805" s="13"/>
      <c r="D805" s="18"/>
      <c r="E805" s="9"/>
    </row>
    <row r="806" spans="1:5">
      <c r="A806" s="13"/>
      <c r="B806" s="13"/>
      <c r="C806" s="13"/>
      <c r="D806" s="18"/>
      <c r="E806" s="9"/>
    </row>
    <row r="807" spans="1:5">
      <c r="A807" s="13"/>
      <c r="B807" s="13"/>
      <c r="C807" s="13"/>
      <c r="D807" s="18"/>
      <c r="E807" s="9"/>
    </row>
    <row r="808" spans="1:5">
      <c r="A808" s="13"/>
      <c r="B808" s="13"/>
      <c r="C808" s="13"/>
      <c r="D808" s="18"/>
      <c r="E808" s="9"/>
    </row>
    <row r="809" spans="1:5">
      <c r="A809" s="13"/>
      <c r="B809" s="13"/>
      <c r="C809" s="13"/>
      <c r="D809" s="18"/>
      <c r="E809" s="9"/>
    </row>
    <row r="810" spans="1:5">
      <c r="A810" s="13"/>
      <c r="B810" s="13"/>
      <c r="C810" s="13"/>
      <c r="D810" s="18"/>
      <c r="E810" s="9"/>
    </row>
    <row r="811" spans="1:5">
      <c r="A811" s="13"/>
      <c r="B811" s="13"/>
      <c r="C811" s="13"/>
      <c r="D811" s="18"/>
      <c r="E811" s="9"/>
    </row>
    <row r="812" spans="1:5">
      <c r="A812" s="13"/>
      <c r="B812" s="13"/>
      <c r="C812" s="13"/>
      <c r="D812" s="18"/>
      <c r="E812" s="9"/>
    </row>
    <row r="813" spans="1:5">
      <c r="A813" s="13"/>
      <c r="B813" s="13"/>
      <c r="C813" s="13"/>
      <c r="D813" s="18"/>
      <c r="E813" s="9"/>
    </row>
    <row r="814" spans="1:5">
      <c r="A814" s="13"/>
      <c r="B814" s="13"/>
      <c r="C814" s="13"/>
      <c r="D814" s="18"/>
      <c r="E814" s="9"/>
    </row>
    <row r="815" spans="1:5">
      <c r="A815" s="13"/>
      <c r="B815" s="13"/>
      <c r="C815" s="13"/>
      <c r="D815" s="18"/>
      <c r="E815" s="9"/>
    </row>
    <row r="816" spans="1:5">
      <c r="A816" s="13"/>
      <c r="B816" s="13"/>
      <c r="C816" s="13"/>
      <c r="D816" s="18"/>
      <c r="E816" s="9"/>
    </row>
    <row r="817" spans="1:5">
      <c r="A817" s="13"/>
      <c r="B817" s="13"/>
      <c r="C817" s="13"/>
      <c r="D817" s="18"/>
      <c r="E817" s="9"/>
    </row>
    <row r="818" spans="1:5">
      <c r="A818" s="13"/>
      <c r="B818" s="13"/>
      <c r="C818" s="13"/>
      <c r="D818" s="18"/>
      <c r="E818" s="9"/>
    </row>
    <row r="819" spans="1:5">
      <c r="A819" s="13"/>
      <c r="B819" s="13"/>
      <c r="C819" s="13"/>
      <c r="D819" s="18"/>
      <c r="E819" s="9"/>
    </row>
    <row r="820" spans="1:5">
      <c r="A820" s="13"/>
      <c r="B820" s="13"/>
      <c r="C820" s="13"/>
      <c r="D820" s="18"/>
      <c r="E820" s="9"/>
    </row>
    <row r="821" spans="1:5">
      <c r="A821" s="13"/>
      <c r="B821" s="13"/>
      <c r="C821" s="13"/>
      <c r="D821" s="18"/>
      <c r="E821" s="9"/>
    </row>
    <row r="822" spans="1:5">
      <c r="A822" s="13"/>
      <c r="B822" s="13"/>
      <c r="C822" s="13"/>
      <c r="D822" s="18"/>
      <c r="E822" s="9"/>
    </row>
    <row r="823" spans="1:5">
      <c r="A823" s="13"/>
      <c r="B823" s="13"/>
      <c r="C823" s="13"/>
      <c r="D823" s="18"/>
      <c r="E823" s="9"/>
    </row>
    <row r="824" spans="1:5">
      <c r="A824" s="13"/>
      <c r="B824" s="13"/>
      <c r="C824" s="13"/>
      <c r="D824" s="18"/>
      <c r="E824" s="9"/>
    </row>
    <row r="825" spans="1:5">
      <c r="A825" s="13"/>
      <c r="B825" s="13"/>
      <c r="C825" s="13"/>
      <c r="D825" s="18"/>
      <c r="E825" s="9"/>
    </row>
    <row r="826" spans="1:5">
      <c r="A826" s="13"/>
      <c r="B826" s="13"/>
      <c r="C826" s="13"/>
      <c r="D826" s="18"/>
      <c r="E826" s="9"/>
    </row>
    <row r="827" spans="1:5">
      <c r="A827" s="13"/>
      <c r="B827" s="13"/>
      <c r="C827" s="13"/>
      <c r="D827" s="18"/>
      <c r="E827" s="9"/>
    </row>
    <row r="828" spans="1:5">
      <c r="A828" s="13"/>
      <c r="B828" s="13"/>
      <c r="C828" s="13"/>
      <c r="D828" s="18"/>
      <c r="E828" s="9"/>
    </row>
    <row r="829" spans="1:5">
      <c r="A829" s="13"/>
      <c r="B829" s="13"/>
      <c r="C829" s="13"/>
      <c r="D829" s="18"/>
      <c r="E829" s="9"/>
    </row>
    <row r="830" spans="1:5">
      <c r="A830" s="13"/>
      <c r="B830" s="13"/>
      <c r="C830" s="13"/>
      <c r="D830" s="18"/>
      <c r="E830" s="9"/>
    </row>
    <row r="831" spans="1:5">
      <c r="A831" s="13"/>
      <c r="B831" s="13"/>
      <c r="C831" s="13"/>
      <c r="D831" s="18"/>
      <c r="E831" s="9"/>
    </row>
    <row r="832" spans="1:5">
      <c r="A832" s="13"/>
      <c r="B832" s="13"/>
      <c r="C832" s="13"/>
      <c r="D832" s="18"/>
      <c r="E832" s="9"/>
    </row>
    <row r="833" spans="1:5">
      <c r="A833" s="13"/>
      <c r="B833" s="13"/>
      <c r="C833" s="13"/>
      <c r="D833" s="18"/>
      <c r="E833" s="9"/>
    </row>
    <row r="834" spans="1:5">
      <c r="A834" s="13"/>
      <c r="B834" s="13"/>
      <c r="C834" s="13"/>
      <c r="D834" s="18"/>
      <c r="E834" s="9"/>
    </row>
    <row r="835" spans="1:5">
      <c r="A835" s="13"/>
      <c r="B835" s="13"/>
      <c r="C835" s="13"/>
      <c r="D835" s="18"/>
      <c r="E835" s="9"/>
    </row>
    <row r="836" spans="1:5">
      <c r="A836" s="13"/>
      <c r="B836" s="13"/>
      <c r="C836" s="13"/>
      <c r="D836" s="18"/>
      <c r="E836" s="9"/>
    </row>
    <row r="837" spans="1:5">
      <c r="A837" s="13"/>
      <c r="B837" s="13"/>
      <c r="C837" s="13"/>
      <c r="D837" s="18"/>
      <c r="E837" s="9"/>
    </row>
    <row r="838" spans="1:5">
      <c r="A838" s="13"/>
      <c r="B838" s="13"/>
      <c r="C838" s="13"/>
      <c r="D838" s="18"/>
      <c r="E838" s="9"/>
    </row>
    <row r="839" spans="1:5">
      <c r="A839" s="13"/>
      <c r="B839" s="13"/>
      <c r="C839" s="13"/>
      <c r="D839" s="18"/>
      <c r="E839" s="9"/>
    </row>
    <row r="840" spans="1:5">
      <c r="A840" s="13"/>
      <c r="B840" s="13"/>
      <c r="C840" s="13"/>
      <c r="D840" s="18"/>
      <c r="E840" s="9"/>
    </row>
    <row r="841" spans="1:5">
      <c r="A841" s="13"/>
      <c r="B841" s="13"/>
      <c r="C841" s="13"/>
      <c r="D841" s="18"/>
      <c r="E841" s="9"/>
    </row>
    <row r="842" spans="1:5">
      <c r="A842" s="13"/>
      <c r="B842" s="13"/>
      <c r="C842" s="13"/>
      <c r="D842" s="18"/>
      <c r="E842" s="9"/>
    </row>
    <row r="843" spans="1:5">
      <c r="A843" s="13"/>
      <c r="B843" s="13"/>
      <c r="C843" s="13"/>
      <c r="D843" s="18"/>
      <c r="E843" s="9"/>
    </row>
    <row r="844" spans="1:5">
      <c r="A844" s="13"/>
      <c r="B844" s="13"/>
      <c r="C844" s="13"/>
      <c r="D844" s="18"/>
      <c r="E844" s="9"/>
    </row>
    <row r="845" spans="1:5">
      <c r="A845" s="13"/>
      <c r="B845" s="13"/>
      <c r="C845" s="13"/>
      <c r="D845" s="18"/>
      <c r="E845" s="9"/>
    </row>
    <row r="846" spans="1:5">
      <c r="A846" s="13"/>
      <c r="B846" s="13"/>
      <c r="C846" s="13"/>
      <c r="D846" s="18"/>
      <c r="E846" s="9"/>
    </row>
    <row r="847" spans="1:5">
      <c r="A847" s="13"/>
      <c r="B847" s="13"/>
      <c r="C847" s="13"/>
      <c r="D847" s="18"/>
      <c r="E847" s="9"/>
    </row>
    <row r="848" spans="1:5">
      <c r="A848" s="13"/>
      <c r="B848" s="13"/>
      <c r="C848" s="13"/>
      <c r="D848" s="18"/>
      <c r="E848" s="9"/>
    </row>
    <row r="849" spans="1:5">
      <c r="A849" s="13"/>
      <c r="B849" s="13"/>
      <c r="C849" s="13"/>
      <c r="D849" s="18"/>
      <c r="E849" s="9"/>
    </row>
    <row r="850" spans="1:5">
      <c r="A850" s="13"/>
      <c r="B850" s="13"/>
      <c r="C850" s="13"/>
      <c r="D850" s="18"/>
      <c r="E850" s="9"/>
    </row>
    <row r="851" spans="1:5">
      <c r="A851" s="13"/>
      <c r="B851" s="13"/>
      <c r="C851" s="13"/>
      <c r="D851" s="18"/>
      <c r="E851" s="9"/>
    </row>
    <row r="852" spans="1:5">
      <c r="A852" s="13"/>
      <c r="B852" s="13"/>
      <c r="C852" s="13"/>
      <c r="D852" s="18"/>
      <c r="E852" s="9"/>
    </row>
    <row r="853" spans="1:5">
      <c r="A853" s="13"/>
      <c r="B853" s="13"/>
      <c r="C853" s="13"/>
      <c r="D853" s="18"/>
      <c r="E853" s="9"/>
    </row>
    <row r="854" spans="1:5">
      <c r="A854" s="13"/>
      <c r="B854" s="13"/>
      <c r="C854" s="13"/>
      <c r="D854" s="18"/>
      <c r="E854" s="9"/>
    </row>
    <row r="855" spans="1:5">
      <c r="A855" s="13"/>
      <c r="B855" s="13"/>
      <c r="C855" s="13"/>
      <c r="D855" s="18"/>
      <c r="E855" s="9"/>
    </row>
    <row r="856" spans="1:5">
      <c r="A856" s="13"/>
      <c r="B856" s="13"/>
      <c r="C856" s="13"/>
      <c r="D856" s="18"/>
      <c r="E856" s="9"/>
    </row>
    <row r="857" spans="1:5">
      <c r="A857" s="13"/>
      <c r="B857" s="13"/>
      <c r="C857" s="13"/>
      <c r="D857" s="18"/>
      <c r="E857" s="9"/>
    </row>
    <row r="858" spans="1:5">
      <c r="A858" s="13"/>
      <c r="B858" s="13"/>
      <c r="C858" s="13"/>
      <c r="D858" s="18"/>
      <c r="E858" s="9"/>
    </row>
    <row r="859" spans="1:5">
      <c r="A859" s="13"/>
      <c r="B859" s="13"/>
      <c r="C859" s="13"/>
      <c r="D859" s="18"/>
      <c r="E859" s="9"/>
    </row>
    <row r="860" spans="1:5">
      <c r="A860" s="13"/>
      <c r="B860" s="13"/>
      <c r="C860" s="13"/>
      <c r="D860" s="18"/>
      <c r="E860" s="9"/>
    </row>
    <row r="861" spans="1:5">
      <c r="A861" s="13"/>
      <c r="B861" s="13"/>
      <c r="C861" s="13"/>
      <c r="D861" s="18"/>
      <c r="E861" s="9"/>
    </row>
    <row r="862" spans="1:5">
      <c r="A862" s="13"/>
      <c r="B862" s="13"/>
      <c r="C862" s="13"/>
      <c r="D862" s="18"/>
      <c r="E862" s="9"/>
    </row>
    <row r="863" spans="1:5">
      <c r="A863" s="13"/>
      <c r="B863" s="13"/>
      <c r="C863" s="13"/>
      <c r="D863" s="18"/>
      <c r="E863" s="9"/>
    </row>
    <row r="864" spans="1:5">
      <c r="A864" s="13"/>
      <c r="B864" s="13"/>
      <c r="C864" s="13"/>
      <c r="D864" s="18"/>
      <c r="E864" s="9"/>
    </row>
    <row r="865" spans="1:5">
      <c r="A865" s="13"/>
      <c r="B865" s="13"/>
      <c r="C865" s="13"/>
      <c r="D865" s="18"/>
      <c r="E865" s="9"/>
    </row>
    <row r="866" spans="1:5">
      <c r="A866" s="13"/>
      <c r="B866" s="13"/>
      <c r="C866" s="13"/>
      <c r="D866" s="18"/>
      <c r="E866" s="9"/>
    </row>
    <row r="867" spans="1:5">
      <c r="A867" s="13"/>
      <c r="B867" s="13"/>
      <c r="C867" s="13"/>
      <c r="D867" s="18"/>
      <c r="E867" s="9"/>
    </row>
    <row r="868" spans="1:5">
      <c r="A868" s="13"/>
      <c r="B868" s="13"/>
      <c r="C868" s="13"/>
      <c r="D868" s="18"/>
      <c r="E868" s="9"/>
    </row>
    <row r="869" spans="1:5">
      <c r="A869" s="13"/>
      <c r="B869" s="13"/>
      <c r="C869" s="13"/>
      <c r="D869" s="18"/>
      <c r="E869" s="9"/>
    </row>
    <row r="870" spans="1:5">
      <c r="A870" s="13"/>
      <c r="B870" s="13"/>
      <c r="C870" s="13"/>
      <c r="D870" s="18"/>
      <c r="E870" s="9"/>
    </row>
    <row r="871" spans="1:5">
      <c r="A871" s="13"/>
      <c r="B871" s="13"/>
      <c r="C871" s="13"/>
      <c r="D871" s="18"/>
      <c r="E871" s="9"/>
    </row>
    <row r="872" spans="1:5">
      <c r="A872" s="13"/>
      <c r="B872" s="13"/>
      <c r="C872" s="13"/>
      <c r="D872" s="18"/>
      <c r="E872" s="9"/>
    </row>
    <row r="873" spans="1:5">
      <c r="A873" s="13"/>
      <c r="B873" s="13"/>
      <c r="C873" s="13"/>
      <c r="D873" s="18"/>
      <c r="E873" s="9"/>
    </row>
    <row r="874" spans="1:5">
      <c r="A874" s="13"/>
      <c r="B874" s="13"/>
      <c r="C874" s="13"/>
      <c r="D874" s="18"/>
      <c r="E874" s="9"/>
    </row>
    <row r="875" spans="1:5">
      <c r="A875" s="13"/>
      <c r="B875" s="13"/>
      <c r="C875" s="13"/>
      <c r="D875" s="18"/>
      <c r="E875" s="9"/>
    </row>
    <row r="876" spans="1:5">
      <c r="A876" s="13"/>
      <c r="B876" s="13"/>
      <c r="C876" s="13"/>
      <c r="D876" s="18"/>
      <c r="E876" s="9"/>
    </row>
    <row r="877" spans="1:5">
      <c r="A877" s="13"/>
      <c r="B877" s="13"/>
      <c r="C877" s="13"/>
      <c r="D877" s="18"/>
      <c r="E877" s="9"/>
    </row>
    <row r="878" spans="1:5">
      <c r="A878" s="13"/>
      <c r="B878" s="13"/>
      <c r="C878" s="13"/>
      <c r="D878" s="18"/>
      <c r="E878" s="9"/>
    </row>
    <row r="879" spans="1:5">
      <c r="A879" s="13"/>
      <c r="B879" s="13"/>
      <c r="C879" s="13"/>
      <c r="D879" s="18"/>
      <c r="E879" s="9"/>
    </row>
    <row r="880" spans="1:5">
      <c r="A880" s="13"/>
      <c r="B880" s="13"/>
      <c r="C880" s="13"/>
      <c r="D880" s="18"/>
      <c r="E880" s="9"/>
    </row>
    <row r="881" spans="1:5">
      <c r="A881" s="13"/>
      <c r="B881" s="13"/>
      <c r="C881" s="13"/>
      <c r="D881" s="18"/>
      <c r="E881" s="9"/>
    </row>
    <row r="882" spans="1:5">
      <c r="A882" s="13"/>
      <c r="B882" s="13"/>
      <c r="C882" s="13"/>
      <c r="D882" s="18"/>
      <c r="E882" s="9"/>
    </row>
    <row r="883" spans="1:5">
      <c r="A883" s="13"/>
      <c r="B883" s="13"/>
      <c r="C883" s="13"/>
      <c r="D883" s="18"/>
      <c r="E883" s="9"/>
    </row>
    <row r="884" spans="1:5">
      <c r="A884" s="13"/>
      <c r="B884" s="13"/>
      <c r="C884" s="13"/>
      <c r="D884" s="18"/>
      <c r="E884" s="9"/>
    </row>
    <row r="885" spans="1:5">
      <c r="A885" s="13"/>
      <c r="B885" s="13"/>
      <c r="C885" s="13"/>
      <c r="D885" s="18"/>
      <c r="E885" s="9"/>
    </row>
    <row r="886" spans="1:5">
      <c r="A886" s="13"/>
      <c r="B886" s="13"/>
      <c r="C886" s="13"/>
      <c r="D886" s="18"/>
      <c r="E886" s="9"/>
    </row>
    <row r="887" spans="1:5">
      <c r="A887" s="13"/>
      <c r="B887" s="13"/>
      <c r="C887" s="13"/>
      <c r="D887" s="18"/>
      <c r="E887" s="9"/>
    </row>
    <row r="888" spans="1:5">
      <c r="A888" s="13"/>
      <c r="B888" s="13"/>
      <c r="C888" s="13"/>
      <c r="D888" s="18"/>
      <c r="E888" s="9"/>
    </row>
    <row r="889" spans="1:5">
      <c r="A889" s="13"/>
      <c r="B889" s="13"/>
      <c r="C889" s="13"/>
      <c r="D889" s="18"/>
      <c r="E889" s="9"/>
    </row>
    <row r="890" spans="1:5">
      <c r="A890" s="13"/>
      <c r="B890" s="13"/>
      <c r="C890" s="13"/>
      <c r="D890" s="18"/>
      <c r="E890" s="9"/>
    </row>
    <row r="891" spans="1:5">
      <c r="A891" s="13"/>
      <c r="B891" s="13"/>
      <c r="C891" s="13"/>
      <c r="D891" s="18"/>
      <c r="E891" s="9"/>
    </row>
    <row r="892" spans="1:5">
      <c r="A892" s="13"/>
      <c r="B892" s="13"/>
      <c r="C892" s="13"/>
      <c r="D892" s="18"/>
      <c r="E892" s="9"/>
    </row>
    <row r="893" spans="1:5">
      <c r="A893" s="13"/>
      <c r="B893" s="13"/>
      <c r="C893" s="13"/>
      <c r="D893" s="18"/>
      <c r="E893" s="9"/>
    </row>
    <row r="894" spans="1:5">
      <c r="A894" s="13"/>
      <c r="B894" s="13"/>
      <c r="C894" s="13"/>
      <c r="D894" s="18"/>
      <c r="E894" s="9"/>
    </row>
    <row r="895" spans="1:5">
      <c r="A895" s="13"/>
      <c r="B895" s="13"/>
      <c r="C895" s="13"/>
      <c r="D895" s="18"/>
      <c r="E895" s="9"/>
    </row>
    <row r="896" spans="1:5">
      <c r="A896" s="13"/>
      <c r="B896" s="13"/>
      <c r="C896" s="13"/>
      <c r="D896" s="18"/>
      <c r="E896" s="9"/>
    </row>
    <row r="897" spans="1:5">
      <c r="A897" s="13"/>
      <c r="B897" s="13"/>
      <c r="C897" s="13"/>
      <c r="D897" s="18"/>
      <c r="E897" s="9"/>
    </row>
    <row r="898" spans="1:5">
      <c r="A898" s="13"/>
      <c r="B898" s="13"/>
      <c r="C898" s="13"/>
      <c r="D898" s="18"/>
      <c r="E898" s="9"/>
    </row>
    <row r="899" spans="1:5">
      <c r="A899" s="13"/>
      <c r="B899" s="13"/>
      <c r="C899" s="13"/>
      <c r="D899" s="18"/>
      <c r="E899" s="9"/>
    </row>
    <row r="900" spans="1:5">
      <c r="A900" s="13"/>
      <c r="B900" s="13"/>
      <c r="C900" s="13"/>
      <c r="D900" s="18"/>
      <c r="E900" s="9"/>
    </row>
    <row r="901" spans="1:5">
      <c r="A901" s="13"/>
      <c r="B901" s="13"/>
      <c r="C901" s="13"/>
      <c r="D901" s="18"/>
      <c r="E901" s="9"/>
    </row>
    <row r="902" spans="1:5">
      <c r="A902" s="13"/>
      <c r="B902" s="13"/>
      <c r="C902" s="13"/>
      <c r="D902" s="18"/>
      <c r="E902" s="9"/>
    </row>
    <row r="903" spans="1:5">
      <c r="A903" s="13"/>
      <c r="B903" s="13"/>
      <c r="C903" s="13"/>
      <c r="D903" s="18"/>
      <c r="E903" s="9"/>
    </row>
    <row r="904" spans="1:5">
      <c r="A904" s="13"/>
      <c r="B904" s="13"/>
      <c r="C904" s="13"/>
      <c r="D904" s="18"/>
      <c r="E904" s="9"/>
    </row>
    <row r="905" spans="1:5">
      <c r="A905" s="13"/>
      <c r="B905" s="13"/>
      <c r="C905" s="13"/>
      <c r="D905" s="18"/>
      <c r="E905" s="9"/>
    </row>
    <row r="906" spans="1:5">
      <c r="A906" s="13"/>
      <c r="B906" s="13"/>
      <c r="C906" s="13"/>
      <c r="D906" s="18"/>
      <c r="E906" s="9"/>
    </row>
    <row r="907" spans="1:5">
      <c r="A907" s="13"/>
      <c r="B907" s="13"/>
      <c r="C907" s="13"/>
      <c r="D907" s="18"/>
      <c r="E907" s="9"/>
    </row>
    <row r="908" spans="1:5">
      <c r="A908" s="13"/>
      <c r="B908" s="13"/>
      <c r="C908" s="13"/>
      <c r="D908" s="18"/>
      <c r="E908" s="9"/>
    </row>
    <row r="909" spans="1:5">
      <c r="A909" s="13"/>
      <c r="B909" s="13"/>
      <c r="C909" s="13"/>
      <c r="D909" s="18"/>
      <c r="E909" s="9"/>
    </row>
    <row r="910" spans="1:5">
      <c r="A910" s="13"/>
      <c r="B910" s="13"/>
      <c r="C910" s="13"/>
      <c r="D910" s="18"/>
      <c r="E910" s="9"/>
    </row>
    <row r="911" spans="1:5">
      <c r="A911" s="13"/>
      <c r="B911" s="13"/>
      <c r="C911" s="13"/>
      <c r="D911" s="18"/>
      <c r="E911" s="9"/>
    </row>
    <row r="912" spans="1:5">
      <c r="A912" s="13"/>
      <c r="B912" s="13"/>
      <c r="C912" s="13"/>
      <c r="D912" s="18"/>
      <c r="E912" s="9"/>
    </row>
    <row r="913" spans="1:5">
      <c r="A913" s="13"/>
      <c r="B913" s="13"/>
      <c r="C913" s="13"/>
      <c r="D913" s="18"/>
      <c r="E913" s="9"/>
    </row>
    <row r="914" spans="1:5">
      <c r="A914" s="13"/>
      <c r="B914" s="13"/>
      <c r="C914" s="13"/>
      <c r="D914" s="18"/>
      <c r="E914" s="9"/>
    </row>
    <row r="915" spans="1:5">
      <c r="A915" s="13"/>
      <c r="B915" s="13"/>
      <c r="C915" s="13"/>
      <c r="D915" s="18"/>
      <c r="E915" s="9"/>
    </row>
    <row r="916" spans="1:5">
      <c r="A916" s="13"/>
      <c r="B916" s="13"/>
      <c r="C916" s="13"/>
      <c r="D916" s="18"/>
      <c r="E916" s="9"/>
    </row>
    <row r="917" spans="1:5">
      <c r="A917" s="13"/>
      <c r="B917" s="13"/>
      <c r="C917" s="13"/>
      <c r="D917" s="18"/>
      <c r="E917" s="9"/>
    </row>
    <row r="918" spans="1:5">
      <c r="A918" s="13"/>
      <c r="B918" s="13"/>
      <c r="C918" s="13"/>
      <c r="D918" s="18"/>
      <c r="E918" s="9"/>
    </row>
    <row r="919" spans="1:5">
      <c r="A919" s="13"/>
      <c r="B919" s="13"/>
      <c r="C919" s="13"/>
      <c r="D919" s="18"/>
      <c r="E919" s="9"/>
    </row>
    <row r="920" spans="1:5">
      <c r="A920" s="13"/>
      <c r="B920" s="13"/>
      <c r="C920" s="13"/>
      <c r="D920" s="18"/>
      <c r="E920" s="9"/>
    </row>
    <row r="921" spans="1:5">
      <c r="A921" s="13"/>
      <c r="B921" s="13"/>
      <c r="C921" s="13"/>
      <c r="D921" s="18"/>
      <c r="E921" s="9"/>
    </row>
    <row r="922" spans="1:5">
      <c r="A922" s="13"/>
      <c r="B922" s="13"/>
      <c r="C922" s="13"/>
      <c r="D922" s="18"/>
      <c r="E922" s="9"/>
    </row>
    <row r="923" spans="1:5">
      <c r="A923" s="13"/>
      <c r="B923" s="13"/>
      <c r="C923" s="13"/>
      <c r="D923" s="18"/>
      <c r="E923" s="9"/>
    </row>
    <row r="924" spans="1:5">
      <c r="A924" s="13"/>
      <c r="B924" s="13"/>
      <c r="C924" s="13"/>
      <c r="D924" s="18"/>
      <c r="E924" s="9"/>
    </row>
    <row r="925" spans="1:5">
      <c r="A925" s="13"/>
      <c r="B925" s="13"/>
      <c r="C925" s="13"/>
      <c r="D925" s="18"/>
      <c r="E925" s="9"/>
    </row>
    <row r="926" spans="1:5">
      <c r="A926" s="13"/>
      <c r="B926" s="13"/>
      <c r="C926" s="13"/>
      <c r="D926" s="18"/>
      <c r="E926" s="9"/>
    </row>
    <row r="927" spans="1:5">
      <c r="A927" s="13"/>
      <c r="B927" s="13"/>
      <c r="C927" s="13"/>
      <c r="D927" s="18"/>
      <c r="E927" s="9"/>
    </row>
    <row r="928" spans="1:5">
      <c r="A928" s="13"/>
      <c r="B928" s="13"/>
      <c r="C928" s="13"/>
      <c r="D928" s="18"/>
      <c r="E928" s="9"/>
    </row>
    <row r="929" spans="1:5">
      <c r="A929" s="13"/>
      <c r="B929" s="13"/>
      <c r="C929" s="13"/>
      <c r="D929" s="18"/>
      <c r="E929" s="9"/>
    </row>
    <row r="930" spans="1:5">
      <c r="A930" s="13"/>
      <c r="B930" s="13"/>
      <c r="C930" s="13"/>
      <c r="D930" s="18"/>
      <c r="E930" s="9"/>
    </row>
    <row r="931" spans="1:5">
      <c r="A931" s="13"/>
      <c r="B931" s="13"/>
      <c r="C931" s="13"/>
      <c r="D931" s="18"/>
      <c r="E931" s="9"/>
    </row>
    <row r="932" spans="1:5">
      <c r="A932" s="13"/>
      <c r="B932" s="13"/>
      <c r="C932" s="13"/>
      <c r="D932" s="18"/>
      <c r="E932" s="9"/>
    </row>
    <row r="933" spans="1:5">
      <c r="A933" s="13"/>
      <c r="B933" s="13"/>
      <c r="C933" s="13"/>
      <c r="D933" s="18"/>
      <c r="E933" s="9"/>
    </row>
    <row r="934" spans="1:5">
      <c r="A934" s="13"/>
      <c r="B934" s="13"/>
      <c r="C934" s="13"/>
      <c r="D934" s="18"/>
      <c r="E934" s="9"/>
    </row>
    <row r="935" spans="1:5">
      <c r="A935" s="13"/>
      <c r="B935" s="13"/>
      <c r="C935" s="13"/>
      <c r="D935" s="18"/>
      <c r="E935" s="9"/>
    </row>
    <row r="936" spans="1:5">
      <c r="A936" s="13"/>
      <c r="B936" s="13"/>
      <c r="C936" s="13"/>
      <c r="D936" s="18"/>
      <c r="E936" s="9"/>
    </row>
    <row r="937" spans="1:5">
      <c r="A937" s="13"/>
      <c r="B937" s="13"/>
      <c r="C937" s="13"/>
      <c r="D937" s="18"/>
      <c r="E937" s="9"/>
    </row>
    <row r="938" spans="1:5">
      <c r="A938" s="13"/>
      <c r="B938" s="13"/>
      <c r="C938" s="13"/>
      <c r="D938" s="18"/>
      <c r="E938" s="9"/>
    </row>
    <row r="939" spans="1:5">
      <c r="A939" s="13"/>
      <c r="B939" s="13"/>
      <c r="C939" s="13"/>
      <c r="D939" s="18"/>
      <c r="E939" s="9"/>
    </row>
    <row r="940" spans="1:5">
      <c r="A940" s="13"/>
      <c r="B940" s="13"/>
      <c r="C940" s="13"/>
      <c r="D940" s="18"/>
      <c r="E940" s="9"/>
    </row>
    <row r="941" spans="1:5">
      <c r="A941" s="13"/>
      <c r="B941" s="13"/>
      <c r="C941" s="13"/>
      <c r="D941" s="18"/>
      <c r="E941" s="9"/>
    </row>
    <row r="942" spans="1:5">
      <c r="A942" s="13"/>
      <c r="B942" s="13"/>
      <c r="C942" s="13"/>
      <c r="D942" s="18"/>
      <c r="E942" s="9"/>
    </row>
    <row r="943" spans="1:5">
      <c r="A943" s="13"/>
      <c r="B943" s="13"/>
      <c r="C943" s="13"/>
      <c r="D943" s="18"/>
      <c r="E943" s="9"/>
    </row>
    <row r="944" spans="1:5">
      <c r="A944" s="13"/>
      <c r="B944" s="13"/>
      <c r="C944" s="13"/>
      <c r="D944" s="18"/>
      <c r="E944" s="9"/>
    </row>
    <row r="945" spans="1:5">
      <c r="A945" s="13"/>
      <c r="B945" s="13"/>
      <c r="C945" s="13"/>
      <c r="D945" s="18"/>
      <c r="E945" s="9"/>
    </row>
    <row r="946" spans="1:5">
      <c r="A946" s="13"/>
      <c r="B946" s="13"/>
      <c r="C946" s="13"/>
      <c r="D946" s="18"/>
      <c r="E946" s="9"/>
    </row>
    <row r="947" spans="1:5">
      <c r="A947" s="13"/>
      <c r="B947" s="13"/>
      <c r="C947" s="13"/>
      <c r="D947" s="18"/>
      <c r="E947" s="9"/>
    </row>
    <row r="948" spans="1:5">
      <c r="A948" s="13"/>
      <c r="B948" s="13"/>
      <c r="C948" s="13"/>
      <c r="D948" s="18"/>
      <c r="E948" s="9"/>
    </row>
    <row r="949" spans="1:5">
      <c r="A949" s="13"/>
      <c r="B949" s="13"/>
      <c r="C949" s="13"/>
      <c r="D949" s="18"/>
      <c r="E949" s="9"/>
    </row>
    <row r="950" spans="1:5">
      <c r="A950" s="13"/>
      <c r="B950" s="13"/>
      <c r="C950" s="13"/>
      <c r="D950" s="18"/>
      <c r="E950" s="9"/>
    </row>
    <row r="951" spans="1:5">
      <c r="A951" s="13"/>
      <c r="B951" s="13"/>
      <c r="C951" s="13"/>
      <c r="D951" s="18"/>
      <c r="E951" s="9"/>
    </row>
    <row r="952" spans="1:5">
      <c r="A952" s="13"/>
      <c r="B952" s="13"/>
      <c r="C952" s="13"/>
      <c r="D952" s="18"/>
      <c r="E952" s="9"/>
    </row>
    <row r="953" spans="1:5">
      <c r="A953" s="13"/>
      <c r="B953" s="13"/>
      <c r="C953" s="13"/>
      <c r="D953" s="18"/>
      <c r="E953" s="9"/>
    </row>
    <row r="954" spans="1:5">
      <c r="A954" s="13"/>
      <c r="B954" s="13"/>
      <c r="C954" s="13"/>
      <c r="D954" s="18"/>
      <c r="E954" s="9"/>
    </row>
    <row r="955" spans="1:5">
      <c r="A955" s="13"/>
      <c r="B955" s="13"/>
      <c r="C955" s="13"/>
      <c r="D955" s="18"/>
      <c r="E955" s="9"/>
    </row>
    <row r="956" spans="1:5">
      <c r="A956" s="13"/>
      <c r="B956" s="13"/>
      <c r="C956" s="13"/>
      <c r="D956" s="18"/>
      <c r="E956" s="9"/>
    </row>
    <row r="957" spans="1:5">
      <c r="A957" s="13"/>
      <c r="B957" s="13"/>
      <c r="C957" s="13"/>
      <c r="D957" s="18"/>
      <c r="E957" s="9"/>
    </row>
    <row r="958" spans="1:5">
      <c r="A958" s="13"/>
      <c r="B958" s="13"/>
      <c r="C958" s="13"/>
      <c r="D958" s="18"/>
      <c r="E958" s="9"/>
    </row>
    <row r="959" spans="1:5">
      <c r="A959" s="13"/>
      <c r="B959" s="13"/>
      <c r="C959" s="13"/>
      <c r="D959" s="18"/>
      <c r="E959" s="9"/>
    </row>
    <row r="960" spans="1:5">
      <c r="A960" s="13"/>
      <c r="B960" s="13"/>
      <c r="C960" s="13"/>
      <c r="D960" s="18"/>
      <c r="E960" s="9"/>
    </row>
    <row r="961" spans="1:5">
      <c r="A961" s="13"/>
      <c r="B961" s="13"/>
      <c r="C961" s="13"/>
      <c r="D961" s="18"/>
      <c r="E961" s="9"/>
    </row>
    <row r="962" spans="1:5">
      <c r="A962" s="13"/>
      <c r="B962" s="13"/>
      <c r="C962" s="13"/>
      <c r="D962" s="18"/>
      <c r="E962" s="9"/>
    </row>
    <row r="963" spans="1:5">
      <c r="A963" s="13"/>
      <c r="B963" s="13"/>
      <c r="C963" s="13"/>
      <c r="D963" s="18"/>
      <c r="E963" s="9"/>
    </row>
    <row r="964" spans="1:5">
      <c r="A964" s="13"/>
      <c r="B964" s="13"/>
      <c r="C964" s="13"/>
      <c r="D964" s="18"/>
      <c r="E964" s="9"/>
    </row>
    <row r="965" spans="1:5">
      <c r="A965" s="13"/>
      <c r="B965" s="13"/>
      <c r="C965" s="13"/>
      <c r="D965" s="18"/>
      <c r="E965" s="9"/>
    </row>
    <row r="966" spans="1:5">
      <c r="A966" s="13"/>
      <c r="B966" s="13"/>
      <c r="C966" s="13"/>
      <c r="D966" s="18"/>
      <c r="E966" s="9"/>
    </row>
    <row r="967" spans="1:5">
      <c r="A967" s="13"/>
      <c r="B967" s="13"/>
      <c r="C967" s="13"/>
      <c r="D967" s="18"/>
      <c r="E967" s="9"/>
    </row>
    <row r="968" spans="1:5">
      <c r="A968" s="13"/>
      <c r="B968" s="13"/>
      <c r="C968" s="13"/>
      <c r="D968" s="18"/>
      <c r="E968" s="9"/>
    </row>
    <row r="969" spans="1:5">
      <c r="A969" s="13"/>
      <c r="B969" s="13"/>
      <c r="C969" s="13"/>
      <c r="D969" s="18"/>
      <c r="E969" s="9"/>
    </row>
    <row r="970" spans="1:5">
      <c r="A970" s="13"/>
      <c r="B970" s="13"/>
      <c r="C970" s="13"/>
      <c r="D970" s="18"/>
      <c r="E970" s="9"/>
    </row>
    <row r="971" spans="1:5">
      <c r="A971" s="13"/>
      <c r="B971" s="13"/>
      <c r="C971" s="13"/>
      <c r="D971" s="18"/>
      <c r="E971" s="9"/>
    </row>
    <row r="972" spans="1:5">
      <c r="A972" s="13"/>
      <c r="B972" s="13"/>
      <c r="C972" s="13"/>
      <c r="D972" s="18"/>
      <c r="E972" s="9"/>
    </row>
    <row r="973" spans="1:5">
      <c r="A973" s="13"/>
      <c r="B973" s="13"/>
      <c r="C973" s="13"/>
      <c r="D973" s="18"/>
      <c r="E973" s="9"/>
    </row>
    <row r="974" spans="1:5">
      <c r="A974" s="13"/>
      <c r="B974" s="13"/>
      <c r="C974" s="13"/>
      <c r="D974" s="18"/>
      <c r="E974" s="9"/>
    </row>
    <row r="975" spans="1:5">
      <c r="A975" s="13"/>
      <c r="B975" s="13"/>
      <c r="C975" s="13"/>
      <c r="D975" s="18"/>
      <c r="E975" s="9"/>
    </row>
    <row r="976" spans="1:5">
      <c r="A976" s="13"/>
      <c r="B976" s="13"/>
      <c r="C976" s="13"/>
      <c r="D976" s="18"/>
      <c r="E976" s="9"/>
    </row>
    <row r="977" spans="1:5">
      <c r="A977" s="13"/>
      <c r="B977" s="13"/>
      <c r="C977" s="13"/>
      <c r="D977" s="18"/>
      <c r="E977" s="9"/>
    </row>
    <row r="978" spans="1:5">
      <c r="A978" s="13"/>
      <c r="B978" s="13"/>
      <c r="C978" s="13"/>
      <c r="D978" s="18"/>
      <c r="E978" s="9"/>
    </row>
    <row r="979" spans="1:5">
      <c r="A979" s="13"/>
      <c r="B979" s="13"/>
      <c r="C979" s="13"/>
      <c r="D979" s="18"/>
      <c r="E979" s="9"/>
    </row>
    <row r="980" spans="1:5">
      <c r="A980" s="13"/>
      <c r="B980" s="13"/>
      <c r="C980" s="13"/>
      <c r="D980" s="18"/>
      <c r="E980" s="9"/>
    </row>
    <row r="981" spans="1:5">
      <c r="A981" s="13"/>
      <c r="B981" s="13"/>
      <c r="C981" s="13"/>
      <c r="D981" s="18"/>
      <c r="E981" s="9"/>
    </row>
    <row r="982" spans="1:5">
      <c r="A982" s="13"/>
      <c r="B982" s="13"/>
      <c r="C982" s="13"/>
      <c r="D982" s="18"/>
      <c r="E982" s="9"/>
    </row>
    <row r="983" spans="1:5">
      <c r="A983" s="13"/>
      <c r="B983" s="13"/>
      <c r="C983" s="13"/>
      <c r="D983" s="18"/>
      <c r="E983" s="9"/>
    </row>
    <row r="984" spans="1:5">
      <c r="A984" s="13"/>
      <c r="B984" s="13"/>
      <c r="C984" s="13"/>
      <c r="D984" s="18"/>
      <c r="E984" s="9"/>
    </row>
    <row r="985" spans="1:5">
      <c r="A985" s="13"/>
      <c r="B985" s="13"/>
      <c r="C985" s="13"/>
      <c r="D985" s="18"/>
      <c r="E985" s="9"/>
    </row>
    <row r="986" spans="1:5">
      <c r="A986" s="13"/>
      <c r="B986" s="13"/>
      <c r="C986" s="13"/>
      <c r="D986" s="18"/>
      <c r="E986" s="9"/>
    </row>
    <row r="987" spans="1:5">
      <c r="A987" s="13"/>
      <c r="B987" s="13"/>
      <c r="C987" s="13"/>
      <c r="D987" s="18"/>
      <c r="E987" s="9"/>
    </row>
    <row r="988" spans="1:5">
      <c r="A988" s="13"/>
      <c r="B988" s="13"/>
      <c r="C988" s="13"/>
      <c r="D988" s="18"/>
      <c r="E988" s="9"/>
    </row>
    <row r="989" spans="1:5">
      <c r="A989" s="13"/>
      <c r="B989" s="13"/>
      <c r="C989" s="13"/>
      <c r="D989" s="18"/>
      <c r="E989" s="9"/>
    </row>
    <row r="990" spans="1:5">
      <c r="A990" s="13"/>
      <c r="B990" s="13"/>
      <c r="C990" s="13"/>
      <c r="D990" s="18"/>
      <c r="E990" s="9"/>
    </row>
    <row r="991" spans="1:5">
      <c r="A991" s="13"/>
      <c r="B991" s="13"/>
      <c r="C991" s="13"/>
      <c r="D991" s="18"/>
      <c r="E991" s="9"/>
    </row>
    <row r="992" spans="1:5">
      <c r="A992" s="13"/>
      <c r="B992" s="13"/>
      <c r="C992" s="13"/>
      <c r="D992" s="18"/>
      <c r="E992" s="9"/>
    </row>
    <row r="993" spans="1:5">
      <c r="A993" s="13"/>
      <c r="B993" s="13"/>
      <c r="C993" s="13"/>
      <c r="D993" s="18"/>
      <c r="E993" s="9"/>
    </row>
    <row r="994" spans="1:5">
      <c r="A994" s="13"/>
      <c r="B994" s="13"/>
      <c r="C994" s="13"/>
      <c r="D994" s="18"/>
      <c r="E994" s="9"/>
    </row>
    <row r="995" spans="1:5">
      <c r="A995" s="13"/>
      <c r="B995" s="13"/>
      <c r="C995" s="13"/>
      <c r="D995" s="18"/>
      <c r="E995" s="9"/>
    </row>
    <row r="996" spans="1:5">
      <c r="A996" s="13"/>
      <c r="B996" s="13"/>
      <c r="C996" s="13"/>
      <c r="D996" s="18"/>
      <c r="E996" s="9"/>
    </row>
    <row r="997" spans="1:5">
      <c r="A997" s="13"/>
      <c r="B997" s="13"/>
      <c r="C997" s="13"/>
      <c r="D997" s="18"/>
      <c r="E997" s="9"/>
    </row>
    <row r="998" spans="1:5">
      <c r="A998" s="13"/>
      <c r="B998" s="13"/>
      <c r="C998" s="13"/>
      <c r="D998" s="18"/>
      <c r="E998" s="9"/>
    </row>
    <row r="999" spans="1:5">
      <c r="A999" s="13"/>
      <c r="B999" s="13"/>
      <c r="C999" s="13"/>
      <c r="D999" s="18"/>
      <c r="E999" s="9"/>
    </row>
    <row r="1000" spans="1:5">
      <c r="A1000" s="13"/>
      <c r="B1000" s="13"/>
      <c r="C1000" s="13"/>
      <c r="D1000" s="18"/>
      <c r="E1000" s="9"/>
    </row>
    <row r="1001" spans="1:5">
      <c r="A1001" s="13"/>
      <c r="B1001" s="13"/>
      <c r="C1001" s="13"/>
      <c r="D1001" s="18"/>
      <c r="E1001" s="9"/>
    </row>
    <row r="1002" spans="1:5">
      <c r="A1002" s="13"/>
      <c r="B1002" s="13"/>
      <c r="C1002" s="13"/>
      <c r="D1002" s="18"/>
      <c r="E1002" s="9"/>
    </row>
    <row r="1003" spans="1:5">
      <c r="A1003" s="13"/>
      <c r="B1003" s="13"/>
      <c r="C1003" s="13"/>
      <c r="D1003" s="18"/>
      <c r="E1003" s="9"/>
    </row>
    <row r="1004" spans="1:5">
      <c r="A1004" s="13"/>
      <c r="B1004" s="13"/>
      <c r="C1004" s="13"/>
      <c r="D1004" s="18"/>
      <c r="E1004" s="9"/>
    </row>
    <row r="1005" spans="1:5">
      <c r="A1005" s="13"/>
      <c r="B1005" s="13"/>
      <c r="C1005" s="13"/>
      <c r="D1005" s="18"/>
      <c r="E1005" s="9"/>
    </row>
    <row r="1006" spans="1:5">
      <c r="A1006" s="13"/>
      <c r="B1006" s="13"/>
      <c r="C1006" s="13"/>
      <c r="D1006" s="18"/>
      <c r="E1006" s="9"/>
    </row>
    <row r="1007" spans="1:5">
      <c r="A1007" s="13"/>
      <c r="B1007" s="13"/>
      <c r="C1007" s="13"/>
      <c r="D1007" s="18"/>
      <c r="E1007" s="9"/>
    </row>
    <row r="1008" spans="1:5">
      <c r="A1008" s="13"/>
      <c r="B1008" s="13"/>
      <c r="C1008" s="13"/>
      <c r="D1008" s="18"/>
      <c r="E1008" s="9"/>
    </row>
    <row r="1009" spans="1:5">
      <c r="A1009" s="13"/>
      <c r="B1009" s="13"/>
      <c r="C1009" s="13"/>
      <c r="D1009" s="18"/>
      <c r="E1009" s="9"/>
    </row>
    <row r="1010" spans="1:5">
      <c r="A1010" s="13"/>
      <c r="B1010" s="13"/>
      <c r="C1010" s="13"/>
      <c r="D1010" s="18"/>
      <c r="E1010" s="9"/>
    </row>
    <row r="1011" spans="1:5">
      <c r="A1011" s="13"/>
      <c r="B1011" s="13"/>
      <c r="C1011" s="13"/>
      <c r="D1011" s="18"/>
      <c r="E1011" s="9"/>
    </row>
    <row r="1012" spans="1:5">
      <c r="A1012" s="13"/>
      <c r="B1012" s="13"/>
      <c r="C1012" s="13"/>
      <c r="D1012" s="18"/>
      <c r="E1012" s="9"/>
    </row>
    <row r="1013" spans="1:5">
      <c r="A1013" s="13"/>
      <c r="B1013" s="13"/>
      <c r="C1013" s="13"/>
      <c r="D1013" s="18"/>
      <c r="E1013" s="9"/>
    </row>
    <row r="1014" spans="1:5">
      <c r="A1014" s="13"/>
      <c r="B1014" s="13"/>
      <c r="C1014" s="13"/>
      <c r="D1014" s="18"/>
      <c r="E1014" s="9"/>
    </row>
    <row r="1015" spans="1:5">
      <c r="A1015" s="13"/>
      <c r="B1015" s="13"/>
      <c r="C1015" s="13"/>
      <c r="D1015" s="18"/>
      <c r="E1015" s="9"/>
    </row>
    <row r="1016" spans="1:5">
      <c r="A1016" s="13"/>
      <c r="B1016" s="13"/>
      <c r="C1016" s="13"/>
      <c r="D1016" s="18"/>
      <c r="E1016" s="9"/>
    </row>
    <row r="1017" spans="1:5">
      <c r="A1017" s="13"/>
      <c r="B1017" s="13"/>
      <c r="C1017" s="13"/>
      <c r="D1017" s="18"/>
      <c r="E1017" s="9"/>
    </row>
    <row r="1018" spans="1:5">
      <c r="A1018" s="13"/>
      <c r="B1018" s="13"/>
      <c r="C1018" s="13"/>
      <c r="D1018" s="18"/>
      <c r="E1018" s="9"/>
    </row>
    <row r="1019" spans="1:5">
      <c r="A1019" s="13"/>
      <c r="B1019" s="13"/>
      <c r="C1019" s="13"/>
      <c r="D1019" s="18"/>
      <c r="E1019" s="9"/>
    </row>
    <row r="1020" spans="1:5">
      <c r="A1020" s="13"/>
      <c r="B1020" s="13"/>
      <c r="C1020" s="13"/>
      <c r="D1020" s="18"/>
      <c r="E1020" s="9"/>
    </row>
    <row r="1021" spans="1:5">
      <c r="A1021" s="13"/>
      <c r="B1021" s="13"/>
      <c r="C1021" s="13"/>
      <c r="D1021" s="18"/>
      <c r="E1021" s="9"/>
    </row>
    <row r="1022" spans="1:5">
      <c r="A1022" s="13"/>
      <c r="B1022" s="13"/>
      <c r="C1022" s="13"/>
      <c r="D1022" s="18"/>
      <c r="E1022" s="9"/>
    </row>
    <row r="1023" spans="1:5">
      <c r="A1023" s="13"/>
      <c r="B1023" s="13"/>
      <c r="C1023" s="13"/>
      <c r="D1023" s="18"/>
      <c r="E1023" s="9"/>
    </row>
    <row r="1024" spans="1:5">
      <c r="A1024" s="13"/>
      <c r="B1024" s="13"/>
      <c r="C1024" s="13"/>
      <c r="D1024" s="18"/>
      <c r="E1024" s="9"/>
    </row>
    <row r="1025" spans="1:5">
      <c r="A1025" s="13"/>
      <c r="B1025" s="13"/>
      <c r="C1025" s="13"/>
      <c r="D1025" s="18"/>
      <c r="E1025" s="9"/>
    </row>
    <row r="1026" spans="1:5">
      <c r="A1026" s="13"/>
      <c r="B1026" s="13"/>
      <c r="C1026" s="13"/>
      <c r="D1026" s="18"/>
      <c r="E1026" s="9"/>
    </row>
    <row r="1027" spans="1:5">
      <c r="A1027" s="13"/>
      <c r="B1027" s="13"/>
      <c r="C1027" s="13"/>
      <c r="D1027" s="18"/>
      <c r="E1027" s="9"/>
    </row>
    <row r="1028" spans="1:5">
      <c r="A1028" s="13"/>
      <c r="B1028" s="13"/>
      <c r="C1028" s="13"/>
      <c r="D1028" s="18"/>
      <c r="E1028" s="9"/>
    </row>
    <row r="1029" spans="1:5">
      <c r="A1029" s="13"/>
      <c r="B1029" s="13"/>
      <c r="C1029" s="13"/>
      <c r="D1029" s="18"/>
      <c r="E1029" s="9"/>
    </row>
    <row r="1030" spans="1:5">
      <c r="A1030" s="13"/>
      <c r="B1030" s="13"/>
      <c r="C1030" s="13"/>
      <c r="D1030" s="18"/>
      <c r="E1030" s="9"/>
    </row>
    <row r="1031" spans="1:5">
      <c r="A1031" s="13"/>
      <c r="B1031" s="13"/>
      <c r="C1031" s="13"/>
      <c r="D1031" s="18"/>
      <c r="E1031" s="9"/>
    </row>
    <row r="1032" spans="1:5">
      <c r="A1032" s="13"/>
      <c r="B1032" s="13"/>
      <c r="C1032" s="13"/>
      <c r="D1032" s="18"/>
      <c r="E1032" s="9"/>
    </row>
    <row r="1033" spans="1:5">
      <c r="A1033" s="13"/>
      <c r="B1033" s="13"/>
      <c r="C1033" s="13"/>
      <c r="D1033" s="18"/>
      <c r="E1033" s="9"/>
    </row>
    <row r="1034" spans="1:5">
      <c r="A1034" s="13"/>
      <c r="B1034" s="13"/>
      <c r="C1034" s="13"/>
      <c r="D1034" s="18"/>
      <c r="E1034" s="9"/>
    </row>
    <row r="1035" spans="1:5">
      <c r="A1035" s="13"/>
      <c r="B1035" s="13"/>
      <c r="C1035" s="13"/>
      <c r="D1035" s="18"/>
      <c r="E1035" s="9"/>
    </row>
    <row r="1036" spans="1:5">
      <c r="A1036" s="13"/>
      <c r="B1036" s="13"/>
      <c r="C1036" s="13"/>
      <c r="D1036" s="18"/>
      <c r="E1036" s="9"/>
    </row>
    <row r="1037" spans="1:5">
      <c r="A1037" s="13"/>
      <c r="B1037" s="13"/>
      <c r="C1037" s="13"/>
      <c r="D1037" s="18"/>
      <c r="E1037" s="9"/>
    </row>
    <row r="1038" spans="1:5">
      <c r="A1038" s="13"/>
      <c r="B1038" s="13"/>
      <c r="C1038" s="13"/>
      <c r="D1038" s="18"/>
      <c r="E1038" s="9"/>
    </row>
    <row r="1039" spans="1:5">
      <c r="A1039" s="13"/>
      <c r="B1039" s="13"/>
      <c r="C1039" s="13"/>
      <c r="D1039" s="18"/>
      <c r="E1039" s="9"/>
    </row>
    <row r="1040" spans="1:5">
      <c r="A1040" s="13"/>
      <c r="B1040" s="13"/>
      <c r="C1040" s="13"/>
      <c r="D1040" s="18"/>
      <c r="E1040" s="9"/>
    </row>
    <row r="1041" spans="1:5">
      <c r="A1041" s="13"/>
      <c r="B1041" s="13"/>
      <c r="C1041" s="13"/>
      <c r="D1041" s="18"/>
      <c r="E1041" s="9"/>
    </row>
    <row r="1042" spans="1:5">
      <c r="A1042" s="13"/>
      <c r="B1042" s="13"/>
      <c r="C1042" s="13"/>
      <c r="D1042" s="18"/>
      <c r="E1042" s="9"/>
    </row>
    <row r="1043" spans="1:5">
      <c r="A1043" s="13"/>
      <c r="B1043" s="13"/>
      <c r="C1043" s="13"/>
      <c r="D1043" s="18"/>
      <c r="E1043" s="9"/>
    </row>
    <row r="1044" spans="1:5">
      <c r="A1044" s="13"/>
      <c r="B1044" s="13"/>
      <c r="C1044" s="13"/>
      <c r="D1044" s="18"/>
      <c r="E1044" s="9"/>
    </row>
    <row r="1045" spans="1:5">
      <c r="A1045" s="13"/>
      <c r="B1045" s="13"/>
      <c r="C1045" s="13"/>
      <c r="D1045" s="18"/>
      <c r="E1045" s="9"/>
    </row>
    <row r="1046" spans="1:5">
      <c r="A1046" s="13"/>
      <c r="B1046" s="13"/>
      <c r="C1046" s="13"/>
      <c r="D1046" s="18"/>
      <c r="E1046" s="9"/>
    </row>
    <row r="1047" spans="1:5">
      <c r="A1047" s="13"/>
      <c r="B1047" s="13"/>
      <c r="C1047" s="13"/>
      <c r="D1047" s="18"/>
      <c r="E1047" s="9"/>
    </row>
    <row r="1048" spans="1:5">
      <c r="A1048" s="13"/>
      <c r="B1048" s="13"/>
      <c r="C1048" s="13"/>
      <c r="D1048" s="18"/>
      <c r="E1048" s="9"/>
    </row>
    <row r="1049" spans="1:5">
      <c r="A1049" s="13"/>
      <c r="B1049" s="13"/>
      <c r="C1049" s="13"/>
      <c r="D1049" s="18"/>
      <c r="E1049" s="9"/>
    </row>
    <row r="1050" spans="1:5">
      <c r="A1050" s="13"/>
      <c r="B1050" s="13"/>
      <c r="C1050" s="13"/>
      <c r="D1050" s="18"/>
      <c r="E1050" s="9"/>
    </row>
    <row r="1051" spans="1:5">
      <c r="A1051" s="13"/>
      <c r="B1051" s="13"/>
      <c r="C1051" s="13"/>
      <c r="D1051" s="18"/>
      <c r="E1051" s="9"/>
    </row>
    <row r="1052" spans="1:5">
      <c r="A1052" s="13"/>
      <c r="B1052" s="13"/>
      <c r="C1052" s="13"/>
      <c r="D1052" s="18"/>
      <c r="E1052" s="9"/>
    </row>
    <row r="1053" spans="1:5">
      <c r="A1053" s="13"/>
      <c r="B1053" s="13"/>
      <c r="C1053" s="13"/>
      <c r="D1053" s="18"/>
      <c r="E1053" s="9"/>
    </row>
    <row r="1054" spans="1:5">
      <c r="A1054" s="13"/>
      <c r="B1054" s="13"/>
      <c r="C1054" s="13"/>
      <c r="D1054" s="18"/>
      <c r="E1054" s="9"/>
    </row>
    <row r="1055" spans="1:5">
      <c r="A1055" s="13"/>
      <c r="B1055" s="13"/>
      <c r="C1055" s="13"/>
      <c r="D1055" s="18"/>
      <c r="E1055" s="9"/>
    </row>
    <row r="1056" spans="1:5">
      <c r="A1056" s="13"/>
      <c r="B1056" s="13"/>
      <c r="C1056" s="13"/>
      <c r="D1056" s="18"/>
      <c r="E1056" s="9"/>
    </row>
    <row r="1057" spans="1:5">
      <c r="A1057" s="13"/>
      <c r="B1057" s="13"/>
      <c r="C1057" s="13"/>
      <c r="D1057" s="18"/>
      <c r="E1057" s="9"/>
    </row>
    <row r="1058" spans="1:5">
      <c r="A1058" s="13"/>
      <c r="B1058" s="13"/>
      <c r="C1058" s="13"/>
      <c r="D1058" s="18"/>
      <c r="E1058" s="9"/>
    </row>
    <row r="1059" spans="1:5">
      <c r="A1059" s="13"/>
      <c r="B1059" s="13"/>
      <c r="C1059" s="13"/>
      <c r="D1059" s="18"/>
      <c r="E1059" s="9"/>
    </row>
    <row r="1060" spans="1:5">
      <c r="A1060" s="13"/>
      <c r="B1060" s="13"/>
      <c r="C1060" s="13"/>
      <c r="D1060" s="18"/>
      <c r="E1060" s="9"/>
    </row>
    <row r="1061" spans="1:5">
      <c r="A1061" s="13"/>
      <c r="B1061" s="13"/>
      <c r="C1061" s="13"/>
      <c r="D1061" s="18"/>
      <c r="E1061" s="9"/>
    </row>
    <row r="1062" spans="1:5">
      <c r="A1062" s="13"/>
      <c r="B1062" s="13"/>
      <c r="C1062" s="13"/>
      <c r="D1062" s="18"/>
      <c r="E1062" s="9"/>
    </row>
    <row r="1063" spans="1:5">
      <c r="A1063" s="13"/>
      <c r="B1063" s="13"/>
      <c r="C1063" s="13"/>
      <c r="D1063" s="18"/>
      <c r="E1063" s="9"/>
    </row>
    <row r="1064" spans="1:5">
      <c r="A1064" s="13"/>
      <c r="B1064" s="13"/>
      <c r="C1064" s="13"/>
      <c r="D1064" s="18"/>
      <c r="E1064" s="9"/>
    </row>
    <row r="1065" spans="1:5">
      <c r="A1065" s="13"/>
      <c r="B1065" s="13"/>
      <c r="C1065" s="13"/>
      <c r="D1065" s="18"/>
      <c r="E1065" s="9"/>
    </row>
    <row r="1066" spans="1:5">
      <c r="A1066" s="13"/>
      <c r="B1066" s="13"/>
      <c r="C1066" s="13"/>
      <c r="D1066" s="18"/>
      <c r="E1066" s="9"/>
    </row>
    <row r="1067" spans="1:5">
      <c r="A1067" s="13"/>
      <c r="B1067" s="13"/>
      <c r="C1067" s="13"/>
      <c r="D1067" s="18"/>
      <c r="E1067" s="9"/>
    </row>
    <row r="1068" spans="1:5">
      <c r="A1068" s="13"/>
      <c r="B1068" s="13"/>
      <c r="C1068" s="13"/>
      <c r="D1068" s="18"/>
      <c r="E1068" s="9"/>
    </row>
    <row r="1069" spans="1:5">
      <c r="A1069" s="13"/>
      <c r="B1069" s="13"/>
      <c r="C1069" s="13"/>
      <c r="D1069" s="18"/>
      <c r="E1069" s="9"/>
    </row>
    <row r="1070" spans="1:5">
      <c r="A1070" s="13"/>
      <c r="B1070" s="13"/>
      <c r="C1070" s="13"/>
      <c r="D1070" s="18"/>
      <c r="E1070" s="9"/>
    </row>
    <row r="1071" spans="1:5">
      <c r="A1071" s="13"/>
      <c r="B1071" s="13"/>
      <c r="C1071" s="13"/>
      <c r="D1071" s="18"/>
      <c r="E1071" s="9"/>
    </row>
    <row r="1072" spans="1:5">
      <c r="A1072" s="13"/>
      <c r="B1072" s="13"/>
      <c r="C1072" s="13"/>
      <c r="D1072" s="18"/>
      <c r="E1072" s="9"/>
    </row>
    <row r="1073" spans="1:5">
      <c r="A1073" s="13"/>
      <c r="B1073" s="13"/>
      <c r="C1073" s="13"/>
      <c r="D1073" s="18"/>
      <c r="E1073" s="9"/>
    </row>
    <row r="1074" spans="1:5">
      <c r="A1074" s="13"/>
      <c r="B1074" s="13"/>
      <c r="C1074" s="13"/>
      <c r="D1074" s="18"/>
      <c r="E1074" s="9"/>
    </row>
    <row r="1075" spans="1:5">
      <c r="A1075" s="13"/>
      <c r="B1075" s="13"/>
      <c r="C1075" s="13"/>
      <c r="D1075" s="18"/>
      <c r="E1075" s="9"/>
    </row>
    <row r="1076" spans="1:5">
      <c r="A1076" s="13"/>
      <c r="B1076" s="13"/>
      <c r="C1076" s="13"/>
      <c r="D1076" s="18"/>
      <c r="E1076" s="9"/>
    </row>
    <row r="1077" spans="1:5">
      <c r="A1077" s="13"/>
      <c r="B1077" s="13"/>
      <c r="C1077" s="13"/>
      <c r="D1077" s="18"/>
      <c r="E1077" s="9"/>
    </row>
    <row r="1078" spans="1:5">
      <c r="A1078" s="13"/>
      <c r="B1078" s="13"/>
      <c r="C1078" s="13"/>
      <c r="D1078" s="18"/>
      <c r="E1078" s="9"/>
    </row>
    <row r="1079" spans="1:5">
      <c r="A1079" s="13"/>
      <c r="B1079" s="13"/>
      <c r="C1079" s="13"/>
      <c r="D1079" s="18"/>
      <c r="E1079" s="9"/>
    </row>
    <row r="1080" spans="1:5">
      <c r="A1080" s="13"/>
      <c r="B1080" s="13"/>
      <c r="C1080" s="13"/>
      <c r="D1080" s="18"/>
      <c r="E1080" s="9"/>
    </row>
    <row r="1081" spans="1:5">
      <c r="A1081" s="13"/>
      <c r="B1081" s="13"/>
      <c r="C1081" s="13"/>
      <c r="D1081" s="18"/>
      <c r="E1081" s="9"/>
    </row>
    <row r="1082" spans="1:5">
      <c r="A1082" s="13"/>
      <c r="B1082" s="13"/>
      <c r="C1082" s="13"/>
      <c r="D1082" s="18"/>
      <c r="E1082" s="9"/>
    </row>
    <row r="1083" spans="1:5">
      <c r="A1083" s="13"/>
      <c r="B1083" s="13"/>
      <c r="C1083" s="13"/>
      <c r="D1083" s="18"/>
      <c r="E1083" s="9"/>
    </row>
    <row r="1084" spans="1:5">
      <c r="A1084" s="13"/>
      <c r="B1084" s="13"/>
      <c r="C1084" s="13"/>
      <c r="D1084" s="18"/>
      <c r="E1084" s="9"/>
    </row>
    <row r="1085" spans="1:5">
      <c r="A1085" s="13"/>
      <c r="B1085" s="13"/>
      <c r="C1085" s="13"/>
      <c r="D1085" s="18"/>
      <c r="E1085" s="9"/>
    </row>
    <row r="1086" spans="1:5">
      <c r="A1086" s="13"/>
      <c r="B1086" s="13"/>
      <c r="C1086" s="13"/>
      <c r="D1086" s="18"/>
      <c r="E1086" s="9"/>
    </row>
    <row r="1087" spans="1:5">
      <c r="A1087" s="13"/>
      <c r="B1087" s="13"/>
      <c r="C1087" s="13"/>
      <c r="D1087" s="18"/>
      <c r="E1087" s="9"/>
    </row>
    <row r="1088" spans="1:5">
      <c r="A1088" s="13"/>
      <c r="B1088" s="13"/>
      <c r="C1088" s="13"/>
      <c r="D1088" s="18"/>
      <c r="E1088" s="9"/>
    </row>
    <row r="1089" spans="1:5">
      <c r="A1089" s="13"/>
      <c r="B1089" s="13"/>
      <c r="C1089" s="13"/>
      <c r="D1089" s="18"/>
      <c r="E1089" s="9"/>
    </row>
    <row r="1090" spans="1:5">
      <c r="A1090" s="13"/>
      <c r="B1090" s="13"/>
      <c r="C1090" s="13"/>
      <c r="D1090" s="18"/>
      <c r="E1090" s="9"/>
    </row>
    <row r="1091" spans="1:5">
      <c r="A1091" s="13"/>
      <c r="B1091" s="13"/>
      <c r="C1091" s="13"/>
      <c r="D1091" s="18"/>
      <c r="E1091" s="9"/>
    </row>
    <row r="1092" spans="1:5">
      <c r="A1092" s="13"/>
      <c r="B1092" s="13"/>
      <c r="C1092" s="13"/>
      <c r="D1092" s="18"/>
      <c r="E1092" s="9"/>
    </row>
    <row r="1093" spans="1:5">
      <c r="A1093" s="13"/>
      <c r="B1093" s="13"/>
      <c r="C1093" s="13"/>
      <c r="D1093" s="18"/>
      <c r="E1093" s="9"/>
    </row>
    <row r="1094" spans="1:5">
      <c r="A1094" s="13"/>
      <c r="B1094" s="13"/>
      <c r="C1094" s="13"/>
      <c r="D1094" s="18"/>
      <c r="E1094" s="9"/>
    </row>
    <row r="1095" spans="1:5">
      <c r="A1095" s="13"/>
      <c r="B1095" s="13"/>
      <c r="C1095" s="13"/>
      <c r="D1095" s="18"/>
      <c r="E1095" s="9"/>
    </row>
    <row r="1096" spans="1:5">
      <c r="A1096" s="13"/>
      <c r="B1096" s="13"/>
      <c r="C1096" s="13"/>
      <c r="D1096" s="18"/>
      <c r="E1096" s="9"/>
    </row>
    <row r="1097" spans="1:5">
      <c r="A1097" s="13"/>
      <c r="B1097" s="13"/>
      <c r="C1097" s="13"/>
      <c r="D1097" s="18"/>
      <c r="E1097" s="9"/>
    </row>
    <row r="1098" spans="1:5">
      <c r="A1098" s="13"/>
      <c r="B1098" s="13"/>
      <c r="C1098" s="13"/>
      <c r="D1098" s="18"/>
      <c r="E1098" s="9"/>
    </row>
    <row r="1099" spans="1:5">
      <c r="A1099" s="13"/>
      <c r="B1099" s="13"/>
      <c r="C1099" s="13"/>
      <c r="D1099" s="18"/>
      <c r="E1099" s="9"/>
    </row>
    <row r="1100" spans="1:5">
      <c r="A1100" s="13"/>
      <c r="B1100" s="13"/>
      <c r="C1100" s="13"/>
      <c r="D1100" s="18"/>
      <c r="E1100" s="9"/>
    </row>
    <row r="1101" spans="1:5">
      <c r="A1101" s="13"/>
      <c r="B1101" s="13"/>
      <c r="C1101" s="13"/>
      <c r="D1101" s="18"/>
      <c r="E1101" s="9"/>
    </row>
    <row r="1102" spans="1:5">
      <c r="A1102" s="13"/>
      <c r="B1102" s="13"/>
      <c r="C1102" s="13"/>
      <c r="D1102" s="18"/>
      <c r="E1102" s="9"/>
    </row>
    <row r="1103" spans="1:5">
      <c r="A1103" s="13"/>
      <c r="B1103" s="13"/>
      <c r="C1103" s="13"/>
      <c r="D1103" s="18"/>
      <c r="E1103" s="9"/>
    </row>
    <row r="1104" spans="1:5">
      <c r="A1104" s="13"/>
      <c r="B1104" s="13"/>
      <c r="C1104" s="13"/>
      <c r="D1104" s="18"/>
      <c r="E1104" s="9"/>
    </row>
    <row r="1105" spans="1:5">
      <c r="A1105" s="13"/>
      <c r="B1105" s="13"/>
      <c r="C1105" s="13"/>
      <c r="D1105" s="18"/>
      <c r="E1105" s="9"/>
    </row>
    <row r="1106" spans="1:5">
      <c r="A1106" s="13"/>
      <c r="B1106" s="13"/>
      <c r="C1106" s="13"/>
      <c r="D1106" s="18"/>
      <c r="E1106" s="9"/>
    </row>
    <row r="1107" spans="1:5">
      <c r="A1107" s="13"/>
      <c r="B1107" s="13"/>
      <c r="C1107" s="13"/>
      <c r="D1107" s="18"/>
      <c r="E1107" s="9"/>
    </row>
    <row r="1108" spans="1:5">
      <c r="A1108" s="13"/>
      <c r="B1108" s="13"/>
      <c r="C1108" s="13"/>
      <c r="D1108" s="18"/>
      <c r="E1108" s="9"/>
    </row>
    <row r="1109" spans="1:5">
      <c r="A1109" s="13"/>
      <c r="B1109" s="13"/>
      <c r="C1109" s="13"/>
      <c r="D1109" s="18"/>
      <c r="E1109" s="9"/>
    </row>
    <row r="1110" spans="1:5">
      <c r="A1110" s="13"/>
      <c r="B1110" s="13"/>
      <c r="C1110" s="13"/>
      <c r="D1110" s="18"/>
      <c r="E1110" s="9"/>
    </row>
    <row r="1111" spans="1:5">
      <c r="A1111" s="13"/>
      <c r="B1111" s="13"/>
      <c r="C1111" s="13"/>
      <c r="D1111" s="18"/>
      <c r="E1111" s="9"/>
    </row>
    <row r="1112" spans="1:5">
      <c r="A1112" s="13"/>
      <c r="B1112" s="13"/>
      <c r="C1112" s="13"/>
      <c r="D1112" s="18"/>
      <c r="E1112" s="9"/>
    </row>
    <row r="1113" spans="1:5">
      <c r="A1113" s="13"/>
      <c r="B1113" s="13"/>
      <c r="C1113" s="13"/>
      <c r="D1113" s="18"/>
      <c r="E1113" s="9"/>
    </row>
    <row r="1114" spans="1:5">
      <c r="A1114" s="13"/>
      <c r="B1114" s="13"/>
      <c r="C1114" s="13"/>
      <c r="D1114" s="18"/>
      <c r="E1114" s="9"/>
    </row>
    <row r="1115" spans="1:5">
      <c r="A1115" s="13"/>
      <c r="B1115" s="13"/>
      <c r="C1115" s="13"/>
      <c r="D1115" s="18"/>
      <c r="E1115" s="9"/>
    </row>
    <row r="1116" spans="1:5">
      <c r="A1116" s="13"/>
      <c r="B1116" s="13"/>
      <c r="C1116" s="13"/>
      <c r="D1116" s="18"/>
      <c r="E1116" s="9"/>
    </row>
    <row r="1117" spans="1:5">
      <c r="A1117" s="13"/>
      <c r="B1117" s="13"/>
      <c r="C1117" s="13"/>
      <c r="D1117" s="18"/>
      <c r="E1117" s="9"/>
    </row>
    <row r="1118" spans="1:5">
      <c r="A1118" s="13"/>
      <c r="B1118" s="13"/>
      <c r="C1118" s="13"/>
      <c r="D1118" s="18"/>
      <c r="E1118" s="9"/>
    </row>
    <row r="1119" spans="1:5">
      <c r="A1119" s="13"/>
      <c r="B1119" s="13"/>
      <c r="C1119" s="13"/>
      <c r="D1119" s="18"/>
      <c r="E1119" s="9"/>
    </row>
    <row r="1120" spans="1:5">
      <c r="A1120" s="13"/>
      <c r="B1120" s="13"/>
      <c r="C1120" s="13"/>
      <c r="D1120" s="18"/>
      <c r="E1120" s="9"/>
    </row>
    <row r="1121" spans="1:5">
      <c r="A1121" s="13"/>
      <c r="B1121" s="13"/>
      <c r="C1121" s="13"/>
      <c r="D1121" s="18"/>
      <c r="E1121" s="9"/>
    </row>
    <row r="1122" spans="1:5">
      <c r="A1122" s="13"/>
      <c r="B1122" s="13"/>
      <c r="C1122" s="13"/>
      <c r="D1122" s="18"/>
      <c r="E1122" s="9"/>
    </row>
    <row r="1123" spans="1:5">
      <c r="A1123" s="13"/>
      <c r="B1123" s="13"/>
      <c r="C1123" s="13"/>
      <c r="D1123" s="18"/>
      <c r="E1123" s="9"/>
    </row>
    <row r="1124" spans="1:5">
      <c r="A1124" s="13"/>
      <c r="B1124" s="13"/>
      <c r="C1124" s="13"/>
      <c r="D1124" s="18"/>
      <c r="E1124" s="9"/>
    </row>
    <row r="1125" spans="1:5">
      <c r="A1125" s="13"/>
      <c r="B1125" s="13"/>
      <c r="C1125" s="13"/>
      <c r="D1125" s="18"/>
      <c r="E1125" s="9"/>
    </row>
    <row r="1126" spans="1:5">
      <c r="A1126" s="13"/>
      <c r="B1126" s="13"/>
      <c r="C1126" s="13"/>
      <c r="D1126" s="18"/>
      <c r="E1126" s="9"/>
    </row>
    <row r="1127" spans="1:5">
      <c r="A1127" s="13"/>
      <c r="B1127" s="13"/>
      <c r="C1127" s="13"/>
      <c r="D1127" s="18"/>
      <c r="E1127" s="9"/>
    </row>
    <row r="1128" spans="1:5">
      <c r="A1128" s="13"/>
      <c r="B1128" s="13"/>
      <c r="C1128" s="13"/>
      <c r="D1128" s="18"/>
      <c r="E1128" s="9"/>
    </row>
    <row r="1129" spans="1:5">
      <c r="A1129" s="13"/>
      <c r="B1129" s="13"/>
      <c r="C1129" s="13"/>
      <c r="D1129" s="18"/>
      <c r="E1129" s="9"/>
    </row>
    <row r="1130" spans="1:5">
      <c r="A1130" s="13"/>
      <c r="B1130" s="13"/>
      <c r="C1130" s="13"/>
      <c r="D1130" s="18"/>
      <c r="E1130" s="9"/>
    </row>
    <row r="1131" spans="1:5">
      <c r="A1131" s="13"/>
      <c r="B1131" s="13"/>
      <c r="C1131" s="13"/>
      <c r="D1131" s="18"/>
      <c r="E1131" s="9"/>
    </row>
    <row r="1132" spans="1:5">
      <c r="A1132" s="13"/>
      <c r="B1132" s="13"/>
      <c r="C1132" s="13"/>
      <c r="D1132" s="18"/>
      <c r="E1132" s="9"/>
    </row>
    <row r="1133" spans="1:5">
      <c r="A1133" s="13"/>
      <c r="B1133" s="13"/>
      <c r="C1133" s="13"/>
      <c r="D1133" s="18"/>
      <c r="E1133" s="9"/>
    </row>
    <row r="1134" spans="1:5">
      <c r="A1134" s="13"/>
      <c r="B1134" s="13"/>
      <c r="C1134" s="13"/>
      <c r="D1134" s="18"/>
      <c r="E1134" s="9"/>
    </row>
    <row r="1135" spans="1:5">
      <c r="A1135" s="13"/>
      <c r="B1135" s="13"/>
      <c r="C1135" s="13"/>
      <c r="D1135" s="18"/>
      <c r="E1135" s="9"/>
    </row>
    <row r="1136" spans="1:5">
      <c r="A1136" s="13"/>
      <c r="B1136" s="13"/>
      <c r="C1136" s="13"/>
      <c r="D1136" s="18"/>
      <c r="E1136" s="9"/>
    </row>
    <row r="1137" spans="1:5">
      <c r="A1137" s="13"/>
      <c r="B1137" s="13"/>
      <c r="C1137" s="13"/>
      <c r="D1137" s="18"/>
      <c r="E1137" s="9"/>
    </row>
    <row r="1138" spans="1:5">
      <c r="A1138" s="13"/>
      <c r="B1138" s="13"/>
      <c r="C1138" s="13"/>
      <c r="D1138" s="18"/>
      <c r="E1138" s="9"/>
    </row>
    <row r="1139" spans="1:5">
      <c r="A1139" s="13"/>
      <c r="B1139" s="13"/>
      <c r="C1139" s="13"/>
      <c r="D1139" s="18"/>
      <c r="E1139" s="9"/>
    </row>
    <row r="1140" spans="1:5">
      <c r="A1140" s="13"/>
      <c r="B1140" s="13"/>
      <c r="C1140" s="13"/>
      <c r="D1140" s="18"/>
      <c r="E1140" s="9"/>
    </row>
    <row r="1141" spans="1:5">
      <c r="A1141" s="13"/>
      <c r="B1141" s="13"/>
      <c r="C1141" s="13"/>
      <c r="D1141" s="18"/>
      <c r="E1141" s="9"/>
    </row>
    <row r="1142" spans="1:5">
      <c r="A1142" s="13"/>
      <c r="B1142" s="13"/>
      <c r="C1142" s="13"/>
      <c r="D1142" s="18"/>
      <c r="E1142" s="9"/>
    </row>
    <row r="1143" spans="1:5">
      <c r="A1143" s="13"/>
      <c r="B1143" s="13"/>
      <c r="C1143" s="13"/>
      <c r="D1143" s="18"/>
      <c r="E1143" s="9"/>
    </row>
    <row r="1144" spans="1:5">
      <c r="A1144" s="13"/>
      <c r="B1144" s="13"/>
      <c r="C1144" s="13"/>
      <c r="D1144" s="18"/>
      <c r="E1144" s="9"/>
    </row>
    <row r="1145" spans="1:5">
      <c r="A1145" s="13"/>
      <c r="B1145" s="13"/>
      <c r="C1145" s="13"/>
      <c r="D1145" s="18"/>
      <c r="E1145" s="9"/>
    </row>
    <row r="1146" spans="1:5">
      <c r="A1146" s="13"/>
      <c r="B1146" s="13"/>
      <c r="C1146" s="13"/>
      <c r="D1146" s="18"/>
      <c r="E1146" s="9"/>
    </row>
    <row r="1147" spans="1:5">
      <c r="A1147" s="13"/>
      <c r="B1147" s="13"/>
      <c r="C1147" s="13"/>
      <c r="D1147" s="18"/>
      <c r="E1147" s="9"/>
    </row>
    <row r="1148" spans="1:5">
      <c r="A1148" s="13"/>
      <c r="B1148" s="13"/>
      <c r="C1148" s="13"/>
      <c r="D1148" s="18"/>
      <c r="E1148" s="9"/>
    </row>
    <row r="1149" spans="1:5">
      <c r="A1149" s="13"/>
      <c r="B1149" s="13"/>
      <c r="C1149" s="13"/>
      <c r="D1149" s="18"/>
      <c r="E1149" s="9"/>
    </row>
    <row r="1150" spans="1:5">
      <c r="A1150" s="13"/>
      <c r="B1150" s="13"/>
      <c r="C1150" s="13"/>
      <c r="D1150" s="18"/>
      <c r="E1150" s="9"/>
    </row>
    <row r="1151" spans="1:5">
      <c r="A1151" s="13"/>
      <c r="B1151" s="13"/>
      <c r="C1151" s="13"/>
      <c r="D1151" s="18"/>
      <c r="E1151" s="9"/>
    </row>
    <row r="1152" spans="1:5">
      <c r="A1152" s="13"/>
      <c r="B1152" s="13"/>
      <c r="C1152" s="13"/>
      <c r="D1152" s="18"/>
      <c r="E1152" s="9"/>
    </row>
    <row r="1153" spans="1:5">
      <c r="A1153" s="13"/>
      <c r="B1153" s="13"/>
      <c r="C1153" s="13"/>
      <c r="D1153" s="18"/>
      <c r="E1153" s="9"/>
    </row>
    <row r="1154" spans="1:5">
      <c r="A1154" s="13"/>
      <c r="B1154" s="13"/>
      <c r="C1154" s="13"/>
      <c r="D1154" s="18"/>
      <c r="E1154" s="9"/>
    </row>
    <row r="1155" spans="1:5">
      <c r="A1155" s="13"/>
      <c r="B1155" s="13"/>
      <c r="C1155" s="13"/>
      <c r="D1155" s="18"/>
      <c r="E1155" s="9"/>
    </row>
    <row r="1156" spans="1:5">
      <c r="A1156" s="13"/>
      <c r="B1156" s="13"/>
      <c r="C1156" s="13"/>
      <c r="D1156" s="18"/>
      <c r="E1156" s="9"/>
    </row>
    <row r="1157" spans="1:5">
      <c r="A1157" s="13"/>
      <c r="B1157" s="13"/>
      <c r="C1157" s="13"/>
      <c r="D1157" s="18"/>
      <c r="E1157" s="9"/>
    </row>
    <row r="1158" spans="1:5">
      <c r="A1158" s="13"/>
      <c r="B1158" s="13"/>
      <c r="C1158" s="13"/>
      <c r="D1158" s="18"/>
      <c r="E1158" s="9"/>
    </row>
    <row r="1159" spans="1:5">
      <c r="A1159" s="13"/>
      <c r="B1159" s="13"/>
      <c r="C1159" s="13"/>
      <c r="D1159" s="18"/>
      <c r="E1159" s="9"/>
    </row>
    <row r="1160" spans="1:5">
      <c r="A1160" s="13"/>
      <c r="B1160" s="13"/>
      <c r="C1160" s="13"/>
      <c r="D1160" s="18"/>
      <c r="E1160" s="9"/>
    </row>
    <row r="1161" spans="1:5">
      <c r="A1161" s="13"/>
      <c r="B1161" s="13"/>
      <c r="C1161" s="13"/>
      <c r="D1161" s="18"/>
      <c r="E1161" s="9"/>
    </row>
    <row r="1162" spans="1:5">
      <c r="A1162" s="13"/>
      <c r="B1162" s="13"/>
      <c r="C1162" s="13"/>
      <c r="D1162" s="18"/>
      <c r="E1162" s="9"/>
    </row>
    <row r="1163" spans="1:5">
      <c r="A1163" s="13"/>
      <c r="B1163" s="13"/>
      <c r="C1163" s="13"/>
      <c r="D1163" s="18"/>
      <c r="E1163" s="9"/>
    </row>
    <row r="1164" spans="1:5">
      <c r="A1164" s="13"/>
      <c r="B1164" s="13"/>
      <c r="C1164" s="13"/>
      <c r="D1164" s="18"/>
      <c r="E1164" s="9"/>
    </row>
    <row r="1165" spans="1:5">
      <c r="A1165" s="13"/>
      <c r="B1165" s="13"/>
      <c r="C1165" s="13"/>
      <c r="D1165" s="18"/>
      <c r="E1165" s="9"/>
    </row>
    <row r="1166" spans="1:5">
      <c r="A1166" s="13"/>
      <c r="B1166" s="13"/>
      <c r="C1166" s="13"/>
      <c r="D1166" s="18"/>
      <c r="E1166" s="9"/>
    </row>
    <row r="1167" spans="1:5">
      <c r="A1167" s="13"/>
      <c r="B1167" s="13"/>
      <c r="C1167" s="13"/>
      <c r="D1167" s="18"/>
      <c r="E1167" s="9"/>
    </row>
    <row r="1168" spans="1:5">
      <c r="A1168" s="13"/>
      <c r="B1168" s="13"/>
      <c r="C1168" s="13"/>
      <c r="D1168" s="18"/>
      <c r="E1168" s="9"/>
    </row>
    <row r="1169" spans="1:5">
      <c r="A1169" s="13"/>
      <c r="B1169" s="13"/>
      <c r="C1169" s="13"/>
      <c r="D1169" s="18"/>
      <c r="E1169" s="9"/>
    </row>
    <row r="1170" spans="1:5">
      <c r="A1170" s="13"/>
      <c r="B1170" s="13"/>
      <c r="C1170" s="13"/>
      <c r="D1170" s="18"/>
      <c r="E1170" s="9"/>
    </row>
    <row r="1171" spans="1:5">
      <c r="A1171" s="13"/>
      <c r="B1171" s="13"/>
      <c r="C1171" s="13"/>
      <c r="D1171" s="18"/>
      <c r="E1171" s="9"/>
    </row>
    <row r="1172" spans="1:5">
      <c r="A1172" s="13"/>
      <c r="B1172" s="13"/>
      <c r="C1172" s="13"/>
      <c r="D1172" s="18"/>
      <c r="E1172" s="9"/>
    </row>
    <row r="1173" spans="1:5">
      <c r="A1173" s="13"/>
      <c r="B1173" s="13"/>
      <c r="C1173" s="13"/>
      <c r="D1173" s="18"/>
      <c r="E1173" s="9"/>
    </row>
    <row r="1174" spans="1:5">
      <c r="A1174" s="13"/>
      <c r="B1174" s="13"/>
      <c r="C1174" s="13"/>
      <c r="D1174" s="18"/>
      <c r="E1174" s="9"/>
    </row>
    <row r="1175" spans="1:5">
      <c r="A1175" s="13"/>
      <c r="B1175" s="13"/>
      <c r="C1175" s="13"/>
      <c r="D1175" s="18"/>
      <c r="E1175" s="9"/>
    </row>
    <row r="1176" spans="1:5">
      <c r="A1176" s="13"/>
      <c r="B1176" s="13"/>
      <c r="C1176" s="13"/>
      <c r="D1176" s="18"/>
      <c r="E1176" s="9"/>
    </row>
    <row r="1177" spans="1:5">
      <c r="A1177" s="13"/>
      <c r="B1177" s="13"/>
      <c r="C1177" s="13"/>
      <c r="D1177" s="18"/>
      <c r="E1177" s="9"/>
    </row>
    <row r="1178" spans="1:5">
      <c r="A1178" s="13"/>
      <c r="B1178" s="13"/>
      <c r="C1178" s="13"/>
      <c r="D1178" s="18"/>
      <c r="E1178" s="9"/>
    </row>
    <row r="1179" spans="1:5">
      <c r="A1179" s="13"/>
      <c r="B1179" s="13"/>
      <c r="C1179" s="13"/>
      <c r="D1179" s="18"/>
      <c r="E1179" s="9"/>
    </row>
    <row r="1180" spans="1:5">
      <c r="A1180" s="13"/>
      <c r="B1180" s="13"/>
      <c r="C1180" s="13"/>
      <c r="D1180" s="18"/>
      <c r="E1180" s="9"/>
    </row>
    <row r="1181" spans="1:5">
      <c r="A1181" s="13"/>
      <c r="B1181" s="13"/>
      <c r="C1181" s="13"/>
      <c r="D1181" s="18"/>
      <c r="E1181" s="9"/>
    </row>
    <row r="1182" spans="1:5">
      <c r="A1182" s="13"/>
      <c r="B1182" s="13"/>
      <c r="C1182" s="13"/>
      <c r="D1182" s="18"/>
      <c r="E1182" s="9"/>
    </row>
    <row r="1183" spans="1:5">
      <c r="A1183" s="13"/>
      <c r="B1183" s="13"/>
      <c r="C1183" s="13"/>
      <c r="D1183" s="18"/>
      <c r="E1183" s="9"/>
    </row>
    <row r="1184" spans="1:5">
      <c r="A1184" s="13"/>
      <c r="B1184" s="13"/>
      <c r="C1184" s="13"/>
      <c r="D1184" s="18"/>
      <c r="E1184" s="9"/>
    </row>
    <row r="1185" spans="1:5">
      <c r="A1185" s="13"/>
      <c r="B1185" s="13"/>
      <c r="C1185" s="13"/>
      <c r="D1185" s="18"/>
      <c r="E1185" s="9"/>
    </row>
    <row r="1186" spans="1:5">
      <c r="A1186" s="13"/>
      <c r="B1186" s="13"/>
      <c r="C1186" s="13"/>
      <c r="D1186" s="18"/>
      <c r="E1186" s="9"/>
    </row>
    <row r="1187" spans="1:5">
      <c r="A1187" s="13"/>
      <c r="B1187" s="13"/>
      <c r="C1187" s="13"/>
      <c r="D1187" s="18"/>
      <c r="E1187" s="9"/>
    </row>
    <row r="1188" spans="1:5">
      <c r="A1188" s="13"/>
      <c r="B1188" s="13"/>
      <c r="C1188" s="13"/>
      <c r="D1188" s="18"/>
      <c r="E1188" s="9"/>
    </row>
    <row r="1189" spans="1:5">
      <c r="A1189" s="13"/>
      <c r="B1189" s="13"/>
      <c r="C1189" s="13"/>
      <c r="D1189" s="18"/>
      <c r="E1189" s="9"/>
    </row>
    <row r="1190" spans="1:5">
      <c r="A1190" s="13"/>
      <c r="B1190" s="13"/>
      <c r="C1190" s="13"/>
      <c r="D1190" s="18"/>
      <c r="E1190" s="9"/>
    </row>
    <row r="1191" spans="1:5">
      <c r="A1191" s="13"/>
      <c r="B1191" s="13"/>
      <c r="C1191" s="13"/>
      <c r="D1191" s="18"/>
      <c r="E1191" s="9"/>
    </row>
    <row r="1192" spans="1:5">
      <c r="A1192" s="13"/>
      <c r="B1192" s="13"/>
      <c r="C1192" s="13"/>
      <c r="D1192" s="18"/>
      <c r="E1192" s="9"/>
    </row>
    <row r="1193" spans="1:5">
      <c r="A1193" s="13"/>
      <c r="B1193" s="13"/>
      <c r="C1193" s="13"/>
      <c r="D1193" s="18"/>
      <c r="E1193" s="9"/>
    </row>
    <row r="1194" spans="1:5">
      <c r="A1194" s="13"/>
      <c r="B1194" s="13"/>
      <c r="C1194" s="13"/>
      <c r="D1194" s="18"/>
      <c r="E1194" s="9"/>
    </row>
    <row r="1195" spans="1:5">
      <c r="A1195" s="13"/>
      <c r="B1195" s="13"/>
      <c r="C1195" s="13"/>
      <c r="D1195" s="18"/>
      <c r="E1195" s="9"/>
    </row>
    <row r="1196" spans="1:5">
      <c r="A1196" s="13"/>
      <c r="B1196" s="13"/>
      <c r="C1196" s="13"/>
      <c r="D1196" s="18"/>
      <c r="E1196" s="9"/>
    </row>
    <row r="1197" spans="1:5">
      <c r="A1197" s="13"/>
      <c r="B1197" s="13"/>
      <c r="C1197" s="13"/>
      <c r="D1197" s="18"/>
      <c r="E1197" s="9"/>
    </row>
    <row r="1198" spans="1:5">
      <c r="A1198" s="13"/>
      <c r="B1198" s="13"/>
      <c r="C1198" s="13"/>
      <c r="D1198" s="18"/>
      <c r="E1198" s="9"/>
    </row>
    <row r="1199" spans="1:5">
      <c r="A1199" s="13"/>
      <c r="B1199" s="13"/>
      <c r="C1199" s="13"/>
      <c r="D1199" s="18"/>
      <c r="E1199" s="9"/>
    </row>
    <row r="1200" spans="1:5">
      <c r="A1200" s="13"/>
      <c r="B1200" s="13"/>
      <c r="C1200" s="13"/>
      <c r="D1200" s="18"/>
      <c r="E1200" s="9"/>
    </row>
    <row r="1201" spans="1:5">
      <c r="A1201" s="13"/>
      <c r="B1201" s="13"/>
      <c r="C1201" s="13"/>
      <c r="D1201" s="18"/>
      <c r="E1201" s="9"/>
    </row>
    <row r="1202" spans="1:5">
      <c r="A1202" s="13"/>
      <c r="B1202" s="13"/>
      <c r="C1202" s="13"/>
      <c r="D1202" s="18"/>
      <c r="E1202" s="9"/>
    </row>
    <row r="1203" spans="1:5">
      <c r="A1203" s="13"/>
      <c r="B1203" s="13"/>
      <c r="C1203" s="13"/>
      <c r="D1203" s="18"/>
      <c r="E1203" s="9"/>
    </row>
    <row r="1204" spans="1:5">
      <c r="A1204" s="13"/>
      <c r="B1204" s="13"/>
      <c r="C1204" s="13"/>
      <c r="D1204" s="18"/>
      <c r="E1204" s="9"/>
    </row>
    <row r="1205" spans="1:5">
      <c r="A1205" s="13"/>
      <c r="B1205" s="13"/>
      <c r="C1205" s="13"/>
      <c r="D1205" s="18"/>
      <c r="E1205" s="9"/>
    </row>
    <row r="1206" spans="1:5">
      <c r="A1206" s="13"/>
      <c r="B1206" s="13"/>
      <c r="C1206" s="13"/>
      <c r="D1206" s="18"/>
      <c r="E1206" s="9"/>
    </row>
    <row r="1207" spans="1:5">
      <c r="A1207" s="13"/>
      <c r="B1207" s="13"/>
      <c r="C1207" s="13"/>
      <c r="D1207" s="18"/>
      <c r="E1207" s="9"/>
    </row>
    <row r="1208" spans="1:5">
      <c r="A1208" s="13"/>
      <c r="B1208" s="13"/>
      <c r="C1208" s="13"/>
      <c r="D1208" s="18"/>
      <c r="E1208" s="9"/>
    </row>
    <row r="1209" spans="1:5">
      <c r="A1209" s="13"/>
      <c r="B1209" s="13"/>
      <c r="C1209" s="13"/>
      <c r="D1209" s="18"/>
      <c r="E1209" s="9"/>
    </row>
    <row r="1210" spans="1:5">
      <c r="A1210" s="13"/>
      <c r="B1210" s="13"/>
      <c r="C1210" s="13"/>
      <c r="D1210" s="18"/>
      <c r="E1210" s="9"/>
    </row>
    <row r="1211" spans="1:5">
      <c r="A1211" s="13"/>
      <c r="B1211" s="13"/>
      <c r="C1211" s="13"/>
      <c r="D1211" s="18"/>
      <c r="E1211" s="9"/>
    </row>
    <row r="1212" spans="1:5">
      <c r="A1212" s="13"/>
      <c r="B1212" s="13"/>
      <c r="C1212" s="13"/>
      <c r="D1212" s="18"/>
      <c r="E1212" s="9"/>
    </row>
    <row r="1213" spans="1:5">
      <c r="A1213" s="13"/>
      <c r="B1213" s="13"/>
      <c r="C1213" s="13"/>
      <c r="D1213" s="18"/>
      <c r="E1213" s="9"/>
    </row>
    <row r="1214" spans="1:5">
      <c r="A1214" s="13"/>
      <c r="B1214" s="13"/>
      <c r="C1214" s="13"/>
      <c r="D1214" s="18"/>
      <c r="E1214" s="9"/>
    </row>
    <row r="1215" spans="1:5">
      <c r="A1215" s="13"/>
      <c r="B1215" s="13"/>
      <c r="C1215" s="13"/>
      <c r="D1215" s="18"/>
      <c r="E1215" s="9"/>
    </row>
    <row r="1216" spans="1:5">
      <c r="A1216" s="13"/>
      <c r="B1216" s="13"/>
      <c r="C1216" s="13"/>
      <c r="D1216" s="18"/>
      <c r="E1216" s="9"/>
    </row>
    <row r="1217" spans="1:5">
      <c r="A1217" s="13"/>
      <c r="B1217" s="13"/>
      <c r="C1217" s="13"/>
      <c r="D1217" s="18"/>
      <c r="E1217" s="9"/>
    </row>
    <row r="1218" spans="1:5">
      <c r="A1218" s="13"/>
      <c r="B1218" s="13"/>
      <c r="C1218" s="13"/>
      <c r="D1218" s="18"/>
      <c r="E1218" s="9"/>
    </row>
    <row r="1219" spans="1:5">
      <c r="A1219" s="13"/>
      <c r="B1219" s="13"/>
      <c r="C1219" s="13"/>
      <c r="D1219" s="18"/>
      <c r="E1219" s="9"/>
    </row>
    <row r="1220" spans="1:5">
      <c r="A1220" s="13"/>
      <c r="B1220" s="13"/>
      <c r="C1220" s="13"/>
      <c r="D1220" s="18"/>
      <c r="E1220" s="9"/>
    </row>
    <row r="1221" spans="1:5">
      <c r="A1221" s="13"/>
      <c r="B1221" s="13"/>
      <c r="C1221" s="13"/>
      <c r="D1221" s="18"/>
      <c r="E1221" s="9"/>
    </row>
    <row r="1222" spans="1:5">
      <c r="A1222" s="13"/>
      <c r="B1222" s="13"/>
      <c r="C1222" s="13"/>
      <c r="D1222" s="18"/>
      <c r="E1222" s="9"/>
    </row>
    <row r="1223" spans="1:5">
      <c r="A1223" s="13"/>
      <c r="B1223" s="13"/>
      <c r="C1223" s="13"/>
      <c r="D1223" s="18"/>
      <c r="E1223" s="9"/>
    </row>
    <row r="1224" spans="1:5">
      <c r="A1224" s="13"/>
      <c r="B1224" s="13"/>
      <c r="C1224" s="13"/>
      <c r="D1224" s="18"/>
      <c r="E1224" s="9"/>
    </row>
    <row r="1225" spans="1:5">
      <c r="A1225" s="13"/>
      <c r="B1225" s="13"/>
      <c r="C1225" s="13"/>
      <c r="D1225" s="18"/>
      <c r="E1225" s="9"/>
    </row>
    <row r="1226" spans="1:5">
      <c r="A1226" s="13"/>
      <c r="B1226" s="13"/>
      <c r="C1226" s="13"/>
      <c r="D1226" s="18"/>
      <c r="E1226" s="9"/>
    </row>
    <row r="1227" spans="1:5">
      <c r="A1227" s="13"/>
      <c r="B1227" s="13"/>
      <c r="C1227" s="13"/>
      <c r="D1227" s="18"/>
      <c r="E1227" s="9"/>
    </row>
    <row r="1228" spans="1:5">
      <c r="A1228" s="13"/>
      <c r="B1228" s="13"/>
      <c r="C1228" s="13"/>
      <c r="D1228" s="18"/>
      <c r="E1228" s="9"/>
    </row>
    <row r="1229" spans="1:5">
      <c r="A1229" s="13"/>
      <c r="B1229" s="13"/>
      <c r="C1229" s="13"/>
      <c r="D1229" s="18"/>
      <c r="E1229" s="9"/>
    </row>
    <row r="1230" spans="1:5">
      <c r="A1230" s="13"/>
      <c r="B1230" s="13"/>
      <c r="C1230" s="13"/>
      <c r="D1230" s="18"/>
      <c r="E1230" s="9"/>
    </row>
    <row r="1231" spans="1:5">
      <c r="A1231" s="13"/>
      <c r="B1231" s="13"/>
      <c r="C1231" s="13"/>
      <c r="D1231" s="18"/>
      <c r="E1231" s="9"/>
    </row>
    <row r="1232" spans="1:5">
      <c r="A1232" s="13"/>
      <c r="B1232" s="13"/>
      <c r="C1232" s="13"/>
      <c r="D1232" s="18"/>
      <c r="E1232" s="9"/>
    </row>
    <row r="1233" spans="1:5">
      <c r="A1233" s="13"/>
      <c r="B1233" s="13"/>
      <c r="C1233" s="13"/>
      <c r="D1233" s="18"/>
      <c r="E1233" s="9"/>
    </row>
    <row r="1234" spans="1:5">
      <c r="A1234" s="13"/>
      <c r="B1234" s="13"/>
      <c r="C1234" s="13"/>
      <c r="D1234" s="18"/>
      <c r="E1234" s="9"/>
    </row>
    <row r="1235" spans="1:5">
      <c r="A1235" s="13"/>
      <c r="B1235" s="13"/>
      <c r="C1235" s="13"/>
      <c r="D1235" s="18"/>
      <c r="E1235" s="9"/>
    </row>
    <row r="1236" spans="1:5">
      <c r="A1236" s="13"/>
      <c r="B1236" s="13"/>
      <c r="C1236" s="13"/>
      <c r="D1236" s="18"/>
      <c r="E1236" s="9"/>
    </row>
    <row r="1237" spans="1:5">
      <c r="A1237" s="13"/>
      <c r="B1237" s="13"/>
      <c r="C1237" s="13"/>
      <c r="D1237" s="18"/>
      <c r="E1237" s="9"/>
    </row>
    <row r="1238" spans="1:5">
      <c r="A1238" s="13"/>
      <c r="B1238" s="13"/>
      <c r="C1238" s="13"/>
      <c r="D1238" s="18"/>
      <c r="E1238" s="9"/>
    </row>
    <row r="1239" spans="1:5">
      <c r="A1239" s="13"/>
      <c r="B1239" s="13"/>
      <c r="C1239" s="13"/>
      <c r="D1239" s="18"/>
      <c r="E1239" s="9"/>
    </row>
    <row r="1240" spans="1:5">
      <c r="A1240" s="13"/>
      <c r="B1240" s="13"/>
      <c r="C1240" s="13"/>
      <c r="D1240" s="18"/>
      <c r="E1240" s="9"/>
    </row>
    <row r="1241" spans="1:5">
      <c r="A1241" s="13"/>
      <c r="B1241" s="13"/>
      <c r="C1241" s="13"/>
      <c r="D1241" s="18"/>
      <c r="E1241" s="9"/>
    </row>
    <row r="1242" spans="1:5">
      <c r="A1242" s="13"/>
      <c r="B1242" s="13"/>
      <c r="C1242" s="13"/>
      <c r="D1242" s="18"/>
      <c r="E1242" s="9"/>
    </row>
    <row r="1243" spans="1:5">
      <c r="A1243" s="13"/>
      <c r="B1243" s="13"/>
      <c r="C1243" s="13"/>
      <c r="D1243" s="18"/>
      <c r="E1243" s="9"/>
    </row>
    <row r="1244" spans="1:5">
      <c r="A1244" s="13"/>
      <c r="B1244" s="13"/>
      <c r="C1244" s="13"/>
      <c r="D1244" s="18"/>
      <c r="E1244" s="9"/>
    </row>
    <row r="1245" spans="1:5">
      <c r="A1245" s="13"/>
      <c r="B1245" s="13"/>
      <c r="C1245" s="13"/>
      <c r="D1245" s="18"/>
      <c r="E1245" s="9"/>
    </row>
    <row r="1246" spans="1:5">
      <c r="A1246" s="13"/>
      <c r="B1246" s="13"/>
      <c r="C1246" s="13"/>
      <c r="D1246" s="18"/>
      <c r="E1246" s="9"/>
    </row>
    <row r="1247" spans="1:5">
      <c r="A1247" s="13"/>
      <c r="B1247" s="13"/>
      <c r="C1247" s="13"/>
      <c r="D1247" s="18"/>
      <c r="E1247" s="9"/>
    </row>
    <row r="1248" spans="1:5">
      <c r="A1248" s="13"/>
      <c r="B1248" s="13"/>
      <c r="C1248" s="13"/>
      <c r="D1248" s="18"/>
      <c r="E1248" s="9"/>
    </row>
    <row r="1249" spans="1:5">
      <c r="A1249" s="13"/>
      <c r="B1249" s="13"/>
      <c r="C1249" s="13"/>
      <c r="D1249" s="18"/>
      <c r="E1249" s="9"/>
    </row>
    <row r="1250" spans="1:5">
      <c r="A1250" s="13"/>
      <c r="B1250" s="13"/>
      <c r="C1250" s="13"/>
      <c r="D1250" s="18"/>
      <c r="E1250" s="9"/>
    </row>
    <row r="1251" spans="1:5">
      <c r="A1251" s="13"/>
      <c r="B1251" s="13"/>
      <c r="C1251" s="13"/>
      <c r="D1251" s="18"/>
      <c r="E1251" s="9"/>
    </row>
    <row r="1252" spans="1:5">
      <c r="A1252" s="13"/>
      <c r="B1252" s="13"/>
      <c r="C1252" s="13"/>
      <c r="D1252" s="18"/>
      <c r="E1252" s="9"/>
    </row>
    <row r="1253" spans="1:5">
      <c r="A1253" s="13"/>
      <c r="B1253" s="13"/>
      <c r="C1253" s="13"/>
      <c r="D1253" s="18"/>
      <c r="E1253" s="9"/>
    </row>
    <row r="1254" spans="1:5">
      <c r="A1254" s="13"/>
      <c r="B1254" s="13"/>
      <c r="C1254" s="13"/>
      <c r="D1254" s="18"/>
      <c r="E1254" s="9"/>
    </row>
    <row r="1255" spans="1:5">
      <c r="A1255" s="13"/>
      <c r="B1255" s="13"/>
      <c r="C1255" s="13"/>
      <c r="D1255" s="18"/>
      <c r="E1255" s="9"/>
    </row>
    <row r="1256" spans="1:5">
      <c r="A1256" s="13"/>
      <c r="B1256" s="13"/>
      <c r="C1256" s="13"/>
      <c r="D1256" s="18"/>
      <c r="E1256" s="9"/>
    </row>
    <row r="1257" spans="1:5">
      <c r="A1257" s="13"/>
      <c r="B1257" s="13"/>
      <c r="C1257" s="13"/>
      <c r="D1257" s="18"/>
      <c r="E1257" s="9"/>
    </row>
    <row r="1258" spans="1:5">
      <c r="A1258" s="13"/>
      <c r="B1258" s="13"/>
      <c r="C1258" s="13"/>
      <c r="D1258" s="18"/>
      <c r="E1258" s="9"/>
    </row>
    <row r="1259" spans="1:5">
      <c r="A1259" s="13"/>
      <c r="B1259" s="13"/>
      <c r="C1259" s="13"/>
      <c r="D1259" s="18"/>
      <c r="E1259" s="9"/>
    </row>
    <row r="1260" spans="1:5">
      <c r="A1260" s="13"/>
      <c r="B1260" s="13"/>
      <c r="C1260" s="13"/>
      <c r="D1260" s="18"/>
      <c r="E1260" s="9"/>
    </row>
    <row r="1261" spans="1:5">
      <c r="A1261" s="13"/>
      <c r="B1261" s="13"/>
      <c r="C1261" s="13"/>
      <c r="D1261" s="18"/>
      <c r="E1261" s="9"/>
    </row>
    <row r="1262" spans="1:5">
      <c r="A1262" s="13"/>
      <c r="B1262" s="13"/>
      <c r="C1262" s="13"/>
      <c r="D1262" s="18"/>
      <c r="E1262" s="9"/>
    </row>
    <row r="1263" spans="1:5">
      <c r="A1263" s="13"/>
      <c r="B1263" s="13"/>
      <c r="C1263" s="13"/>
      <c r="D1263" s="18"/>
      <c r="E1263" s="9"/>
    </row>
    <row r="1264" spans="1:5">
      <c r="A1264" s="13"/>
      <c r="B1264" s="13"/>
      <c r="C1264" s="13"/>
      <c r="D1264" s="18"/>
      <c r="E1264" s="9"/>
    </row>
    <row r="1265" spans="1:5">
      <c r="A1265" s="13"/>
      <c r="B1265" s="13"/>
      <c r="C1265" s="13"/>
      <c r="D1265" s="18"/>
      <c r="E1265" s="9"/>
    </row>
    <row r="1266" spans="1:5">
      <c r="A1266" s="13"/>
      <c r="B1266" s="13"/>
      <c r="C1266" s="13"/>
      <c r="D1266" s="18"/>
      <c r="E1266" s="9"/>
    </row>
    <row r="1267" spans="1:5">
      <c r="A1267" s="13"/>
      <c r="B1267" s="13"/>
      <c r="C1267" s="13"/>
      <c r="D1267" s="18"/>
      <c r="E1267" s="9"/>
    </row>
    <row r="1268" spans="1:5">
      <c r="A1268" s="13"/>
      <c r="B1268" s="13"/>
      <c r="C1268" s="13"/>
      <c r="D1268" s="18"/>
      <c r="E1268" s="9"/>
    </row>
    <row r="1269" spans="1:5">
      <c r="A1269" s="13"/>
      <c r="B1269" s="13"/>
      <c r="C1269" s="13"/>
      <c r="D1269" s="18"/>
      <c r="E1269" s="9"/>
    </row>
    <row r="1270" spans="1:5">
      <c r="A1270" s="13"/>
      <c r="B1270" s="13"/>
      <c r="C1270" s="13"/>
      <c r="D1270" s="18"/>
      <c r="E1270" s="9"/>
    </row>
    <row r="1271" spans="1:5">
      <c r="A1271" s="13"/>
      <c r="B1271" s="13"/>
      <c r="C1271" s="13"/>
      <c r="D1271" s="18"/>
      <c r="E1271" s="9"/>
    </row>
    <row r="1272" spans="1:5">
      <c r="A1272" s="13"/>
      <c r="B1272" s="13"/>
      <c r="C1272" s="13"/>
      <c r="D1272" s="18"/>
      <c r="E1272" s="9"/>
    </row>
    <row r="1273" spans="1:5">
      <c r="A1273" s="13"/>
      <c r="B1273" s="13"/>
      <c r="C1273" s="13"/>
      <c r="D1273" s="18"/>
      <c r="E1273" s="9"/>
    </row>
    <row r="1274" spans="1:5">
      <c r="A1274" s="13"/>
      <c r="B1274" s="13"/>
      <c r="C1274" s="13"/>
      <c r="D1274" s="18"/>
      <c r="E1274" s="9"/>
    </row>
    <row r="1275" spans="1:5">
      <c r="A1275" s="13"/>
      <c r="B1275" s="13"/>
      <c r="C1275" s="13"/>
      <c r="D1275" s="18"/>
      <c r="E1275" s="9"/>
    </row>
    <row r="1276" spans="1:5">
      <c r="A1276" s="13"/>
      <c r="B1276" s="13"/>
      <c r="C1276" s="13"/>
      <c r="D1276" s="18"/>
      <c r="E1276" s="9"/>
    </row>
    <row r="1277" spans="1:5">
      <c r="A1277" s="13"/>
      <c r="B1277" s="13"/>
      <c r="C1277" s="13"/>
      <c r="D1277" s="18"/>
      <c r="E1277" s="9"/>
    </row>
    <row r="1278" spans="1:5">
      <c r="A1278" s="13"/>
      <c r="B1278" s="13"/>
      <c r="C1278" s="13"/>
      <c r="D1278" s="18"/>
      <c r="E1278" s="9"/>
    </row>
    <row r="1279" spans="1:5">
      <c r="A1279" s="13"/>
      <c r="B1279" s="13"/>
      <c r="C1279" s="13"/>
      <c r="D1279" s="18"/>
      <c r="E1279" s="9"/>
    </row>
    <row r="1280" spans="1:5">
      <c r="A1280" s="13"/>
      <c r="B1280" s="13"/>
      <c r="C1280" s="13"/>
      <c r="D1280" s="18"/>
      <c r="E1280" s="9"/>
    </row>
    <row r="1281" spans="1:5">
      <c r="A1281" s="13"/>
      <c r="B1281" s="13"/>
      <c r="C1281" s="13"/>
      <c r="D1281" s="18"/>
      <c r="E1281" s="9"/>
    </row>
    <row r="1282" spans="1:5">
      <c r="A1282" s="13"/>
      <c r="B1282" s="13"/>
      <c r="C1282" s="13"/>
      <c r="D1282" s="18"/>
      <c r="E1282" s="9"/>
    </row>
    <row r="1283" spans="1:5">
      <c r="A1283" s="13"/>
      <c r="B1283" s="13"/>
      <c r="C1283" s="13"/>
      <c r="D1283" s="18"/>
      <c r="E1283" s="9"/>
    </row>
    <row r="1284" spans="1:5">
      <c r="A1284" s="13"/>
      <c r="B1284" s="13"/>
      <c r="C1284" s="13"/>
      <c r="D1284" s="18"/>
      <c r="E1284" s="9"/>
    </row>
    <row r="1285" spans="1:5">
      <c r="A1285" s="13"/>
      <c r="B1285" s="13"/>
      <c r="C1285" s="13"/>
      <c r="D1285" s="18"/>
      <c r="E1285" s="9"/>
    </row>
    <row r="1286" spans="1:5">
      <c r="A1286" s="13"/>
      <c r="B1286" s="13"/>
      <c r="C1286" s="13"/>
      <c r="D1286" s="18"/>
      <c r="E1286" s="9"/>
    </row>
    <row r="1287" spans="1:5">
      <c r="A1287" s="13"/>
      <c r="B1287" s="13"/>
      <c r="C1287" s="13"/>
      <c r="D1287" s="18"/>
      <c r="E1287" s="9"/>
    </row>
    <row r="1288" spans="1:5">
      <c r="A1288" s="13"/>
      <c r="B1288" s="13"/>
      <c r="C1288" s="13"/>
      <c r="D1288" s="18"/>
      <c r="E1288" s="9"/>
    </row>
    <row r="1289" spans="1:5">
      <c r="A1289" s="13"/>
      <c r="B1289" s="13"/>
      <c r="C1289" s="13"/>
      <c r="D1289" s="18"/>
      <c r="E1289" s="9"/>
    </row>
    <row r="1290" spans="1:5">
      <c r="A1290" s="13"/>
      <c r="B1290" s="13"/>
      <c r="C1290" s="13"/>
      <c r="D1290" s="18"/>
      <c r="E1290" s="9"/>
    </row>
    <row r="1291" spans="1:5">
      <c r="A1291" s="13"/>
      <c r="B1291" s="13"/>
      <c r="C1291" s="13"/>
      <c r="D1291" s="18"/>
      <c r="E1291" s="9"/>
    </row>
    <row r="1292" spans="1:5">
      <c r="A1292" s="13"/>
      <c r="B1292" s="13"/>
      <c r="C1292" s="13"/>
      <c r="D1292" s="18"/>
      <c r="E1292" s="9"/>
    </row>
    <row r="1293" spans="1:5">
      <c r="A1293" s="13"/>
      <c r="B1293" s="13"/>
      <c r="C1293" s="13"/>
      <c r="D1293" s="18"/>
      <c r="E1293" s="9"/>
    </row>
    <row r="1294" spans="1:5">
      <c r="A1294" s="13"/>
      <c r="B1294" s="13"/>
      <c r="C1294" s="13"/>
      <c r="D1294" s="18"/>
      <c r="E1294" s="9"/>
    </row>
    <row r="1295" spans="1:5">
      <c r="A1295" s="13"/>
      <c r="B1295" s="13"/>
      <c r="C1295" s="13"/>
      <c r="D1295" s="18"/>
      <c r="E1295" s="9"/>
    </row>
    <row r="1296" spans="1:5">
      <c r="A1296" s="13"/>
      <c r="B1296" s="13"/>
      <c r="C1296" s="13"/>
      <c r="D1296" s="18"/>
      <c r="E1296" s="9"/>
    </row>
    <row r="1297" spans="1:5">
      <c r="A1297" s="13"/>
      <c r="B1297" s="13"/>
      <c r="C1297" s="13"/>
      <c r="D1297" s="18"/>
      <c r="E1297" s="9"/>
    </row>
    <row r="1298" spans="1:5">
      <c r="A1298" s="13"/>
      <c r="B1298" s="13"/>
      <c r="C1298" s="13"/>
      <c r="D1298" s="18"/>
      <c r="E1298" s="9"/>
    </row>
    <row r="1299" spans="1:5">
      <c r="A1299" s="13"/>
      <c r="B1299" s="13"/>
      <c r="C1299" s="13"/>
      <c r="D1299" s="18"/>
      <c r="E1299" s="9"/>
    </row>
    <row r="1300" spans="1:5">
      <c r="A1300" s="13"/>
      <c r="B1300" s="13"/>
      <c r="C1300" s="13"/>
      <c r="D1300" s="18"/>
      <c r="E1300" s="9"/>
    </row>
    <row r="1301" spans="1:5">
      <c r="A1301" s="13"/>
      <c r="B1301" s="13"/>
      <c r="C1301" s="13"/>
      <c r="D1301" s="18"/>
      <c r="E1301" s="9"/>
    </row>
    <row r="1302" spans="1:5">
      <c r="A1302" s="13"/>
      <c r="B1302" s="13"/>
      <c r="C1302" s="13"/>
      <c r="D1302" s="18"/>
      <c r="E1302" s="9"/>
    </row>
    <row r="1303" spans="1:5">
      <c r="A1303" s="13"/>
      <c r="B1303" s="13"/>
      <c r="C1303" s="13"/>
      <c r="D1303" s="18"/>
      <c r="E1303" s="9"/>
    </row>
    <row r="1304" spans="1:5">
      <c r="A1304" s="13"/>
      <c r="B1304" s="13"/>
      <c r="C1304" s="13"/>
      <c r="D1304" s="18"/>
      <c r="E1304" s="9"/>
    </row>
    <row r="1305" spans="1:5">
      <c r="A1305" s="13"/>
      <c r="B1305" s="13"/>
      <c r="C1305" s="13"/>
      <c r="D1305" s="18"/>
      <c r="E1305" s="9"/>
    </row>
    <row r="1306" spans="1:5">
      <c r="A1306" s="13"/>
      <c r="B1306" s="13"/>
      <c r="C1306" s="13"/>
      <c r="D1306" s="18"/>
      <c r="E1306" s="9"/>
    </row>
    <row r="1307" spans="1:5">
      <c r="A1307" s="13"/>
      <c r="B1307" s="13"/>
      <c r="C1307" s="13"/>
      <c r="D1307" s="18"/>
      <c r="E1307" s="9"/>
    </row>
    <row r="1308" spans="1:5">
      <c r="A1308" s="13"/>
      <c r="B1308" s="13"/>
      <c r="C1308" s="13"/>
      <c r="D1308" s="18"/>
      <c r="E1308" s="9"/>
    </row>
    <row r="1309" spans="1:5">
      <c r="A1309" s="13"/>
      <c r="B1309" s="13"/>
      <c r="C1309" s="13"/>
      <c r="D1309" s="18"/>
      <c r="E1309" s="9"/>
    </row>
    <row r="1310" spans="1:5">
      <c r="A1310" s="13"/>
      <c r="B1310" s="13"/>
      <c r="C1310" s="13"/>
      <c r="D1310" s="18"/>
      <c r="E1310" s="9"/>
    </row>
    <row r="1311" spans="1:5">
      <c r="A1311" s="13"/>
      <c r="B1311" s="13"/>
      <c r="C1311" s="13"/>
      <c r="D1311" s="18"/>
      <c r="E1311" s="9"/>
    </row>
    <row r="1312" spans="1:5">
      <c r="A1312" s="13"/>
      <c r="B1312" s="13"/>
      <c r="C1312" s="13"/>
      <c r="D1312" s="18"/>
      <c r="E1312" s="9"/>
    </row>
    <row r="1313" spans="1:5">
      <c r="A1313" s="13"/>
      <c r="B1313" s="13"/>
      <c r="C1313" s="13"/>
      <c r="D1313" s="18"/>
      <c r="E1313" s="9"/>
    </row>
    <row r="1314" spans="1:5">
      <c r="A1314" s="13"/>
      <c r="B1314" s="13"/>
      <c r="C1314" s="13"/>
      <c r="D1314" s="18"/>
      <c r="E1314" s="9"/>
    </row>
    <row r="1315" spans="1:5">
      <c r="A1315" s="13"/>
      <c r="B1315" s="13"/>
      <c r="C1315" s="13"/>
      <c r="D1315" s="18"/>
      <c r="E1315" s="9"/>
    </row>
    <row r="1316" spans="1:5">
      <c r="A1316" s="13"/>
      <c r="B1316" s="13"/>
      <c r="C1316" s="13"/>
      <c r="D1316" s="18"/>
      <c r="E1316" s="9"/>
    </row>
    <row r="1317" spans="1:5">
      <c r="A1317" s="13"/>
      <c r="B1317" s="13"/>
      <c r="C1317" s="13"/>
      <c r="D1317" s="18"/>
      <c r="E1317" s="9"/>
    </row>
    <row r="1318" spans="1:5">
      <c r="A1318" s="13"/>
      <c r="B1318" s="13"/>
      <c r="C1318" s="13"/>
      <c r="D1318" s="18"/>
      <c r="E1318" s="9"/>
    </row>
    <row r="1319" spans="1:5">
      <c r="A1319" s="13"/>
      <c r="B1319" s="13"/>
      <c r="C1319" s="13"/>
      <c r="D1319" s="18"/>
      <c r="E1319" s="9"/>
    </row>
    <row r="1320" spans="1:5">
      <c r="A1320" s="13"/>
      <c r="B1320" s="13"/>
      <c r="C1320" s="13"/>
      <c r="D1320" s="18"/>
      <c r="E1320" s="9"/>
    </row>
    <row r="1321" spans="1:5">
      <c r="A1321" s="13"/>
      <c r="B1321" s="13"/>
      <c r="C1321" s="13"/>
      <c r="D1321" s="18"/>
      <c r="E1321" s="9"/>
    </row>
    <row r="1322" spans="1:5">
      <c r="A1322" s="13"/>
      <c r="B1322" s="13"/>
      <c r="C1322" s="13"/>
      <c r="D1322" s="18"/>
      <c r="E1322" s="9"/>
    </row>
    <row r="1323" spans="1:5">
      <c r="A1323" s="13"/>
      <c r="B1323" s="13"/>
      <c r="C1323" s="13"/>
      <c r="D1323" s="18"/>
      <c r="E1323" s="9"/>
    </row>
    <row r="1324" spans="1:5">
      <c r="A1324" s="13"/>
      <c r="B1324" s="13"/>
      <c r="C1324" s="13"/>
      <c r="D1324" s="18"/>
      <c r="E1324" s="9"/>
    </row>
    <row r="1325" spans="1:5">
      <c r="A1325" s="13"/>
      <c r="B1325" s="13"/>
      <c r="C1325" s="13"/>
      <c r="D1325" s="18"/>
      <c r="E1325" s="9"/>
    </row>
    <row r="1326" spans="1:5">
      <c r="A1326" s="13"/>
      <c r="B1326" s="13"/>
      <c r="C1326" s="13"/>
      <c r="D1326" s="18"/>
      <c r="E1326" s="9"/>
    </row>
    <row r="1327" spans="1:5">
      <c r="A1327" s="13"/>
      <c r="B1327" s="13"/>
      <c r="C1327" s="13"/>
      <c r="D1327" s="18"/>
      <c r="E1327" s="9"/>
    </row>
    <row r="1328" spans="1:5">
      <c r="A1328" s="13"/>
      <c r="B1328" s="13"/>
      <c r="C1328" s="13"/>
      <c r="D1328" s="18"/>
      <c r="E1328" s="9"/>
    </row>
    <row r="1329" spans="1:5">
      <c r="A1329" s="13"/>
      <c r="B1329" s="13"/>
      <c r="C1329" s="13"/>
      <c r="D1329" s="18"/>
      <c r="E1329" s="9"/>
    </row>
    <row r="1330" spans="1:5">
      <c r="A1330" s="13"/>
      <c r="B1330" s="13"/>
      <c r="C1330" s="13"/>
      <c r="D1330" s="18"/>
      <c r="E1330" s="9"/>
    </row>
    <row r="1331" spans="1:5">
      <c r="A1331" s="13"/>
      <c r="B1331" s="13"/>
      <c r="C1331" s="13"/>
      <c r="D1331" s="18"/>
      <c r="E1331" s="9"/>
    </row>
    <row r="1332" spans="1:5">
      <c r="A1332" s="13"/>
      <c r="B1332" s="13"/>
      <c r="C1332" s="13"/>
      <c r="D1332" s="18"/>
      <c r="E1332" s="9"/>
    </row>
    <row r="1333" spans="1:5">
      <c r="A1333" s="13"/>
      <c r="B1333" s="13"/>
      <c r="C1333" s="13"/>
      <c r="D1333" s="18"/>
      <c r="E1333" s="9"/>
    </row>
    <row r="1334" spans="1:5">
      <c r="A1334" s="13"/>
      <c r="B1334" s="13"/>
      <c r="C1334" s="13"/>
      <c r="D1334" s="18"/>
      <c r="E1334" s="9"/>
    </row>
    <row r="1335" spans="1:5">
      <c r="A1335" s="13"/>
      <c r="B1335" s="13"/>
      <c r="C1335" s="13"/>
      <c r="D1335" s="18"/>
      <c r="E1335" s="9"/>
    </row>
    <row r="1336" spans="1:5">
      <c r="A1336" s="13"/>
      <c r="B1336" s="13"/>
      <c r="C1336" s="13"/>
      <c r="D1336" s="18"/>
      <c r="E1336" s="9"/>
    </row>
    <row r="1337" spans="1:5">
      <c r="A1337" s="13"/>
      <c r="B1337" s="13"/>
      <c r="C1337" s="13"/>
      <c r="D1337" s="18"/>
      <c r="E1337" s="9"/>
    </row>
    <row r="1338" spans="1:5">
      <c r="A1338" s="13"/>
      <c r="B1338" s="13"/>
      <c r="C1338" s="13"/>
      <c r="D1338" s="18"/>
      <c r="E1338" s="9"/>
    </row>
    <row r="1339" spans="1:5">
      <c r="A1339" s="13"/>
      <c r="B1339" s="13"/>
      <c r="C1339" s="13"/>
      <c r="D1339" s="18"/>
      <c r="E1339" s="9"/>
    </row>
    <row r="1340" spans="1:5">
      <c r="A1340" s="13"/>
      <c r="B1340" s="13"/>
      <c r="C1340" s="13"/>
      <c r="D1340" s="18"/>
      <c r="E1340" s="9"/>
    </row>
    <row r="1341" spans="1:5">
      <c r="A1341" s="13"/>
      <c r="B1341" s="13"/>
      <c r="C1341" s="13"/>
      <c r="D1341" s="18"/>
      <c r="E1341" s="9"/>
    </row>
    <row r="1342" spans="1:5">
      <c r="A1342" s="13"/>
      <c r="B1342" s="13"/>
      <c r="C1342" s="13"/>
      <c r="D1342" s="18"/>
      <c r="E1342" s="9"/>
    </row>
    <row r="1343" spans="1:5">
      <c r="A1343" s="13"/>
      <c r="B1343" s="13"/>
      <c r="C1343" s="13"/>
      <c r="D1343" s="18"/>
      <c r="E1343" s="9"/>
    </row>
    <row r="1344" spans="1:5">
      <c r="A1344" s="13"/>
      <c r="B1344" s="13"/>
      <c r="C1344" s="13"/>
      <c r="D1344" s="18"/>
      <c r="E1344" s="9"/>
    </row>
    <row r="1345" spans="1:5">
      <c r="A1345" s="13"/>
      <c r="B1345" s="13"/>
      <c r="C1345" s="13"/>
      <c r="D1345" s="18"/>
      <c r="E1345" s="9"/>
    </row>
    <row r="1346" spans="1:5">
      <c r="A1346" s="13"/>
      <c r="B1346" s="13"/>
      <c r="C1346" s="13"/>
      <c r="D1346" s="18"/>
      <c r="E1346" s="9"/>
    </row>
    <row r="1347" spans="1:5">
      <c r="A1347" s="13"/>
      <c r="B1347" s="13"/>
      <c r="C1347" s="13"/>
      <c r="D1347" s="18"/>
      <c r="E1347" s="9"/>
    </row>
    <row r="1348" spans="1:5">
      <c r="A1348" s="13"/>
      <c r="B1348" s="13"/>
      <c r="C1348" s="13"/>
      <c r="D1348" s="18"/>
      <c r="E1348" s="9"/>
    </row>
    <row r="1349" spans="1:5">
      <c r="A1349" s="13"/>
      <c r="B1349" s="13"/>
      <c r="C1349" s="13"/>
      <c r="D1349" s="18"/>
      <c r="E1349" s="9"/>
    </row>
    <row r="1350" spans="1:5">
      <c r="A1350" s="13"/>
      <c r="B1350" s="13"/>
      <c r="C1350" s="13"/>
      <c r="D1350" s="18"/>
      <c r="E1350" s="9"/>
    </row>
    <row r="1351" spans="1:5">
      <c r="A1351" s="13"/>
      <c r="B1351" s="13"/>
      <c r="C1351" s="13"/>
      <c r="D1351" s="18"/>
      <c r="E1351" s="9"/>
    </row>
    <row r="1352" spans="1:5">
      <c r="A1352" s="13"/>
      <c r="B1352" s="13"/>
      <c r="C1352" s="13"/>
      <c r="D1352" s="18"/>
      <c r="E1352" s="9"/>
    </row>
    <row r="1353" spans="1:5">
      <c r="A1353" s="13"/>
      <c r="B1353" s="13"/>
      <c r="C1353" s="13"/>
      <c r="D1353" s="18"/>
      <c r="E1353" s="9"/>
    </row>
    <row r="1354" spans="1:5">
      <c r="A1354" s="13"/>
      <c r="B1354" s="13"/>
      <c r="C1354" s="13"/>
      <c r="D1354" s="18"/>
      <c r="E1354" s="9"/>
    </row>
    <row r="1355" spans="1:5">
      <c r="A1355" s="13"/>
      <c r="B1355" s="13"/>
      <c r="C1355" s="13"/>
      <c r="D1355" s="18"/>
      <c r="E1355" s="9"/>
    </row>
    <row r="1356" spans="1:5">
      <c r="A1356" s="13"/>
      <c r="B1356" s="13"/>
      <c r="C1356" s="13"/>
      <c r="D1356" s="18"/>
      <c r="E1356" s="9"/>
    </row>
    <row r="1357" spans="1:5">
      <c r="A1357" s="13"/>
      <c r="B1357" s="13"/>
      <c r="C1357" s="13"/>
      <c r="D1357" s="18"/>
      <c r="E1357" s="9"/>
    </row>
    <row r="1358" spans="1:5">
      <c r="A1358" s="13"/>
      <c r="B1358" s="13"/>
      <c r="C1358" s="13"/>
      <c r="D1358" s="18"/>
      <c r="E1358" s="9"/>
    </row>
    <row r="1359" spans="1:5">
      <c r="A1359" s="13"/>
      <c r="B1359" s="13"/>
      <c r="C1359" s="13"/>
      <c r="D1359" s="18"/>
      <c r="E1359" s="9"/>
    </row>
    <row r="1360" spans="1:5">
      <c r="A1360" s="13"/>
      <c r="B1360" s="13"/>
      <c r="C1360" s="13"/>
      <c r="D1360" s="18"/>
      <c r="E1360" s="9"/>
    </row>
    <row r="1361" spans="1:5">
      <c r="A1361" s="13"/>
      <c r="B1361" s="13"/>
      <c r="C1361" s="13"/>
      <c r="D1361" s="18"/>
      <c r="E1361" s="9"/>
    </row>
    <row r="1362" spans="1:5">
      <c r="A1362" s="13"/>
      <c r="B1362" s="13"/>
      <c r="C1362" s="13"/>
      <c r="D1362" s="18"/>
      <c r="E1362" s="9"/>
    </row>
    <row r="1363" spans="1:5">
      <c r="A1363" s="13"/>
      <c r="B1363" s="13"/>
      <c r="C1363" s="13"/>
      <c r="D1363" s="18"/>
      <c r="E1363" s="9"/>
    </row>
    <row r="1364" spans="1:5">
      <c r="A1364" s="13"/>
      <c r="B1364" s="13"/>
      <c r="C1364" s="13"/>
      <c r="D1364" s="18"/>
      <c r="E1364" s="9"/>
    </row>
    <row r="1365" spans="1:5">
      <c r="A1365" s="13"/>
      <c r="B1365" s="13"/>
      <c r="C1365" s="13"/>
      <c r="D1365" s="18"/>
      <c r="E1365" s="9"/>
    </row>
    <row r="1366" spans="1:5">
      <c r="A1366" s="13"/>
      <c r="B1366" s="13"/>
      <c r="C1366" s="13"/>
      <c r="D1366" s="18"/>
      <c r="E1366" s="9"/>
    </row>
    <row r="1367" spans="1:5">
      <c r="A1367" s="13"/>
      <c r="B1367" s="13"/>
      <c r="C1367" s="13"/>
      <c r="D1367" s="18"/>
      <c r="E1367" s="9"/>
    </row>
    <row r="1368" spans="1:5">
      <c r="A1368" s="13"/>
      <c r="B1368" s="13"/>
      <c r="C1368" s="13"/>
      <c r="D1368" s="18"/>
      <c r="E1368" s="9"/>
    </row>
    <row r="1369" spans="1:5">
      <c r="A1369" s="13"/>
      <c r="B1369" s="13"/>
      <c r="C1369" s="13"/>
      <c r="D1369" s="18"/>
      <c r="E1369" s="9"/>
    </row>
    <row r="1370" spans="1:5">
      <c r="A1370" s="13"/>
      <c r="B1370" s="13"/>
      <c r="C1370" s="13"/>
      <c r="D1370" s="18"/>
      <c r="E1370" s="9"/>
    </row>
    <row r="1371" spans="1:5">
      <c r="A1371" s="13"/>
      <c r="B1371" s="13"/>
      <c r="C1371" s="13"/>
      <c r="D1371" s="18"/>
      <c r="E1371" s="9"/>
    </row>
    <row r="1372" spans="1:5">
      <c r="A1372" s="13"/>
      <c r="B1372" s="13"/>
      <c r="C1372" s="13"/>
      <c r="D1372" s="18"/>
      <c r="E1372" s="9"/>
    </row>
    <row r="1373" spans="1:5">
      <c r="A1373" s="13"/>
      <c r="B1373" s="13"/>
      <c r="C1373" s="13"/>
      <c r="D1373" s="18"/>
      <c r="E1373" s="9"/>
    </row>
    <row r="1374" spans="1:5">
      <c r="A1374" s="13"/>
      <c r="B1374" s="13"/>
      <c r="C1374" s="13"/>
      <c r="D1374" s="18"/>
      <c r="E1374" s="9"/>
    </row>
    <row r="1375" spans="1:5">
      <c r="A1375" s="13"/>
      <c r="B1375" s="13"/>
      <c r="C1375" s="13"/>
      <c r="D1375" s="18"/>
      <c r="E1375" s="9"/>
    </row>
    <row r="1376" spans="1:5">
      <c r="A1376" s="13"/>
      <c r="B1376" s="13"/>
      <c r="C1376" s="13"/>
      <c r="D1376" s="18"/>
      <c r="E1376" s="9"/>
    </row>
    <row r="1377" spans="1:5">
      <c r="A1377" s="13"/>
      <c r="B1377" s="13"/>
      <c r="C1377" s="13"/>
      <c r="D1377" s="18"/>
      <c r="E1377" s="9"/>
    </row>
    <row r="1378" spans="1:5">
      <c r="A1378" s="13"/>
      <c r="B1378" s="13"/>
      <c r="C1378" s="13"/>
      <c r="D1378" s="18"/>
      <c r="E1378" s="9"/>
    </row>
    <row r="1379" spans="1:5">
      <c r="A1379" s="13"/>
      <c r="B1379" s="13"/>
      <c r="C1379" s="13"/>
      <c r="D1379" s="18"/>
      <c r="E1379" s="9"/>
    </row>
    <row r="1380" spans="1:5">
      <c r="A1380" s="13"/>
      <c r="B1380" s="13"/>
      <c r="C1380" s="13"/>
      <c r="D1380" s="18"/>
      <c r="E1380" s="9"/>
    </row>
    <row r="1381" spans="1:5">
      <c r="A1381" s="13"/>
      <c r="B1381" s="13"/>
      <c r="C1381" s="13"/>
      <c r="D1381" s="18"/>
      <c r="E1381" s="9"/>
    </row>
    <row r="1382" spans="1:5">
      <c r="A1382" s="13"/>
      <c r="B1382" s="13"/>
      <c r="C1382" s="13"/>
      <c r="D1382" s="18"/>
      <c r="E1382" s="9"/>
    </row>
    <row r="1383" spans="1:5">
      <c r="A1383" s="13"/>
      <c r="B1383" s="13"/>
      <c r="C1383" s="13"/>
      <c r="D1383" s="18"/>
      <c r="E1383" s="9"/>
    </row>
    <row r="1384" spans="1:5">
      <c r="A1384" s="13"/>
      <c r="B1384" s="13"/>
      <c r="C1384" s="13"/>
      <c r="D1384" s="18"/>
      <c r="E1384" s="9"/>
    </row>
    <row r="1385" spans="1:5">
      <c r="A1385" s="13"/>
      <c r="B1385" s="13"/>
      <c r="C1385" s="13"/>
      <c r="D1385" s="18"/>
      <c r="E1385" s="9"/>
    </row>
    <row r="1386" spans="1:5">
      <c r="A1386" s="13"/>
      <c r="B1386" s="13"/>
      <c r="C1386" s="13"/>
      <c r="D1386" s="18"/>
      <c r="E1386" s="9"/>
    </row>
    <row r="1387" spans="1:5">
      <c r="A1387" s="13"/>
      <c r="B1387" s="13"/>
      <c r="C1387" s="13"/>
      <c r="D1387" s="18"/>
      <c r="E1387" s="9"/>
    </row>
    <row r="1388" spans="1:5">
      <c r="A1388" s="13"/>
      <c r="B1388" s="13"/>
      <c r="C1388" s="13"/>
      <c r="D1388" s="18"/>
      <c r="E1388" s="9"/>
    </row>
    <row r="1389" spans="1:5">
      <c r="A1389" s="13"/>
      <c r="B1389" s="13"/>
      <c r="C1389" s="13"/>
      <c r="D1389" s="18"/>
      <c r="E1389" s="9"/>
    </row>
    <row r="1390" spans="1:5">
      <c r="A1390" s="13"/>
      <c r="B1390" s="13"/>
      <c r="C1390" s="13"/>
      <c r="D1390" s="18"/>
      <c r="E1390" s="9"/>
    </row>
    <row r="1391" spans="1:5">
      <c r="A1391" s="13"/>
      <c r="B1391" s="13"/>
      <c r="C1391" s="13"/>
      <c r="D1391" s="18"/>
      <c r="E1391" s="9"/>
    </row>
    <row r="1392" spans="1:5">
      <c r="A1392" s="13"/>
      <c r="B1392" s="13"/>
      <c r="C1392" s="13"/>
      <c r="D1392" s="18"/>
      <c r="E1392" s="9"/>
    </row>
    <row r="1393" spans="1:5">
      <c r="A1393" s="13"/>
      <c r="B1393" s="13"/>
      <c r="C1393" s="13"/>
      <c r="D1393" s="18"/>
      <c r="E1393" s="9"/>
    </row>
    <row r="1394" spans="1:5">
      <c r="A1394" s="13"/>
      <c r="B1394" s="13"/>
      <c r="C1394" s="13"/>
      <c r="D1394" s="18"/>
      <c r="E1394" s="9"/>
    </row>
    <row r="1395" spans="1:5">
      <c r="A1395" s="13"/>
      <c r="B1395" s="13"/>
      <c r="C1395" s="13"/>
      <c r="D1395" s="18"/>
      <c r="E1395" s="9"/>
    </row>
    <row r="1396" spans="1:5">
      <c r="A1396" s="13"/>
      <c r="B1396" s="13"/>
      <c r="C1396" s="13"/>
      <c r="D1396" s="18"/>
      <c r="E1396" s="9"/>
    </row>
    <row r="1397" spans="1:5">
      <c r="A1397" s="13"/>
      <c r="B1397" s="13"/>
      <c r="C1397" s="13"/>
      <c r="D1397" s="18"/>
      <c r="E1397" s="9"/>
    </row>
    <row r="1398" spans="1:5">
      <c r="A1398" s="13"/>
      <c r="B1398" s="13"/>
      <c r="C1398" s="13"/>
      <c r="D1398" s="18"/>
      <c r="E1398" s="9"/>
    </row>
    <row r="1399" spans="1:5">
      <c r="A1399" s="13"/>
      <c r="B1399" s="13"/>
      <c r="C1399" s="13"/>
      <c r="D1399" s="18"/>
      <c r="E1399" s="9"/>
    </row>
    <row r="1400" spans="1:5">
      <c r="A1400" s="13"/>
      <c r="B1400" s="13"/>
      <c r="C1400" s="13"/>
      <c r="D1400" s="18"/>
      <c r="E1400" s="9"/>
    </row>
    <row r="1401" spans="1:5">
      <c r="A1401" s="13"/>
      <c r="B1401" s="13"/>
      <c r="C1401" s="13"/>
      <c r="D1401" s="18"/>
      <c r="E1401" s="9"/>
    </row>
    <row r="1402" spans="1:5">
      <c r="A1402" s="13"/>
      <c r="B1402" s="13"/>
      <c r="C1402" s="13"/>
      <c r="D1402" s="18"/>
      <c r="E1402" s="9"/>
    </row>
    <row r="1403" spans="1:5">
      <c r="A1403" s="13"/>
      <c r="B1403" s="13"/>
      <c r="C1403" s="13"/>
      <c r="D1403" s="18"/>
      <c r="E1403" s="9"/>
    </row>
    <row r="1404" spans="1:5">
      <c r="A1404" s="13"/>
      <c r="B1404" s="13"/>
      <c r="C1404" s="13"/>
      <c r="D1404" s="18"/>
      <c r="E1404" s="9"/>
    </row>
    <row r="1405" spans="1:5">
      <c r="A1405" s="13"/>
      <c r="B1405" s="13"/>
      <c r="C1405" s="13"/>
      <c r="D1405" s="18"/>
      <c r="E1405" s="9"/>
    </row>
    <row r="1406" spans="1:5">
      <c r="A1406" s="13"/>
      <c r="B1406" s="13"/>
      <c r="C1406" s="13"/>
      <c r="D1406" s="18"/>
      <c r="E1406" s="9"/>
    </row>
    <row r="1407" spans="1:5">
      <c r="A1407" s="13"/>
      <c r="B1407" s="13"/>
      <c r="C1407" s="13"/>
      <c r="D1407" s="18"/>
      <c r="E1407" s="9"/>
    </row>
    <row r="1408" spans="1:5">
      <c r="A1408" s="13"/>
      <c r="B1408" s="13"/>
      <c r="C1408" s="13"/>
      <c r="D1408" s="18"/>
      <c r="E1408" s="9"/>
    </row>
    <row r="1409" spans="1:5">
      <c r="A1409" s="13"/>
      <c r="B1409" s="13"/>
      <c r="C1409" s="13"/>
      <c r="D1409" s="18"/>
      <c r="E1409" s="9"/>
    </row>
    <row r="1410" spans="1:5">
      <c r="A1410" s="13"/>
      <c r="B1410" s="13"/>
      <c r="C1410" s="13"/>
      <c r="D1410" s="18"/>
      <c r="E1410" s="9"/>
    </row>
    <row r="1411" spans="1:5">
      <c r="A1411" s="13"/>
      <c r="B1411" s="13"/>
      <c r="C1411" s="13"/>
      <c r="D1411" s="18"/>
      <c r="E1411" s="9"/>
    </row>
    <row r="1412" spans="1:5">
      <c r="A1412" s="13"/>
      <c r="B1412" s="13"/>
      <c r="C1412" s="13"/>
      <c r="D1412" s="18"/>
      <c r="E1412" s="9"/>
    </row>
    <row r="1413" spans="1:5">
      <c r="A1413" s="13"/>
      <c r="B1413" s="13"/>
      <c r="C1413" s="13"/>
      <c r="D1413" s="18"/>
      <c r="E1413" s="9"/>
    </row>
    <row r="1414" spans="1:5">
      <c r="A1414" s="13"/>
      <c r="B1414" s="13"/>
      <c r="C1414" s="13"/>
      <c r="D1414" s="18"/>
      <c r="E1414" s="9"/>
    </row>
    <row r="1415" spans="1:5">
      <c r="A1415" s="13"/>
      <c r="B1415" s="13"/>
      <c r="C1415" s="13"/>
      <c r="D1415" s="18"/>
      <c r="E1415" s="9"/>
    </row>
    <row r="1416" spans="1:5">
      <c r="A1416" s="13"/>
      <c r="B1416" s="13"/>
      <c r="C1416" s="13"/>
      <c r="D1416" s="18"/>
      <c r="E1416" s="9"/>
    </row>
    <row r="1417" spans="1:5">
      <c r="A1417" s="13"/>
      <c r="B1417" s="13"/>
      <c r="C1417" s="13"/>
      <c r="D1417" s="18"/>
      <c r="E1417" s="9"/>
    </row>
    <row r="1418" spans="1:5">
      <c r="A1418" s="13"/>
      <c r="B1418" s="13"/>
      <c r="C1418" s="13"/>
      <c r="D1418" s="18"/>
      <c r="E1418" s="9"/>
    </row>
    <row r="1419" spans="1:5">
      <c r="A1419" s="13"/>
      <c r="B1419" s="13"/>
      <c r="C1419" s="13"/>
      <c r="D1419" s="18"/>
      <c r="E1419" s="9"/>
    </row>
    <row r="1420" spans="1:5">
      <c r="A1420" s="13"/>
      <c r="B1420" s="13"/>
      <c r="C1420" s="13"/>
      <c r="D1420" s="18"/>
      <c r="E1420" s="9"/>
    </row>
    <row r="1421" spans="1:5">
      <c r="A1421" s="13"/>
      <c r="B1421" s="13"/>
      <c r="C1421" s="13"/>
      <c r="D1421" s="18"/>
      <c r="E1421" s="9"/>
    </row>
    <row r="1422" spans="1:5">
      <c r="A1422" s="13"/>
      <c r="B1422" s="13"/>
      <c r="C1422" s="13"/>
      <c r="D1422" s="18"/>
      <c r="E1422" s="9"/>
    </row>
    <row r="1423" spans="1:5">
      <c r="A1423" s="13"/>
      <c r="B1423" s="13"/>
      <c r="C1423" s="13"/>
      <c r="D1423" s="18"/>
      <c r="E1423" s="9"/>
    </row>
    <row r="1424" spans="1:5">
      <c r="A1424" s="13"/>
      <c r="B1424" s="13"/>
      <c r="C1424" s="13"/>
      <c r="D1424" s="18"/>
      <c r="E1424" s="9"/>
    </row>
    <row r="1425" spans="1:5">
      <c r="A1425" s="13"/>
      <c r="B1425" s="13"/>
      <c r="C1425" s="13"/>
      <c r="D1425" s="18"/>
      <c r="E1425" s="9"/>
    </row>
    <row r="1426" spans="1:5">
      <c r="A1426" s="13"/>
      <c r="B1426" s="13"/>
      <c r="C1426" s="13"/>
      <c r="D1426" s="18"/>
      <c r="E1426" s="9"/>
    </row>
    <row r="1427" spans="1:5">
      <c r="A1427" s="13"/>
      <c r="B1427" s="13"/>
      <c r="C1427" s="13"/>
      <c r="D1427" s="18"/>
      <c r="E1427" s="9"/>
    </row>
    <row r="1428" spans="1:5">
      <c r="A1428" s="13"/>
      <c r="B1428" s="13"/>
      <c r="C1428" s="13"/>
      <c r="D1428" s="18"/>
      <c r="E1428" s="9"/>
    </row>
    <row r="1429" spans="1:5">
      <c r="A1429" s="13"/>
      <c r="B1429" s="13"/>
      <c r="C1429" s="13"/>
      <c r="D1429" s="18"/>
      <c r="E1429" s="9"/>
    </row>
    <row r="1430" spans="1:5">
      <c r="A1430" s="13"/>
      <c r="B1430" s="13"/>
      <c r="C1430" s="13"/>
      <c r="D1430" s="18"/>
      <c r="E1430" s="9"/>
    </row>
    <row r="1431" spans="1:5">
      <c r="A1431" s="13"/>
      <c r="B1431" s="13"/>
      <c r="C1431" s="13"/>
      <c r="D1431" s="18"/>
      <c r="E1431" s="9"/>
    </row>
    <row r="1432" spans="1:5">
      <c r="A1432" s="13"/>
      <c r="B1432" s="13"/>
      <c r="C1432" s="13"/>
      <c r="D1432" s="18"/>
      <c r="E1432" s="9"/>
    </row>
    <row r="1433" spans="1:5">
      <c r="A1433" s="13"/>
      <c r="B1433" s="13"/>
      <c r="C1433" s="13"/>
      <c r="D1433" s="18"/>
      <c r="E1433" s="9"/>
    </row>
    <row r="1434" spans="1:5">
      <c r="A1434" s="13"/>
      <c r="B1434" s="13"/>
      <c r="C1434" s="13"/>
      <c r="D1434" s="18"/>
      <c r="E1434" s="9"/>
    </row>
    <row r="1435" spans="1:5">
      <c r="A1435" s="13"/>
      <c r="B1435" s="13"/>
      <c r="C1435" s="13"/>
      <c r="D1435" s="18"/>
      <c r="E1435" s="9"/>
    </row>
    <row r="1436" spans="1:5">
      <c r="A1436" s="13"/>
      <c r="B1436" s="13"/>
      <c r="C1436" s="13"/>
      <c r="D1436" s="18"/>
      <c r="E1436" s="9"/>
    </row>
    <row r="1437" spans="1:5">
      <c r="A1437" s="13"/>
      <c r="B1437" s="13"/>
      <c r="C1437" s="13"/>
      <c r="D1437" s="18"/>
      <c r="E1437" s="9"/>
    </row>
    <row r="1438" spans="1:5">
      <c r="A1438" s="13"/>
      <c r="B1438" s="13"/>
      <c r="C1438" s="13"/>
      <c r="D1438" s="18"/>
      <c r="E1438" s="9"/>
    </row>
    <row r="1439" spans="1:5">
      <c r="A1439" s="13"/>
      <c r="B1439" s="13"/>
      <c r="C1439" s="13"/>
      <c r="D1439" s="18"/>
      <c r="E1439" s="9"/>
    </row>
    <row r="1440" spans="1:5">
      <c r="A1440" s="13"/>
      <c r="B1440" s="13"/>
      <c r="C1440" s="13"/>
      <c r="D1440" s="18"/>
      <c r="E1440" s="9"/>
    </row>
    <row r="1441" spans="1:5">
      <c r="A1441" s="13"/>
      <c r="B1441" s="13"/>
      <c r="C1441" s="13"/>
      <c r="D1441" s="18"/>
      <c r="E1441" s="9"/>
    </row>
    <row r="1442" spans="1:5">
      <c r="A1442" s="13"/>
      <c r="B1442" s="13"/>
      <c r="C1442" s="13"/>
      <c r="D1442" s="18"/>
      <c r="E1442" s="9"/>
    </row>
    <row r="1443" spans="1:5">
      <c r="A1443" s="13"/>
      <c r="B1443" s="13"/>
      <c r="C1443" s="13"/>
      <c r="D1443" s="18"/>
      <c r="E1443" s="9"/>
    </row>
    <row r="1444" spans="1:5">
      <c r="A1444" s="13"/>
      <c r="B1444" s="13"/>
      <c r="C1444" s="13"/>
      <c r="D1444" s="18"/>
      <c r="E1444" s="9"/>
    </row>
    <row r="1445" spans="1:5">
      <c r="A1445" s="13"/>
      <c r="B1445" s="13"/>
      <c r="C1445" s="13"/>
      <c r="D1445" s="18"/>
      <c r="E1445" s="9"/>
    </row>
    <row r="1446" spans="1:5">
      <c r="A1446" s="13"/>
      <c r="B1446" s="13"/>
      <c r="C1446" s="13"/>
      <c r="D1446" s="18"/>
      <c r="E1446" s="9"/>
    </row>
    <row r="1447" spans="1:5">
      <c r="A1447" s="13"/>
      <c r="B1447" s="13"/>
      <c r="C1447" s="13"/>
      <c r="D1447" s="18"/>
      <c r="E1447" s="9"/>
    </row>
    <row r="1448" spans="1:5">
      <c r="A1448" s="13"/>
      <c r="B1448" s="13"/>
      <c r="C1448" s="13"/>
      <c r="D1448" s="18"/>
      <c r="E1448" s="9"/>
    </row>
    <row r="1449" spans="1:5">
      <c r="A1449" s="13"/>
      <c r="B1449" s="13"/>
      <c r="C1449" s="13"/>
      <c r="D1449" s="18"/>
      <c r="E1449" s="9"/>
    </row>
    <row r="1450" spans="1:5">
      <c r="A1450" s="13"/>
      <c r="B1450" s="13"/>
      <c r="C1450" s="13"/>
      <c r="D1450" s="18"/>
      <c r="E1450" s="9"/>
    </row>
    <row r="1451" spans="1:5">
      <c r="A1451" s="13"/>
      <c r="B1451" s="13"/>
      <c r="C1451" s="13"/>
      <c r="D1451" s="18"/>
      <c r="E1451" s="9"/>
    </row>
    <row r="1452" spans="1:5">
      <c r="A1452" s="13"/>
      <c r="B1452" s="13"/>
      <c r="C1452" s="13"/>
      <c r="D1452" s="18"/>
      <c r="E1452" s="9"/>
    </row>
    <row r="1453" spans="1:5">
      <c r="A1453" s="13"/>
      <c r="B1453" s="13"/>
      <c r="C1453" s="13"/>
      <c r="D1453" s="18"/>
      <c r="E1453" s="9"/>
    </row>
    <row r="1454" spans="1:5">
      <c r="A1454" s="13"/>
      <c r="B1454" s="13"/>
      <c r="C1454" s="13"/>
      <c r="D1454" s="18"/>
      <c r="E1454" s="9"/>
    </row>
    <row r="1455" spans="1:5">
      <c r="A1455" s="13"/>
      <c r="B1455" s="13"/>
      <c r="C1455" s="13"/>
      <c r="D1455" s="18"/>
      <c r="E1455" s="9"/>
    </row>
    <row r="1456" spans="1:5">
      <c r="A1456" s="13"/>
      <c r="B1456" s="13"/>
      <c r="C1456" s="13"/>
      <c r="D1456" s="18"/>
      <c r="E1456" s="9"/>
    </row>
    <row r="1457" spans="1:5">
      <c r="A1457" s="13"/>
      <c r="B1457" s="13"/>
      <c r="C1457" s="13"/>
      <c r="D1457" s="18"/>
      <c r="E1457" s="9"/>
    </row>
    <row r="1458" spans="1:5">
      <c r="A1458" s="13"/>
      <c r="B1458" s="13"/>
      <c r="C1458" s="13"/>
      <c r="D1458" s="18"/>
      <c r="E1458" s="9"/>
    </row>
    <row r="1459" spans="1:5">
      <c r="A1459" s="13"/>
      <c r="B1459" s="13"/>
      <c r="C1459" s="13"/>
      <c r="D1459" s="18"/>
      <c r="E1459" s="9"/>
    </row>
    <row r="1460" spans="1:5">
      <c r="A1460" s="13"/>
      <c r="B1460" s="13"/>
      <c r="C1460" s="13"/>
      <c r="D1460" s="18"/>
      <c r="E1460" s="9"/>
    </row>
    <row r="1461" spans="1:5">
      <c r="A1461" s="13"/>
      <c r="B1461" s="13"/>
      <c r="C1461" s="13"/>
      <c r="D1461" s="18"/>
      <c r="E1461" s="9"/>
    </row>
    <row r="1462" spans="1:5">
      <c r="A1462" s="13"/>
      <c r="B1462" s="13"/>
      <c r="C1462" s="13"/>
      <c r="D1462" s="18"/>
      <c r="E1462" s="9"/>
    </row>
    <row r="1463" spans="1:5">
      <c r="A1463" s="13"/>
      <c r="B1463" s="13"/>
      <c r="C1463" s="13"/>
      <c r="D1463" s="18"/>
      <c r="E1463" s="9"/>
    </row>
    <row r="1464" spans="1:5">
      <c r="A1464" s="13"/>
      <c r="B1464" s="13"/>
      <c r="C1464" s="13"/>
      <c r="D1464" s="18"/>
      <c r="E1464" s="9"/>
    </row>
    <row r="1465" spans="1:5">
      <c r="A1465" s="13"/>
      <c r="B1465" s="13"/>
      <c r="C1465" s="13"/>
      <c r="D1465" s="18"/>
      <c r="E1465" s="9"/>
    </row>
    <row r="1466" spans="1:5">
      <c r="A1466" s="13"/>
      <c r="B1466" s="13"/>
      <c r="C1466" s="13"/>
      <c r="D1466" s="18"/>
      <c r="E1466" s="9"/>
    </row>
    <row r="1467" spans="1:5">
      <c r="A1467" s="13"/>
      <c r="B1467" s="13"/>
      <c r="C1467" s="13"/>
      <c r="D1467" s="18"/>
      <c r="E1467" s="9"/>
    </row>
    <row r="1468" spans="1:5">
      <c r="A1468" s="13"/>
      <c r="B1468" s="13"/>
      <c r="C1468" s="13"/>
      <c r="D1468" s="18"/>
      <c r="E1468" s="9"/>
    </row>
    <row r="1469" spans="1:5">
      <c r="A1469" s="13"/>
      <c r="B1469" s="13"/>
      <c r="C1469" s="13"/>
      <c r="D1469" s="18"/>
      <c r="E1469" s="9"/>
    </row>
    <row r="1470" spans="1:5">
      <c r="A1470" s="13"/>
      <c r="B1470" s="13"/>
      <c r="C1470" s="13"/>
      <c r="D1470" s="18"/>
      <c r="E1470" s="9"/>
    </row>
    <row r="1471" spans="1:5">
      <c r="A1471" s="13"/>
      <c r="B1471" s="13"/>
      <c r="C1471" s="13"/>
      <c r="D1471" s="18"/>
      <c r="E1471" s="9"/>
    </row>
    <row r="1472" spans="1:5">
      <c r="A1472" s="13"/>
      <c r="B1472" s="13"/>
      <c r="C1472" s="13"/>
      <c r="D1472" s="18"/>
      <c r="E1472" s="9"/>
    </row>
    <row r="1473" spans="1:5">
      <c r="A1473" s="13"/>
      <c r="B1473" s="13"/>
      <c r="C1473" s="13"/>
      <c r="D1473" s="18"/>
      <c r="E1473" s="9"/>
    </row>
    <row r="1474" spans="1:5">
      <c r="A1474" s="13"/>
      <c r="B1474" s="13"/>
      <c r="C1474" s="13"/>
      <c r="D1474" s="18"/>
      <c r="E1474" s="9"/>
    </row>
    <row r="1475" spans="1:5">
      <c r="A1475" s="13"/>
      <c r="B1475" s="13"/>
      <c r="C1475" s="13"/>
      <c r="D1475" s="18"/>
      <c r="E1475" s="9"/>
    </row>
    <row r="1476" spans="1:5">
      <c r="A1476" s="13"/>
      <c r="B1476" s="13"/>
      <c r="C1476" s="13"/>
      <c r="D1476" s="18"/>
      <c r="E1476" s="9"/>
    </row>
    <row r="1477" spans="1:5">
      <c r="A1477" s="13"/>
      <c r="B1477" s="13"/>
      <c r="C1477" s="13"/>
      <c r="D1477" s="18"/>
      <c r="E1477" s="9"/>
    </row>
    <row r="1478" spans="1:5">
      <c r="A1478" s="13"/>
      <c r="B1478" s="13"/>
      <c r="C1478" s="13"/>
      <c r="D1478" s="18"/>
      <c r="E1478" s="9"/>
    </row>
    <row r="1479" spans="1:5">
      <c r="A1479" s="13"/>
      <c r="B1479" s="13"/>
      <c r="C1479" s="13"/>
      <c r="D1479" s="18"/>
      <c r="E1479" s="9"/>
    </row>
    <row r="1480" spans="1:5">
      <c r="A1480" s="13"/>
      <c r="B1480" s="13"/>
      <c r="C1480" s="13"/>
      <c r="D1480" s="18"/>
      <c r="E1480" s="9"/>
    </row>
    <row r="1481" spans="1:5">
      <c r="A1481" s="13"/>
      <c r="B1481" s="13"/>
      <c r="C1481" s="13"/>
      <c r="D1481" s="18"/>
      <c r="E1481" s="9"/>
    </row>
    <row r="1482" spans="1:5">
      <c r="A1482" s="13"/>
      <c r="B1482" s="13"/>
      <c r="C1482" s="13"/>
      <c r="D1482" s="18"/>
      <c r="E1482" s="9"/>
    </row>
    <row r="1483" spans="1:5">
      <c r="A1483" s="13"/>
      <c r="B1483" s="13"/>
      <c r="C1483" s="13"/>
      <c r="D1483" s="18"/>
      <c r="E1483" s="9"/>
    </row>
    <row r="1484" spans="1:5">
      <c r="A1484" s="13"/>
      <c r="B1484" s="13"/>
      <c r="C1484" s="13"/>
      <c r="D1484" s="18"/>
      <c r="E1484" s="9"/>
    </row>
    <row r="1485" spans="1:5">
      <c r="A1485" s="13"/>
      <c r="B1485" s="13"/>
      <c r="C1485" s="13"/>
      <c r="D1485" s="18"/>
      <c r="E1485" s="9"/>
    </row>
    <row r="1486" spans="1:5">
      <c r="A1486" s="13"/>
      <c r="B1486" s="13"/>
      <c r="C1486" s="13"/>
      <c r="D1486" s="18"/>
      <c r="E1486" s="9"/>
    </row>
    <row r="1487" spans="1:5">
      <c r="A1487" s="13"/>
      <c r="B1487" s="13"/>
      <c r="C1487" s="13"/>
      <c r="D1487" s="18"/>
      <c r="E1487" s="9"/>
    </row>
    <row r="1488" spans="1:5">
      <c r="A1488" s="13"/>
      <c r="B1488" s="13"/>
      <c r="C1488" s="13"/>
      <c r="D1488" s="18"/>
      <c r="E1488" s="9"/>
    </row>
    <row r="1489" spans="1:5">
      <c r="A1489" s="13"/>
      <c r="B1489" s="13"/>
      <c r="C1489" s="13"/>
      <c r="D1489" s="18"/>
      <c r="E1489" s="9"/>
    </row>
    <row r="1490" spans="1:5">
      <c r="A1490" s="13"/>
      <c r="B1490" s="13"/>
      <c r="C1490" s="13"/>
      <c r="D1490" s="18"/>
      <c r="E1490" s="9"/>
    </row>
    <row r="1491" spans="1:5">
      <c r="A1491" s="13"/>
      <c r="B1491" s="13"/>
      <c r="C1491" s="13"/>
      <c r="D1491" s="18"/>
      <c r="E1491" s="9"/>
    </row>
    <row r="1492" spans="1:5">
      <c r="A1492" s="13"/>
      <c r="B1492" s="13"/>
      <c r="C1492" s="13"/>
      <c r="D1492" s="18"/>
      <c r="E1492" s="9"/>
    </row>
    <row r="1493" spans="1:5">
      <c r="A1493" s="13"/>
      <c r="B1493" s="13"/>
      <c r="C1493" s="13"/>
      <c r="D1493" s="18"/>
      <c r="E1493" s="9"/>
    </row>
    <row r="1494" spans="1:5">
      <c r="A1494" s="13"/>
      <c r="B1494" s="13"/>
      <c r="C1494" s="13"/>
      <c r="D1494" s="18"/>
      <c r="E1494" s="9"/>
    </row>
    <row r="1495" spans="1:5">
      <c r="A1495" s="13"/>
      <c r="B1495" s="13"/>
      <c r="C1495" s="13"/>
      <c r="D1495" s="18"/>
      <c r="E1495" s="9"/>
    </row>
    <row r="1496" spans="1:5">
      <c r="A1496" s="13"/>
      <c r="B1496" s="13"/>
      <c r="C1496" s="13"/>
      <c r="D1496" s="18"/>
      <c r="E1496" s="9"/>
    </row>
    <row r="1497" spans="1:5">
      <c r="A1497" s="13"/>
      <c r="B1497" s="13"/>
      <c r="C1497" s="13"/>
      <c r="D1497" s="18"/>
      <c r="E1497" s="9"/>
    </row>
    <row r="1498" spans="1:5">
      <c r="A1498" s="13"/>
      <c r="B1498" s="13"/>
      <c r="C1498" s="13"/>
      <c r="D1498" s="18"/>
      <c r="E1498" s="9"/>
    </row>
    <row r="1499" spans="1:5">
      <c r="A1499" s="13"/>
      <c r="B1499" s="13"/>
      <c r="C1499" s="13"/>
      <c r="D1499" s="18"/>
      <c r="E1499" s="9"/>
    </row>
    <row r="1500" spans="1:5">
      <c r="A1500" s="13"/>
      <c r="B1500" s="13"/>
      <c r="C1500" s="13"/>
      <c r="D1500" s="18"/>
      <c r="E1500" s="9"/>
    </row>
    <row r="1501" spans="1:5">
      <c r="A1501" s="13"/>
      <c r="B1501" s="13"/>
      <c r="C1501" s="13"/>
      <c r="D1501" s="18"/>
      <c r="E1501" s="9"/>
    </row>
    <row r="1502" spans="1:5">
      <c r="A1502" s="13"/>
      <c r="B1502" s="13"/>
      <c r="C1502" s="13"/>
      <c r="D1502" s="18"/>
      <c r="E1502" s="9"/>
    </row>
    <row r="1503" spans="1:5">
      <c r="A1503" s="13"/>
      <c r="B1503" s="13"/>
      <c r="C1503" s="13"/>
      <c r="D1503" s="18"/>
      <c r="E1503" s="9"/>
    </row>
    <row r="1504" spans="1:5">
      <c r="A1504" s="13"/>
      <c r="B1504" s="13"/>
      <c r="C1504" s="13"/>
      <c r="D1504" s="18"/>
      <c r="E1504" s="9"/>
    </row>
    <row r="1505" spans="1:5">
      <c r="A1505" s="13"/>
      <c r="B1505" s="13"/>
      <c r="C1505" s="13"/>
      <c r="D1505" s="18"/>
      <c r="E1505" s="9"/>
    </row>
    <row r="1506" spans="1:5">
      <c r="A1506" s="13"/>
      <c r="B1506" s="13"/>
      <c r="C1506" s="13"/>
      <c r="D1506" s="18"/>
      <c r="E1506" s="9"/>
    </row>
    <row r="1507" spans="1:5">
      <c r="A1507" s="13"/>
      <c r="B1507" s="13"/>
      <c r="C1507" s="13"/>
      <c r="D1507" s="18"/>
      <c r="E1507" s="9"/>
    </row>
    <row r="1508" spans="1:5">
      <c r="A1508" s="13"/>
      <c r="B1508" s="13"/>
      <c r="C1508" s="13"/>
      <c r="D1508" s="18"/>
      <c r="E1508" s="9"/>
    </row>
    <row r="1509" spans="1:5">
      <c r="A1509" s="13"/>
      <c r="B1509" s="13"/>
      <c r="C1509" s="13"/>
      <c r="D1509" s="18"/>
      <c r="E1509" s="9"/>
    </row>
    <row r="1510" spans="1:5">
      <c r="A1510" s="13"/>
      <c r="B1510" s="13"/>
      <c r="C1510" s="13"/>
      <c r="D1510" s="18"/>
      <c r="E1510" s="9"/>
    </row>
    <row r="1511" spans="1:5">
      <c r="A1511" s="13"/>
      <c r="B1511" s="13"/>
      <c r="C1511" s="13"/>
      <c r="D1511" s="18"/>
      <c r="E1511" s="9"/>
    </row>
    <row r="1512" spans="1:5">
      <c r="A1512" s="13"/>
      <c r="B1512" s="13"/>
      <c r="C1512" s="13"/>
      <c r="D1512" s="18"/>
      <c r="E1512" s="9"/>
    </row>
    <row r="1513" spans="1:5">
      <c r="A1513" s="13"/>
      <c r="B1513" s="13"/>
      <c r="C1513" s="13"/>
      <c r="D1513" s="18"/>
      <c r="E1513" s="9"/>
    </row>
    <row r="1514" spans="1:5">
      <c r="A1514" s="13"/>
      <c r="B1514" s="13"/>
      <c r="C1514" s="13"/>
      <c r="D1514" s="18"/>
      <c r="E1514" s="9"/>
    </row>
    <row r="1515" spans="1:5">
      <c r="A1515" s="13"/>
      <c r="B1515" s="13"/>
      <c r="C1515" s="13"/>
      <c r="D1515" s="18"/>
      <c r="E1515" s="9"/>
    </row>
    <row r="1516" spans="1:5">
      <c r="A1516" s="13"/>
      <c r="B1516" s="13"/>
      <c r="C1516" s="13"/>
      <c r="D1516" s="18"/>
      <c r="E1516" s="9"/>
    </row>
    <row r="1517" spans="1:5">
      <c r="A1517" s="13"/>
      <c r="B1517" s="13"/>
      <c r="C1517" s="13"/>
      <c r="D1517" s="18"/>
      <c r="E1517" s="9"/>
    </row>
    <row r="1518" spans="1:5">
      <c r="A1518" s="13"/>
      <c r="B1518" s="13"/>
      <c r="C1518" s="13"/>
      <c r="D1518" s="18"/>
      <c r="E1518" s="9"/>
    </row>
    <row r="1519" spans="1:5">
      <c r="A1519" s="13"/>
      <c r="B1519" s="13"/>
      <c r="C1519" s="13"/>
      <c r="D1519" s="18"/>
      <c r="E1519" s="9"/>
    </row>
    <row r="1520" spans="1:5">
      <c r="A1520" s="13"/>
      <c r="B1520" s="13"/>
      <c r="C1520" s="13"/>
      <c r="D1520" s="18"/>
      <c r="E1520" s="9"/>
    </row>
    <row r="1521" spans="1:5">
      <c r="A1521" s="13"/>
      <c r="B1521" s="13"/>
      <c r="C1521" s="13"/>
      <c r="D1521" s="18"/>
      <c r="E1521" s="9"/>
    </row>
    <row r="1522" spans="1:5">
      <c r="A1522" s="13"/>
      <c r="B1522" s="13"/>
      <c r="C1522" s="13"/>
      <c r="D1522" s="18"/>
      <c r="E1522" s="9"/>
    </row>
    <row r="1523" spans="1:5">
      <c r="A1523" s="13"/>
      <c r="B1523" s="13"/>
      <c r="C1523" s="13"/>
      <c r="D1523" s="18"/>
      <c r="E1523" s="9"/>
    </row>
    <row r="1524" spans="1:5">
      <c r="A1524" s="13"/>
      <c r="B1524" s="13"/>
      <c r="C1524" s="13"/>
      <c r="D1524" s="18"/>
      <c r="E1524" s="9"/>
    </row>
    <row r="1525" spans="1:5">
      <c r="A1525" s="13"/>
      <c r="B1525" s="13"/>
      <c r="C1525" s="13"/>
      <c r="D1525" s="18"/>
      <c r="E1525" s="9"/>
    </row>
    <row r="1526" spans="1:5">
      <c r="A1526" s="13"/>
      <c r="B1526" s="13"/>
      <c r="C1526" s="13"/>
      <c r="D1526" s="18"/>
      <c r="E1526" s="9"/>
    </row>
    <row r="1527" spans="1:5">
      <c r="A1527" s="13"/>
      <c r="B1527" s="13"/>
      <c r="C1527" s="13"/>
      <c r="D1527" s="18"/>
      <c r="E1527" s="9"/>
    </row>
    <row r="1528" spans="1:5">
      <c r="A1528" s="13"/>
      <c r="B1528" s="13"/>
      <c r="C1528" s="13"/>
      <c r="D1528" s="18"/>
      <c r="E1528" s="9"/>
    </row>
    <row r="1529" spans="1:5">
      <c r="A1529" s="13"/>
      <c r="B1529" s="13"/>
      <c r="C1529" s="13"/>
      <c r="D1529" s="18"/>
      <c r="E1529" s="9"/>
    </row>
    <row r="1530" spans="1:5">
      <c r="A1530" s="13"/>
      <c r="B1530" s="13"/>
      <c r="C1530" s="13"/>
      <c r="D1530" s="18"/>
      <c r="E1530" s="9"/>
    </row>
    <row r="1531" spans="1:5">
      <c r="A1531" s="13"/>
      <c r="B1531" s="13"/>
      <c r="C1531" s="13"/>
      <c r="D1531" s="18"/>
      <c r="E1531" s="9"/>
    </row>
    <row r="1532" spans="1:5">
      <c r="A1532" s="13"/>
      <c r="B1532" s="13"/>
      <c r="C1532" s="13"/>
      <c r="D1532" s="18"/>
      <c r="E1532" s="9"/>
    </row>
    <row r="1533" spans="1:5">
      <c r="A1533" s="13"/>
      <c r="B1533" s="13"/>
      <c r="C1533" s="13"/>
      <c r="D1533" s="18"/>
      <c r="E1533" s="9"/>
    </row>
    <row r="1534" spans="1:5">
      <c r="A1534" s="13"/>
      <c r="B1534" s="13"/>
      <c r="C1534" s="13"/>
      <c r="D1534" s="18"/>
      <c r="E1534" s="9"/>
    </row>
    <row r="1535" spans="1:5">
      <c r="A1535" s="13"/>
      <c r="B1535" s="13"/>
      <c r="C1535" s="13"/>
      <c r="D1535" s="18"/>
      <c r="E1535" s="9"/>
    </row>
    <row r="1536" spans="1:5">
      <c r="A1536" s="13"/>
      <c r="B1536" s="13"/>
      <c r="C1536" s="13"/>
      <c r="D1536" s="18"/>
      <c r="E1536" s="9"/>
    </row>
    <row r="1537" spans="1:5">
      <c r="A1537" s="13"/>
      <c r="B1537" s="13"/>
      <c r="C1537" s="13"/>
      <c r="D1537" s="18"/>
      <c r="E1537" s="9"/>
    </row>
    <row r="1538" spans="1:5">
      <c r="A1538" s="13"/>
      <c r="B1538" s="13"/>
      <c r="C1538" s="13"/>
      <c r="D1538" s="18"/>
      <c r="E1538" s="9"/>
    </row>
    <row r="1539" spans="1:5">
      <c r="A1539" s="13"/>
      <c r="B1539" s="13"/>
      <c r="C1539" s="13"/>
      <c r="D1539" s="18"/>
      <c r="E1539" s="9"/>
    </row>
    <row r="1540" spans="1:5">
      <c r="A1540" s="13"/>
      <c r="B1540" s="13"/>
      <c r="C1540" s="13"/>
      <c r="D1540" s="18"/>
      <c r="E1540" s="9"/>
    </row>
    <row r="1541" spans="1:5">
      <c r="A1541" s="13"/>
      <c r="B1541" s="13"/>
      <c r="C1541" s="13"/>
      <c r="D1541" s="18"/>
      <c r="E1541" s="9"/>
    </row>
    <row r="1542" spans="1:5">
      <c r="A1542" s="13"/>
      <c r="B1542" s="13"/>
      <c r="C1542" s="13"/>
      <c r="D1542" s="18"/>
      <c r="E1542" s="9"/>
    </row>
    <row r="1543" spans="1:5">
      <c r="A1543" s="13"/>
      <c r="B1543" s="13"/>
      <c r="C1543" s="13"/>
      <c r="D1543" s="18"/>
      <c r="E1543" s="9"/>
    </row>
    <row r="1544" spans="1:5">
      <c r="A1544" s="13"/>
      <c r="B1544" s="13"/>
      <c r="C1544" s="13"/>
      <c r="D1544" s="18"/>
      <c r="E1544" s="9"/>
    </row>
    <row r="1545" spans="1:5">
      <c r="A1545" s="13"/>
      <c r="B1545" s="13"/>
      <c r="C1545" s="13"/>
      <c r="D1545" s="18"/>
      <c r="E1545" s="9"/>
    </row>
    <row r="1546" spans="1:5">
      <c r="A1546" s="13"/>
      <c r="B1546" s="13"/>
      <c r="C1546" s="13"/>
      <c r="D1546" s="18"/>
      <c r="E1546" s="9"/>
    </row>
    <row r="1547" spans="1:5">
      <c r="A1547" s="13"/>
      <c r="B1547" s="13"/>
      <c r="C1547" s="13"/>
      <c r="D1547" s="18"/>
      <c r="E1547" s="9"/>
    </row>
    <row r="1548" spans="1:5">
      <c r="A1548" s="13"/>
      <c r="B1548" s="13"/>
      <c r="C1548" s="13"/>
      <c r="D1548" s="18"/>
      <c r="E1548" s="9"/>
    </row>
    <row r="1549" spans="1:5">
      <c r="A1549" s="13"/>
      <c r="B1549" s="13"/>
      <c r="C1549" s="13"/>
      <c r="D1549" s="18"/>
      <c r="E1549" s="9"/>
    </row>
    <row r="1550" spans="1:5">
      <c r="A1550" s="13"/>
      <c r="B1550" s="13"/>
      <c r="C1550" s="13"/>
      <c r="D1550" s="18"/>
      <c r="E1550" s="9"/>
    </row>
    <row r="1551" spans="1:5">
      <c r="A1551" s="13"/>
      <c r="B1551" s="13"/>
      <c r="C1551" s="13"/>
      <c r="D1551" s="18"/>
      <c r="E1551" s="9"/>
    </row>
    <row r="1552" spans="1:5">
      <c r="A1552" s="13"/>
      <c r="B1552" s="13"/>
      <c r="C1552" s="13"/>
      <c r="D1552" s="18"/>
      <c r="E1552" s="9"/>
    </row>
    <row r="1553" spans="1:5">
      <c r="A1553" s="13"/>
      <c r="B1553" s="13"/>
      <c r="C1553" s="13"/>
      <c r="D1553" s="18"/>
      <c r="E1553" s="9"/>
    </row>
    <row r="1554" spans="1:5">
      <c r="A1554" s="13"/>
      <c r="B1554" s="13"/>
      <c r="C1554" s="13"/>
      <c r="D1554" s="18"/>
      <c r="E1554" s="9"/>
    </row>
    <row r="1555" spans="1:5">
      <c r="A1555" s="13"/>
      <c r="B1555" s="13"/>
      <c r="C1555" s="13"/>
      <c r="D1555" s="18"/>
      <c r="E1555" s="9"/>
    </row>
    <row r="1556" spans="1:5">
      <c r="A1556" s="13"/>
      <c r="B1556" s="13"/>
      <c r="C1556" s="13"/>
      <c r="D1556" s="18"/>
      <c r="E1556" s="9"/>
    </row>
    <row r="1557" spans="1:5">
      <c r="A1557" s="13"/>
      <c r="B1557" s="13"/>
      <c r="C1557" s="13"/>
      <c r="D1557" s="18"/>
      <c r="E1557" s="9"/>
    </row>
    <row r="1558" spans="1:5">
      <c r="A1558" s="13"/>
      <c r="B1558" s="13"/>
      <c r="C1558" s="13"/>
      <c r="D1558" s="18"/>
      <c r="E1558" s="9"/>
    </row>
    <row r="1559" spans="1:5">
      <c r="A1559" s="13"/>
      <c r="B1559" s="13"/>
      <c r="C1559" s="13"/>
      <c r="D1559" s="18"/>
      <c r="E1559" s="9"/>
    </row>
    <row r="1560" spans="1:5">
      <c r="A1560" s="13"/>
      <c r="B1560" s="13"/>
      <c r="C1560" s="13"/>
      <c r="D1560" s="18"/>
      <c r="E1560" s="9"/>
    </row>
    <row r="1561" spans="1:5">
      <c r="A1561" s="13"/>
      <c r="B1561" s="13"/>
      <c r="C1561" s="13"/>
      <c r="D1561" s="18"/>
      <c r="E1561" s="9"/>
    </row>
    <row r="1562" spans="1:5">
      <c r="A1562" s="13"/>
      <c r="B1562" s="13"/>
      <c r="C1562" s="13"/>
      <c r="D1562" s="18"/>
      <c r="E1562" s="9"/>
    </row>
    <row r="1563" spans="1:5">
      <c r="A1563" s="13"/>
      <c r="B1563" s="13"/>
      <c r="C1563" s="13"/>
      <c r="D1563" s="18"/>
      <c r="E1563" s="9"/>
    </row>
    <row r="1564" spans="1:5">
      <c r="A1564" s="13"/>
      <c r="B1564" s="13"/>
      <c r="C1564" s="13"/>
      <c r="D1564" s="18"/>
      <c r="E1564" s="9"/>
    </row>
    <row r="1565" spans="1:5">
      <c r="A1565" s="13"/>
      <c r="B1565" s="13"/>
      <c r="C1565" s="13"/>
      <c r="D1565" s="18"/>
      <c r="E1565" s="9"/>
    </row>
    <row r="1566" spans="1:5">
      <c r="A1566" s="13"/>
      <c r="B1566" s="13"/>
      <c r="C1566" s="13"/>
      <c r="D1566" s="18"/>
      <c r="E1566" s="9"/>
    </row>
    <row r="1567" spans="1:5">
      <c r="A1567" s="13"/>
      <c r="B1567" s="13"/>
      <c r="C1567" s="13"/>
      <c r="D1567" s="18"/>
      <c r="E1567" s="9"/>
    </row>
    <row r="1568" spans="1:5">
      <c r="A1568" s="13"/>
      <c r="B1568" s="13"/>
      <c r="C1568" s="13"/>
      <c r="D1568" s="18"/>
      <c r="E1568" s="9"/>
    </row>
    <row r="1569" spans="1:5">
      <c r="A1569" s="13"/>
      <c r="B1569" s="13"/>
      <c r="C1569" s="13"/>
      <c r="D1569" s="18"/>
      <c r="E1569" s="9"/>
    </row>
    <row r="1570" spans="1:5">
      <c r="A1570" s="13"/>
      <c r="B1570" s="13"/>
      <c r="C1570" s="13"/>
      <c r="D1570" s="18"/>
      <c r="E1570" s="9"/>
    </row>
    <row r="1571" spans="1:5">
      <c r="A1571" s="13"/>
      <c r="B1571" s="13"/>
      <c r="C1571" s="13"/>
      <c r="D1571" s="18"/>
      <c r="E1571" s="9"/>
    </row>
    <row r="1572" spans="1:5">
      <c r="A1572" s="13"/>
      <c r="B1572" s="13"/>
      <c r="C1572" s="13"/>
      <c r="D1572" s="18"/>
      <c r="E1572" s="9"/>
    </row>
    <row r="1573" spans="1:5">
      <c r="A1573" s="13"/>
      <c r="B1573" s="13"/>
      <c r="C1573" s="13"/>
      <c r="D1573" s="18"/>
      <c r="E1573" s="9"/>
    </row>
    <row r="1574" spans="1:5">
      <c r="A1574" s="13"/>
      <c r="B1574" s="13"/>
      <c r="C1574" s="13"/>
      <c r="D1574" s="18"/>
      <c r="E1574" s="9"/>
    </row>
    <row r="1575" spans="1:5">
      <c r="A1575" s="13"/>
      <c r="B1575" s="13"/>
      <c r="C1575" s="13"/>
      <c r="D1575" s="18"/>
      <c r="E1575" s="9"/>
    </row>
    <row r="1576" spans="1:5">
      <c r="A1576" s="13"/>
      <c r="B1576" s="13"/>
      <c r="C1576" s="13"/>
      <c r="D1576" s="18"/>
      <c r="E1576" s="9"/>
    </row>
    <row r="1577" spans="1:5">
      <c r="A1577" s="13"/>
      <c r="B1577" s="13"/>
      <c r="C1577" s="13"/>
      <c r="D1577" s="18"/>
      <c r="E1577" s="9"/>
    </row>
    <row r="1578" spans="1:5">
      <c r="A1578" s="13"/>
      <c r="B1578" s="13"/>
      <c r="C1578" s="13"/>
      <c r="D1578" s="18"/>
      <c r="E1578" s="9"/>
    </row>
    <row r="1579" spans="1:5">
      <c r="A1579" s="13"/>
      <c r="B1579" s="13"/>
      <c r="C1579" s="13"/>
      <c r="D1579" s="18"/>
      <c r="E1579" s="9"/>
    </row>
    <row r="1580" spans="1:5">
      <c r="A1580" s="13"/>
      <c r="B1580" s="13"/>
      <c r="C1580" s="13"/>
      <c r="D1580" s="18"/>
      <c r="E1580" s="9"/>
    </row>
    <row r="1581" spans="1:5">
      <c r="A1581" s="13"/>
      <c r="B1581" s="13"/>
      <c r="C1581" s="13"/>
      <c r="D1581" s="18"/>
      <c r="E1581" s="9"/>
    </row>
    <row r="1582" spans="1:5">
      <c r="A1582" s="13"/>
      <c r="B1582" s="13"/>
      <c r="C1582" s="13"/>
      <c r="D1582" s="18"/>
      <c r="E1582" s="9"/>
    </row>
    <row r="1583" spans="1:5">
      <c r="A1583" s="13"/>
      <c r="B1583" s="13"/>
      <c r="C1583" s="13"/>
      <c r="D1583" s="18"/>
      <c r="E1583" s="9"/>
    </row>
    <row r="1584" spans="1:5">
      <c r="A1584" s="13"/>
      <c r="B1584" s="13"/>
      <c r="C1584" s="13"/>
      <c r="D1584" s="18"/>
      <c r="E1584" s="9"/>
    </row>
    <row r="1585" spans="1:5">
      <c r="A1585" s="13"/>
      <c r="B1585" s="13"/>
      <c r="C1585" s="13"/>
      <c r="D1585" s="18"/>
      <c r="E1585" s="9"/>
    </row>
    <row r="1586" spans="1:5">
      <c r="A1586" s="13"/>
      <c r="B1586" s="13"/>
      <c r="C1586" s="13"/>
      <c r="D1586" s="18"/>
      <c r="E1586" s="9"/>
    </row>
    <row r="1587" spans="1:5">
      <c r="A1587" s="13"/>
      <c r="B1587" s="13"/>
      <c r="C1587" s="13"/>
      <c r="D1587" s="18"/>
      <c r="E1587" s="9"/>
    </row>
    <row r="1588" spans="1:5">
      <c r="A1588" s="13"/>
      <c r="B1588" s="13"/>
      <c r="C1588" s="13"/>
      <c r="D1588" s="18"/>
      <c r="E1588" s="9"/>
    </row>
    <row r="1589" spans="1:5">
      <c r="A1589" s="13"/>
      <c r="B1589" s="13"/>
      <c r="C1589" s="13"/>
      <c r="D1589" s="18"/>
      <c r="E1589" s="9"/>
    </row>
    <row r="1590" spans="1:5">
      <c r="A1590" s="13"/>
      <c r="B1590" s="13"/>
      <c r="C1590" s="13"/>
      <c r="D1590" s="18"/>
      <c r="E1590" s="9"/>
    </row>
    <row r="1591" spans="1:5">
      <c r="A1591" s="13"/>
      <c r="B1591" s="13"/>
      <c r="C1591" s="13"/>
      <c r="D1591" s="18"/>
      <c r="E1591" s="9"/>
    </row>
    <row r="1592" spans="1:5">
      <c r="A1592" s="13"/>
      <c r="B1592" s="13"/>
      <c r="C1592" s="13"/>
      <c r="D1592" s="18"/>
      <c r="E1592" s="9"/>
    </row>
    <row r="1593" spans="1:5">
      <c r="A1593" s="13"/>
      <c r="B1593" s="13"/>
      <c r="C1593" s="13"/>
      <c r="D1593" s="18"/>
      <c r="E1593" s="9"/>
    </row>
    <row r="1594" spans="1:5">
      <c r="A1594" s="13"/>
      <c r="B1594" s="13"/>
      <c r="C1594" s="13"/>
      <c r="D1594" s="18"/>
      <c r="E1594" s="9"/>
    </row>
    <row r="1595" spans="1:5">
      <c r="A1595" s="13"/>
      <c r="B1595" s="13"/>
      <c r="C1595" s="13"/>
      <c r="D1595" s="18"/>
      <c r="E1595" s="9"/>
    </row>
    <row r="1596" spans="1:5">
      <c r="A1596" s="13"/>
      <c r="B1596" s="13"/>
      <c r="C1596" s="13"/>
      <c r="D1596" s="18"/>
      <c r="E1596" s="9"/>
    </row>
    <row r="1597" spans="1:5">
      <c r="A1597" s="13"/>
      <c r="B1597" s="13"/>
      <c r="C1597" s="13"/>
      <c r="D1597" s="18"/>
      <c r="E1597" s="9"/>
    </row>
    <row r="1598" spans="1:5">
      <c r="A1598" s="13"/>
      <c r="B1598" s="13"/>
      <c r="C1598" s="13"/>
      <c r="D1598" s="18"/>
      <c r="E1598" s="9"/>
    </row>
    <row r="1599" spans="1:5">
      <c r="A1599" s="13"/>
      <c r="B1599" s="13"/>
      <c r="C1599" s="13"/>
      <c r="D1599" s="18"/>
      <c r="E1599" s="9"/>
    </row>
    <row r="1600" spans="1:5">
      <c r="A1600" s="13"/>
      <c r="B1600" s="13"/>
      <c r="C1600" s="13"/>
      <c r="D1600" s="18"/>
      <c r="E1600" s="9"/>
    </row>
    <row r="1601" spans="1:5">
      <c r="A1601" s="13"/>
      <c r="B1601" s="13"/>
      <c r="C1601" s="13"/>
      <c r="D1601" s="18"/>
      <c r="E1601" s="9"/>
    </row>
    <row r="1602" spans="1:5">
      <c r="A1602" s="13"/>
      <c r="B1602" s="13"/>
      <c r="C1602" s="13"/>
      <c r="D1602" s="18"/>
      <c r="E1602" s="9"/>
    </row>
    <row r="1603" spans="1:5">
      <c r="A1603" s="13"/>
      <c r="B1603" s="13"/>
      <c r="C1603" s="13"/>
      <c r="D1603" s="18"/>
      <c r="E1603" s="9"/>
    </row>
    <row r="1604" spans="1:5">
      <c r="A1604" s="13"/>
      <c r="B1604" s="13"/>
      <c r="C1604" s="13"/>
      <c r="D1604" s="18"/>
      <c r="E1604" s="9"/>
    </row>
    <row r="1605" spans="1:5">
      <c r="A1605" s="13"/>
      <c r="B1605" s="13"/>
      <c r="C1605" s="13"/>
      <c r="D1605" s="18"/>
      <c r="E1605" s="9"/>
    </row>
    <row r="1606" spans="1:5">
      <c r="A1606" s="13"/>
      <c r="B1606" s="13"/>
      <c r="C1606" s="13"/>
      <c r="D1606" s="18"/>
      <c r="E1606" s="9"/>
    </row>
    <row r="1607" spans="1:5">
      <c r="A1607" s="13"/>
      <c r="B1607" s="13"/>
      <c r="C1607" s="13"/>
      <c r="D1607" s="18"/>
      <c r="E1607" s="9"/>
    </row>
    <row r="1608" spans="1:5">
      <c r="A1608" s="13"/>
      <c r="B1608" s="13"/>
      <c r="C1608" s="13"/>
      <c r="D1608" s="18"/>
      <c r="E1608" s="9"/>
    </row>
    <row r="1609" spans="1:5">
      <c r="A1609" s="13"/>
      <c r="B1609" s="13"/>
      <c r="C1609" s="13"/>
      <c r="D1609" s="18"/>
      <c r="E1609" s="9"/>
    </row>
    <row r="1610" spans="1:5">
      <c r="A1610" s="13"/>
      <c r="B1610" s="13"/>
      <c r="C1610" s="13"/>
      <c r="D1610" s="18"/>
      <c r="E1610" s="9"/>
    </row>
    <row r="1611" spans="1:5">
      <c r="A1611" s="13"/>
      <c r="B1611" s="13"/>
      <c r="C1611" s="13"/>
      <c r="D1611" s="18"/>
      <c r="E1611" s="9"/>
    </row>
    <row r="1612" spans="1:5">
      <c r="A1612" s="13"/>
      <c r="B1612" s="13"/>
      <c r="C1612" s="13"/>
      <c r="D1612" s="18"/>
      <c r="E1612" s="9"/>
    </row>
    <row r="1613" spans="1:5">
      <c r="A1613" s="13"/>
      <c r="B1613" s="13"/>
      <c r="C1613" s="13"/>
      <c r="D1613" s="18"/>
      <c r="E1613" s="9"/>
    </row>
    <row r="1614" spans="1:5">
      <c r="A1614" s="13"/>
      <c r="B1614" s="13"/>
      <c r="C1614" s="13"/>
      <c r="D1614" s="18"/>
      <c r="E1614" s="9"/>
    </row>
    <row r="1615" spans="1:5">
      <c r="A1615" s="13"/>
      <c r="B1615" s="13"/>
      <c r="C1615" s="13"/>
      <c r="D1615" s="18"/>
      <c r="E1615" s="9"/>
    </row>
    <row r="1616" spans="1:5">
      <c r="A1616" s="13"/>
      <c r="B1616" s="13"/>
      <c r="C1616" s="13"/>
      <c r="D1616" s="18"/>
      <c r="E1616" s="9"/>
    </row>
    <row r="1617" spans="1:5">
      <c r="A1617" s="13"/>
      <c r="B1617" s="13"/>
      <c r="C1617" s="13"/>
      <c r="D1617" s="18"/>
      <c r="E1617" s="9"/>
    </row>
    <row r="1618" spans="1:5">
      <c r="A1618" s="13"/>
      <c r="B1618" s="13"/>
      <c r="C1618" s="13"/>
      <c r="D1618" s="18"/>
      <c r="E1618" s="9"/>
    </row>
    <row r="1619" spans="1:5">
      <c r="A1619" s="13"/>
      <c r="B1619" s="13"/>
      <c r="C1619" s="13"/>
      <c r="D1619" s="18"/>
      <c r="E1619" s="9"/>
    </row>
    <row r="1620" spans="1:5">
      <c r="A1620" s="13"/>
      <c r="B1620" s="13"/>
      <c r="C1620" s="13"/>
      <c r="D1620" s="18"/>
      <c r="E1620" s="9"/>
    </row>
    <row r="1621" spans="1:5">
      <c r="A1621" s="13"/>
      <c r="B1621" s="13"/>
      <c r="C1621" s="13"/>
      <c r="D1621" s="18"/>
      <c r="E1621" s="9"/>
    </row>
    <row r="1622" spans="1:5">
      <c r="A1622" s="13"/>
      <c r="B1622" s="13"/>
      <c r="C1622" s="13"/>
      <c r="D1622" s="18"/>
      <c r="E1622" s="9"/>
    </row>
    <row r="1623" spans="1:5">
      <c r="A1623" s="13"/>
      <c r="B1623" s="13"/>
      <c r="C1623" s="13"/>
      <c r="D1623" s="18"/>
      <c r="E1623" s="9"/>
    </row>
    <row r="1624" spans="1:5">
      <c r="A1624" s="13"/>
      <c r="B1624" s="13"/>
      <c r="C1624" s="13"/>
      <c r="D1624" s="18"/>
      <c r="E1624" s="9"/>
    </row>
    <row r="1625" spans="1:5">
      <c r="A1625" s="13"/>
      <c r="B1625" s="13"/>
      <c r="C1625" s="13"/>
      <c r="D1625" s="18"/>
      <c r="E1625" s="9"/>
    </row>
    <row r="1626" spans="1:5">
      <c r="A1626" s="13"/>
      <c r="B1626" s="13"/>
      <c r="C1626" s="13"/>
      <c r="D1626" s="18"/>
      <c r="E1626" s="9"/>
    </row>
    <row r="1627" spans="1:5">
      <c r="A1627" s="13"/>
      <c r="B1627" s="13"/>
      <c r="C1627" s="13"/>
      <c r="D1627" s="18"/>
      <c r="E1627" s="9"/>
    </row>
    <row r="1628" spans="1:5">
      <c r="A1628" s="13"/>
      <c r="B1628" s="13"/>
      <c r="C1628" s="13"/>
      <c r="D1628" s="18"/>
      <c r="E1628" s="9"/>
    </row>
    <row r="1629" spans="1:5">
      <c r="A1629" s="13"/>
      <c r="B1629" s="13"/>
      <c r="C1629" s="13"/>
      <c r="D1629" s="18"/>
      <c r="E1629" s="9"/>
    </row>
    <row r="1630" spans="1:5">
      <c r="A1630" s="13"/>
      <c r="B1630" s="13"/>
      <c r="C1630" s="13"/>
      <c r="D1630" s="18"/>
      <c r="E1630" s="9"/>
    </row>
    <row r="1631" spans="1:5">
      <c r="A1631" s="13"/>
      <c r="B1631" s="13"/>
      <c r="C1631" s="13"/>
      <c r="D1631" s="18"/>
      <c r="E1631" s="9"/>
    </row>
    <row r="1632" spans="1:5">
      <c r="A1632" s="13"/>
      <c r="B1632" s="13"/>
      <c r="C1632" s="13"/>
      <c r="D1632" s="18"/>
      <c r="E1632" s="9"/>
    </row>
    <row r="1633" spans="1:5">
      <c r="A1633" s="13"/>
      <c r="B1633" s="13"/>
      <c r="C1633" s="13"/>
      <c r="D1633" s="18"/>
      <c r="E1633" s="9"/>
    </row>
    <row r="1634" spans="1:5">
      <c r="A1634" s="13"/>
      <c r="B1634" s="13"/>
      <c r="C1634" s="13"/>
      <c r="D1634" s="18"/>
      <c r="E1634" s="9"/>
    </row>
    <row r="1635" spans="1:5">
      <c r="A1635" s="13"/>
      <c r="B1635" s="13"/>
      <c r="C1635" s="13"/>
      <c r="D1635" s="18"/>
      <c r="E1635" s="9"/>
    </row>
    <row r="1636" spans="1:5">
      <c r="A1636" s="13"/>
      <c r="B1636" s="13"/>
      <c r="C1636" s="13"/>
      <c r="D1636" s="18"/>
      <c r="E1636" s="9"/>
    </row>
    <row r="1637" spans="1:5">
      <c r="A1637" s="13"/>
      <c r="B1637" s="13"/>
      <c r="C1637" s="13"/>
      <c r="D1637" s="18"/>
      <c r="E1637" s="9"/>
    </row>
    <row r="1638" spans="1:5">
      <c r="A1638" s="13"/>
      <c r="B1638" s="13"/>
      <c r="C1638" s="13"/>
      <c r="D1638" s="18"/>
      <c r="E1638" s="9"/>
    </row>
    <row r="1639" spans="1:5">
      <c r="A1639" s="13"/>
      <c r="B1639" s="13"/>
      <c r="C1639" s="13"/>
      <c r="D1639" s="18"/>
      <c r="E1639" s="9"/>
    </row>
    <row r="1640" spans="1:5">
      <c r="A1640" s="13"/>
      <c r="B1640" s="13"/>
      <c r="C1640" s="13"/>
      <c r="D1640" s="18"/>
      <c r="E1640" s="9"/>
    </row>
    <row r="1641" spans="1:5">
      <c r="A1641" s="13"/>
      <c r="B1641" s="13"/>
      <c r="C1641" s="13"/>
      <c r="D1641" s="18"/>
      <c r="E1641" s="9"/>
    </row>
    <row r="1642" spans="1:5">
      <c r="A1642" s="13"/>
      <c r="B1642" s="13"/>
      <c r="C1642" s="13"/>
      <c r="D1642" s="18"/>
      <c r="E1642" s="9"/>
    </row>
    <row r="1643" spans="1:5">
      <c r="A1643" s="13"/>
      <c r="B1643" s="13"/>
      <c r="C1643" s="13"/>
      <c r="D1643" s="18"/>
      <c r="E1643" s="9"/>
    </row>
    <row r="1644" spans="1:5">
      <c r="A1644" s="13"/>
      <c r="B1644" s="13"/>
      <c r="C1644" s="13"/>
      <c r="D1644" s="18"/>
      <c r="E1644" s="9"/>
    </row>
    <row r="1645" spans="1:5">
      <c r="A1645" s="13"/>
      <c r="B1645" s="13"/>
      <c r="C1645" s="13"/>
      <c r="D1645" s="18"/>
      <c r="E1645" s="9"/>
    </row>
    <row r="1646" spans="1:5">
      <c r="A1646" s="13"/>
      <c r="B1646" s="13"/>
      <c r="C1646" s="13"/>
      <c r="D1646" s="18"/>
      <c r="E1646" s="9"/>
    </row>
    <row r="1647" spans="1:5">
      <c r="A1647" s="13"/>
      <c r="B1647" s="13"/>
      <c r="C1647" s="13"/>
      <c r="D1647" s="18"/>
      <c r="E1647" s="9"/>
    </row>
    <row r="1648" spans="1:5">
      <c r="A1648" s="13"/>
      <c r="B1648" s="13"/>
      <c r="C1648" s="13"/>
      <c r="D1648" s="18"/>
      <c r="E1648" s="9"/>
    </row>
    <row r="1649" spans="1:5">
      <c r="A1649" s="13"/>
      <c r="B1649" s="13"/>
      <c r="C1649" s="13"/>
      <c r="D1649" s="18"/>
      <c r="E1649" s="9"/>
    </row>
    <row r="1650" spans="1:5">
      <c r="A1650" s="13"/>
      <c r="B1650" s="13"/>
      <c r="C1650" s="13"/>
      <c r="D1650" s="18"/>
      <c r="E1650" s="9"/>
    </row>
    <row r="1651" spans="1:5">
      <c r="A1651" s="13"/>
      <c r="B1651" s="13"/>
      <c r="C1651" s="13"/>
      <c r="D1651" s="18"/>
      <c r="E1651" s="9"/>
    </row>
    <row r="1652" spans="1:5">
      <c r="A1652" s="13"/>
      <c r="B1652" s="13"/>
      <c r="C1652" s="13"/>
      <c r="D1652" s="18"/>
      <c r="E1652" s="9"/>
    </row>
    <row r="1653" spans="1:5">
      <c r="A1653" s="13"/>
      <c r="B1653" s="13"/>
      <c r="C1653" s="13"/>
      <c r="D1653" s="18"/>
      <c r="E1653" s="9"/>
    </row>
    <row r="1654" spans="1:5">
      <c r="A1654" s="13"/>
      <c r="B1654" s="13"/>
      <c r="C1654" s="13"/>
      <c r="D1654" s="18"/>
      <c r="E1654" s="9"/>
    </row>
    <row r="1655" spans="1:5">
      <c r="A1655" s="13"/>
      <c r="B1655" s="13"/>
      <c r="C1655" s="13"/>
      <c r="D1655" s="18"/>
      <c r="E1655" s="9"/>
    </row>
    <row r="1656" spans="1:5">
      <c r="A1656" s="13"/>
      <c r="B1656" s="13"/>
      <c r="C1656" s="13"/>
      <c r="D1656" s="18"/>
      <c r="E1656" s="9"/>
    </row>
    <row r="1657" spans="1:5">
      <c r="A1657" s="13"/>
      <c r="B1657" s="13"/>
      <c r="C1657" s="13"/>
      <c r="D1657" s="18"/>
      <c r="E1657" s="9"/>
    </row>
    <row r="1658" spans="1:5">
      <c r="A1658" s="13"/>
      <c r="B1658" s="13"/>
      <c r="C1658" s="13"/>
      <c r="D1658" s="18"/>
      <c r="E1658" s="9"/>
    </row>
    <row r="1659" spans="1:5">
      <c r="A1659" s="13"/>
      <c r="B1659" s="13"/>
      <c r="C1659" s="13"/>
      <c r="D1659" s="18"/>
      <c r="E1659" s="9"/>
    </row>
    <row r="1660" spans="1:5">
      <c r="A1660" s="13"/>
      <c r="B1660" s="13"/>
      <c r="C1660" s="13"/>
      <c r="D1660" s="18"/>
      <c r="E1660" s="9"/>
    </row>
    <row r="1661" spans="1:5">
      <c r="A1661" s="13"/>
      <c r="B1661" s="13"/>
      <c r="C1661" s="13"/>
      <c r="D1661" s="18"/>
      <c r="E1661" s="9"/>
    </row>
    <row r="1662" spans="1:5">
      <c r="A1662" s="13"/>
      <c r="B1662" s="13"/>
      <c r="C1662" s="13"/>
      <c r="D1662" s="18"/>
      <c r="E1662" s="9"/>
    </row>
    <row r="1663" spans="1:5">
      <c r="A1663" s="13"/>
      <c r="B1663" s="13"/>
      <c r="C1663" s="13"/>
      <c r="D1663" s="18"/>
      <c r="E1663" s="9"/>
    </row>
    <row r="1664" spans="1:5">
      <c r="A1664" s="13"/>
      <c r="B1664" s="13"/>
      <c r="C1664" s="13"/>
      <c r="D1664" s="18"/>
      <c r="E1664" s="9"/>
    </row>
    <row r="1665" spans="1:5">
      <c r="A1665" s="13"/>
      <c r="B1665" s="13"/>
      <c r="C1665" s="13"/>
      <c r="D1665" s="18"/>
      <c r="E1665" s="9"/>
    </row>
    <row r="1666" spans="1:5">
      <c r="A1666" s="13"/>
      <c r="B1666" s="13"/>
      <c r="C1666" s="13"/>
      <c r="D1666" s="18"/>
      <c r="E1666" s="9"/>
    </row>
    <row r="1667" spans="1:5">
      <c r="A1667" s="13"/>
      <c r="B1667" s="13"/>
      <c r="C1667" s="13"/>
      <c r="D1667" s="18"/>
      <c r="E1667" s="9"/>
    </row>
    <row r="1668" spans="1:5">
      <c r="A1668" s="13"/>
      <c r="B1668" s="13"/>
      <c r="C1668" s="13"/>
      <c r="D1668" s="18"/>
      <c r="E1668" s="9"/>
    </row>
    <row r="1669" spans="1:5">
      <c r="A1669" s="13"/>
      <c r="B1669" s="13"/>
      <c r="C1669" s="13"/>
      <c r="D1669" s="18"/>
      <c r="E1669" s="9"/>
    </row>
    <row r="1670" spans="1:5">
      <c r="A1670" s="13"/>
      <c r="B1670" s="13"/>
      <c r="C1670" s="13"/>
      <c r="D1670" s="18"/>
      <c r="E1670" s="9"/>
    </row>
    <row r="1671" spans="1:5">
      <c r="A1671" s="13"/>
      <c r="B1671" s="13"/>
      <c r="C1671" s="13"/>
      <c r="D1671" s="18"/>
      <c r="E1671" s="9"/>
    </row>
    <row r="1672" spans="1:5">
      <c r="A1672" s="13"/>
      <c r="B1672" s="13"/>
      <c r="C1672" s="13"/>
      <c r="D1672" s="18"/>
      <c r="E1672" s="9"/>
    </row>
    <row r="1673" spans="1:5">
      <c r="A1673" s="13"/>
      <c r="B1673" s="13"/>
      <c r="C1673" s="13"/>
      <c r="D1673" s="18"/>
      <c r="E1673" s="9"/>
    </row>
    <row r="1674" spans="1:5">
      <c r="A1674" s="13"/>
      <c r="B1674" s="13"/>
      <c r="C1674" s="13"/>
      <c r="D1674" s="18"/>
      <c r="E1674" s="9"/>
    </row>
    <row r="1675" spans="1:5">
      <c r="A1675" s="13"/>
      <c r="B1675" s="13"/>
      <c r="C1675" s="13"/>
      <c r="D1675" s="18"/>
      <c r="E1675" s="9"/>
    </row>
    <row r="1676" spans="1:5">
      <c r="A1676" s="13"/>
      <c r="B1676" s="13"/>
      <c r="C1676" s="13"/>
      <c r="D1676" s="18"/>
      <c r="E1676" s="9"/>
    </row>
    <row r="1677" spans="1:5">
      <c r="A1677" s="13"/>
      <c r="B1677" s="13"/>
      <c r="C1677" s="13"/>
      <c r="D1677" s="18"/>
      <c r="E1677" s="9"/>
    </row>
    <row r="1678" spans="1:5">
      <c r="A1678" s="13"/>
      <c r="B1678" s="13"/>
      <c r="C1678" s="13"/>
      <c r="D1678" s="18"/>
      <c r="E1678" s="9"/>
    </row>
    <row r="1679" spans="1:5">
      <c r="A1679" s="13"/>
      <c r="B1679" s="13"/>
      <c r="C1679" s="13"/>
      <c r="D1679" s="18"/>
      <c r="E1679" s="9"/>
    </row>
    <row r="1680" spans="1:5">
      <c r="A1680" s="13"/>
      <c r="B1680" s="13"/>
      <c r="C1680" s="13"/>
      <c r="D1680" s="18"/>
      <c r="E1680" s="9"/>
    </row>
    <row r="1681" spans="1:5">
      <c r="A1681" s="13"/>
      <c r="B1681" s="13"/>
      <c r="C1681" s="13"/>
      <c r="D1681" s="18"/>
      <c r="E1681" s="9"/>
    </row>
    <row r="1682" spans="1:5">
      <c r="A1682" s="13"/>
      <c r="B1682" s="13"/>
      <c r="C1682" s="13"/>
      <c r="D1682" s="18"/>
      <c r="E1682" s="9"/>
    </row>
    <row r="1683" spans="1:5">
      <c r="A1683" s="13"/>
      <c r="B1683" s="13"/>
      <c r="C1683" s="13"/>
      <c r="D1683" s="18"/>
      <c r="E1683" s="9"/>
    </row>
    <row r="1684" spans="1:5">
      <c r="A1684" s="13"/>
      <c r="B1684" s="13"/>
      <c r="C1684" s="13"/>
      <c r="D1684" s="18"/>
      <c r="E1684" s="9"/>
    </row>
    <row r="1685" spans="1:5">
      <c r="A1685" s="13"/>
      <c r="B1685" s="13"/>
      <c r="C1685" s="13"/>
      <c r="D1685" s="18"/>
      <c r="E1685" s="9"/>
    </row>
    <row r="1686" spans="1:5">
      <c r="A1686" s="13"/>
      <c r="B1686" s="13"/>
      <c r="C1686" s="13"/>
      <c r="D1686" s="18"/>
      <c r="E1686" s="9"/>
    </row>
    <row r="1687" spans="1:5">
      <c r="A1687" s="13"/>
      <c r="B1687" s="13"/>
      <c r="C1687" s="13"/>
      <c r="D1687" s="18"/>
      <c r="E1687" s="9"/>
    </row>
    <row r="1688" spans="1:5">
      <c r="A1688" s="13"/>
      <c r="B1688" s="13"/>
      <c r="C1688" s="13"/>
      <c r="D1688" s="18"/>
      <c r="E1688" s="9"/>
    </row>
    <row r="1689" spans="1:5">
      <c r="A1689" s="13"/>
      <c r="B1689" s="13"/>
      <c r="C1689" s="13"/>
      <c r="D1689" s="18"/>
      <c r="E1689" s="9"/>
    </row>
    <row r="1690" spans="1:5">
      <c r="A1690" s="13"/>
      <c r="B1690" s="13"/>
      <c r="C1690" s="13"/>
      <c r="D1690" s="18"/>
      <c r="E1690" s="9"/>
    </row>
    <row r="1691" spans="1:5">
      <c r="A1691" s="13"/>
      <c r="B1691" s="13"/>
      <c r="C1691" s="13"/>
      <c r="D1691" s="18"/>
      <c r="E1691" s="9"/>
    </row>
    <row r="1692" spans="1:5">
      <c r="A1692" s="13"/>
      <c r="B1692" s="13"/>
      <c r="C1692" s="13"/>
      <c r="D1692" s="18"/>
      <c r="E1692" s="9"/>
    </row>
    <row r="1693" spans="1:5">
      <c r="A1693" s="13"/>
      <c r="B1693" s="13"/>
      <c r="C1693" s="13"/>
      <c r="D1693" s="18"/>
      <c r="E1693" s="9"/>
    </row>
    <row r="1694" spans="1:5">
      <c r="A1694" s="13"/>
      <c r="B1694" s="13"/>
      <c r="C1694" s="13"/>
      <c r="D1694" s="18"/>
      <c r="E1694" s="9"/>
    </row>
    <row r="1695" spans="1:5">
      <c r="A1695" s="13"/>
      <c r="B1695" s="13"/>
      <c r="C1695" s="13"/>
      <c r="D1695" s="18"/>
      <c r="E1695" s="9"/>
    </row>
    <row r="1696" spans="1:5">
      <c r="A1696" s="13"/>
      <c r="B1696" s="13"/>
      <c r="C1696" s="13"/>
      <c r="D1696" s="18"/>
      <c r="E1696" s="9"/>
    </row>
    <row r="1697" spans="1:5">
      <c r="A1697" s="13"/>
      <c r="B1697" s="13"/>
      <c r="C1697" s="13"/>
      <c r="D1697" s="18"/>
      <c r="E1697" s="9"/>
    </row>
    <row r="1698" spans="1:5">
      <c r="A1698" s="13"/>
      <c r="B1698" s="13"/>
      <c r="C1698" s="13"/>
      <c r="D1698" s="18"/>
      <c r="E1698" s="9"/>
    </row>
    <row r="1699" spans="1:5">
      <c r="A1699" s="13"/>
      <c r="B1699" s="13"/>
      <c r="C1699" s="13"/>
      <c r="D1699" s="18"/>
      <c r="E1699" s="9"/>
    </row>
    <row r="1700" spans="1:5">
      <c r="A1700" s="13"/>
      <c r="B1700" s="13"/>
      <c r="C1700" s="13"/>
      <c r="D1700" s="18"/>
      <c r="E1700" s="9"/>
    </row>
    <row r="1701" spans="1:5">
      <c r="A1701" s="13"/>
      <c r="B1701" s="13"/>
      <c r="C1701" s="13"/>
      <c r="D1701" s="18"/>
      <c r="E1701" s="9"/>
    </row>
    <row r="1702" spans="1:5">
      <c r="A1702" s="13"/>
      <c r="B1702" s="13"/>
      <c r="C1702" s="13"/>
      <c r="D1702" s="18"/>
      <c r="E1702" s="9"/>
    </row>
    <row r="1703" spans="1:5">
      <c r="A1703" s="13"/>
      <c r="B1703" s="13"/>
      <c r="C1703" s="13"/>
      <c r="D1703" s="18"/>
      <c r="E1703" s="9"/>
    </row>
    <row r="1704" spans="1:5">
      <c r="A1704" s="13"/>
      <c r="B1704" s="13"/>
      <c r="C1704" s="13"/>
      <c r="D1704" s="18"/>
      <c r="E1704" s="9"/>
    </row>
    <row r="1705" spans="1:5">
      <c r="A1705" s="13"/>
      <c r="B1705" s="13"/>
      <c r="C1705" s="13"/>
      <c r="D1705" s="18"/>
      <c r="E1705" s="9"/>
    </row>
    <row r="1706" spans="1:5">
      <c r="A1706" s="13"/>
      <c r="B1706" s="13"/>
      <c r="C1706" s="13"/>
      <c r="D1706" s="18"/>
      <c r="E1706" s="9"/>
    </row>
    <row r="1707" spans="1:5">
      <c r="A1707" s="13"/>
      <c r="B1707" s="13"/>
      <c r="C1707" s="13"/>
      <c r="D1707" s="18"/>
      <c r="E1707" s="9"/>
    </row>
    <row r="1708" spans="1:5">
      <c r="A1708" s="13"/>
      <c r="B1708" s="13"/>
      <c r="C1708" s="13"/>
      <c r="D1708" s="18"/>
      <c r="E1708" s="9"/>
    </row>
    <row r="1709" spans="1:5">
      <c r="A1709" s="13"/>
      <c r="B1709" s="13"/>
      <c r="C1709" s="13"/>
      <c r="D1709" s="18"/>
      <c r="E1709" s="9"/>
    </row>
    <row r="1710" spans="1:5">
      <c r="A1710" s="13"/>
      <c r="B1710" s="13"/>
      <c r="C1710" s="13"/>
      <c r="D1710" s="18"/>
      <c r="E1710" s="9"/>
    </row>
    <row r="1711" spans="1:5">
      <c r="A1711" s="13"/>
      <c r="B1711" s="13"/>
      <c r="C1711" s="13"/>
      <c r="D1711" s="18"/>
      <c r="E1711" s="9"/>
    </row>
    <row r="1712" spans="1:5">
      <c r="A1712" s="13"/>
      <c r="B1712" s="13"/>
      <c r="C1712" s="13"/>
      <c r="D1712" s="18"/>
      <c r="E1712" s="9"/>
    </row>
    <row r="1713" spans="1:5">
      <c r="A1713" s="13"/>
      <c r="B1713" s="13"/>
      <c r="C1713" s="13"/>
      <c r="D1713" s="18"/>
      <c r="E1713" s="9"/>
    </row>
    <row r="1714" spans="1:5">
      <c r="A1714" s="13"/>
      <c r="B1714" s="13"/>
      <c r="C1714" s="13"/>
      <c r="D1714" s="18"/>
      <c r="E1714" s="9"/>
    </row>
    <row r="1715" spans="1:5">
      <c r="A1715" s="13"/>
      <c r="B1715" s="13"/>
      <c r="C1715" s="13"/>
      <c r="D1715" s="18"/>
      <c r="E1715" s="9"/>
    </row>
    <row r="1716" spans="1:5">
      <c r="A1716" s="13"/>
      <c r="B1716" s="13"/>
      <c r="C1716" s="13"/>
      <c r="D1716" s="18"/>
      <c r="E1716" s="9"/>
    </row>
    <row r="1717" spans="1:5">
      <c r="A1717" s="13"/>
      <c r="B1717" s="13"/>
      <c r="C1717" s="13"/>
      <c r="D1717" s="18"/>
      <c r="E1717" s="9"/>
    </row>
    <row r="1718" spans="1:5">
      <c r="A1718" s="13"/>
      <c r="B1718" s="13"/>
      <c r="C1718" s="13"/>
      <c r="D1718" s="18"/>
      <c r="E1718" s="9"/>
    </row>
    <row r="1719" spans="1:5">
      <c r="A1719" s="13"/>
      <c r="B1719" s="13"/>
      <c r="C1719" s="13"/>
      <c r="D1719" s="18"/>
      <c r="E1719" s="9"/>
    </row>
    <row r="1720" spans="1:5">
      <c r="A1720" s="13"/>
      <c r="B1720" s="13"/>
      <c r="C1720" s="13"/>
      <c r="D1720" s="18"/>
      <c r="E1720" s="9"/>
    </row>
    <row r="1721" spans="1:5">
      <c r="A1721" s="13"/>
      <c r="B1721" s="13"/>
      <c r="C1721" s="13"/>
      <c r="D1721" s="18"/>
      <c r="E1721" s="9"/>
    </row>
    <row r="1722" spans="1:5">
      <c r="A1722" s="13"/>
      <c r="B1722" s="13"/>
      <c r="C1722" s="13"/>
      <c r="D1722" s="18"/>
      <c r="E1722" s="9"/>
    </row>
    <row r="1723" spans="1:5">
      <c r="A1723" s="13"/>
      <c r="B1723" s="13"/>
      <c r="C1723" s="13"/>
      <c r="D1723" s="18"/>
      <c r="E1723" s="9"/>
    </row>
    <row r="1724" spans="1:5">
      <c r="A1724" s="13"/>
      <c r="B1724" s="13"/>
      <c r="C1724" s="13"/>
      <c r="D1724" s="18"/>
      <c r="E1724" s="9"/>
    </row>
    <row r="1725" spans="1:5">
      <c r="A1725" s="13"/>
      <c r="B1725" s="13"/>
      <c r="C1725" s="13"/>
      <c r="D1725" s="18"/>
      <c r="E1725" s="9"/>
    </row>
    <row r="1726" spans="1:5">
      <c r="A1726" s="13"/>
      <c r="B1726" s="13"/>
      <c r="C1726" s="13"/>
      <c r="D1726" s="18"/>
      <c r="E1726" s="9"/>
    </row>
    <row r="1727" spans="1:5">
      <c r="A1727" s="13"/>
      <c r="B1727" s="13"/>
      <c r="C1727" s="13"/>
      <c r="D1727" s="18"/>
      <c r="E1727" s="9"/>
    </row>
    <row r="1728" spans="1:5">
      <c r="A1728" s="13"/>
      <c r="B1728" s="13"/>
      <c r="C1728" s="13"/>
      <c r="D1728" s="18"/>
      <c r="E1728" s="9"/>
    </row>
    <row r="1729" spans="1:5">
      <c r="A1729" s="13"/>
      <c r="B1729" s="13"/>
      <c r="C1729" s="13"/>
      <c r="D1729" s="18"/>
      <c r="E1729" s="9"/>
    </row>
    <row r="1730" spans="1:5">
      <c r="A1730" s="13"/>
      <c r="B1730" s="13"/>
      <c r="C1730" s="13"/>
      <c r="D1730" s="18"/>
      <c r="E1730" s="9"/>
    </row>
    <row r="1731" spans="1:5">
      <c r="A1731" s="13"/>
      <c r="B1731" s="13"/>
      <c r="C1731" s="13"/>
      <c r="D1731" s="18"/>
      <c r="E1731" s="9"/>
    </row>
    <row r="1732" spans="1:5">
      <c r="A1732" s="13"/>
      <c r="B1732" s="13"/>
      <c r="C1732" s="13"/>
      <c r="D1732" s="18"/>
      <c r="E1732" s="9"/>
    </row>
    <row r="1733" spans="1:5">
      <c r="A1733" s="13"/>
      <c r="B1733" s="13"/>
      <c r="C1733" s="13"/>
      <c r="D1733" s="18"/>
      <c r="E1733" s="9"/>
    </row>
    <row r="1734" spans="1:5">
      <c r="A1734" s="13"/>
      <c r="B1734" s="13"/>
      <c r="C1734" s="13"/>
      <c r="D1734" s="18"/>
      <c r="E1734" s="9"/>
    </row>
    <row r="1735" spans="1:5">
      <c r="A1735" s="13"/>
      <c r="B1735" s="13"/>
      <c r="C1735" s="13"/>
      <c r="D1735" s="18"/>
      <c r="E1735" s="9"/>
    </row>
    <row r="1736" spans="1:5">
      <c r="A1736" s="13"/>
      <c r="B1736" s="13"/>
      <c r="C1736" s="13"/>
      <c r="D1736" s="18"/>
      <c r="E1736" s="9"/>
    </row>
    <row r="1737" spans="1:5">
      <c r="A1737" s="13"/>
      <c r="B1737" s="13"/>
      <c r="C1737" s="13"/>
      <c r="D1737" s="18"/>
      <c r="E1737" s="9"/>
    </row>
    <row r="1738" spans="1:5">
      <c r="A1738" s="13"/>
      <c r="B1738" s="13"/>
      <c r="C1738" s="13"/>
      <c r="D1738" s="18"/>
      <c r="E1738" s="9"/>
    </row>
    <row r="1739" spans="1:5">
      <c r="A1739" s="13"/>
      <c r="B1739" s="13"/>
      <c r="C1739" s="13"/>
      <c r="D1739" s="18"/>
      <c r="E1739" s="9"/>
    </row>
    <row r="1740" spans="1:5">
      <c r="A1740" s="13"/>
      <c r="B1740" s="13"/>
      <c r="C1740" s="13"/>
      <c r="D1740" s="18"/>
      <c r="E1740" s="9"/>
    </row>
    <row r="1741" spans="1:5">
      <c r="A1741" s="13"/>
      <c r="B1741" s="13"/>
      <c r="C1741" s="13"/>
      <c r="D1741" s="18"/>
      <c r="E1741" s="9"/>
    </row>
    <row r="1742" spans="1:5">
      <c r="A1742" s="13"/>
      <c r="B1742" s="13"/>
      <c r="C1742" s="13"/>
      <c r="D1742" s="18"/>
      <c r="E1742" s="9"/>
    </row>
    <row r="1743" spans="1:5">
      <c r="A1743" s="13"/>
      <c r="B1743" s="13"/>
      <c r="C1743" s="13"/>
      <c r="D1743" s="18"/>
      <c r="E1743" s="9"/>
    </row>
    <row r="1744" spans="1:5">
      <c r="A1744" s="13"/>
      <c r="B1744" s="13"/>
      <c r="C1744" s="13"/>
      <c r="D1744" s="18"/>
      <c r="E1744" s="9"/>
    </row>
    <row r="1745" spans="1:5">
      <c r="A1745" s="13"/>
      <c r="B1745" s="13"/>
      <c r="C1745" s="13"/>
      <c r="D1745" s="18"/>
      <c r="E1745" s="9"/>
    </row>
    <row r="1746" spans="1:5">
      <c r="A1746" s="13"/>
      <c r="B1746" s="13"/>
      <c r="C1746" s="13"/>
      <c r="D1746" s="18"/>
      <c r="E1746" s="9"/>
    </row>
    <row r="1747" spans="1:5">
      <c r="A1747" s="13"/>
      <c r="B1747" s="13"/>
      <c r="C1747" s="13"/>
      <c r="D1747" s="18"/>
      <c r="E1747" s="9"/>
    </row>
    <row r="1748" spans="1:5">
      <c r="A1748" s="13"/>
      <c r="B1748" s="13"/>
      <c r="C1748" s="13"/>
      <c r="D1748" s="18"/>
      <c r="E1748" s="9"/>
    </row>
    <row r="1749" spans="1:5">
      <c r="A1749" s="13"/>
      <c r="B1749" s="13"/>
      <c r="C1749" s="13"/>
      <c r="D1749" s="18"/>
      <c r="E1749" s="9"/>
    </row>
    <row r="1750" spans="1:5">
      <c r="A1750" s="13"/>
      <c r="B1750" s="13"/>
      <c r="C1750" s="13"/>
      <c r="D1750" s="18"/>
      <c r="E1750" s="9"/>
    </row>
    <row r="1751" spans="1:5">
      <c r="A1751" s="13"/>
      <c r="B1751" s="13"/>
      <c r="C1751" s="13"/>
      <c r="D1751" s="18"/>
      <c r="E1751" s="9"/>
    </row>
    <row r="1752" spans="1:5">
      <c r="A1752" s="13"/>
      <c r="B1752" s="13"/>
      <c r="C1752" s="13"/>
      <c r="D1752" s="18"/>
      <c r="E1752" s="9"/>
    </row>
    <row r="1753" spans="1:5">
      <c r="A1753" s="13"/>
      <c r="B1753" s="13"/>
      <c r="C1753" s="13"/>
      <c r="D1753" s="18"/>
      <c r="E1753" s="9"/>
    </row>
    <row r="1754" spans="1:5">
      <c r="A1754" s="13"/>
      <c r="B1754" s="13"/>
      <c r="C1754" s="13"/>
      <c r="D1754" s="18"/>
      <c r="E1754" s="9"/>
    </row>
    <row r="1755" spans="1:5">
      <c r="A1755" s="13"/>
      <c r="B1755" s="13"/>
      <c r="C1755" s="13"/>
      <c r="D1755" s="18"/>
      <c r="E1755" s="9"/>
    </row>
    <row r="1756" spans="1:5">
      <c r="A1756" s="13"/>
      <c r="B1756" s="13"/>
      <c r="C1756" s="13"/>
      <c r="D1756" s="18"/>
      <c r="E1756" s="9"/>
    </row>
    <row r="1757" spans="1:5">
      <c r="A1757" s="13"/>
      <c r="B1757" s="13"/>
      <c r="C1757" s="13"/>
      <c r="D1757" s="18"/>
      <c r="E1757" s="9"/>
    </row>
    <row r="1758" spans="1:5">
      <c r="A1758" s="13"/>
      <c r="B1758" s="13"/>
      <c r="C1758" s="13"/>
      <c r="D1758" s="18"/>
      <c r="E1758" s="9"/>
    </row>
    <row r="1759" spans="1:5">
      <c r="A1759" s="13"/>
      <c r="B1759" s="13"/>
      <c r="C1759" s="13"/>
      <c r="D1759" s="18"/>
      <c r="E1759" s="9"/>
    </row>
    <row r="1760" spans="1:5">
      <c r="A1760" s="13"/>
      <c r="B1760" s="13"/>
      <c r="C1760" s="13"/>
      <c r="D1760" s="18"/>
      <c r="E1760" s="9"/>
    </row>
    <row r="1761" spans="1:5">
      <c r="A1761" s="13"/>
      <c r="B1761" s="13"/>
      <c r="C1761" s="13"/>
      <c r="D1761" s="18"/>
      <c r="E1761" s="9"/>
    </row>
    <row r="1762" spans="1:5">
      <c r="A1762" s="13"/>
      <c r="B1762" s="13"/>
      <c r="C1762" s="13"/>
      <c r="D1762" s="18"/>
      <c r="E1762" s="9"/>
    </row>
    <row r="1763" spans="1:5">
      <c r="A1763" s="13"/>
      <c r="B1763" s="13"/>
      <c r="C1763" s="13"/>
      <c r="D1763" s="18"/>
      <c r="E1763" s="9"/>
    </row>
    <row r="1764" spans="1:5">
      <c r="A1764" s="13"/>
      <c r="B1764" s="13"/>
      <c r="C1764" s="13"/>
      <c r="D1764" s="18"/>
      <c r="E1764" s="9"/>
    </row>
    <row r="1765" spans="1:5">
      <c r="A1765" s="13"/>
      <c r="B1765" s="13"/>
      <c r="C1765" s="13"/>
      <c r="D1765" s="18"/>
      <c r="E1765" s="9"/>
    </row>
    <row r="1766" spans="1:5">
      <c r="A1766" s="13"/>
      <c r="B1766" s="13"/>
      <c r="C1766" s="13"/>
      <c r="D1766" s="18"/>
      <c r="E1766" s="9"/>
    </row>
    <row r="1767" spans="1:5">
      <c r="A1767" s="13"/>
      <c r="B1767" s="13"/>
      <c r="C1767" s="13"/>
      <c r="D1767" s="18"/>
      <c r="E1767" s="9"/>
    </row>
    <row r="1768" spans="1:5">
      <c r="A1768" s="13"/>
      <c r="B1768" s="13"/>
      <c r="C1768" s="13"/>
      <c r="D1768" s="18"/>
      <c r="E1768" s="9"/>
    </row>
    <row r="1769" spans="1:5">
      <c r="A1769" s="13"/>
      <c r="B1769" s="13"/>
      <c r="C1769" s="13"/>
      <c r="D1769" s="18"/>
      <c r="E1769" s="9"/>
    </row>
    <row r="1770" spans="1:5">
      <c r="A1770" s="13"/>
      <c r="B1770" s="13"/>
      <c r="C1770" s="13"/>
      <c r="D1770" s="18"/>
      <c r="E1770" s="9"/>
    </row>
    <row r="1771" spans="1:5">
      <c r="A1771" s="13"/>
      <c r="B1771" s="13"/>
      <c r="C1771" s="13"/>
      <c r="D1771" s="18"/>
      <c r="E1771" s="9"/>
    </row>
    <row r="1772" spans="1:5">
      <c r="A1772" s="13"/>
      <c r="B1772" s="13"/>
      <c r="C1772" s="13"/>
      <c r="D1772" s="18"/>
      <c r="E1772" s="9"/>
    </row>
    <row r="1773" spans="1:5">
      <c r="A1773" s="13"/>
      <c r="B1773" s="13"/>
      <c r="C1773" s="13"/>
      <c r="D1773" s="18"/>
      <c r="E1773" s="9"/>
    </row>
    <row r="1774" spans="1:5">
      <c r="A1774" s="13"/>
      <c r="B1774" s="13"/>
      <c r="C1774" s="13"/>
      <c r="D1774" s="18"/>
      <c r="E1774" s="9"/>
    </row>
    <row r="1775" spans="1:5">
      <c r="A1775" s="13"/>
      <c r="B1775" s="13"/>
      <c r="C1775" s="13"/>
      <c r="D1775" s="18"/>
      <c r="E1775" s="9"/>
    </row>
    <row r="1776" spans="1:5">
      <c r="A1776" s="13"/>
      <c r="B1776" s="13"/>
      <c r="C1776" s="13"/>
      <c r="D1776" s="18"/>
      <c r="E1776" s="9"/>
    </row>
    <row r="1777" spans="1:5">
      <c r="A1777" s="13"/>
      <c r="B1777" s="13"/>
      <c r="C1777" s="13"/>
      <c r="D1777" s="18"/>
      <c r="E1777" s="9"/>
    </row>
    <row r="1778" spans="1:5">
      <c r="A1778" s="13"/>
      <c r="B1778" s="13"/>
      <c r="C1778" s="13"/>
      <c r="D1778" s="18"/>
      <c r="E1778" s="9"/>
    </row>
    <row r="1779" spans="1:5">
      <c r="A1779" s="13"/>
      <c r="B1779" s="13"/>
      <c r="C1779" s="13"/>
      <c r="D1779" s="18"/>
      <c r="E1779" s="9"/>
    </row>
    <row r="1780" spans="1:5">
      <c r="A1780" s="13"/>
      <c r="B1780" s="13"/>
      <c r="C1780" s="13"/>
      <c r="D1780" s="18"/>
      <c r="E1780" s="9"/>
    </row>
    <row r="1781" spans="1:5">
      <c r="A1781" s="13"/>
      <c r="B1781" s="13"/>
      <c r="C1781" s="13"/>
      <c r="D1781" s="18"/>
      <c r="E1781" s="9"/>
    </row>
    <row r="1782" spans="1:5">
      <c r="A1782" s="13"/>
      <c r="B1782" s="13"/>
      <c r="C1782" s="13"/>
      <c r="D1782" s="18"/>
      <c r="E1782" s="9"/>
    </row>
    <row r="1783" spans="1:5">
      <c r="A1783" s="13"/>
      <c r="B1783" s="13"/>
      <c r="C1783" s="13"/>
      <c r="D1783" s="18"/>
      <c r="E1783" s="9"/>
    </row>
    <row r="1784" spans="1:5">
      <c r="A1784" s="13"/>
      <c r="B1784" s="13"/>
      <c r="C1784" s="13"/>
      <c r="D1784" s="18"/>
      <c r="E1784" s="9"/>
    </row>
    <row r="1785" spans="1:5">
      <c r="A1785" s="13"/>
      <c r="B1785" s="13"/>
      <c r="C1785" s="13"/>
      <c r="D1785" s="18"/>
      <c r="E1785" s="9"/>
    </row>
    <row r="1786" spans="1:5">
      <c r="A1786" s="13"/>
      <c r="B1786" s="13"/>
      <c r="C1786" s="13"/>
      <c r="D1786" s="18"/>
      <c r="E1786" s="9"/>
    </row>
    <row r="1787" spans="1:5">
      <c r="A1787" s="13"/>
      <c r="B1787" s="13"/>
      <c r="C1787" s="13"/>
      <c r="D1787" s="18"/>
      <c r="E1787" s="9"/>
    </row>
    <row r="1788" spans="1:5">
      <c r="A1788" s="13"/>
      <c r="B1788" s="13"/>
      <c r="C1788" s="13"/>
      <c r="D1788" s="18"/>
      <c r="E1788" s="9"/>
    </row>
    <row r="1789" spans="1:5">
      <c r="A1789" s="13"/>
      <c r="B1789" s="13"/>
      <c r="C1789" s="13"/>
      <c r="D1789" s="18"/>
      <c r="E1789" s="9"/>
    </row>
    <row r="1790" spans="1:5">
      <c r="A1790" s="13"/>
      <c r="B1790" s="13"/>
      <c r="C1790" s="13"/>
      <c r="D1790" s="18"/>
      <c r="E1790" s="9"/>
    </row>
    <row r="1791" spans="1:5">
      <c r="A1791" s="13"/>
      <c r="B1791" s="13"/>
      <c r="C1791" s="13"/>
      <c r="D1791" s="18"/>
      <c r="E1791" s="9"/>
    </row>
    <row r="1792" spans="1:5">
      <c r="A1792" s="13"/>
      <c r="B1792" s="13"/>
      <c r="C1792" s="13"/>
      <c r="D1792" s="18"/>
      <c r="E1792" s="9"/>
    </row>
    <row r="1793" spans="1:5">
      <c r="A1793" s="13"/>
      <c r="B1793" s="13"/>
      <c r="C1793" s="13"/>
      <c r="D1793" s="18"/>
      <c r="E1793" s="9"/>
    </row>
    <row r="1794" spans="1:5">
      <c r="A1794" s="13"/>
      <c r="B1794" s="13"/>
      <c r="C1794" s="13"/>
      <c r="D1794" s="18"/>
      <c r="E1794" s="9"/>
    </row>
    <row r="1795" spans="1:5">
      <c r="A1795" s="13"/>
      <c r="B1795" s="13"/>
      <c r="C1795" s="13"/>
      <c r="D1795" s="18"/>
      <c r="E1795" s="9"/>
    </row>
    <row r="1796" spans="1:5">
      <c r="A1796" s="13"/>
      <c r="B1796" s="13"/>
      <c r="C1796" s="13"/>
      <c r="D1796" s="18"/>
      <c r="E1796" s="9"/>
    </row>
    <row r="1797" spans="1:5">
      <c r="A1797" s="13"/>
      <c r="B1797" s="13"/>
      <c r="C1797" s="13"/>
      <c r="D1797" s="18"/>
      <c r="E1797" s="9"/>
    </row>
    <row r="1798" spans="1:5">
      <c r="A1798" s="13"/>
      <c r="B1798" s="13"/>
      <c r="C1798" s="13"/>
      <c r="D1798" s="18"/>
      <c r="E1798" s="9"/>
    </row>
    <row r="1799" spans="1:5">
      <c r="A1799" s="13"/>
      <c r="B1799" s="13"/>
      <c r="C1799" s="13"/>
      <c r="D1799" s="18"/>
      <c r="E1799" s="9"/>
    </row>
    <row r="1800" spans="1:5">
      <c r="A1800" s="13"/>
      <c r="B1800" s="13"/>
      <c r="C1800" s="13"/>
      <c r="D1800" s="18"/>
      <c r="E1800" s="9"/>
    </row>
    <row r="1801" spans="1:5">
      <c r="A1801" s="13"/>
      <c r="B1801" s="13"/>
      <c r="C1801" s="13"/>
      <c r="D1801" s="18"/>
      <c r="E1801" s="9"/>
    </row>
    <row r="1802" spans="1:5">
      <c r="A1802" s="13"/>
      <c r="B1802" s="13"/>
      <c r="C1802" s="13"/>
      <c r="D1802" s="18"/>
      <c r="E1802" s="9"/>
    </row>
    <row r="1803" spans="1:5">
      <c r="A1803" s="13"/>
      <c r="B1803" s="13"/>
      <c r="C1803" s="13"/>
      <c r="D1803" s="18"/>
      <c r="E1803" s="9"/>
    </row>
    <row r="1804" spans="1:5">
      <c r="A1804" s="13"/>
      <c r="B1804" s="13"/>
      <c r="C1804" s="13"/>
      <c r="D1804" s="18"/>
      <c r="E1804" s="9"/>
    </row>
    <row r="1805" spans="1:5">
      <c r="A1805" s="13"/>
      <c r="B1805" s="13"/>
      <c r="C1805" s="13"/>
      <c r="D1805" s="18"/>
      <c r="E1805" s="9"/>
    </row>
    <row r="1806" spans="1:5">
      <c r="A1806" s="13"/>
      <c r="B1806" s="13"/>
      <c r="C1806" s="13"/>
      <c r="D1806" s="18"/>
      <c r="E1806" s="9"/>
    </row>
    <row r="1807" spans="1:5">
      <c r="A1807" s="13"/>
      <c r="B1807" s="13"/>
      <c r="C1807" s="13"/>
      <c r="D1807" s="18"/>
      <c r="E1807" s="9"/>
    </row>
    <row r="1808" spans="1:5">
      <c r="A1808" s="13"/>
      <c r="B1808" s="13"/>
      <c r="C1808" s="13"/>
      <c r="D1808" s="18"/>
      <c r="E1808" s="9"/>
    </row>
    <row r="1809" spans="1:5">
      <c r="A1809" s="13"/>
      <c r="B1809" s="13"/>
      <c r="C1809" s="13"/>
      <c r="D1809" s="18"/>
      <c r="E1809" s="9"/>
    </row>
    <row r="1810" spans="1:5">
      <c r="A1810" s="13"/>
      <c r="B1810" s="13"/>
      <c r="C1810" s="13"/>
      <c r="D1810" s="18"/>
      <c r="E1810" s="9"/>
    </row>
    <row r="1811" spans="1:5">
      <c r="A1811" s="13"/>
      <c r="B1811" s="13"/>
      <c r="C1811" s="13"/>
      <c r="D1811" s="18"/>
      <c r="E1811" s="9"/>
    </row>
    <row r="1812" spans="1:5">
      <c r="A1812" s="13"/>
      <c r="B1812" s="13"/>
      <c r="C1812" s="13"/>
      <c r="D1812" s="18"/>
      <c r="E1812" s="9"/>
    </row>
    <row r="1813" spans="1:5">
      <c r="A1813" s="13"/>
      <c r="B1813" s="13"/>
      <c r="C1813" s="13"/>
      <c r="D1813" s="18"/>
      <c r="E1813" s="9"/>
    </row>
    <row r="1814" spans="1:5">
      <c r="A1814" s="13"/>
      <c r="B1814" s="13"/>
      <c r="C1814" s="13"/>
      <c r="D1814" s="18"/>
      <c r="E1814" s="9"/>
    </row>
    <row r="1815" spans="1:5">
      <c r="A1815" s="13"/>
      <c r="B1815" s="13"/>
      <c r="C1815" s="13"/>
      <c r="D1815" s="18"/>
      <c r="E1815" s="9"/>
    </row>
    <row r="1816" spans="1:5">
      <c r="A1816" s="13"/>
      <c r="B1816" s="13"/>
      <c r="C1816" s="13"/>
      <c r="D1816" s="18"/>
      <c r="E1816" s="9"/>
    </row>
    <row r="1817" spans="1:5">
      <c r="A1817" s="13"/>
      <c r="B1817" s="13"/>
      <c r="C1817" s="13"/>
      <c r="D1817" s="18"/>
      <c r="E1817" s="9"/>
    </row>
    <row r="1818" spans="1:5">
      <c r="A1818" s="13"/>
      <c r="B1818" s="13"/>
      <c r="C1818" s="13"/>
      <c r="D1818" s="18"/>
      <c r="E1818" s="9"/>
    </row>
    <row r="1819" spans="1:5">
      <c r="A1819" s="13"/>
      <c r="B1819" s="13"/>
      <c r="C1819" s="13"/>
      <c r="D1819" s="18"/>
      <c r="E1819" s="9"/>
    </row>
    <row r="1820" spans="1:5">
      <c r="A1820" s="13"/>
      <c r="B1820" s="13"/>
      <c r="C1820" s="13"/>
      <c r="D1820" s="18"/>
      <c r="E1820" s="9"/>
    </row>
    <row r="1821" spans="1:5">
      <c r="A1821" s="13"/>
      <c r="B1821" s="13"/>
      <c r="C1821" s="13"/>
      <c r="D1821" s="18"/>
      <c r="E1821" s="9"/>
    </row>
    <row r="1822" spans="1:5">
      <c r="A1822" s="13"/>
      <c r="B1822" s="13"/>
      <c r="C1822" s="13"/>
      <c r="D1822" s="18"/>
      <c r="E1822" s="9"/>
    </row>
    <row r="1823" spans="1:5">
      <c r="A1823" s="13"/>
      <c r="B1823" s="13"/>
      <c r="C1823" s="13"/>
      <c r="D1823" s="18"/>
      <c r="E1823" s="9"/>
    </row>
    <row r="1824" spans="1:5">
      <c r="A1824" s="13"/>
      <c r="B1824" s="13"/>
      <c r="C1824" s="13"/>
      <c r="D1824" s="18"/>
      <c r="E1824" s="9"/>
    </row>
    <row r="1825" spans="1:5">
      <c r="A1825" s="13"/>
      <c r="B1825" s="13"/>
      <c r="C1825" s="13"/>
      <c r="D1825" s="18"/>
      <c r="E1825" s="9"/>
    </row>
    <row r="1826" spans="1:5">
      <c r="A1826" s="13"/>
      <c r="B1826" s="13"/>
      <c r="C1826" s="13"/>
      <c r="D1826" s="18"/>
      <c r="E1826" s="9"/>
    </row>
    <row r="1827" spans="1:5">
      <c r="A1827" s="13"/>
      <c r="B1827" s="13"/>
      <c r="C1827" s="13"/>
      <c r="D1827" s="18"/>
      <c r="E1827" s="9"/>
    </row>
    <row r="1828" spans="1:5">
      <c r="A1828" s="13"/>
      <c r="B1828" s="13"/>
      <c r="C1828" s="13"/>
      <c r="D1828" s="18"/>
      <c r="E1828" s="9"/>
    </row>
    <row r="1829" spans="1:5">
      <c r="A1829" s="13"/>
      <c r="B1829" s="13"/>
      <c r="C1829" s="13"/>
      <c r="D1829" s="18"/>
      <c r="E1829" s="9"/>
    </row>
    <row r="1830" spans="1:5">
      <c r="A1830" s="13"/>
      <c r="B1830" s="13"/>
      <c r="C1830" s="13"/>
      <c r="D1830" s="18"/>
      <c r="E1830" s="9"/>
    </row>
    <row r="1831" spans="1:5">
      <c r="A1831" s="13"/>
      <c r="B1831" s="13"/>
      <c r="C1831" s="13"/>
      <c r="D1831" s="18"/>
      <c r="E1831" s="9"/>
    </row>
    <row r="1832" spans="1:5">
      <c r="A1832" s="13"/>
      <c r="B1832" s="13"/>
      <c r="C1832" s="13"/>
      <c r="D1832" s="18"/>
      <c r="E1832" s="9"/>
    </row>
    <row r="1833" spans="1:5">
      <c r="A1833" s="13"/>
      <c r="B1833" s="13"/>
      <c r="C1833" s="13"/>
      <c r="D1833" s="18"/>
      <c r="E1833" s="9"/>
    </row>
    <row r="1834" spans="1:5">
      <c r="A1834" s="13"/>
      <c r="B1834" s="13"/>
      <c r="C1834" s="13"/>
      <c r="D1834" s="18"/>
      <c r="E1834" s="9"/>
    </row>
    <row r="1835" spans="1:5">
      <c r="A1835" s="13"/>
      <c r="B1835" s="13"/>
      <c r="C1835" s="13"/>
      <c r="D1835" s="18"/>
      <c r="E1835" s="9"/>
    </row>
    <row r="1836" spans="1:5">
      <c r="A1836" s="13"/>
      <c r="B1836" s="13"/>
      <c r="C1836" s="13"/>
      <c r="D1836" s="18"/>
      <c r="E1836" s="9"/>
    </row>
    <row r="1837" spans="1:5">
      <c r="A1837" s="13"/>
      <c r="B1837" s="13"/>
      <c r="C1837" s="13"/>
      <c r="D1837" s="18"/>
      <c r="E1837" s="9"/>
    </row>
    <row r="1838" spans="1:5">
      <c r="A1838" s="13"/>
      <c r="B1838" s="13"/>
      <c r="C1838" s="13"/>
      <c r="D1838" s="18"/>
      <c r="E1838" s="9"/>
    </row>
    <row r="1839" spans="1:5">
      <c r="A1839" s="13"/>
      <c r="B1839" s="13"/>
      <c r="C1839" s="13"/>
      <c r="D1839" s="18"/>
      <c r="E1839" s="9"/>
    </row>
    <row r="1840" spans="1:5">
      <c r="A1840" s="13"/>
      <c r="B1840" s="13"/>
      <c r="C1840" s="13"/>
      <c r="D1840" s="18"/>
      <c r="E1840" s="9"/>
    </row>
    <row r="1841" spans="1:5">
      <c r="A1841" s="13"/>
      <c r="B1841" s="13"/>
      <c r="C1841" s="13"/>
      <c r="D1841" s="18"/>
      <c r="E1841" s="9"/>
    </row>
    <row r="1842" spans="1:5">
      <c r="A1842" s="13"/>
      <c r="B1842" s="13"/>
      <c r="C1842" s="13"/>
      <c r="D1842" s="18"/>
      <c r="E1842" s="9"/>
    </row>
    <row r="1843" spans="1:5">
      <c r="A1843" s="13"/>
      <c r="B1843" s="13"/>
      <c r="C1843" s="13"/>
      <c r="D1843" s="18"/>
      <c r="E1843" s="9"/>
    </row>
    <row r="1844" spans="1:5">
      <c r="A1844" s="13"/>
      <c r="B1844" s="13"/>
      <c r="C1844" s="13"/>
      <c r="D1844" s="18"/>
      <c r="E1844" s="9"/>
    </row>
    <row r="1845" spans="1:5">
      <c r="A1845" s="13"/>
      <c r="B1845" s="13"/>
      <c r="C1845" s="13"/>
      <c r="D1845" s="18"/>
      <c r="E1845" s="9"/>
    </row>
    <row r="1846" spans="1:5">
      <c r="A1846" s="13"/>
      <c r="B1846" s="13"/>
      <c r="C1846" s="13"/>
      <c r="D1846" s="18"/>
      <c r="E1846" s="9"/>
    </row>
    <row r="1847" spans="1:5">
      <c r="A1847" s="13"/>
      <c r="B1847" s="13"/>
      <c r="C1847" s="13"/>
      <c r="D1847" s="18"/>
      <c r="E1847" s="9"/>
    </row>
    <row r="1848" spans="1:5">
      <c r="A1848" s="13"/>
      <c r="B1848" s="13"/>
      <c r="C1848" s="13"/>
      <c r="D1848" s="18"/>
      <c r="E1848" s="9"/>
    </row>
    <row r="1849" spans="1:5">
      <c r="A1849" s="13"/>
      <c r="B1849" s="13"/>
      <c r="C1849" s="13"/>
      <c r="D1849" s="18"/>
      <c r="E1849" s="9"/>
    </row>
    <row r="1850" spans="1:5">
      <c r="A1850" s="13"/>
      <c r="B1850" s="13"/>
      <c r="C1850" s="13"/>
      <c r="D1850" s="18"/>
      <c r="E1850" s="9"/>
    </row>
    <row r="1851" spans="1:5">
      <c r="A1851" s="13"/>
      <c r="B1851" s="13"/>
      <c r="C1851" s="13"/>
      <c r="D1851" s="18"/>
      <c r="E1851" s="9"/>
    </row>
    <row r="1852" spans="1:5">
      <c r="A1852" s="13"/>
      <c r="B1852" s="13"/>
      <c r="C1852" s="13"/>
      <c r="D1852" s="18"/>
      <c r="E1852" s="9"/>
    </row>
    <row r="1853" spans="1:5">
      <c r="A1853" s="13"/>
      <c r="B1853" s="13"/>
      <c r="C1853" s="13"/>
      <c r="D1853" s="18"/>
      <c r="E1853" s="9"/>
    </row>
    <row r="1854" spans="1:5">
      <c r="A1854" s="13"/>
      <c r="B1854" s="13"/>
      <c r="C1854" s="13"/>
      <c r="D1854" s="18"/>
      <c r="E1854" s="9"/>
    </row>
    <row r="1855" spans="1:5">
      <c r="A1855" s="13"/>
      <c r="B1855" s="13"/>
      <c r="C1855" s="13"/>
      <c r="D1855" s="18"/>
      <c r="E1855" s="9"/>
    </row>
    <row r="1856" spans="1:5">
      <c r="A1856" s="13"/>
      <c r="B1856" s="13"/>
      <c r="C1856" s="13"/>
      <c r="D1856" s="18"/>
      <c r="E1856" s="9"/>
    </row>
    <row r="1857" spans="1:5">
      <c r="A1857" s="13"/>
      <c r="B1857" s="13"/>
      <c r="C1857" s="13"/>
      <c r="D1857" s="18"/>
      <c r="E1857" s="9"/>
    </row>
    <row r="1858" spans="1:5">
      <c r="A1858" s="13"/>
      <c r="B1858" s="13"/>
      <c r="C1858" s="13"/>
      <c r="D1858" s="18"/>
      <c r="E1858" s="9"/>
    </row>
    <row r="1859" spans="1:5">
      <c r="A1859" s="13"/>
      <c r="B1859" s="13"/>
      <c r="C1859" s="13"/>
      <c r="D1859" s="18"/>
      <c r="E1859" s="9"/>
    </row>
    <row r="1860" spans="1:5">
      <c r="A1860" s="13"/>
      <c r="B1860" s="13"/>
      <c r="C1860" s="13"/>
      <c r="D1860" s="18"/>
      <c r="E1860" s="9"/>
    </row>
    <row r="1861" spans="1:5">
      <c r="A1861" s="13"/>
      <c r="B1861" s="13"/>
      <c r="C1861" s="13"/>
      <c r="D1861" s="18"/>
      <c r="E1861" s="9"/>
    </row>
    <row r="1862" spans="1:5">
      <c r="A1862" s="13"/>
      <c r="B1862" s="13"/>
      <c r="C1862" s="13"/>
      <c r="D1862" s="18"/>
      <c r="E1862" s="9"/>
    </row>
    <row r="1863" spans="1:5">
      <c r="A1863" s="13"/>
      <c r="B1863" s="13"/>
      <c r="C1863" s="13"/>
      <c r="D1863" s="18"/>
      <c r="E1863" s="9"/>
    </row>
    <row r="1864" spans="1:5">
      <c r="A1864" s="13"/>
      <c r="B1864" s="13"/>
      <c r="C1864" s="13"/>
      <c r="D1864" s="18"/>
      <c r="E1864" s="9"/>
    </row>
    <row r="1865" spans="1:5">
      <c r="A1865" s="13"/>
      <c r="B1865" s="13"/>
      <c r="C1865" s="13"/>
      <c r="D1865" s="18"/>
      <c r="E1865" s="9"/>
    </row>
    <row r="1866" spans="1:5">
      <c r="A1866" s="13"/>
      <c r="B1866" s="13"/>
      <c r="C1866" s="13"/>
      <c r="D1866" s="18"/>
      <c r="E1866" s="9"/>
    </row>
    <row r="1867" spans="1:5">
      <c r="A1867" s="13"/>
      <c r="B1867" s="13"/>
      <c r="C1867" s="13"/>
      <c r="D1867" s="18"/>
      <c r="E1867" s="9"/>
    </row>
    <row r="1868" spans="1:5">
      <c r="A1868" s="13"/>
      <c r="B1868" s="13"/>
      <c r="C1868" s="13"/>
      <c r="D1868" s="18"/>
      <c r="E1868" s="9"/>
    </row>
    <row r="1869" spans="1:5">
      <c r="A1869" s="13"/>
      <c r="B1869" s="13"/>
      <c r="C1869" s="13"/>
      <c r="D1869" s="18"/>
      <c r="E1869" s="9"/>
    </row>
    <row r="1870" spans="1:5">
      <c r="A1870" s="13"/>
      <c r="B1870" s="13"/>
      <c r="C1870" s="13"/>
      <c r="D1870" s="18"/>
      <c r="E1870" s="9"/>
    </row>
    <row r="1871" spans="1:5">
      <c r="A1871" s="13"/>
      <c r="B1871" s="13"/>
      <c r="C1871" s="13"/>
      <c r="D1871" s="18"/>
      <c r="E1871" s="9"/>
    </row>
    <row r="1872" spans="1:5">
      <c r="A1872" s="13"/>
      <c r="B1872" s="13"/>
      <c r="C1872" s="13"/>
      <c r="D1872" s="18"/>
      <c r="E1872" s="9"/>
    </row>
    <row r="1873" spans="1:5">
      <c r="A1873" s="13"/>
      <c r="B1873" s="13"/>
      <c r="C1873" s="13"/>
      <c r="D1873" s="18"/>
      <c r="E1873" s="9"/>
    </row>
    <row r="1874" spans="1:5">
      <c r="A1874" s="13"/>
      <c r="B1874" s="13"/>
      <c r="C1874" s="13"/>
      <c r="D1874" s="18"/>
      <c r="E1874" s="9"/>
    </row>
    <row r="1875" spans="1:5">
      <c r="A1875" s="13"/>
      <c r="B1875" s="13"/>
      <c r="C1875" s="13"/>
      <c r="D1875" s="18"/>
      <c r="E1875" s="9"/>
    </row>
    <row r="1876" spans="1:5">
      <c r="A1876" s="13"/>
      <c r="B1876" s="13"/>
      <c r="C1876" s="13"/>
      <c r="D1876" s="18"/>
      <c r="E1876" s="9"/>
    </row>
    <row r="1877" spans="1:5">
      <c r="A1877" s="13"/>
      <c r="B1877" s="13"/>
      <c r="C1877" s="13"/>
      <c r="D1877" s="18"/>
      <c r="E1877" s="9"/>
    </row>
    <row r="1878" spans="1:5">
      <c r="A1878" s="13"/>
      <c r="B1878" s="13"/>
      <c r="C1878" s="13"/>
      <c r="D1878" s="18"/>
      <c r="E1878" s="9"/>
    </row>
    <row r="1879" spans="1:5">
      <c r="A1879" s="13"/>
      <c r="B1879" s="13"/>
      <c r="C1879" s="13"/>
      <c r="D1879" s="18"/>
      <c r="E1879" s="9"/>
    </row>
    <row r="1880" spans="1:5">
      <c r="A1880" s="13"/>
      <c r="B1880" s="13"/>
      <c r="C1880" s="13"/>
      <c r="D1880" s="18"/>
      <c r="E1880" s="9"/>
    </row>
    <row r="1881" spans="1:5">
      <c r="A1881" s="13"/>
      <c r="B1881" s="13"/>
      <c r="C1881" s="13"/>
      <c r="D1881" s="18"/>
      <c r="E1881" s="9"/>
    </row>
    <row r="1882" spans="1:5">
      <c r="A1882" s="13"/>
      <c r="B1882" s="13"/>
      <c r="C1882" s="13"/>
      <c r="D1882" s="18"/>
      <c r="E1882" s="9"/>
    </row>
    <row r="1883" spans="1:5">
      <c r="A1883" s="13"/>
      <c r="B1883" s="13"/>
      <c r="C1883" s="13"/>
      <c r="D1883" s="18"/>
      <c r="E1883" s="9"/>
    </row>
    <row r="1884" spans="1:5">
      <c r="A1884" s="13"/>
      <c r="B1884" s="13"/>
      <c r="C1884" s="13"/>
      <c r="D1884" s="18"/>
      <c r="E1884" s="9"/>
    </row>
    <row r="1885" spans="1:5">
      <c r="A1885" s="13"/>
      <c r="B1885" s="13"/>
      <c r="C1885" s="13"/>
      <c r="D1885" s="18"/>
      <c r="E1885" s="9"/>
    </row>
    <row r="1886" spans="1:5">
      <c r="A1886" s="13"/>
      <c r="B1886" s="13"/>
      <c r="C1886" s="13"/>
      <c r="D1886" s="18"/>
      <c r="E1886" s="9"/>
    </row>
    <row r="1887" spans="1:5">
      <c r="A1887" s="13"/>
      <c r="B1887" s="13"/>
      <c r="C1887" s="13"/>
      <c r="D1887" s="18"/>
      <c r="E1887" s="9"/>
    </row>
    <row r="1888" spans="1:5">
      <c r="A1888" s="13"/>
      <c r="B1888" s="13"/>
      <c r="C1888" s="13"/>
      <c r="D1888" s="18"/>
      <c r="E1888" s="9"/>
    </row>
    <row r="1889" spans="1:5">
      <c r="A1889" s="13"/>
      <c r="B1889" s="13"/>
      <c r="C1889" s="13"/>
      <c r="D1889" s="18"/>
      <c r="E1889" s="9"/>
    </row>
    <row r="1890" spans="1:5">
      <c r="A1890" s="13"/>
      <c r="B1890" s="13"/>
      <c r="C1890" s="13"/>
      <c r="D1890" s="18"/>
      <c r="E1890" s="9"/>
    </row>
    <row r="1891" spans="1:5">
      <c r="A1891" s="13"/>
      <c r="B1891" s="13"/>
      <c r="C1891" s="13"/>
      <c r="D1891" s="18"/>
      <c r="E1891" s="9"/>
    </row>
    <row r="1892" spans="1:5">
      <c r="A1892" s="13"/>
      <c r="B1892" s="13"/>
      <c r="C1892" s="13"/>
      <c r="D1892" s="18"/>
      <c r="E1892" s="9"/>
    </row>
    <row r="1893" spans="1:5">
      <c r="A1893" s="13"/>
      <c r="B1893" s="13"/>
      <c r="C1893" s="13"/>
      <c r="D1893" s="18"/>
      <c r="E1893" s="9"/>
    </row>
    <row r="1894" spans="1:5">
      <c r="A1894" s="13"/>
      <c r="B1894" s="13"/>
      <c r="C1894" s="13"/>
      <c r="D1894" s="18"/>
      <c r="E1894" s="9"/>
    </row>
    <row r="1895" spans="1:5">
      <c r="A1895" s="13"/>
      <c r="B1895" s="13"/>
      <c r="C1895" s="13"/>
      <c r="D1895" s="18"/>
      <c r="E1895" s="9"/>
    </row>
    <row r="1896" spans="1:5">
      <c r="A1896" s="13"/>
      <c r="B1896" s="13"/>
      <c r="C1896" s="13"/>
      <c r="D1896" s="18"/>
      <c r="E1896" s="9"/>
    </row>
    <row r="1897" spans="1:5">
      <c r="A1897" s="13"/>
      <c r="B1897" s="13"/>
      <c r="C1897" s="13"/>
      <c r="D1897" s="18"/>
      <c r="E1897" s="9"/>
    </row>
    <row r="1898" spans="1:5">
      <c r="A1898" s="13"/>
      <c r="B1898" s="13"/>
      <c r="C1898" s="13"/>
      <c r="D1898" s="18"/>
      <c r="E1898" s="9"/>
    </row>
    <row r="1899" spans="1:5">
      <c r="A1899" s="13"/>
      <c r="B1899" s="13"/>
      <c r="C1899" s="13"/>
      <c r="D1899" s="18"/>
      <c r="E1899" s="9"/>
    </row>
    <row r="1900" spans="1:5">
      <c r="A1900" s="13"/>
      <c r="B1900" s="13"/>
      <c r="C1900" s="13"/>
      <c r="D1900" s="18"/>
      <c r="E1900" s="9"/>
    </row>
    <row r="1901" spans="1:5">
      <c r="A1901" s="13"/>
      <c r="B1901" s="13"/>
      <c r="C1901" s="13"/>
      <c r="D1901" s="18"/>
      <c r="E1901" s="9"/>
    </row>
    <row r="1902" spans="1:5">
      <c r="A1902" s="13"/>
      <c r="B1902" s="13"/>
      <c r="C1902" s="13"/>
      <c r="D1902" s="18"/>
      <c r="E1902" s="9"/>
    </row>
    <row r="1903" spans="1:5">
      <c r="A1903" s="13"/>
      <c r="B1903" s="13"/>
      <c r="C1903" s="13"/>
      <c r="D1903" s="18"/>
      <c r="E1903" s="9"/>
    </row>
    <row r="1904" spans="1:5">
      <c r="A1904" s="13"/>
      <c r="B1904" s="13"/>
      <c r="C1904" s="13"/>
      <c r="D1904" s="18"/>
      <c r="E1904" s="9"/>
    </row>
    <row r="1905" spans="1:5">
      <c r="A1905" s="13"/>
      <c r="B1905" s="13"/>
      <c r="C1905" s="13"/>
      <c r="D1905" s="18"/>
      <c r="E1905" s="9"/>
    </row>
    <row r="1906" spans="1:5">
      <c r="A1906" s="13"/>
      <c r="B1906" s="13"/>
      <c r="C1906" s="13"/>
      <c r="D1906" s="18"/>
      <c r="E1906" s="9"/>
    </row>
    <row r="1907" spans="1:5">
      <c r="A1907" s="13"/>
      <c r="B1907" s="13"/>
      <c r="C1907" s="13"/>
      <c r="D1907" s="18"/>
      <c r="E1907" s="9"/>
    </row>
    <row r="1908" spans="1:5">
      <c r="A1908" s="13"/>
      <c r="B1908" s="13"/>
      <c r="C1908" s="13"/>
      <c r="D1908" s="18"/>
      <c r="E1908" s="9"/>
    </row>
    <row r="1909" spans="1:5">
      <c r="A1909" s="13"/>
      <c r="B1909" s="13"/>
      <c r="C1909" s="13"/>
      <c r="D1909" s="18"/>
      <c r="E1909" s="9"/>
    </row>
    <row r="1910" spans="1:5">
      <c r="A1910" s="13"/>
      <c r="B1910" s="13"/>
      <c r="C1910" s="13"/>
      <c r="D1910" s="18"/>
      <c r="E1910" s="9"/>
    </row>
    <row r="1911" spans="1:5">
      <c r="A1911" s="13"/>
      <c r="B1911" s="13"/>
      <c r="C1911" s="13"/>
      <c r="D1911" s="18"/>
      <c r="E1911" s="9"/>
    </row>
    <row r="1912" spans="1:5">
      <c r="A1912" s="13"/>
      <c r="B1912" s="13"/>
      <c r="C1912" s="13"/>
      <c r="D1912" s="18"/>
      <c r="E1912" s="9"/>
    </row>
    <row r="1913" spans="1:5">
      <c r="A1913" s="13"/>
      <c r="B1913" s="13"/>
      <c r="C1913" s="13"/>
      <c r="D1913" s="18"/>
      <c r="E1913" s="9"/>
    </row>
    <row r="1914" spans="1:5">
      <c r="A1914" s="13"/>
      <c r="B1914" s="13"/>
      <c r="C1914" s="13"/>
      <c r="D1914" s="18"/>
      <c r="E1914" s="9"/>
    </row>
    <row r="1915" spans="1:5">
      <c r="A1915" s="13"/>
      <c r="B1915" s="13"/>
      <c r="C1915" s="13"/>
      <c r="D1915" s="18"/>
      <c r="E1915" s="9"/>
    </row>
    <row r="1916" spans="1:5">
      <c r="A1916" s="13"/>
      <c r="B1916" s="13"/>
      <c r="C1916" s="13"/>
      <c r="D1916" s="18"/>
      <c r="E1916" s="9"/>
    </row>
    <row r="1917" spans="1:5">
      <c r="A1917" s="13"/>
      <c r="B1917" s="13"/>
      <c r="C1917" s="13"/>
      <c r="D1917" s="18"/>
      <c r="E1917" s="9"/>
    </row>
    <row r="1918" spans="1:5">
      <c r="A1918" s="13"/>
      <c r="B1918" s="13"/>
      <c r="C1918" s="13"/>
      <c r="D1918" s="18"/>
      <c r="E1918" s="9"/>
    </row>
    <row r="1919" spans="1:5">
      <c r="A1919" s="13"/>
      <c r="B1919" s="13"/>
      <c r="C1919" s="13"/>
      <c r="D1919" s="18"/>
      <c r="E1919" s="9"/>
    </row>
    <row r="1920" spans="1:5">
      <c r="A1920" s="13"/>
      <c r="B1920" s="13"/>
      <c r="C1920" s="13"/>
      <c r="D1920" s="18"/>
      <c r="E1920" s="9"/>
    </row>
    <row r="1921" spans="1:5">
      <c r="A1921" s="13"/>
      <c r="B1921" s="13"/>
      <c r="C1921" s="13"/>
      <c r="D1921" s="18"/>
      <c r="E1921" s="9"/>
    </row>
    <row r="1922" spans="1:5">
      <c r="A1922" s="13"/>
      <c r="B1922" s="13"/>
      <c r="C1922" s="13"/>
      <c r="D1922" s="18"/>
      <c r="E1922" s="9"/>
    </row>
    <row r="1923" spans="1:5">
      <c r="A1923" s="13"/>
      <c r="B1923" s="13"/>
      <c r="C1923" s="13"/>
      <c r="D1923" s="18"/>
      <c r="E1923" s="9"/>
    </row>
    <row r="1924" spans="1:5">
      <c r="A1924" s="13"/>
      <c r="B1924" s="13"/>
      <c r="C1924" s="13"/>
      <c r="D1924" s="18"/>
      <c r="E1924" s="9"/>
    </row>
    <row r="1925" spans="1:5">
      <c r="A1925" s="13"/>
      <c r="B1925" s="13"/>
      <c r="C1925" s="13"/>
      <c r="D1925" s="18"/>
      <c r="E1925" s="9"/>
    </row>
    <row r="1926" spans="1:5">
      <c r="A1926" s="13"/>
      <c r="B1926" s="13"/>
      <c r="C1926" s="13"/>
      <c r="D1926" s="18"/>
      <c r="E1926" s="9"/>
    </row>
    <row r="1927" spans="1:5">
      <c r="A1927" s="13"/>
      <c r="B1927" s="13"/>
      <c r="C1927" s="13"/>
      <c r="D1927" s="18"/>
      <c r="E1927" s="9"/>
    </row>
    <row r="1928" spans="1:5">
      <c r="A1928" s="13"/>
      <c r="B1928" s="13"/>
      <c r="C1928" s="13"/>
      <c r="D1928" s="18"/>
      <c r="E1928" s="9"/>
    </row>
    <row r="1929" spans="1:5">
      <c r="A1929" s="13"/>
      <c r="B1929" s="13"/>
      <c r="C1929" s="13"/>
      <c r="D1929" s="18"/>
      <c r="E1929" s="9"/>
    </row>
    <row r="1930" spans="1:5">
      <c r="A1930" s="13"/>
      <c r="B1930" s="13"/>
      <c r="C1930" s="13"/>
      <c r="D1930" s="18"/>
      <c r="E1930" s="9"/>
    </row>
    <row r="1931" spans="1:5">
      <c r="A1931" s="13"/>
      <c r="B1931" s="13"/>
      <c r="C1931" s="13"/>
      <c r="D1931" s="18"/>
      <c r="E1931" s="9"/>
    </row>
    <row r="1932" spans="1:5">
      <c r="A1932" s="13"/>
      <c r="B1932" s="13"/>
      <c r="C1932" s="13"/>
      <c r="D1932" s="18"/>
      <c r="E1932" s="9"/>
    </row>
    <row r="1933" spans="1:5">
      <c r="A1933" s="13"/>
      <c r="B1933" s="13"/>
      <c r="C1933" s="13"/>
      <c r="D1933" s="18"/>
      <c r="E1933" s="9"/>
    </row>
    <row r="1934" spans="1:5">
      <c r="A1934" s="13"/>
      <c r="B1934" s="13"/>
      <c r="C1934" s="13"/>
      <c r="D1934" s="18"/>
      <c r="E1934" s="9"/>
    </row>
    <row r="1935" spans="1:5">
      <c r="A1935" s="13"/>
      <c r="B1935" s="13"/>
      <c r="C1935" s="13"/>
      <c r="D1935" s="18"/>
      <c r="E1935" s="9"/>
    </row>
    <row r="1936" spans="1:5">
      <c r="A1936" s="13"/>
      <c r="B1936" s="13"/>
      <c r="C1936" s="13"/>
      <c r="D1936" s="18"/>
      <c r="E1936" s="9"/>
    </row>
    <row r="1937" spans="1:5">
      <c r="A1937" s="13"/>
      <c r="B1937" s="13"/>
      <c r="C1937" s="13"/>
      <c r="D1937" s="18"/>
      <c r="E1937" s="9"/>
    </row>
    <row r="1938" spans="1:5">
      <c r="A1938" s="13"/>
      <c r="B1938" s="13"/>
      <c r="C1938" s="13"/>
      <c r="D1938" s="18"/>
      <c r="E1938" s="9"/>
    </row>
    <row r="1939" spans="1:5">
      <c r="A1939" s="13"/>
      <c r="B1939" s="13"/>
      <c r="C1939" s="13"/>
      <c r="D1939" s="18"/>
      <c r="E1939" s="9"/>
    </row>
    <row r="1940" spans="1:5">
      <c r="A1940" s="13"/>
      <c r="B1940" s="13"/>
      <c r="C1940" s="13"/>
      <c r="D1940" s="18"/>
      <c r="E1940" s="9"/>
    </row>
    <row r="1941" spans="1:5">
      <c r="A1941" s="13"/>
      <c r="B1941" s="13"/>
      <c r="C1941" s="13"/>
      <c r="D1941" s="18"/>
      <c r="E1941" s="9"/>
    </row>
    <row r="1942" spans="1:5">
      <c r="A1942" s="13"/>
      <c r="B1942" s="13"/>
      <c r="C1942" s="13"/>
      <c r="D1942" s="18"/>
      <c r="E1942" s="9"/>
    </row>
    <row r="1943" spans="1:5">
      <c r="A1943" s="13"/>
      <c r="B1943" s="13"/>
      <c r="C1943" s="13"/>
      <c r="D1943" s="18"/>
      <c r="E1943" s="9"/>
    </row>
    <row r="1944" spans="1:5">
      <c r="A1944" s="13"/>
      <c r="B1944" s="13"/>
      <c r="C1944" s="13"/>
      <c r="D1944" s="18"/>
      <c r="E1944" s="9"/>
    </row>
    <row r="1945" spans="1:5">
      <c r="A1945" s="13"/>
      <c r="B1945" s="13"/>
      <c r="C1945" s="13"/>
      <c r="D1945" s="18"/>
      <c r="E1945" s="9"/>
    </row>
    <row r="1946" spans="1:5">
      <c r="A1946" s="13"/>
      <c r="B1946" s="13"/>
      <c r="C1946" s="13"/>
      <c r="D1946" s="18"/>
      <c r="E1946" s="9"/>
    </row>
    <row r="1947" spans="1:5">
      <c r="A1947" s="13"/>
      <c r="B1947" s="13"/>
      <c r="C1947" s="13"/>
      <c r="D1947" s="18"/>
      <c r="E1947" s="9"/>
    </row>
    <row r="1948" spans="1:5">
      <c r="A1948" s="13"/>
      <c r="B1948" s="13"/>
      <c r="C1948" s="13"/>
      <c r="D1948" s="18"/>
      <c r="E1948" s="9"/>
    </row>
    <row r="1949" spans="1:5">
      <c r="A1949" s="13"/>
      <c r="B1949" s="13"/>
      <c r="C1949" s="13"/>
      <c r="D1949" s="18"/>
      <c r="E1949" s="9"/>
    </row>
    <row r="1950" spans="1:5">
      <c r="A1950" s="13"/>
      <c r="B1950" s="13"/>
      <c r="C1950" s="13"/>
      <c r="D1950" s="18"/>
      <c r="E1950" s="9"/>
    </row>
    <row r="1951" spans="1:5">
      <c r="A1951" s="13"/>
      <c r="B1951" s="13"/>
      <c r="C1951" s="13"/>
      <c r="D1951" s="18"/>
      <c r="E1951" s="9"/>
    </row>
    <row r="1952" spans="1:5">
      <c r="A1952" s="13"/>
      <c r="B1952" s="13"/>
      <c r="C1952" s="13"/>
      <c r="D1952" s="18"/>
      <c r="E1952" s="9"/>
    </row>
    <row r="1953" spans="1:5">
      <c r="A1953" s="13"/>
      <c r="B1953" s="13"/>
      <c r="C1953" s="13"/>
      <c r="D1953" s="18"/>
      <c r="E1953" s="9"/>
    </row>
    <row r="1954" spans="1:5">
      <c r="A1954" s="13"/>
      <c r="B1954" s="13"/>
      <c r="C1954" s="13"/>
      <c r="D1954" s="18"/>
      <c r="E1954" s="9"/>
    </row>
    <row r="1955" spans="1:5">
      <c r="A1955" s="13"/>
      <c r="B1955" s="13"/>
      <c r="C1955" s="13"/>
      <c r="D1955" s="18"/>
      <c r="E1955" s="9"/>
    </row>
    <row r="1956" spans="1:5">
      <c r="A1956" s="13"/>
      <c r="B1956" s="13"/>
      <c r="C1956" s="13"/>
      <c r="D1956" s="18"/>
      <c r="E1956" s="9"/>
    </row>
    <row r="1957" spans="1:5">
      <c r="A1957" s="13"/>
      <c r="B1957" s="13"/>
      <c r="C1957" s="13"/>
      <c r="D1957" s="18"/>
      <c r="E1957" s="9"/>
    </row>
    <row r="1958" spans="1:5">
      <c r="A1958" s="13"/>
      <c r="B1958" s="13"/>
      <c r="C1958" s="13"/>
      <c r="D1958" s="18"/>
      <c r="E1958" s="9"/>
    </row>
    <row r="1959" spans="1:5">
      <c r="A1959" s="13"/>
      <c r="B1959" s="13"/>
      <c r="C1959" s="13"/>
      <c r="D1959" s="18"/>
      <c r="E1959" s="9"/>
    </row>
    <row r="1960" spans="1:5">
      <c r="A1960" s="13"/>
      <c r="B1960" s="13"/>
      <c r="C1960" s="13"/>
      <c r="D1960" s="18"/>
      <c r="E1960" s="9"/>
    </row>
    <row r="1961" spans="1:5">
      <c r="A1961" s="13"/>
      <c r="B1961" s="13"/>
      <c r="C1961" s="13"/>
      <c r="D1961" s="18"/>
      <c r="E1961" s="9"/>
    </row>
    <row r="1962" spans="1:5">
      <c r="A1962" s="13"/>
      <c r="B1962" s="13"/>
      <c r="C1962" s="13"/>
      <c r="D1962" s="18"/>
      <c r="E1962" s="9"/>
    </row>
    <row r="1963" spans="1:5">
      <c r="A1963" s="13"/>
      <c r="B1963" s="13"/>
      <c r="C1963" s="13"/>
      <c r="D1963" s="18"/>
      <c r="E1963" s="9"/>
    </row>
    <row r="1964" spans="1:5">
      <c r="A1964" s="13"/>
      <c r="B1964" s="13"/>
      <c r="C1964" s="13"/>
      <c r="D1964" s="18"/>
      <c r="E1964" s="9"/>
    </row>
    <row r="1965" spans="1:5">
      <c r="A1965" s="13"/>
      <c r="B1965" s="13"/>
      <c r="C1965" s="13"/>
      <c r="D1965" s="18"/>
      <c r="E1965" s="9"/>
    </row>
    <row r="1966" spans="1:5">
      <c r="A1966" s="13"/>
      <c r="B1966" s="13"/>
      <c r="C1966" s="13"/>
      <c r="D1966" s="18"/>
      <c r="E1966" s="9"/>
    </row>
    <row r="1967" spans="1:5">
      <c r="A1967" s="13"/>
      <c r="B1967" s="13"/>
      <c r="C1967" s="13"/>
      <c r="D1967" s="18"/>
      <c r="E1967" s="9"/>
    </row>
    <row r="1968" spans="1:5">
      <c r="A1968" s="13"/>
      <c r="B1968" s="13"/>
      <c r="C1968" s="13"/>
      <c r="D1968" s="18"/>
      <c r="E1968" s="9"/>
    </row>
    <row r="1969" spans="1:5">
      <c r="A1969" s="13"/>
      <c r="B1969" s="13"/>
      <c r="C1969" s="13"/>
      <c r="D1969" s="18"/>
      <c r="E1969" s="9"/>
    </row>
    <row r="1970" spans="1:5">
      <c r="A1970" s="13"/>
      <c r="B1970" s="13"/>
      <c r="C1970" s="13"/>
      <c r="D1970" s="18"/>
      <c r="E1970" s="9"/>
    </row>
    <row r="1971" spans="1:5">
      <c r="A1971" s="13"/>
      <c r="B1971" s="13"/>
      <c r="C1971" s="13"/>
      <c r="D1971" s="18"/>
      <c r="E1971" s="9"/>
    </row>
    <row r="1972" spans="1:5">
      <c r="A1972" s="13"/>
      <c r="B1972" s="13"/>
      <c r="C1972" s="13"/>
      <c r="D1972" s="18"/>
      <c r="E1972" s="9"/>
    </row>
    <row r="1973" spans="1:5">
      <c r="A1973" s="13"/>
      <c r="B1973" s="13"/>
      <c r="C1973" s="13"/>
      <c r="D1973" s="18"/>
      <c r="E1973" s="9"/>
    </row>
    <row r="1974" spans="1:5">
      <c r="A1974" s="13"/>
      <c r="B1974" s="13"/>
      <c r="C1974" s="13"/>
      <c r="D1974" s="18"/>
      <c r="E1974" s="9"/>
    </row>
    <row r="1975" spans="1:5">
      <c r="A1975" s="13"/>
      <c r="B1975" s="13"/>
      <c r="C1975" s="13"/>
      <c r="D1975" s="18"/>
      <c r="E1975" s="9"/>
    </row>
    <row r="1976" spans="1:5">
      <c r="A1976" s="13"/>
      <c r="B1976" s="13"/>
      <c r="C1976" s="13"/>
      <c r="D1976" s="18"/>
      <c r="E1976" s="9"/>
    </row>
    <row r="1977" spans="1:5">
      <c r="A1977" s="13"/>
      <c r="B1977" s="13"/>
      <c r="C1977" s="13"/>
      <c r="D1977" s="18"/>
      <c r="E1977" s="9"/>
    </row>
    <row r="1978" spans="1:5">
      <c r="A1978" s="13"/>
      <c r="B1978" s="13"/>
      <c r="C1978" s="13"/>
      <c r="D1978" s="18"/>
      <c r="E1978" s="9"/>
    </row>
    <row r="1979" spans="1:5">
      <c r="A1979" s="13"/>
      <c r="B1979" s="13"/>
      <c r="C1979" s="13"/>
      <c r="D1979" s="18"/>
      <c r="E1979" s="9"/>
    </row>
    <row r="1980" spans="1:5">
      <c r="A1980" s="13"/>
      <c r="B1980" s="13"/>
      <c r="C1980" s="13"/>
      <c r="D1980" s="18"/>
      <c r="E1980" s="9"/>
    </row>
    <row r="1981" spans="1:5">
      <c r="A1981" s="13"/>
      <c r="B1981" s="13"/>
      <c r="C1981" s="13"/>
      <c r="D1981" s="18"/>
      <c r="E1981" s="9"/>
    </row>
    <row r="1982" spans="1:5">
      <c r="A1982" s="13"/>
      <c r="B1982" s="13"/>
      <c r="C1982" s="13"/>
      <c r="D1982" s="18"/>
      <c r="E1982" s="9"/>
    </row>
    <row r="1983" spans="1:5">
      <c r="A1983" s="13"/>
      <c r="B1983" s="13"/>
      <c r="C1983" s="13"/>
      <c r="D1983" s="18"/>
      <c r="E1983" s="9"/>
    </row>
    <row r="1984" spans="1:5">
      <c r="A1984" s="13"/>
      <c r="B1984" s="13"/>
      <c r="C1984" s="13"/>
      <c r="D1984" s="18"/>
      <c r="E1984" s="9"/>
    </row>
    <row r="1985" spans="1:5">
      <c r="A1985" s="13"/>
      <c r="B1985" s="13"/>
      <c r="C1985" s="13"/>
      <c r="D1985" s="18"/>
      <c r="E1985" s="9"/>
    </row>
    <row r="1986" spans="1:5">
      <c r="A1986" s="13"/>
      <c r="B1986" s="13"/>
      <c r="C1986" s="13"/>
      <c r="D1986" s="18"/>
      <c r="E1986" s="9"/>
    </row>
    <row r="1987" spans="1:5">
      <c r="A1987" s="13"/>
      <c r="B1987" s="13"/>
      <c r="C1987" s="13"/>
      <c r="D1987" s="18"/>
      <c r="E1987" s="9"/>
    </row>
    <row r="1988" spans="1:5">
      <c r="A1988" s="13"/>
      <c r="B1988" s="13"/>
      <c r="C1988" s="13"/>
      <c r="D1988" s="18"/>
      <c r="E1988" s="9"/>
    </row>
    <row r="1989" spans="1:5">
      <c r="A1989" s="13"/>
      <c r="B1989" s="13"/>
      <c r="C1989" s="13"/>
      <c r="D1989" s="18"/>
      <c r="E1989" s="9"/>
    </row>
    <row r="1990" spans="1:5">
      <c r="A1990" s="13"/>
      <c r="B1990" s="13"/>
      <c r="C1990" s="13"/>
      <c r="D1990" s="18"/>
      <c r="E1990" s="9"/>
    </row>
    <row r="1991" spans="1:5">
      <c r="A1991" s="13"/>
      <c r="B1991" s="13"/>
      <c r="C1991" s="13"/>
      <c r="D1991" s="18"/>
      <c r="E1991" s="9"/>
    </row>
    <row r="1992" spans="1:5">
      <c r="A1992" s="13"/>
      <c r="B1992" s="13"/>
      <c r="C1992" s="13"/>
      <c r="D1992" s="18"/>
      <c r="E1992" s="9"/>
    </row>
    <row r="1993" spans="1:5">
      <c r="A1993" s="13"/>
      <c r="B1993" s="13"/>
      <c r="C1993" s="13"/>
      <c r="D1993" s="18"/>
      <c r="E1993" s="9"/>
    </row>
    <row r="1994" spans="1:5">
      <c r="A1994" s="13"/>
      <c r="B1994" s="13"/>
      <c r="C1994" s="13"/>
      <c r="D1994" s="18"/>
      <c r="E1994" s="9"/>
    </row>
    <row r="1995" spans="1:5">
      <c r="A1995" s="13"/>
      <c r="B1995" s="13"/>
      <c r="C1995" s="13"/>
      <c r="D1995" s="18"/>
      <c r="E1995" s="9"/>
    </row>
    <row r="1996" spans="1:5">
      <c r="A1996" s="13"/>
      <c r="B1996" s="13"/>
      <c r="C1996" s="13"/>
      <c r="D1996" s="18"/>
      <c r="E1996" s="9"/>
    </row>
    <row r="1997" spans="1:5">
      <c r="A1997" s="13"/>
      <c r="B1997" s="13"/>
      <c r="C1997" s="13"/>
      <c r="D1997" s="18"/>
      <c r="E1997" s="9"/>
    </row>
    <row r="1998" spans="1:5">
      <c r="A1998" s="13"/>
      <c r="B1998" s="13"/>
      <c r="C1998" s="13"/>
      <c r="D1998" s="18"/>
      <c r="E1998" s="9"/>
    </row>
    <row r="1999" spans="1:5">
      <c r="A1999" s="13"/>
      <c r="B1999" s="13"/>
      <c r="C1999" s="13"/>
      <c r="D1999" s="18"/>
      <c r="E1999" s="9"/>
    </row>
    <row r="2000" spans="1:5">
      <c r="A2000" s="13"/>
      <c r="B2000" s="13"/>
      <c r="C2000" s="13"/>
      <c r="D2000" s="18"/>
      <c r="E2000" s="9"/>
    </row>
    <row r="2001" spans="1:5">
      <c r="A2001" s="13"/>
      <c r="B2001" s="13"/>
      <c r="C2001" s="13"/>
      <c r="D2001" s="18"/>
      <c r="E2001" s="9"/>
    </row>
    <row r="2002" spans="1:5">
      <c r="A2002" s="13"/>
      <c r="B2002" s="13"/>
      <c r="C2002" s="13"/>
      <c r="D2002" s="18"/>
      <c r="E2002" s="9"/>
    </row>
    <row r="2003" spans="1:5">
      <c r="A2003" s="13"/>
      <c r="B2003" s="13"/>
      <c r="C2003" s="13"/>
      <c r="D2003" s="18"/>
      <c r="E2003" s="9"/>
    </row>
    <row r="2004" spans="1:5">
      <c r="A2004" s="13"/>
      <c r="B2004" s="13"/>
      <c r="C2004" s="13"/>
      <c r="D2004" s="18"/>
      <c r="E2004" s="9"/>
    </row>
    <row r="2005" spans="1:5">
      <c r="A2005" s="13"/>
      <c r="B2005" s="13"/>
      <c r="C2005" s="13"/>
      <c r="D2005" s="18"/>
      <c r="E2005" s="9"/>
    </row>
    <row r="2006" spans="1:5">
      <c r="A2006" s="13"/>
      <c r="B2006" s="13"/>
      <c r="C2006" s="13"/>
      <c r="D2006" s="18"/>
      <c r="E2006" s="9"/>
    </row>
    <row r="2007" spans="1:5">
      <c r="A2007" s="13"/>
      <c r="B2007" s="13"/>
      <c r="C2007" s="13"/>
      <c r="D2007" s="18"/>
      <c r="E2007" s="9"/>
    </row>
    <row r="2008" spans="1:5">
      <c r="A2008" s="13"/>
      <c r="B2008" s="13"/>
      <c r="C2008" s="13"/>
      <c r="D2008" s="18"/>
      <c r="E2008" s="9"/>
    </row>
    <row r="2009" spans="1:5">
      <c r="A2009" s="13"/>
      <c r="B2009" s="13"/>
      <c r="C2009" s="13"/>
      <c r="D2009" s="18"/>
      <c r="E2009" s="9"/>
    </row>
    <row r="2010" spans="1:5">
      <c r="A2010" s="13"/>
      <c r="B2010" s="13"/>
      <c r="C2010" s="13"/>
      <c r="D2010" s="18"/>
      <c r="E2010" s="9"/>
    </row>
    <row r="2011" spans="1:5">
      <c r="A2011" s="13"/>
      <c r="B2011" s="13"/>
      <c r="C2011" s="13"/>
      <c r="D2011" s="18"/>
      <c r="E2011" s="9"/>
    </row>
    <row r="2012" spans="1:5">
      <c r="A2012" s="13"/>
      <c r="B2012" s="13"/>
      <c r="C2012" s="13"/>
      <c r="D2012" s="18"/>
      <c r="E2012" s="9"/>
    </row>
    <row r="2013" spans="1:5">
      <c r="A2013" s="13"/>
      <c r="B2013" s="13"/>
      <c r="C2013" s="13"/>
      <c r="D2013" s="18"/>
      <c r="E2013" s="9"/>
    </row>
    <row r="2014" spans="1:5">
      <c r="A2014" s="13"/>
      <c r="B2014" s="13"/>
      <c r="C2014" s="13"/>
      <c r="D2014" s="18"/>
      <c r="E2014" s="9"/>
    </row>
    <row r="2015" spans="1:5">
      <c r="A2015" s="13"/>
      <c r="B2015" s="13"/>
      <c r="C2015" s="13"/>
      <c r="D2015" s="18"/>
      <c r="E2015" s="9"/>
    </row>
    <row r="2016" spans="1:5">
      <c r="A2016" s="13"/>
      <c r="B2016" s="13"/>
      <c r="C2016" s="13"/>
      <c r="D2016" s="18"/>
      <c r="E2016" s="9"/>
    </row>
    <row r="2017" spans="1:5">
      <c r="A2017" s="13"/>
      <c r="B2017" s="13"/>
      <c r="C2017" s="13"/>
      <c r="D2017" s="18"/>
      <c r="E2017" s="9"/>
    </row>
    <row r="2018" spans="1:5">
      <c r="A2018" s="13"/>
      <c r="B2018" s="13"/>
      <c r="C2018" s="13"/>
      <c r="D2018" s="18"/>
      <c r="E2018" s="9"/>
    </row>
    <row r="2019" spans="1:5">
      <c r="A2019" s="13"/>
      <c r="B2019" s="13"/>
      <c r="C2019" s="13"/>
      <c r="D2019" s="18"/>
      <c r="E2019" s="9"/>
    </row>
    <row r="2020" spans="1:5">
      <c r="A2020" s="13"/>
      <c r="B2020" s="13"/>
      <c r="C2020" s="13"/>
      <c r="D2020" s="18"/>
      <c r="E2020" s="9"/>
    </row>
    <row r="2021" spans="1:5">
      <c r="A2021" s="13"/>
      <c r="B2021" s="13"/>
      <c r="C2021" s="13"/>
      <c r="D2021" s="18"/>
      <c r="E2021" s="9"/>
    </row>
    <row r="2022" spans="1:5">
      <c r="A2022" s="13"/>
      <c r="B2022" s="13"/>
      <c r="C2022" s="13"/>
      <c r="D2022" s="18"/>
      <c r="E2022" s="9"/>
    </row>
    <row r="2023" spans="1:5">
      <c r="A2023" s="13"/>
      <c r="B2023" s="13"/>
      <c r="C2023" s="13"/>
      <c r="D2023" s="18"/>
      <c r="E2023" s="9"/>
    </row>
    <row r="2024" spans="1:5">
      <c r="A2024" s="13"/>
      <c r="B2024" s="13"/>
      <c r="C2024" s="13"/>
      <c r="D2024" s="18"/>
      <c r="E2024" s="9"/>
    </row>
    <row r="2025" spans="1:5">
      <c r="A2025" s="13"/>
      <c r="B2025" s="13"/>
      <c r="C2025" s="13"/>
      <c r="D2025" s="18"/>
      <c r="E2025" s="9"/>
    </row>
    <row r="2026" spans="1:5">
      <c r="A2026" s="13"/>
      <c r="B2026" s="13"/>
      <c r="C2026" s="13"/>
      <c r="D2026" s="18"/>
      <c r="E2026" s="9"/>
    </row>
    <row r="2027" spans="1:5">
      <c r="A2027" s="13"/>
      <c r="B2027" s="13"/>
      <c r="C2027" s="13"/>
      <c r="D2027" s="18"/>
      <c r="E2027" s="9"/>
    </row>
    <row r="2028" spans="1:5">
      <c r="A2028" s="13"/>
      <c r="B2028" s="13"/>
      <c r="C2028" s="13"/>
      <c r="D2028" s="18"/>
      <c r="E2028" s="9"/>
    </row>
    <row r="2029" spans="1:5">
      <c r="A2029" s="13"/>
      <c r="B2029" s="13"/>
      <c r="C2029" s="13"/>
      <c r="D2029" s="18"/>
      <c r="E2029" s="9"/>
    </row>
    <row r="2030" spans="1:5">
      <c r="A2030" s="13"/>
      <c r="B2030" s="13"/>
      <c r="C2030" s="13"/>
      <c r="D2030" s="18"/>
      <c r="E2030" s="9"/>
    </row>
    <row r="2031" spans="1:5">
      <c r="A2031" s="13"/>
      <c r="B2031" s="13"/>
      <c r="C2031" s="13"/>
      <c r="D2031" s="18"/>
      <c r="E2031" s="9"/>
    </row>
    <row r="2032" spans="1:5">
      <c r="A2032" s="13"/>
      <c r="B2032" s="13"/>
      <c r="C2032" s="13"/>
      <c r="D2032" s="18"/>
      <c r="E2032" s="9"/>
    </row>
    <row r="2033" spans="1:5">
      <c r="A2033" s="13"/>
      <c r="B2033" s="13"/>
      <c r="C2033" s="13"/>
      <c r="D2033" s="18"/>
      <c r="E2033" s="9"/>
    </row>
    <row r="2034" spans="1:5">
      <c r="A2034" s="13"/>
      <c r="B2034" s="13"/>
      <c r="C2034" s="13"/>
      <c r="D2034" s="18"/>
      <c r="E2034" s="9"/>
    </row>
    <row r="2035" spans="1:5">
      <c r="A2035" s="13"/>
      <c r="B2035" s="13"/>
      <c r="C2035" s="13"/>
      <c r="D2035" s="18"/>
      <c r="E2035" s="9"/>
    </row>
    <row r="2036" spans="1:5">
      <c r="A2036" s="13"/>
      <c r="B2036" s="13"/>
      <c r="C2036" s="13"/>
      <c r="D2036" s="18"/>
      <c r="E2036" s="9"/>
    </row>
    <row r="2037" spans="1:5">
      <c r="A2037" s="13"/>
      <c r="B2037" s="13"/>
      <c r="C2037" s="13"/>
      <c r="D2037" s="18"/>
      <c r="E2037" s="9"/>
    </row>
    <row r="2038" spans="1:5">
      <c r="A2038" s="13"/>
      <c r="B2038" s="13"/>
      <c r="C2038" s="13"/>
      <c r="D2038" s="18"/>
      <c r="E2038" s="9"/>
    </row>
    <row r="2039" spans="1:5">
      <c r="A2039" s="13"/>
      <c r="B2039" s="13"/>
      <c r="C2039" s="13"/>
      <c r="D2039" s="18"/>
      <c r="E2039" s="9"/>
    </row>
    <row r="2040" spans="1:5">
      <c r="A2040" s="13"/>
      <c r="B2040" s="13"/>
      <c r="C2040" s="13"/>
      <c r="D2040" s="18"/>
      <c r="E2040" s="9"/>
    </row>
    <row r="2041" spans="1:5">
      <c r="A2041" s="13"/>
      <c r="B2041" s="13"/>
      <c r="C2041" s="13"/>
      <c r="D2041" s="18"/>
      <c r="E2041" s="9"/>
    </row>
    <row r="2042" spans="1:5">
      <c r="A2042" s="13"/>
      <c r="B2042" s="13"/>
      <c r="C2042" s="13"/>
      <c r="D2042" s="18"/>
      <c r="E2042" s="9"/>
    </row>
    <row r="2043" spans="1:5">
      <c r="A2043" s="13"/>
      <c r="B2043" s="13"/>
      <c r="C2043" s="13"/>
      <c r="D2043" s="18"/>
      <c r="E2043" s="9"/>
    </row>
    <row r="2044" spans="1:5">
      <c r="A2044" s="13"/>
      <c r="B2044" s="13"/>
      <c r="C2044" s="13"/>
      <c r="D2044" s="18"/>
      <c r="E2044" s="9"/>
    </row>
    <row r="2045" spans="1:5">
      <c r="A2045" s="13"/>
      <c r="B2045" s="13"/>
      <c r="C2045" s="13"/>
      <c r="D2045" s="18"/>
      <c r="E2045" s="9"/>
    </row>
    <row r="2046" spans="1:5">
      <c r="A2046" s="13"/>
      <c r="B2046" s="13"/>
      <c r="C2046" s="13"/>
      <c r="D2046" s="18"/>
      <c r="E2046" s="9"/>
    </row>
    <row r="2047" spans="1:5">
      <c r="A2047" s="13"/>
      <c r="B2047" s="13"/>
      <c r="C2047" s="13"/>
      <c r="D2047" s="18"/>
      <c r="E2047" s="9"/>
    </row>
    <row r="2048" spans="1:5">
      <c r="A2048" s="13"/>
      <c r="B2048" s="13"/>
      <c r="C2048" s="13"/>
      <c r="D2048" s="18"/>
      <c r="E2048" s="9"/>
    </row>
    <row r="2049" spans="1:5">
      <c r="A2049" s="13"/>
      <c r="B2049" s="13"/>
      <c r="C2049" s="13"/>
      <c r="D2049" s="18"/>
      <c r="E2049" s="9"/>
    </row>
    <row r="2050" spans="1:5">
      <c r="A2050" s="13"/>
      <c r="B2050" s="13"/>
      <c r="C2050" s="13"/>
      <c r="D2050" s="18"/>
      <c r="E2050" s="9"/>
    </row>
    <row r="2051" spans="1:5">
      <c r="A2051" s="13"/>
      <c r="B2051" s="13"/>
      <c r="C2051" s="13"/>
      <c r="D2051" s="18"/>
      <c r="E2051" s="9"/>
    </row>
    <row r="2052" spans="1:5">
      <c r="A2052" s="13"/>
      <c r="B2052" s="13"/>
      <c r="C2052" s="13"/>
      <c r="D2052" s="18"/>
      <c r="E2052" s="9"/>
    </row>
    <row r="2053" spans="1:5">
      <c r="A2053" s="13"/>
      <c r="B2053" s="13"/>
      <c r="C2053" s="13"/>
      <c r="D2053" s="18"/>
      <c r="E2053" s="9"/>
    </row>
    <row r="2054" spans="1:5">
      <c r="A2054" s="13"/>
      <c r="B2054" s="13"/>
      <c r="C2054" s="13"/>
      <c r="D2054" s="18"/>
      <c r="E2054" s="9"/>
    </row>
    <row r="2055" spans="1:5">
      <c r="A2055" s="13"/>
      <c r="B2055" s="13"/>
      <c r="C2055" s="13"/>
      <c r="D2055" s="18"/>
      <c r="E2055" s="9"/>
    </row>
    <row r="2056" spans="1:5">
      <c r="A2056" s="13"/>
      <c r="B2056" s="13"/>
      <c r="C2056" s="13"/>
      <c r="D2056" s="18"/>
      <c r="E2056" s="9"/>
    </row>
    <row r="2057" spans="1:5">
      <c r="A2057" s="13"/>
      <c r="B2057" s="13"/>
      <c r="C2057" s="13"/>
      <c r="D2057" s="18"/>
      <c r="E2057" s="9"/>
    </row>
    <row r="2058" spans="1:5">
      <c r="A2058" s="13"/>
      <c r="B2058" s="13"/>
      <c r="C2058" s="13"/>
      <c r="D2058" s="18"/>
      <c r="E2058" s="9"/>
    </row>
    <row r="2059" spans="1:5">
      <c r="A2059" s="13"/>
      <c r="B2059" s="13"/>
      <c r="C2059" s="13"/>
      <c r="D2059" s="18"/>
      <c r="E2059" s="9"/>
    </row>
    <row r="2060" spans="1:5">
      <c r="A2060" s="13"/>
      <c r="B2060" s="13"/>
      <c r="C2060" s="13"/>
      <c r="D2060" s="18"/>
      <c r="E2060" s="9"/>
    </row>
    <row r="2061" spans="1:5">
      <c r="A2061" s="13"/>
      <c r="B2061" s="13"/>
      <c r="C2061" s="13"/>
      <c r="D2061" s="18"/>
      <c r="E2061" s="9"/>
    </row>
    <row r="2062" spans="1:5">
      <c r="A2062" s="13"/>
      <c r="B2062" s="13"/>
      <c r="C2062" s="13"/>
      <c r="D2062" s="18"/>
      <c r="E2062" s="9"/>
    </row>
    <row r="2063" spans="1:5">
      <c r="A2063" s="13"/>
      <c r="B2063" s="13"/>
      <c r="C2063" s="13"/>
      <c r="D2063" s="18"/>
      <c r="E2063" s="9"/>
    </row>
    <row r="2064" spans="1:5">
      <c r="A2064" s="13"/>
      <c r="B2064" s="13"/>
      <c r="C2064" s="13"/>
      <c r="D2064" s="18"/>
      <c r="E2064" s="9"/>
    </row>
    <row r="2065" spans="1:5">
      <c r="A2065" s="13"/>
      <c r="B2065" s="13"/>
      <c r="C2065" s="13"/>
      <c r="D2065" s="18"/>
      <c r="E2065" s="9"/>
    </row>
    <row r="2066" spans="1:5">
      <c r="A2066" s="13"/>
      <c r="B2066" s="13"/>
      <c r="C2066" s="13"/>
      <c r="D2066" s="18"/>
      <c r="E2066" s="9"/>
    </row>
    <row r="2067" spans="1:5">
      <c r="A2067" s="13"/>
      <c r="B2067" s="13"/>
      <c r="C2067" s="13"/>
      <c r="D2067" s="18"/>
      <c r="E2067" s="9"/>
    </row>
    <row r="2068" spans="1:5">
      <c r="A2068" s="13"/>
      <c r="B2068" s="13"/>
      <c r="C2068" s="13"/>
      <c r="D2068" s="18"/>
      <c r="E2068" s="9"/>
    </row>
    <row r="2069" spans="1:5">
      <c r="A2069" s="13"/>
      <c r="B2069" s="13"/>
      <c r="C2069" s="13"/>
      <c r="D2069" s="18"/>
      <c r="E2069" s="9"/>
    </row>
    <row r="2070" spans="1:5">
      <c r="A2070" s="13"/>
      <c r="B2070" s="13"/>
      <c r="C2070" s="13"/>
      <c r="D2070" s="18"/>
      <c r="E2070" s="9"/>
    </row>
    <row r="2071" spans="1:5">
      <c r="A2071" s="13"/>
      <c r="B2071" s="13"/>
      <c r="C2071" s="13"/>
      <c r="D2071" s="18"/>
      <c r="E2071" s="9"/>
    </row>
    <row r="2072" spans="1:5">
      <c r="A2072" s="13"/>
      <c r="B2072" s="13"/>
      <c r="C2072" s="13"/>
      <c r="D2072" s="18"/>
      <c r="E2072" s="9"/>
    </row>
    <row r="2073" spans="1:5">
      <c r="A2073" s="13"/>
      <c r="B2073" s="13"/>
      <c r="C2073" s="13"/>
      <c r="D2073" s="18"/>
      <c r="E2073" s="9"/>
    </row>
    <row r="2074" spans="1:5">
      <c r="A2074" s="13"/>
      <c r="B2074" s="13"/>
      <c r="C2074" s="13"/>
      <c r="D2074" s="18"/>
      <c r="E2074" s="9"/>
    </row>
    <row r="2075" spans="1:5">
      <c r="A2075" s="13"/>
      <c r="B2075" s="13"/>
      <c r="C2075" s="13"/>
      <c r="D2075" s="18"/>
      <c r="E2075" s="9"/>
    </row>
    <row r="2076" spans="1:5">
      <c r="A2076" s="13"/>
      <c r="B2076" s="13"/>
      <c r="C2076" s="13"/>
      <c r="D2076" s="18"/>
      <c r="E2076" s="9"/>
    </row>
    <row r="2077" spans="1:5">
      <c r="A2077" s="13"/>
      <c r="B2077" s="13"/>
      <c r="C2077" s="13"/>
      <c r="D2077" s="18"/>
      <c r="E2077" s="9"/>
    </row>
    <row r="2078" spans="1:5">
      <c r="A2078" s="13"/>
      <c r="B2078" s="13"/>
      <c r="C2078" s="13"/>
      <c r="D2078" s="18"/>
      <c r="E2078" s="9"/>
    </row>
    <row r="2079" spans="1:5">
      <c r="A2079" s="13"/>
      <c r="B2079" s="13"/>
      <c r="C2079" s="13"/>
      <c r="D2079" s="18"/>
      <c r="E2079" s="9"/>
    </row>
    <row r="2080" spans="1:5">
      <c r="A2080" s="13"/>
      <c r="B2080" s="13"/>
      <c r="C2080" s="13"/>
      <c r="D2080" s="18"/>
      <c r="E2080" s="9"/>
    </row>
    <row r="2081" spans="1:5">
      <c r="A2081" s="13"/>
      <c r="B2081" s="13"/>
      <c r="C2081" s="13"/>
      <c r="D2081" s="18"/>
      <c r="E2081" s="9"/>
    </row>
    <row r="2082" spans="1:5">
      <c r="A2082" s="13"/>
      <c r="B2082" s="13"/>
      <c r="C2082" s="13"/>
      <c r="D2082" s="18"/>
      <c r="E2082" s="9"/>
    </row>
    <row r="2083" spans="1:5">
      <c r="A2083" s="13"/>
      <c r="B2083" s="13"/>
      <c r="C2083" s="13"/>
      <c r="D2083" s="18"/>
      <c r="E2083" s="9"/>
    </row>
    <row r="2084" spans="1:5">
      <c r="A2084" s="13"/>
      <c r="B2084" s="13"/>
      <c r="C2084" s="13"/>
      <c r="D2084" s="18"/>
      <c r="E2084" s="9"/>
    </row>
    <row r="2085" spans="1:5">
      <c r="A2085" s="13"/>
      <c r="B2085" s="13"/>
      <c r="C2085" s="13"/>
      <c r="D2085" s="18"/>
      <c r="E2085" s="9"/>
    </row>
    <row r="2086" spans="1:5">
      <c r="A2086" s="13"/>
      <c r="B2086" s="13"/>
      <c r="C2086" s="13"/>
      <c r="D2086" s="18"/>
      <c r="E2086" s="9"/>
    </row>
    <row r="2087" spans="1:5">
      <c r="A2087" s="13"/>
      <c r="B2087" s="13"/>
      <c r="C2087" s="13"/>
      <c r="D2087" s="18"/>
      <c r="E2087" s="9"/>
    </row>
    <row r="2088" spans="1:5">
      <c r="A2088" s="13"/>
      <c r="B2088" s="13"/>
      <c r="C2088" s="13"/>
      <c r="D2088" s="18"/>
      <c r="E2088" s="9"/>
    </row>
    <row r="2089" spans="1:5">
      <c r="A2089" s="13"/>
      <c r="B2089" s="13"/>
      <c r="C2089" s="13"/>
      <c r="D2089" s="18"/>
      <c r="E2089" s="9"/>
    </row>
    <row r="2090" spans="1:5">
      <c r="A2090" s="13"/>
      <c r="B2090" s="13"/>
      <c r="C2090" s="13"/>
      <c r="D2090" s="18"/>
      <c r="E2090" s="9"/>
    </row>
    <row r="2091" spans="1:5">
      <c r="A2091" s="13"/>
      <c r="B2091" s="13"/>
      <c r="C2091" s="13"/>
      <c r="D2091" s="18"/>
      <c r="E2091" s="9"/>
    </row>
    <row r="2092" spans="1:5">
      <c r="A2092" s="13"/>
      <c r="B2092" s="13"/>
      <c r="C2092" s="13"/>
      <c r="D2092" s="18"/>
      <c r="E2092" s="9"/>
    </row>
    <row r="2093" spans="1:5">
      <c r="A2093" s="13"/>
      <c r="B2093" s="13"/>
      <c r="C2093" s="13"/>
      <c r="D2093" s="18"/>
      <c r="E2093" s="9"/>
    </row>
    <row r="2094" spans="1:5">
      <c r="A2094" s="13"/>
      <c r="B2094" s="13"/>
      <c r="C2094" s="13"/>
      <c r="D2094" s="18"/>
      <c r="E2094" s="9"/>
    </row>
    <row r="2095" spans="1:5">
      <c r="A2095" s="13"/>
      <c r="B2095" s="13"/>
      <c r="C2095" s="13"/>
      <c r="D2095" s="18"/>
      <c r="E2095" s="9"/>
    </row>
    <row r="2096" spans="1:5">
      <c r="A2096" s="13"/>
      <c r="B2096" s="13"/>
      <c r="C2096" s="13"/>
      <c r="D2096" s="18"/>
      <c r="E2096" s="9"/>
    </row>
    <row r="2097" spans="1:5">
      <c r="A2097" s="13"/>
      <c r="B2097" s="13"/>
      <c r="C2097" s="13"/>
      <c r="D2097" s="18"/>
      <c r="E2097" s="9"/>
    </row>
    <row r="2098" spans="1:5">
      <c r="A2098" s="13"/>
      <c r="B2098" s="13"/>
      <c r="C2098" s="13"/>
      <c r="D2098" s="18"/>
      <c r="E2098" s="9"/>
    </row>
    <row r="2099" spans="1:5">
      <c r="A2099" s="13"/>
      <c r="B2099" s="13"/>
      <c r="C2099" s="13"/>
      <c r="D2099" s="18"/>
      <c r="E2099" s="9"/>
    </row>
    <row r="2100" spans="1:5">
      <c r="A2100" s="13"/>
      <c r="B2100" s="13"/>
      <c r="C2100" s="13"/>
      <c r="D2100" s="18"/>
      <c r="E2100" s="9"/>
    </row>
    <row r="2101" spans="1:5">
      <c r="A2101" s="13"/>
      <c r="B2101" s="13"/>
      <c r="C2101" s="13"/>
      <c r="D2101" s="18"/>
      <c r="E2101" s="9"/>
    </row>
    <row r="2102" spans="1:5">
      <c r="A2102" s="13"/>
      <c r="B2102" s="13"/>
      <c r="C2102" s="13"/>
      <c r="D2102" s="18"/>
      <c r="E2102" s="9"/>
    </row>
    <row r="2103" spans="1:5">
      <c r="A2103" s="13"/>
      <c r="B2103" s="13"/>
      <c r="C2103" s="13"/>
      <c r="D2103" s="18"/>
      <c r="E2103" s="9"/>
    </row>
    <row r="2104" spans="1:5">
      <c r="A2104" s="13"/>
      <c r="B2104" s="13"/>
      <c r="C2104" s="13"/>
      <c r="D2104" s="18"/>
      <c r="E2104" s="9"/>
    </row>
    <row r="2105" spans="1:5">
      <c r="A2105" s="13"/>
      <c r="B2105" s="13"/>
      <c r="C2105" s="13"/>
      <c r="D2105" s="18"/>
      <c r="E2105" s="9"/>
    </row>
    <row r="2106" spans="1:5">
      <c r="A2106" s="13"/>
      <c r="B2106" s="13"/>
      <c r="C2106" s="13"/>
      <c r="D2106" s="18"/>
      <c r="E2106" s="9"/>
    </row>
    <row r="2107" spans="1:5">
      <c r="A2107" s="13"/>
      <c r="B2107" s="13"/>
      <c r="C2107" s="13"/>
      <c r="D2107" s="18"/>
      <c r="E2107" s="9"/>
    </row>
    <row r="2108" spans="1:5">
      <c r="A2108" s="13"/>
      <c r="B2108" s="13"/>
      <c r="C2108" s="13"/>
      <c r="D2108" s="18"/>
      <c r="E2108" s="9"/>
    </row>
    <row r="2109" spans="1:5">
      <c r="A2109" s="13"/>
      <c r="B2109" s="13"/>
      <c r="C2109" s="13"/>
      <c r="D2109" s="18"/>
      <c r="E2109" s="9"/>
    </row>
    <row r="2110" spans="1:5">
      <c r="A2110" s="13"/>
      <c r="B2110" s="13"/>
      <c r="C2110" s="13"/>
      <c r="D2110" s="18"/>
      <c r="E2110" s="9"/>
    </row>
    <row r="2111" spans="1:5">
      <c r="A2111" s="13"/>
      <c r="B2111" s="13"/>
      <c r="C2111" s="13"/>
      <c r="D2111" s="18"/>
      <c r="E2111" s="9"/>
    </row>
    <row r="2112" spans="1:5">
      <c r="A2112" s="13"/>
      <c r="B2112" s="13"/>
      <c r="C2112" s="13"/>
      <c r="D2112" s="18"/>
      <c r="E2112" s="9"/>
    </row>
    <row r="2113" spans="1:5">
      <c r="A2113" s="13"/>
      <c r="B2113" s="13"/>
      <c r="C2113" s="13"/>
      <c r="D2113" s="18"/>
      <c r="E2113" s="9"/>
    </row>
    <row r="2114" spans="1:5">
      <c r="A2114" s="13"/>
      <c r="B2114" s="13"/>
      <c r="C2114" s="13"/>
      <c r="D2114" s="18"/>
      <c r="E2114" s="9"/>
    </row>
    <row r="2115" spans="1:5">
      <c r="A2115" s="13"/>
      <c r="B2115" s="13"/>
      <c r="C2115" s="13"/>
      <c r="D2115" s="18"/>
      <c r="E2115" s="9"/>
    </row>
    <row r="2116" spans="1:5">
      <c r="A2116" s="13"/>
      <c r="B2116" s="13"/>
      <c r="C2116" s="13"/>
      <c r="D2116" s="18"/>
      <c r="E2116" s="9"/>
    </row>
    <row r="2117" spans="1:5">
      <c r="A2117" s="13"/>
      <c r="B2117" s="13"/>
      <c r="C2117" s="13"/>
      <c r="D2117" s="18"/>
      <c r="E2117" s="9"/>
    </row>
    <row r="2118" spans="1:5">
      <c r="A2118" s="13"/>
      <c r="B2118" s="13"/>
      <c r="C2118" s="13"/>
      <c r="D2118" s="18"/>
      <c r="E2118" s="9"/>
    </row>
    <row r="2119" spans="1:5">
      <c r="A2119" s="13"/>
      <c r="B2119" s="13"/>
      <c r="C2119" s="13"/>
      <c r="D2119" s="18"/>
      <c r="E2119" s="9"/>
    </row>
    <row r="2120" spans="1:5">
      <c r="A2120" s="13"/>
      <c r="B2120" s="13"/>
      <c r="C2120" s="13"/>
      <c r="D2120" s="18"/>
      <c r="E2120" s="9"/>
    </row>
    <row r="2121" spans="1:5">
      <c r="A2121" s="13"/>
      <c r="B2121" s="13"/>
      <c r="C2121" s="13"/>
      <c r="D2121" s="18"/>
      <c r="E2121" s="9"/>
    </row>
    <row r="2122" spans="1:5">
      <c r="A2122" s="13"/>
      <c r="B2122" s="13"/>
      <c r="C2122" s="13"/>
      <c r="D2122" s="18"/>
      <c r="E2122" s="9"/>
    </row>
    <row r="2123" spans="1:5">
      <c r="A2123" s="13"/>
      <c r="B2123" s="13"/>
      <c r="C2123" s="13"/>
      <c r="D2123" s="18"/>
      <c r="E2123" s="9"/>
    </row>
    <row r="2124" spans="1:5">
      <c r="A2124" s="13"/>
      <c r="B2124" s="13"/>
      <c r="C2124" s="13"/>
      <c r="D2124" s="18"/>
      <c r="E2124" s="9"/>
    </row>
    <row r="2125" spans="1:5">
      <c r="A2125" s="13"/>
      <c r="B2125" s="13"/>
      <c r="C2125" s="13"/>
      <c r="D2125" s="18"/>
      <c r="E2125" s="9"/>
    </row>
    <row r="2126" spans="1:5">
      <c r="A2126" s="13"/>
      <c r="B2126" s="13"/>
      <c r="C2126" s="13"/>
      <c r="D2126" s="18"/>
      <c r="E2126" s="9"/>
    </row>
    <row r="2127" spans="1:5">
      <c r="A2127" s="13"/>
      <c r="B2127" s="13"/>
      <c r="C2127" s="13"/>
      <c r="D2127" s="18"/>
      <c r="E2127" s="9"/>
    </row>
    <row r="2128" spans="1:5">
      <c r="A2128" s="13"/>
      <c r="B2128" s="13"/>
      <c r="C2128" s="13"/>
      <c r="D2128" s="18"/>
      <c r="E2128" s="9"/>
    </row>
    <row r="2129" spans="1:5">
      <c r="A2129" s="13"/>
      <c r="B2129" s="13"/>
      <c r="C2129" s="13"/>
      <c r="D2129" s="18"/>
      <c r="E2129" s="9"/>
    </row>
    <row r="2130" spans="1:5">
      <c r="A2130" s="13"/>
      <c r="B2130" s="13"/>
      <c r="C2130" s="13"/>
      <c r="D2130" s="18"/>
      <c r="E2130" s="9"/>
    </row>
    <row r="2131" spans="1:5">
      <c r="A2131" s="13"/>
      <c r="B2131" s="13"/>
      <c r="C2131" s="13"/>
      <c r="D2131" s="18"/>
      <c r="E2131" s="9"/>
    </row>
    <row r="2132" spans="1:5">
      <c r="A2132" s="13"/>
      <c r="B2132" s="13"/>
      <c r="C2132" s="13"/>
      <c r="D2132" s="18"/>
      <c r="E2132" s="9"/>
    </row>
    <row r="2133" spans="1:5">
      <c r="A2133" s="13"/>
      <c r="B2133" s="13"/>
      <c r="C2133" s="13"/>
      <c r="D2133" s="18"/>
      <c r="E2133" s="9"/>
    </row>
    <row r="2134" spans="1:5">
      <c r="A2134" s="13"/>
      <c r="B2134" s="13"/>
      <c r="C2134" s="13"/>
      <c r="D2134" s="18"/>
      <c r="E2134" s="9"/>
    </row>
    <row r="2135" spans="1:5">
      <c r="A2135" s="13"/>
      <c r="B2135" s="13"/>
      <c r="C2135" s="13"/>
      <c r="D2135" s="18"/>
      <c r="E2135" s="9"/>
    </row>
    <row r="2136" spans="1:5">
      <c r="A2136" s="13"/>
      <c r="B2136" s="13"/>
      <c r="C2136" s="13"/>
      <c r="D2136" s="18"/>
      <c r="E2136" s="9"/>
    </row>
    <row r="2137" spans="1:5">
      <c r="A2137" s="13"/>
      <c r="B2137" s="13"/>
      <c r="C2137" s="13"/>
      <c r="D2137" s="18"/>
      <c r="E2137" s="9"/>
    </row>
    <row r="2138" spans="1:5">
      <c r="A2138" s="13"/>
      <c r="B2138" s="13"/>
      <c r="C2138" s="13"/>
      <c r="D2138" s="18"/>
      <c r="E2138" s="9"/>
    </row>
    <row r="2139" spans="1:5">
      <c r="A2139" s="13"/>
      <c r="B2139" s="13"/>
      <c r="C2139" s="13"/>
      <c r="D2139" s="18"/>
      <c r="E2139" s="9"/>
    </row>
    <row r="2140" spans="1:5">
      <c r="A2140" s="13"/>
      <c r="B2140" s="13"/>
      <c r="C2140" s="13"/>
      <c r="D2140" s="18"/>
      <c r="E2140" s="9"/>
    </row>
    <row r="2141" spans="1:5">
      <c r="A2141" s="13"/>
      <c r="B2141" s="13"/>
      <c r="C2141" s="13"/>
      <c r="D2141" s="18"/>
      <c r="E2141" s="9"/>
    </row>
    <row r="2142" spans="1:5">
      <c r="A2142" s="13"/>
      <c r="B2142" s="13"/>
      <c r="C2142" s="13"/>
      <c r="D2142" s="18"/>
      <c r="E2142" s="9"/>
    </row>
    <row r="2143" spans="1:5">
      <c r="A2143" s="13"/>
      <c r="B2143" s="13"/>
      <c r="C2143" s="13"/>
      <c r="D2143" s="18"/>
      <c r="E2143" s="9"/>
    </row>
    <row r="2144" spans="1:5">
      <c r="A2144" s="13"/>
      <c r="B2144" s="13"/>
      <c r="C2144" s="13"/>
      <c r="D2144" s="18"/>
      <c r="E2144" s="9"/>
    </row>
    <row r="2145" spans="1:5">
      <c r="A2145" s="13"/>
      <c r="B2145" s="13"/>
      <c r="C2145" s="13"/>
      <c r="D2145" s="18"/>
      <c r="E2145" s="9"/>
    </row>
    <row r="2146" spans="1:5">
      <c r="A2146" s="13"/>
      <c r="B2146" s="13"/>
      <c r="C2146" s="13"/>
      <c r="D2146" s="18"/>
      <c r="E2146" s="9"/>
    </row>
    <row r="2147" spans="1:5">
      <c r="A2147" s="13"/>
      <c r="B2147" s="13"/>
      <c r="C2147" s="13"/>
      <c r="D2147" s="18"/>
      <c r="E2147" s="9"/>
    </row>
    <row r="2148" spans="1:5">
      <c r="A2148" s="13"/>
      <c r="B2148" s="13"/>
      <c r="C2148" s="13"/>
      <c r="D2148" s="18"/>
      <c r="E2148" s="9"/>
    </row>
    <row r="2149" spans="1:5">
      <c r="A2149" s="13"/>
      <c r="B2149" s="13"/>
      <c r="C2149" s="13"/>
      <c r="D2149" s="18"/>
      <c r="E2149" s="9"/>
    </row>
    <row r="2150" spans="1:5">
      <c r="A2150" s="13"/>
      <c r="B2150" s="13"/>
      <c r="C2150" s="13"/>
      <c r="D2150" s="18"/>
      <c r="E2150" s="9"/>
    </row>
    <row r="2151" spans="1:5">
      <c r="A2151" s="13"/>
      <c r="B2151" s="13"/>
      <c r="C2151" s="13"/>
      <c r="D2151" s="18"/>
      <c r="E2151" s="9"/>
    </row>
    <row r="2152" spans="1:5">
      <c r="A2152" s="13"/>
      <c r="B2152" s="13"/>
      <c r="C2152" s="13"/>
      <c r="D2152" s="18"/>
      <c r="E2152" s="9"/>
    </row>
    <row r="2153" spans="1:5">
      <c r="A2153" s="13"/>
      <c r="B2153" s="13"/>
      <c r="C2153" s="13"/>
      <c r="D2153" s="18"/>
      <c r="E2153" s="9"/>
    </row>
    <row r="2154" spans="1:5">
      <c r="A2154" s="13"/>
      <c r="B2154" s="13"/>
      <c r="C2154" s="13"/>
      <c r="D2154" s="18"/>
      <c r="E2154" s="9"/>
    </row>
    <row r="2155" spans="1:5">
      <c r="A2155" s="13"/>
      <c r="B2155" s="13"/>
      <c r="C2155" s="13"/>
      <c r="D2155" s="18"/>
      <c r="E2155" s="9"/>
    </row>
    <row r="2156" spans="1:5">
      <c r="A2156" s="13"/>
      <c r="B2156" s="13"/>
      <c r="C2156" s="13"/>
      <c r="D2156" s="18"/>
      <c r="E2156" s="9"/>
    </row>
    <row r="2157" spans="1:5">
      <c r="A2157" s="13"/>
      <c r="B2157" s="13"/>
      <c r="C2157" s="13"/>
      <c r="D2157" s="18"/>
      <c r="E2157" s="9"/>
    </row>
    <row r="2158" spans="1:5">
      <c r="A2158" s="13"/>
      <c r="B2158" s="13"/>
      <c r="C2158" s="13"/>
      <c r="D2158" s="18"/>
      <c r="E2158" s="9"/>
    </row>
    <row r="2159" spans="1:5">
      <c r="A2159" s="13"/>
      <c r="B2159" s="13"/>
      <c r="C2159" s="13"/>
      <c r="D2159" s="18"/>
      <c r="E2159" s="9"/>
    </row>
    <row r="2160" spans="1:5">
      <c r="A2160" s="13"/>
      <c r="B2160" s="13"/>
      <c r="C2160" s="13"/>
      <c r="D2160" s="18"/>
      <c r="E2160" s="9"/>
    </row>
    <row r="2161" spans="1:5">
      <c r="A2161" s="13"/>
      <c r="B2161" s="13"/>
      <c r="C2161" s="13"/>
      <c r="D2161" s="18"/>
      <c r="E2161" s="9"/>
    </row>
    <row r="2162" spans="1:5">
      <c r="A2162" s="13"/>
      <c r="B2162" s="13"/>
      <c r="C2162" s="13"/>
      <c r="D2162" s="18"/>
      <c r="E2162" s="9"/>
    </row>
    <row r="2163" spans="1:5">
      <c r="A2163" s="13"/>
      <c r="B2163" s="13"/>
      <c r="C2163" s="13"/>
      <c r="D2163" s="18"/>
      <c r="E2163" s="9"/>
    </row>
    <row r="2164" spans="1:5">
      <c r="A2164" s="13"/>
      <c r="B2164" s="13"/>
      <c r="C2164" s="13"/>
      <c r="D2164" s="18"/>
      <c r="E2164" s="9"/>
    </row>
    <row r="2165" spans="1:5">
      <c r="A2165" s="13"/>
      <c r="B2165" s="13"/>
      <c r="C2165" s="13"/>
      <c r="D2165" s="18"/>
      <c r="E2165" s="9"/>
    </row>
    <row r="2166" spans="1:5">
      <c r="A2166" s="13"/>
      <c r="B2166" s="13"/>
      <c r="C2166" s="13"/>
      <c r="D2166" s="18"/>
      <c r="E2166" s="9"/>
    </row>
    <row r="2167" spans="1:5">
      <c r="A2167" s="13"/>
      <c r="B2167" s="13"/>
      <c r="C2167" s="13"/>
      <c r="D2167" s="18"/>
      <c r="E2167" s="9"/>
    </row>
    <row r="2168" spans="1:5">
      <c r="A2168" s="13"/>
      <c r="B2168" s="13"/>
      <c r="C2168" s="13"/>
      <c r="D2168" s="18"/>
      <c r="E2168" s="9"/>
    </row>
    <row r="2169" spans="1:5">
      <c r="A2169" s="13"/>
      <c r="B2169" s="13"/>
      <c r="C2169" s="13"/>
      <c r="D2169" s="18"/>
      <c r="E2169" s="9"/>
    </row>
    <row r="2170" spans="1:5">
      <c r="A2170" s="13"/>
      <c r="B2170" s="13"/>
      <c r="C2170" s="13"/>
      <c r="D2170" s="18"/>
      <c r="E2170" s="9"/>
    </row>
    <row r="2171" spans="1:5">
      <c r="A2171" s="13"/>
      <c r="B2171" s="13"/>
      <c r="C2171" s="13"/>
      <c r="D2171" s="18"/>
      <c r="E2171" s="9"/>
    </row>
    <row r="2172" spans="1:5">
      <c r="A2172" s="13"/>
      <c r="B2172" s="13"/>
      <c r="C2172" s="13"/>
      <c r="D2172" s="18"/>
      <c r="E2172" s="9"/>
    </row>
    <row r="2173" spans="1:5">
      <c r="A2173" s="13"/>
      <c r="B2173" s="13"/>
      <c r="C2173" s="13"/>
      <c r="D2173" s="18"/>
      <c r="E2173" s="9"/>
    </row>
    <row r="2174" spans="1:5">
      <c r="A2174" s="13"/>
      <c r="B2174" s="13"/>
      <c r="C2174" s="13"/>
      <c r="D2174" s="18"/>
      <c r="E2174" s="9"/>
    </row>
    <row r="2175" spans="1:5">
      <c r="A2175" s="13"/>
      <c r="B2175" s="13"/>
      <c r="C2175" s="13"/>
      <c r="D2175" s="18"/>
      <c r="E2175" s="9"/>
    </row>
    <row r="2176" spans="1:5">
      <c r="A2176" s="13"/>
      <c r="B2176" s="13"/>
      <c r="C2176" s="13"/>
      <c r="D2176" s="18"/>
      <c r="E2176" s="9"/>
    </row>
    <row r="2177" spans="1:5">
      <c r="A2177" s="13"/>
      <c r="B2177" s="13"/>
      <c r="C2177" s="13"/>
      <c r="D2177" s="18"/>
      <c r="E2177" s="9"/>
    </row>
    <row r="2178" spans="1:5">
      <c r="A2178" s="13"/>
      <c r="B2178" s="13"/>
      <c r="C2178" s="13"/>
      <c r="D2178" s="18"/>
      <c r="E2178" s="9"/>
    </row>
    <row r="2179" spans="1:5">
      <c r="A2179" s="13"/>
      <c r="B2179" s="13"/>
      <c r="C2179" s="13"/>
      <c r="D2179" s="18"/>
      <c r="E2179" s="9"/>
    </row>
    <row r="2180" spans="1:5">
      <c r="A2180" s="13"/>
      <c r="B2180" s="13"/>
      <c r="C2180" s="13"/>
      <c r="D2180" s="18"/>
      <c r="E2180" s="9"/>
    </row>
    <row r="2181" spans="1:5">
      <c r="A2181" s="13"/>
      <c r="B2181" s="13"/>
      <c r="C2181" s="13"/>
      <c r="D2181" s="18"/>
      <c r="E2181" s="9"/>
    </row>
    <row r="2182" spans="1:5">
      <c r="A2182" s="13"/>
      <c r="B2182" s="13"/>
      <c r="C2182" s="13"/>
      <c r="D2182" s="18"/>
      <c r="E2182" s="9"/>
    </row>
    <row r="2183" spans="1:5">
      <c r="A2183" s="13"/>
      <c r="B2183" s="13"/>
      <c r="C2183" s="13"/>
      <c r="D2183" s="18"/>
      <c r="E2183" s="9"/>
    </row>
    <row r="2184" spans="1:5">
      <c r="A2184" s="13"/>
      <c r="B2184" s="13"/>
      <c r="C2184" s="13"/>
      <c r="D2184" s="18"/>
      <c r="E2184" s="9"/>
    </row>
    <row r="2185" spans="1:5">
      <c r="A2185" s="13"/>
      <c r="B2185" s="13"/>
      <c r="C2185" s="13"/>
      <c r="D2185" s="18"/>
      <c r="E2185" s="9"/>
    </row>
    <row r="2186" spans="1:5">
      <c r="A2186" s="13"/>
      <c r="B2186" s="13"/>
      <c r="C2186" s="13"/>
      <c r="D2186" s="18"/>
      <c r="E2186" s="9"/>
    </row>
    <row r="2187" spans="1:5">
      <c r="A2187" s="13"/>
      <c r="B2187" s="13"/>
      <c r="C2187" s="13"/>
      <c r="D2187" s="18"/>
      <c r="E2187" s="9"/>
    </row>
    <row r="2188" spans="1:5">
      <c r="A2188" s="13"/>
      <c r="B2188" s="13"/>
      <c r="C2188" s="13"/>
      <c r="D2188" s="18"/>
      <c r="E2188" s="9"/>
    </row>
    <row r="2189" spans="1:5">
      <c r="A2189" s="13"/>
      <c r="B2189" s="13"/>
      <c r="C2189" s="13"/>
      <c r="D2189" s="18"/>
      <c r="E2189" s="9"/>
    </row>
    <row r="2190" spans="1:5">
      <c r="A2190" s="13"/>
      <c r="B2190" s="13"/>
      <c r="C2190" s="13"/>
      <c r="D2190" s="18"/>
      <c r="E2190" s="9"/>
    </row>
    <row r="2191" spans="1:5">
      <c r="A2191" s="13"/>
      <c r="B2191" s="13"/>
      <c r="C2191" s="13"/>
      <c r="D2191" s="18"/>
      <c r="E2191" s="9"/>
    </row>
    <row r="2192" spans="1:5">
      <c r="A2192" s="13"/>
      <c r="B2192" s="13"/>
      <c r="C2192" s="13"/>
      <c r="D2192" s="18"/>
      <c r="E2192" s="9"/>
    </row>
    <row r="2193" spans="1:5">
      <c r="A2193" s="13"/>
      <c r="B2193" s="13"/>
      <c r="C2193" s="13"/>
      <c r="D2193" s="18"/>
      <c r="E2193" s="9"/>
    </row>
    <row r="2194" spans="1:5">
      <c r="A2194" s="13"/>
      <c r="B2194" s="13"/>
      <c r="C2194" s="13"/>
      <c r="D2194" s="18"/>
      <c r="E2194" s="9"/>
    </row>
    <row r="2195" spans="1:5">
      <c r="A2195" s="13"/>
      <c r="B2195" s="13"/>
      <c r="C2195" s="13"/>
      <c r="D2195" s="18"/>
      <c r="E2195" s="9"/>
    </row>
    <row r="2196" spans="1:5">
      <c r="A2196" s="13"/>
      <c r="B2196" s="13"/>
      <c r="C2196" s="13"/>
      <c r="D2196" s="18"/>
      <c r="E2196" s="9"/>
    </row>
    <row r="2197" spans="1:5">
      <c r="A2197" s="13"/>
      <c r="B2197" s="13"/>
      <c r="C2197" s="13"/>
      <c r="D2197" s="18"/>
      <c r="E2197" s="9"/>
    </row>
    <row r="2198" spans="1:5">
      <c r="A2198" s="13"/>
      <c r="B2198" s="13"/>
      <c r="C2198" s="13"/>
      <c r="D2198" s="18"/>
      <c r="E2198" s="9"/>
    </row>
    <row r="2199" spans="1:5">
      <c r="A2199" s="13"/>
      <c r="B2199" s="13"/>
      <c r="C2199" s="13"/>
      <c r="D2199" s="18"/>
      <c r="E2199" s="9"/>
    </row>
    <row r="2200" spans="1:5">
      <c r="A2200" s="13"/>
      <c r="B2200" s="13"/>
      <c r="C2200" s="13"/>
      <c r="D2200" s="18"/>
      <c r="E2200" s="9"/>
    </row>
    <row r="2201" spans="1:5">
      <c r="A2201" s="13"/>
      <c r="B2201" s="13"/>
      <c r="C2201" s="13"/>
      <c r="D2201" s="18"/>
      <c r="E2201" s="9"/>
    </row>
    <row r="2202" spans="1:5">
      <c r="A2202" s="13"/>
      <c r="B2202" s="13"/>
      <c r="C2202" s="13"/>
      <c r="D2202" s="18"/>
      <c r="E2202" s="9"/>
    </row>
    <row r="2203" spans="1:5">
      <c r="A2203" s="13"/>
      <c r="B2203" s="13"/>
      <c r="C2203" s="13"/>
      <c r="D2203" s="18"/>
      <c r="E2203" s="9"/>
    </row>
    <row r="2204" spans="1:5">
      <c r="A2204" s="13"/>
      <c r="B2204" s="13"/>
      <c r="C2204" s="13"/>
      <c r="D2204" s="18"/>
      <c r="E2204" s="9"/>
    </row>
    <row r="2205" spans="1:5">
      <c r="A2205" s="13"/>
      <c r="B2205" s="13"/>
      <c r="C2205" s="13"/>
      <c r="D2205" s="18"/>
      <c r="E2205" s="9"/>
    </row>
    <row r="2206" spans="1:5">
      <c r="A2206" s="13"/>
      <c r="B2206" s="13"/>
      <c r="C2206" s="13"/>
      <c r="D2206" s="18"/>
      <c r="E2206" s="9"/>
    </row>
    <row r="2207" spans="1:5">
      <c r="A2207" s="13"/>
      <c r="B2207" s="13"/>
      <c r="C2207" s="13"/>
      <c r="D2207" s="18"/>
      <c r="E2207" s="9"/>
    </row>
    <row r="2208" spans="1:5">
      <c r="A2208" s="13"/>
      <c r="B2208" s="13"/>
      <c r="C2208" s="13"/>
      <c r="D2208" s="18"/>
      <c r="E2208" s="9"/>
    </row>
    <row r="2209" spans="1:5">
      <c r="A2209" s="13"/>
      <c r="B2209" s="13"/>
      <c r="C2209" s="13"/>
      <c r="D2209" s="18"/>
      <c r="E2209" s="9"/>
    </row>
    <row r="2210" spans="1:5">
      <c r="A2210" s="13"/>
      <c r="B2210" s="13"/>
      <c r="C2210" s="13"/>
      <c r="D2210" s="18"/>
      <c r="E2210" s="9"/>
    </row>
    <row r="2211" spans="1:5">
      <c r="A2211" s="13"/>
      <c r="B2211" s="13"/>
      <c r="C2211" s="13"/>
      <c r="D2211" s="18"/>
      <c r="E2211" s="9"/>
    </row>
    <row r="2212" spans="1:5">
      <c r="A2212" s="13"/>
      <c r="B2212" s="13"/>
      <c r="C2212" s="13"/>
      <c r="D2212" s="18"/>
      <c r="E2212" s="9"/>
    </row>
    <row r="2213" spans="1:5">
      <c r="A2213" s="13"/>
      <c r="B2213" s="13"/>
      <c r="C2213" s="13"/>
      <c r="D2213" s="18"/>
      <c r="E2213" s="9"/>
    </row>
    <row r="2214" spans="1:5">
      <c r="A2214" s="13"/>
      <c r="B2214" s="13"/>
      <c r="C2214" s="13"/>
      <c r="D2214" s="18"/>
      <c r="E2214" s="9"/>
    </row>
    <row r="2215" spans="1:5">
      <c r="A2215" s="13"/>
      <c r="B2215" s="13"/>
      <c r="C2215" s="13"/>
      <c r="D2215" s="18"/>
      <c r="E2215" s="9"/>
    </row>
    <row r="2216" spans="1:5">
      <c r="A2216" s="13"/>
      <c r="B2216" s="13"/>
      <c r="C2216" s="13"/>
      <c r="D2216" s="18"/>
      <c r="E2216" s="9"/>
    </row>
    <row r="2217" spans="1:5">
      <c r="A2217" s="13"/>
      <c r="B2217" s="13"/>
      <c r="C2217" s="13"/>
      <c r="D2217" s="18"/>
      <c r="E2217" s="9"/>
    </row>
    <row r="2218" spans="1:5">
      <c r="A2218" s="13"/>
      <c r="B2218" s="13"/>
      <c r="C2218" s="13"/>
      <c r="D2218" s="18"/>
      <c r="E2218" s="9"/>
    </row>
    <row r="2219" spans="1:5">
      <c r="A2219" s="13"/>
      <c r="B2219" s="13"/>
      <c r="C2219" s="13"/>
      <c r="D2219" s="18"/>
      <c r="E2219" s="9"/>
    </row>
    <row r="2220" spans="1:5">
      <c r="A2220" s="13"/>
      <c r="B2220" s="13"/>
      <c r="C2220" s="13"/>
      <c r="D2220" s="18"/>
      <c r="E2220" s="9"/>
    </row>
    <row r="2221" spans="1:5">
      <c r="A2221" s="13"/>
      <c r="B2221" s="13"/>
      <c r="C2221" s="13"/>
      <c r="D2221" s="18"/>
      <c r="E2221" s="9"/>
    </row>
    <row r="2222" spans="1:5">
      <c r="A2222" s="13"/>
      <c r="B2222" s="13"/>
      <c r="C2222" s="13"/>
      <c r="D2222" s="18"/>
      <c r="E2222" s="9"/>
    </row>
    <row r="2223" spans="1:5">
      <c r="A2223" s="13"/>
      <c r="B2223" s="13"/>
      <c r="C2223" s="13"/>
      <c r="D2223" s="18"/>
      <c r="E2223" s="9"/>
    </row>
    <row r="2224" spans="1:5">
      <c r="A2224" s="13"/>
      <c r="B2224" s="13"/>
      <c r="C2224" s="13"/>
      <c r="D2224" s="18"/>
      <c r="E2224" s="9"/>
    </row>
    <row r="2225" spans="1:5">
      <c r="A2225" s="13"/>
      <c r="B2225" s="13"/>
      <c r="C2225" s="13"/>
      <c r="D2225" s="18"/>
      <c r="E2225" s="9"/>
    </row>
    <row r="2226" spans="1:5">
      <c r="A2226" s="13"/>
      <c r="B2226" s="13"/>
      <c r="C2226" s="13"/>
      <c r="D2226" s="18"/>
      <c r="E2226" s="9"/>
    </row>
    <row r="2227" spans="1:5">
      <c r="A2227" s="13"/>
      <c r="B2227" s="13"/>
      <c r="C2227" s="13"/>
      <c r="D2227" s="18"/>
      <c r="E2227" s="9"/>
    </row>
    <row r="2228" spans="1:5">
      <c r="A2228" s="13"/>
      <c r="B2228" s="13"/>
      <c r="C2228" s="13"/>
      <c r="D2228" s="18"/>
      <c r="E2228" s="9"/>
    </row>
    <row r="2229" spans="1:5">
      <c r="A2229" s="13"/>
      <c r="B2229" s="13"/>
      <c r="C2229" s="13"/>
      <c r="D2229" s="18"/>
      <c r="E2229" s="9"/>
    </row>
    <row r="2230" spans="1:5">
      <c r="A2230" s="13"/>
      <c r="B2230" s="13"/>
      <c r="C2230" s="13"/>
      <c r="D2230" s="18"/>
      <c r="E2230" s="9"/>
    </row>
    <row r="2231" spans="1:5">
      <c r="A2231" s="13"/>
      <c r="B2231" s="13"/>
      <c r="C2231" s="13"/>
      <c r="D2231" s="18"/>
      <c r="E2231" s="9"/>
    </row>
    <row r="2232" spans="1:5">
      <c r="A2232" s="13"/>
      <c r="B2232" s="13"/>
      <c r="C2232" s="13"/>
      <c r="D2232" s="18"/>
      <c r="E2232" s="9"/>
    </row>
    <row r="2233" spans="1:5">
      <c r="A2233" s="13"/>
      <c r="B2233" s="13"/>
      <c r="C2233" s="13"/>
      <c r="D2233" s="18"/>
      <c r="E2233" s="9"/>
    </row>
    <row r="2234" spans="1:5">
      <c r="A2234" s="13"/>
      <c r="B2234" s="13"/>
      <c r="C2234" s="13"/>
      <c r="D2234" s="18"/>
      <c r="E2234" s="9"/>
    </row>
    <row r="2235" spans="1:5">
      <c r="A2235" s="13"/>
      <c r="B2235" s="13"/>
      <c r="C2235" s="13"/>
      <c r="D2235" s="18"/>
      <c r="E2235" s="9"/>
    </row>
    <row r="2236" spans="1:5">
      <c r="A2236" s="13"/>
      <c r="B2236" s="13"/>
      <c r="C2236" s="13"/>
      <c r="D2236" s="18"/>
      <c r="E2236" s="9"/>
    </row>
    <row r="2237" spans="1:5">
      <c r="A2237" s="13"/>
      <c r="B2237" s="13"/>
      <c r="C2237" s="13"/>
      <c r="D2237" s="18"/>
      <c r="E2237" s="9"/>
    </row>
    <row r="2238" spans="1:5">
      <c r="A2238" s="13"/>
      <c r="B2238" s="13"/>
      <c r="C2238" s="13"/>
      <c r="D2238" s="18"/>
      <c r="E2238" s="9"/>
    </row>
    <row r="2239" spans="1:5">
      <c r="A2239" s="13"/>
      <c r="B2239" s="13"/>
      <c r="C2239" s="13"/>
      <c r="D2239" s="18"/>
      <c r="E2239" s="9"/>
    </row>
    <row r="2240" spans="1:5">
      <c r="A2240" s="13"/>
      <c r="B2240" s="13"/>
      <c r="C2240" s="13"/>
      <c r="D2240" s="18"/>
      <c r="E2240" s="9"/>
    </row>
    <row r="2241" spans="1:5">
      <c r="A2241" s="13"/>
      <c r="B2241" s="13"/>
      <c r="C2241" s="13"/>
      <c r="D2241" s="18"/>
      <c r="E2241" s="9"/>
    </row>
    <row r="2242" spans="1:5">
      <c r="A2242" s="13"/>
      <c r="B2242" s="13"/>
      <c r="C2242" s="13"/>
      <c r="D2242" s="18"/>
      <c r="E2242" s="9"/>
    </row>
    <row r="2243" spans="1:5">
      <c r="A2243" s="13"/>
      <c r="B2243" s="13"/>
      <c r="C2243" s="13"/>
      <c r="D2243" s="18"/>
      <c r="E2243" s="9"/>
    </row>
    <row r="2244" spans="1:5">
      <c r="A2244" s="13"/>
      <c r="B2244" s="13"/>
      <c r="C2244" s="13"/>
      <c r="D2244" s="18"/>
      <c r="E2244" s="9"/>
    </row>
    <row r="2245" spans="1:5">
      <c r="A2245" s="13"/>
      <c r="B2245" s="13"/>
      <c r="C2245" s="13"/>
      <c r="D2245" s="18"/>
      <c r="E2245" s="9"/>
    </row>
    <row r="2246" spans="1:5">
      <c r="A2246" s="13"/>
      <c r="B2246" s="13"/>
      <c r="C2246" s="13"/>
      <c r="D2246" s="18"/>
      <c r="E2246" s="9"/>
    </row>
    <row r="2247" spans="1:5">
      <c r="A2247" s="13"/>
      <c r="B2247" s="13"/>
      <c r="C2247" s="13"/>
      <c r="D2247" s="18"/>
      <c r="E2247" s="9"/>
    </row>
    <row r="2248" spans="1:5">
      <c r="A2248" s="13"/>
      <c r="B2248" s="13"/>
      <c r="C2248" s="13"/>
      <c r="D2248" s="18"/>
      <c r="E2248" s="9"/>
    </row>
    <row r="2249" spans="1:5">
      <c r="A2249" s="13"/>
      <c r="B2249" s="13"/>
      <c r="C2249" s="13"/>
      <c r="D2249" s="18"/>
      <c r="E2249" s="9"/>
    </row>
    <row r="2250" spans="1:5">
      <c r="A2250" s="13"/>
      <c r="B2250" s="13"/>
      <c r="C2250" s="13"/>
      <c r="D2250" s="18"/>
      <c r="E2250" s="9"/>
    </row>
    <row r="2251" spans="1:5">
      <c r="A2251" s="13"/>
      <c r="B2251" s="13"/>
      <c r="C2251" s="13"/>
      <c r="D2251" s="18"/>
      <c r="E2251" s="9"/>
    </row>
    <row r="2252" spans="1:5">
      <c r="A2252" s="13"/>
      <c r="B2252" s="13"/>
      <c r="C2252" s="13"/>
      <c r="D2252" s="18"/>
      <c r="E2252" s="9"/>
    </row>
    <row r="2253" spans="1:5">
      <c r="A2253" s="13"/>
      <c r="B2253" s="13"/>
      <c r="C2253" s="13"/>
      <c r="D2253" s="18"/>
      <c r="E2253" s="9"/>
    </row>
    <row r="2254" spans="1:5">
      <c r="A2254" s="13"/>
      <c r="B2254" s="13"/>
      <c r="C2254" s="13"/>
      <c r="D2254" s="18"/>
      <c r="E2254" s="9"/>
    </row>
    <row r="2255" spans="1:5">
      <c r="A2255" s="13"/>
      <c r="B2255" s="13"/>
      <c r="C2255" s="13"/>
      <c r="D2255" s="18"/>
      <c r="E2255" s="9"/>
    </row>
    <row r="2256" spans="1:5">
      <c r="A2256" s="13"/>
      <c r="B2256" s="13"/>
      <c r="C2256" s="13"/>
      <c r="D2256" s="18"/>
      <c r="E2256" s="9"/>
    </row>
    <row r="2257" spans="1:5">
      <c r="A2257" s="13"/>
      <c r="B2257" s="13"/>
      <c r="C2257" s="13"/>
      <c r="D2257" s="18"/>
      <c r="E2257" s="9"/>
    </row>
    <row r="2258" spans="1:5">
      <c r="A2258" s="13"/>
      <c r="B2258" s="13"/>
      <c r="C2258" s="13"/>
      <c r="D2258" s="18"/>
      <c r="E2258" s="9"/>
    </row>
    <row r="2259" spans="1:5">
      <c r="A2259" s="13"/>
      <c r="B2259" s="13"/>
      <c r="C2259" s="13"/>
      <c r="D2259" s="18"/>
      <c r="E2259" s="9"/>
    </row>
    <row r="2260" spans="1:5">
      <c r="A2260" s="13"/>
      <c r="B2260" s="13"/>
      <c r="C2260" s="13"/>
      <c r="D2260" s="18"/>
      <c r="E2260" s="9"/>
    </row>
    <row r="2261" spans="1:5">
      <c r="A2261" s="13"/>
      <c r="B2261" s="13"/>
      <c r="C2261" s="13"/>
      <c r="D2261" s="18"/>
      <c r="E2261" s="9"/>
    </row>
    <row r="2262" spans="1:5">
      <c r="A2262" s="13"/>
      <c r="B2262" s="13"/>
      <c r="C2262" s="13"/>
      <c r="D2262" s="18"/>
      <c r="E2262" s="9"/>
    </row>
    <row r="2263" spans="1:5">
      <c r="A2263" s="13"/>
      <c r="B2263" s="13"/>
      <c r="C2263" s="13"/>
      <c r="D2263" s="18"/>
      <c r="E2263" s="9"/>
    </row>
    <row r="2264" spans="1:5">
      <c r="A2264" s="13"/>
      <c r="B2264" s="13"/>
      <c r="C2264" s="13"/>
      <c r="D2264" s="18"/>
      <c r="E2264" s="9"/>
    </row>
    <row r="2265" spans="1:5">
      <c r="A2265" s="13"/>
      <c r="B2265" s="13"/>
      <c r="C2265" s="13"/>
      <c r="D2265" s="18"/>
      <c r="E2265" s="9"/>
    </row>
    <row r="2266" spans="1:5">
      <c r="A2266" s="13"/>
      <c r="B2266" s="13"/>
      <c r="C2266" s="13"/>
      <c r="D2266" s="18"/>
      <c r="E2266" s="9"/>
    </row>
    <row r="2267" spans="1:5">
      <c r="A2267" s="13"/>
      <c r="B2267" s="13"/>
      <c r="C2267" s="13"/>
      <c r="D2267" s="18"/>
      <c r="E2267" s="9"/>
    </row>
    <row r="2268" spans="1:5">
      <c r="A2268" s="13"/>
      <c r="B2268" s="13"/>
      <c r="C2268" s="13"/>
      <c r="D2268" s="18"/>
      <c r="E2268" s="9"/>
    </row>
    <row r="2269" spans="1:5">
      <c r="A2269" s="13"/>
      <c r="B2269" s="13"/>
      <c r="C2269" s="13"/>
      <c r="D2269" s="18"/>
      <c r="E2269" s="9"/>
    </row>
    <row r="2270" spans="1:5">
      <c r="A2270" s="13"/>
      <c r="B2270" s="13"/>
      <c r="C2270" s="13"/>
      <c r="D2270" s="18"/>
      <c r="E2270" s="9"/>
    </row>
    <row r="2271" spans="1:5">
      <c r="A2271" s="13"/>
      <c r="B2271" s="13"/>
      <c r="C2271" s="13"/>
      <c r="D2271" s="18"/>
      <c r="E2271" s="9"/>
    </row>
    <row r="2272" spans="1:5">
      <c r="A2272" s="13"/>
      <c r="B2272" s="13"/>
      <c r="C2272" s="13"/>
      <c r="D2272" s="18"/>
      <c r="E2272" s="9"/>
    </row>
    <row r="2273" spans="1:5">
      <c r="A2273" s="13"/>
      <c r="B2273" s="13"/>
      <c r="C2273" s="13"/>
      <c r="D2273" s="18"/>
      <c r="E2273" s="9"/>
    </row>
    <row r="2274" spans="1:5">
      <c r="A2274" s="13"/>
      <c r="B2274" s="13"/>
      <c r="C2274" s="13"/>
      <c r="D2274" s="18"/>
      <c r="E2274" s="9"/>
    </row>
    <row r="2275" spans="1:5">
      <c r="A2275" s="13"/>
      <c r="B2275" s="13"/>
      <c r="C2275" s="13"/>
      <c r="D2275" s="18"/>
      <c r="E2275" s="9"/>
    </row>
    <row r="2276" spans="1:5">
      <c r="A2276" s="13"/>
      <c r="B2276" s="13"/>
      <c r="C2276" s="13"/>
      <c r="D2276" s="18"/>
      <c r="E2276" s="9"/>
    </row>
    <row r="2277" spans="1:5">
      <c r="A2277" s="13"/>
      <c r="B2277" s="13"/>
      <c r="C2277" s="13"/>
      <c r="D2277" s="18"/>
      <c r="E2277" s="9"/>
    </row>
    <row r="2278" spans="1:5">
      <c r="A2278" s="13"/>
      <c r="B2278" s="13"/>
      <c r="C2278" s="13"/>
      <c r="D2278" s="18"/>
      <c r="E2278" s="9"/>
    </row>
    <row r="2279" spans="1:5">
      <c r="A2279" s="13"/>
      <c r="B2279" s="13"/>
      <c r="C2279" s="13"/>
      <c r="D2279" s="18"/>
      <c r="E2279" s="9"/>
    </row>
    <row r="2280" spans="1:5">
      <c r="A2280" s="13"/>
      <c r="B2280" s="13"/>
      <c r="C2280" s="13"/>
      <c r="D2280" s="18"/>
      <c r="E2280" s="9"/>
    </row>
    <row r="2281" spans="1:5">
      <c r="A2281" s="13"/>
      <c r="B2281" s="13"/>
      <c r="C2281" s="13"/>
      <c r="D2281" s="18"/>
      <c r="E2281" s="9"/>
    </row>
    <row r="2282" spans="1:5">
      <c r="A2282" s="13"/>
      <c r="B2282" s="13"/>
      <c r="C2282" s="13"/>
      <c r="D2282" s="18"/>
      <c r="E2282" s="9"/>
    </row>
    <row r="2283" spans="1:5">
      <c r="A2283" s="13"/>
      <c r="B2283" s="13"/>
      <c r="C2283" s="13"/>
      <c r="D2283" s="18"/>
      <c r="E2283" s="9"/>
    </row>
    <row r="2284" spans="1:5">
      <c r="A2284" s="13"/>
      <c r="B2284" s="13"/>
      <c r="C2284" s="13"/>
      <c r="D2284" s="18"/>
      <c r="E2284" s="9"/>
    </row>
    <row r="2285" spans="1:5">
      <c r="A2285" s="13"/>
      <c r="B2285" s="13"/>
      <c r="C2285" s="13"/>
      <c r="D2285" s="18"/>
      <c r="E2285" s="9"/>
    </row>
    <row r="2286" spans="1:5">
      <c r="A2286" s="13"/>
      <c r="B2286" s="13"/>
      <c r="C2286" s="13"/>
      <c r="D2286" s="18"/>
      <c r="E2286" s="9"/>
    </row>
    <row r="2287" spans="1:5">
      <c r="A2287" s="13"/>
      <c r="B2287" s="13"/>
      <c r="C2287" s="13"/>
      <c r="D2287" s="18"/>
      <c r="E2287" s="9"/>
    </row>
    <row r="2288" spans="1:5">
      <c r="A2288" s="13"/>
      <c r="B2288" s="13"/>
      <c r="C2288" s="13"/>
      <c r="D2288" s="18"/>
      <c r="E2288" s="9"/>
    </row>
    <row r="2289" spans="1:5">
      <c r="A2289" s="13"/>
      <c r="B2289" s="13"/>
      <c r="C2289" s="13"/>
      <c r="D2289" s="18"/>
      <c r="E2289" s="9"/>
    </row>
    <row r="2290" spans="1:5">
      <c r="A2290" s="13"/>
      <c r="B2290" s="13"/>
      <c r="C2290" s="13"/>
      <c r="D2290" s="18"/>
      <c r="E2290" s="9"/>
    </row>
    <row r="2291" spans="1:5">
      <c r="A2291" s="13"/>
      <c r="B2291" s="13"/>
      <c r="C2291" s="13"/>
      <c r="D2291" s="18"/>
      <c r="E2291" s="9"/>
    </row>
    <row r="2292" spans="1:5">
      <c r="A2292" s="13"/>
      <c r="B2292" s="13"/>
      <c r="C2292" s="13"/>
      <c r="D2292" s="18"/>
      <c r="E2292" s="9"/>
    </row>
    <row r="2293" spans="1:5">
      <c r="A2293" s="13"/>
      <c r="B2293" s="13"/>
      <c r="C2293" s="13"/>
      <c r="D2293" s="18"/>
      <c r="E2293" s="9"/>
    </row>
    <row r="2294" spans="1:5">
      <c r="A2294" s="13"/>
      <c r="B2294" s="13"/>
      <c r="C2294" s="13"/>
      <c r="D2294" s="18"/>
      <c r="E2294" s="9"/>
    </row>
    <row r="2295" spans="1:5">
      <c r="A2295" s="13"/>
      <c r="B2295" s="13"/>
      <c r="C2295" s="13"/>
      <c r="D2295" s="18"/>
      <c r="E2295" s="9"/>
    </row>
    <row r="2296" spans="1:5">
      <c r="A2296" s="13"/>
      <c r="B2296" s="13"/>
      <c r="C2296" s="13"/>
      <c r="D2296" s="18"/>
      <c r="E2296" s="9"/>
    </row>
    <row r="2297" spans="1:5">
      <c r="A2297" s="13"/>
      <c r="B2297" s="13"/>
      <c r="C2297" s="13"/>
      <c r="D2297" s="18"/>
      <c r="E2297" s="9"/>
    </row>
    <row r="2298" spans="1:5">
      <c r="A2298" s="13"/>
      <c r="B2298" s="13"/>
      <c r="C2298" s="13"/>
      <c r="D2298" s="18"/>
      <c r="E2298" s="9"/>
    </row>
    <row r="2299" spans="1:5">
      <c r="A2299" s="13"/>
      <c r="B2299" s="13"/>
      <c r="C2299" s="13"/>
      <c r="D2299" s="18"/>
      <c r="E2299" s="9"/>
    </row>
    <row r="2300" spans="1:5">
      <c r="A2300" s="13"/>
      <c r="B2300" s="13"/>
      <c r="C2300" s="13"/>
      <c r="D2300" s="18"/>
      <c r="E2300" s="9"/>
    </row>
    <row r="2301" spans="1:5">
      <c r="A2301" s="13"/>
      <c r="B2301" s="13"/>
      <c r="C2301" s="13"/>
      <c r="D2301" s="18"/>
      <c r="E2301" s="9"/>
    </row>
    <row r="2302" spans="1:5">
      <c r="A2302" s="13"/>
      <c r="B2302" s="13"/>
      <c r="C2302" s="13"/>
      <c r="D2302" s="18"/>
      <c r="E2302" s="9"/>
    </row>
    <row r="2303" spans="1:5">
      <c r="A2303" s="13"/>
      <c r="B2303" s="13"/>
      <c r="C2303" s="13"/>
      <c r="D2303" s="18"/>
      <c r="E2303" s="9"/>
    </row>
    <row r="2304" spans="1:5">
      <c r="A2304" s="13"/>
      <c r="B2304" s="13"/>
      <c r="C2304" s="13"/>
      <c r="D2304" s="18"/>
      <c r="E2304" s="9"/>
    </row>
    <row r="2305" spans="1:5">
      <c r="A2305" s="13"/>
      <c r="B2305" s="13"/>
      <c r="C2305" s="13"/>
      <c r="D2305" s="18"/>
      <c r="E2305" s="9"/>
    </row>
    <row r="2306" spans="1:5">
      <c r="A2306" s="13"/>
      <c r="B2306" s="13"/>
      <c r="C2306" s="13"/>
      <c r="D2306" s="18"/>
      <c r="E2306" s="9"/>
    </row>
    <row r="2307" spans="1:5">
      <c r="A2307" s="13"/>
      <c r="B2307" s="13"/>
      <c r="C2307" s="13"/>
      <c r="D2307" s="18"/>
      <c r="E2307" s="9"/>
    </row>
    <row r="2308" spans="1:5">
      <c r="A2308" s="13"/>
      <c r="B2308" s="13"/>
      <c r="C2308" s="13"/>
      <c r="D2308" s="18"/>
      <c r="E2308" s="9"/>
    </row>
    <row r="2309" spans="1:5">
      <c r="A2309" s="13"/>
      <c r="B2309" s="13"/>
      <c r="C2309" s="13"/>
      <c r="D2309" s="18"/>
      <c r="E2309" s="9"/>
    </row>
    <row r="2310" spans="1:5">
      <c r="A2310" s="13"/>
      <c r="B2310" s="13"/>
      <c r="C2310" s="13"/>
      <c r="D2310" s="18"/>
      <c r="E2310" s="9"/>
    </row>
    <row r="2311" spans="1:5">
      <c r="A2311" s="13"/>
      <c r="B2311" s="13"/>
      <c r="C2311" s="13"/>
      <c r="D2311" s="18"/>
      <c r="E2311" s="9"/>
    </row>
    <row r="2312" spans="1:5">
      <c r="A2312" s="13"/>
      <c r="B2312" s="13"/>
      <c r="C2312" s="13"/>
      <c r="D2312" s="18"/>
      <c r="E2312" s="9"/>
    </row>
    <row r="2313" spans="1:5">
      <c r="A2313" s="13"/>
      <c r="B2313" s="13"/>
      <c r="C2313" s="13"/>
      <c r="D2313" s="18"/>
      <c r="E2313" s="9"/>
    </row>
    <row r="2314" spans="1:5">
      <c r="A2314" s="13"/>
      <c r="B2314" s="13"/>
      <c r="C2314" s="13"/>
      <c r="D2314" s="18"/>
      <c r="E2314" s="9"/>
    </row>
    <row r="2315" spans="1:5">
      <c r="A2315" s="13"/>
      <c r="B2315" s="13"/>
      <c r="C2315" s="13"/>
      <c r="D2315" s="18"/>
      <c r="E2315" s="9"/>
    </row>
    <row r="2316" spans="1:5">
      <c r="A2316" s="13"/>
      <c r="B2316" s="13"/>
      <c r="C2316" s="13"/>
      <c r="D2316" s="18"/>
      <c r="E2316" s="9"/>
    </row>
    <row r="2317" spans="1:5">
      <c r="A2317" s="13"/>
      <c r="B2317" s="13"/>
      <c r="C2317" s="13"/>
      <c r="D2317" s="18"/>
      <c r="E2317" s="9"/>
    </row>
    <row r="2318" spans="1:5">
      <c r="A2318" s="13"/>
      <c r="B2318" s="13"/>
      <c r="C2318" s="13"/>
      <c r="D2318" s="18"/>
      <c r="E2318" s="9"/>
    </row>
    <row r="2319" spans="1:5">
      <c r="A2319" s="13"/>
      <c r="B2319" s="13"/>
      <c r="C2319" s="13"/>
      <c r="D2319" s="18"/>
      <c r="E2319" s="9"/>
    </row>
    <row r="2320" spans="1:5">
      <c r="A2320" s="13"/>
      <c r="B2320" s="13"/>
      <c r="C2320" s="13"/>
      <c r="D2320" s="18"/>
      <c r="E2320" s="9"/>
    </row>
    <row r="2321" spans="1:5">
      <c r="A2321" s="13"/>
      <c r="B2321" s="13"/>
      <c r="C2321" s="13"/>
      <c r="D2321" s="18"/>
      <c r="E2321" s="9"/>
    </row>
    <row r="2322" spans="1:5">
      <c r="A2322" s="13"/>
      <c r="B2322" s="13"/>
      <c r="C2322" s="13"/>
      <c r="D2322" s="18"/>
      <c r="E2322" s="9"/>
    </row>
    <row r="2323" spans="1:5">
      <c r="A2323" s="13"/>
      <c r="B2323" s="13"/>
      <c r="C2323" s="13"/>
      <c r="D2323" s="18"/>
      <c r="E2323" s="9"/>
    </row>
    <row r="2324" spans="1:5">
      <c r="A2324" s="13"/>
      <c r="B2324" s="13"/>
      <c r="C2324" s="13"/>
      <c r="D2324" s="18"/>
      <c r="E2324" s="9"/>
    </row>
    <row r="2325" spans="1:5">
      <c r="A2325" s="13"/>
      <c r="B2325" s="13"/>
      <c r="C2325" s="13"/>
      <c r="D2325" s="18"/>
      <c r="E2325" s="9"/>
    </row>
    <row r="2326" spans="1:5">
      <c r="A2326" s="13"/>
      <c r="B2326" s="13"/>
      <c r="C2326" s="13"/>
      <c r="D2326" s="18"/>
      <c r="E2326" s="9"/>
    </row>
    <row r="2327" spans="1:5">
      <c r="A2327" s="13"/>
      <c r="B2327" s="13"/>
      <c r="C2327" s="13"/>
      <c r="D2327" s="18"/>
      <c r="E2327" s="9"/>
    </row>
    <row r="2328" spans="1:5">
      <c r="A2328" s="13"/>
      <c r="B2328" s="13"/>
      <c r="C2328" s="13"/>
      <c r="D2328" s="18"/>
      <c r="E2328" s="9"/>
    </row>
    <row r="2329" spans="1:5">
      <c r="A2329" s="13"/>
      <c r="B2329" s="13"/>
      <c r="C2329" s="13"/>
      <c r="D2329" s="18"/>
      <c r="E2329" s="9"/>
    </row>
    <row r="2330" spans="1:5">
      <c r="A2330" s="13"/>
      <c r="B2330" s="13"/>
      <c r="C2330" s="13"/>
      <c r="D2330" s="18"/>
      <c r="E2330" s="9"/>
    </row>
    <row r="2331" spans="1:5">
      <c r="A2331" s="13"/>
      <c r="B2331" s="13"/>
      <c r="C2331" s="13"/>
      <c r="D2331" s="18"/>
      <c r="E2331" s="9"/>
    </row>
    <row r="2332" spans="1:5">
      <c r="A2332" s="13"/>
      <c r="B2332" s="13"/>
      <c r="C2332" s="13"/>
      <c r="D2332" s="18"/>
      <c r="E2332" s="9"/>
    </row>
    <row r="2333" spans="1:5">
      <c r="A2333" s="13"/>
      <c r="B2333" s="13"/>
      <c r="C2333" s="13"/>
      <c r="D2333" s="18"/>
      <c r="E2333" s="9"/>
    </row>
    <row r="2334" spans="1:5">
      <c r="A2334" s="13"/>
      <c r="B2334" s="13"/>
      <c r="C2334" s="13"/>
      <c r="D2334" s="18"/>
      <c r="E2334" s="9"/>
    </row>
    <row r="2335" spans="1:5">
      <c r="A2335" s="13"/>
      <c r="B2335" s="13"/>
      <c r="C2335" s="13"/>
      <c r="D2335" s="18"/>
      <c r="E2335" s="9"/>
    </row>
    <row r="2336" spans="1:5">
      <c r="A2336" s="13"/>
      <c r="B2336" s="13"/>
      <c r="C2336" s="13"/>
      <c r="D2336" s="18"/>
      <c r="E2336" s="9"/>
    </row>
    <row r="2337" spans="1:5">
      <c r="A2337" s="13"/>
      <c r="B2337" s="13"/>
      <c r="C2337" s="13"/>
      <c r="D2337" s="18"/>
      <c r="E2337" s="9"/>
    </row>
    <row r="2338" spans="1:5">
      <c r="A2338" s="13"/>
      <c r="B2338" s="13"/>
      <c r="C2338" s="13"/>
      <c r="D2338" s="18"/>
      <c r="E2338" s="9"/>
    </row>
    <row r="2339" spans="1:5">
      <c r="A2339" s="13"/>
      <c r="B2339" s="13"/>
      <c r="C2339" s="13"/>
      <c r="D2339" s="18"/>
      <c r="E2339" s="9"/>
    </row>
    <row r="2340" spans="1:5">
      <c r="A2340" s="13"/>
      <c r="B2340" s="13"/>
      <c r="C2340" s="13"/>
      <c r="D2340" s="18"/>
      <c r="E2340" s="9"/>
    </row>
    <row r="2341" spans="1:5">
      <c r="A2341" s="13"/>
      <c r="B2341" s="13"/>
      <c r="C2341" s="13"/>
      <c r="D2341" s="18"/>
      <c r="E2341" s="9"/>
    </row>
    <row r="2342" spans="1:5">
      <c r="A2342" s="13"/>
      <c r="B2342" s="13"/>
      <c r="C2342" s="13"/>
      <c r="D2342" s="18"/>
      <c r="E2342" s="9"/>
    </row>
    <row r="2343" spans="1:5">
      <c r="A2343" s="13"/>
      <c r="B2343" s="13"/>
      <c r="C2343" s="13"/>
      <c r="D2343" s="18"/>
      <c r="E2343" s="9"/>
    </row>
    <row r="2344" spans="1:5">
      <c r="A2344" s="13"/>
      <c r="B2344" s="13"/>
      <c r="C2344" s="13"/>
      <c r="D2344" s="18"/>
      <c r="E2344" s="9"/>
    </row>
    <row r="2345" spans="1:5">
      <c r="A2345" s="13"/>
      <c r="B2345" s="13"/>
      <c r="C2345" s="13"/>
      <c r="D2345" s="18"/>
      <c r="E2345" s="9"/>
    </row>
    <row r="2346" spans="1:5">
      <c r="A2346" s="13"/>
      <c r="B2346" s="13"/>
      <c r="C2346" s="13"/>
      <c r="D2346" s="18"/>
      <c r="E2346" s="9"/>
    </row>
    <row r="2347" spans="1:5">
      <c r="A2347" s="13"/>
      <c r="B2347" s="13"/>
      <c r="C2347" s="13"/>
      <c r="D2347" s="18"/>
      <c r="E2347" s="9"/>
    </row>
    <row r="2348" spans="1:5">
      <c r="A2348" s="13"/>
      <c r="B2348" s="13"/>
      <c r="C2348" s="13"/>
      <c r="D2348" s="18"/>
      <c r="E2348" s="9"/>
    </row>
    <row r="2349" spans="1:5">
      <c r="A2349" s="13"/>
      <c r="B2349" s="13"/>
      <c r="C2349" s="13"/>
      <c r="D2349" s="18"/>
      <c r="E2349" s="9"/>
    </row>
    <row r="2350" spans="1:5">
      <c r="A2350" s="13"/>
      <c r="B2350" s="13"/>
      <c r="C2350" s="13"/>
      <c r="D2350" s="18"/>
      <c r="E2350" s="9"/>
    </row>
    <row r="2351" spans="1:5">
      <c r="A2351" s="13"/>
      <c r="B2351" s="13"/>
      <c r="C2351" s="13"/>
      <c r="D2351" s="18"/>
      <c r="E2351" s="9"/>
    </row>
    <row r="2352" spans="1:5">
      <c r="A2352" s="13"/>
      <c r="B2352" s="13"/>
      <c r="C2352" s="13"/>
      <c r="D2352" s="18"/>
      <c r="E2352" s="9"/>
    </row>
    <row r="2353" spans="1:5">
      <c r="A2353" s="13"/>
      <c r="B2353" s="13"/>
      <c r="C2353" s="13"/>
      <c r="D2353" s="18"/>
      <c r="E2353" s="9"/>
    </row>
    <row r="2354" spans="1:5">
      <c r="A2354" s="13"/>
      <c r="B2354" s="13"/>
      <c r="C2354" s="13"/>
      <c r="D2354" s="18"/>
      <c r="E2354" s="9"/>
    </row>
    <row r="2355" spans="1:5">
      <c r="A2355" s="13"/>
      <c r="B2355" s="13"/>
      <c r="C2355" s="13"/>
      <c r="D2355" s="18"/>
      <c r="E2355" s="9"/>
    </row>
    <row r="2356" spans="1:5">
      <c r="A2356" s="13"/>
      <c r="B2356" s="13"/>
      <c r="C2356" s="13"/>
      <c r="D2356" s="18"/>
      <c r="E2356" s="9"/>
    </row>
    <row r="2357" spans="1:5">
      <c r="A2357" s="13"/>
      <c r="B2357" s="13"/>
      <c r="C2357" s="13"/>
      <c r="D2357" s="18"/>
      <c r="E2357" s="9"/>
    </row>
    <row r="2358" spans="1:5">
      <c r="A2358" s="13"/>
      <c r="B2358" s="13"/>
      <c r="C2358" s="13"/>
      <c r="D2358" s="18"/>
      <c r="E2358" s="9"/>
    </row>
    <row r="2359" spans="1:5">
      <c r="A2359" s="13"/>
      <c r="B2359" s="13"/>
      <c r="C2359" s="13"/>
      <c r="D2359" s="18"/>
      <c r="E2359" s="9"/>
    </row>
    <row r="2360" spans="1:5">
      <c r="A2360" s="13"/>
      <c r="B2360" s="13"/>
      <c r="C2360" s="13"/>
      <c r="D2360" s="18"/>
      <c r="E2360" s="9"/>
    </row>
    <row r="2361" spans="1:5">
      <c r="A2361" s="13"/>
      <c r="B2361" s="13"/>
      <c r="C2361" s="13"/>
      <c r="D2361" s="18"/>
      <c r="E2361" s="9"/>
    </row>
    <row r="2362" spans="1:5">
      <c r="A2362" s="13"/>
      <c r="B2362" s="13"/>
      <c r="C2362" s="13"/>
      <c r="D2362" s="18"/>
      <c r="E2362" s="9"/>
    </row>
    <row r="2363" spans="1:5">
      <c r="A2363" s="13"/>
      <c r="B2363" s="13"/>
      <c r="C2363" s="13"/>
      <c r="D2363" s="18"/>
      <c r="E2363" s="9"/>
    </row>
    <row r="2364" spans="1:5">
      <c r="A2364" s="13"/>
      <c r="B2364" s="13"/>
      <c r="C2364" s="13"/>
      <c r="D2364" s="18"/>
      <c r="E2364" s="9"/>
    </row>
    <row r="2365" spans="1:5">
      <c r="A2365" s="13"/>
      <c r="B2365" s="13"/>
      <c r="C2365" s="13"/>
      <c r="D2365" s="18"/>
      <c r="E2365" s="9"/>
    </row>
    <row r="2366" spans="1:5">
      <c r="A2366" s="13"/>
      <c r="B2366" s="13"/>
      <c r="C2366" s="13"/>
      <c r="D2366" s="18"/>
      <c r="E2366" s="9"/>
    </row>
    <row r="2367" spans="1:5">
      <c r="A2367" s="13"/>
      <c r="B2367" s="13"/>
      <c r="C2367" s="13"/>
      <c r="D2367" s="18"/>
      <c r="E2367" s="9"/>
    </row>
    <row r="2368" spans="1:5">
      <c r="A2368" s="13"/>
      <c r="B2368" s="13"/>
      <c r="C2368" s="13"/>
      <c r="D2368" s="18"/>
      <c r="E2368" s="9"/>
    </row>
    <row r="2369" spans="1:5">
      <c r="A2369" s="13"/>
      <c r="B2369" s="13"/>
      <c r="C2369" s="13"/>
      <c r="D2369" s="18"/>
      <c r="E2369" s="9"/>
    </row>
    <row r="2370" spans="1:5">
      <c r="A2370" s="13"/>
      <c r="B2370" s="13"/>
      <c r="C2370" s="13"/>
      <c r="D2370" s="18"/>
      <c r="E2370" s="9"/>
    </row>
    <row r="2371" spans="1:5">
      <c r="A2371" s="13"/>
      <c r="B2371" s="13"/>
      <c r="C2371" s="13"/>
      <c r="D2371" s="18"/>
      <c r="E2371" s="9"/>
    </row>
    <row r="2372" spans="1:5">
      <c r="A2372" s="13"/>
      <c r="B2372" s="13"/>
      <c r="C2372" s="13"/>
      <c r="D2372" s="18"/>
      <c r="E2372" s="9"/>
    </row>
    <row r="2373" spans="1:5">
      <c r="A2373" s="13"/>
      <c r="B2373" s="13"/>
      <c r="C2373" s="13"/>
      <c r="D2373" s="18"/>
      <c r="E2373" s="9"/>
    </row>
    <row r="2374" spans="1:5">
      <c r="A2374" s="13"/>
      <c r="B2374" s="13"/>
      <c r="C2374" s="13"/>
      <c r="D2374" s="18"/>
      <c r="E2374" s="9"/>
    </row>
    <row r="2375" spans="1:5">
      <c r="A2375" s="13"/>
      <c r="B2375" s="13"/>
      <c r="C2375" s="13"/>
      <c r="D2375" s="18"/>
      <c r="E2375" s="9"/>
    </row>
    <row r="2376" spans="1:5">
      <c r="A2376" s="13"/>
      <c r="B2376" s="13"/>
      <c r="C2376" s="13"/>
      <c r="D2376" s="18"/>
      <c r="E2376" s="9"/>
    </row>
    <row r="2377" spans="1:5">
      <c r="A2377" s="13"/>
      <c r="B2377" s="13"/>
      <c r="C2377" s="13"/>
      <c r="D2377" s="18"/>
      <c r="E2377" s="9"/>
    </row>
    <row r="2378" spans="1:5">
      <c r="A2378" s="13"/>
      <c r="B2378" s="13"/>
      <c r="C2378" s="13"/>
      <c r="D2378" s="18"/>
      <c r="E2378" s="9"/>
    </row>
    <row r="2379" spans="1:5">
      <c r="A2379" s="13"/>
      <c r="B2379" s="13"/>
      <c r="C2379" s="13"/>
      <c r="D2379" s="18"/>
      <c r="E2379" s="9"/>
    </row>
    <row r="2380" spans="1:5">
      <c r="A2380" s="13"/>
      <c r="B2380" s="13"/>
      <c r="C2380" s="13"/>
      <c r="D2380" s="18"/>
      <c r="E2380" s="9"/>
    </row>
    <row r="2381" spans="1:5">
      <c r="A2381" s="13"/>
      <c r="B2381" s="13"/>
      <c r="C2381" s="13"/>
      <c r="D2381" s="18"/>
      <c r="E2381" s="9"/>
    </row>
    <row r="2382" spans="1:5">
      <c r="A2382" s="13"/>
      <c r="B2382" s="13"/>
      <c r="C2382" s="13"/>
      <c r="D2382" s="18"/>
      <c r="E2382" s="9"/>
    </row>
    <row r="2383" spans="1:5">
      <c r="A2383" s="13"/>
      <c r="B2383" s="13"/>
      <c r="C2383" s="13"/>
      <c r="D2383" s="18"/>
      <c r="E2383" s="9"/>
    </row>
    <row r="2384" spans="1:5">
      <c r="A2384" s="13"/>
      <c r="B2384" s="13"/>
      <c r="C2384" s="13"/>
      <c r="D2384" s="18"/>
      <c r="E2384" s="9"/>
    </row>
    <row r="2385" spans="1:5">
      <c r="A2385" s="13"/>
      <c r="B2385" s="13"/>
      <c r="C2385" s="13"/>
      <c r="D2385" s="18"/>
      <c r="E2385" s="9"/>
    </row>
    <row r="2386" spans="1:5">
      <c r="A2386" s="13"/>
      <c r="B2386" s="13"/>
      <c r="C2386" s="13"/>
      <c r="D2386" s="18"/>
      <c r="E2386" s="9"/>
    </row>
    <row r="2387" spans="1:5">
      <c r="A2387" s="13"/>
      <c r="B2387" s="13"/>
      <c r="C2387" s="13"/>
      <c r="D2387" s="18"/>
      <c r="E2387" s="9"/>
    </row>
    <row r="2388" spans="1:5">
      <c r="A2388" s="13"/>
      <c r="B2388" s="13"/>
      <c r="C2388" s="13"/>
      <c r="D2388" s="18"/>
      <c r="E2388" s="9"/>
    </row>
    <row r="2389" spans="1:5">
      <c r="A2389" s="13"/>
      <c r="B2389" s="13"/>
      <c r="C2389" s="13"/>
      <c r="D2389" s="18"/>
      <c r="E2389" s="9"/>
    </row>
    <row r="2390" spans="1:5">
      <c r="A2390" s="13"/>
      <c r="B2390" s="13"/>
      <c r="C2390" s="13"/>
      <c r="D2390" s="18"/>
      <c r="E2390" s="9"/>
    </row>
    <row r="2391" spans="1:5">
      <c r="A2391" s="13"/>
      <c r="B2391" s="13"/>
      <c r="C2391" s="13"/>
      <c r="D2391" s="18"/>
      <c r="E2391" s="9"/>
    </row>
    <row r="2392" spans="1:5">
      <c r="A2392" s="13"/>
      <c r="B2392" s="13"/>
      <c r="C2392" s="13"/>
      <c r="D2392" s="18"/>
      <c r="E2392" s="9"/>
    </row>
    <row r="2393" spans="1:5">
      <c r="A2393" s="13"/>
      <c r="B2393" s="13"/>
      <c r="C2393" s="13"/>
      <c r="D2393" s="18"/>
      <c r="E2393" s="9"/>
    </row>
    <row r="2394" spans="1:5">
      <c r="A2394" s="13"/>
      <c r="B2394" s="13"/>
      <c r="C2394" s="13"/>
      <c r="D2394" s="18"/>
      <c r="E2394" s="9"/>
    </row>
    <row r="2395" spans="1:5">
      <c r="A2395" s="13"/>
      <c r="B2395" s="13"/>
      <c r="C2395" s="13"/>
      <c r="D2395" s="18"/>
      <c r="E2395" s="9"/>
    </row>
    <row r="2396" spans="1:5">
      <c r="A2396" s="13"/>
      <c r="B2396" s="13"/>
      <c r="C2396" s="13"/>
      <c r="D2396" s="18"/>
      <c r="E2396" s="9"/>
    </row>
    <row r="2397" spans="1:5">
      <c r="A2397" s="13"/>
      <c r="B2397" s="13"/>
      <c r="C2397" s="13"/>
      <c r="D2397" s="18"/>
      <c r="E2397" s="9"/>
    </row>
    <row r="2398" spans="1:5">
      <c r="A2398" s="13"/>
      <c r="B2398" s="13"/>
      <c r="C2398" s="13"/>
      <c r="D2398" s="18"/>
      <c r="E2398" s="9"/>
    </row>
    <row r="2399" spans="1:5">
      <c r="A2399" s="13"/>
      <c r="B2399" s="13"/>
      <c r="C2399" s="13"/>
      <c r="D2399" s="18"/>
      <c r="E2399" s="9"/>
    </row>
    <row r="2400" spans="1:5">
      <c r="A2400" s="13"/>
      <c r="B2400" s="13"/>
      <c r="C2400" s="13"/>
      <c r="D2400" s="18"/>
      <c r="E2400" s="9"/>
    </row>
    <row r="2401" spans="1:5">
      <c r="A2401" s="13"/>
      <c r="B2401" s="13"/>
      <c r="C2401" s="13"/>
      <c r="D2401" s="18"/>
      <c r="E2401" s="9"/>
    </row>
    <row r="2402" spans="1:5">
      <c r="A2402" s="13"/>
      <c r="B2402" s="13"/>
      <c r="C2402" s="13"/>
      <c r="D2402" s="18"/>
      <c r="E2402" s="9"/>
    </row>
    <row r="2403" spans="1:5">
      <c r="A2403" s="13"/>
      <c r="B2403" s="13"/>
      <c r="C2403" s="13"/>
      <c r="D2403" s="18"/>
      <c r="E2403" s="9"/>
    </row>
    <row r="2404" spans="1:5">
      <c r="A2404" s="13"/>
      <c r="B2404" s="13"/>
      <c r="C2404" s="13"/>
      <c r="D2404" s="18"/>
      <c r="E2404" s="9"/>
    </row>
    <row r="2405" spans="1:5">
      <c r="A2405" s="13"/>
      <c r="B2405" s="13"/>
      <c r="C2405" s="13"/>
      <c r="D2405" s="18"/>
      <c r="E2405" s="9"/>
    </row>
    <row r="2406" spans="1:5">
      <c r="A2406" s="13"/>
      <c r="B2406" s="13"/>
      <c r="C2406" s="13"/>
      <c r="D2406" s="18"/>
      <c r="E2406" s="9"/>
    </row>
    <row r="2407" spans="1:5">
      <c r="A2407" s="13"/>
      <c r="B2407" s="13"/>
      <c r="C2407" s="13"/>
      <c r="D2407" s="18"/>
      <c r="E2407" s="9"/>
    </row>
    <row r="2408" spans="1:5">
      <c r="A2408" s="13"/>
      <c r="B2408" s="13"/>
      <c r="C2408" s="13"/>
      <c r="D2408" s="18"/>
      <c r="E2408" s="9"/>
    </row>
    <row r="2409" spans="1:5">
      <c r="A2409" s="13"/>
      <c r="B2409" s="13"/>
      <c r="C2409" s="13"/>
      <c r="D2409" s="18"/>
      <c r="E2409" s="9"/>
    </row>
    <row r="2410" spans="1:5">
      <c r="A2410" s="13"/>
      <c r="B2410" s="13"/>
      <c r="C2410" s="13"/>
      <c r="D2410" s="18"/>
      <c r="E2410" s="9"/>
    </row>
    <row r="2411" spans="1:5">
      <c r="A2411" s="13"/>
      <c r="B2411" s="13"/>
      <c r="C2411" s="13"/>
      <c r="D2411" s="18"/>
      <c r="E2411" s="9"/>
    </row>
    <row r="2412" spans="1:5">
      <c r="A2412" s="13"/>
      <c r="B2412" s="13"/>
      <c r="C2412" s="13"/>
      <c r="D2412" s="18"/>
      <c r="E2412" s="9"/>
    </row>
    <row r="2413" spans="1:5">
      <c r="A2413" s="13"/>
      <c r="B2413" s="13"/>
      <c r="C2413" s="13"/>
      <c r="D2413" s="18"/>
      <c r="E2413" s="9"/>
    </row>
    <row r="2414" spans="1:5">
      <c r="A2414" s="13"/>
      <c r="B2414" s="13"/>
      <c r="C2414" s="13"/>
      <c r="D2414" s="18"/>
      <c r="E2414" s="9"/>
    </row>
    <row r="2415" spans="1:5">
      <c r="A2415" s="13"/>
      <c r="B2415" s="13"/>
      <c r="C2415" s="13"/>
      <c r="D2415" s="18"/>
      <c r="E2415" s="9"/>
    </row>
    <row r="2416" spans="1:5">
      <c r="A2416" s="13"/>
      <c r="B2416" s="13"/>
      <c r="C2416" s="13"/>
      <c r="D2416" s="18"/>
      <c r="E2416" s="9"/>
    </row>
    <row r="2417" spans="1:5">
      <c r="A2417" s="13"/>
      <c r="B2417" s="13"/>
      <c r="C2417" s="13"/>
      <c r="D2417" s="18"/>
      <c r="E2417" s="9"/>
    </row>
    <row r="2418" spans="1:5">
      <c r="A2418" s="13"/>
      <c r="B2418" s="13"/>
      <c r="C2418" s="13"/>
      <c r="D2418" s="18"/>
      <c r="E2418" s="9"/>
    </row>
    <row r="2419" spans="1:5">
      <c r="A2419" s="13"/>
      <c r="B2419" s="13"/>
      <c r="C2419" s="13"/>
      <c r="D2419" s="18"/>
      <c r="E2419" s="9"/>
    </row>
    <row r="2420" spans="1:5">
      <c r="A2420" s="13"/>
      <c r="B2420" s="13"/>
      <c r="C2420" s="13"/>
      <c r="D2420" s="18"/>
      <c r="E2420" s="9"/>
    </row>
    <row r="2421" spans="1:5">
      <c r="A2421" s="13"/>
      <c r="B2421" s="13"/>
      <c r="C2421" s="13"/>
      <c r="D2421" s="18"/>
      <c r="E2421" s="9"/>
    </row>
    <row r="2422" spans="1:5">
      <c r="A2422" s="13"/>
      <c r="B2422" s="13"/>
      <c r="C2422" s="13"/>
      <c r="D2422" s="18"/>
      <c r="E2422" s="9"/>
    </row>
    <row r="2423" spans="1:5">
      <c r="A2423" s="13"/>
      <c r="B2423" s="13"/>
      <c r="C2423" s="13"/>
      <c r="D2423" s="18"/>
      <c r="E2423" s="9"/>
    </row>
    <row r="2424" spans="1:5">
      <c r="A2424" s="13"/>
      <c r="B2424" s="13"/>
      <c r="C2424" s="13"/>
      <c r="D2424" s="18"/>
      <c r="E2424" s="9"/>
    </row>
    <row r="2425" spans="1:5">
      <c r="A2425" s="13"/>
      <c r="B2425" s="13"/>
      <c r="C2425" s="13"/>
      <c r="D2425" s="18"/>
      <c r="E2425" s="9"/>
    </row>
    <row r="2426" spans="1:5">
      <c r="A2426" s="13"/>
      <c r="B2426" s="13"/>
      <c r="C2426" s="13"/>
      <c r="D2426" s="18"/>
      <c r="E2426" s="9"/>
    </row>
    <row r="2427" spans="1:5">
      <c r="A2427" s="13"/>
      <c r="B2427" s="13"/>
      <c r="C2427" s="13"/>
      <c r="D2427" s="18"/>
      <c r="E2427" s="9"/>
    </row>
    <row r="2428" spans="1:5">
      <c r="A2428" s="13"/>
      <c r="B2428" s="13"/>
      <c r="C2428" s="13"/>
      <c r="D2428" s="18"/>
      <c r="E2428" s="9"/>
    </row>
    <row r="2429" spans="1:5">
      <c r="A2429" s="13"/>
      <c r="B2429" s="13"/>
      <c r="C2429" s="13"/>
      <c r="D2429" s="18"/>
      <c r="E2429" s="9"/>
    </row>
    <row r="2430" spans="1:5">
      <c r="A2430" s="13"/>
      <c r="B2430" s="13"/>
      <c r="C2430" s="13"/>
      <c r="D2430" s="18"/>
      <c r="E2430" s="9"/>
    </row>
    <row r="2431" spans="1:5">
      <c r="A2431" s="13"/>
      <c r="B2431" s="13"/>
      <c r="C2431" s="13"/>
      <c r="D2431" s="18"/>
      <c r="E2431" s="9"/>
    </row>
    <row r="2432" spans="1:5">
      <c r="A2432" s="13"/>
      <c r="B2432" s="13"/>
      <c r="C2432" s="13"/>
      <c r="D2432" s="18"/>
      <c r="E2432" s="9"/>
    </row>
    <row r="2433" spans="1:5">
      <c r="A2433" s="13"/>
      <c r="B2433" s="13"/>
      <c r="C2433" s="13"/>
      <c r="D2433" s="18"/>
      <c r="E2433" s="9"/>
    </row>
    <row r="2434" spans="1:5">
      <c r="A2434" s="13"/>
      <c r="B2434" s="13"/>
      <c r="C2434" s="13"/>
      <c r="D2434" s="18"/>
      <c r="E2434" s="9"/>
    </row>
    <row r="2435" spans="1:5">
      <c r="A2435" s="13"/>
      <c r="B2435" s="13"/>
      <c r="C2435" s="13"/>
      <c r="D2435" s="18"/>
      <c r="E2435" s="9"/>
    </row>
    <row r="2436" spans="1:5">
      <c r="A2436" s="13"/>
      <c r="B2436" s="13"/>
      <c r="C2436" s="13"/>
      <c r="D2436" s="18"/>
      <c r="E2436" s="9"/>
    </row>
    <row r="2437" spans="1:5">
      <c r="A2437" s="13"/>
      <c r="B2437" s="13"/>
      <c r="C2437" s="13"/>
      <c r="D2437" s="18"/>
      <c r="E2437" s="9"/>
    </row>
    <row r="2438" spans="1:5">
      <c r="A2438" s="13"/>
      <c r="B2438" s="13"/>
      <c r="C2438" s="13"/>
      <c r="D2438" s="18"/>
      <c r="E2438" s="9"/>
    </row>
    <row r="2439" spans="1:5">
      <c r="A2439" s="13"/>
      <c r="B2439" s="13"/>
      <c r="C2439" s="13"/>
      <c r="D2439" s="18"/>
      <c r="E2439" s="9"/>
    </row>
    <row r="2440" spans="1:5">
      <c r="A2440" s="13"/>
      <c r="B2440" s="13"/>
      <c r="C2440" s="13"/>
      <c r="D2440" s="18"/>
      <c r="E2440" s="9"/>
    </row>
    <row r="2441" spans="1:5">
      <c r="A2441" s="13"/>
      <c r="B2441" s="13"/>
      <c r="C2441" s="13"/>
      <c r="D2441" s="18"/>
      <c r="E2441" s="9"/>
    </row>
    <row r="2442" spans="1:5">
      <c r="A2442" s="13"/>
      <c r="B2442" s="13"/>
      <c r="C2442" s="13"/>
      <c r="D2442" s="18"/>
      <c r="E2442" s="9"/>
    </row>
    <row r="2443" spans="1:5">
      <c r="A2443" s="13"/>
      <c r="B2443" s="13"/>
      <c r="C2443" s="13"/>
      <c r="D2443" s="18"/>
      <c r="E2443" s="9"/>
    </row>
    <row r="2444" spans="1:5">
      <c r="A2444" s="13"/>
      <c r="B2444" s="13"/>
      <c r="C2444" s="13"/>
      <c r="D2444" s="18"/>
      <c r="E2444" s="9"/>
    </row>
    <row r="2445" spans="1:5">
      <c r="A2445" s="13"/>
      <c r="B2445" s="13"/>
      <c r="C2445" s="13"/>
      <c r="D2445" s="18"/>
      <c r="E2445" s="9"/>
    </row>
    <row r="2446" spans="1:5">
      <c r="A2446" s="13"/>
      <c r="B2446" s="13"/>
      <c r="C2446" s="13"/>
      <c r="D2446" s="18"/>
      <c r="E2446" s="9"/>
    </row>
    <row r="2447" spans="1:5">
      <c r="A2447" s="13"/>
      <c r="B2447" s="13"/>
      <c r="C2447" s="13"/>
      <c r="D2447" s="18"/>
      <c r="E2447" s="9"/>
    </row>
    <row r="2448" spans="1:5">
      <c r="A2448" s="13"/>
      <c r="B2448" s="13"/>
      <c r="C2448" s="13"/>
      <c r="D2448" s="18"/>
      <c r="E2448" s="9"/>
    </row>
    <row r="2449" spans="1:5">
      <c r="A2449" s="13"/>
      <c r="B2449" s="13"/>
      <c r="C2449" s="13"/>
      <c r="D2449" s="18"/>
      <c r="E2449" s="9"/>
    </row>
    <row r="2450" spans="1:5">
      <c r="A2450" s="13"/>
      <c r="B2450" s="13"/>
      <c r="C2450" s="13"/>
      <c r="D2450" s="18"/>
      <c r="E2450" s="9"/>
    </row>
    <row r="2451" spans="1:5">
      <c r="A2451" s="13"/>
      <c r="B2451" s="13"/>
      <c r="C2451" s="13"/>
      <c r="D2451" s="18"/>
      <c r="E2451" s="9"/>
    </row>
    <row r="2452" spans="1:5">
      <c r="A2452" s="13"/>
      <c r="B2452" s="13"/>
      <c r="C2452" s="13"/>
      <c r="D2452" s="18"/>
      <c r="E2452" s="9"/>
    </row>
    <row r="2453" spans="1:5">
      <c r="A2453" s="13"/>
      <c r="B2453" s="13"/>
      <c r="C2453" s="13"/>
      <c r="D2453" s="18"/>
      <c r="E2453" s="9"/>
    </row>
    <row r="2454" spans="1:5">
      <c r="A2454" s="13"/>
      <c r="B2454" s="13"/>
      <c r="C2454" s="13"/>
      <c r="D2454" s="18"/>
      <c r="E2454" s="9"/>
    </row>
    <row r="2455" spans="1:5">
      <c r="A2455" s="13"/>
      <c r="B2455" s="13"/>
      <c r="C2455" s="13"/>
      <c r="D2455" s="18"/>
      <c r="E2455" s="9"/>
    </row>
    <row r="2456" spans="1:5">
      <c r="A2456" s="13"/>
      <c r="B2456" s="13"/>
      <c r="C2456" s="13"/>
      <c r="D2456" s="18"/>
      <c r="E2456" s="9"/>
    </row>
    <row r="2457" spans="1:5">
      <c r="A2457" s="13"/>
      <c r="B2457" s="13"/>
      <c r="C2457" s="13"/>
      <c r="D2457" s="18"/>
      <c r="E2457" s="9"/>
    </row>
    <row r="2458" spans="1:5">
      <c r="A2458" s="13"/>
      <c r="B2458" s="13"/>
      <c r="C2458" s="13"/>
      <c r="D2458" s="18"/>
      <c r="E2458" s="9"/>
    </row>
    <row r="2459" spans="1:5">
      <c r="A2459" s="13"/>
      <c r="B2459" s="13"/>
      <c r="C2459" s="13"/>
      <c r="D2459" s="18"/>
      <c r="E2459" s="9"/>
    </row>
    <row r="2460" spans="1:5">
      <c r="A2460" s="13"/>
      <c r="B2460" s="13"/>
      <c r="C2460" s="13"/>
      <c r="D2460" s="18"/>
      <c r="E2460" s="9"/>
    </row>
    <row r="2461" spans="1:5">
      <c r="A2461" s="13"/>
      <c r="B2461" s="13"/>
      <c r="C2461" s="13"/>
      <c r="D2461" s="18"/>
      <c r="E2461" s="9"/>
    </row>
    <row r="2462" spans="1:5">
      <c r="A2462" s="13"/>
      <c r="B2462" s="13"/>
      <c r="C2462" s="13"/>
      <c r="D2462" s="18"/>
      <c r="E2462" s="9"/>
    </row>
    <row r="2463" spans="1:5">
      <c r="A2463" s="13"/>
      <c r="B2463" s="13"/>
      <c r="C2463" s="13"/>
      <c r="D2463" s="18"/>
      <c r="E2463" s="9"/>
    </row>
    <row r="2464" spans="1:5">
      <c r="A2464" s="13"/>
      <c r="B2464" s="13"/>
      <c r="C2464" s="13"/>
      <c r="D2464" s="18"/>
      <c r="E2464" s="9"/>
    </row>
    <row r="2465" spans="1:5">
      <c r="A2465" s="13"/>
      <c r="B2465" s="13"/>
      <c r="C2465" s="13"/>
      <c r="D2465" s="18"/>
      <c r="E2465" s="9"/>
    </row>
    <row r="2466" spans="1:5">
      <c r="A2466" s="13"/>
      <c r="B2466" s="13"/>
      <c r="C2466" s="13"/>
      <c r="D2466" s="18"/>
      <c r="E2466" s="9"/>
    </row>
    <row r="2467" spans="1:5">
      <c r="A2467" s="13"/>
      <c r="B2467" s="13"/>
      <c r="C2467" s="13"/>
      <c r="D2467" s="18"/>
      <c r="E2467" s="9"/>
    </row>
    <row r="2468" spans="1:5">
      <c r="A2468" s="13"/>
      <c r="B2468" s="13"/>
      <c r="C2468" s="13"/>
      <c r="D2468" s="18"/>
      <c r="E2468" s="9"/>
    </row>
    <row r="2469" spans="1:5">
      <c r="A2469" s="13"/>
      <c r="B2469" s="13"/>
      <c r="C2469" s="13"/>
      <c r="D2469" s="18"/>
      <c r="E2469" s="9"/>
    </row>
    <row r="2470" spans="1:5">
      <c r="A2470" s="13"/>
      <c r="B2470" s="13"/>
      <c r="C2470" s="13"/>
      <c r="D2470" s="18"/>
      <c r="E2470" s="9"/>
    </row>
    <row r="2471" spans="1:5">
      <c r="A2471" s="13"/>
      <c r="B2471" s="13"/>
      <c r="C2471" s="13"/>
      <c r="D2471" s="18"/>
      <c r="E2471" s="9"/>
    </row>
    <row r="2472" spans="1:5">
      <c r="A2472" s="13"/>
      <c r="B2472" s="13"/>
      <c r="C2472" s="13"/>
      <c r="D2472" s="18"/>
      <c r="E2472" s="9"/>
    </row>
    <row r="2473" spans="1:5">
      <c r="A2473" s="13"/>
      <c r="B2473" s="13"/>
      <c r="C2473" s="13"/>
      <c r="D2473" s="18"/>
      <c r="E2473" s="9"/>
    </row>
    <row r="2474" spans="1:5">
      <c r="A2474" s="13"/>
      <c r="B2474" s="13"/>
      <c r="C2474" s="13"/>
      <c r="D2474" s="18"/>
      <c r="E2474" s="9"/>
    </row>
    <row r="2475" spans="1:5">
      <c r="A2475" s="13"/>
      <c r="B2475" s="13"/>
      <c r="C2475" s="13"/>
      <c r="D2475" s="18"/>
      <c r="E2475" s="9"/>
    </row>
    <row r="2476" spans="1:5">
      <c r="A2476" s="13"/>
      <c r="B2476" s="13"/>
      <c r="C2476" s="13"/>
      <c r="D2476" s="18"/>
      <c r="E2476" s="9"/>
    </row>
    <row r="2477" spans="1:5">
      <c r="A2477" s="13"/>
      <c r="B2477" s="13"/>
      <c r="C2477" s="13"/>
      <c r="D2477" s="18"/>
      <c r="E2477" s="9"/>
    </row>
    <row r="2478" spans="1:5">
      <c r="A2478" s="13"/>
      <c r="B2478" s="13"/>
      <c r="C2478" s="13"/>
      <c r="D2478" s="18"/>
      <c r="E2478" s="9"/>
    </row>
    <row r="2479" spans="1:5">
      <c r="A2479" s="13"/>
      <c r="B2479" s="13"/>
      <c r="C2479" s="13"/>
      <c r="D2479" s="18"/>
      <c r="E2479" s="9"/>
    </row>
    <row r="2480" spans="1:5">
      <c r="A2480" s="13"/>
      <c r="B2480" s="13"/>
      <c r="C2480" s="13"/>
      <c r="D2480" s="18"/>
      <c r="E2480" s="9"/>
    </row>
    <row r="2481" spans="1:5">
      <c r="A2481" s="13"/>
      <c r="B2481" s="13"/>
      <c r="C2481" s="13"/>
      <c r="D2481" s="18"/>
      <c r="E2481" s="9"/>
    </row>
    <row r="2482" spans="1:5">
      <c r="A2482" s="13"/>
      <c r="B2482" s="13"/>
      <c r="C2482" s="13"/>
      <c r="D2482" s="18"/>
      <c r="E2482" s="9"/>
    </row>
    <row r="2483" spans="1:5">
      <c r="A2483" s="13"/>
      <c r="B2483" s="13"/>
      <c r="C2483" s="13"/>
      <c r="D2483" s="18"/>
      <c r="E2483" s="9"/>
    </row>
    <row r="2484" spans="1:5">
      <c r="A2484" s="13"/>
      <c r="B2484" s="13"/>
      <c r="C2484" s="13"/>
      <c r="D2484" s="18"/>
      <c r="E2484" s="9"/>
    </row>
    <row r="2485" spans="1:5">
      <c r="A2485" s="13"/>
      <c r="B2485" s="13"/>
      <c r="C2485" s="13"/>
      <c r="D2485" s="18"/>
      <c r="E2485" s="9"/>
    </row>
    <row r="2486" spans="1:5">
      <c r="A2486" s="13"/>
      <c r="B2486" s="13"/>
      <c r="C2486" s="13"/>
      <c r="D2486" s="18"/>
      <c r="E2486" s="9"/>
    </row>
    <row r="2487" spans="1:5">
      <c r="A2487" s="13"/>
      <c r="B2487" s="13"/>
      <c r="C2487" s="13"/>
      <c r="D2487" s="18"/>
      <c r="E2487" s="9"/>
    </row>
    <row r="2488" spans="1:5">
      <c r="A2488" s="13"/>
      <c r="B2488" s="13"/>
      <c r="C2488" s="13"/>
      <c r="D2488" s="18"/>
      <c r="E2488" s="9"/>
    </row>
    <row r="2489" spans="1:5">
      <c r="A2489" s="13"/>
      <c r="B2489" s="13"/>
      <c r="C2489" s="13"/>
      <c r="D2489" s="18"/>
      <c r="E2489" s="9"/>
    </row>
    <row r="2490" spans="1:5">
      <c r="A2490" s="13"/>
      <c r="B2490" s="13"/>
      <c r="C2490" s="13"/>
      <c r="D2490" s="18"/>
      <c r="E2490" s="9"/>
    </row>
    <row r="2491" spans="1:5">
      <c r="A2491" s="13"/>
      <c r="B2491" s="13"/>
      <c r="C2491" s="13"/>
      <c r="D2491" s="18"/>
      <c r="E2491" s="9"/>
    </row>
    <row r="2492" spans="1:5">
      <c r="A2492" s="13"/>
      <c r="B2492" s="13"/>
      <c r="C2492" s="13"/>
      <c r="D2492" s="18"/>
      <c r="E2492" s="9"/>
    </row>
    <row r="2493" spans="1:5">
      <c r="A2493" s="13"/>
      <c r="B2493" s="13"/>
      <c r="C2493" s="13"/>
      <c r="D2493" s="18"/>
      <c r="E2493" s="9"/>
    </row>
    <row r="2494" spans="1:5">
      <c r="A2494" s="13"/>
      <c r="B2494" s="13"/>
      <c r="C2494" s="13"/>
      <c r="D2494" s="18"/>
      <c r="E2494" s="9"/>
    </row>
    <row r="2495" spans="1:5">
      <c r="A2495" s="13"/>
      <c r="B2495" s="13"/>
      <c r="C2495" s="13"/>
      <c r="D2495" s="18"/>
      <c r="E2495" s="9"/>
    </row>
    <row r="2496" spans="1:5">
      <c r="A2496" s="13"/>
      <c r="B2496" s="13"/>
      <c r="C2496" s="13"/>
      <c r="D2496" s="18"/>
      <c r="E2496" s="9"/>
    </row>
    <row r="2497" spans="1:5">
      <c r="A2497" s="13"/>
      <c r="B2497" s="13"/>
      <c r="C2497" s="13"/>
      <c r="D2497" s="18"/>
      <c r="E2497" s="9"/>
    </row>
    <row r="2498" spans="1:5">
      <c r="A2498" s="13"/>
      <c r="B2498" s="13"/>
      <c r="C2498" s="13"/>
      <c r="D2498" s="18"/>
      <c r="E2498" s="9"/>
    </row>
    <row r="2499" spans="1:5">
      <c r="A2499" s="13"/>
      <c r="B2499" s="13"/>
      <c r="C2499" s="13"/>
      <c r="D2499" s="18"/>
      <c r="E2499" s="9"/>
    </row>
    <row r="2500" spans="1:5">
      <c r="A2500" s="13"/>
      <c r="B2500" s="13"/>
      <c r="C2500" s="13"/>
      <c r="D2500" s="18"/>
      <c r="E2500" s="9"/>
    </row>
    <row r="2501" spans="1:5">
      <c r="A2501" s="13"/>
      <c r="B2501" s="13"/>
      <c r="C2501" s="13"/>
      <c r="D2501" s="18"/>
      <c r="E2501" s="9"/>
    </row>
    <row r="2502" spans="1:5">
      <c r="A2502" s="13"/>
      <c r="B2502" s="13"/>
      <c r="C2502" s="13"/>
      <c r="D2502" s="18"/>
      <c r="E2502" s="9"/>
    </row>
    <row r="2503" spans="1:5">
      <c r="A2503" s="13"/>
      <c r="B2503" s="13"/>
      <c r="C2503" s="13"/>
      <c r="D2503" s="18"/>
      <c r="E2503" s="9"/>
    </row>
    <row r="2504" spans="1:5">
      <c r="A2504" s="13"/>
      <c r="B2504" s="13"/>
      <c r="C2504" s="13"/>
      <c r="D2504" s="18"/>
      <c r="E2504" s="9"/>
    </row>
    <row r="2505" spans="1:5">
      <c r="A2505" s="13"/>
      <c r="B2505" s="13"/>
      <c r="C2505" s="13"/>
      <c r="D2505" s="18"/>
      <c r="E2505" s="9"/>
    </row>
  </sheetData>
  <conditionalFormatting sqref="E2:E2505">
    <cfRule type="cellIs" dxfId="6" priority="1" operator="equal">
      <formula>"Рішення ПРИЙНЯТЕ"</formula>
    </cfRule>
  </conditionalFormatting>
  <conditionalFormatting sqref="E2:E2505">
    <cfRule type="cellIs" dxfId="5" priority="2" operator="equal">
      <formula>"Рішення НЕ ПРИЙНЯТЕ"</formula>
    </cfRule>
  </conditionalFormatting>
  <conditionalFormatting sqref="F2:G152">
    <cfRule type="containsBlanks" dxfId="4" priority="3">
      <formula>LEN(TRIM(F2))=0</formula>
    </cfRule>
  </conditionalFormatting>
  <conditionalFormatting sqref="F2:G152">
    <cfRule type="containsText" dxfId="3" priority="4" operator="containsText" text="З">
      <formula>NOT(ISERROR(SEARCH(("З"),(F2))))</formula>
    </cfRule>
  </conditionalFormatting>
  <conditionalFormatting sqref="F2:G152">
    <cfRule type="cellIs" dxfId="2" priority="5" operator="equal">
      <formula>"Проти"</formula>
    </cfRule>
  </conditionalFormatting>
  <conditionalFormatting sqref="F2:G152">
    <cfRule type="cellIs" dxfId="1" priority="6" operator="equal">
      <formula>"Утримався"</formula>
    </cfRule>
  </conditionalFormatting>
  <conditionalFormatting sqref="F2:G152">
    <cfRule type="cellIs" dxfId="0" priority="7" operator="equal">
      <formula>"Не голосував"</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13</vt:i4>
      </vt:variant>
      <vt:variant>
        <vt:lpstr>Іменовані діапазони</vt:lpstr>
      </vt:variant>
      <vt:variant>
        <vt:i4>4</vt:i4>
      </vt:variant>
    </vt:vector>
  </HeadingPairs>
  <TitlesOfParts>
    <vt:vector size="17" baseType="lpstr">
      <vt:lpstr>Усі</vt:lpstr>
      <vt:lpstr>Європейська Солідарність</vt:lpstr>
      <vt:lpstr>УДАР Віталія Кличка</vt:lpstr>
      <vt:lpstr>Єдність</vt:lpstr>
      <vt:lpstr>ВО «Батьківщина»</vt:lpstr>
      <vt:lpstr>ОП-ЗЖ</vt:lpstr>
      <vt:lpstr>Слуга народу</vt:lpstr>
      <vt:lpstr>ГОЛОС</vt:lpstr>
      <vt:lpstr>Позафракційні</vt:lpstr>
      <vt:lpstr>filters</vt:lpstr>
      <vt:lpstr>fractions</vt:lpstr>
      <vt:lpstr>import</vt:lpstr>
      <vt:lpstr>urls</vt:lpstr>
      <vt:lpstr>all</vt:lpstr>
      <vt:lpstr>fractions</vt:lpstr>
      <vt:lpstr>questions</vt:lpstr>
      <vt:lpstr>questions3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Кузьменков Сергій Сергійович</dc:creator>
  <cp:lastModifiedBy>Кузьменков Сергій Сергійович</cp:lastModifiedBy>
  <dcterms:created xsi:type="dcterms:W3CDTF">2021-08-03T12:56:55Z</dcterms:created>
  <dcterms:modified xsi:type="dcterms:W3CDTF">2021-08-03T13:16:44Z</dcterms:modified>
</cp:coreProperties>
</file>